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walks" sheetId="1" r:id="rId3"/>
    <sheet state="visible" name="unique" sheetId="2" r:id="rId4"/>
    <sheet state="visible" name="Sheet1" sheetId="3" r:id="rId5"/>
  </sheets>
  <definedNames>
    <definedName hidden="1" localSheetId="2" name="_xlnm._FilterDatabase">Sheet1!$I$1:$I$1131</definedName>
  </definedNames>
  <calcPr/>
</workbook>
</file>

<file path=xl/sharedStrings.xml><?xml version="1.0" encoding="utf-8"?>
<sst xmlns="http://schemas.openxmlformats.org/spreadsheetml/2006/main" count="153289" uniqueCount="30685">
  <si>
    <t>ownerid</t>
  </si>
  <si>
    <t>walkid</t>
  </si>
  <si>
    <t>walkerid</t>
  </si>
  <si>
    <t>walkingid</t>
  </si>
  <si>
    <t>dogid</t>
  </si>
  <si>
    <t>walkingtype</t>
  </si>
  <si>
    <t>duration</t>
  </si>
  <si>
    <t>checkintime</t>
  </si>
  <si>
    <t>distance</t>
  </si>
  <si>
    <t>district</t>
  </si>
  <si>
    <t>neighborhood</t>
  </si>
  <si>
    <t>endtime</t>
  </si>
  <si>
    <t>eefa1cdf-041b-4738-a0f5-6e6647b28b1a</t>
  </si>
  <si>
    <t>fdb4fdd3-19b7-4176-a2ee-817eeaba4f4d</t>
  </si>
  <si>
    <t>09e59ced-1172-4744-a2bb-eb68ae83041c</t>
  </si>
  <si>
    <t>e5b70802-a457-472a-9852-cba0889ef85a</t>
  </si>
  <si>
    <t>1e68f0a4-101d-44fb-b9d6-add3277f1277</t>
  </si>
  <si>
    <t>Customize</t>
  </si>
  <si>
    <t>Beşiktaş</t>
  </si>
  <si>
    <t>b8ed3dd3-8a62-4189-85ee-b224913c64d6</t>
  </si>
  <si>
    <t>e02af026-f364-40c4-9483-0adb4e449ed2</t>
  </si>
  <si>
    <t>6007a0a8-d40b-4560-9ead-180c1646dae5</t>
  </si>
  <si>
    <t>0d1f6547-7f63-4231-ace7-b23692102b70</t>
  </si>
  <si>
    <t>fe49e24b-87ee-4512-b9e5-880e61021617</t>
  </si>
  <si>
    <t>Kadıköy</t>
  </si>
  <si>
    <t>64a2b80f-9648-452a-acb2-22abe358f859</t>
  </si>
  <si>
    <t>5ca5bac6-0f62-473d-8552-39d49a4a1fd8</t>
  </si>
  <si>
    <t>13d7d39f-4c27-446f-85a2-ce747ee07bee</t>
  </si>
  <si>
    <t>8bb4eb44-eb70-4882-865d-d8deb9fd7555</t>
  </si>
  <si>
    <t>94a3a9ba-e8ba-41d5-86e8-d72435d48b82</t>
  </si>
  <si>
    <t>a3647ca2-e299-431d-aee9-8cc017329a9e</t>
  </si>
  <si>
    <t>8f64afe8-2eb9-4c24-93ec-6a78f6af650d</t>
  </si>
  <si>
    <t>d005408b-e621-42f5-ad47-6d05f71812ff</t>
  </si>
  <si>
    <t>524829e9-1e83-4331-a848-010949b46476</t>
  </si>
  <si>
    <t>08c0b02a-f29d-4e51-a17b-f19238571eeb</t>
  </si>
  <si>
    <t>Package</t>
  </si>
  <si>
    <t>82e3959a-ab8e-480e-84c5-115f63c8699c</t>
  </si>
  <si>
    <t>da9be347-c2ff-4453-b7db-04fecebcdede</t>
  </si>
  <si>
    <t>3df21b6f-cd25-4221-b117-963b72bece4f</t>
  </si>
  <si>
    <t>Planned</t>
  </si>
  <si>
    <t>0952c471-507f-43d1-8926-73a4ac6e26f8</t>
  </si>
  <si>
    <t>2dca0ebb-5a4b-4428-a41e-c32054c342b5</t>
  </si>
  <si>
    <t>f0e04649-819a-482f-8bcd-1e2b05c146a8</t>
  </si>
  <si>
    <t>d8dcdbdf-f4c8-418d-b73d-acd3f2ec67f9</t>
  </si>
  <si>
    <t>205b8f18-0a86-4afe-82f6-7c4bdccc8e1c</t>
  </si>
  <si>
    <t>WalkAndCare</t>
  </si>
  <si>
    <t>Şişli</t>
  </si>
  <si>
    <t>Cumhuriyet</t>
  </si>
  <si>
    <t>978a485d-557e-4a1b-b5e9-aaca69b43fcf</t>
  </si>
  <si>
    <t>fe9073d4-b8f3-4f4e-a9f0-5f9e78a02576</t>
  </si>
  <si>
    <t>bb3ac89e-e59b-46f7-b1c1-4e5d8254d961</t>
  </si>
  <si>
    <t>e67b36e4-8b73-4ac6-9503-9e2fba8a177d</t>
  </si>
  <si>
    <t>0daeee3e-ef24-4fb0-96bb-a77ac647825e</t>
  </si>
  <si>
    <t>7f3f00c5-0f59-4e67-b7eb-bf508a19d913</t>
  </si>
  <si>
    <t>367dfeff-cc29-4967-a394-46b22ce454a5</t>
  </si>
  <si>
    <t>3148ded2-e1e2-4fe6-b9a1-6b5eaee397a0</t>
  </si>
  <si>
    <t>Bakırköy</t>
  </si>
  <si>
    <t>75f1a3be-2c81-46cb-b921-c19b27919eee</t>
  </si>
  <si>
    <t>99dcc17a-1817-4e13-8710-ec142403cca3</t>
  </si>
  <si>
    <t>3c6433e6-3be1-4636-8d0f-513970a76495</t>
  </si>
  <si>
    <t>7be3f7d6-e95f-47d8-bbf8-eca73aef4174</t>
  </si>
  <si>
    <t>d4cda3a4-4770-4b11-a6c4-800ad838d739</t>
  </si>
  <si>
    <t>Sarıyer</t>
  </si>
  <si>
    <t>0e115c7b-77c6-4b3f-9b2f-452d27c6b648</t>
  </si>
  <si>
    <t>dc476c78-2134-405e-a62b-e986c6d4487f</t>
  </si>
  <si>
    <t>a84801ae-2d04-441b-8b0e-18e84c148532</t>
  </si>
  <si>
    <t>9bec4c21-7108-4d34-9a1b-9fce4c873ea5</t>
  </si>
  <si>
    <t>b8c0af17-9b68-4f5d-864d-51dd061d1413</t>
  </si>
  <si>
    <t>eebc89c3-bc91-4866-81c4-df925612b728</t>
  </si>
  <si>
    <t>fc7ea06b-d5c6-4afc-8dd7-fa2517b2d5bf</t>
  </si>
  <si>
    <t>9560e755-7b5e-4104-92bc-d90f36a367f0</t>
  </si>
  <si>
    <t>79c99896-76ba-4629-b5b8-6c3b51f7a2b6</t>
  </si>
  <si>
    <t>9a985c76-aab4-46c2-b4b1-f0c3dd15efe0</t>
  </si>
  <si>
    <t>3bede1b6-0498-437b-a50a-f86e1fc8c938</t>
  </si>
  <si>
    <t>51183f4e-4667-4675-b10f-7bb5424c146b</t>
  </si>
  <si>
    <t>f12c75c0-6895-4322-b771-7e27b0be5448</t>
  </si>
  <si>
    <t>4d029619-4521-42bd-ad96-7397cd4f2f7b</t>
  </si>
  <si>
    <t>0e16cfb0-d6a3-4091-823c-d219f5ab7f06</t>
  </si>
  <si>
    <t>85fd03ce-3f53-4c9c-93c9-07a387aff42f</t>
  </si>
  <si>
    <t>283cc35e-c8ce-494d-a6a0-56339556548e</t>
  </si>
  <si>
    <t>18e49993-9bf6-43c0-936e-d4a419b58f3b</t>
  </si>
  <si>
    <t>a06fe608-c18e-44a1-8902-9f0e1e74d27a</t>
  </si>
  <si>
    <t>9a2d8507-3db2-44fe-bbca-57874abf2e1f</t>
  </si>
  <si>
    <t>Beyoğlu</t>
  </si>
  <si>
    <t>9bbf3ca5-6676-4296-a8fd-8f52899f13a0</t>
  </si>
  <si>
    <t>d2bdbc0f-be7a-4148-b86b-035e23ab6e78</t>
  </si>
  <si>
    <t>45ec9e1d-36a8-4585-aa9e-2793d1559cab</t>
  </si>
  <si>
    <t>fb80a8cf-f0a8-4210-92ac-f8fca8972ed9</t>
  </si>
  <si>
    <t>13c7bce1-f5c5-4df7-851f-28018fd8811a</t>
  </si>
  <si>
    <t>AdHoc</t>
  </si>
  <si>
    <t>Pürtelaş Hasan Efendi</t>
  </si>
  <si>
    <t>353622af-e212-4cc4-8813-7496026fe354</t>
  </si>
  <si>
    <t>bd8f4421-08ab-401e-9340-ecc9af3a9a2a</t>
  </si>
  <si>
    <t>de14a524-b26f-4eb7-8b6d-112d3abdeee2</t>
  </si>
  <si>
    <t>e1b2917e-60b6-48bc-b960-22bd49372319</t>
  </si>
  <si>
    <t>fc1ea65a-548c-4148-90ea-387920a587ba</t>
  </si>
  <si>
    <t>Osmanağa</t>
  </si>
  <si>
    <t>710d8fe5-d26b-4a88-90b3-bcec8d1d0b84</t>
  </si>
  <si>
    <t>2ba4ab73-65d3-486c-a145-833b66fb0644</t>
  </si>
  <si>
    <t>ebd10712-4d37-49ba-a8d3-72b47a7dfa13</t>
  </si>
  <si>
    <t>6746aedf-4eae-43a4-8cf8-bd791c0fa4c3</t>
  </si>
  <si>
    <t>a75ab118-f8cf-43e5-acdd-5ca06884b95b</t>
  </si>
  <si>
    <t>6fa9c9fa-06e1-4b69-8521-2b13a1492a03</t>
  </si>
  <si>
    <t>d139d118-ba8c-4e09-be66-74c138a1b014</t>
  </si>
  <si>
    <t>370d5716-aae0-4cac-80f4-929b83af0ee4</t>
  </si>
  <si>
    <t>c6572229-f72a-49e9-83f9-0a1aee8a82f9</t>
  </si>
  <si>
    <t>ae625ba1-2c16-4a3b-a61c-f067a36567b9</t>
  </si>
  <si>
    <t>bb8b4916-d375-421b-bba4-a03cc5f8a99d</t>
  </si>
  <si>
    <t>ca8d63d4-71bc-447c-921e-b229340aa189</t>
  </si>
  <si>
    <t>a43db8e7-1780-468a-bf63-e8778687a6fa</t>
  </si>
  <si>
    <t>cabe81c4-326b-4566-88d1-28e4b4daa401</t>
  </si>
  <si>
    <t>b7c7e627-f97b-481d-93db-8b2d79d0f619</t>
  </si>
  <si>
    <t>d68a1ae6-44a7-4953-9e91-044120575065</t>
  </si>
  <si>
    <t>Yeşilköy</t>
  </si>
  <si>
    <t>c0caef87-8143-4fe2-a071-44aea8d3905a</t>
  </si>
  <si>
    <t>c7344b44-aa65-4f28-bab3-e1143997e508</t>
  </si>
  <si>
    <t>7594081d-eeef-41d3-b26e-c92e73c11863</t>
  </si>
  <si>
    <t>f2da4f4d-dd89-463e-8736-6ebde860d468</t>
  </si>
  <si>
    <t>5252f25b-a84d-4e9a-8f76-61b2b2d30a60</t>
  </si>
  <si>
    <t>eea120c4-6c99-4c83-8251-1ea3d1e89dd3</t>
  </si>
  <si>
    <t>3d186768-91a6-49f1-81c1-cd2cd215607f</t>
  </si>
  <si>
    <t>0b887fa2-3016-4bdd-912f-e26e7bacb3c4</t>
  </si>
  <si>
    <t>6cb80137-177e-439e-a897-5e2f2ef1602b</t>
  </si>
  <si>
    <t>0bc3d919-f1a0-49c9-b45e-8aa9e47ec87b</t>
  </si>
  <si>
    <t>32f260de-0c4a-4e11-9b9e-9434bb08fdb1</t>
  </si>
  <si>
    <t>e6c51c6b-67c4-4648-bcf5-d4e0ea5823e2</t>
  </si>
  <si>
    <t>3b04b39f-052a-4047-b946-dfed172e6044</t>
  </si>
  <si>
    <t>eaa3b017-bbcb-4a76-8c23-75d9a8e3e085</t>
  </si>
  <si>
    <t>fadf1494-aa84-462d-abc2-bd3eacf7a282</t>
  </si>
  <si>
    <t>Darüşşafaka</t>
  </si>
  <si>
    <t>68c1a9df-525c-4db0-8dc5-2cd0748e152f</t>
  </si>
  <si>
    <t>f0025d9f-519c-48ed-ac8d-9e785a5881c9</t>
  </si>
  <si>
    <t>94e04688-2ad4-4472-a424-9308950ad38b</t>
  </si>
  <si>
    <t>eb0a5a6f-a33b-4bb2-a73a-bc2c9e2a82f3</t>
  </si>
  <si>
    <t>46c253a8-bf83-4dde-9e04-c8a1378c238c</t>
  </si>
  <si>
    <t>Fenerbahçe</t>
  </si>
  <si>
    <t>544687db-4307-41e0-931e-85d34416e2be</t>
  </si>
  <si>
    <t>f84fa27a-7ec7-4ec0-915d-068b690333d3</t>
  </si>
  <si>
    <t>ea384983-4bbb-4209-8a37-d77fc9099840</t>
  </si>
  <si>
    <t>a05b623c-eb0d-4dc3-879b-20dbd4ee9f6c</t>
  </si>
  <si>
    <t>755275fa-f37a-4a1e-ba93-2b088d61e22b</t>
  </si>
  <si>
    <t>7f5bdb89-d54c-4f01-ae95-0c21622ed32d</t>
  </si>
  <si>
    <t>36029674-96e5-402c-8073-0d4a4dbccf4b</t>
  </si>
  <si>
    <t>2e2b4e32-a6ed-4a10-aef1-331ec008ff31</t>
  </si>
  <si>
    <t>4aae28b8-2ba0-4179-b0c2-6626238c53ea</t>
  </si>
  <si>
    <t>47716da7-856c-432f-af27-70ecd4b5e810</t>
  </si>
  <si>
    <t>8f0351b1-8ca2-418e-9f00-0fb51bfbd2ee</t>
  </si>
  <si>
    <t>d3b022e1-77b1-4452-badf-efef76d339ea</t>
  </si>
  <si>
    <t>bc70410a-4d85-44b8-949f-7522643c173f</t>
  </si>
  <si>
    <t>1dc1ae89-1799-4ec7-8825-58b90fa0e60e</t>
  </si>
  <si>
    <t>332e08aa-f22f-4a19-b027-4108d67494b8</t>
  </si>
  <si>
    <t>1c23b40d-9404-4c87-8d2a-44e36dc2bbc4</t>
  </si>
  <si>
    <t>2c6c7f7f-b4c9-47a1-bf25-87abf108a194</t>
  </si>
  <si>
    <t>405999f1-648e-49c0-8995-d9e5b78b590b</t>
  </si>
  <si>
    <t>bd070ad5-863b-4952-a5ff-b3704529c599</t>
  </si>
  <si>
    <t>a5243f41-08e4-487f-8b69-8a3fd40ca654</t>
  </si>
  <si>
    <t>49ed6acf-8cb0-4b04-96b0-17b90e292224</t>
  </si>
  <si>
    <t>8289b65e-1c3c-449e-b2bf-e7cd0378a725</t>
  </si>
  <si>
    <t>b800a716-4fc5-46f5-aadd-5a8113321e8e</t>
  </si>
  <si>
    <t>Üsküdar</t>
  </si>
  <si>
    <t>Çengelköy</t>
  </si>
  <si>
    <t>dc49635c-b673-458d-8227-fcc6f56c0818</t>
  </si>
  <si>
    <t>f73366d8-3c1e-4a34-8b13-ffa1f9dc83af</t>
  </si>
  <si>
    <t>5b9be00f-dd2d-4045-b3c3-f1198311bcce</t>
  </si>
  <si>
    <t>f146325b-e8b5-4fbd-b1b7-6ebbaec7c0fd</t>
  </si>
  <si>
    <t>7edf736c-5e9f-43d0-be87-9d6d906baf44</t>
  </si>
  <si>
    <t>Ataşehir</t>
  </si>
  <si>
    <t>Ataşehir Atatürk</t>
  </si>
  <si>
    <t>fe5acf78-2efb-4781-9867-f2f826100a35</t>
  </si>
  <si>
    <t>aebc5bd9-2a12-4f8b-9890-9138970f53b4</t>
  </si>
  <si>
    <t>eb4bb9e3-d440-4da7-9d4d-712b16fd63be</t>
  </si>
  <si>
    <t>538ea0b2-44b3-4ddb-bd13-f7c0b875e817</t>
  </si>
  <si>
    <t>8d23c20a-95b6-43df-8320-2794fc78ef2d</t>
  </si>
  <si>
    <t>85df413c-a127-4a71-8382-6e42ec46f3e2</t>
  </si>
  <si>
    <t>b04d858d-83c0-472f-8a34-eeca26328a18</t>
  </si>
  <si>
    <t>92351887-5074-4ecd-a79a-48b571ed3ae8</t>
  </si>
  <si>
    <t>244b38c1-71e8-450a-bd35-34333142c60d</t>
  </si>
  <si>
    <t>950a5c42-e56f-497c-aff7-30dea9528b13</t>
  </si>
  <si>
    <t>8a875a5c-561e-4452-98df-3748dbf23b8e</t>
  </si>
  <si>
    <t>a779b1b3-bc3f-4fc1-95a2-ba05f444d47f</t>
  </si>
  <si>
    <t>2a5275e8-4822-4ec8-b958-5aa74a7528f3</t>
  </si>
  <si>
    <t>e8b8a667-7fa5-428f-a989-2bf7ab46fdfb</t>
  </si>
  <si>
    <t>7c27f246-bfcd-488f-a08e-628878c15cdc</t>
  </si>
  <si>
    <t>f086603b-da97-4427-bdf4-5c3c9f14adb9</t>
  </si>
  <si>
    <t>ea27cea2-0876-41bc-b8e8-5af5402b34a7</t>
  </si>
  <si>
    <t>b1704977-23f1-4512-92fc-f79e9274773e</t>
  </si>
  <si>
    <t>fb572b3c-4f57-454b-85ab-e74766c106a5</t>
  </si>
  <si>
    <t>9fa36b2d-2097-4bdd-9fe6-8742d93fbbb3</t>
  </si>
  <si>
    <t>Caddebostan</t>
  </si>
  <si>
    <t>7eaab4ed-3ef5-485a-a126-0a39fc4a4564</t>
  </si>
  <si>
    <t>d3c16f2b-27fe-4aff-8c86-63ffeed55ee7</t>
  </si>
  <si>
    <t>d585b5f8-96a5-4fd4-9ee9-719f057a7b0f</t>
  </si>
  <si>
    <t>3a61f1c8-cb3c-40f3-807d-020f3529a6c4</t>
  </si>
  <si>
    <t>2fe0ec98-f11b-4930-b0ef-93e0bc5caa91</t>
  </si>
  <si>
    <t>792e9e7e-939a-414a-ae8c-748ad9deea75</t>
  </si>
  <si>
    <t>0887c4d3-1bf4-41e7-ac9a-3c7363a0f155</t>
  </si>
  <si>
    <t>7dc0a3d3-d52e-47d2-9aab-3b433b519de0</t>
  </si>
  <si>
    <t>8a0719c2-d0b2-4243-9828-2fd723b3fff4</t>
  </si>
  <si>
    <t>065263db-a844-47dc-a9e3-29551e246721</t>
  </si>
  <si>
    <t>2a461e22-4644-4afe-b25e-bd900d85af10</t>
  </si>
  <si>
    <t>bcf2aa0c-b094-4199-a03e-2c75e04df074</t>
  </si>
  <si>
    <t>16f948fd-c38a-4435-8afd-513b3684607a</t>
  </si>
  <si>
    <t>cf9c56f2-8b4e-466a-95dd-cfbb2034f7bc</t>
  </si>
  <si>
    <t>7bdd3fc5-8b82-43ab-a5e0-f209a9a9e203</t>
  </si>
  <si>
    <t>d75de098-e157-48c3-b81a-bea9beb402b2</t>
  </si>
  <si>
    <t>625782eb-a145-4840-9469-2373aa0cf965</t>
  </si>
  <si>
    <t>681b9e41-0d55-4f1b-bfca-34ffcf576b92</t>
  </si>
  <si>
    <t>8f9dda8a-e283-4616-bc03-3c0ec1762083</t>
  </si>
  <si>
    <t>c1e71dd4-0820-48c1-b39f-1a8d760b7a8f</t>
  </si>
  <si>
    <t>3b4fd5f9-55a5-47dd-9178-9eba62593d1b</t>
  </si>
  <si>
    <t>f33f1abe-a280-44e0-8565-a050500c291e</t>
  </si>
  <si>
    <t>4dfa908e-ce72-4992-8c99-c3e6c548348a</t>
  </si>
  <si>
    <t>66d5010c-4abb-40b8-82a6-f728bfb79365</t>
  </si>
  <si>
    <t>a4271167-4d27-42f2-8f6b-f7d2cac8ed8c</t>
  </si>
  <si>
    <t>1738644f-97a6-4756-b9dd-5cd124efc287</t>
  </si>
  <si>
    <t>724a7e2f-4e64-4828-9654-4fb94d3c6be3</t>
  </si>
  <si>
    <t>36a29dd6-f1fa-4942-a2b3-d0ace7551078</t>
  </si>
  <si>
    <t>54045639-5393-4374-aa4b-c7b89022b4b2</t>
  </si>
  <si>
    <t>Maltepe</t>
  </si>
  <si>
    <t>6f67e509-6c23-4608-8f35-aa2c5c57d6aa</t>
  </si>
  <si>
    <t>b9c92cd5-da83-4d22-b364-6bc198995581</t>
  </si>
  <si>
    <t>4bccdab7-9c0f-4627-9f44-65dd9679199b</t>
  </si>
  <si>
    <t>072c52a5-b43a-4973-a324-ea4003823fb9</t>
  </si>
  <si>
    <t>69bf7f75-9f18-40a0-a71c-114745b0da57</t>
  </si>
  <si>
    <t>8875214a-81d9-40ca-b4a4-a3c6143ccbfc</t>
  </si>
  <si>
    <t>635b54e9-f78b-468b-aa4c-f632304913ca</t>
  </si>
  <si>
    <t>81995418-e014-46ac-855a-b39a313d8316</t>
  </si>
  <si>
    <t>728977c3-09e0-433f-8cae-d792745ee63b</t>
  </si>
  <si>
    <t>b375365d-6ff1-43bb-98ff-3ebc9cf78146</t>
  </si>
  <si>
    <t>7ebb85b5-8d08-40b5-a334-0d32fd9b7be2</t>
  </si>
  <si>
    <t>eb760a25-f205-46f7-a417-ec10db21ab74</t>
  </si>
  <si>
    <t>1ee61520-758d-4c25-b502-4610ef633fab</t>
  </si>
  <si>
    <t>41126949-feef-4e9b-8ec9-5f1fd25ceeeb</t>
  </si>
  <si>
    <t>5ed6dbe8-6770-4169-841a-10c7dd3b567b</t>
  </si>
  <si>
    <t>505b9951-9284-4510-b8e7-e1f805848e3e</t>
  </si>
  <si>
    <t>36504184-00b6-45bb-be43-e7d2d48efa07</t>
  </si>
  <si>
    <t>3836b8ea-8dfe-42a7-ac02-0a4ac6b3d16d</t>
  </si>
  <si>
    <t>f2ef4a0e-d23b-4e41-b3e6-3e8052323a3a</t>
  </si>
  <si>
    <t>Suadiye</t>
  </si>
  <si>
    <t>09454dfc-489a-4b85-baa7-84e84d2d9332</t>
  </si>
  <si>
    <t>b9dda9a5-73e6-4180-9fa5-02462b4b5ee0</t>
  </si>
  <si>
    <t>e874edc8-6411-497f-8098-478e84a58b41</t>
  </si>
  <si>
    <t>59e71cec-243b-46e4-8c8e-49c20e9fe424</t>
  </si>
  <si>
    <t>5dfe3962-7cf6-4661-abba-f590db8b4d09</t>
  </si>
  <si>
    <t>Feriköy</t>
  </si>
  <si>
    <t>32151ac2-a297-43fa-9682-13cf893b2c8e</t>
  </si>
  <si>
    <t>e1ce832b-3f6b-427a-98aa-e531f11abd29</t>
  </si>
  <si>
    <t>7d30b078-adb9-496a-80d4-fdc08d43e5a1</t>
  </si>
  <si>
    <t>f5a9d07f-a868-47aa-ba0f-13f18e44fded</t>
  </si>
  <si>
    <t>3d775e44-92e2-49bd-8f6c-fa672e317d29</t>
  </si>
  <si>
    <t>d9b52c6e-3c7e-4c0f-be82-1ea7fe7ea767</t>
  </si>
  <si>
    <t>395865d0-ee66-4d9a-81e8-b2c4fae96934</t>
  </si>
  <si>
    <t>576a4dad-bf01-424f-9ec4-599450546708</t>
  </si>
  <si>
    <t>903901b0-3520-4173-b2c2-5e2e8578b787</t>
  </si>
  <si>
    <t>e0c831a1-4ed9-4128-8d48-85647a607c12</t>
  </si>
  <si>
    <t>a1c4e164-e247-40fe-a86d-c58a54fd7052</t>
  </si>
  <si>
    <t>cbaa37b6-ac17-400e-b80d-82e1fed49324</t>
  </si>
  <si>
    <t>66dffb3e-6603-43c2-bc57-0726aef59b4d</t>
  </si>
  <si>
    <t>350a7734-6c1d-473b-866e-a9b055a76ca2</t>
  </si>
  <si>
    <t>d4f3dbeb-2fe5-46ff-b7d5-6ede1ddc52c3</t>
  </si>
  <si>
    <t>4693aff9-5dc0-4f54-ae8b-0c2d163c5e27</t>
  </si>
  <si>
    <t>8c88f3a2-554a-4bee-93c8-15fb19af8138</t>
  </si>
  <si>
    <t>913fb9a7-b640-436e-8221-d1d7904849e1</t>
  </si>
  <si>
    <t>a2c47504-c037-43eb-a191-032814a2ae58</t>
  </si>
  <si>
    <t>7b16e942-d498-40cc-b46c-f15bbeeb1c15</t>
  </si>
  <si>
    <t>4bf25c87-4914-401a-802d-61a913e565fe</t>
  </si>
  <si>
    <t>Merkez</t>
  </si>
  <si>
    <t>d4005fd7-0437-4ea7-9c9e-e683be9d11fa</t>
  </si>
  <si>
    <t>8c53951d-baf5-4ef6-9582-6c69be8db58e</t>
  </si>
  <si>
    <t>5460a9a8-c917-4246-926a-21e9ab6046bc</t>
  </si>
  <si>
    <t>cfd2fc9f-bcd4-43ca-bf1c-077debca76ee</t>
  </si>
  <si>
    <t>c818090b-a15d-4e4b-8676-ab5c31da5404</t>
  </si>
  <si>
    <t>Yeşilyurt</t>
  </si>
  <si>
    <t>7cc48651-9423-4fb7-b39b-1707e88d2c25</t>
  </si>
  <si>
    <t>994b941c-472b-4a0e-a75a-959780ec7918</t>
  </si>
  <si>
    <t>6ce20a39-6bca-4142-b2bc-00944117d61f</t>
  </si>
  <si>
    <t>53e58566-a5cc-415b-9ef4-3c948749a6b1</t>
  </si>
  <si>
    <t>d85a9906-f42c-42bc-bb39-4a8242a0150a</t>
  </si>
  <si>
    <t>52f9396b-d5e2-443f-ba65-f3c25e7d16d6</t>
  </si>
  <si>
    <t>320e55f8-cd75-47f1-b83b-099932dbe99f</t>
  </si>
  <si>
    <t>b36f9fe5-d48e-49c9-8345-b87c2a976be7</t>
  </si>
  <si>
    <t>01390607-7ab3-43bf-9159-e4ca3bfc709c</t>
  </si>
  <si>
    <t>a7104c6d-3dec-43bb-9f8b-fdf7baf1b099</t>
  </si>
  <si>
    <t>612bbc1e-f742-41c9-aae5-a587d63f672f</t>
  </si>
  <si>
    <t>481a38a7-a75c-4c84-aa10-60d717892d36</t>
  </si>
  <si>
    <t>1193c8a9-8bfc-4230-8df0-da5982aa29f6</t>
  </si>
  <si>
    <t>1965ff12-9b0d-47ba-92a0-2a77b44b1849</t>
  </si>
  <si>
    <t>Cevizli</t>
  </si>
  <si>
    <t>2b980bcd-afc0-472a-915e-44a40205d86b</t>
  </si>
  <si>
    <t>5dafee8e-9a81-478a-a5da-3e2623cbafd6</t>
  </si>
  <si>
    <t>ceb34925-fba4-4b45-ac88-6a41c0c118f1</t>
  </si>
  <si>
    <t>fee7b3ea-e0fa-44e8-a6df-6d63de15a222</t>
  </si>
  <si>
    <t>51b7b6c9-5ab5-4ed7-9c89-416d48b2a30f</t>
  </si>
  <si>
    <t>988ac167-f1d5-4d6f-b961-94c5b5de3e20</t>
  </si>
  <si>
    <t>44e64bc3-7fc6-44b8-82fa-3c6ba028e79f</t>
  </si>
  <si>
    <t>f0486a11-71d6-485f-9f3a-b90c1e299d0b</t>
  </si>
  <si>
    <t>395321b7-8957-428d-a542-886eacb79d6e</t>
  </si>
  <si>
    <t>660ff948-91b6-4d35-b879-80f057f71f01</t>
  </si>
  <si>
    <t>767928aa-b293-47fb-954c-c45d72a3f6d6</t>
  </si>
  <si>
    <t>b72a64e4-1576-4008-b17a-32171f743249</t>
  </si>
  <si>
    <t>4f808565-6919-433a-b690-a2def9e402f1</t>
  </si>
  <si>
    <t>ae7be240-7c42-436f-9bd3-a0b6f1e19197</t>
  </si>
  <si>
    <t>a2d583c8-e772-4cd2-b39d-26a4013b8ed0</t>
  </si>
  <si>
    <t>b6ed3bef-0f78-4749-98e9-a6f1cc6ae177</t>
  </si>
  <si>
    <t>a9ba8ca4-96fb-4f3d-b112-aed2e8fc2230</t>
  </si>
  <si>
    <t>5b9a6efe-4622-4cb0-a330-bb8494e81a77</t>
  </si>
  <si>
    <t>9de8a7a8-fab9-44f8-850c-221e1c891271</t>
  </si>
  <si>
    <t>ae377525-194a-44f0-96fe-030ffea450bc</t>
  </si>
  <si>
    <t>1035a722-e3c7-4b2c-820b-322b3a5c9b8a</t>
  </si>
  <si>
    <t>f002809d-dd72-4894-8a5b-25583b72dfe7</t>
  </si>
  <si>
    <t>bbe40b63-c0ef-4946-bffa-71c093c78c11</t>
  </si>
  <si>
    <t>c334db77-cfde-4846-a75c-b3dcf8fa8276</t>
  </si>
  <si>
    <t>678a4ab4-b6a5-4e77-bcb8-4ae86e7bbc57</t>
  </si>
  <si>
    <t>abaf8c4a-2076-4e2a-9ae3-932f7563cff3</t>
  </si>
  <si>
    <t>06338169-4767-46e5-ab7c-6f6451e34edd</t>
  </si>
  <si>
    <t>b93995d2-ae36-4445-a3f2-a4c49b13bde1</t>
  </si>
  <si>
    <t>5e80c630-3584-4af3-8104-35df82165b66</t>
  </si>
  <si>
    <t>65be5fb6-80b2-44a6-acc1-ad86a9d958b1</t>
  </si>
  <si>
    <t>Barbaros</t>
  </si>
  <si>
    <t>f82cb910-9213-49f4-98ec-ce3347328c9a</t>
  </si>
  <si>
    <t>bef29c57-1e0c-4ac1-940d-b4cb0a4244c1</t>
  </si>
  <si>
    <t>e7d5b50e-b727-48e1-a89f-55ea266a4248</t>
  </si>
  <si>
    <t>0ca098ba-c256-4010-b2d4-e6a44f19a3ea</t>
  </si>
  <si>
    <t>66eacf62-81ea-4ff9-b5d9-9aff30c3a912</t>
  </si>
  <si>
    <t>12652cc3-a4c3-43ef-9ad0-2d55c64d3c7b</t>
  </si>
  <si>
    <t>491df71b-5d02-4d0c-bd31-3823763d0f27</t>
  </si>
  <si>
    <t>b71ffc33-0dab-4c92-bb6e-8e16e2b3d980</t>
  </si>
  <si>
    <t>fc5e50c9-269a-4737-9330-342c3be33f43</t>
  </si>
  <si>
    <t>cb9ddaca-f74b-43d6-9d06-5926dddf1ba8</t>
  </si>
  <si>
    <t>331c4195-9574-4ec6-af1c-9c8fd37af9c8</t>
  </si>
  <si>
    <t>739ac05e-2b56-40b4-b4d2-c56ba8e021e3</t>
  </si>
  <si>
    <t>022193f0-aa0f-422a-83cf-83d286cc6db9</t>
  </si>
  <si>
    <t>54c1ac64-3018-4887-9587-6b09c4f8a7f5</t>
  </si>
  <si>
    <t>d053e151-1c10-4b44-ad53-1df87ec02538</t>
  </si>
  <si>
    <t>21e3723c-1136-425e-a687-ab7beac3a0a6</t>
  </si>
  <si>
    <t>e6ac7607-7860-475b-a4d7-236f5b0b9b80</t>
  </si>
  <si>
    <t>cf1ae97b-4b8b-40b2-9844-a879718cf041</t>
  </si>
  <si>
    <t>1ee4bc74-63b0-4dae-890c-6db4840ac251</t>
  </si>
  <si>
    <t>5c7e6c19-cef2-4c9a-9a77-561d52e2e685</t>
  </si>
  <si>
    <t>b31267aa-b365-4238-8544-387437bc2a20</t>
  </si>
  <si>
    <t>fa479d67-1282-47dc-9fa0-af1df083756e</t>
  </si>
  <si>
    <t>1779e97d-3ad2-40c3-961a-e157ca8a04bb</t>
  </si>
  <si>
    <t>5ff14126-f676-4bfe-ad7a-45a014e29bde</t>
  </si>
  <si>
    <t>dd62c38f-5edb-4b1d-ad03-d72dcb824dbd</t>
  </si>
  <si>
    <t>b8b98a0a-010b-409a-8af9-b372b5ad87b7</t>
  </si>
  <si>
    <t>149d1864-7291-434e-8d91-cb18174496ad</t>
  </si>
  <si>
    <t>b0975af9-0174-400b-8800-25546a154de8</t>
  </si>
  <si>
    <t>81324614-208e-4596-875d-ed7da02679d3</t>
  </si>
  <si>
    <t>bc4ad654-f5da-467f-ac6b-803a4699578c</t>
  </si>
  <si>
    <t>0e925f4a-d019-4213-997c-fdcbe2237421</t>
  </si>
  <si>
    <t>6d643c76-109f-4b3e-a09e-1b8f55d3b11d</t>
  </si>
  <si>
    <t>04ab50b0-5cf7-4391-a129-7217b1c08291</t>
  </si>
  <si>
    <t>9f461af3-fd13-4232-9546-3c475cebd0ae</t>
  </si>
  <si>
    <t>00da6d22-589b-4ff9-a4d6-6a185997acd9</t>
  </si>
  <si>
    <t>0a81f70a-e5d4-435d-ab9b-767cb3b6b186</t>
  </si>
  <si>
    <t>b31d8a31-b9d3-4554-ace2-a965f1f73337</t>
  </si>
  <si>
    <t>67d5a2ed-db55-46d1-9899-29d45d10887f</t>
  </si>
  <si>
    <t>13b12b45-ec9a-42d0-956b-94a522e1ba03</t>
  </si>
  <si>
    <t>f76fc5e0-bb1c-4df6-9cd4-c34a80ea3cde</t>
  </si>
  <si>
    <t>98384b9e-2717-446e-a1e8-cb7d71bbbaef</t>
  </si>
  <si>
    <t>0e3585e8-c2b3-4578-8a4a-4173eec8d960</t>
  </si>
  <si>
    <t>02b221f3-1565-4574-ac4a-6dcccb99e668</t>
  </si>
  <si>
    <t>4dad51ff-b737-4fe7-918a-07329f73982a</t>
  </si>
  <si>
    <t>471fda81-3f64-4009-ac94-02dcc5c8f138</t>
  </si>
  <si>
    <t>04a6bd06-c54e-47d0-a869-42e6b8758f19</t>
  </si>
  <si>
    <t>Erenköy</t>
  </si>
  <si>
    <t>8a8aca0d-f362-4b49-bad6-593a7c32a304</t>
  </si>
  <si>
    <t>a1169f92-efd2-4241-815f-c743e0306748</t>
  </si>
  <si>
    <t>6a330952-bd87-452a-a578-66114fb10733</t>
  </si>
  <si>
    <t>89bead64-d731-4d14-b1e2-87bb30abc578</t>
  </si>
  <si>
    <t>40fb1af9-dfd0-4375-b092-21b6e9d65a30</t>
  </si>
  <si>
    <t>34725e6d-77d5-4773-9598-e8eb4a6dbe06</t>
  </si>
  <si>
    <t>8fe1b2d1-cb6a-48da-9ef6-a932596dd9bd</t>
  </si>
  <si>
    <t>477cddf0-15b3-4221-b87a-39071981851d</t>
  </si>
  <si>
    <t>199dfea5-9e61-48d3-858a-5fbeefd6e19a</t>
  </si>
  <si>
    <t>82921a03-98fb-4a74-8c3a-855b4060e5ba</t>
  </si>
  <si>
    <t>dc11c45a-d10d-42a4-a03f-f213cddc1a0b</t>
  </si>
  <si>
    <t>4c5871ca-902c-47d2-a99a-2bb9960c7e95</t>
  </si>
  <si>
    <t>c30bd6f4-170d-44cc-9ce9-e8c13333bfd6</t>
  </si>
  <si>
    <t>5ea15900-be03-4428-a8da-8884cb24dc81</t>
  </si>
  <si>
    <t>fa45943e-7349-42ed-9600-c9d0343a3d7e</t>
  </si>
  <si>
    <t>Maden</t>
  </si>
  <si>
    <t>31c0f44c-f461-4c28-a1b6-fc38d7dc9636</t>
  </si>
  <si>
    <t>2505a6f4-8219-4cc8-99db-9453674df75b</t>
  </si>
  <si>
    <t>84fd3b49-629c-4a4d-9a7e-afcd7fb3468f</t>
  </si>
  <si>
    <t>513a5d7b-4679-48bc-9fd0-3778ac7c752f</t>
  </si>
  <si>
    <t>30fa934f-8594-49c8-8bd2-a378b90560cf</t>
  </si>
  <si>
    <t>59ce64a4-325f-4b54-962b-bcd2fbd34242</t>
  </si>
  <si>
    <t>1170e811-66a1-40dd-8984-3b2698131eb8</t>
  </si>
  <si>
    <t>4493aaae-1137-4a48-8fa9-55fe232036a9</t>
  </si>
  <si>
    <t>830c6038-b1b8-4228-bb3e-844702c287db</t>
  </si>
  <si>
    <t>a45c73e0-9a85-46f0-a25a-5542b9ee1ec3</t>
  </si>
  <si>
    <t>6031ce0f-9f4c-4126-a44a-62a11a47ecb8</t>
  </si>
  <si>
    <t>425ef5d1-e4b3-470b-813c-26e7f67b3a94</t>
  </si>
  <si>
    <t>87daf146-2feb-4728-b9de-2c35f2c5b141</t>
  </si>
  <si>
    <t>dc864c9b-981c-4eca-8479-684a7100b108</t>
  </si>
  <si>
    <t>0ddcbc8e-8a3e-4f57-aba9-f9e7289135c4</t>
  </si>
  <si>
    <t>d78d4d08-ab97-40d4-add0-37d3707f2e51</t>
  </si>
  <si>
    <t>4192ebf3-5c04-4834-beae-ef119618accc</t>
  </si>
  <si>
    <t>454d1416-f9f1-41ca-98e9-640951716cee</t>
  </si>
  <si>
    <t>0ab10cf7-e5aa-43b1-b289-2873afa656dc</t>
  </si>
  <si>
    <t>43b72967-b365-4d81-a283-4f77c5662f68</t>
  </si>
  <si>
    <t>93dd5494-f5fb-4396-ac5f-d480f70bc1b2</t>
  </si>
  <si>
    <t>4120d1b0-4a91-412d-9164-8292acf67bd1</t>
  </si>
  <si>
    <t>2aa0b533-5ae3-4e59-a8ca-5e8f94acec6d</t>
  </si>
  <si>
    <t>9dc9b910-4d9e-4d8d-acc1-2c7b36974cfa</t>
  </si>
  <si>
    <t>Caferağa</t>
  </si>
  <si>
    <t>d06de2f1-1b88-4146-a8f5-d0936cfe7514</t>
  </si>
  <si>
    <t>15c9088f-2ea7-4196-819e-63135c51a6ff</t>
  </si>
  <si>
    <t>079fe152-9227-492f-a4ac-e9aa58c1ea0f</t>
  </si>
  <si>
    <t>0ab86c8a-7915-4490-8963-5111edde94bb</t>
  </si>
  <si>
    <t>5c113c3d-80db-4119-8bc2-cc5672893219</t>
  </si>
  <si>
    <t>ac95924e-4e03-474a-b58f-3f4e3e59a7e6</t>
  </si>
  <si>
    <t>7f60d9a0-ebbf-497b-8ad3-679be3efa5e0</t>
  </si>
  <si>
    <t>f06b07d6-91d2-4cd2-8b90-02cca5df0862</t>
  </si>
  <si>
    <t>d582044d-db0a-42ba-b773-c7a3af3d67e1</t>
  </si>
  <si>
    <t>01fd2c11-2a03-46bf-95d2-aa98cd046a0b</t>
  </si>
  <si>
    <t>d38a1bc1-54ca-41e8-b315-1b5719da969a</t>
  </si>
  <si>
    <t>26f9864c-3622-4fce-9014-bbf0bd3b2282</t>
  </si>
  <si>
    <t>db3d9bb5-0f6c-4f5a-abb8-861a0d60d15e</t>
  </si>
  <si>
    <t>bf40c8be-2d8b-4bd2-8778-e16a4e406c6b</t>
  </si>
  <si>
    <t>e49b61cc-d2bd-42ad-b6ee-4c026694ab1e</t>
  </si>
  <si>
    <t>416b00ac-20df-4f7e-aa20-2e969444bf7b</t>
  </si>
  <si>
    <t>0e27e92f-99ef-418a-965d-692307d9df63</t>
  </si>
  <si>
    <t>9398c302-2347-479d-9ad2-51ab70a712f9</t>
  </si>
  <si>
    <t>2527548c-835a-46b9-95ef-016fcca03eb6</t>
  </si>
  <si>
    <t>e636a56c-d5ca-4b92-89ac-940b776ff866</t>
  </si>
  <si>
    <t>f9173ba9-4114-4f3c-a96e-cbe8c4d5654b</t>
  </si>
  <si>
    <t>de9e42d1-eaaf-4511-9298-d24a339f61d5</t>
  </si>
  <si>
    <t>14ad4b4e-dff9-4596-af51-8b61c935dafa</t>
  </si>
  <si>
    <t>b8421f27-58c3-4caa-8053-8c514da82a68</t>
  </si>
  <si>
    <t>c3af6b9f-7925-4c41-a8fa-eec133e46d52</t>
  </si>
  <si>
    <t>15bec66d-a8ce-474f-829f-832852ef25fd</t>
  </si>
  <si>
    <t>Küçükyalı</t>
  </si>
  <si>
    <t>b3512688-a829-4fd1-8ea5-dfd0835319c1</t>
  </si>
  <si>
    <t>8fe13139-33e9-4f5b-bcc6-0e43ad585872</t>
  </si>
  <si>
    <t>a01d1d0b-2ca4-46dd-ba2b-6d973b00350f</t>
  </si>
  <si>
    <t>ecb33dbe-b026-4afb-91c0-70b07a99a83f</t>
  </si>
  <si>
    <t>cfa2f09b-a83d-4ffd-9bc9-e2190071e800</t>
  </si>
  <si>
    <t>b3410d2c-d856-4cd2-8d50-a87cfde296e8</t>
  </si>
  <si>
    <t>aa0b5a33-d898-4f27-9dc4-cde3021862b9</t>
  </si>
  <si>
    <t>74b389f3-cd08-40cd-9116-d24770061395</t>
  </si>
  <si>
    <t>6cf83446-5384-44c4-bf33-b145c90725d9</t>
  </si>
  <si>
    <t>01ff0bf3-0d3c-452b-a77c-633fd715adb0</t>
  </si>
  <si>
    <t>Etiler</t>
  </si>
  <si>
    <t>fd9c8b0d-6d77-4f98-870f-b1814b1b2782</t>
  </si>
  <si>
    <t>35865aab-eb84-46c1-8d34-6345ecffc30b</t>
  </si>
  <si>
    <t>7e7c673c-0ef5-4b44-bcc9-c565d754f308</t>
  </si>
  <si>
    <t>fcb3be18-b59d-4008-a04c-5c8abca62e25</t>
  </si>
  <si>
    <t>0aaa1a69-d479-4a02-a094-d7e4f3e01e0d</t>
  </si>
  <si>
    <t>d1f3e247-7528-41af-a129-2261f1ee9c16</t>
  </si>
  <si>
    <t>a6aff4a9-fab8-4068-af35-cdad69c48a0c</t>
  </si>
  <si>
    <t>81b43acc-4536-4473-80a8-5412bc7da931</t>
  </si>
  <si>
    <t>24f7df94-21b5-4856-a617-2de7e7a44ae6</t>
  </si>
  <si>
    <t>775437e8-3d97-4b34-8a0d-ba74e564f767</t>
  </si>
  <si>
    <t>e26b0755-b54c-4a3d-946d-c1f9564c7c17</t>
  </si>
  <si>
    <t>94a96e24-7af7-4872-8d69-024622c62b39</t>
  </si>
  <si>
    <t>2b459dda-7a9b-4c9a-adc3-2661e2ff278f</t>
  </si>
  <si>
    <t>2a9f34e8-68d1-4815-abe5-03d5c9000821</t>
  </si>
  <si>
    <t>a9cf2206-fb22-4381-947d-3a00e183d455</t>
  </si>
  <si>
    <t>ccde4a07-ab1f-4da4-98ec-b460d64058b8</t>
  </si>
  <si>
    <t>91b3ae1f-91ea-4c48-8f9e-3a9b6d1c7abd</t>
  </si>
  <si>
    <t>4b382ac1-003c-4222-9658-6fa265fc45ac</t>
  </si>
  <si>
    <t>6c951ed2-7b22-4fee-829d-1420720a5164</t>
  </si>
  <si>
    <t>Zühtüpaşa</t>
  </si>
  <si>
    <t>3cf7107e-1758-4882-84fb-9fbdfa273a45</t>
  </si>
  <si>
    <t>b1625f25-4136-44ed-859f-faff8e942ede</t>
  </si>
  <si>
    <t>647d07de-be34-4a6f-88c4-1f5ccbc9e534</t>
  </si>
  <si>
    <t>5d1ddce6-3d3c-48c2-a974-71143f992565</t>
  </si>
  <si>
    <t>cf291fea-ed99-4fd8-a220-9651022da33d</t>
  </si>
  <si>
    <t>cbbd12aa-07d3-4155-8deb-e38ca1e787d8</t>
  </si>
  <si>
    <t>f96c68c2-0bf6-4daa-aa1f-dec4aa25a46d</t>
  </si>
  <si>
    <t>9e36c310-3a11-4308-9340-20dc5dcc0515</t>
  </si>
  <si>
    <t>38a23cbd-6c90-457f-ba43-9517f7006b9d</t>
  </si>
  <si>
    <t>5d88259c-b080-42d2-b88c-fc35aa797570</t>
  </si>
  <si>
    <t>50f63abf-766f-4de2-8f3e-4a1b534d092a</t>
  </si>
  <si>
    <t>e858ddc3-fe8c-45dc-85a2-636356419996</t>
  </si>
  <si>
    <t>256be0f2-ef8d-4348-b71e-772328e073ed</t>
  </si>
  <si>
    <t>f7f1fdc7-973b-4158-a5e8-6cf042673ac7</t>
  </si>
  <si>
    <t>02179c11-4b26-4894-9dd0-37d012958e30</t>
  </si>
  <si>
    <t>c71ad53b-7be4-4d05-b842-4a796992d7a9</t>
  </si>
  <si>
    <t>3b6cd73c-3a11-4213-b962-f9e3654061c9</t>
  </si>
  <si>
    <t>3c3eede4-b8be-472f-aad6-87ef56aec547</t>
  </si>
  <si>
    <t>8667cdd7-6e40-41cf-839a-201f9d731a82</t>
  </si>
  <si>
    <t>c55e770b-7b9d-4434-b628-3bfdd2aca99a</t>
  </si>
  <si>
    <t>18a42e96-f905-46e0-842c-cf27fc224e1d</t>
  </si>
  <si>
    <t>10013976-0f6d-414e-b425-78c0e83f9a07</t>
  </si>
  <si>
    <t>a5dc9bde-fc31-464f-8178-3c061289c5a0</t>
  </si>
  <si>
    <t>891a8789-2f08-4096-99c9-1ad1687811e9</t>
  </si>
  <si>
    <t>77307c7c-9ef6-481e-8555-71017e005cfd</t>
  </si>
  <si>
    <t>fbfab9ec-bbad-4bc3-bb31-a5ff762de4d3</t>
  </si>
  <si>
    <t>0cec5deb-3f81-40fc-b389-701760bc49a6</t>
  </si>
  <si>
    <t>5d94dd4c-3e60-43ac-bdf3-6ed4107a9619</t>
  </si>
  <si>
    <t>b492c3f3-4710-45e7-b931-b618a17c59dd</t>
  </si>
  <si>
    <t>fe6d9db1-1261-4981-b0c8-cf199809e5ed</t>
  </si>
  <si>
    <t>Acıbadem</t>
  </si>
  <si>
    <t>57e19104-0ac1-425e-8f3b-fa430cb0f7ae</t>
  </si>
  <si>
    <t>da81c876-2bb2-453e-a215-ee35f19fb8d6</t>
  </si>
  <si>
    <t>2410628b-eb3e-43ac-8d61-5c992e7985d6</t>
  </si>
  <si>
    <t>4f47090f-8a58-45f9-a253-747d656a7c20</t>
  </si>
  <si>
    <t>9a472a9d-df4f-4839-9e23-09f8d5021419</t>
  </si>
  <si>
    <t>d2d61ca7-be5d-4a2d-a6e5-75a75aa42a19</t>
  </si>
  <si>
    <t>1dd22014-6521-4248-980e-f4447f8dd9e4</t>
  </si>
  <si>
    <t>ff665506-7322-4fcf-adef-0fdc52a8bd71</t>
  </si>
  <si>
    <t>a00d36d2-59cf-48db-af83-fe62241dd3af</t>
  </si>
  <si>
    <t>f4cd7324-c9e3-423e-a96f-d402320cfd4b</t>
  </si>
  <si>
    <t>74306feb-0b3c-4eef-9b17-28ddcb4ed44c</t>
  </si>
  <si>
    <t>ee0bdce6-e643-46b0-959b-f71372b3e38f</t>
  </si>
  <si>
    <t>0bab10ee-bd43-4832-9a89-4449d5375f5f</t>
  </si>
  <si>
    <t>4d316c22-c778-4430-b23f-4ac2ef5a067c</t>
  </si>
  <si>
    <t>9ee7a660-2d05-4b5b-9550-f63fda45f99c</t>
  </si>
  <si>
    <t>Beylikdüzü</t>
  </si>
  <si>
    <t>f65ae761-8c85-4be4-ab1f-01f087325fcd</t>
  </si>
  <si>
    <t>e035e911-1a40-4129-8e4b-a7d0a3244606</t>
  </si>
  <si>
    <t>b7019e03-474a-4263-8280-6f163b33595d</t>
  </si>
  <si>
    <t>4e0e7b21-89f6-4f06-8e48-b44e772b12a4</t>
  </si>
  <si>
    <t>7eb42226-f27b-42e5-b7d5-2edf912cb658</t>
  </si>
  <si>
    <t>fea8c978-30ad-44d5-9b2f-dfda5a7dd442</t>
  </si>
  <si>
    <t>e097ae89-8fc4-4ecb-9d76-f61a1407cc14</t>
  </si>
  <si>
    <t>93c3d579-f8d3-4396-a7a5-1a8aad34aebb</t>
  </si>
  <si>
    <t>6c6b9a63-8f1e-4c28-b951-c92ea111bc24</t>
  </si>
  <si>
    <t>a705927f-8b37-4eb7-85d3-e9059895c5c6</t>
  </si>
  <si>
    <t>d95712af-879f-46e1-b971-26dedd7f5665</t>
  </si>
  <si>
    <t>8a30be87-1845-461a-8056-26262f0e79e1</t>
  </si>
  <si>
    <t>11a4799c-398d-44e8-8321-9c546d56e9f9</t>
  </si>
  <si>
    <t>3cb10048-3baf-43bf-9f9c-dc591c8affe4</t>
  </si>
  <si>
    <t>793a6d86-33c2-474c-998f-094996417a4f</t>
  </si>
  <si>
    <t>daa3f192-e0a7-4fa4-a381-9b1853c010d7</t>
  </si>
  <si>
    <t>7fdaa2ba-f76c-495c-a6d0-4cbef98f0990</t>
  </si>
  <si>
    <t>83deb083-1137-46d0-8a3f-e821b5a6e6bc</t>
  </si>
  <si>
    <t>bd9e7ec5-762a-4fb2-8539-f4d8cdc333a9</t>
  </si>
  <si>
    <t>3db89b3d-1626-4f46-8f1e-fe0f3b289a00</t>
  </si>
  <si>
    <t>1f6fdae9-82ad-4906-9bd2-291edc00f0bd</t>
  </si>
  <si>
    <t>b18ed1dc-0633-422c-ada3-663e9b422118</t>
  </si>
  <si>
    <t>64d10913-78dc-4bb2-8b0c-22fddc1ccc4a</t>
  </si>
  <si>
    <t>bc6578f7-9bec-42e1-8a3b-092d6907867e</t>
  </si>
  <si>
    <t>c99aea7d-b6a3-4585-a5b9-a49fd4892714</t>
  </si>
  <si>
    <t>bbc84d0d-45e3-4880-966a-c34066462be7</t>
  </si>
  <si>
    <t>1cbc5f59-cd3e-4381-a896-c00a3e874081</t>
  </si>
  <si>
    <t>d74ee96f-8ab3-438f-8b4f-e51d08d55bfb</t>
  </si>
  <si>
    <t>60de9887-3a2a-4bb1-88dd-8dd3a8945720</t>
  </si>
  <si>
    <t>197980af-0f78-4870-93d2-66acd4de437b</t>
  </si>
  <si>
    <t>a15a6a7e-f93a-4270-9dcc-7e5edd42f544</t>
  </si>
  <si>
    <t>6b76da80-897c-42ba-8db5-826c9e37020e</t>
  </si>
  <si>
    <t>89ae519c-ac4c-4ceb-8640-debed0955d0f</t>
  </si>
  <si>
    <t>0ada90e4-c123-4bd6-bcad-266b1e6869a5</t>
  </si>
  <si>
    <t>deef7538-1c10-4efc-bb03-02633c5e4d75</t>
  </si>
  <si>
    <t>09046dea-c796-470d-a3ac-43da1d7230f8</t>
  </si>
  <si>
    <t>380f185e-a83e-4656-9386-1ffc758b394c</t>
  </si>
  <si>
    <t>07b26487-256c-4259-b21c-e4162272d6e8</t>
  </si>
  <si>
    <t>a96fce0a-502e-4221-8902-5ea40b1f573b</t>
  </si>
  <si>
    <t>81c261b6-f708-4def-b821-7decb7c4a072</t>
  </si>
  <si>
    <t>c97b84b5-37b6-474c-962d-1236f29fb92e</t>
  </si>
  <si>
    <t>1fd2a65e-596a-41ac-896e-e2e0909132df</t>
  </si>
  <si>
    <t>9180ab4f-0634-4692-9139-9ce1def1696f</t>
  </si>
  <si>
    <t>6c23cf5e-8c2a-488e-a944-c559777efecb</t>
  </si>
  <si>
    <t>742b087e-ac01-4b45-9754-a2a067cacd32</t>
  </si>
  <si>
    <t>a2090a25-7872-4075-91e5-0d21587a3824</t>
  </si>
  <si>
    <t>Meşrutiyet</t>
  </si>
  <si>
    <t>dbf4c6d0-5f6b-4ea0-9fb4-28dc8f27a412</t>
  </si>
  <si>
    <t>8f95df49-71ef-401c-a7d3-7eb703563b7f</t>
  </si>
  <si>
    <t>953f2e9d-018b-4910-ab0a-330d9c075d27</t>
  </si>
  <si>
    <t>1ec2e4b5-2f4c-44cb-b0f1-1417d44c2946</t>
  </si>
  <si>
    <t>5037c887-1a01-4ac5-84dd-87bdc5ab3d12</t>
  </si>
  <si>
    <t>20f01a74-9891-4349-9acd-2381dd1c3d7c</t>
  </si>
  <si>
    <t>f4b10b72-7baf-4cff-a276-00d9a00ca59d</t>
  </si>
  <si>
    <t>abff2676-e908-4dbf-9dfd-01c1aa9863f8</t>
  </si>
  <si>
    <t>e61db060-7c7d-4b6c-bad0-485943233732</t>
  </si>
  <si>
    <t>5bd8868d-6a8d-482c-9d62-8b8cc6edd060</t>
  </si>
  <si>
    <t>7d91baf8-dd83-4404-a2f3-63db65be8d4d</t>
  </si>
  <si>
    <t>87a40433-6541-4628-91a2-d499f2b9cd88</t>
  </si>
  <si>
    <t>107f17a0-1f4b-47a6-83ce-dfa171272f9e</t>
  </si>
  <si>
    <t>f3d24a24-04a5-4ceb-880a-5997d63c00bb</t>
  </si>
  <si>
    <t>4c1adde2-8331-4263-90f1-2dbbb471724e</t>
  </si>
  <si>
    <t>d2b66ac2-6223-4a52-90bd-ab1b4064f07f</t>
  </si>
  <si>
    <t>872ab5fc-a5ec-4dcd-b012-f7361ab7a285</t>
  </si>
  <si>
    <t>44904400-145d-44a5-b949-d52cc3b8085f</t>
  </si>
  <si>
    <t>eecc9e8a-653c-4b29-bdd3-28e855b09b09</t>
  </si>
  <si>
    <t>e0fdea18-3e57-4179-8671-26945bfcc978</t>
  </si>
  <si>
    <t>a2ce1b54-5062-4d70-94e7-eded4997fb8b</t>
  </si>
  <si>
    <t>118d0ea9-3e63-4c47-9a90-43057c9e8466</t>
  </si>
  <si>
    <t>Akat</t>
  </si>
  <si>
    <t>f3f94162-5ea1-41cf-8bab-5828368a4aac</t>
  </si>
  <si>
    <t>e3a99e4b-c16b-46a5-b305-29e671b35cbd</t>
  </si>
  <si>
    <t>9e1cbca9-63c3-41a3-8e02-1856e771189a</t>
  </si>
  <si>
    <t>aad4d9b1-03bb-46e6-ae53-a4518c699006</t>
  </si>
  <si>
    <t>7b2df1e2-548d-4428-9dfd-38386f9da503</t>
  </si>
  <si>
    <t>452227fe-f4bf-4ddf-ae01-b40f68acf7b7</t>
  </si>
  <si>
    <t>c7a1c074-4ac3-4381-9f56-d2b11c1076ac</t>
  </si>
  <si>
    <t>c8f33739-47f4-429f-b484-6bc960ad4ddd</t>
  </si>
  <si>
    <t>d4a65593-6697-417b-aeac-120c8ddf2728</t>
  </si>
  <si>
    <t>19f16c83-4b34-453f-9a09-1c1279a18af4</t>
  </si>
  <si>
    <t>729312a9-816b-4360-8600-84bd322fea73</t>
  </si>
  <si>
    <t>a3c8cb90-b3c4-4cae-912d-9fc8bd9517c3</t>
  </si>
  <si>
    <t>05b84fdb-7989-44eb-8693-2a04c01a9e14</t>
  </si>
  <si>
    <t>Adnan Kahveci</t>
  </si>
  <si>
    <t>06caa83f-2547-4c0f-b763-452c60f862cd</t>
  </si>
  <si>
    <t>08f8239c-5c79-4674-964d-a167429ff956</t>
  </si>
  <si>
    <t>5e784acc-5555-4c75-9c50-03df7d74b3e8</t>
  </si>
  <si>
    <t>d1dba3d7-cd24-4602-a36b-808df3630c09</t>
  </si>
  <si>
    <t>08ba6375-fb77-499e-b631-b2240f0fbf18</t>
  </si>
  <si>
    <t>Kartal</t>
  </si>
  <si>
    <t>Esentepe</t>
  </si>
  <si>
    <t>f293891d-e9b6-4754-832b-8052bef30920</t>
  </si>
  <si>
    <t>ab8877db-aaab-4344-9235-d1e653d0118f</t>
  </si>
  <si>
    <t>7c27b970-dadd-457d-af01-c07f58b134e5</t>
  </si>
  <si>
    <t>601507fa-8562-4744-af2d-d51455c2bef8</t>
  </si>
  <si>
    <t>e4fa6100-b8c9-44fc-9389-03e1abf8281c</t>
  </si>
  <si>
    <t>274b7459-b95b-45e3-90c6-e3061bfa9d95</t>
  </si>
  <si>
    <t>77f720fe-5cec-46fc-ab29-1aa26c59bb72</t>
  </si>
  <si>
    <t>fdda3912-6814-461f-9ce3-585643f72d2e</t>
  </si>
  <si>
    <t>3a428199-abb8-4d16-893e-b23fd60d4797</t>
  </si>
  <si>
    <t>09d80939-be74-41e2-a531-9934402a4cf3</t>
  </si>
  <si>
    <t>2d4389e3-7cae-4cf9-bf7a-9443f82c2452</t>
  </si>
  <si>
    <t>bb2a4b0d-3bfa-40b5-9b5b-89cc734f454a</t>
  </si>
  <si>
    <t>7f833810-d4b0-4b36-b4ff-5b357c07f82e</t>
  </si>
  <si>
    <t>Küçükçekmece</t>
  </si>
  <si>
    <t>Atakent</t>
  </si>
  <si>
    <t>71843ddd-b927-4946-893a-23c7460c1fb1</t>
  </si>
  <si>
    <t>b5a270d0-4f28-4f3d-b44e-4c3f7916ba0f</t>
  </si>
  <si>
    <t>7524b940-9a16-4c9b-84ea-504daeb26450</t>
  </si>
  <si>
    <t>ba240ca7-0871-423b-95fc-e9aa8bc367e1</t>
  </si>
  <si>
    <t>2006df2c-6726-4346-80ac-4913689dc280</t>
  </si>
  <si>
    <t>53169166-7c6e-44f0-87b2-7225e1bb4d5a</t>
  </si>
  <si>
    <t>4d7abea4-f00b-4db3-8d65-2e4de6884a0d</t>
  </si>
  <si>
    <t>f7c6c1d2-fdf2-452a-a52d-6c6c38a7df8e</t>
  </si>
  <si>
    <t>7504e48a-8c42-4367-a26b-d5eb44bd6465</t>
  </si>
  <si>
    <t>584e0a4a-d81f-4b82-ba03-d0223378e910</t>
  </si>
  <si>
    <t>bb924785-3a2b-44c2-b6b4-e8cc0e581b20</t>
  </si>
  <si>
    <t>f1a7c001-3084-4966-9217-786d9f2cfd46</t>
  </si>
  <si>
    <t>1c69b771-114f-4061-b9f3-1ef8c3505de7</t>
  </si>
  <si>
    <t>8cf594bf-4959-42e6-b501-124e95c2b8b4</t>
  </si>
  <si>
    <t>d936300f-ef5b-41aa-b12a-dd26565e09e6</t>
  </si>
  <si>
    <t>accf226e-2eb5-49d3-ad85-974161c0f299</t>
  </si>
  <si>
    <t>a2259856-08e1-445f-b4e4-7fe1c93b674f</t>
  </si>
  <si>
    <t>fc16701d-a915-4f66-abf8-4cf42e081e7d</t>
  </si>
  <si>
    <t>4a4cd397-493e-4775-adca-d3b8c2afea60</t>
  </si>
  <si>
    <t>a508aff3-5482-430d-87f1-ac68e232cde5</t>
  </si>
  <si>
    <t>cb7ff981-f64e-44dd-9154-559fd640e92b</t>
  </si>
  <si>
    <t>b5e6f7f3-1dd7-4635-8ff8-90621dd27276</t>
  </si>
  <si>
    <t>0ab3e600-4f94-424c-9b83-f605d72476c4</t>
  </si>
  <si>
    <t>f10c53ed-0e93-4763-88b2-3b498dd9b644</t>
  </si>
  <si>
    <t>1f4873ef-8879-48b8-b8a5-3f5669202f49</t>
  </si>
  <si>
    <t>99109f74-0275-4763-a7be-b93e24a30036</t>
  </si>
  <si>
    <t>bfdf66fe-0cd2-4d03-8461-9d10096486fe</t>
  </si>
  <si>
    <t>a005092c-f626-4205-8df0-12e84b59b7aa</t>
  </si>
  <si>
    <t>f24b6287-c852-40ac-9bfa-0679133d5910</t>
  </si>
  <si>
    <t>3ffc551f-6743-40b0-aec3-b9d9170789f5</t>
  </si>
  <si>
    <t>0728e2e1-d171-421d-aec8-fcf197ed6780</t>
  </si>
  <si>
    <t>c6f2193d-bf18-4c0d-99a8-5dbd6fa6b474</t>
  </si>
  <si>
    <t>a1055f1b-bbe2-4473-916a-05564ea21fb5</t>
  </si>
  <si>
    <t>a356671e-5966-4414-8679-2614d5508c1c</t>
  </si>
  <si>
    <t>99ba5d26-c146-492f-b5f6-bff5e224f123</t>
  </si>
  <si>
    <t>9717e4ec-b3ea-423b-9773-3eeed3979ec0</t>
  </si>
  <si>
    <t>8c42b81f-8ac1-490e-961f-997f78005e0d</t>
  </si>
  <si>
    <t>634d3847-45b0-4d06-98fc-7a28416a678b</t>
  </si>
  <si>
    <t>d112b79e-1fd9-45e3-ace8-01b3c2c720ce</t>
  </si>
  <si>
    <t>1bb018c2-959d-4be7-8f90-d2d83f3a2104</t>
  </si>
  <si>
    <t>d5aa8067-3aa3-4a11-9416-fad80c2f9c4d</t>
  </si>
  <si>
    <t>2d441702-93e4-4da2-b8c3-ed2cb06afc81</t>
  </si>
  <si>
    <t>bf2cff23-9b32-4885-a505-1d78ee249c24</t>
  </si>
  <si>
    <t>2b3b888d-136d-422b-a9f5-12518e848047</t>
  </si>
  <si>
    <t>2be75e71-806f-47d0-86e6-b059b7d25715</t>
  </si>
  <si>
    <t>287d53ef-3ffa-45ad-aac5-cb5cf9e590a9</t>
  </si>
  <si>
    <t>aec079a3-05fc-44cd-aa71-1cbab1c27a32</t>
  </si>
  <si>
    <t>bfdec702-df00-454c-b735-8845ae2de4fa</t>
  </si>
  <si>
    <t>19c2b7f2-39ef-4e12-a022-9f9a872c0925</t>
  </si>
  <si>
    <t>aecada11-0715-4f92-8b21-347acc199f00</t>
  </si>
  <si>
    <t>85e39996-b33c-40bc-b1c9-a0816810cbbd</t>
  </si>
  <si>
    <t>4da609cd-13bc-43cb-aebc-1a2b84f0fc7d</t>
  </si>
  <si>
    <t>d651698d-c8ac-40d2-ae81-60e25a4a6649</t>
  </si>
  <si>
    <t>Maslak</t>
  </si>
  <si>
    <t>8d819c58-644e-408c-9cf5-99760e0aeef5</t>
  </si>
  <si>
    <t>9a43ebc2-dd53-43cf-92c3-f6c5bc8400b2</t>
  </si>
  <si>
    <t>60892581-24bf-4cda-a0c9-fb6368c02be8</t>
  </si>
  <si>
    <t>f67cadcc-59ed-4b2a-b46e-d349e3565e8c</t>
  </si>
  <si>
    <t>c2db74dc-506c-4db3-83c8-57d0b5d9aef7</t>
  </si>
  <si>
    <t>9ffd1dc5-b895-47c1-826f-7254f23638f0</t>
  </si>
  <si>
    <t>e28774b9-ca25-422a-b692-0d118b0e1204</t>
  </si>
  <si>
    <t>0e7515c0-2b19-4a54-8f05-90c956a79b22</t>
  </si>
  <si>
    <t>a9c6266c-7c02-400d-a1b4-6e51ab948750</t>
  </si>
  <si>
    <t>5be46910-f822-4839-90ac-95cef5ccd840</t>
  </si>
  <si>
    <t>5244c9f6-ecea-417a-abf4-c7f2efea39e1</t>
  </si>
  <si>
    <t>Türkali</t>
  </si>
  <si>
    <t>891419f1-751e-4cfb-b133-114bff97db17</t>
  </si>
  <si>
    <t>0169bc66-d643-431f-bdb7-a2f9c75df848</t>
  </si>
  <si>
    <t>615b4c00-4a3d-41bd-ae88-97d9e2485b0e</t>
  </si>
  <si>
    <t>567ee140-1419-4b01-82d5-b229a07b9044</t>
  </si>
  <si>
    <t>a9a94331-df50-4858-be3b-192659bc04a3</t>
  </si>
  <si>
    <t>Pendik</t>
  </si>
  <si>
    <t>Esenler</t>
  </si>
  <si>
    <t>1c50009a-6eec-4ca9-a807-e00dbd343ced</t>
  </si>
  <si>
    <t>768e4671-7b6a-4a6d-a49d-7369430d0bc5</t>
  </si>
  <si>
    <t>62e68ea2-251b-4233-b099-142b70ac9897</t>
  </si>
  <si>
    <t>382b2c10-4834-4047-ba40-0259fb89cf66</t>
  </si>
  <si>
    <t>9ec5f595-6fcf-4d44-a79c-684437ffc2a7</t>
  </si>
  <si>
    <t>40d5b5a6-72fa-4050-854b-ff7e0bf69554</t>
  </si>
  <si>
    <t>f618a1c6-6ff3-4238-928d-011969f58bf5</t>
  </si>
  <si>
    <t>f71d429b-6b3f-4cfd-b76f-6c6b58143f05</t>
  </si>
  <si>
    <t>Cıhannuma</t>
  </si>
  <si>
    <t>09f71780-e61b-44ed-8843-3a3d71e0a371</t>
  </si>
  <si>
    <t>5e2470c2-982c-48bb-b006-d52332b0bac9</t>
  </si>
  <si>
    <t>452c434a-a991-4619-b66a-418c65a8cb55</t>
  </si>
  <si>
    <t>996cb801-b3b7-4d9b-a0cf-826cd8407cf5</t>
  </si>
  <si>
    <t>9e12a5a3-a50a-4709-a94c-ae0628c1d7dd</t>
  </si>
  <si>
    <t>2f416d1e-b77d-4e2a-8121-78ed8668557a</t>
  </si>
  <si>
    <t>e2fca3ba-1454-4af2-b8c9-9581e816d86c</t>
  </si>
  <si>
    <t>9038bf71-1166-4a85-8b67-0cd4c574677c</t>
  </si>
  <si>
    <t>d9b129a7-ceb2-4aad-b33b-15db0bb53eec</t>
  </si>
  <si>
    <t>e66e8d05-27cf-426d-b737-d1718bccf273</t>
  </si>
  <si>
    <t>569b63e0-b37e-4140-82e2-aaf92d98aa1b</t>
  </si>
  <si>
    <t>7e4c056c-53ae-4b28-9e8e-f515c00fb199</t>
  </si>
  <si>
    <t>3d28a5b8-d806-412e-b652-b6f91af52709</t>
  </si>
  <si>
    <t>55e2306a-0d7f-49a7-9a16-1f04d397ca55</t>
  </si>
  <si>
    <t>569d8ce6-3cb4-4215-be78-1087479ca59d</t>
  </si>
  <si>
    <t>9657bbba-df98-48da-9c53-55a72fdb8408</t>
  </si>
  <si>
    <t>d88fc395-f4b7-4917-b4be-d3a69a9e543d</t>
  </si>
  <si>
    <t>75c76deb-7f51-4eb5-8e41-1158fec54ef6</t>
  </si>
  <si>
    <t>25f74ea8-fb79-44c9-be4b-215146aec30c</t>
  </si>
  <si>
    <t>04f182ff-b89e-49aa-a847-1523f6a85517</t>
  </si>
  <si>
    <t>3231c9fe-c56e-4846-bb09-930fec46397e</t>
  </si>
  <si>
    <t>0522f253-488a-4758-a5d4-c26dc100fb41</t>
  </si>
  <si>
    <t>b426c2b6-6e14-41c5-aff3-7e712144703b</t>
  </si>
  <si>
    <t>77c7d76b-f41c-4ea0-9a1a-729ff72a70c5</t>
  </si>
  <si>
    <t>4421bc75-e712-490c-a168-0226f2b7e674</t>
  </si>
  <si>
    <t>f4680ca4-d205-4b49-89fb-e4f631aa271a</t>
  </si>
  <si>
    <t>a09b8d42-18d0-4c1d-8d7d-e0cabb6f971c</t>
  </si>
  <si>
    <t>121c5787-1910-4b6c-8fbe-8e371c753392</t>
  </si>
  <si>
    <t>c8b3d628-c008-4967-a4f7-18f4aad49904</t>
  </si>
  <si>
    <t>edda4ee1-c273-47d3-966d-be944be6e749</t>
  </si>
  <si>
    <t>a1001089-fee3-4b43-9c22-026d59471ca3</t>
  </si>
  <si>
    <t>acc25625-622d-4161-b50e-7f7171838574</t>
  </si>
  <si>
    <t>170a155b-7fc1-4bd8-8a97-c110e508b87f</t>
  </si>
  <si>
    <t>203d9534-3e79-44da-b5f1-3b77f4c71d0f</t>
  </si>
  <si>
    <t>4477044b-bcfb-412e-bffb-2b3240727a7d</t>
  </si>
  <si>
    <t>bd01da09-d20c-4cbf-963a-0b94875c2162</t>
  </si>
  <si>
    <t>2fe64439-2d4b-4349-a350-83548ec5d2da</t>
  </si>
  <si>
    <t>6b0e720a-870e-4963-92ef-1c718af97191</t>
  </si>
  <si>
    <t>f010cd92-b66b-41c0-8dcd-5ed86db0166d</t>
  </si>
  <si>
    <t>ba60130c-ad3d-4df1-9923-fddc9892919a</t>
  </si>
  <si>
    <t>52f2a47a-6b6e-45d9-92e9-4d3e6e5fcfd2</t>
  </si>
  <si>
    <t>Göztepe</t>
  </si>
  <si>
    <t>490994b8-eb60-45a2-a3c3-29150bfe87e9</t>
  </si>
  <si>
    <t>d5912632-75d8-42bd-9d80-ef369c5e8aa7</t>
  </si>
  <si>
    <t>ceaedb22-aaf0-4b24-9652-139e071f4d6e</t>
  </si>
  <si>
    <t>ba8e2e42-bd4a-4b51-86fc-38a9f9ab86c0</t>
  </si>
  <si>
    <t>ce29850e-85fe-4d2a-980a-0c2b66732801</t>
  </si>
  <si>
    <t>19 Mayıs</t>
  </si>
  <si>
    <t>b88ab1d3-1a9b-4b4b-82d1-b750ff4abe35</t>
  </si>
  <si>
    <t>78d85641-84be-4f50-9336-9b1065d67d57</t>
  </si>
  <si>
    <t>07dc0c6f-cef5-480f-887a-2cb069aa4eb7</t>
  </si>
  <si>
    <t>025f1b94-a510-4ffa-8b29-380e54ce7b23</t>
  </si>
  <si>
    <t>80553d10-9ec2-4361-86d4-fa8044cea507</t>
  </si>
  <si>
    <t>110803ae-e346-46ce-8bbc-96c4426abd5d</t>
  </si>
  <si>
    <t>0f09ab6a-d059-41b3-88c3-5d3fe88beb6c</t>
  </si>
  <si>
    <t>98953e9a-ee5c-4d16-8141-6c3a403b35a3</t>
  </si>
  <si>
    <t>2f29d184-18d6-492d-b908-3163b9ca544f</t>
  </si>
  <si>
    <t>c88ea830-209d-4753-b742-2389550c932e</t>
  </si>
  <si>
    <t>e479a449-3c83-492d-a79c-60476bce5f2e</t>
  </si>
  <si>
    <t>1c7d6174-f34d-42c0-9202-fb336543f627</t>
  </si>
  <si>
    <t>3a2cb16d-25ff-4d3a-98f7-3e048d1cc720</t>
  </si>
  <si>
    <t>0a1cc030-3845-4868-b1f8-cb8b73c1fd92</t>
  </si>
  <si>
    <t>e93af175-74fd-4eb1-a5b4-e9ed900f8eca</t>
  </si>
  <si>
    <t>2ea99273-dd98-433e-8522-853f3a8bd309</t>
  </si>
  <si>
    <t>8e7971f3-357d-441e-b877-2cf6a16a553b</t>
  </si>
  <si>
    <t>305d602e-4295-4976-8f60-0e6f90599c0c</t>
  </si>
  <si>
    <t>ecb3ac3e-2be2-4fd2-abff-760040f94fb4</t>
  </si>
  <si>
    <t>cf64238d-a2a2-4559-9be7-fac3f6d7e60a</t>
  </si>
  <si>
    <t>a9ad8936-b6d6-482c-9160-97d1f6c7b11b</t>
  </si>
  <si>
    <t>e5f63743-21b1-4ff3-abe3-9a15ae1f0b17</t>
  </si>
  <si>
    <t>94f3d4fa-dea8-40af-b7f3-c2189eb089bf</t>
  </si>
  <si>
    <t>90fd1d30-1705-40dc-b0cf-d0ce3dcf8eef</t>
  </si>
  <si>
    <t>825baa31-4885-49a0-b838-28f7d6c46d75</t>
  </si>
  <si>
    <t>4202ab83-f7c0-40ed-82e2-816d51309cba</t>
  </si>
  <si>
    <t>d5bbeae1-1332-4af6-9838-426b09419475</t>
  </si>
  <si>
    <t>15d60e32-2b39-4a0b-9eea-9d2368c4c7ec</t>
  </si>
  <si>
    <t>e60c7240-cec5-4e18-8137-b59b96578a9b</t>
  </si>
  <si>
    <t>e715d181-a749-4be3-ad59-872e16688adb</t>
  </si>
  <si>
    <t>a23da105-ef01-4794-8677-e4a53e58f52b</t>
  </si>
  <si>
    <t>b38df00e-1609-4ccb-b83c-cccc6040aa8a</t>
  </si>
  <si>
    <t>71032827-1c11-4087-b7f6-9b0b6ffd12ce</t>
  </si>
  <si>
    <t>2ff9b708-1414-4bbb-a356-ec727d301e35</t>
  </si>
  <si>
    <t>e01b7b74-91e7-461f-83e8-51c15e334edb</t>
  </si>
  <si>
    <t>f555e43d-0e01-4585-b783-e4acf0e796e0</t>
  </si>
  <si>
    <t>a856eb2f-baa0-425d-95d9-7f35323d4678</t>
  </si>
  <si>
    <t>107e45e0-a5bb-4cb1-9fca-74bef8a03a43</t>
  </si>
  <si>
    <t>2048418e-e6ae-4655-a9a5-ea26a1b1fed5</t>
  </si>
  <si>
    <t>Feyzullah</t>
  </si>
  <si>
    <t>f33f3dd3-8103-4197-bb21-b381f8239cf7</t>
  </si>
  <si>
    <t>62709028-5d6e-42c2-bf2b-7e2134224101</t>
  </si>
  <si>
    <t>db1e73d3-3244-45ce-b1bc-b147b82d9868</t>
  </si>
  <si>
    <t>162f1e59-abcf-4f09-b5a0-d4ab5194d110</t>
  </si>
  <si>
    <t>e4839ce0-6389-434b-bab3-586762528772</t>
  </si>
  <si>
    <t>9a5bd5c7-5ebd-449a-9418-39f912df42c9</t>
  </si>
  <si>
    <t>af464e28-0544-4b35-8ee7-bff5abb1f959</t>
  </si>
  <si>
    <t>52314f60-b5ea-44ea-bb47-b0bfa40202f4</t>
  </si>
  <si>
    <t>72cb1914-17e9-491c-a9b0-531c7e7914b7</t>
  </si>
  <si>
    <t>b603ef84-30c9-49df-b8e5-21bb0958fcb9</t>
  </si>
  <si>
    <t>3a9babeb-a880-46e5-aaf7-bdaeaec80cf7</t>
  </si>
  <si>
    <t>4fecdf29-df2d-4cd5-bac6-df4bc79a34aa</t>
  </si>
  <si>
    <t>320f697a-7c2d-4ea5-96f2-42a6f29b880e</t>
  </si>
  <si>
    <t>825e4422-4893-442b-bbaf-df011253c061</t>
  </si>
  <si>
    <t>1b66da65-d398-4043-9b68-2c08ca1c859c</t>
  </si>
  <si>
    <t>ca8123bb-db26-401f-af1d-b7a2a4f94bb8</t>
  </si>
  <si>
    <t>17a4b4c8-229c-49b6-8836-36e9111efb40</t>
  </si>
  <si>
    <t>ea06e72b-2600-447b-9e0b-02187526af8e</t>
  </si>
  <si>
    <t>9aed0429-b5bd-4bce-9d04-2d4bb21d675a</t>
  </si>
  <si>
    <t>13d6d668-31a7-4619-92ac-b66e22ebf93b</t>
  </si>
  <si>
    <t>29b62d7f-61bf-4622-bd2c-af5044a398b5</t>
  </si>
  <si>
    <t>c1689c02-469b-463d-9bc6-45f194ca3272</t>
  </si>
  <si>
    <t>4255d99f-ef83-433a-b0d2-e919e745eba4</t>
  </si>
  <si>
    <t>8bab97bc-9b58-4a58-b6f2-805624b192ba</t>
  </si>
  <si>
    <t>94782d5d-608e-4176-b14e-fd3bb503f159</t>
  </si>
  <si>
    <t>4e32ddb6-7ed6-4d7a-8a06-4fb018be3c83</t>
  </si>
  <si>
    <t>4b0607ce-f7de-49be-a6e7-848f1ab160ba</t>
  </si>
  <si>
    <t>bc376fd8-030a-4b96-8fe6-44070211ce9c</t>
  </si>
  <si>
    <t>5d872aff-6a6b-42b7-b1f9-159cae1d93dc</t>
  </si>
  <si>
    <t>08d4eb35-084d-4d06-ac25-194e711b8b78</t>
  </si>
  <si>
    <t>cbdf5356-df86-4614-aa16-eae019d05508</t>
  </si>
  <si>
    <t>6a6fb295-4e99-47fc-9e1a-0370f42d577f</t>
  </si>
  <si>
    <t>8b0c2b7a-6cb0-4022-bb3e-8ef214e7bb48</t>
  </si>
  <si>
    <t>5746d9b5-01cf-4b1a-a9e6-75050eb6c371</t>
  </si>
  <si>
    <t>f898ac3f-626f-4108-92b3-bdd27312a56c</t>
  </si>
  <si>
    <t>d81be112-8334-48ee-bc17-a1c5a1404e09</t>
  </si>
  <si>
    <t>225a8958-5ff8-4a28-a717-26b78e402da7</t>
  </si>
  <si>
    <t>4499ac5c-d9f8-4fe4-a873-be577fbe5408</t>
  </si>
  <si>
    <t>17e0c72b-aec5-49d3-b250-c3cfec0f8867</t>
  </si>
  <si>
    <t>a9b9d9d9-f278-4507-810e-eeb4baecb503</t>
  </si>
  <si>
    <t>922e300a-3b65-48d8-bf5b-27071dfcd126</t>
  </si>
  <si>
    <t>0c4ea7d4-1089-4b70-b906-77419938eb53</t>
  </si>
  <si>
    <t>d81cd3ce-424f-4ea5-be21-e6b0602847a0</t>
  </si>
  <si>
    <t>a8d27640-9f10-4203-969b-819edaaa4485</t>
  </si>
  <si>
    <t>53bd8723-1320-4350-96ee-42690410cd58</t>
  </si>
  <si>
    <t>6a22ecfa-318e-4376-a6e3-8ac95c150032</t>
  </si>
  <si>
    <t>e1e86b0b-b5cd-4724-9bab-6e8dc0e4f024</t>
  </si>
  <si>
    <t>0c002691-8a59-4805-80af-b2b7188c9f29</t>
  </si>
  <si>
    <t>cf945fc6-6718-4e44-a374-02d5d1d5ffa0</t>
  </si>
  <si>
    <t>fd38a389-e386-4f93-a876-48d34b5a95a2</t>
  </si>
  <si>
    <t>2877db6f-c796-4078-86f6-eddcdb93ce0f</t>
  </si>
  <si>
    <t>95e8d3e3-d24b-4bc2-8fcb-9cd2d1fbb829</t>
  </si>
  <si>
    <t>61ad7c89-10d7-4920-9081-b56a7435c9ac</t>
  </si>
  <si>
    <t>330cde0f-7822-4354-8be4-8c0048ca35a6</t>
  </si>
  <si>
    <t>d521bf20-70e0-4679-abab-542c06096f25</t>
  </si>
  <si>
    <t>eb01fb03-880d-4aed-ab81-9d1db535d75c</t>
  </si>
  <si>
    <t>b76968e2-bd8b-4ec3-8b0f-071759acf09a</t>
  </si>
  <si>
    <t>937d5849-93d8-4cd9-8515-12ec3b60a5b5</t>
  </si>
  <si>
    <t>0d014457-218d-4e4b-8d5c-f254b656e7c3</t>
  </si>
  <si>
    <t>4d35c9c1-1953-441c-b20c-4342900b67be</t>
  </si>
  <si>
    <t>3bcf7efd-fb04-49e3-9493-a75e2d97bcf6</t>
  </si>
  <si>
    <t>8684c2f5-32e1-4a72-80ba-65c217079c4b</t>
  </si>
  <si>
    <t>68dc187f-9a3e-4d45-9ee3-8d95aba59214</t>
  </si>
  <si>
    <t>dd04a031-e4b5-4019-abe4-f39c9b698a2c</t>
  </si>
  <si>
    <t>82b03b80-1589-4646-992a-a3f702549588</t>
  </si>
  <si>
    <t>a7b20049-abab-462f-b45d-1f6fc761f818</t>
  </si>
  <si>
    <t>3d5e0b8a-bf8f-43a8-be09-180582e9be50</t>
  </si>
  <si>
    <t>27fe249b-49fe-4b96-bdab-6737898e8ad7</t>
  </si>
  <si>
    <t>30072345-6357-4140-a270-d2f7f5e3dd70</t>
  </si>
  <si>
    <t>5bb747ac-e65c-4d55-b6ad-308b29081938</t>
  </si>
  <si>
    <t>660bfc73-8637-4d3a-b165-fd476222463f</t>
  </si>
  <si>
    <t>b20d8e00-0c68-4068-9943-88e4d1b70a16</t>
  </si>
  <si>
    <t>f9306ebf-fd67-4ae5-a65a-1ca6586c5b2d</t>
  </si>
  <si>
    <t>c5cb1f99-3488-4f04-b8d1-c7f7fafc6524</t>
  </si>
  <si>
    <t>ccb01b02-3c42-4dc8-adce-eece10e5012a</t>
  </si>
  <si>
    <t>c4014427-1d84-4053-8d55-652ffe627034</t>
  </si>
  <si>
    <t>1a9b25db-860a-4363-ac63-e3a8cfa5322c</t>
  </si>
  <si>
    <t>1ba5f69d-2860-4e9f-815b-09c5fa3e04dd</t>
  </si>
  <si>
    <t>2120b921-456f-41e4-b2db-18aeb4bb7793</t>
  </si>
  <si>
    <t>4f708ea6-ea04-40db-b27d-a7f2a7ad6f28</t>
  </si>
  <si>
    <t>0ff95ea7-7ef1-4781-bfa5-1873d8eca524</t>
  </si>
  <si>
    <t>33ce0158-cf03-489c-8421-1a59759f4b8c</t>
  </si>
  <si>
    <t>d5d9c951-599a-4ddc-b1e0-bdad80857792</t>
  </si>
  <si>
    <t>2e432cd3-4f37-4c12-86f8-c495b1aad03b</t>
  </si>
  <si>
    <t>872acce0-be56-4205-b92c-aff7ea9fb4e9</t>
  </si>
  <si>
    <t>978c5a63-ad1f-4fa1-a023-e578193d42a9</t>
  </si>
  <si>
    <t>ec9e989e-1f3c-49b0-9bcc-eebe78e14373</t>
  </si>
  <si>
    <t>2c754d1e-537a-4c10-a1bb-8544ae210838</t>
  </si>
  <si>
    <t>Yıldız</t>
  </si>
  <si>
    <t>6b741808-e22c-4f8b-bfc9-eedf3bb0161d</t>
  </si>
  <si>
    <t>cd521881-42cb-4077-bc07-6d6e820602a7</t>
  </si>
  <si>
    <t>806df195-5400-464d-9047-c19dea222d84</t>
  </si>
  <si>
    <t>e5da8549-b600-402b-b478-76eaa9b14815</t>
  </si>
  <si>
    <t>545fe102-f83e-4eb8-9930-d572931ee107</t>
  </si>
  <si>
    <t>Kozyatağı</t>
  </si>
  <si>
    <t>4efe5bc7-c92b-44ce-aff4-a4e0978c76f1</t>
  </si>
  <si>
    <t>de0c9f78-3ed2-4389-967a-7ccc7a53ae1e</t>
  </si>
  <si>
    <t>aee8c775-299d-4cbc-a5fe-b457972d2be5</t>
  </si>
  <si>
    <t>6315ea69-062c-44d4-a00a-21192c4d1e7c</t>
  </si>
  <si>
    <t>998502a3-da2a-49e5-8398-4134e2496474</t>
  </si>
  <si>
    <t>60325536-dcbf-4f07-b1ac-0dbf8f3c553d</t>
  </si>
  <si>
    <t>2e3fd46d-2808-4f6a-8dd6-8d6cff26a1af</t>
  </si>
  <si>
    <t>b7680a5a-2465-4f37-8550-a359f017c398</t>
  </si>
  <si>
    <t>af57e5d2-bff9-4bf9-bd67-70c650b28d5f</t>
  </si>
  <si>
    <t>cdcf9c0e-6821-4dc7-bb49-5e43fbf9b6a6</t>
  </si>
  <si>
    <t>c94f5b0d-c6a9-4a90-ac2f-89df69bfaf5a</t>
  </si>
  <si>
    <t>fe1227fe-7c27-43e1-9c8b-682fd3cbf75e</t>
  </si>
  <si>
    <t>15f0cceb-eae0-43cc-b656-8e74a3b32109</t>
  </si>
  <si>
    <t>cc701891-3df4-449e-962a-12bbaec03a29</t>
  </si>
  <si>
    <t>4c4fec3d-83ab-461c-9ce9-8e21167c4fee</t>
  </si>
  <si>
    <t>fc46fb74-0588-45fd-a6f1-2ba9bab0c602</t>
  </si>
  <si>
    <t>e68b53e7-23b0-4fd6-8916-93e86a21c079</t>
  </si>
  <si>
    <t>36950614-ccaf-4097-8db7-e3280d010e2d</t>
  </si>
  <si>
    <t>263446e5-ba4c-4d3e-b652-504eae2f628a</t>
  </si>
  <si>
    <t>d8573351-b3bb-46fb-868f-502b054f6223</t>
  </si>
  <si>
    <t>8addb09d-c125-4065-a747-7d16bb016a19</t>
  </si>
  <si>
    <t>be17f546-9bcb-46bd-b672-2b3678530244</t>
  </si>
  <si>
    <t>4daa1870-9319-457d-912d-3218cae52e7d</t>
  </si>
  <si>
    <t>f9ea1894-7e79-4971-8c28-01b50a63b81e</t>
  </si>
  <si>
    <t>67ae1b80-f739-4499-9f1c-c3185b75b8ff</t>
  </si>
  <si>
    <t>51f85c03-c926-48fb-b8d1-07fd5a58e1de</t>
  </si>
  <si>
    <t>a0112822-cf61-45ed-8cda-4e762439ef8c</t>
  </si>
  <si>
    <t>ec2e0a99-2b01-4bba-82b3-1199a8d02ace</t>
  </si>
  <si>
    <t>8fbbb377-345e-4ea2-ad02-b4a55162fe19</t>
  </si>
  <si>
    <t>7d7a6487-311a-4d17-88c8-9a92c8e5bb98</t>
  </si>
  <si>
    <t>6b8b995f-90ed-40aa-ac69-414c2accee87</t>
  </si>
  <si>
    <t>799a11fb-a748-42a2-b65e-c83d2dae84af</t>
  </si>
  <si>
    <t>3157b414-e003-462d-a64f-79d4d5ef6a41</t>
  </si>
  <si>
    <t>2ce26102-f427-4167-893b-001b47cb4c73</t>
  </si>
  <si>
    <t>f55bc711-2def-418f-8aee-d26863d0e34a</t>
  </si>
  <si>
    <t>b2df879a-69e4-48fb-ada0-7e6072298970</t>
  </si>
  <si>
    <t>ea82fc50-c4dc-42be-9e04-ff102caf2570</t>
  </si>
  <si>
    <t>22289847-17af-45ab-b535-5b1c35715b6e</t>
  </si>
  <si>
    <t>5676ab91-00ca-43e2-ab57-430ce8aadf47</t>
  </si>
  <si>
    <t>8070f217-0619-4f32-aae4-3a827118b9da</t>
  </si>
  <si>
    <t>f151ef3b-0f55-4559-a5ed-ed4c4eff2f27</t>
  </si>
  <si>
    <t>9af1a2b8-bbc5-4bf2-ab7b-4b1d461bb0d1</t>
  </si>
  <si>
    <t>d9316363-8ff3-4b3c-92f5-21501a51843a</t>
  </si>
  <si>
    <t>1b1b85e3-9893-4bef-a6a1-31907523a0e1</t>
  </si>
  <si>
    <t>bc91bb10-9000-40cf-945a-306728002009</t>
  </si>
  <si>
    <t>a88608c5-fcec-43f6-bf19-2b54c6f2ce0a</t>
  </si>
  <si>
    <t>3eb36973-26e2-4c1e-98de-d0a6344e5f45</t>
  </si>
  <si>
    <t>0a5c8590-9d10-4cfd-be1b-4d384e04256f</t>
  </si>
  <si>
    <t>2ab5f3be-9f1b-4ea5-9e7f-ffb822d07e65</t>
  </si>
  <si>
    <t>1ea55ee5-1944-47e8-9db0-6314057385d8</t>
  </si>
  <si>
    <t>1a4b8315-ea67-4297-ac8d-5777cc5169b7</t>
  </si>
  <si>
    <t>cb4b8e4b-de4c-4f86-91d9-f92d603ba522</t>
  </si>
  <si>
    <t>8b1c0bd1-ead5-42e4-8cbf-92db316c511c</t>
  </si>
  <si>
    <t>d19845d9-1f6b-4039-8952-c4d147b7534f</t>
  </si>
  <si>
    <t>843490b1-f07b-4188-bf53-8533206076e0</t>
  </si>
  <si>
    <t>31111446-6831-4dc4-aaf5-4c2f6c44bc06</t>
  </si>
  <si>
    <t>8abd677e-60dc-43fc-837c-94ea91e4382c</t>
  </si>
  <si>
    <t>Merdivenköy</t>
  </si>
  <si>
    <t>8f59d75d-98fd-4406-836f-cc46e47d9247</t>
  </si>
  <si>
    <t>e2013297-c2af-4a45-9e48-06672e4c5fd2</t>
  </si>
  <si>
    <t>2b8a380f-cec3-4226-9247-9b7a82de4027</t>
  </si>
  <si>
    <t>808ff20d-1d3b-4505-b3bd-cb2de94f3b88</t>
  </si>
  <si>
    <t>ff651a29-ccfa-4aae-9999-6a4cc824b4fb</t>
  </si>
  <si>
    <t>50112c7c-e68e-4b54-9a3b-45c7b934c063</t>
  </si>
  <si>
    <t>2132f09d-92d0-4c64-bb4e-e42ea8baf33b</t>
  </si>
  <si>
    <t>6f2f22bd-8556-4871-b3f7-ddb963dfde67</t>
  </si>
  <si>
    <t>71daafb7-20e3-49c4-990c-7ead5c3e8528</t>
  </si>
  <si>
    <t>6adc277d-fe09-4c7a-87b2-53b365851b17</t>
  </si>
  <si>
    <t>c6060f95-49e1-45df-bd4a-05e3b45fd478</t>
  </si>
  <si>
    <t>0004d91b-db71-4b44-8b1c-049750c6f3ea</t>
  </si>
  <si>
    <t>7deceb04-be03-49b0-aa08-2fa516eb3f1c</t>
  </si>
  <si>
    <t>aa255121-ba95-422b-9149-0d476945a11a</t>
  </si>
  <si>
    <t>0c5ce133-3564-4291-b638-660ab22fd0eb</t>
  </si>
  <si>
    <t>e6170e72-e62d-4eff-89d8-91d190337912</t>
  </si>
  <si>
    <t>9b2f7a2a-a34e-4948-aaeb-62395c1505e4</t>
  </si>
  <si>
    <t>8988b318-fb75-44dc-98c4-4890818e4712</t>
  </si>
  <si>
    <t>bccddfa4-3b12-4cb8-a2eb-1db3632f6802</t>
  </si>
  <si>
    <t>053d98b0-f8de-4498-8363-61df89c07e78</t>
  </si>
  <si>
    <t>1ad1bf69-bbe5-447b-af77-c3e6e2de8c59</t>
  </si>
  <si>
    <t>846ab487-8852-4a72-b5c0-452f674ac223</t>
  </si>
  <si>
    <t>a2b31d26-b026-4dc7-9324-0015b4a05f8f</t>
  </si>
  <si>
    <t>3329b033-ae06-4a11-936f-dc9ca2e4266e</t>
  </si>
  <si>
    <t>8cd05c44-ab61-4c72-8e80-629c1935e135</t>
  </si>
  <si>
    <t>c4f72dee-acf5-4deb-aa62-f8d2889d4cbf</t>
  </si>
  <si>
    <t>b786391a-3bd9-40e1-bf08-e65c68b8c845</t>
  </si>
  <si>
    <t>0a6f804f-9f05-4f8e-bb39-72b6b5fc8f2e</t>
  </si>
  <si>
    <t>3fada9ed-190a-4bcb-85ba-7110983e61e1</t>
  </si>
  <si>
    <t>09a7f3a8-0dc4-443b-b093-17e737560777</t>
  </si>
  <si>
    <t>3cf99ba1-39f9-466b-92ec-73e8a6bdd919</t>
  </si>
  <si>
    <t>0bbcc2e5-84d5-40d0-a8d8-f92dab6898d0</t>
  </si>
  <si>
    <t>6e50d60b-97ee-4980-b861-ba28929239dc</t>
  </si>
  <si>
    <t>fc862a52-8ad7-4250-a87a-9365f142b33b</t>
  </si>
  <si>
    <t>7315b5c2-d164-4b03-816a-beb76a1098d9</t>
  </si>
  <si>
    <t>332c854c-08fb-4506-8ad9-7eb2560a0693</t>
  </si>
  <si>
    <t>cf726edb-193b-4663-b636-67e9a0525f60</t>
  </si>
  <si>
    <t>c6e7e2c0-7f4b-4eaa-8326-96dda3a24d1b</t>
  </si>
  <si>
    <t>c1e77c82-6415-4c7a-b084-4d80e9748ca9</t>
  </si>
  <si>
    <t>8f0c54e0-f04b-4d30-ab0d-77a561aeeb06</t>
  </si>
  <si>
    <t>588e69b8-5f2a-4e74-9faf-f8e24d6a354f</t>
  </si>
  <si>
    <t>Zuhuratbaba</t>
  </si>
  <si>
    <t>6b94b9d1-3b8d-4764-8240-6a72d744c3bd</t>
  </si>
  <si>
    <t>c91e31d4-5adf-4359-883f-41b5f1adc55a</t>
  </si>
  <si>
    <t>f5f2b752-7ff0-40f3-ab04-de6447d2d498</t>
  </si>
  <si>
    <t>f0538656-1bde-49a0-8447-ef616d5f40f5</t>
  </si>
  <si>
    <t>bc969a3a-b354-408b-ba98-0675f26d725a</t>
  </si>
  <si>
    <t>6197c430-d92b-453a-b992-ebed71903b75</t>
  </si>
  <si>
    <t>b07ebb83-03e0-4615-9075-7c794a6f6d8d</t>
  </si>
  <si>
    <t>db85b291-9436-4ca7-b265-3e417749c6fe</t>
  </si>
  <si>
    <t>cdc1399b-d619-4c40-9b4b-33ff3f76b26b</t>
  </si>
  <si>
    <t>8e857724-5170-4434-9caf-3d0ce35b12d6</t>
  </si>
  <si>
    <t>03c32df3-91b4-4573-828f-14fd14e90c14</t>
  </si>
  <si>
    <t>f0e80fa9-044b-4205-8575-5b5d9bfe6ed5</t>
  </si>
  <si>
    <t>279ac115-75a7-4692-876f-6f124b554e8a</t>
  </si>
  <si>
    <t>c75528c2-5c9b-4393-81ce-cae9074b539f</t>
  </si>
  <si>
    <t>62367137-b410-490b-b6b0-8183414f89c1</t>
  </si>
  <si>
    <t>60db7612-2270-46bc-ab3b-862abf382121</t>
  </si>
  <si>
    <t>c79ffbf2-d50c-43a2-9e41-13ca175580ec</t>
  </si>
  <si>
    <t>15b58d63-5e68-48ea-a7df-256d71210cb8</t>
  </si>
  <si>
    <t>45a86a6b-2eac-444b-8f1f-9b5e2201b26e</t>
  </si>
  <si>
    <t>abeeacc3-ea5d-4633-9a07-674957d39b8c</t>
  </si>
  <si>
    <t>25dbbebe-0040-4942-91fd-3fd5b798543b</t>
  </si>
  <si>
    <t>ce735b96-2d57-43aa-a4cc-4fc308349090</t>
  </si>
  <si>
    <t>673d0e04-6018-4005-be6b-91d4556d88d0</t>
  </si>
  <si>
    <t>Feneryolu</t>
  </si>
  <si>
    <t>73c12d29-ceac-4d54-bd66-fcc00deefacc</t>
  </si>
  <si>
    <t>00fe217f-b824-482a-8598-f0ca4ce2d552</t>
  </si>
  <si>
    <t>edd12f29-070e-4d86-97f1-e9afc9bf2582</t>
  </si>
  <si>
    <t>94916296-c53a-4590-97e1-c95521169378</t>
  </si>
  <si>
    <t>Abbasağa</t>
  </si>
  <si>
    <t>68843edc-09fc-4fc3-ac4e-25ba4200a9f2</t>
  </si>
  <si>
    <t>3451c41d-15e1-4e89-a804-f23ca18e63e5</t>
  </si>
  <si>
    <t>bbc7cc59-a346-4858-8b5c-858bb46d4ea1</t>
  </si>
  <si>
    <t>e26b99a6-6b2a-4f75-aa75-b5c37eb6b627</t>
  </si>
  <si>
    <t>069b5594-4472-4d3a-bae1-bd815cbbf972</t>
  </si>
  <si>
    <t>7ef722c6-2a3f-414c-8a84-10343d3de791</t>
  </si>
  <si>
    <t>f2e37659-7682-4b06-b296-bdce4e97e05b</t>
  </si>
  <si>
    <t>f0f07400-90f5-41cb-ae2c-cf359ded8b9c</t>
  </si>
  <si>
    <t>d8431b24-d08f-4340-adca-482a5a0d6169</t>
  </si>
  <si>
    <t>bd1f4db2-3f41-4254-914a-76dea2d3f9fa</t>
  </si>
  <si>
    <t>Sahrayı Cedit</t>
  </si>
  <si>
    <t>f6c9c84c-91bf-48d2-a697-e2bd31a3581b</t>
  </si>
  <si>
    <t>06b3b504-2f90-40c9-bcb9-7b789d6487ab</t>
  </si>
  <si>
    <t>266b2335-cf10-448b-b6cb-7d904ff5d256</t>
  </si>
  <si>
    <t>eeade040-5b99-47ae-9d13-87ffd26478eb</t>
  </si>
  <si>
    <t>72f43879-f1dc-4f3f-98f6-e9e6e919070f</t>
  </si>
  <si>
    <t>96e3ab55-b7ba-4319-9c45-887728976800</t>
  </si>
  <si>
    <t>080f5f3e-81d0-42be-944d-e42544a180cf</t>
  </si>
  <si>
    <t>828ea9eb-3d3d-4059-ad31-13a72e1668b5</t>
  </si>
  <si>
    <t>b935ef96-5fb0-4705-b659-bcafe87dde95</t>
  </si>
  <si>
    <t>3b06b27e-c0e0-4ccc-9999-3f8285777779</t>
  </si>
  <si>
    <t>1dc598ce-3d89-4b4c-bdc0-e184fa6ae8f4</t>
  </si>
  <si>
    <t>7b9f8da4-cf2a-4d44-aa69-bfb83f08dc94</t>
  </si>
  <si>
    <t>df4eff50-ba24-4bc2-9ec5-ee5f6edf5133</t>
  </si>
  <si>
    <t>124279a0-6952-48dd-9987-606354097a03</t>
  </si>
  <si>
    <t>c0f1f253-bb0c-4974-a1df-dc6fbdec99ac</t>
  </si>
  <si>
    <t>1473b3ca-47a9-48cb-9300-e8bd3fcc9a05</t>
  </si>
  <si>
    <t>0993c8e2-336a-46a2-9cf6-fc8c15d44234</t>
  </si>
  <si>
    <t>ebf81f30-14ec-4ccb-92b0-d30f9d1ba9ca</t>
  </si>
  <si>
    <t>d08a8397-bd9c-4c2c-ba69-98896892e718</t>
  </si>
  <si>
    <t>a5d8e56a-d864-42a0-9445-882a2efc2add</t>
  </si>
  <si>
    <t>6bb23610-5c9c-4ab5-8b9a-c60aaa407816</t>
  </si>
  <si>
    <t>cdb94396-8f15-45e5-859b-be222344fee8</t>
  </si>
  <si>
    <t>ac7e0db2-44c3-4d72-9689-584a0b03d5a4</t>
  </si>
  <si>
    <t>17c115f7-fbf9-4987-96f1-0f32271638c5</t>
  </si>
  <si>
    <t>Ulus</t>
  </si>
  <si>
    <t>5c491df3-fe63-4ef9-888f-98e9e1778908</t>
  </si>
  <si>
    <t>110981f3-a274-469e-b4c8-38ccad12baf2</t>
  </si>
  <si>
    <t>b636377c-7bbf-4253-afac-0c987cd1c4bd</t>
  </si>
  <si>
    <t>5a4ad9a2-9fe0-4981-bffb-e3e3c00af662</t>
  </si>
  <si>
    <t>b7c6c8d5-1f8a-436d-95cc-e489cbe94af4</t>
  </si>
  <si>
    <t>3f8863ad-17ea-470b-8f61-f25c62635c11</t>
  </si>
  <si>
    <t>062ce3e2-03d0-480d-8f0a-a6b7f79c815e</t>
  </si>
  <si>
    <t>e66b7396-2248-4488-9751-bd541991bd7b</t>
  </si>
  <si>
    <t>a402c4f2-ab1b-41f3-b8a7-bf716622116b</t>
  </si>
  <si>
    <t>b48bd26a-a531-47e0-8e5c-0e1d2356d98c</t>
  </si>
  <si>
    <t>37a98425-5496-4de7-a5fb-c1e8394dc0fc</t>
  </si>
  <si>
    <t>8996c983-a7dd-4b4e-a8b1-426264edcd31</t>
  </si>
  <si>
    <t>a8a38c27-fbe9-447e-b7b7-c6ee97ba3918</t>
  </si>
  <si>
    <t>35d5a625-0e14-4ece-bdb0-084063f4525d</t>
  </si>
  <si>
    <t>e178b349-cb27-4c5f-9df9-05355a306faf</t>
  </si>
  <si>
    <t>27327123-133a-44a8-ad16-cabd44c12bf7</t>
  </si>
  <si>
    <t>1486227b-6e70-40ca-b440-3eb54d0885b1</t>
  </si>
  <si>
    <t>8a19304d-71db-48ef-a0a4-39eae9f981d9</t>
  </si>
  <si>
    <t>24806c31-92f6-454c-a4e6-ba30e179b89b</t>
  </si>
  <si>
    <t>e9bba09d-00ab-495f-819d-b467b67f08fb</t>
  </si>
  <si>
    <t>6757ecf6-71cc-437b-99a9-9b737a66a6fa</t>
  </si>
  <si>
    <t>b0384ded-c0f0-45a1-a12a-d3ae5b4bf6b5</t>
  </si>
  <si>
    <t>313c989c-2576-434b-92df-126b87db1c9d</t>
  </si>
  <si>
    <t>458e72f8-7d87-483e-b9bd-19c77577fe36</t>
  </si>
  <si>
    <t>8194b837-32bd-456a-80e3-9354caded95d</t>
  </si>
  <si>
    <t>6833aeea-764a-4c1e-9173-f57c0152dc10</t>
  </si>
  <si>
    <t>2dfd66d3-e251-4145-b198-cc556e9b7671</t>
  </si>
  <si>
    <t>be874274-46d3-4a13-b2ab-97a4a1a0b446</t>
  </si>
  <si>
    <t>7f7fc797-4a58-4a29-b750-3d7edee05d62</t>
  </si>
  <si>
    <t>407e1176-63a5-4fc5-964c-eefea298b963</t>
  </si>
  <si>
    <t>99bc56e9-0ad7-4cdf-be71-ec1900a64bce</t>
  </si>
  <si>
    <t>b1615e0c-3202-4ea7-9f48-2e0f72378d9d</t>
  </si>
  <si>
    <t>Levent</t>
  </si>
  <si>
    <t>7f5467bf-a711-4ee6-8186-95c9b7faf25d</t>
  </si>
  <si>
    <t>83b09826-72b4-428e-ae69-787d1f76fc09</t>
  </si>
  <si>
    <t>6300fc79-f9d2-4b9c-82b6-05161afca50b</t>
  </si>
  <si>
    <t>5c2446f9-beda-4c25-93d9-5573cc0b76e1</t>
  </si>
  <si>
    <t>e133ab76-67ff-4d22-b870-4eebca40a3c7</t>
  </si>
  <si>
    <t>a5f1a336-e8ca-40d1-886b-dbb1e823c757</t>
  </si>
  <si>
    <t>78037262-1bd2-4d43-94dc-f2c1221839ac</t>
  </si>
  <si>
    <t>3fb92fac-7785-43d3-8d48-d5c17a150027</t>
  </si>
  <si>
    <t>f699d00d-b6d0-4abe-9db3-5087bdd19bc9</t>
  </si>
  <si>
    <t>51acabee-69da-4160-a89f-e896367b4cff</t>
  </si>
  <si>
    <t>ed2f29bd-ed12-4153-b1b2-bafd410522a2</t>
  </si>
  <si>
    <t>d0a604d4-6c1f-47aa-a81f-05726f1e0429</t>
  </si>
  <si>
    <t>4a508151-f230-49fa-a7b3-aae6fbe15b0c</t>
  </si>
  <si>
    <t>4ae9e3f3-84d7-4361-8287-deca2feb60ce</t>
  </si>
  <si>
    <t>b3810a56-65fa-4483-8763-3e18dee0c219</t>
  </si>
  <si>
    <t>307e4e6a-714f-4764-8410-09faf39d73c4</t>
  </si>
  <si>
    <t>053790b1-aae5-4bf5-a041-9147b64bab46</t>
  </si>
  <si>
    <t>fac26528-2820-42a1-b09a-97033a035c6e</t>
  </si>
  <si>
    <t>8611690d-7067-4a88-a46f-13f9b120b2f6</t>
  </si>
  <si>
    <t>c0c30316-8d11-4100-8e67-b81edf04cebd</t>
  </si>
  <si>
    <t>83789895-6868-4d5a-85fc-9187633ec02f</t>
  </si>
  <si>
    <t>fae99478-d324-44a8-8505-4ff1dbc3bab0</t>
  </si>
  <si>
    <t>e15694a3-f69d-43b7-b4a4-cf1d5353dce4</t>
  </si>
  <si>
    <t>03f77021-08b6-4e86-9fc4-7a0c7cb064c2</t>
  </si>
  <si>
    <t>5521e425-ef1b-4dee-929f-550132ff1fad</t>
  </si>
  <si>
    <t>6b1f69cf-5d34-4862-8cc5-ada4b6338959</t>
  </si>
  <si>
    <t>4dcf0c2f-9c82-481e-9960-307929aabd19</t>
  </si>
  <si>
    <t>f0077590-503f-4ff4-88d6-61b99a5c2567</t>
  </si>
  <si>
    <t>4496234f-77c2-4c8a-ad56-0ff690982074</t>
  </si>
  <si>
    <t>324596ce-1831-4f6e-a805-952366c9db10</t>
  </si>
  <si>
    <t>3c0900a9-38db-4a66-85aa-1a6a016463cf</t>
  </si>
  <si>
    <t>ca265e73-9ea7-43e4-b6cc-9f95554043c4</t>
  </si>
  <si>
    <t>9c9289b5-a40b-456d-9bf9-44f997eeba14</t>
  </si>
  <si>
    <t>0165986d-01a5-4145-9b25-823ab44bb47a</t>
  </si>
  <si>
    <t>92a2f7b7-cc73-4512-b1a4-0bc1fa4adb2e</t>
  </si>
  <si>
    <t>4bce441c-5790-4997-a083-7088e86970b1</t>
  </si>
  <si>
    <t>1725b58b-ad0f-4ac5-80d5-41c392072b3e</t>
  </si>
  <si>
    <t>ab06e06d-f6f1-432c-a4c3-5131dca286e9</t>
  </si>
  <si>
    <t>cd125d49-efa0-4773-986f-e963bd745265</t>
  </si>
  <si>
    <t>104c6eca-db0c-4d18-bfbd-225f01466fee</t>
  </si>
  <si>
    <t>228e1dc8-0308-4670-98f2-30213b2cbcf8</t>
  </si>
  <si>
    <t>6e9ca95a-31c7-4ff6-94ef-4876edae098c</t>
  </si>
  <si>
    <t>f357ea88-2bbc-4d10-8367-5424510e5f83</t>
  </si>
  <si>
    <t>dcdbd63c-da46-40b6-973a-56aa8cc69d51</t>
  </si>
  <si>
    <t>0122ac98-a636-4c4b-bef6-45b801f60ca6</t>
  </si>
  <si>
    <t>03ea2f5e-2acb-4303-abb6-c27714a0c0a5</t>
  </si>
  <si>
    <t>e4573d29-a298-49bd-8633-6d031d5b20ae</t>
  </si>
  <si>
    <t>fb8da9e7-6139-4f46-8dd4-b8ad460dc240</t>
  </si>
  <si>
    <t>a3b5fa30-51ea-425f-84ae-04c1ac2dc235</t>
  </si>
  <si>
    <t>934e7401-5583-474e-bc7c-267a8b70dccf</t>
  </si>
  <si>
    <t>fff89f2f-9c19-449f-a003-0f690dc969f6</t>
  </si>
  <si>
    <t>17c7c99a-121e-46b5-911c-e8068347ebd7</t>
  </si>
  <si>
    <t>74977536-bd3e-43f7-b8a0-ee007f57d8f5</t>
  </si>
  <si>
    <t>cd743af9-7d66-40af-a3b0-6de72ea9d4d7</t>
  </si>
  <si>
    <t>d787ffa2-a4f7-495c-a19c-96cf627d04fb</t>
  </si>
  <si>
    <t>b3675d3f-d51a-471d-97cc-3613e9548aae</t>
  </si>
  <si>
    <t>8c8acb83-c284-407c-a03e-7892ba44d212</t>
  </si>
  <si>
    <t>3ab58a71-1440-4742-bf36-535d0a1d320c</t>
  </si>
  <si>
    <t>a94f4454-764e-47de-bd5f-58b35d907fc5</t>
  </si>
  <si>
    <t>f8e579f3-f23a-4fee-a9b6-b440dafcea62</t>
  </si>
  <si>
    <t>3aeebaf6-1b8d-47e8-8b0e-f19f9b7d2e4f</t>
  </si>
  <si>
    <t>9724df00-3590-4a1b-8d7a-55f46362dc04</t>
  </si>
  <si>
    <t>cbaf6412-0ab0-4049-ae06-356b74293d65</t>
  </si>
  <si>
    <t>d9fc1ce5-4ef0-4210-bf01-c16de6214000</t>
  </si>
  <si>
    <t>f2c4119e-b5b3-4ef9-95a5-629f60708b80</t>
  </si>
  <si>
    <t>f6c90c45-58a5-4781-a9e3-11670e19f4d9</t>
  </si>
  <si>
    <t>0f4a0f73-1173-4161-994d-94e9704ff792</t>
  </si>
  <si>
    <t>515efbff-4836-4bc0-9f70-0039b13ec8f4</t>
  </si>
  <si>
    <t>079f5b2e-297a-42f8-a8c4-116575357582</t>
  </si>
  <si>
    <t>129552b7-d406-46c6-a1ed-62244ac345ab</t>
  </si>
  <si>
    <t>2bfe4e3f-9d42-480b-8958-9e19eb73c700</t>
  </si>
  <si>
    <t>2cc171cd-527b-4b1e-a873-f585540aaff9</t>
  </si>
  <si>
    <t>2a36d1a3-d0d5-409c-a829-2e6d5bd85dca</t>
  </si>
  <si>
    <t>2c39b67d-e38d-4a27-8d54-f1def6394689</t>
  </si>
  <si>
    <t>87dc2ec9-064c-407b-87b7-91f6e1627865</t>
  </si>
  <si>
    <t>05d5cc3e-12d7-48f6-a90d-554e16fecb3b</t>
  </si>
  <si>
    <t>Barı</t>
  </si>
  <si>
    <t>558671c7-ea72-4f5b-835c-8914e5ddd8dd</t>
  </si>
  <si>
    <t>2e449618-944f-4ecc-8a08-bb772213a862</t>
  </si>
  <si>
    <t>9bcc3da5-12fd-4972-ae17-fff56919f401</t>
  </si>
  <si>
    <t>59b80bb0-ec81-497e-9ab8-0d46cb1e84d2</t>
  </si>
  <si>
    <t>7a7183ee-335e-475a-8ff4-3af3cfd66cf6</t>
  </si>
  <si>
    <t>aab24acc-db29-49a5-9247-6929c5e3d488</t>
  </si>
  <si>
    <t>686fb267-68c3-48fc-be9e-213618fd60de</t>
  </si>
  <si>
    <t>f3573cee-f7d6-4fa5-9a80-161091701cdf</t>
  </si>
  <si>
    <t>efb4d500-f0ae-4d4e-b868-71b934567806</t>
  </si>
  <si>
    <t>50ed9725-5bbe-4bd8-8e6b-1f51d615e878</t>
  </si>
  <si>
    <t>d625a39a-bf7c-4079-b328-9da8183c776d</t>
  </si>
  <si>
    <t>9bbe0af2-a4be-4057-b502-5e33f31bbf64</t>
  </si>
  <si>
    <t>a6bbdcdc-98aa-43ba-9ed0-7047e0a2ae54</t>
  </si>
  <si>
    <t>de48156c-b6df-4be5-bdb6-0126e3916e02</t>
  </si>
  <si>
    <t>0cba7e32-461b-4fe5-b66d-f6b196988e71</t>
  </si>
  <si>
    <t>80de2b0d-4860-4119-832c-9c7f1fdeaf90</t>
  </si>
  <si>
    <t>f343467b-5ddc-4341-961e-92ebbfa00360</t>
  </si>
  <si>
    <t>59ddd149-374e-4918-9cd2-7dec105bb480</t>
  </si>
  <si>
    <t>20ddc7c7-4855-47c3-95a5-70e9f47f3451</t>
  </si>
  <si>
    <t>14062387-5378-4411-b023-ca41dbb4bd23</t>
  </si>
  <si>
    <t>65f3bad9-7723-4628-afb2-7c2d95cae438</t>
  </si>
  <si>
    <t>c734cf6a-f027-4d4e-a08b-b935acf52b48</t>
  </si>
  <si>
    <t>f46a73e1-05c2-4469-b409-6f5ffc33a5d1</t>
  </si>
  <si>
    <t>1028f999-0bf3-4a5b-afc8-7e804790b1fb</t>
  </si>
  <si>
    <t>eb185393-eab2-4740-84c4-4eb3e46d034f</t>
  </si>
  <si>
    <t>ef8f7440-61e8-4b39-895f-d26650636d47</t>
  </si>
  <si>
    <t>a676f4ac-b877-498a-ad9c-0aab5386aa75</t>
  </si>
  <si>
    <t>dc7f7683-3fe0-4aac-9ff3-2bedd979f936</t>
  </si>
  <si>
    <t>b23d4cdf-49ea-402f-8680-af76d405fa5b</t>
  </si>
  <si>
    <t>c534c698-3362-4ac5-9812-fea671e12c28</t>
  </si>
  <si>
    <t>Ferahevler</t>
  </si>
  <si>
    <t>1803316a-f0e5-444c-a3f9-2b8cb9e876a1</t>
  </si>
  <si>
    <t>02c0d2b1-b72e-4d7e-96de-ba6e10b93229</t>
  </si>
  <si>
    <t>e002a8d5-28f2-4b23-ac91-5cbe60037419</t>
  </si>
  <si>
    <t>db32e297-8b18-4e4d-b486-448032ff6550</t>
  </si>
  <si>
    <t>cd08c72a-339f-41c7-9742-81f1c05e3f4d</t>
  </si>
  <si>
    <t>Ümraniye</t>
  </si>
  <si>
    <t>c0d8f4d1-4745-48a6-acf4-50b56f16fae5</t>
  </si>
  <si>
    <t>4c105ef0-d657-43eb-86b6-48195f299f75</t>
  </si>
  <si>
    <t>b7c48d6c-b6f4-46c2-ab4d-a95780a7c7d4</t>
  </si>
  <si>
    <t>27202fc8-b858-4c20-807e-e2ed50935d74</t>
  </si>
  <si>
    <t>7986da1a-3f77-4c60-8b41-5b69829226dc</t>
  </si>
  <si>
    <t>f366e8c3-82cb-4bd7-b7db-4024aa2331c5</t>
  </si>
  <si>
    <t>659854e3-aae1-4504-93da-faf10f49d8e8</t>
  </si>
  <si>
    <t>8564858f-8f91-4dd8-b6dd-c37f4fb90c93</t>
  </si>
  <si>
    <t>adb1fa38-58ee-4538-a653-19be0e3bc999</t>
  </si>
  <si>
    <t>176d96e5-0076-4db2-a529-864e0a883fdb</t>
  </si>
  <si>
    <t>03c2527b-a419-4a22-a5e2-04159760aa4d</t>
  </si>
  <si>
    <t>1fb826ab-adf3-4372-a0a9-77106e4d91f8</t>
  </si>
  <si>
    <t>5bcacf85-0168-482b-b875-73076690dbdb</t>
  </si>
  <si>
    <t>a0abca1d-eb72-43db-a88b-85e6fc76c4de</t>
  </si>
  <si>
    <t>2a3c8d57-8859-4839-829b-9fb09223463c</t>
  </si>
  <si>
    <t>25b42d54-9550-4459-9d07-f6f9042183a9</t>
  </si>
  <si>
    <t>abe9ad63-f8d3-4231-b518-bbc064bfc5c7</t>
  </si>
  <si>
    <t>f2e85d30-d1fd-43da-9ab8-512dff2a0f6f</t>
  </si>
  <si>
    <t>cee1439e-e40e-4d6e-b151-e7ab68df9667</t>
  </si>
  <si>
    <t>ee03a3b8-20a0-4573-b3e7-7fcda06b9a07</t>
  </si>
  <si>
    <t>1f19dfd4-2b9c-4280-8420-340da233d883</t>
  </si>
  <si>
    <t>cf157322-2461-4c86-86ef-3dd517e075de</t>
  </si>
  <si>
    <t>0a4d33e0-cd84-4b65-80be-5a2150dafe42</t>
  </si>
  <si>
    <t>2c1346a7-611c-479a-b620-42ee73116710</t>
  </si>
  <si>
    <t>a08e5caa-ba56-43bc-ba81-bf2b0ffac89d</t>
  </si>
  <si>
    <t>9ee00a30-9923-4fd6-9a0e-64507d145a65</t>
  </si>
  <si>
    <t>72f473bf-a435-4ab2-a6db-e11e8fa3b180</t>
  </si>
  <si>
    <t>d860333d-8b9d-4f24-9dbe-ba5bbdc2382b</t>
  </si>
  <si>
    <t>5ad9b840-f6a5-4bfe-932c-87ae65c5c161</t>
  </si>
  <si>
    <t>8f2690df-8ec6-479d-b07b-e7d199d797f3</t>
  </si>
  <si>
    <t>cf17ac57-0167-49f5-ba62-196a1c1aeb2d</t>
  </si>
  <si>
    <t>3eaf1a4e-4021-4041-a351-ec0b27d6403f</t>
  </si>
  <si>
    <t>eda49c4d-a35e-486d-9c97-33c89ef6f10b</t>
  </si>
  <si>
    <t>63b6da37-9e76-4714-92ae-d1db54b2363f</t>
  </si>
  <si>
    <t>400f18ad-b2c9-45d6-90ed-54ffcf075ac6</t>
  </si>
  <si>
    <t>cb92935b-f8e0-4415-8f9a-ff0d7505818a</t>
  </si>
  <si>
    <t>3b7d9b02-556d-48fa-8c37-de2d430b480f</t>
  </si>
  <si>
    <t>7c378ef5-7a30-4291-bd83-c8db4b161175</t>
  </si>
  <si>
    <t>0aaedb21-1525-415c-810c-524fa2668f04</t>
  </si>
  <si>
    <t>77995739-975c-47c1-821f-65bf449d44c6</t>
  </si>
  <si>
    <t>4b9d6c94-8f96-433d-ad75-1cbbf8fed1a7</t>
  </si>
  <si>
    <t>5fbb595f-46b9-4755-9153-9178754415a1</t>
  </si>
  <si>
    <t>5671111a-7ea9-43b8-acae-c4a263469168</t>
  </si>
  <si>
    <t>6130769d-ab3d-4a72-a6db-e395f1b5b78d</t>
  </si>
  <si>
    <t>3ba516fc-c907-4e31-ad04-92e149a448c5</t>
  </si>
  <si>
    <t>d69a006c-561e-47f6-bacc-0622aee53a50</t>
  </si>
  <si>
    <t>ba2a5585-0305-4c99-baf8-db04fe3458f2</t>
  </si>
  <si>
    <t>1d1b791f-c721-454d-810e-52bb2697f1cb</t>
  </si>
  <si>
    <t>1d7be166-fdf9-4fe0-b0bf-b1c4a1b937f6</t>
  </si>
  <si>
    <t>e9643d7a-d426-4686-b489-eb464c4b1963</t>
  </si>
  <si>
    <t>74b2420c-4b31-4be8-aeb2-134a55422c94</t>
  </si>
  <si>
    <t>74f7f098-e15b-4f1e-ba13-de613bbed593</t>
  </si>
  <si>
    <t>46b4797f-4f24-4c9e-acfb-df5c7e0dac78</t>
  </si>
  <si>
    <t>659cd364-58d3-49b2-b876-dbe0af0b4da4</t>
  </si>
  <si>
    <t>9f95bab3-84a9-4a8f-94dd-98294bd0e7b8</t>
  </si>
  <si>
    <t>8ed9220b-a8f8-490f-a054-9de343a0d488</t>
  </si>
  <si>
    <t>1290be27-1a12-477b-b56e-1b318e688094</t>
  </si>
  <si>
    <t>94a665f7-ac18-469e-9bd6-494c86ed73f7</t>
  </si>
  <si>
    <t>6d128cac-a9ee-4df4-8b6c-124cd585d499</t>
  </si>
  <si>
    <t>e4a0e09a-8588-448a-8aa1-29dbb8a71b14</t>
  </si>
  <si>
    <t>28187ff8-9962-4918-833b-aff5e8aa2d4c</t>
  </si>
  <si>
    <t>7b85d75d-9971-4aaa-a59a-fb8f9ce41941</t>
  </si>
  <si>
    <t>fe63e797-721a-4f4e-b85d-266517a7c52c</t>
  </si>
  <si>
    <t>31a3c1f4-274e-45b8-a59a-9f52d8be30bb</t>
  </si>
  <si>
    <t>71dccc89-e29c-4895-a3dd-5cadff543c2e</t>
  </si>
  <si>
    <t>2c6c3c3c-84a9-434a-bd5b-269a96101b13</t>
  </si>
  <si>
    <t>0af52809-d07c-4175-8159-145de048f640</t>
  </si>
  <si>
    <t>5f162457-5569-40af-901c-feebacc4d97f</t>
  </si>
  <si>
    <t>b8bd73dc-44a4-4664-af9b-44bac5105fa1</t>
  </si>
  <si>
    <t>4303043c-0792-4067-bbd6-81f313177bab</t>
  </si>
  <si>
    <t>cb9a3bfb-deac-44ea-806b-bde3c044595d</t>
  </si>
  <si>
    <t>270d96a8-a19c-4e33-be02-b112517ad50f</t>
  </si>
  <si>
    <t>9456bf01-6acf-46df-b93c-63c35efa5f28</t>
  </si>
  <si>
    <t>7dd7b478-3465-40e6-abfd-605434b9c81d</t>
  </si>
  <si>
    <t>251c92b0-ae82-4e83-8370-1ef1fc7b4164</t>
  </si>
  <si>
    <t>Tomtom</t>
  </si>
  <si>
    <t>a076479a-7d49-4115-8c48-bf203842e53b</t>
  </si>
  <si>
    <t>62d8636c-8d7f-4370-a07e-d26a689eda26</t>
  </si>
  <si>
    <t>5a7c9334-7746-4ea7-ae90-55fbd3b3b9f5</t>
  </si>
  <si>
    <t>69d90e68-a0be-4344-99c3-cf1914fa5584</t>
  </si>
  <si>
    <t>614fd4e5-09c5-4c31-8f0f-8468616291c3</t>
  </si>
  <si>
    <t>3bc0728b-0cc3-49ff-8ff5-34d660e6ab89</t>
  </si>
  <si>
    <t>e102c0fe-65e3-449c-a745-0a05a5c87781</t>
  </si>
  <si>
    <t>c5c0a656-e8ca-4166-981a-408238f05b3c</t>
  </si>
  <si>
    <t>0994a04a-8580-487b-9d55-094f713a87ff</t>
  </si>
  <si>
    <t>7eae3cce-48dc-4b4a-8b55-f22f4b374bbd</t>
  </si>
  <si>
    <t>edfffece-1d50-41f0-9d5a-42a1e86cfce0</t>
  </si>
  <si>
    <t>513146d5-1343-4296-b76a-1a0ea2b978d4</t>
  </si>
  <si>
    <t>39e2185c-36fd-4f6d-a4cd-4161e325f437</t>
  </si>
  <si>
    <t>3d672e6e-38ce-4fb7-bee5-a02e48981cf6</t>
  </si>
  <si>
    <t>3a3b2c64-10f7-4b2d-a0e0-13fa8e9dc851</t>
  </si>
  <si>
    <t>035b4dc6-4363-492b-b94f-5c7bd0a4cc75</t>
  </si>
  <si>
    <t>119f19f7-f665-48e5-b4db-c04b10eb608c</t>
  </si>
  <si>
    <t>53c4c4db-2c11-4b77-b386-443a1c7a2c12</t>
  </si>
  <si>
    <t>638e306f-07e6-454a-b81e-f04b1c81b78e</t>
  </si>
  <si>
    <t>ff5e056e-8d98-41e6-b17b-b3f8377afd62</t>
  </si>
  <si>
    <t>211a7eaf-f9e3-4400-8b0c-ae2cdc559f86</t>
  </si>
  <si>
    <t>ad402996-ca64-4d15-8993-b305eba88baa</t>
  </si>
  <si>
    <t>e0101814-a458-4872-bd5e-6305254789be</t>
  </si>
  <si>
    <t>bb87913e-23e1-46e3-b26a-33f5e1248162</t>
  </si>
  <si>
    <t>f8d47d2c-29a4-494e-bc8d-03ce724f3b2c</t>
  </si>
  <si>
    <t>d1e591e0-f610-45e6-85b3-e3d2248cbf9a</t>
  </si>
  <si>
    <t>0aff0ca7-9f32-4067-b068-822db3bbb056</t>
  </si>
  <si>
    <t>7097aecf-5059-4e1e-bfc6-9318109cd6c9</t>
  </si>
  <si>
    <t>dbfd454c-1eac-4f64-90ae-44b470d5fa3b</t>
  </si>
  <si>
    <t>d65ef575-b628-496d-8da9-b43561a9bbe9</t>
  </si>
  <si>
    <t>dce68fff-4a0c-432f-b769-7d3456ba3eb7</t>
  </si>
  <si>
    <t>b3533ea8-3171-4b9e-be1d-fed935468c61</t>
  </si>
  <si>
    <t>ee37aa46-6a59-428e-92dc-2a98ec720957</t>
  </si>
  <si>
    <t>c1f97b41-6851-4324-b3bc-554c2cd75aa9</t>
  </si>
  <si>
    <t>29981de7-14b6-46db-891a-e26d4ac51804</t>
  </si>
  <si>
    <t>2f23ae43-eec4-4851-9418-908e4582a5c8</t>
  </si>
  <si>
    <t>64ed79db-1ed9-498d-84dd-3b988ae6d16f</t>
  </si>
  <si>
    <t>8651fa80-9d5e-4590-b550-e0e9f902bbc7</t>
  </si>
  <si>
    <t>c6380343-d05a-4c1d-a5c6-ff5c088854c2</t>
  </si>
  <si>
    <t>7e7e84c2-9428-420e-84e4-c1b57b69c6d6</t>
  </si>
  <si>
    <t>979976dd-16c1-4536-af93-75c4b03cb64c</t>
  </si>
  <si>
    <t>3b72d0b9-544b-4db2-8bd4-6e81370a26e3</t>
  </si>
  <si>
    <t>10fe537f-5d92-40d9-bf4e-5bd07240fb17</t>
  </si>
  <si>
    <t>75444809-1223-459d-970f-8030d87fc6fb</t>
  </si>
  <si>
    <t>dce77bd1-e807-439b-afa6-690c78e8ecc3</t>
  </si>
  <si>
    <t>cbcfe463-f5b4-4227-a674-c2bcd8feaa9b</t>
  </si>
  <si>
    <t>551439f8-e42a-4cb3-a4f0-bcb9841a7172</t>
  </si>
  <si>
    <t>51a51c6b-4f3e-47d6-a5ab-a31211dc9757</t>
  </si>
  <si>
    <t>fd16bcb6-e0d7-435e-a423-8e9800088156</t>
  </si>
  <si>
    <t>1e556a9a-a788-4036-9d49-38288b728f6d</t>
  </si>
  <si>
    <t>f758ace4-e283-484d-9b2c-2168d7ce5a1d</t>
  </si>
  <si>
    <t>57df6736-9087-4e6d-a226-7466fa182f7b</t>
  </si>
  <si>
    <t>2fbda9ba-2336-416b-b7b9-82a8f1dc1658</t>
  </si>
  <si>
    <t>dc07b42a-cf28-42a7-83a1-85ecd5432a44</t>
  </si>
  <si>
    <t>7245b538-ed9b-4474-af79-74d1a4b2652e</t>
  </si>
  <si>
    <t>69031ec4-fe7e-4f71-a527-8cd7b6b7a25e</t>
  </si>
  <si>
    <t>170dd10e-01f7-4acb-b618-1bd8a6e7586a</t>
  </si>
  <si>
    <t>0260c665-f830-46a3-a03a-bc1d6794a61d</t>
  </si>
  <si>
    <t>f78baa8a-869b-4d9f-987d-ea1e8f5fd6e9</t>
  </si>
  <si>
    <t>e3e2a29e-7155-49d3-b885-24daa9e88d07</t>
  </si>
  <si>
    <t>0374e972-e88a-4649-877c-622a59ce3359</t>
  </si>
  <si>
    <t>b5893587-1534-4441-befb-5e9e2ade66ac</t>
  </si>
  <si>
    <t>66c30073-24be-4f23-b7f0-4efff7785ece</t>
  </si>
  <si>
    <t>03481efa-4e8c-4ec8-be91-a5ed00bf39ae</t>
  </si>
  <si>
    <t>5bf1a54f-5bf6-438d-9faa-9143620e1b4f</t>
  </si>
  <si>
    <t>737ea089-1140-421c-9814-8051708ebaf0</t>
  </si>
  <si>
    <t>de768fb7-ae66-4799-8336-5e31fad36bb1</t>
  </si>
  <si>
    <t>8c85f7a8-6453-4dda-8bcb-3f423b6563f2</t>
  </si>
  <si>
    <t>b4684be1-89fa-4bbf-893f-d7dd012e4d44</t>
  </si>
  <si>
    <t>8f500e03-956c-4e23-a60a-8a803f2a5b36</t>
  </si>
  <si>
    <t>e2044fe4-aa44-4814-bd91-0dc00b4bb7b8</t>
  </si>
  <si>
    <t>1f7f956d-d719-4bc1-a7b8-4942e0bb5f55</t>
  </si>
  <si>
    <t>4e396e9a-dc00-4100-a26c-5548a831e13d</t>
  </si>
  <si>
    <t>d6632ef7-51fa-4387-b249-d764d91979ff</t>
  </si>
  <si>
    <t>4a19d54d-3815-438a-a64f-3dd363aef6e7</t>
  </si>
  <si>
    <t>2371abf2-3f2a-4a01-a3b7-27323fad8aac</t>
  </si>
  <si>
    <t>666b2e57-d8af-4374-80fc-9d6365f37e7b</t>
  </si>
  <si>
    <t>2bcd4ed0-c24e-4483-8aba-e32fd432273b</t>
  </si>
  <si>
    <t>e9ec1e56-9e47-4258-b076-55bb2462dc4c</t>
  </si>
  <si>
    <t>4aa3a5e1-4c4c-45c9-9a5b-f7dd3d68177c</t>
  </si>
  <si>
    <t>9db4ee25-63c5-4ecb-8ce6-7cbb81f4ecad</t>
  </si>
  <si>
    <t>0a254cd2-4a88-4be9-96dd-3eca1e45a201</t>
  </si>
  <si>
    <t>b1ad7ff7-fd8b-4903-a879-9fcfb7b06455</t>
  </si>
  <si>
    <t>7377e24b-0407-4c75-8912-2750f4cfe9f4</t>
  </si>
  <si>
    <t>36531544-9fc6-4af7-abf1-853cda6fe2a2</t>
  </si>
  <si>
    <t>ec1f3d10-b492-46c4-b426-a62af0d9efb0</t>
  </si>
  <si>
    <t>dd538f6a-fc8f-4035-83f4-2067853aae93</t>
  </si>
  <si>
    <t>15ab856b-f4ed-48a0-9f72-563008e5c2d2</t>
  </si>
  <si>
    <t>6cc0a3ce-dc18-4f9a-8858-8f4108b7d35f</t>
  </si>
  <si>
    <t>6719af17-980d-4784-9dcc-ecf8cf4465f7</t>
  </si>
  <si>
    <t>2d08290f-7316-4abf-9026-7441a47be53a</t>
  </si>
  <si>
    <t>f19827e9-988d-4326-80e1-0634f3c15f13</t>
  </si>
  <si>
    <t>9840e978-1108-490f-97ee-3adfb91a4f30</t>
  </si>
  <si>
    <t>11322f43-0f24-4781-bf13-511220b5b672</t>
  </si>
  <si>
    <t>63127ad0-79e2-4eaa-94a8-12cfae8f557c</t>
  </si>
  <si>
    <t>72cba08e-f988-4b86-a13a-ea2eb5ba0836</t>
  </si>
  <si>
    <t>1d42c8c6-a72e-48a3-a619-fac6ae2cbee9</t>
  </si>
  <si>
    <t>a83e05b5-26ea-4aa8-8ef4-d20cf02b40d5</t>
  </si>
  <si>
    <t>9f37ee59-0449-45e5-b86c-d39a05573efe</t>
  </si>
  <si>
    <t>15274b84-f61a-4945-b016-5146245eb52d</t>
  </si>
  <si>
    <t>e9a85f2d-6ea2-4c79-9512-4ba88a9b571e</t>
  </si>
  <si>
    <t>1c59ac96-0d70-42f9-8f1c-ed4e825b0fd9</t>
  </si>
  <si>
    <t>98f77d4b-de5b-4c47-ad46-837b4c8041d3</t>
  </si>
  <si>
    <t>5ce006f4-e3bd-4cdc-9358-873aea111078</t>
  </si>
  <si>
    <t>745d0309-e869-423b-8f7d-0024aee39718</t>
  </si>
  <si>
    <t>Kağıthane</t>
  </si>
  <si>
    <t>d090af28-7bb5-439f-a075-eeb0da319b63</t>
  </si>
  <si>
    <t>80e87c32-9d0d-48e0-a6e8-ddf4fee11aaf</t>
  </si>
  <si>
    <t>9c538323-0aa0-4e69-9f0c-3280ba0e8525</t>
  </si>
  <si>
    <t>6861ef41-079e-4a88-b55a-b1c2fb6ce76a</t>
  </si>
  <si>
    <t>c55127da-9877-4b62-aa93-7ccdc595d1e4</t>
  </si>
  <si>
    <t>60b8c3ba-f36a-43bd-8b29-55f7c3944878</t>
  </si>
  <si>
    <t>41e567d6-1146-40d3-8f45-65c087ce45bc</t>
  </si>
  <si>
    <t>0f646bdc-386a-4952-ace9-4b4e9e482003</t>
  </si>
  <si>
    <t>a5de3827-29b1-45e3-bc43-2508da345b29</t>
  </si>
  <si>
    <t>e93b9e18-4147-4ee7-ab9c-e9319b3765c8</t>
  </si>
  <si>
    <t>dcb11039-fe05-40d7-91f7-31f63a4cd40a</t>
  </si>
  <si>
    <t>e4b07704-52c6-4679-85b8-5babb4c7b328</t>
  </si>
  <si>
    <t>efb4c97f-9cb7-4d67-9522-725ac746f912</t>
  </si>
  <si>
    <t>b1996e41-5255-46c9-8a7c-a8be692074db</t>
  </si>
  <si>
    <t>a530060b-8fbe-43e5-8795-de627d109028</t>
  </si>
  <si>
    <t>d2c8fa15-8146-4864-b03a-253a87606d05</t>
  </si>
  <si>
    <t>d57d864d-e142-4be2-9325-513033189eb8</t>
  </si>
  <si>
    <t>933423ec-5034-4488-997e-f4ceba0dbcdd</t>
  </si>
  <si>
    <t>70c9d6e6-91b8-4e11-9529-3154ff9fa8f7</t>
  </si>
  <si>
    <t>4bae669f-1137-49c4-bea2-d445c8d44f9d</t>
  </si>
  <si>
    <t>7fa04473-22d6-4b4e-815f-2b0080ca02d9</t>
  </si>
  <si>
    <t>8b309ad3-e5f1-4813-bbc5-e5d3a9ca2ce0</t>
  </si>
  <si>
    <t>9dc0180d-8b42-4fd2-a44f-33fe5f4a8071</t>
  </si>
  <si>
    <t>5db293d0-7177-4ad5-8851-56bdaa579539</t>
  </si>
  <si>
    <t>5351e4a0-a0c8-4a75-99ae-0f7e15cba39d</t>
  </si>
  <si>
    <t>01e8c392-1bbc-4268-8e0d-642e49c18d11</t>
  </si>
  <si>
    <t>b84d4eec-6d4b-47da-99fe-78316c59142c</t>
  </si>
  <si>
    <t>b82372d3-212a-4de2-b85d-5662dad26584</t>
  </si>
  <si>
    <t>2d18ce31-abf7-4dae-af0e-94d98a4bd574</t>
  </si>
  <si>
    <t>Esenyurt</t>
  </si>
  <si>
    <t>Yeşilkent</t>
  </si>
  <si>
    <t>29439ddd-9448-4a76-ae6a-662ef4984638</t>
  </si>
  <si>
    <t>7a97faf2-a9f5-4943-abb7-08bee0067628</t>
  </si>
  <si>
    <t>fd661545-8847-463f-9abc-a9a4495914d2</t>
  </si>
  <si>
    <t>c601f211-7ebd-48fa-bcb1-9ce4ef3a6807</t>
  </si>
  <si>
    <t>ca1960f5-a284-4ee8-a35d-72ea8f0179df</t>
  </si>
  <si>
    <t>0e40e8b3-c61d-4b6b-a0b3-d7c61ea2f851</t>
  </si>
  <si>
    <t>b21feea8-062d-4b88-9f01-da4236d7a90f</t>
  </si>
  <si>
    <t>5418a2cb-c8b7-471f-9e1d-02b70892c835</t>
  </si>
  <si>
    <t>a75197e3-c664-4ec4-963e-51d2af3d160d</t>
  </si>
  <si>
    <t>f956a787-8a7a-4703-813f-7f73970c90da</t>
  </si>
  <si>
    <t>cc51e129-167f-4173-964f-52ac3090470c</t>
  </si>
  <si>
    <t>3db2eee0-5f39-4ba9-968d-60d4658b5997</t>
  </si>
  <si>
    <t>aa2e279d-2be1-49f6-bf83-63e3a12f853b</t>
  </si>
  <si>
    <t>43f641d5-09d1-4ec1-b9db-74d97dae694e</t>
  </si>
  <si>
    <t>f8d6db66-507c-49aa-a816-2d1f93d5bee2</t>
  </si>
  <si>
    <t>37214842-8fdf-47a8-b61a-b8b5565d44e5</t>
  </si>
  <si>
    <t>361ee186-7d9d-4854-83b6-a4fa26d84d18</t>
  </si>
  <si>
    <t>d7d6e51f-4213-4d1b-8920-32e464152d6e</t>
  </si>
  <si>
    <t>2f93439a-ce96-4cd7-998c-8e83bb8d8405</t>
  </si>
  <si>
    <t>7caebc66-cd05-40f4-93db-c5322248fb7e</t>
  </si>
  <si>
    <t>69d94bdf-6dff-40eb-97ad-dbb695ccf2cd</t>
  </si>
  <si>
    <t>e8889d62-c56f-41c2-a198-5eb3436fbc7a</t>
  </si>
  <si>
    <t>11cbe6db-5cc3-4705-8ca9-dcd8e04635a6</t>
  </si>
  <si>
    <t>85245e7d-4c65-4afb-ba95-9c4d73c1b2ac</t>
  </si>
  <si>
    <t>3b552833-97c6-4a2d-a1e7-90180640f67a</t>
  </si>
  <si>
    <t>a55bcc7b-2b79-411d-b58d-0c63ebef5505</t>
  </si>
  <si>
    <t>adfa5b54-b913-4240-87ba-b805a4157bf1</t>
  </si>
  <si>
    <t>de6a2d36-e788-4a9a-91c8-e7c67a1a0c2c</t>
  </si>
  <si>
    <t>0665e37e-17c1-4abd-bf70-cde185a33b3f</t>
  </si>
  <si>
    <t>2a3fda33-8ae9-403f-85c7-c2d49eca3751</t>
  </si>
  <si>
    <t>665c6212-ae80-4f0d-9d05-dd6b6b27aae7</t>
  </si>
  <si>
    <t>de845e61-dec3-47bd-8443-a220c41f0fa4</t>
  </si>
  <si>
    <t>50d1b046-2e0d-4b1d-abec-467459f19f34</t>
  </si>
  <si>
    <t>c379ecd8-16db-456c-9c40-f4909358aaf9</t>
  </si>
  <si>
    <t>9be3af8b-8464-46e3-bee0-82b478ebd06a</t>
  </si>
  <si>
    <t>b3933ee0-70c2-41ec-a6da-117c715126ae</t>
  </si>
  <si>
    <t>78761b9c-cbab-4e5d-9620-f9170d591fc2</t>
  </si>
  <si>
    <t>12f90e4b-0c99-43ed-b8ee-91e52af8b2ef</t>
  </si>
  <si>
    <t>188520a7-a1eb-48bf-8cf8-4ebdc4b03296</t>
  </si>
  <si>
    <t>8a05a605-2f98-4f3b-9d71-6adfd3ac07c0</t>
  </si>
  <si>
    <t>c7b2f8ba-6c2c-48c5-8f30-abb4c247a247</t>
  </si>
  <si>
    <t>05ee96d5-2612-48fb-a26f-4b0c70e450a6</t>
  </si>
  <si>
    <t>146a8cf2-b589-4fca-b898-1e516ab9d39d</t>
  </si>
  <si>
    <t>eb8ed6c4-b4fe-4aac-a270-4351c547ac7c</t>
  </si>
  <si>
    <t>866ca268-94b7-4abe-bbe6-929487a11b8d</t>
  </si>
  <si>
    <t>2217de84-ddb7-4015-9a00-c5b6d1e18945</t>
  </si>
  <si>
    <t>38b9420f-ee2a-47a7-93f4-c7149319b480</t>
  </si>
  <si>
    <t>0a6f0a63-c032-4376-bc9d-61d9e70ee280</t>
  </si>
  <si>
    <t>f1219a49-12ea-4380-8f4d-9c2883728720</t>
  </si>
  <si>
    <t>d9ffb2ec-feae-483a-a16f-29033c10b04c</t>
  </si>
  <si>
    <t>56269ccf-49a4-442e-84dd-a710e890ab9d</t>
  </si>
  <si>
    <t>6464f4b1-59cf-4fff-ae3b-2ddcc87d4311</t>
  </si>
  <si>
    <t>b7aebcae-f089-49de-b037-84ff9ad50e19</t>
  </si>
  <si>
    <t>50071ee6-d708-47a0-b2d4-8c5250898ce5</t>
  </si>
  <si>
    <t>72f139d6-ed35-4ceb-b995-757d37a580f7</t>
  </si>
  <si>
    <t>3442da71-26d7-4808-a4dd-822739bb6813</t>
  </si>
  <si>
    <t>f271f41b-9306-4a4c-a11b-ac0022a34fc3</t>
  </si>
  <si>
    <t>d45f9f61-46fd-42cf-af9b-ffa93ca692a8</t>
  </si>
  <si>
    <t>60d8642e-7f51-44c2-88ee-3843bd27fd9c</t>
  </si>
  <si>
    <t>ad75936d-4d37-4584-9cae-fa9c0f58ac31</t>
  </si>
  <si>
    <t>3fadb898-77f7-4f58-8eb6-3071c5b86534</t>
  </si>
  <si>
    <t>7af8255c-33f6-49bb-938e-885e3db78394</t>
  </si>
  <si>
    <t>1e4be471-e697-4403-8961-f6d4eb899671</t>
  </si>
  <si>
    <t>f5322778-b496-4391-a340-8904fe423864</t>
  </si>
  <si>
    <t>89fc3b3c-7fe6-4a2a-a8fe-27ca676b3275</t>
  </si>
  <si>
    <t>b0b7fc59-e15f-427e-882b-488a074d07a4</t>
  </si>
  <si>
    <t>839ee7ec-67b1-4910-952f-02ef9b8575da</t>
  </si>
  <si>
    <t>5984d213-fcd5-4148-af6a-5bda2f8de9cb</t>
  </si>
  <si>
    <t>fbc664de-d0d1-41dd-ade6-d89fce7b0acf</t>
  </si>
  <si>
    <t>a2de9029-b171-4690-bbe5-67fdc14c79e9</t>
  </si>
  <si>
    <t>6864ab3b-f4e2-4348-882a-db1eeabe3d5e</t>
  </si>
  <si>
    <t>418b6445-aa99-4af0-91a3-40af71ba834a</t>
  </si>
  <si>
    <t>e9fb59c7-0a7e-469f-9fa1-62db133e5aef</t>
  </si>
  <si>
    <t>fd2a84dc-9f85-4d5d-87ef-5791c20f1431</t>
  </si>
  <si>
    <t>7d5cd319-d729-4067-b9bd-2481c783bd91</t>
  </si>
  <si>
    <t>8977dd34-91fe-4c47-88f8-19b957f0267f</t>
  </si>
  <si>
    <t>4dd0cb8e-b8d9-404b-91b3-88e2f0ce036b</t>
  </si>
  <si>
    <t>f078b917-eb8f-4971-b831-1845baca0a07</t>
  </si>
  <si>
    <t>059a519d-96c6-4013-9875-491624e7374a</t>
  </si>
  <si>
    <t>a14bf689-283b-407f-ab29-e66ee601c150</t>
  </si>
  <si>
    <t>a107958f-6a98-4e9e-8206-b08139f39b48</t>
  </si>
  <si>
    <t>1075bb1f-2817-423b-9bec-c9f19f52501e</t>
  </si>
  <si>
    <t>000f5a51-a0f5-43c7-b2cf-9276772bc4cc</t>
  </si>
  <si>
    <t>16cf8504-31c0-436e-990d-c41c44ce813d</t>
  </si>
  <si>
    <t>c7ae5c22-179c-4877-9ae5-6b82a3d23c3f</t>
  </si>
  <si>
    <t>2d19b2ee-2ec1-4dd0-9787-22bb448b4557</t>
  </si>
  <si>
    <t>5b15dbef-554c-4e9d-8e78-29b034cdcb25</t>
  </si>
  <si>
    <t>4509af4e-bf47-47d8-b2a7-a5ea63b1d2e5</t>
  </si>
  <si>
    <t>c0851f8b-737e-4f62-99ac-ae36b9b46ccf</t>
  </si>
  <si>
    <t>5be7f659-fcb3-4528-bedd-097e45912419</t>
  </si>
  <si>
    <t>d332415b-57c7-415a-8ae7-165ed73cc317</t>
  </si>
  <si>
    <t>446621e8-7c46-4272-a8b4-b0ab24de83ca</t>
  </si>
  <si>
    <t>9c5cd1b0-b252-4778-9d31-b18a19370b86</t>
  </si>
  <si>
    <t>ec8a5a37-41f0-4981-96bf-e1e85bf9ba8a</t>
  </si>
  <si>
    <t>f8070a01-5a12-45fb-aec1-386caaa7874b</t>
  </si>
  <si>
    <t>b55c0b5a-e29e-4e16-b743-f078ddaa2a81</t>
  </si>
  <si>
    <t>318cc14c-6b26-40a3-a5a3-35d3d20bf43b</t>
  </si>
  <si>
    <t>f6a4878a-9e13-41a5-b9b5-08be9f1f087a</t>
  </si>
  <si>
    <t>7b895763-c37b-4bb1-9488-7be18400f097</t>
  </si>
  <si>
    <t>be2364ef-9dce-49cb-91b6-8d25ef94219e</t>
  </si>
  <si>
    <t>c669942d-998d-4bb3-aa8f-911dc449cd60</t>
  </si>
  <si>
    <t>3a06cfc1-c645-41a8-8a1c-49841c74773b</t>
  </si>
  <si>
    <t>691d7fb6-46d7-4e61-98b2-753b0d00c41c</t>
  </si>
  <si>
    <t>22ecc8ce-6d5c-41c1-9505-10f26703c3f4</t>
  </si>
  <si>
    <t>5485f056-9787-43b2-ad15-d04f970a08a8</t>
  </si>
  <si>
    <t>3cea2337-9ada-46eb-917c-c54920722b92</t>
  </si>
  <si>
    <t>f2902429-b089-4cb8-9de2-b3c327cac630</t>
  </si>
  <si>
    <t>adb025e4-64ac-450c-a54d-c18d5bba6a4c</t>
  </si>
  <si>
    <t>27839f97-81e7-4f98-9ad2-abbcaa6553e7</t>
  </si>
  <si>
    <t>0a153b61-3d60-4702-8d49-851336921930</t>
  </si>
  <si>
    <t>9fad16dd-d0f5-4480-9c34-6f41db2e4885</t>
  </si>
  <si>
    <t>b8ebdf31-38a5-4a41-be68-3e240eeb3dfc</t>
  </si>
  <si>
    <t>7b01b91c-18d4-401c-b92e-b6d6a1918614</t>
  </si>
  <si>
    <t>490ab589-03c3-44b7-a9eb-953c2088fdd4</t>
  </si>
  <si>
    <t>a8b4dd70-1d8d-46bf-a338-c18814e2c2e4</t>
  </si>
  <si>
    <t>92f63f3a-32cc-4b1d-aeac-e45393eea8c3</t>
  </si>
  <si>
    <t>f0f409f3-5ef8-47b3-87b0-f970e82b8020</t>
  </si>
  <si>
    <t>79969182-541c-4c3a-8989-c1f67d5e80c4</t>
  </si>
  <si>
    <t>fe4e5ff5-bde4-413b-8fe6-7b7f0342750f</t>
  </si>
  <si>
    <t>99bf265a-fa59-4bd3-99f6-f460ead17974</t>
  </si>
  <si>
    <t>f309be17-924b-4529-9db3-322c1c3a9220</t>
  </si>
  <si>
    <t>c41d111a-7302-487a-a27b-6b0b36081861</t>
  </si>
  <si>
    <t>93cf9d66-eb1f-4b39-8b6a-f285124ba226</t>
  </si>
  <si>
    <t>830e1b08-e678-464d-ba3c-c8949aae2bbd</t>
  </si>
  <si>
    <t>1bfc0a08-d37a-4071-864b-d09191de6440</t>
  </si>
  <si>
    <t>df662c24-e219-4251-a352-51484baa74ef</t>
  </si>
  <si>
    <t>70fb19e7-42e3-4cb4-a356-6de76ce7a94d</t>
  </si>
  <si>
    <t>9cf0e8eb-1505-47f2-90ba-4953da75f999</t>
  </si>
  <si>
    <t>82a04486-ad0e-489a-921c-393fa7f5e0a6</t>
  </si>
  <si>
    <t>7522ad26-71e1-45a7-a8ac-c580fafee528</t>
  </si>
  <si>
    <t>fd38f7a7-a2df-424f-bf73-0f2af0145c53</t>
  </si>
  <si>
    <t>190437f5-53d8-4077-8bbc-22fca48bf642</t>
  </si>
  <si>
    <t>753d3312-af63-497d-aaae-efeddd7bf5e6</t>
  </si>
  <si>
    <t>efbb028c-920d-42f3-90e3-071470c73ea6</t>
  </si>
  <si>
    <t>bc43daae-f762-4a73-9e43-234227d248fb</t>
  </si>
  <si>
    <t>c6b73dfd-a81d-4f53-a826-0d9ffcac12db</t>
  </si>
  <si>
    <t>25571280-2ea6-4edc-9cea-cde77142e6e6</t>
  </si>
  <si>
    <t>fe5ad5b3-5b17-4af6-8dbf-a99d202d5255</t>
  </si>
  <si>
    <t>b6c0625b-a767-47bb-a2c1-379758066a66</t>
  </si>
  <si>
    <t>Petroliş</t>
  </si>
  <si>
    <t>9980738d-d7ea-4a05-891d-2c4c1d6f5470</t>
  </si>
  <si>
    <t>cd92e363-34e2-428f-9bc9-306ce86522af</t>
  </si>
  <si>
    <t>c689beaa-9f39-496c-b184-1b0343795f6f</t>
  </si>
  <si>
    <t>6835625b-bf53-479d-afc5-d5d2d6d00d38</t>
  </si>
  <si>
    <t>a554f376-4b2d-4a3d-bea1-3b988072c6c7</t>
  </si>
  <si>
    <t>716ba0ca-bcdc-4d2b-b1f4-424c4130dc7f</t>
  </si>
  <si>
    <t>6ef90f17-369c-40f8-988b-b237e658a611</t>
  </si>
  <si>
    <t>62ebb68c-4b70-48a2-b73a-4dd45a272f9d</t>
  </si>
  <si>
    <t>Bağlarbaşı</t>
  </si>
  <si>
    <t>225d6be5-44a6-4bb9-a4a9-58ea80d72266</t>
  </si>
  <si>
    <t>fe9bd5c2-c7fe-44c5-8013-457d693a3ec1</t>
  </si>
  <si>
    <t>c7c6219c-8058-4261-a200-659f3eee42c9</t>
  </si>
  <si>
    <t>a2f21d20-9522-45fe-a714-370ef1bf70c9</t>
  </si>
  <si>
    <t>0dcd1ba6-9c83-44f3-a0bd-25c010af41a5</t>
  </si>
  <si>
    <t>cb0626ae-699d-4eb6-9193-f1ce0582f0b8</t>
  </si>
  <si>
    <t>1d5a4a62-ef85-466c-b3d1-042c741be0dc</t>
  </si>
  <si>
    <t>9d9cd84a-dcf1-45e9-ae90-4123fa1b97dd</t>
  </si>
  <si>
    <t>Talatpaşa</t>
  </si>
  <si>
    <t>2fb7a25d-0814-44a5-9bac-daa8135f26bf</t>
  </si>
  <si>
    <t>9f3e26be-c019-4739-bef0-674ab299c391</t>
  </si>
  <si>
    <t>ab08ac79-cdf8-40f7-9ab2-5bd4c1453928</t>
  </si>
  <si>
    <t>010e3b00-cf10-4273-ba6b-873afe5e8d54</t>
  </si>
  <si>
    <t>206f2114-db98-48fe-a6cc-358f3a066d63</t>
  </si>
  <si>
    <t>25935ea3-f8a4-4041-abfb-1eba1080ea21</t>
  </si>
  <si>
    <t>ea206cd5-2a9c-4a9a-993f-614af73121fe</t>
  </si>
  <si>
    <t>612167f0-8801-4414-98ec-50bcf9e187f8</t>
  </si>
  <si>
    <t>97c5edb6-17b6-4602-93c1-f89cf9645079</t>
  </si>
  <si>
    <t>d19b025e-99c7-429a-bbdf-4e703238538b</t>
  </si>
  <si>
    <t>02465571-4f6d-40e1-b7bd-2b5eebad2de1</t>
  </si>
  <si>
    <t>2f032b22-6d7b-48a5-ba51-38c6602ed502</t>
  </si>
  <si>
    <t>63fae537-1316-4f28-9152-4e15544fbba9</t>
  </si>
  <si>
    <t>062b19b5-8218-4a10-a6ed-8c850f852cd0</t>
  </si>
  <si>
    <t>a50e1dd7-90c3-4e9f-8922-e322d99304dc</t>
  </si>
  <si>
    <t>30e21fa6-1cc1-4f86-9daf-8c98a2a15808</t>
  </si>
  <si>
    <t>509111d9-5b17-4275-89ff-aa069e1ffcb7</t>
  </si>
  <si>
    <t>14d9516b-7ec4-43ca-8de1-8341d1eef8f1</t>
  </si>
  <si>
    <t>bed9f266-6701-4c6b-bd24-bd0a4fcf0fb3</t>
  </si>
  <si>
    <t>782a7ce9-10b9-453c-a37e-4302d70fb781</t>
  </si>
  <si>
    <t>284a9453-5c96-4c6a-86d5-33ed0c07951c</t>
  </si>
  <si>
    <t>eecd217e-0299-4b51-8ca3-14eeec30c190</t>
  </si>
  <si>
    <t>8ee4ec83-4288-4741-bfa1-9cef3d10b0f7</t>
  </si>
  <si>
    <t>0ffd94bc-3e92-427d-8453-dad17931db18</t>
  </si>
  <si>
    <t>ad31cc29-505f-48c8-b09f-da03bd0c3dc7</t>
  </si>
  <si>
    <t>a7eff0ae-9b51-4e99-b49b-4e0e41317cab</t>
  </si>
  <si>
    <t>354529f1-be25-4258-8c8a-494a263ac836</t>
  </si>
  <si>
    <t>61f5e773-4c52-4359-9ba4-a901ef31d935</t>
  </si>
  <si>
    <t>1049b579-ed04-49c4-9202-62e9f8916021</t>
  </si>
  <si>
    <t>e76c3555-9c42-4c97-a637-09a50644753e</t>
  </si>
  <si>
    <t>8e26c900-756a-412b-aaba-eed5857a5519</t>
  </si>
  <si>
    <t>f8df79a0-18f6-40c8-a807-e183f4d169f0</t>
  </si>
  <si>
    <t>a2dacf48-e6d6-4712-8300-334c9283172a</t>
  </si>
  <si>
    <t>b1980806-07a3-4f86-ba93-4ee9e37b65a6</t>
  </si>
  <si>
    <t>019de6b9-9a91-4bb9-9d2d-8ce6d72344cf</t>
  </si>
  <si>
    <t>698abaa1-922c-49de-9fd0-51a7f96a954d</t>
  </si>
  <si>
    <t>d717a851-275c-474a-8d0e-c7fea650f54a</t>
  </si>
  <si>
    <t>df7a68b7-0840-4cc4-8d79-4eef597dc23c</t>
  </si>
  <si>
    <t>242eef46-3c92-4207-afde-a87dbacbe5a6</t>
  </si>
  <si>
    <t>cf9c8a46-446f-4ff1-8eac-feab34d7f4d5</t>
  </si>
  <si>
    <t>464ca19d-fdaa-4bc7-8dcd-d59dfa0894cd</t>
  </si>
  <si>
    <t>eb5571be-3e28-45cb-84f7-bb5acf3a0e67</t>
  </si>
  <si>
    <t>eceb6853-f490-4bfb-b0b2-67a5c281b105</t>
  </si>
  <si>
    <t>830f3027-154a-44ef-b5bf-032c9ab0b8ed</t>
  </si>
  <si>
    <t>ea209860-0a1e-4bb1-8ab1-3803da537b4f</t>
  </si>
  <si>
    <t>ac43f7aa-a0b6-4e11-8411-35618edfa8bf</t>
  </si>
  <si>
    <t>d943a64b-99ab-44f7-a69b-b4e8451b2f12</t>
  </si>
  <si>
    <t>a6203d00-85a5-4134-8db3-0adcf2c13b30</t>
  </si>
  <si>
    <t>Ataköy 7-8-9-10.</t>
  </si>
  <si>
    <t>87881018-e0bb-4057-acaf-f8098c34b904</t>
  </si>
  <si>
    <t>64f36a99-0692-4cb2-ac40-ce3ee0a41863</t>
  </si>
  <si>
    <t>182d4f5f-76b0-453a-920c-91abc502134b</t>
  </si>
  <si>
    <t>21304664-e486-45ee-ac72-ff17d23bd5cd</t>
  </si>
  <si>
    <t>cf73ff3f-2003-40b4-9af6-f164720daeb2</t>
  </si>
  <si>
    <t>c7effaa5-b415-4922-b038-e24935de334f</t>
  </si>
  <si>
    <t>c7f29e48-960b-40d4-a01f-39f2cc1d79b4</t>
  </si>
  <si>
    <t>aad3998b-0e7e-4350-8fbd-a2b41092a507</t>
  </si>
  <si>
    <t>eb594f00-e209-4785-b9a1-8a5c3108e613</t>
  </si>
  <si>
    <t>c981ad98-61b8-46ac-86a3-49d53960b1a8</t>
  </si>
  <si>
    <t>ad18e732-ce05-4f99-a922-370755d21689</t>
  </si>
  <si>
    <t>cc23f459-5215-4a7a-b240-4f749ad9f57d</t>
  </si>
  <si>
    <t>179bd06f-1c89-40c0-9714-27eccfe87b1a</t>
  </si>
  <si>
    <t>5c8addd2-b4de-4758-b36c-d758d3f3610f</t>
  </si>
  <si>
    <t>bd8cc45f-5de2-4bd5-8564-f85b1a60a085</t>
  </si>
  <si>
    <t>18291436-7f36-47dc-8d60-f43a9c26928a</t>
  </si>
  <si>
    <t>763f7537-680b-432d-a5a1-50b9a9644a2e</t>
  </si>
  <si>
    <t>8f2a7fe6-dcb6-402d-a1fb-ef1eb5f2f503</t>
  </si>
  <si>
    <t>7b01a3f2-9e31-40ff-ac5c-aef33deeeb48</t>
  </si>
  <si>
    <t>f0dbd389-eab9-4491-a7ae-14fa6b21cf89</t>
  </si>
  <si>
    <t>d413b4c6-9e0a-4f93-91a2-013dec2b10bb</t>
  </si>
  <si>
    <t>62c895a5-9847-49ee-afab-1547c76146e3</t>
  </si>
  <si>
    <t>1875d5c0-f050-4bf1-8878-c082d8ce64b9</t>
  </si>
  <si>
    <t>83fe83c6-3ebd-451e-8c36-3595e2f47bb9</t>
  </si>
  <si>
    <t>713a9bc9-ee7b-4bbb-8951-313b23c4ace9</t>
  </si>
  <si>
    <t>41d722a9-4805-40fd-b1bd-ccd69ebc9176</t>
  </si>
  <si>
    <t>5f154852-ff17-4358-928b-e630ed606ac8</t>
  </si>
  <si>
    <t>46a9e8a2-fde7-40a2-965a-6e45c3a1edfb</t>
  </si>
  <si>
    <t>09c664bd-191d-4875-8111-c0e8c8630fe2</t>
  </si>
  <si>
    <t>72559dd2-bc63-46da-9ba3-7ffead6648e4</t>
  </si>
  <si>
    <t>c03bcd3f-0be7-4d2c-abb1-743661f52c68</t>
  </si>
  <si>
    <t>48763778-5450-40c3-b79c-cf6d336e4435</t>
  </si>
  <si>
    <t>fa3b1852-52dd-4d48-8dbe-e9d942e637ef</t>
  </si>
  <si>
    <t>a91e22fc-9e29-4240-8136-9eb439d11efc</t>
  </si>
  <si>
    <t>c85616a1-38d5-477a-bff9-2e1b63de7005</t>
  </si>
  <si>
    <t>06343507-200d-485d-93d1-cea9b2fe0a13</t>
  </si>
  <si>
    <t>bd947dd5-4549-48d0-a1ae-d9fbf1695801</t>
  </si>
  <si>
    <t>e6ad30a7-2dd3-46b9-bd29-417cffa50efc</t>
  </si>
  <si>
    <t>bf4e267e-3c34-40f1-ab5f-7e303271c0f2</t>
  </si>
  <si>
    <t>c050c654-23f3-4a2c-8faa-1f0da2d6e18a</t>
  </si>
  <si>
    <t>1a0edf0b-f965-4424-a1c2-55f5e0d83f8d</t>
  </si>
  <si>
    <t>ab4408c0-976e-4e80-83b6-935e824caba4</t>
  </si>
  <si>
    <t>21a04ab8-54c8-44ce-b95a-1aa558c8f8a6</t>
  </si>
  <si>
    <t>7b18c184-0971-4007-b42c-0c46b868177b</t>
  </si>
  <si>
    <t>6c76265f-a448-4302-978f-7985d0255c8a</t>
  </si>
  <si>
    <t>3beece4a-143f-408f-8c96-b2f41aedc786</t>
  </si>
  <si>
    <t>124de643-3f3c-4660-8c58-8682593154b8</t>
  </si>
  <si>
    <t>c77c9627-165f-4e26-b3c6-1b88086f6d8b</t>
  </si>
  <si>
    <t>63235c22-5c49-4336-a9f1-5a3f316cd4a8</t>
  </si>
  <si>
    <t>d7e38db2-d9ae-4375-9aa0-0d5739a5641c</t>
  </si>
  <si>
    <t>583b553c-aec1-48fc-9947-9361649f83ab</t>
  </si>
  <si>
    <t>c9ad29d6-8bd9-45d5-8065-19a5e404c515</t>
  </si>
  <si>
    <t>8607f476-7261-43b4-808d-b9c59bfcfd3b</t>
  </si>
  <si>
    <t>584800ee-2c91-4195-a4ca-5f68066208c8</t>
  </si>
  <si>
    <t>2ad52996-7b76-4ddf-b298-fff3b93e23a1</t>
  </si>
  <si>
    <t>3b668632-9f98-4399-9116-0f93e879e252</t>
  </si>
  <si>
    <t>f76e90ae-4f83-42aa-84ee-a3e69bdd8239</t>
  </si>
  <si>
    <t>0c8a531e-7ef1-4720-9f21-a62a5f1333bf</t>
  </si>
  <si>
    <t>6f63efc5-45ae-49fd-8a36-5221313687d8</t>
  </si>
  <si>
    <t>878dca60-64b6-4dba-a156-81e410036838</t>
  </si>
  <si>
    <t>cf75da1d-e6cd-41e2-80a1-93a58bb2b2b6</t>
  </si>
  <si>
    <t>d2c54ddf-c97f-45aa-8d50-2b87650b0d79</t>
  </si>
  <si>
    <t>99f3bf38-4650-4f46-b50f-0c1296e32c55</t>
  </si>
  <si>
    <t>933e1f90-f135-41ac-8690-c46cf0f0e5ea</t>
  </si>
  <si>
    <t>91ee6458-f27d-4c4c-a42d-ac15d4644444</t>
  </si>
  <si>
    <t>7816cfef-0368-4413-b1f0-eb84b76f78e0</t>
  </si>
  <si>
    <t>0297bd80-1839-4e91-af1a-82fd01970b99</t>
  </si>
  <si>
    <t>d4ade23d-851f-4d73-b0f3-d9a331f7e113</t>
  </si>
  <si>
    <t>001546df-ec39-4def-ad05-a822b8c286ba</t>
  </si>
  <si>
    <t>63e6ea9a-1697-4236-8623-960902bfbfc8</t>
  </si>
  <si>
    <t>2935f158-25d8-4499-8d0c-58286add2983</t>
  </si>
  <si>
    <t>a27d3565-ddc8-47b5-a7e6-694e7df0e9e1</t>
  </si>
  <si>
    <t>a6abda63-a090-4391-940b-31723dcb5951</t>
  </si>
  <si>
    <t>800fb487-e2d6-4de5-b523-a641faecb69e</t>
  </si>
  <si>
    <t>3fa76c86-0765-4da4-b12d-b9a2eea45b60</t>
  </si>
  <si>
    <t>128553a3-8ae1-4424-b26e-d9a9b596a38f</t>
  </si>
  <si>
    <t>8dab8e6e-628e-4b9d-b46a-365d36ca6afe</t>
  </si>
  <si>
    <t>5384a631-0aa3-46d3-840f-3d19d7163b59</t>
  </si>
  <si>
    <t>58332e6a-c9c4-47fb-926a-52cd2026c6e7</t>
  </si>
  <si>
    <t>20deac58-67ad-4a22-a5ec-bdfd5d646038</t>
  </si>
  <si>
    <t>b2c5733b-9ed4-4a3c-9b3f-3524ea5c85eb</t>
  </si>
  <si>
    <t>1ca27fdd-7056-4737-b5f4-b87e5562dbb2</t>
  </si>
  <si>
    <t>aabbcc7e-d82d-45c7-8364-f5736441f272</t>
  </si>
  <si>
    <t>81bb68ce-c9dd-4c8e-8409-16660057a33a</t>
  </si>
  <si>
    <t>35191a45-4875-4e60-bf33-3bdce26cf27c</t>
  </si>
  <si>
    <t>87a1054f-ccf9-4189-b1a1-8fd2672c3137</t>
  </si>
  <si>
    <t>986abd02-be26-434e-9fc2-dc8f1a654c17</t>
  </si>
  <si>
    <t>e6c9d4ab-b787-4291-8078-ddaa6966401e</t>
  </si>
  <si>
    <t>0deb0208-6b56-4fb0-ac18-46f3740309db</t>
  </si>
  <si>
    <t>8b8072b7-0b16-4689-8f49-9baa045f9fea</t>
  </si>
  <si>
    <t>80b7970b-af5f-4fc9-b94a-bf45a9a4ec3a</t>
  </si>
  <si>
    <t>5669bb6f-215b-4530-b06c-9f7184d24cc9</t>
  </si>
  <si>
    <t>3808a205-fa5c-4b23-836d-677c8e6feb6f</t>
  </si>
  <si>
    <t>3a099779-012f-4ced-af7e-18bdf61ee9bd</t>
  </si>
  <si>
    <t>Çeliktepe</t>
  </si>
  <si>
    <t>cac9580c-83b6-4fa9-9f67-e6bbbcb1b311</t>
  </si>
  <si>
    <t>9720d135-2fcd-45cc-9305-db211765bea1</t>
  </si>
  <si>
    <t>f3f38859-3121-4104-ae8c-4c5c472a8dbc</t>
  </si>
  <si>
    <t>5ecef077-9d35-412c-9b42-e025c9d7f966</t>
  </si>
  <si>
    <t>27226688-3103-46f0-9a9b-b7e228ccd77f</t>
  </si>
  <si>
    <t>93bdc240-4cb2-4af3-884b-a3319400c7f0</t>
  </si>
  <si>
    <t>bc90f930-ff50-4e9a-8f4b-a5c7231b968c</t>
  </si>
  <si>
    <t>cba04e18-307c-4cc4-a87c-4e4fbae14d9b</t>
  </si>
  <si>
    <t>a03672c0-7234-4c00-825d-aa590a98a0d7</t>
  </si>
  <si>
    <t>218d07ab-1353-41e4-81e3-ad76ec15a9b8</t>
  </si>
  <si>
    <t>eb25863b-0603-4f63-84a4-608705838a45</t>
  </si>
  <si>
    <t>dce887ca-eaa9-4d15-8119-c7739663395e</t>
  </si>
  <si>
    <t>fe0cf2bb-a0a3-4714-900a-18d2e7ebc27c</t>
  </si>
  <si>
    <t>d4eb42f6-785e-4ab0-9445-ba49f0e4eb97</t>
  </si>
  <si>
    <t>641442f9-621e-4e1a-886d-a4b0cab422fc</t>
  </si>
  <si>
    <t>Dikilitaş</t>
  </si>
  <si>
    <t>c7638c89-9656-4b6c-89f2-e413b24806c2</t>
  </si>
  <si>
    <t>d6a6c524-c112-4ccb-97e5-36e2beb7dab1</t>
  </si>
  <si>
    <t>1ec20a04-1dde-4649-9f63-2cbf53107d69</t>
  </si>
  <si>
    <t>b4092337-e185-43c5-9c33-4d9e7bcfb25a</t>
  </si>
  <si>
    <t>eb8264f3-3799-469e-848d-59a086bf1cd8</t>
  </si>
  <si>
    <t>5b5d35d1-3412-4b33-9938-36e487e937a6</t>
  </si>
  <si>
    <t>ee13ee5d-266e-4775-b39f-0dfa014aecc6</t>
  </si>
  <si>
    <t>172a0023-1ccb-434a-b79b-13f8941d81ee</t>
  </si>
  <si>
    <t>b15c971b-b99e-4223-a1ab-2213917aa982</t>
  </si>
  <si>
    <t>daa69236-caad-4d5f-8b44-be3023b8342c</t>
  </si>
  <si>
    <t>f542552e-cae7-433d-b639-1f2ecd2f925d</t>
  </si>
  <si>
    <t>df1e6d06-e0d2-4f8e-a817-76ae2c6eef73</t>
  </si>
  <si>
    <t>bf38f40d-79a3-4773-a130-0fac34bd1d0e</t>
  </si>
  <si>
    <t>6ce32435-714f-4678-99e3-a8429dfcde3c</t>
  </si>
  <si>
    <t>d1e4aa13-2c53-4239-9936-f20dbbcd1a85</t>
  </si>
  <si>
    <t>b52f1045-8c27-4201-bd37-49904a2de11b</t>
  </si>
  <si>
    <t>ce8cbc22-68cd-43f9-b49f-0d26e6e0aaf8</t>
  </si>
  <si>
    <t>d701675b-ccf9-4c2a-84c8-f6578e21e853</t>
  </si>
  <si>
    <t>b2efb507-92b9-452f-9dc6-648a27799c57</t>
  </si>
  <si>
    <t>25edf7a7-60ef-406c-a73f-e5da56e6e0bb</t>
  </si>
  <si>
    <t>ffb29c61-fbc3-46e4-a714-049e97b23c1c</t>
  </si>
  <si>
    <t>1f4a7af3-f1f2-4025-bd26-383e36036205</t>
  </si>
  <si>
    <t>76cf523c-5218-474b-92d1-40dd157188b5</t>
  </si>
  <si>
    <t>2adae91f-19b2-4c34-aa7a-459f3b58247e</t>
  </si>
  <si>
    <t>d274c5b3-8ff1-4c9b-8130-d5f225f6e4b5</t>
  </si>
  <si>
    <t>95433fc1-a49e-4d74-8daa-c7c76a8a1a33</t>
  </si>
  <si>
    <t>7f548b28-1083-4f08-9cc6-724dfd9c818a</t>
  </si>
  <si>
    <t>9423bd9d-d25b-4d3a-b43a-a3310c4bbeb5</t>
  </si>
  <si>
    <t>db601f1a-96da-4a05-9d7f-74d573e83260</t>
  </si>
  <si>
    <t>59dfd5db-ed67-4af0-94d9-a16f035df0ca</t>
  </si>
  <si>
    <t>bdc85172-be44-4484-85f3-b7e1f9330633</t>
  </si>
  <si>
    <t>1f670454-5395-40ac-92fd-1b2bdc6bb4fb</t>
  </si>
  <si>
    <t>2d223005-05c7-421f-bcd2-164b6cfd9a63</t>
  </si>
  <si>
    <t>9c7335cf-5531-48e9-9575-650f86552e0b</t>
  </si>
  <si>
    <t>6964b0e7-7d4a-482b-8404-2cfd01b5b1b9</t>
  </si>
  <si>
    <t>0c790fc5-3acb-419f-b5aa-17925a52c46d</t>
  </si>
  <si>
    <t>2ca16f22-3918-4624-b088-c1408764c8d6</t>
  </si>
  <si>
    <t>30d4934a-9628-4c4d-a5b8-7c50f5bf1ac4</t>
  </si>
  <si>
    <t>40935eb6-ae34-45fe-84a1-294db0dc06ee</t>
  </si>
  <si>
    <t>Gayrettepe</t>
  </si>
  <si>
    <t>1f7fe53a-cc5f-46d3-9a79-fb6b91923314</t>
  </si>
  <si>
    <t>e9bd374b-2a6b-41eb-b927-8a1f812443fc</t>
  </si>
  <si>
    <t>a5f4558b-a87d-498c-99b7-9ddd5c91adc3</t>
  </si>
  <si>
    <t>0d90f28f-f7e5-4621-8a29-995bf24b99bf</t>
  </si>
  <si>
    <t>3b3be147-c4d1-4336-831b-374f57d75795</t>
  </si>
  <si>
    <t>3c25ce66-0409-4f3f-bf1f-f9f6edf5c415</t>
  </si>
  <si>
    <t>37bd3a87-94c1-4eb6-88cc-a2262064c3d4</t>
  </si>
  <si>
    <t>a5b97150-57ec-422d-9a86-bba664aa2cad</t>
  </si>
  <si>
    <t>498efd31-5b72-4257-b251-eaebabb02f08</t>
  </si>
  <si>
    <t>7fed06a8-d5fe-4735-af62-0831649f8826</t>
  </si>
  <si>
    <t>3e3ce28f-18d0-4af4-acfa-00cfee352640</t>
  </si>
  <si>
    <t>4e108057-0611-4db3-915a-474d96489049</t>
  </si>
  <si>
    <t>e36396d8-4b55-484f-9131-e95330f94f26</t>
  </si>
  <si>
    <t>1d618160-4469-4162-bb0f-f8fb3eb460dc</t>
  </si>
  <si>
    <t>18864c44-44f0-46e3-a611-7a5d8dfc43b0</t>
  </si>
  <si>
    <t>8daa207c-4bb9-4590-9ceb-c5489ec2ffdf</t>
  </si>
  <si>
    <t>9a860a47-e0a2-472c-87f1-edd8de9c0cca</t>
  </si>
  <si>
    <t>9f8d77eb-fa82-4a61-8e39-5e2ee808c800</t>
  </si>
  <si>
    <t>10cac978-1e63-460a-9752-fdde62fef86a</t>
  </si>
  <si>
    <t>7b4c2996-e9ec-4df3-96e3-10652ba5945c</t>
  </si>
  <si>
    <t>8955a3f9-8f92-4713-810e-b6e1711e2569</t>
  </si>
  <si>
    <t>5fae1b22-79bb-48f9-890e-f5d68b31c116</t>
  </si>
  <si>
    <t>042a20b2-a59a-4563-94ef-70be871b4cce</t>
  </si>
  <si>
    <t>fb9879fd-0474-47cb-bde7-d4f11e1ae963</t>
  </si>
  <si>
    <t>05d02165-d0b5-4cdc-b5d4-ab161d41fb9d</t>
  </si>
  <si>
    <t>053abde5-1c64-4021-83eb-7b822bbdf89d</t>
  </si>
  <si>
    <t>523ce14c-6074-4d6f-b5a9-3d15fed73dbe</t>
  </si>
  <si>
    <t>0583fb2e-eb54-4bda-b004-c17c3fed7788</t>
  </si>
  <si>
    <t>cfe5209c-b300-42dc-a210-8c5810ec8436</t>
  </si>
  <si>
    <t>92c49d8a-fb5c-4e04-bae7-373dc5f56064</t>
  </si>
  <si>
    <t>d96524d3-ab19-468d-9afe-aee2ce1fde96</t>
  </si>
  <si>
    <t>86512c6e-c292-487a-bf52-8cdfdee8a10c</t>
  </si>
  <si>
    <t>22ea547c-ba08-40f4-8417-ef340b85b1a1</t>
  </si>
  <si>
    <t>45ab8eec-2f34-4390-87fe-b4a536ce0182</t>
  </si>
  <si>
    <t>8988f208-b453-4302-9d72-420d36ed580f</t>
  </si>
  <si>
    <t>caa16105-63c8-4572-8508-aa09e2aab950</t>
  </si>
  <si>
    <t>557e8aa3-1612-4c86-adef-b23e2ac7e52e</t>
  </si>
  <si>
    <t>62b573ff-3420-45ad-b116-7e5821d335c2</t>
  </si>
  <si>
    <t>c3406551-e090-4a89-9a8f-75a8455dfc22</t>
  </si>
  <si>
    <t>003ee8a6-c54d-4550-8c20-9bfe0729722c</t>
  </si>
  <si>
    <t>1ce3c2d8-b4fc-4077-a794-956d1c4c30ee</t>
  </si>
  <si>
    <t>e22819c9-38e0-4bd1-87e6-89ef8a2315d1</t>
  </si>
  <si>
    <t>e11555f2-a6a7-4fad-827a-bd03fc3a9c7a</t>
  </si>
  <si>
    <t>5169eb57-ac3e-4463-98b0-a0efc44529e0</t>
  </si>
  <si>
    <t>77880581-1ddf-41ae-a702-c2a0417b13f6</t>
  </si>
  <si>
    <t>89979fed-a486-4572-8b18-e0354753ab9e</t>
  </si>
  <si>
    <t>5a8cfb41-8ca7-4481-b0bd-c6cf5b244d99</t>
  </si>
  <si>
    <t>480592f2-062b-4c32-aa8d-c6e0c2f59868</t>
  </si>
  <si>
    <t>009dec4e-c13c-421c-a90d-0fe0a097dd93</t>
  </si>
  <si>
    <t>1da03bc1-d264-40e3-8678-e7a41371e533</t>
  </si>
  <si>
    <t>7fdcf7b8-37a5-4954-a40d-fdad6018ca89</t>
  </si>
  <si>
    <t>df3e6291-8db3-4558-9edd-2ec20486905e</t>
  </si>
  <si>
    <t>631c2199-69c2-47ee-8d5c-49a884e4291d</t>
  </si>
  <si>
    <t>6accb793-8fb1-4780-9b5f-79634a15f0e3</t>
  </si>
  <si>
    <t>3966fd8c-4ae3-4936-924b-c82b4eaaca8e</t>
  </si>
  <si>
    <t>78d9c51e-cbae-40e8-8641-a4e0fde44d22</t>
  </si>
  <si>
    <t>c2365fc9-632f-402c-8387-14b7671f215b</t>
  </si>
  <si>
    <t>c9e0a66e-fb4a-4f68-846f-6a14e33a2c23</t>
  </si>
  <si>
    <t>b0de2cc0-ef70-42c0-8b0d-78c2aca04fca</t>
  </si>
  <si>
    <t>8b90ea2d-ca81-4844-b72a-4056b1b0fafb</t>
  </si>
  <si>
    <t>3adfa934-c6e9-4d22-a016-ba95b552aa0e</t>
  </si>
  <si>
    <t>30666abb-e2ce-485e-8e8e-03e2776b05d9</t>
  </si>
  <si>
    <t>519d4515-6b74-41ef-bc65-080ffe67850a</t>
  </si>
  <si>
    <t>e60bcfb1-1ee7-489a-b30a-62c65686507f</t>
  </si>
  <si>
    <t>Fikirtepe</t>
  </si>
  <si>
    <t>62c2a3c7-e27b-413f-b978-188d9d28b84b</t>
  </si>
  <si>
    <t>79835234-28a4-4b73-b83f-2f1ba5f56888</t>
  </si>
  <si>
    <t>7be3754a-024b-4b4d-a37b-61ac8a54798f</t>
  </si>
  <si>
    <t>6ba08fe6-4771-47f1-b26b-8873a102874f</t>
  </si>
  <si>
    <t>89d67f19-f200-4e54-a970-bfc7eccfbf1c</t>
  </si>
  <si>
    <t>20301b00-0b84-4fcf-9d41-f01d6857bd62</t>
  </si>
  <si>
    <t>İdealtepe</t>
  </si>
  <si>
    <t>e9f874d6-b7f5-48a1-b6ec-5722a5044875</t>
  </si>
  <si>
    <t>a372273d-eeb8-41ab-aaed-f4914cbdfefd</t>
  </si>
  <si>
    <t>3e2854c5-bc53-48a2-a62b-bd1ba16eb6b5</t>
  </si>
  <si>
    <t>2a3dc25a-f3b4-4984-8231-4eb3f3ff3ffe</t>
  </si>
  <si>
    <t>be2ee5c7-0c62-44a0-aefc-edb65e6f9544</t>
  </si>
  <si>
    <t>f92847c9-a12a-48d6-b8e5-24b877dbcc5a</t>
  </si>
  <si>
    <t>a8e9b913-2e77-4f59-86c0-ea6055946e2d</t>
  </si>
  <si>
    <t>9c2326eb-8a00-4123-adc3-ec93d1b72fc8</t>
  </si>
  <si>
    <t>79a3a292-a521-465b-b4e3-f35febb3f92b</t>
  </si>
  <si>
    <t>de01a289-1a5b-4e85-add0-993c144ba869</t>
  </si>
  <si>
    <t>0e6274ae-51b0-47d5-8b15-f09adb672664</t>
  </si>
  <si>
    <t>10a500bb-4175-4886-8387-4ddb83410ccc</t>
  </si>
  <si>
    <t>0793fdc3-7617-40f8-83f9-55ddae5065ef</t>
  </si>
  <si>
    <t>bca65494-b4a4-4dca-8bc1-90c8f7a7fee8</t>
  </si>
  <si>
    <t>c6fd5929-7610-4004-9deb-86f3387d6901</t>
  </si>
  <si>
    <t>95d76ee7-0b10-449b-a7f0-95cd94848473</t>
  </si>
  <si>
    <t>a358f08a-0910-4cb7-8628-e9c05be60669</t>
  </si>
  <si>
    <t>1da6a2f3-1b92-4a5b-90fc-a12c8be78f5a</t>
  </si>
  <si>
    <t>80f0842b-d7dd-4467-a1bd-4bd4edd750b9</t>
  </si>
  <si>
    <t>0fea007e-633e-4ae4-a70c-cc988d5458d7</t>
  </si>
  <si>
    <t>d6ae3988-f215-4186-887e-8280c274fbc6</t>
  </si>
  <si>
    <t>417d4815-5b84-49f6-b164-f3b5637832fa</t>
  </si>
  <si>
    <t>da540964-42df-4f5f-88b5-08bdb058c612</t>
  </si>
  <si>
    <t>0e3c5a29-96ec-46a7-8a3b-aeba9fbd4b57</t>
  </si>
  <si>
    <t>05654065-3528-4bf7-9783-db5a85e2279f</t>
  </si>
  <si>
    <t>6b6d18f5-3811-49fe-a282-c749aa9d0cb8</t>
  </si>
  <si>
    <t>150981c6-da02-4d57-9eb0-b86f8470cfd0</t>
  </si>
  <si>
    <t>276cbc72-1d50-4eab-9409-63826be9ade9</t>
  </si>
  <si>
    <t>520ef651-7300-4c1e-adfa-e53de4fe14a3</t>
  </si>
  <si>
    <t>97199ace-24ce-443f-ba66-de7608bff532</t>
  </si>
  <si>
    <t>182871c5-1235-46cf-976c-546e322ad0b5</t>
  </si>
  <si>
    <t>9ee45764-69ca-4a90-a91d-5ebe26dba544</t>
  </si>
  <si>
    <t>388e23e5-0e39-4afb-9334-dbca86300eb6</t>
  </si>
  <si>
    <t>ddc21207-1a0e-4a7e-bbfb-3a350a687359</t>
  </si>
  <si>
    <t>310adbb0-7472-4c2e-91f8-a50ebe8e4a1a</t>
  </si>
  <si>
    <t>2326acf7-024f-4362-b697-4147c5a401e1</t>
  </si>
  <si>
    <t>c01159d8-394e-4b76-92cf-2084a85fb69a</t>
  </si>
  <si>
    <t>8f6459ec-1d96-4c1c-81bb-633bc6b2bc2e</t>
  </si>
  <si>
    <t>c8ef22dd-4dd2-4293-af4c-5592f48902bf</t>
  </si>
  <si>
    <t>eed7f199-ab47-48ef-9d6b-6bb4e82a0dce</t>
  </si>
  <si>
    <t>97168851-ca93-407d-9359-e03669074377</t>
  </si>
  <si>
    <t>7228c917-d25f-40fd-91cc-2d94dac81fc3</t>
  </si>
  <si>
    <t>94d2f8dd-7042-46f1-bc6c-48312c6bfaf1</t>
  </si>
  <si>
    <t>1ffe0385-36f5-49d7-9ceb-f1fe1d9812d0</t>
  </si>
  <si>
    <t>cc70bafd-03e8-47ee-bc88-06906c1454a0</t>
  </si>
  <si>
    <t>Muradiye</t>
  </si>
  <si>
    <t>5dad3727-288f-4557-9ac0-81936c424cd5</t>
  </si>
  <si>
    <t>9378b225-4fd6-402a-8cbb-f171747a2314</t>
  </si>
  <si>
    <t>0755f753-ae24-4336-9332-73729c5dde0c</t>
  </si>
  <si>
    <t>fe871114-35c0-4705-be05-f035c03d5ac2</t>
  </si>
  <si>
    <t>700eb938-b404-412d-ae3d-9bdfe945040b</t>
  </si>
  <si>
    <t>66c89bbb-6972-42ab-b1cd-999db83bf8fc</t>
  </si>
  <si>
    <t>50aae023-c306-4856-a644-ad81acce66be</t>
  </si>
  <si>
    <t>0b32f50f-3602-4a0e-8818-c1ec4eb1bd77</t>
  </si>
  <si>
    <t>974852d4-6dd4-4cb7-a600-d40f8aaa6749</t>
  </si>
  <si>
    <t>4e168177-f74b-4be6-be54-956224ec84d5</t>
  </si>
  <si>
    <t>ce26f3ff-6963-480b-ac23-e0457961ccd4</t>
  </si>
  <si>
    <t>2c9d3ba3-cb7e-476d-a8a5-e83e0a8dcf74</t>
  </si>
  <si>
    <t>880101dd-4d67-4195-a170-890ec9cb7eb3</t>
  </si>
  <si>
    <t>3ba96442-d1b3-4ab3-a1f1-365a8c307957</t>
  </si>
  <si>
    <t>9f86cd56-5004-4812-b84b-a2ab96b8626b</t>
  </si>
  <si>
    <t>a7515e35-f3d1-43d6-af42-d9857b0b95d9</t>
  </si>
  <si>
    <t>2b1c8707-fc9f-46aa-b6a7-6c0a388adfa7</t>
  </si>
  <si>
    <t>a410270a-0d40-405f-b80d-1cafe3dbaa85</t>
  </si>
  <si>
    <t>bddb864e-c83a-4dd0-9861-e4fcd9c2d9cc</t>
  </si>
  <si>
    <t>dbaf1d4d-6be1-486c-9756-9fa44e313991</t>
  </si>
  <si>
    <t>1ee0b35a-b959-436f-b7a1-0338e2e27ad9</t>
  </si>
  <si>
    <t>a2fca5b4-074a-4ce9-92ac-44ae5f4381d1</t>
  </si>
  <si>
    <t>66838b93-7ced-4f80-9f9c-faa240dc7c1f</t>
  </si>
  <si>
    <t>6510f098-c8ba-4d90-85cd-330ef8c64332</t>
  </si>
  <si>
    <t>7ca4a417-2703-4276-b1c5-018afebba3c8</t>
  </si>
  <si>
    <t>85035cbd-29a2-4567-bbf4-4d626fbc3930</t>
  </si>
  <si>
    <t>a92fb48a-2438-47f7-9ae7-85db1de5453e</t>
  </si>
  <si>
    <t>4f99970b-20e8-49c9-bb01-12d9a3d07a52</t>
  </si>
  <si>
    <t>d349c960-1069-4618-8380-1844316306b2</t>
  </si>
  <si>
    <t>935ed697-71e1-40bd-be93-3c2339ef79e3</t>
  </si>
  <si>
    <t>4ffabce0-db3e-47ea-b53d-c54415687053</t>
  </si>
  <si>
    <t>b4c3fbb6-f192-4203-baa6-dc5864922d27</t>
  </si>
  <si>
    <t>0c4a825b-e800-463b-8c8f-7b7e0ff94fac</t>
  </si>
  <si>
    <t>2876b1ed-b92f-4fbd-9dcb-31012029be3b</t>
  </si>
  <si>
    <t>f5538c7c-b4ac-4a7d-a776-c4c611276150</t>
  </si>
  <si>
    <t>b717168d-9517-47e6-8293-9a10041fe013</t>
  </si>
  <si>
    <t>c2369589-1a70-4400-883b-af0fb699db24</t>
  </si>
  <si>
    <t>67d0e15c-7d77-4599-a9fd-adc58a5b5eb9</t>
  </si>
  <si>
    <t>481f583a-aa30-4a77-8c6b-a1e64713e401</t>
  </si>
  <si>
    <t>1e19aa23-0679-4908-a874-9d839caa1112</t>
  </si>
  <si>
    <t>88178a45-0868-4109-8649-91973d4c63d8</t>
  </si>
  <si>
    <t>f71572ae-9444-4046-8bcb-6ff5d2db2a80</t>
  </si>
  <si>
    <t>49fe09e8-991e-41b7-ab40-fa0b478df660</t>
  </si>
  <si>
    <t>a5379574-3949-4231-bd95-6e4ef4706015</t>
  </si>
  <si>
    <t>6c7d02be-3aa4-41cc-a366-7ccb2df085c8</t>
  </si>
  <si>
    <t>89f779dd-0dbf-4323-9491-3af86218d9be</t>
  </si>
  <si>
    <t>bb635c7e-e75d-4de7-aca1-5ee63a90237f</t>
  </si>
  <si>
    <t>d211ae31-2a26-4eb3-9fd6-deb2321c86dd</t>
  </si>
  <si>
    <t>1b040527-cd13-4633-a0f4-4341380d79cb</t>
  </si>
  <si>
    <t>9e7f9105-efd0-460c-b3a5-c61a849d64da</t>
  </si>
  <si>
    <t>f6ec4ef3-139e-4c52-850a-a1b672e8f724</t>
  </si>
  <si>
    <t>624f884a-b243-47de-a10b-e8ea812e7fb9</t>
  </si>
  <si>
    <t>a9bd1b88-b5ff-4500-b3e5-b50ab1108bb9</t>
  </si>
  <si>
    <t>adaf5f79-0686-4e71-b2dd-e87fa7cdece4</t>
  </si>
  <si>
    <t>55a534e5-4059-472e-afb1-0a17c260752e</t>
  </si>
  <si>
    <t>462ad367-c8a3-44a9-86e4-0711ba3576ff</t>
  </si>
  <si>
    <t>aea49c6a-f4de-4ab4-98e7-585ceb129690</t>
  </si>
  <si>
    <t>b62f1c37-6fa7-459a-bbf9-5352a296bbbf</t>
  </si>
  <si>
    <t>d10fd11a-2e6a-4ecb-aabd-3b6564f2dc1f</t>
  </si>
  <si>
    <t>94aee774-e8c7-406f-a32a-b3d3cc5c9bca</t>
  </si>
  <si>
    <t>1a0a6f72-9754-48d5-bbca-76129373e875</t>
  </si>
  <si>
    <t>a2b119a6-8bf3-4072-ab04-ffe7eaede83f</t>
  </si>
  <si>
    <t>96a6992c-9286-4943-86c3-ae91cd4ffb2d</t>
  </si>
  <si>
    <t>e501bdad-bfa6-4e52-a154-ed3484ddbcee</t>
  </si>
  <si>
    <t>3cd359cf-ac37-4813-b1c2-2f4fc3caf831</t>
  </si>
  <si>
    <t>2693402a-1326-401a-86bf-02e3b9b6a616</t>
  </si>
  <si>
    <t>eae584b7-0002-4ba5-ad89-1bad40f7c040</t>
  </si>
  <si>
    <t>bfcb32d8-2171-43d8-9f07-866e34ac9371</t>
  </si>
  <si>
    <t>d02da53d-2069-4a49-94fd-d0c7e267ac4f</t>
  </si>
  <si>
    <t>fdcbcc91-41e1-4f55-85b4-9dab75d56912</t>
  </si>
  <si>
    <t>a04284b1-764c-4dc4-adaf-34a31b047cb0</t>
  </si>
  <si>
    <t>f44c9e1c-b6c6-4703-9c4b-fe24fc148f4f</t>
  </si>
  <si>
    <t>5f02f5ed-297a-4cef-8bf7-358774aea337</t>
  </si>
  <si>
    <t>ef0a721e-0bba-42e5-96d7-0a61b6af1770</t>
  </si>
  <si>
    <t>Kılıçali Paşa</t>
  </si>
  <si>
    <t>359818bc-3c91-4a3e-bc3c-00929a975cf0</t>
  </si>
  <si>
    <t>fd440377-e879-47b5-a463-23d33cf01cd4</t>
  </si>
  <si>
    <t>29c2105c-9b5a-4769-ac0b-adef699b7287</t>
  </si>
  <si>
    <t>f5c2e982-e6ca-4ee7-9a46-c664a05de416</t>
  </si>
  <si>
    <t>50bc1be8-2f4e-45d5-aa58-4f5bc101f83b</t>
  </si>
  <si>
    <t>02e5b205-0650-4255-b374-3ce1a08e4311</t>
  </si>
  <si>
    <t>eef203a8-998b-48b1-a4c5-90e06eea2a0a</t>
  </si>
  <si>
    <t>e0d6d248-8dbd-4380-abcd-b98c496d0947</t>
  </si>
  <si>
    <t>9dfd9112-153b-4d10-b74d-d7bf18dc0e94</t>
  </si>
  <si>
    <t>93704f72-aa9b-45e2-bb67-4379c5db4bf7</t>
  </si>
  <si>
    <t>1e54b22a-756a-4bff-ac7a-30a9e4db4368</t>
  </si>
  <si>
    <t>a9adf9bf-76f2-4cd8-8052-28e5a17ca744</t>
  </si>
  <si>
    <t>d74625c0-d4b7-4e5f-8ce6-60020635e740</t>
  </si>
  <si>
    <t>873961d0-7c35-464f-bd5d-5b1df0a9192c</t>
  </si>
  <si>
    <t>47f4997e-8800-4253-b74a-5deaccf678eb</t>
  </si>
  <si>
    <t>Kandilli</t>
  </si>
  <si>
    <t>18a2e870-64fc-4a05-9386-e2a06f7aff0e</t>
  </si>
  <si>
    <t>a7b13164-8a55-4e4c-95aa-8e1bb40b8de8</t>
  </si>
  <si>
    <t>c412ac2e-37d0-4093-9225-b86d5e59af96</t>
  </si>
  <si>
    <t>a25e3b34-e080-4a58-a163-3790057c9b9a</t>
  </si>
  <si>
    <t>a59441a0-89f5-45ec-ae45-3f82a25ed7ed</t>
  </si>
  <si>
    <t>8725214b-81d3-4bd3-8173-ae31651e18f7</t>
  </si>
  <si>
    <t>e877f16a-48de-43dd-9dd1-df1616c1248b</t>
  </si>
  <si>
    <t>e1b717e8-6cff-4842-a11a-22f6a67c1ea6</t>
  </si>
  <si>
    <t>7a8ddc4a-cebc-4f02-bf88-b3bfe63e7999</t>
  </si>
  <si>
    <t>5b45ca97-bade-4502-ab30-b2840aa6095f</t>
  </si>
  <si>
    <t>e92c9509-a60a-4108-b84d-0f5589d30d2d</t>
  </si>
  <si>
    <t>Aziz Mahmut Hüdayi</t>
  </si>
  <si>
    <t>ab9b63b6-74de-4ec4-be7c-d6922915cdec</t>
  </si>
  <si>
    <t>abe088f9-1317-4feb-9adf-ebe21fac591a</t>
  </si>
  <si>
    <t>2c30cf9e-9276-478c-abf9-56b1ca4ed458</t>
  </si>
  <si>
    <t>63acc630-7424-471a-a55e-339cf949c5c5</t>
  </si>
  <si>
    <t>ed9eea9b-a482-46e5-ba05-55404d7d4dd3</t>
  </si>
  <si>
    <t>84659766-bac0-49a7-b701-2ee55bb550e2</t>
  </si>
  <si>
    <t>cc5e29d7-a571-4aaa-90e1-e27e46c501e1</t>
  </si>
  <si>
    <t>03c7e4a6-b0f4-4c88-8376-9c10479b580c</t>
  </si>
  <si>
    <t>72f3421d-a5a7-4dce-883f-6e7ac0f2b314</t>
  </si>
  <si>
    <t>b6b219db-5ad7-44c6-a33b-6ad2b97c4af7</t>
  </si>
  <si>
    <t>25d05c44-30d8-44c0-a405-18afebf0b980</t>
  </si>
  <si>
    <t>9a341566-e252-48bf-a37a-0f3f7d705a43</t>
  </si>
  <si>
    <t>6ec15335-b7ea-4ecb-b1ca-98187d936ddc</t>
  </si>
  <si>
    <t>3cbf2cce-feaa-47ec-97b9-609e7b1aee08</t>
  </si>
  <si>
    <t>86d34bcf-585e-4091-a544-ec3d1db36737</t>
  </si>
  <si>
    <t>726e6494-7f78-4645-8b52-9ab0948c6389</t>
  </si>
  <si>
    <t>469587e5-4fda-491c-8db9-8321cf1c45e0</t>
  </si>
  <si>
    <t>4329d390-b447-40e4-901d-ced955d9e4b8</t>
  </si>
  <si>
    <t>cde91208-739d-4b42-a1e3-c718671f4cbc</t>
  </si>
  <si>
    <t>ea967c32-4f5d-4bca-b1c6-8497c747c0e3</t>
  </si>
  <si>
    <t>e6d6ff17-c20f-4485-91ec-4b887f687c5d</t>
  </si>
  <si>
    <t>5a336e2b-d58b-418d-9a83-6a6da7fad6fa</t>
  </si>
  <si>
    <t>7af84b89-58f6-46b1-886d-8d093bc8eda1</t>
  </si>
  <si>
    <t>cfce7bac-2ef6-423b-b562-1d8da649fe7d</t>
  </si>
  <si>
    <t>035750fd-523b-421e-8399-e3427d9bd726</t>
  </si>
  <si>
    <t>44e9f354-1222-4437-9646-b36e692dc8a7</t>
  </si>
  <si>
    <t>5100f56f-bd11-425f-93b8-be62e05b42c0</t>
  </si>
  <si>
    <t>011367f0-8903-4fce-9975-7138e331d058</t>
  </si>
  <si>
    <t>b79335f6-5dca-4fd4-9924-0a369cb84923</t>
  </si>
  <si>
    <t>dc99e927-ee30-45f4-8f3b-2e0b2a2d8904</t>
  </si>
  <si>
    <t>ac053492-e6cc-4965-b10b-447984959ebd</t>
  </si>
  <si>
    <t>e32b35dc-3f8c-459c-9ae4-39fc395061ad</t>
  </si>
  <si>
    <t>51bfa3ea-ab13-432e-a3d6-56aaaf909c57</t>
  </si>
  <si>
    <t>fb7c355e-3645-490d-8196-e14e9d133c6c</t>
  </si>
  <si>
    <t>2e83033c-e9a0-47ea-ad26-f13280077dda</t>
  </si>
  <si>
    <t>889d0754-dd9b-461d-b38a-6cb0ed8bd3b2</t>
  </si>
  <si>
    <t>b311ce1c-2661-4602-92ef-6a83800389b5</t>
  </si>
  <si>
    <t>852bdb04-66ba-46ca-a288-abc5f34e60a6</t>
  </si>
  <si>
    <t>23e93576-fa5f-4660-a5de-f9a74ec2433a</t>
  </si>
  <si>
    <t>74620a92-bde2-4d24-809b-d1a43c73d399</t>
  </si>
  <si>
    <t>3411fb3a-0d83-4595-804e-d45164dd0b95</t>
  </si>
  <si>
    <t>ba33c829-abb5-48a0-b137-8aa5342fee4f</t>
  </si>
  <si>
    <t>9d90c9df-cdf2-48d3-a170-f9b9b5a8c53d</t>
  </si>
  <si>
    <t>2fbe72ff-7d56-441f-832f-88fd47e66e1d</t>
  </si>
  <si>
    <t>4bdd84b2-c344-4a9d-b2b4-6e413be82e53</t>
  </si>
  <si>
    <t>0b089448-21e5-4046-9d2d-0fc1546b9194</t>
  </si>
  <si>
    <t>4f8f150f-8826-4966-a9bb-6787b14bbfe1</t>
  </si>
  <si>
    <t>2c50eb2b-3c85-4bbc-8d04-a0d251403b27</t>
  </si>
  <si>
    <t>157169a4-192a-4630-882a-0f413d4e0c1b</t>
  </si>
  <si>
    <t>73d30113-1a29-4f7c-8f01-851dede8929f</t>
  </si>
  <si>
    <t>b6cb44d2-5b13-4f80-ab2d-b0c4b92b291d</t>
  </si>
  <si>
    <t>0fa34330-1c44-40f8-9dca-734eefc86519</t>
  </si>
  <si>
    <t>d1b6f6ca-041c-4107-a9d5-54881efad5db</t>
  </si>
  <si>
    <t>e083885f-07ad-4269-973d-d3efe490d6be</t>
  </si>
  <si>
    <t>Gürsel</t>
  </si>
  <si>
    <t>27225d82-1e50-42d3-8505-ebf2ddc012d6</t>
  </si>
  <si>
    <t>2e600543-880b-442a-b83c-d684c0ee6e7a</t>
  </si>
  <si>
    <t>084f227a-7d83-4a07-9573-2cb54dec0896</t>
  </si>
  <si>
    <t>c6073ab6-2818-4528-8686-28465151032a</t>
  </si>
  <si>
    <t>fdf53081-1720-4614-9a50-a6dfe6e38db5</t>
  </si>
  <si>
    <t>e7b10d83-5e47-4c9a-991a-eb495873df44</t>
  </si>
  <si>
    <t>e9603781-5a1f-45cd-9c70-a0f9e04d919e</t>
  </si>
  <si>
    <t>7f13bec4-3dc2-43ee-8d67-27aca7f461be</t>
  </si>
  <si>
    <t>5c63834e-9987-4448-a293-f478ea13661e</t>
  </si>
  <si>
    <t>d9214a26-e7ca-49c8-94b3-9c7b38f9c26b</t>
  </si>
  <si>
    <t>41e785eb-2751-42f3-92e5-1037b9e8006a</t>
  </si>
  <si>
    <t>edffdcef-440e-4d68-9ae5-069609b41ec0</t>
  </si>
  <si>
    <t>3bed08ce-6fc5-45d3-af4a-9232df2118bf</t>
  </si>
  <si>
    <t>dbead98e-1c3d-455a-9df2-6af1d5666067</t>
  </si>
  <si>
    <t>8103bc9e-8b02-4809-8fc7-75b529fd8a34</t>
  </si>
  <si>
    <t>09256035-e3b7-4e62-ab59-7ce491ba472c</t>
  </si>
  <si>
    <t>4568f961-3a68-49ba-b912-b746b3d2f7f0</t>
  </si>
  <si>
    <t>52e0d49d-ff6e-4d04-ac4e-e59a7014f1f2</t>
  </si>
  <si>
    <t>db142a7e-4a03-44d3-9b7d-bc918fce112e</t>
  </si>
  <si>
    <t>f179864d-02d8-4340-ae46-bc138978018d</t>
  </si>
  <si>
    <t>e77a37e8-03e2-45c8-9202-1d17f807fae0</t>
  </si>
  <si>
    <t>38a2ba30-5d67-4736-8814-24a33dee0fef</t>
  </si>
  <si>
    <t>d34ba6fd-419e-45a0-b207-771eb5e67126</t>
  </si>
  <si>
    <t>fe3f8999-a834-4e57-85a5-cfad848a8657</t>
  </si>
  <si>
    <t>6a19c2cf-3f54-4dfc-ad7f-0e94efb052e5</t>
  </si>
  <si>
    <t>54e7ee29-deef-4ece-8ce8-19abb58d2e20</t>
  </si>
  <si>
    <t>747ce425-608a-4ea7-b042-1bb5984487dd</t>
  </si>
  <si>
    <t>2127e5a5-4203-435f-8ea8-4ad66f63917a</t>
  </si>
  <si>
    <t>bd14eb80-ad3f-4780-9019-771341f11f73</t>
  </si>
  <si>
    <t>cb5c7495-e390-4072-8c4b-48951a3932c4</t>
  </si>
  <si>
    <t>0fa11ee8-f4a3-4d4f-b264-f55ce0ea436c</t>
  </si>
  <si>
    <t>19b9d999-addf-4ff1-bfc1-1ff0a311d51d</t>
  </si>
  <si>
    <t>51b6b9c8-d899-4dd1-a6ce-54a0d4020cbf</t>
  </si>
  <si>
    <t>edeb21d6-ee34-4c79-b99a-698d5efb4405</t>
  </si>
  <si>
    <t>6569a648-7a21-4c06-96db-6b5ec9f631e6</t>
  </si>
  <si>
    <t>e1ae00d4-a452-421d-8a74-8dcc107a4b54</t>
  </si>
  <si>
    <t>ba4f4bfb-717f-4357-a237-2c1106828edc</t>
  </si>
  <si>
    <t>1be0b3c4-81fd-4ffc-b784-3b8d67660918</t>
  </si>
  <si>
    <t>5e287812-b9c6-4ec4-94aa-36bc5062e963</t>
  </si>
  <si>
    <t>d0d889db-3e93-4605-9703-8c3c13b31a95</t>
  </si>
  <si>
    <t>16112490-d452-47e6-b92b-11671a05e0d7</t>
  </si>
  <si>
    <t>8d5169c0-aaea-4e90-a3a1-951d67f07798</t>
  </si>
  <si>
    <t>07bdab26-af80-495a-8373-46d0472cfd93</t>
  </si>
  <si>
    <t>32304940-932a-4bcf-bc9c-7982efd092f8</t>
  </si>
  <si>
    <t>8859ad98-73b7-48e8-9fc7-5673b2116dea</t>
  </si>
  <si>
    <t>38f615c5-1998-4ad6-9c83-b614867d5c5b</t>
  </si>
  <si>
    <t>221b3e4d-e242-459c-b53d-e09d7163259a</t>
  </si>
  <si>
    <t>a3b2bb3e-542a-4924-a1bf-ca0550992a8d</t>
  </si>
  <si>
    <t>3618d3e0-1460-467c-b0c5-eff4693b6abf</t>
  </si>
  <si>
    <t>a98b0bd1-1ec3-449e-82f0-685a14f4a704</t>
  </si>
  <si>
    <t>e2af2357-3115-4ba8-8d1c-ed58fcdc4f2e</t>
  </si>
  <si>
    <t>74934d2b-260c-4c3f-845d-677a7567ba82</t>
  </si>
  <si>
    <t>8b79b466-564f-484e-97cf-e77ac93df197</t>
  </si>
  <si>
    <t>6de80d2f-e27e-4158-b34f-780ad806f6a6</t>
  </si>
  <si>
    <t>093e451d-6631-4699-89ae-d9986934811f</t>
  </si>
  <si>
    <t>e00f0fcb-87f0-4ac4-9ebf-d8365eeef918</t>
  </si>
  <si>
    <t>7cc51ccb-2426-4049-ab48-23bcf7b38aaf</t>
  </si>
  <si>
    <t>171b6907-577d-4adc-aa3e-8949bdec188b</t>
  </si>
  <si>
    <t>bfea0417-c8f9-48aa-a64a-d26083f16e72</t>
  </si>
  <si>
    <t>9cfdf41e-03ab-4a65-ae21-c360616b5da5</t>
  </si>
  <si>
    <t>dbae663b-59b0-4fc4-8f4b-11562ff0f0b8</t>
  </si>
  <si>
    <t>65f44aa2-1b6d-4179-8c7a-cd202bd60dcf</t>
  </si>
  <si>
    <t>c67889f7-6708-4f02-b98f-3b907f0103bb</t>
  </si>
  <si>
    <t>457b44e1-e22c-4106-a0c7-5ae9b8084b4b</t>
  </si>
  <si>
    <t>a0327dc4-2069-428a-9d63-05fd5b94c127</t>
  </si>
  <si>
    <t>5adc4be1-b44b-4a81-b002-7ceef60282d1</t>
  </si>
  <si>
    <t>4f3686d1-d0a7-411c-a04c-e8c1f7590b7c</t>
  </si>
  <si>
    <t>f45d141f-7160-4949-8fee-6a73db11d21d</t>
  </si>
  <si>
    <t>ff309fad-05fa-43ba-85da-4c15218b82cc</t>
  </si>
  <si>
    <t>a381af50-31b1-4229-8bb1-29fec583e9b9</t>
  </si>
  <si>
    <t>a0c9ade1-0d2f-4ac6-8af8-e43bbcfbd8b0</t>
  </si>
  <si>
    <t>a548b504-1dec-442f-a209-daf3e1285823</t>
  </si>
  <si>
    <t>1a334add-ccb7-47ce-aee6-35b8660eb9d7</t>
  </si>
  <si>
    <t>f5829b46-edc2-403a-843a-6c17d81f61ef</t>
  </si>
  <si>
    <t>02f0fb5c-1f5d-4518-a228-3396d5406d39</t>
  </si>
  <si>
    <t>1192ccfd-75d1-4063-834e-4989657bb01b</t>
  </si>
  <si>
    <t>0175d4b3-19b7-4a46-8d9a-93dff981dc0d</t>
  </si>
  <si>
    <t>20a49d67-92b3-42d6-8e82-f2b7bd307501</t>
  </si>
  <si>
    <t>f570d801-2f96-4caf-ae7a-0cdf11e61021</t>
  </si>
  <si>
    <t>40bce52d-c0bc-4213-9e4f-d1f8d9c49811</t>
  </si>
  <si>
    <t>644460f8-9c31-4d18-b027-c5608584b48c</t>
  </si>
  <si>
    <t>f72d2f38-1f9c-4d0d-8aaa-d79863490bbe</t>
  </si>
  <si>
    <t>0af9515d-63c1-4766-a8f9-d64e3aa741aa</t>
  </si>
  <si>
    <t>deb55abf-ad1b-45fe-8073-e701e9275258</t>
  </si>
  <si>
    <t>076fd50f-963f-494a-8882-16c93995f60f</t>
  </si>
  <si>
    <t>56cb260f-b593-456b-bd33-e64f2a665fcc</t>
  </si>
  <si>
    <t>14a6a745-0399-4284-a3bd-47b922ac5c5b</t>
  </si>
  <si>
    <t>31472bf8-fb72-48ac-b44e-1eaf0d2da223</t>
  </si>
  <si>
    <t>8bc594e4-b683-4ca9-8008-8a4701674c7f</t>
  </si>
  <si>
    <t>3c3954fe-1a72-4f5a-90e4-f41ed4c0e2a1</t>
  </si>
  <si>
    <t>efda9ac4-61ba-4d2f-9995-f842226a3d44</t>
  </si>
  <si>
    <t>2d34ae1c-7f5c-42ec-9d24-d6a69b95d8e4</t>
  </si>
  <si>
    <t>18674f82-c822-4ae6-a4a3-9113cdbeb800</t>
  </si>
  <si>
    <t>359e39c2-2c08-4330-8fd2-fa7b587a4a03</t>
  </si>
  <si>
    <t>f422868d-1781-4765-9b87-6c8812ba9b01</t>
  </si>
  <si>
    <t>86191927-838f-4ec2-81fa-9e7f49ab88ca</t>
  </si>
  <si>
    <t>bf5562b5-d4bf-4e6f-804f-b6a5d0af0cb2</t>
  </si>
  <si>
    <t>9bac5e84-9f70-4780-bd2d-fef3cfc2e7ff</t>
  </si>
  <si>
    <t>Levazım</t>
  </si>
  <si>
    <t>7ae64212-4bf1-4405-abbc-17961fa031cf</t>
  </si>
  <si>
    <t>6412b614-b931-44db-ae3c-69be59eb62c2</t>
  </si>
  <si>
    <t>c9ff7fd1-aa9e-428b-8d29-fe9a36546919</t>
  </si>
  <si>
    <t>a5d7358e-7c5f-4fe2-99ac-4ae5bd1799d1</t>
  </si>
  <si>
    <t>b5ee60a9-4706-48dd-ada6-f65acd41616d</t>
  </si>
  <si>
    <t>c83f26c6-4f27-486a-8055-6cb5b3434fc9</t>
  </si>
  <si>
    <t>07fdf9de-d346-4bfb-893b-41331a82403d</t>
  </si>
  <si>
    <t>e81dff0f-364c-4a8d-b17e-0ccdb1c1105c</t>
  </si>
  <si>
    <t>c425cc77-181a-4c02-a632-9de6b5f6a4dc</t>
  </si>
  <si>
    <t>c2d69cf3-0c31-4cd5-a74c-41413f57c8a6</t>
  </si>
  <si>
    <t>8c86eeb3-35ba-4f39-985c-0413dd4a05c9</t>
  </si>
  <si>
    <t>0ad4b889-0ef5-4048-8fb4-e0f60ec52cb3</t>
  </si>
  <si>
    <t>8a551f6d-9185-4bcf-9996-952feac03566</t>
  </si>
  <si>
    <t>32c9ec6e-e839-4f0a-b4d6-f29907280a5f</t>
  </si>
  <si>
    <t>c33287b7-1219-43f9-ba32-d1ccef8440f0</t>
  </si>
  <si>
    <t>a180147b-5623-4810-8cb4-d2c5d810e24f</t>
  </si>
  <si>
    <t>b9a9760a-e954-4481-b97b-e5112aae1b9f</t>
  </si>
  <si>
    <t>ff4af116-a988-4a00-a086-783e3fe7017c</t>
  </si>
  <si>
    <t>7f5b8461-700d-4515-bf4e-e487150e1e52</t>
  </si>
  <si>
    <t>a56c15fe-a365-4bfe-8afd-c8e953998311</t>
  </si>
  <si>
    <t>f71ec26f-57d4-481c-8b4c-22352cc6bcb2</t>
  </si>
  <si>
    <t>5b212b9e-9560-47af-936e-c84364201466</t>
  </si>
  <si>
    <t>7935e1b6-b867-4aa5-8c9b-c3ba108d2431</t>
  </si>
  <si>
    <t>Bozkurt</t>
  </si>
  <si>
    <t>f23484bd-582f-43a8-940e-ae021a692ce8</t>
  </si>
  <si>
    <t>5cc39cd0-f356-4941-ad7a-54cd09ff5899</t>
  </si>
  <si>
    <t>1e2abb54-c60c-40a6-99a6-238c04e0c581</t>
  </si>
  <si>
    <t>8c9a52d4-e0e3-4570-8802-c50656f8bc1c</t>
  </si>
  <si>
    <t>e40b3b92-f547-4087-ad32-0f3fa94b2dac</t>
  </si>
  <si>
    <t>b2bff91c-7695-464d-9e67-24b12e94244d</t>
  </si>
  <si>
    <t>30f43dfe-12c5-4807-8c31-2703644dad02</t>
  </si>
  <si>
    <t>fd92f206-980a-46a0-b2d5-cdc4863370a2</t>
  </si>
  <si>
    <t>96a84d46-4c33-4b11-b347-4f9858eeadbb</t>
  </si>
  <si>
    <t>de89e1f6-02c1-4311-9eae-f2e047ebf6f7</t>
  </si>
  <si>
    <t>111fcd3d-9e55-4a17-bad3-da09bc7fcdd6</t>
  </si>
  <si>
    <t>dba60bfb-96f7-44b0-a680-0e1738514445</t>
  </si>
  <si>
    <t>6595f271-1958-4cea-b00d-0d95b7bb4036</t>
  </si>
  <si>
    <t>c79d3c33-c677-4dcb-aeb8-a24f4c287c45</t>
  </si>
  <si>
    <t>c6156f84-4e9a-45e5-8335-600d65efa7c8</t>
  </si>
  <si>
    <t>23aeda60-62d6-44a8-9a1e-19c4cee8750b</t>
  </si>
  <si>
    <t>0441972c-4496-4187-8677-72eba9eb508a</t>
  </si>
  <si>
    <t>ced22955-8348-481e-b4f4-d3ade5cfd03f</t>
  </si>
  <si>
    <t>14c9c390-34ad-440b-807b-c2568267673b</t>
  </si>
  <si>
    <t>c20b5465-0012-48ab-986f-080b04beae23</t>
  </si>
  <si>
    <t>0879de28-b31f-4d49-ae71-16dbac89519a</t>
  </si>
  <si>
    <t>c0610f57-19c0-4a89-a28e-ead71496fb16</t>
  </si>
  <si>
    <t>6733ee59-fa92-4ed5-a93b-6cebfdb16520</t>
  </si>
  <si>
    <t>f40f29dc-a00f-4233-b79c-ecdc1d10ff52</t>
  </si>
  <si>
    <t>281b8889-fe7b-4944-a883-9e46386a453d</t>
  </si>
  <si>
    <t>4980b912-7738-4c3b-82b1-00ffa44784bb</t>
  </si>
  <si>
    <t>d9eaf817-a598-41f0-8fd1-ee7e6302b41f</t>
  </si>
  <si>
    <t>189a0f32-c71f-48f9-b220-60e3cdc1b002</t>
  </si>
  <si>
    <t>c661e015-f328-4534-b692-eab523374cee</t>
  </si>
  <si>
    <t>890b4e70-9de4-4bdd-af9a-fa213c885b32</t>
  </si>
  <si>
    <t>c73787e6-73e2-448a-89db-b3137f46b82d</t>
  </si>
  <si>
    <t>69f81883-116d-4e8f-a37f-08564ab82d74</t>
  </si>
  <si>
    <t>4e577e0b-fe1d-4d3a-9dad-83a1dce9e44b</t>
  </si>
  <si>
    <t>a52db6dd-cb9a-4201-867b-cf34cc342940</t>
  </si>
  <si>
    <t>d7b50674-f26f-4b4a-861d-d453d90b78d5</t>
  </si>
  <si>
    <t>49f93125-2f54-4cc0-a0cc-f8e825e5988a</t>
  </si>
  <si>
    <t>e261a32d-0735-4685-bf18-b53036c3ceb9</t>
  </si>
  <si>
    <t>02977794-e110-4254-b933-1522a0c2f8af</t>
  </si>
  <si>
    <t>8e17d9fc-dd69-41f2-98b1-5da50ae976db</t>
  </si>
  <si>
    <t>d902a141-ada9-49ba-bdeb-e0adfd9e2ee1</t>
  </si>
  <si>
    <t>9492a0c3-92ba-45b3-a0ac-970ed2640d42</t>
  </si>
  <si>
    <t>85e7da40-996c-4867-b7db-7676ee68ef81</t>
  </si>
  <si>
    <t>19.Mayıs</t>
  </si>
  <si>
    <t>ac8be852-bd24-40d7-bfe9-6a08f91115cb</t>
  </si>
  <si>
    <t>3b8599d2-8452-4b1b-a985-18855fcd5586</t>
  </si>
  <si>
    <t>8b415ea4-da85-4e00-926f-ea5098a7985b</t>
  </si>
  <si>
    <t>c7389c4b-829b-4c52-88a5-4409c63eeb6b</t>
  </si>
  <si>
    <t>3f7deb21-f2c0-4f87-a689-7d63628242d0</t>
  </si>
  <si>
    <t>f746da83-2b5f-4ed9-82f2-d19073d58da5</t>
  </si>
  <si>
    <t>37df241e-6e1d-472a-835c-16e4c64bf3d9</t>
  </si>
  <si>
    <t>9549af8f-dde1-4d37-a067-511f0faa771d</t>
  </si>
  <si>
    <t>a5534f09-2c88-488c-b146-8fa660807cdf</t>
  </si>
  <si>
    <t>952cffe3-cd35-4e12-ab2c-b88565fec47c</t>
  </si>
  <si>
    <t>08f9dade-bd89-4f31-b824-2f5d8f2d4ba9</t>
  </si>
  <si>
    <t>d3d9fae5-df28-42bc-acf2-d0a9d9229fde</t>
  </si>
  <si>
    <t>3cacf2df-b3ce-4c7c-8037-4a93d4151478</t>
  </si>
  <si>
    <t>e4d6792f-fd0a-448c-b009-f0f40ce6083a</t>
  </si>
  <si>
    <t>9dc73e4f-4e1c-4463-8ef0-7956dd990297</t>
  </si>
  <si>
    <t>18e64649-becc-428d-b373-4d1be693326a</t>
  </si>
  <si>
    <t>2215a082-be0a-4819-8054-c6a9c93f343a</t>
  </si>
  <si>
    <t>fa87dace-bce6-49c7-901a-c7fafeeb81b5</t>
  </si>
  <si>
    <t>4700e083-c99f-4a61-a826-c3302f99f1b3</t>
  </si>
  <si>
    <t>346b9e0d-33dd-4454-a054-f5920cc8ec28</t>
  </si>
  <si>
    <t>e91fcb1e-67ce-4f30-b9fc-b27f34d81ee3</t>
  </si>
  <si>
    <t>1f9264e1-82da-4fdc-9c6f-e6aa774520a6</t>
  </si>
  <si>
    <t>b96b1974-4926-482c-9245-88ab5ebf95ab</t>
  </si>
  <si>
    <t>e7c89247-09a1-48cf-b899-174da6faaeef</t>
  </si>
  <si>
    <t>f3077374-d158-42d4-aa4c-56bc281d8c58</t>
  </si>
  <si>
    <t>e9745a0d-e105-4e15-ae57-b3cecec1cd29</t>
  </si>
  <si>
    <t>1f03b801-509b-4c8b-8a77-1387cf1178f1</t>
  </si>
  <si>
    <t>6bf24029-a72d-4b72-b029-55bb239f1f59</t>
  </si>
  <si>
    <t>4192aad1-d1df-4e0b-8515-a281b5555753</t>
  </si>
  <si>
    <t>7bcad28f-aeca-4945-a216-6a1f598ce87e</t>
  </si>
  <si>
    <t>8176a1e3-c524-4938-aaab-31309bb8c23c</t>
  </si>
  <si>
    <t>f1bb779a-ba80-4ace-a0d4-6db4ca5333d4</t>
  </si>
  <si>
    <t>3e0731c9-7bbb-4d9e-ae8b-58f81cda7b59</t>
  </si>
  <si>
    <t>7aa3150b-b589-4080-9b46-86044dfe699d</t>
  </si>
  <si>
    <t>11afce8a-8459-4ea7-9c9a-17ddb2a29473</t>
  </si>
  <si>
    <t>921280ea-0d32-455c-8e2d-c7a1ebaf1ec8</t>
  </si>
  <si>
    <t>3015678f-d80d-4050-9067-a358126fcd7a</t>
  </si>
  <si>
    <t>ede846e9-7c7d-446f-b04d-f3de8707b3ba</t>
  </si>
  <si>
    <t>aa838a8b-904a-4dd1-82a3-f143f54d1adb</t>
  </si>
  <si>
    <t>5282e2cd-aca4-4d77-97ff-6843c88bff5a</t>
  </si>
  <si>
    <t>244818e0-34a4-4090-8c7e-fa3999acfd7b</t>
  </si>
  <si>
    <t>d335d699-df24-4d39-b8be-16d34053b2cc</t>
  </si>
  <si>
    <t>1a7b0f28-c260-4c8f-a5a6-4001c4f095a8</t>
  </si>
  <si>
    <t>80520cc6-249e-41d7-bddb-01158d079bd5</t>
  </si>
  <si>
    <t>78ea6309-8763-46a0-a1d6-c40e82a4d212</t>
  </si>
  <si>
    <t>885fa0c3-1137-4dd6-b07e-20afe3ce99e1</t>
  </si>
  <si>
    <t>6b3e0be6-f853-4519-acc0-6ddbf2267523</t>
  </si>
  <si>
    <t>2f527376-a8d8-46f1-976b-04e0c02ce06f</t>
  </si>
  <si>
    <t>81cacc00-4e4e-4da9-91d6-87b72916c585</t>
  </si>
  <si>
    <t>c02e28de-b302-4db3-bede-6db1dd509453</t>
  </si>
  <si>
    <t>b9b7d62b-73fa-41a4-ba0f-0032bf792ddc</t>
  </si>
  <si>
    <t>bd056b3e-6c15-4179-b5d1-0dd68ae17c59</t>
  </si>
  <si>
    <t>aef74eba-be57-4c77-9a59-3b0050956364</t>
  </si>
  <si>
    <t>e488a63e-f455-4a82-b9d0-5aca0cf78a4d</t>
  </si>
  <si>
    <t>e7ce4874-4823-4983-b4f6-89d094ff6791</t>
  </si>
  <si>
    <t>39fae2a2-8758-4ee7-9305-b3303a87f506</t>
  </si>
  <si>
    <t>8a04aaf7-17bc-4185-9917-1e55209c3516</t>
  </si>
  <si>
    <t>5f3188f2-94b4-4b1f-a99f-7eaf6912027e</t>
  </si>
  <si>
    <t>3ca13694-e42c-40b8-9b67-b0399b1049a8</t>
  </si>
  <si>
    <t>7f4c674a-3ef2-4601-b1d3-8d75f8a56bc0</t>
  </si>
  <si>
    <t>ed3beb42-515d-4a36-a4fd-b955a1f9eb01</t>
  </si>
  <si>
    <t>875acef9-1fe5-4cc5-aaa0-8b2172fc6593</t>
  </si>
  <si>
    <t>ac2d66b1-d0f7-47fa-b057-339eb10b45f0</t>
  </si>
  <si>
    <t>d97e1272-683f-47d2-93bc-d2617e540332</t>
  </si>
  <si>
    <t>ca67cd9c-38a3-4b11-a4c4-0b089dac8dac</t>
  </si>
  <si>
    <t>e492cf99-f495-44a0-a125-41e90e907bb1</t>
  </si>
  <si>
    <t>75cd68c9-356f-4b11-9624-7b6d4f8c519f</t>
  </si>
  <si>
    <t>aec6adf2-c302-4811-9499-e8b2ed4827f5</t>
  </si>
  <si>
    <t>510b265a-c780-4f1c-9603-484c5c6aeee7</t>
  </si>
  <si>
    <t>e0b1597b-8ac3-41cc-baa4-7e1e9a15adc5</t>
  </si>
  <si>
    <t>92366933-7ff8-4ecc-99fe-1bb781621938</t>
  </si>
  <si>
    <t>93192997-9740-43d8-9f5a-b48ddfd3decb</t>
  </si>
  <si>
    <t>e319d6b4-cd77-4847-a6a7-115164f75b10</t>
  </si>
  <si>
    <t>be5aa8b0-85be-4fdd-8c34-06a9c803ae7a</t>
  </si>
  <si>
    <t>a77b89e6-3172-403e-81b9-f9f1870976b4</t>
  </si>
  <si>
    <t>80bbc641-1381-4f06-83ba-573e216dc6ae</t>
  </si>
  <si>
    <t>9c92f2b6-67d9-4eec-9bad-fad2976b93df</t>
  </si>
  <si>
    <t>18ed9031-47f4-46b4-afa5-bf6458fa7114</t>
  </si>
  <si>
    <t>9e8ab194-edb6-4c0b-85ef-bcaf6b64ac25</t>
  </si>
  <si>
    <t>6174735b-608f-44ee-8165-2dcc8d421424</t>
  </si>
  <si>
    <t>11682960-229b-454b-81b8-d352ee181d5b</t>
  </si>
  <si>
    <t>ad300874-ca87-4424-a51e-1bd8f76a7a25</t>
  </si>
  <si>
    <t>b7503c48-5444-4ec8-a8e1-767f3b6d1c3e</t>
  </si>
  <si>
    <t>ede478c7-2080-4673-a1c3-c7d652d2f9d5</t>
  </si>
  <si>
    <t>46457924-9149-4122-b046-f504aa786463</t>
  </si>
  <si>
    <t>3766f0be-c134-408d-b94c-4202ec7ad4f2</t>
  </si>
  <si>
    <t>5a6b2e8e-2590-428e-a78e-8b94a01b447f</t>
  </si>
  <si>
    <t>c79c50d8-e10e-46a2-88d8-fc556d23dadc</t>
  </si>
  <si>
    <t>e9109874-c374-421b-abb1-ab34a199983a</t>
  </si>
  <si>
    <t>400f5325-7ab6-40a1-931c-ab62e5748203</t>
  </si>
  <si>
    <t>01d3d60f-c374-447f-9dd2-7e41f830f717</t>
  </si>
  <si>
    <t>79787784-05ab-4bdf-8556-3eb5b9210931</t>
  </si>
  <si>
    <t>61f16906-b1d6-4328-9bdb-e2c65343c46e</t>
  </si>
  <si>
    <t>fb8b5c53-7201-47d1-9005-2e29d9ecf2b1</t>
  </si>
  <si>
    <t>0451c0ae-5059-48f5-b153-e1fdf4718460</t>
  </si>
  <si>
    <t>746ca1d8-d59a-4369-8116-412100127cd3</t>
  </si>
  <si>
    <t>0970220a-9b41-4161-9501-45835080c6d4</t>
  </si>
  <si>
    <t>afea33ba-ee1f-4401-b9b7-c355942fcbf3</t>
  </si>
  <si>
    <t>3dd2515c-6cf0-4c62-a7ed-3be840698072</t>
  </si>
  <si>
    <t>5a91df16-149e-4fd7-8bd1-1d5202568833</t>
  </si>
  <si>
    <t>6876bad7-438c-4187-85bd-6629975c0a70</t>
  </si>
  <si>
    <t>4066a60f-f0a5-4047-b623-b3dcd00080fd</t>
  </si>
  <si>
    <t>ff127047-6d3e-4bb2-953f-88164976968d</t>
  </si>
  <si>
    <t>bf624655-998f-4c80-80ef-99865ef49638</t>
  </si>
  <si>
    <t>57cb5ef0-7487-472a-9cf2-bdecfbbdf256</t>
  </si>
  <si>
    <t>cb4b5f42-3f7f-4902-8b54-191e637f4595</t>
  </si>
  <si>
    <t>01c35689-f624-4d0c-a5d5-fc79d3a7097a</t>
  </si>
  <si>
    <t>ff68694a-6c3f-458c-9234-69689c5ed8fd</t>
  </si>
  <si>
    <t>97db9063-3548-4c29-baac-dcba8cd14791</t>
  </si>
  <si>
    <t>3859f5f4-4876-425e-97b5-d4b8da74bbaa</t>
  </si>
  <si>
    <t>3816c946-81bb-446e-9d1a-88117e807a5e</t>
  </si>
  <si>
    <t>3c892adb-b48b-4d99-8010-e10bbafd12d5</t>
  </si>
  <si>
    <t>ace6f63a-4fcd-4f5e-b68f-f5abfce8afab</t>
  </si>
  <si>
    <t>3ea24c1f-cef7-47b4-a141-563625808ebc</t>
  </si>
  <si>
    <t>8f59c795-701b-400e-abfb-35fda670b0b8</t>
  </si>
  <si>
    <t>3d33aadc-f1a4-42ab-8c97-f267a017ec9e</t>
  </si>
  <si>
    <t>25bc1f2f-28ba-433f-84c9-d3db84538b18</t>
  </si>
  <si>
    <t>0afb5be7-0357-426b-a757-de2da06cf9bb</t>
  </si>
  <si>
    <t>c55d30b6-7dff-4dd3-88bf-7a4c4b4043ab</t>
  </si>
  <si>
    <t>64eb465d-ab61-4962-b538-5d614d8a9c1b</t>
  </si>
  <si>
    <t>83f54518-ca77-4a7b-9a6b-1e0642ecc128</t>
  </si>
  <si>
    <t>e5612707-152d-498b-b883-2b71a98b6567</t>
  </si>
  <si>
    <t>05cc8caa-61fe-43cb-9fd4-e534e0add0d1</t>
  </si>
  <si>
    <t>91517ef5-66f6-4d9a-9429-0d191011a7ab</t>
  </si>
  <si>
    <t>6375b5ad-3b05-430c-ad62-a7a50ea1d0e4</t>
  </si>
  <si>
    <t>245b7e9a-60b7-4564-be79-da68f49c7f16</t>
  </si>
  <si>
    <t>e31b5282-d861-4b7c-be96-ee7355a6c118</t>
  </si>
  <si>
    <t>0e8dbd99-176c-430a-98f4-9c76d6fb2093</t>
  </si>
  <si>
    <t>f37e721e-94df-4e0d-9971-2b9af61e9550</t>
  </si>
  <si>
    <t>6f5231b2-2593-4e22-b104-b63d6ca9943a</t>
  </si>
  <si>
    <t>2730bbca-640e-4cd7-82d0-4a2e11dd8d5d</t>
  </si>
  <si>
    <t>5ee96d76-bf86-4979-b0e2-c655725df256</t>
  </si>
  <si>
    <t>8b2f8f5e-09bc-46ea-ab2d-07f9f901be0c</t>
  </si>
  <si>
    <t>5f37cbce-44c7-4951-977b-a68b9f3de1c6</t>
  </si>
  <si>
    <t>1526f530-5e2a-4001-a0c7-d9a681624b53</t>
  </si>
  <si>
    <t>ab04928e-5001-4634-a622-41ae946a1918</t>
  </si>
  <si>
    <t>caa85b54-2527-4d50-bd6b-d09ebdd3ad71</t>
  </si>
  <si>
    <t>e81d0bc2-1c84-45a2-85d0-6cc938dc7e76</t>
  </si>
  <si>
    <t>72ab0cc3-384f-4f6d-ab3c-f50682a7bafe</t>
  </si>
  <si>
    <t>bc525894-1bb2-49b3-ac2b-353b6e13db89</t>
  </si>
  <si>
    <t>7e362bbb-d809-4735-b726-c1ba0e0561c0</t>
  </si>
  <si>
    <t>b9a5942a-f085-4c04-996f-c9c38c58b100</t>
  </si>
  <si>
    <t>3c7d407a-8911-40e0-af39-91b4ac79e243</t>
  </si>
  <si>
    <t>1c1d4aa0-30b3-4239-b953-e54bba1125b3</t>
  </si>
  <si>
    <t>e1664d99-9948-495a-9590-0adf76ceecdc</t>
  </si>
  <si>
    <t>ddc5157b-1192-41c7-925d-93e37577d5ff</t>
  </si>
  <si>
    <t>ac4155c2-f180-4505-971d-f2e051b7648a</t>
  </si>
  <si>
    <t>02a8e0e5-c694-48f7-a500-433e71323334</t>
  </si>
  <si>
    <t>3167f491-2386-4107-a5e3-e133669d2d45</t>
  </si>
  <si>
    <t>56ce951e-6019-4337-bcf1-71c2b58bbd20</t>
  </si>
  <si>
    <t>80a59180-f2e6-4132-94b0-06fb330aef83</t>
  </si>
  <si>
    <t>2cebc301-6f8e-4d3f-a671-e15a28c247dc</t>
  </si>
  <si>
    <t>99760223-5893-46db-bce4-a3449f897626</t>
  </si>
  <si>
    <t>276e37b9-3053-4eda-9ff8-668aa0be21cf</t>
  </si>
  <si>
    <t>4f5dc377-989f-4bfd-9d04-4a86b8dfa52c</t>
  </si>
  <si>
    <t>5f32d8b9-867c-443d-847c-f17ec2cd6824</t>
  </si>
  <si>
    <t>871ac361-08a7-466e-92a6-6ec6e3c7ffe9</t>
  </si>
  <si>
    <t>deebe804-e4dd-405a-b6a7-d5c2922c4852</t>
  </si>
  <si>
    <t>Atalar</t>
  </si>
  <si>
    <t>b2a9206b-f761-46c9-82ac-25f0145e5185</t>
  </si>
  <si>
    <t>8a9f7507-3c8b-421e-868e-0d8693012963</t>
  </si>
  <si>
    <t>46918719-cefd-4338-a684-c2b5ec539c73</t>
  </si>
  <si>
    <t>26141c33-5489-44cf-8e04-a808cb53db86</t>
  </si>
  <si>
    <t>616b42ff-6c90-4682-9713-6e97e3d2d7e3</t>
  </si>
  <si>
    <t>a35aaa2a-29fd-434f-b011-8ecda8d91488</t>
  </si>
  <si>
    <t>5a29544f-683e-4f7e-9835-3239a555c831</t>
  </si>
  <si>
    <t>545e9849-fe23-44b5-bec9-107af580db2c</t>
  </si>
  <si>
    <t>ab9483dc-eaef-4e13-aab1-44abdc089fb5</t>
  </si>
  <si>
    <t>1142b8ee-6462-48a7-9ce4-1ae19a2fcef9</t>
  </si>
  <si>
    <t>47be8fae-5d19-457a-8242-3affc09bc249</t>
  </si>
  <si>
    <t>a870ad3b-e39b-476a-9a32-141effc90650</t>
  </si>
  <si>
    <t>74f611ff-fa22-486a-932e-7ce282419d72</t>
  </si>
  <si>
    <t>371b7955-023b-4225-a8ea-da3f9b720ab6</t>
  </si>
  <si>
    <t>8e57d162-9a47-4f88-9d16-b6ef2cf7700e</t>
  </si>
  <si>
    <t>7e58bb1a-6308-44b6-997e-c8b1ac601ede</t>
  </si>
  <si>
    <t>10611cbb-fcb2-4a51-b5ff-01c717cf36da</t>
  </si>
  <si>
    <t>9de96771-1ed7-426e-807c-0b15e1986388</t>
  </si>
  <si>
    <t>943e118f-11c2-4c6d-9d50-60a80900eb28</t>
  </si>
  <si>
    <t>fc844e59-fed5-45d2-a09f-433df13a8328</t>
  </si>
  <si>
    <t>dd5345fb-546b-4575-be4f-d2ecdfa804c8</t>
  </si>
  <si>
    <t>1417a9bc-e92e-4869-bbb1-a46081c4085f</t>
  </si>
  <si>
    <t>5853832d-465d-4706-a1ec-a2f6f2c5fb86</t>
  </si>
  <si>
    <t>818e77af-db89-429e-97c2-3ee872381aff</t>
  </si>
  <si>
    <t>0ff7e054-431d-46e5-83b3-09be0d48b572</t>
  </si>
  <si>
    <t>22b3ad06-8512-4a30-9cba-e8c83d33ccf7</t>
  </si>
  <si>
    <t>dc91a9d6-d14d-4db6-a5b7-cc5b0aafca90</t>
  </si>
  <si>
    <t>ea333e72-b12d-4dd1-b4ba-b42d61267a32</t>
  </si>
  <si>
    <t>c895bdc8-8a4a-4d49-bca0-e592f345b239</t>
  </si>
  <si>
    <t>7ef4e499-2daa-41b1-858b-068a7ab97513</t>
  </si>
  <si>
    <t>ac40ca52-b4d9-4cde-9c2e-d489c58554e7</t>
  </si>
  <si>
    <t>7786db11-3a9d-456d-9bee-4c733eb95a88</t>
  </si>
  <si>
    <t>39091987-6828-41c1-9647-f23f1ddb6a5d</t>
  </si>
  <si>
    <t>575c9a73-2ca4-4dd8-b433-18dc049a7401</t>
  </si>
  <si>
    <t>d8c5d02d-712b-4c29-9eed-f614870e2bc8</t>
  </si>
  <si>
    <t>7f81ee9c-3365-4ae0-8efd-f45ba579d937</t>
  </si>
  <si>
    <t>f2341736-ded1-4039-b424-8c984cd41662</t>
  </si>
  <si>
    <t>dde2f111-03e3-45b4-a28e-f1df52807111</t>
  </si>
  <si>
    <t>7e6148c5-6ab9-4371-a6c6-9ff3ccb80ac0</t>
  </si>
  <si>
    <t>252fc1db-1b59-4206-9525-fa15d779172d</t>
  </si>
  <si>
    <t>1e07bd0d-cec3-42bd-a443-99fcf154f0a5</t>
  </si>
  <si>
    <t>b15d5667-9569-48de-8a38-68ad61ed275c</t>
  </si>
  <si>
    <t>19a72485-4feb-4df8-91ee-6c4c03d02cfd</t>
  </si>
  <si>
    <t>d6e9d712-58a8-452c-a13b-c579c64d10c0</t>
  </si>
  <si>
    <t>78ce0067-9067-4879-bf6a-27611ebe4a69</t>
  </si>
  <si>
    <t>e2d389cf-18de-41d1-92f7-412154c14a4b</t>
  </si>
  <si>
    <t>f54d88e5-8447-41da-96e8-65230c6b38d8</t>
  </si>
  <si>
    <t>37c51db9-9ef3-4ed0-961c-5190d9e72be6</t>
  </si>
  <si>
    <t>f86af541-66ec-4f4e-8aad-9bfc2a256db2</t>
  </si>
  <si>
    <t>0a002476-5a63-4dc4-833d-cbf29d8bcf50</t>
  </si>
  <si>
    <t>fe464b3b-9907-4308-924c-36b9a27dfc20</t>
  </si>
  <si>
    <t>a4e1b9cf-615b-4e99-a4e6-c472e5f7cda7</t>
  </si>
  <si>
    <t>6bf1345a-9585-4da2-9799-a2b8856f6162</t>
  </si>
  <si>
    <t>a49cea6e-2c46-44d9-bd83-0c31a1b1f121</t>
  </si>
  <si>
    <t>2951a08c-6d45-4c6f-9d80-faa48357c1fd</t>
  </si>
  <si>
    <t>a49c1ab6-cb74-443f-a833-3980cde3480b</t>
  </si>
  <si>
    <t>a0c255ff-fc71-40e2-9d26-e98275ca51c5</t>
  </si>
  <si>
    <t>3d52bcec-1966-4f86-838c-48183791015b</t>
  </si>
  <si>
    <t>29f05366-fd42-4e21-87bc-0888aa7afdf7</t>
  </si>
  <si>
    <t>d6d0e7d4-06a7-4f82-9c9a-1c22aee8f7cd</t>
  </si>
  <si>
    <t>a930a37f-4afb-4c82-a30e-dc85f1ddfe36</t>
  </si>
  <si>
    <t>51fd964c-cbbd-4226-bd60-f9d03b5a0561</t>
  </si>
  <si>
    <t>a86c60e0-d7bf-4bf0-961a-6e476dd13ba8</t>
  </si>
  <si>
    <t>55dcaee7-11f9-48df-bbed-c3c2d152142c</t>
  </si>
  <si>
    <t>942c5687-530f-431c-89d0-e75605b78446</t>
  </si>
  <si>
    <t>31ff5f2c-9b6a-47f7-adfb-1857945cf757</t>
  </si>
  <si>
    <t>14da35ce-eb6f-4ce6-8233-66cea0caf44f</t>
  </si>
  <si>
    <t>2a9b922e-cc4b-47f4-8cee-c8a6e862bca4</t>
  </si>
  <si>
    <t>185c9325-d6a5-483b-944c-b6c28a50616c</t>
  </si>
  <si>
    <t>2eddb845-b6cf-4b2c-b7b8-0be7c11625ac</t>
  </si>
  <si>
    <t>9a8d7302-6f51-4259-9bf3-232d6a3ce385</t>
  </si>
  <si>
    <t>9a0587a9-8f18-40e7-8f1b-0d2fe60c9ff7</t>
  </si>
  <si>
    <t>e6c950a2-2c76-45bd-8af4-42d233fb7bc8</t>
  </si>
  <si>
    <t>c877d102-792f-4d7d-b99c-448a6126fb64</t>
  </si>
  <si>
    <t>97d75bed-162a-4f53-8ea0-5ef14e7f8f3a</t>
  </si>
  <si>
    <t>4631899c-cadc-4c9d-a37a-70473deb01dc</t>
  </si>
  <si>
    <t>c8de6ce9-9499-4b8b-886f-c798f6b8c98a</t>
  </si>
  <si>
    <t>e90827da-f92a-4a94-ad9e-0ca1ec51f16b</t>
  </si>
  <si>
    <t>216916ea-2557-4cef-84fb-2cf41f2eb73e</t>
  </si>
  <si>
    <t>02e9db4b-4d68-43e5-8edd-ed9f364e96f7</t>
  </si>
  <si>
    <t>222f98ca-aaf2-4629-b9a3-6237f77635b5</t>
  </si>
  <si>
    <t>48375228-9f33-439f-a0e6-62576dbb491f</t>
  </si>
  <si>
    <t>2bb63d0b-6f4e-42c6-935c-5cf41890f859</t>
  </si>
  <si>
    <t>5b3787be-df17-4c38-b7bc-937f1fe3de50</t>
  </si>
  <si>
    <t>c149b696-cc45-4aed-8ee9-e27dedaf026a</t>
  </si>
  <si>
    <t>03dab07e-c627-4bfa-a79f-610db1a74678</t>
  </si>
  <si>
    <t>e88995c3-503e-4fc5-9f05-08d5a6a6050c</t>
  </si>
  <si>
    <t>2766f005-c58d-4b74-a793-884f061cec89</t>
  </si>
  <si>
    <t>ec91a612-5709-4f3f-85f2-48bc89847648</t>
  </si>
  <si>
    <t>9b997bbe-b61d-4a34-a794-a7c2f1d06658</t>
  </si>
  <si>
    <t>52b318e0-ae71-42f7-9a08-179a4d06ca22</t>
  </si>
  <si>
    <t>b425e26b-9b61-4c00-ad36-25fc069570ca</t>
  </si>
  <si>
    <t>28b70e10-b094-42dc-a9d9-bd3fd73f5717</t>
  </si>
  <si>
    <t>dfbc4e0a-c420-4f3f-b2e4-458f7257e939</t>
  </si>
  <si>
    <t>5f28d2e4-b535-47cc-a82e-d1ee63802f41</t>
  </si>
  <si>
    <t>81d3d379-bc5a-4077-b5ae-9b570510504d</t>
  </si>
  <si>
    <t>74910876-e2f7-45bc-a7f5-ef313a7111fe</t>
  </si>
  <si>
    <t>95168559-6d1a-4352-a974-043198e40e38</t>
  </si>
  <si>
    <t>043612dc-7f55-4135-8a82-e28d86c5553c</t>
  </si>
  <si>
    <t>ed7dc458-a1f5-4db1-a896-023a0df0e1cf</t>
  </si>
  <si>
    <t>30eb1c86-6494-4f16-ae16-175f0818c195</t>
  </si>
  <si>
    <t>03db0405-3989-44ab-8feb-aa39f11cf4ab</t>
  </si>
  <si>
    <t>1d48d7e5-2ac5-479c-88a4-66909d0a57e5</t>
  </si>
  <si>
    <t>59e95467-7371-4482-9564-8055284cea87</t>
  </si>
  <si>
    <t>5efa5db6-01ea-43b7-945b-0253f174bff7</t>
  </si>
  <si>
    <t>3cfde5ad-4894-412a-b2bc-f3268ff9a63a</t>
  </si>
  <si>
    <t>817cef34-3e98-47c5-a350-7e9d54ab120d</t>
  </si>
  <si>
    <t>2cc4aa68-003f-4c63-8bdb-2bb9205625e0</t>
  </si>
  <si>
    <t>a8712482-49fc-49a6-a8de-86b6aa44a1a2</t>
  </si>
  <si>
    <t>9de1e270-5cca-44f9-af92-30a3a7475881</t>
  </si>
  <si>
    <t>5c55f242-bd2f-48a1-a329-8cc69ca62ef5</t>
  </si>
  <si>
    <t>ecb9828e-bdc8-4d93-a4de-0ca5105e81e0</t>
  </si>
  <si>
    <t>83c4bc1c-d013-4d37-bf65-510bccce48f0</t>
  </si>
  <si>
    <t>291d7811-e7dc-4d37-80a1-7913dbc7423c</t>
  </si>
  <si>
    <t>5120e69c-65fb-48e1-b898-f52495f1c86e</t>
  </si>
  <si>
    <t>efc718ce-776f-49e0-b45e-e96919de7252</t>
  </si>
  <si>
    <t>a375dcdd-99e9-483c-a2da-9b4652a88ebc</t>
  </si>
  <si>
    <t>592b7411-79bf-4ed0-a29e-e548c413aacf</t>
  </si>
  <si>
    <t>e7efc165-35d8-4fc5-b541-589723e203c4</t>
  </si>
  <si>
    <t>44de32ab-3558-432b-99f8-d8cb67f8db3b</t>
  </si>
  <si>
    <t>2496271e-c92d-4a95-a6b1-b7c6cf16216f</t>
  </si>
  <si>
    <t>3a0ba6c7-fbb8-4163-8dd4-04fd6d56a57e</t>
  </si>
  <si>
    <t>546a5ab0-6300-47b1-83e2-560869655ca1</t>
  </si>
  <si>
    <t>3788c2d7-b0a4-47f4-a80a-978608840e7b</t>
  </si>
  <si>
    <t>96c38b73-11ac-453b-a11c-9c56e4c631cb</t>
  </si>
  <si>
    <t>Altıntepe</t>
  </si>
  <si>
    <t>cd7484f0-1620-4cdf-ab69-fa7598367ae1</t>
  </si>
  <si>
    <t>43ece303-a361-4636-9149-d6273bfebba2</t>
  </si>
  <si>
    <t>9ef4a399-25aa-4c03-b6dc-f0eda1451c90</t>
  </si>
  <si>
    <t>050965e8-fc56-4bb6-968a-e570b7d0d6e6</t>
  </si>
  <si>
    <t>5315f995-4248-47a4-9ce4-ad4fec47ad41</t>
  </si>
  <si>
    <t>118e14d6-8e60-4c73-8f41-10ace02708bb</t>
  </si>
  <si>
    <t>Bahçelievler</t>
  </si>
  <si>
    <t>a1d0cf9c-0519-4155-aa31-21fc04eb1d5e</t>
  </si>
  <si>
    <t>38452077-915c-44ad-929c-851f1c2422e0</t>
  </si>
  <si>
    <t>ed7cb939-551a-4648-8491-4dba504ad940</t>
  </si>
  <si>
    <t>8af01c50-45bf-460d-b792-cfd66317b7ac</t>
  </si>
  <si>
    <t>1a997b08-8c03-4970-a63c-faeebddd0539</t>
  </si>
  <si>
    <t>a1e919d0-7f3f-4816-8856-b9c5be02c3ab</t>
  </si>
  <si>
    <t>8ad3d623-b83c-45e5-bc7d-7ff8e6301ba1</t>
  </si>
  <si>
    <t>Ünalan</t>
  </si>
  <si>
    <t>93929d99-7959-4d82-af94-df1c7bb37525</t>
  </si>
  <si>
    <t>536e6742-ea9a-49fc-b1a6-fce69209b837</t>
  </si>
  <si>
    <t>31f0101c-aa26-4fa4-af05-ba7ef3caa1f9</t>
  </si>
  <si>
    <t>c8b4df2c-2e09-4ebe-a247-f077147cc898</t>
  </si>
  <si>
    <t>f0ad9efe-ea3e-4f31-b5ca-3785355f82c9</t>
  </si>
  <si>
    <t>25346559-6e16-4186-afe8-fb5541f81185</t>
  </si>
  <si>
    <t>015602f5-f5ca-4c62-93b8-3bbc218fba07</t>
  </si>
  <si>
    <t>4e38caab-ac25-4bdd-9cb4-f5201ca701b4</t>
  </si>
  <si>
    <t>570ed4a3-ccc7-41da-b09d-578140b75cd9</t>
  </si>
  <si>
    <t>1062db54-7b05-4cb2-9e79-bd76043b9810</t>
  </si>
  <si>
    <t>0ef16c6d-6b16-447f-b006-c956f9589b37</t>
  </si>
  <si>
    <t>704da48d-d39f-4251-9a2f-ff9720ad19cb</t>
  </si>
  <si>
    <t>3231c3a9-315c-48f3-8dd8-aa4ee1ff45bd</t>
  </si>
  <si>
    <t>d610eb34-836a-4c5a-b5e3-ee81f1e803e4</t>
  </si>
  <si>
    <t>83d083d9-ac62-4350-be9f-faa8e7468ea7</t>
  </si>
  <si>
    <t>70806e45-24b4-4f23-b81a-833c2a53adcf</t>
  </si>
  <si>
    <t>39fec85c-f7c2-40d3-aef9-bc776b82ab68</t>
  </si>
  <si>
    <t>b7d21a0a-39c9-4790-8481-7ddb49d58459</t>
  </si>
  <si>
    <t>b9a11391-66b0-4239-ba7b-3f1ad762facf</t>
  </si>
  <si>
    <t>5afa2eee-3e0b-49bd-9974-cda5ab702509</t>
  </si>
  <si>
    <t>95b6c6b4-84bd-4d6c-b726-3d28c75cd24a</t>
  </si>
  <si>
    <t>f68dcb40-d075-4b3f-b3b0-8b8897fe4704</t>
  </si>
  <si>
    <t>79426af4-9276-42ee-8f83-54b511b72901</t>
  </si>
  <si>
    <t>5ef13fcd-9c50-4107-a264-c05333404831</t>
  </si>
  <si>
    <t>b21da8e0-e7bc-4956-adbe-1df47c3874f2</t>
  </si>
  <si>
    <t>e8aab67e-fea9-48a6-9ec4-e943ff9603ae</t>
  </si>
  <si>
    <t>303f45d1-bbce-4498-89d4-9767fd79b940</t>
  </si>
  <si>
    <t>992d9d36-6fd2-43b1-a2ca-42d4870771d8</t>
  </si>
  <si>
    <t>9626211d-633c-4b89-93c3-4981a4125cb3</t>
  </si>
  <si>
    <t>164217fe-3e57-49be-b00c-cb5c7ff19ca5</t>
  </si>
  <si>
    <t>672f7a32-b75f-47ba-b44e-4ef6df99c796</t>
  </si>
  <si>
    <t>4ba54f51-fce6-4056-b4e5-03100495e290</t>
  </si>
  <si>
    <t>e35dd8ee-20e2-483f-a279-a3a995f42971</t>
  </si>
  <si>
    <t>d1f62218-92e8-4306-bfb2-09eb4295dfaf</t>
  </si>
  <si>
    <t>fc309390-5b5e-4970-af9c-4475a125d20d</t>
  </si>
  <si>
    <t>10916d43-47b4-4717-a00b-4e5501c764c9</t>
  </si>
  <si>
    <t>61bc2f77-8752-4ab0-8c65-9aa4fbd810a5</t>
  </si>
  <si>
    <t>0521f421-0104-4ea7-9472-93c657094bb9</t>
  </si>
  <si>
    <t>7a86b591-5f9d-4312-9dbe-ee99d3d5966a</t>
  </si>
  <si>
    <t>19f16658-9858-46c0-a66b-39693e438410</t>
  </si>
  <si>
    <t>28a10d0a-5d9b-4ba0-8185-fc3d7c27ea2b</t>
  </si>
  <si>
    <t>673d279f-75c1-492d-9470-df89822ca87f</t>
  </si>
  <si>
    <t>be285c56-2dec-4c5b-bdca-bc4ec1f6e385</t>
  </si>
  <si>
    <t>cbacb2b0-95e9-4e28-b396-b24ae37c3ca4</t>
  </si>
  <si>
    <t>ccf2dfbb-a6b1-4ec2-b0de-870dec3266d8</t>
  </si>
  <si>
    <t>92812df5-f6da-49ba-a475-1e2b89d3e967</t>
  </si>
  <si>
    <t>da8d65f7-df92-4803-934c-83d3babbc1d6</t>
  </si>
  <si>
    <t>78ecd532-cae1-49d9-95ae-0f071f30a227</t>
  </si>
  <si>
    <t>c3e34445-e5e8-4a37-81c4-6417e824da32</t>
  </si>
  <si>
    <t>36e1a56c-5bba-4496-97ad-68807819a63a</t>
  </si>
  <si>
    <t>f7627f89-bcd0-4104-a57e-81bbfa1125b3</t>
  </si>
  <si>
    <t>198bbb05-f27e-4147-9df3-41ba26762338</t>
  </si>
  <si>
    <t>03be1b09-47cc-490d-92ca-2b0bde4fe00b</t>
  </si>
  <si>
    <t>4d799d5c-b62a-44fa-842f-43256a75803b</t>
  </si>
  <si>
    <t>81bdf86c-ed0a-450b-b55a-4869ff4cf9db</t>
  </si>
  <si>
    <t>93e45e2a-31ba-439e-8bfe-28316b18ff4e</t>
  </si>
  <si>
    <t>dc23e036-8bab-4157-a1de-2160d4740610</t>
  </si>
  <si>
    <t>e8f42baf-a359-4705-a0ea-172e72bafc7e</t>
  </si>
  <si>
    <t>abcbcaa9-9282-440f-a515-504a89d6bf3e</t>
  </si>
  <si>
    <t>d5a80cb2-6aeb-4cde-a863-2dfa8c49a6af</t>
  </si>
  <si>
    <t>5f660844-d5cb-434e-8db4-80bcdb2e322b</t>
  </si>
  <si>
    <t>94c6a973-a1a2-4db1-9df4-54ec80adc0cd</t>
  </si>
  <si>
    <t>07708372-b0b4-4cad-ba24-a563a4989a5c</t>
  </si>
  <si>
    <t>49bf20e7-c112-449f-8bbc-5f7a092bdc2c</t>
  </si>
  <si>
    <t>a7d0dc2a-978f-4152-98b5-d2e975175a23</t>
  </si>
  <si>
    <t>f034265a-1f3e-434c-b388-eaa81c2b86ce</t>
  </si>
  <si>
    <t>860e2867-eec0-4537-9817-51bb9aeb0540</t>
  </si>
  <si>
    <t>9171d744-b55d-4102-bf99-28d068fc1c97</t>
  </si>
  <si>
    <t>eb5147c6-d9d7-494d-bd6c-ed36c8288c52</t>
  </si>
  <si>
    <t>4865cac3-f76d-40cc-9f73-0a5858859211</t>
  </si>
  <si>
    <t>60833c49-d418-44a1-a100-5e3381c27d9d</t>
  </si>
  <si>
    <t>013a7f85-467e-4f18-b3b9-ae921787ea76</t>
  </si>
  <si>
    <t>f3d42f68-6ac8-40e3-9a91-decba93b51ce</t>
  </si>
  <si>
    <t>9c0ca1fb-771a-4388-9424-750aeea738f1</t>
  </si>
  <si>
    <t>9216793a-138f-4ce9-b86b-7b88f0e09736</t>
  </si>
  <si>
    <t>acefa22d-5e34-4de3-b46e-735dcfd4c193</t>
  </si>
  <si>
    <t>be7bf6f8-be69-4980-8a4a-6e3b5d95c147</t>
  </si>
  <si>
    <t>313ea5d0-06f0-4645-897f-ae731ec3c031</t>
  </si>
  <si>
    <t>195fdb15-9d18-4482-a57d-939a91dbed80</t>
  </si>
  <si>
    <t>88191ae0-9120-412c-8821-8aff4eb5d13f</t>
  </si>
  <si>
    <t>805e9fc6-ae78-4ea5-9979-5f4b46a8c700</t>
  </si>
  <si>
    <t>e7fa5a2c-4354-4978-8c90-601a24e395a3</t>
  </si>
  <si>
    <t>a7631b2f-b909-4836-9f31-fb2208e12bc9</t>
  </si>
  <si>
    <t>169868bf-915a-49ae-9976-03b2538ed7de</t>
  </si>
  <si>
    <t>b55179c0-ee71-4da7-b255-c518338680d0</t>
  </si>
  <si>
    <t>0a932ae1-e021-4f9b-99ea-e860fe8ad2cd</t>
  </si>
  <si>
    <t>2e514f11-a88a-463f-a912-7b503c7164bc</t>
  </si>
  <si>
    <t>cfbc0452-7489-48d4-af22-b556c2da8e11</t>
  </si>
  <si>
    <t>a1fa7632-67e5-4bd2-ac81-e0c06835d893</t>
  </si>
  <si>
    <t>54c135eb-67a7-4992-ba87-b860e58aa49d</t>
  </si>
  <si>
    <t>075cfcf2-5ea9-4cd9-ab83-27d4b1a940c6</t>
  </si>
  <si>
    <t>3d350698-0ae7-4961-a2e8-54421e534028</t>
  </si>
  <si>
    <t>d71773c1-ba7f-47bb-a94c-43eccf6e35ef</t>
  </si>
  <si>
    <t>48ea826e-fb59-40e6-8777-76fa6600140d</t>
  </si>
  <si>
    <t>5e49b1a0-ce0d-47e0-8a06-49d055914b27</t>
  </si>
  <si>
    <t>916fdc29-57f9-4f70-8b19-a6cfb3395462</t>
  </si>
  <si>
    <t>4c702c57-8ad2-4c37-94dc-fbe7bc3e90fc</t>
  </si>
  <si>
    <t>a2be5149-313d-479c-be7d-2fe6e4b4da4b</t>
  </si>
  <si>
    <t>a5937bc9-0707-4a86-8e41-f35260e6d16d</t>
  </si>
  <si>
    <t>c2356cd5-59b2-4752-8ca5-d75b1c9025f8</t>
  </si>
  <si>
    <t>b1af99bc-8b20-49db-bad7-b8f7e31e172f</t>
  </si>
  <si>
    <t>885965a0-9ea4-4f9b-9131-5a5f77a95bcf</t>
  </si>
  <si>
    <t>65290404-4388-49b5-b3f3-f24f0e4650c8</t>
  </si>
  <si>
    <t>5d918567-51a9-41d3-b487-7393ac983fdb</t>
  </si>
  <si>
    <t>fc597c8e-65bc-48f6-b5d9-b372238cd94d</t>
  </si>
  <si>
    <t>9892e36b-9e25-49b4-9e25-e81a850b2cf9</t>
  </si>
  <si>
    <t>51040e05-b0e8-4a44-933b-fd4ea1bec910</t>
  </si>
  <si>
    <t>5f0e482b-04c9-47cb-8186-f58c577b3c1d</t>
  </si>
  <si>
    <t>9c47bdb2-1f2c-48cd-a94c-e1b1e9feb4de</t>
  </si>
  <si>
    <t>816d244d-e878-4d42-b3a9-5fe77ae11843</t>
  </si>
  <si>
    <t>365beb67-d416-4334-910f-7f210788b0d7</t>
  </si>
  <si>
    <t>abe05957-a839-49f8-8806-b00e654daff4</t>
  </si>
  <si>
    <t>d8863181-efea-43ef-b52e-fd2b2be88aec</t>
  </si>
  <si>
    <t>264051c0-b3e7-4707-819c-0be2c650b41a</t>
  </si>
  <si>
    <t>ab055e28-7acf-438f-95b6-fe6d57af4737</t>
  </si>
  <si>
    <t>3ad169a9-211b-403e-88a9-4c51b7adce6a</t>
  </si>
  <si>
    <t>51c0da6d-a0e0-48a4-8e97-33532c764885</t>
  </si>
  <si>
    <t>c772d425-be5d-4f5d-9bc5-294deec05f5d</t>
  </si>
  <si>
    <t>120c907c-58ff-4df9-86f0-6be8d45dc956</t>
  </si>
  <si>
    <t>1c61451e-a3fc-4009-82b6-25795175fd3e</t>
  </si>
  <si>
    <t>670aa06f-eb07-484f-ac1b-503bb3cb9b2e</t>
  </si>
  <si>
    <t>9e06edc9-1094-4793-9238-96637b2ab440</t>
  </si>
  <si>
    <t>b2591baf-6a0a-4b73-ba69-7126b5f18ba4</t>
  </si>
  <si>
    <t>5cafa770-a806-4cb6-8f0a-b6c702d80672</t>
  </si>
  <si>
    <t>f9aa9520-f5dd-4802-8a94-65d217906780</t>
  </si>
  <si>
    <t>83d3f1f6-790f-4b0f-856a-e66c4bddc60a</t>
  </si>
  <si>
    <t>345e3491-b270-4338-82d2-2c62ca1c7acc</t>
  </si>
  <si>
    <t>08895421-6840-48e1-be37-3181334c99be</t>
  </si>
  <si>
    <t>c884650c-44e1-4246-9402-a46bedc18be3</t>
  </si>
  <si>
    <t>ede0be74-77c4-4943-be44-c5432d60bf27</t>
  </si>
  <si>
    <t>3fdee9c9-d843-4a41-afd9-14fbda2c0c00</t>
  </si>
  <si>
    <t>5c3ab514-5c3f-442e-9958-9f1f3b4d9402</t>
  </si>
  <si>
    <t>ecf7982c-d9b3-4011-9ef0-bda354d87083</t>
  </si>
  <si>
    <t>684c4847-13f5-4eb7-af40-af18c7be4c8f</t>
  </si>
  <si>
    <t>5f86069f-6dc1-4d32-9726-3e86111d2225</t>
  </si>
  <si>
    <t>2ca0f63e-16f1-44d6-9b82-2c24977581e4</t>
  </si>
  <si>
    <t>beab5004-c160-4bb3-8a42-63b56fc8ad5a</t>
  </si>
  <si>
    <t>2a4250d0-bab5-4620-8ec5-bbc0210b0bc8</t>
  </si>
  <si>
    <t>21a65a49-e1b5-4b6d-b95c-aa1f6bfcd250</t>
  </si>
  <si>
    <t>c33a8514-1ed0-4bfc-9c76-a8cd4691bd42</t>
  </si>
  <si>
    <t>251f0a75-7a4e-43b0-be75-2600357b293d</t>
  </si>
  <si>
    <t>984fff8f-7094-469d-a34d-cb63ca77e140</t>
  </si>
  <si>
    <t>c9687fcf-4232-4c53-8890-47f9bd94c99f</t>
  </si>
  <si>
    <t>6868e4d5-4cc6-482b-906d-9c722f888256</t>
  </si>
  <si>
    <t>ebb85f0c-f929-4bc7-aaf8-23d9a2d0b462</t>
  </si>
  <si>
    <t>9b170765-ff76-49cb-998d-b2318bac2918</t>
  </si>
  <si>
    <t>1a114119-c1c3-45a3-9ca2-cbd0b03be4c3</t>
  </si>
  <si>
    <t>86de1b8d-0225-47bd-b0a7-90fc5522fbff</t>
  </si>
  <si>
    <t>42fe95d0-1ed9-4ae6-9261-fd4f2ad3ddc3</t>
  </si>
  <si>
    <t>8e913b37-ccb5-4c6d-ab82-9afbac56b1e7</t>
  </si>
  <si>
    <t>9b9908c0-884b-4a45-9361-0f1a5f4b6391</t>
  </si>
  <si>
    <t>77779eec-8e10-456a-b5fe-183371d81961</t>
  </si>
  <si>
    <t>8b1a7fac-0f12-48fc-9789-1e966874b0d6</t>
  </si>
  <si>
    <t>f5762600-5cd0-4a8d-abbc-a84d81b6ecc7</t>
  </si>
  <si>
    <t>960b6d33-ccc6-41a2-9d12-2db18f24a876</t>
  </si>
  <si>
    <t>5a4de4b6-b6c0-4b8f-ae58-a5bb1f85ad06</t>
  </si>
  <si>
    <t>8a6debfe-e9f9-4212-9585-413dab8c2535</t>
  </si>
  <si>
    <t>19a359b1-c159-4b83-83fe-50e50f8475fb</t>
  </si>
  <si>
    <t>e6ca5b4f-0114-4b97-b01e-ba82af656c82</t>
  </si>
  <si>
    <t>500a7082-faa2-4829-9383-f088afaaf9f9</t>
  </si>
  <si>
    <t>435a4a28-81bc-4ba7-82d9-070bd2d8db15</t>
  </si>
  <si>
    <t>30e8c1de-8981-4458-8ee5-405db8419831</t>
  </si>
  <si>
    <t>cf061ee6-2614-45f0-aa69-ad4fbc06fe73</t>
  </si>
  <si>
    <t>6d931638-7871-4349-b796-4960559cacbd</t>
  </si>
  <si>
    <t>a0bf6033-1225-427c-87ce-075a0c7f03e2</t>
  </si>
  <si>
    <t>de6ac600-62bf-435d-9b19-3638ae81b4fd</t>
  </si>
  <si>
    <t>2992a131-ff25-41f0-aac0-66c2f7c2b350</t>
  </si>
  <si>
    <t>672df0b0-e038-45ac-b8b7-41bb25fc7f74</t>
  </si>
  <si>
    <t>ccec7af7-4aa1-4070-b433-d01eec5e02f3</t>
  </si>
  <si>
    <t>bb1469cd-3365-43c1-ae6e-bdb4053b6748</t>
  </si>
  <si>
    <t>c1818cd4-22e0-4788-bc51-9393a617a9af</t>
  </si>
  <si>
    <t>871b05f7-35c0-4c29-9e58-bd9a805e90a0</t>
  </si>
  <si>
    <t>a8a1f79d-02a5-46b0-8423-f4d04af003ce</t>
  </si>
  <si>
    <t>92cf81d0-dfe0-4e1f-be24-4dbbcd9fd88e</t>
  </si>
  <si>
    <t>aceae83d-9b44-4014-a291-119893e4a7e6</t>
  </si>
  <si>
    <t>345d4ed3-1a7d-4350-a486-21bd1b5b05d3</t>
  </si>
  <si>
    <t>81cd1ba8-f198-4c89-806b-1fdaec422402</t>
  </si>
  <si>
    <t>af0a91e6-13dc-402d-9361-7ee9faeb5ddd</t>
  </si>
  <si>
    <t>cc59b79f-574d-4fb5-82eb-2bcadd12b95b</t>
  </si>
  <si>
    <t>6761c0c5-e2ed-4dc0-9013-77c90182e5b9</t>
  </si>
  <si>
    <t>cfbf4831-346e-41bb-a69f-e40a999ac659</t>
  </si>
  <si>
    <t>7e9c8252-303c-439e-8736-a184d274468a</t>
  </si>
  <si>
    <t>48987965-02f7-4311-8f12-bbce2b944bd8</t>
  </si>
  <si>
    <t>bd8d295b-be2a-46d4-bab6-1890d4fb0cd8</t>
  </si>
  <si>
    <t>fe64e5dc-fd31-444d-b91d-f90e5afb9267</t>
  </si>
  <si>
    <t>f09b1d0a-cfb3-4668-a1b0-10f7e5d4857d</t>
  </si>
  <si>
    <t>9b20f0d7-8d93-4cb0-a2df-745f24afef4e</t>
  </si>
  <si>
    <t>c03ea1ec-c6df-4390-82fb-014041f5396d</t>
  </si>
  <si>
    <t>a7cc537a-3532-462e-a49e-62b26b2ebf93</t>
  </si>
  <si>
    <t>e1fca948-4cc4-4894-84ff-3ffe5c16844a</t>
  </si>
  <si>
    <t>0c73110d-cec2-4564-8f0f-9fe017c205ba</t>
  </si>
  <si>
    <t>e44a6967-31c7-4b1e-a4dc-3b6661a21d34</t>
  </si>
  <si>
    <t>f8b91958-2610-4b8d-9453-b1f85b74251c</t>
  </si>
  <si>
    <t>fb5a729b-8689-4ecc-a0d7-45ab12a80c99</t>
  </si>
  <si>
    <t>7f9d2f5a-6805-4685-868e-cd5f00996a0a</t>
  </si>
  <si>
    <t>43c8b37d-8eb2-4514-9234-a1163903c7d5</t>
  </si>
  <si>
    <t>f02cc9eb-2dc7-4d70-a40a-6becc2ecf45e</t>
  </si>
  <si>
    <t>397a201b-33b9-44ed-9772-0ee820cf148b</t>
  </si>
  <si>
    <t>c8fee043-a94b-40a5-a63c-579723819009</t>
  </si>
  <si>
    <t>ca31576e-775c-4bcc-9c06-80a277ce86c7</t>
  </si>
  <si>
    <t>228906c8-16a6-4cd8-a3c0-034dc36eaa34</t>
  </si>
  <si>
    <t>0343a248-7088-4d05-9177-dbd15148c0cf</t>
  </si>
  <si>
    <t>6635a52a-d5cb-415c-ad21-29997d12ee6d</t>
  </si>
  <si>
    <t>5dd877cf-0362-46a2-9b98-1785938fc3a8</t>
  </si>
  <si>
    <t>4c72897a-936b-47ff-85f6-fcd3bbaa25ca</t>
  </si>
  <si>
    <t>fbebe069-2a46-4d35-87b8-454ef29c3a9f</t>
  </si>
  <si>
    <t>0bf853fb-4931-4b41-a2ca-b81039dbb250</t>
  </si>
  <si>
    <t>1241c82b-f28a-4664-8f27-517b6044ceb9</t>
  </si>
  <si>
    <t>445979bc-f7ff-4fff-9cdf-0e22ba82390d</t>
  </si>
  <si>
    <t>6172e19d-b92e-453f-b588-23ce2dd8ea91</t>
  </si>
  <si>
    <t>286c3057-c035-43e1-a458-653a1d7261ac</t>
  </si>
  <si>
    <t>edc86969-b30c-455f-afa5-be5a03734524</t>
  </si>
  <si>
    <t>79f2f1ba-f982-4ae4-9bf5-11a013992b1e</t>
  </si>
  <si>
    <t>dde9c0b5-2489-40e9-b750-5502efb01330</t>
  </si>
  <si>
    <t>c0ddebe9-d780-4b41-ae8c-28f6ad045fe1</t>
  </si>
  <si>
    <t>e27eb1ef-8b9d-41c7-b7f8-387a9614e4d3</t>
  </si>
  <si>
    <t>Bostancı</t>
  </si>
  <si>
    <t>b375962a-b444-4e49-9451-4c9793ac8e99</t>
  </si>
  <si>
    <t>175367dd-6dd6-4101-9d15-612534f23e82</t>
  </si>
  <si>
    <t>73853c74-6939-4209-b3ad-4fa467d3891e</t>
  </si>
  <si>
    <t>b67ac31e-8232-4767-a561-7e8cc97bee3d</t>
  </si>
  <si>
    <t>0e479e14-cc46-4ebc-a0a3-8559e1ec44af</t>
  </si>
  <si>
    <t>882aaad8-7aa2-41bf-a03d-abf9846423ef</t>
  </si>
  <si>
    <t>b1cd11a0-8faa-4a17-8cc0-396e4bbf3a07</t>
  </si>
  <si>
    <t>cffe7e15-e416-4d9a-af2d-a4561392babe</t>
  </si>
  <si>
    <t>e28610f0-577c-4deb-b0cf-52bdccf1d1c4</t>
  </si>
  <si>
    <t>1f4353aa-eefe-4245-b294-58879e4869b0</t>
  </si>
  <si>
    <t>2a97bb57-c1a8-4056-91c6-2868747d2857</t>
  </si>
  <si>
    <t>ae8b7eac-94d1-449f-969d-543402daffa7</t>
  </si>
  <si>
    <t>ed2e9ce2-dd31-4694-80e4-2a5aa077a658</t>
  </si>
  <si>
    <t>20ca9e7e-5ea1-4360-a5a2-d7091354d960</t>
  </si>
  <si>
    <t>ed300819-a639-47f5-b15f-a3824b0d0359</t>
  </si>
  <si>
    <t>7331c57e-85a8-4ade-95e2-7251357dd0fb</t>
  </si>
  <si>
    <t>aa7cefe9-a5b4-423a-8040-e2f8be68c042</t>
  </si>
  <si>
    <t>e2007c1e-801f-4b9c-8ed8-f0740235570c</t>
  </si>
  <si>
    <t>a3431c90-97ee-4291-80ff-df11feba019f</t>
  </si>
  <si>
    <t>396f9ae9-bb6d-4a2e-96ab-5b8920f64457</t>
  </si>
  <si>
    <t>42d1390f-cf62-4755-8041-1f98f3df1bbc</t>
  </si>
  <si>
    <t>429c6f8a-a354-4611-a85b-241f551dc2a5</t>
  </si>
  <si>
    <t>db6ca43b-a9ca-4b21-b229-7021845b705a</t>
  </si>
  <si>
    <t>21ed8bf5-6bb4-47f1-ae8a-1c0f1e24514e</t>
  </si>
  <si>
    <t>6f68c083-1921-49b6-8615-57f2ad1f7bee</t>
  </si>
  <si>
    <t>adb68b02-42a1-40f3-9820-c822be583e1e</t>
  </si>
  <si>
    <t>2c1308d1-5619-4fa8-bf05-287906ec970c</t>
  </si>
  <si>
    <t>6785a2c6-8ed9-4edd-b69f-f159a46898c3</t>
  </si>
  <si>
    <t>056f8039-e17e-441e-9d18-37cd8ffcc012</t>
  </si>
  <si>
    <t>5ee69b19-4137-4901-86e5-2a7dacf1a47f</t>
  </si>
  <si>
    <t>57349fdf-f532-4ec3-87af-19c5aaad8fd5</t>
  </si>
  <si>
    <t>44374a36-0ab5-4a92-8853-d6d49c836110</t>
  </si>
  <si>
    <t>fd7bd7b7-3946-4a3e-81fb-00bf18e5aa01</t>
  </si>
  <si>
    <t>b97a8556-c82c-4d45-8b4b-57b0803f926f</t>
  </si>
  <si>
    <t>54f50dc5-b78b-4f60-97da-7b4d9dab4544</t>
  </si>
  <si>
    <t>bb260f78-98cd-4c74-88a4-5146fb8d189b</t>
  </si>
  <si>
    <t>f125a99e-88da-476c-943b-16289349e2b2</t>
  </si>
  <si>
    <t>665555ce-271d-4c64-b02c-7af448c3b173</t>
  </si>
  <si>
    <t>5db7a74d-b9ae-4ad3-9925-0224c244fb17</t>
  </si>
  <si>
    <t>2f316ddb-bfb1-4615-bff7-c269f236171c</t>
  </si>
  <si>
    <t>521e705f-9e7f-48a6-85b0-bfa38375e692</t>
  </si>
  <si>
    <t>49b3c5e0-93b4-45c6-9d8b-bbb8eb2b1aa4</t>
  </si>
  <si>
    <t>e434e7e3-a4e9-45e8-9235-1ab94cdae6c5</t>
  </si>
  <si>
    <t>6258bfe5-1242-49c0-99ed-487b5c6c9d59</t>
  </si>
  <si>
    <t>8dba6ea2-ca29-4b75-bfbe-8997854a60d1</t>
  </si>
  <si>
    <t>109c64ae-6dc8-4547-b619-d7fb2ad74138</t>
  </si>
  <si>
    <t>Çayırbaşı</t>
  </si>
  <si>
    <t>914830b5-fddc-42d7-9be4-345543dd5899</t>
  </si>
  <si>
    <t>eb253f02-101d-4a0e-be12-dd0cc84151e8</t>
  </si>
  <si>
    <t>97330413-8991-4788-aa50-dc1632974c95</t>
  </si>
  <si>
    <t>cb205d9d-e3cf-4a8e-8ba3-f100ec13e9b9</t>
  </si>
  <si>
    <t>5b33a33c-5543-4933-b25f-be882919fe32</t>
  </si>
  <si>
    <t>20fc9d17-e121-43bd-84e7-6304e48ee7a4</t>
  </si>
  <si>
    <t>00568301-5ee3-4985-8063-999346c36e00</t>
  </si>
  <si>
    <t>2a1a5e3b-6c08-4b52-ab29-0ba2f47fe9b0</t>
  </si>
  <si>
    <t>11a427ed-c12f-4b91-b676-be8bf341f410</t>
  </si>
  <si>
    <t>ddbc8b93-81d5-4153-b40e-ed82d03b5efc</t>
  </si>
  <si>
    <t>b295f3cc-30c2-4f7f-aee0-ba0a410875aa</t>
  </si>
  <si>
    <t>a400064c-21a0-46f0-9856-28ce1516db05</t>
  </si>
  <si>
    <t>ea3c5fe6-1b37-4696-9300-631c50837f34</t>
  </si>
  <si>
    <t>770f403d-062e-45be-8458-e6429f067e16</t>
  </si>
  <si>
    <t>af0e4d22-7d04-4f84-88c5-4a6c1c15fc07</t>
  </si>
  <si>
    <t>f53c2092-93d7-4c45-a61b-c8608541666c</t>
  </si>
  <si>
    <t>cfbf64a3-1f2e-4e73-bb1d-4f74c6da8479</t>
  </si>
  <si>
    <t>8b3c0e50-96d2-427a-b395-dc71575ac1e4</t>
  </si>
  <si>
    <t>98b4bdd3-e032-456f-b7ef-a49deb529968</t>
  </si>
  <si>
    <t>fd944126-03f2-4ecc-bf49-25b436728694</t>
  </si>
  <si>
    <t>eb6bddf8-ca21-47da-a7f7-2f3703452168</t>
  </si>
  <si>
    <t>2cb12240-569e-4afb-8c3e-82c8c95ecfa5</t>
  </si>
  <si>
    <t>5e554c01-4934-4c7a-95ca-1afbc0f78042</t>
  </si>
  <si>
    <t>01b51610-27bf-4d3b-ba7c-967fc3cb76af</t>
  </si>
  <si>
    <t>01faedcf-e3a2-4284-acc5-366e242e0d0d</t>
  </si>
  <si>
    <t>e66c5aa6-1b79-4d30-8306-624d78178c8d</t>
  </si>
  <si>
    <t>b5b370a1-b145-40e9-b0a7-81a129eb66d1</t>
  </si>
  <si>
    <t>0bffc90b-0d9e-4d6e-b57c-ce542a798d84</t>
  </si>
  <si>
    <t>a43c41d3-3eac-4a43-ae30-f9c22fc580b2</t>
  </si>
  <si>
    <t>e6613035-c46a-4b29-96a0-c4c678713c4d</t>
  </si>
  <si>
    <t>3c1f65aa-eec9-4ddb-88b3-5d6d972821b1</t>
  </si>
  <si>
    <t>e7fdc8dc-d5e7-40c3-b933-8c67c1117789</t>
  </si>
  <si>
    <t>204d9877-8e56-4c5a-bcef-613e9a92889d</t>
  </si>
  <si>
    <t>5feec4b6-5ecb-4524-80de-9b9e8ad4e75a</t>
  </si>
  <si>
    <t>2420d9e5-30b5-4059-b952-3130e8bdff7e</t>
  </si>
  <si>
    <t>7d942d4f-071e-4f2b-a360-aa4165150673</t>
  </si>
  <si>
    <t>0ec96861-360e-4e6c-8aae-e058a64dce55</t>
  </si>
  <si>
    <t>9e5f7639-f418-4f3c-9ab7-5346f98fdd60</t>
  </si>
  <si>
    <t>5e00aa51-826f-45b7-8ac7-5bb2810f82b8</t>
  </si>
  <si>
    <t>410136c8-7996-4e49-a1ba-d67df2dc5391</t>
  </si>
  <si>
    <t>c9e035ec-db7b-483a-8c0f-53f8f432877b</t>
  </si>
  <si>
    <t>b4282b95-c20e-43c8-ba66-b66b98e0963e</t>
  </si>
  <si>
    <t>8eafe9df-5a0e-477b-a542-70242854f667</t>
  </si>
  <si>
    <t>35c523fa-4cdf-4e40-a80d-5c06215c880e</t>
  </si>
  <si>
    <t>933ca575-34b9-4c49-b58e-e9ef2d67cdbb</t>
  </si>
  <si>
    <t>9f733f5d-9e27-4020-b842-4f1dd00bd57c</t>
  </si>
  <si>
    <t>a87c845d-cdf4-4143-9f19-43b0b8474d07</t>
  </si>
  <si>
    <t>a25eeb02-2a8a-4108-92f4-774d7b3ccffc</t>
  </si>
  <si>
    <t>674470c8-554b-42d9-a460-9970930612da</t>
  </si>
  <si>
    <t>eaf9e5dd-fe5e-435a-a29c-ead3b1c2f44d</t>
  </si>
  <si>
    <t>14fa618d-aac7-42d3-a22c-1f3793c7dfd9</t>
  </si>
  <si>
    <t>a7053ff5-fe47-4305-820c-1560a2e5d27f</t>
  </si>
  <si>
    <t>6e95c8dc-2746-47f6-938d-d90f6c4e64dd</t>
  </si>
  <si>
    <t>5b2ea54e-a7b2-4be2-abae-ebcbfbc23041</t>
  </si>
  <si>
    <t>72bcb80b-3121-4be9-81c8-547f0909cff7</t>
  </si>
  <si>
    <t>0803bd88-0740-4266-9e5f-10406603690b</t>
  </si>
  <si>
    <t>25b0c06e-6087-471d-8e10-93f4da1b4f96</t>
  </si>
  <si>
    <t>52d1a9ab-fec5-4ce0-aa1b-245a2a8b484f</t>
  </si>
  <si>
    <t>312c08f3-e63d-4e3d-8524-3f74381b8aeb</t>
  </si>
  <si>
    <t>eab7de65-9e2c-4c2b-97fb-a12099a22233</t>
  </si>
  <si>
    <t>b6e51f36-7770-49f1-89df-5c60314f44f0</t>
  </si>
  <si>
    <t>baca70ef-a466-4926-aa83-466d9798b448</t>
  </si>
  <si>
    <t>3e181433-4534-4f8d-9945-52592cc01235</t>
  </si>
  <si>
    <t>43d3b42e-fdec-4b0b-9704-997dad518153</t>
  </si>
  <si>
    <t>d3bdc6c9-0e10-4d6f-a605-598b1ada3d54</t>
  </si>
  <si>
    <t>dc3f668c-5414-40fd-930d-24c7efcadecf</t>
  </si>
  <si>
    <t>d3b23ba3-d2d6-42a4-82e9-1369a1040e19</t>
  </si>
  <si>
    <t>66ffcf6d-373c-4d76-8001-c430b647fca6</t>
  </si>
  <si>
    <t>5e7fafe9-5d32-42fc-b69a-91d16c42dbf7</t>
  </si>
  <si>
    <t>ae5a22dd-6e2a-4df6-b265-81f2778f9574</t>
  </si>
  <si>
    <t>e7dcf3a9-7bd9-4900-a7f7-c89606eaa6fd</t>
  </si>
  <si>
    <t>82410f0d-d5fe-4d70-80cb-89c02731bc64</t>
  </si>
  <si>
    <t>adb4c373-ae97-4507-957c-b97fc5e44e8d</t>
  </si>
  <si>
    <t>3b59710d-08e1-4121-a5f7-7d7cd20037e2</t>
  </si>
  <si>
    <t>27ed974e-8893-4d8e-8d76-d479109157f3</t>
  </si>
  <si>
    <t>636f2115-b192-473b-b2a7-927cc93a52b6</t>
  </si>
  <si>
    <t>e842990e-512e-4cf7-b00d-d4d51f949468</t>
  </si>
  <si>
    <t>5f6ac31b-1ec5-42aa-8bb9-f53bd4bb8365</t>
  </si>
  <si>
    <t>c911b9db-7686-417d-8a08-0d9a5df68c2e</t>
  </si>
  <si>
    <t>5ff4d6e1-7abf-4053-a1e5-317e52abd935</t>
  </si>
  <si>
    <t>bc4acd67-dd87-4d21-9c9d-6f1c16c988ce</t>
  </si>
  <si>
    <t>f17e549b-1bb1-451b-a1d4-4fbfbb2dae76</t>
  </si>
  <si>
    <t>2bdde80a-c991-4480-9043-0a3edde46c75</t>
  </si>
  <si>
    <t>fa01a8d1-5966-4cc0-844e-4606d7ee80b7</t>
  </si>
  <si>
    <t>9f8cba0b-59d8-45f4-8335-7942bd8a615a</t>
  </si>
  <si>
    <t>de1dae99-78cb-4271-a4e5-052ba36721c8</t>
  </si>
  <si>
    <t>70cc0f2c-1df4-4054-994f-9464dc319991</t>
  </si>
  <si>
    <t>45b1e860-e572-4d70-a96f-c93b3d15b286</t>
  </si>
  <si>
    <t>ef41d8e6-94d5-44dd-ba9b-ab58e4339c1a</t>
  </si>
  <si>
    <t>602351c8-f49a-4b18-83bc-c5a7b3da7b84</t>
  </si>
  <si>
    <t>35ba51c0-f0b1-49b7-a2a4-4cff25026f85</t>
  </si>
  <si>
    <t>b471d9ce-4c86-4df5-b67e-a8baf867f23b</t>
  </si>
  <si>
    <t>f2508000-1408-4f6e-ba7e-d3a83a02c218</t>
  </si>
  <si>
    <t>81027a4b-442d-412b-853f-07add1d37961</t>
  </si>
  <si>
    <t>0890896e-8645-4b3a-ba0e-367c7ecfaea8</t>
  </si>
  <si>
    <t>9e9285cd-99fd-4b1b-a9cd-deae482f8513</t>
  </si>
  <si>
    <t>251787db-56f1-4729-9cb9-60d11ec74eec</t>
  </si>
  <si>
    <t>487e9c2b-1837-47de-af37-51f8551dbd1e</t>
  </si>
  <si>
    <t>a41ff9fb-6c05-4805-94ea-d8a9a76552a5</t>
  </si>
  <si>
    <t>c0e77f9f-18c6-4cd1-ad83-fa49d205115a</t>
  </si>
  <si>
    <t>45123277-db42-40e5-b0ca-75c1902ff1c0</t>
  </si>
  <si>
    <t>184e736a-eb07-48fc-b9d1-2de6b956b157</t>
  </si>
  <si>
    <t>ffc94408-d43f-4d95-b9dd-bba12578eb19</t>
  </si>
  <si>
    <t>95efd82a-12a6-4bb3-9b25-eed8414f0a4b</t>
  </si>
  <si>
    <t>b24f5a58-da0a-4059-a976-a59183d044a6</t>
  </si>
  <si>
    <t>c0011a73-e66d-4fc3-8bcc-139ed2b7eff0</t>
  </si>
  <si>
    <t>83e04bee-e835-4b5d-95ea-41724a68d15a</t>
  </si>
  <si>
    <t>8332bd11-6da1-452c-98fd-e16a3e4fdc8d</t>
  </si>
  <si>
    <t>42558215-5147-455d-8f6f-c9570304cd3c</t>
  </si>
  <si>
    <t>124a04a3-163c-4091-ad66-c6fc439e14d7</t>
  </si>
  <si>
    <t>8d040245-e39b-4203-836b-f6fcb8996ca1</t>
  </si>
  <si>
    <t>d2bd5411-3391-4ed7-92b0-e8628c9f93b2</t>
  </si>
  <si>
    <t>25d2045b-b9d7-4a39-8bbe-ef3c4b5dcc3e</t>
  </si>
  <si>
    <t>9bbc2dd3-6dfb-413e-adc6-e5a0f0f4086e</t>
  </si>
  <si>
    <t>05ff25ac-0f7e-4c0c-82f4-2f8180cb9096</t>
  </si>
  <si>
    <t>035d4689-996c-4c26-8b35-ee0086dd8419</t>
  </si>
  <si>
    <t>5c5479d6-3b75-4bba-94cc-14f09f1918cd</t>
  </si>
  <si>
    <t>78a18f09-3e7f-4e34-ab3e-c2a630806240</t>
  </si>
  <si>
    <t>2cd8dbbc-6b01-4610-a59c-b24320607632</t>
  </si>
  <si>
    <t>51bbd2ee-72ab-4fc5-aad2-b3fdfdcf63a5</t>
  </si>
  <si>
    <t>d217c6cc-ee6f-4c01-85ea-78bd55a25049</t>
  </si>
  <si>
    <t>06ace3bf-fd3b-4d4f-86a1-d22488e8bc69</t>
  </si>
  <si>
    <t>270b5246-a499-4c0a-8bda-39fdffcc97bb</t>
  </si>
  <si>
    <t>9c74c7c9-e41d-4374-aef2-63b52d32e02e</t>
  </si>
  <si>
    <t>d5e8bdd5-f3ce-4e16-915a-c0b07e9aed4b</t>
  </si>
  <si>
    <t>9bf6fa11-16ea-4f38-b4a7-67cdf65ff6e8</t>
  </si>
  <si>
    <t>99b06bad-0ca1-4f58-af3e-3770ae500474</t>
  </si>
  <si>
    <t>3e6cf0aa-afef-49dc-a869-9a528fc366b9</t>
  </si>
  <si>
    <t>3ece6c92-acaa-4211-904a-17493e063033</t>
  </si>
  <si>
    <t>27a44d26-4979-490e-bca4-34a1f9fc284b</t>
  </si>
  <si>
    <t>0d44600f-de80-4fc9-96e2-1d3ccbbe0489</t>
  </si>
  <si>
    <t>01b0fb51-4461-4638-95a5-8fc8c0ef1c9d</t>
  </si>
  <si>
    <t>f29d112d-e70b-4234-91d7-50297b64f54d</t>
  </si>
  <si>
    <t>6f04234d-0509-4cae-9f90-253d7c27026b</t>
  </si>
  <si>
    <t>589c2e4e-1172-4cbd-8f4b-17ad632b21ce</t>
  </si>
  <si>
    <t>99efa1f2-27a3-41fb-a8c9-9a6eca81738e</t>
  </si>
  <si>
    <t>f6c254f9-a9ed-4f72-9351-6a93994f3959</t>
  </si>
  <si>
    <t>97eaf0e2-9f25-43a3-a642-d467e9ce618d</t>
  </si>
  <si>
    <t>Kayışdağı</t>
  </si>
  <si>
    <t>7f484ea8-2f5d-4dcb-ae1a-4bc143f6ffc4</t>
  </si>
  <si>
    <t>116b903c-6ac3-4f7b-a11c-3e685d42d0e1</t>
  </si>
  <si>
    <t>6e69f616-4e13-49ba-a1b3-905ef0a59811</t>
  </si>
  <si>
    <t>996e0b41-ab2d-45a5-9c9b-68b23f631b7c</t>
  </si>
  <si>
    <t>5a6ce6bd-1a85-4c5c-946a-a14d05d5b658</t>
  </si>
  <si>
    <t>b2752212-452d-4fb2-946a-d728b7543431</t>
  </si>
  <si>
    <t>87bcc76e-4e36-4a90-a30d-4abe8e02958a</t>
  </si>
  <si>
    <t>06c570f4-bfbe-4854-88b0-aed25c12200c</t>
  </si>
  <si>
    <t>9625f33a-0a60-4fce-8ae3-7de454e02f05</t>
  </si>
  <si>
    <t>d5f635b2-4823-4afb-b6d3-914db8bb2245</t>
  </si>
  <si>
    <t>86b97ad8-555e-4296-9051-1501fc16b028</t>
  </si>
  <si>
    <t>f823eb0b-48b4-41a2-9631-b526b388b741</t>
  </si>
  <si>
    <t>840ff128-ba97-45fa-a770-1fcacf555714</t>
  </si>
  <si>
    <t>fed40fe8-5807-44e1-8f1c-c9119e0e72b0</t>
  </si>
  <si>
    <t>3304f2f5-2cfd-4d31-92f1-a8ff38a77258</t>
  </si>
  <si>
    <t>957e9fe7-b1b1-42df-8d04-70a01e825b7c</t>
  </si>
  <si>
    <t>340bdf92-f1f1-4434-a96c-eed9f03bfe33</t>
  </si>
  <si>
    <t>62b6f7da-4f7a-489a-b568-9c9e0c262fee</t>
  </si>
  <si>
    <t>cbab6b70-c2f0-4c31-838f-24f7c8a3e0d3</t>
  </si>
  <si>
    <t>e2d6c8d6-fe37-497b-921e-2e7f8ea71dbe</t>
  </si>
  <si>
    <t>a9bcd605-cd9c-42ef-a3c2-4817b5911d00</t>
  </si>
  <si>
    <t>0f372732-e7dd-4d0a-962f-0a8f1b9c194f</t>
  </si>
  <si>
    <t>cbc6f57e-a759-45cf-b9c4-ded659779f5b</t>
  </si>
  <si>
    <t>bc0713fb-16c1-4b05-ba6d-aa16844f51b8</t>
  </si>
  <si>
    <t>efceaa85-0ba9-49dd-8980-a128a7525450</t>
  </si>
  <si>
    <t>1ae2785b-1966-4847-bf02-93bcee003d32</t>
  </si>
  <si>
    <t>64d16079-9ded-42fe-9a73-2465184930d0</t>
  </si>
  <si>
    <t>1e9ed51e-2769-48e5-bc9b-383a18bdefcc</t>
  </si>
  <si>
    <t>ddb8ea4f-8fd9-40ab-b485-e7ea5452c20f</t>
  </si>
  <si>
    <t>a065f854-ce18-4a41-ad13-17d96827dc32</t>
  </si>
  <si>
    <t>c2716588-dca9-4e19-883c-8749266629d8</t>
  </si>
  <si>
    <t>008daf68-bb72-49e4-a56a-c147f0caaa97</t>
  </si>
  <si>
    <t>e1987815-c41d-481c-92a7-1015a717775d</t>
  </si>
  <si>
    <t>6e384078-8fb5-4372-8fd5-87f7a22ef120</t>
  </si>
  <si>
    <t>903b2667-e7a9-4a99-860e-04944458ff50</t>
  </si>
  <si>
    <t>47142f9b-de65-4371-a001-e0024ed5b374</t>
  </si>
  <si>
    <t>b3b86b07-3406-43bf-b2d3-391856dc2706</t>
  </si>
  <si>
    <t>05604fd6-f37e-4a14-aa23-98de5ee2bf32</t>
  </si>
  <si>
    <t>9ef4b53b-e23f-4914-808b-71b788111d06</t>
  </si>
  <si>
    <t>0c8d264e-1587-4064-abb8-2f71d65d63d6</t>
  </si>
  <si>
    <t>4ef0c567-2fcc-4fd4-89ba-843f25cd99bf</t>
  </si>
  <si>
    <t>bfc115ca-eedb-4b77-92e3-638e995c69fa</t>
  </si>
  <si>
    <t>0e4e1517-dde3-47e4-8fe3-08215376b2d6</t>
  </si>
  <si>
    <t>669bc5ee-8316-443c-bc04-47a705cda6ab</t>
  </si>
  <si>
    <t>0d5de5d5-7885-4666-9908-77616e6e62d1</t>
  </si>
  <si>
    <t>51ba1e4e-fb73-4b75-941c-41afa33ea1bd</t>
  </si>
  <si>
    <t>8ec0a53a-81c6-42d0-927d-8a1f8f896252</t>
  </si>
  <si>
    <t>2966125c-2f07-401d-9817-6c6137816b09</t>
  </si>
  <si>
    <t>68e0e53a-cb34-4492-871f-5c0fd956c215</t>
  </si>
  <si>
    <t>424d6440-d0ea-4f21-ab45-7f1bb597f321</t>
  </si>
  <si>
    <t>cf6597d2-0af7-4053-877f-bd36b8c868c7</t>
  </si>
  <si>
    <t>8c0f8ca9-51af-4349-9768-aa7e39a12ea4</t>
  </si>
  <si>
    <t>21424a20-231d-436a-a5a7-55f44bb23345</t>
  </si>
  <si>
    <t>bdf02b55-efbf-48fd-88b7-5475ba098182</t>
  </si>
  <si>
    <t>fde176dc-7f6b-408f-8c3e-6835b651d5ba</t>
  </si>
  <si>
    <t>7d8863c5-aa50-4ef3-b4b5-664feb4bbaa2</t>
  </si>
  <si>
    <t>d51a1967-7504-4edb-be1b-2b8cb276a205</t>
  </si>
  <si>
    <t>c096195b-1436-4aaa-841c-130ff6066544</t>
  </si>
  <si>
    <t>4d5cac88-136b-4828-bf8e-e38181135d70</t>
  </si>
  <si>
    <t>044f6945-be8f-438d-b1b5-e2d4061843d8</t>
  </si>
  <si>
    <t>f31153b9-069b-4ea7-8bdb-5a399d14cafc</t>
  </si>
  <si>
    <t>Vişnezade</t>
  </si>
  <si>
    <t>12d5de56-281a-4f39-a3a3-8558c33012bf</t>
  </si>
  <si>
    <t>f62cc84b-e57d-4c1d-b828-ea0a0d90afd8</t>
  </si>
  <si>
    <t>4fb69db6-bad3-45e6-bf2f-3665fc7f8c01</t>
  </si>
  <si>
    <t>a521b7b1-05d8-4574-ae1f-af367890bab4</t>
  </si>
  <si>
    <t>92fe2efc-645f-40c3-a1fb-6c1724d8b971</t>
  </si>
  <si>
    <t>dc7acf6e-26c5-4ff7-b136-e25bc66605c2</t>
  </si>
  <si>
    <t>87b68e09-906f-4afa-9cac-c6fdf2697eae</t>
  </si>
  <si>
    <t>7c131800-038d-44dd-adfb-47ab31a13283</t>
  </si>
  <si>
    <t>d9e51bb3-5019-445e-b46c-c02847d177af</t>
  </si>
  <si>
    <t>7dd5e114-e2e1-4b75-97e5-7c86f2c94747</t>
  </si>
  <si>
    <t>cb2d8112-1069-4ba8-ba25-78b91cfbd06a</t>
  </si>
  <si>
    <t>f6fc8d9d-cf94-4d49-b32b-81d3534b3dc9</t>
  </si>
  <si>
    <t>2d3a7948-946c-4f20-93b7-c9ed88aca6c4</t>
  </si>
  <si>
    <t>a5481521-72a3-490d-ad07-e23a50eb701b</t>
  </si>
  <si>
    <t>35bf6100-fe67-49d5-b7f0-9b863f3e4ab1</t>
  </si>
  <si>
    <t>ad26db6c-f026-45bf-bd95-88b35b0632ce</t>
  </si>
  <si>
    <t>5799c8e9-d723-445d-88b6-863f8b083308</t>
  </si>
  <si>
    <t>2df0cd67-5aa0-449f-90c5-c044a7f659fe</t>
  </si>
  <si>
    <t>a3b9ce30-3595-4d8f-a315-33067ec3f0cd</t>
  </si>
  <si>
    <t>776ed789-5136-4603-a22f-0c3e8bbfa416</t>
  </si>
  <si>
    <t>3d7b89f7-97f0-4b6b-8753-85dd26c19592</t>
  </si>
  <si>
    <t>ecb32aa1-e3bf-4b09-ab40-68229826bc3a</t>
  </si>
  <si>
    <t>87b8d342-3f3a-4cb4-915a-33d0bbdfe275</t>
  </si>
  <si>
    <t>f2902da9-f5b7-4608-8953-bbeae47037ee</t>
  </si>
  <si>
    <t>5f8786ce-5149-4184-a3c1-dfd30afc400d</t>
  </si>
  <si>
    <t>16ac6d5c-8dc4-4e8e-b238-664d478c7e32</t>
  </si>
  <si>
    <t>3de1f1c8-3fb3-4961-ac8f-f8e18fb01921</t>
  </si>
  <si>
    <t>84092171-b52f-4720-8163-43e728535c67</t>
  </si>
  <si>
    <t>9973a35d-e1e5-4c71-83d6-ae2a5894857e</t>
  </si>
  <si>
    <t>38757646-3cfa-4427-a40d-7cf4f2009fef</t>
  </si>
  <si>
    <t>899b5c2c-2c89-44d0-acda-7398adba2945</t>
  </si>
  <si>
    <t>122c9e07-8b24-47bb-ab00-6946674deb77</t>
  </si>
  <si>
    <t>977a5e48-14dc-49ee-a45d-91217b710380</t>
  </si>
  <si>
    <t>01fa4741-4138-472b-bdb6-d1f19fd2f44a</t>
  </si>
  <si>
    <t>4c0c5289-74e0-4ae2-a0d4-34e57261bf6a</t>
  </si>
  <si>
    <t>99d95f1e-72e1-4d55-b8d0-08589e829af4</t>
  </si>
  <si>
    <t>0d94b9d5-c984-4542-99a7-998ef79c018e</t>
  </si>
  <si>
    <t>08bd7f18-daee-409b-8c22-e66f59be6c7c</t>
  </si>
  <si>
    <t>3908d297-e783-4316-b0e1-93424f6e5b38</t>
  </si>
  <si>
    <t>325a6c12-852b-4cf7-9ac7-03ff38cb69de</t>
  </si>
  <si>
    <t>ec0c3037-6f8d-4a86-942a-638188b4ceb2</t>
  </si>
  <si>
    <t>9e1d648c-689b-4ae6-b140-b69dce1f97b6</t>
  </si>
  <si>
    <t>ff4d2e4b-c0ef-4386-b725-4cbae0d537c3</t>
  </si>
  <si>
    <t>7154b661-6f92-48b6-8fd0-4e53f38b1f03</t>
  </si>
  <si>
    <t>Yakuplu</t>
  </si>
  <si>
    <t>cb0a30a3-26d3-4a77-b83f-1bb82f64cef3</t>
  </si>
  <si>
    <t>246b9e97-96de-4bf4-bc24-95f40697b68f</t>
  </si>
  <si>
    <t>7475ecbf-05c7-4de7-a70b-62702a933ae6</t>
  </si>
  <si>
    <t>b21cb0e9-ea40-485b-89f8-7cac6d143823</t>
  </si>
  <si>
    <t>2b226225-e300-4169-a11e-8031f26075af</t>
  </si>
  <si>
    <t>Kartaltepe</t>
  </si>
  <si>
    <t>22e4d3f5-0148-486b-a8f5-e11eaff18a27</t>
  </si>
  <si>
    <t>68f386cd-395f-46db-af89-6ab9d2a85c91</t>
  </si>
  <si>
    <t>e5214c63-df71-4bd8-a013-84f9fe85e274</t>
  </si>
  <si>
    <t>9875e534-9de3-4431-9b8a-4099c1d46dd4</t>
  </si>
  <si>
    <t>3ff7e208-45f8-49ba-8f02-7bcc0c038e11</t>
  </si>
  <si>
    <t>d3a7ff8e-4042-402d-83f3-113a18c723ff</t>
  </si>
  <si>
    <t>ab2e4e96-8c30-40ae-afb5-31fe0debef9d</t>
  </si>
  <si>
    <t>2dd70522-24e0-4ea9-a7bc-d838800ba5a5</t>
  </si>
  <si>
    <t>1f2a77a9-785b-427d-aaae-e42ecb9dba30</t>
  </si>
  <si>
    <t>b6614d2f-8b1f-4836-8c11-622cdc042d00</t>
  </si>
  <si>
    <t>c8dcd0c6-d810-4cd6-bad9-372afd0afb7b</t>
  </si>
  <si>
    <t>675c075e-59e5-488c-9934-471e8e099991</t>
  </si>
  <si>
    <t>bfad564c-de4a-4106-a4b8-a8e3acde4997</t>
  </si>
  <si>
    <t>71205867-6ba6-4d55-bfd8-68d3e6798c38</t>
  </si>
  <si>
    <t>a232aae2-fa98-4c38-985e-6a9f5b7fe2a5</t>
  </si>
  <si>
    <t>2965216c-04bb-46ed-adbe-cbf63bc47eec</t>
  </si>
  <si>
    <t>46358afa-aaf3-4a4f-8a62-b1789c5e37c6</t>
  </si>
  <si>
    <t>596cff42-0819-4fda-8f09-0b67aec9b890</t>
  </si>
  <si>
    <t>e079dfc7-277d-43c5-a977-c15a89e67921</t>
  </si>
  <si>
    <t>eb43d88f-4623-43fe-a4c0-0aa5a20d420c</t>
  </si>
  <si>
    <t>de7979e8-cc9d-42dc-9615-ddc7f665200b</t>
  </si>
  <si>
    <t>80772809-efe4-4ec4-b20c-ca7189f50d6a</t>
  </si>
  <si>
    <t>d4fef1ca-c908-49c9-918a-839a9b1f7669</t>
  </si>
  <si>
    <t>93b7d3a0-994f-403e-b630-c424ff1e4c67</t>
  </si>
  <si>
    <t>45ec6808-215d-46e8-82a8-16462009f241</t>
  </si>
  <si>
    <t>b788a079-a9ef-46b5-b0f9-45cbcb8ea439</t>
  </si>
  <si>
    <t>65243c83-f73d-4319-b488-d61b360c31c9</t>
  </si>
  <si>
    <t>1f8a031a-fee4-45b0-a76e-a586a302318a</t>
  </si>
  <si>
    <t>7850a21f-aebf-4ee4-8d10-299587426e85</t>
  </si>
  <si>
    <t>ea53fefa-8108-44ae-ad3f-b601e63f3783</t>
  </si>
  <si>
    <t>a96dbb6a-a270-4bf0-9049-f8f66366ae3c</t>
  </si>
  <si>
    <t>5c2f8bba-f381-475d-8d7d-622ef6e52497</t>
  </si>
  <si>
    <t>71aed05c-1589-4ae1-9be5-3756217b3652</t>
  </si>
  <si>
    <t>5c68c4f4-79a0-4172-a385-0caf933fc208</t>
  </si>
  <si>
    <t>463b197d-8119-4433-96dc-e8f480297ad8</t>
  </si>
  <si>
    <t>031bc2fc-4083-4262-a4d8-81dab467a244</t>
  </si>
  <si>
    <t>ad4340b4-e2a5-4bc6-9c7a-51789cab3683</t>
  </si>
  <si>
    <t>9aa8223d-d7b5-4095-ae15-ca7f7b284fbb</t>
  </si>
  <si>
    <t>aa133857-307f-4e2b-9a97-f73b0f213cf9</t>
  </si>
  <si>
    <t>f6ec834f-af23-48ff-ad80-7c0709c6e226</t>
  </si>
  <si>
    <t>ee041bfd-7f10-4d42-898a-a6dfb442a141</t>
  </si>
  <si>
    <t>a48051d1-705b-4957-b973-5b9fabbb56c1</t>
  </si>
  <si>
    <t>221092e2-1cb9-4d65-9421-fec59c10e3ab</t>
  </si>
  <si>
    <t>8059ce97-2cba-41d7-ae69-0628c29ad333</t>
  </si>
  <si>
    <t>03afab33-b50c-496d-9340-537d9952f30e</t>
  </si>
  <si>
    <t>78a5dac0-a340-48f3-8c77-ea0bae03c019</t>
  </si>
  <si>
    <t>6d58f581-574d-47c8-9f67-f9c7da313839</t>
  </si>
  <si>
    <t>95a74260-01ed-4182-ae36-390d93b40a43</t>
  </si>
  <si>
    <t>0eac2585-8692-47f2-9aa0-8a19b974ef7a</t>
  </si>
  <si>
    <t>ae976248-a865-4882-bb88-4ba4204080af</t>
  </si>
  <si>
    <t>eb37df5b-77ec-46c0-a9ac-ca84a43f58f1</t>
  </si>
  <si>
    <t>8d5620ec-4ef9-455b-907c-518acf76f059</t>
  </si>
  <si>
    <t>d4ecf080-7e74-4ba4-a557-dddb41d90254</t>
  </si>
  <si>
    <t>5b903d86-0ea1-476e-b730-8e88275f0b96</t>
  </si>
  <si>
    <t>855bc54f-b2c6-4763-b67d-1adebd5cfddf</t>
  </si>
  <si>
    <t>360e102e-da0c-481f-ad91-49cf9948eb0d</t>
  </si>
  <si>
    <t>d5d4f3fe-a937-4474-9820-5a9d165397b4</t>
  </si>
  <si>
    <t>370b4dae-36ea-466e-bb0b-2021098626fd</t>
  </si>
  <si>
    <t>5884f88e-7b9d-4fbb-a883-225b280a63f1</t>
  </si>
  <si>
    <t>bcc4a4be-645a-4d2c-9aa6-8172fb034280</t>
  </si>
  <si>
    <t>7710a7d8-f106-4877-98a4-d0a6fa9bbed2</t>
  </si>
  <si>
    <t>4aa40902-f607-4098-a037-dde48a3353fd</t>
  </si>
  <si>
    <t>364cdad6-d8a3-4603-a3e6-81a9cc59430c</t>
  </si>
  <si>
    <t>141cac46-d14f-44ed-9281-c2260f7bd22d</t>
  </si>
  <si>
    <t>131d97ee-446b-476d-b8cd-5e6dcc91f420</t>
  </si>
  <si>
    <t>38e1351e-168e-430c-9c36-c61b691a3acd</t>
  </si>
  <si>
    <t>03e1dc69-79d7-4278-850b-caddf0d1b154</t>
  </si>
  <si>
    <t>7c3a57e0-04e1-4f8f-8cc4-5e4ab00394dc</t>
  </si>
  <si>
    <t>80d65d63-45fe-4bf7-9eae-f71cdd17cbac</t>
  </si>
  <si>
    <t>21f27b7d-2572-4e27-87da-71ca07752d0c</t>
  </si>
  <si>
    <t>Burhaniye</t>
  </si>
  <si>
    <t>9a9d6c8d-e36b-4b62-9671-a42022fbafb5</t>
  </si>
  <si>
    <t>5c01ee1e-13ab-46a4-bd33-961a98374816</t>
  </si>
  <si>
    <t>4dbbc585-6d6f-411b-87e3-70b9f43fae9d</t>
  </si>
  <si>
    <t>5e0ebab2-3535-4f36-b2de-596c44bb433e</t>
  </si>
  <si>
    <t>088e8153-eecc-4d7b-8af6-793bb0b6c37d</t>
  </si>
  <si>
    <t>ec88dbdd-7845-4fe3-ba2d-87f45e0d8330</t>
  </si>
  <si>
    <t>c5815b0a-fade-49da-b1e1-5a185f5c34f2</t>
  </si>
  <si>
    <t>14e047d4-b6a0-4441-b96c-7303d3a97276</t>
  </si>
  <si>
    <t>253dcd17-3a44-4cf9-bca1-fecf9bd30193</t>
  </si>
  <si>
    <t>4deeeed4-4bac-43c6-bc61-d4a6e206ab3a</t>
  </si>
  <si>
    <t>482afab2-35a2-42c1-966b-9daca3454718</t>
  </si>
  <si>
    <t>081cfb1a-09d2-49e0-acbc-7bc3474c8689</t>
  </si>
  <si>
    <t>e165226a-6dc0-43b5-b0b6-2b97a2ceeb34</t>
  </si>
  <si>
    <t>4627adae-236e-4656-b776-f1f8f49951f9</t>
  </si>
  <si>
    <t>fe09f013-351e-43b5-ac74-31f5592ef1a0</t>
  </si>
  <si>
    <t>a6fde15b-149f-4006-8577-da15fe3ef097</t>
  </si>
  <si>
    <t>3b9dd56b-d9b3-4f2a-a36c-f881e0a58282</t>
  </si>
  <si>
    <t>e832d031-810b-4dfb-a097-ddca0328c547</t>
  </si>
  <si>
    <t>5c4bce92-f899-49b5-80d0-6d181462ad4b</t>
  </si>
  <si>
    <t>17dc04d3-ad05-4ca3-8560-ea60af6bde11</t>
  </si>
  <si>
    <t>60672bb1-c0c0-4519-a33b-dbe62ca7b7fd</t>
  </si>
  <si>
    <t>74de1392-7279-4cee-aa2d-07597b5b2c90</t>
  </si>
  <si>
    <t>56854b50-106d-432b-9f39-77fa92507006</t>
  </si>
  <si>
    <t>f391a191-8c14-49d8-89d3-4642dd42a8cb</t>
  </si>
  <si>
    <t>fb58aeab-3063-470f-822c-540ef44c3e12</t>
  </si>
  <si>
    <t>8184efc7-7c6d-4ec9-aa1f-53d4f3f7b8ea</t>
  </si>
  <si>
    <t>14e123b3-6664-47b0-8579-80e29bf4a7ce</t>
  </si>
  <si>
    <t>770a1e6d-a564-43ec-92d3-22956109f0ca</t>
  </si>
  <si>
    <t>c7daa448-f438-4685-8218-9139131029b7</t>
  </si>
  <si>
    <t>3ac95252-5913-4bd7-94dd-5253bf9fc52e</t>
  </si>
  <si>
    <t>873b64c3-44dd-4593-bb27-7dcb8dc1d909</t>
  </si>
  <si>
    <t>d242316e-2fc3-441b-a917-efc98a08c7b0</t>
  </si>
  <si>
    <t>264df1ac-7417-42ce-a9fa-4f4d09589cc8</t>
  </si>
  <si>
    <t>3d1da11b-2ea2-4cd1-ae9f-f98a3f255fe3</t>
  </si>
  <si>
    <t>f4c836e5-6c46-4595-87cd-a48e7a8ae183</t>
  </si>
  <si>
    <t>03bd9358-0f0b-4a71-9140-9993d47568de</t>
  </si>
  <si>
    <t>1d6fa0dc-ae41-4e8b-b22e-a46b79e49b95</t>
  </si>
  <si>
    <t>f3346e94-520a-4e29-891c-72fadd521898</t>
  </si>
  <si>
    <t>f3aac7a8-4387-4a21-ac6f-0300c9d90e2d</t>
  </si>
  <si>
    <t>92cc103e-1276-4a7b-9037-fbe73b9be680</t>
  </si>
  <si>
    <t>e44c771c-45bb-47ad-b55a-368a083bf893</t>
  </si>
  <si>
    <t>1385bd41-b346-46df-9af4-e315170d7f02</t>
  </si>
  <si>
    <t>47a4f975-b750-4f23-9a88-e4241df28ad0</t>
  </si>
  <si>
    <t>ebc5d21e-ea7d-4ca2-bb2d-8ba9cbc8e1dc</t>
  </si>
  <si>
    <t>044d129c-73a1-492c-97f7-1c1496775d64</t>
  </si>
  <si>
    <t>ff8a80c4-0a7d-4291-a65a-fca08054b9bd</t>
  </si>
  <si>
    <t>80e4ce32-9f80-40c1-b141-8b83c71ffd8c</t>
  </si>
  <si>
    <t>b9a7fe66-ae11-4b3d-8802-6a06d3b2c24e</t>
  </si>
  <si>
    <t>68cf0195-d469-4f8c-908a-196dfd39f25c</t>
  </si>
  <si>
    <t>95cd2f90-895c-4696-8c29-b640a29f9ae8</t>
  </si>
  <si>
    <t>2dc1e520-0ccd-4375-a815-d6dde0b8b10e</t>
  </si>
  <si>
    <t>37105dae-48f2-4f7b-aae6-11e230c04670</t>
  </si>
  <si>
    <t>2e34a7d6-304b-4fb4-b1c6-29d0b738f8c5</t>
  </si>
  <si>
    <t>ae08289e-2e99-424b-9f34-3818d5f01cdb</t>
  </si>
  <si>
    <t>beef39d7-7b4a-4c7d-9692-78fd65346001</t>
  </si>
  <si>
    <t>e866638d-581b-49fd-b96c-8a19940fb3a2</t>
  </si>
  <si>
    <t>f45e502b-f723-4d28-8449-4dff5e447dec</t>
  </si>
  <si>
    <t>ff24cab9-916a-4006-b604-5818068b1ab4</t>
  </si>
  <si>
    <t>445795f7-8794-4f64-be19-aeb15d0250e6</t>
  </si>
  <si>
    <t>24c61c93-4470-42f0-b14b-2d8ffe2aa7d0</t>
  </si>
  <si>
    <t>9e77455c-a6c3-4064-a380-dd26e3a4f6ee</t>
  </si>
  <si>
    <t>84f8ddb8-a432-4cb1-a471-c500bbba4bdd</t>
  </si>
  <si>
    <t>393c7068-b24f-478a-9ddb-91384bab0a1a</t>
  </si>
  <si>
    <t>d838cf89-9dfa-4974-a919-696dbf5a0e37</t>
  </si>
  <si>
    <t>83434518-ecf0-478e-ad62-de1554694d8e</t>
  </si>
  <si>
    <t>915c90ab-f939-448f-8010-df65e5c3e0a1</t>
  </si>
  <si>
    <t>99239cc1-a919-4cc1-9226-48ae332a6c99</t>
  </si>
  <si>
    <t>09af7ac3-3b7d-436e-89cf-bd3178d85c08</t>
  </si>
  <si>
    <t>8d962df9-13fb-4156-b79d-4692bb8ef397</t>
  </si>
  <si>
    <t>5ad38711-e5bc-4602-b2f2-72b6cf06002c</t>
  </si>
  <si>
    <t>479897c0-004a-4397-bfab-75a26d49388c</t>
  </si>
  <si>
    <t>2513b436-6a4f-4f14-bd2b-11c3d6711d5b</t>
  </si>
  <si>
    <t>f3e524f3-30a5-418d-861c-823e4a1c603c</t>
  </si>
  <si>
    <t>5c7c1dc0-0ddb-4041-8408-65838752f957</t>
  </si>
  <si>
    <t>d82d16ee-d22c-4920-9362-39d6f7548079</t>
  </si>
  <si>
    <t>6660b1e0-1657-4fc1-835e-7651b91ad363</t>
  </si>
  <si>
    <t>6255d985-1ddd-4410-b907-2ce5eab0aaf9</t>
  </si>
  <si>
    <t>0c484000-8593-461f-9e19-979542d6c91e</t>
  </si>
  <si>
    <t>2ee42004-78ce-4cd1-b69d-fed7ea9f4422</t>
  </si>
  <si>
    <t>2fe5a365-30d9-4342-8e25-fb76f1545737</t>
  </si>
  <si>
    <t>8452d35e-a30a-4d8e-a330-270572dfe295</t>
  </si>
  <si>
    <t>4f22cf79-fb4a-41ef-a2f0-8fc8c113164c</t>
  </si>
  <si>
    <t>7f01e663-6976-4fb8-aefb-21b27a2240e5</t>
  </si>
  <si>
    <t>ed0a5091-0ffa-48ff-a875-befbe0e9554d</t>
  </si>
  <si>
    <t>ad1bddf8-c239-42ad-b87d-022a36e0ddbf</t>
  </si>
  <si>
    <t>0df16988-64a9-4a2c-8319-5a18b5ec1172</t>
  </si>
  <si>
    <t>0b2c35a5-e442-48ff-92dc-4ba829cc1926</t>
  </si>
  <si>
    <t>d22dfbff-1b44-4fd5-ac1d-6da6816c7625</t>
  </si>
  <si>
    <t>889234cd-f369-4577-b06e-22381a8545fe</t>
  </si>
  <si>
    <t>44341a1d-3f88-4217-afb1-380ed392a16f</t>
  </si>
  <si>
    <t>57ae46c8-6e6b-4d66-8908-5d1d2edcd51e</t>
  </si>
  <si>
    <t>a766cbbb-2f3e-4a8e-b461-da1faf0ec858</t>
  </si>
  <si>
    <t>60571c6d-c194-45c3-bf51-73e2fe8e166f</t>
  </si>
  <si>
    <t>aae71678-c207-4255-a34c-8ec89f8680aa</t>
  </si>
  <si>
    <t>751c58d9-0a38-41e2-8130-e6cd3048aec7</t>
  </si>
  <si>
    <t>28e4e212-ec15-4391-a5a1-b2a06c96463a</t>
  </si>
  <si>
    <t>a6d4c79e-d46f-477f-8524-a344aa00cddf</t>
  </si>
  <si>
    <t>28aba14b-f314-4c8b-897c-a68dcef02fb2</t>
  </si>
  <si>
    <t>bad8e649-27ae-4905-8d0c-ecd2b8188327</t>
  </si>
  <si>
    <t>8aa4f025-ef86-463c-9551-5d0061c6023f</t>
  </si>
  <si>
    <t>be4d69d4-e435-4755-b426-982345d30239</t>
  </si>
  <si>
    <t>13ad08ed-fcc6-42bf-93b1-0022ba5929fb</t>
  </si>
  <si>
    <t>8c7ab72c-a6db-468d-8cb7-dfe4562fe427</t>
  </si>
  <si>
    <t>88571943-49eb-46fd-8631-9101bd3acc13</t>
  </si>
  <si>
    <t>6e4e07c8-ae1d-4998-a6d6-0e7ebec51ef3</t>
  </si>
  <si>
    <t>31ad002c-f34f-42b6-8e4a-0c11235e17f6</t>
  </si>
  <si>
    <t>91617f77-6627-4cf8-b4ce-479ce026c3de</t>
  </si>
  <si>
    <t>5c835df5-17ce-445b-8ebe-20afef8eb4d2</t>
  </si>
  <si>
    <t>0a1681e5-57dc-4f18-96ca-e738261ead7c</t>
  </si>
  <si>
    <t>72539e42-7368-49c8-9a92-a70f53b8087d</t>
  </si>
  <si>
    <t>09c1e0b6-e722-4bb0-bbc7-e1b60ea81cde</t>
  </si>
  <si>
    <t>625a91a4-d3fb-4ea1-a3d3-a61cd53e0274</t>
  </si>
  <si>
    <t>cd93999f-f196-47cb-b644-949fd716e1af</t>
  </si>
  <si>
    <t>ac92bb8b-edf6-4fd4-bcc8-143f9692a903</t>
  </si>
  <si>
    <t>80326722-6bcb-4950-a36b-4fe025fab8f2</t>
  </si>
  <si>
    <t>ba445db3-6c0b-4a3c-99b0-3224f69a6d1d</t>
  </si>
  <si>
    <t>e90134af-8f29-4ad5-a8c5-5f99b1a5fc7a</t>
  </si>
  <si>
    <t>98fe2c1f-b7a4-4bf3-ad1a-b026f05ffb47</t>
  </si>
  <si>
    <t>2c6981e0-cdfe-49c5-a691-64d76b00b257</t>
  </si>
  <si>
    <t>fb89f066-c8ba-47f7-94b6-fe96c8cb4dbc</t>
  </si>
  <si>
    <t>6504ae85-a9d6-4910-bb22-5cb6d1a656ef</t>
  </si>
  <si>
    <t>c868dc5b-1ec2-4672-bdff-08ab30036f7f</t>
  </si>
  <si>
    <t>9a5a2b05-481c-4d33-ab13-c7a3924caaa0</t>
  </si>
  <si>
    <t>aa970aff-89ed-49f7-ac79-9e6eefc0e76c</t>
  </si>
  <si>
    <t>f21cb179-02ed-4e4f-b2ce-06b654a60379</t>
  </si>
  <si>
    <t>0e2fcccf-5927-457f-97ad-4bbce5c9f12e</t>
  </si>
  <si>
    <t>c4369039-0a72-4b34-b26e-8cce2efc1b96</t>
  </si>
  <si>
    <t>ebe130d5-7e77-4e7f-9dde-5a138a207ac6</t>
  </si>
  <si>
    <t>Bebek</t>
  </si>
  <si>
    <t>0af6c074-146c-4dd2-9100-9effb8b21ef2</t>
  </si>
  <si>
    <t>22967eee-e8c5-46e8-8a84-2d3a9e13e738</t>
  </si>
  <si>
    <t>00d959d9-cc4e-4878-8040-ad57ab5aa7b2</t>
  </si>
  <si>
    <t>cd1a8b68-9fe1-41ed-b70e-62a13564d6a9</t>
  </si>
  <si>
    <t>84fc8373-5451-4a91-8742-07500aae5411</t>
  </si>
  <si>
    <t>7fef1932-fbcf-4ae3-abf7-66a564c98b72</t>
  </si>
  <si>
    <t>ae2f896a-521e-4dc5-b5c9-bca80f66aacb</t>
  </si>
  <si>
    <t>3b3914f4-5746-4dc1-af3a-47e63a5eaaa6</t>
  </si>
  <si>
    <t>Teşvikiye</t>
  </si>
  <si>
    <t>8a2bb32a-3770-4390-8d02-525a10c2fe22</t>
  </si>
  <si>
    <t>969e8c16-3ba9-46a6-97e4-ac5ed9aa18d7</t>
  </si>
  <si>
    <t>11122e73-f0de-4740-85ef-75ccce288620</t>
  </si>
  <si>
    <t>1b1ec10e-b542-4a19-bbc2-39177206bf88</t>
  </si>
  <si>
    <t>a43a4ee0-aae4-4bc5-bfa7-0d87b0a3b751</t>
  </si>
  <si>
    <t>57359006-3d72-4044-a128-7e5832b5455c</t>
  </si>
  <si>
    <t>8dcafb29-c0a5-4f9d-94dd-6e062663b2fd</t>
  </si>
  <si>
    <t>77bb0679-2a92-4916-939d-b1b95eb86d77</t>
  </si>
  <si>
    <t>d83094b3-af74-4b8d-9f78-c337cad6b8cc</t>
  </si>
  <si>
    <t>27209962-51fd-474c-abad-5d0eba999a2a</t>
  </si>
  <si>
    <t>33d5dfc3-2b57-479b-ad2f-0aa853339803</t>
  </si>
  <si>
    <t>36cc7768-99a4-441b-8814-bf67281a8c6f</t>
  </si>
  <si>
    <t>d8a9f3d9-7500-44bf-be01-cb945fb52f66</t>
  </si>
  <si>
    <t>bb211d78-e942-46d4-860b-d908cb4459b6</t>
  </si>
  <si>
    <t>80cb4586-3852-4a59-86f8-f8ac29c6d3c0</t>
  </si>
  <si>
    <t>a3e98df1-4501-4679-9a77-06c97a50e92f</t>
  </si>
  <si>
    <t>4726af6e-663c-4d14-bae8-a2fa0a57e8a4</t>
  </si>
  <si>
    <t>Güzeltepe</t>
  </si>
  <si>
    <t>46b68449-d4d7-4a09-a93e-144412642648</t>
  </si>
  <si>
    <t>fc72ffed-cddd-47a5-b6a3-2ba59ecdaa8d</t>
  </si>
  <si>
    <t>aaede24a-31ef-4e83-af65-9c0283a8fc2a</t>
  </si>
  <si>
    <t>6e395a8b-3893-46eb-ba80-e9d468e6b76e</t>
  </si>
  <si>
    <t>21c7dcad-4f3a-4045-9d8c-93658e4b7899</t>
  </si>
  <si>
    <t>9f803f93-9f68-485d-9dbb-854479f6c8d7</t>
  </si>
  <si>
    <t>dd4a87a9-b917-4fc7-9a3e-af131b70920c</t>
  </si>
  <si>
    <t>d3721a93-2e62-493a-9611-72ab360c1eed</t>
  </si>
  <si>
    <t>6566e443-ca95-4022-8ca6-0dd030b2179a</t>
  </si>
  <si>
    <t>a116be0c-7157-4c34-873b-2df82b20d9bc</t>
  </si>
  <si>
    <t>5159b4fe-29ab-4ee3-96ca-e17e3f8a9bdc</t>
  </si>
  <si>
    <t>775edc68-f87c-4a84-896e-873ab1cdf79d</t>
  </si>
  <si>
    <t>c6ddc28a-eebb-4528-8015-931be718989d</t>
  </si>
  <si>
    <t>c999a560-d233-4dca-9631-eea90bb07987</t>
  </si>
  <si>
    <t>83f7368e-8d87-41b1-bc80-24892f311fbf</t>
  </si>
  <si>
    <t>590391d6-e1a0-4586-8dff-4a783ec58439</t>
  </si>
  <si>
    <t>cf075739-e3b9-4625-86f6-f29a75c424cb</t>
  </si>
  <si>
    <t>ae0e75a3-d1ee-474b-8506-6282068ba058</t>
  </si>
  <si>
    <t>f5a7a376-d573-4fb2-b9a8-7f86885c4839</t>
  </si>
  <si>
    <t>c9c46e85-15a8-4e23-95ac-ad5954409cd3</t>
  </si>
  <si>
    <t>71326e9f-6418-48bf-a4ae-92a7739b7c85</t>
  </si>
  <si>
    <t>bc00bd73-9dad-4e28-a856-bc6d9ece8104</t>
  </si>
  <si>
    <t>2a10b624-090a-4b90-9973-7bd0c2485567</t>
  </si>
  <si>
    <t>eb109430-0205-4764-8b64-d51c06f091b3</t>
  </si>
  <si>
    <t>7efd0a2d-37a9-476b-9ee3-745da9c392e8</t>
  </si>
  <si>
    <t>33a791ed-b2c7-4f3f-b7d0-f2fce2d93c9d</t>
  </si>
  <si>
    <t>75dc19b9-dd48-4500-a0b8-331a1457643c</t>
  </si>
  <si>
    <t>67de844c-9874-4786-b2be-c708fc641dcf</t>
  </si>
  <si>
    <t>8d512d2d-2645-4e09-aff6-fa0ba1e03c26</t>
  </si>
  <si>
    <t>d535982c-4171-4408-83a4-3ec50898f050</t>
  </si>
  <si>
    <t>27ed68ea-9ddc-456c-bac8-760210546f0e</t>
  </si>
  <si>
    <t>a2fed7dd-5712-4b7e-87e0-c342a02144d9</t>
  </si>
  <si>
    <t>2b0afdd1-88b9-4179-bad9-dfb77606c3b5</t>
  </si>
  <si>
    <t>e8460be0-e61f-4913-ab1a-6ca4f073713a</t>
  </si>
  <si>
    <t>a771c3e1-c5bd-49b2-9339-8a08d155d09c</t>
  </si>
  <si>
    <t>ee8668ee-6dab-4a4b-b013-3a4cfba6bc55</t>
  </si>
  <si>
    <t>d2cf5e4e-5dc5-45e3-a166-8719125e2e95</t>
  </si>
  <si>
    <t>7b0534b1-51dd-4594-aab7-cd931fed8dfb</t>
  </si>
  <si>
    <t>c86509dd-9aad-4d92-96df-f9a7983d214a</t>
  </si>
  <si>
    <t>9d5b6f7b-20dd-49d3-a24b-7d92a3bee52a</t>
  </si>
  <si>
    <t>37495e1a-4afa-49c4-9563-07a699fc94ed</t>
  </si>
  <si>
    <t>1e69b0df-2d9e-4c82-b490-1afc83defc86</t>
  </si>
  <si>
    <t>1a7b352e-f7d1-4b45-a129-cdc5d6e6f6cf</t>
  </si>
  <si>
    <t>67215729-d1c7-46c1-b3db-e7820362f6db</t>
  </si>
  <si>
    <t>8a0a4aec-decd-40d2-b113-e9703702ed2a</t>
  </si>
  <si>
    <t>e7458bf0-3417-49d0-a5a8-a1f98541a521</t>
  </si>
  <si>
    <t>0efa2f02-2be1-48da-ac25-8a77201728c0</t>
  </si>
  <si>
    <t>388059f1-6689-4c1d-8c92-6242a46fd1ed</t>
  </si>
  <si>
    <t>1cd08e0b-23f5-482a-afa5-8310dcdafa13</t>
  </si>
  <si>
    <t>f0ab8a9f-d312-40b6-9495-cbf4521beba6</t>
  </si>
  <si>
    <t>9eec34a7-7e80-4734-ac7a-4d937fa42717</t>
  </si>
  <si>
    <t>cc758cf7-978a-44c6-be56-70f5fc8b67ae</t>
  </si>
  <si>
    <t>1ada9895-1740-4ad5-8a38-f5e5709386dd</t>
  </si>
  <si>
    <t>4867b7b8-84da-438b-8e4a-7ae9e16ac5f4</t>
  </si>
  <si>
    <t>97c08815-a628-4ca5-98d8-8eafc94f1c29</t>
  </si>
  <si>
    <t>797ad693-d46e-4d79-a52f-fabe4e292a98</t>
  </si>
  <si>
    <t>8d3e9120-dbb4-4ab7-af04-1696d39d6610</t>
  </si>
  <si>
    <t>ded98de2-8e9c-454d-a847-333a8314792d</t>
  </si>
  <si>
    <t>5c0a6f57-240d-47bd-9c3f-ad3e44a78c4c</t>
  </si>
  <si>
    <t>ea0cff86-a745-4816-b8f8-e0a6648dcce9</t>
  </si>
  <si>
    <t>9c48cdfa-4e69-4d1b-a307-a2d87509f421</t>
  </si>
  <si>
    <t>277bb06b-a242-4eda-b9d1-e4e3c4b42764</t>
  </si>
  <si>
    <t>6ed0aa1f-9bc6-4d69-b4ad-c8613f8cc2e0</t>
  </si>
  <si>
    <t>180b69b9-c667-43a2-848d-221950116b70</t>
  </si>
  <si>
    <t>bdb2a196-9fcd-4d80-8a35-514e4f09bd4b</t>
  </si>
  <si>
    <t>258ede88-6897-46fb-9231-061e85769562</t>
  </si>
  <si>
    <t>5c859779-2a57-4e90-94d2-bfd344344d56</t>
  </si>
  <si>
    <t>bd4efd57-2ac2-410a-9162-fe7afc40ca11</t>
  </si>
  <si>
    <t>b4d258a6-f2f6-431b-a62c-f1a5c7268b15</t>
  </si>
  <si>
    <t>a9257bfb-995f-4f99-9ffb-2b5c5d653695</t>
  </si>
  <si>
    <t>a51eba6e-11c1-4319-9f80-6710b3d2bdef</t>
  </si>
  <si>
    <t>99b7f34b-c86d-4dba-931d-12f0da432122</t>
  </si>
  <si>
    <t>d5bf606d-22bf-4a2f-8790-95846c381e48</t>
  </si>
  <si>
    <t>5f9557cf-74f5-4c87-9f5e-d10537720825</t>
  </si>
  <si>
    <t>f645c7ec-7233-4cf1-a991-f214a78ecc13</t>
  </si>
  <si>
    <t>Kuloğlu</t>
  </si>
  <si>
    <t>f2e51a71-fc7d-4437-b953-4623192de5bf</t>
  </si>
  <si>
    <t>678625c8-236f-4938-b60d-d443320fd945</t>
  </si>
  <si>
    <t>3ae4f280-91c0-4818-9fd9-2cac71937fb1</t>
  </si>
  <si>
    <t>d9a8d5f7-bbf7-4193-bdf8-c3a69b3cdc96</t>
  </si>
  <si>
    <t>faf7c9c5-f1b9-4307-85a6-0ff20c94692d</t>
  </si>
  <si>
    <t>f3256db3-afc9-41f3-92e3-a3921bbb395e</t>
  </si>
  <si>
    <t>27e507a2-f6e4-4f34-9cb2-dbc57d000cb8</t>
  </si>
  <si>
    <t>f557dcf9-87c3-4817-a9d9-aaba83ff2762</t>
  </si>
  <si>
    <t>5ee495c0-d2b8-4f77-a8fc-b7fcd7b06488</t>
  </si>
  <si>
    <t>e3dc17d4-4f09-440b-bb59-43fb308863db</t>
  </si>
  <si>
    <t>e460c344-8aa3-4c12-86d0-6e0ec1615442</t>
  </si>
  <si>
    <t>0038cc57-be07-414d-8eb5-4909a2bbbdf2</t>
  </si>
  <si>
    <t>a97472b2-5226-452b-a2c0-49ab068f9e6c</t>
  </si>
  <si>
    <t>236bbb0c-fb3d-4df8-bca6-b3cd21e048ef</t>
  </si>
  <si>
    <t>7ba91a26-0966-4da6-9447-c8f0aaca6b5c</t>
  </si>
  <si>
    <t>fabe5a31-3c2d-4fde-98bc-bf87eaf0fb06</t>
  </si>
  <si>
    <t>0994e928-dd73-4c12-834d-ff41a720d168</t>
  </si>
  <si>
    <t>9569ddd8-59c3-423a-ac73-73fe14314d3b</t>
  </si>
  <si>
    <t>4623d151-a37c-4b22-bf38-41bd91af3a73</t>
  </si>
  <si>
    <t>c3aee638-af81-4c1d-ab6c-909f3518e569</t>
  </si>
  <si>
    <t>790536ba-1d39-4bc5-96aa-202822a52c2e</t>
  </si>
  <si>
    <t>6075228f-e77b-4250-9def-adb2b6e83ce8</t>
  </si>
  <si>
    <t>6d074507-d232-41f2-996b-871a1cfe8a43</t>
  </si>
  <si>
    <t>7d7c0c41-0fbb-41c7-98af-2e89574b075a</t>
  </si>
  <si>
    <t>3c1aadb9-dbd3-4e55-b7e8-1b95265c21ae</t>
  </si>
  <si>
    <t>d575b493-9792-4fb7-9b57-93730001129d</t>
  </si>
  <si>
    <t>db99acca-72d8-4fcd-b408-3384268bfde1</t>
  </si>
  <si>
    <t>072a9276-bef4-4406-a009-6ea5adbafb49</t>
  </si>
  <si>
    <t>739f3063-d0f5-49c2-a1e8-84c4dad47196</t>
  </si>
  <si>
    <t>5e4fea92-a8e0-4427-b652-28a616a7f7d1</t>
  </si>
  <si>
    <t>abb13add-4c00-463e-b375-c351c5c27ebf</t>
  </si>
  <si>
    <t>af37af50-3679-4349-803f-12cf55341b67</t>
  </si>
  <si>
    <t>9df0531f-c055-4914-8dcb-9f539dffba5e</t>
  </si>
  <si>
    <t>7fc3acda-b17a-44ea-92d8-066cbe114b9e</t>
  </si>
  <si>
    <t>009867e9-9f79-4455-95fa-0206e3a2cbc2</t>
  </si>
  <si>
    <t>51080bfa-77b1-4a15-937f-2dd143c4c31f</t>
  </si>
  <si>
    <t>5ffc59a1-71ba-48d6-badf-b5b3ebbb870c</t>
  </si>
  <si>
    <t>41cbad63-a7f7-44a7-9c3b-acb900b65324</t>
  </si>
  <si>
    <t>cd7fa54a-ab83-42f3-bdc1-fe452b21cc35</t>
  </si>
  <si>
    <t>8147fd87-e9da-4e95-bfaa-dcc2b174b215</t>
  </si>
  <si>
    <t>d9c87aee-5765-4ba2-9c94-e635408b8ee2</t>
  </si>
  <si>
    <t>1ee0b843-43e8-4731-8668-06924b653580</t>
  </si>
  <si>
    <t>447392b4-0f99-4d88-8c1a-c13ed17c99d3</t>
  </si>
  <si>
    <t>f1b1a75c-2343-4aac-b438-d190c92e7af2</t>
  </si>
  <si>
    <t>d5935ad8-2ad1-4b0f-8023-fac538413a1b</t>
  </si>
  <si>
    <t>02a61020-6bcc-47fb-a6c1-5d6d5382277b</t>
  </si>
  <si>
    <t>0d33dc46-4d10-4dba-97ed-19e9dfdf1f4a</t>
  </si>
  <si>
    <t>8da122f4-38e3-4ca7-a5f9-203937d5ccf6</t>
  </si>
  <si>
    <t>7be4478a-3082-44ee-8dfa-23364bb629f8</t>
  </si>
  <si>
    <t>1baabb17-c8f2-4561-875d-cac9edc2270d</t>
  </si>
  <si>
    <t>6c85d16f-35e6-4f2a-985d-2b47b7d252b4</t>
  </si>
  <si>
    <t>0d83adab-94b5-4699-ad36-0b4f18356b44</t>
  </si>
  <si>
    <t>56cd4093-c4aa-491d-a7a9-feaaf50d62da</t>
  </si>
  <si>
    <t>2759a70f-f82a-4fad-81e2-4fe5d29cda89</t>
  </si>
  <si>
    <t>8c8a6af7-c500-4e32-be64-69bb4b97714a</t>
  </si>
  <si>
    <t>1f04475e-c0d8-4fb1-9715-7e1db6c7c48a</t>
  </si>
  <si>
    <t>9deead37-3660-4975-8c96-24c53100a3c7</t>
  </si>
  <si>
    <t>89da289e-7b50-4151-9b3b-a2eff495e980</t>
  </si>
  <si>
    <t>be233058-1e84-40ef-9aee-562930fa64ec</t>
  </si>
  <si>
    <t>324f0072-ba0f-4108-a013-c8ff5a7383d6</t>
  </si>
  <si>
    <t>e5b50bce-3520-46b5-a8e2-1b3fa467390a</t>
  </si>
  <si>
    <t>b7348815-2283-4786-abb9-6ba9661b109b</t>
  </si>
  <si>
    <t>7ba466e3-86ba-460e-947a-7bf0a5e7cd7d</t>
  </si>
  <si>
    <t>d0752fcf-5139-4c19-9a8f-774c9a595b22</t>
  </si>
  <si>
    <t>caa44335-8b73-42d2-94af-ad0e0eacaec5</t>
  </si>
  <si>
    <t>31a2adfc-2593-4545-8207-9302e26abb1e</t>
  </si>
  <si>
    <t>42b3b40a-16dd-4707-8037-e868c210e8ee</t>
  </si>
  <si>
    <t>9c7c7677-ae54-4b37-9b35-f546c02e9e4c</t>
  </si>
  <si>
    <t>03727065-03ee-4983-bb13-6a32fc55cff5</t>
  </si>
  <si>
    <t>23bf07c3-83f3-476b-a631-f4e9e9338f28</t>
  </si>
  <si>
    <t>d4616e26-6a95-4728-bc64-ccda65ab6252</t>
  </si>
  <si>
    <t>34d3f38e-e7dc-43cf-84ab-b5952548ff96</t>
  </si>
  <si>
    <t>a3cb5fe6-36bd-49ea-984b-bb551193d317</t>
  </si>
  <si>
    <t>6e5a0e07-46d3-498a-a784-f9a547023c5d</t>
  </si>
  <si>
    <t>18a66522-086a-47b2-a933-24d9806b5592</t>
  </si>
  <si>
    <t>e21446b6-2ebb-49d0-a9ba-bdf8d241070a</t>
  </si>
  <si>
    <t>d53dcc6a-3c30-4a7a-ae76-64e410224c12</t>
  </si>
  <si>
    <t>ba688707-9e86-4be2-9a2d-9f949e5fd531</t>
  </si>
  <si>
    <t>a0dc025b-bc79-44c6-b35f-4a13ef98242e</t>
  </si>
  <si>
    <t>0eb641c2-e474-46bc-a37a-ff7cab3695f6</t>
  </si>
  <si>
    <t>c989eaac-d227-425c-bb82-88cf9dfc6e5b</t>
  </si>
  <si>
    <t>ee93c4b9-1782-40ec-915c-49f3338a86f2</t>
  </si>
  <si>
    <t>b57e2810-4d4d-4220-8303-29a58fc41a75</t>
  </si>
  <si>
    <t>b0a134a9-0592-470e-a1af-286197607e8b</t>
  </si>
  <si>
    <t>93536bb8-04ba-4056-8fa3-54ad2b12cd8e</t>
  </si>
  <si>
    <t>728c3e72-3d80-4de3-bb15-81545c6ea77f</t>
  </si>
  <si>
    <t>8bc2f422-dcb3-4688-9c37-bb90027a5f2b</t>
  </si>
  <si>
    <t>e8e4ceca-6bc8-401a-8f27-6f8ec82106fb</t>
  </si>
  <si>
    <t>65b5c16a-e8fb-4d93-9c95-4f80bd390d80</t>
  </si>
  <si>
    <t>0e714099-3656-4123-9896-ff9b07f4b944</t>
  </si>
  <si>
    <t>d703b827-c4de-4ccd-9fb4-6c56184e1a65</t>
  </si>
  <si>
    <t>c28b23e9-90cb-4ac9-8cc7-34df89041d47</t>
  </si>
  <si>
    <t>da3faea4-7951-40a9-baf0-16dde559c8c8</t>
  </si>
  <si>
    <t>1f266b32-35b2-45b9-9e46-ee8bbb5d64b5</t>
  </si>
  <si>
    <t>16383901-f583-437b-a04a-2bb4df41689b</t>
  </si>
  <si>
    <t>37c99d10-dbda-42d7-9417-8551186939d5</t>
  </si>
  <si>
    <t>058040f5-a050-4449-a3d1-ebbd04cd71ec</t>
  </si>
  <si>
    <t>6b12798e-c994-4d21-9f44-7717646ba4f7</t>
  </si>
  <si>
    <t>341f19ed-bed2-4614-8f51-fd9682ab27e4</t>
  </si>
  <si>
    <t>64024aa6-fd1f-4d88-9f95-8d9b502bb167</t>
  </si>
  <si>
    <t>18259c71-256b-476a-bc8d-08bca548bf04</t>
  </si>
  <si>
    <t>0fd38801-e489-4b2c-96ef-3e356a9b0818</t>
  </si>
  <si>
    <t>e71b4b58-d5df-4dc3-b79d-06f88c29a52c</t>
  </si>
  <si>
    <t>a919e52a-637e-410e-b3e2-9fbf11f7de6a</t>
  </si>
  <si>
    <t>9e7f5ed0-df61-4de5-82ba-5526b8a5c62e</t>
  </si>
  <si>
    <t>331dccbd-e3fb-4658-8db5-4f2d8f2a5661</t>
  </si>
  <si>
    <t>7c792176-2f87-4e26-a153-ddbdeabf1fd6</t>
  </si>
  <si>
    <t>a93a7d44-ebc0-4d2a-badd-f7ea1c25d0bd</t>
  </si>
  <si>
    <t>f61cf57b-f84d-4ee3-b764-81fa588e0cd7</t>
  </si>
  <si>
    <t>Kurtköy</t>
  </si>
  <si>
    <t>9160ee97-3027-4c36-ac85-d8f404bf6f1d</t>
  </si>
  <si>
    <t>1335b975-b2db-4659-afae-a5af77d8872e</t>
  </si>
  <si>
    <t>92918c90-a0a9-4a90-81e5-88a73ba66474</t>
  </si>
  <si>
    <t>4bc3614f-e0f2-4237-8c04-393501c464af</t>
  </si>
  <si>
    <t>653acdbd-ba6b-4128-a584-a5ea12048267</t>
  </si>
  <si>
    <t>cce92ff2-9ace-4c74-8ed6-77b3f9c43208</t>
  </si>
  <si>
    <t>183f9ff2-c2b9-4bfb-a197-a869228c0edd</t>
  </si>
  <si>
    <t>b2ecec32-2d76-4a82-b662-9b8b7ac290c0</t>
  </si>
  <si>
    <t>b16c6790-70e9-4fc9-a4a7-b74c601efbc4</t>
  </si>
  <si>
    <t>135ba6fe-b921-44fa-bf6c-d2c4e0cac093</t>
  </si>
  <si>
    <t>Tuzla</t>
  </si>
  <si>
    <t>Postane</t>
  </si>
  <si>
    <t>0793e39c-1f73-43cf-8bc9-f2bdeb0cd300</t>
  </si>
  <si>
    <t>fa34cedc-3d48-4b82-9f6d-ffaa1cce799f</t>
  </si>
  <si>
    <t>79f40fcd-028f-49fa-b2f4-2c3ad41a4031</t>
  </si>
  <si>
    <t>f770c302-c301-4169-a576-51fca08a4eed</t>
  </si>
  <si>
    <t>f4373493-0f61-4ef8-963c-d69301aa1f86</t>
  </si>
  <si>
    <t>a17b5e0f-d4f2-46c1-9d3c-c7dbf04c3e75</t>
  </si>
  <si>
    <t>4b27574f-bfdd-4676-b453-b2b2e17bee68</t>
  </si>
  <si>
    <t>09b21095-64e4-4ca2-9a96-e3b2499abcfd</t>
  </si>
  <si>
    <t>fee72f52-8424-4d37-8e6b-4437f0ab235f</t>
  </si>
  <si>
    <t>0a2e527c-c516-4f50-ba1b-bd85ab019e01</t>
  </si>
  <si>
    <t>4e7fd240-8361-4057-916a-ba73f636a579</t>
  </si>
  <si>
    <t>d667aa7d-3cc2-42bb-bada-eeed7c860107</t>
  </si>
  <si>
    <t>ff709292-6ece-4d95-83d1-2b74aee65631</t>
  </si>
  <si>
    <t>c687021d-4dfd-4b86-b9ca-64ff64d5527d</t>
  </si>
  <si>
    <t>e11238ec-4904-45ee-a4a2-8692a50c8b66</t>
  </si>
  <si>
    <t>119a7d1f-1f94-45c1-be34-06b908798c96</t>
  </si>
  <si>
    <t>3f9a90f3-4dba-42e2-be04-4b52a6d16ff5</t>
  </si>
  <si>
    <t>c81955b1-73c7-471d-9940-fb8bbb74c3df</t>
  </si>
  <si>
    <t>405d2727-dac2-4fef-be20-fa1cb3649013</t>
  </si>
  <si>
    <t>7e6906f6-965d-4e84-aaf1-1ceb6bfc7ff2</t>
  </si>
  <si>
    <t>7931b6bb-e318-479d-9b60-4081e7238aa2</t>
  </si>
  <si>
    <t>1caa066e-5f86-4bdd-b359-79d6583ac9e4</t>
  </si>
  <si>
    <t>9b4c37ab-8c3e-4403-bffc-6d5c13f7eb6a</t>
  </si>
  <si>
    <t>bcb0b08c-c3c1-435d-a4b8-4f3e4b0aee27</t>
  </si>
  <si>
    <t>de8b8c4b-96e4-4af2-afa6-5cdcf5c3598e</t>
  </si>
  <si>
    <t>5f4366c4-b8a2-40b7-be5f-4b99cfd47e70</t>
  </si>
  <si>
    <t>ca88876d-a6a3-4e8d-8a82-058cf28b323a</t>
  </si>
  <si>
    <t>bb22e7c0-4dd4-42fc-8ecb-7eb4aad5fcbd</t>
  </si>
  <si>
    <t>bebd35ba-63ac-4268-b4da-c049173776fc</t>
  </si>
  <si>
    <t>3c2b3e4a-d466-4e5d-998e-98df90370c37</t>
  </si>
  <si>
    <t>4fb93de6-217c-4bb2-ae06-2445aa5d79a3</t>
  </si>
  <si>
    <t>5d9c9e94-c196-4db8-9d08-bbe01bad1fd7</t>
  </si>
  <si>
    <t>8758c663-09de-4c5a-bb1f-acc12a75f3a4</t>
  </si>
  <si>
    <t>167296f2-a4d6-4a77-a8a0-36b6bf1823df</t>
  </si>
  <si>
    <t>2b8f1856-0bfd-4a68-ae98-cc0d16bf1c5b</t>
  </si>
  <si>
    <t>f47cb35c-d536-49ea-afdf-94b0c141f436</t>
  </si>
  <si>
    <t>6e2cd3fb-672f-47cf-9bf7-3c9c1cc451d7</t>
  </si>
  <si>
    <t>89606016-e303-403b-8e64-8c2ad9c19a21</t>
  </si>
  <si>
    <t>0c86fea1-9e09-4986-8342-f89bb3356376</t>
  </si>
  <si>
    <t>64f7c445-964a-42ea-9ec2-5f1000fbf84b</t>
  </si>
  <si>
    <t>6b889e6d-1710-44f9-b58d-e914a1a4207d</t>
  </si>
  <si>
    <t>27e5cf32-9dda-4a6b-b83f-e62c3fc03bbb</t>
  </si>
  <si>
    <t>a6af1aef-514e-465a-9ac7-a9737847d7aa</t>
  </si>
  <si>
    <t>dfee98d3-8b72-4b44-a650-6a62e01b249b</t>
  </si>
  <si>
    <t>033254af-f96c-4faf-b30f-edc2a9902adb</t>
  </si>
  <si>
    <t>d55b9867-368d-4ebb-a3e2-8383465bf168</t>
  </si>
  <si>
    <t>b8a91318-9d28-4080-b209-4d6cd9ef599d</t>
  </si>
  <si>
    <t>aae87983-d7a4-40a5-8d9a-312c146f5fbe</t>
  </si>
  <si>
    <t>74dc68e4-b3dc-46f7-92a3-3f58d1c3d282</t>
  </si>
  <si>
    <t>08f2d495-83b8-4ec5-9d9c-478d5e5fbc1a</t>
  </si>
  <si>
    <t>d5bad740-174f-4533-bbf5-d18c15a8320a</t>
  </si>
  <si>
    <t>Poligon</t>
  </si>
  <si>
    <t>8b384f26-69c2-4239-b155-07b08c6f958d</t>
  </si>
  <si>
    <t>ce0f5f54-77cd-4956-a28f-9655abe31aa8</t>
  </si>
  <si>
    <t>28397393-1c95-45a2-8780-1cdac45bf45e</t>
  </si>
  <si>
    <t>71821ba8-752c-4fe7-938e-cfc09f887c93</t>
  </si>
  <si>
    <t>b15dee75-47ee-4d0f-9ac2-6b216aa0a770</t>
  </si>
  <si>
    <t>6da050be-9dcb-44c9-aa9a-93ffc8beb27d</t>
  </si>
  <si>
    <t>5e2ea975-110a-4ff3-b405-629f6a662fde</t>
  </si>
  <si>
    <t>dcc32799-039c-414b-b82e-b828aa0359fd</t>
  </si>
  <si>
    <t>6aba3998-f13e-4289-b10b-9cd5520a2a6c</t>
  </si>
  <si>
    <t>05864d62-5e09-4c32-86a6-aa695073e039</t>
  </si>
  <si>
    <t>c2323070-da41-4a08-8dc1-03306d442cbf</t>
  </si>
  <si>
    <t>a8b9db86-6b6b-4955-bf4c-474806f00c7c</t>
  </si>
  <si>
    <t>c2805ff7-daa9-4ef4-b4ab-95cadcc6f034</t>
  </si>
  <si>
    <t>fc6e55e0-5aff-4a65-87a6-f841500d8911</t>
  </si>
  <si>
    <t>02d5ac57-1427-4752-8b94-ee7149001aa4</t>
  </si>
  <si>
    <t>cf61fe1c-f2de-4736-952c-aacb12841610</t>
  </si>
  <si>
    <t>7fe8e340-3edb-422d-9c63-278fd23dd340</t>
  </si>
  <si>
    <t>90781127-b12b-4751-bac8-046264bc0222</t>
  </si>
  <si>
    <t>0c115660-af45-49e7-a5c0-b42eb6106318</t>
  </si>
  <si>
    <t>02ea2397-fdfa-4456-b559-edbf49b2328d</t>
  </si>
  <si>
    <t>495fab5b-39f3-4dfe-aebf-1733d76517a5</t>
  </si>
  <si>
    <t>9fde71da-0bc0-445b-abbd-4e9ef64a780c</t>
  </si>
  <si>
    <t>7292bf3d-1319-478a-95c5-83153398091c</t>
  </si>
  <si>
    <t>eb7e1dd3-3d49-4688-93bf-3451827720c1</t>
  </si>
  <si>
    <t>07011c5d-2f51-4338-8758-6ddf96779057</t>
  </si>
  <si>
    <t>4d6120f9-5f74-4762-b88f-102c80fc05e9</t>
  </si>
  <si>
    <t>cde9b68c-63ea-43be-84db-61a247e5adf5</t>
  </si>
  <si>
    <t>1643e7d1-ea9a-43ee-b839-925b1a8337c2</t>
  </si>
  <si>
    <t>d1504506-1080-4a2c-9c4c-15b9bfa07778</t>
  </si>
  <si>
    <t>9793c92c-837e-44e0-8ee5-5e73066ac86e</t>
  </si>
  <si>
    <t>67b3ffce-5b82-42b8-80d4-4fb43978451e</t>
  </si>
  <si>
    <t>a16b1646-a957-49e8-8ca4-8c64f3e7dec3</t>
  </si>
  <si>
    <t>717d9933-2029-4a4a-86eb-502f0502e520</t>
  </si>
  <si>
    <t>b595fa90-b65a-4280-9532-55a31debb920</t>
  </si>
  <si>
    <t>407c1d7e-23c6-4905-858e-129dd24df719</t>
  </si>
  <si>
    <t>1ba54c80-8839-480c-99ca-44b819affe57</t>
  </si>
  <si>
    <t>d1af04d3-5c87-4551-85f7-6959fe6b69d8</t>
  </si>
  <si>
    <t>0c708123-0f5b-4cdd-baa0-c0be803382fa</t>
  </si>
  <si>
    <t>3d1dfcb7-d14a-4208-9761-6a07de750062</t>
  </si>
  <si>
    <t>3393d88e-36de-4b2a-a3e4-385e3751eb3c</t>
  </si>
  <si>
    <t>f4ed929b-b5f5-4cab-94d3-13941859dc50</t>
  </si>
  <si>
    <t>3939894d-10bc-49e2-b016-01640e94e003</t>
  </si>
  <si>
    <t>a8a7fbc5-611d-4d4f-bb1a-2291c7c02867</t>
  </si>
  <si>
    <t>23535f89-4879-4176-9570-9e2ba85452f6</t>
  </si>
  <si>
    <t>604dfc3c-1e04-4f56-85d6-1ff2ead87112</t>
  </si>
  <si>
    <t>4ed1e2e3-0189-40fa-b639-24e3d8af3c9b</t>
  </si>
  <si>
    <t>8f64a087-1380-4ca7-8f1d-badbfc54af2b</t>
  </si>
  <si>
    <t>98981f8d-abb1-403e-9a2e-21da0a952bb6</t>
  </si>
  <si>
    <t>00d834fb-ab56-4dc1-92d1-8e7f000f9e21</t>
  </si>
  <si>
    <t>605720b2-3cde-461f-93ea-7fcabd239883</t>
  </si>
  <si>
    <t>5b7ef9fb-879f-43b4-8243-3b3ede5011b8</t>
  </si>
  <si>
    <t>9e1f2966-4bd7-4e83-a612-33f3f7f3d7d5</t>
  </si>
  <si>
    <t>327fe6be-3703-420f-b5e6-d805fac8c1cc</t>
  </si>
  <si>
    <t>04c84af0-7260-4d3a-bae4-27a897f0763d</t>
  </si>
  <si>
    <t>84cb3fa8-77f1-4206-a8e2-23c901bc67b7</t>
  </si>
  <si>
    <t>71a002dd-7bd6-4b2c-851d-389946fb5598</t>
  </si>
  <si>
    <t>9265d7f3-16b2-4b13-b142-61372925bee0</t>
  </si>
  <si>
    <t>dc95c65d-ae62-4381-81b2-ae5eb0c0615c</t>
  </si>
  <si>
    <t>bb3f0f03-da96-4793-838c-1b81e9dee165</t>
  </si>
  <si>
    <t>3f4f7411-a685-4db2-b298-2ef7a4af1278</t>
  </si>
  <si>
    <t>5e90955d-8b15-4a10-bf30-156b6421ca5d</t>
  </si>
  <si>
    <t>f6ddac74-94af-4176-8b8e-a52c6eb89aef</t>
  </si>
  <si>
    <t>127ceb50-f629-4b76-9811-0000f61abba6</t>
  </si>
  <si>
    <t>f0a4059b-12c2-4ce5-a596-156aa10f7347</t>
  </si>
  <si>
    <t>037baa3e-af89-4741-8c45-fabf60a1889d</t>
  </si>
  <si>
    <t>c409c673-cde2-4516-8884-89d6dc91998e</t>
  </si>
  <si>
    <t>03996861-a2d4-4542-854a-9db5747440b3</t>
  </si>
  <si>
    <t>5c2ab2ae-30ce-4ba3-99b8-4364792d4fd2</t>
  </si>
  <si>
    <t>88df833f-821c-4b87-9e03-c21e623e1db7</t>
  </si>
  <si>
    <t>519c57b5-4836-4a4b-aebf-89307529d461</t>
  </si>
  <si>
    <t>d88dee06-6b13-42c2-bb69-a5562c5e65a7</t>
  </si>
  <si>
    <t>877f5eee-c3a8-4522-9de9-2ac158dbdfcf</t>
  </si>
  <si>
    <t>8bf0d3a0-6672-4116-bb91-b8a64f5d19e3</t>
  </si>
  <si>
    <t>2c854e00-d518-44e8-a553-12f16fdf8112</t>
  </si>
  <si>
    <t>c0a73349-0d7c-4386-bd45-f4774b6c44c9</t>
  </si>
  <si>
    <t>6d3c4909-56c3-4764-8e72-5cec84a02d07</t>
  </si>
  <si>
    <t>787ef935-c4e4-495b-82fb-21a710b62151</t>
  </si>
  <si>
    <t>de06ecf9-0c98-4e44-aa74-ef28b478ce9b</t>
  </si>
  <si>
    <t>84553356-2288-4ff6-b7f2-ad13351c7078</t>
  </si>
  <si>
    <t>3c13ced0-19d4-48c2-8643-e06d7fe9f8fe</t>
  </si>
  <si>
    <t>a478aa0c-ef66-4850-9572-721fe0f78028</t>
  </si>
  <si>
    <t>e545faf9-02c4-43e9-a4f7-efecf5971940</t>
  </si>
  <si>
    <t>371d346d-5b4c-4f31-91a1-3c6793c0169f</t>
  </si>
  <si>
    <t>a90dfc22-d8e7-43e3-b7b2-03775b2ad248</t>
  </si>
  <si>
    <t>6793a006-1de2-432d-905a-8e387c3b0397</t>
  </si>
  <si>
    <t>da49dc6e-73a0-4792-bb7f-75bd7e4c5d75</t>
  </si>
  <si>
    <t>dc48a3ed-4512-4a8a-a62a-14809a74db0b</t>
  </si>
  <si>
    <t>4152296a-9616-4e9d-82a3-937c816e2296</t>
  </si>
  <si>
    <t>4f25b65e-bbf6-47eb-8511-4ba4fa5d0c61</t>
  </si>
  <si>
    <t>ef1dd863-9005-42cc-ac54-d21a434a7004</t>
  </si>
  <si>
    <t>ce20bb7a-39b7-4028-a8e5-c0f91ea5e7a1</t>
  </si>
  <si>
    <t>f10637d7-c3c6-4dcd-96fd-6b2f8cb55325</t>
  </si>
  <si>
    <t>a97dec63-eb4e-4f9c-92ea-8b72d29d0f0e</t>
  </si>
  <si>
    <t>dbbe9e88-ca4b-42b4-ba9b-584a4d28acf0</t>
  </si>
  <si>
    <t>7150ef92-a5a6-4801-b08a-b473be8ce0c1</t>
  </si>
  <si>
    <t>e1bfc6d9-5930-42a2-be4a-a52ab5140483</t>
  </si>
  <si>
    <t>4aed067e-b3a5-4f31-9c6e-10f98a545a3e</t>
  </si>
  <si>
    <t>7f6a0cfd-b94d-4bb6-9db8-d7c28eb03e7b</t>
  </si>
  <si>
    <t>8acfb1f7-89fa-4fb0-a2c6-b79ad685eec8</t>
  </si>
  <si>
    <t>423dd8c6-1e3a-4ada-9755-a37d23485abc</t>
  </si>
  <si>
    <t>090a7499-df7d-45ea-a037-f0a203095b54</t>
  </si>
  <si>
    <t>9cacefb2-54a3-4592-92b7-79ad5f4ca34b</t>
  </si>
  <si>
    <t>f15bd757-3bb4-41d5-a62b-77b27119d0ba</t>
  </si>
  <si>
    <t>1a59d7df-cb90-426e-afc3-97b9c9f2ec9c</t>
  </si>
  <si>
    <t>b02e1285-b4a3-45f6-8bbd-402f66e0e827</t>
  </si>
  <si>
    <t>1454652c-694d-4463-97b5-b71e3a328ea0</t>
  </si>
  <si>
    <t>91baf1d7-70e4-4c9d-b9d1-547c3ff855dc</t>
  </si>
  <si>
    <t>09dbf736-0093-43d4-8903-56d61d7987a0</t>
  </si>
  <si>
    <t>1ae6e3e3-1a65-4215-9136-faf64a82c6fa</t>
  </si>
  <si>
    <t>16865326-cace-4ff6-9bea-34b3d3d01567</t>
  </si>
  <si>
    <t>7c35ad7b-468a-48e4-a446-87fc83e132e3</t>
  </si>
  <si>
    <t>37b13fca-8e25-4f21-baa1-c8e0694d9e21</t>
  </si>
  <si>
    <t>cc5a55f5-09e2-40d4-b106-9e73af6900bf</t>
  </si>
  <si>
    <t>ee069b1d-fdba-41f6-982a-c1e5e5859eb1</t>
  </si>
  <si>
    <t>3a547c97-d20f-4409-b1ba-6d771586da71</t>
  </si>
  <si>
    <t>00bca807-7ecb-40aa-ae97-46564bdd11b7</t>
  </si>
  <si>
    <t>d857dac9-cf1e-4d2b-a754-e3e317354cbf</t>
  </si>
  <si>
    <t>a5676828-5d96-4a25-b39a-87c08afcf285</t>
  </si>
  <si>
    <t>f2a75792-1ac2-41f3-8598-86744aded10e</t>
  </si>
  <si>
    <t>2fc8d381-d2f6-4d2b-9f66-5d7fa8f70ff7</t>
  </si>
  <si>
    <t>5e0d950f-bcfe-46e7-8841-206f846c65c8</t>
  </si>
  <si>
    <t>85f4e11c-2df5-49db-b2d0-cf05e89ee0e2</t>
  </si>
  <si>
    <t>fcd5a2ab-4bcb-4d9b-ac46-f9a7f09412af</t>
  </si>
  <si>
    <t>84cd4239-c436-49a0-b2d8-d2a695256e88</t>
  </si>
  <si>
    <t>06185ca3-cc87-432f-84c0-c6bcf2a6c4b8</t>
  </si>
  <si>
    <t>fe06d4d6-a1f8-4d78-b756-96e0d73db412</t>
  </si>
  <si>
    <t>5e4c133b-ebf9-468f-af97-aa75bf770a89</t>
  </si>
  <si>
    <t>02badb96-bdad-4997-a8d2-6d2b729b08e5</t>
  </si>
  <si>
    <t>38c9182b-c31f-43d7-a89d-fe549f6f3e8f</t>
  </si>
  <si>
    <t>36f94ef9-f8b7-473f-9742-60de0072e5ca</t>
  </si>
  <si>
    <t>92b42bb8-45a1-470c-8f18-ea890c548fa8</t>
  </si>
  <si>
    <t>4d99223a-f782-44ef-a45a-ac5a0908e788</t>
  </si>
  <si>
    <t>46a95f09-3b85-45e8-9fcc-0b47add68173</t>
  </si>
  <si>
    <t>ff1814cc-a0d2-4e20-a47b-a52f9d93c96d</t>
  </si>
  <si>
    <t>3e99eed6-d2f2-4ce4-9919-2be2f3340174</t>
  </si>
  <si>
    <t>933af4e5-88b2-4bcd-bded-23341baa03fb</t>
  </si>
  <si>
    <t>9d0ff620-d309-4340-85eb-46a6c9609ed5</t>
  </si>
  <si>
    <t>0c7c4e28-0fa8-4cdb-800a-5d68382fe975</t>
  </si>
  <si>
    <t>9db23019-4774-4276-9fa0-a8cdf638006c</t>
  </si>
  <si>
    <t>81959076-0c29-4244-aee1-265bc2c30c5a</t>
  </si>
  <si>
    <t>c0fb1eda-f70f-4b96-a17d-c048d006a468</t>
  </si>
  <si>
    <t>d868c141-0884-42f8-8d4f-f0550ed3734c</t>
  </si>
  <si>
    <t>fdfe220c-655c-49e4-a5ff-84e19f86c93c</t>
  </si>
  <si>
    <t>8d34e751-8621-4ff6-add0-58d24ce974da</t>
  </si>
  <si>
    <t>f8793308-c3aa-451e-ace9-146604b1e050</t>
  </si>
  <si>
    <t>16f5c239-0b8b-43aa-a502-a1c6dd496c74</t>
  </si>
  <si>
    <t>5fffe4bc-342c-40c3-8ee7-1d56f888196c</t>
  </si>
  <si>
    <t>141c1dbd-de11-436f-b2d0-0bae134b02c6</t>
  </si>
  <si>
    <t>b28bb016-bb4f-4e02-892f-3694cd9a90f5</t>
  </si>
  <si>
    <t>0ac2f225-66eb-40a7-9138-5a96af8efbdf</t>
  </si>
  <si>
    <t>f37ecf4a-633f-46cd-aa83-28c5c3ec568c</t>
  </si>
  <si>
    <t>ae36ab84-9fde-4505-9998-3c3a9408cf05</t>
  </si>
  <si>
    <t>43ba0968-be2a-4cf3-8fa6-8e9519be021b</t>
  </si>
  <si>
    <t>dc4b57bf-6669-4b26-a7b1-278092d56318</t>
  </si>
  <si>
    <t>e4a4007c-aa28-4c66-a3f1-966e0547edf0</t>
  </si>
  <si>
    <t>3b95f3de-03a5-4514-87d0-34089438f292</t>
  </si>
  <si>
    <t>3b29a7d4-f564-4ae4-a7a9-b1c5f21c49a5</t>
  </si>
  <si>
    <t>045cc0a5-afb1-4caa-9575-7faf6d3e1f69</t>
  </si>
  <si>
    <t>b1695d21-b2dc-46c7-9ca2-cfcf38451b91</t>
  </si>
  <si>
    <t>e86bd3e2-c30d-4f1a-b351-8415bc7d3dec</t>
  </si>
  <si>
    <t>aaffb024-9bf3-4998-8161-58c9fd812d50</t>
  </si>
  <si>
    <t>3495fc40-1f66-4f03-98d2-2ec26971ca42</t>
  </si>
  <si>
    <t>d7da7a87-52e5-4b52-816b-266bd8dd4901</t>
  </si>
  <si>
    <t>1d69364c-5266-49e2-b3d4-356313c93141</t>
  </si>
  <si>
    <t>c1fd7eba-b065-4e52-8cf2-300c6121da65</t>
  </si>
  <si>
    <t>e23798c4-826d-45d5-8520-0ce45fb55569</t>
  </si>
  <si>
    <t>954b5d53-aa40-4ec0-952d-1d9896532c33</t>
  </si>
  <si>
    <t>9b284dec-b5dc-4c91-9e96-a682d4e0e7bd</t>
  </si>
  <si>
    <t>3b7d820b-0a8d-4cc9-be4c-5b3a1f384fa6</t>
  </si>
  <si>
    <t>41975313-77f4-42c5-b5ce-b6c379a853da</t>
  </si>
  <si>
    <t>e42b83e5-6306-40dc-bb9a-2f12935473ea</t>
  </si>
  <si>
    <t>44c758b3-8569-4fc4-9699-197cc3616427</t>
  </si>
  <si>
    <t>f751a0d0-69ae-4f06-aa94-a3bde1f0b6d2</t>
  </si>
  <si>
    <t>64563b47-716b-4be9-9ebd-13d3572d5a1a</t>
  </si>
  <si>
    <t>d66a52f2-de86-457f-a67f-2c93e581ddda</t>
  </si>
  <si>
    <t>6ff4810a-a3f1-40d1-a5e7-f9115dfdce46</t>
  </si>
  <si>
    <t>dadb4938-c161-49a9-9e79-3863fcc0b39d</t>
  </si>
  <si>
    <t>eb9361da-b51b-4dd8-93b0-76c1f128a857</t>
  </si>
  <si>
    <t>289676b8-292e-4c78-9ab6-e3c5175301d7</t>
  </si>
  <si>
    <t>f15f3077-baaa-4fd6-82e2-1e46242296e6</t>
  </si>
  <si>
    <t>c9caf424-6572-40b4-812d-661df43c1a21</t>
  </si>
  <si>
    <t>57afc0a3-b283-4eb2-b815-943d593c5bd0</t>
  </si>
  <si>
    <t>b4dfb4ab-609d-4e13-a29d-53e5f8f09598</t>
  </si>
  <si>
    <t>5bc3cab8-d2d1-4bcf-9ff0-ccf15a1f9673</t>
  </si>
  <si>
    <t>9d8d6c8f-5b52-44bb-bf9b-344013f4b893</t>
  </si>
  <si>
    <t>dde93e85-1f77-4a63-99f0-adaff29b01e8</t>
  </si>
  <si>
    <t>41b3ed67-a7af-400e-b33c-dd1027ac8c56</t>
  </si>
  <si>
    <t>96001958-7a35-485d-a3c2-6b7332a961e7</t>
  </si>
  <si>
    <t>b5731d52-195f-4eff-a594-92f8f0252945</t>
  </si>
  <si>
    <t>8fc3cde8-085f-4a96-b368-9281c54630e3</t>
  </si>
  <si>
    <t>7cd18002-28f8-4752-a036-ffe3f66f2c30</t>
  </si>
  <si>
    <t>e5cce222-6ea0-4f4a-8b58-0134f5bcee92</t>
  </si>
  <si>
    <t>a97f7ceb-0457-4630-b105-413118535e21</t>
  </si>
  <si>
    <t>6e5e471a-4611-48a5-9ce7-9814dadf1b50</t>
  </si>
  <si>
    <t>ae91b94c-8c84-49e0-b791-2531aa344227</t>
  </si>
  <si>
    <t>f35e51a8-6270-49ae-a6b1-a65b7154cd40</t>
  </si>
  <si>
    <t>07de7e98-a2c8-419a-b6ca-d9cacade33be</t>
  </si>
  <si>
    <t>bb28bc77-2c05-45d1-96de-cbe4143b2eb4</t>
  </si>
  <si>
    <t>0865813f-cede-4f57-964d-a9b9e48412e5</t>
  </si>
  <si>
    <t>a2e8f790-ed4c-4cd4-a8dd-bfdda49debc3</t>
  </si>
  <si>
    <t>61431315-207c-4e2e-8deb-c16c4ad79a66</t>
  </si>
  <si>
    <t>c13552c4-ad5f-4038-a220-becdde09baa4</t>
  </si>
  <si>
    <t>9c1f36d2-efc7-4b61-8999-f3cbeb71131f</t>
  </si>
  <si>
    <t>106f6443-1e96-4b64-9279-c304cd466ba3</t>
  </si>
  <si>
    <t>eb1d6087-18b4-4151-944a-67f33edeff79</t>
  </si>
  <si>
    <t>bd336c13-63a1-43bb-94a0-3b8a383cf7e1</t>
  </si>
  <si>
    <t>089186e1-8c03-4ba5-b566-207a8d2633ee</t>
  </si>
  <si>
    <t>237b4d88-0d2c-4889-9972-7b2ea4360a1e</t>
  </si>
  <si>
    <t>cafa312c-c3e7-447f-9f39-d2c677fbb5a2</t>
  </si>
  <si>
    <t>a937f480-43bc-487a-bb8d-0e1216f9c055</t>
  </si>
  <si>
    <t>d1bde74e-b282-473a-adf7-c34a8ba75a21</t>
  </si>
  <si>
    <t>8e32f7f7-4518-4819-bafb-99d7f26233c4</t>
  </si>
  <si>
    <t>60c270c9-8052-471e-998b-ca68dccf050a</t>
  </si>
  <si>
    <t>89c9bf6a-f939-4566-84b2-de9ee412e013</t>
  </si>
  <si>
    <t>6360e8a1-3232-4ab9-9937-e43289414367</t>
  </si>
  <si>
    <t>040beec6-75b0-4a68-8654-e4329ed4b260</t>
  </si>
  <si>
    <t>c04dee17-3678-4464-af09-291a94efd975</t>
  </si>
  <si>
    <t>423af34f-62c7-4a6b-b0e5-028c14c7746e</t>
  </si>
  <si>
    <t>8e297b2f-bde9-4b18-bb9f-4c8fbb6f967a</t>
  </si>
  <si>
    <t>39ae163a-1640-4bcf-9277-4bc16162b2ee</t>
  </si>
  <si>
    <t>079f25ab-3488-4f99-a28a-f299b824e705</t>
  </si>
  <si>
    <t>6f47c838-ffef-4fc6-89d6-d704918f6852</t>
  </si>
  <si>
    <t>81df379c-ffd5-41a9-af9d-c13cec9617ac</t>
  </si>
  <si>
    <t>3d7e9b7e-b2b5-41a5-86f4-fa8d8d7962bf</t>
  </si>
  <si>
    <t>d3d51d69-c5e1-442d-9a21-3d5c7adef8b0</t>
  </si>
  <si>
    <t>95bc1c21-c877-47b8-bf12-9c2c4c94c255</t>
  </si>
  <si>
    <t>9e63a42f-0465-415e-bb6d-5e80954de208</t>
  </si>
  <si>
    <t>f94e83fa-a0e1-4841-abcc-c2ddc9f0f446</t>
  </si>
  <si>
    <t>7c2455c8-bf04-4337-a27b-856ef887dcec</t>
  </si>
  <si>
    <t>a943ae5a-413c-4e11-aa4f-249b82e377a9</t>
  </si>
  <si>
    <t>71705e33-cee8-420a-b771-1c22bfb5f885</t>
  </si>
  <si>
    <t>9f77cf09-083f-48b8-b75e-bf23963cb509</t>
  </si>
  <si>
    <t>5eb77e9a-707c-436b-967c-6ed1bd9913a8</t>
  </si>
  <si>
    <t>ecad71b2-243c-4fd1-9350-ae72037f4ffa</t>
  </si>
  <si>
    <t>efc562c4-bc3f-4867-9295-58c572896f66</t>
  </si>
  <si>
    <t>4f535401-9af0-4611-8fa2-77e79ba4b034</t>
  </si>
  <si>
    <t>9c5705e5-5d3c-450a-a20f-270be6237172</t>
  </si>
  <si>
    <t>378568a3-baab-4596-9aac-c4f0a3ce1cf3</t>
  </si>
  <si>
    <t>6db82558-9958-44f8-9322-ecc5bc1a1458</t>
  </si>
  <si>
    <t>68a3c7d6-7fb8-476d-a128-a9dac4b0a730</t>
  </si>
  <si>
    <t>5ce2c1dc-848b-45dc-84e8-7ad96c866683</t>
  </si>
  <si>
    <t>Basınköy</t>
  </si>
  <si>
    <t>9e2dee92-d49e-4092-9606-b768ac568f7c</t>
  </si>
  <si>
    <t>221bf54e-41b5-4865-bfc0-7408be312452</t>
  </si>
  <si>
    <t>1010d644-163b-478b-a89a-4d6bdca7fc1f</t>
  </si>
  <si>
    <t>5557eaa7-fb71-4ce1-8815-d4f87e835d88</t>
  </si>
  <si>
    <t>77fb894c-d196-40ed-aad0-745133b138a3</t>
  </si>
  <si>
    <t>72a91b1e-6450-48ec-a5d2-361e35ebefa1</t>
  </si>
  <si>
    <t>0a04022b-cf80-49f8-aaca-547d8bbec3b0</t>
  </si>
  <si>
    <t>4e1c774d-f73a-4cab-9b2b-c2543b571595</t>
  </si>
  <si>
    <t>66e4d274-1f5a-40db-84a0-fb05b05175b5</t>
  </si>
  <si>
    <t>24a15415-ebe7-4530-83f1-eb4d2e989800</t>
  </si>
  <si>
    <t>a1a43d9d-3687-4802-825f-9150a28f93cf</t>
  </si>
  <si>
    <t>b44057f8-7a79-42fd-a946-8ec7b3ef09c9</t>
  </si>
  <si>
    <t>e9cd019f-e72e-4c27-a5c6-8f9b11341359</t>
  </si>
  <si>
    <t>3c2eab81-3e7e-4540-a8d0-b3538541b1bc</t>
  </si>
  <si>
    <t>3da0ad63-864d-4ab6-ab7e-295506ba6af0</t>
  </si>
  <si>
    <t>b7c88970-366f-4282-a35f-932e215fe6be</t>
  </si>
  <si>
    <t>6ba7e02f-5c78-4058-a650-29585fd55911</t>
  </si>
  <si>
    <t>92d0657d-23cd-4172-901f-d57d84eb245b</t>
  </si>
  <si>
    <t>8362bff5-a9b7-4aa4-bf2d-6b5d3e0a98cc</t>
  </si>
  <si>
    <t>1783f352-efb0-4437-894d-d483fe2e65db</t>
  </si>
  <si>
    <t>b82787a5-f61f-4d01-85f2-8272923109dd</t>
  </si>
  <si>
    <t>1f94e0df-20f3-4cf2-9648-1a3920552218</t>
  </si>
  <si>
    <t>38358143-9312-455b-bc2b-26e6896951e7</t>
  </si>
  <si>
    <t>6c135180-4c41-4c02-9710-079d63b6b678</t>
  </si>
  <si>
    <t>e174949a-ee9f-49c5-a982-f8aa447f6514</t>
  </si>
  <si>
    <t>ac6e3b8f-87e5-4eaa-a38c-684b1aa2e3eb</t>
  </si>
  <si>
    <t>70397549-f533-4757-bad0-d9e68e1a9c84</t>
  </si>
  <si>
    <t>e01b07c1-534a-4250-808c-896fcac7a878</t>
  </si>
  <si>
    <t>81bd4ecc-5e87-44ca-826b-59decc405272</t>
  </si>
  <si>
    <t>4df6aab9-90d7-41a4-bcf6-afa1a77db840</t>
  </si>
  <si>
    <t>a44d5b51-b9c5-40e8-88db-42c9c64c7b18</t>
  </si>
  <si>
    <t>453b80f7-7b70-4817-af40-b7b3bdab02c1</t>
  </si>
  <si>
    <t>1d0b88e2-dc75-4c17-8a0b-709443f4a775</t>
  </si>
  <si>
    <t>57354539-b48b-4d7c-98c8-57ce81c58a99</t>
  </si>
  <si>
    <t>0268ab01-976c-4418-b53d-11696a110e71</t>
  </si>
  <si>
    <t>933cc5c4-b2fe-4b96-9cde-42e7d7fd9f48</t>
  </si>
  <si>
    <t>fc91c905-ff4f-4c15-b2bc-917df8d5ca26</t>
  </si>
  <si>
    <t>bb6d03d9-aeb5-4870-9a4b-aa407ad99667</t>
  </si>
  <si>
    <t>4824e6a9-a69a-4377-b318-d17ed6acc5b7</t>
  </si>
  <si>
    <t>8cdedc96-0c25-484c-a7fc-7e5e87437912</t>
  </si>
  <si>
    <t>bf52faa4-5d7a-4dbe-844d-76964902a0e5</t>
  </si>
  <si>
    <t>05bad1d2-dc68-463d-8832-f22b5e078f38</t>
  </si>
  <si>
    <t>19ccd2e5-7598-4581-8d7b-9d590f4373df</t>
  </si>
  <si>
    <t>65118997-5156-4f90-bc12-a1653ba257c0</t>
  </si>
  <si>
    <t>45a9df42-9ad9-4c89-865a-9596ecb43329</t>
  </si>
  <si>
    <t>fc6c2abf-2743-4a5e-891f-de9f4c7ddd31</t>
  </si>
  <si>
    <t>a6b1096a-8a56-411f-9a17-caa41712544c</t>
  </si>
  <si>
    <t>9e3614ff-22fc-4ecb-be8e-dae9d4ef2904</t>
  </si>
  <si>
    <t>0cc6ac59-840b-4916-bea4-9e539d9cd85b</t>
  </si>
  <si>
    <t>10e91d9d-c255-4006-8fba-0323202f4f30</t>
  </si>
  <si>
    <t>Cihangir</t>
  </si>
  <si>
    <t>29e685e2-9608-4a16-973d-4a95ec420493</t>
  </si>
  <si>
    <t>259177a7-6947-4f31-b5fc-d5cb0c625f14</t>
  </si>
  <si>
    <t>9ae8d0eb-c57b-44ce-8df1-01cddcb3a201</t>
  </si>
  <si>
    <t>a3aeb6a0-b171-48c3-9c3e-c135bd3d7280</t>
  </si>
  <si>
    <t>f9f4d171-6bdf-458d-bcba-fdcae028ebe4</t>
  </si>
  <si>
    <t>ff7494a6-3ae4-490d-bced-23eb7c5a182e</t>
  </si>
  <si>
    <t>b832cb26-7eed-4f3d-97f2-a7ee4e2e1293</t>
  </si>
  <si>
    <t>f90938ae-eb7a-4b47-bc4f-165abe7ba543</t>
  </si>
  <si>
    <t>011709f7-3329-4a12-9cb5-daef363c6c32</t>
  </si>
  <si>
    <t>f87009ae-7d39-4906-91a9-5284c398af5a</t>
  </si>
  <si>
    <t>45cd791f-a3d1-43ad-a179-3c2dca050740</t>
  </si>
  <si>
    <t>742f3dc8-8036-4146-b8a1-c7554dbbd118</t>
  </si>
  <si>
    <t>b49003d9-1987-475d-8ede-593eaf35236c</t>
  </si>
  <si>
    <t>924b8244-13d5-4c89-a0cf-b4dd7631fbdf</t>
  </si>
  <si>
    <t>dc4b2f1c-d8e5-454f-8bc9-2024dde81cd2</t>
  </si>
  <si>
    <t>54d8249d-4f59-414a-bb88-56c8fb411a5c</t>
  </si>
  <si>
    <t>d6047f9a-d3a7-4abb-a91a-910448db3458</t>
  </si>
  <si>
    <t>55bce13d-1ca1-4ba1-9c0e-724a9eb2c750</t>
  </si>
  <si>
    <t>a59a1d2a-cf4e-416d-97ef-29b3ec2d045f</t>
  </si>
  <si>
    <t>eb89a8e1-7425-43ea-96fa-c5014acba87b</t>
  </si>
  <si>
    <t>3a268146-c447-49e9-a3e9-07274bd4692b</t>
  </si>
  <si>
    <t>9074b063-0815-435f-9d57-a2d0fbcb5352</t>
  </si>
  <si>
    <t>8dd073b4-1a89-4892-a226-1b8fd121f590</t>
  </si>
  <si>
    <t>1c591c01-d08b-44b3-b41f-9846b41279ee</t>
  </si>
  <si>
    <t>7ef5f176-f843-4ecb-b598-ee560a7e72ba</t>
  </si>
  <si>
    <t>5f93f8db-4498-4e31-ae8b-13a567c71c77</t>
  </si>
  <si>
    <t>adabd955-41aa-43f6-9ac5-1ffe2fae70dc</t>
  </si>
  <si>
    <t>ec9fa1c3-1234-4c45-8a36-e5ce9dd7623d</t>
  </si>
  <si>
    <t>18069fa5-ffbf-486a-aa4d-9b7d85da0776</t>
  </si>
  <si>
    <t>aa948cc4-eaa0-4a0e-9152-1910088517f5</t>
  </si>
  <si>
    <t>268dcc36-c549-473e-94eb-a09cd319d7a0</t>
  </si>
  <si>
    <t>31058070-bd56-429e-a77d-e1034c70f3a1</t>
  </si>
  <si>
    <t>014495ca-fc90-429b-90a3-f58e63442e35</t>
  </si>
  <si>
    <t>20cf4d05-0373-4b05-b741-48af837e0a72</t>
  </si>
  <si>
    <t>5c0a6d43-8a43-4782-baa3-d6a7593667b7</t>
  </si>
  <si>
    <t>c48f274d-96ef-4393-8125-f0866b349b5c</t>
  </si>
  <si>
    <t>b7bb237f-8b9e-490d-8e11-979e3652715a</t>
  </si>
  <si>
    <t>67244e6d-d42f-40fe-a05d-2e754f7e7087</t>
  </si>
  <si>
    <t>c88109a7-11c7-4fc6-b3b1-85eaaeddbcc4</t>
  </si>
  <si>
    <t>2974ef99-b3f3-49cc-96bb-10fb4ea0ab4b</t>
  </si>
  <si>
    <t>6aa9b01b-1e6c-4158-aebd-b641e597f8a3</t>
  </si>
  <si>
    <t>f249c1e9-af52-41cf-9da2-26b4165eab42</t>
  </si>
  <si>
    <t>11abeeb6-8220-407b-8759-dcdf21633e16</t>
  </si>
  <si>
    <t>e515ab3d-055d-4320-b9d8-3f302a9a1eed</t>
  </si>
  <si>
    <t>Kireçburnu</t>
  </si>
  <si>
    <t>0e0015ad-66ee-48e8-b2f5-65780002afdd</t>
  </si>
  <si>
    <t>d104a4d7-5fcd-4084-8d52-78128c0b7639</t>
  </si>
  <si>
    <t>46ade8cc-d4b4-4e82-9f71-4d4a1dea62f2</t>
  </si>
  <si>
    <t>883c4e73-3957-4eca-860f-0abb403b4ba2</t>
  </si>
  <si>
    <t>c33cbe9f-ab30-47dd-9c36-2267143db510</t>
  </si>
  <si>
    <t>5a40bb9f-86c9-4a60-9eb2-338633a8abd7</t>
  </si>
  <si>
    <t>b5c923b3-d60c-403c-b36a-d433aa5558e6</t>
  </si>
  <si>
    <t>062bf93e-2bbf-4c49-97d9-3e60f68175d9</t>
  </si>
  <si>
    <t>81fe3ed2-3f50-4a45-ac2c-62c0b7121de5</t>
  </si>
  <si>
    <t>bd274e1a-f2fd-40e1-b28d-4e1ab730e285</t>
  </si>
  <si>
    <t>55229d83-8490-46e4-930f-876ef6d9549f</t>
  </si>
  <si>
    <t>e265009b-69a9-49c5-b060-192bc87b4fbc</t>
  </si>
  <si>
    <t>6c35a9a2-a329-444b-a1a8-7b4a65c0c579</t>
  </si>
  <si>
    <t>cf65e4df-3ed6-49e3-bf51-015b9b9a0ad1</t>
  </si>
  <si>
    <t>36cb69df-5532-4700-9d43-474112f7b654</t>
  </si>
  <si>
    <t>b2f01266-7036-49c1-a0a9-982a77c7c691</t>
  </si>
  <si>
    <t>e8cd3273-1239-4255-a59d-94dd80aea585</t>
  </si>
  <si>
    <t>362e59bf-8105-416e-bc6e-37c063209730</t>
  </si>
  <si>
    <t>8c588a12-b476-4ed0-9bc1-84d8c4869ea0</t>
  </si>
  <si>
    <t>ed46a2c1-d3b8-412b-995b-2cded8636846</t>
  </si>
  <si>
    <t>b3c0ae47-8d11-4feb-9456-5b5fd02ac2e2</t>
  </si>
  <si>
    <t>f5adbde3-ab1f-41ec-ba8c-002975e99718</t>
  </si>
  <si>
    <t>c6f01b81-2319-4248-8f40-ba977f60aeb7</t>
  </si>
  <si>
    <t>bbb89998-6b8d-44ed-9fa5-d8ad0ae2dd53</t>
  </si>
  <si>
    <t>ae2292ab-275b-4ed6-9de6-2b1faecadcc6</t>
  </si>
  <si>
    <t>15b8c969-bc3e-4ddf-b6ef-f02f44b94137</t>
  </si>
  <si>
    <t>236a066f-6e64-4db2-9009-2663ed6615d5</t>
  </si>
  <si>
    <t>8bd94809-4de4-48c7-ab29-9af257f1ee23</t>
  </si>
  <si>
    <t>5df0164b-c205-4561-9ead-e5d927d25b05</t>
  </si>
  <si>
    <t>fa555167-8dbd-496e-a96d-05b911c5d8aa</t>
  </si>
  <si>
    <t>Nisbetiye</t>
  </si>
  <si>
    <t>322a1764-722f-441b-9571-f4453266fdf8</t>
  </si>
  <si>
    <t>7b588d96-d2e3-4ed8-b6da-ebe11f8d5e6e</t>
  </si>
  <si>
    <t>edb24de1-763b-4f84-82f9-5a3a838d15cf</t>
  </si>
  <si>
    <t>04896bc8-2de9-4253-bde3-4d384fa38533</t>
  </si>
  <si>
    <t>b8e50c2d-538b-49ae-8862-2668eb996a25</t>
  </si>
  <si>
    <t>3997c24c-b208-4a7d-9398-0b0132e1eef3</t>
  </si>
  <si>
    <t>85a5115b-8005-4428-986b-23938b724db1</t>
  </si>
  <si>
    <t>e80c9392-4626-44c4-8839-5ff5d2adaeaf</t>
  </si>
  <si>
    <t>a13591e8-eae5-481d-9b36-eb454c5738b3</t>
  </si>
  <si>
    <t>744bd07b-cfba-4c61-8bf7-00f038da827e</t>
  </si>
  <si>
    <t>0203079e-d8da-4152-aa8a-1124f1b0a107</t>
  </si>
  <si>
    <t>96c38f5f-9407-41f6-b87e-c782a2b2f7f0</t>
  </si>
  <si>
    <t>4c6b612d-2ec2-403e-a826-c0322876efc6</t>
  </si>
  <si>
    <t>75742a73-0819-45ec-a0e9-59397963395f</t>
  </si>
  <si>
    <t>852f9043-0e63-4724-8958-cd36a43d21c0</t>
  </si>
  <si>
    <t>ca5ffc46-7a42-42aa-8847-b1ae18ae89f0</t>
  </si>
  <si>
    <t>2970716a-2c9a-402f-96a7-9d39df646be0</t>
  </si>
  <si>
    <t>753b4f85-58d3-4615-9a38-34139377aab8</t>
  </si>
  <si>
    <t>Fatih Sultan Mehmet</t>
  </si>
  <si>
    <t>077c892d-6a05-4a20-80d1-8b9edb361ad1</t>
  </si>
  <si>
    <t>abdaa0de-9c9b-4978-97e7-a1a30ac09cd3</t>
  </si>
  <si>
    <t>f6b2d9c2-6bf3-456d-b5d6-38d1f710368d</t>
  </si>
  <si>
    <t>3da12ec5-4375-440d-a947-d4b0c9599d75</t>
  </si>
  <si>
    <t>f176ae55-375a-45d9-8308-d38ed78de786</t>
  </si>
  <si>
    <t>ab7a62a2-b15c-4158-b975-83a0750c4f7b</t>
  </si>
  <si>
    <t>62d334a1-4487-4107-85b6-a0d32e05aa11</t>
  </si>
  <si>
    <t>4cff806b-2bc8-4a0d-8401-0979edf5e1d0</t>
  </si>
  <si>
    <t>eff5f907-bbfd-4986-942c-fbf3a0c3a938</t>
  </si>
  <si>
    <t>cde973ca-382a-4785-8880-5e5863118b69</t>
  </si>
  <si>
    <t>2912af13-6fa1-4d71-8262-95404ed5599c</t>
  </si>
  <si>
    <t>fa95fc27-f741-401c-a721-b72db83f5d4c</t>
  </si>
  <si>
    <t>b4ae246c-ed13-4fc8-99df-c377c18b7aa0</t>
  </si>
  <si>
    <t>675c7491-af30-4cf9-8715-3077972d8b7d</t>
  </si>
  <si>
    <t>64e7a813-0a74-48c5-a0c1-a392ca23ca66</t>
  </si>
  <si>
    <t>989b613f-bcf1-4ab8-a0bc-d795324eb479</t>
  </si>
  <si>
    <t>9d69d0cf-5ffd-446d-905a-f60d99b52eea</t>
  </si>
  <si>
    <t>c9bebcda-4530-4f19-a689-e9e5fafc66ed</t>
  </si>
  <si>
    <t>38951624-baf9-4c40-a7b8-5f958025f421</t>
  </si>
  <si>
    <t>83fe9db2-307e-467e-b5a8-937e1880bd0c</t>
  </si>
  <si>
    <t>8b019e47-4ce9-4605-81d7-575f50fdfe60</t>
  </si>
  <si>
    <t>dc2140bf-ed29-4eb1-8100-97128ebd527a</t>
  </si>
  <si>
    <t>195b5a9f-39a0-4fe1-a8c1-cc7229279c8f</t>
  </si>
  <si>
    <t>74b1bb54-8186-4003-ab99-5841cfea69a7</t>
  </si>
  <si>
    <t>65c43902-32f8-4f70-885a-24ed96e91303</t>
  </si>
  <si>
    <t>6290ead1-d0e8-4cb8-9529-a3c3e86380e2</t>
  </si>
  <si>
    <t>8c06c5f0-d1f1-415a-92b0-584230c3e4d3</t>
  </si>
  <si>
    <t>894e32bf-48f1-4644-8f0b-dda8cdfc273e</t>
  </si>
  <si>
    <t>ebb5f799-81b6-4b54-9f73-327789ab7048</t>
  </si>
  <si>
    <t>9cece756-7981-492e-810d-e2d4e4ba4f3b</t>
  </si>
  <si>
    <t>a23570a9-7d54-43d9-8553-fc689e2c0f1e</t>
  </si>
  <si>
    <t>5f71b184-4999-49b7-a87e-155293ab40fe</t>
  </si>
  <si>
    <t>5a5b7129-15f6-40ca-9def-ad3478639ddd</t>
  </si>
  <si>
    <t>1928f38d-3715-45ca-8a9f-6fc6b255c803</t>
  </si>
  <si>
    <t>6beedf08-262a-49a5-876e-e265792dc9d3</t>
  </si>
  <si>
    <t>6c888390-fb45-4c88-bc48-6c4744adb1c2</t>
  </si>
  <si>
    <t>0ae2fb41-2a64-4016-888c-218f0fb3f215</t>
  </si>
  <si>
    <t>d775a730-e953-4e4e-af4b-d3787549ee2c</t>
  </si>
  <si>
    <t>5adc6a61-cf2d-4800-b3da-15fd96909e63</t>
  </si>
  <si>
    <t>359cb1bc-8d05-4867-876c-8c08e4f7da49</t>
  </si>
  <si>
    <t>43d3046f-82e2-4aee-8f8b-e623e82b7509</t>
  </si>
  <si>
    <t>1bb4fdd3-c5a9-4146-9286-6360c4c825fd</t>
  </si>
  <si>
    <t>4685f444-c409-433a-9bf5-4645e9ba51a4</t>
  </si>
  <si>
    <t>25d09fb5-afc2-4bf8-91d7-d51b64d86642</t>
  </si>
  <si>
    <t>f830845a-aeb5-4495-88f3-1689a6a6ce35</t>
  </si>
  <si>
    <t>98c01671-0c01-4527-bbb3-59141b74b948</t>
  </si>
  <si>
    <t>d4e06de0-afed-427e-ac50-0c5b84a883a8</t>
  </si>
  <si>
    <t>8817cc69-87e4-4236-b9b9-7d69d05ed4b9</t>
  </si>
  <si>
    <t>9a0c68a5-ec1e-4503-9920-20ab5cc54157</t>
  </si>
  <si>
    <t>5feabb68-e91c-4d78-9a5f-d17d1a29dfad</t>
  </si>
  <si>
    <t>e96a5548-aa3c-4d8e-a6be-4b238e5210c1</t>
  </si>
  <si>
    <t>1e7c433d-70fa-4b25-9a94-92f46fbe4746</t>
  </si>
  <si>
    <t>d27d5b52-11c7-4bd2-81f2-6daef6f9982c</t>
  </si>
  <si>
    <t>43d37331-e259-42a4-8e79-f0e9a3e742e4</t>
  </si>
  <si>
    <t>a365363c-0f5d-4887-a91c-8375a383a5ef</t>
  </si>
  <si>
    <t>26637c76-c333-400b-b9b4-aa2125003141</t>
  </si>
  <si>
    <t>956fb71e-e8ab-4059-88ef-2c12e762b387</t>
  </si>
  <si>
    <t>95b173c0-6a66-47a5-b0a9-3ef33746d037</t>
  </si>
  <si>
    <t>b77850a2-3324-47bd-9c38-f7e4814248b6</t>
  </si>
  <si>
    <t>ef3db262-0c92-4513-a5c1-f368268317e9</t>
  </si>
  <si>
    <t>6be75e8a-1bb4-4b60-9272-692889f8956b</t>
  </si>
  <si>
    <t>8dd80329-95c5-4f58-a938-2594ec891cf3</t>
  </si>
  <si>
    <t>ecc6d443-b9a7-47e5-a4b3-f98608e038f4</t>
  </si>
  <si>
    <t>8e7af3f2-ae1c-4e46-821e-e6564b438c45</t>
  </si>
  <si>
    <t>28fdf894-5291-448f-baec-9a41713a76d1</t>
  </si>
  <si>
    <t>8a8e5354-76fe-4603-a56f-819bb6194a40</t>
  </si>
  <si>
    <t>cf2c35b0-108a-4d8c-967b-0c890dc2fba6</t>
  </si>
  <si>
    <t>f62531b7-83e4-4a4b-b5e9-67e47716e262</t>
  </si>
  <si>
    <t>c13c516b-5341-4c6e-b21e-c2b3919a6127</t>
  </si>
  <si>
    <t>4148ab8e-8fc5-4680-a9ce-9b6983645bec</t>
  </si>
  <si>
    <t>c4f5328f-3dc0-494b-a914-1264124a3633</t>
  </si>
  <si>
    <t>0098dbad-4a25-4cef-bd3a-00574b4df970</t>
  </si>
  <si>
    <t>e4384ae0-b4a2-4acd-96b1-f0c90ec0bdb5</t>
  </si>
  <si>
    <t>c1876b08-9f7e-4d68-b616-7a0b9fdafdbd</t>
  </si>
  <si>
    <t>a6f51bbe-2722-48cf-a15f-9743500dc57d</t>
  </si>
  <si>
    <t>07f0bc77-b96c-4484-b9c9-01cff8aa2e91</t>
  </si>
  <si>
    <t>ffc486c9-e16d-4d78-a255-d8afd8fa6cb3</t>
  </si>
  <si>
    <t>819acf4e-f0fb-4657-86c6-61f5394b338d</t>
  </si>
  <si>
    <t>dfc05984-5e58-4283-9ed5-fa44dd52c8ab</t>
  </si>
  <si>
    <t>77eb4b82-fdef-4d7e-a47e-ca213874931f</t>
  </si>
  <si>
    <t>6892548c-be50-4e78-a739-731372de0ad8</t>
  </si>
  <si>
    <t>3296ea1b-3dba-4311-8c97-32c6175288fe</t>
  </si>
  <si>
    <t>3bfe3b6d-c59a-4c49-b0e6-df6c4c1a069e</t>
  </si>
  <si>
    <t>56608051-4cc8-461d-946f-c5ff50a0182a</t>
  </si>
  <si>
    <t>4eefaae7-34b8-4f4d-8545-8ad1e9746fe1</t>
  </si>
  <si>
    <t>ff0859ca-df43-49ab-9117-e86d3bed3f75</t>
  </si>
  <si>
    <t>8ef1031d-481a-4c0b-85fc-add1402c0438</t>
  </si>
  <si>
    <t>81cae5ec-31c8-4287-a1bd-90aad87f030c</t>
  </si>
  <si>
    <t>34ef1cba-cbf6-4218-8f96-03302efa6d8f</t>
  </si>
  <si>
    <t>a47b3921-01bb-4228-9b64-336290748bd3</t>
  </si>
  <si>
    <t>89dcb84e-7a98-4735-805d-35fec3a850e9</t>
  </si>
  <si>
    <t>ffa32fd9-a5f3-408e-a317-2fca8031cbab</t>
  </si>
  <si>
    <t>14e0996c-f4ef-4dcc-a208-7e6b3a72d0df</t>
  </si>
  <si>
    <t>16e9b715-4c98-415b-9679-d5e06f893f0e</t>
  </si>
  <si>
    <t>c904ee16-ec6f-4d7b-805a-3e09951afa62</t>
  </si>
  <si>
    <t>bf48182b-9350-4501-8aad-33028ced23e8</t>
  </si>
  <si>
    <t>1a2fe502-38bf-4f83-a42d-63b59f5f9029</t>
  </si>
  <si>
    <t>08bbadd5-8fbf-4ab0-99c6-1dad0764fd1b</t>
  </si>
  <si>
    <t>14347059-28c4-4220-aa3a-435ddbd9b043</t>
  </si>
  <si>
    <t>3bbc8abc-721e-43cb-87ca-e2551bbaf968</t>
  </si>
  <si>
    <t>211f1b37-e31f-4152-a0c2-16577473e242</t>
  </si>
  <si>
    <t>d95ae99a-e74c-49ef-a726-ccb9772176db</t>
  </si>
  <si>
    <t>751d23e0-fcd6-4750-9241-2f5f0800710c</t>
  </si>
  <si>
    <t>e5825f26-c996-4f3f-bff4-57df194226de</t>
  </si>
  <si>
    <t>a928461d-f81b-4d6b-9309-e29e9d855f17</t>
  </si>
  <si>
    <t>d3b044fb-37b5-444a-99dc-e82434031fb9</t>
  </si>
  <si>
    <t>ed3dcd7a-2ad6-4035-87ed-065b0010483d</t>
  </si>
  <si>
    <t>527f0976-fccc-4f00-91be-68a0cfac3054</t>
  </si>
  <si>
    <t>d0a3ebe1-a8f8-46e1-a317-dda84391c798</t>
  </si>
  <si>
    <t>37a63b2a-d196-478a-97c5-a5b3311d4603</t>
  </si>
  <si>
    <t>6ba3a91d-0b87-4e67-a88e-778c91926a61</t>
  </si>
  <si>
    <t>0d6be357-26bc-4281-b1cd-0cb904eb4c85</t>
  </si>
  <si>
    <t>98fa010a-c39a-487c-a64b-9df8b2924f9c</t>
  </si>
  <si>
    <t>6d41e052-006d-4c66-b06f-004c764f8cce</t>
  </si>
  <si>
    <t>c8d04dfb-a933-4dc3-94fe-92858042ebcb</t>
  </si>
  <si>
    <t>0cd70ce6-e67e-476d-8247-71cd67a3fcad</t>
  </si>
  <si>
    <t>8dab3b4b-383f-4dfd-be42-f9a54a287c54</t>
  </si>
  <si>
    <t>bdaedaa3-8a78-4b85-9839-3f81d0f30569</t>
  </si>
  <si>
    <t>9bbaab9d-fceb-47d9-bcd9-aba21c7c495e</t>
  </si>
  <si>
    <t>36693001-d690-4993-bb17-3a5ccfaca6bc</t>
  </si>
  <si>
    <t>13fea7e8-99ff-4503-88e1-091333b6be09</t>
  </si>
  <si>
    <t>6fc7719a-4ec2-4dec-809c-9af9c9e8ffd8</t>
  </si>
  <si>
    <t>c91e362e-c1f1-46a3-9634-846c5909d167</t>
  </si>
  <si>
    <t>6e794e93-e8b0-48ca-a38f-562de7b9aed7</t>
  </si>
  <si>
    <t>385e29cb-122f-41ee-a26d-a3c045692340</t>
  </si>
  <si>
    <t>fdef88c8-d532-442f-9f45-4e86a2716607</t>
  </si>
  <si>
    <t>a55276af-646e-476d-90af-9e28ba666a61</t>
  </si>
  <si>
    <t>3e2c6754-753d-450d-bcb0-fdbd8488b309</t>
  </si>
  <si>
    <t>db7d6dae-8720-47ca-845a-6310fc4b8484</t>
  </si>
  <si>
    <t>0ebc2ad6-3451-494f-a092-558a74b2daa6</t>
  </si>
  <si>
    <t>6dc9b809-c97f-4aec-a78d-670f6d230fd5</t>
  </si>
  <si>
    <t>b06f5957-9c17-4134-9207-403952dacb22</t>
  </si>
  <si>
    <t>60c28b9d-d458-4aa5-863d-60e8463ea54b</t>
  </si>
  <si>
    <t>65ae08e3-9d6e-4480-89c8-8499c0c93353</t>
  </si>
  <si>
    <t>ec0302f0-aea1-4512-b34d-6ba71863b7fd</t>
  </si>
  <si>
    <t>bd3f4810-cf4f-4bcc-998c-52dfcfc5584d</t>
  </si>
  <si>
    <t>15b1b3bf-f12a-445e-ab53-4f45332e890c</t>
  </si>
  <si>
    <t>6ad223fa-de23-4a84-8059-1b2eef4afebc</t>
  </si>
  <si>
    <t>cd400e19-96a4-4e6f-aec2-e38f55eb3a0a</t>
  </si>
  <si>
    <t>39d1c577-eb60-4a99-822f-31fba5433081</t>
  </si>
  <si>
    <t>f612c9a6-1c91-41b4-b9ff-03ed21b24656</t>
  </si>
  <si>
    <t>85968269-2194-4db7-847c-a62bfd6abe96</t>
  </si>
  <si>
    <t>2c4a9a02-43e2-497f-81b8-2da66e741186</t>
  </si>
  <si>
    <t>187d8373-72ac-4203-a8e2-8dd6e38b5b38</t>
  </si>
  <si>
    <t>01a2dba3-5b20-49a5-b1fd-14cf18e2e829</t>
  </si>
  <si>
    <t>c8881e02-12f7-4be2-ab32-318ede4c9b67</t>
  </si>
  <si>
    <t>65de4d86-9103-48f1-8b0d-d6bf9f49bc19</t>
  </si>
  <si>
    <t>7d3497c9-da4e-4757-a73c-3d3fbfed4b94</t>
  </si>
  <si>
    <t>af28108e-27de-47d2-adf0-8cb072ab88ba</t>
  </si>
  <si>
    <t>c8a5d728-1c69-4e85-a8f1-72941b2fa8ba</t>
  </si>
  <si>
    <t>8d21fce2-8631-4d6f-9e4e-ccd6a272cc66</t>
  </si>
  <si>
    <t>0bddd230-f061-40aa-9ccd-23ca857aefcf</t>
  </si>
  <si>
    <t>baedd714-7be5-47b4-a8d9-8a3cf31c9f7c</t>
  </si>
  <si>
    <t>fb6baa34-64d8-44c2-95cc-afb39abe6356</t>
  </si>
  <si>
    <t>e7121bd6-846c-405c-8f7c-2415d1d7d06c</t>
  </si>
  <si>
    <t>b4348229-801f-41b8-ae1f-d9d7a8e3b1f4</t>
  </si>
  <si>
    <t>fcae5dd4-7f0c-4bae-8421-5c35c07e8b2c</t>
  </si>
  <si>
    <t>087f550a-1513-4062-b55a-2fbf6a1b29da</t>
  </si>
  <si>
    <t>2504b31a-2ca4-42ca-980b-118431401a56</t>
  </si>
  <si>
    <t>4f002da6-7373-418b-b524-323d6006434f</t>
  </si>
  <si>
    <t>a8f6a202-314b-4ea9-9ae1-d7ceb49b2ad2</t>
  </si>
  <si>
    <t>ed7fa0cc-b99b-4cea-bfb8-0f804ca03961</t>
  </si>
  <si>
    <t>e46d5770-4ba2-4e38-ab48-5ed5751a913b</t>
  </si>
  <si>
    <t>c80d09f4-b36f-4065-9c50-b284ea4cb989</t>
  </si>
  <si>
    <t>581e7213-3e99-413f-ac9e-b8eee71e4a92</t>
  </si>
  <si>
    <t>c92eb505-8ce6-49a2-ac4c-8f5f2c48334c</t>
  </si>
  <si>
    <t>f61e2a62-01af-4372-9c23-ce1d514e618c</t>
  </si>
  <si>
    <t>20ecdb3f-2e3e-416d-b2be-7503fa22db7d</t>
  </si>
  <si>
    <t>98d772da-9f47-468e-b0ba-7003242f2f49</t>
  </si>
  <si>
    <t>45fcadd5-9c8f-4a11-a5f1-ad071fd222eb</t>
  </si>
  <si>
    <t>f9e306cc-8623-4cf9-8a17-307255f37fd2</t>
  </si>
  <si>
    <t>abec389b-39a8-47ff-a0db-dbc8bfffed28</t>
  </si>
  <si>
    <t>4597336b-e329-4ce9-8057-43cdf846aaa7</t>
  </si>
  <si>
    <t>b1f9a9f9-1908-4d87-b699-28b38a750790</t>
  </si>
  <si>
    <t>3b06e587-eeb3-41eb-8910-4ef9a02538a3</t>
  </si>
  <si>
    <t>338e2402-cf5d-478f-87e5-1d7c6b2f96a6</t>
  </si>
  <si>
    <t>c01fb854-fbf3-4c90-9526-0ee285344139</t>
  </si>
  <si>
    <t>1ad30497-264b-4bc8-a2cc-a1df3e965099</t>
  </si>
  <si>
    <t>4630d0d4-843a-4a69-9ec1-bca0d2add123</t>
  </si>
  <si>
    <t>4d3d0a98-6aa9-4e4f-8842-f3219ea2a40f</t>
  </si>
  <si>
    <t>0bebd28b-177f-494b-8b55-b88f3e096f59</t>
  </si>
  <si>
    <t>2c11af57-0e00-41d1-9feb-3b4bc80d1d39</t>
  </si>
  <si>
    <t>343b7467-120a-4a19-b322-f88bab56ca58</t>
  </si>
  <si>
    <t>4f111772-37c7-4616-8326-543917c5a6b1</t>
  </si>
  <si>
    <t>cb5323fc-72db-404e-abff-1f54ea8182ac</t>
  </si>
  <si>
    <t>e039f7b5-a50f-4e3a-b405-add136165fd2</t>
  </si>
  <si>
    <t>47cdc77e-654d-4cb1-b06b-72899f68aca2</t>
  </si>
  <si>
    <t>b35b7032-faf0-43d5-9650-2fbaca945b18</t>
  </si>
  <si>
    <t>f405311e-e4b3-4f65-92ff-61e465286404</t>
  </si>
  <si>
    <t>dda951c1-dfdf-46a9-9309-7c2d3453f72d</t>
  </si>
  <si>
    <t>d1151700-c442-49c9-a5bb-02395a9742b1</t>
  </si>
  <si>
    <t>d12e7584-990c-4e04-be25-7c2b09fc5683</t>
  </si>
  <si>
    <t>8c85cba6-f1c1-47d4-8828-371d5022bf4a</t>
  </si>
  <si>
    <t>b62d3004-eddb-4f44-8b98-1c105ea99720</t>
  </si>
  <si>
    <t>e40caa78-aad5-423b-9c65-67568c868aa3</t>
  </si>
  <si>
    <t>80e167d6-32f8-40ed-9ad1-d87519ec935d</t>
  </si>
  <si>
    <t>45770919-ef1b-4e31-af04-3d6548125bdb</t>
  </si>
  <si>
    <t>5fd6c019-7169-4138-a803-fa06be52a99f</t>
  </si>
  <si>
    <t>367d94e6-c5b5-4147-b1ca-a64786060431</t>
  </si>
  <si>
    <t>5376ecf7-6f46-4060-bc8e-894e690b2fa8</t>
  </si>
  <si>
    <t>2541742a-2df3-47ae-86db-beca7253d22f</t>
  </si>
  <si>
    <t>6e9b5986-01f1-49fd-a607-b8fdf3ea40fb</t>
  </si>
  <si>
    <t>96df4e29-59fa-4d67-92bf-81daf147f867</t>
  </si>
  <si>
    <t>2e62c7eb-a0c5-499a-b590-1d1ac8043cd9</t>
  </si>
  <si>
    <t>a436cf9d-268f-4cc1-8a26-fc0f1cb97a7c</t>
  </si>
  <si>
    <t>da54514e-4ffc-4805-98a3-93015c214aae</t>
  </si>
  <si>
    <t>91c6873f-7ea2-4453-9a75-6f4cf192ca5a</t>
  </si>
  <si>
    <t>d54a7a2b-6690-490e-b91d-b13c656f7896</t>
  </si>
  <si>
    <t>2785e6d1-b5f7-42f9-9611-2c7cf1939745</t>
  </si>
  <si>
    <t>6088b927-a690-4e84-a696-7e84d0ee08ae</t>
  </si>
  <si>
    <t>854b2b01-2b6c-453f-a01d-39782eacccfa</t>
  </si>
  <si>
    <t>bc072a4b-487a-485d-8bb8-7bfa952fffc9</t>
  </si>
  <si>
    <t>fc5fcba7-d823-4e86-a49a-0b12c65f4651</t>
  </si>
  <si>
    <t>6ddb0254-0473-4ec1-ae96-7f28866b5b2f</t>
  </si>
  <si>
    <t>3b23d52d-afcb-4c7c-b01b-874bb36e682e</t>
  </si>
  <si>
    <t>09918ad5-d83a-4b8c-8be6-967db849f646</t>
  </si>
  <si>
    <t>5b33293e-bf6b-45f9-86da-52760b4fa64b</t>
  </si>
  <si>
    <t>43a8db02-5a78-4be2-86de-abcc6711425b</t>
  </si>
  <si>
    <t>be01fd88-ad09-4502-9ec5-7f60aef59179</t>
  </si>
  <si>
    <t>4c0a9e87-df34-467d-81cd-2199e178f050</t>
  </si>
  <si>
    <t>35e45a5d-d843-46d6-be83-ec2480a61597</t>
  </si>
  <si>
    <t>e8d44c7f-ba73-417d-ac68-f35011518ed2</t>
  </si>
  <si>
    <t>e62e97cb-86f1-40d4-ad71-db1011353e6b</t>
  </si>
  <si>
    <t>abca516a-dc46-476b-8e5c-af5628033e5c</t>
  </si>
  <si>
    <t>beda5447-1a0e-45a1-8c53-2434e4e8c2f3</t>
  </si>
  <si>
    <t>99ff5e05-8958-4068-af70-e3513e4f65a1</t>
  </si>
  <si>
    <t>39e48d46-a876-4b9d-8edf-629699ec4d5d</t>
  </si>
  <si>
    <t>d6003592-e11b-4186-886f-5b1cd6dccc5d</t>
  </si>
  <si>
    <t>981401a3-d563-4f78-90d4-e6ebda23a9fc</t>
  </si>
  <si>
    <t>c6c48a9f-79b3-479c-bf76-e8c619beb9e5</t>
  </si>
  <si>
    <t>097813dd-d1d9-44b0-a731-94b02a21da5b</t>
  </si>
  <si>
    <t>35c2e12e-3022-4cb9-a638-8af5c1928df7</t>
  </si>
  <si>
    <t>b5ee2fe7-ce27-4d33-a864-45b83c3e18c8</t>
  </si>
  <si>
    <t>bcd0eff4-de92-4fc4-a720-ce4f032ffca9</t>
  </si>
  <si>
    <t>9ff7e10c-fadb-44f0-a604-f53f585d893b</t>
  </si>
  <si>
    <t>9201359d-6ea1-4c2d-9098-8dcbe859de91</t>
  </si>
  <si>
    <t>e6900ff8-129f-444f-ba86-04f8386b26b9</t>
  </si>
  <si>
    <t>42a89a13-375a-4825-891d-de7736dda4b8</t>
  </si>
  <si>
    <t>0b2e558c-ed9a-4ae0-8b3d-fef1305988d9</t>
  </si>
  <si>
    <t>eb9258dd-adf1-4d2e-938f-bcaeed4f2e6d</t>
  </si>
  <si>
    <t>713fa6f0-7cd7-4ffb-9356-716c0f59ffd6</t>
  </si>
  <si>
    <t>a6cb5ddd-5890-4052-ae64-005a9596a422</t>
  </si>
  <si>
    <t>e7a5d7cc-1ed1-4834-a761-9c14bf7c2c66</t>
  </si>
  <si>
    <t>83ad4173-3fcd-49fa-90b3-ce892a095a9f</t>
  </si>
  <si>
    <t>1e5c1589-e3af-4c11-b57e-bd42bab51800</t>
  </si>
  <si>
    <t>06d036e6-c08f-43fd-b63b-cdd5abbe7480</t>
  </si>
  <si>
    <t>8fb1419d-bd20-414c-8b5f-2638cef69901</t>
  </si>
  <si>
    <t>011b23d8-9a05-4e53-a3d7-75c90fd8daa7</t>
  </si>
  <si>
    <t>02eeceda-4410-4f35-9c6c-b92a6ec45b7d</t>
  </si>
  <si>
    <t>fa2e3b12-3230-4733-bf54-a2489a13e65e</t>
  </si>
  <si>
    <t>3065c5db-292f-4ea7-aec5-60a3f332bbaf</t>
  </si>
  <si>
    <t>c16e73c6-bfd8-45d2-bd54-67bd6ad7a7e6</t>
  </si>
  <si>
    <t>0f5fbf01-0242-4571-83fb-0b3b1324feb5</t>
  </si>
  <si>
    <t>1879dde8-f2f3-490c-815f-b511109db008</t>
  </si>
  <si>
    <t>34fea9b4-b56d-4347-b080-004c22f01a6f</t>
  </si>
  <si>
    <t>ea681e10-8cf2-49be-954b-3859ee942fdd</t>
  </si>
  <si>
    <t>5184d4c4-48e1-457a-8e8f-9af94965dd06</t>
  </si>
  <si>
    <t>c40efc92-f1f4-4dcf-9312-2a1343bfdfe4</t>
  </si>
  <si>
    <t>a0df0d2a-002d-4646-bf8f-93741d602f23</t>
  </si>
  <si>
    <t>8cb22609-82ba-40ba-b293-cffffab46463</t>
  </si>
  <si>
    <t>0f4c3174-600d-4285-bb2f-bd5190ed87ff</t>
  </si>
  <si>
    <t>bbe5f3d5-c51a-41e0-9720-bac67c74bbbf</t>
  </si>
  <si>
    <t>e4e6a1f2-0d4c-4242-8c9a-463d747441c7</t>
  </si>
  <si>
    <t>2c97e6f0-5956-40b5-815d-c9a71310210e</t>
  </si>
  <si>
    <t>8425666e-34a5-49af-b8d6-2f977112b3f1</t>
  </si>
  <si>
    <t>3ba1b8fc-7c27-4ab3-a9fe-d449393fac8b</t>
  </si>
  <si>
    <t>6d61f68c-f2e2-40f8-962a-5a79f6ee3b91</t>
  </si>
  <si>
    <t>27a7439f-c78e-47ac-af80-229f3e2d4e26</t>
  </si>
  <si>
    <t>f9dca9db-fcff-47ee-a3bf-25189035125c</t>
  </si>
  <si>
    <t>7080f815-6666-4343-8cb3-db653d4f5893</t>
  </si>
  <si>
    <t>38030fc6-8bb0-47e6-ad7b-2cc0c1114eec</t>
  </si>
  <si>
    <t>e7290fc1-d1df-48ad-af99-120cda327338</t>
  </si>
  <si>
    <t>c0da83fe-c04a-4d0f-8dd6-6d4d2a610e61</t>
  </si>
  <si>
    <t>26aef994-49c4-4913-aca8-67c57311bbbc</t>
  </si>
  <si>
    <t>9fe32baa-ae34-4cd6-9cf0-6c9df13d7a47</t>
  </si>
  <si>
    <t>ccae2df1-b83d-4e1a-9c51-a48df04518b3</t>
  </si>
  <si>
    <t>51b90950-873a-4c7a-9136-2ef2274a89ee</t>
  </si>
  <si>
    <t>ab76275b-3db9-49e7-bf5f-5e7839ebd828</t>
  </si>
  <si>
    <t>0bf9ff5d-5193-450a-832d-525551605e7c</t>
  </si>
  <si>
    <t>6d268e89-bf8a-4814-a369-71d9ead3eb43</t>
  </si>
  <si>
    <t>134d0b54-9a9a-4d09-ba2f-fda66a6e102e</t>
  </si>
  <si>
    <t>1a0ecc20-fa77-41c0-8506-94aa30ce0396</t>
  </si>
  <si>
    <t>b8ee3b26-eea5-4ef0-b9af-acaa2762ab8c</t>
  </si>
  <si>
    <t>ba317c38-c925-4391-b316-6e3b480781d4</t>
  </si>
  <si>
    <t>e082a072-7173-4a8a-aaf7-1ff16b9a1323</t>
  </si>
  <si>
    <t>140698fb-613b-4fdd-b6ae-43fdfa617aa0</t>
  </si>
  <si>
    <t>4a92816e-bf87-4d71-ab46-984678eed942</t>
  </si>
  <si>
    <t>809b824d-7094-45b7-925d-cffed3c58d80</t>
  </si>
  <si>
    <t>724a577f-ddd4-4da4-94b3-643f115db7a9</t>
  </si>
  <si>
    <t>ccded7bc-3295-4f93-86f2-9a8cf28ad3ef</t>
  </si>
  <si>
    <t>0fd1c770-df05-45fb-943b-104e662a7ead</t>
  </si>
  <si>
    <t>02dd044b-ca7e-4ffb-b052-d520d775c1d7</t>
  </si>
  <si>
    <t>c3362ed9-afdb-4a1e-a575-323a8207cde9</t>
  </si>
  <si>
    <t>3731acc4-123a-4459-827a-0556161baa41</t>
  </si>
  <si>
    <t>e10d2ba9-e660-4d63-bdd7-86e4ad5034a0</t>
  </si>
  <si>
    <t>b807d7d5-c07c-4298-a03b-ae6a65b245b4</t>
  </si>
  <si>
    <t>9dec22cb-20db-4038-9fc0-a641ac0f6e44</t>
  </si>
  <si>
    <t>4cab76c2-9575-44ed-8602-74bd89879927</t>
  </si>
  <si>
    <t>3cb1a722-a633-4820-ad84-b7f642dcb3d5</t>
  </si>
  <si>
    <t>b65569a1-a5af-4d9d-b32b-13e285af8c4a</t>
  </si>
  <si>
    <t>6ed1f871-e49f-4437-beb9-94970bb4f0f3</t>
  </si>
  <si>
    <t>108196c0-025a-4867-b47f-9cb832a77c83</t>
  </si>
  <si>
    <t>539c08a8-a2a8-460e-be22-0cd3cd47d776</t>
  </si>
  <si>
    <t>a7fd34dd-bde4-4e8b-945e-907fba807710</t>
  </si>
  <si>
    <t>26a80dc6-0ef4-4a65-84d1-cbf3af20b496</t>
  </si>
  <si>
    <t>b0c77399-02dc-44f2-8654-ea7be366b453</t>
  </si>
  <si>
    <t>b5458fe1-44e2-4ca3-a7f6-eef194f18446</t>
  </si>
  <si>
    <t>85ceeaa0-66d3-40bb-a8e0-dbc2ebd1fafb</t>
  </si>
  <si>
    <t>a293976e-cc51-435b-ae6c-553d3dfad4d9</t>
  </si>
  <si>
    <t>b8d31e24-8e85-4dee-bc80-268b73c9e22e</t>
  </si>
  <si>
    <t>bed1a830-a22d-4caf-9840-3ba39c39bc74</t>
  </si>
  <si>
    <t>d2d57d93-6aa7-4458-a298-c3050d49163d</t>
  </si>
  <si>
    <t>809c33da-ae85-4f4f-b5c2-746584257c51</t>
  </si>
  <si>
    <t>ea0fa734-a2db-4796-aa77-29bb2f28b2e3</t>
  </si>
  <si>
    <t>b5d753e1-8be5-4392-8dd7-ebb6bf23e399</t>
  </si>
  <si>
    <t>b8b7a63b-674f-4dab-a28c-865d2190be64</t>
  </si>
  <si>
    <t>b3d1fa4f-9e16-48cc-b2f2-263df098c0de</t>
  </si>
  <si>
    <t>27b03e1e-5bf1-4502-a628-1047d4a9688a</t>
  </si>
  <si>
    <t>c5ebaa84-5501-4c50-a141-56810cbf63b0</t>
  </si>
  <si>
    <t>09a15d00-5b88-4b96-9fd0-a652254e43d7</t>
  </si>
  <si>
    <t>1a79f0c6-2e08-4fbc-bd9d-47e1678f34a9</t>
  </si>
  <si>
    <t>770fed63-510e-450d-9ee3-011fdb439acf</t>
  </si>
  <si>
    <t>383119ef-a437-4453-8cbb-177ed9e254b9</t>
  </si>
  <si>
    <t>1190bf8b-76e2-4dce-b2dc-5b14e3ea9f22</t>
  </si>
  <si>
    <t>c81ca470-6b27-4d64-ba9c-2796f78e0802</t>
  </si>
  <si>
    <t>facf21cd-0ed8-4b59-9290-1d7e8fa15cf5</t>
  </si>
  <si>
    <t>7ac71b1d-1cd7-47ca-b143-2602c71dd5e6</t>
  </si>
  <si>
    <t>a4e3dc02-b5b1-4e02-a6c8-833c8db1c29e</t>
  </si>
  <si>
    <t>dc4b803a-0220-48fb-9681-03d2f8ddf4d3</t>
  </si>
  <si>
    <t>8c271d83-50ae-4944-88fe-0b707ce4be5f</t>
  </si>
  <si>
    <t>c08cfa2f-41ba-41a3-b92d-71376d2781b8</t>
  </si>
  <si>
    <t>e828f6ff-de96-472d-af1b-507816911357</t>
  </si>
  <si>
    <t>685d525e-29f1-4fc4-af6f-04a414833238</t>
  </si>
  <si>
    <t>c8b63847-828c-4b80-9b03-5029a2bb6fe6</t>
  </si>
  <si>
    <t>2af60830-5c6c-4f39-81b9-d34a1134c5be</t>
  </si>
  <si>
    <t>deed560c-286e-4168-817e-3b85080d6c98</t>
  </si>
  <si>
    <t>93b7c656-2e8f-4317-af5b-2556ae38e196</t>
  </si>
  <si>
    <t>758ac53a-cb8a-4056-b2b7-6a6a206a4cf4</t>
  </si>
  <si>
    <t>a4880e4f-4fe6-4449-8599-3b3192836ffb</t>
  </si>
  <si>
    <t>558c5c02-3c03-4555-a603-5c8aa0067a68</t>
  </si>
  <si>
    <t>aed98582-cba4-4dfc-bfe8-5f40af10e516</t>
  </si>
  <si>
    <t>3e09a15e-d574-4eda-9728-796a964fb3d4</t>
  </si>
  <si>
    <t>e5d025c4-c0b4-485b-b60c-ddba1a3bebc5</t>
  </si>
  <si>
    <t>b31afc5b-b45a-436b-b3f9-a4b38641bfa1</t>
  </si>
  <si>
    <t>1d24c67d-3b3e-440a-b798-f4a8580d4c25</t>
  </si>
  <si>
    <t>61947ddd-6f46-4198-9eef-26515a9e2176</t>
  </si>
  <si>
    <t>045dd069-91ed-4f2b-892a-ed582f5c80ca</t>
  </si>
  <si>
    <t>229deb29-17b1-4b2e-8f42-f19a6dd70ecf</t>
  </si>
  <si>
    <t>ef4cea10-81e4-4e9d-bdce-2bcf95800a0c</t>
  </si>
  <si>
    <t>7b50419e-b651-4b08-846b-cd6da18342f1</t>
  </si>
  <si>
    <t>49826caa-92a5-4afd-9310-81fd7055b623</t>
  </si>
  <si>
    <t>20e62a2c-80e7-432a-baba-bcbbb72ceb16</t>
  </si>
  <si>
    <t>ac243825-b649-4acc-bb70-7d171695f46c</t>
  </si>
  <si>
    <t>59e5b389-57a7-471d-90e9-801eea37d6ea</t>
  </si>
  <si>
    <t>dbbf3e8a-c8cf-4798-a260-1bf747a9e386</t>
  </si>
  <si>
    <t>69c8a4a5-5045-413a-b207-f7a4318e8ee7</t>
  </si>
  <si>
    <t>29429448-1f6f-4419-a93e-0a871a5def4c</t>
  </si>
  <si>
    <t>128b58f7-ca3b-4ddc-ad23-b8d13b9ddd7e</t>
  </si>
  <si>
    <t>410178a2-48e3-4a8e-9408-6e89a08dff44</t>
  </si>
  <si>
    <t>96c2a657-cd20-4561-a6b0-cc62b11ca4e6</t>
  </si>
  <si>
    <t>92a1d370-afc6-439b-bfad-a58cbbcfdb8f</t>
  </si>
  <si>
    <t>c1afe10c-716d-4adc-8256-f67a64af7717</t>
  </si>
  <si>
    <t>037ed6ff-6282-4641-adea-918258ce20d6</t>
  </si>
  <si>
    <t>ba95bcdb-92ae-470f-82bb-861e8dd4a76e</t>
  </si>
  <si>
    <t>76826914-42e2-4f41-a7ab-b22940968d3f</t>
  </si>
  <si>
    <t>65f1bfd7-7112-44ea-a8de-e7b2c2dfcdac</t>
  </si>
  <si>
    <t>d75bd380-5d26-4797-b57c-d96829a7a842</t>
  </si>
  <si>
    <t>96caa383-f26a-4375-a997-45db2285e393</t>
  </si>
  <si>
    <t>fe7501a0-634d-4357-b628-067024fd18eb</t>
  </si>
  <si>
    <t>1fa222d8-ee00-4c73-b2f4-890c8ee0de72</t>
  </si>
  <si>
    <t>0e90889f-7784-497d-b847-2e27c74ce92a</t>
  </si>
  <si>
    <t>9e4b43c7-4e7d-49c9-b9f2-d68a3c8ec10c</t>
  </si>
  <si>
    <t>5adcfb67-fcd7-4102-a0d8-be5a9e455fe9</t>
  </si>
  <si>
    <t>ace88097-fe2e-4e84-848b-f5d040bf1901</t>
  </si>
  <si>
    <t>aca9693e-6f3d-4df8-9d37-9bd4c5b500ac</t>
  </si>
  <si>
    <t>b29f24e7-6858-4384-9326-49db334e6ae3</t>
  </si>
  <si>
    <t>ce4aa890-f0dc-4764-adaf-54d3020fa9e0</t>
  </si>
  <si>
    <t>279c3138-520e-4066-b25f-506dc939b4cb</t>
  </si>
  <si>
    <t>Çekmeköy</t>
  </si>
  <si>
    <t>cdba6caf-982e-49d2-b69b-9c61928a6bd3</t>
  </si>
  <si>
    <t>7719df1d-16c9-4926-9290-cbcac1d35cbc</t>
  </si>
  <si>
    <t>563b27ab-fd71-4a68-aa73-3fe4028a6b11</t>
  </si>
  <si>
    <t>bc2caf6e-0b4d-4640-93bc-4a7750d7278a</t>
  </si>
  <si>
    <t>890c55a7-b3e5-419e-86f1-284c194711d5</t>
  </si>
  <si>
    <t>47d2aa5d-728d-4d30-a8bd-1626134c8bfe</t>
  </si>
  <si>
    <t>b7fb6598-1d1d-4876-ab81-cf8e012ad7d5</t>
  </si>
  <si>
    <t>c68fded5-20c5-4fa0-8d43-bbcf9ae42919</t>
  </si>
  <si>
    <t>a43fce50-affa-4bba-bcd2-1e407705496a</t>
  </si>
  <si>
    <t>e877700f-87b1-4c68-be41-cf8f900918ce</t>
  </si>
  <si>
    <t>666d11de-554f-4245-972a-36581f52532c</t>
  </si>
  <si>
    <t>f69d4ed8-e7bf-47b2-93f1-753ad56d8da0</t>
  </si>
  <si>
    <t>298969bf-f401-4e4a-bf2a-1d538645c8ee</t>
  </si>
  <si>
    <t>a7a98c1a-f819-4385-a101-bde361289571</t>
  </si>
  <si>
    <t>5ed7709d-f0e9-418c-8f64-a34f14ae7e85</t>
  </si>
  <si>
    <t>05369688-b1db-44ee-a6e4-4aa0fcb7edc2</t>
  </si>
  <si>
    <t>Emirgan</t>
  </si>
  <si>
    <t>75d463d3-e180-4061-9bdc-aa3adb302313</t>
  </si>
  <si>
    <t>dfa78415-dcd7-4c68-ae0e-2e8a67ec8145</t>
  </si>
  <si>
    <t>98864def-a38c-4df5-8361-737b14dcaee8</t>
  </si>
  <si>
    <t>a37c12f3-f0f1-4924-b5d4-a77d4a169a18</t>
  </si>
  <si>
    <t>436d2b59-21e8-45fe-bec9-a41bd4211f6b</t>
  </si>
  <si>
    <t>7f517296-5f6d-4d5e-80d3-0adc66d2d4d4</t>
  </si>
  <si>
    <t>740f569a-fe70-433b-8fef-7efc35c75cf3</t>
  </si>
  <si>
    <t>c1ef1c9d-3a31-4f94-ba8d-621889ae28a6</t>
  </si>
  <si>
    <t>83263998-d2af-4d26-a700-70689cf9b80d</t>
  </si>
  <si>
    <t>f3e9445b-dd2f-4bc5-9233-083c31a6eec9</t>
  </si>
  <si>
    <t>3a1e122a-ae6f-4000-a65b-bfa86ee77340</t>
  </si>
  <si>
    <t>751377b8-801f-440f-947e-41aa81dd0630</t>
  </si>
  <si>
    <t>fbeaeb43-a9ce-4d9b-be82-e88941ad14c8</t>
  </si>
  <si>
    <t>869a17b1-4cb8-4e22-8fef-aa961523f9e9</t>
  </si>
  <si>
    <t>a6f7cbd4-2a32-46aa-8b87-3d1e1a69ea13</t>
  </si>
  <si>
    <t>26e3a687-241d-4401-9b01-83f1c0a91f79</t>
  </si>
  <si>
    <t>4c244cbe-ffa6-4d0e-8aea-604875dc6c12</t>
  </si>
  <si>
    <t>1c7bf46a-0e2d-4a52-84d6-fdc6899453bc</t>
  </si>
  <si>
    <t>24b790cd-1f8c-436d-92d9-4d3f13c95913</t>
  </si>
  <si>
    <t>c9e4304a-60fc-4ae1-8308-5c89d7ceb83b</t>
  </si>
  <si>
    <t>442fff72-9fde-421f-864a-03335ebaba9f</t>
  </si>
  <si>
    <t>265f83bd-fdca-4008-9155-71d7ad126187</t>
  </si>
  <si>
    <t>43bcacaa-bf1b-4de5-87ca-7a1135b081c4</t>
  </si>
  <si>
    <t>500e4024-d72c-424d-a7e3-e03ef72f32db</t>
  </si>
  <si>
    <t>9f5f5b93-480a-4384-862d-d2a0c371297b</t>
  </si>
  <si>
    <t>82a9ff45-7d77-4990-a3c3-572e87b223b7</t>
  </si>
  <si>
    <t>33a45a57-b559-4197-a35a-52d751ea77e8</t>
  </si>
  <si>
    <t>f1ec8e64-c244-45b0-b77a-bb80921ac27e</t>
  </si>
  <si>
    <t>709116cb-1c43-44bb-8fb0-a45c223bb44f</t>
  </si>
  <si>
    <t>dde185fb-1406-4a35-baa6-bc394942ec99</t>
  </si>
  <si>
    <t>530a0aea-db54-4ee9-a77c-6fc46bb04562</t>
  </si>
  <si>
    <t>679542d9-d1b2-4d63-890d-fe8b8b37f2fa</t>
  </si>
  <si>
    <t>9ae8e6fd-f325-43fd-a16c-2541b590694c</t>
  </si>
  <si>
    <t>7c042d1d-d6bd-4e1d-8234-6e7fe50e495d</t>
  </si>
  <si>
    <t>180eaa2a-924a-4057-b83a-825f60e66d05</t>
  </si>
  <si>
    <t>Emniyetevleri</t>
  </si>
  <si>
    <t>605e34c0-b375-4f19-8893-192080d78d75</t>
  </si>
  <si>
    <t>d24ff7cf-aa91-4bd4-9d3b-3f78fb37663f</t>
  </si>
  <si>
    <t>650059cf-a1c7-4382-9c25-7ea03fa204eb</t>
  </si>
  <si>
    <t>494fe4d5-2562-453d-8f72-29d2fe2b4e14</t>
  </si>
  <si>
    <t>be172415-73c8-4dcb-b9f0-a8b38d1835b3</t>
  </si>
  <si>
    <t>f271f908-e71c-4273-a3b3-35522d7bb3b4</t>
  </si>
  <si>
    <t>b7961201-7a6b-476f-86df-6b6241bc9841</t>
  </si>
  <si>
    <t>69d5ffe7-c8dc-49c5-9d83-28b2eec807fe</t>
  </si>
  <si>
    <t>ee05d6aa-1c72-40c0-89e5-38b32049598e</t>
  </si>
  <si>
    <t>ddf47936-be06-48e4-8a62-f29b37d17041</t>
  </si>
  <si>
    <t>34e3fd48-3c78-4eb9-a354-1aaf31e5b730</t>
  </si>
  <si>
    <t>593c75d2-2e6b-4dbc-aa71-4e71076c089b</t>
  </si>
  <si>
    <t>812a49d8-4b8f-4447-947c-000c1527c302</t>
  </si>
  <si>
    <t>656a3515-2546-499a-b2ab-ff4f66b927a7</t>
  </si>
  <si>
    <t>a7184707-aada-489e-911f-259777ba818b</t>
  </si>
  <si>
    <t>eb2a5af2-4d01-45bd-a86a-ac7d395ac7cf</t>
  </si>
  <si>
    <t>a0cb7c95-7d78-409d-9746-ed87e2721dfd</t>
  </si>
  <si>
    <t>ac9fca69-ad99-4ddb-a52d-2cbe4158997a</t>
  </si>
  <si>
    <t>45e985d8-c773-47f2-a673-10814a35ddcf</t>
  </si>
  <si>
    <t>9613ef2d-3299-4a12-924d-84ed9a0b4a0e</t>
  </si>
  <si>
    <t>871c8ae0-88ef-4939-9680-af43c0c73d60</t>
  </si>
  <si>
    <t>8c195608-386a-4416-95a7-773a61e94bab</t>
  </si>
  <si>
    <t>a6b1aa7b-ec46-4d59-8c3b-505f99280669</t>
  </si>
  <si>
    <t>67d30f79-4f2d-4a98-a6fd-780b9b59f436</t>
  </si>
  <si>
    <t>4a177de0-9a52-4e53-9a2f-a511e1c19cb4</t>
  </si>
  <si>
    <t>4b6656fa-1b4f-477b-bb55-4f36305dfc28</t>
  </si>
  <si>
    <t>5e6df33d-9048-49c8-bd83-781296f226ed</t>
  </si>
  <si>
    <t>8b37e487-566a-47b5-a0b2-a9854539e045</t>
  </si>
  <si>
    <t>a797128f-ab82-41bf-a3b0-8cbaf55c6fdd</t>
  </si>
  <si>
    <t>94f34fdb-6e1b-41ac-978b-43e042ae0f9b</t>
  </si>
  <si>
    <t>32572579-1e52-4a10-94c1-3c50e6d989a7</t>
  </si>
  <si>
    <t>082f6d4d-6df1-4a14-bef9-3cb6e6f03bf7</t>
  </si>
  <si>
    <t>17b6af43-da22-4b45-90e3-354e35946733</t>
  </si>
  <si>
    <t>d460476d-17bc-4671-ba23-c10c0d54dcb1</t>
  </si>
  <si>
    <t>74ad07ef-86f4-4e3f-8edd-b0d5b00dc7cc</t>
  </si>
  <si>
    <t>ca7d7d41-ae16-46dd-9fbd-7c7b1a05b16f</t>
  </si>
  <si>
    <t>a5b58c91-aaab-4d1c-bf88-a7e6508864a1</t>
  </si>
  <si>
    <t>c195e6ea-f68f-463a-bc8d-d7c0781b21f6</t>
  </si>
  <si>
    <t>fb54f8ac-12c1-425f-9404-b27465ff0edc</t>
  </si>
  <si>
    <t>Rumeli Hisarı</t>
  </si>
  <si>
    <t>af766796-2e72-412f-a3aa-cfde678fa826</t>
  </si>
  <si>
    <t>17c2e13c-d665-4c15-85aa-b87e4419ff5a</t>
  </si>
  <si>
    <t>2da2f902-d749-45ac-a696-40c6e439f9f5</t>
  </si>
  <si>
    <t>107ed1b2-7244-4a7d-9a5f-c2bcc3176055</t>
  </si>
  <si>
    <t>28a76ee7-ea41-4d19-894a-12461635d36c</t>
  </si>
  <si>
    <t>3c1a5e25-dfd4-4b17-8523-f023f425546c</t>
  </si>
  <si>
    <t>90a44990-0bfd-4d61-9afc-ab53ca9f282e</t>
  </si>
  <si>
    <t>3633ad62-ce00-48c2-b069-bf459496a5c2</t>
  </si>
  <si>
    <t>8efd0e8f-3a53-4ad5-a612-11520da850ac</t>
  </si>
  <si>
    <t>ba766750-ecbd-4cd5-b164-0bcf7035b404</t>
  </si>
  <si>
    <t>e5670682-31b8-4d8e-99ad-e65c5732076b</t>
  </si>
  <si>
    <t>4389e4ea-be7c-4f62-9762-968b5ac42797</t>
  </si>
  <si>
    <t>9bc9c258-6b33-49b8-9233-db6318a3c660</t>
  </si>
  <si>
    <t>d14b00a2-2270-4e0b-91b5-7abe6eeb1987</t>
  </si>
  <si>
    <t>6d813546-1c22-4916-8c2b-0f0e3685ac4b</t>
  </si>
  <si>
    <t>767b50f9-994a-487a-86ac-f71cb7c1ac94</t>
  </si>
  <si>
    <t>33eef43a-55bb-40ef-b253-335e6ca296c3</t>
  </si>
  <si>
    <t>601fbf24-499e-4764-bd03-45d822dbb88f</t>
  </si>
  <si>
    <t>6132f01e-fbec-46db-b3cb-4251526dc04f</t>
  </si>
  <si>
    <t>7f53c1e8-66b2-495b-9af4-1538e849d88a</t>
  </si>
  <si>
    <t>8b3013ad-2f46-49a2-9492-a7769dedb934</t>
  </si>
  <si>
    <t>290d3d69-a4b6-4427-ab8a-5caee2afde0f</t>
  </si>
  <si>
    <t>753859f7-0296-47f1-b4d6-bb4a2b26a763</t>
  </si>
  <si>
    <t>946076ab-2807-498d-9997-4830ed60a3fb</t>
  </si>
  <si>
    <t>a90620b0-b45c-492b-9703-58ce79d5ce02</t>
  </si>
  <si>
    <t>Firuzağa</t>
  </si>
  <si>
    <t>6582b2f4-c402-473e-9d3d-95436bca83da</t>
  </si>
  <si>
    <t>552cd869-7cd1-49be-bb0e-add0a3486243</t>
  </si>
  <si>
    <t>5fd7b2ed-bee9-4300-baf5-f5a7bbc858e5</t>
  </si>
  <si>
    <t>2381ab26-0a77-4ea1-8bde-d790a141bdc7</t>
  </si>
  <si>
    <t>441a6b18-627f-4746-abc3-8e01ea942f1a</t>
  </si>
  <si>
    <t>4b7e8dd8-361a-4537-8fa2-67d00c56fb20</t>
  </si>
  <si>
    <t>3730a90e-4e0f-41c1-b3ae-8f1f2ad93b95</t>
  </si>
  <si>
    <t>c7ce1fe3-e755-40e9-9be3-d6c245a22048</t>
  </si>
  <si>
    <t>74cf2721-b5e9-431f-978c-0c95c4dd1958</t>
  </si>
  <si>
    <t>c13e04fa-8020-4bfd-973b-33f3dc650603</t>
  </si>
  <si>
    <t>00d85f3b-0f86-4adc-ab5e-1e4011b970d8</t>
  </si>
  <si>
    <t>eb75e132-70a8-4604-b021-e17f688ca0ee</t>
  </si>
  <si>
    <t>4b55ea06-c8d5-43d9-9cec-6a71ae043f85</t>
  </si>
  <si>
    <t>789fd9d7-72b8-4571-b6a7-79286a8a7685</t>
  </si>
  <si>
    <t>36264317-0dc3-4a16-9dc0-357322b837a7</t>
  </si>
  <si>
    <t>f586dd5b-a644-47fe-85ce-bcfbb8ea8669</t>
  </si>
  <si>
    <t>5866f261-e038-43b6-b9a1-11a3db2e8799</t>
  </si>
  <si>
    <t>db9e5e44-49d7-4624-b82e-a1eb2a5ad97d</t>
  </si>
  <si>
    <t>8bec16bb-e6cc-416c-bd05-9875c7326501</t>
  </si>
  <si>
    <t>ed54dd75-24ac-49f6-b2d1-5aea6a96947c</t>
  </si>
  <si>
    <t>9e20c548-5f09-486f-948c-a6bdda07bc4c</t>
  </si>
  <si>
    <t>d09c8c7c-1a63-4808-87bf-b6e834600f78</t>
  </si>
  <si>
    <t>e0d9f11e-fa0a-433c-a757-19db7657af62</t>
  </si>
  <si>
    <t>473688ca-e136-4609-9c32-b8186494669b</t>
  </si>
  <si>
    <t>8f2a80ab-241c-4add-bf91-659de5d85871</t>
  </si>
  <si>
    <t>21b9420d-6793-4884-bad2-91821c6c0b75</t>
  </si>
  <si>
    <t>2dbac6a4-5e35-401e-99d7-cec2d880e966</t>
  </si>
  <si>
    <t>345ab0e2-8578-45bb-af4d-f3ac0d4b47c2</t>
  </si>
  <si>
    <t>ba2f663a-4028-4ed2-99bf-39f55ebd0772</t>
  </si>
  <si>
    <t>c821cf76-15b0-47dd-bb64-7dcdb6d9ba9c</t>
  </si>
  <si>
    <t>2771f4cd-236e-40c5-8704-3d1d26440ca4</t>
  </si>
  <si>
    <t>2ebc97fa-5463-4722-9c59-f847404ddbe9</t>
  </si>
  <si>
    <t>dc6ef9e4-2b08-46d3-9c2f-860e1a3b8e80</t>
  </si>
  <si>
    <t>f144d0c9-7284-44f0-bfba-a8bc0e6087ec</t>
  </si>
  <si>
    <t>4d659a4d-3894-4d3d-874c-8856e3fbb661</t>
  </si>
  <si>
    <t>daac5f7d-47ef-465c-8c4e-b39486c8045a</t>
  </si>
  <si>
    <t>6943a4eb-bc85-40b8-b623-7d14a21a5bf7</t>
  </si>
  <si>
    <t>dfc223be-41c5-4fbc-89a0-ecda92947d58</t>
  </si>
  <si>
    <t>352816ea-a8cc-4866-b0ba-0174b2991244</t>
  </si>
  <si>
    <t>e912f2e9-35c9-460c-84da-60ac9a67940a</t>
  </si>
  <si>
    <t>e9890686-5137-4985-b07d-34e645f5f87b</t>
  </si>
  <si>
    <t>2ef73217-e261-44ad-bcfd-02d053ab86e1</t>
  </si>
  <si>
    <t>8920f804-9b0b-45bb-853b-863044c55263</t>
  </si>
  <si>
    <t>H.Edip Adıvar</t>
  </si>
  <si>
    <t>fdac3fc7-9c32-411f-b340-d424ec7c31ee</t>
  </si>
  <si>
    <t>bdc0a417-4964-4fb7-a841-425bbf6838e5</t>
  </si>
  <si>
    <t>e05541e9-7560-42b7-85b8-9bf76ed5d345</t>
  </si>
  <si>
    <t>bf33b5e7-c704-4e82-8533-c62cf3eed74f</t>
  </si>
  <si>
    <t>e4ef593b-f471-4a91-a318-e3137379fdd6</t>
  </si>
  <si>
    <t>058407a0-4456-4d82-881a-f44bbceade11</t>
  </si>
  <si>
    <t>2b6aa7ac-f2d3-47af-89a7-443fc97455b8</t>
  </si>
  <si>
    <t>e7542bfe-4a6f-4aad-8168-adfecd9e73e9</t>
  </si>
  <si>
    <t>2d9a88c4-c355-4327-b30f-341dc7b227da</t>
  </si>
  <si>
    <t>0436b8b5-7a05-4545-bb18-4d86823bcaca</t>
  </si>
  <si>
    <t>34b08ef8-9d83-4d8e-92d6-8d850d2362c0</t>
  </si>
  <si>
    <t>f2b1a910-23ce-4153-9f25-ea1cee8fae0d</t>
  </si>
  <si>
    <t>9c87ae3c-9e58-4aef-866b-5e7e61ef77b7</t>
  </si>
  <si>
    <t>d1e56481-ebee-4343-92fa-49ccd90b2a48</t>
  </si>
  <si>
    <t>54f1d2b4-30b8-4fb8-9f1e-706ed591a5ab</t>
  </si>
  <si>
    <t>cfe200bc-973b-41e8-ba54-13db032fb38f</t>
  </si>
  <si>
    <t>cfb430a8-1025-4517-9936-8018d82b1510</t>
  </si>
  <si>
    <t>68ff21d8-d8a7-457a-91a8-3ec19029cfcb</t>
  </si>
  <si>
    <t>6ef8705e-40cb-4f9f-8e13-deebe55f5793</t>
  </si>
  <si>
    <t>89574bdf-3129-439b-8c7b-355576868459</t>
  </si>
  <si>
    <t>d92218a3-a909-4bb7-b69f-1bf74c611248</t>
  </si>
  <si>
    <t>31095637-75c8-40b2-bc30-f36ef37114a2</t>
  </si>
  <si>
    <t>4ae653cb-ae2b-46b0-bb0c-f121987940c2</t>
  </si>
  <si>
    <t>50e4c53b-0607-46e0-b6fb-e496d62ca84e</t>
  </si>
  <si>
    <t>354ae9aa-a4b3-4474-94ff-9be53a6997ed</t>
  </si>
  <si>
    <t>c4ac1c91-73c2-4b97-a7f1-c2805daa4950</t>
  </si>
  <si>
    <t>3e910492-2341-4dcb-9be7-775a15ddaf97</t>
  </si>
  <si>
    <t>c8401cc5-1499-4d59-81ee-422b243b2a84</t>
  </si>
  <si>
    <t>1c8fb927-a12c-465d-b74b-ccaedeed17c1</t>
  </si>
  <si>
    <t>8f51f838-73e8-4edc-a53f-24f8377a1a34</t>
  </si>
  <si>
    <t>74a80a16-0259-42e7-9ecc-fba4c2e255cc</t>
  </si>
  <si>
    <t>f917ca88-d528-4318-a6ca-aab8b585a41d</t>
  </si>
  <si>
    <t>48ca2094-adc4-40b9-8bfd-0b334985e986</t>
  </si>
  <si>
    <t>358482cf-dfd9-4fb4-9728-3971286de0f0</t>
  </si>
  <si>
    <t>8cf967aa-be64-4515-8781-5f085f6ae088</t>
  </si>
  <si>
    <t>f4a6bf75-c4df-49c8-8d2a-ae69445c9b33</t>
  </si>
  <si>
    <t>a118efd1-adca-4b93-bc97-47b0a50ca712</t>
  </si>
  <si>
    <t>1f86487c-f1db-42d0-b490-7d4974dbd5a7</t>
  </si>
  <si>
    <t>ac396fab-ed53-4cf8-b5fc-0c7bf1374b5f</t>
  </si>
  <si>
    <t>a9f6aa36-9a70-4e46-a231-4d29d1c3568e</t>
  </si>
  <si>
    <t>486d14a5-0fb7-48c1-a3b7-d8704b4d54ba</t>
  </si>
  <si>
    <t>ac9eb330-2b0f-4ddb-800e-16ef03a448e4</t>
  </si>
  <si>
    <t>e5693d24-5c1e-4211-b744-877135b76771</t>
  </si>
  <si>
    <t>7d4ae81b-fbc1-453f-ba95-eec03bdb74da</t>
  </si>
  <si>
    <t>a0407e27-cefd-4a61-bc70-494caf7c33ef</t>
  </si>
  <si>
    <t>89a69c5a-aadd-4850-b32b-7ad53d7aeae5</t>
  </si>
  <si>
    <t>d195dc9d-171f-4438-a281-39784a5b6809</t>
  </si>
  <si>
    <t>1046b39a-e06c-40b6-a209-892cf031ce36</t>
  </si>
  <si>
    <t>d69fb44f-2b91-401b-b59a-f8152dbce570</t>
  </si>
  <si>
    <t>db558b91-d76f-44ab-9382-a0fce69bc49d</t>
  </si>
  <si>
    <t>15d7834c-6053-45bb-9259-48ae5731de9b</t>
  </si>
  <si>
    <t>998e6ae4-33f6-46db-b16b-d791bb31122d</t>
  </si>
  <si>
    <t>dfa2c442-3b22-495e-8740-9fa31023aa3d</t>
  </si>
  <si>
    <t>00eb8d26-5640-4fae-b688-01abe8d6ef97</t>
  </si>
  <si>
    <t>6c124154-814d-492e-9676-9154a2259bc6</t>
  </si>
  <si>
    <t>900ea748-cc3e-4df3-99bf-362daf255a1a</t>
  </si>
  <si>
    <t>d8a352e0-045f-47e5-a25b-43aa48604904</t>
  </si>
  <si>
    <t>3e12dac1-c107-45ae-bba0-247de5e8e13c</t>
  </si>
  <si>
    <t>da30b42c-bfa9-409e-9905-1c34d23803d2</t>
  </si>
  <si>
    <t>96c979da-1221-448f-bf81-5e81674358ac</t>
  </si>
  <si>
    <t>324c7b90-ae1c-46c1-b983-dad110575dd9</t>
  </si>
  <si>
    <t>d5c3b28a-e348-4c8f-9c01-dcce2b5339dd</t>
  </si>
  <si>
    <t>27996dfb-aea8-46ef-bfec-b67adb33dfc8</t>
  </si>
  <si>
    <t>a93ce85b-24f8-40b5-8b0e-20e375da165c</t>
  </si>
  <si>
    <t>6280e7f0-ad06-4944-becb-cff6b9e700e7</t>
  </si>
  <si>
    <t>210485d9-cff9-4408-b0c8-5f305405eaf5</t>
  </si>
  <si>
    <t>83de217b-ec5b-4338-9f05-a0d308b4606a</t>
  </si>
  <si>
    <t>576b7fe3-9004-4443-bbde-33b733f852df</t>
  </si>
  <si>
    <t>941e935b-5749-4fc4-9d1e-7ab263eada91</t>
  </si>
  <si>
    <t>46272c7f-8517-450f-85b7-22cde9f67e02</t>
  </si>
  <si>
    <t>a12e1d6a-6735-4d5a-b561-aac7df28cb4a</t>
  </si>
  <si>
    <t>fd2cdc07-dc14-44af-8b7c-b2bf33c22431</t>
  </si>
  <si>
    <t>12e28989-f8cd-46cd-9444-345af7840ebb</t>
  </si>
  <si>
    <t>4ad3ddfc-e004-4e7c-abba-b450d5eb3062</t>
  </si>
  <si>
    <t>2ca8578a-d813-47f4-b6c5-60c0e4c38c52</t>
  </si>
  <si>
    <t>0bb9f06a-3caf-422d-aae5-0b98846f8ab8</t>
  </si>
  <si>
    <t>97d228ea-ebbe-4e18-a275-5b63c049609a</t>
  </si>
  <si>
    <t>a80dd726-7537-4970-8ee9-1c5c022ab6df</t>
  </si>
  <si>
    <t>f2590197-0261-4c01-a9e5-7ba6fe1bd1fe</t>
  </si>
  <si>
    <t>cd4243fc-43af-4ff2-b72e-2fb7dbc55964</t>
  </si>
  <si>
    <t>85ec7828-52c1-47a2-ad35-18f56820b8bb</t>
  </si>
  <si>
    <t>28551f15-f2dc-4cc2-9f40-bd638b8a413d</t>
  </si>
  <si>
    <t>d696347f-cc6d-4d24-ae7a-743507bfe290</t>
  </si>
  <si>
    <t>44626f9d-1e94-4437-9e79-5b1d887e9272</t>
  </si>
  <si>
    <t>f39cdd73-19ab-4ee6-9f66-3fe16e9c3f02</t>
  </si>
  <si>
    <t>b8554539-6fb4-4f38-ae08-def481a4e770</t>
  </si>
  <si>
    <t>21ac0bbb-a7ca-44b6-9aa6-dabb3af9ab54</t>
  </si>
  <si>
    <t>ace0b8e8-86de-4b32-a6e3-bec8baed8ab2</t>
  </si>
  <si>
    <t>d1968b18-015c-449a-b48b-1f86d0cea4e4</t>
  </si>
  <si>
    <t>17bf2b0e-5837-40d3-ad20-b0a9a8215aa5</t>
  </si>
  <si>
    <t>0082cfc9-ce2f-47b1-a1ae-5e0c45f903b1</t>
  </si>
  <si>
    <t>41deb0b9-3f5b-47a6-8e9a-6a0928d5f714</t>
  </si>
  <si>
    <t>bb77f0e6-170b-409c-aacf-0c24a8043948</t>
  </si>
  <si>
    <t>10471541-af3b-4f50-8fde-b2f0e7a2248a</t>
  </si>
  <si>
    <t>8b4427fe-1e38-4c2c-a512-f602e6f57158</t>
  </si>
  <si>
    <t>018fd7d2-eb46-4673-8429-1434520d0cc2</t>
  </si>
  <si>
    <t>d39461c1-8bbd-4cac-9946-38e1afd41c8e</t>
  </si>
  <si>
    <t>327c35a5-3c5b-4ad1-92f9-d18873533d61</t>
  </si>
  <si>
    <t>e3290d9c-545b-4856-9432-551066d983db</t>
  </si>
  <si>
    <t>d36fb57f-42f0-43eb-bf95-4edb0d7fcb40</t>
  </si>
  <si>
    <t>3216b53d-8398-48a1-b815-99b3c93dd1a2</t>
  </si>
  <si>
    <t>76a5ac46-02b9-4f83-a3b4-590a154cd559</t>
  </si>
  <si>
    <t>d705f992-c95f-4b91-8220-9b7a1aa1612a</t>
  </si>
  <si>
    <t>05390b4a-f3d5-494a-87b7-6009b691ae16</t>
  </si>
  <si>
    <t>5b299715-36ff-47de-b0a1-3f11a689b244</t>
  </si>
  <si>
    <t>2e784862-948a-4d7b-8746-0b8540913b95</t>
  </si>
  <si>
    <t>22de5b24-bf8c-4c00-bf63-7fe77fd306eb</t>
  </si>
  <si>
    <t>86fd2cd7-2c8d-49d7-9577-b6fb65044a36</t>
  </si>
  <si>
    <t>a71a6367-3541-415f-b488-df3bfd274e88</t>
  </si>
  <si>
    <t>c781e918-eab3-42e2-80ee-554608853e81</t>
  </si>
  <si>
    <t>5af63afa-5db3-47fd-8422-b034d0a94548</t>
  </si>
  <si>
    <t>f604d97f-b4ab-4ba6-87b1-40b888526a35</t>
  </si>
  <si>
    <t>8a5e0982-41a1-49c3-b990-0682d670ca36</t>
  </si>
  <si>
    <t>885bd642-3e99-490f-93f0-2cb014735d56</t>
  </si>
  <si>
    <t>1349ab3f-93bf-4cf8-8546-c82fb22113a0</t>
  </si>
  <si>
    <t>cce319a7-2308-47f0-bc40-041f48c2813d</t>
  </si>
  <si>
    <t>94c71e15-a1b2-462d-91ed-feb4aaeb3e6a</t>
  </si>
  <si>
    <t>24d1268d-83f9-4d2e-925a-a1ffcce3fc50</t>
  </si>
  <si>
    <t>89daba93-08a3-4b65-af98-4d584c93b06e</t>
  </si>
  <si>
    <t>2a63e6e7-401a-4537-b71c-82b222b1753a</t>
  </si>
  <si>
    <t>8bbd517f-b063-47bc-8412-b8ea71f14bc8</t>
  </si>
  <si>
    <t>bcb704da-ff9a-4ef6-8e80-994e25db225c</t>
  </si>
  <si>
    <t>414dd450-c62a-4219-ad40-6caa4f223cd8</t>
  </si>
  <si>
    <t>dc70725e-43d3-42a0-b367-f828947182a6</t>
  </si>
  <si>
    <t>730fdd38-15c9-44c5-ba7c-232b8d657a7d</t>
  </si>
  <si>
    <t>43d953df-a6f8-49b5-8c08-aff682c96a71</t>
  </si>
  <si>
    <t>72275c0a-f4f9-4c34-88f5-2f271795aedb</t>
  </si>
  <si>
    <t>5a69fcd6-aaeb-41b1-a823-3380ffb3af75</t>
  </si>
  <si>
    <t>7ee195aa-fb2f-4129-8b1b-db5ddd6a8c1b</t>
  </si>
  <si>
    <t>39086969-86f1-49b2-aeb1-bdf645074f2a</t>
  </si>
  <si>
    <t>Dumlupınar</t>
  </si>
  <si>
    <t>55d86096-0d44-478d-8e94-74f29ddcfbde</t>
  </si>
  <si>
    <t>c7c98fa8-522e-4203-8fd4-7dbd986233c6</t>
  </si>
  <si>
    <t>f8d0cf40-af46-48dd-b3da-6c90f5e61118</t>
  </si>
  <si>
    <t>1f6c57c9-17bd-411b-ae40-374d840d3fde</t>
  </si>
  <si>
    <t>cf0e422f-31ba-48f4-ae91-a1c0b621b380</t>
  </si>
  <si>
    <t>a28a59a1-07b8-48cc-9f88-0355a96bae9c</t>
  </si>
  <si>
    <t>Esenşehir</t>
  </si>
  <si>
    <t>d895d1ae-b434-49d8-bfe2-6f4e2ff4b621</t>
  </si>
  <si>
    <t>5870e05b-234a-4cf3-98fd-59d7783e32a5</t>
  </si>
  <si>
    <t>169fc095-15c9-4358-a1a7-a07961ae7f6e</t>
  </si>
  <si>
    <t>91d33015-040f-4e1c-b3b2-d0c4e2ac20e4</t>
  </si>
  <si>
    <t>cf5dda31-4c35-428b-8722-90ad77d30c06</t>
  </si>
  <si>
    <t>d6fd0db5-0e98-4ee2-b43d-aaa18158851a</t>
  </si>
  <si>
    <t>093adc3b-a080-45bf-97ef-5d407be2b511</t>
  </si>
  <si>
    <t>548bd314-cb88-49b9-8a7b-d1b06983154c</t>
  </si>
  <si>
    <t>6eb56fcc-63f7-45ba-9458-a9b1e1b8f4d8</t>
  </si>
  <si>
    <t>a24a4765-b74d-4f6f-ab19-c357a0ceb439</t>
  </si>
  <si>
    <t>2275355a-39f0-488c-a685-9274279a1c5d</t>
  </si>
  <si>
    <t>30c5180c-9980-494d-af47-97b294b19520</t>
  </si>
  <si>
    <t>0f0ec460-b8f5-4693-9f6d-83b1687c2521</t>
  </si>
  <si>
    <t>4b9f8855-046f-425a-bb59-8cc5aa1ed6ed</t>
  </si>
  <si>
    <t>53a519ae-e1e5-48f9-8a05-23531d58a959</t>
  </si>
  <si>
    <t>a545fe4f-3ee2-48e8-a436-f8cfc9a1579d</t>
  </si>
  <si>
    <t>0a88d847-f844-43c3-a7e1-b11ab3c8d5d7</t>
  </si>
  <si>
    <t>5654caa5-43c9-4c5f-87d9-5dbe1c3dd0f4</t>
  </si>
  <si>
    <t>1a4c6145-2896-4697-8812-4b9621d73cdd</t>
  </si>
  <si>
    <t>98fcd891-19a8-45e2-951e-6645085ab24a</t>
  </si>
  <si>
    <t>f185c336-67fb-46ce-92e6-b4bc925e1d8e</t>
  </si>
  <si>
    <t>fe47fb2f-c2ed-4193-8c5d-838947c58e67</t>
  </si>
  <si>
    <t>Şerifali</t>
  </si>
  <si>
    <t>9082e089-2116-4ecb-b0d7-c6ad70492f22</t>
  </si>
  <si>
    <t>6c510b78-4ead-4477-a882-c6558a59bf85</t>
  </si>
  <si>
    <t>e0aebab1-e87b-445c-a495-fac3b0f45733</t>
  </si>
  <si>
    <t>35d65fb4-5f94-462a-8f67-6684651af793</t>
  </si>
  <si>
    <t>9c9f58bb-8dc5-46ea-b309-46083ef792c2</t>
  </si>
  <si>
    <t>cf1a56e5-b95d-425c-ac06-7c66becd75a2</t>
  </si>
  <si>
    <t>32f849b1-5589-41f1-908b-00c8e2f7e629</t>
  </si>
  <si>
    <t>fa490b65-73a5-4755-a412-99564553faf9</t>
  </si>
  <si>
    <t>c000ddb5-38d7-4380-b399-f31ec6f63fea</t>
  </si>
  <si>
    <t>b1e595b3-b400-4a30-bde3-5842ebc65679</t>
  </si>
  <si>
    <t>97c1c59f-7277-416c-9213-2f7a15ffd898</t>
  </si>
  <si>
    <t>bb0b7f51-643c-4418-ab83-454dc9d0d756</t>
  </si>
  <si>
    <t>1cc6ed20-6f52-4848-812f-b369ebc87aeb</t>
  </si>
  <si>
    <t>4b737b58-48f6-4706-ac27-0ccc7be6bad3</t>
  </si>
  <si>
    <t>İçerenköy</t>
  </si>
  <si>
    <t>fced41d9-664d-4515-a224-0d7b69ec6226</t>
  </si>
  <si>
    <t>2b6dc00b-06cf-411e-8a54-f1dc3a328ece</t>
  </si>
  <si>
    <t>705d3ed8-0ad2-4631-9e12-24d7cf3d0cf8</t>
  </si>
  <si>
    <t>c5b1d860-0cd5-47d8-a6a8-70ccfefac29c</t>
  </si>
  <si>
    <t>1dde2e52-cb55-4b1a-9e27-5b353f375256</t>
  </si>
  <si>
    <t>49cd9966-74c0-4be2-91ad-739d91e09281</t>
  </si>
  <si>
    <t>c3733bf9-753e-409c-a8e9-23ded8452241</t>
  </si>
  <si>
    <t>998d387b-42c7-403d-911d-0329eb537bc8</t>
  </si>
  <si>
    <t>c684302d-de67-4dd7-b48a-3e6c67c73838</t>
  </si>
  <si>
    <t>0a1056c1-ff2d-4176-a196-ebf398daa4a2</t>
  </si>
  <si>
    <t>b8f21633-82b6-413e-b2f5-f4d842d6b437</t>
  </si>
  <si>
    <t>fca5e7c6-1201-46b9-b9cf-713d6ea8b84d</t>
  </si>
  <si>
    <t>6abb8e30-cc3c-49d1-bc9c-0fee5bf30c7d</t>
  </si>
  <si>
    <t>742b4eb1-a95c-47d3-8d76-922c188dd2a6</t>
  </si>
  <si>
    <t>8df17870-a039-4a67-a07f-e91d230ef76b</t>
  </si>
  <si>
    <t>a22b6f57-99ec-4655-917d-7c37526c033e</t>
  </si>
  <si>
    <t>c2e8620c-f37f-427d-9c0a-37ff19cf70ea</t>
  </si>
  <si>
    <t>802c68d3-9cf6-48b0-8d70-50ae319a4395</t>
  </si>
  <si>
    <t>4223af86-a566-4d5b-88b3-ab6c744f2f1b</t>
  </si>
  <si>
    <t>fe6e3bbe-bc71-46ff-a0dd-e880c1b59a8e</t>
  </si>
  <si>
    <t>0637f5fd-b884-440a-9961-dd450a996a35</t>
  </si>
  <si>
    <t>4d2ef1ce-87af-4607-8d6d-b380cf6fa586</t>
  </si>
  <si>
    <t>65a7b548-316c-40ca-95c9-17d351b04e69</t>
  </si>
  <si>
    <t>63f3c399-8565-406c-a0a5-f9582f0f483d</t>
  </si>
  <si>
    <t>9b604066-5116-4eda-a6ed-dfebbdf665bc</t>
  </si>
  <si>
    <t>4caddf9b-3429-4466-92c1-23aa465634e9</t>
  </si>
  <si>
    <t>044badfe-c650-48a9-baa5-3d2ba8e63b3b</t>
  </si>
  <si>
    <t>f2996074-89f5-4ec9-938f-5c16bece2af6</t>
  </si>
  <si>
    <t>1e2c2fda-f2f0-425a-8378-90af1cb7102e</t>
  </si>
  <si>
    <t>738805ff-0e14-43fd-81a8-c751c3610e18</t>
  </si>
  <si>
    <t>2ddf1272-28ed-4382-bf58-15a011b6abbc</t>
  </si>
  <si>
    <t>371429a1-b52e-4cb7-af66-9cd19951e1ce</t>
  </si>
  <si>
    <t>08b7e21d-4484-4bf5-ad7b-b7eee231ae4b</t>
  </si>
  <si>
    <t>7672d351-21c2-434a-b607-30f850f3bd7f</t>
  </si>
  <si>
    <t>bc9744c9-7eef-4d97-aad4-21f3939b5394</t>
  </si>
  <si>
    <t>ec60f313-c8fe-471c-91b0-f0cfc26946e3</t>
  </si>
  <si>
    <t>96fb2102-1377-4b24-baf6-d2fc26ec913d</t>
  </si>
  <si>
    <t>44e4521b-7a22-456a-981f-d75004827ab5</t>
  </si>
  <si>
    <t>3cf8d919-14b4-4565-ae67-6fb30c58073f</t>
  </si>
  <si>
    <t>c1ae85d0-e2f0-41c2-b378-1e25b12d8c99</t>
  </si>
  <si>
    <t>d696ff9d-ca93-4493-848f-27247889aff2</t>
  </si>
  <si>
    <t>f517ad4d-484b-4bcf-8dad-ba2c9da56e4f</t>
  </si>
  <si>
    <t>d5cfeba8-e61c-49c2-973f-fe6e24e68f26</t>
  </si>
  <si>
    <t>510c2587-e2b7-45b3-a403-81c1d8b4d3b9</t>
  </si>
  <si>
    <t>7c06135e-6795-41d8-a826-1966a2b6259a</t>
  </si>
  <si>
    <t>f4648ea6-d531-4677-8c63-d565b370fc7a</t>
  </si>
  <si>
    <t>485fefb3-dc23-4f37-8e85-42b36ec7c098</t>
  </si>
  <si>
    <t>58c1bc56-877a-4fe5-bfd1-ae144ad0613f</t>
  </si>
  <si>
    <t>0d0e6283-1d43-4dd1-8192-aa94727d653a</t>
  </si>
  <si>
    <t>19df031e-7033-43c8-9c42-fb534d1277d7</t>
  </si>
  <si>
    <t>61d95b3c-d3ec-4a0e-981f-1c46448b88ac</t>
  </si>
  <si>
    <t>6a72de3e-a879-4c16-a67c-657336b7cbab</t>
  </si>
  <si>
    <t>703a1a0b-2f74-4dcf-becd-fc993188091c</t>
  </si>
  <si>
    <t>37d1655c-27ae-43c5-a7f7-15a28709515b</t>
  </si>
  <si>
    <t>2ccd243e-8659-4a68-bd6d-2b94145d7650</t>
  </si>
  <si>
    <t>fbb3accf-a515-4a1f-bb81-fbb9591f3d9b</t>
  </si>
  <si>
    <t>a30af12b-d239-4846-9e39-5d31910fc251</t>
  </si>
  <si>
    <t>6d9ed08a-35bd-4d57-a30b-65f9d2939882</t>
  </si>
  <si>
    <t>30c33628-d57e-4a23-ba14-bc08d8a3ee34</t>
  </si>
  <si>
    <t>b989c6a5-9220-407e-b75d-12984e0dbf0e</t>
  </si>
  <si>
    <t>ca5405a6-dd9d-4499-87db-ef07ec284031</t>
  </si>
  <si>
    <t>5b2a9163-9395-44fb-8ea0-7d0524cda1b2</t>
  </si>
  <si>
    <t>8f7ddcc2-4c58-4901-b286-2beb2548573d</t>
  </si>
  <si>
    <t>1bf518c9-f736-486c-b3b8-36bb95a856d4</t>
  </si>
  <si>
    <t>7c80c95e-fd0e-4ed0-ad34-97d56bdc0c1b</t>
  </si>
  <si>
    <t>d674b27e-2b99-4cab-8dcd-c0acc1b53fde</t>
  </si>
  <si>
    <t>0c183c38-ee58-4f7c-9549-2c2fbaa760cd</t>
  </si>
  <si>
    <t>92d14ef1-1634-4488-9945-a8e478c69cc4</t>
  </si>
  <si>
    <t>efb9436e-382d-4cd9-81b3-b032c7fbb8a3</t>
  </si>
  <si>
    <t>a3d5993f-5751-45b4-890b-c16eea0aa4f1</t>
  </si>
  <si>
    <t>f95ac46d-3148-4a3f-b1c8-2273ec88c3b1</t>
  </si>
  <si>
    <t>504388d3-3a1a-48ce-9bde-cd762c74efda</t>
  </si>
  <si>
    <t>aa709942-4242-4309-9610-d66c44dd06ac</t>
  </si>
  <si>
    <t>4b253622-74a2-4f85-8201-6e5cbdac2fb7</t>
  </si>
  <si>
    <t>a7209568-b274-4cbe-a38d-e8507e86be2d</t>
  </si>
  <si>
    <t>f6878898-4652-41c3-8ed1-410f046cbfa8</t>
  </si>
  <si>
    <t>d379f64d-91ca-4f60-a4eb-20af9662c287</t>
  </si>
  <si>
    <t>365f9e35-b9e8-4102-9a7a-33ad7c953e50</t>
  </si>
  <si>
    <t>f801a063-e6ff-4fdb-8101-b3f0d9061c0f</t>
  </si>
  <si>
    <t>1eec8f01-1ecd-4931-bd78-fb566dfdf18a</t>
  </si>
  <si>
    <t>c2bd76c7-f23e-4506-895c-a7add6b6a38f</t>
  </si>
  <si>
    <t>3b109a4a-1c5f-4f00-9c24-ac8a05c2bc32</t>
  </si>
  <si>
    <t>ec65596b-d394-4261-b95b-44ba7785c482</t>
  </si>
  <si>
    <t>451c46f9-7cbd-4599-a6cb-c8b4a01e4f06</t>
  </si>
  <si>
    <t>58dba2ae-f59f-4abf-a383-6730ee50e831</t>
  </si>
  <si>
    <t>7abc507d-4511-4624-b7e7-ee179a96874d</t>
  </si>
  <si>
    <t>f4d6a762-7445-4d7b-884e-464c94721f89</t>
  </si>
  <si>
    <t>0e8b8b18-dcd8-4fc5-b55b-33e76c42e632</t>
  </si>
  <si>
    <t>b8d4a89f-8271-4609-947c-3346bad9c4a3</t>
  </si>
  <si>
    <t>5620a312-a36c-4213-9257-54bad81397aa</t>
  </si>
  <si>
    <t>f6dbcbdf-e38c-434e-8876-6ba629c34ab2</t>
  </si>
  <si>
    <t>eca75eaf-a328-48cb-92ff-081ed4db4c9d</t>
  </si>
  <si>
    <t>b261f8f7-5dfe-4b4f-b6fa-52264d73deb8</t>
  </si>
  <si>
    <t>0a773577-f47b-4896-aa39-d38a1beaaee9</t>
  </si>
  <si>
    <t>db715af4-168b-4e3c-93a0-58144db4f734</t>
  </si>
  <si>
    <t>6ecfa29c-0f63-4b7d-8d62-e3c21956e81f</t>
  </si>
  <si>
    <t>11b11219-926d-41b6-bb42-22db70fb12cf</t>
  </si>
  <si>
    <t>d801a1a0-565b-44e6-8e2c-13780f833a1e</t>
  </si>
  <si>
    <t>9c51bfed-4de7-4f1a-9097-ab780e68c299</t>
  </si>
  <si>
    <t>2ea04e46-fc02-46a6-ad58-1c35d7e50de3</t>
  </si>
  <si>
    <t>01d6041a-e029-4d12-af72-37c4abd43699</t>
  </si>
  <si>
    <t>66dd45e2-0552-40ca-aaca-34600eb20979</t>
  </si>
  <si>
    <t>eac869b2-0f64-46dd-908a-f42f856ad747</t>
  </si>
  <si>
    <t>461b1c45-a4d8-4ed1-a2d9-83f287fa6265</t>
  </si>
  <si>
    <t>e9c4408f-5c6e-4c99-86e2-518e47586ec3</t>
  </si>
  <si>
    <t>0713173a-bea6-4126-9b18-f3ed8d2530d2</t>
  </si>
  <si>
    <t>70ebb092-05d5-4932-8daf-cc6c8dd9969a</t>
  </si>
  <si>
    <t>88f0f048-9e13-4c25-a252-96b54c21375d</t>
  </si>
  <si>
    <t>c3bfe34b-66d8-4fae-bdee-e383951e69c5</t>
  </si>
  <si>
    <t>90d84f83-f587-403f-bb4f-2a934671f300</t>
  </si>
  <si>
    <t>83d40e49-e21e-411d-a89d-a42982480db4</t>
  </si>
  <si>
    <t>c5c5fd10-05b9-4fdb-8595-d19857512ac3</t>
  </si>
  <si>
    <t>c89432eb-bc90-4b4a-9b71-ed466098d2f4</t>
  </si>
  <si>
    <t>30143b77-276c-41f5-aafa-5d09b9702020</t>
  </si>
  <si>
    <t>617276df-3758-4bdd-9340-e65b2cca7a5b</t>
  </si>
  <si>
    <t>e973adae-1ac3-4cec-9ee4-7fa2c752a10b</t>
  </si>
  <si>
    <t>2e9076e3-563f-48e5-b20c-1a17ed5a6589</t>
  </si>
  <si>
    <t>60552a12-3b0d-4250-96b0-3a112f86aab9</t>
  </si>
  <si>
    <t>Armağan Evler</t>
  </si>
  <si>
    <t>2eb6bbf5-ac38-4945-95a0-19de9a6ee726</t>
  </si>
  <si>
    <t>bdab8253-ced2-4591-a736-18dfe8c898aa</t>
  </si>
  <si>
    <t>10918747-dd83-43e3-a68a-7d1d9beee6b9</t>
  </si>
  <si>
    <t>262f6b31-2500-4a5a-8757-5c6e186dfbad</t>
  </si>
  <si>
    <t>1f221cd9-507d-450e-b015-beec4f54ae9b</t>
  </si>
  <si>
    <t>eb2b8285-333f-46dc-b3a3-2941405d41a8</t>
  </si>
  <si>
    <t>e2f86a70-2bde-4b6f-8008-fb7eec902164</t>
  </si>
  <si>
    <t>62f68897-aa04-4f25-8a00-f038bab47c39</t>
  </si>
  <si>
    <t>63da7f3c-9af2-42ce-a7f0-e74229a250ba</t>
  </si>
  <si>
    <t>6af0bd73-8eb7-4f9b-ab0a-44e082ccccd8</t>
  </si>
  <si>
    <t>d3e7fa25-1baa-43ea-a24c-33f1ca46f4b9</t>
  </si>
  <si>
    <t>04484484-0fd6-4027-9b21-62d2f19b1e5c</t>
  </si>
  <si>
    <t>1e9c163d-4dc9-454b-b27e-a51e17199178</t>
  </si>
  <si>
    <t>7a388532-80bc-49bc-9d37-1fba008b9e80</t>
  </si>
  <si>
    <t>12344b26-62dd-43fe-ab70-bd795454ddca</t>
  </si>
  <si>
    <t>50d739ab-ffe6-41bf-bfca-dd2378e216eb</t>
  </si>
  <si>
    <t>fe5e75df-6c66-46dd-9d3c-e14210a89e27</t>
  </si>
  <si>
    <t>5d645ea3-b33d-45f5-8e0c-ddb1a8c0b110</t>
  </si>
  <si>
    <t>6dbc6ef5-3994-4a07-affa-1bf2dc75aca3</t>
  </si>
  <si>
    <t>b41cd2de-697b-4983-816f-8b6aaaef2833</t>
  </si>
  <si>
    <t>0d65f9b3-2116-48de-8892-340866dbc0a2</t>
  </si>
  <si>
    <t>7d3da3b0-3742-4aa8-9550-232fcd98f643</t>
  </si>
  <si>
    <t>63dee8cc-a7af-4e65-95b7-f3fbbcb46fd7</t>
  </si>
  <si>
    <t>4d43d3f2-227a-4ffe-80cb-8fd642f18d3b</t>
  </si>
  <si>
    <t>1a9966d7-bf9d-4f1d-8fae-5ba21253031f</t>
  </si>
  <si>
    <t>fdac88a6-5ef1-4d14-a8ac-70fccc2de5c0</t>
  </si>
  <si>
    <t>f7377872-e106-4ee2-9ae0-508ac3ba7ffb</t>
  </si>
  <si>
    <t>b59eb869-8a56-4818-becd-73a385c26586</t>
  </si>
  <si>
    <t>c40916c1-f4b7-4a75-a890-54386cb73ba1</t>
  </si>
  <si>
    <t>8a470511-12a1-42f0-9e18-2390cf367bf0</t>
  </si>
  <si>
    <t>3a6371a1-f3b6-4777-bd21-84c45ea56579</t>
  </si>
  <si>
    <t>68ccc695-c20c-4c4f-8686-ea013a08a999</t>
  </si>
  <si>
    <t>19aadae5-14a0-4f2f-a587-0600bd013962</t>
  </si>
  <si>
    <t>241b31ac-df2f-411b-8ae7-3d98864a6367</t>
  </si>
  <si>
    <t>0a1e8b6a-5d16-49ee-8f97-a7537498238f</t>
  </si>
  <si>
    <t>205cc0dd-327a-4be5-98a4-51070d225d82</t>
  </si>
  <si>
    <t>23371379-a9c3-464b-97e4-a55c387c1c71</t>
  </si>
  <si>
    <t>863f5a48-998a-45ca-802d-6e2a09dae5f0</t>
  </si>
  <si>
    <t>d79d9e49-6ef5-4f4e-90f3-e3b26b153fbf</t>
  </si>
  <si>
    <t>84d9d246-e13d-4e15-8b08-8282b81bf0c5</t>
  </si>
  <si>
    <t>4bb488e3-fc6c-4bfd-9e46-a31acefda1a8</t>
  </si>
  <si>
    <t>bab1b3ba-4e84-483b-9994-8d7dde400f98</t>
  </si>
  <si>
    <t>d5861699-e915-4ccf-8412-d483096424e7</t>
  </si>
  <si>
    <t>9b6bf89f-91ca-468a-a9d0-ea11ceefee53</t>
  </si>
  <si>
    <t>d4be0827-ed36-4640-95ce-d8d1eaea17d4</t>
  </si>
  <si>
    <t>8b711eba-b5e0-4169-ae74-13803ddddea3</t>
  </si>
  <si>
    <t>d8986688-36c2-4d81-afba-64485fd7576b</t>
  </si>
  <si>
    <t>ca292892-d4a2-44ea-9e7c-dced0b9d6bff</t>
  </si>
  <si>
    <t>7142acbc-75a7-4dd2-8d78-b4d67bd8b998</t>
  </si>
  <si>
    <t>ba341227-70e0-45f2-b45d-253153b50e71</t>
  </si>
  <si>
    <t>525179ca-ffea-4a92-81df-fa70f131f87e</t>
  </si>
  <si>
    <t>74b3399a-4cb2-4d75-bc96-749f97411434</t>
  </si>
  <si>
    <t>1e32219a-3f50-4a19-8035-c0c09b719ba7</t>
  </si>
  <si>
    <t>b340cc50-c80a-46bb-b9f3-0ef61253eda6</t>
  </si>
  <si>
    <t>471ebbec-3c8e-4f05-896c-64fbf68b4741</t>
  </si>
  <si>
    <t>61fe80eb-72f2-46cd-8be1-62525157e70b</t>
  </si>
  <si>
    <t>5c04095c-9362-4327-b12d-16b25e9a2c84</t>
  </si>
  <si>
    <t>7c8f4e9d-c1f7-40bf-b0f1-6ea8e7f694ae</t>
  </si>
  <si>
    <t>6434dbec-9e52-4dd1-8330-84fc4637137e</t>
  </si>
  <si>
    <t>905e66b3-9089-449a-a0c5-d575ad60d38f</t>
  </si>
  <si>
    <t>6fdb9b62-917c-4913-945a-4469347a1c00</t>
  </si>
  <si>
    <t>33cfc925-1f1e-49d1-a293-9edfa3ad6a24</t>
  </si>
  <si>
    <t>1f463148-677d-4b66-8bd2-b93d2c767169</t>
  </si>
  <si>
    <t>9ef1ff5a-47b2-4ac8-a3c6-d359c4edc771</t>
  </si>
  <si>
    <t>44262177-7149-41bd-9b60-6e2a03807fbe</t>
  </si>
  <si>
    <t>a99dd855-0107-4386-ad6e-6e41eec8f689</t>
  </si>
  <si>
    <t>2a2e709c-14cb-4fff-8fdb-abfb2d5e94c8</t>
  </si>
  <si>
    <t>14cf56a5-c952-4e35-8d15-a5023296d583</t>
  </si>
  <si>
    <t>be08ae57-a6aa-4425-86c9-6bd7e0515b83</t>
  </si>
  <si>
    <t>3802a48c-e464-4064-9102-4ad3b371bcff</t>
  </si>
  <si>
    <t>acd01a71-9789-4435-9281-436e6d3487ec</t>
  </si>
  <si>
    <t>1256dd36-9fff-4d6d-9d95-793f6a4e8cca</t>
  </si>
  <si>
    <t>d349d87a-9dcc-42bb-8e81-b5c93d1c1fa3</t>
  </si>
  <si>
    <t>a44b165d-fd85-468c-9f82-3dbeab965afc</t>
  </si>
  <si>
    <t>06c3fa34-bfdc-49fc-a39f-ba5c9b2801b3</t>
  </si>
  <si>
    <t>4c348816-b912-494b-8c7c-50f371811cba</t>
  </si>
  <si>
    <t>13aecb08-4d7e-4885-9b81-1319ae60f77d</t>
  </si>
  <si>
    <t>c8cab66b-29c0-44a3-987d-36201496ce9c</t>
  </si>
  <si>
    <t>e4006da8-5add-4a3f-a2ee-1bcdf8a78ce8</t>
  </si>
  <si>
    <t>28074090-865d-4af9-9f88-3ca11aa52687</t>
  </si>
  <si>
    <t>31491645-80ee-47b4-884b-77505fda1174</t>
  </si>
  <si>
    <t>c9542252-11c8-47c1-b012-2a17c44a7d1f</t>
  </si>
  <si>
    <t>a4ddbd2b-6847-4bb7-b033-f49a6d5a4a14</t>
  </si>
  <si>
    <t>d9cc8971-5084-464b-99db-13cbd53032e7</t>
  </si>
  <si>
    <t>d5f110a4-f087-4569-8b61-f34641231c07</t>
  </si>
  <si>
    <t>29e8509b-ba63-46a7-b555-aaa81aeffc0d</t>
  </si>
  <si>
    <t>75d0ee84-dcd7-48dd-9bce-2722bb46b0be</t>
  </si>
  <si>
    <t>78d42b87-b6fd-489d-bd4e-75c56218eb0b</t>
  </si>
  <si>
    <t>20df0396-7eec-4932-93a1-be2592244aea</t>
  </si>
  <si>
    <t>1a6ec256-870d-43f3-af06-36c5ac55ae60</t>
  </si>
  <si>
    <t>c2bb3ff8-f3c7-4633-903e-0225d0ee75be</t>
  </si>
  <si>
    <t>f2b5daac-678a-4f01-8cf3-5ae87cbb9386</t>
  </si>
  <si>
    <t>a0233599-dcf6-4dff-b18f-847496ba21e5</t>
  </si>
  <si>
    <t>d4ff20f9-6d82-4cc7-897c-ab4e8a838063</t>
  </si>
  <si>
    <t>36b1ea9e-e188-4e26-824e-1235cdc529b3</t>
  </si>
  <si>
    <t>e0b2da66-9ac2-488d-8fe8-03ea16e27588</t>
  </si>
  <si>
    <t>15786a90-d7dc-49db-9b1a-c1b7ec30b47d</t>
  </si>
  <si>
    <t>3bc1db40-35cf-49e5-9b67-bcc756702be5</t>
  </si>
  <si>
    <t>9c2a917d-fb26-4e36-ad8d-5313476c1c89</t>
  </si>
  <si>
    <t>9cd67ca1-4896-4a09-b5c8-f4ff26c59581</t>
  </si>
  <si>
    <t>9ba2b534-90a4-4405-99b9-58c03596782d</t>
  </si>
  <si>
    <t>254d31fc-c6be-4121-bc36-325fe57b2eb6</t>
  </si>
  <si>
    <t>d7d1bb3e-3821-4f70-a801-02cb93f50d48</t>
  </si>
  <si>
    <t>fd23604b-22c1-4478-94ac-50cf233fa578</t>
  </si>
  <si>
    <t>6b3efffa-81ee-45c4-bd8d-60ce7859b1b4</t>
  </si>
  <si>
    <t>359dd675-5aeb-48ee-a186-0c6ef31e4781</t>
  </si>
  <si>
    <t>2b75f9bd-6b97-4d38-b6f3-b25f2a89b7f3</t>
  </si>
  <si>
    <t>ecb7eb9c-c0a4-4d8c-bcd3-f56633f63845</t>
  </si>
  <si>
    <t>9c635909-4bd4-4144-91dc-92ba47719f98</t>
  </si>
  <si>
    <t>8816e4f7-c471-482b-a115-d55c901faf69</t>
  </si>
  <si>
    <t>5bcdfa60-fd36-4534-a929-6694e19a4911</t>
  </si>
  <si>
    <t>8c1327f3-614e-4b06-9bd8-115e961bc0ad</t>
  </si>
  <si>
    <t>cbdc4e17-5f1c-4784-ae8e-ec5d6882552f</t>
  </si>
  <si>
    <t>8fc2b6d4-9ce2-4119-9a0b-e6046a7e1393</t>
  </si>
  <si>
    <t>5bfb5029-fa2b-4388-a44f-8b0cbbfc39cb</t>
  </si>
  <si>
    <t>8f84b46b-6550-4d7d-aea9-1d56c0269013</t>
  </si>
  <si>
    <t>87a53c3f-dae5-4820-a328-388446423387</t>
  </si>
  <si>
    <t>58f0cc48-390e-4548-af1a-75574b492fcb</t>
  </si>
  <si>
    <t>3f33fc38-ccd4-4319-9ca2-730989d7cce6</t>
  </si>
  <si>
    <t>62ce8cce-9c48-448e-acbe-17341d80d4e7</t>
  </si>
  <si>
    <t>166138ff-f431-48eb-b4f1-a3d37451b814</t>
  </si>
  <si>
    <t>dc6c02d4-8c7e-4d9c-ad02-30d1fd572303</t>
  </si>
  <si>
    <t>b22a3c0f-498a-4dc7-8f29-c242f8605235</t>
  </si>
  <si>
    <t>d4cc7a49-2ce9-4ce8-a413-0a12cbf3f510</t>
  </si>
  <si>
    <t>545f2ec2-57f5-448c-a55b-300da68f5eef</t>
  </si>
  <si>
    <t>7d816f84-9719-474b-b887-1a8d21b704d0</t>
  </si>
  <si>
    <t>7203309a-d092-4972-ac6e-2e6c64fd7e13</t>
  </si>
  <si>
    <t>3b15da50-f5f8-448c-88c7-e56f4a868b4f</t>
  </si>
  <si>
    <t>94af74d5-ec70-470e-9ebd-778341783865</t>
  </si>
  <si>
    <t>3df52ad4-f270-44c6-82bb-ee392e7d9773</t>
  </si>
  <si>
    <t>145783aa-26eb-4e54-8ad7-2bc70bc5604b</t>
  </si>
  <si>
    <t>8edcb93a-feea-4e74-a8fd-804685189fa3</t>
  </si>
  <si>
    <t>bfdc8523-a08e-4492-8ed7-18b332850b31</t>
  </si>
  <si>
    <t>26f97d07-499b-4e0b-840a-4b31cefca2ad</t>
  </si>
  <si>
    <t>b8810a49-1b08-4547-98b9-00d00db02cd2</t>
  </si>
  <si>
    <t>16823b27-1bb5-424e-a125-288fd0230419</t>
  </si>
  <si>
    <t>59bb7c1c-cdb9-43d3-a7a6-15c4005e9334</t>
  </si>
  <si>
    <t>1324298e-d67b-4625-8dd7-55924cf8699f</t>
  </si>
  <si>
    <t>d294f0ec-32b5-436d-913b-2e8d484c261e</t>
  </si>
  <si>
    <t>Göktürk Merkez</t>
  </si>
  <si>
    <t>6e66eea2-39b1-444e-9c64-628598351d56</t>
  </si>
  <si>
    <t>c6ac50d3-299e-451c-952b-ba1df05f52b9</t>
  </si>
  <si>
    <t>8848d502-6f89-4857-917c-8e678eaee378</t>
  </si>
  <si>
    <t>15ac9cbe-550c-40e9-8ae4-c43cbb44b4fd</t>
  </si>
  <si>
    <t>e3b6b256-8ad5-45b9-a511-20836c06f8c0</t>
  </si>
  <si>
    <t>bcc63725-7d0f-4ac3-9990-920220d18a7b</t>
  </si>
  <si>
    <t>221cc7f7-a4e9-4948-89d6-f787db5e27d3</t>
  </si>
  <si>
    <t>dc89e6be-ed32-4a4c-9d53-1aabd80381d5</t>
  </si>
  <si>
    <t>54b66bb2-2de7-40a5-a7d8-1c7f59842c6c</t>
  </si>
  <si>
    <t>b9f84f99-c98b-40ea-b87c-380b888196af</t>
  </si>
  <si>
    <t>eba3a26e-c01a-4893-84c8-db5d4fa8d71b</t>
  </si>
  <si>
    <t>fa7a1afc-c2dd-4e09-a9d9-293c442166a0</t>
  </si>
  <si>
    <t>ea372be4-c40b-4e08-805c-fb851e7df308</t>
  </si>
  <si>
    <t>9a9d16d9-6ee3-4854-8846-16b702685d02</t>
  </si>
  <si>
    <t>4328228b-7ec9-4765-9cae-586a356d45f1</t>
  </si>
  <si>
    <t>f88cbcb0-d525-47b3-86c8-fe28b3123f74</t>
  </si>
  <si>
    <t>8525adb3-3087-48af-baf1-8fc5eedbecd0</t>
  </si>
  <si>
    <t>66b0ad20-d812-44d4-94e5-c8333a8e3e60</t>
  </si>
  <si>
    <t>4a83bac6-a18d-46fe-bce9-83bc0a99a4c2</t>
  </si>
  <si>
    <t>4865974e-8880-480a-ba0b-11913337b2a2</t>
  </si>
  <si>
    <t>4af8ef11-128c-446d-b5ea-580a71b29fc8</t>
  </si>
  <si>
    <t>4ef2807b-783f-4473-84b7-5b3e0cb89d71</t>
  </si>
  <si>
    <t>fe8eea9f-7045-448f-953f-ceb2346fc312</t>
  </si>
  <si>
    <t>3670635e-38bf-4e51-8419-8506b0baf7f8</t>
  </si>
  <si>
    <t>406f56f4-5d7c-4b04-9961-2b23179d4401</t>
  </si>
  <si>
    <t>3476c791-ba62-4125-9bb1-d416f042236f</t>
  </si>
  <si>
    <t>435d9ba0-5e4b-4304-bbbb-caa7e71e421e</t>
  </si>
  <si>
    <t>93b4283b-e16f-4e02-9336-eb1061a865a3</t>
  </si>
  <si>
    <t>96eaa0af-2082-4db1-88a6-5760be13fe16</t>
  </si>
  <si>
    <t>fe4cae1b-4054-4d3a-bd1c-9468b0951c4b</t>
  </si>
  <si>
    <t>63e928ef-d667-4cd7-84f7-49b9d684da5a</t>
  </si>
  <si>
    <t>5c40604a-c4a4-43b9-9c35-16ab39f520c1</t>
  </si>
  <si>
    <t>9562fcdd-7cc8-4e1b-b90f-4bb84c46e015</t>
  </si>
  <si>
    <t>d686f7f2-ce59-4b6b-a1d5-392babb0be45</t>
  </si>
  <si>
    <t>4fcb8765-b465-47ef-a152-b5aa73d6a772</t>
  </si>
  <si>
    <t>6a36f38f-2de5-4f34-8e1a-8fd8465045ff</t>
  </si>
  <si>
    <t>74c8583b-5d3b-4dcc-be62-a2cf8617a27c</t>
  </si>
  <si>
    <t>b5284138-4af3-4a3a-9a1d-0f7a71564547</t>
  </si>
  <si>
    <t>03b90b25-d747-4cad-9549-508025313252</t>
  </si>
  <si>
    <t>d75d9a30-9532-4e88-803e-1e18a7b8d39c</t>
  </si>
  <si>
    <t>ad129dcf-d344-4201-a06b-22eec091e269</t>
  </si>
  <si>
    <t>9beaf9cf-bbce-4629-b99b-b130e3ca3bca</t>
  </si>
  <si>
    <t>4238a90f-0d67-4209-845c-fd089121feb2</t>
  </si>
  <si>
    <t>f112ad6a-bd70-48b1-90ee-3a1c3370654d</t>
  </si>
  <si>
    <t>2250df70-9380-4522-8ab5-2f575878e45f</t>
  </si>
  <si>
    <t>d7eaabd2-c015-4f46-8f6c-afaa653079b9</t>
  </si>
  <si>
    <t>90b9b727-3d6a-46cf-8953-907c96c7dbb3</t>
  </si>
  <si>
    <t>3892abfe-dfa9-4a87-9114-4cc8923d8596</t>
  </si>
  <si>
    <t>a05fd58d-aff8-411b-8ef7-c4b402653946</t>
  </si>
  <si>
    <t>748eb56f-305c-46a8-ba1a-6dc51cd95ba2</t>
  </si>
  <si>
    <t>a4dbdc69-6ca4-484f-ac30-12e416492716</t>
  </si>
  <si>
    <t>f5766ebc-475f-4017-b9a1-0bcd4cfb7bbf</t>
  </si>
  <si>
    <t>32a5061c-0e7d-4482-ab28-07706027053c</t>
  </si>
  <si>
    <t>e63b0742-a05d-4ac9-8cdf-df3ed5efc36e</t>
  </si>
  <si>
    <t>b179ef61-e53e-4706-bb9c-1ca51fb81904</t>
  </si>
  <si>
    <t>06dc399e-82e9-481e-a7c7-26385ccd8eed</t>
  </si>
  <si>
    <t>87e77280-efce-4f16-a45e-3d838871cb93</t>
  </si>
  <si>
    <t>af6c3a5d-9e37-464e-8479-4ab31dfa559e</t>
  </si>
  <si>
    <t>5d18ddb2-9c1c-49c5-999a-443941a6bf8e</t>
  </si>
  <si>
    <t>fd965967-230d-4e21-a122-6df1c76596c6</t>
  </si>
  <si>
    <t>12c3e52b-ac4f-404a-9b76-3561deda10b8</t>
  </si>
  <si>
    <t>78ca6455-4de3-47c0-9b45-14c25a33cdc2</t>
  </si>
  <si>
    <t>0fabd0ea-4d80-4ae3-844f-9cf31e2d14d4</t>
  </si>
  <si>
    <t>0c3651c9-83c1-429a-a15d-c0912332b80d</t>
  </si>
  <si>
    <t>beea6660-1f15-4db0-8d95-7b1bcc4c8e51</t>
  </si>
  <si>
    <t>69033f7b-526a-4bca-80f5-ae863ae44c8c</t>
  </si>
  <si>
    <t>8b1941f3-5e87-4128-a0f3-5de8d02dc551</t>
  </si>
  <si>
    <t>c8faf1d9-9e7e-44ad-a839-f4a2f4dfbde6</t>
  </si>
  <si>
    <t>293211b4-79c9-4d59-a4b9-e4b3f0e12a9c</t>
  </si>
  <si>
    <t>692c42c0-29c0-46e4-be29-18407625b5e9</t>
  </si>
  <si>
    <t>f66e4803-e1da-4ce2-a393-69e375aa0908</t>
  </si>
  <si>
    <t>e4cc18e4-8187-4360-84f2-2355b693c152</t>
  </si>
  <si>
    <t>Çınar</t>
  </si>
  <si>
    <t>a943ecb4-ebb3-4d7b-a5a7-d58021daab30</t>
  </si>
  <si>
    <t>dd3f7c2f-5f4f-436f-90b8-48f5b6548f21</t>
  </si>
  <si>
    <t>4e814da5-f9f6-4157-8b33-7c8a362c3ae1</t>
  </si>
  <si>
    <t>0abbb5e1-611b-4e35-a66a-926cb0579861</t>
  </si>
  <si>
    <t>00d38862-e61a-4a8d-9cfb-f97994d514c2</t>
  </si>
  <si>
    <t>670f35dd-9722-42b0-9ce5-2dc1c68ced27</t>
  </si>
  <si>
    <t>af41e1ef-af66-48a7-8868-2539aeef7e64</t>
  </si>
  <si>
    <t>35305caf-218f-42d5-a7cb-cb728d3d76f0</t>
  </si>
  <si>
    <t>183210ec-3ea2-4427-84f6-0339e402ff5c</t>
  </si>
  <si>
    <t>50102338-fdf3-434e-aab2-d651e0d56657</t>
  </si>
  <si>
    <t>31c820ab-735c-44e0-8d09-b9a02ce1c4b2</t>
  </si>
  <si>
    <t>368210e2-6d4c-4762-8d42-2a5e6b4ec792</t>
  </si>
  <si>
    <t>fc3ef747-9de8-4f6b-bf70-921ac19e881c</t>
  </si>
  <si>
    <t>2de2dae6-6cb8-4f1e-af50-971f27b31ba1</t>
  </si>
  <si>
    <t>054421d2-0e26-4d7a-9a7e-6976aa13f9a5</t>
  </si>
  <si>
    <t>bd012620-b5d4-4e9c-83b5-f44a0789f606</t>
  </si>
  <si>
    <t>911d02ea-dfc8-4082-a66f-f5da462bc614</t>
  </si>
  <si>
    <t>911ba3f9-b7d6-494d-88fb-6773acaa4725</t>
  </si>
  <si>
    <t>0fdf5693-676b-4c2b-9bdd-d0f0cfb5812e</t>
  </si>
  <si>
    <t>4edaa96e-cbb9-4c16-a054-d1eff1175cd7</t>
  </si>
  <si>
    <t>31feb1a7-35ec-43be-ad0e-a1604db8f7b2</t>
  </si>
  <si>
    <t>4373e3ef-dbff-4bf9-986c-8b6673f77b98</t>
  </si>
  <si>
    <t>6d9414a2-b4e7-4dab-bac1-49fd990b937e</t>
  </si>
  <si>
    <t>383dffc7-1a49-48b9-a334-2a18f1926c23</t>
  </si>
  <si>
    <t>5f2d563e-bd67-4e6a-9825-d27f3e50ea24</t>
  </si>
  <si>
    <t>c824b2d7-a37f-4dce-bd23-a641fb3a5d47</t>
  </si>
  <si>
    <t>9c41638f-5c77-4542-8aa3-8e4ba901b3d6</t>
  </si>
  <si>
    <t>0245218d-e606-48e9-aa48-bde6f7368e86</t>
  </si>
  <si>
    <t>c07142f7-94a0-4a7c-97d3-527dcdbedf20</t>
  </si>
  <si>
    <t>f0c9c76c-96e2-45f9-bee5-3068307f2dab</t>
  </si>
  <si>
    <t>0b16f9a1-8540-4f27-a345-c0ad8e501826</t>
  </si>
  <si>
    <t>3b018849-4752-4e2f-9fd6-714977162923</t>
  </si>
  <si>
    <t>83266706-5b6d-40f8-ba12-c2b2c86109d7</t>
  </si>
  <si>
    <t>408bba7a-34f2-4b91-b0ec-7179d3c20dfe</t>
  </si>
  <si>
    <t>a18895c9-207b-4dff-8726-f1aceb1c5157</t>
  </si>
  <si>
    <t>674817e7-16c3-44bc-a1af-d5609fe639d1</t>
  </si>
  <si>
    <t>1a529345-cdbc-4987-9d6f-917b24e315ae</t>
  </si>
  <si>
    <t>21c79437-d397-48b7-aa3b-3ea8eefb5f95</t>
  </si>
  <si>
    <t>993f4627-a317-43fd-9b7f-b1b07f49705d</t>
  </si>
  <si>
    <t>f3bbd417-c90c-48cc-9252-2066e5dfe9c6</t>
  </si>
  <si>
    <t>5ae7a454-0196-4fdc-a173-8e26c2a66a84</t>
  </si>
  <si>
    <t>10180508-ead0-4d75-a770-7806e491643c</t>
  </si>
  <si>
    <t>6f2165d0-7b4c-4b29-8b80-a5042b72d895</t>
  </si>
  <si>
    <t>d6ee3107-42c1-4499-8dce-1793762bac1a</t>
  </si>
  <si>
    <t>eabac0cb-44ab-4785-ae44-973403a2cde6</t>
  </si>
  <si>
    <t>7db67baf-45de-4b39-b979-8691cdb9f879</t>
  </si>
  <si>
    <t>74c50a73-c90e-4dab-bae4-354f140f3892</t>
  </si>
  <si>
    <t>954af00b-4f86-4e3a-ba03-5a6339889b19</t>
  </si>
  <si>
    <t>0c79e0fb-437d-4d85-baa7-61a576b51e7c</t>
  </si>
  <si>
    <t>cb9604d9-a0e7-44b5-901e-1cd96043d56a</t>
  </si>
  <si>
    <t>0f4a0c07-62ad-4a3a-b67f-3ce76aca0a75</t>
  </si>
  <si>
    <t>07f8de38-4f5b-4009-84d9-183dd3c93093</t>
  </si>
  <si>
    <t>b4a29c20-5bb6-4420-b889-ebacf01e654c</t>
  </si>
  <si>
    <t>4a10fec4-793e-4f96-9ce0-3221f03cf554</t>
  </si>
  <si>
    <t>3660fe33-4767-4590-9ee9-337ea31057b5</t>
  </si>
  <si>
    <t>0ed376e8-6726-4ff0-8ab0-f4ef0796afc0</t>
  </si>
  <si>
    <t>4b45d17b-1ff3-402f-93aa-2c54a5e8550b</t>
  </si>
  <si>
    <t>37e0f20d-19a3-45ec-976a-4eda15643619</t>
  </si>
  <si>
    <t>2feb0625-fe0e-4d49-b66c-f606327c90bf</t>
  </si>
  <si>
    <t>6d923ff0-d9b0-4056-90ad-0c856411ec44</t>
  </si>
  <si>
    <t>7e026347-c876-4519-bf99-ad6d4e3bed99</t>
  </si>
  <si>
    <t>cd76e156-7234-4b96-844c-59c25bf381f1</t>
  </si>
  <si>
    <t>03f5b75e-6d85-4c4b-b61a-c1271559a324</t>
  </si>
  <si>
    <t>6e03d88d-1ba3-4373-a830-f529e8ee7853</t>
  </si>
  <si>
    <t>70610c5a-69e6-4d69-a3a2-25ccc2cc18aa</t>
  </si>
  <si>
    <t>9f4dc286-af9c-4ac9-87ca-96e5b688a9a4</t>
  </si>
  <si>
    <t>bc37a4e0-be00-4f53-b66c-40f408a10d31</t>
  </si>
  <si>
    <t>4655d46a-d285-4133-a132-dd5e46657d9f</t>
  </si>
  <si>
    <t>5a411684-a466-4100-91de-1caba094a527</t>
  </si>
  <si>
    <t>882c8abb-1f52-49a3-9c3c-e97841a5b992</t>
  </si>
  <si>
    <t>e790599d-a2ff-4607-b005-ba1db25e3128</t>
  </si>
  <si>
    <t>acd3317f-5cab-41c9-82ef-5fd03505a4c6</t>
  </si>
  <si>
    <t>9c3fc356-284d-4ffc-983f-b486c70b6b59</t>
  </si>
  <si>
    <t>174c9266-15a9-4c28-b6ba-8cc00f051620</t>
  </si>
  <si>
    <t>84a812e1-eb06-424f-ab31-5d099e18b350</t>
  </si>
  <si>
    <t>0a18b820-560b-4f30-92ae-db184984a130</t>
  </si>
  <si>
    <t>adff448e-d51d-4d0d-a1b6-34f4aa55d1dd</t>
  </si>
  <si>
    <t>51c5ee56-fbcc-44ee-b304-0051005e1f74</t>
  </si>
  <si>
    <t>27e3844e-9ed4-4dd3-8866-c97fe19434b5</t>
  </si>
  <si>
    <t>0b5873c7-ad71-4358-85c6-6dbc46d12523</t>
  </si>
  <si>
    <t>14901f4a-8603-453b-bbda-8a3fd7f897f1</t>
  </si>
  <si>
    <t>fb8500f4-df29-4c43-b356-be11e314fafc</t>
  </si>
  <si>
    <t>a256c180-05c8-40f8-96f9-1e99568538f9</t>
  </si>
  <si>
    <t>5620e320-b070-40f7-b376-ebd3b94e8a64</t>
  </si>
  <si>
    <t>b1a1bd06-b58c-4122-8993-161f3590e7de</t>
  </si>
  <si>
    <t>f6022a3a-488e-48a3-b994-b0dafe24722e</t>
  </si>
  <si>
    <t>bfb666af-35d2-4b9b-8789-c68e209163fa</t>
  </si>
  <si>
    <t>c2f12344-d416-4879-8687-3abb0af1b030</t>
  </si>
  <si>
    <t>cf9b30a9-ba29-46a1-be55-b115d1e0399a</t>
  </si>
  <si>
    <t>f28df74d-db90-4f09-87a3-f7484b83c2eb</t>
  </si>
  <si>
    <t>c1a493d6-78be-4661-b13b-4b351296f687</t>
  </si>
  <si>
    <t>7cba893f-336c-4fac-88af-b812279d1ed3</t>
  </si>
  <si>
    <t>3c78f375-6cd0-453e-9e5c-8f55193a7571</t>
  </si>
  <si>
    <t>f7129dda-b0ee-4c6e-89e1-70e0ee79783f</t>
  </si>
  <si>
    <t>072f5713-fe2b-43c6-8cf7-013a8ad636d3</t>
  </si>
  <si>
    <t>b24c3cf9-ef19-4abf-9a66-4a11c6ea4f68</t>
  </si>
  <si>
    <t>0bbc6494-ee7f-45c9-b3bb-2d8734cd6bed</t>
  </si>
  <si>
    <t>7df420e7-b51f-423a-9d5c-69532776c797</t>
  </si>
  <si>
    <t>33238754-43c7-45d8-8e09-b57d67478d10</t>
  </si>
  <si>
    <t>69d180ca-f4f6-4bdf-b466-5334e04f6fe1</t>
  </si>
  <si>
    <t>06d927a7-9f79-43be-8f77-22f6a00f780c</t>
  </si>
  <si>
    <t>ca8f8775-32f7-45be-990f-fcb5be1b7f1e</t>
  </si>
  <si>
    <t>4d4c20de-a408-4ebb-9d91-27267e98ad4a</t>
  </si>
  <si>
    <t>Osmaniye</t>
  </si>
  <si>
    <t>93e28994-ff4f-49ad-a498-0d6e3bf9aab0</t>
  </si>
  <si>
    <t>e392c997-bf14-4add-8463-c29b30df5723</t>
  </si>
  <si>
    <t>83b7651f-cf77-4610-8d60-6eb4dc1b5fab</t>
  </si>
  <si>
    <t>f6cda906-1f6a-4bb2-a2ce-8f95ed57133d</t>
  </si>
  <si>
    <t>a29afd95-a252-4e0d-928f-4a3339442764</t>
  </si>
  <si>
    <t>c492bbbf-2c73-4f9f-aabd-2aacfd9ca04d</t>
  </si>
  <si>
    <t>6f804a0a-61b7-4541-87e8-c14be2c611cb</t>
  </si>
  <si>
    <t>6e9bcccb-b106-48b5-8ce8-e80c62cb66c5</t>
  </si>
  <si>
    <t>d0334449-87c7-4249-b867-ac2fae40c397</t>
  </si>
  <si>
    <t>ad458e33-9f73-4d45-aab4-b32a029a9c38</t>
  </si>
  <si>
    <t>76b23bc2-d8fe-477c-8518-8627acb486d8</t>
  </si>
  <si>
    <t>99cc5f85-826d-4ace-8e8a-3cb41057ac22</t>
  </si>
  <si>
    <t>7b8435e6-6369-4980-a028-b20cbf36c5d3</t>
  </si>
  <si>
    <t>4c5050b3-ff5d-4788-bbeb-daaa40c4502e</t>
  </si>
  <si>
    <t>c3518d20-89d1-48f4-862e-a2425bc9fd71</t>
  </si>
  <si>
    <t>53c0190a-63a9-4d08-9068-f1477e188746</t>
  </si>
  <si>
    <t>0a697a72-ca64-4995-8811-a9aeb483eab9</t>
  </si>
  <si>
    <t>e64f12a1-9889-4f3b-aa1b-b86afb2214a0</t>
  </si>
  <si>
    <t>791e54b3-5e3a-4165-be59-bc990ad35918</t>
  </si>
  <si>
    <t>e9648269-7d85-4901-aeaa-d2973ae994d0</t>
  </si>
  <si>
    <t>8358ec13-e6ca-4ccf-a40a-1a7f4747718b</t>
  </si>
  <si>
    <t>54f3ee6f-ec65-40c0-a76d-903584eabb7a</t>
  </si>
  <si>
    <t>82ac9456-889a-49c1-b728-ab3cbd51d43d</t>
  </si>
  <si>
    <t>461886d5-d5cf-49f2-95e2-fc75b29a6b9a</t>
  </si>
  <si>
    <t>e122e75f-4fae-433d-ac7b-d0f199a53db2</t>
  </si>
  <si>
    <t>702c1e5a-34e9-4fb4-9855-64baa80239d4</t>
  </si>
  <si>
    <t>9551e513-cf08-45b3-9751-c3c01191d9ec</t>
  </si>
  <si>
    <t>78e2e1bd-bd14-4c3c-a8a0-904cce7e80af</t>
  </si>
  <si>
    <t>8bcdab5f-a5d6-4245-a3f6-a9aff5a16fd3</t>
  </si>
  <si>
    <t>e8d928a5-0ad2-4672-a282-e8240c568b10</t>
  </si>
  <si>
    <t>5d840198-dca0-4876-b5b7-05e7fb45749d</t>
  </si>
  <si>
    <t>9df41184-fb0e-42ee-9283-57af9d522642</t>
  </si>
  <si>
    <t>f5de49bf-486f-47ed-a784-39b4e49e2216</t>
  </si>
  <si>
    <t>2b197dfd-626a-44ff-b7d7-2f50e18a3eef</t>
  </si>
  <si>
    <t>91ed7b7f-8ccd-42b8-9d00-4a9b3764f243</t>
  </si>
  <si>
    <t>1a7d141d-5eaa-477d-a7d2-e7d6056695b7</t>
  </si>
  <si>
    <t>fcfc4f3e-2f13-45e7-b9f7-874d0779e60c</t>
  </si>
  <si>
    <t>f4182c6e-8d34-46cd-9a47-791af7988873</t>
  </si>
  <si>
    <t>6c3a159d-9a52-4f99-8548-894448f89b08</t>
  </si>
  <si>
    <t>f6951553-d049-4056-9e65-a51ea7dc2164</t>
  </si>
  <si>
    <t>511b9279-6689-4dbe-b1bd-b14bb08f202b</t>
  </si>
  <si>
    <t>69199701-22a3-4b3e-8afc-f98b09441f8d</t>
  </si>
  <si>
    <t>39331449-1f6e-47c7-b972-88629945943a</t>
  </si>
  <si>
    <t>38ce2f58-9b7e-444f-a41b-26708e892384</t>
  </si>
  <si>
    <t>497d9d97-8074-4cab-af88-edb008f63f01</t>
  </si>
  <si>
    <t>97cb5428-8f9b-4777-9228-f87d305b4c1d</t>
  </si>
  <si>
    <t>1fed27ac-028b-4873-955a-5cf8d64e8963</t>
  </si>
  <si>
    <t>56d5f09d-aac3-4469-97de-df1c24470caf</t>
  </si>
  <si>
    <t>cfadbe56-4911-4ca5-9958-393ebb48beb5</t>
  </si>
  <si>
    <t>ef66c026-45e4-4162-8161-15418ae8a2d0</t>
  </si>
  <si>
    <t>36c36662-347c-4a3e-acb5-a3bb4451d804</t>
  </si>
  <si>
    <t>b904bcfb-2b1b-4eee-941b-b9e4dc12ae69</t>
  </si>
  <si>
    <t>8cddb5d3-176e-4925-b68b-3f25a840b14a</t>
  </si>
  <si>
    <t>95f15af5-0fe6-4e88-a731-ba1f72abf06c</t>
  </si>
  <si>
    <t>9e052a02-7137-457a-81b2-34494e6a3216</t>
  </si>
  <si>
    <t>9eb901a9-5fdc-47b9-8118-48b8679429d3</t>
  </si>
  <si>
    <t>95bce778-4c34-4ccc-897b-8944496e3e65</t>
  </si>
  <si>
    <t>a8d56aa7-5fd7-4094-87a7-d480b07a7275</t>
  </si>
  <si>
    <t>0a3ed11f-bd8a-4ce3-8d3e-c49b4bed057b</t>
  </si>
  <si>
    <t>f28dca25-3ef2-4ee9-bc6f-97f47c66ff57</t>
  </si>
  <si>
    <t>78b5d7a0-2dde-4dd9-8fd4-af79e28383ee</t>
  </si>
  <si>
    <t>b56d091a-2a72-4db0-8759-154437f84911</t>
  </si>
  <si>
    <t>ba25ac56-3f21-42e0-81b4-26a4f37933b6</t>
  </si>
  <si>
    <t>975a3c83-d7fc-4608-9f49-5318a02e541f</t>
  </si>
  <si>
    <t>692cc4f9-7b70-4af0-b392-6a940120623c</t>
  </si>
  <si>
    <t>c6d0616e-69e5-49fe-b9c4-c74c859138f9</t>
  </si>
  <si>
    <t>c22cb33a-1063-474f-9aa4-5518d9ee8882</t>
  </si>
  <si>
    <t>674fba72-bfa5-4be2-9682-81925f269d1f</t>
  </si>
  <si>
    <t>6acc7289-fd98-477c-b7f5-ec7b0280f203</t>
  </si>
  <si>
    <t>b358b83d-6599-4830-9bec-281eadb7f404</t>
  </si>
  <si>
    <t>ff2d71f8-588f-415f-9546-ba77e469a0de</t>
  </si>
  <si>
    <t>0bfd2470-78b5-417c-9b70-87c8d53fc9ce</t>
  </si>
  <si>
    <t>5d1addc6-627b-4056-bcaa-9f950df42069</t>
  </si>
  <si>
    <t>be179882-e030-455d-834c-cb46571fac1b</t>
  </si>
  <si>
    <t>cd329031-5bc7-4130-b1b1-a347b783e6c4</t>
  </si>
  <si>
    <t>3e1179a6-1db8-4c9e-b24f-71ca0d38013d</t>
  </si>
  <si>
    <t>a3a44541-1420-469a-abaf-742f48c28355</t>
  </si>
  <si>
    <t>f35ccad5-2c6f-4699-be4b-8d3dacec133d</t>
  </si>
  <si>
    <t>5fe6abcc-26b4-4eaf-b680-e6fdc2d5d2bf</t>
  </si>
  <si>
    <t>77c501b6-811c-4a3c-9cad-2b094ed9a20c</t>
  </si>
  <si>
    <t>686cd718-98b8-4b80-963c-73c4b58e9b57</t>
  </si>
  <si>
    <t>fe557eb7-aaa7-456d-9c09-b57b38a96bf9</t>
  </si>
  <si>
    <t>ef6ad832-a406-41a7-b026-8f441bc09735</t>
  </si>
  <si>
    <t>b10c15b7-c807-4017-a081-cee495d55ce6</t>
  </si>
  <si>
    <t>54f845f4-263b-47be-8e77-773dae850d73</t>
  </si>
  <si>
    <t>11ba33df-d4d0-49a1-a3d8-6ff2daee5166</t>
  </si>
  <si>
    <t>c01eb273-f2ba-4c03-b20c-ffab54c64306</t>
  </si>
  <si>
    <t>7a64480c-af3c-4e68-bfeb-c065b93477a1</t>
  </si>
  <si>
    <t>40653f3e-3cbb-4559-a729-cb2b09dc0932</t>
  </si>
  <si>
    <t>1c180668-471b-4f8d-8d84-629e6b1e366d</t>
  </si>
  <si>
    <t>f10374fa-a087-4929-9f2b-bca51edbbbfa</t>
  </si>
  <si>
    <t>b21169b5-0773-4868-bf82-8b3c3ea8c90f</t>
  </si>
  <si>
    <t>9a90f673-5b47-415d-8ddc-998d308b7303</t>
  </si>
  <si>
    <t>6788d87f-469c-4cda-9d05-769e7f86c8fa</t>
  </si>
  <si>
    <t>af5ff357-947f-45b8-b24e-4872b278ac6a</t>
  </si>
  <si>
    <t>3e6d3c2f-3447-4bd0-8752-8db3806bd568</t>
  </si>
  <si>
    <t>58c201f1-2a43-4b51-8328-070c5b8cde22</t>
  </si>
  <si>
    <t>8edaaf39-7435-4725-82f3-ae3599e28483</t>
  </si>
  <si>
    <t>53826b30-f449-4a9d-b12b-a5132e2124b9</t>
  </si>
  <si>
    <t>2ef6b9df-5d5f-47ad-944c-79c542cbde13</t>
  </si>
  <si>
    <t>31503972-5f04-4763-a549-f0496ef7b904</t>
  </si>
  <si>
    <t>4632e39b-f80c-4171-b104-f42f559d5929</t>
  </si>
  <si>
    <t>9fbfd3da-1f3c-4d20-ae63-0d19946b52fe</t>
  </si>
  <si>
    <t>Eyüp</t>
  </si>
  <si>
    <t>5024bd10-89a5-4e57-bd04-d37695d77811</t>
  </si>
  <si>
    <t>47a36879-0b0e-4678-976d-dedf42368df0</t>
  </si>
  <si>
    <t>b67bd929-5af7-4a13-82e3-05d543eb0fa0</t>
  </si>
  <si>
    <t>ca889852-57a5-4934-8a55-5218ae83ba9c</t>
  </si>
  <si>
    <t>f3318805-b96b-4682-88ef-18e2343714eb</t>
  </si>
  <si>
    <t>64bf5da8-e474-4b3e-8a5b-14d8d47c4246</t>
  </si>
  <si>
    <t>94032924-3fba-41a5-8113-bbd09e793604</t>
  </si>
  <si>
    <t>f955951b-0029-47e0-a71a-b02135df7153</t>
  </si>
  <si>
    <t>c9bb1817-42c7-4dcc-bb2f-3c3239bcb3a5</t>
  </si>
  <si>
    <t>03b409d6-a055-4a3b-b715-b77f3589819e</t>
  </si>
  <si>
    <t>99662a76-ef02-4a48-bcfb-b138c2d5fce5</t>
  </si>
  <si>
    <t>b6d33f5d-5173-4880-89ab-41116971cba9</t>
  </si>
  <si>
    <t>3af8c486-715d-4a98-88f3-97a80678123c</t>
  </si>
  <si>
    <t>34e1b862-9f1c-4591-a8f6-e2fb272beb5b</t>
  </si>
  <si>
    <t>a025afba-069b-4689-aad5-0450a1d92f0c</t>
  </si>
  <si>
    <t>edc37522-4fe7-4e5d-9e75-cf25f732843a</t>
  </si>
  <si>
    <t>06c21d65-7a66-4788-96a8-5808cda0fff9</t>
  </si>
  <si>
    <t>79473c2c-b4dd-4242-9ae3-45741b2ecc12</t>
  </si>
  <si>
    <t>53680a0e-4e7a-47a2-b722-9cc4116b6678</t>
  </si>
  <si>
    <t>bededd45-ed1a-43ab-a7ba-ee9aa5566bc3</t>
  </si>
  <si>
    <t>15b1e241-299d-4287-a04e-9344b8774592</t>
  </si>
  <si>
    <t>0979f6cc-8589-4851-8f1c-c70cd230a648</t>
  </si>
  <si>
    <t>44ebf5de-469b-4b2d-9922-65a0d426be8b</t>
  </si>
  <si>
    <t>34d6b77c-d941-48cd-9c77-5fc1377a918d</t>
  </si>
  <si>
    <t>80786a8d-0198-41eb-bfea-2673ff9efe9e</t>
  </si>
  <si>
    <t>86b94b23-15b6-4014-a35c-221e77ffb396</t>
  </si>
  <si>
    <t>b9ff040e-0cb4-4d31-8a3f-7a76ec2088d6</t>
  </si>
  <si>
    <t>9a9d964c-3ddc-46e9-93c6-444b71f7f7c0</t>
  </si>
  <si>
    <t>3f3a2ac0-43f7-4c14-baff-e50de06a8b92</t>
  </si>
  <si>
    <t>923e8f6b-c7a3-4d01-b8e2-f65c62d4d292</t>
  </si>
  <si>
    <t>e536e450-95e6-46a0-aae1-bd66e3ab0341</t>
  </si>
  <si>
    <t>9fc90d72-4bf4-4e1e-a13a-b05387cfb44a</t>
  </si>
  <si>
    <t>6794a092-4cf3-4261-ab16-9144b91d2911</t>
  </si>
  <si>
    <t>a0bbfef2-0835-4310-ac01-ac22d815e74f</t>
  </si>
  <si>
    <t>301f31aa-0f6e-48b0-935d-542b2d1e94f2</t>
  </si>
  <si>
    <t>d329b6ff-2f86-4f68-9ad0-2c20de3d0bcc</t>
  </si>
  <si>
    <t>2d3c01db-a804-4107-9cd5-b53bcf676551</t>
  </si>
  <si>
    <t>3f570221-e92e-4a91-95d5-b663f8769b22</t>
  </si>
  <si>
    <t>3c8d193f-9f56-40c5-898f-825f8572685e</t>
  </si>
  <si>
    <t>b9310cbd-d22b-4c01-97f6-22aff58deede</t>
  </si>
  <si>
    <t>935f9949-8091-4d2c-a658-56b9ed5b45b6</t>
  </si>
  <si>
    <t>59ced048-98f4-48fb-b0e5-b30122da1ec9</t>
  </si>
  <si>
    <t>c3542eda-b185-4322-8a2b-80aa1ce7db43</t>
  </si>
  <si>
    <t>b8468ed4-3ba5-45fd-bd2d-66fef26551ee</t>
  </si>
  <si>
    <t>ff361fc8-67f5-4875-a34e-2a6713b5cb83</t>
  </si>
  <si>
    <t>b121afaa-1262-4d05-b4f4-22f48d004074</t>
  </si>
  <si>
    <t>65cec0ee-6b76-4062-bbc2-8cd9c164732a</t>
  </si>
  <si>
    <t>0ccea839-3483-4be0-880a-7fa07b3cf925</t>
  </si>
  <si>
    <t>dd36dce1-ce39-4e6a-b59b-d7182e6cbfc4</t>
  </si>
  <si>
    <t>bb1b4c85-d90f-4fea-afb6-ab1c006f8aec</t>
  </si>
  <si>
    <t>43cfa3ff-b8eb-4e7e-a96a-4dfe0a75b836</t>
  </si>
  <si>
    <t>4b002f70-2189-4c4e-a0fb-a334ccc0d85a</t>
  </si>
  <si>
    <t>0a6fec85-f46d-402c-bbbe-83d1f561109f</t>
  </si>
  <si>
    <t>e4ccf876-6d2c-4343-bdd8-40540b9bb78d</t>
  </si>
  <si>
    <t>92d7a285-ee34-4994-bbe7-be79f4735781</t>
  </si>
  <si>
    <t>1b38f8b2-ec0f-443e-8369-325f6863ab50</t>
  </si>
  <si>
    <t>05a4a8fd-6cc2-444a-8a3c-67b82c564d69</t>
  </si>
  <si>
    <t>f96f7b69-83bf-47f0-9466-4bceb209d2bc</t>
  </si>
  <si>
    <t>64551def-a59e-41ed-a925-1e6a84211984</t>
  </si>
  <si>
    <t>9d69683b-e300-422b-815d-2ecee4f07884</t>
  </si>
  <si>
    <t>cf073df4-af8f-40b6-ac98-398bc1d397e2</t>
  </si>
  <si>
    <t>9ea4d94d-2e22-4483-b72a-3155f2b60dfb</t>
  </si>
  <si>
    <t>8e91bf6e-ae30-49bc-bda8-9bc32080d280</t>
  </si>
  <si>
    <t>7556ba87-cf92-414b-be48-c0b750888e5b</t>
  </si>
  <si>
    <t>58b49ccc-2af6-4012-9be0-6d1f5c95760d</t>
  </si>
  <si>
    <t>6c650381-6f7f-4ab3-850d-288daa6a1d78</t>
  </si>
  <si>
    <t>63fb5b58-09fe-4640-aec1-644b3dfc0308</t>
  </si>
  <si>
    <t>2bc7f99e-d875-4a54-9a46-b32a650b15b8</t>
  </si>
  <si>
    <t>09dc5697-f235-4219-b887-c9321edcab4a</t>
  </si>
  <si>
    <t>af9801c2-937b-4588-85e0-2c91a526dea6</t>
  </si>
  <si>
    <t>31989ec4-a281-4fdb-bfd2-9b52e6f3bfab</t>
  </si>
  <si>
    <t>30190326-0fbb-4739-b6f4-63d61feb4797</t>
  </si>
  <si>
    <t>f9c80bb5-a835-4590-bdee-bbed74c15c93</t>
  </si>
  <si>
    <t>08907140-5270-47cd-8cb9-57e57c661b27</t>
  </si>
  <si>
    <t>0860f6cb-2ebc-4528-991e-b14b6ecca2d6</t>
  </si>
  <si>
    <t>502689aa-6f13-48f0-b896-90628b01225f</t>
  </si>
  <si>
    <t>eee0d581-50f0-482a-b715-40065a877cdc</t>
  </si>
  <si>
    <t>3ce1bee6-6987-4809-8be7-de2f33699138</t>
  </si>
  <si>
    <t>32b82753-974a-4cfc-81e8-f335c6f4f2c6</t>
  </si>
  <si>
    <t>9deb6341-e0f9-4f46-aa83-4d1c1245b3d5</t>
  </si>
  <si>
    <t>3939ea0e-1a28-4df5-aa3c-f8412059b29a</t>
  </si>
  <si>
    <t>3f95c121-80ca-44a2-875d-c07668c6abf2</t>
  </si>
  <si>
    <t>b0cbc433-f85e-466b-9846-96ab0be10ec0</t>
  </si>
  <si>
    <t>0bc40f0b-f838-4503-8752-3b6fc8b94b09</t>
  </si>
  <si>
    <t>15700c34-abd3-4f12-a2d4-4addd3fc0e7f</t>
  </si>
  <si>
    <t>8f8fe9d5-90e1-43fe-8384-5222507b5d4e</t>
  </si>
  <si>
    <t>75e96469-2d9e-41da-99d4-527502667c3f</t>
  </si>
  <si>
    <t>680d2b50-9aa3-4647-a6cf-6f65ea2d9bbf</t>
  </si>
  <si>
    <t>07f9fb26-f088-4e87-8bc3-f238f55db666</t>
  </si>
  <si>
    <t>b0e91a4d-94cd-48c6-a627-4bb057e0c15f</t>
  </si>
  <si>
    <t>f3db1e12-b3af-4d32-9ed9-a61e50769ec0</t>
  </si>
  <si>
    <t>4a9ce629-c1ee-4f37-a90e-87ac617114b9</t>
  </si>
  <si>
    <t>be87f79a-0e5a-44d2-ae73-136be4550f1a</t>
  </si>
  <si>
    <t>4750702a-8c1a-4a01-a868-73240d1e79a5</t>
  </si>
  <si>
    <t>2381a7a9-9b08-4e5c-8400-2d61b951eb7d</t>
  </si>
  <si>
    <t>823de7ab-ba86-43ea-8e36-8cef8239034a</t>
  </si>
  <si>
    <t>d351dcf7-1ec1-4003-8333-23b1d28da402</t>
  </si>
  <si>
    <t>Pınartepe</t>
  </si>
  <si>
    <t>e79ad298-337c-490a-87ee-b42a4f7c8f07</t>
  </si>
  <si>
    <t>20af75d7-9233-4157-9b13-2e3a334014bf</t>
  </si>
  <si>
    <t>cf8596d8-a272-49ca-883b-9963fd0ad56c</t>
  </si>
  <si>
    <t>9df6e303-c43a-4224-afe7-cf7bd70776b5</t>
  </si>
  <si>
    <t>0708b354-9ef1-4c43-82b2-ada4cfa35923</t>
  </si>
  <si>
    <t>16148eb2-4f98-48c2-82b3-9322b1942881</t>
  </si>
  <si>
    <t>b0811def-710c-4c5b-b932-2aa009ece202</t>
  </si>
  <si>
    <t>cd7dcb9f-6c27-4875-8890-ad6be75db4e0</t>
  </si>
  <si>
    <t>49471594-7f8e-498c-8231-ff79524bd70f</t>
  </si>
  <si>
    <t>b5fb8b44-4c0d-4cd5-986c-bd20bc160f9b</t>
  </si>
  <si>
    <t>4fabb1fb-29c0-49ac-96d2-2cdaabf11a90</t>
  </si>
  <si>
    <t>af6f139f-6daf-4fbf-b585-013dd294e276</t>
  </si>
  <si>
    <t>6d7c7764-381c-4d48-a2bb-357a6a9be9f4</t>
  </si>
  <si>
    <t>b33b7ea0-95a5-42ba-b2ae-070c5e99edaa</t>
  </si>
  <si>
    <t>fb74145a-4d1b-42ae-bcb8-3520d39696d8</t>
  </si>
  <si>
    <t>bdf0cb60-d417-49f0-8070-61ab90b6badc</t>
  </si>
  <si>
    <t>aaee34af-dde4-4d5c-b334-cc410d17d9ee</t>
  </si>
  <si>
    <t>dc8dfd3e-90ce-4dbf-b9c6-f76fd9feb6af</t>
  </si>
  <si>
    <t>81b7bb13-290e-4967-a0ac-dd9b71fdacbf</t>
  </si>
  <si>
    <t>f6aa64e9-2b23-420d-abaf-a7f6167faea4</t>
  </si>
  <si>
    <t>c37948f3-720f-47d5-9730-10a7f810ec8c</t>
  </si>
  <si>
    <t>1964c251-bbfb-4680-8a52-a64881c05163</t>
  </si>
  <si>
    <t>9f86d760-877b-43f5-a888-618c49c3cd3d</t>
  </si>
  <si>
    <t>5160c0bc-07e7-4ce2-840e-6ab1cd09b2cd</t>
  </si>
  <si>
    <t>9831cd49-de3f-4578-b1c9-f14e1228a6a1</t>
  </si>
  <si>
    <t>dc439731-5929-4632-8ff7-916b702e3f2b</t>
  </si>
  <si>
    <t>9f80e1d7-d571-4148-b3c0-a63f67f7738f</t>
  </si>
  <si>
    <t>f108a119-4dcd-44ea-a7de-f5e6c9723f5f</t>
  </si>
  <si>
    <t>2d93e6a5-7e84-419a-b32e-9e617f5c75fa</t>
  </si>
  <si>
    <t>113a56a6-1d67-40a1-9383-be0bab859865</t>
  </si>
  <si>
    <t>b06732a8-bb75-4579-b00f-5245d005b8e7</t>
  </si>
  <si>
    <t>bf7a5c4e-331a-4670-91da-6eae782e454a</t>
  </si>
  <si>
    <t>eefcc3e2-98d9-4102-949a-01fa772f752b</t>
  </si>
  <si>
    <t>ecd2958b-c359-42e2-aa24-4a8986e2a7f2</t>
  </si>
  <si>
    <t>928b30d5-be98-464e-a788-f38a8af377ca</t>
  </si>
  <si>
    <t>e939be84-1b9c-4862-9391-29bf1ad63693</t>
  </si>
  <si>
    <t>51184a2b-3baf-4edc-9e8d-7dc3e02d14c1</t>
  </si>
  <si>
    <t>2293c1a6-537f-47de-b919-65b90d4ea16f</t>
  </si>
  <si>
    <t>76af00e0-d7e9-44f4-9706-5ff9a0a0fafe</t>
  </si>
  <si>
    <t>d92b9930-a586-4a3f-b222-2396326c9988</t>
  </si>
  <si>
    <t>63c24dd2-e884-40c2-9545-ca0d83245c3f</t>
  </si>
  <si>
    <t>18c2528a-76e8-4dca-99d1-38c245913ef6</t>
  </si>
  <si>
    <t>9b567b0f-68f3-4b3b-8bab-adcd52cb72ab</t>
  </si>
  <si>
    <t>b5f923c8-772f-4358-a194-4046489d7031</t>
  </si>
  <si>
    <t>a7fa2f09-129b-4483-af52-500c90b6cb7d</t>
  </si>
  <si>
    <t>a1e4947d-d83b-47eb-a517-e572b6c768b3</t>
  </si>
  <si>
    <t>a4ae964d-335a-4921-a415-410358b7f9d1</t>
  </si>
  <si>
    <t>2896580a-280b-4cba-b4ad-ba844b69a9f4</t>
  </si>
  <si>
    <t>bce092ee-acf4-4d57-b449-4518c36d997b</t>
  </si>
  <si>
    <t>ee1bf1e8-4add-4ed0-ad0e-78dd1521c765</t>
  </si>
  <si>
    <t>d1e0cd4e-d030-465f-97de-24df5517281f</t>
  </si>
  <si>
    <t>cede2d91-9355-498f-929e-069c3ab8019c</t>
  </si>
  <si>
    <t>86b9384a-bb1e-4605-ad6a-c12d01555f3d</t>
  </si>
  <si>
    <t>e70a1998-480a-4083-a436-d3d8a8ba5c29</t>
  </si>
  <si>
    <t>ca53ed49-979f-48d3-9ba3-54bd4f5f2ef2</t>
  </si>
  <si>
    <t>45adde07-6661-4dae-82a8-e8cf05b72586</t>
  </si>
  <si>
    <t>59ec72f1-4d23-4855-a2a9-73f53f807845</t>
  </si>
  <si>
    <t>5f3501be-36ad-4da2-b90c-887ef09a74bf</t>
  </si>
  <si>
    <t>ff29ffea-5c90-426f-82be-56a1fdb4fb05</t>
  </si>
  <si>
    <t>6bdfcda8-7397-4664-9481-5f55ad787ef0</t>
  </si>
  <si>
    <t>5d15c2fd-02ce-442b-91b8-d5bc3b571b8a</t>
  </si>
  <si>
    <t>6ce3e0b9-e3b0-4db6-916a-8ddac0ddf717</t>
  </si>
  <si>
    <t>f0167cc5-5157-419d-b110-794f192753db</t>
  </si>
  <si>
    <t>1c011b02-bede-4453-b6fc-72393f23747f</t>
  </si>
  <si>
    <t>99d14612-24a8-48c4-97b7-66d645ed375b</t>
  </si>
  <si>
    <t>2d2b9982-af5a-4d19-8035-f9ad35286613</t>
  </si>
  <si>
    <t>602bdeb4-c478-4806-bc45-130b38248be0</t>
  </si>
  <si>
    <t>3d7b0297-03a3-4791-987c-962f471f06a9</t>
  </si>
  <si>
    <t>fcff8325-b6ee-4e23-8439-2b23b4b4ac6b</t>
  </si>
  <si>
    <t>0d80dae4-7f2a-4b60-94ab-146b0ffb3acd</t>
  </si>
  <si>
    <t>5ded3fe2-b37b-41db-b407-67b99478e993</t>
  </si>
  <si>
    <t>27407c1e-883f-466a-8acb-9d6d08dd5eee</t>
  </si>
  <si>
    <t>5e4a11ba-9631-480b-b131-a2313712d41a</t>
  </si>
  <si>
    <t>0abcbf2f-7416-4c55-ae24-8dbf46b2bbd4</t>
  </si>
  <si>
    <t>938df1e4-d747-4acb-af17-94f603bc4f8b</t>
  </si>
  <si>
    <t>c4ec012f-db4e-4b57-bab7-9431ebae3753</t>
  </si>
  <si>
    <t>fde15efa-a413-46b3-aa4a-fa6214cb64fc</t>
  </si>
  <si>
    <t>1af0a2aa-be2d-45c9-8e05-3f9f666cf278</t>
  </si>
  <si>
    <t>0b40eb82-c970-42c5-8efb-e73a79aa5a08</t>
  </si>
  <si>
    <t>326c66ad-b69c-4b8e-a845-636f84f880cb</t>
  </si>
  <si>
    <t>1beb968e-cd67-4390-a71b-9138094d3bed</t>
  </si>
  <si>
    <t>3c093216-7a9f-4b0e-a3b2-cf3f9be4e8a0</t>
  </si>
  <si>
    <t>8211cf76-f92c-4055-b25d-1bf9734abdd9</t>
  </si>
  <si>
    <t>b4ca1d22-a336-4bc4-8a54-86eec7020a4f</t>
  </si>
  <si>
    <t>dc3186c7-86cb-48c6-8d74-9d49fcc77f59</t>
  </si>
  <si>
    <t>f9bc63b5-d889-41ee-84d6-10d7e0055002</t>
  </si>
  <si>
    <t>690a7c39-6ffd-45b0-9f9d-78f3fe289294</t>
  </si>
  <si>
    <t>35a628cd-bdb7-46ec-b0c3-fa265e8f2b35</t>
  </si>
  <si>
    <t>e27130a0-6f09-4dff-9c20-461c7c17c4fd</t>
  </si>
  <si>
    <t>dd8c71bb-21fe-4bb2-a662-ce51a44c7eea</t>
  </si>
  <si>
    <t>e1da8692-b00a-461e-b607-28f8be354bc4</t>
  </si>
  <si>
    <t>eacbb4f8-f5ca-4740-87d5-fbe52c8553ec</t>
  </si>
  <si>
    <t>1c831af5-b330-4590-ad7e-8c961f4b7902</t>
  </si>
  <si>
    <t>223be325-1154-4e79-876d-bd9e77240bb5</t>
  </si>
  <si>
    <t>d9328642-e9f4-4e5e-9c14-83a3c74d23f3</t>
  </si>
  <si>
    <t>1b13ffc0-5725-459e-8117-fd1498521777</t>
  </si>
  <si>
    <t>293ce207-25f0-4fc5-b08a-79f0c165041c</t>
  </si>
  <si>
    <t>13beeb39-4530-424d-a3b4-f521cad8118b</t>
  </si>
  <si>
    <t>9aecb72b-fccb-4574-b00a-22d973400333</t>
  </si>
  <si>
    <t>1c9a878e-a1ad-4a83-a441-bc0c46105c61</t>
  </si>
  <si>
    <t>63d0f18c-79fe-4ff0-932a-da57a26fb1b6</t>
  </si>
  <si>
    <t>b6160f41-c0e9-43da-bbd6-217ef99e6701</t>
  </si>
  <si>
    <t>758728c7-cf53-4891-9fae-0e8faa6cfa5f</t>
  </si>
  <si>
    <t>52c4517c-2daa-48b8-81ad-39657fd16ac6</t>
  </si>
  <si>
    <t>9ff2d5b4-2340-46b5-bb7a-4e62c7977ac7</t>
  </si>
  <si>
    <t>f6e40525-adb4-4bc1-a1d3-45553d02754e</t>
  </si>
  <si>
    <t>877f4857-1de0-45ea-8875-4562c52ce057</t>
  </si>
  <si>
    <t>f8ac6995-7e0d-4571-9daa-288f859bed8d</t>
  </si>
  <si>
    <t>18f65b6e-e80f-4523-bbf9-11568d50898f</t>
  </si>
  <si>
    <t>e22c7926-5fac-4da8-a907-b1a3758f2ef3</t>
  </si>
  <si>
    <t>a181df83-735f-4191-93bd-67e35ac96e69</t>
  </si>
  <si>
    <t>f8669bdb-012d-4dcd-8fb5-512afccb2b6e</t>
  </si>
  <si>
    <t>7305f958-08ac-4d76-b0f9-840de24fcd29</t>
  </si>
  <si>
    <t>cc3bd9d8-2d1f-4b8b-ba02-1fbe7c4905b1</t>
  </si>
  <si>
    <t>992d6181-c160-41de-bcbf-dc133176f643</t>
  </si>
  <si>
    <t>760dc40c-88ee-4b0c-8275-742c565dd4dc</t>
  </si>
  <si>
    <t>5bd726f6-d357-48dc-9530-5891d92c1118</t>
  </si>
  <si>
    <t>8911a164-76b8-4deb-8677-e4195720bad4</t>
  </si>
  <si>
    <t>878da5ad-3ec9-4863-a5f8-7ad7b55f4d99</t>
  </si>
  <si>
    <t>4332ec39-772b-4fb3-a2d1-035780acdec5</t>
  </si>
  <si>
    <t>932ed308-9eff-4323-8c5a-3184298eb56e</t>
  </si>
  <si>
    <t>831c5643-22a5-4750-94c7-3a864e3dc18d</t>
  </si>
  <si>
    <t>05a345a3-43ce-46e8-bcc3-5ac98180a0cb</t>
  </si>
  <si>
    <t>3b82e5f8-0c7d-4bf3-8727-282b3b2ffa4b</t>
  </si>
  <si>
    <t>89d37fc5-1c48-4bb0-b238-3f4ad27f4a6d</t>
  </si>
  <si>
    <t>80452d24-43e6-44e9-b1a4-98dc913c064a</t>
  </si>
  <si>
    <t>bc2700b2-81cb-4fc3-8802-21ff829f3c09</t>
  </si>
  <si>
    <t>d7c54f2a-e086-4678-9903-3bb42b41764f</t>
  </si>
  <si>
    <t>545ee498-2c30-46ca-be69-f239ec266d2f</t>
  </si>
  <si>
    <t>13854ca6-2924-43dd-a1e9-67e5357164eb</t>
  </si>
  <si>
    <t>47671cdf-77e7-47aa-b5d9-86cb4ef4ca00</t>
  </si>
  <si>
    <t>f5f76eb1-6874-4f0e-93cc-8b0d48614503</t>
  </si>
  <si>
    <t>46be3e8d-a4eb-4960-b636-60c874ddf5ee</t>
  </si>
  <si>
    <t>d56cfaef-3183-44bc-a535-d69b57e1720e</t>
  </si>
  <si>
    <t>5f7cfc83-630c-423f-b9a1-bf9ddeae7351</t>
  </si>
  <si>
    <t>dacee0c4-316b-4089-b84e-2fa658a170c0</t>
  </si>
  <si>
    <t>e4822441-68f4-4adf-8413-cd362c651599</t>
  </si>
  <si>
    <t>78f4f3d6-d5b8-42cf-bb68-d54257a0c563</t>
  </si>
  <si>
    <t>8666347a-9eb8-48ac-9513-465020dd6950</t>
  </si>
  <si>
    <t>9cea2da1-9d22-4e7a-a85d-a6cf10e8d7aa</t>
  </si>
  <si>
    <t>7c9c842c-7606-4b11-96f1-f14cb06a01a9</t>
  </si>
  <si>
    <t>86e98935-3b99-4d34-92e0-660b4c8de0dc</t>
  </si>
  <si>
    <t>a84f670c-d9a6-4f36-b76f-16fef27c7ab6</t>
  </si>
  <si>
    <t>c662cbb9-1f6a-4cf2-a72a-e00770fcb905</t>
  </si>
  <si>
    <t>0ab7d59f-0906-469c-bb40-c1bbd3037156</t>
  </si>
  <si>
    <t>ae770124-f01f-4343-8f9e-1f92ca93332c</t>
  </si>
  <si>
    <t>56c62aa9-c7bc-4d41-a554-c6b9275f2d36</t>
  </si>
  <si>
    <t>1fd87b8c-d7c9-488d-afce-1433becd29d9</t>
  </si>
  <si>
    <t>a98663ce-c4ff-4821-895b-d2ce4064f624</t>
  </si>
  <si>
    <t>445032a2-52f8-44f2-907c-c046f03e8c32</t>
  </si>
  <si>
    <t>a66eb193-db96-494a-8ae5-c65f4ce13705</t>
  </si>
  <si>
    <t>406c8d88-2748-4ad6-8c85-c5a33c768cd6</t>
  </si>
  <si>
    <t>6b8c70df-8e9e-44f6-9a75-32a09aa43b38</t>
  </si>
  <si>
    <t>c2b631f7-4d62-4961-990f-c578c02d8504</t>
  </si>
  <si>
    <t>afc6dd20-4dcf-4370-8757-b5be921d29e4</t>
  </si>
  <si>
    <t>05c8234a-9226-40d8-b92b-16917bc8f66e</t>
  </si>
  <si>
    <t>87587fab-4f7f-4562-af64-43d92026772d</t>
  </si>
  <si>
    <t>d2cc045f-08b7-449d-9230-21b4de35adfa</t>
  </si>
  <si>
    <t>f5bfdb3c-8189-4b62-9603-18fb9c3ba553</t>
  </si>
  <si>
    <t>ae21a737-ab6c-47ca-8028-2aaa150c97a1</t>
  </si>
  <si>
    <t>27445fb3-a260-4c0c-b2f8-138e7f550335</t>
  </si>
  <si>
    <t>743deca5-e787-4209-be09-fb7fa8346a17</t>
  </si>
  <si>
    <t>8439da17-f957-4773-b19d-0404378f8167</t>
  </si>
  <si>
    <t>aabcb2a9-518e-4e3b-a93a-27fa9a83865d</t>
  </si>
  <si>
    <t>a0180040-0a09-4247-af26-96d2cf3b5691</t>
  </si>
  <si>
    <t>23275b26-b42f-4813-9092-4338ce7c115f</t>
  </si>
  <si>
    <t>35a7e845-396e-45d7-b0a7-5a949b34034c</t>
  </si>
  <si>
    <t>11462b63-556c-4680-b8b5-68c0f60d988b</t>
  </si>
  <si>
    <t>e3cd8f12-ec2b-44b6-84d8-697992b8e8c5</t>
  </si>
  <si>
    <t>80ac9ce5-0eb2-4322-a489-01484b234826</t>
  </si>
  <si>
    <t>98e68594-ea40-4cca-8622-217445998d2c</t>
  </si>
  <si>
    <t>f7ef0962-d25f-412e-a17a-e1bc75d54164</t>
  </si>
  <si>
    <t>354bcecf-899c-4894-b94b-281b3986d6a3</t>
  </si>
  <si>
    <t>f8fd7541-8970-4be2-b8ae-ef14b6a33333</t>
  </si>
  <si>
    <t>4510a0af-d479-4b53-91a7-74b9887b4dbc</t>
  </si>
  <si>
    <t>0ee944b0-5f9b-45b6-a5fc-084e5b717285</t>
  </si>
  <si>
    <t>3d2723a0-bb2b-4622-ba8f-58ba7b1cfeec</t>
  </si>
  <si>
    <t>23a6db3a-c25f-4c65-82e5-36c415fe828b</t>
  </si>
  <si>
    <t>204dc7ae-6678-4436-a49d-5d5e09724b23</t>
  </si>
  <si>
    <t>9f093761-e170-4b26-bf6a-31d0451bcae0</t>
  </si>
  <si>
    <t>a1e68e56-c733-409f-a11a-ad220709f523</t>
  </si>
  <si>
    <t>7902dc26-ed65-4289-a92c-e16452fe0fd9</t>
  </si>
  <si>
    <t>31184ab9-d091-40d8-9d5c-ae66176c70a8</t>
  </si>
  <si>
    <t>6e505c60-e6e2-4586-a219-f06a30479582</t>
  </si>
  <si>
    <t>2e41fe2a-ff63-4081-84e6-47611918dcd4</t>
  </si>
  <si>
    <t>b9251d9f-3c3d-4fce-b814-94c55069caef</t>
  </si>
  <si>
    <t>d66fb2bc-647c-478a-ba7a-6ab19f360919</t>
  </si>
  <si>
    <t>137cbae1-6ede-4869-a503-a2f06f8a1b3e</t>
  </si>
  <si>
    <t>eadd1579-9e1e-4880-923c-e841985b4074</t>
  </si>
  <si>
    <t>fb1deeba-8cde-4afb-80e2-08112db36ec8</t>
  </si>
  <si>
    <t>3b03f819-4055-4d57-ab83-c52ee0eb2b13</t>
  </si>
  <si>
    <t>b486c331-e2c6-470d-83e3-5261a6188368</t>
  </si>
  <si>
    <t>fc586684-1454-4c14-b979-735e50cfd251</t>
  </si>
  <si>
    <t>7adbf1fc-b259-4ab9-be4b-c68f706e1b92</t>
  </si>
  <si>
    <t>995b6f7f-f7d6-4078-8202-80ab017e5c12</t>
  </si>
  <si>
    <t>dc36a9a3-9878-465e-8382-b2beda09c7c7</t>
  </si>
  <si>
    <t>57e59065-0569-4441-9726-6a52e2be6ddb</t>
  </si>
  <si>
    <t>41afc001-f821-44be-b1a5-13bdc937e25f</t>
  </si>
  <si>
    <t>b41a7e0c-8cbf-406c-9516-269a6dd4d1b0</t>
  </si>
  <si>
    <t>21456922-38bb-40d0-acb8-1f9af1f15f55</t>
  </si>
  <si>
    <t>1e51afb2-cb46-4249-b883-62c35806e52f</t>
  </si>
  <si>
    <t>54ae0de7-fef3-46c3-9f32-39d6e20e6173</t>
  </si>
  <si>
    <t>8b96ec35-15a5-480e-a0d9-a1c7f1fda81f</t>
  </si>
  <si>
    <t>6473aeee-ea2d-4eac-a5f9-d885022c8798</t>
  </si>
  <si>
    <t>f4bc50b8-90c5-4328-8dd6-3fb5439437ab</t>
  </si>
  <si>
    <t>ff0efe7b-1815-43c4-8338-6543da3e469c</t>
  </si>
  <si>
    <t>7dcdd944-57d9-47f9-8b5d-a7659414fd46</t>
  </si>
  <si>
    <t>b9e8ee87-5dad-4690-b968-a46dafd9c58e</t>
  </si>
  <si>
    <t>accb21f2-601d-4814-a641-ffcc233202e4</t>
  </si>
  <si>
    <t>8dcb7c1f-2e14-4b64-9acb-87cf6894e1dc</t>
  </si>
  <si>
    <t>85751794-d201-4e5a-9d16-91ac68b9f77c</t>
  </si>
  <si>
    <t>1dcf6703-3932-4ac7-8621-9c2eb9cba85b</t>
  </si>
  <si>
    <t>aba8afb1-31c4-46f3-baab-3b29c9ef78b6</t>
  </si>
  <si>
    <t>5f54e91b-52cc-47e7-82b6-f465b2993d50</t>
  </si>
  <si>
    <t>bd47d3b6-6534-46a7-949e-0ecad5f76910</t>
  </si>
  <si>
    <t>ed0ea4a7-dfdf-49f7-a919-e3fff1fddaa5</t>
  </si>
  <si>
    <t>86a0bb2b-efd1-4f12-921c-f5c1bba1b109</t>
  </si>
  <si>
    <t>b8d11174-6a53-4183-8e86-e2e867a484c8</t>
  </si>
  <si>
    <t>52ccf960-cacd-4b35-a8fb-b9f7bed5ed53</t>
  </si>
  <si>
    <t>197d3ebd-8627-4d20-8f59-f2f4e6868da0</t>
  </si>
  <si>
    <t>df62882e-46ce-43ff-9555-fadef5001e5f</t>
  </si>
  <si>
    <t>767ca7b7-7ce2-421c-88cb-3d21c6e76df6</t>
  </si>
  <si>
    <t>bc5568f1-9fff-4976-ba9b-5bf746d642ad</t>
  </si>
  <si>
    <t>4bebe3f3-9107-48f9-8a9f-914be9503f79</t>
  </si>
  <si>
    <t>248e39b6-81de-456e-9bef-5a3c6dbc7458</t>
  </si>
  <si>
    <t>ad0f8554-6156-47d3-b66c-7f2835b46d62</t>
  </si>
  <si>
    <t>a5a90e7d-334a-4f16-bcf2-732413c07d77</t>
  </si>
  <si>
    <t>8bb88411-73ea-4ea1-9c9d-25318f98c57c</t>
  </si>
  <si>
    <t>969157cb-7a03-4ee1-9754-d3e74abc1639</t>
  </si>
  <si>
    <t>2c2f9c5f-c27e-42ac-8b73-8c52b98987a2</t>
  </si>
  <si>
    <t>a2424d49-9918-4d21-bb24-b93f53ec453c</t>
  </si>
  <si>
    <t>ca0c4ee8-a093-4793-b50c-e71ffac16f39</t>
  </si>
  <si>
    <t>b66e93cf-8445-4b87-ba6f-770859a38f01</t>
  </si>
  <si>
    <t>Site</t>
  </si>
  <si>
    <t>27f408b4-a635-4643-acfb-88ff31c80ce4</t>
  </si>
  <si>
    <t>af49cd03-d860-44e8-b67a-7148de0f1a07</t>
  </si>
  <si>
    <t>9b065a64-6a2b-4400-b306-0e2d9fb9ed4d</t>
  </si>
  <si>
    <t>fc71116d-4d5f-487c-83f2-dee761205b63</t>
  </si>
  <si>
    <t>edfc188a-9c7a-4c58-9dc5-b163893b878c</t>
  </si>
  <si>
    <t>178b5954-c89f-4739-9b47-08077f403270</t>
  </si>
  <si>
    <t>2a08c522-6d47-4571-9aa4-0998deb6027b</t>
  </si>
  <si>
    <t>f97b2709-6e4f-4c72-9cbb-68a47de19af5</t>
  </si>
  <si>
    <t>abca22ea-4988-4a28-9f88-54f46f1214f9</t>
  </si>
  <si>
    <t>29daca26-3b70-4aa4-88a5-8a09c12e4287</t>
  </si>
  <si>
    <t>57af01ac-3525-4a97-a084-c2b6e631d854</t>
  </si>
  <si>
    <t>b5afde14-fa9a-4921-8150-cc559eb13eb7</t>
  </si>
  <si>
    <t>bacabfac-9924-4392-8f7f-6fe44ee7b08f</t>
  </si>
  <si>
    <t>489571f9-3454-47fe-92c1-7cd5538d20ff</t>
  </si>
  <si>
    <t>9892cc77-bec7-49fe-afa3-db005d4dcb53</t>
  </si>
  <si>
    <t>867cd84c-bb4a-4ee0-b98a-477ea850ebe0</t>
  </si>
  <si>
    <t>7ca9c501-8472-410a-afe6-af6e66c5ef14</t>
  </si>
  <si>
    <t>13c3aaca-c1be-4739-b262-0a15d2b204fa</t>
  </si>
  <si>
    <t>Salacak</t>
  </si>
  <si>
    <t>204b6c9d-5361-4446-ae4d-0de3d048a814</t>
  </si>
  <si>
    <t>241aded8-c9f1-4560-9eaa-a5b61620245d</t>
  </si>
  <si>
    <t>a19d0599-0ab6-49e3-9eb0-e608c1088655</t>
  </si>
  <si>
    <t>bb4eb6c3-6e8d-49d7-b6b7-a7f4c27f57c4</t>
  </si>
  <si>
    <t>6c98da52-b808-41c1-85c1-bf2c5bfa13c5</t>
  </si>
  <si>
    <t>6e9c8ca4-1e6f-4c76-be12-3b1dbb098e10</t>
  </si>
  <si>
    <t>adfd589c-9eeb-41ce-b197-804dc7304dfd</t>
  </si>
  <si>
    <t>b9dca216-bef6-4ed2-9de7-b4525469aaa8</t>
  </si>
  <si>
    <t>3e17156b-f051-41fd-a0cd-9ac4da0c18ea</t>
  </si>
  <si>
    <t>8d645dc7-3d7b-4585-957b-e14aef986736</t>
  </si>
  <si>
    <t>ea5096e5-5d53-4ee2-a79a-457edbbff9ca</t>
  </si>
  <si>
    <t>c027baab-5abb-4085-bbeb-91b1e122ac1f</t>
  </si>
  <si>
    <t>d6ea058c-8ded-4368-88b0-a5b4eee6c6cb</t>
  </si>
  <si>
    <t>8eca0417-731d-446d-a3fc-2b4195dcfcd5</t>
  </si>
  <si>
    <t>abad3f75-adf8-4bfa-99c1-8b21975a8647</t>
  </si>
  <si>
    <t>5d429027-c19f-4dc2-8dee-3967aa0273a5</t>
  </si>
  <si>
    <t>6b60cf55-be94-498e-9d16-9b5316c48f3b</t>
  </si>
  <si>
    <t>5239dedf-27c3-4024-a315-b9f2b631071d</t>
  </si>
  <si>
    <t>9b25100c-3a02-4509-bfae-db5169b39661</t>
  </si>
  <si>
    <t>ad45f1e0-1cb4-461d-afae-dc50067f27ea</t>
  </si>
  <si>
    <t>867afded-82fb-4f71-83b3-8c01aad730bb</t>
  </si>
  <si>
    <t>25b24ae0-564a-4e29-8cd6-8e7630d30dc8</t>
  </si>
  <si>
    <t>0b876adc-c2ab-4617-922a-3f2c609cf3e4</t>
  </si>
  <si>
    <t>590b8053-ad59-477c-a93e-e4606c938f72</t>
  </si>
  <si>
    <t>a4cd56cd-fde2-4e5b-82a8-c331e64856bd</t>
  </si>
  <si>
    <t>8a0498f5-a3c5-4919-9d01-40b0aea0330b</t>
  </si>
  <si>
    <t>5cfc793e-b2c9-47bf-b55a-9b7f9348e1ab</t>
  </si>
  <si>
    <t>b736c371-cad0-47c2-a9c0-ef71bf63aaac</t>
  </si>
  <si>
    <t>5ca75b07-d76c-4cb1-babd-f7292993ba93</t>
  </si>
  <si>
    <t>27112cdf-f08e-40bb-9839-aad0d0787db4</t>
  </si>
  <si>
    <t>d273e0f0-2cd0-4177-8685-1a6355bc1751</t>
  </si>
  <si>
    <t>22ef3dae-faba-4cb5-bdae-1a4a34012c19</t>
  </si>
  <si>
    <t>dda2c454-3c6b-4f9b-b2b7-bc8a77d2b9a3</t>
  </si>
  <si>
    <t>0c23b34c-ba50-4f04-8515-c8801a3c6baa</t>
  </si>
  <si>
    <t>3e1246da-ac52-44f0-9e4a-e9726a270dca</t>
  </si>
  <si>
    <t>c9fc65bb-6e0c-4696-8e3a-c2ab77f5ba47</t>
  </si>
  <si>
    <t>6e3da56c-6a8a-46d3-b25d-a1c9d71f4028</t>
  </si>
  <si>
    <t>f58192c7-4d14-44b4-9c49-b16486b973d4</t>
  </si>
  <si>
    <t>e871a034-59e5-464f-8f8e-2a45f7a6fe75</t>
  </si>
  <si>
    <t>33a59a53-082d-4720-b272-4028a9101f36</t>
  </si>
  <si>
    <t>7c825397-a07c-4f88-9b81-aa10f57af20b</t>
  </si>
  <si>
    <t>47a65ad1-2164-48f6-a8cc-43b1d9240701</t>
  </si>
  <si>
    <t>50866803-558a-42c7-a6dd-6ad41c4b4b05</t>
  </si>
  <si>
    <t>65c3b1c7-f273-4224-a2c3-f5a2a13a68ad</t>
  </si>
  <si>
    <t>4a86ce41-858c-4479-9cc8-98468ba49477</t>
  </si>
  <si>
    <t>c5ea5f1d-e49b-4625-9fac-b4a5041d5fcf</t>
  </si>
  <si>
    <t>d507d903-6b35-4807-bcfa-e9c1e75211ce</t>
  </si>
  <si>
    <t>888ee642-07a7-4e24-a206-155f8fa07c35</t>
  </si>
  <si>
    <t>bbe05db6-1847-48d7-b56b-bdf4a8b05b92</t>
  </si>
  <si>
    <t>ba443639-7cdb-436d-b011-ff8dcc493716</t>
  </si>
  <si>
    <t>b9f66a26-8d6c-4f21-be17-b370af485380</t>
  </si>
  <si>
    <t>5f498d30-ad60-4a0b-bb55-e7b764a3cb09</t>
  </si>
  <si>
    <t>c3c68232-fec5-47ab-9317-c85e2375cb2f</t>
  </si>
  <si>
    <t>e8234048-4558-4f6d-a722-94d8878c924c</t>
  </si>
  <si>
    <t>5e16b490-f267-49c9-af51-da175e690fe7</t>
  </si>
  <si>
    <t>613206d4-cc99-495e-91ba-848b5580733b</t>
  </si>
  <si>
    <t>b0915de6-777a-4a1d-b8a4-98425020bc9e</t>
  </si>
  <si>
    <t>ce8818cf-edc2-44dc-9cae-d6e9af35e521</t>
  </si>
  <si>
    <t>c00edcc7-d92f-48cd-9668-bd1d1b97c625</t>
  </si>
  <si>
    <t>4ad05549-de34-4287-9588-20cc3d152d05</t>
  </si>
  <si>
    <t>5ee3dd57-e6af-41e0-81fd-a6e2ddd870c3</t>
  </si>
  <si>
    <t>4e1291ea-adad-4f23-8dff-46ae33f801f7</t>
  </si>
  <si>
    <t>4f174b51-1349-4baf-b186-b78062e624a1</t>
  </si>
  <si>
    <t>fd8cf6c3-763c-4e35-b86a-fff96d42b301</t>
  </si>
  <si>
    <t>733c753b-923e-4fe6-90fd-792a321d7f30</t>
  </si>
  <si>
    <t>e62f313b-1f43-448a-bed7-b840e0c365f0</t>
  </si>
  <si>
    <t>e80998f7-008a-4507-a803-2ccdbd143ff0</t>
  </si>
  <si>
    <t>55339f85-b767-44e9-86c7-36be26aff60a</t>
  </si>
  <si>
    <t>e80253d9-5abe-4f3a-9cc0-58abde551638</t>
  </si>
  <si>
    <t>c89ce10f-1d7f-48b5-907a-2eafb4ac7689</t>
  </si>
  <si>
    <t>14efc91c-22f4-4fba-ac86-b65a7b4f7dbf</t>
  </si>
  <si>
    <t>17530a6b-4d34-41e7-9fb1-1275c6e9558b</t>
  </si>
  <si>
    <t>4e925004-996f-4521-bf1d-6a0db82aa82f</t>
  </si>
  <si>
    <t>b3b9ad7d-c1e5-4ed0-aedc-10e4e099208b</t>
  </si>
  <si>
    <t>da94f5d2-a11a-45e1-8d1b-0c67197f2f38</t>
  </si>
  <si>
    <t>2e0603cf-c462-4d63-8607-4581445eda6c</t>
  </si>
  <si>
    <t>106a8d64-808e-4d5a-b2a6-376707a8b206</t>
  </si>
  <si>
    <t>f2d7b94d-c12f-417b-b370-c9474b62e670</t>
  </si>
  <si>
    <t>9f5b08ed-94d8-43ec-b68f-45eb1eeb2108</t>
  </si>
  <si>
    <t>735c2f3e-e130-47d9-8b12-b74239e0cb69</t>
  </si>
  <si>
    <t>0c24e5e7-5ca0-4097-902f-f1cb81918c2b</t>
  </si>
  <si>
    <t>6ae11ded-44c7-4e78-a07f-44c5969003ad</t>
  </si>
  <si>
    <t>35224695-d2ac-41be-aa5e-bc08b6469dd6</t>
  </si>
  <si>
    <t>5c538a10-55a8-40d2-9715-0f62bdad1c4a</t>
  </si>
  <si>
    <t>eb758c24-4b13-4e51-bc54-fc11b61080c7</t>
  </si>
  <si>
    <t>6c1181f8-5074-4aab-8b95-6888d584a000</t>
  </si>
  <si>
    <t>e37e627f-b3c6-4264-bc2c-fe605053703d</t>
  </si>
  <si>
    <t>d30ec026-1e54-4825-abd6-81d624b8c7bc</t>
  </si>
  <si>
    <t>b985f64d-210a-4902-b568-6a6d3a1145ce</t>
  </si>
  <si>
    <t>db8220c8-3209-47d1-8b2f-8121797faecf</t>
  </si>
  <si>
    <t>9a1aad04-4c25-4fea-af85-1423441b6ec2</t>
  </si>
  <si>
    <t>0b77dec9-aa90-4a8b-8a1d-2f607541653c</t>
  </si>
  <si>
    <t>85581e3d-19cc-41c0-8077-33f24dfa2e23</t>
  </si>
  <si>
    <t>1ec3bcea-152c-44b0-ab09-b7bbd44d8517</t>
  </si>
  <si>
    <t>58616775-26e3-4725-95a2-ba254eb68feb</t>
  </si>
  <si>
    <t>1e53f745-8b83-4589-b1a7-222cb1d9e0d4</t>
  </si>
  <si>
    <t>4cd41231-bbdf-4f73-86db-9cf301e97d5b</t>
  </si>
  <si>
    <t>8d743ac3-ed42-4874-9fd6-360b0c387cfa</t>
  </si>
  <si>
    <t>4a401d75-6055-4393-b9be-22a01cd8d893</t>
  </si>
  <si>
    <t>908d2634-4b3f-4a7b-b3fe-b9490b07146e</t>
  </si>
  <si>
    <t>bdbfcc00-4a5f-46c7-bf99-4cd0174f04a9</t>
  </si>
  <si>
    <t>d76a0632-101d-4333-9306-6b2eba331f8b</t>
  </si>
  <si>
    <t>59df0f38-ef43-479e-8f4c-e23909047ffc</t>
  </si>
  <si>
    <t>e45d903b-64ff-4f97-a4bc-cd9361a3ab4d</t>
  </si>
  <si>
    <t>c2c5e2f8-9963-4f47-94c5-7c684aad199e</t>
  </si>
  <si>
    <t>a0804a63-0629-4219-bc85-f2ebfeb1cd07</t>
  </si>
  <si>
    <t>ffb606ba-f805-44fb-823f-940cd77af602</t>
  </si>
  <si>
    <t>6b6dfca8-72c0-4a9c-afc1-4ff86a5ae1fe</t>
  </si>
  <si>
    <t>Karlıktepe</t>
  </si>
  <si>
    <t>8a8e7ef6-7fc0-4d07-8920-fb10ea1069de</t>
  </si>
  <si>
    <t>bf4af9e0-1778-457d-b0ee-5920bfa21020</t>
  </si>
  <si>
    <t>a0cca2d2-c845-4e71-8752-b9fb7d5c1dec</t>
  </si>
  <si>
    <t>abf7ceae-59e7-49bd-9660-1f9d89559e09</t>
  </si>
  <si>
    <t>b3636c58-22fa-4f72-bf79-b32dc71c7453</t>
  </si>
  <si>
    <t>980fcfb9-feec-4cb6-94b4-b52608bd133a</t>
  </si>
  <si>
    <t>582b023b-702d-449e-9725-58504b085f68</t>
  </si>
  <si>
    <t>7891b930-0b12-476c-a028-ffd61cfcf236</t>
  </si>
  <si>
    <t>6c3976d3-bc9a-4da7-a8a3-a8ad155818b7</t>
  </si>
  <si>
    <t>9f58b5d3-9b61-4124-af1a-0e8737dc9f1d</t>
  </si>
  <si>
    <t>976ddf6b-ae3f-4878-8d59-11e5273307e1</t>
  </si>
  <si>
    <t>60c2bcc5-d72d-4090-a0c8-10fe02f1a6cf</t>
  </si>
  <si>
    <t>3ac36212-81b5-40c0-8bb3-c5f27e40d7aa</t>
  </si>
  <si>
    <t>c0524ee1-a5a4-4d81-be60-fd725ed6992e</t>
  </si>
  <si>
    <t>9a7cff95-5ee3-4b32-bab1-40bb0c4ce838</t>
  </si>
  <si>
    <t>1ab3da37-ae0e-4bf7-b528-5771a1b586bb</t>
  </si>
  <si>
    <t>eb590e22-3da7-4b55-943e-0755d3a97c79</t>
  </si>
  <si>
    <t>98ef2382-1e68-4b21-a567-464d6370f170</t>
  </si>
  <si>
    <t>273e0826-02ab-4125-9c62-3919dd4c9b4e</t>
  </si>
  <si>
    <t>95b5986b-6003-4a6d-ade6-9399d7e5b7ff</t>
  </si>
  <si>
    <t>e9fb275e-458a-468a-892c-44d5b86c39c2</t>
  </si>
  <si>
    <t>1ceccbc3-3a6d-49b0-b1a0-7e54b5869ee1</t>
  </si>
  <si>
    <t>febe2751-8999-4f61-8c61-a5108a2981b3</t>
  </si>
  <si>
    <t>f44d4fb1-4d96-415b-8963-4882e1d9feb1</t>
  </si>
  <si>
    <t>22509cd6-b711-4e04-813b-66b02ba021a4</t>
  </si>
  <si>
    <t>c62b6272-9dbc-452d-af19-58a72276d4a7</t>
  </si>
  <si>
    <t>aaaba2e4-2d9a-401a-a1d3-5bc415965a64</t>
  </si>
  <si>
    <t>f17befde-b042-4acb-999c-06e5bf32a1eb</t>
  </si>
  <si>
    <t>92a1e0ad-efbe-423f-934c-1896179d3ba8</t>
  </si>
  <si>
    <t>e6761070-0bf2-47f9-9bb4-2344fe34f5c9</t>
  </si>
  <si>
    <t>2aa0d45b-2212-46e6-8ae6-d5be1d663945</t>
  </si>
  <si>
    <t>233f13db-8810-46f3-a25a-c84863e41822</t>
  </si>
  <si>
    <t>4857caf8-9a0b-424a-a867-1d1c114f3ba6</t>
  </si>
  <si>
    <t>219c3069-965b-4040-a4a9-ec7c2209b170</t>
  </si>
  <si>
    <t>de8c1cee-3175-44e8-80be-35a3d9098c48</t>
  </si>
  <si>
    <t>7637f20b-870e-4c86-87a3-49b0df12b230</t>
  </si>
  <si>
    <t>41e47533-54da-4968-939a-88cd6d589102</t>
  </si>
  <si>
    <t>947e73a0-4777-46a3-85ea-7067c8ea0b53</t>
  </si>
  <si>
    <t>766d4cea-824f-4d2d-8c8b-ef9adae0fa89</t>
  </si>
  <si>
    <t>c046de4d-65a4-4e7a-90e7-63dc2b52308b</t>
  </si>
  <si>
    <t>46ea802c-39c3-4bd5-9ce4-e040a0d0c959</t>
  </si>
  <si>
    <t>4d440534-8dac-4708-baaf-4ef53b960a6f</t>
  </si>
  <si>
    <t>4a8e8699-b5fa-4b79-888d-9993ac256423</t>
  </si>
  <si>
    <t>5dffd09b-cdb2-40d6-b5c7-309fc4e16e10</t>
  </si>
  <si>
    <t>b16e584c-ce06-4a6d-a1f9-791d24f01f65</t>
  </si>
  <si>
    <t>4568f590-4efa-4943-8a8e-0be62c323780</t>
  </si>
  <si>
    <t>bd35863b-3d53-470c-891d-970da2d88257</t>
  </si>
  <si>
    <t>1b0f4fc2-f8b4-4b21-9785-3a775b53d729</t>
  </si>
  <si>
    <t>136e15fd-c432-4c59-88ef-98f2b0da75e5</t>
  </si>
  <si>
    <t>845e7e08-b115-4c7d-a0b4-1885a1976389</t>
  </si>
  <si>
    <t>1b557798-865d-44fa-b50a-5780f8dc2fc1</t>
  </si>
  <si>
    <t>51d08b51-d7bb-4588-b9fa-f0b2e5704041</t>
  </si>
  <si>
    <t>b815c2a2-bc24-4312-b695-5f9be2a327a3</t>
  </si>
  <si>
    <t>abb326ed-b675-4849-b536-3c4e15df008a</t>
  </si>
  <si>
    <t>831b803c-7136-484a-a307-15cabb04da21</t>
  </si>
  <si>
    <t>98d515a3-0434-44d6-b901-bf498cd9b482</t>
  </si>
  <si>
    <t>5145dee6-1c84-42ec-abd5-1ffaabbc48ed</t>
  </si>
  <si>
    <t>d8d2836b-d05e-4d72-a9bb-9d06260cafa1</t>
  </si>
  <si>
    <t>a1b69d16-a25c-4b44-9439-947323d24bd9</t>
  </si>
  <si>
    <t>602ea469-57bc-49e0-8a04-92eb877c36bd</t>
  </si>
  <si>
    <t>cf4046f6-ab27-4c86-a9bb-7ad83793ba35</t>
  </si>
  <si>
    <t>2631acff-08cf-4777-bdba-5b5b7e2782c8</t>
  </si>
  <si>
    <t>79131fd7-86b9-4e05-b565-c440169348b9</t>
  </si>
  <si>
    <t>df136cb9-ff7d-4d27-a1da-31ef36ff80bc</t>
  </si>
  <si>
    <t>abe055a6-6b80-4773-b0d0-5f5c55de9fa7</t>
  </si>
  <si>
    <t>45bf271c-64cd-4cfd-bbbb-d443921cbabe</t>
  </si>
  <si>
    <t>4fd78f19-5185-40fa-8707-bcfb77b0594b</t>
  </si>
  <si>
    <t>886fb945-b35d-46a3-bd33-a6e6d5fdf1a6</t>
  </si>
  <si>
    <t>749e63f7-7c80-431f-a935-aea81892b2be</t>
  </si>
  <si>
    <t>f9e3b898-3a9f-4a52-8dbb-52a82f5c5415</t>
  </si>
  <si>
    <t>8fa0a064-0847-4427-945f-9d49ba8efb5b</t>
  </si>
  <si>
    <t>ec86fad9-356f-4eba-b32e-43cdacc52bc9</t>
  </si>
  <si>
    <t>8714483f-1c8b-4c9e-83f2-983287a72354</t>
  </si>
  <si>
    <t>5f230c53-fe71-4286-980f-45f85cf80f4b</t>
  </si>
  <si>
    <t>3cf87466-e9b5-4487-ae7f-84661e337d78</t>
  </si>
  <si>
    <t>af9b671b-e2d2-41ca-ab25-1dc02e8cfe31</t>
  </si>
  <si>
    <t>b3226adc-1e67-4c45-b86d-1a30608baa19</t>
  </si>
  <si>
    <t>7ff75f67-38b9-45eb-8912-ec4081e56eab</t>
  </si>
  <si>
    <t>Eğitim</t>
  </si>
  <si>
    <t>ee444301-e4ad-45eb-8864-ce7056d9a2c9</t>
  </si>
  <si>
    <t>2f014233-5ae1-410d-8ec7-828435f0aabf</t>
  </si>
  <si>
    <t>8e0ff105-b550-49a1-8eb8-c8745546ede3</t>
  </si>
  <si>
    <t>f3c7bfaa-0762-4579-b23e-c3c09dbec347</t>
  </si>
  <si>
    <t>e44793d5-2b9b-438e-b1e1-979e12759fd7</t>
  </si>
  <si>
    <t>3882b9e3-20c7-4738-93f8-1229d1ec1b90</t>
  </si>
  <si>
    <t>cf029ef9-3b23-4d48-ab91-42a6abe0cf2e</t>
  </si>
  <si>
    <t>be6ebaab-3e31-4546-98f2-73b9f96953dc</t>
  </si>
  <si>
    <t>Emniyettepe</t>
  </si>
  <si>
    <t>6ba70cf5-8ff9-4fde-9b07-c2ae6524b26b</t>
  </si>
  <si>
    <t>95d2a488-9a17-4316-9fba-0f58a4aa8623</t>
  </si>
  <si>
    <t>4697cce9-ad4f-45e8-b366-259390572cf5</t>
  </si>
  <si>
    <t>cdf784e2-469d-4c72-85b5-010c230e47c3</t>
  </si>
  <si>
    <t>31be457b-837d-4c7a-bf4f-30045856f856</t>
  </si>
  <si>
    <t>b2478d78-c91d-48d2-ac94-8dd77ce3e8bd</t>
  </si>
  <si>
    <t>ea333309-5ede-46d0-a05b-548994668e47</t>
  </si>
  <si>
    <t>0ad80f82-587f-4baf-900f-036417e8f44e</t>
  </si>
  <si>
    <t>4ca250d3-6424-4a88-9a3e-d02a7314797e</t>
  </si>
  <si>
    <t>45d05f31-8ae3-44d7-b436-81e2d4d89850</t>
  </si>
  <si>
    <t>f47e0e69-b314-44eb-b7b0-061b2e137bb4</t>
  </si>
  <si>
    <t>27aa6616-3a43-444a-967a-222d00b5eae5</t>
  </si>
  <si>
    <t>81fab206-c8ab-4b27-a782-d15a4861a686</t>
  </si>
  <si>
    <t>ffba3af2-91e4-43cb-a4f4-2c34d57288af</t>
  </si>
  <si>
    <t>6b999d29-bd4e-4fc9-912f-2b3692be1739</t>
  </si>
  <si>
    <t>78f75873-7152-467a-9e07-daf5001c7dd7</t>
  </si>
  <si>
    <t>fd579e1b-5a8f-4530-9488-07d2459c95af</t>
  </si>
  <si>
    <t>13d62b11-f4cc-4acd-bf46-1d64d2511db0</t>
  </si>
  <si>
    <t>e7c4eda4-5838-45df-ae38-724e0df6b465</t>
  </si>
  <si>
    <t>933066dd-f1b2-4022-9654-cbb6aa56c841</t>
  </si>
  <si>
    <t>5091e524-dc83-4ee7-8547-d748cc340b5d</t>
  </si>
  <si>
    <t>88e03cc8-afc5-4fae-82a8-93207fbe4f77</t>
  </si>
  <si>
    <t>f398010b-c290-4246-bb45-cea8d321a571</t>
  </si>
  <si>
    <t>95c2be5c-9732-4bb7-9393-58d55d729cb7</t>
  </si>
  <si>
    <t>b9d7dde5-0c0d-4730-bfe5-c003e736ac61</t>
  </si>
  <si>
    <t>54d73a43-6762-481c-9886-792a955b3ddd</t>
  </si>
  <si>
    <t>609439e0-2226-4d59-8972-9cd34fbcca03</t>
  </si>
  <si>
    <t>6d4b642d-e769-4b93-9034-6eaa4cb73b7b</t>
  </si>
  <si>
    <t>b5a80e44-6ab2-496f-bde2-9c388aaa20ed</t>
  </si>
  <si>
    <t>f659e17f-0101-4bd8-b8c0-162cdbf57912</t>
  </si>
  <si>
    <t>53d04d5a-828d-45d2-b821-d292d65cef00</t>
  </si>
  <si>
    <t>3b85988f-e9b3-4953-9994-3e40325b4c1b</t>
  </si>
  <si>
    <t>e0c8ffa9-5600-4fe5-8935-15191b96edbe</t>
  </si>
  <si>
    <t>b745f5c3-24ba-40dd-91df-d5434dd6c6a0</t>
  </si>
  <si>
    <t>0e4b5139-f41b-47e7-8729-8a475fcc8361</t>
  </si>
  <si>
    <t>adbd60f3-73f1-49a4-82c6-fc32bbf3d296</t>
  </si>
  <si>
    <t>08b163a0-d345-44d1-b87a-5866cfab4860</t>
  </si>
  <si>
    <t>ccbbc93f-957d-4216-996a-839f3ba54b9f</t>
  </si>
  <si>
    <t>91a96d93-c342-46c0-9139-8934a5b4165c</t>
  </si>
  <si>
    <t>44202d76-d871-44d7-bbbc-f26911755cbb</t>
  </si>
  <si>
    <t>091dd633-e079-488c-ba67-7828e22bebe0</t>
  </si>
  <si>
    <t>0d18acf6-0518-41a4-a908-58330d3ca9f6</t>
  </si>
  <si>
    <t>fc539969-6cad-4eac-82ca-3a6433a073ff</t>
  </si>
  <si>
    <t>b80d5f7f-fb10-41d1-9a82-f42947ab6bcb</t>
  </si>
  <si>
    <t>95530580-f5fa-4717-a009-4d93a4021cc0</t>
  </si>
  <si>
    <t>0b2e5617-d70a-499c-8488-7fe1d158fe76</t>
  </si>
  <si>
    <t>02eb2241-b840-4655-bb07-9f4cde84ca5a</t>
  </si>
  <si>
    <t>4c5e5c14-3957-4f02-a0d0-086fb4f0c8d2</t>
  </si>
  <si>
    <t>4095d785-d2e6-4db1-9a79-3759b5fc6d4b</t>
  </si>
  <si>
    <t>ed22d7ad-fc69-4963-b66b-5697934db3fd</t>
  </si>
  <si>
    <t>8cc40122-733f-458e-84aa-8fbdb80a409e</t>
  </si>
  <si>
    <t>2c6654d0-fa9f-43eb-8ece-3ad802b68644</t>
  </si>
  <si>
    <t>fa45b5ae-1a28-45f0-a828-aa971e96e4b2</t>
  </si>
  <si>
    <t>b36eab56-e1c2-4940-a957-e60418133d1d</t>
  </si>
  <si>
    <t>70998712-fe80-4119-b060-8ae6483c489f</t>
  </si>
  <si>
    <t>7171b44c-1409-4865-858d-dfb8282ce76a</t>
  </si>
  <si>
    <t>bf1269e3-6b77-4015-b8d9-b2353ff2ab4a</t>
  </si>
  <si>
    <t>d15db9e7-a901-4e3a-9436-d99802eda8e4</t>
  </si>
  <si>
    <t>faee0129-33d3-456c-b12d-92aef546c701</t>
  </si>
  <si>
    <t>917f10c1-8bc1-4036-a3fd-13cc12e942ac</t>
  </si>
  <si>
    <t>0da25d43-1ad6-4836-acee-989d9967141a</t>
  </si>
  <si>
    <t>4aef8b8d-e5c6-43fb-adb2-91bf1cac8b9c</t>
  </si>
  <si>
    <t>847e9870-d95e-4a3b-a13c-36c897e81c7c</t>
  </si>
  <si>
    <t>81c40b0a-4603-480d-ba30-8f4fed0bdd7c</t>
  </si>
  <si>
    <t>374054a8-3f3a-4165-95e6-b1f00e6b65ae</t>
  </si>
  <si>
    <t>97d9a16b-7358-42d8-ba02-60f524c73501</t>
  </si>
  <si>
    <t>206adc8e-8941-4d73-8fb1-26177afec370</t>
  </si>
  <si>
    <t>6be7d346-90e4-45f9-8c04-814890b21c47</t>
  </si>
  <si>
    <t>2f507731-56b6-48ec-a48f-94a79f8dbb70</t>
  </si>
  <si>
    <t>90c02f75-7a9b-499d-8b48-9b11c249570d</t>
  </si>
  <si>
    <t>86a1ce16-6e49-4223-9c26-d6753172c783</t>
  </si>
  <si>
    <t>df3e01d5-767b-41c6-bfcb-1edaef2cc66c</t>
  </si>
  <si>
    <t>e7d1f5d0-7541-49d8-8a5e-d69111e82500</t>
  </si>
  <si>
    <t>e17c14ed-2356-434e-b792-7730536e8a6f</t>
  </si>
  <si>
    <t>f2c98eca-2714-428c-815c-787bf2cc5d28</t>
  </si>
  <si>
    <t>8c960904-878a-4e9f-ab9c-2e1d6745c3d9</t>
  </si>
  <si>
    <t>a4d413da-17c2-4dcb-97d3-b8e1c10ed4f7</t>
  </si>
  <si>
    <t>8b970a70-bf61-4907-a1c0-5687c47867b2</t>
  </si>
  <si>
    <t>23ee28c7-c730-4197-8172-d7ef1deb3939</t>
  </si>
  <si>
    <t>2bf5e990-57fd-4f88-8dc2-bdd6b8283ff2</t>
  </si>
  <si>
    <t>897a106f-46eb-4d33-8225-30a2a2e258b5</t>
  </si>
  <si>
    <t>ba958b24-2290-4ed2-a362-1e4bae7d011b</t>
  </si>
  <si>
    <t>67aff7ca-6a85-4419-a00a-ec929a46c94c</t>
  </si>
  <si>
    <t>21ca9d2a-1075-420d-a86b-2aa8386f5c61</t>
  </si>
  <si>
    <t>4748fa90-cbe2-474b-9621-8d64501e4cd0</t>
  </si>
  <si>
    <t>361132fc-4294-4e86-8057-58af4657f132</t>
  </si>
  <si>
    <t>314ea58f-0387-4efc-ad65-8b9d80efe694</t>
  </si>
  <si>
    <t>12ee9ea4-7758-4785-85a7-947d733c04af</t>
  </si>
  <si>
    <t>4e65788f-6733-44f4-8180-4ef1c4099cf2</t>
  </si>
  <si>
    <t>a332983c-2d1d-451d-92cd-111cd9edc61c</t>
  </si>
  <si>
    <t>0e814428-a9de-40d0-800c-c294faf5f5af</t>
  </si>
  <si>
    <t>3815ad82-0cc1-4614-913d-fe38a66172c1</t>
  </si>
  <si>
    <t>65e4f528-01d7-48b9-9980-794a4dcdb7e4</t>
  </si>
  <si>
    <t>5469c888-6ca0-4e2c-8d4f-c96761aeb70c</t>
  </si>
  <si>
    <t>f467f61e-4f48-4375-b239-30b34dc2a81e</t>
  </si>
  <si>
    <t>d5f072c1-aae8-40e5-a3a4-a4747f9009eb</t>
  </si>
  <si>
    <t>0edeb197-dbf2-4de7-8479-9036beae7201</t>
  </si>
  <si>
    <t>27bf70e3-5ae2-48cd-a016-81557918f17e</t>
  </si>
  <si>
    <t>8d78a352-28a9-4dad-8d95-f3113cb71584</t>
  </si>
  <si>
    <t>ce3fcfa2-a983-42d1-97f0-0531adb8762c</t>
  </si>
  <si>
    <t>76f89823-e5db-4390-8e11-30c4527806e1</t>
  </si>
  <si>
    <t>ddc04967-4ff4-4365-b17b-38992a6bcefa</t>
  </si>
  <si>
    <t>85e4d15f-262a-454b-8d11-e1b94d88057b</t>
  </si>
  <si>
    <t>dd3f9d16-cac8-4503-8acf-327496a45f3f</t>
  </si>
  <si>
    <t>47142a0b-9146-442d-b67a-8929580821b3</t>
  </si>
  <si>
    <t>cd015220-d13d-4d54-8bf5-d021fd1ade10</t>
  </si>
  <si>
    <t>e9485728-3fee-4989-b945-6d971bec81a4</t>
  </si>
  <si>
    <t>12839c43-eaf0-4c07-ae2c-5c37e9904de7</t>
  </si>
  <si>
    <t>0ad31800-c945-4ab6-bbd1-1c62eff1f300</t>
  </si>
  <si>
    <t>c0d6a952-9916-4c70-9eae-e6bdd8154b50</t>
  </si>
  <si>
    <t>3aa4854b-a0c1-4c83-b884-ab7d940581a6</t>
  </si>
  <si>
    <t>618d75dc-4bd6-49a4-9844-281a65b98c7e</t>
  </si>
  <si>
    <t>d903333b-b527-4218-b53b-29b7be7cae0b</t>
  </si>
  <si>
    <t>98574e87-5a1b-4bb8-9454-533bcf4d8001</t>
  </si>
  <si>
    <t>ab10828b-15e9-42c4-9de8-a2eebf11e129</t>
  </si>
  <si>
    <t>3ef3a6d1-9155-4483-a14e-e5860e4f7839</t>
  </si>
  <si>
    <t>7a4dfa0b-d8aa-4160-adfb-6c24916bec21</t>
  </si>
  <si>
    <t>c0964a03-1c06-47cb-a418-178fe03c5808</t>
  </si>
  <si>
    <t>0cfb1f5d-1fad-448d-b65d-e9844321425a</t>
  </si>
  <si>
    <t>31205136-c154-4308-9086-809ae48d8aa7</t>
  </si>
  <si>
    <t>28e0e1ac-b616-4fee-8cc0-ea1642b8c1bd</t>
  </si>
  <si>
    <t>a91bea56-b4e5-4634-84ab-1610785223a5</t>
  </si>
  <si>
    <t>559c9de5-0897-4cf4-b9eb-adc9f225c7fa</t>
  </si>
  <si>
    <t>0f701716-ac8e-4e03-9661-032ac8342ae8</t>
  </si>
  <si>
    <t>1d66721d-4b24-4666-965b-8e11097c4408</t>
  </si>
  <si>
    <t>7b3eff92-4e64-424e-86cf-bf53a3e58dc2</t>
  </si>
  <si>
    <t>834bae01-5ebc-49ea-b10c-fe0df3bc75d7</t>
  </si>
  <si>
    <t>c56752a8-cb71-43f4-a857-fe384de9089a</t>
  </si>
  <si>
    <t>89135e2d-391a-46ec-9e7b-6e65bcc818f4</t>
  </si>
  <si>
    <t>54c37f9f-b086-45b0-9bbe-aae1cbbead5d</t>
  </si>
  <si>
    <t>ebfcbda4-2766-49b8-808b-6072a2b8327f</t>
  </si>
  <si>
    <t>fc956ec5-6634-4f8a-a104-576e86ee8e9d</t>
  </si>
  <si>
    <t>9d8b3315-1b8a-4fbd-8c89-9bb92aaf900f</t>
  </si>
  <si>
    <t>25879bd6-c1f2-4c17-a83e-01483e0887c4</t>
  </si>
  <si>
    <t>340ececb-0577-4f01-99ef-77443e3e87b3</t>
  </si>
  <si>
    <t>2eaac796-ebf0-43e8-b570-9b500dd6a077</t>
  </si>
  <si>
    <t>944d8298-8ae6-4864-be2f-cd19048ccac9</t>
  </si>
  <si>
    <t>0571998e-2370-4f02-9d06-7adeaefb7bd3</t>
  </si>
  <si>
    <t>f5d1fae1-e584-4669-85d8-c5e9a4a74301</t>
  </si>
  <si>
    <t>a8cf694e-1cc5-4bfc-bd84-4d7dd34ad553</t>
  </si>
  <si>
    <t>f08a5136-0008-4d42-9a8d-520a81904f31</t>
  </si>
  <si>
    <t>4d0094a3-b00f-4e09-bc65-84624347971b</t>
  </si>
  <si>
    <t>3e2afe2f-b1c7-49b1-8ddd-5ed2ab8bb812</t>
  </si>
  <si>
    <t>6f25a176-94d6-4a17-92e9-e5984bdd841f</t>
  </si>
  <si>
    <t>94ffc4c7-bd98-4b72-884a-9abbd11b607f</t>
  </si>
  <si>
    <t>dd8fa123-fd42-4a02-acd1-5da84e07ae2e</t>
  </si>
  <si>
    <t>d231a0ab-57a6-4320-86a6-07412df1432a</t>
  </si>
  <si>
    <t>c9e09bfd-81bc-4cc6-a2c4-5e46f38c40bc</t>
  </si>
  <si>
    <t>efe4737e-c5a9-414d-b8ea-710cce0374c0</t>
  </si>
  <si>
    <t>79c797d8-363d-46e7-950b-96e573c8fa22</t>
  </si>
  <si>
    <t>9adccfa6-9c5f-48cf-97f2-336a82786f16</t>
  </si>
  <si>
    <t>72cf2b56-21f5-4618-a754-db53bcab5971</t>
  </si>
  <si>
    <t>ac626ce6-7104-4f73-8159-45a0b1f596e5</t>
  </si>
  <si>
    <t>a914f9b5-7999-4302-bda0-b4e94a07807e</t>
  </si>
  <si>
    <t>546b12c2-a501-4c64-b043-354649b13951</t>
  </si>
  <si>
    <t>725b3082-22fa-4871-a465-96c91298c787</t>
  </si>
  <si>
    <t>5f7ebfe0-b334-4b2c-9747-32e9d118e677</t>
  </si>
  <si>
    <t>5d52d2e6-9732-42fb-9d59-05a206d9c438</t>
  </si>
  <si>
    <t>065eef92-91d6-4eaa-8833-53499213bc83</t>
  </si>
  <si>
    <t>21b796f6-36c4-4bf2-98d1-f4af174d7aa1</t>
  </si>
  <si>
    <t>2e346b5a-0f43-4579-bdf5-4317517df2ca</t>
  </si>
  <si>
    <t>06b75871-b25c-46d2-b752-b3f43dbfba37</t>
  </si>
  <si>
    <t>a0c040f9-4038-4764-aaad-5bfa0acb134d</t>
  </si>
  <si>
    <t>a34a7e20-ffc6-4435-b40f-eb3ea1ac37b7</t>
  </si>
  <si>
    <t>17814669-f9b2-4431-8781-34721c85b073</t>
  </si>
  <si>
    <t>6dc9cea6-518f-4cb3-a705-f9baf7fbab2e</t>
  </si>
  <si>
    <t>baea0bd3-15fd-4bda-9e67-9c20393ecee3</t>
  </si>
  <si>
    <t>4450596f-50cb-4d2f-b9d0-27f74bdd6dae</t>
  </si>
  <si>
    <t>cef49819-6d35-4b3b-a772-7c55931835b0</t>
  </si>
  <si>
    <t>178e763c-1b47-413e-9116-1329712f1940</t>
  </si>
  <si>
    <t>9176fa3e-2eca-4c88-bfa9-671d78a70ffb</t>
  </si>
  <si>
    <t>844f0d56-6854-46b6-8d40-9da09e50cdd2</t>
  </si>
  <si>
    <t>b190bbc9-8837-4e8c-b6a6-fee6ec466d45</t>
  </si>
  <si>
    <t>a44c9423-3f63-46b0-a4e6-b1a86923c33e</t>
  </si>
  <si>
    <t>9d912912-47e8-49de-9aec-627c6d824bee</t>
  </si>
  <si>
    <t>e8756547-75b4-4db2-b399-1ad36827898d</t>
  </si>
  <si>
    <t>4464bc93-34e2-4b88-9aea-14f135e34aa3</t>
  </si>
  <si>
    <t>39406cf2-d123-4417-b0d1-a50f560e03b8</t>
  </si>
  <si>
    <t>70a0bafd-3d25-4276-be1b-bc056bf79744</t>
  </si>
  <si>
    <t>ff1c50df-9222-4495-9d98-5bb4ad2cedd5</t>
  </si>
  <si>
    <t>6d8fa2d4-1ac9-421e-9496-1990c3cdd21d</t>
  </si>
  <si>
    <t>96e117fd-edac-4dda-8e70-cc1f9057e930</t>
  </si>
  <si>
    <t>b525e606-a540-4ee0-9fa3-6d9a4f5258e9</t>
  </si>
  <si>
    <t>9e8eaa2c-4b79-41e2-8a51-f1ec33534500</t>
  </si>
  <si>
    <t>3dd31e27-0d74-4ce1-a236-e9aa9cfd5dfe</t>
  </si>
  <si>
    <t>757b4b3e-bb74-4519-975f-99aaaa9584b6</t>
  </si>
  <si>
    <t>f08c4060-94f2-41ad-acbf-35d96b283f81</t>
  </si>
  <si>
    <t>c35871eb-ad44-4bda-82bc-9f92a72cd45f</t>
  </si>
  <si>
    <t>701c9cb7-21d0-43e1-935d-ea889e945aa4</t>
  </si>
  <si>
    <t>292cf4cc-6d97-4d3b-bdb4-ae79e72a76a4</t>
  </si>
  <si>
    <t>6d9e5fd5-c1f5-40a8-863c-6a2cd264ada7</t>
  </si>
  <si>
    <t>54a2b30c-73d7-4b99-8c39-d5b30c0fa6d5</t>
  </si>
  <si>
    <t>ed99c02b-8d73-456a-8ba3-541831f80eec</t>
  </si>
  <si>
    <t>7082d732-f939-4c54-947c-8fd4f29227bb</t>
  </si>
  <si>
    <t>3531eb40-2f1e-4912-bd7b-90918531ba35</t>
  </si>
  <si>
    <t>e23cdb2f-af6a-4a5d-a5be-ab513627e60d</t>
  </si>
  <si>
    <t>4d9b4f71-a966-40c1-a44b-2a03ace5c906</t>
  </si>
  <si>
    <t>30a1c20f-5146-4aa1-a547-32fdfc16710a</t>
  </si>
  <si>
    <t>611aa63f-525a-4db3-9e94-b7789784e1c5</t>
  </si>
  <si>
    <t>61ada9b4-ee80-4ede-a002-3a04a69e7f9f</t>
  </si>
  <si>
    <t>c5d4311f-a978-4435-b129-28610c0e5be6</t>
  </si>
  <si>
    <t>ea6c9bdb-22e2-4010-b677-b0fe0aa32088</t>
  </si>
  <si>
    <t>acb8bfb5-15e9-438a-8d55-12a9b8094d55</t>
  </si>
  <si>
    <t>ab9f2bdd-cb51-40d3-9758-9ba57f867c65</t>
  </si>
  <si>
    <t>49a1f669-a764-4bf1-b9de-cbbaf00237e4</t>
  </si>
  <si>
    <t>da61ea41-ab7a-47ba-89ba-e81d393b4f0a</t>
  </si>
  <si>
    <t>a30ffa5b-9bc7-4316-ba98-f1bcc5acd8cd</t>
  </si>
  <si>
    <t>d6e66d03-dd65-4f3d-8475-2d54220dd986</t>
  </si>
  <si>
    <t>23c19ade-7597-414e-adcb-c33ab5313194</t>
  </si>
  <si>
    <t>ddf6ae2c-1ffe-433a-9abb-8f2cbf498ca8</t>
  </si>
  <si>
    <t>e9236a1b-9760-4441-8ba7-f467588fba87</t>
  </si>
  <si>
    <t>adae75a5-9985-4583-bd33-74be464c1c39</t>
  </si>
  <si>
    <t>a3c67a13-bd27-4edf-a373-f0f568514238</t>
  </si>
  <si>
    <t>3b181b38-7a20-48db-baaf-cdc298d9b7de</t>
  </si>
  <si>
    <t>5fd0e1cd-1aa4-4137-b271-ac32fb670aad</t>
  </si>
  <si>
    <t>2483a2a3-5024-438a-ad4d-664cd548ce37</t>
  </si>
  <si>
    <t>bbc2b68d-1cec-46a7-8229-edef8a42a7e5</t>
  </si>
  <si>
    <t>9877a6b8-59a5-4766-912a-b000321ab79e</t>
  </si>
  <si>
    <t>91831c2c-9499-4250-8ccc-dd8762498b81</t>
  </si>
  <si>
    <t>4c74afcf-14f9-4926-b234-b7920609140e</t>
  </si>
  <si>
    <t>a610f864-0801-4772-bea3-5c2681cf1995</t>
  </si>
  <si>
    <t>02b7ce01-fc48-47af-9273-7aadb9fc4ad9</t>
  </si>
  <si>
    <t>5bf6e805-dc17-4799-9289-6871cf50e9cb</t>
  </si>
  <si>
    <t>135af54e-04a8-4f1b-9533-ed11895e9a3c</t>
  </si>
  <si>
    <t>04517479-4a76-4962-8e32-a3f0671c3a2b</t>
  </si>
  <si>
    <t>dfcad787-d4d7-4f1f-9e49-dc7ded687350</t>
  </si>
  <si>
    <t>2bf8add0-227d-40f8-9b43-35ae2b03fe09</t>
  </si>
  <si>
    <t>fdeed8cb-a5ea-4ae4-b6db-9fd3f481f7b5</t>
  </si>
  <si>
    <t>ba9f13e6-68ee-431d-b4dc-90fe603974a6</t>
  </si>
  <si>
    <t>cab1f206-017a-4ced-a596-620e73b1d29d</t>
  </si>
  <si>
    <t>937dca89-ffd3-4313-aa75-f8d83e263167</t>
  </si>
  <si>
    <t>bf13021c-a784-4f0d-9242-5317d3ca03b6</t>
  </si>
  <si>
    <t>8f28083c-618e-4629-9e6c-ace8345aa3e8</t>
  </si>
  <si>
    <t>57dddc4e-d113-4967-86e5-7c2bd7c0a888</t>
  </si>
  <si>
    <t>fa91fa56-c669-4b91-9f1b-b5f2de65fee5</t>
  </si>
  <si>
    <t>a14c5ea4-a6af-4553-b3d4-f23dcf210d99</t>
  </si>
  <si>
    <t>a6c1999f-938f-47ab-bb82-a7f44c5072bf</t>
  </si>
  <si>
    <t>8bb1dc33-192a-438d-b771-573c40aa566d</t>
  </si>
  <si>
    <t>ac83b873-8e22-47f8-96e8-c0babdb16e0a</t>
  </si>
  <si>
    <t>b6bd3cba-b1c6-43f0-ba8e-133fba0416aa</t>
  </si>
  <si>
    <t>fbe10ef3-ab72-47fd-8064-663ade227164</t>
  </si>
  <si>
    <t>2426a1a1-1d87-4c53-a573-2a506146b1ab</t>
  </si>
  <si>
    <t>786db6c3-cdef-4742-9707-c40e92139245</t>
  </si>
  <si>
    <t>72d79926-a04d-4635-9555-7b2c270e4492</t>
  </si>
  <si>
    <t>b8cb9948-de03-4220-ad4b-0cd669721cd6</t>
  </si>
  <si>
    <t>e0983670-737a-4ee8-be0a-a81d4916f08a</t>
  </si>
  <si>
    <t>e5555d74-f2e9-475c-a0a7-fe9d6a222c07</t>
  </si>
  <si>
    <t>b27ee6ba-0f2d-4436-af9d-20c72de1ee0f</t>
  </si>
  <si>
    <t>4b3c3c5f-54a2-412a-9728-d72a286253ad</t>
  </si>
  <si>
    <t>45032a51-ab1a-40a8-85c1-ef644e954e06</t>
  </si>
  <si>
    <t>f7314ce2-c185-4156-ab42-723d8e00f231</t>
  </si>
  <si>
    <t>9b9e2163-75da-4eaf-a0bf-de3ea026b773</t>
  </si>
  <si>
    <t>c4ddc0c7-d14d-4a87-95e5-cc48752cc550</t>
  </si>
  <si>
    <t>126cc749-efb7-4753-927b-28e9ed884334</t>
  </si>
  <si>
    <t>0c418719-00c8-4caf-80bd-2726f338f461</t>
  </si>
  <si>
    <t>5a390f99-1c9b-464c-99fe-501e66e2fdc7</t>
  </si>
  <si>
    <t>82485620-f365-40db-94ce-23aae2e4a5dd</t>
  </si>
  <si>
    <t>8e8bc411-b4ad-499b-90ce-005261597f8a</t>
  </si>
  <si>
    <t>b974c648-bcdb-426f-9e02-017032a7facd</t>
  </si>
  <si>
    <t>19d4bc46-4ea8-4dc3-a8e5-9cf3ef0b2624</t>
  </si>
  <si>
    <t>39e2a585-7a1e-43b9-a910-a2674849dfe8</t>
  </si>
  <si>
    <t>2ef9404f-10f8-48e9-8bf7-8b71012a7ae9</t>
  </si>
  <si>
    <t>7a749fb5-af16-4ead-8e0a-7f514c85de2f</t>
  </si>
  <si>
    <t>56d657c3-fa02-4382-83c7-a4c180e1ef24</t>
  </si>
  <si>
    <t>9bfe0d45-e81a-4867-90fc-667f204ecfbd</t>
  </si>
  <si>
    <t>3e959c5b-96fd-4dbf-8b48-844e3771d649</t>
  </si>
  <si>
    <t>9a5ab73e-33d1-44b8-80e7-04b6071bc53c</t>
  </si>
  <si>
    <t>23e7999c-9832-4b50-98b9-486f0a4f3c7b</t>
  </si>
  <si>
    <t>b5ce4ce1-4e68-42a8-80c0-5505030fd18f</t>
  </si>
  <si>
    <t>c6567d16-9938-4f07-85dd-a98bed5e5972</t>
  </si>
  <si>
    <t>c87874b7-cb58-4cbc-9fc6-4e612fb2395f</t>
  </si>
  <si>
    <t>de3be5a5-276d-4b15-a5a2-41a6a7fb774e</t>
  </si>
  <si>
    <t>0e1a9941-b8fc-4077-ade3-d6b98c35a642</t>
  </si>
  <si>
    <t>175834c6-bfd4-4916-aba0-bdaebab28044</t>
  </si>
  <si>
    <t>ab5d30ca-aafd-45fc-8a2d-92f86e7b73b4</t>
  </si>
  <si>
    <t>bab6dda0-af57-4d81-948c-96eecdf08869</t>
  </si>
  <si>
    <t>ccf1e23e-7e11-43cb-96c6-20a5d5cea6f4</t>
  </si>
  <si>
    <t>450d3822-5d70-4a99-9513-067ee9f08fd1</t>
  </si>
  <si>
    <t>ebb4de38-c6fb-49cd-ba6e-5e1c528997d0</t>
  </si>
  <si>
    <t>fba4581d-8dec-4ec5-9991-35bb3f568d82</t>
  </si>
  <si>
    <t>d32cd68b-93aa-43be-9e69-e0821302a3b9</t>
  </si>
  <si>
    <t>34feb916-4734-443d-9e0e-206a4c60287c</t>
  </si>
  <si>
    <t>66210ecb-74ab-47db-b0e3-b18dcba25249</t>
  </si>
  <si>
    <t>a58e08fd-76ad-4863-a083-9e4a521683ca</t>
  </si>
  <si>
    <t>97baab4e-447f-42f7-ac01-e89ee1236bb0</t>
  </si>
  <si>
    <t>f5111d01-cae0-4e7d-81e3-5eb6ce466e60</t>
  </si>
  <si>
    <t>2d9c82a6-633a-4dab-913c-0dfebcb032ea</t>
  </si>
  <si>
    <t>ac421ffe-90eb-4bbb-8971-e21497048ba5</t>
  </si>
  <si>
    <t>f30a06b4-514b-437e-8dc3-0eebf9450ed0</t>
  </si>
  <si>
    <t>37e3073c-c284-4ae6-b766-09c3de586d0b</t>
  </si>
  <si>
    <t>5c32c0c6-effa-4c04-8a46-c64f381125a9</t>
  </si>
  <si>
    <t>227ec7a8-2152-4636-98e4-e7d088d4a2b1</t>
  </si>
  <si>
    <t>f3c98bb0-351e-4399-9755-fc0979cb25ab</t>
  </si>
  <si>
    <t>a6b97ea8-dd19-40d3-8f8b-be61752d99fc</t>
  </si>
  <si>
    <t>8f833c7d-8858-4c4f-8389-9ebc7ed8ece2</t>
  </si>
  <si>
    <t>62ff56fe-401a-4d3e-bd9f-6ebd8d150ecf</t>
  </si>
  <si>
    <t>5af805ff-0d56-4b8a-8785-30e7f98de1a9</t>
  </si>
  <si>
    <t>037a151d-d8be-45ef-bf75-2718c00beee0</t>
  </si>
  <si>
    <t>22a9f316-70e2-4f6a-8f88-e2ac33ce163d</t>
  </si>
  <si>
    <t>4a40ec71-3fea-4047-95d0-f0f407fcb6d8</t>
  </si>
  <si>
    <t>740b716f-5e53-49a2-b9c2-68a43d711af0</t>
  </si>
  <si>
    <t>0d730925-463a-42a3-91d0-48af77855c1a</t>
  </si>
  <si>
    <t>87fb79d4-cf97-4af9-a25b-5940217042de</t>
  </si>
  <si>
    <t>bd8db0b9-6922-4460-b4ad-144d24dae5c0</t>
  </si>
  <si>
    <t>03bc63d3-daf7-4ffc-9698-a7036c3b4aa8</t>
  </si>
  <si>
    <t>29402f29-1688-4604-b0b1-1c20453710d2</t>
  </si>
  <si>
    <t>901b84fd-9067-4548-a5d9-2828c41e82f8</t>
  </si>
  <si>
    <t>c46c7689-e93d-4022-b504-566df72fd622</t>
  </si>
  <si>
    <t>e6d3b50b-132e-49a1-b86c-9598d6ed7810</t>
  </si>
  <si>
    <t>0145f2e8-4185-4b15-aa42-f125155b460a</t>
  </si>
  <si>
    <t>931ab5fd-37fa-424a-ad53-c2ba51c5934e</t>
  </si>
  <si>
    <t>a17df545-cf73-4567-a6e4-d7f5f569cfb8</t>
  </si>
  <si>
    <t>e2a9ef4a-4576-497c-9a96-e0083319a262</t>
  </si>
  <si>
    <t>1e8fd9b9-c5c5-4b09-a941-bb1a9bdba68a</t>
  </si>
  <si>
    <t>ea2c3181-caf3-4d01-90ad-dcaaa23ce354</t>
  </si>
  <si>
    <t>8f11e620-4747-4709-be52-c1c1abc98028</t>
  </si>
  <si>
    <t>15658dd5-4e5a-4d5c-81b8-a7e28ee382e0</t>
  </si>
  <si>
    <t>d07a259a-9326-476d-905c-900efe12249a</t>
  </si>
  <si>
    <t>cbd67b9a-eff3-4862-b2bb-425da2212054</t>
  </si>
  <si>
    <t>8bace003-07f3-4acb-ac83-ebebf6328dd9</t>
  </si>
  <si>
    <t>f5b71f34-9f4e-4dec-8269-8049ea3e274e</t>
  </si>
  <si>
    <t>e551bda9-3db1-4615-aa66-9726a3986b46</t>
  </si>
  <si>
    <t>7e8b49b8-dd99-4531-a12f-738ecb101749</t>
  </si>
  <si>
    <t>f653b133-781c-43bb-9c5a-8c9dcdd8e609</t>
  </si>
  <si>
    <t>2f77654c-28e4-497f-a4ec-bf88d144fa34</t>
  </si>
  <si>
    <t>0b9204d2-dc04-4a1a-9764-83bb961e27e3</t>
  </si>
  <si>
    <t>e755d896-1796-4b5d-9512-b2f6797a5673</t>
  </si>
  <si>
    <t>021f1bc6-a865-4176-a5c5-f09942e6fb2d</t>
  </si>
  <si>
    <t>2e85316d-22ee-48b8-a471-314a2982b2f3</t>
  </si>
  <si>
    <t>05e915ca-c653-406e-97c8-079d3ef5d43e</t>
  </si>
  <si>
    <t>ef91842f-70c1-455c-b952-7b4abfd196e3</t>
  </si>
  <si>
    <t>e6cc6fc1-79b8-4c9a-aeb3-f78d02037da3</t>
  </si>
  <si>
    <t>af29cd29-63c8-4e46-b1b5-c330a8c7b750</t>
  </si>
  <si>
    <t>7fc8b2ed-f878-4ef2-94b3-9cad6fde000e</t>
  </si>
  <si>
    <t>aca67a77-c3c3-4c12-bb05-1fcd452df0d7</t>
  </si>
  <si>
    <t>37e515b7-86fa-4e00-9933-6e6717df6503</t>
  </si>
  <si>
    <t>3d88048f-bc2d-4a4e-b5ef-e5d4364d304b</t>
  </si>
  <si>
    <t>2d3e7823-79a7-4d77-a298-5f79569e149a</t>
  </si>
  <si>
    <t>60f45143-7086-4195-93bd-bd6d5254103e</t>
  </si>
  <si>
    <t>4b5aabe8-3500-4b4c-8aa8-7161673be585</t>
  </si>
  <si>
    <t>a8f0b82e-6a17-4d00-b0d3-8dafeadf5350</t>
  </si>
  <si>
    <t>de809693-b29a-49ce-adc4-510c338fabcc</t>
  </si>
  <si>
    <t>f8191e26-8c03-407a-9900-fc0ac94a70d5</t>
  </si>
  <si>
    <t>4bbd9114-d2f4-4927-81d3-691d6a650ad8</t>
  </si>
  <si>
    <t>bf8d71f6-6904-4d95-97e5-0a35b638de91</t>
  </si>
  <si>
    <t>cac15bb8-8b23-4956-8191-4bcc3be1dd5e</t>
  </si>
  <si>
    <t>d768e498-d88b-4454-9fd5-19b77818339d</t>
  </si>
  <si>
    <t>b83df3c0-cf6b-4e7d-8646-241d1b13d5e1</t>
  </si>
  <si>
    <t>1dd6a5c1-80bc-452e-9b82-331bdc6ede20</t>
  </si>
  <si>
    <t>f8c60fdf-3af2-4fee-aa74-357e92438ff7</t>
  </si>
  <si>
    <t>aced83e3-36da-4436-994a-2797783c5b93</t>
  </si>
  <si>
    <t>484a8bb4-7a41-4fed-bff8-564400291e52</t>
  </si>
  <si>
    <t>126e7309-6a33-42be-8858-753ed4fca783</t>
  </si>
  <si>
    <t>bf68ae8f-e845-4f36-b384-abe6771d03a1</t>
  </si>
  <si>
    <t>24caba52-529c-48de-94ef-9003d45335fb</t>
  </si>
  <si>
    <t>459090b4-d128-4124-9b3f-3c0852d47d2f</t>
  </si>
  <si>
    <t>8d44617e-b068-4f36-b78f-339995a8c9d8</t>
  </si>
  <si>
    <t>bc2bb8e7-bbc6-45f5-a72f-93f1e4714454</t>
  </si>
  <si>
    <t>5c711b0a-161f-4420-91af-f749724db212</t>
  </si>
  <si>
    <t>409762b4-ffad-43b0-b884-9bcc89bc58ac</t>
  </si>
  <si>
    <t>fc3daccf-dec8-426e-b754-76e61099bfd7</t>
  </si>
  <si>
    <t>c176f3c9-3f05-4c28-8462-b5cbc2b9dde0</t>
  </si>
  <si>
    <t>1d8e1729-9f90-430f-be47-a62b91af284f</t>
  </si>
  <si>
    <t>c0747147-4f54-43fa-91d3-27a909c451e9</t>
  </si>
  <si>
    <t>3138f6c5-35ce-493c-a5f3-c94611b02cde</t>
  </si>
  <si>
    <t>95a1f1f1-44d7-4111-823c-51b6a42effae</t>
  </si>
  <si>
    <t>1572f87e-a439-481b-8e5e-1775f8ea0b31</t>
  </si>
  <si>
    <t>b132dafe-49f6-49c9-a4e4-6f49ecc6cd93</t>
  </si>
  <si>
    <t>967aa3ba-9a8d-4943-9c50-e693b3f9cdfb</t>
  </si>
  <si>
    <t>636d1d3f-8de9-48cd-a764-628edf649d17</t>
  </si>
  <si>
    <t>1fed12f9-b66c-4e69-b973-c585f6d4c322</t>
  </si>
  <si>
    <t>e16b8d4e-71ce-4021-bcb0-5bfd11303471</t>
  </si>
  <si>
    <t>9a6dcd19-f6e9-4cbb-bdf4-f3f86c277393</t>
  </si>
  <si>
    <t>2fd575c2-49d0-4000-9b28-b2e599f7a84c</t>
  </si>
  <si>
    <t>9d538972-895f-4051-91fb-114f7fa778a8</t>
  </si>
  <si>
    <t>ca489018-a42a-4440-b3f6-a8563bb3ef93</t>
  </si>
  <si>
    <t>72512515-6370-4052-b90e-6b297e10a160</t>
  </si>
  <si>
    <t>9165ccad-8bce-436a-8bb9-13bab97fcc32</t>
  </si>
  <si>
    <t>fe91e3cc-3c47-4171-ab9c-9f4745baad43</t>
  </si>
  <si>
    <t>43a5cf4c-5477-4850-bcc3-b4ec4037a6d2</t>
  </si>
  <si>
    <t>3f9692ea-fd66-4da1-8572-a40b09560a6a</t>
  </si>
  <si>
    <t>c3e197c9-85a1-43d3-b810-ec90dc8497af</t>
  </si>
  <si>
    <t>ea3b0e4c-d429-4d1d-9713-cf5ce1860a9c</t>
  </si>
  <si>
    <t>5a370a21-df5c-4ffd-8bf7-7a099ec8245d</t>
  </si>
  <si>
    <t>aebc9cdc-14b5-4b2e-8518-fbfe590f4074</t>
  </si>
  <si>
    <t>bbbb3a8e-fd1a-4289-9536-c00a107f9a98</t>
  </si>
  <si>
    <t>07cbfa84-5f76-4fd9-b1aa-cfe9808b658f</t>
  </si>
  <si>
    <t>dae5392b-cb97-4626-b495-b0f508c85a55</t>
  </si>
  <si>
    <t>5978aec0-29f4-4774-83e4-c74fcb32fa19</t>
  </si>
  <si>
    <t>328dc50a-149d-40b5-99c7-0e416df49bff</t>
  </si>
  <si>
    <t>19c2e378-cfd5-4a89-99d5-92c1eec4761b</t>
  </si>
  <si>
    <t>698f4611-9efa-4e19-9abb-2121078223c9</t>
  </si>
  <si>
    <t>c601c0df-dfb2-42c6-84ff-f55ed1f85e9e</t>
  </si>
  <si>
    <t>b915e00f-4606-48e9-b2e6-045ebe4df712</t>
  </si>
  <si>
    <t>b30e2d22-2ca3-4e19-871c-93d92c1f6e2c</t>
  </si>
  <si>
    <t>08dbbf48-6d1c-403a-b0b6-d3f3dc2ff033</t>
  </si>
  <si>
    <t>db3c6cfa-c128-482b-bf67-cb3cc537624a</t>
  </si>
  <si>
    <t>25cdc8cf-0062-4782-8fed-1eca3619e298</t>
  </si>
  <si>
    <t>fab4544b-9808-4c98-9ef5-11b436873f0d</t>
  </si>
  <si>
    <t>c305f534-c8d6-415d-8d4e-15c11881a80a</t>
  </si>
  <si>
    <t>a77b37ea-4007-4707-a4c4-b4be674dc6b1</t>
  </si>
  <si>
    <t>3fb4a431-d806-4d04-9292-e138248c2248</t>
  </si>
  <si>
    <t>c1065414-0fc8-4d9a-b86f-c5d70a07f652</t>
  </si>
  <si>
    <t>21e6ba5a-3bb2-475f-99c5-27e8d824aa43</t>
  </si>
  <si>
    <t>e3259b70-49c5-44f7-a9e5-3b70d136c0e2</t>
  </si>
  <si>
    <t>505915cf-fbfd-488b-8f88-572e6528274a</t>
  </si>
  <si>
    <t>c07e9829-fd83-467d-951a-b76c48e5f74e</t>
  </si>
  <si>
    <t>821d7cbb-365e-4bf4-8548-246e0500fde3</t>
  </si>
  <si>
    <t>e9612848-be53-4587-a6cb-8c627b521c8a</t>
  </si>
  <si>
    <t>1b587706-414f-4d56-944f-e7b37d34be45</t>
  </si>
  <si>
    <t>4abf389d-4ef6-47e0-a4b8-941f55e6f4be</t>
  </si>
  <si>
    <t>3e08ba85-7834-4204-b648-d29c77383176</t>
  </si>
  <si>
    <t>a809444e-dc69-4d6f-9d82-dd3802e64325</t>
  </si>
  <si>
    <t>3cebde03-4341-4c6b-82a0-825851d6e960</t>
  </si>
  <si>
    <t>b67a40d1-180a-4e9c-a923-868f8c50da33</t>
  </si>
  <si>
    <t>bee87306-d7a5-4730-84bc-d4e195f3314c</t>
  </si>
  <si>
    <t>d370b5d3-c057-4113-b19d-85602fd2ad8b</t>
  </si>
  <si>
    <t>7d11558a-89a4-4789-88ce-864a20942248</t>
  </si>
  <si>
    <t>29eed548-4ec3-457b-afd4-80548f6a5f95</t>
  </si>
  <si>
    <t>28819327-e570-4f88-b2c3-6fd11b135635</t>
  </si>
  <si>
    <t>addda620-94a0-47e8-92f1-f0b164d708c0</t>
  </si>
  <si>
    <t>d2ed26c7-854f-4558-87a7-c54bb410918d</t>
  </si>
  <si>
    <t>421a0faa-e821-415b-8ddd-7811ab1f1c0b</t>
  </si>
  <si>
    <t>84109b9c-7e7c-45a2-9e3b-12d7daa71ba3</t>
  </si>
  <si>
    <t>8df7f6aa-195a-4642-ab42-e411a44427f8</t>
  </si>
  <si>
    <t>28a5954d-57b2-42f1-ac62-61e3f8bdc16b</t>
  </si>
  <si>
    <t>1614cfba-4f88-4dd8-9115-bb640e05be79</t>
  </si>
  <si>
    <t>461589fb-6dfa-4c01-9f78-21707ee384d9</t>
  </si>
  <si>
    <t>409b086d-8b5c-419a-a237-f75512ce7a41</t>
  </si>
  <si>
    <t>d8074ec8-1748-4ae4-9bb5-48cd9a73584a</t>
  </si>
  <si>
    <t>de870b2e-b389-4993-8f83-6dbceed01c17</t>
  </si>
  <si>
    <t>8ae865a0-0556-4ea5-80ed-dfe4d6e543eb</t>
  </si>
  <si>
    <t>8db64929-b504-42e8-8c15-52150bda8937</t>
  </si>
  <si>
    <t>d191dfd1-7952-439d-a0ce-21fca0a114e8</t>
  </si>
  <si>
    <t>82eeb9bb-3bc7-45a8-8eb2-8f53c232cdc5</t>
  </si>
  <si>
    <t>ce2ee780-d41c-4de4-943d-7b0b3a1b6bf7</t>
  </si>
  <si>
    <t>77f72504-9647-4637-87d2-a070a0854608</t>
  </si>
  <si>
    <t>51740be1-b56c-4249-afe1-f32bc3763775</t>
  </si>
  <si>
    <t>e746237d-223a-4e94-94bf-2ebba5dbb0d6</t>
  </si>
  <si>
    <t>e73c5116-fa9a-41e5-a3a9-8bfc34a2031d</t>
  </si>
  <si>
    <t>be1ffab4-4258-44f9-9b86-bfb199e11333</t>
  </si>
  <si>
    <t>273b49b5-83ec-4568-9de9-ffc54f28794a</t>
  </si>
  <si>
    <t>8cb09fd1-1e28-485c-8f4d-0a8ebc013cb1</t>
  </si>
  <si>
    <t>1e0c1ab2-f27c-4843-96c5-f95b798d875e</t>
  </si>
  <si>
    <t>61829d67-972e-4a1b-95a5-3ea5f7425138</t>
  </si>
  <si>
    <t>fb2ee3a7-4f15-4f04-aaa9-e3ac868ace29</t>
  </si>
  <si>
    <t>3aa49869-b892-4ee4-bca8-52123df7fa9e</t>
  </si>
  <si>
    <t>299eed4c-d82b-4912-a702-8c5114bdc6b9</t>
  </si>
  <si>
    <t>4b18705a-cc32-4c6e-80d9-e9c042c21cf7</t>
  </si>
  <si>
    <t>f181fff2-27a1-4338-b007-e567ee34efc0</t>
  </si>
  <si>
    <t>53f61108-a1a7-48ce-b7cd-86881c10b9cf</t>
  </si>
  <si>
    <t>d2c80603-dcb9-47bc-b121-cd0854e2199f</t>
  </si>
  <si>
    <t>c8890d1a-bf40-41e4-a171-04994bfe0e84</t>
  </si>
  <si>
    <t>c8c11c9f-6554-4b7f-96fc-5091fccc2355</t>
  </si>
  <si>
    <t>3fe23ef5-d7ae-4c01-a8c7-c73a897a0b3e</t>
  </si>
  <si>
    <t>1b1f1a11-03e8-40ed-9a8f-ad604a76188c</t>
  </si>
  <si>
    <t>db6300ba-aa47-45a5-b56d-4fd99a1de7fd</t>
  </si>
  <si>
    <t>0f5b6ba6-9f51-4e38-9426-6117127c25a6</t>
  </si>
  <si>
    <t>e754dd11-af39-4d5b-b9a9-d057f1db5d11</t>
  </si>
  <si>
    <t>0a7ffc13-af7e-468f-b153-6303c6753ac1</t>
  </si>
  <si>
    <t>31b1caf4-17fe-4052-8482-283924a7234e</t>
  </si>
  <si>
    <t>42aa2c21-3671-41a9-b797-8aa2c4c35a5e</t>
  </si>
  <si>
    <t>259bfa71-020d-4cf7-bc58-de30093d6609</t>
  </si>
  <si>
    <t>fa310fb6-4a15-4234-b539-fe6f9f5d3de7</t>
  </si>
  <si>
    <t>86b8b30e-2630-4cd1-87e8-d0bd3333e842</t>
  </si>
  <si>
    <t>31da001b-e2ed-44ad-b14f-aa16ac30e24c</t>
  </si>
  <si>
    <t>138816c1-9806-44ae-9e38-88e538d24707</t>
  </si>
  <si>
    <t>b41ce8b9-f864-4675-a848-ff0b93e71a26</t>
  </si>
  <si>
    <t>089d64d9-7315-427d-bce9-677b229fbada</t>
  </si>
  <si>
    <t>b1ff4d39-b527-4063-9483-629215d9187d</t>
  </si>
  <si>
    <t>17bc9628-5cee-4870-8993-586b195d5b83</t>
  </si>
  <si>
    <t>749ccf3b-eb95-44be-9d87-4cadc0c5e179</t>
  </si>
  <si>
    <t>f1a138f7-b57a-45b8-92ad-9ce571f96e3e</t>
  </si>
  <si>
    <t>22fc8b73-1b8b-4c6a-b18c-c7ea83f0032b</t>
  </si>
  <si>
    <t>e885fb4a-8cbb-4f7c-8786-f119195018e0</t>
  </si>
  <si>
    <t>38334ddb-7fd0-4387-b467-11a5880ea605</t>
  </si>
  <si>
    <t>0d4cc710-1d33-419d-a157-8c39b73646db</t>
  </si>
  <si>
    <t>e0fc4161-3d80-4198-a01f-89f81615321b</t>
  </si>
  <si>
    <t>8ea3e423-b6e2-47ca-ab1c-38eafea82a6c</t>
  </si>
  <si>
    <t>78624704-4161-4dd8-96a3-1e664d7a35e0</t>
  </si>
  <si>
    <t>6f907f49-a024-4339-b32e-d5d755a191d8</t>
  </si>
  <si>
    <t>de9a6262-b78b-445d-9d7e-d9939421ecbf</t>
  </si>
  <si>
    <t>af21567c-60c2-4e7e-9cf9-1418f9dbee64</t>
  </si>
  <si>
    <t>bb3e1ec6-2fe0-4f67-b321-3c449f870b00</t>
  </si>
  <si>
    <t>3e21a54b-e766-41de-943e-05a058653e75</t>
  </si>
  <si>
    <t>07cc59c7-4abf-4896-9888-84b97d1bdb7d</t>
  </si>
  <si>
    <t>ea92ae3a-7531-4ca4-8961-14ddc3926168</t>
  </si>
  <si>
    <t>f7f751e2-74e0-4b30-97a8-ffcc3ad5a71d</t>
  </si>
  <si>
    <t>810809e0-dd00-4a84-b007-40d1b2ebd4f6</t>
  </si>
  <si>
    <t>42ab3726-249b-4703-add8-64ef058cfca5</t>
  </si>
  <si>
    <t>06fb06b4-3795-4b12-b6cb-76166c2a3b3a</t>
  </si>
  <si>
    <t>0596a526-c5dc-45c3-aac6-016fcd43a1fe</t>
  </si>
  <si>
    <t>75523b90-29f7-47eb-91f6-54fdc5e9e0e2</t>
  </si>
  <si>
    <t>6ec08ec7-00f3-4e4b-9cd1-37df41bdc4ab</t>
  </si>
  <si>
    <t>3d736b1c-79dc-4be9-8203-6e0645455d92</t>
  </si>
  <si>
    <t>40c9abac-e8e8-4a80-ac7e-208e951bb16c</t>
  </si>
  <si>
    <t>52792131-93a8-4ad2-973c-3ecd5c8f56f1</t>
  </si>
  <si>
    <t>265db31d-fce1-4aad-9d57-21f38f859d47</t>
  </si>
  <si>
    <t>b7e56d57-63d0-420a-b2a9-bf99122a969c</t>
  </si>
  <si>
    <t>70da2861-6057-4ef7-990c-2a61324d3439</t>
  </si>
  <si>
    <t>9bb0f2fe-5da3-41ad-9538-f7dd0959f4f0</t>
  </si>
  <si>
    <t>4047a857-16b9-4391-b827-41caa6f7d730</t>
  </si>
  <si>
    <t>4e55e6cb-1343-4971-b69e-ac29a6d0085c</t>
  </si>
  <si>
    <t>df56dd92-df54-4296-8903-ae4db69ac8f8</t>
  </si>
  <si>
    <t>7135fb6d-9e8d-4517-98ac-441bb50b630b</t>
  </si>
  <si>
    <t>3ce66d68-2b09-421b-9114-a62d87690405</t>
  </si>
  <si>
    <t>43806180-29f5-45a9-bb93-433a93b6558d</t>
  </si>
  <si>
    <t>4c2f8403-4023-4135-8bbd-f10e4dcff750</t>
  </si>
  <si>
    <t>0efbcfb3-bb61-4f94-a0db-81101f39509d</t>
  </si>
  <si>
    <t>9daf8d12-08bf-4e30-a9e4-a551d95dc672</t>
  </si>
  <si>
    <t>fbff56c3-e962-4f70-aaac-241dcd459c74</t>
  </si>
  <si>
    <t>90e1b328-4120-4d3f-bf12-8c42b9da9973</t>
  </si>
  <si>
    <t>bf11fc6b-811f-4785-b0a1-29427cf9748e</t>
  </si>
  <si>
    <t>b53e799b-64db-449f-839e-86877f89a996</t>
  </si>
  <si>
    <t>7ddc259f-8e53-44b3-8481-0fbd3e35db20</t>
  </si>
  <si>
    <t>053bc4ba-3f9e-4d84-ac03-8ad5b10df992</t>
  </si>
  <si>
    <t>c34ce2e3-f9da-40f0-9ee1-f4f913bbebfc</t>
  </si>
  <si>
    <t>db0259a1-ea4c-4872-a5ab-3abc4483872c</t>
  </si>
  <si>
    <t>09d2cefb-050b-42b5-a700-a6c4255981c4</t>
  </si>
  <si>
    <t>4d1ef53b-4292-49e9-b766-9c3e01bcab3e</t>
  </si>
  <si>
    <t>579a98a5-201e-4bd3-a58e-e1493497adaf</t>
  </si>
  <si>
    <t>318db0e5-a4ca-4907-8053-c5a69654f2e6</t>
  </si>
  <si>
    <t>872d4235-6083-4ce2-8e7d-8addfeb38285</t>
  </si>
  <si>
    <t>d648b208-0434-42e8-907c-863582b9146c</t>
  </si>
  <si>
    <t>67dbe2c7-f93d-401d-a9f2-75a2f754d29a</t>
  </si>
  <si>
    <t>89259044-54bc-427d-972a-0cc747dc78dc</t>
  </si>
  <si>
    <t>b1ab03b3-a8e0-44f1-9340-51e3d1b4e224</t>
  </si>
  <si>
    <t>c52ff323-1bba-49fc-9626-fd53d1f6ffd0</t>
  </si>
  <si>
    <t>0171f227-cb97-4287-bd36-a99e653f4cee</t>
  </si>
  <si>
    <t>539bf2a6-2430-4006-85f7-97665aecdf7a</t>
  </si>
  <si>
    <t>47d33b81-1263-4939-ae2e-df06f05d0337</t>
  </si>
  <si>
    <t>8a8e32e3-097b-42fd-b449-0f6b0c4c507f</t>
  </si>
  <si>
    <t>330658f8-641a-4603-a891-8d21ce403e85</t>
  </si>
  <si>
    <t>b69cad96-eb62-4fb3-bb83-7cd1590c7725</t>
  </si>
  <si>
    <t>a37006b3-12b9-4b83-86c1-18e266fb8b66</t>
  </si>
  <si>
    <t>b1042585-2034-4e71-931e-8c295b268426</t>
  </si>
  <si>
    <t>7df81123-7df1-4d8f-8b25-d96bcce1c571</t>
  </si>
  <si>
    <t>48de3d52-fdad-4ff2-87ae-939e58893772</t>
  </si>
  <si>
    <t>e6539346-85ca-43a7-8677-810dc2b43a08</t>
  </si>
  <si>
    <t>259283ba-efad-41e1-834b-bac85db74267</t>
  </si>
  <si>
    <t>0653f5cf-104f-4427-995f-237235a20a91</t>
  </si>
  <si>
    <t>21a326f0-073a-4042-900f-7f5ca5a1f102</t>
  </si>
  <si>
    <t>bbd63b60-5f24-4ebd-9efc-389ce231d48c</t>
  </si>
  <si>
    <t>62efeb97-1960-4d7e-b627-b530f07def7c</t>
  </si>
  <si>
    <t>b23b6249-2682-4018-b911-cbc3c60a2ac5</t>
  </si>
  <si>
    <t>e773bace-511c-485b-b5cc-bc318ff09578</t>
  </si>
  <si>
    <t>986f06f4-7a51-4af1-97f0-13df5a969f92</t>
  </si>
  <si>
    <t>28a184a5-3142-4e68-9af5-a5a90ce1ead2</t>
  </si>
  <si>
    <t>99c0f637-dbe0-4d53-bb95-49b9ae786a33</t>
  </si>
  <si>
    <t>30076768-48fd-49b2-970d-75ae6fb0c5dc</t>
  </si>
  <si>
    <t>c02b5ced-33a7-458a-b7ed-91c9a371913b</t>
  </si>
  <si>
    <t>6ba80805-9029-4028-889f-59378729ab61</t>
  </si>
  <si>
    <t>31d8c535-a530-4ca5-95c8-649523d476e8</t>
  </si>
  <si>
    <t>41554e38-d709-4112-b28f-ec372dbb7749</t>
  </si>
  <si>
    <t>a5be921a-b91f-4b63-aba2-2f0e732a6faa</t>
  </si>
  <si>
    <t>7b9c5342-fdd5-4e78-b70c-c25090033cbf</t>
  </si>
  <si>
    <t>094a1be9-5477-4d89-9124-76dfb2325ee0</t>
  </si>
  <si>
    <t>f2a48b2e-4fd9-4033-a362-bed247d1ea05</t>
  </si>
  <si>
    <t>5669c0a7-1593-4714-b47e-d2cce411bf31</t>
  </si>
  <si>
    <t>1191156d-6cae-461a-9973-60c395b56a53</t>
  </si>
  <si>
    <t>2e5ef590-f755-4bb1-be94-6fc2c800ca83</t>
  </si>
  <si>
    <t>e72b0203-5111-4e94-a8b4-1a0d1442eb41</t>
  </si>
  <si>
    <t>e6d78cf5-38cf-40c3-a3a0-adc6b42f79d5</t>
  </si>
  <si>
    <t>ccf81a12-4d58-463f-84a3-5df620ab4b28</t>
  </si>
  <si>
    <t>45fc2dcf-2f8f-47d4-bab2-2ba635850903</t>
  </si>
  <si>
    <t>8a50bba4-1a9a-45c2-b73a-a7b2b4b16e42</t>
  </si>
  <si>
    <t>8e81f072-a0e9-4f04-92c6-51c5e1e67d36</t>
  </si>
  <si>
    <t>df12e505-a82c-4d24-96e5-dc60864d621f</t>
  </si>
  <si>
    <t>e8962601-1449-44ac-ab3a-76516d7ebf49</t>
  </si>
  <si>
    <t>bcd2f6a9-c531-49ee-9f87-efbd14fd3253</t>
  </si>
  <si>
    <t>96a6d34a-2c82-4610-802b-40f1131747a3</t>
  </si>
  <si>
    <t>55be90e4-6429-45e2-8179-2ef8147ebcf6</t>
  </si>
  <si>
    <t>d02b13ec-76eb-4b0c-8f77-afcba6ba1dd8</t>
  </si>
  <si>
    <t>72e9fcc7-9ac7-4133-846b-f5811b5025e8</t>
  </si>
  <si>
    <t>e6a40a5c-55de-434d-8729-d4f4884728c5</t>
  </si>
  <si>
    <t>a5293c93-d220-4e1e-9908-81f595774477</t>
  </si>
  <si>
    <t>a317c06a-f8e9-4b70-b763-3052f827d1b4</t>
  </si>
  <si>
    <t>c4c4d4eb-230b-4f9d-bd61-c8cca6391cf3</t>
  </si>
  <si>
    <t>b3ed8b51-1bae-4d18-aa46-eaead3d6ccb5</t>
  </si>
  <si>
    <t>5918d352-5d67-4be8-8281-a821734bc1c2</t>
  </si>
  <si>
    <t>ab5dca1e-a24e-4ad6-bae9-d55ab0484a73</t>
  </si>
  <si>
    <t>984293ee-0913-4520-bfb4-1ea3f2b3c619</t>
  </si>
  <si>
    <t>14b0adf7-6b2e-4eb6-9771-096be291b467</t>
  </si>
  <si>
    <t>2e16b8c4-0b24-4ad0-817e-114bb78c5755</t>
  </si>
  <si>
    <t>4d645bb5-c857-4e29-9af4-0e2acc33cfe5</t>
  </si>
  <si>
    <t>a70e01a7-9ecd-493c-984c-6fb3bbf4ca06</t>
  </si>
  <si>
    <t>6f0be57c-4c92-4bc5-bb42-b5392d12f915</t>
  </si>
  <si>
    <t>6b19f986-7be2-450a-a42a-8f38812d95e3</t>
  </si>
  <si>
    <t>b9928b0f-9e06-4cba-93a4-89b1bb3e71ea</t>
  </si>
  <si>
    <t>40757b43-fe98-4b8d-bad8-babe6a0b60af</t>
  </si>
  <si>
    <t>447b6876-348e-408a-8010-687141060fba</t>
  </si>
  <si>
    <t>be964e8c-4d0b-4392-9898-57ae5482430c</t>
  </si>
  <si>
    <t>efbb75b7-f33d-4820-95a7-0f8014dd0621</t>
  </si>
  <si>
    <t>245179e2-e44f-4e22-b156-797bb128e476</t>
  </si>
  <si>
    <t>eeb9f2bc-20cb-489a-99b5-41afe98b3208</t>
  </si>
  <si>
    <t>3c6c8685-be2f-4eac-b4e8-0c2a324df12e</t>
  </si>
  <si>
    <t>67542fb0-0abf-48db-87ae-b931d671c437</t>
  </si>
  <si>
    <t>7d8bf04c-553c-4686-8fa5-d5f257dfd33d</t>
  </si>
  <si>
    <t>84444039-2d6d-4db6-b9ff-8f18c9c2cb11</t>
  </si>
  <si>
    <t>4aea74fa-6304-4408-9e37-b18b9b6f626a</t>
  </si>
  <si>
    <t>c39a4590-919a-4202-8efb-e518a7ca6240</t>
  </si>
  <si>
    <t>54c2084a-fae7-468d-9592-958d2ca108a9</t>
  </si>
  <si>
    <t>17a3729d-3912-47e6-863a-daaef0849d52</t>
  </si>
  <si>
    <t>bb60725c-7757-4bf7-b7df-1360d04af765</t>
  </si>
  <si>
    <t>bf99e227-d833-42b3-a3fd-ba0278a9389a</t>
  </si>
  <si>
    <t>280ede07-4d84-40b4-8858-a1fb693debfa</t>
  </si>
  <si>
    <t>c987a866-46d2-4c6b-bedc-b8d649362f3f</t>
  </si>
  <si>
    <t>170e8ee4-1dc3-45b8-8dbd-531fb880c9e9</t>
  </si>
  <si>
    <t>11be0d8a-990a-4dd8-aac0-7d678e8aab08</t>
  </si>
  <si>
    <t>bf1e1864-99a6-4f28-9100-19899c053654</t>
  </si>
  <si>
    <t>a01cb9ad-0bd1-47d6-afc3-16decdb3d3db</t>
  </si>
  <si>
    <t>d495d4c1-11cd-4cd6-93b9-b831a27a93cd</t>
  </si>
  <si>
    <t>88e5f96f-5032-4237-ab57-54b956715101</t>
  </si>
  <si>
    <t>aff668c2-0813-454d-abae-30ff5dce31c7</t>
  </si>
  <si>
    <t>99d2f0d4-b5d7-4019-9c26-dd812d0e44d7</t>
  </si>
  <si>
    <t>1af3abff-17e9-469c-9105-1c5c6f75879f</t>
  </si>
  <si>
    <t>61c05ca4-39f3-4b79-8b26-e8fb2d9bc387</t>
  </si>
  <si>
    <t>Hasanpaşa</t>
  </si>
  <si>
    <t>8cebfae3-76cf-4bf3-8c20-2d5959bd50fd</t>
  </si>
  <si>
    <t>9c241cee-82ce-4691-9a0c-2499cdbe6481</t>
  </si>
  <si>
    <t>19eaa8a5-118b-4846-ad49-ef2a7c492ef6</t>
  </si>
  <si>
    <t>c8fa97c4-6478-46e6-bc4c-6000305d4a27</t>
  </si>
  <si>
    <t>fa0b392a-c56d-4a0e-9ce0-f4b3b24adf36</t>
  </si>
  <si>
    <t>197f55dc-8928-4046-8592-bc2245d234f5</t>
  </si>
  <si>
    <t>1ed3170b-d5f3-4326-9a78-1a85ce600132</t>
  </si>
  <si>
    <t>df2c98e0-5673-4f94-8834-bf1cac31305c</t>
  </si>
  <si>
    <t>f2806133-9343-4941-8cbb-7b28f835dc38</t>
  </si>
  <si>
    <t>68041d09-8c92-424c-8423-8688a59e97b8</t>
  </si>
  <si>
    <t>2b59c4df-03a4-4b97-b35c-1a529dc6111e</t>
  </si>
  <si>
    <t>27e9d36e-6982-49c8-9a8a-bd1237340590</t>
  </si>
  <si>
    <t>d121fb10-49fc-43b7-b970-f3006b9516a8</t>
  </si>
  <si>
    <t>0396f703-f553-4cba-87fd-7a79248cd551</t>
  </si>
  <si>
    <t>6c3d0c73-a04a-47e2-8f0d-00e848fcbf13</t>
  </si>
  <si>
    <t>360a7b00-94dd-48ed-baf0-b6a2e3ed0d4e</t>
  </si>
  <si>
    <t>2d6b42ba-4a12-4def-8448-50946799b00e</t>
  </si>
  <si>
    <t>92e39e6b-d022-4253-9f98-e91769762233</t>
  </si>
  <si>
    <t>28e47c6c-d056-4941-9e6d-8625ae1a74ec</t>
  </si>
  <si>
    <t>a19a7439-c6eb-40de-a3b8-92eec238e922</t>
  </si>
  <si>
    <t>5dc116aa-8a94-4013-8540-578a5e644765</t>
  </si>
  <si>
    <t>f6341a2b-b1a5-4f5b-a096-922c967bf537</t>
  </si>
  <si>
    <t>1d1a97ee-60ee-4069-b991-f48eb5be0990</t>
  </si>
  <si>
    <t>92a90e69-8ce7-48d5-aa87-2c3ebbed04f1</t>
  </si>
  <si>
    <t>7dc397b4-dc3b-45b7-8df3-cc4cc7f2e13b</t>
  </si>
  <si>
    <t>11a8659e-f85d-4330-aba9-938f4686bd39</t>
  </si>
  <si>
    <t>9eab032f-a744-4d2f-a3f6-cf906dd834ab</t>
  </si>
  <si>
    <t>ce3b8f7b-dabe-4c9a-a12e-706186694085</t>
  </si>
  <si>
    <t>de91a369-8b1c-44a3-92c4-efead880d1d4</t>
  </si>
  <si>
    <t>6333f02a-cdb6-4f14-bc3f-c42cfe009e16</t>
  </si>
  <si>
    <t>a05e9812-8200-4b6e-bfc8-9fa49a52a37c</t>
  </si>
  <si>
    <t>d509abe6-fa1a-44e2-a7f6-92710e9bea61</t>
  </si>
  <si>
    <t>f1158648-c784-4239-b0e4-506d584f7703</t>
  </si>
  <si>
    <t>1f16f8bb-2462-48d3-8104-20f8619edda1</t>
  </si>
  <si>
    <t>57f7444d-1dfd-4f5d-a687-9ac290303d32</t>
  </si>
  <si>
    <t>d8702e36-0684-4f04-bfc0-b91a3a31fc93</t>
  </si>
  <si>
    <t>a9fb0d8b-7df3-408f-b938-4f0e57640b52</t>
  </si>
  <si>
    <t>97027446-65dc-4932-bddd-21929487ba18</t>
  </si>
  <si>
    <t>ef6918eb-e363-4152-8379-8f0e00f937d9</t>
  </si>
  <si>
    <t>cf618e2d-1188-4b93-bb91-5d09553e9392</t>
  </si>
  <si>
    <t>90a55f68-0b7a-4a7c-b124-4f674c26aa15</t>
  </si>
  <si>
    <t>aada95f5-819a-467e-ac08-fc108a7f4d2d</t>
  </si>
  <si>
    <t>6f633fa4-4ad2-4151-a807-a651f671317f</t>
  </si>
  <si>
    <t>66672885-fe17-4f66-b9ed-136aee12d1df</t>
  </si>
  <si>
    <t>8727e033-d64d-4498-bdc3-8d4e611ddbde</t>
  </si>
  <si>
    <t>b4868549-8193-434a-9d6d-eab3b933b592</t>
  </si>
  <si>
    <t>a29034bf-55a7-48e4-a0ad-48ed361b8184</t>
  </si>
  <si>
    <t>ea62b306-511b-4a56-a9eb-e562255e7876</t>
  </si>
  <si>
    <t>162ac390-8bbf-4b6f-9878-a210bedf8708</t>
  </si>
  <si>
    <t>0122b307-340f-41e4-88ac-bdd9e14eb26d</t>
  </si>
  <si>
    <t>d5bd868f-175b-41c1-b5fb-8ba855138f9d</t>
  </si>
  <si>
    <t>80c77b20-843b-4799-b97a-28cfb7ccd2c0</t>
  </si>
  <si>
    <t>5691f9dc-2ba6-488d-a935-1e56ab638f11</t>
  </si>
  <si>
    <t>29567d1d-f310-4414-b2f0-8f84e9f98753</t>
  </si>
  <si>
    <t>a8bcf37d-402c-4cac-9aa5-5ab4f754a63a</t>
  </si>
  <si>
    <t>a2a6c555-2344-484f-8f1b-a28799ca4bb9</t>
  </si>
  <si>
    <t>08e6f643-e7d3-4c01-be65-ed60ae55bff3</t>
  </si>
  <si>
    <t>91b26172-8e5c-4d8a-a41a-56957e8cd132</t>
  </si>
  <si>
    <t>255a4256-c4ba-4642-9c86-4b6d2409eecf</t>
  </si>
  <si>
    <t>fd5174bf-9a55-4140-80a4-ff9ba2499884</t>
  </si>
  <si>
    <t>2a862cb2-6d4f-4fb5-9925-44f78ed57eed</t>
  </si>
  <si>
    <t>0095d2a4-5e0a-4cd6-8fb1-6ee14ee97931</t>
  </si>
  <si>
    <t>49528b5c-c288-444f-827e-e1ec42d0059e</t>
  </si>
  <si>
    <t>3423a5e7-a6ec-4624-b672-155f50d1382f</t>
  </si>
  <si>
    <t>8f3d7a3f-5d80-4e27-b633-abfa6a17458b</t>
  </si>
  <si>
    <t>f7cc6dc4-c716-40c5-9c33-fd1dfe2b8c06</t>
  </si>
  <si>
    <t>eab0598e-4ba6-4a5e-acf8-8c2189bbe794</t>
  </si>
  <si>
    <t>5627fff2-b1fc-45e8-8f60-ba335aad2a1d</t>
  </si>
  <si>
    <t>c348daa6-04d2-46ed-b6df-1c335a003c8e</t>
  </si>
  <si>
    <t>ad05af54-1e49-4dbd-8c37-f61ff3098f75</t>
  </si>
  <si>
    <t>414c7d8c-16a4-45e8-9961-72aae449d422</t>
  </si>
  <si>
    <t>e4f99557-dbfb-4a12-b70e-ac2835002205</t>
  </si>
  <si>
    <t>4dac22d7-88f7-4e06-907d-4f8e4f91ffc9</t>
  </si>
  <si>
    <t>06cc1dd1-df6c-4b7b-b5ea-4c53eb1f5710</t>
  </si>
  <si>
    <t>0e8c3a76-e928-414f-b9c4-54a5b28b9528</t>
  </si>
  <si>
    <t>4f678751-9094-4926-b5ec-39dac1f344fc</t>
  </si>
  <si>
    <t>5d919e02-86e7-4ca3-a69c-ca600337f418</t>
  </si>
  <si>
    <t>96f74f37-fe38-4574-818a-f3c34b04e64c</t>
  </si>
  <si>
    <t>e7b67911-59e1-434e-90ce-2f4ec58bd127</t>
  </si>
  <si>
    <t>4f3af0ca-3964-483d-be43-85276efb4cfb</t>
  </si>
  <si>
    <t>7c2a9530-bfe7-4dd3-841d-a737fe21d022</t>
  </si>
  <si>
    <t>bebd7996-97e8-4296-9936-39cb601d04c9</t>
  </si>
  <si>
    <t>8dca36cf-dcb7-41d3-9279-4276cff88918</t>
  </si>
  <si>
    <t>bba6a38e-4773-479b-a3b2-7b921deb5380</t>
  </si>
  <si>
    <t>6a2755de-a813-467e-b4a1-9350e413da8d</t>
  </si>
  <si>
    <t>94e804f6-aadd-471b-9e01-f29b6c1568bf</t>
  </si>
  <si>
    <t>67f30163-4ff3-4cd5-9079-6a22320f927e</t>
  </si>
  <si>
    <t>3dfcfe59-5b2a-446b-82f3-295cd3912c6b</t>
  </si>
  <si>
    <t>38b98ee8-c1d2-4e9f-89ee-447febf5f22c</t>
  </si>
  <si>
    <t>7ad2ab6a-3b98-4e54-ba10-8d82a554f38f</t>
  </si>
  <si>
    <t>78f03bfc-1aa7-4ea8-ac09-b5d53d95570c</t>
  </si>
  <si>
    <t>7a5798a3-8651-44e7-9f47-ab5589e72a74</t>
  </si>
  <si>
    <t>dbb0860d-8d60-406d-9682-69b1f8979689</t>
  </si>
  <si>
    <t>cb367d61-4130-49a3-b54b-1f5eaf793353</t>
  </si>
  <si>
    <t>deabc196-a587-4f4a-8ab0-a01a795971ec</t>
  </si>
  <si>
    <t>af2dbf42-5741-4980-a2e2-c5b74114f62b</t>
  </si>
  <si>
    <t>e281ac4d-9f7e-4827-aae3-0cb33b18789f</t>
  </si>
  <si>
    <t>ed67de3c-d57c-4e07-bed0-22b6ece4ab7e</t>
  </si>
  <si>
    <t>7fd09689-10f2-4d13-83c3-83a16da6a6eb</t>
  </si>
  <si>
    <t>60f7d7b9-ca41-42b8-883f-1259d35f2827</t>
  </si>
  <si>
    <t>e8866aa3-16d0-411a-b185-ea0b67402f15</t>
  </si>
  <si>
    <t>fa338803-5ea7-440c-8eaf-5db78e8ddd6b</t>
  </si>
  <si>
    <t>3b141a4c-660a-42d4-8926-82aa9b3f3ca1</t>
  </si>
  <si>
    <t>07652514-e502-478f-9b14-759f5b85bb38</t>
  </si>
  <si>
    <t>2b4231d4-f196-4264-958b-22bb4da81142</t>
  </si>
  <si>
    <t>b6a3d3b1-988a-4a03-a20a-d96688fb7674</t>
  </si>
  <si>
    <t>96232a6d-d3f6-44b2-9947-b23a108c8602</t>
  </si>
  <si>
    <t>06816633-83ea-4c40-b841-da99a334bc29</t>
  </si>
  <si>
    <t>bbb00f38-be3f-4911-9027-8931c079f6d8</t>
  </si>
  <si>
    <t>26d1f24a-1945-4e7b-b3ef-06dc56067beb</t>
  </si>
  <si>
    <t>8159c268-b5d2-4760-9191-3ffe00174c22</t>
  </si>
  <si>
    <t>e6e1be92-03cb-4c17-b9e1-e74eba975949</t>
  </si>
  <si>
    <t>7c324001-be59-4057-accf-f53167ec2ee7</t>
  </si>
  <si>
    <t>1e31c5a2-ffa4-460f-aae1-1675e94b156c</t>
  </si>
  <si>
    <t>e50d58ca-90bf-440f-881c-5dc39cb81c9e</t>
  </si>
  <si>
    <t>fd6a9047-240f-48a6-934c-3dc94222f39c</t>
  </si>
  <si>
    <t>260f1891-a1ec-4f38-bf0a-ec25f1c7694b</t>
  </si>
  <si>
    <t>ead85750-3bc7-4683-8f45-83a73898ffff</t>
  </si>
  <si>
    <t>a259e210-4b16-4dfc-bc33-b8c0b55548fb</t>
  </si>
  <si>
    <t>87adf1ff-bee2-4828-b53a-802c1a6a807b</t>
  </si>
  <si>
    <t>6c7bc3f1-13a3-4296-9ad8-f0436e1e8bc1</t>
  </si>
  <si>
    <t>b05de8fc-32cd-4289-826e-4487985efff1</t>
  </si>
  <si>
    <t>3f0d372b-5e6c-4dd9-b26f-e6e1c436ad24</t>
  </si>
  <si>
    <t>22625465-ba9f-4c9a-aae5-0b31db493abd</t>
  </si>
  <si>
    <t>966a0a56-4877-4cd3-81ba-ab3c31de3fb8</t>
  </si>
  <si>
    <t>b995d94a-20a0-40ba-9f86-6122d0693344</t>
  </si>
  <si>
    <t>63570074-5f8e-4ef3-ba20-575d9442bdf1</t>
  </si>
  <si>
    <t>09cd83eb-807d-4cc6-b23b-bdf7daf57149</t>
  </si>
  <si>
    <t>522313ef-6d89-45c3-bfad-9c5d3f531ccd</t>
  </si>
  <si>
    <t>72b785a7-4dde-4cc3-9135-667460992cdf</t>
  </si>
  <si>
    <t>74be4ab3-78bb-4d3b-a8a2-b4bb02619efd</t>
  </si>
  <si>
    <t>b5dbbfe1-5165-4b65-b05a-1f0359997501</t>
  </si>
  <si>
    <t>4e0e6db7-f9f7-4894-a221-210eae0369f7</t>
  </si>
  <si>
    <t>fdab3ff0-3d01-4dbd-916a-6ff9b60511ff</t>
  </si>
  <si>
    <t>22a3c5b2-1e7e-45e6-8a00-86c6a83c2e9b</t>
  </si>
  <si>
    <t>0370cd45-7359-43be-874c-8839c0881642</t>
  </si>
  <si>
    <t>c7333acb-f67c-430b-8dec-eb3337e4dc00</t>
  </si>
  <si>
    <t>c388bed8-186e-4003-b6f8-92dfacf2b3df</t>
  </si>
  <si>
    <t>c2530038-fb69-4eca-804c-d183082ee612</t>
  </si>
  <si>
    <t>0978b6f3-e95a-4264-b1da-11d4c1d49ede</t>
  </si>
  <si>
    <t>2fe8db72-a20b-494f-8a0b-5004eda3fe92</t>
  </si>
  <si>
    <t>50c7d516-81d9-4501-bbd9-d2d2b4833486</t>
  </si>
  <si>
    <t>74a54de4-afab-40c4-ad50-0c75226af8a5</t>
  </si>
  <si>
    <t>d09608b2-db1b-42a4-9960-9c376a370dc7</t>
  </si>
  <si>
    <t>60186dbe-3ed4-4d5b-924e-483b73c25cb2</t>
  </si>
  <si>
    <t>78cd706e-0353-48f8-be78-c32382d2c6ae</t>
  </si>
  <si>
    <t>99b2bde4-d229-4107-bb88-589f776569dd</t>
  </si>
  <si>
    <t>c6b71845-4650-4ee2-87c4-3a4603515ac0</t>
  </si>
  <si>
    <t>2755b594-5c12-4ffa-8e85-e8f205b7033f</t>
  </si>
  <si>
    <t>3b8303e3-d6e5-4651-a839-7031b50ce144</t>
  </si>
  <si>
    <t>16a40961-cf4d-44bc-9208-743da5d276a6</t>
  </si>
  <si>
    <t>6747906e-bf3d-4a86-b032-3bb0bbe3e964</t>
  </si>
  <si>
    <t>fd605f6d-4a5a-47d5-b150-6e6f44edf581</t>
  </si>
  <si>
    <t>f0e53a6d-455c-48ab-ad77-81b74f798b25</t>
  </si>
  <si>
    <t>f8823188-6963-42a7-a1b3-9124f6439740</t>
  </si>
  <si>
    <t>cb70918b-8e14-4ad7-9604-b6a858af1368</t>
  </si>
  <si>
    <t>ec080398-a1af-40e7-917e-989fe401a6a3</t>
  </si>
  <si>
    <t>c483d652-9f18-447a-87f4-8a3ea9869685</t>
  </si>
  <si>
    <t>2203db45-e3ae-41c6-95ff-59cc9b11ecba</t>
  </si>
  <si>
    <t>4fd309bc-d44e-4bf6-8225-80eefc3d9a8d</t>
  </si>
  <si>
    <t>8c425e2d-c975-4d59-94e9-0a1c8da60240</t>
  </si>
  <si>
    <t>d7951f72-906a-442d-b1b4-fd7361153ea6</t>
  </si>
  <si>
    <t>97023e34-5e57-4566-beb9-b46efb42f6aa</t>
  </si>
  <si>
    <t>5d2888e9-355b-4b3e-a519-e3e73ccf5dc2</t>
  </si>
  <si>
    <t>2d8cf559-5cfe-43c7-8a7b-77917ebd58c5</t>
  </si>
  <si>
    <t>aae589d3-9262-4bc5-b894-02fa95518a8b</t>
  </si>
  <si>
    <t>0672c25b-3720-411f-8b8e-7afc7d1101ec</t>
  </si>
  <si>
    <t>01adeee1-cb3d-46ff-9514-f4797299698c</t>
  </si>
  <si>
    <t>a36486a2-48ec-447f-ba3a-18333af7daca</t>
  </si>
  <si>
    <t>3acac6de-9603-475f-8496-ad502251fb32</t>
  </si>
  <si>
    <t>08a50aaf-e9ed-4138-867c-76d331295c71</t>
  </si>
  <si>
    <t>c326efda-289f-4ec8-bf0d-8652db780e91</t>
  </si>
  <si>
    <t>0c9f91a6-4f8c-418d-b045-c5f434b40b50</t>
  </si>
  <si>
    <t>189d7aa3-9b72-4014-ab0f-a3b0c47a6972</t>
  </si>
  <si>
    <t>d8cd79e8-0cf8-45e6-93a2-cdcc13c18d89</t>
  </si>
  <si>
    <t>4888cc95-856f-462a-82d7-d1b0004e21bc</t>
  </si>
  <si>
    <t>cefd55d6-0898-4dfe-8acb-0b2795391e48</t>
  </si>
  <si>
    <t>7c1e7a46-5d45-4db6-94d2-3931fbfd26cc</t>
  </si>
  <si>
    <t>e4b3557f-6a41-4a49-8895-03ee565d5d18</t>
  </si>
  <si>
    <t>8cac4e5d-5f5b-4251-8925-5f8abd6c9a57</t>
  </si>
  <si>
    <t>a679e67b-881b-4412-8839-2873ceea4972</t>
  </si>
  <si>
    <t>937faa09-f357-487a-8d89-4e3a6a897ad9</t>
  </si>
  <si>
    <t>4cd90b7c-b14b-4e67-8535-c16ed85797b7</t>
  </si>
  <si>
    <t>ae7cc22a-ce2c-4569-b6af-1c1a976250f3</t>
  </si>
  <si>
    <t>1607380b-fb2a-4bba-8278-c8a54f62d23d</t>
  </si>
  <si>
    <t>5bb0aaf5-8c4b-45cb-b59e-bc886784ed7b</t>
  </si>
  <si>
    <t>19f93564-7bc7-4a86-a1c8-7f7d5388198c</t>
  </si>
  <si>
    <t>1bc2b9ce-8aaf-4ecc-bda7-93133ad581c8</t>
  </si>
  <si>
    <t>2df80a6a-4f2a-4559-9bf8-cf7b82cb28ed</t>
  </si>
  <si>
    <t>45ba1e9a-b549-4a2d-9681-2508c0cf2ca5</t>
  </si>
  <si>
    <t>c02e62d5-53bc-4f83-b753-759c53840013</t>
  </si>
  <si>
    <t>6d38bff9-0054-4553-a9b7-f055679d8439</t>
  </si>
  <si>
    <t>15299ae8-8f6d-44f8-aaeb-ef9b2a5d2511</t>
  </si>
  <si>
    <t>1079ead2-4fbe-499a-97c1-22b0aca20a0d</t>
  </si>
  <si>
    <t>690d0e9f-2938-4053-9dcf-154848000c6d</t>
  </si>
  <si>
    <t>4b496cd2-da9b-4652-a728-57fe760aa851</t>
  </si>
  <si>
    <t>916dbaea-5bfa-4e7a-9d96-ad7f99e39748</t>
  </si>
  <si>
    <t>68572865-7041-4689-9c92-2eb36d542190</t>
  </si>
  <si>
    <t>848d8b1f-4338-40bf-b389-8492447de96f</t>
  </si>
  <si>
    <t>45339dd3-3a7f-483e-81f2-a8c3b469e9cb</t>
  </si>
  <si>
    <t>7589119e-ac83-42a5-bcb8-9296c418c8c3</t>
  </si>
  <si>
    <t>cac8011f-231d-4f2b-b952-5555aa67bec7</t>
  </si>
  <si>
    <t>aebe8dad-1360-441a-8453-22019b6beb25</t>
  </si>
  <si>
    <t>e00c7ea5-925e-4329-a887-085cbd5c95fc</t>
  </si>
  <si>
    <t>225687ad-fd6f-401e-bf6f-fd45a65a9787</t>
  </si>
  <si>
    <t>d5e30d58-6361-4198-b3f7-edaf88aa8681</t>
  </si>
  <si>
    <t>37f4a386-ed46-4266-918d-7ac1e78a1002</t>
  </si>
  <si>
    <t>1631349d-8e06-406d-9ba0-782a2e3cee1d</t>
  </si>
  <si>
    <t>9f346786-13a1-4d28-8a28-d03f79356c36</t>
  </si>
  <si>
    <t>6823ad0d-8a83-49e3-8fdd-d1e0958adeb5</t>
  </si>
  <si>
    <t>6a4fd866-c2cd-476e-a3a6-7f0216a4b0da</t>
  </si>
  <si>
    <t>92576c63-bbe7-4da8-96a2-81bb52c9b206</t>
  </si>
  <si>
    <t>e95d39cb-dac5-456d-bf77-1bf879e034a3</t>
  </si>
  <si>
    <t>263321de-a859-4610-8bc6-12d78f304c2f</t>
  </si>
  <si>
    <t>5b1e03af-c4c1-4738-95db-249abeafcde9</t>
  </si>
  <si>
    <t>1a57c799-fdc0-4145-8cea-bc5161007bd2</t>
  </si>
  <si>
    <t>c2ef5a95-0d13-4de8-bb94-a05271835c17</t>
  </si>
  <si>
    <t>645af8b3-30cd-4ba3-9c93-464d23ae17d0</t>
  </si>
  <si>
    <t>8650bba8-5a20-4492-93d2-7e142852475d</t>
  </si>
  <si>
    <t>e506e845-7284-48c2-8731-39fd67472a2e</t>
  </si>
  <si>
    <t>cd6918e2-a94b-43d8-a31f-7c3e6dbef414</t>
  </si>
  <si>
    <t>b3c8a0cd-6c0e-462d-8e50-b620e5d4372f</t>
  </si>
  <si>
    <t>b0c02ecc-233a-4e83-aad6-8df4e61169c7</t>
  </si>
  <si>
    <t>f36b4d1c-b582-43f2-84bd-bf69e7680d45</t>
  </si>
  <si>
    <t>c2bd524c-45fc-4a0f-bdab-ab2ca6cd7b06</t>
  </si>
  <si>
    <t>f45db832-c490-4ba6-a103-bc82ec9f37a5</t>
  </si>
  <si>
    <t>de770a97-3c3d-43cb-9183-579445257f39</t>
  </si>
  <si>
    <t>9d01f3b8-ecb0-44c7-97fe-044aa1b3fa72</t>
  </si>
  <si>
    <t>25dd72ac-3f65-4423-bd79-ae49877da371</t>
  </si>
  <si>
    <t>865841fd-58ec-48ea-87c4-5bd5fd58c0f4</t>
  </si>
  <si>
    <t>940fd113-9145-4c75-8fee-796f25a6a2d0</t>
  </si>
  <si>
    <t>4314dbb0-e584-48a9-b842-d58aa2de51b3</t>
  </si>
  <si>
    <t>d4333e6b-9160-4999-8696-7b9513796224</t>
  </si>
  <si>
    <t>6a0dce9a-be3a-4fc1-a139-c95613b39d5e</t>
  </si>
  <si>
    <t>27b8b0ef-f337-421d-aef4-0a117b9077f2</t>
  </si>
  <si>
    <t>3520c2ce-ebc1-4488-b340-e3c60df4c6be</t>
  </si>
  <si>
    <t>9c583112-08a0-4625-afdf-3818b3df69e7</t>
  </si>
  <si>
    <t>6f244b40-a713-4f1d-be61-689775afc5b4</t>
  </si>
  <si>
    <t>f99488cb-9480-4344-8dfe-48849848d953</t>
  </si>
  <si>
    <t>056a45f4-111f-4119-b9cc-e11d14bec9fe</t>
  </si>
  <si>
    <t>7a6ec446-f6a0-4907-b0e3-cc52be201e6c</t>
  </si>
  <si>
    <t>eb98138f-33af-49e2-95ff-92bdc2e97030</t>
  </si>
  <si>
    <t>f2de80da-3a2e-47c9-b15b-caffe9eb6b45</t>
  </si>
  <si>
    <t>ad404308-ab7b-4e93-bef4-962d36c377a7</t>
  </si>
  <si>
    <t>c18c704d-730e-424b-bd3d-a9fe13331f4d</t>
  </si>
  <si>
    <t>248e8d2a-c07d-4471-85ee-f2a8bed7482c</t>
  </si>
  <si>
    <t>28dc1fd3-be0f-483e-a006-f63716842a51</t>
  </si>
  <si>
    <t>c8321515-48be-496d-ae59-8cb83d430983</t>
  </si>
  <si>
    <t>2f6d3a79-32d4-4f03-9a88-e7be2aff27b3</t>
  </si>
  <si>
    <t>1ff422bf-833a-4c09-a6cc-63082bd7daf0</t>
  </si>
  <si>
    <t>356956d1-e3f1-42d4-963d-460ec9a844fe</t>
  </si>
  <si>
    <t>e4766eda-f37f-4602-9d51-08683dda3020</t>
  </si>
  <si>
    <t>7dfd1cf2-aa35-4ed2-917f-0bb5449efa5e</t>
  </si>
  <si>
    <t>ebe77627-7ec9-4288-abfa-7c1dafecf250</t>
  </si>
  <si>
    <t>591d4e7f-d728-4c2b-8b6c-2f42e090c6ee</t>
  </si>
  <si>
    <t>90427d49-2d46-415e-8610-fd2437fb9275</t>
  </si>
  <si>
    <t>dd35101a-8bd5-452d-a3a2-164870b3f3b8</t>
  </si>
  <si>
    <t>512b4e6b-4e5d-41f6-baee-7302c6c5cac0</t>
  </si>
  <si>
    <t>2f527a13-c0a3-4100-9dd3-1bd405a2be19</t>
  </si>
  <si>
    <t>ef9d4dfd-10ff-4d2b-bee1-665e6c4d8a1b</t>
  </si>
  <si>
    <t>5baacc55-ea25-4dfa-8114-8a851a6a815f</t>
  </si>
  <si>
    <t>5e7458b9-48b9-43d7-9cfb-ee8916554243</t>
  </si>
  <si>
    <t>d9df4f8d-23a8-4614-9cd7-fe09e442615c</t>
  </si>
  <si>
    <t>24f17e6b-0162-4966-b935-230c81bb34d1</t>
  </si>
  <si>
    <t>cb454a82-74ba-413b-a584-d851d9b9e4f7</t>
  </si>
  <si>
    <t>d986e722-0abf-4562-b656-98e8a9272ac9</t>
  </si>
  <si>
    <t>47dcc194-b0da-4b96-ac1b-e409101f277b</t>
  </si>
  <si>
    <t>8c10f393-8f12-4768-9946-dc9417acd3e8</t>
  </si>
  <si>
    <t>9577a436-a07b-4269-9159-bf569f9d2cf0</t>
  </si>
  <si>
    <t>01e80541-7a38-4faf-941c-02f7e605a644</t>
  </si>
  <si>
    <t>dcc1db34-9d7a-4336-9357-daca6c8a461f</t>
  </si>
  <si>
    <t>ff733b20-3f86-4191-9801-1e3b70ca3c00</t>
  </si>
  <si>
    <t>96986761-c557-4fda-906c-d6457831ba83</t>
  </si>
  <si>
    <t>7c646f34-aecb-4ae8-8ac5-b53af67a33fe</t>
  </si>
  <si>
    <t>fb9d3e82-82fe-4105-bf57-efd2f92ca7c0</t>
  </si>
  <si>
    <t>c6cc9f1f-bec8-4dcf-806c-31b814191548</t>
  </si>
  <si>
    <t>73d4d1a5-f0f9-4163-b668-866e0338862d</t>
  </si>
  <si>
    <t>ca5daa36-67dc-45d6-a3b3-985d080c70d4</t>
  </si>
  <si>
    <t>06d5cba5-8a5f-49d3-9383-bf13942549d7</t>
  </si>
  <si>
    <t>5ab39e2b-6882-4479-8ed1-22be7641a828</t>
  </si>
  <si>
    <t>e642c885-51cf-43a1-9e38-18468f8c6aa7</t>
  </si>
  <si>
    <t>0bff2a03-bec0-4259-adc5-9c632ea847a2</t>
  </si>
  <si>
    <t>1b327df9-0263-413e-bae6-9b4bf48c6a8a</t>
  </si>
  <si>
    <t>840bde00-77eb-4514-8ee8-abd26503b9e5</t>
  </si>
  <si>
    <t>7486b1d4-b7e2-484a-a5e6-10b8e9c4ee57</t>
  </si>
  <si>
    <t>d999c0bf-fe71-43d8-9532-6271e1c24304</t>
  </si>
  <si>
    <t>a74850f9-5cc6-4cc6-82e0-40bf4d075888</t>
  </si>
  <si>
    <t>c11ff233-b850-49ce-b31d-582318117a83</t>
  </si>
  <si>
    <t>57942dd2-9fca-4f55-947c-3ce3d0720a75</t>
  </si>
  <si>
    <t>4e8537f8-066f-4c53-8027-904a2d5a765d</t>
  </si>
  <si>
    <t>e2437135-d531-412e-8b52-04ba69dd3e1e</t>
  </si>
  <si>
    <t>bbaf87b6-3e7a-4306-a47c-be9b4630ed9c</t>
  </si>
  <si>
    <t>aa32817c-f4a9-4fa4-90af-3d522b50f446</t>
  </si>
  <si>
    <t>3c5717e8-e80e-411a-a0e3-d9ca5d848c6e</t>
  </si>
  <si>
    <t>54293d37-9a8d-4cb8-adc7-0863dad5d44a</t>
  </si>
  <si>
    <t>118fcf05-5323-488d-83cb-826baa6f1ad8</t>
  </si>
  <si>
    <t>c1b1bd4c-ed57-4c66-8aa7-8d02357096b0</t>
  </si>
  <si>
    <t>dec46424-0012-4950-b723-50c3ff6a72b6</t>
  </si>
  <si>
    <t>96f87208-90b6-4a2b-b031-a63443c2d31d</t>
  </si>
  <si>
    <t>9ce3c961-23b4-42d0-9e12-4afee1c6e8ed</t>
  </si>
  <si>
    <t>7a0f8c5f-6f85-49f1-a8ea-587042bb6df7</t>
  </si>
  <si>
    <t>23de724f-feeb-4e1d-8db7-735e47c90523</t>
  </si>
  <si>
    <t>99e16399-016d-4d3f-877b-952d06999def</t>
  </si>
  <si>
    <t>39674fec-e67d-40f1-978a-2e6d60b298ed</t>
  </si>
  <si>
    <t>b048a339-6592-4197-97e1-332b2bd7763a</t>
  </si>
  <si>
    <t>cb49f21a-5c31-4256-b2e5-0fcff8f43bff</t>
  </si>
  <si>
    <t>d97bb739-806c-4126-ac95-3d02336fe336</t>
  </si>
  <si>
    <t>9aea402f-0c3c-4089-97cf-be0a1fd503d0</t>
  </si>
  <si>
    <t>772e7c98-bceb-4dcc-b4d0-c0bea9fd27b2</t>
  </si>
  <si>
    <t>692cd1bf-7235-47ec-af4e-308d34d5c0b7</t>
  </si>
  <si>
    <t>d6b9fc4f-1652-4b13-a2a9-6c949ca1bca3</t>
  </si>
  <si>
    <t>e86e063c-e95b-4186-a178-679be4e27930</t>
  </si>
  <si>
    <t>c93849f2-afe6-4e57-a53f-029889ae4ae4</t>
  </si>
  <si>
    <t>e62e83f7-9bf8-4328-bd12-c3f095bfbe8a</t>
  </si>
  <si>
    <t>26e5993a-af60-4f57-a464-e6cbcc352810</t>
  </si>
  <si>
    <t>0fc0e652-5f83-4625-a07f-884dceaa9e27</t>
  </si>
  <si>
    <t>5ac7745d-900c-40e1-a17f-be2cd56b2723</t>
  </si>
  <si>
    <t>af421813-4f79-4be5-9ab2-d603ed8cb825</t>
  </si>
  <si>
    <t>ee74a129-33e3-4b5a-93c0-75602346979e</t>
  </si>
  <si>
    <t>f1642ccc-5551-49cd-973f-adc01480efb1</t>
  </si>
  <si>
    <t>fd6a5cb7-67ac-4203-bd43-2af98bd2931d</t>
  </si>
  <si>
    <t>1d77dbd4-8a98-4372-b887-26e1f4b92c15</t>
  </si>
  <si>
    <t>0e3aa7f0-f479-459d-a806-a2ce26e25145</t>
  </si>
  <si>
    <t>d8f8b92b-c18f-4177-8bbc-f37a77ae0a1d</t>
  </si>
  <si>
    <t>79fbede6-fc21-44aa-be6a-57b5d9723a02</t>
  </si>
  <si>
    <t>fc333a7a-1032-4eab-98af-37970b25a769</t>
  </si>
  <si>
    <t>b795d58f-ed72-44dc-91b2-1ce5528516be</t>
  </si>
  <si>
    <t>e90c74c1-f7d0-4d65-a81f-23f810645350</t>
  </si>
  <si>
    <t>0b056cd0-0e75-444e-9f72-d7271a8a498a</t>
  </si>
  <si>
    <t>5c50a860-0165-4aa3-aa23-0072e0fb16e1</t>
  </si>
  <si>
    <t>b84949ed-8d7b-4590-ae42-e37e89b38cb8</t>
  </si>
  <si>
    <t>238bec9b-af35-43a6-9eb3-ec82b62f7f4f</t>
  </si>
  <si>
    <t>9fb6c004-c4e5-45b3-87de-56e60478678c</t>
  </si>
  <si>
    <t>de28f1ef-8e34-4b99-92f8-c33b0f94c9a1</t>
  </si>
  <si>
    <t>e210f966-aa12-4c3b-8626-f936ca2f2916</t>
  </si>
  <si>
    <t>b135be98-8ade-4fc8-aedb-dcb53c3408e9</t>
  </si>
  <si>
    <t>ee524369-7c4f-494e-8109-0cb0978e98f1</t>
  </si>
  <si>
    <t>aaf7ed43-d3f9-4669-a853-38ab0d370263</t>
  </si>
  <si>
    <t>54a1c696-3fae-46fa-ba4f-11e75ee3e66e</t>
  </si>
  <si>
    <t>26825874-d1d3-4c2d-bb78-d4db94b36295</t>
  </si>
  <si>
    <t>a86b36ea-d551-437d-85d8-2b19b48cb443</t>
  </si>
  <si>
    <t>8616d349-f143-43b7-9b1a-74c198b60d99</t>
  </si>
  <si>
    <t>6e4146c4-5814-44d1-bc8b-89b6feaaf98d</t>
  </si>
  <si>
    <t>99bf1926-8001-42e2-ac7c-0ecd44f163d5</t>
  </si>
  <si>
    <t>ff5b1709-c71c-4357-8ec3-012ab860f20e</t>
  </si>
  <si>
    <t>745da0fc-2ff7-4d61-b2c1-6c5fa9618aa2</t>
  </si>
  <si>
    <t>e77a9012-77e5-4f6d-8642-1b63348c0980</t>
  </si>
  <si>
    <t>34ebed2a-1125-4c34-9388-236a05b6fe0f</t>
  </si>
  <si>
    <t>1f2e4949-7822-4809-bbbd-a87611239ea1</t>
  </si>
  <si>
    <t>cf782299-ef85-4104-a68d-11659b5411e2</t>
  </si>
  <si>
    <t>0c87be76-deb5-495d-a268-72e7c48528e3</t>
  </si>
  <si>
    <t>179532a5-c1bf-4823-aab3-30472e46dc74</t>
  </si>
  <si>
    <t>4c58541b-d8ae-4dfe-a009-339863e35acf</t>
  </si>
  <si>
    <t>5c140761-d812-4708-9700-a0826df253c5</t>
  </si>
  <si>
    <t>2896b0bc-e69a-46c7-bf59-5cc5d6599334</t>
  </si>
  <si>
    <t>7d9904e3-a040-44ed-afd1-7bfbdb47c21c</t>
  </si>
  <si>
    <t>ca98f6b7-b687-4aa2-a80c-4575f16b8f30</t>
  </si>
  <si>
    <t>7cbc9372-2824-4f92-a7fc-7c564c3e5992</t>
  </si>
  <si>
    <t>2ee5e069-6d13-4254-856b-221ba5fedcf3</t>
  </si>
  <si>
    <t>ac91faa5-c294-4b15-a997-0b5c1788acaf</t>
  </si>
  <si>
    <t>91ab1872-88f3-4fd8-9811-c1fae38b0b47</t>
  </si>
  <si>
    <t>aca55369-c0c3-4f92-92e7-4ad27cc4b779</t>
  </si>
  <si>
    <t>81d5af6c-13eb-4ab1-a74b-5a6e612c6824</t>
  </si>
  <si>
    <t>ac8eba79-2e98-4c74-a609-4457922a70b6</t>
  </si>
  <si>
    <t>6348b031-b08e-46e3-80b7-b3d2014ac325</t>
  </si>
  <si>
    <t>dc79a900-3d69-4ae1-98e9-67825a80519d</t>
  </si>
  <si>
    <t>b924ad3a-7517-4983-b2ae-6d88c7a8a1b0</t>
  </si>
  <si>
    <t>84dac81b-5a69-4d9c-acdc-5386b4f5accc</t>
  </si>
  <si>
    <t>ebf162ec-8c9a-4e77-8c94-d7b672493fda</t>
  </si>
  <si>
    <t>c3d5baf7-fe66-478c-8235-95b97053fec8</t>
  </si>
  <si>
    <t>958ae9ae-0278-4f9b-a70e-1f816954914f</t>
  </si>
  <si>
    <t>e739ba14-1090-4e1d-a051-7e388bbf7df0</t>
  </si>
  <si>
    <t>b528ca41-d3ba-4743-bbcd-cd6c2385e67d</t>
  </si>
  <si>
    <t>fb8dd3eb-fa9f-426d-bcc8-18a4f31b2622</t>
  </si>
  <si>
    <t>d7fb40aa-86c5-4e03-b32f-c041dfa64a9d</t>
  </si>
  <si>
    <t>c0b14fad-ea71-487d-80dd-9e647e9e93e3</t>
  </si>
  <si>
    <t>012777fa-cd71-4a11-80e2-53ce9d166488</t>
  </si>
  <si>
    <t>2b5c7abe-4ee9-4961-8115-88bde31ae675</t>
  </si>
  <si>
    <t>8f52fb73-10b1-4109-846c-5cb6b5ee7c1b</t>
  </si>
  <si>
    <t>83a7b190-c24d-4467-9263-d017e2c89bdc</t>
  </si>
  <si>
    <t>Başakşehir</t>
  </si>
  <si>
    <t>Ziya Gökalp</t>
  </si>
  <si>
    <t>5a20300e-ddb0-4916-a8e3-93ceb5fd538a</t>
  </si>
  <si>
    <t>3801ed28-5c74-4301-a1b2-641b231a1dd3</t>
  </si>
  <si>
    <t>8b9b806c-8b15-469f-b2b4-54e82cd65c77</t>
  </si>
  <si>
    <t>afa3b92a-8a39-4642-a97d-92b026c20e1e</t>
  </si>
  <si>
    <t>6f0e630b-42cf-4e0c-9c62-e96e8b735e41</t>
  </si>
  <si>
    <t>b61c4881-2073-454a-886c-7f6fa1585721</t>
  </si>
  <si>
    <t>2be4e009-044d-4813-b52c-f2c878033fb7</t>
  </si>
  <si>
    <t>ddb76ff4-cc16-4ad5-bf20-8da5a4bb051e</t>
  </si>
  <si>
    <t>99fd3902-4281-4de8-81d9-34dd5bc5eec2</t>
  </si>
  <si>
    <t>6889256c-3e3f-46eb-bd53-45bad400f0e3</t>
  </si>
  <si>
    <t>c4601399-03f2-4a7b-87f6-3c12653b3866</t>
  </si>
  <si>
    <t>2c83a58b-5c60-4b7c-a2a9-050838e838e0</t>
  </si>
  <si>
    <t>8a736bdd-308e-4719-a34a-bf47a9fe70e3</t>
  </si>
  <si>
    <t>ee8111b6-9e11-4edc-9bd9-966a8cf8eadf</t>
  </si>
  <si>
    <t>f5057ae3-b7e3-449d-b0c9-f412bc226285</t>
  </si>
  <si>
    <t>ad2f6efc-1733-4c0e-95c0-83d7242d7127</t>
  </si>
  <si>
    <t>90b13add-c256-462e-9944-3942b78ad41f</t>
  </si>
  <si>
    <t>b24021aa-a594-45b0-8c3f-c7654b069474</t>
  </si>
  <si>
    <t>6545813a-c30d-4406-8661-51ca39bad64c</t>
  </si>
  <si>
    <t>ca16168b-2218-4044-90c1-890e50c030af</t>
  </si>
  <si>
    <t>5a594beb-35e3-44a4-8b40-8979159618da</t>
  </si>
  <si>
    <t>e790c4f3-c99a-494f-94f1-1ed4920e94e3</t>
  </si>
  <si>
    <t>7090af18-c814-4caa-8dd5-b3b59677d84c</t>
  </si>
  <si>
    <t>632a3063-d1e8-4ee4-87e3-d206f532db5a</t>
  </si>
  <si>
    <t>62d618b1-7d00-47c9-a49b-7c8ff8bbaf92</t>
  </si>
  <si>
    <t>ff5eefb9-4bfd-4eff-a0a8-85f8dad35f36</t>
  </si>
  <si>
    <t>a30ab982-ecc9-4b0d-9f71-8b61910819c2</t>
  </si>
  <si>
    <t>6bfdf745-9568-4d6c-b705-4c079cf83d99</t>
  </si>
  <si>
    <t>b6fb0e6f-a03c-4c3b-b77d-e7c5e013b3f2</t>
  </si>
  <si>
    <t>3c60b6a5-bcce-4873-a3e5-bfcfc5dbc984</t>
  </si>
  <si>
    <t>2e77f085-7038-4979-989b-38c24cdde538</t>
  </si>
  <si>
    <t>f24b166e-4437-4aab-92d4-432cd59dc62d</t>
  </si>
  <si>
    <t>008ac367-4ac3-4f8f-b6b4-35e8ad1690dc</t>
  </si>
  <si>
    <t>a2dd86c1-dfb7-4867-8858-6eac07ed9fb1</t>
  </si>
  <si>
    <t>6899f587-3a39-4b6d-9ffb-dcb65788a8c9</t>
  </si>
  <si>
    <t>f639f350-5b88-4d57-95d3-620c90e5b24a</t>
  </si>
  <si>
    <t>52f154b8-eea0-4d93-9862-4b946c082b16</t>
  </si>
  <si>
    <t>9e8658ae-2d01-4664-9bcc-2891b1ba859c</t>
  </si>
  <si>
    <t>3529ef4a-19a7-45bd-adc0-b29f817ee0d4</t>
  </si>
  <si>
    <t>1b61e93f-f161-4362-a4b9-06a88e6d8bbc</t>
  </si>
  <si>
    <t>18891592-944d-4c47-a574-fc18d5fc4851</t>
  </si>
  <si>
    <t>b5bfc531-8d3a-416f-8e3b-a7140dff4cbe</t>
  </si>
  <si>
    <t>6ca3e8e6-42ea-4d43-a1ec-4bdc7ebd3d73</t>
  </si>
  <si>
    <t>5f07ff17-3752-4b2a-8ff0-c04b46918587</t>
  </si>
  <si>
    <t>6a7a81db-e122-46dc-ae10-af1ec78baf58</t>
  </si>
  <si>
    <t>7c730c7a-c550-4cab-9666-e25896bdb961</t>
  </si>
  <si>
    <t>b3ad89d8-0969-4794-99d7-995961e1a736</t>
  </si>
  <si>
    <t>d8de26ea-f85c-4586-a21a-5f5c80f63603</t>
  </si>
  <si>
    <t>232dd818-512e-4eba-bbdb-4e3b84400d64</t>
  </si>
  <si>
    <t>f8a64d4d-8ed1-4926-8c07-7733d050b06c</t>
  </si>
  <si>
    <t>95abfa03-b252-46e7-9049-7b7940cbbd89</t>
  </si>
  <si>
    <t>21ebcfae-87df-4734-a856-d249a4124763</t>
  </si>
  <si>
    <t>53c39b83-d855-4763-9540-a3586aac5d51</t>
  </si>
  <si>
    <t>6264ed7a-dd3c-4edc-9363-fd12348949c5</t>
  </si>
  <si>
    <t>f963cbfe-e157-4c1d-9d16-ff9184e0dd53</t>
  </si>
  <si>
    <t>59dd79b0-4384-410d-929f-fb63b9df9aad</t>
  </si>
  <si>
    <t>89e69968-7819-4426-bda8-4d2f600875e0</t>
  </si>
  <si>
    <t>5d6dc81f-62e1-443e-b01d-4d3780428051</t>
  </si>
  <si>
    <t>b8e73b84-6774-4d83-95b5-ebdfd6e0664b</t>
  </si>
  <si>
    <t>8d4b353a-4455-41ba-8ce6-f6db2aedcad2</t>
  </si>
  <si>
    <t>7a19d5a4-97f9-4788-b84f-5bf40c606d1f</t>
  </si>
  <si>
    <t>9145d7d5-7569-4991-97d4-33ce0b795a32</t>
  </si>
  <si>
    <t>b9e0d8df-947e-4420-957b-fbc9c6512c0c</t>
  </si>
  <si>
    <t>4da6718c-0fcb-43a7-abe8-856fa90625c6</t>
  </si>
  <si>
    <t>1789b79e-a3f8-4932-9abc-20d1c1239638</t>
  </si>
  <si>
    <t>5c63b17c-48b3-4224-bbd1-68c52a52b9bc</t>
  </si>
  <si>
    <t>35840ce2-772a-4ea6-bca8-50dee7a367dd</t>
  </si>
  <si>
    <t>35463521-6062-4d66-a26d-a0d81bdc598d</t>
  </si>
  <si>
    <t>5e111b0b-d712-4f46-9409-8e785b63e32d</t>
  </si>
  <si>
    <t>a02015d0-a102-4a65-8823-5caafa6cf08a</t>
  </si>
  <si>
    <t>96a38e1c-34b9-44f2-9604-397218128caa</t>
  </si>
  <si>
    <t>f2c4df39-6857-440f-880d-918460b6bade</t>
  </si>
  <si>
    <t>1d2c7383-1848-4ab7-b0df-c341a9f85b17</t>
  </si>
  <si>
    <t>04eb3139-faca-4ddc-8304-9fa358cde2c5</t>
  </si>
  <si>
    <t>5dc6fd16-f4aa-48d6-868d-4fe9efb13fd1</t>
  </si>
  <si>
    <t>c5a45860-3bfe-4508-aff7-91c68343f541</t>
  </si>
  <si>
    <t>acf9302b-c9ba-4fd2-a64c-fbaa25d6812a</t>
  </si>
  <si>
    <t>d2f7decb-e6a9-4055-b54b-e9864eb58d5d</t>
  </si>
  <si>
    <t>f45121df-7816-43dc-8f40-b32f0868c779</t>
  </si>
  <si>
    <t>a4224a11-8f1f-46f4-9aa4-5b0a3ab22688</t>
  </si>
  <si>
    <t>02d7fa5d-6d34-49f6-a9aa-bbfdc550e9c1</t>
  </si>
  <si>
    <t>ad82898a-2dae-445d-9ab4-7c79e0770e85</t>
  </si>
  <si>
    <t>3084daab-76df-4181-a4b3-0e25c489d814</t>
  </si>
  <si>
    <t>3018ac2c-f3f2-4323-9a1d-6f8c293b8297</t>
  </si>
  <si>
    <t>5220f736-f35b-43bd-9521-4ae303d08706</t>
  </si>
  <si>
    <t>c6e48aeb-4257-46ee-a6d5-d1629320e4fb</t>
  </si>
  <si>
    <t>376c4b1c-993c-456e-abb1-d403edb28dc9</t>
  </si>
  <si>
    <t>028e44e2-ccd6-49cb-aa14-04819a1b14a8</t>
  </si>
  <si>
    <t>ab32cd09-1994-4fe9-979a-ba5232bc6024</t>
  </si>
  <si>
    <t>c2270102-f833-46dd-9f57-af643833c514</t>
  </si>
  <si>
    <t>2cb80f44-43d1-45c8-980e-4a12142cf3ba</t>
  </si>
  <si>
    <t>3944ed9f-4df6-4c4b-953e-17c75cce6631</t>
  </si>
  <si>
    <t>5107c90c-1f82-499e-9914-c31add02d75f</t>
  </si>
  <si>
    <t>aaf09bf5-aab1-4b6d-a1c6-3590d27aca39</t>
  </si>
  <si>
    <t>8a8a1064-af6a-47f0-ab7b-df90e00cc42d</t>
  </si>
  <si>
    <t>82b4c5e3-4417-4784-9b4f-baa88155fdb3</t>
  </si>
  <si>
    <t>c7be7338-156e-478c-8b9b-319e680f3808</t>
  </si>
  <si>
    <t>7a662fed-ba73-475a-a131-d78f913058a2</t>
  </si>
  <si>
    <t>36dcd784-ea2f-437e-a26c-aed30380843d</t>
  </si>
  <si>
    <t>0e813b04-38b8-4106-bdff-e829fb447e3f</t>
  </si>
  <si>
    <t>86a4f1d2-d94c-4696-9fdf-cc68defeb318</t>
  </si>
  <si>
    <t>97cd3381-2532-4734-b5dc-83d6f6b0a130</t>
  </si>
  <si>
    <t>010ab0e7-0134-40fb-b7a8-0ee1f4970919</t>
  </si>
  <si>
    <t>8c9d352c-ae39-4478-8ff3-86473c3462d9</t>
  </si>
  <si>
    <t>0126d0ce-9a3c-4066-8cb3-8eff8e23ec2f</t>
  </si>
  <si>
    <t>e7e3f12d-c820-44c0-bf05-a7b1eff725ff</t>
  </si>
  <si>
    <t>fb4f2729-7cf0-41b5-b48b-830784e1c58c</t>
  </si>
  <si>
    <t>e1bd58a9-cde8-4ff7-b10a-c08a0685c8e8</t>
  </si>
  <si>
    <t>51d9cc76-b488-45f8-9f52-cdb169a4bb42</t>
  </si>
  <si>
    <t>eeec7c26-bd34-4d02-ad8c-5f36972a59ff</t>
  </si>
  <si>
    <t>d047b332-cba0-4e6e-ac70-84a64a601d84</t>
  </si>
  <si>
    <t>038d440f-e6bf-4c64-9ed0-3cc026ff3e1f</t>
  </si>
  <si>
    <t>b0a73504-075c-4988-b0a2-b68a26df9eee</t>
  </si>
  <si>
    <t>39c2dd73-65dd-4376-9503-7e258adb1994</t>
  </si>
  <si>
    <t>a665adad-6d9c-442d-a4d4-0c538f16f402</t>
  </si>
  <si>
    <t>5cbfa5ce-a96c-4e1e-be77-c65b71a3a965</t>
  </si>
  <si>
    <t>70f38e39-635f-4d5a-b58f-26b5f51dd0f6</t>
  </si>
  <si>
    <t>352d8b9a-b5da-40be-81d9-84783f685e0a</t>
  </si>
  <si>
    <t>a65a0be7-a146-4603-b713-91159c1e3eb8</t>
  </si>
  <si>
    <t>d41cea45-363a-4ca8-bf4d-d4f6f30ce8e2</t>
  </si>
  <si>
    <t>bc044263-9750-431f-b68e-191763c0957a</t>
  </si>
  <si>
    <t>Aydınevler</t>
  </si>
  <si>
    <t>8c517a19-a1e8-45d3-af01-8e8278538d61</t>
  </si>
  <si>
    <t>ea0b3ae5-365e-4b59-94ce-6b8145bcfebc</t>
  </si>
  <si>
    <t>fae48721-f07f-49cc-beb4-7d5062572545</t>
  </si>
  <si>
    <t>b910dc7b-86c9-444a-ae77-d6f13c5c3585</t>
  </si>
  <si>
    <t>544ecb5b-46d0-446d-8cf6-eed9d324983d</t>
  </si>
  <si>
    <t>832d50f6-b1fd-4a4b-adf5-19895d4b4f36</t>
  </si>
  <si>
    <t>909ffa5c-9f31-4a4b-bfa6-82b7ed8c5b04</t>
  </si>
  <si>
    <t>a4d21ab2-f9ae-460e-99d6-065f7267c26a</t>
  </si>
  <si>
    <t>d4aa15ab-3336-4a14-b7ac-38507b5f1dc3</t>
  </si>
  <si>
    <t>bc868796-eb6d-4d64-8def-14d7eecd737c</t>
  </si>
  <si>
    <t>0f836aad-6716-4592-8a3b-66b23fe243a0</t>
  </si>
  <si>
    <t>21cbba43-7e72-4642-990e-d981bf3ecf41</t>
  </si>
  <si>
    <t>d9b6c388-cad0-4946-a16d-2a60bde0e948</t>
  </si>
  <si>
    <t>c9a7a55b-375f-493e-bc64-abb16eee6635</t>
  </si>
  <si>
    <t>9a28d27d-bd21-44f1-bf61-8291a891a194</t>
  </si>
  <si>
    <t>f873f275-fb47-4992-8fed-e1b2b9c37bb9</t>
  </si>
  <si>
    <t>1d71e49c-a45f-45b1-9d65-df734a9761ac</t>
  </si>
  <si>
    <t>7086854c-7c0b-4499-b74e-1e97c036f2f8</t>
  </si>
  <si>
    <t>2102a042-f4f3-4162-91db-d64c540df7cd</t>
  </si>
  <si>
    <t>2dadbe55-b91c-41cc-804f-221a50ade61a</t>
  </si>
  <si>
    <t>205d456e-b8c2-4604-9885-0260b5d83c4b</t>
  </si>
  <si>
    <t>9612eae2-f42d-4480-8dd7-746685df0050</t>
  </si>
  <si>
    <t>b13c6b75-a4d3-4698-a521-ae7e0d98c104</t>
  </si>
  <si>
    <t>d746c605-d25b-43aa-96ba-bf70a07756fb</t>
  </si>
  <si>
    <t>499c0965-a43a-4a9b-aca5-7c353eec7773</t>
  </si>
  <si>
    <t>554cfe11-cbf2-46db-aaef-ceee18a97875</t>
  </si>
  <si>
    <t>c149e3ba-66a6-41d8-9e6b-8cdab92ba85e</t>
  </si>
  <si>
    <t>acfc11fb-70f1-4298-8d94-18d6d2e17843</t>
  </si>
  <si>
    <t>87e5ac37-34f6-4173-a7fa-c777a07ecf08</t>
  </si>
  <si>
    <t>44a76102-4718-42be-8027-f8e107cb947b</t>
  </si>
  <si>
    <t>8a92cd98-3756-47cb-9931-5452396faefc</t>
  </si>
  <si>
    <t>72ba04b4-7ede-467f-b54a-6a7cecfba9a0</t>
  </si>
  <si>
    <t>814a397c-fe68-4f55-86ad-e7c716a7b24a</t>
  </si>
  <si>
    <t>5bdc6fee-affe-4ffa-b51a-d7e5b9c1f348</t>
  </si>
  <si>
    <t>6371bbda-c5e8-4e7b-9b2e-b1fb559b3f40</t>
  </si>
  <si>
    <t>1bca8c33-d5b4-4bf2-92e1-f87a45ae34e3</t>
  </si>
  <si>
    <t>4686509c-7b02-4734-9511-a515d4409456</t>
  </si>
  <si>
    <t>cb8cf115-19b0-4e28-bc24-9b6060c15d54</t>
  </si>
  <si>
    <t>505db33a-a7c9-4128-b174-513a26fbe092</t>
  </si>
  <si>
    <t>4de7f3bd-627a-431e-b3f5-30f95b28e5e4</t>
  </si>
  <si>
    <t>0dbd85c0-f4b0-4e99-9ec1-d7af51d3fa49</t>
  </si>
  <si>
    <t>80c06f84-817e-4690-b990-1c4f0726d5b8</t>
  </si>
  <si>
    <t>e4ee1df8-0fe2-4f74-a45f-035cc666e336</t>
  </si>
  <si>
    <t>c6f945fc-434b-472f-b288-00ac8d124c8a</t>
  </si>
  <si>
    <t>d7841006-bb8d-41e1-8cb6-89f1b657d29c</t>
  </si>
  <si>
    <t>59a21498-895f-413d-ac88-c7b36640fc35</t>
  </si>
  <si>
    <t>bd5aa2a6-6e5c-4a70-824e-bd5a41eb39d5</t>
  </si>
  <si>
    <t>c1ad91a7-02bc-4d9b-9d21-35113e738d60</t>
  </si>
  <si>
    <t>4db90e57-00fa-4e78-948c-d3101de7329e</t>
  </si>
  <si>
    <t>321e73db-2174-47d8-b41c-4b4b0214ea65</t>
  </si>
  <si>
    <t>1c8b8593-7e29-4824-a3dd-738e90df925f</t>
  </si>
  <si>
    <t>9830f8ed-191e-4271-aaea-f3cfb2560ad2</t>
  </si>
  <si>
    <t>e5dee21d-010c-4dbb-9052-8ceabce82afe</t>
  </si>
  <si>
    <t>90f013ff-290f-4016-a631-ca9f7aee6de6</t>
  </si>
  <si>
    <t>23104da4-ac18-40e4-8473-3474c643cee5</t>
  </si>
  <si>
    <t>b64a65fb-a650-4c98-87b2-24427d72cf86</t>
  </si>
  <si>
    <t>191cce56-7df3-4c63-a6a5-c73b699b38d2</t>
  </si>
  <si>
    <t>d5cc45c9-1994-4670-9c7e-c984d6bbf6d2</t>
  </si>
  <si>
    <t>527eca10-78d9-4ca2-8943-edbf301c080e</t>
  </si>
  <si>
    <t>1c04084b-97ad-4254-8cf0-44b04a8fbad5</t>
  </si>
  <si>
    <t>0ccf1afb-2228-4e4e-93aa-b8e9dce6ef81</t>
  </si>
  <si>
    <t>fe15babf-ccf7-4b56-aa28-4b72378cb81b</t>
  </si>
  <si>
    <t>efe1c0ae-c7f1-4f14-b566-d0c7a1a3aa87</t>
  </si>
  <si>
    <t>cf7605ea-3ba5-49ba-a68f-222162084004</t>
  </si>
  <si>
    <t>87516783-4453-4747-97ef-b2eaff7012dd</t>
  </si>
  <si>
    <t>9a550fad-f5b6-49ce-a5e6-04421e117682</t>
  </si>
  <si>
    <t>54aa921d-f774-422a-beac-011af812122f</t>
  </si>
  <si>
    <t>9b468570-9945-4336-9407-c4e053f7a0c8</t>
  </si>
  <si>
    <t>f3b23809-60d6-4b4a-a95e-1be9855f1f31</t>
  </si>
  <si>
    <t>1ca83448-51bb-4c22-8a73-537f2747e0c2</t>
  </si>
  <si>
    <t>8efc3645-f0ed-41e6-98ea-5b5be5fe13c7</t>
  </si>
  <si>
    <t>cd43a6d1-b1c2-451f-bb6c-2219096ac58f</t>
  </si>
  <si>
    <t>eb2f07e0-a24b-4653-b079-01a705b33433</t>
  </si>
  <si>
    <t>184e525f-a8d7-40ad-b21b-bf63b10c33c1</t>
  </si>
  <si>
    <t>803a41ed-6420-4dc0-b415-694af7f9fc2f</t>
  </si>
  <si>
    <t>123efd0e-404e-4e04-ba02-20f77719f71a</t>
  </si>
  <si>
    <t>ed32a3fa-d438-438f-915c-476d95f4c33f</t>
  </si>
  <si>
    <t>b4d1ee3d-75d4-4a35-a45a-45cf2ccba816</t>
  </si>
  <si>
    <t>6b97bece-e2da-4b8c-9cfe-e643b1fda02c</t>
  </si>
  <si>
    <t>4a85f75e-af3f-4222-a221-2172603aa775</t>
  </si>
  <si>
    <t>b65c1b83-6a2a-498c-90c7-351fb29105d8</t>
  </si>
  <si>
    <t>df7411de-a8d3-4fff-93d2-33047d2e2817</t>
  </si>
  <si>
    <t>7486607d-2c28-4de2-99ef-b702d3679bae</t>
  </si>
  <si>
    <t>a85e7ca4-00d5-415b-aa66-96b3df68faf7</t>
  </si>
  <si>
    <t>1103182f-56f2-4248-926c-047fcc2a3377</t>
  </si>
  <si>
    <t>32176159-7327-4889-bd36-de634ed4c8b1</t>
  </si>
  <si>
    <t>3b58f234-9d63-44e5-8859-f35a88a12a03</t>
  </si>
  <si>
    <t>33d03d4c-73d4-4ffa-9f35-9162c0cdaf64</t>
  </si>
  <si>
    <t>7a263d48-db74-416c-acec-53e1237e543c</t>
  </si>
  <si>
    <t>0d8fc0eb-6ce5-42fe-8ea1-34212c837e25</t>
  </si>
  <si>
    <t>3d7483d5-f74b-4ac1-b4cd-7324ede85547</t>
  </si>
  <si>
    <t>b279a474-6e28-4763-a574-8cba5286a6cc</t>
  </si>
  <si>
    <t>3d5d6481-46ef-41c1-8811-1246b0af82b5</t>
  </si>
  <si>
    <t>53a91a92-1ff9-4822-bd3e-14f5228eaf98</t>
  </si>
  <si>
    <t>993ca937-ccac-4afb-b08c-b712501f1319</t>
  </si>
  <si>
    <t>880c0c4d-2695-414c-8eeb-2f0e090ba21e</t>
  </si>
  <si>
    <t>93ab44bc-6119-48ce-b991-b217fa6df3c2</t>
  </si>
  <si>
    <t>45b1459f-e77e-449d-b370-ad57f304678f</t>
  </si>
  <si>
    <t>d4990d31-092f-4a61-8928-010e22aea9d8</t>
  </si>
  <si>
    <t>cbc9d152-d622-4385-9aae-4d0b80da2981</t>
  </si>
  <si>
    <t>Başıbüyük</t>
  </si>
  <si>
    <t>ad584d0c-d9a8-44c6-ac57-22129aeb9b03</t>
  </si>
  <si>
    <t>7549ed72-f322-43c4-b1d5-e960d9cbaab2</t>
  </si>
  <si>
    <t>090575e1-3b8a-470f-a8d9-721527b787f0</t>
  </si>
  <si>
    <t>4c26e659-64c5-49fd-bd2f-950cb0a919e9</t>
  </si>
  <si>
    <t>1216b683-386e-4acc-a4ef-e9a8756e909e</t>
  </si>
  <si>
    <t>8261350d-a4c2-4120-b637-cdf3ae5e1964</t>
  </si>
  <si>
    <t>25a088a4-b4bd-4248-a45a-b0119a0074ac</t>
  </si>
  <si>
    <t>d216b2e8-bde2-43ca-a280-6039576fb2cd</t>
  </si>
  <si>
    <t>eb260be7-7d78-40c5-9971-441b8a5a4ffe</t>
  </si>
  <si>
    <t>5d37d1ad-631b-451c-b172-9cf8877b2b39</t>
  </si>
  <si>
    <t>727e8f79-6de8-4cb0-8dec-328cf1c96167</t>
  </si>
  <si>
    <t>43f4da07-4fa8-4564-b233-45f1900885b1</t>
  </si>
  <si>
    <t>26baf286-52cb-4173-abef-4db70d0a4035</t>
  </si>
  <si>
    <t>b64f31be-2bae-4477-8786-ea1725bc2399</t>
  </si>
  <si>
    <t>39effcf5-fc0b-4115-888e-8486d82ca4af</t>
  </si>
  <si>
    <t>64503eb5-0a0e-4628-b5cf-bd8ab24cdb0e</t>
  </si>
  <si>
    <t>c35c9929-dbd2-4e0a-a6a5-c24c749fe649</t>
  </si>
  <si>
    <t>982df395-b7de-4a1e-95e0-6dd1d261bb04</t>
  </si>
  <si>
    <t>dfcdb001-735a-4a57-ad23-6ff9037af4af</t>
  </si>
  <si>
    <t>c3f04228-9d70-439f-b2bc-b66a0001ae82</t>
  </si>
  <si>
    <t>e9d60a2a-28b9-425e-bbb3-049b1dbc2ec1</t>
  </si>
  <si>
    <t>f8f9421a-253f-44fe-94eb-ebd59ba07b00</t>
  </si>
  <si>
    <t>86071dbc-3abc-473e-b3a0-0fbeb01c962a</t>
  </si>
  <si>
    <t>32c4986b-72b7-44ca-913b-518a9f555250</t>
  </si>
  <si>
    <t>6153d384-1ed3-4e82-87f9-99c9d5586f65</t>
  </si>
  <si>
    <t>7c42dacd-9c3f-498b-9720-d5db65173365</t>
  </si>
  <si>
    <t>a33cebff-4efa-4236-a07c-b422ed67b82a</t>
  </si>
  <si>
    <t>9f9a98bf-e290-434b-919b-651a4158c1da</t>
  </si>
  <si>
    <t>62c7b848-6887-483f-8c9a-4aa7868a21a7</t>
  </si>
  <si>
    <t>722c5dd3-9310-4b82-afbe-26e2e485c218</t>
  </si>
  <si>
    <t>dcbe1f9a-04ea-483a-ab53-4c29e84f1189</t>
  </si>
  <si>
    <t>e3cf2d38-08c5-4006-8a67-0f6dffc6fe0a</t>
  </si>
  <si>
    <t>021069a7-8262-4486-8b1b-f080d38f6c8c</t>
  </si>
  <si>
    <t>66bd6e9c-1762-4dbd-85b9-a56bae66fd74</t>
  </si>
  <si>
    <t>0d334296-776d-489c-bb6d-6c6f6c0a1b09</t>
  </si>
  <si>
    <t>25ffa1b5-a2c9-46fa-b963-ae9994a49c21</t>
  </si>
  <si>
    <t>3dbd76d2-43d2-44e0-9b94-c89d10432deb</t>
  </si>
  <si>
    <t>30b085e2-1035-4be0-813c-3304620244e5</t>
  </si>
  <si>
    <t>da994a1a-531b-4b56-9564-d20af69ba6c5</t>
  </si>
  <si>
    <t>678b1580-2006-463d-8396-690d2d2d3d87</t>
  </si>
  <si>
    <t>7817b411-3d19-40d7-af86-33086c450b7e</t>
  </si>
  <si>
    <t>53b41563-3d27-4064-b30a-b0ecbf867a26</t>
  </si>
  <si>
    <t>06791e25-5e48-4255-85f7-7ec717084343</t>
  </si>
  <si>
    <t>b1691cfa-f243-46ee-b701-9c382a32b549</t>
  </si>
  <si>
    <t>15960789-b2d8-4c7c-af84-8b944922747b</t>
  </si>
  <si>
    <t>c422d77f-d61a-40a6-9f5f-8be064ffee19</t>
  </si>
  <si>
    <t>64301260-9ed7-4de1-ad25-46a8e2c25bc9</t>
  </si>
  <si>
    <t>db608dbf-8be8-433e-bc1c-f004e3f585b1</t>
  </si>
  <si>
    <t>0ee9e56b-7d12-43be-8b1b-d80db25e8963</t>
  </si>
  <si>
    <t>6b6b2cd1-8064-4238-a605-9ffe6e53347a</t>
  </si>
  <si>
    <t>8189d230-07d6-4918-ac70-5a7e1ff1625d</t>
  </si>
  <si>
    <t>e93ec8f4-3f1a-4960-9e9b-01a1b523db99</t>
  </si>
  <si>
    <t>bb491339-9b06-40c6-96ad-77e3d62479e3</t>
  </si>
  <si>
    <t>e4eb33a6-c68e-4c94-a837-6a339e8aa99f</t>
  </si>
  <si>
    <t>1d43e1e0-5f50-4097-afb8-6b6764ceeecd</t>
  </si>
  <si>
    <t>433aa0f7-5abe-4cb0-b4bd-22ea2480375b</t>
  </si>
  <si>
    <t>185182c0-d2f0-47a0-91c2-a932c41eddeb</t>
  </si>
  <si>
    <t>bcfafe8c-afc1-4d31-aa10-1196f23c931f</t>
  </si>
  <si>
    <t>ccba3c1b-05a1-422a-9a63-cfc566dd0eab</t>
  </si>
  <si>
    <t>0133c530-0346-43de-a744-155a9a2151f7</t>
  </si>
  <si>
    <t>90693903-86f0-46cf-ae1c-08b031240bb1</t>
  </si>
  <si>
    <t>ef33adfc-4a83-44cc-806d-95bc8bdb1400</t>
  </si>
  <si>
    <t>7260801a-ff4b-44c1-a56e-f75ecd323d30</t>
  </si>
  <si>
    <t>ffbae1ea-3ce6-4e92-a142-b040405e559a</t>
  </si>
  <si>
    <t>032efaea-b676-4a42-8631-bf2576cb6c44</t>
  </si>
  <si>
    <t>d44c34aa-f512-4e48-b442-b5971490c043</t>
  </si>
  <si>
    <t>7307d3cd-fb9b-42f5-bcf7-c45c3b26f4db</t>
  </si>
  <si>
    <t>b46e6ee2-b0ad-4111-b55f-92b2f4f8ca4a</t>
  </si>
  <si>
    <t>e0aa8fa9-49a4-4815-a7a6-ab4b36bd6a5b</t>
  </si>
  <si>
    <t>9c976a35-44c7-4c3d-a924-8fc9c6c67abb</t>
  </si>
  <si>
    <t>3ac29756-268b-48e2-b0c0-064768d30cc6</t>
  </si>
  <si>
    <t>b7fedf31-eca3-4c52-aec5-31024f6c3dac</t>
  </si>
  <si>
    <t>b89ef235-d9f3-4e89-b66a-f8ad6d875a67</t>
  </si>
  <si>
    <t>cae9ba6d-1a7f-4fa2-bbcf-ebbcbcdbb8d6</t>
  </si>
  <si>
    <t>4953e518-9ab6-4c05-9dc4-9e0feb809e1c</t>
  </si>
  <si>
    <t>19835cd6-dc67-41d8-9b64-41bae94c4030</t>
  </si>
  <si>
    <t>eb87448c-1cd1-46b9-bb61-8f17523cf93c</t>
  </si>
  <si>
    <t>08133089-c3fd-4c4c-a44d-8c5b7880932f</t>
  </si>
  <si>
    <t>2005b16a-4619-4c2f-8a6a-6804458ee6a4</t>
  </si>
  <si>
    <t>10efc98c-49db-42fa-8c75-f7b520517371</t>
  </si>
  <si>
    <t>2d81b288-b4f0-4b64-85e5-bf07cfde88dc</t>
  </si>
  <si>
    <t>07203c28-c0ee-4a59-afd0-8fe92aaf0cdd</t>
  </si>
  <si>
    <t>2b46496b-3ef7-4b8e-9888-18e148741d89</t>
  </si>
  <si>
    <t>da6e05bc-ace5-4f6b-a6c1-6d1a07d4138f</t>
  </si>
  <si>
    <t>56e26dad-77d9-4889-b5e4-70d236fbd6ad</t>
  </si>
  <si>
    <t>4cf7a0f4-2410-4463-9fa0-afa95721c6ce</t>
  </si>
  <si>
    <t>1cc07322-9c37-4459-b5f4-0ee45cb413c0</t>
  </si>
  <si>
    <t>b6b7c05b-9586-4792-aa11-f71cc997e56f</t>
  </si>
  <si>
    <t>223a0070-6ac2-46dc-8751-4d017fdcefd3</t>
  </si>
  <si>
    <t>306f432d-7122-4f6d-9baa-5b4c7ecffbcc</t>
  </si>
  <si>
    <t>0970bde1-6cf0-4bae-8fd1-c59c72e91965</t>
  </si>
  <si>
    <t>e04265d3-5128-415d-aaa4-7a7411b5ce92</t>
  </si>
  <si>
    <t>ee7b3a4c-6be0-458b-9844-4ba79fdd4d3f</t>
  </si>
  <si>
    <t>ff1ce64f-1cdd-40ac-b9ac-b4f318a3f75b</t>
  </si>
  <si>
    <t>e3390d98-69f4-438f-9979-d77c5c200b77</t>
  </si>
  <si>
    <t>3183f9d8-b036-44fd-b89b-6921ee20be78</t>
  </si>
  <si>
    <t>73bca520-cd09-4218-be56-a61795fc55be</t>
  </si>
  <si>
    <t>ef9dd0ed-36e3-4095-bf1d-ee02149d9e0f</t>
  </si>
  <si>
    <t>d5be795f-f761-4355-a866-1821237372f4</t>
  </si>
  <si>
    <t>84618d67-82b4-4bf6-b37a-8d818fbc45ff</t>
  </si>
  <si>
    <t>1d175a1c-5091-44a0-97e4-0ad48a23322e</t>
  </si>
  <si>
    <t>55e439bd-751d-4637-a651-7131b534100f</t>
  </si>
  <si>
    <t>5cbbab34-b05c-4df2-89b7-0849e55fda8a</t>
  </si>
  <si>
    <t>9e454644-617e-4608-ad56-46820ef5f086</t>
  </si>
  <si>
    <t>9a14c94c-d52d-4eda-a246-e203087b38b5</t>
  </si>
  <si>
    <t>3e073e81-204e-446c-8d49-d531e03cb29c</t>
  </si>
  <si>
    <t>e447fa87-30da-48c8-90be-73426f3ce154</t>
  </si>
  <si>
    <t>3554c1f2-9c02-40d8-a46f-1291b3aba00e</t>
  </si>
  <si>
    <t>575d8e18-1bca-4680-955c-873146f51ab6</t>
  </si>
  <si>
    <t>4bf5def7-a13f-47d4-a075-9b0e982b74a4</t>
  </si>
  <si>
    <t>90b08ad9-24b8-4246-a2c7-4e2e3243bea4</t>
  </si>
  <si>
    <t>e9cf5483-10f4-4e9e-b487-b58cefeb84da</t>
  </si>
  <si>
    <t>bb6dbe89-590f-4bb0-921a-0644bd13cbdd</t>
  </si>
  <si>
    <t>e6b6861e-fec1-424c-bc96-7a54b99fdcc7</t>
  </si>
  <si>
    <t>a54b6afb-d8cd-492e-83d5-710de020698f</t>
  </si>
  <si>
    <t>c86ca7b4-ca7d-4187-9420-096a56d8820e</t>
  </si>
  <si>
    <t>6c185269-6263-4e36-af15-abd87823046c</t>
  </si>
  <si>
    <t>ee3d846b-13ae-49a4-a6ab-686e5380c2a1</t>
  </si>
  <si>
    <t>fba551c7-49ae-48d3-9124-5c08f899cab9</t>
  </si>
  <si>
    <t>e8220c30-3470-44af-b7e3-3f2a063e6ecf</t>
  </si>
  <si>
    <t>91fb29ff-49cb-40dd-8e69-a7a7acf80184</t>
  </si>
  <si>
    <t>7ee5eefd-aa89-4db0-8b54-be8d216f5762</t>
  </si>
  <si>
    <t>bfcc8cb8-96d1-436b-b6c4-bcdd662e56b0</t>
  </si>
  <si>
    <t>ed09d530-c42f-45b1-a0a2-3b819bc79f4f</t>
  </si>
  <si>
    <t>eecac946-9d5a-4cfa-812b-e0ab06d15864</t>
  </si>
  <si>
    <t>b6b840b0-cfa7-40ee-bd72-b3a07debcbdf</t>
  </si>
  <si>
    <t>d187c617-5d58-43f1-90b2-138bb21fcec8</t>
  </si>
  <si>
    <t>844575b6-ec5c-43f3-ac0a-f2a02533d43d</t>
  </si>
  <si>
    <t>4db5bd04-bd6c-4d9e-9b75-aaafc543bacd</t>
  </si>
  <si>
    <t>e2cc0f8e-69e6-42a2-b408-fc9128ff2f92</t>
  </si>
  <si>
    <t>65de548e-e4b4-4603-b38f-a2cebfbb2e66</t>
  </si>
  <si>
    <t>6820139e-2852-411c-ab76-54bce664f7ae</t>
  </si>
  <si>
    <t>4c3656db-ba41-4722-9b47-d9ba0ed0c1cd</t>
  </si>
  <si>
    <t>3d86f6c9-a103-42a4-8282-52ee7a88c0d7</t>
  </si>
  <si>
    <t>ec7313ad-50ae-4eb1-98a0-fb870f668cbd</t>
  </si>
  <si>
    <t>9dfdc3ac-6baf-4919-80e5-48fc1bf3d994</t>
  </si>
  <si>
    <t>688ccc9b-a75b-4632-a58e-fd0e86f14574</t>
  </si>
  <si>
    <t>6d2f7188-48cb-408d-a282-e0d55598a479</t>
  </si>
  <si>
    <t>26a77ca7-0ce8-4ce1-8062-714bb6044531</t>
  </si>
  <si>
    <t>71ff31ae-f42c-4b21-b088-1a86d70f55dd</t>
  </si>
  <si>
    <t>76fac822-835f-4d74-b62e-c52fe5ceb204</t>
  </si>
  <si>
    <t>794bad72-febf-4d6b-8086-fad2db5f780c</t>
  </si>
  <si>
    <t>bf334a62-be7d-4626-902f-4f1b6d4cce91</t>
  </si>
  <si>
    <t>7bf9ed6e-6008-41d2-8808-9d0e4e2c6d0d</t>
  </si>
  <si>
    <t>457e16e2-db1a-4faa-8387-1fed52256f3a</t>
  </si>
  <si>
    <t>f425e824-5bfe-410f-a511-117855a243e0</t>
  </si>
  <si>
    <t>391209c1-0457-4a8b-b84d-7e848b4351b7</t>
  </si>
  <si>
    <t>e3c88296-e2ba-4e82-a1e6-531d86c35532</t>
  </si>
  <si>
    <t>a1c9f6b6-6b3d-48d6-a91f-9fb6e5d7fa11</t>
  </si>
  <si>
    <t>b48448c7-2e55-425e-9704-2b9e322d3421</t>
  </si>
  <si>
    <t>b46706b1-701e-4962-b2eb-b5873ede439d</t>
  </si>
  <si>
    <t>eff2b4d0-737f-4242-9de5-06b59dcc3b59</t>
  </si>
  <si>
    <t>ac74b733-d621-4709-bc05-c0a2002e6d0d</t>
  </si>
  <si>
    <t>8c331b59-0844-4c0f-a1a5-d83d9dee36c6</t>
  </si>
  <si>
    <t>45b5a418-639a-452a-9357-f5b5b599644a</t>
  </si>
  <si>
    <t>b23e1442-fb26-4bd8-8cf5-4413a0c9eb04</t>
  </si>
  <si>
    <t>bd3687e7-61e7-48da-a491-9b7d6a770827</t>
  </si>
  <si>
    <t>8c4e946d-4e92-416e-b311-e8493e373d14</t>
  </si>
  <si>
    <t>c90f484d-c01b-49cd-8217-50bec0c42fa1</t>
  </si>
  <si>
    <t>cac5219d-8daa-42f5-9c9f-499690d02621</t>
  </si>
  <si>
    <t>44dd8525-2447-4ce0-8a44-1dad89562194</t>
  </si>
  <si>
    <t>ed7a1dce-3f67-4092-b867-4162a3acc824</t>
  </si>
  <si>
    <t>dc21b8ee-943e-46ab-acf5-8ab6cbf594a4</t>
  </si>
  <si>
    <t>70bb4627-33b5-45ea-ad71-d59f000d5234</t>
  </si>
  <si>
    <t>373b690f-3d1a-4505-b1cc-c971872c460d</t>
  </si>
  <si>
    <t>5e090fd0-f93b-4b63-ae31-87e79666e3f8</t>
  </si>
  <si>
    <t>f8280f17-055e-43db-9291-2aaf3757b9d0</t>
  </si>
  <si>
    <t>b94e473f-a975-488e-a9eb-a9422a91b938</t>
  </si>
  <si>
    <t>45badcfe-a2b2-46b3-bb53-898d326ec1e0</t>
  </si>
  <si>
    <t>Ferah</t>
  </si>
  <si>
    <t>de8335a5-e270-4799-8650-a96e2dc5d547</t>
  </si>
  <si>
    <t>601f6368-3d5f-4315-b9c7-50b1967f719b</t>
  </si>
  <si>
    <t>ffd99e16-6ffb-494a-b2ab-68b4441c59dc</t>
  </si>
  <si>
    <t>005912b5-013f-43cf-a13c-ca93d606e0d4</t>
  </si>
  <si>
    <t>d45765ae-2c12-4a13-99b5-a78430fbff8d</t>
  </si>
  <si>
    <t>f5f0caa5-0097-44bf-a36a-ed1c44dcc6f1</t>
  </si>
  <si>
    <t>f139415d-4bc1-4e4e-9732-092f461031cc</t>
  </si>
  <si>
    <t>808200d0-0a70-4cd4-976b-0f51686de181</t>
  </si>
  <si>
    <t>753d2da6-1c87-4be9-a6bc-35c9461d186a</t>
  </si>
  <si>
    <t>582563d7-378c-409e-a6f0-f2442c07e115</t>
  </si>
  <si>
    <t>198a5073-4824-459c-801a-4d45262876c4</t>
  </si>
  <si>
    <t>514701fe-78b3-4040-b9e8-bafb3f68c458</t>
  </si>
  <si>
    <t>Mecidiyeköy</t>
  </si>
  <si>
    <t>45f336b0-b365-4fa8-8c4f-193ff6e3cbf3</t>
  </si>
  <si>
    <t>f53d8017-e2f1-429e-8901-828c1f117227</t>
  </si>
  <si>
    <t>ce209369-20bb-4aed-b666-9b7a3879a04a</t>
  </si>
  <si>
    <t>94b7df65-1bfb-4cc9-90ca-0aac5be5c6a9</t>
  </si>
  <si>
    <t>365ea632-e156-419e-bacd-9857911c77e0</t>
  </si>
  <si>
    <t>44ef5c89-b714-4a3a-854c-5b7cae82ebc2</t>
  </si>
  <si>
    <t>e272b9a9-dc88-4d47-b7d4-cd017c608182</t>
  </si>
  <si>
    <t>156979f0-fdc9-49f2-9397-caacdf8b4fd7</t>
  </si>
  <si>
    <t>21eb7e25-010c-46e1-b4f0-a93189f19999</t>
  </si>
  <si>
    <t>551f3a77-47b7-4040-a561-7b0447be9f8c</t>
  </si>
  <si>
    <t>91d09c5e-2fae-49b3-a175-82afaa351062</t>
  </si>
  <si>
    <t>063969ae-a5d2-4ae0-846d-1559caded7ed</t>
  </si>
  <si>
    <t>b2cbe0de-f5bb-424e-9c17-2090e904662b</t>
  </si>
  <si>
    <t>cc2e90f6-0536-4347-bbe8-2009211a762d</t>
  </si>
  <si>
    <t>2297761f-5c3f-4170-b682-f50b5c3d22ea</t>
  </si>
  <si>
    <t>dd7f2f95-59ac-4af6-87d1-1636419a2a24</t>
  </si>
  <si>
    <t>de56370b-5661-4fa8-b186-48f17a036890</t>
  </si>
  <si>
    <t>f15da09c-d2f6-40a2-949d-a09b8f6567e4</t>
  </si>
  <si>
    <t>2826111f-ed7c-4e5a-a433-7bb48ff5880b</t>
  </si>
  <si>
    <t>926b0e41-3441-4301-825b-b2a7d6808214</t>
  </si>
  <si>
    <t>76fe981d-afcf-4272-9ce2-afd5c7360b31</t>
  </si>
  <si>
    <t>c97bf003-a655-48de-b45b-71a453c6af1a</t>
  </si>
  <si>
    <t>2ce9d4aa-830c-4113-bd75-724e2695e75d</t>
  </si>
  <si>
    <t>b2226bb9-a5b4-4ba2-87e0-14bc7dc904c5</t>
  </si>
  <si>
    <t>7c066948-60b6-4348-a01e-c36dc06e7fd9</t>
  </si>
  <si>
    <t>5c9fc039-8084-4bc5-b349-9b0fa0d2c8a8</t>
  </si>
  <si>
    <t>cbca0988-ca68-4816-a635-9817913a3126</t>
  </si>
  <si>
    <t>60e9b54e-45ab-449a-9bdf-e5d7cfecfae3</t>
  </si>
  <si>
    <t>954dd86f-228a-4383-aa5b-b5634d86a090</t>
  </si>
  <si>
    <t>d837f794-3165-43bc-9aab-b92daa1e6f05</t>
  </si>
  <si>
    <t>7d3d8888-fb71-42aa-a4a3-bcc3a9b8134f</t>
  </si>
  <si>
    <t>cc720c66-250d-4775-96be-c61f11b8cb4d</t>
  </si>
  <si>
    <t>ccd67db4-3529-4ebf-9717-fd8fac98ba50</t>
  </si>
  <si>
    <t>44e89237-0ccf-430a-b96f-ce693daf9100</t>
  </si>
  <si>
    <t>0a1c1ab9-f47c-4bf6-afdc-e384bf7c43f3</t>
  </si>
  <si>
    <t>375fe3c1-e407-4a7b-b347-9079a4420829</t>
  </si>
  <si>
    <t>7713bc9e-6223-4f80-a504-580ecc12a32b</t>
  </si>
  <si>
    <t>63ba7c09-e3e0-41fb-9415-b12b3b4e2b3b</t>
  </si>
  <si>
    <t>f4bdacf3-51dd-4156-9102-341a4b221f7f</t>
  </si>
  <si>
    <t>95ab37ff-90fb-47ae-a603-187a59a88943</t>
  </si>
  <si>
    <t>442357b8-46c9-426e-b8f7-745cdab085f6</t>
  </si>
  <si>
    <t>b8eb1f35-585e-4fe1-b1b9-4558edf382d2</t>
  </si>
  <si>
    <t>7b25a0ec-8d97-40de-a7a6-bfd6516b0411</t>
  </si>
  <si>
    <t>2bd1bde9-95d2-485c-939a-e4b48fbef17c</t>
  </si>
  <si>
    <t>a5768d30-a4e2-49eb-86f9-fb4f3a131e6e</t>
  </si>
  <si>
    <t>391a1111-3a49-40d0-9bfc-e2ad3216c0d3</t>
  </si>
  <si>
    <t>063d599d-a928-47c9-896c-51051565e1c1</t>
  </si>
  <si>
    <t>7297d87c-c0c6-472b-a170-5000c5f6d97a</t>
  </si>
  <si>
    <t>7d164f1f-8a9f-4ba2-b756-89bd0e1b7b6a</t>
  </si>
  <si>
    <t>e58874b1-9132-4b35-b6df-b52169adabb8</t>
  </si>
  <si>
    <t>e0c87fad-b2ce-4aeb-b929-bb657b048faa</t>
  </si>
  <si>
    <t>bc32530c-a4c9-4e08-9577-8f31d1bcb4df</t>
  </si>
  <si>
    <t>97fe2d85-9896-492d-81cb-c0d49c863672</t>
  </si>
  <si>
    <t>6cc78f61-7fdb-4c03-8b83-158b27fa0046</t>
  </si>
  <si>
    <t>7603031e-8063-41cc-9717-b3c06ac77817</t>
  </si>
  <si>
    <t>6e86b258-5ec4-488a-8f3e-1fb89dbc9ccd</t>
  </si>
  <si>
    <t>ccf59d9b-bd3a-454e-9739-15c7b263a30f</t>
  </si>
  <si>
    <t>3e994515-e858-4b16-982f-e2429ae1e24f</t>
  </si>
  <si>
    <t>2ecfc10b-0973-4a63-817e-7b698e43ffba</t>
  </si>
  <si>
    <t>eda5208a-c483-4fff-8d3b-43a8ac8a5c3d</t>
  </si>
  <si>
    <t>b3c28729-0510-4717-abe3-b3e972727310</t>
  </si>
  <si>
    <t>e9f44ab3-911c-44c2-9710-ec1ababc673d</t>
  </si>
  <si>
    <t>163b9acf-712b-4608-a37b-63a7f5346daa</t>
  </si>
  <si>
    <t>efb63067-3f46-41c5-acb2-9f0f3142476e</t>
  </si>
  <si>
    <t>a4d055d4-99f6-4a07-8884-7becaee448d6</t>
  </si>
  <si>
    <t>1dc0abde-d2c4-489a-b874-fbb00d01c1c9</t>
  </si>
  <si>
    <t>a60d6e53-2547-49a9-91a3-9effcbea162c</t>
  </si>
  <si>
    <t>cf7f596b-3e4d-4598-a57c-34a36de8a29d</t>
  </si>
  <si>
    <t>1be60917-6134-4394-9bf2-1caf39c7f1cf</t>
  </si>
  <si>
    <t>8d75f710-e53e-4379-bade-6d60b5839e52</t>
  </si>
  <si>
    <t>86937e13-daec-4b8e-ae28-04bb2eb71ee8</t>
  </si>
  <si>
    <t>e532428a-1def-4e0a-92a6-d7edd527ed93</t>
  </si>
  <si>
    <t>dea66c87-91af-4031-82e1-d6588a70c16b</t>
  </si>
  <si>
    <t>c9da6c73-b722-4383-bdfd-a88703f6a690</t>
  </si>
  <si>
    <t>884921f5-0a50-435e-b023-0fffb5743891</t>
  </si>
  <si>
    <t>23f1bc9e-c21f-461a-a696-ace917b50801</t>
  </si>
  <si>
    <t>3680b4e0-590d-4258-a050-c26cfb2a71a9</t>
  </si>
  <si>
    <t>573242e8-6a57-4755-9bb6-aa1bd2a0bbc2</t>
  </si>
  <si>
    <t>240f162a-6754-442c-bfd9-809a3128a580</t>
  </si>
  <si>
    <t>e57137b7-fc52-4016-a1a5-7a6b8ec520a2</t>
  </si>
  <si>
    <t>d3f0b283-e71e-4b56-815a-81193d208ebb</t>
  </si>
  <si>
    <t>424a9962-011d-4fbb-90c4-10d00c0e546a</t>
  </si>
  <si>
    <t>d6521bcb-c9bd-47c7-93f7-9363ee6d691c</t>
  </si>
  <si>
    <t>8c01008d-8224-4d2d-bc32-ab4625fb5d2f</t>
  </si>
  <si>
    <t>78941f99-3f70-4c18-b067-12eecaf9b2cc</t>
  </si>
  <si>
    <t>261a33c2-a270-4a24-bd9b-d89d9ec831e5</t>
  </si>
  <si>
    <t>08f29622-5ace-44a2-8d20-6b3b5be0dc91</t>
  </si>
  <si>
    <t>ecb1387b-e5f2-408d-8a4f-789ff6ffab3f</t>
  </si>
  <si>
    <t>84873102-3c65-4e5f-8326-3fe6f341a991</t>
  </si>
  <si>
    <t>04bed771-1d6b-4b79-9102-c5df790cf354</t>
  </si>
  <si>
    <t>dfe72637-ef36-4e58-bcb9-41729420f336</t>
  </si>
  <si>
    <t>80863bd8-6ee5-44c3-b0cc-08bd203609fb</t>
  </si>
  <si>
    <t>1934e264-f78a-4cf0-a1d3-c1c22ae36543</t>
  </si>
  <si>
    <t>521e499e-c024-4027-8f2d-5cfd970f88ab</t>
  </si>
  <si>
    <t>2fc156f6-4c2d-476a-a4cc-8df564c17cd3</t>
  </si>
  <si>
    <t>f58981c3-64e0-491b-9dec-9ba177a89a35</t>
  </si>
  <si>
    <t>53a58f6b-4399-495b-ba76-363587780397</t>
  </si>
  <si>
    <t>5e7dd670-263a-4e00-8462-a07d8e1faf60</t>
  </si>
  <si>
    <t>cc908fa5-24b0-4623-9227-1d627a940ae0</t>
  </si>
  <si>
    <t>e9ec1328-061e-4199-8dd7-f7305de35f03</t>
  </si>
  <si>
    <t>2fdd235b-d41d-445d-b1a9-96c675b5b9ef</t>
  </si>
  <si>
    <t>a3192da1-f8a8-481f-af93-7e200b84bb0d</t>
  </si>
  <si>
    <t>3ad6444d-0e2c-4c4d-a2fa-127ba3e9adcc</t>
  </si>
  <si>
    <t>ad1b3961-0ff8-4ec5-9046-054ebdb0d441</t>
  </si>
  <si>
    <t>0454d842-a687-47f7-8fba-96af0c655ef4</t>
  </si>
  <si>
    <t>ed3d003c-17f9-45dd-b497-1a3831316956</t>
  </si>
  <si>
    <t>4c09b374-d637-4526-9a07-7653d431723b</t>
  </si>
  <si>
    <t>db425733-5a07-4796-b0d8-8b52a97c7326</t>
  </si>
  <si>
    <t>e5a33eaa-a3b9-4ab7-81a7-2e329a6d03b3</t>
  </si>
  <si>
    <t>00fef613-662c-4194-8de1-164942e25fb2</t>
  </si>
  <si>
    <t>d2042aa7-1751-4d76-ab90-bfe86bef8223</t>
  </si>
  <si>
    <t>d6680c1a-c1af-4cae-9e79-6963a9f4616c</t>
  </si>
  <si>
    <t>57f2eff9-0425-41fb-adba-42747ec2071b</t>
  </si>
  <si>
    <t>84781325-1976-4cfc-80ca-3c55f2d93028</t>
  </si>
  <si>
    <t>16051ba2-9fac-4020-9cef-4ec5d8160e06</t>
  </si>
  <si>
    <t>1f8be448-8c7c-4eb9-b47a-7f5cfe50d86b</t>
  </si>
  <si>
    <t>3d2913dc-fb33-42dd-b7b7-c732c48bf133</t>
  </si>
  <si>
    <t>a8d5ed92-fd40-40b8-8330-8960f119f5c9</t>
  </si>
  <si>
    <t>919392d9-5a1c-419f-b038-9eda84989faf</t>
  </si>
  <si>
    <t>2b3d87be-52fe-4091-bf86-efedbf225f7e</t>
  </si>
  <si>
    <t>26a79d4a-4a67-4dc2-8992-c6e8e8bced0c</t>
  </si>
  <si>
    <t>6722b2ef-958d-4e03-aff9-ee176160dede</t>
  </si>
  <si>
    <t>6a312768-bc8f-48ce-b119-21453b4e0eb8</t>
  </si>
  <si>
    <t>22b3e283-9fc3-4895-b368-4f29cd71c330</t>
  </si>
  <si>
    <t>e1db4ea7-c9ec-46f9-bde3-2cce3e7d2e28</t>
  </si>
  <si>
    <t>069de1ef-c26e-4e7e-936b-66b197becd25</t>
  </si>
  <si>
    <t>c68bb2cd-6928-47e1-af74-6ad3bf318c48</t>
  </si>
  <si>
    <t>1397c1a3-2af9-41c4-b691-890638e7d84c</t>
  </si>
  <si>
    <t>67b44a93-86bb-432c-b86d-72df7c06d9fa</t>
  </si>
  <si>
    <t>b2cdcd6f-5322-497d-95a7-25292fc84a5b</t>
  </si>
  <si>
    <t>6c357cfa-389f-4afa-ae00-66199cee42b9</t>
  </si>
  <si>
    <t>208836e5-1a27-4a51-952e-f7758ffe04a4</t>
  </si>
  <si>
    <t>cbf2f46d-d709-4752-a418-7a86aeb1dfc5</t>
  </si>
  <si>
    <t>5a195773-53ed-4d8c-9d3f-58abbd741051</t>
  </si>
  <si>
    <t>58eb8691-bc6d-4227-9ce2-5f67dd453924</t>
  </si>
  <si>
    <t>7ba74d3e-ac6d-4bb8-aa7d-b4da4cc7c946</t>
  </si>
  <si>
    <t>5a4ef504-99bc-4331-9845-1134d7fd0712</t>
  </si>
  <si>
    <t>b61e16b9-6f4b-4879-80dc-a5d7973cba79</t>
  </si>
  <si>
    <t>ea424be1-8a60-4635-9bdc-70b3c0b43a1c</t>
  </si>
  <si>
    <t>df4998e1-3a31-4b1a-821b-281064ca87bc</t>
  </si>
  <si>
    <t>11e291a0-c677-4f17-afe0-c460f869d78a</t>
  </si>
  <si>
    <t>f99c6aec-ab4b-4d45-8dca-7e64f6aa2e48</t>
  </si>
  <si>
    <t>39357633-37bc-403d-b55a-9de1e0d28731</t>
  </si>
  <si>
    <t>ca9ba41d-5d25-4b41-a28d-a17581fe39f3</t>
  </si>
  <si>
    <t>9c7d0bbb-a9b7-4200-b67c-58091e3c83be</t>
  </si>
  <si>
    <t>f9415c9f-e973-48f1-8954-27e14ed999a3</t>
  </si>
  <si>
    <t>95e1a60f-edfb-42ea-832a-3b168a5c31d1</t>
  </si>
  <si>
    <t>912429a4-4083-47ec-aa34-0f61f7c4a902</t>
  </si>
  <si>
    <t>913a7e84-25d6-4e02-9365-a426608f2b6c</t>
  </si>
  <si>
    <t>aa557de8-3e63-4161-8500-11efb1cf7f8e</t>
  </si>
  <si>
    <t>cfbad695-b473-476d-b19c-c78060c12786</t>
  </si>
  <si>
    <t>19bdedef-3ecc-48bb-afd9-bd9b67498a55</t>
  </si>
  <si>
    <t>805b6bc7-e667-445f-8f59-f747d0291160</t>
  </si>
  <si>
    <t>78e0bc1a-8a69-4c81-86bb-e4b787ee1425</t>
  </si>
  <si>
    <t>511762f6-c7ee-4167-8b05-9e03c21ad087</t>
  </si>
  <si>
    <t>b424e5f2-c7c6-4727-9662-02eff732ea5c</t>
  </si>
  <si>
    <t>Altayçeşme</t>
  </si>
  <si>
    <t>38bcfff0-f3ed-4c17-98d8-fcad513f7ae5</t>
  </si>
  <si>
    <t>48de748b-000b-4c4c-afdc-d4dfcbe1b4df</t>
  </si>
  <si>
    <t>d763e097-cf03-4932-8bdf-c92d7bf0c492</t>
  </si>
  <si>
    <t>6277cba7-5120-494a-b9a5-929b7f164bce</t>
  </si>
  <si>
    <t>d9ade771-6d4c-4e70-877a-99fcbacf658a</t>
  </si>
  <si>
    <t>62377aec-e539-4c0d-ad4b-a34036e92e94</t>
  </si>
  <si>
    <t>a92d9eff-640f-4631-b2d2-193969ce9cbe</t>
  </si>
  <si>
    <t>0ce41cb7-a55e-4182-91b5-ac02bcdf56de</t>
  </si>
  <si>
    <t>012efffc-4556-4355-9891-40a5eeaf2dfa</t>
  </si>
  <si>
    <t>9e5e59ba-73a6-4a28-9e26-b199fb964f6d</t>
  </si>
  <si>
    <t>01d7fa17-73ce-4683-ac48-b893ec7d5207</t>
  </si>
  <si>
    <t>302eb0ab-c800-4d04-bbfe-7287f833076e</t>
  </si>
  <si>
    <t>803f0fc4-57b9-403d-a49a-f6462dfe89d5</t>
  </si>
  <si>
    <t>7420919c-9a53-4f0b-ad65-571bfdc8fa2f</t>
  </si>
  <si>
    <t>50d99f7e-9676-41c5-bbc2-c8e5b2570326</t>
  </si>
  <si>
    <t>97fc9beb-fc7f-4a72-8b08-e2afe251793f</t>
  </si>
  <si>
    <t>635537f2-bc16-4799-920b-c0f920384d97</t>
  </si>
  <si>
    <t>aff3e60e-b2c6-4016-bb91-e26b1294a577</t>
  </si>
  <si>
    <t>e3d7bd29-e3e3-481d-beb7-184022d60c29</t>
  </si>
  <si>
    <t>4ca42f62-5495-4fe0-aaca-f96b402b8153</t>
  </si>
  <si>
    <t>a4eb3b5c-4e0a-4dc9-9ca5-77ca43ce4fa1</t>
  </si>
  <si>
    <t>58178e5c-d358-42ac-8069-85518b48b9b4</t>
  </si>
  <si>
    <t>6c90a0a4-3a86-47cc-8195-b652584e1b02</t>
  </si>
  <si>
    <t>757abfa6-b6e4-4b94-8af1-53e37c2c2f5f</t>
  </si>
  <si>
    <t>cc6fe798-4836-414f-8d60-454dbcae8bc3</t>
  </si>
  <si>
    <t>09f52394-43d2-4a58-8851-58fff45642b5</t>
  </si>
  <si>
    <t>dc1a58d5-d018-48c1-9333-ff7c6426c1c9</t>
  </si>
  <si>
    <t>5f2abf78-917d-42b8-8c4c-3ef7d35bc17b</t>
  </si>
  <si>
    <t>3e8146a3-7cf4-48dd-833a-dbd1def73784</t>
  </si>
  <si>
    <t>84a36b48-e7be-41be-b01e-f9b04fc95039</t>
  </si>
  <si>
    <t>b2a34c67-3988-4421-9322-90359389382a</t>
  </si>
  <si>
    <t>823d3d23-9e55-46db-b1d9-bfc67e667aad</t>
  </si>
  <si>
    <t>26f1c980-165e-4dff-b698-0ea363534c5a</t>
  </si>
  <si>
    <t>ed0f77d8-8015-4942-b52a-b74cd8e4c231</t>
  </si>
  <si>
    <t>de389f3e-7cd2-45dd-b51e-56fe6372c3a4</t>
  </si>
  <si>
    <t>0f129b37-8b58-489a-9941-beb19593a066</t>
  </si>
  <si>
    <t>4d589f3d-956e-4156-a694-7510f2dfea85</t>
  </si>
  <si>
    <t>0585dde2-5469-4802-b8dd-63c2e23dcc32</t>
  </si>
  <si>
    <t>3d5f699b-fcba-4e9f-b701-5e24422301b3</t>
  </si>
  <si>
    <t>ade0d4cb-78eb-4631-b220-bbfeb1d5e52d</t>
  </si>
  <si>
    <t>c5f2b619-fa61-4f2e-b451-6ec73581410a</t>
  </si>
  <si>
    <t>d8c53e6e-c506-4eba-8603-1e93ea5cc77f</t>
  </si>
  <si>
    <t>61eb7651-4d05-4b86-8f06-103d8a4281b5</t>
  </si>
  <si>
    <t>cd871897-ca53-4722-98ee-87ec9c65d9dc</t>
  </si>
  <si>
    <t>9327f643-d704-42b7-8531-1fef150f6a95</t>
  </si>
  <si>
    <t>2fb8c8c6-68e1-42ab-9f85-3e177c1d3b01</t>
  </si>
  <si>
    <t>53ec7729-a735-4aba-ad08-5bdf0c886936</t>
  </si>
  <si>
    <t>7c47ff70-c6d9-43fe-a26f-6abb2581407d</t>
  </si>
  <si>
    <t>2e9fb43d-38f3-470c-9f00-073c1cce7d56</t>
  </si>
  <si>
    <t>2e318a3c-1446-4455-8c73-05c5ff439b21</t>
  </si>
  <si>
    <t>81f57f6f-7fd4-42e1-8c18-e57b9e9364bb</t>
  </si>
  <si>
    <t>fe9ca269-d7f6-4e85-a3cd-a180b8fe95df</t>
  </si>
  <si>
    <t>f7c5e175-6786-4dde-9a69-e08054dbd444</t>
  </si>
  <si>
    <t>d9838f25-cbdd-4668-83a3-fcbc5bb1a586</t>
  </si>
  <si>
    <t>dc091769-853b-436c-80f0-777f89d41924</t>
  </si>
  <si>
    <t>f778afa1-22e5-49f3-a59f-74514638d578</t>
  </si>
  <si>
    <t>a8d82885-2bed-45fa-bd4e-7884212f3d84</t>
  </si>
  <si>
    <t>e415d562-489d-4868-bfc1-6e8e950a6e60</t>
  </si>
  <si>
    <t>8c3c1f90-8f80-4f7c-b216-cc5dbd3602ae</t>
  </si>
  <si>
    <t>2d5efdf4-ac84-4721-895d-2ddc4b082d7b</t>
  </si>
  <si>
    <t>296a90b0-0c9f-4df0-97e5-0d65ae940c94</t>
  </si>
  <si>
    <t>52bbccb5-0e6a-4c36-967d-1eff195c1f77</t>
  </si>
  <si>
    <t>ef0c313d-56f1-4f2d-93e0-5515aa27af6d</t>
  </si>
  <si>
    <t>a6d4ede3-a424-489b-a6f8-990daea1e894</t>
  </si>
  <si>
    <t>707609c4-82bf-4f8a-a364-39d42205c38a</t>
  </si>
  <si>
    <t>8a937d04-b72c-4c49-b682-d38aaff898cd</t>
  </si>
  <si>
    <t>95c8e92e-7397-4909-9180-0ee92f8bba6b</t>
  </si>
  <si>
    <t>fb51299b-2532-4420-b37e-ad3e403510e3</t>
  </si>
  <si>
    <t>94221519-e2d0-4dd2-9b4b-0f6c5a882e4b</t>
  </si>
  <si>
    <t>783d8426-d321-469d-810e-9aa905b355f6</t>
  </si>
  <si>
    <t>094f3b17-ea6d-49d6-9738-f9567654fde2</t>
  </si>
  <si>
    <t>927bf2d6-a8bc-4aa8-b470-0f599a011e55</t>
  </si>
  <si>
    <t>dba7bccd-09ce-4afd-9cb2-d0e464831f1e</t>
  </si>
  <si>
    <t>2198cd5e-3c8b-40d3-942c-cae462f3ee6f</t>
  </si>
  <si>
    <t>aae433e8-bb81-4025-b6ee-4256411844ee</t>
  </si>
  <si>
    <t>2cacef21-ab36-4d61-86d8-101ba84b9054</t>
  </si>
  <si>
    <t>fa3f46cb-e80f-48b5-bfe6-72e0b12b4f28</t>
  </si>
  <si>
    <t>212b30a3-c5dd-472c-aec9-8ffe554213d2</t>
  </si>
  <si>
    <t>4be9c43d-f211-4701-a1e2-a6c4bb9eb1e9</t>
  </si>
  <si>
    <t>423547c6-5bad-403b-87ba-e485fce42c1b</t>
  </si>
  <si>
    <t>440dd6d8-bdbc-4e8d-ac52-86c6dd8bfc80</t>
  </si>
  <si>
    <t>78e3a59d-5860-483c-a291-ed5de23afaad</t>
  </si>
  <si>
    <t>5f5e1a57-6985-43b0-8939-85ac8ff7d40b</t>
  </si>
  <si>
    <t>18f764a2-3456-4463-b4c4-7510da8e2361</t>
  </si>
  <si>
    <t>db306dba-67e9-45c3-9baf-9951c315ad22</t>
  </si>
  <si>
    <t>7f044f3f-c47d-46ba-b6ca-457f6081583a</t>
  </si>
  <si>
    <t>4d766404-50c1-4b60-b64f-66524e68a8c7</t>
  </si>
  <si>
    <t>621dbb51-13c9-4fdc-9a99-144014fe8883</t>
  </si>
  <si>
    <t>05f79448-2e88-48f4-abc0-8afe3faed8d2</t>
  </si>
  <si>
    <t>abf5fe5f-4508-4e3c-a71a-ed322bd1b47b</t>
  </si>
  <si>
    <t>4a18b4cd-55bf-4f77-83a6-4f71aa3422a9</t>
  </si>
  <si>
    <t>6bac553d-e36f-47f3-999c-e7c99b486a49</t>
  </si>
  <si>
    <t>edfeafcf-28ea-487a-af87-eb322bcff323</t>
  </si>
  <si>
    <t>571f6280-c3d0-4277-afb0-23c5d6f3ed73</t>
  </si>
  <si>
    <t>a0a0bef0-2825-46bd-a4df-367b39db2b93</t>
  </si>
  <si>
    <t>1090ab36-6b1f-45f5-a92d-22fd674a18a6</t>
  </si>
  <si>
    <t>bba553dd-8bea-4193-beb5-25324c6b96c7</t>
  </si>
  <si>
    <t>b73222ea-0ad1-4acd-9b9b-5265a5563261</t>
  </si>
  <si>
    <t>014c73ad-d503-44ab-9072-74daf7252ae6</t>
  </si>
  <si>
    <t>40bfc45b-315e-4d45-a11a-c347efec78fc</t>
  </si>
  <si>
    <t>5dec3390-2574-4bb6-b407-32aee9c43cab</t>
  </si>
  <si>
    <t>3b6c5e92-05c3-4c49-b68f-e00c5b25a0d5</t>
  </si>
  <si>
    <t>3ced2265-1547-4726-bbec-76a4f6650884</t>
  </si>
  <si>
    <t>2e73be7c-cf8c-4425-93bd-6fe97a023656</t>
  </si>
  <si>
    <t>6171b105-60ce-4a13-a62c-775da09a6d8f</t>
  </si>
  <si>
    <t>e17a8fde-772a-4008-b04a-f163b8110b42</t>
  </si>
  <si>
    <t>7782409b-5687-450a-8675-0719ac52432a</t>
  </si>
  <si>
    <t>44d03a45-59c2-4fe5-a957-0a69bb8e8c34</t>
  </si>
  <si>
    <t>aee92f67-ebe8-49b8-863c-c40c6b8d553c</t>
  </si>
  <si>
    <t>067e8577-0fc0-482f-9847-09e3c4aadbfb</t>
  </si>
  <si>
    <t>765dcc39-cc41-4214-8ddb-44c6cc14f6b6</t>
  </si>
  <si>
    <t>c017c3c7-e238-4bc2-b668-db5a7928f00e</t>
  </si>
  <si>
    <t>83a9a415-2615-421c-81fd-26b801f094e2</t>
  </si>
  <si>
    <t>1dc488df-d702-4e6e-bf7c-11fdc34fb4dc</t>
  </si>
  <si>
    <t>bb365c36-6d4a-4c29-becd-0cee49244145</t>
  </si>
  <si>
    <t>838383c6-43e1-40fa-8423-3d3e350f5c7d</t>
  </si>
  <si>
    <t>19fa64a9-2789-4f4f-aedc-a18b33864478</t>
  </si>
  <si>
    <t>ce177f4b-5eb6-47b4-9925-8a2503a0590b</t>
  </si>
  <si>
    <t>ad9d3615-d9f3-49b9-b2a7-778cb4ac0aca</t>
  </si>
  <si>
    <t>26569159-3a2a-4ac1-af6e-823bea0deb00</t>
  </si>
  <si>
    <t>8a26b659-2f8d-4a07-ba14-b37637c0c5d0</t>
  </si>
  <si>
    <t>624498fd-76d5-4cdc-8dce-3b97bf155af6</t>
  </si>
  <si>
    <t>29abdac2-0e8d-46bb-8bb4-03478bb8dc34</t>
  </si>
  <si>
    <t>67d33e2a-6c42-4abb-ab1f-80d4e106dcfd</t>
  </si>
  <si>
    <t>1f29d033-5d81-4ecf-bbc6-9f477506ba2d</t>
  </si>
  <si>
    <t>5eb79175-3e88-448b-90ce-2845a4c34177</t>
  </si>
  <si>
    <t>9bd7c839-75b8-42ab-b9e5-49111b2dca78</t>
  </si>
  <si>
    <t>b3cf1640-77ad-4fbe-b953-01373b1ac7f5</t>
  </si>
  <si>
    <t>9bbdc669-c671-47f8-a700-1399d4b29b3b</t>
  </si>
  <si>
    <t>4c962a42-847b-4117-bd92-3bd3a3a9ea78</t>
  </si>
  <si>
    <t>ade0e234-2076-45b0-a864-f45aed352fb7</t>
  </si>
  <si>
    <t>8865cbdc-14b5-4666-b966-df0da96db58a</t>
  </si>
  <si>
    <t>3944ceeb-3b1e-4877-a2f8-6fe0802a26d4</t>
  </si>
  <si>
    <t>e03b025d-493d-44de-94ff-736e8e05a72e</t>
  </si>
  <si>
    <t>7cbe14b6-35fa-452a-9603-91c6be7175a6</t>
  </si>
  <si>
    <t>a5b5372e-dd4e-4404-ab05-8886ccb90703</t>
  </si>
  <si>
    <t>3b11a085-f3d3-4a83-9d6b-14f02a10b4a8</t>
  </si>
  <si>
    <t>8ce786ea-dc7e-40d5-b5dd-2126ee418a1c</t>
  </si>
  <si>
    <t>495830a5-0c87-4105-b7b5-be5f597c6514</t>
  </si>
  <si>
    <t>296fd30a-a8d6-4c0f-b9fc-47fc7531cb6e</t>
  </si>
  <si>
    <t>0be9444e-824f-4b2d-9ca0-37cdd9732e4a</t>
  </si>
  <si>
    <t>e3e5c6f8-45d3-4882-a9c5-889fd4cbe734</t>
  </si>
  <si>
    <t>b544c668-95c6-4f4e-8e98-154d31f83293</t>
  </si>
  <si>
    <t>8b5176fe-c6c6-4429-b5e6-89a3fb67f2a8</t>
  </si>
  <si>
    <t>f81725f9-4c59-4a13-8f22-a93d36ede775</t>
  </si>
  <si>
    <t>cc7eab00-1ce7-45c5-9656-bd55cbccad04</t>
  </si>
  <si>
    <t>a2ca283e-38db-42d6-b107-54be3d9a7fac</t>
  </si>
  <si>
    <t>6db29ed2-6e6f-4978-8fdf-cf303cd463a5</t>
  </si>
  <si>
    <t>d228cc38-f43c-445a-8538-9d0eb38e6832</t>
  </si>
  <si>
    <t>52bd2237-f8ed-4cd0-baba-f3d6f27e2a60</t>
  </si>
  <si>
    <t>dfb2917b-925b-43ea-b08f-ed050bf953ec</t>
  </si>
  <si>
    <t>5c493d23-3580-442c-949f-6753d60e10de</t>
  </si>
  <si>
    <t>6190cc2a-d0f3-4b8e-9096-f53bfff5a668</t>
  </si>
  <si>
    <t>7eac6afe-4a34-46e2-b3f0-ff067734b1fa</t>
  </si>
  <si>
    <t>2a1aba96-b351-4bab-94a0-c68facd38e30</t>
  </si>
  <si>
    <t>68980fa9-563a-44ac-ad0f-27fb0fa0d16d</t>
  </si>
  <si>
    <t>71a5dc47-1b93-4062-8b55-d0ee2fb39f1b</t>
  </si>
  <si>
    <t>62c3fde0-213c-4ad3-be41-51ec506fae24</t>
  </si>
  <si>
    <t>5accf435-d7b4-4eb9-bca8-af529c88b419</t>
  </si>
  <si>
    <t>a0007c9d-26be-4deb-806f-9928ce23261f</t>
  </si>
  <si>
    <t>df54d404-8f83-46c8-88a3-2d8bee1a1e04</t>
  </si>
  <si>
    <t>e4f638d5-4a80-40fe-a9d0-231d166d95bc</t>
  </si>
  <si>
    <t>fcfc5c15-f764-4567-bb73-41321847787b</t>
  </si>
  <si>
    <t>18d434cd-eead-47eb-b680-0e040b3c8690</t>
  </si>
  <si>
    <t>84e49ea9-1319-4cf3-b8d4-a944096e78a4</t>
  </si>
  <si>
    <t>090578f8-1c97-4adb-bbba-b09f33328d4d</t>
  </si>
  <si>
    <t>aad696d2-e906-47d5-9364-f44c9933a80c</t>
  </si>
  <si>
    <t>9a6594da-a1e5-49e6-8f9e-ce24e334ba87</t>
  </si>
  <si>
    <t>2991c570-8132-488f-8be1-17d0c37b8ee3</t>
  </si>
  <si>
    <t>7a326c02-7977-4da7-b69f-2ecfc35b6990</t>
  </si>
  <si>
    <t>62155af2-d9a1-4c04-8263-6648db7b3ed3</t>
  </si>
  <si>
    <t>03c20df9-b377-4a97-9005-6bd4c642437a</t>
  </si>
  <si>
    <t>65301493-7cdc-42a7-a0ef-77b2bbadc1da</t>
  </si>
  <si>
    <t>c5867192-4ea2-4416-b86a-10516e8eb2fc</t>
  </si>
  <si>
    <t>64a2bed0-5a20-4cda-8dcb-a04c225f21b6</t>
  </si>
  <si>
    <t>222a4ec0-a307-4daa-88a4-569f2f3e4e91</t>
  </si>
  <si>
    <t>604a4d9c-65a4-4c0e-9136-af4d84485e49</t>
  </si>
  <si>
    <t>42307035-39f5-4dcc-b2d9-77d84796ba34</t>
  </si>
  <si>
    <t>7323e11d-e8f0-4db1-b0a5-71b4aa262f98</t>
  </si>
  <si>
    <t>36b0b49b-ff3d-408b-823a-950819304790</t>
  </si>
  <si>
    <t>02fe7d03-07f2-4624-84e1-6f6901228dd9</t>
  </si>
  <si>
    <t>bce95fdb-8ed8-4a3c-a0c3-938fee00ac5a</t>
  </si>
  <si>
    <t>238ad53a-a4af-4807-a5d4-3ce7e3e1f37c</t>
  </si>
  <si>
    <t>3576043d-0c6a-4934-9290-04721cee5ca6</t>
  </si>
  <si>
    <t>79430841-192e-44bd-ad59-900a75ea1a5a</t>
  </si>
  <si>
    <t>b0fd3ded-245d-4ab0-a8f6-a59ffdb62e79</t>
  </si>
  <si>
    <t>776aee4b-d8af-49bb-bf6f-6232c12119db</t>
  </si>
  <si>
    <t>d23fc1f4-7ac0-4479-9542-d4f11cf88b37</t>
  </si>
  <si>
    <t>8c3ca48b-5572-40b0-bf9a-d14f8091b1e6</t>
  </si>
  <si>
    <t>bb1b2327-656c-4aba-bd8f-8bae7d3cd6ca</t>
  </si>
  <si>
    <t>7de77e00-dd06-42bf-8fda-ba31dea0903e</t>
  </si>
  <si>
    <t>70cb3b0e-e267-47ad-bdf1-bc54a7e73783</t>
  </si>
  <si>
    <t>2078189d-9c83-4101-9c2d-d466f6c8e1c5</t>
  </si>
  <si>
    <t>fbdd9e59-3b9e-40fc-9908-5ff9ac8835fc</t>
  </si>
  <si>
    <t>cfe6099e-bebe-462a-8978-d7a5ebb6eb31</t>
  </si>
  <si>
    <t>fe2fe2d2-2729-4597-96e6-90a0061d2d4e</t>
  </si>
  <si>
    <t>ef53085c-9a1d-463d-8211-37110820b4e1</t>
  </si>
  <si>
    <t>3b1b3933-bccc-4672-8ea0-15e4ca77defe</t>
  </si>
  <si>
    <t>8d4d9fe3-5944-48b6-a18e-679342fdda36</t>
  </si>
  <si>
    <t>da6827fd-2ed5-4aa0-9829-77093a2b609c</t>
  </si>
  <si>
    <t>dc7a3480-6fc0-44c9-800d-a34b8434ddab</t>
  </si>
  <si>
    <t>68040466-e4b8-4946-8e2c-618ba180dcdf</t>
  </si>
  <si>
    <t>d2f9740a-4b21-4fd9-8e1b-8a544ecd71db</t>
  </si>
  <si>
    <t>f21adddd-4e1e-45b9-a902-6161e663b950</t>
  </si>
  <si>
    <t>85822e61-149f-4d3f-b501-c1967c3d215c</t>
  </si>
  <si>
    <t>a1da8856-ca39-4d87-b008-0a021ed6e6b6</t>
  </si>
  <si>
    <t>a795d93f-7f57-45d0-b4c5-ff01c6ec4743</t>
  </si>
  <si>
    <t>a9422adf-66cc-46c4-8534-78dab72d85c7</t>
  </si>
  <si>
    <t>084032fa-a7f2-4835-a881-69585cf4ce41</t>
  </si>
  <si>
    <t>10262b8e-c3e4-4648-9ec8-8d824d65d2a3</t>
  </si>
  <si>
    <t>6466ec33-e382-4b37-99d2-aca05b938518</t>
  </si>
  <si>
    <t>9fd41acf-ebdc-452d-ab97-23d1c9fd66a1</t>
  </si>
  <si>
    <t>a381bd87-3941-4849-b473-6eb0f1108920</t>
  </si>
  <si>
    <t>f4a92e6e-94b9-45ad-8791-4e89c827a313</t>
  </si>
  <si>
    <t>14db6318-e145-4926-b98b-05e3306aef71</t>
  </si>
  <si>
    <t>434b4f5f-5784-497f-87ef-8aef806c8c07</t>
  </si>
  <si>
    <t>8b9bc9c9-368e-4224-94e4-7189ce2bd30b</t>
  </si>
  <si>
    <t>8f151ccd-aa9b-45da-9f3f-42c2fc9d5961</t>
  </si>
  <si>
    <t>8c944b19-29d5-432f-b3f7-64c542ebb169</t>
  </si>
  <si>
    <t>c9834ccb-3e53-4f1b-8282-bc8b2587ee1b</t>
  </si>
  <si>
    <t>02a64eca-13e9-4283-8838-1e00f27d211c</t>
  </si>
  <si>
    <t>9c5bab22-abf7-4051-9f51-867b3a952d9f</t>
  </si>
  <si>
    <t>825bb0cb-8c10-4a3b-8471-d5c267062893</t>
  </si>
  <si>
    <t>d5ef10ef-b98f-44ee-a2bd-0204f3bbe340</t>
  </si>
  <si>
    <t>0a657d57-c02a-49e4-b386-6c095f1a2842</t>
  </si>
  <si>
    <t>79af6dcf-cafc-4ec8-b2cd-a516ea104c57</t>
  </si>
  <si>
    <t>2af3b549-b7db-44f7-b257-893bcdd31789</t>
  </si>
  <si>
    <t>59b50007-17ed-411e-b5d6-84ca93dbe46f</t>
  </si>
  <si>
    <t>2aee3301-4aa6-469e-bb8c-e10ad358d236</t>
  </si>
  <si>
    <t>b20270b9-00be-4587-b613-ceee24591f4b</t>
  </si>
  <si>
    <t>204e8448-c042-4c2d-b8ad-41e43b5669b0</t>
  </si>
  <si>
    <t>03e7753b-b69b-4e28-9276-218280e391da</t>
  </si>
  <si>
    <t>47226ccb-58e7-48f5-95d9-d35d7a62e732</t>
  </si>
  <si>
    <t>32441492-307d-4d12-8c27-2c017ea2ccd8</t>
  </si>
  <si>
    <t>aad40adc-347b-482e-ae35-e9cae80436e6</t>
  </si>
  <si>
    <t>b6199247-826f-492d-a0e4-04c81a90d66d</t>
  </si>
  <si>
    <t>70bcec9b-6a9c-4714-bc31-ebade78f3fa0</t>
  </si>
  <si>
    <t>72c649a7-d671-41ec-9014-bfc0ead8b5d5</t>
  </si>
  <si>
    <t>889be70d-c2ec-408b-855e-912593ac29ce</t>
  </si>
  <si>
    <t>d2670f7f-69c7-468f-8538-ff91ca4823fd</t>
  </si>
  <si>
    <t>a7080360-4851-47ae-add4-8eea5a6d2a77</t>
  </si>
  <si>
    <t>b70ef461-66c3-43bc-b70e-383cf743938d</t>
  </si>
  <si>
    <t>04d0cf66-8aaa-431f-94bd-24c876a101c4</t>
  </si>
  <si>
    <t>72ff7455-3061-4a5e-9c9c-26c45381f5e1</t>
  </si>
  <si>
    <t>b3c783cd-dcbd-467c-8445-9aa936392137</t>
  </si>
  <si>
    <t>162b3138-2bfb-49a6-b55a-38de163f3786</t>
  </si>
  <si>
    <t>90db4e99-4a50-4b9a-930b-98f776ca79e6</t>
  </si>
  <si>
    <t>c7765eef-47f6-4df9-881c-2f29d3d98ec7</t>
  </si>
  <si>
    <t>077d94fe-d533-4934-8b0a-e53b9e124bf8</t>
  </si>
  <si>
    <t>ecf09d2d-6cb9-4d63-88ad-9188c2032520</t>
  </si>
  <si>
    <t>e6c6f39a-bcf9-4524-98f7-8fe5721dd1fc</t>
  </si>
  <si>
    <t>0fac6e34-60e0-4443-aed2-d0fff3e74d06</t>
  </si>
  <si>
    <t>6523ce70-6bf9-4b5d-853f-f1f902ec536e</t>
  </si>
  <si>
    <t>65655853-da6b-4e07-8168-55958bd18678</t>
  </si>
  <si>
    <t>dc1b01b1-9dd5-42e3-bcb4-73c487c3bc85</t>
  </si>
  <si>
    <t>3b630bc0-83ed-4fcd-83e4-5a916a20c4a2</t>
  </si>
  <si>
    <t>c412f7d7-cbab-4de0-a549-dc572b97336c</t>
  </si>
  <si>
    <t>b8e42e5d-6d14-4a10-a64d-1c8075ef3537</t>
  </si>
  <si>
    <t>0333c241-1581-4564-bb83-4ad5d0a0b2c9</t>
  </si>
  <si>
    <t>4332bc07-fbc3-4cee-b1fd-bc9bf406ed13</t>
  </si>
  <si>
    <t>8ab8a738-09c7-4d84-97fd-f2eaeeef4042</t>
  </si>
  <si>
    <t>74b50aef-4cd1-4d6f-be44-8dab8000d56c</t>
  </si>
  <si>
    <t>8acf6552-c4cd-4bfe-bb60-77861103154a</t>
  </si>
  <si>
    <t>93d2ca84-b4fe-40e7-98a7-9cc73b6e0117</t>
  </si>
  <si>
    <t>5a0c93ec-97ac-4616-9199-49f4299e53ec</t>
  </si>
  <si>
    <t>6c63370c-9367-41a3-8971-ad8cebe55ebc</t>
  </si>
  <si>
    <t>fdff2d6f-07d0-4967-b3b4-07e0b538012c</t>
  </si>
  <si>
    <t>25dfb022-ad64-41ba-b8f6-41ced3b996f7</t>
  </si>
  <si>
    <t>bdc23f9f-1e1c-4912-aba7-20aeca5e3b2c</t>
  </si>
  <si>
    <t>243e7aba-f8a6-4e70-a74f-5d51071999dc</t>
  </si>
  <si>
    <t>3355bb24-686c-499c-9e87-c4f20841dc17</t>
  </si>
  <si>
    <t>50cb293b-0a78-4168-8613-ff2399b7bdce</t>
  </si>
  <si>
    <t>d0b2e665-8903-4871-bed9-e44e977c5078</t>
  </si>
  <si>
    <t>22678eed-84f2-452c-8e8c-5a11994078d8</t>
  </si>
  <si>
    <t>7aba57d7-1eb5-46d6-8257-db0c05101d74</t>
  </si>
  <si>
    <t>b9dad5b1-6992-4331-a1ef-fb7408640ba4</t>
  </si>
  <si>
    <t>d32f0661-a6b1-4a16-9bfe-1d37738bffa9</t>
  </si>
  <si>
    <t>48ebc43f-01e3-4fc5-9c9f-2a277484b0e1</t>
  </si>
  <si>
    <t>8a751ad4-3071-4814-a8a6-b8dc0e8e154b</t>
  </si>
  <si>
    <t>0dae9fde-beb7-4a65-963a-9b9a0d8d438b</t>
  </si>
  <si>
    <t>34be2cf4-9348-401a-9727-64cd34814135</t>
  </si>
  <si>
    <t>7c43e5c3-77e6-456a-8f65-c05b9fe02591</t>
  </si>
  <si>
    <t>58293bda-34f8-40dc-8cb3-fded51dcda01</t>
  </si>
  <si>
    <t>9e4580a0-2496-483d-847a-6ad565d5b8a5</t>
  </si>
  <si>
    <t>dc31ee3c-822f-455c-a8ab-820a70ce6f14</t>
  </si>
  <si>
    <t>3868be68-c993-4893-b433-5501005c54f4</t>
  </si>
  <si>
    <t>4128975b-0e1c-49fd-b6a7-4c71c8b5290e</t>
  </si>
  <si>
    <t>df3d98bc-811f-4eb5-b24c-7460e259c12c</t>
  </si>
  <si>
    <t>bf9be9f0-37d0-4492-bdbd-974c23aa2224</t>
  </si>
  <si>
    <t>5b9e17bb-3bff-4fb6-a889-f0f4c93ce553</t>
  </si>
  <si>
    <t>1af38f74-218f-451b-9afc-2eec4a26f50b</t>
  </si>
  <si>
    <t>76ac258f-9bea-4966-a918-366ef352c566</t>
  </si>
  <si>
    <t>b5f5c808-5d23-4cf4-b6a9-c31a9cff50fa</t>
  </si>
  <si>
    <t>073f9f42-1e9b-4d48-84c8-16e83f87ea2a</t>
  </si>
  <si>
    <t>368ca304-a6be-42a5-b269-cbd77696b129</t>
  </si>
  <si>
    <t>15c85a75-08fa-4207-a1b7-5c88461f019d</t>
  </si>
  <si>
    <t>e0a5c934-c10b-4cf9-aca2-9547fa0f741c</t>
  </si>
  <si>
    <t>7b54c78a-8fe9-4357-8451-5274f473334d</t>
  </si>
  <si>
    <t>877fefe7-43b5-4654-ae87-8aad0e913e3f</t>
  </si>
  <si>
    <t>bb78653f-a190-4508-b6d3-29d570fd6bbd</t>
  </si>
  <si>
    <t>2792f1a6-0152-4f82-a25e-e5636a3249e5</t>
  </si>
  <si>
    <t>b23df1a4-9d5a-4deb-aa6a-218c8fc321e3</t>
  </si>
  <si>
    <t>0a54dc7f-3ab1-42c7-9894-b06ba9b0ad81</t>
  </si>
  <si>
    <t>cc5d7638-ed88-499e-9063-be8c9fabae0b</t>
  </si>
  <si>
    <t>a4c5b1ff-3889-4206-a656-e534fa9702fe</t>
  </si>
  <si>
    <t>5b38fd93-8581-463d-b73c-3ffd25a98326</t>
  </si>
  <si>
    <t>4b739f24-df20-41b6-8db6-78e517a499fe</t>
  </si>
  <si>
    <t>e599af75-9487-469f-9a22-8faaf53e5741</t>
  </si>
  <si>
    <t>ec469eb8-c27f-4f4a-a490-214e5df541d2</t>
  </si>
  <si>
    <t>5e5aa766-8738-4198-8d43-e85ab74a499c</t>
  </si>
  <si>
    <t>c1aabc6d-4a89-4745-8599-9160d79aed53</t>
  </si>
  <si>
    <t>b477fa54-328d-43b2-9b17-15575e3aec1a</t>
  </si>
  <si>
    <t>69580a24-7ab6-4e49-8190-afdf6d4c41c7</t>
  </si>
  <si>
    <t>828217a4-e1ea-428a-9f2e-8f617477710e</t>
  </si>
  <si>
    <t>69412e2b-c671-4563-a4d4-ef87f37d78c2</t>
  </si>
  <si>
    <t>6f00f3b5-cc7c-443d-85fd-a1fd06de0a33</t>
  </si>
  <si>
    <t>ee8110a0-83fb-4384-a371-d703f6fcd45f</t>
  </si>
  <si>
    <t>45c76b03-4600-4d5e-938d-d1f6ded11a49</t>
  </si>
  <si>
    <t>0ffcc350-7640-4148-a2bf-25a142d047a7</t>
  </si>
  <si>
    <t>8157bc20-7570-4e3c-b60d-eaa82b50f973</t>
  </si>
  <si>
    <t>ea8c0867-4909-4518-b850-128e93ae3bc1</t>
  </si>
  <si>
    <t>b4a64648-7ca4-46f7-a741-3b004e68de1d</t>
  </si>
  <si>
    <t>5b16764f-8e9c-4bc2-ac18-2adf9c648ac4</t>
  </si>
  <si>
    <t>11ea9a5b-6232-483c-8099-230d0a5bace2</t>
  </si>
  <si>
    <t>bdc89747-c8ce-4eda-821d-56ce69c10f97</t>
  </si>
  <si>
    <t>92f57e62-616d-4dd0-ae05-7252f0cd47ed</t>
  </si>
  <si>
    <t>f955ebb3-239d-457a-b146-711ce2373532</t>
  </si>
  <si>
    <t>dafebb05-4a7a-46e8-967a-bdcf12766092</t>
  </si>
  <si>
    <t>7481b43b-9ff6-4b19-81cf-110247c56b9c</t>
  </si>
  <si>
    <t>bace1241-102a-4de1-96f9-0324de02c1dd</t>
  </si>
  <si>
    <t>a9ac66c7-6df6-4770-8eb2-5e87f5a42bf7</t>
  </si>
  <si>
    <t>9dcd076b-c1e5-4608-a46b-04e8c67232d6</t>
  </si>
  <si>
    <t>5d6a70f8-ac9b-4bc8-af42-186ac83df693</t>
  </si>
  <si>
    <t>f0e841f3-16c8-4e24-9d3a-82164623564f</t>
  </si>
  <si>
    <t>4b60bce5-283f-4282-97cb-d8fc085de2a3</t>
  </si>
  <si>
    <t>da3b9a41-ede5-4a81-a578-d58988d83ed1</t>
  </si>
  <si>
    <t>c05c64c4-9e05-4161-882c-410dfb98641a</t>
  </si>
  <si>
    <t>cb7adef7-7f59-4c2e-ade8-c18ce79c23ac</t>
  </si>
  <si>
    <t>70d2db1c-75f2-4f8c-b618-73dc4b04629d</t>
  </si>
  <si>
    <t>46eee9bd-8155-4ede-8acc-0ced03d77b75</t>
  </si>
  <si>
    <t>52c716a0-4d31-4a9f-a510-3a0896c36f14</t>
  </si>
  <si>
    <t>101a7ebb-e498-4fcf-b50b-ec5824494903</t>
  </si>
  <si>
    <t>26eee228-3998-47ae-aa68-2a35a07bbdcb</t>
  </si>
  <si>
    <t>1f83fe34-ed9b-4ab0-9588-253d415db1d5</t>
  </si>
  <si>
    <t>56703cb9-e873-4774-b35f-f7722ed21f2e</t>
  </si>
  <si>
    <t>bfa09ebc-8a8a-48fd-851b-7ecb748142a1</t>
  </si>
  <si>
    <t>2feffa55-876e-439b-a969-d7031f170c7d</t>
  </si>
  <si>
    <t>0db86cce-81fe-44e3-859f-a02e163b0cdc</t>
  </si>
  <si>
    <t>cbbb9f01-7a50-452f-8dcd-7f79211dc03d</t>
  </si>
  <si>
    <t>7eb4bd8d-f099-4f49-baea-305ca3c811ac</t>
  </si>
  <si>
    <t>05615758-dd60-4551-8788-863a9ad76eac</t>
  </si>
  <si>
    <t>1a37122a-b0b1-46d6-b65d-cd4f43b70de8</t>
  </si>
  <si>
    <t>782a86ef-2765-4861-b7eb-c23872e5977b</t>
  </si>
  <si>
    <t>ef3095fd-6bbe-4be1-aed5-49a08de27557</t>
  </si>
  <si>
    <t>2edf1019-5d88-45b3-a556-1a9a1edc7a84</t>
  </si>
  <si>
    <t>4e57392d-d878-434d-9ab5-835910bef73a</t>
  </si>
  <si>
    <t>581fc670-9fd1-4f4f-a351-a9d21a9cbba7</t>
  </si>
  <si>
    <t>3a6d8f46-cd8b-40ae-812f-1c027906eb84</t>
  </si>
  <si>
    <t>ab121584-583e-4a54-866f-1eeb3503ccb0</t>
  </si>
  <si>
    <t>6d23b0ac-0091-45d0-97f5-aff197fa6c3e</t>
  </si>
  <si>
    <t>a72da83a-1713-4b4e-adc5-dc94d6e0bb5f</t>
  </si>
  <si>
    <t>6af73706-66d8-4d70-b51b-b37849b83995</t>
  </si>
  <si>
    <t>0e1e836d-e596-4729-bb36-34d0eb90e64f</t>
  </si>
  <si>
    <t>bd7ab47d-7ed5-450a-bc47-87e251824acb</t>
  </si>
  <si>
    <t>733aa48e-26fb-4323-8b23-47c30b73c00f</t>
  </si>
  <si>
    <t>be21f384-81e8-42c3-bc52-f0fe4aed061c</t>
  </si>
  <si>
    <t>9aff27fa-ac49-4b9f-8276-88f29c3f133a</t>
  </si>
  <si>
    <t>b6d9b487-29cc-4e6d-b42d-a2a29e76296a</t>
  </si>
  <si>
    <t>61d35042-e6fc-4efd-b912-762ed2380e78</t>
  </si>
  <si>
    <t>e0eba2de-8ac7-46a9-b485-3376114173db</t>
  </si>
  <si>
    <t>f347eaa7-e8b4-4218-9bd5-82a7756b9707</t>
  </si>
  <si>
    <t>4983ae24-076d-4bae-8f01-85ec35cc8938</t>
  </si>
  <si>
    <t>469e4c78-4465-4501-a58a-87a8f3bde340</t>
  </si>
  <si>
    <t>33655ce5-8a22-405c-beca-db65efbd8a2b</t>
  </si>
  <si>
    <t>5ff35e94-137d-4651-a203-b94f24f10ee1</t>
  </si>
  <si>
    <t>8564974c-9593-4761-a87a-6ab7d238ed71</t>
  </si>
  <si>
    <t>766c9e43-b3cf-4193-8784-e78a5c7a2665</t>
  </si>
  <si>
    <t>73ec4a65-9b6f-4221-838a-4641f2476c86</t>
  </si>
  <si>
    <t>67b071e7-e392-40b2-94df-553a3d8d86e1</t>
  </si>
  <si>
    <t>d3926029-f00e-4452-96a8-acb036bcab3c</t>
  </si>
  <si>
    <t>44b96de1-9819-4bff-a449-2ccb371ce6ec</t>
  </si>
  <si>
    <t>8619f4ce-1c84-45de-bdf3-a161913e8c88</t>
  </si>
  <si>
    <t>6b42c011-1ec7-44f3-9db8-6f8255275885</t>
  </si>
  <si>
    <t>ac61d4f9-07ab-4cac-a0a1-d33415891681</t>
  </si>
  <si>
    <t>ad2bb8e6-3716-4e65-a7b0-0181e16a6a74</t>
  </si>
  <si>
    <t>76122042-850f-4a85-ab69-a7f2fa0384e2</t>
  </si>
  <si>
    <t>1cca226d-c4d9-4d79-836c-9da948a7095b</t>
  </si>
  <si>
    <t>28538826-a1eb-4b8b-9d7f-adc4fe5873b3</t>
  </si>
  <si>
    <t>dc61c964-ada1-491d-9fae-b27f34963e0e</t>
  </si>
  <si>
    <t>8b784277-d4c0-48b4-aab9-dbe6da58a625</t>
  </si>
  <si>
    <t>8b62a14f-cdf7-47df-bb77-0859e881aca6</t>
  </si>
  <si>
    <t>ce88420c-c2a8-49a8-abc9-3a15efaf97e7</t>
  </si>
  <si>
    <t>b6d13655-e041-47b4-a24b-1502ad8f9561</t>
  </si>
  <si>
    <t>52ab4b7a-f5aa-4e06-8a36-ae076fb3d73b</t>
  </si>
  <si>
    <t>6543547f-c979-4037-9c03-5262575ab705</t>
  </si>
  <si>
    <t>11b9e35a-cb8d-4a99-a2f1-921cca96db09</t>
  </si>
  <si>
    <t>a903c105-a1b6-4ba1-947a-69153e367c1b</t>
  </si>
  <si>
    <t>46a41b19-069e-42ca-9efd-de323dad2595</t>
  </si>
  <si>
    <t>9936bf6f-96c3-4e99-b4d4-73561a7641fc</t>
  </si>
  <si>
    <t>7d5a0c51-ec2f-46a4-b4d5-f5265b1f264a</t>
  </si>
  <si>
    <t>0e6df6d8-513b-4077-ad3d-7f173521fe4e</t>
  </si>
  <si>
    <t>41a7ba7d-3b75-45f8-b2b0-31f89cac27ce</t>
  </si>
  <si>
    <t>70c3ef5e-a47f-453c-8966-7e8009f5f955</t>
  </si>
  <si>
    <t>2be66ce6-1dc5-4811-848e-1856c06fd04c</t>
  </si>
  <si>
    <t>4be08c0d-82ce-46e6-b2ef-05b5a933c5f5</t>
  </si>
  <si>
    <t>59d62405-f2de-4a5a-ad00-16c935651a5f</t>
  </si>
  <si>
    <t>6e18752e-cf71-4806-899f-fba23530cf45</t>
  </si>
  <si>
    <t>429738e3-bb34-41c6-834c-8325650ba597</t>
  </si>
  <si>
    <t>8a18518b-aaca-4fb2-8688-ead71e9bea52</t>
  </si>
  <si>
    <t>7e212e79-1f8c-4133-9bf4-8461fd440864</t>
  </si>
  <si>
    <t>b9061160-97ca-4dc0-9646-53d8c11cd147</t>
  </si>
  <si>
    <t>56b5025d-fba4-42c7-b2f0-10d0bd7b3686</t>
  </si>
  <si>
    <t>e3f37626-812f-4bc0-a7bd-46f35ed1f9df</t>
  </si>
  <si>
    <t>3af324e4-d3af-4e6b-b073-ac8503c725b9</t>
  </si>
  <si>
    <t>f19cf1ed-b11c-49e6-9527-2504bbe07497</t>
  </si>
  <si>
    <t>dbcb720d-b40f-484d-b576-03eb3138fffb</t>
  </si>
  <si>
    <t>b7ee930e-339f-4298-9e30-7185d09d9c51</t>
  </si>
  <si>
    <t>b4a146c5-bbf5-4a49-b9d7-34f99f67930c</t>
  </si>
  <si>
    <t>94411b1c-5d88-4101-8550-ed8799399bec</t>
  </si>
  <si>
    <t>0f7af848-d6b3-42a4-ac2b-d27160441061</t>
  </si>
  <si>
    <t>9e1d8271-ad69-44cc-a1c5-4effa9c9aa4f</t>
  </si>
  <si>
    <t>3071365c-22d5-49e5-a388-c26d624ff227</t>
  </si>
  <si>
    <t>75081eca-a801-4e42-a2fb-8df77dcf8ca8</t>
  </si>
  <si>
    <t>590425fa-f069-4fe0-9ed4-c0b455400cb4</t>
  </si>
  <si>
    <t>7a8dd2c8-d834-4ef2-b4fb-03cf66a8d510</t>
  </si>
  <si>
    <t>a9f70ec9-770e-491d-9e1b-7598f9972f4a</t>
  </si>
  <si>
    <t>de30a1d9-b2b9-4f84-bf01-c6091d388ea8</t>
  </si>
  <si>
    <t>3b680f98-468e-4329-94d3-7ffd112bcff2</t>
  </si>
  <si>
    <t>d129c564-9ab6-456c-b164-22acaa951913</t>
  </si>
  <si>
    <t>a1c2456c-24a9-49bf-a174-8983a111fd2b</t>
  </si>
  <si>
    <t>4b1a1309-90fb-48c8-95de-dfdbb7be5921</t>
  </si>
  <si>
    <t>e78c6b74-5ba3-4abe-b053-f0ea58af4c8a</t>
  </si>
  <si>
    <t>4b1dde04-01b2-4d11-8828-0c5ed6958562</t>
  </si>
  <si>
    <t>401d5d2f-2e3a-429a-8904-c239ac1995a1</t>
  </si>
  <si>
    <t>3f74de11-83b8-4d5e-a9e8-127efebb1908</t>
  </si>
  <si>
    <t>802e4f18-e92e-4d7b-bd8e-a7b6570be5df</t>
  </si>
  <si>
    <t>93402bb5-343b-4b80-9182-b4b29855d64e</t>
  </si>
  <si>
    <t>a469c866-6189-4757-867a-61cf1e430d74</t>
  </si>
  <si>
    <t>ae774f18-2513-4be6-8437-fcc13c42e957</t>
  </si>
  <si>
    <t>0d2451f4-586b-4c5c-b9de-bae6a74a2d29</t>
  </si>
  <si>
    <t>b4c2d397-517e-4c3d-ac6a-e9741bb84a73</t>
  </si>
  <si>
    <t>22f79c81-5414-434b-b294-d3585d8149b0</t>
  </si>
  <si>
    <t>d06fc8c4-7c97-45bf-8f25-4571af5da693</t>
  </si>
  <si>
    <t>ef6cd28d-b281-400b-9ca9-f8a275f36f66</t>
  </si>
  <si>
    <t>55e5cb52-ed02-4b11-b380-e89b373843c0</t>
  </si>
  <si>
    <t>e436964f-379b-4b56-b42f-1b6afe763742</t>
  </si>
  <si>
    <t>d5bff83d-baad-4283-a8ef-510cd5659a84</t>
  </si>
  <si>
    <t>8ad0c20f-f548-4821-8f5c-815f20bc7a9f</t>
  </si>
  <si>
    <t>6960ed7a-1e2d-4a48-a0b3-735f153aa42a</t>
  </si>
  <si>
    <t>19fdb275-6020-4271-b853-b048ccfd73c1</t>
  </si>
  <si>
    <t>c6b65623-3181-4ba0-a1fb-eed307b642c9</t>
  </si>
  <si>
    <t>81ef9ac7-13ba-49dc-88da-829595be8ca9</t>
  </si>
  <si>
    <t>f0523382-ae4c-449e-b10a-4762de1fefa2</t>
  </si>
  <si>
    <t>29dfc4e8-cfa0-478d-a8b9-e79a2dba345e</t>
  </si>
  <si>
    <t>a7bf8559-c149-4c52-a809-333da662fb71</t>
  </si>
  <si>
    <t>98393208-2daa-447d-be28-118d2887b21c</t>
  </si>
  <si>
    <t>e0d90002-af72-4bc1-b1ce-2a9df3b3d1b9</t>
  </si>
  <si>
    <t>7c7e7918-3fe5-4da8-adac-a1f04fdd530d</t>
  </si>
  <si>
    <t>e259bec7-042f-4581-abbd-7a77707484a1</t>
  </si>
  <si>
    <t>96cda711-12d4-4121-9c67-59d223db9606</t>
  </si>
  <si>
    <t>f454b6f4-a397-4d73-ba80-cafc75e66b09</t>
  </si>
  <si>
    <t>8d95bac1-78c4-4c89-b8b9-4d8e82296ff4</t>
  </si>
  <si>
    <t>0f4d7177-ccb2-44f1-b8ef-99fe4869c766</t>
  </si>
  <si>
    <t>e88a3a38-9a6d-4920-8914-dd394c8afa99</t>
  </si>
  <si>
    <t>efacaddb-2baa-4376-a0d4-c251201d6719</t>
  </si>
  <si>
    <t>00c5d96d-ba44-42e4-86d7-3a55bbd79e82</t>
  </si>
  <si>
    <t>6c02c36c-0794-4617-ad97-8369ab54ef7a</t>
  </si>
  <si>
    <t>eb50b98a-4a00-42eb-aca2-f48ef758aaac</t>
  </si>
  <si>
    <t>70e90706-9322-4db4-9d5c-44161cda19b9</t>
  </si>
  <si>
    <t>c209b99a-aa1a-437d-b6ed-becfb76e53c8</t>
  </si>
  <si>
    <t>87837368-bdd1-4eb4-992b-3da1c4a5b640</t>
  </si>
  <si>
    <t>0174a420-0a4d-477a-abe9-14393eb95f84</t>
  </si>
  <si>
    <t>6dc24edf-7109-4da5-9e88-74783fc59e81</t>
  </si>
  <si>
    <t>067072c8-c8a1-4264-b22a-877ba01ce810</t>
  </si>
  <si>
    <t>7c2282af-3ea3-4626-97e9-0c02621b113a</t>
  </si>
  <si>
    <t>d82f43a9-8de0-4a0d-b6f7-96cbbd8d4885</t>
  </si>
  <si>
    <t>244c6deb-0324-4a6a-8d8b-10148bfa1e02</t>
  </si>
  <si>
    <t>d028ac1f-b522-4053-8d3b-8b2a949dafa2</t>
  </si>
  <si>
    <t>3496c5bd-6cd5-4e95-926e-4553bed2bd68</t>
  </si>
  <si>
    <t>d0cbc150-8659-44c3-9c1e-fe96bbcfb4dd</t>
  </si>
  <si>
    <t>d2a5a7b8-3b18-4ed8-baaf-fbf981802fae</t>
  </si>
  <si>
    <t>c78052a6-e7e1-4d30-a53a-a66913df8e66</t>
  </si>
  <si>
    <t>4c6af366-5b05-44cd-8e16-d26e1c18a92d</t>
  </si>
  <si>
    <t>4a7c8f57-5157-4b24-9617-2bbfcb3b34da</t>
  </si>
  <si>
    <t>f8c1f769-19d8-43a6-97f0-3a095080f6a8</t>
  </si>
  <si>
    <t>ca4d00d0-bddc-4140-9789-40fdb8ab6b57</t>
  </si>
  <si>
    <t>311752e2-c7a6-4801-95f3-d6bf9346eff7</t>
  </si>
  <si>
    <t>3bdffa1d-250d-449b-b487-3505fbc06345</t>
  </si>
  <si>
    <t>050e733a-b99f-49d3-9f6c-2b8618beb605</t>
  </si>
  <si>
    <t>58ff50f7-f2bb-4ca3-a1ff-6d3b3b773068</t>
  </si>
  <si>
    <t>9067b528-484e-4f4e-8547-8d32b2aa646d</t>
  </si>
  <si>
    <t>d204dfb8-f917-486c-81fd-9e1aa8d22889</t>
  </si>
  <si>
    <t>047bc012-42b2-40f7-be9c-c96939da2c0a</t>
  </si>
  <si>
    <t>2a967501-063b-41e7-b93e-45b18177ce5c</t>
  </si>
  <si>
    <t>1c851fb3-e972-4222-9e16-39e83fea56fa</t>
  </si>
  <si>
    <t>e43972ce-1180-4423-8ead-0a63b848e3be</t>
  </si>
  <si>
    <t>9a9818fa-0c7d-42e9-b248-f05123cdd17a</t>
  </si>
  <si>
    <t>be568a47-c69c-4737-86b5-52bd8998e2c0</t>
  </si>
  <si>
    <t>32945b84-7e34-44b8-915b-e03b915f35b6</t>
  </si>
  <si>
    <t>6d816c49-f65e-4051-a84f-0470f305e73d</t>
  </si>
  <si>
    <t>32ae9a69-6737-4281-9cf9-dbe7a56ac05a</t>
  </si>
  <si>
    <t>4acdd439-0664-468a-a173-7814b755ecd0</t>
  </si>
  <si>
    <t>5cdc9161-8ba5-49e2-80a3-13c5e8feb02b</t>
  </si>
  <si>
    <t>df8e4163-7aca-41df-8af4-97e860d98222</t>
  </si>
  <si>
    <t>85ef3180-71c5-4185-95c8-62d95922cf4b</t>
  </si>
  <si>
    <t>36eb3561-d118-4473-93da-534469b881ea</t>
  </si>
  <si>
    <t>61f51903-f914-405e-b083-6406fb6816c0</t>
  </si>
  <si>
    <t>a5006ac2-b567-48ae-bddf-f06e371c5108</t>
  </si>
  <si>
    <t>fba8c653-8793-4352-ab76-e53ec950eca5</t>
  </si>
  <si>
    <t>aae4b1b4-432c-4dde-9500-33405c305ee2</t>
  </si>
  <si>
    <t>a8d597d4-b7cc-46a8-b7da-0f133fead382</t>
  </si>
  <si>
    <t>c3098260-3b9e-4a19-8ce1-afdbf6c65fc0</t>
  </si>
  <si>
    <t>34ee1f59-15f3-4865-8515-9401d0b57d8b</t>
  </si>
  <si>
    <t>1183df91-85ea-4983-bf09-944f33d48947</t>
  </si>
  <si>
    <t>7a4a3058-5043-448e-8c66-51210ab43ac4</t>
  </si>
  <si>
    <t>083d87b0-06a8-492c-89e5-7f3c0c1b9a30</t>
  </si>
  <si>
    <t>f8cc1cfd-7f9d-4f7f-8606-5659b588343b</t>
  </si>
  <si>
    <t>cde00599-6b00-42c9-a337-62fe858fc889</t>
  </si>
  <si>
    <t>0c3b88b8-ecc6-413e-83c6-1f152b10b67a</t>
  </si>
  <si>
    <t>b6d2c040-5558-4be8-aef9-409b33fb17c6</t>
  </si>
  <si>
    <t>bb04905c-9a4a-4b6e-9362-4ba9dbd427be</t>
  </si>
  <si>
    <t>da53f067-0097-45b7-8e21-3c686332abdd</t>
  </si>
  <si>
    <t>bebb819c-6396-4a55-88ff-2e202485ed8d</t>
  </si>
  <si>
    <t>ea9effca-5a81-4693-9f73-187858c75e74</t>
  </si>
  <si>
    <t>cd0eac00-b13b-47bd-8223-43f344b74f0f</t>
  </si>
  <si>
    <t>e969e426-d899-4730-b459-46f0efefd5a6</t>
  </si>
  <si>
    <t>affe0562-e952-4993-a2f1-90c24ad854f6</t>
  </si>
  <si>
    <t>9c60374b-f105-4ec9-84a6-63e6606f06f4</t>
  </si>
  <si>
    <t>bc3fa824-a888-4567-b45c-37b30df103f7</t>
  </si>
  <si>
    <t>ba6179b7-861e-4c37-a2c5-bc912a51dc54</t>
  </si>
  <si>
    <t>7fc9896c-f25d-4864-97df-85853b8e7aaa</t>
  </si>
  <si>
    <t>3b882719-8725-4d4e-a979-b2c97eac72a5</t>
  </si>
  <si>
    <t>f22c6f5e-7294-41ac-bf2b-ec847e7cbc6b</t>
  </si>
  <si>
    <t>7a5fc2cf-c20b-4a4d-be8b-e4b8df638134</t>
  </si>
  <si>
    <t>9b072bf1-94f6-4943-baeb-2167b1e613d9</t>
  </si>
  <si>
    <t>e6742de3-081d-44f1-9b71-a8ad7738e01b</t>
  </si>
  <si>
    <t>ec81fea4-ee0c-437f-b651-7f3c08257202</t>
  </si>
  <si>
    <t>ab4bd1a2-5817-45d1-8c68-298f8dd43c2e</t>
  </si>
  <si>
    <t>371e33d0-f062-4bfe-9e17-de99b70bbbda</t>
  </si>
  <si>
    <t>5f3aee76-8fc4-4dce-8d53-a9bcd744db9a</t>
  </si>
  <si>
    <t>e583f0db-8f51-4fff-9d2e-dbb319edd06b</t>
  </si>
  <si>
    <t>884e2233-36cb-439a-ae9c-94b4f5d499cb</t>
  </si>
  <si>
    <t>25e78ad2-8221-4426-a217-594b3be388c9</t>
  </si>
  <si>
    <t>a670001c-b5b2-41db-bcef-39107a7170b3</t>
  </si>
  <si>
    <t>d63cf3f5-8bc0-4b5f-836d-02c9a9e5ffd7</t>
  </si>
  <si>
    <t>1a1e05ae-f99d-46e0-92fc-46959e6a276b</t>
  </si>
  <si>
    <t>7d368319-8624-431c-8cb8-2769fdd98172</t>
  </si>
  <si>
    <t>90ef4876-3a8a-4043-ae59-00c1d378736d</t>
  </si>
  <si>
    <t>0389fee0-cf2b-482a-b6e8-aef955bbd449</t>
  </si>
  <si>
    <t>cbb3301a-0437-4d20-b29e-ac67595ca33c</t>
  </si>
  <si>
    <t>982f427b-e9a1-4b4d-bc0a-5b4184276e7f</t>
  </si>
  <si>
    <t>25063bc7-6b8b-4d58-a7d2-b2c33baf965f</t>
  </si>
  <si>
    <t>c7dde7cf-6ddb-4b23-bca4-7020dd3e6db4</t>
  </si>
  <si>
    <t>b06a1bad-128f-4041-87c8-12aabea32200</t>
  </si>
  <si>
    <t>660c46bf-9c5d-4614-85fa-0e1ea2b91325</t>
  </si>
  <si>
    <t>090385f9-eb01-4a1c-8c95-120befad6ef7</t>
  </si>
  <si>
    <t>0332d2d7-fcb1-4db5-aa3c-ac9a819dc3d8</t>
  </si>
  <si>
    <t>58e5b917-d035-471d-8483-fb3bcc601ce0</t>
  </si>
  <si>
    <t>0489036b-e72d-478c-856b-d4fb9d48d833</t>
  </si>
  <si>
    <t>8fb1a7a9-2bc8-4aff-9ebe-418212b5e2cf</t>
  </si>
  <si>
    <t>e48e5ad3-83dc-49fe-a722-d19227af34aa</t>
  </si>
  <si>
    <t>68af8097-982f-47e2-968a-2e5b4acb46be</t>
  </si>
  <si>
    <t>d5317a8c-c32c-47ef-8852-96bcb8cf4d0f</t>
  </si>
  <si>
    <t>f93aeb19-beb0-495f-92f1-8cd9326f556b</t>
  </si>
  <si>
    <t>39c47bc6-7d6b-4dfd-b5bf-9e21167d88d1</t>
  </si>
  <si>
    <t>87834c4f-591a-4037-8e3b-1e4dfb034a6d</t>
  </si>
  <si>
    <t>ab4f68aa-77e4-4886-ac36-b228670f51fd</t>
  </si>
  <si>
    <t>1c6d812c-4f75-49e7-8cdf-400ea23cd526</t>
  </si>
  <si>
    <t>358fcd49-cadc-4b98-8681-450a834fa351</t>
  </si>
  <si>
    <t>b16a2e92-9d47-48d9-b23e-4b22308e585e</t>
  </si>
  <si>
    <t>8ee7a972-167f-41f3-8b2d-152f99bdd4d5</t>
  </si>
  <si>
    <t>ad3b0b25-3956-4355-9a39-dcbd30327035</t>
  </si>
  <si>
    <t>40f64690-a6a8-413e-9bae-c59c28d60a98</t>
  </si>
  <si>
    <t>d2344a4b-c5cd-4a49-bdf0-3039391f066f</t>
  </si>
  <si>
    <t>55eda025-5cf3-4589-bd48-9400f63f4d56</t>
  </si>
  <si>
    <t>73e14924-1bf5-49b3-a794-0fbbac8c1e5d</t>
  </si>
  <si>
    <t>a1f98341-8551-4a26-b9fa-042de51fcf96</t>
  </si>
  <si>
    <t>898ac12c-6ede-4fe4-a243-ecbf4a86a86e</t>
  </si>
  <si>
    <t>a7fb05f8-8261-4c71-b9e3-61fb3129bcf5</t>
  </si>
  <si>
    <t>dd934df1-3f9f-40f5-b48d-8be46e2cc891</t>
  </si>
  <si>
    <t>b890f717-e7fb-4dab-a958-725b1c8832a5</t>
  </si>
  <si>
    <t>Harbiye</t>
  </si>
  <si>
    <t>721e2fd7-a03e-4764-8639-5e7a0e68a68c</t>
  </si>
  <si>
    <t>6f49e9a9-e34b-48a5-be3d-b99d112634bb</t>
  </si>
  <si>
    <t>636f771b-41c5-4b58-ba9c-daf56759bafb</t>
  </si>
  <si>
    <t>99fefaa6-dbb0-48ca-9557-643870fe0a26</t>
  </si>
  <si>
    <t>96dbf44b-22e4-4da9-b99d-d739f5894e83</t>
  </si>
  <si>
    <t>66e88099-899c-4fcf-9052-f2c7fc1c3684</t>
  </si>
  <si>
    <t>318dc4ed-d874-43a6-a2be-c322e077aa58</t>
  </si>
  <si>
    <t>da36b7e0-4b03-4844-bf41-7975daa48a8c</t>
  </si>
  <si>
    <t>7739cf7b-6bdc-4fc8-a6c6-55556782cbbd</t>
  </si>
  <si>
    <t>e638c0e2-1f78-4785-a559-f830654aec97</t>
  </si>
  <si>
    <t>dc94cc66-336e-4521-a5ac-48f82e9395e8</t>
  </si>
  <si>
    <t>6a8d5114-6928-45f4-8eaa-12252020ab22</t>
  </si>
  <si>
    <t>2cc2dc2a-a8d8-4989-b4a6-5451df64ad2c</t>
  </si>
  <si>
    <t>2a40ae85-7656-4b9e-8e35-9be277e95577</t>
  </si>
  <si>
    <t>e66621fb-07aa-44f1-a144-ee59834dc5a8</t>
  </si>
  <si>
    <t>73e971cb-71e1-46de-b6c6-969c8d7b1fee</t>
  </si>
  <si>
    <t>5a75610d-de49-40a1-a2c9-de3a706e8c64</t>
  </si>
  <si>
    <t>f6ccacfd-509b-4d6d-97cd-6500cf3c257a</t>
  </si>
  <si>
    <t>088f5a3d-4f79-476f-8c93-dcff43ca2ffe</t>
  </si>
  <si>
    <t>185e2061-0c5c-4874-a2b0-b4dda85e564d</t>
  </si>
  <si>
    <t>e150f1d6-5ca3-4f1c-a5b3-febddf0c100b</t>
  </si>
  <si>
    <t>77b3e4aa-c962-4936-9f2c-f6cb7e840ed0</t>
  </si>
  <si>
    <t>fa786ec1-0a25-4da2-9ffc-69d83055d713</t>
  </si>
  <si>
    <t>2ad8444d-f62e-4244-970a-c021aac80cd3</t>
  </si>
  <si>
    <t>c31e8f67-5458-49c4-877d-4ae16743e310</t>
  </si>
  <si>
    <t>27d1f88b-f2c7-445f-aa73-273b743238b0</t>
  </si>
  <si>
    <t>c8fe68fe-4b3b-42aa-9080-02b71597b40e</t>
  </si>
  <si>
    <t>4d705b7c-6994-4639-8acd-220f68fe7926</t>
  </si>
  <si>
    <t>71c4ee07-87f0-4a50-b4c1-22f9cb7064d0</t>
  </si>
  <si>
    <t>d40ec1e8-370a-4825-83f3-b66e25097675</t>
  </si>
  <si>
    <t>4c8bd53e-8de5-4c8c-9aaf-b0303171d4ea</t>
  </si>
  <si>
    <t>27117598-d1bb-4929-b60a-33f94b35e2d4</t>
  </si>
  <si>
    <t>dc15e76b-3efc-4f81-8b12-4b22124df895</t>
  </si>
  <si>
    <t>115ea5a0-670b-4f7e-b87b-7983254bf942</t>
  </si>
  <si>
    <t>94d16dff-705f-4ee2-a104-d218add57379</t>
  </si>
  <si>
    <t>e08a1ece-ed8b-4928-be4c-cdbc5c1a22c3</t>
  </si>
  <si>
    <t>503d5fe3-ae1b-4a5f-ac23-e9f86e66458e</t>
  </si>
  <si>
    <t>13cbb348-d60f-42a0-a530-d5938bc680a6</t>
  </si>
  <si>
    <t>5092df79-7b1a-469d-aaaf-cc25dee5608f</t>
  </si>
  <si>
    <t>3675312b-cc08-4180-a47b-983ed275b996</t>
  </si>
  <si>
    <t>6f8342bd-569e-47c3-b0f6-dc56bd85d207</t>
  </si>
  <si>
    <t>5061d28e-da48-48d4-8d88-a2221fd86956</t>
  </si>
  <si>
    <t>53e3bc19-a30b-4de8-9612-c6455e19cf8d</t>
  </si>
  <si>
    <t>6aeff787-56a7-42b7-93b0-75a6bbd2e7b8</t>
  </si>
  <si>
    <t>3a70b816-8ecc-4335-af75-51f989b239f2</t>
  </si>
  <si>
    <t>fd529a30-6bd9-466b-b9d8-94aca2924b59</t>
  </si>
  <si>
    <t>03a7d697-a680-40ad-97f6-3a8fe770faa5</t>
  </si>
  <si>
    <t>b40242b6-aba8-4c97-a0a8-27372b769b02</t>
  </si>
  <si>
    <t>ed611d21-b7ef-437b-914a-3f10bbc58425</t>
  </si>
  <si>
    <t>bc398cef-6f9d-4381-bad4-0237ddfa735c</t>
  </si>
  <si>
    <t>228f9c9f-8704-4dd3-b999-28284ce95129</t>
  </si>
  <si>
    <t>79fe4d08-3c8b-43d2-b57b-3f88b316f699</t>
  </si>
  <si>
    <t>0b14dd61-158f-47d1-b912-11995f7c8f53</t>
  </si>
  <si>
    <t>e004bce7-2a99-4b38-95a9-5b6986c085c0</t>
  </si>
  <si>
    <t>cee09c1e-19d7-4bb0-adac-96990804790b</t>
  </si>
  <si>
    <t>42144d96-9bc8-4ab4-b56f-9fb5e20c406f</t>
  </si>
  <si>
    <t>9ad0b221-f58e-4205-94bc-85ec9fa8a353</t>
  </si>
  <si>
    <t>ce751cf1-8a2e-4fe2-a25f-5984e42ac416</t>
  </si>
  <si>
    <t>bbfb2175-833c-450f-b82a-7ddf8b380d40</t>
  </si>
  <si>
    <t>aac7c110-2cf2-4511-b3b1-de52bb36757b</t>
  </si>
  <si>
    <t>2c167583-7924-4a9d-8a88-2c9fca467f28</t>
  </si>
  <si>
    <t>28f6eb84-a0ea-4ab2-b53c-b5949cb71caa</t>
  </si>
  <si>
    <t>19d07531-eb90-4cba-a0ac-996e7f550e11</t>
  </si>
  <si>
    <t>e8b17137-1995-44cc-b74c-2cbec3092c9f</t>
  </si>
  <si>
    <t>231bc7e8-0ee4-4087-b131-92d0471657ef</t>
  </si>
  <si>
    <t>e67d6bd5-ae9e-4a6e-b5c0-f9bc9a1a0efe</t>
  </si>
  <si>
    <t>637a03fb-ae4f-4040-85c6-790bdd5ac283</t>
  </si>
  <si>
    <t>2d09a6d6-c07a-4c14-a0ee-acea57cfc13a</t>
  </si>
  <si>
    <t>7c5f7784-c509-41a5-85f0-38289cb73db2</t>
  </si>
  <si>
    <t>7b81f4a3-05ae-4bae-b031-e9916231a250</t>
  </si>
  <si>
    <t>7d83d71b-37dd-4e4d-86b5-0c4e4bc1904e</t>
  </si>
  <si>
    <t>ea1b24e0-6b8b-42a5-98ab-8a44c5f5658a</t>
  </si>
  <si>
    <t>a0f92108-b179-47f0-a045-163fce6379fa</t>
  </si>
  <si>
    <t>38c6f26c-c02c-479a-ac87-39e78eb11623</t>
  </si>
  <si>
    <t>0962a06e-8186-4797-8e24-a86fea152e2c</t>
  </si>
  <si>
    <t>e9e03c26-9b5a-4c00-a052-7b324f748e35</t>
  </si>
  <si>
    <t>4e37d685-5f48-482e-97e5-a61b4ec08bda</t>
  </si>
  <si>
    <t>7bb7a7e8-c0a1-4310-83f8-0cbf2f6435ec</t>
  </si>
  <si>
    <t>a0d6c85b-4f4f-475b-84ac-025b47dfbaa8</t>
  </si>
  <si>
    <t>07ecdc6f-f80b-4dee-8ab5-b9e8d3ecee41</t>
  </si>
  <si>
    <t>1b65e4e0-5182-444c-a4f9-1de7cc559636</t>
  </si>
  <si>
    <t>6fea6107-8209-4d5c-a009-422a22b3ed0d</t>
  </si>
  <si>
    <t>24f6875e-1c66-4e1a-a8c2-04614727ba1b</t>
  </si>
  <si>
    <t>6b73540f-2e78-461d-a7f6-26f940516bf9</t>
  </si>
  <si>
    <t>15e6c8d3-2f19-49b7-8c00-7e48222532d2</t>
  </si>
  <si>
    <t>9b9c4fba-9af7-48d0-85c8-5da5b20459fa</t>
  </si>
  <si>
    <t>6132dafc-c4fd-42e1-b0b0-bba35a5e1488</t>
  </si>
  <si>
    <t>d0497fff-4760-4710-98cd-62fb25d0566b</t>
  </si>
  <si>
    <t>f5be92eb-e098-4d85-b5e4-ee00052556ef</t>
  </si>
  <si>
    <t>671aeac6-d2f4-4084-bc17-021d6c4d33b1</t>
  </si>
  <si>
    <t>4e3823b1-7e11-435b-aa71-d0f854e11e20</t>
  </si>
  <si>
    <t>e1d6d768-6c00-482b-9603-50f5e2450b98</t>
  </si>
  <si>
    <t>74aa2b87-5b99-45bf-8d1c-29560657a298</t>
  </si>
  <si>
    <t>a829ef57-0ecf-4cb1-aa2e-f321c8c8f144</t>
  </si>
  <si>
    <t>2ccde70e-043e-45d5-919b-7e9e8feed790</t>
  </si>
  <si>
    <t>5bd9a53f-93d2-48b2-9d5a-3ff77d7838a5</t>
  </si>
  <si>
    <t>98246d3a-1370-4328-b3c8-61454af9be0a</t>
  </si>
  <si>
    <t>cea74792-9bbc-477e-a90f-7faa86bf15a5</t>
  </si>
  <si>
    <t>664554f8-7f62-409b-a5e2-91771a8c4c68</t>
  </si>
  <si>
    <t>f979a62e-efe9-48c4-bb05-12f9d5244f8e</t>
  </si>
  <si>
    <t>ebf536be-58fd-47be-bb74-58479cde50d3</t>
  </si>
  <si>
    <t>d0bd1e3f-1db3-4793-8e28-9c64ef86735f</t>
  </si>
  <si>
    <t>feb205fa-9747-486d-850a-d97df3fbdb77</t>
  </si>
  <si>
    <t>f725b4bc-8783-454e-a3ae-2dba2779475e</t>
  </si>
  <si>
    <t>3382caf4-51f5-4c54-89f1-17bee63eb6bf</t>
  </si>
  <si>
    <t>46014b63-0ced-4d97-8319-321a877ff639</t>
  </si>
  <si>
    <t>47ab1e4a-af83-4d5e-9ca3-0a68a4a3fcdf</t>
  </si>
  <si>
    <t>1fa5b84d-04fb-47ad-8892-b54b6c9b2806</t>
  </si>
  <si>
    <t>72628294-5052-404c-8b04-63ac8761f8c2</t>
  </si>
  <si>
    <t>ff9c109f-1d9f-4b61-bb9b-6ee5e912f9d5</t>
  </si>
  <si>
    <t>97cbf91f-d03a-41fe-8a1a-4300b026f95a</t>
  </si>
  <si>
    <t>c061643f-11ae-498f-8c54-7ffc38727b40</t>
  </si>
  <si>
    <t>7a8a0b39-ad36-49e6-ad59-a399b765fa3a</t>
  </si>
  <si>
    <t>55f1e8e7-5302-4297-86e4-9f86905493eb</t>
  </si>
  <si>
    <t>90911422-4e52-4d0a-983d-9a6e810c5395</t>
  </si>
  <si>
    <t>2cba057e-520e-4ddf-8a3e-00c40fd21688</t>
  </si>
  <si>
    <t>29535915-912d-4ce2-a15c-ac27e86bd8ed</t>
  </si>
  <si>
    <t>2b75b03c-2491-42d0-96e8-4fec4dde19a1</t>
  </si>
  <si>
    <t>1b6f2053-2b77-41cf-8380-5048f52abd6a</t>
  </si>
  <si>
    <t>71841903-0d45-42c8-87c1-9e6a78a455b3</t>
  </si>
  <si>
    <t>c65e03be-3fb5-4ea6-9668-26cdb4833b27</t>
  </si>
  <si>
    <t>191ba031-1891-413c-837d-48992e25e4a6</t>
  </si>
  <si>
    <t>147e4f88-3292-494d-8262-0e527e5f1afa</t>
  </si>
  <si>
    <t>403dff6f-46d5-4716-9edd-36c1d068872c</t>
  </si>
  <si>
    <t>065e546d-0ad0-43cf-91ce-1a3c21e58c65</t>
  </si>
  <si>
    <t>5b98e4e8-1327-4158-a7f5-8e2a574ed8d1</t>
  </si>
  <si>
    <t>83acecfa-7c4e-458e-8f2f-45ea1ab0a97a</t>
  </si>
  <si>
    <t>b3e17e03-a08e-4160-800b-dd948c4780b9</t>
  </si>
  <si>
    <t>f9fd4364-a1ba-4945-9954-ff672e4fb3ad</t>
  </si>
  <si>
    <t>63139fa8-49f4-4084-b98f-fbecde36fce6</t>
  </si>
  <si>
    <t>ec6f1c02-d791-423f-a06c-11076f6ad19b</t>
  </si>
  <si>
    <t>2e76fc91-e2e7-42fa-88d8-3c8c1ad8478f</t>
  </si>
  <si>
    <t>24785849-ba6c-4115-a3a2-206907a37100</t>
  </si>
  <si>
    <t>016106d1-69fc-4433-92a1-f4d9f56d9638</t>
  </si>
  <si>
    <t>b12953e3-8793-4e41-a007-e7c1b9ffe43e</t>
  </si>
  <si>
    <t>c82b7303-46bf-4d83-9d61-a651a36822cc</t>
  </si>
  <si>
    <t>651769e5-c166-4aaa-9c0f-37e8cbba9f3d</t>
  </si>
  <si>
    <t>929eab0a-9db0-44c4-954b-13a7a26aaa5a</t>
  </si>
  <si>
    <t>3fe75254-515f-468d-9371-bcf78fdcdfa2</t>
  </si>
  <si>
    <t>7793d16d-bbaa-4b46-95fb-78112d39c26d</t>
  </si>
  <si>
    <t>a37a1852-5129-41ce-ac49-8bbc4deca656</t>
  </si>
  <si>
    <t>7066a7e6-48c1-4d5b-94b9-b5cf37e6a762</t>
  </si>
  <si>
    <t>c771c7a4-1ea9-4edb-a5f6-2ac8bcb2dcc3</t>
  </si>
  <si>
    <t>f5fa0a11-0238-44b4-b3fa-dd6b196b7d51</t>
  </si>
  <si>
    <t>7a0984e0-ec44-4e95-8f5c-e9f44c9baac4</t>
  </si>
  <si>
    <t>84c936d2-1e9f-4c2f-a3fd-5ed10eb66236</t>
  </si>
  <si>
    <t>dfd2172d-1eee-4547-812f-72223f81b4f8</t>
  </si>
  <si>
    <t>0704bd67-2761-4a95-a43c-b3c01e9187be</t>
  </si>
  <si>
    <t>08232d85-37c2-47ba-a5c1-77382e8ad518</t>
  </si>
  <si>
    <t>bd9f87fc-b7fc-42aa-bb99-f8f2080442d8</t>
  </si>
  <si>
    <t>df79e9de-465e-44ba-a59c-6881508dc4a7</t>
  </si>
  <si>
    <t>a027fb19-143d-41b8-b997-4b0684b8cbeb</t>
  </si>
  <si>
    <t>421a2920-23a0-4b00-8c4c-fbabb952bc79</t>
  </si>
  <si>
    <t>43e222bf-c500-483d-a814-27063c547f43</t>
  </si>
  <si>
    <t>e0fa0a0d-fd8a-4c53-b9d1-2a69791c4a46</t>
  </si>
  <si>
    <t>b0336a9f-5f8b-4eec-b613-c365a23f2d8a</t>
  </si>
  <si>
    <t>3c983892-ceb7-458d-9b16-7cd69ea87047</t>
  </si>
  <si>
    <t>6ad041d9-d817-4f5d-b945-17cec6716925</t>
  </si>
  <si>
    <t>89621e36-ef74-464d-a861-823f5e18cd9f</t>
  </si>
  <si>
    <t>cacdeaa6-ae2f-4ff9-bc99-0c1aefc4f28a</t>
  </si>
  <si>
    <t>fde69d1e-ab67-4ffe-9e32-fa767497d7ed</t>
  </si>
  <si>
    <t>1def632b-3458-49ae-9588-70d1fc2d74a2</t>
  </si>
  <si>
    <t>163675fe-3bea-4ec5-afb0-b90345c81931</t>
  </si>
  <si>
    <t>ab970916-9b7a-42db-ad68-75261e89f7e0</t>
  </si>
  <si>
    <t>ba4b0939-7247-4a25-8644-79a5973a3c97</t>
  </si>
  <si>
    <t>1bd090a0-912c-4d8b-b517-269a70f3387d</t>
  </si>
  <si>
    <t>69c9b439-c2ef-4bbd-9194-f257ebad4455</t>
  </si>
  <si>
    <t>492033b4-9f62-4d6a-9164-b41a1cdfef1b</t>
  </si>
  <si>
    <t>aff96e1e-22ce-489c-b284-ee2891050a61</t>
  </si>
  <si>
    <t>a62ef404-92bc-46eb-87e7-ee8ad4402365</t>
  </si>
  <si>
    <t>b3f33606-0882-48c3-9bd6-fe35bec9d2b1</t>
  </si>
  <si>
    <t>4743440b-019b-4f03-a5f4-e1c3f300e928</t>
  </si>
  <si>
    <t>7151c149-3b60-4b08-96a1-0893efb20316</t>
  </si>
  <si>
    <t>b07b2072-6a3c-451d-a65d-6a101f43aef5</t>
  </si>
  <si>
    <t>c4e5a89b-85bd-4546-8c85-5e1090ad5106</t>
  </si>
  <si>
    <t>d71bca7c-dfb3-41e2-b543-6f3125221f13</t>
  </si>
  <si>
    <t>94313265-2bdc-4580-9782-dd03ebd1bbf2</t>
  </si>
  <si>
    <t>60d4385c-d91a-4195-b3fe-3df158625188</t>
  </si>
  <si>
    <t>e5c01aa5-fc73-4685-8e8a-17393ad290de</t>
  </si>
  <si>
    <t>4e148203-2a0f-41cb-8e73-ca7a514aeb54</t>
  </si>
  <si>
    <t>dcd8f3a6-7e29-4fb2-94c5-d8666b270705</t>
  </si>
  <si>
    <t>0e448cfb-d336-462c-a131-b7763b320a14</t>
  </si>
  <si>
    <t>4243731d-d572-478a-828e-b2288e8b5235</t>
  </si>
  <si>
    <t>67887936-2603-4c47-b7d4-3292519ca336</t>
  </si>
  <si>
    <t>a037d73b-0714-48f0-9cab-65cb039556bc</t>
  </si>
  <si>
    <t>c4f15d08-8609-4e29-a32e-e928dad0ab53</t>
  </si>
  <si>
    <t>09b1da24-8874-4b85-83dc-5f3fceb48ee2</t>
  </si>
  <si>
    <t>52630e9f-5748-421e-892a-0dff986e58a0</t>
  </si>
  <si>
    <t>5fbe74f2-c14b-4965-9495-9f8df8d45bb4</t>
  </si>
  <si>
    <t>579e4ac8-def0-456c-b00f-bde7f90021f0</t>
  </si>
  <si>
    <t>94544810-f358-447f-a98f-f728f911a963</t>
  </si>
  <si>
    <t>e785d03c-6636-4930-ad53-54f8e10af649</t>
  </si>
  <si>
    <t>3237b295-f3bd-4a63-9c84-fc0e0a596270</t>
  </si>
  <si>
    <t>ed60ca12-f699-45fc-90b1-d4d1d3717c03</t>
  </si>
  <si>
    <t>30df5efe-be6b-4a90-8692-dd6034c25157</t>
  </si>
  <si>
    <t>65a27dcf-75a0-476b-aaf9-15bff31a2ebb</t>
  </si>
  <si>
    <t>b310b3e9-cc52-4fab-aefc-5405ee826966</t>
  </si>
  <si>
    <t>5d627f52-187a-4928-b146-2774082e3978</t>
  </si>
  <si>
    <t>ab20a829-207a-4748-a98d-3a6ecf62105e</t>
  </si>
  <si>
    <t>027a033f-9358-48ae-94de-662c0506d3cc</t>
  </si>
  <si>
    <t>9892fe08-7b6b-4170-8f34-cdb815ab2052</t>
  </si>
  <si>
    <t>95caa292-3bb0-40b7-a707-f78950583974</t>
  </si>
  <si>
    <t>86d717f2-f37e-44e9-8255-d2d8047d13ff</t>
  </si>
  <si>
    <t>3ae8f503-2e9b-433c-abb9-7f45bf6c3768</t>
  </si>
  <si>
    <t>ec65f01d-da8f-4b5c-9cf2-919fff3f5fcf</t>
  </si>
  <si>
    <t>5fdd2c8c-7044-4fcb-8d98-7e8198446663</t>
  </si>
  <si>
    <t>3b15a715-d6ca-4f0e-838b-ae376054c060</t>
  </si>
  <si>
    <t>e0eed334-b6b2-439d-bac5-caa85a15bf7b</t>
  </si>
  <si>
    <t>65615b41-2092-4338-8838-e4c924c41b51</t>
  </si>
  <si>
    <t>446276fb-ebff-4cfa-a6f0-c5205829dc17</t>
  </si>
  <si>
    <t>ba81bc6f-67ca-4d63-b505-f6a588a34170</t>
  </si>
  <si>
    <t>cc1a6538-583e-4651-a09d-b0ee6275ddbc</t>
  </si>
  <si>
    <t>0ee50078-f6ae-4f87-93a8-c126fc9eff6e</t>
  </si>
  <si>
    <t>12e2a6bb-7723-4667-986c-bc9361828ccf</t>
  </si>
  <si>
    <t>7f6bd3f7-e9ed-433d-a109-5a7a869bf1b3</t>
  </si>
  <si>
    <t>ec8959bb-3a57-48f0-9b42-b625c361fad8</t>
  </si>
  <si>
    <t>1681848f-cf55-4705-a3c7-c8aee75e9c65</t>
  </si>
  <si>
    <t>50c4178f-ccf9-489d-913b-35bebf57710c</t>
  </si>
  <si>
    <t>81415a69-fc4e-4198-b00b-c1fcd11e733a</t>
  </si>
  <si>
    <t>5404129e-828a-4ea9-b148-1e8f97c3eade</t>
  </si>
  <si>
    <t>2c4fc405-9b75-4043-bcba-486539535834</t>
  </si>
  <si>
    <t>a3497a45-9cab-440d-baa8-0111078ed03a</t>
  </si>
  <si>
    <t>fa9d0317-a54a-422c-a38e-31922324403a</t>
  </si>
  <si>
    <t>fed570cb-f29b-48e8-a2d4-695bb7e9371a</t>
  </si>
  <si>
    <t>3053d0c7-3e71-42f0-84e3-3189644a3d8f</t>
  </si>
  <si>
    <t>3d313a84-d118-4955-ae79-9893a1a2cbe5</t>
  </si>
  <si>
    <t>3678f054-62ef-4cc1-996a-8f4a40c80d29</t>
  </si>
  <si>
    <t>7ae4a76f-49f8-4357-925a-e6bdd55c4378</t>
  </si>
  <si>
    <t>d383c1b6-db00-4717-9367-8861ced548c9</t>
  </si>
  <si>
    <t>8844ef65-fb6d-45e7-9606-77d9aee42b04</t>
  </si>
  <si>
    <t>b7cc438a-d5c7-4dec-8c58-88853880af46</t>
  </si>
  <si>
    <t>e824b5f6-95e4-4d4f-9f82-74049dcf027a</t>
  </si>
  <si>
    <t>cf4e9856-4c98-460b-9b6f-0727a90f9c40</t>
  </si>
  <si>
    <t>e9b07d31-c2ca-472e-8ae6-8461c8950d1a</t>
  </si>
  <si>
    <t>2d841e61-7abe-43fe-bacb-ab41d56c4229</t>
  </si>
  <si>
    <t>cf0b2a1c-8923-41ae-a03a-52b7029f6d85</t>
  </si>
  <si>
    <t>fd84af2f-d014-477e-8cc9-dd080e3ca893</t>
  </si>
  <si>
    <t>e875a73d-16be-4e84-a277-91484b12bfda</t>
  </si>
  <si>
    <t>4da9d6a0-1990-4541-a46e-ba56e2135043</t>
  </si>
  <si>
    <t>fee42ddb-01c0-448c-a112-35d4ccf30d85</t>
  </si>
  <si>
    <t>db59b2ed-5c1d-4762-b2b8-8c9587cdb37a</t>
  </si>
  <si>
    <t>e78f9c80-b2b5-418d-a0c7-ba4e53190575</t>
  </si>
  <si>
    <t>269b7737-2d0c-4db3-b9ed-07868d616427</t>
  </si>
  <si>
    <t>4179bb48-b2fe-496f-bba6-459fb24f19fc</t>
  </si>
  <si>
    <t>f371b256-4713-4131-a03c-2262760e7439</t>
  </si>
  <si>
    <t>e0d39170-6b6a-4e7d-81ee-041750b52986</t>
  </si>
  <si>
    <t>1a1e5c90-8edb-4b66-91fc-485e5063b30c</t>
  </si>
  <si>
    <t>5f33d7de-3dc4-44d2-a069-5725564db0d6</t>
  </si>
  <si>
    <t>78321f69-8ef5-4087-be81-9c06ce4f484f</t>
  </si>
  <si>
    <t>eccda589-7326-4343-b9a4-d922682fbb1d</t>
  </si>
  <si>
    <t>13bb31ae-057c-4e73-99c1-5be2d84eac31</t>
  </si>
  <si>
    <t>a85401d6-a320-4113-882f-66dee8836423</t>
  </si>
  <si>
    <t>d5d55f67-1a0e-44f7-9a7e-cb1fd62f1bd8</t>
  </si>
  <si>
    <t>57cb201e-1e4c-4235-b9d7-9cfa3e20692e</t>
  </si>
  <si>
    <t>8434fb7b-521f-48d6-876a-89eda4b4d851</t>
  </si>
  <si>
    <t>0c8021ad-f8d3-4597-8309-76df62677f7c</t>
  </si>
  <si>
    <t>61e43380-de5a-41b6-bd9f-a9a6e18a5e67</t>
  </si>
  <si>
    <t>88520acd-4306-492b-a933-b83598b22258</t>
  </si>
  <si>
    <t>ae81475a-719a-4f17-b09d-761a814df1c9</t>
  </si>
  <si>
    <t>85c91779-59ab-4e0d-88bb-31f72426686e</t>
  </si>
  <si>
    <t>50b9d6e2-68ec-4c54-a1cc-9952d3f6a6c9</t>
  </si>
  <si>
    <t>e6c01e18-b42a-4aa3-8a9f-ee94e3023230</t>
  </si>
  <si>
    <t>6139fee6-9f75-45b8-9d55-46c9e8e15096</t>
  </si>
  <si>
    <t>54d44e2d-fcc1-4689-bc39-18aceda86ca9</t>
  </si>
  <si>
    <t>f13c2051-b0f5-4cc6-997b-1fba1a6a6054</t>
  </si>
  <si>
    <t>05d84784-62c9-45ca-9e8b-ebe8f20a233c</t>
  </si>
  <si>
    <t>2a769753-8057-41b2-b4e7-9af458eb38f3</t>
  </si>
  <si>
    <t>5be9c2c2-7190-47a4-8eb4-707334d635df</t>
  </si>
  <si>
    <t>cfe5dc27-3149-4295-b353-3a76d795a33e</t>
  </si>
  <si>
    <t>5acfdba7-5a37-4547-9779-15caa917fdcd</t>
  </si>
  <si>
    <t>cb9cba81-741c-4e16-9744-3ecff76bfd72</t>
  </si>
  <si>
    <t>207ad725-ea03-4fe1-9c1a-9f8db7333d76</t>
  </si>
  <si>
    <t>f31718b5-8714-4447-9f44-73568d73ce84</t>
  </si>
  <si>
    <t>8295bac6-c09d-4e26-9a2e-e81ab55b971e</t>
  </si>
  <si>
    <t>e9f5500c-5d07-4fe7-9516-74ca601d2bd9</t>
  </si>
  <si>
    <t>2e1f814b-f934-4457-89fd-62a5f9eca7ab</t>
  </si>
  <si>
    <t>2571215d-f186-488f-b501-3ef1bbaa33cd</t>
  </si>
  <si>
    <t>a9a290da-0dc2-42e0-9c39-c7b880e4ad15</t>
  </si>
  <si>
    <t>c3b0b0c7-6dd2-46f1-b2d9-80bc209d6d07</t>
  </si>
  <si>
    <t>b2ede74c-4724-4a0b-b8d7-8aeaf698a04c</t>
  </si>
  <si>
    <t>33777d84-704c-4339-9bc9-90ac64a97048</t>
  </si>
  <si>
    <t>37eb67ce-2bbd-475a-a6da-eb1e520097db</t>
  </si>
  <si>
    <t>9ccb3893-97c5-4955-ba17-21e4bfdfdfee</t>
  </si>
  <si>
    <t>9810231a-e214-47f2-8916-24d57d1b8ad3</t>
  </si>
  <si>
    <t>2564c609-7c67-4a2a-9417-94f17dc6a52f</t>
  </si>
  <si>
    <t>cf91b488-e397-4655-ae64-3b81b546f5c6</t>
  </si>
  <si>
    <t>64ab1ea8-980b-4966-b292-9613bd863d32</t>
  </si>
  <si>
    <t>b2ebbe9f-8534-424b-b154-f017f85c9918</t>
  </si>
  <si>
    <t>60d78857-2e34-4094-93d6-5533282322ef</t>
  </si>
  <si>
    <t>c705be53-8597-4619-bb45-1a49dd6d92d6</t>
  </si>
  <si>
    <t>ccb892f9-ad3f-463d-8e1e-432a85cb99bb</t>
  </si>
  <si>
    <t>8610c99d-7ed5-4a1f-844f-b6caa193f625</t>
  </si>
  <si>
    <t>75e4f352-2acc-4d54-ad2f-c7a4317a1403</t>
  </si>
  <si>
    <t>af3ddc62-e771-4201-8598-1ba1db2d2e8e</t>
  </si>
  <si>
    <t>2e4d0964-9c54-4484-95a1-4fa9fa1ad662</t>
  </si>
  <si>
    <t>d861eaa3-0713-41ed-94b1-e0ba95caaa92</t>
  </si>
  <si>
    <t>7f75f5fc-5a1d-4b7b-bffe-d75c2528c02c</t>
  </si>
  <si>
    <t>0db2224f-1ff4-487c-b7a8-e5bb47432465</t>
  </si>
  <si>
    <t>4b61764e-88bb-47b2-be93-efa7b2f269d1</t>
  </si>
  <si>
    <t>9016c0de-6cbc-418d-aa92-597456e6f81a</t>
  </si>
  <si>
    <t>7d8b1d2e-4d4c-46a4-b7f3-cd869d5804a0</t>
  </si>
  <si>
    <t>a999d343-fa44-43c6-bbff-e8283ceae346</t>
  </si>
  <si>
    <t>48ad602e-3dfd-4800-9a00-c5e10ad74243</t>
  </si>
  <si>
    <t>08fa289c-5b4d-43a3-b6ee-8b69637e1fc3</t>
  </si>
  <si>
    <t>feab558b-cf4c-4716-96c7-da4c86cc47ca</t>
  </si>
  <si>
    <t>Zümrütevler</t>
  </si>
  <si>
    <t>4b703090-415c-4ae1-8185-f7f55b6593f3</t>
  </si>
  <si>
    <t>38e5caa7-7662-4ab8-9857-7438f32e83dc</t>
  </si>
  <si>
    <t>e8e2d4ec-5fd9-4c1d-9482-ab6152c92dd8</t>
  </si>
  <si>
    <t>ba4a5dea-5c31-43e7-9feb-e6d8be1af701</t>
  </si>
  <si>
    <t>a6bba42a-39fb-4201-88a0-cceb70723ebf</t>
  </si>
  <si>
    <t>25795350-7c80-4419-88b2-a3be3652043e</t>
  </si>
  <si>
    <t>c8ef1f38-ba11-4c57-8349-b9a6afbee571</t>
  </si>
  <si>
    <t>c6b18249-5e9a-4b53-b718-344fa0fdbb99</t>
  </si>
  <si>
    <t>63fb0e8a-46d2-411a-8dc7-ae463830f8e5</t>
  </si>
  <si>
    <t>e4a4193c-06f0-461b-bd58-4cce12297a39</t>
  </si>
  <si>
    <t>a267ad5f-ef31-44f1-a336-fe564cbe2169</t>
  </si>
  <si>
    <t>cc1959a0-7a3a-46d7-b964-1f071742ff1d</t>
  </si>
  <si>
    <t>5617ef96-b22c-414e-86bd-3e7ac2d2ce5b</t>
  </si>
  <si>
    <t>cd2cb229-4007-4770-b2e6-d996e6bd9a34</t>
  </si>
  <si>
    <t>c6b597e9-5079-4c65-8c4e-3c7450ecd2b2</t>
  </si>
  <si>
    <t>5435c98f-2ace-4545-b323-f18ec92859e4</t>
  </si>
  <si>
    <t>2ad04366-533e-4371-86bb-7c4d26ce9a3a</t>
  </si>
  <si>
    <t>9b8610bd-cb41-446c-99e8-a3e7a7b6b1e9</t>
  </si>
  <si>
    <t>38fd4d8a-8817-478f-935f-5ba6a508b7f0</t>
  </si>
  <si>
    <t>67354023-e323-4986-a983-75fda214502e</t>
  </si>
  <si>
    <t>adfecd95-8adb-4ee7-bd16-2bbb8e9d86cb</t>
  </si>
  <si>
    <t>f99dcd00-d3d5-4428-b3cf-4773b5921f9c</t>
  </si>
  <si>
    <t>164482d4-83ca-4775-b131-266278fa6688</t>
  </si>
  <si>
    <t>2f921d14-56e6-416c-aadb-39a906876142</t>
  </si>
  <si>
    <t>1c680bfc-6426-400a-93f9-e5179580a4c7</t>
  </si>
  <si>
    <t>e4e89584-4fa2-422a-90df-9c6db4bf768e</t>
  </si>
  <si>
    <t>7503a9f1-3476-4393-b8a0-bfb82ea1eb0a</t>
  </si>
  <si>
    <t>32e8b533-eca6-407d-b31c-3c6fedd5e387</t>
  </si>
  <si>
    <t>f93f3a14-f860-40af-ae14-5e61d04871a5</t>
  </si>
  <si>
    <t>1fccf3d3-2ac3-4f18-b62f-36686ac30a8f</t>
  </si>
  <si>
    <t>3123200f-6e47-4c5f-85c1-d88dc0d81f4c</t>
  </si>
  <si>
    <t>749e98ee-4c11-4c88-b79f-241d58e42cda</t>
  </si>
  <si>
    <t>2ad02bd1-8c30-465f-a1de-af95f845c00f</t>
  </si>
  <si>
    <t>8c4bfbc0-45bd-4fbd-86b4-9a41a8cd71fe</t>
  </si>
  <si>
    <t>626e8674-836f-4513-a00d-1ffd2e9b2a27</t>
  </si>
  <si>
    <t>22341f8c-e1e4-4427-954e-17d170f1548d</t>
  </si>
  <si>
    <t>eaa601e1-6703-4790-9cd7-09f196650713</t>
  </si>
  <si>
    <t>b4f22390-11d3-47d6-af0d-17804d784c07</t>
  </si>
  <si>
    <t>9244c110-b74b-4a9e-a921-5b59c505073b</t>
  </si>
  <si>
    <t>f08f2505-088d-4ff2-8753-4ed835b0cbf9</t>
  </si>
  <si>
    <t>00236cdc-52fc-4025-8886-1c6723da39b9</t>
  </si>
  <si>
    <t>c0670041-bfec-4a9d-b0d6-abb4cd922008</t>
  </si>
  <si>
    <t>48b24af3-b9f5-4b0c-b57a-aabdfee6ceb4</t>
  </si>
  <si>
    <t>23c16ca1-a9b0-4c7a-be7a-0948bfe31d2e</t>
  </si>
  <si>
    <t>efa2fe5a-ab30-41c7-ab08-86697fb791c0</t>
  </si>
  <si>
    <t>2096c74e-4992-4c9c-98a7-b44b96d1ae5e</t>
  </si>
  <si>
    <t>f0d44a2c-7424-4f57-9706-98bc62ed476b</t>
  </si>
  <si>
    <t>0fed86cf-9f26-4965-b6b6-cded47aba3b5</t>
  </si>
  <si>
    <t>97458d0f-4cd9-438f-a157-284943f7c5c3</t>
  </si>
  <si>
    <t>78bf6320-f9c8-4f2d-9b03-b7f60635a70f</t>
  </si>
  <si>
    <t>cdcee2a4-7c3b-4b7c-bd6a-cf16c8a5a01d</t>
  </si>
  <si>
    <t>78e1e578-9d6d-4e44-bf5a-b46355b170a6</t>
  </si>
  <si>
    <t>e98848db-74fe-48d7-8260-f9f3a5bd9f60</t>
  </si>
  <si>
    <t>ca85225d-57fa-4312-9c51-ade454c8b7d6</t>
  </si>
  <si>
    <t>d473c0d9-8fd3-4c1e-b07a-67886d1d21af</t>
  </si>
  <si>
    <t>9481ec87-d4f7-4c44-8319-f81f52d509fd</t>
  </si>
  <si>
    <t>b3b8f8c3-6352-4966-8fa7-bfc36083c936</t>
  </si>
  <si>
    <t>4abb9fd3-3e68-43ac-949f-de48fd372af3</t>
  </si>
  <si>
    <t>fbbb10b3-0e70-401b-a5ea-09f88cccf7ea</t>
  </si>
  <si>
    <t>38f5363e-cbfd-4698-a438-2287948e2c08</t>
  </si>
  <si>
    <t>eeea9eb2-8623-4dfd-a25a-67d05b07936b</t>
  </si>
  <si>
    <t>ec64b0c2-2118-4c12-a71e-c98d26317e3c</t>
  </si>
  <si>
    <t>4795230f-9bfe-4e08-a150-aa9c6abaf2be</t>
  </si>
  <si>
    <t>5617c2cb-8d12-473c-803b-130900785be1</t>
  </si>
  <si>
    <t>92b34540-3fd6-4d4a-a60a-f6cd6718e754</t>
  </si>
  <si>
    <t>d54f2c4a-74eb-4959-9d37-69e8db6fc92a</t>
  </si>
  <si>
    <t>9810e2e7-0334-4273-8c95-e6e1591b5c9e</t>
  </si>
  <si>
    <t>Soğanlık Yeni</t>
  </si>
  <si>
    <t>dfd1f5d0-42b7-4f24-bda9-f7879f64bc22</t>
  </si>
  <si>
    <t>beb955b7-4664-4381-92e5-61c40ac89322</t>
  </si>
  <si>
    <t>9f5b8c2e-6c49-42bc-b020-f7f353f1d2e0</t>
  </si>
  <si>
    <t>4f3d0d4a-1fde-4428-b65a-3a4da3207e42</t>
  </si>
  <si>
    <t>66cf389e-f34c-4a0b-886e-02587c34eaa8</t>
  </si>
  <si>
    <t>c3b9afe5-788a-48cb-9ad8-e3f16eb98879</t>
  </si>
  <si>
    <t>aa7d1f65-56cd-4793-ba83-6ca2b1f2f103</t>
  </si>
  <si>
    <t>ec038d73-e577-483c-b211-05db7c30e72a</t>
  </si>
  <si>
    <t>ce9c1552-9ffe-4a5b-9daa-b5e5ae0fde53</t>
  </si>
  <si>
    <t>af35ac00-ad24-46a6-b909-15c2ff4ba2f9</t>
  </si>
  <si>
    <t>81c22bb1-70d5-413d-8eb5-4fe16ddbae0e</t>
  </si>
  <si>
    <t>6a7bcaa9-7029-4e5d-af27-1c172ac66546</t>
  </si>
  <si>
    <t>aa7cc5b4-b663-4b4e-912f-51b37fcf2862</t>
  </si>
  <si>
    <t>3b0e2704-83bf-4da1-ab05-9013ae4ccec7</t>
  </si>
  <si>
    <t>8d72a770-791b-415e-9a6d-23fc41d0d408</t>
  </si>
  <si>
    <t>c8c11fa6-083d-461d-a790-1dbfcefded9d</t>
  </si>
  <si>
    <t>3de762ce-e914-4b66-9fbc-e34bdbfdd39a</t>
  </si>
  <si>
    <t>bd51f176-6b59-45da-8812-f33e18b5c0aa</t>
  </si>
  <si>
    <t>60186fc5-14d0-4ca5-a21d-ba712fb54054</t>
  </si>
  <si>
    <t>b6e13654-d815-46a0-9225-df5a413a6f52</t>
  </si>
  <si>
    <t>2a1c8d33-624e-4669-8876-f071a0978b33</t>
  </si>
  <si>
    <t>4735cdad-05e8-4d7c-855a-1e88bff95d43</t>
  </si>
  <si>
    <t>c8377d55-ac91-4dd5-aaaf-e09863786df2</t>
  </si>
  <si>
    <t>e60efca4-4918-4164-8a81-8dc29a977998</t>
  </si>
  <si>
    <t>46074be0-71c0-4e59-b21b-beee1b222847</t>
  </si>
  <si>
    <t>b3dcd4f7-fabd-45bf-b25b-c926e66e7716</t>
  </si>
  <si>
    <t>a8e71b6c-0074-4e2b-91e1-2db87f01cee4</t>
  </si>
  <si>
    <t>a5d47e71-26ff-4147-a381-28c083fd3d0b</t>
  </si>
  <si>
    <t>74633a58-704a-426f-9da8-a42761b382cc</t>
  </si>
  <si>
    <t>a64b3f18-6849-4d97-971e-f1e9f643d2eb</t>
  </si>
  <si>
    <t>c07b9ba6-b3b5-4ad7-ba0f-c02a71045dd7</t>
  </si>
  <si>
    <t>4238c5ff-452f-4f9c-b699-7a44490adb86</t>
  </si>
  <si>
    <t>a553f324-7105-47a5-9bce-af14bb7df37d</t>
  </si>
  <si>
    <t>1be94b65-25ff-4e89-823a-e424b88f4217</t>
  </si>
  <si>
    <t>4336e758-3cf0-417d-893e-d7fc233d2c7b</t>
  </si>
  <si>
    <t>54f0f215-0754-4a1e-bafd-a37f02c2955f</t>
  </si>
  <si>
    <t>9cd71298-3f18-447b-b9d8-a22051e3be56</t>
  </si>
  <si>
    <t>2c0618e2-87de-47a4-8fbc-60f7b3820670</t>
  </si>
  <si>
    <t>98d6d503-2f83-48ce-a835-167ab06e32ec</t>
  </si>
  <si>
    <t>e09641ea-5684-470b-8008-e6d4ebedc29a</t>
  </si>
  <si>
    <t>c2084f11-3558-42ed-b558-7f0a61aea23f</t>
  </si>
  <si>
    <t>0747c0d1-7377-4dc1-b513-e3aeea436854</t>
  </si>
  <si>
    <t>bc9bb215-777b-4cc6-8e96-092d66b55968</t>
  </si>
  <si>
    <t>56229f81-8fc1-48a7-8447-36b7c287e3e2</t>
  </si>
  <si>
    <t>701b05cf-618c-4b90-aafe-64c2ed28b896</t>
  </si>
  <si>
    <t>a29798f1-2fb4-4a4a-af12-b74678fddce4</t>
  </si>
  <si>
    <t>5154a61b-bba4-4e18-b0a2-42d5dd6581c5</t>
  </si>
  <si>
    <t>4376a60d-1470-4ef2-986b-e517b0487438</t>
  </si>
  <si>
    <t>3f07ab6d-20f0-4177-8462-264a0b208b76</t>
  </si>
  <si>
    <t>0724b5bb-e453-4f71-820a-630df5fb9fb5</t>
  </si>
  <si>
    <t>dbf3ce98-d297-461c-80fe-9c976edb497c</t>
  </si>
  <si>
    <t>a7be4d6b-c7d8-48e1-aa33-31da53f0f65b</t>
  </si>
  <si>
    <t>214aa5cc-65ce-4260-8750-c7dfdcd42a9d</t>
  </si>
  <si>
    <t>ab3a5fa1-53e1-47dc-a34c-d1dbdceb9c0a</t>
  </si>
  <si>
    <t>d4d204f1-c0ca-4dd0-92ce-faee8c78cc1e</t>
  </si>
  <si>
    <t>146bc6db-0cc1-488e-80d7-ef22ad20d44f</t>
  </si>
  <si>
    <t>bfbc9275-22c0-4cc3-97f5-69a3ab551daf</t>
  </si>
  <si>
    <t>8451dc69-9b5d-4ea6-bd30-86adb74d6a91</t>
  </si>
  <si>
    <t>44dd0a45-3d71-451f-b3ca-90ff25e7a176</t>
  </si>
  <si>
    <t>5da44b29-3bcf-48dd-a0b0-bd1735726b53</t>
  </si>
  <si>
    <t>2470983c-f818-4224-ba08-57caf7cfba40</t>
  </si>
  <si>
    <t>59f5c154-378b-4dee-8cff-3545aa06e78e</t>
  </si>
  <si>
    <t>2d553fe3-3bb6-49d4-8e7f-5be9ca9a6488</t>
  </si>
  <si>
    <t>b986c936-17f6-41e0-a1d5-11e8e5b37bbf</t>
  </si>
  <si>
    <t>ab7f420b-3576-481b-aadb-03ef3c57dbc1</t>
  </si>
  <si>
    <t>245e73bb-ee96-4160-8524-7ab85ac0a43b</t>
  </si>
  <si>
    <t>976a39f3-52b2-4110-8230-95585365cb92</t>
  </si>
  <si>
    <t>5eb8f244-5cba-442f-be7e-5591f508d28c</t>
  </si>
  <si>
    <t>50daa1cd-170f-42ae-bb52-ce2391d8d85d</t>
  </si>
  <si>
    <t>4b19b556-dded-49c7-9c2a-89f009921c20</t>
  </si>
  <si>
    <t>7210b03d-4988-4312-8e8c-daef8dc70beb</t>
  </si>
  <si>
    <t>53c17121-365e-42a6-8591-46ae33705933</t>
  </si>
  <si>
    <t>4283c2d8-16bc-44ee-9829-ca020804ae4f</t>
  </si>
  <si>
    <t>48146981-dcf3-4359-9400-49b3a7402a2e</t>
  </si>
  <si>
    <t>27cd9132-a436-47ee-bc25-949145ecc99d</t>
  </si>
  <si>
    <t>bf25aa3e-393f-4906-8abb-2b879421ee45</t>
  </si>
  <si>
    <t>9a6f62ff-4b81-4dbc-bd68-8edfe98aa65c</t>
  </si>
  <si>
    <t>b13c7581-c047-42fa-8ee5-9cfba0eb1c1f</t>
  </si>
  <si>
    <t>821f5be3-5d80-4338-9a15-001e0e024f40</t>
  </si>
  <si>
    <t>e991ea5a-5102-40d2-9b04-a4a9b31b40ff</t>
  </si>
  <si>
    <t>85a4765d-0baa-4b32-a4dd-4aef1d1a6576</t>
  </si>
  <si>
    <t>a592eea9-b8b6-4103-be81-71bfbdfd547f</t>
  </si>
  <si>
    <t>d4704dee-05db-4046-823f-ec3751da31a6</t>
  </si>
  <si>
    <t>5c8c6e6d-0c31-4066-a0ac-c3b4b1223663</t>
  </si>
  <si>
    <t>9b684a08-3b46-46d9-a193-b8012a20c052</t>
  </si>
  <si>
    <t>f11a00ac-ec65-4104-8be9-c9c6d66a2a21</t>
  </si>
  <si>
    <t>85e8a5c2-965d-44d8-9609-b2a12e3b9e9e</t>
  </si>
  <si>
    <t>d050ff0e-a95c-4dc9-bc83-1ceca33a4dfa</t>
  </si>
  <si>
    <t>c299a0f7-d7a0-4ece-8140-e3021aa1e64d</t>
  </si>
  <si>
    <t>e1e9db68-71cd-4748-8ffd-abd1093c0bc8</t>
  </si>
  <si>
    <t>4335e04d-a5c0-48cb-9d85-f5b01b3eeea5</t>
  </si>
  <si>
    <t>4be31e59-70b5-42f3-bdbe-93a99cc7fada</t>
  </si>
  <si>
    <t>3eb5cec1-0e21-41a6-81b7-71c5fb5945bb</t>
  </si>
  <si>
    <t>6a937c92-bde6-4e7b-bb97-8adf8e031371</t>
  </si>
  <si>
    <t>47a2e784-be76-4776-bfe7-32ff6db103b8</t>
  </si>
  <si>
    <t>d58b451c-6209-4a01-b943-26ba67f1b527</t>
  </si>
  <si>
    <t>87cf6125-4311-44fa-86d9-1c9c3e449f86</t>
  </si>
  <si>
    <t>6698a07c-a384-4621-a804-914af9a985cd</t>
  </si>
  <si>
    <t>dc7fdc2a-93fb-4655-ab00-9596170ae512</t>
  </si>
  <si>
    <t>72df825d-6d60-4253-885b-72853d27f722</t>
  </si>
  <si>
    <t>03f07273-cf87-4089-b1e7-8f7f177b49a7</t>
  </si>
  <si>
    <t>bf0579ef-398a-4852-ba5a-e7157cd0384c</t>
  </si>
  <si>
    <t>1d6dea9c-8786-4aed-b254-48931ff7b4f3</t>
  </si>
  <si>
    <t>331e6233-f9b2-48bd-b2dd-ded66b95e56d</t>
  </si>
  <si>
    <t>de73aac8-2cb2-4544-b293-ad010f366bf7</t>
  </si>
  <si>
    <t>7e43bffd-6b4d-499d-86a2-5e35cd755e13</t>
  </si>
  <si>
    <t>31bec7d3-7188-4623-9131-2c6842cd09cc</t>
  </si>
  <si>
    <t>a4adadad-f15e-40cb-b811-cba42f429485</t>
  </si>
  <si>
    <t>105352c6-9e4d-4fca-ba59-a7dcd9540463</t>
  </si>
  <si>
    <t>cb05be36-5273-4725-91cb-9ca09eefe1f0</t>
  </si>
  <si>
    <t>1ddd3911-63e4-47f7-8ea3-849baa1ce1c8</t>
  </si>
  <si>
    <t>e1ae2abe-ce1e-4960-ad7f-a901dc0b6a3a</t>
  </si>
  <si>
    <t>f792059d-33d4-42fd-afc3-7423013e358e</t>
  </si>
  <si>
    <t>1429b016-e9f2-4877-b56a-69c8aee277b5</t>
  </si>
  <si>
    <t>c8748d73-a790-4c0b-a4ff-385fc54f1ee5</t>
  </si>
  <si>
    <t>96f4e5b7-c639-453f-930b-761f49fab1fb</t>
  </si>
  <si>
    <t>17bca4ec-9718-46de-923a-daa7bdbb4a5c</t>
  </si>
  <si>
    <t>ca858e2b-1cf2-4967-b118-814cd73649ea</t>
  </si>
  <si>
    <t>a46b1600-a26f-4d72-b1bf-10ee70fe0d79</t>
  </si>
  <si>
    <t>bd23e113-e3d3-46b4-a0d0-6b394fc6bec5</t>
  </si>
  <si>
    <t>7d6908aa-67c9-4d8a-96f5-d4c9e07e4da7</t>
  </si>
  <si>
    <t>e8cb52b3-76e4-4098-993e-8d6af8089c55</t>
  </si>
  <si>
    <t>c8042158-4094-4764-a502-7acc45c81586</t>
  </si>
  <si>
    <t>7437e9d0-f619-43e7-b1cd-db5f58cbc5b9</t>
  </si>
  <si>
    <t>ba3d821a-a6c5-45ef-9f67-fcc259dd17fe</t>
  </si>
  <si>
    <t>551c40b4-3774-47b5-aae8-fedd807d33b3</t>
  </si>
  <si>
    <t>20bd62e0-c8d7-4f8f-87e9-021be80580e8</t>
  </si>
  <si>
    <t>6bbeae9c-e1e4-4f6b-b69a-34bd197e66e1</t>
  </si>
  <si>
    <t>76b71d37-31f1-4e08-8c68-5d580b02f260</t>
  </si>
  <si>
    <t>Koşuyolu</t>
  </si>
  <si>
    <t>ccb87233-9d07-47d2-8e7c-353718c770ed</t>
  </si>
  <si>
    <t>f2e9763e-041b-482e-a7a9-3ce64a12c45b</t>
  </si>
  <si>
    <t>f37147cd-823f-49ce-b0f1-fc3af4046dba</t>
  </si>
  <si>
    <t>f4c52ef8-c748-4c90-9e64-dc97911b5b18</t>
  </si>
  <si>
    <t>975ad318-bbea-45de-90a4-45966aa210bc</t>
  </si>
  <si>
    <t>2dd8a955-ca3d-43aa-b783-f9acbd0b6f7a</t>
  </si>
  <si>
    <t>176de8c8-0fed-42ca-9c66-dcda6258d19a</t>
  </si>
  <si>
    <t>ffeac4eb-2e8a-4911-8956-c82741089f34</t>
  </si>
  <si>
    <t>596c2303-87a2-4ef8-9d2d-f0aa3c246c82</t>
  </si>
  <si>
    <t>599c3ab1-68fd-48c4-a42a-27e73c35436f</t>
  </si>
  <si>
    <t>216f91e0-ca87-4e6c-a0bd-d3bbf04b05ec</t>
  </si>
  <si>
    <t>1feceb91-2464-4254-82dd-155b993f60fe</t>
  </si>
  <si>
    <t>c16cf119-ce7c-4d7b-a508-bb83e4e2e8ec</t>
  </si>
  <si>
    <t>e4b54201-0913-4899-9d3b-daa6868cf064</t>
  </si>
  <si>
    <t>17c10b7f-b3f1-4f42-a471-56cd3d6c91da</t>
  </si>
  <si>
    <t>b0331ace-be6c-40ab-b3f7-7706e54fd7dd</t>
  </si>
  <si>
    <t>6c88084c-f08a-48af-9de9-2a00019eebf5</t>
  </si>
  <si>
    <t>68e79773-43d2-42b5-a618-663f10bb8afa</t>
  </si>
  <si>
    <t>e433dc55-fe6b-4c60-86a0-1bde7d5de87b</t>
  </si>
  <si>
    <t>2083dd9d-d00c-4ff6-a74d-ce8cc9876a2e</t>
  </si>
  <si>
    <t>32aaf891-0839-422b-8110-2f55e4072073</t>
  </si>
  <si>
    <t>f482293a-2d44-4444-93ff-25c0fbc596e9</t>
  </si>
  <si>
    <t>c25aaff6-4c40-430b-af32-dd1c47aa6753</t>
  </si>
  <si>
    <t>77ffb5c5-fcc6-4f6c-b8c9-bc8d5fb0b9c1</t>
  </si>
  <si>
    <t>964679af-8aaf-44ce-8b18-85163c88b4d8</t>
  </si>
  <si>
    <t>39c3bbab-0f28-455f-8f4d-d7a5deb64a3d</t>
  </si>
  <si>
    <t>c5a9027e-c941-4d62-9438-94c17db2ee70</t>
  </si>
  <si>
    <t>fa6a0346-6a48-440f-a834-1f0c880a52c3</t>
  </si>
  <si>
    <t>ebaadcfb-0758-4c53-9fb6-5be06e7be056</t>
  </si>
  <si>
    <t>56ac859f-5a88-4d8b-958a-6b9b7c4b49ce</t>
  </si>
  <si>
    <t>33710524-f61b-41b7-bca0-95ef203d809e</t>
  </si>
  <si>
    <t>e1412eec-6eb5-451c-9251-29ca3c3fd76e</t>
  </si>
  <si>
    <t>bcca41bf-50a5-4d37-a613-8ebb75a5f34d</t>
  </si>
  <si>
    <t>4a082206-654b-4b47-8b0f-2bc797a8e4c8</t>
  </si>
  <si>
    <t>84003ef8-1e7f-4a8c-92d0-855ff429aca4</t>
  </si>
  <si>
    <t>c2e412c4-a63c-41d5-a9e1-234ded881975</t>
  </si>
  <si>
    <t>ec7a416f-240d-494d-959d-8da42be3b60d</t>
  </si>
  <si>
    <t>8f40bccf-4519-42e1-a8c1-6c79b2c5f8d6</t>
  </si>
  <si>
    <t>e39fcccc-e299-418e-9e31-03297e4a1e18</t>
  </si>
  <si>
    <t>60c55cd7-b37c-4adc-83f2-a078abf50258</t>
  </si>
  <si>
    <t>c2eaef0f-2cdb-4f68-b34d-12c9578ccf26</t>
  </si>
  <si>
    <t>ec758e00-03fe-45d9-956e-320afeae9af4</t>
  </si>
  <si>
    <t>ed64960f-8bd4-429c-9470-4f1feb75bb9c</t>
  </si>
  <si>
    <t>4574e5f0-d881-494f-b011-2ed19d89a269</t>
  </si>
  <si>
    <t>1b62287c-8803-4bc3-abe0-083bb097baa5</t>
  </si>
  <si>
    <t>b9bea3a7-84f1-4361-9755-a6f1237dd981</t>
  </si>
  <si>
    <t>0c843a99-5f3c-45f9-a731-082f04741a91</t>
  </si>
  <si>
    <t>d8989cd7-af29-47f3-bff3-f6da91a93a67</t>
  </si>
  <si>
    <t>9c9f2526-4d3e-4e04-8061-bb731725c069</t>
  </si>
  <si>
    <t>6838c3b5-5f3e-406e-ba11-74a741f19ea5</t>
  </si>
  <si>
    <t>52e17cfc-72ac-4fb9-bc76-154bee419f66</t>
  </si>
  <si>
    <t>f9968854-8c66-4c4d-85b9-1bea26101c6f</t>
  </si>
  <si>
    <t>53fd1a60-ce94-40de-bb10-82357eeec7a5</t>
  </si>
  <si>
    <t>30f4285f-102d-42e4-bc04-97997fe1470a</t>
  </si>
  <si>
    <t>e6565b6b-d3b7-4933-9b84-922067947a2e</t>
  </si>
  <si>
    <t>0dbc19e7-81ab-4781-98e5-3a12ca124172</t>
  </si>
  <si>
    <t>5436edb8-beb5-4c4f-a333-08225151a093</t>
  </si>
  <si>
    <t>8b88d40d-0844-4bbb-a7d6-2983fce8a164</t>
  </si>
  <si>
    <t>e530c778-3436-471b-895b-74dc206c0282</t>
  </si>
  <si>
    <t>a491a3b0-e5e5-48f8-a448-b2f3462425af</t>
  </si>
  <si>
    <t>a76ae9a1-3ffa-4844-b0e4-ac27aa2c76ca</t>
  </si>
  <si>
    <t>dedbe0d2-de6c-4f43-bc3d-88068cf8773f</t>
  </si>
  <si>
    <t>2fe0e3bc-d028-4433-91e9-3bb318292a1e</t>
  </si>
  <si>
    <t>2de6c900-a71e-44a3-ad7f-7e2ac4827bce</t>
  </si>
  <si>
    <t>17189ac5-ee89-4b8d-b0ad-e798228a7be4</t>
  </si>
  <si>
    <t>90f4eb37-8b14-4b46-bec1-6cafdfcdc5fa</t>
  </si>
  <si>
    <t>e879b0cf-9ad1-4b2a-af6b-27055680bdf5</t>
  </si>
  <si>
    <t>78e8924e-d869-45e6-b84b-582d7d748b5f</t>
  </si>
  <si>
    <t>115009d5-1821-4bdf-a843-a97c4188441a</t>
  </si>
  <si>
    <t>d0950de3-97f0-4737-816c-b8fd1ca3b9e5</t>
  </si>
  <si>
    <t>030a285a-a26b-4406-bf00-03238c884ae2</t>
  </si>
  <si>
    <t>d453a116-4457-42ee-acfa-8a01179f004c</t>
  </si>
  <si>
    <t>2182bd07-2518-428f-b9fa-104642669288</t>
  </si>
  <si>
    <t>000395aa-527e-4641-8d40-1511dc45f7b5</t>
  </si>
  <si>
    <t>ab5013a5-9f46-4f7a-b96c-1549bef878ed</t>
  </si>
  <si>
    <t>50f192f9-f207-42e9-82a8-9fa3e973db41</t>
  </si>
  <si>
    <t>167e3f65-66c0-412b-a114-1879ba2d60f3</t>
  </si>
  <si>
    <t>57866649-fe73-4a85-9c15-69665f8c6f91</t>
  </si>
  <si>
    <t>918714f5-859d-4baf-8234-a1e421c916d4</t>
  </si>
  <si>
    <t>05850e45-b3a6-4f7e-9332-6e4492a4f5a6</t>
  </si>
  <si>
    <t>73065d29-7489-4d40-b6d4-eb8afd66ba8e</t>
  </si>
  <si>
    <t>9ba344d1-cd87-4950-884e-65712f0330c0</t>
  </si>
  <si>
    <t>351fbc6c-ef7d-4b48-8f1c-cc5531fe5881</t>
  </si>
  <si>
    <t>b423fc5c-478d-479b-b2f0-5bf4b69dcf57</t>
  </si>
  <si>
    <t>30dfd9a3-2c55-4281-b81d-0c39b18515c6</t>
  </si>
  <si>
    <t>40fa4f9d-1713-4110-be18-1a343941ffa8</t>
  </si>
  <si>
    <t>2203e636-9c2c-4e1a-a8fb-dc65fe2ed1f5</t>
  </si>
  <si>
    <t>91da539b-5e33-479b-afdd-60922e75dc25</t>
  </si>
  <si>
    <t>a59d4ea5-499a-435e-a91f-06e1f227417d</t>
  </si>
  <si>
    <t>779dfdca-24ff-4c87-9a06-1a4660ed36a4</t>
  </si>
  <si>
    <t>4fb039ab-ce5d-49f7-9dc1-58d45e1d7e65</t>
  </si>
  <si>
    <t>a7463c06-eb08-4cd4-b503-ab8250d108e8</t>
  </si>
  <si>
    <t>b0598908-43d1-46aa-b62b-d377239a86a5</t>
  </si>
  <si>
    <t>42bf3f11-e18a-402f-a157-a0701b36c484</t>
  </si>
  <si>
    <t>68669467-ad4c-43a5-8e16-9de1023280b2</t>
  </si>
  <si>
    <t>edbcf591-b065-4699-89ea-ff232f02ccfc</t>
  </si>
  <si>
    <t>3dcbaf51-a5e2-4d9e-8e4c-fbe5b4eb555a</t>
  </si>
  <si>
    <t>24cf2129-c43a-4b18-88f6-b20b4aa3042c</t>
  </si>
  <si>
    <t>e555c646-bdde-4ef0-baf9-7ab9e4adf462</t>
  </si>
  <si>
    <t>fe84a3a2-8eb1-4a46-bbfd-48434c7454c5</t>
  </si>
  <si>
    <t>9a3e1292-450e-4c34-b1b0-c4dedb8b4153</t>
  </si>
  <si>
    <t>2f86e9dd-ddf4-4cca-a405-53d2a2d35509</t>
  </si>
  <si>
    <t>e0927bc7-affd-4dbb-b35e-63915da30067</t>
  </si>
  <si>
    <t>1087436d-87bc-4795-bac4-3b344d4a7f40</t>
  </si>
  <si>
    <t>f9634c4c-8f9b-427b-9ae5-ead29fb0ae1f</t>
  </si>
  <si>
    <t>0d994b2d-d684-4672-bcdb-90f4b0e1cec8</t>
  </si>
  <si>
    <t>f5b4949f-aafc-4163-a0f2-73d07081e279</t>
  </si>
  <si>
    <t>d826d8f4-250d-4f1b-83a9-fd0c655af87c</t>
  </si>
  <si>
    <t>e3e211ea-6962-45d5-8edf-edfb7ebe0409</t>
  </si>
  <si>
    <t>8f58e4ce-b147-452e-9c0a-23603532e1df</t>
  </si>
  <si>
    <t>7cb6bae1-ea9e-4024-abca-696e58ca85c9</t>
  </si>
  <si>
    <t>6713a5f4-550a-4d02-abd9-b2688aa7b2ec</t>
  </si>
  <si>
    <t>a4bd08ab-e64a-4e07-91c3-6e3e08637bec</t>
  </si>
  <si>
    <t>2dc6d98c-f719-4122-9447-60838692f40b</t>
  </si>
  <si>
    <t>a1f92ed4-745b-42b6-a9d7-68efad895970</t>
  </si>
  <si>
    <t>370b88a7-8988-4578-a66d-ded612002339</t>
  </si>
  <si>
    <t>e2b3e888-483a-4a5e-93d6-9f8772569d1f</t>
  </si>
  <si>
    <t>513cd29b-18cd-4889-af35-ed2766f4c6b5</t>
  </si>
  <si>
    <t>c7f22ff7-9705-4043-a174-5a497c495144</t>
  </si>
  <si>
    <t>37cb904f-1de4-46fb-b63e-bca1ac1bae64</t>
  </si>
  <si>
    <t>ee0e0753-33d5-45c6-a7fd-94108f0b77b3</t>
  </si>
  <si>
    <t>7c02ec4c-80d8-46e1-80b4-ec03025e1cbf</t>
  </si>
  <si>
    <t>9c62e719-3a1a-4403-99b4-406c64f92d9a</t>
  </si>
  <si>
    <t>7e219ef0-8fa7-4bbe-a8be-a20ba2691c92</t>
  </si>
  <si>
    <t>02e1c67d-72ae-4790-9c48-bffbe70c16c9</t>
  </si>
  <si>
    <t>25686863-d5f9-470b-8d7f-91d55c5826de</t>
  </si>
  <si>
    <t>62314e75-e99f-426c-b3c9-8873abbdc9d6</t>
  </si>
  <si>
    <t>5b1b2a70-b55d-40df-84dc-768fa6a34b25</t>
  </si>
  <si>
    <t>4b2f4a2a-4cc2-44da-9b62-cda3032688ef</t>
  </si>
  <si>
    <t>2035fe3a-3abb-4aac-8fc7-3c1e89bf925f</t>
  </si>
  <si>
    <t>2a8e4c5f-fea7-468a-beb5-7da94470bba4</t>
  </si>
  <si>
    <t>6a1c353f-7cbf-46e6-b738-143befc208a9</t>
  </si>
  <si>
    <t>1849ed0f-845a-4702-9b22-8c5bfb1babeb</t>
  </si>
  <si>
    <t>aa9bc67f-a5f8-4a85-a425-12e3ff85eddb</t>
  </si>
  <si>
    <t>c918427e-83a0-4de9-bc7e-267aaae2d21d</t>
  </si>
  <si>
    <t>80bcc88b-4a2d-41bc-94ba-289b3943c9bf</t>
  </si>
  <si>
    <t>4d3bcaff-d21b-4b24-9909-be6054260feb</t>
  </si>
  <si>
    <t>81db8b65-a877-4f1b-acff-2a47683a2aaa</t>
  </si>
  <si>
    <t>f5186723-331f-4578-b6ce-a0a5a32ae1c4</t>
  </si>
  <si>
    <t>475c52db-7a36-427b-83f7-116a23942350</t>
  </si>
  <si>
    <t>f4948426-dcb5-47ac-8b3c-c76e85247ecf</t>
  </si>
  <si>
    <t>1d5f4e59-7dfb-4894-99ee-1d1f548153f6</t>
  </si>
  <si>
    <t>4a0b1e2b-dffb-40fd-a83f-a6fda69f6b8c</t>
  </si>
  <si>
    <t>7bf13fcc-f36a-43d4-90e9-8f4d16db1882</t>
  </si>
  <si>
    <t>6f69d408-5f38-461a-9e80-4d1b2a91f6d0</t>
  </si>
  <si>
    <t>e26518fd-14df-42e8-b3ab-b6dff7fc0a4b</t>
  </si>
  <si>
    <t>2659fd26-9b67-40ac-b030-be5c4ec23116</t>
  </si>
  <si>
    <t>184c95ac-c5e2-48b5-be33-dbeed525dd89</t>
  </si>
  <si>
    <t>dbddf4ed-6e55-407b-8762-442fef5ee059</t>
  </si>
  <si>
    <t>6e0a2062-b16f-4986-a776-b2094c796570</t>
  </si>
  <si>
    <t>4211b160-dceb-4b77-959f-62007489db3d</t>
  </si>
  <si>
    <t>91b0ce81-3336-46d8-b1bd-226ef9419ea2</t>
  </si>
  <si>
    <t>783959d5-8f35-4149-8d9e-262dee45b8f1</t>
  </si>
  <si>
    <t>0bf21749-26ae-4902-866d-c36efcf69358</t>
  </si>
  <si>
    <t>6a5a959e-96e1-49f1-bb89-ccd0653b76f1</t>
  </si>
  <si>
    <t>5380e4c6-1e58-4c0d-bd66-ebce067e9d1d</t>
  </si>
  <si>
    <t>ad8e0083-4c12-4c5e-97d4-271130acaf0e</t>
  </si>
  <si>
    <t>b7807c7f-9f0a-41f3-ade4-53d26e5a9a09</t>
  </si>
  <si>
    <t>fa94409d-214e-46cc-9a10-3b8e8fa4dcae</t>
  </si>
  <si>
    <t>b5ce2958-3ff1-4c95-90b6-da906f1f0b02</t>
  </si>
  <si>
    <t>27faa2c5-7c73-4e9a-a645-3eb666fa8df2</t>
  </si>
  <si>
    <t>e23e0bb1-b4d3-4f14-ad25-11f1db1f1e7b</t>
  </si>
  <si>
    <t>565651df-db47-4302-b240-39fd5d343ab4</t>
  </si>
  <si>
    <t>1aa45173-08b4-4ff6-93c0-cd172fb08882</t>
  </si>
  <si>
    <t>375714b6-8668-4b6a-98a4-0746d981e5c6</t>
  </si>
  <si>
    <t>2665a93f-4572-4b18-9c02-3a33f339e3ef</t>
  </si>
  <si>
    <t>a301c8eb-b71d-4397-a893-5aaf9ff3ddb0</t>
  </si>
  <si>
    <t>c55cf87f-5d8d-4a6b-a21a-9dc43f67e3ef</t>
  </si>
  <si>
    <t>243f3bb4-e06d-48fc-b279-98121881fe22</t>
  </si>
  <si>
    <t>e7a9d82e-6b88-48dc-b0aa-58eadeb730a5</t>
  </si>
  <si>
    <t>49edd462-b3c5-4624-b590-74f9d2bcb4cc</t>
  </si>
  <si>
    <t>53e9bb4d-048e-441a-be22-2277eea62c5c</t>
  </si>
  <si>
    <t>ca66ff56-1876-4eab-be52-c75ee3a2c4c7</t>
  </si>
  <si>
    <t>670f9e2c-8ecf-4b41-bb36-68629767722f</t>
  </si>
  <si>
    <t>5ea17171-db53-4717-9756-fe2c16609435</t>
  </si>
  <si>
    <t>1bd41c9e-bb11-45fa-99ed-eb7c033489cf</t>
  </si>
  <si>
    <t>5da5df77-1239-45a5-96aa-065a6c06f713</t>
  </si>
  <si>
    <t>2bff8595-d9a3-4f39-ac9f-5bfc2c3a62c7</t>
  </si>
  <si>
    <t>e1ec02b0-d2f7-4013-b8b4-41a6718234cf</t>
  </si>
  <si>
    <t>79f6e0ae-9755-45f9-9977-4769fd1a7cbc</t>
  </si>
  <si>
    <t>17d946c8-6dcb-44ef-bd82-23feba25df31</t>
  </si>
  <si>
    <t>3f717c12-92d2-41f0-b817-760e108b77dd</t>
  </si>
  <si>
    <t>805b75a7-3573-417d-b0db-7ac6fe2e0c50</t>
  </si>
  <si>
    <t>46d3ae5c-cc3a-446e-a1b0-860c55677ea4</t>
  </si>
  <si>
    <t>5505afcb-0cf9-4fb7-b635-2893173f8d32</t>
  </si>
  <si>
    <t>8a6e7b48-7d85-4e29-992a-81c70ead62e3</t>
  </si>
  <si>
    <t>ee9e8f99-c9ac-455c-988e-dd0e04498044</t>
  </si>
  <si>
    <t>Arnavutköy</t>
  </si>
  <si>
    <t>af1437e2-eb44-497f-8afe-002db41102de</t>
  </si>
  <si>
    <t>308a5d3e-d90e-4ccb-9129-7bacbd332435</t>
  </si>
  <si>
    <t>9dccad9d-c58a-4b7e-a62e-0c0a3080a389</t>
  </si>
  <si>
    <t>928333f8-c554-41f4-89d1-849c56b99e6e</t>
  </si>
  <si>
    <t>8bf554b8-ee4f-49d3-8bc6-e78e583cffb1</t>
  </si>
  <si>
    <t>68471b4f-511d-4e0e-9a69-aa97c131b115</t>
  </si>
  <si>
    <t>7ae6e149-cacd-4257-8681-bfefda7ef343</t>
  </si>
  <si>
    <t>32c0157b-4979-47ed-b61a-a3d13e8b5a8d</t>
  </si>
  <si>
    <t>d154881c-a84b-4073-8aaf-3cdd5c7f150c</t>
  </si>
  <si>
    <t>8625e59b-757c-46e3-9ea9-7695f765df11</t>
  </si>
  <si>
    <t>0c6b0ea5-e7fc-496b-9f5f-1fd078a7a7f0</t>
  </si>
  <si>
    <t>fba62e7c-14a6-4dc6-8013-5b570dfa9a1f</t>
  </si>
  <si>
    <t>2bf2c7f4-001c-44c4-a404-8fa4c06f9ca7</t>
  </si>
  <si>
    <t>b73e34b4-93b0-43f3-8876-84735d64b268</t>
  </si>
  <si>
    <t>7aa49abc-7250-40cb-948b-d2cfed2d40ff</t>
  </si>
  <si>
    <t>596e3330-0341-41da-920d-4d4025e7826d</t>
  </si>
  <si>
    <t>6f21db54-95d3-4467-9c78-d0424c4ebd6d</t>
  </si>
  <si>
    <t>3a79b0a2-ca75-446f-835b-67cab27733c8</t>
  </si>
  <si>
    <t>d6a84296-7b51-4ff6-b3f3-6b01f5659bbb</t>
  </si>
  <si>
    <t>97d10164-9aaf-451f-b879-f3255a07a52f</t>
  </si>
  <si>
    <t>5d1457ee-e20e-4672-9d7a-a0f590193181</t>
  </si>
  <si>
    <t>48fca865-bb54-499e-b821-a875975472ba</t>
  </si>
  <si>
    <t>82d15c47-d345-4c64-801e-495228b92897</t>
  </si>
  <si>
    <t>ddc16ec8-ee4b-4221-a775-78b740b8b3f7</t>
  </si>
  <si>
    <t>34f36168-b4c6-4f63-b86a-c33ad88963dc</t>
  </si>
  <si>
    <t>3ab31f42-8c44-4299-9ad4-48ed2476a63f</t>
  </si>
  <si>
    <t>1adb9113-4688-46b6-8d18-06679b4bac6b</t>
  </si>
  <si>
    <t>af7b81e0-94bf-4a25-904f-afb693b4b5da</t>
  </si>
  <si>
    <t>08150dd4-ad6f-4636-ad13-c3591810272b</t>
  </si>
  <si>
    <t>56901d66-92cc-45db-bba2-aaf94f6209a4</t>
  </si>
  <si>
    <t>64e8f54d-87d9-424d-9b24-b06213e57994</t>
  </si>
  <si>
    <t>4c7cae24-5f5a-4d22-9e1b-2fac808866ae</t>
  </si>
  <si>
    <t>c52cf1b4-d538-48b4-b304-7b519f46ea8e</t>
  </si>
  <si>
    <t>89574d9f-165b-4f3d-871e-1e8c1a216f91</t>
  </si>
  <si>
    <t>587e47e4-f386-48f6-a69d-847bf44e79c9</t>
  </si>
  <si>
    <t>6126bee9-1a53-4687-bea0-a2db5e336cab</t>
  </si>
  <si>
    <t>ebeabb75-9b36-4219-a41d-06022f627aae</t>
  </si>
  <si>
    <t>ba2e78b8-2728-45f9-8b87-5abc127c21d2</t>
  </si>
  <si>
    <t>ca85d619-9fd4-4396-931a-bc2138a4b9ef</t>
  </si>
  <si>
    <t>a1f0380b-81b2-43b0-9057-f6658540ecf7</t>
  </si>
  <si>
    <t>2eaa8d6e-e174-47f5-9133-2bded70a8894</t>
  </si>
  <si>
    <t>ce931a39-1f8d-4d1c-af3b-5e4691317c9f</t>
  </si>
  <si>
    <t>e2cd2cba-9675-4a75-8850-249995baf39d</t>
  </si>
  <si>
    <t>70917aac-04d2-426c-acfa-7426893caa5e</t>
  </si>
  <si>
    <t>ed6ac471-36a9-4d59-8498-a85e78b92058</t>
  </si>
  <si>
    <t>47c216ea-8627-478e-b4b1-0fcf9d77f6ab</t>
  </si>
  <si>
    <t>e55799c0-db7f-4d82-a8bd-5bea4b830dde</t>
  </si>
  <si>
    <t>66b498ae-2ad9-4cf3-8fa6-3c3c2b6b4eeb</t>
  </si>
  <si>
    <t>04b52137-fdae-40c7-882f-8a3083b0e3e9</t>
  </si>
  <si>
    <t>936ed4a8-608c-4451-84cb-46e9fe93e0e5</t>
  </si>
  <si>
    <t>ed12db74-cfc7-40a0-958b-a79af1c85038</t>
  </si>
  <si>
    <t>a3504ccc-07f0-45eb-9f8a-8dcf8cf4ce9c</t>
  </si>
  <si>
    <t>798f18ef-55fc-4c7c-9992-ff93b0add721</t>
  </si>
  <si>
    <t>798c6979-e173-480d-99e2-3bce7b9243be</t>
  </si>
  <si>
    <t>0773a3d0-e452-420b-986d-12bb33229b68</t>
  </si>
  <si>
    <t>0eb0ea42-664c-4fb3-9062-2057bd6201e0</t>
  </si>
  <si>
    <t>34cdf6d5-c285-4d02-8325-84de81dbd1cc</t>
  </si>
  <si>
    <t>76541096-8f67-4ba4-95a2-9e4ecf382ec6</t>
  </si>
  <si>
    <t>3381d7d7-3913-4de2-9a1b-0ed7dd8c4cfc</t>
  </si>
  <si>
    <t>409a16b6-4950-4543-ab1d-c06215d77ae8</t>
  </si>
  <si>
    <t>d647dd85-6aee-4335-b611-70733b9eba44</t>
  </si>
  <si>
    <t>a941ff33-d5a4-4d1a-93f6-2d429fca581b</t>
  </si>
  <si>
    <t>552bd753-f195-4104-9fb9-6be75fd01127</t>
  </si>
  <si>
    <t>77b685cb-dcc5-47d2-bee9-331ab0a93b18</t>
  </si>
  <si>
    <t>29b87d47-b230-4ee5-a32e-32d2c5fd5928</t>
  </si>
  <si>
    <t>3d276295-3dfb-454c-9c74-d252f29278b5</t>
  </si>
  <si>
    <t>71bd7df9-c8b4-428c-a7af-7cf9a848f796</t>
  </si>
  <si>
    <t>a14ae13d-e94a-4ab3-aa8f-0f277d94ab43</t>
  </si>
  <si>
    <t>7e7f8af3-6a42-4689-8fbb-71f9fa43cd76</t>
  </si>
  <si>
    <t>41966984-b9a4-4821-893b-da2f1a04f478</t>
  </si>
  <si>
    <t>0135ef2c-00bf-4d28-a0ee-5316be653e7c</t>
  </si>
  <si>
    <t>2b0bddc9-9f1c-4520-af75-00d3848b567d</t>
  </si>
  <si>
    <t>45a8b701-b923-4a26-8abb-91bd8d57c44f</t>
  </si>
  <si>
    <t>6eb87959-1472-4215-a960-88edd5896f59</t>
  </si>
  <si>
    <t>d739d927-e68f-4139-829d-11690bf96846</t>
  </si>
  <si>
    <t>3feb019b-1f1f-431f-b302-85632abde17e</t>
  </si>
  <si>
    <t>b45d6aff-c696-496f-ba16-4aec6079fd89</t>
  </si>
  <si>
    <t>39366a5d-7831-4161-9798-15ebfc181338</t>
  </si>
  <si>
    <t>aa649e2c-a99a-4ff6-88f1-1c80c63a2d7a</t>
  </si>
  <si>
    <t>df38d67f-4c4e-43ec-adc6-de42f994b589</t>
  </si>
  <si>
    <t>053d4903-ba09-49f9-a9d6-75269f189636</t>
  </si>
  <si>
    <t>cdbbc036-6dab-4fa5-a867-5efe73e7b02c</t>
  </si>
  <si>
    <t>a0543b1c-99a4-4f16-9b43-f233ade55dd8</t>
  </si>
  <si>
    <t>087015b2-cad1-45d5-a9d1-9649eb13223c</t>
  </si>
  <si>
    <t>76c382c2-a78d-4101-a3a6-f360aa2db40c</t>
  </si>
  <si>
    <t>4d77c85d-1cd2-4a4b-8342-def13e9deb18</t>
  </si>
  <si>
    <t>f50000fb-2b8f-43b6-9022-c20898db48ee</t>
  </si>
  <si>
    <t>b8a38638-fa69-41f6-a0b7-b279852ff32a</t>
  </si>
  <si>
    <t>09811b88-4a14-4376-b86c-559cabfc53ac</t>
  </si>
  <si>
    <t>916ab58c-8699-4e68-904a-6df452631d58</t>
  </si>
  <si>
    <t>a8368af9-fee3-4c7a-804f-03e7eb8bc28a</t>
  </si>
  <si>
    <t>ebc5f5e1-242b-4d3e-b617-a4bd546f7886</t>
  </si>
  <si>
    <t>ea2732b3-3d2a-4327-b333-f07a3edd524f</t>
  </si>
  <si>
    <t>4854ff13-86c3-4f4f-8cd0-fe32f0def2e2</t>
  </si>
  <si>
    <t>ad5426f1-d06d-4618-a963-a92f1096aa58</t>
  </si>
  <si>
    <t>e7751442-c4bd-4a1d-9823-9b5558b9171b</t>
  </si>
  <si>
    <t>f673c3d6-8c14-43a7-99ff-2aadbed822c0</t>
  </si>
  <si>
    <t>1a0f4de8-e078-49b7-80c8-5301dc08f38f</t>
  </si>
  <si>
    <t>4ce93b49-b1ae-4163-aca0-79b74fead26a</t>
  </si>
  <si>
    <t>4e2ebd79-6b0b-4260-8b00-007167af9f28</t>
  </si>
  <si>
    <t>0ad3bc89-e127-4c2b-858f-946b9566c35a</t>
  </si>
  <si>
    <t>4c73d349-43e2-4168-9433-aa07ecf544ba</t>
  </si>
  <si>
    <t>dc3eb021-739d-41aa-b1a9-0f394aa8232f</t>
  </si>
  <si>
    <t>1c0aa053-787c-45cf-8cf4-1eb9b78655ec</t>
  </si>
  <si>
    <t>e2dd1953-fca5-45b7-9ecb-c56c8fc0c50d</t>
  </si>
  <si>
    <t>b2b884c1-f2c5-445f-a52c-65e3e5a5bdc7</t>
  </si>
  <si>
    <t>c02ebd53-3ab5-4a83-9948-6639151f986d</t>
  </si>
  <si>
    <t>8765423b-035b-4024-9ca4-900e0327893b</t>
  </si>
  <si>
    <t>56783f04-d72e-4830-9583-d3b74292dcf4</t>
  </si>
  <si>
    <t>cacdb6b0-21fd-42a5-b635-1324830d2e20</t>
  </si>
  <si>
    <t>15c1b794-6fbe-4bca-9800-931d1981efca</t>
  </si>
  <si>
    <t>bb95f998-0c5e-460b-9f78-39f3c37fd351</t>
  </si>
  <si>
    <t>ab75cfeb-7c81-49ea-8057-1488f6fd9711</t>
  </si>
  <si>
    <t>cd2926a2-d7fa-42f0-86f9-2220d18aea4a</t>
  </si>
  <si>
    <t>0f520246-cd44-4d91-abf8-271c5c932e3e</t>
  </si>
  <si>
    <t>08d3b413-9530-44eb-9320-8b6c2f74534e</t>
  </si>
  <si>
    <t>d3f6b69f-9018-4af3-9829-de77db8784c3</t>
  </si>
  <si>
    <t>f725de1b-c2c2-43c8-ae32-b9212d7e4fd7</t>
  </si>
  <si>
    <t>b067aacc-b05b-435e-bac7-56a4a7a0cf80</t>
  </si>
  <si>
    <t>6ccae61c-d90c-4ed5-8ea5-bcd465a092af</t>
  </si>
  <si>
    <t>38584bf9-b88b-402f-affc-efbbdae5ecca</t>
  </si>
  <si>
    <t>9c576e21-6264-4238-abc5-953e07a37ea0</t>
  </si>
  <si>
    <t>58537e29-85b4-4068-811f-5ef8a577d6a3</t>
  </si>
  <si>
    <t>b4a4185e-8cce-4d2d-8c64-6c61115d0c16</t>
  </si>
  <si>
    <t>4e4990c4-5f65-44d8-b75e-3b3c120ec478</t>
  </si>
  <si>
    <t>fb0a7616-c3bc-453c-8dda-4faa46b8aa27</t>
  </si>
  <si>
    <t>b4382ad1-7991-4c0b-ad1d-09e93fae2d9d</t>
  </si>
  <si>
    <t>0f80253a-1bd0-4cc7-b3c1-2ad736f2bce3</t>
  </si>
  <si>
    <t>7439f7b7-0149-4f8d-861b-243d0b74c27f</t>
  </si>
  <si>
    <t>0e6e7bff-806a-4891-b955-1d92fcd07d38</t>
  </si>
  <si>
    <t>5fb1c0f7-67b1-4fdb-a394-66c94cf0bd4e</t>
  </si>
  <si>
    <t>aac8d1bd-37c2-4d43-8dd6-5b3eed13ca90</t>
  </si>
  <si>
    <t>960d78a8-ec51-4f36-9110-7ce922b2dbaa</t>
  </si>
  <si>
    <t>21c47216-8ec4-4fe3-ab94-694fccc10115</t>
  </si>
  <si>
    <t>6509face-81ab-4c00-8a5f-a24ef166a3d3</t>
  </si>
  <si>
    <t>3c78bd5a-8473-4b3b-b7f7-e4aac2648cf1</t>
  </si>
  <si>
    <t>bb9a77ac-39b1-4b9e-98d0-dad21ecc8fab</t>
  </si>
  <si>
    <t>d0a87dc9-3bc5-4e6c-bd5a-46ee8d058f6d</t>
  </si>
  <si>
    <t>c4962a34-8833-48f8-89fb-ca84fbe83e12</t>
  </si>
  <si>
    <t>Örnek</t>
  </si>
  <si>
    <t>d7bc17f1-bda8-42af-8788-17f66d8fc356</t>
  </si>
  <si>
    <t>ff6a40d2-5bab-4416-9289-4edc40bb3eaf</t>
  </si>
  <si>
    <t>b3e36325-6a49-4017-8317-c7f3746f7108</t>
  </si>
  <si>
    <t>068d4b47-33d5-4d9d-b652-4ad86a290423</t>
  </si>
  <si>
    <t>9f87c4d0-cb1e-4bf9-aaf4-ef1251613a23</t>
  </si>
  <si>
    <t>e641a3e0-a67d-47f0-9569-c162bb27e32b</t>
  </si>
  <si>
    <t>012069f5-41a9-472c-ad99-1d72ceca4966</t>
  </si>
  <si>
    <t>753942e2-482c-43bc-a544-2353f0c99c5e</t>
  </si>
  <si>
    <t>2c329c4f-0f2f-4e82-b60f-7816bb97a40f</t>
  </si>
  <si>
    <t>b99fc58b-955b-44c2-89a9-8ee488b5c5aa</t>
  </si>
  <si>
    <t>d47065ed-4452-44e8-a0d3-d1f742e896bc</t>
  </si>
  <si>
    <t>e64cb779-b847-4b0c-89b6-324b5aa404d2</t>
  </si>
  <si>
    <t>32a2fdf6-a12a-419c-9aef-751599ab5bcc</t>
  </si>
  <si>
    <t>b96525a7-bec6-41ad-901f-885df7ebfc5a</t>
  </si>
  <si>
    <t>181746aa-067c-401e-9961-381016d1b6f9</t>
  </si>
  <si>
    <t>993edaeb-9332-4a8f-9653-84cbfc17d660</t>
  </si>
  <si>
    <t>1989ac9a-0d56-42ed-8b4d-0086d869f05f</t>
  </si>
  <si>
    <t>9343f98a-f81c-4bea-ba66-97200328344f</t>
  </si>
  <si>
    <t>e0f38f0e-cec3-4b18-ba13-38ce160856ba</t>
  </si>
  <si>
    <t>c5b098bf-257d-4305-804e-cf1481b30533</t>
  </si>
  <si>
    <t>57ba1ef5-e83f-4855-b8b1-b243c391191a</t>
  </si>
  <si>
    <t>57b2930f-68a3-4cb0-af0d-01c5fbe958b7</t>
  </si>
  <si>
    <t>83cde4c4-2e31-40ae-a3c4-397de0180678</t>
  </si>
  <si>
    <t>e8082de1-1615-4055-bdb2-90f8945b45c3</t>
  </si>
  <si>
    <t>722fe169-4031-4977-9450-ce83fc3c555c</t>
  </si>
  <si>
    <t>f2cd5a15-bb2a-4090-8ab7-50079cd283c4</t>
  </si>
  <si>
    <t>f1d8c0a7-0234-4de0-a51a-1ecb6a3d95e1</t>
  </si>
  <si>
    <t>d3f14f5b-9c7b-4e26-8e0e-8d2f827da75a</t>
  </si>
  <si>
    <t>9d30d64f-3e6b-46ee-a90e-a33924961bcc</t>
  </si>
  <si>
    <t>80851f59-3da9-4d7d-9f94-e76c0b32a293</t>
  </si>
  <si>
    <t>cf8a7707-d4ed-4f21-8624-7315c5482194</t>
  </si>
  <si>
    <t>02249df2-dbaa-4008-81e3-1cba14fa6803</t>
  </si>
  <si>
    <t>5b857250-ea57-4811-80b7-3e622c6491fa</t>
  </si>
  <si>
    <t>a512fc58-7fd5-45a7-81fa-32a84522f48b</t>
  </si>
  <si>
    <t>64033b2c-a062-4363-b1e2-21bd2d36fbc6</t>
  </si>
  <si>
    <t>9bb6387b-0c29-4489-88be-96e3af1b62c1</t>
  </si>
  <si>
    <t>3e9bf0fc-efc4-453e-94dc-989b2ca61ae6</t>
  </si>
  <si>
    <t>85317b6f-f418-4406-8713-12e794556252</t>
  </si>
  <si>
    <t>01d2afe7-04ad-4c9f-8cdd-d67102435777</t>
  </si>
  <si>
    <t>cd186c41-e455-4094-94b3-705a2c623382</t>
  </si>
  <si>
    <t>87a209a4-c600-41a0-a128-4712d91f331f</t>
  </si>
  <si>
    <t>d0a4e9f5-4d59-4b4f-b2e4-995770a57fbb</t>
  </si>
  <si>
    <t>624dcfc9-751c-40cf-8cdf-b2c5173498b0</t>
  </si>
  <si>
    <t>5459e0fe-1279-49d9-b6f4-b16a893f81a3</t>
  </si>
  <si>
    <t>d9dd4ae4-f199-458f-a7a9-a1b2eabf9b47</t>
  </si>
  <si>
    <t>8cc02458-d895-4385-9803-e18668760d78</t>
  </si>
  <si>
    <t>0399ea2b-2949-42de-8d4d-2ddd12c65413</t>
  </si>
  <si>
    <t>3b5e3829-f8e8-4421-bfc1-3df0b207a209</t>
  </si>
  <si>
    <t>4270c1f8-b809-4322-a719-ac8bc158c402</t>
  </si>
  <si>
    <t>8ba5aff9-128e-476e-8aea-1a3e1428efab</t>
  </si>
  <si>
    <t>da50fef9-2f66-42b6-991f-b48f02edb062</t>
  </si>
  <si>
    <t>1f88774e-6379-4674-b380-673b889c3f42</t>
  </si>
  <si>
    <t>a3838f7e-d3e6-45ef-b03c-5fd5066747b2</t>
  </si>
  <si>
    <t>fcfd51f7-4f30-43fa-88ac-cb4c88b60ec6</t>
  </si>
  <si>
    <t>14871235-6f9e-4d3e-a574-507959780b3f</t>
  </si>
  <si>
    <t>571d6e90-7acf-4323-a333-1cb09cd4533f</t>
  </si>
  <si>
    <t>f2a401f3-db61-4546-8c8e-b9b2de7e4aae</t>
  </si>
  <si>
    <t>4d9f3263-2365-43d7-a6b6-3c51d5a52c18</t>
  </si>
  <si>
    <t>511d6a11-3686-4a2b-84d3-21ebc314dea7</t>
  </si>
  <si>
    <t>d358ee63-a16c-4b70-bdd7-a7e583b4b3f6</t>
  </si>
  <si>
    <t>95a70226-254f-475f-90bd-6c9458836734</t>
  </si>
  <si>
    <t>0108432b-7487-455b-8fa4-e7307db71da3</t>
  </si>
  <si>
    <t>e4331d23-033a-4447-bceb-111b61a2bef5</t>
  </si>
  <si>
    <t>9a94447f-10b9-4faa-9444-97400601cd53</t>
  </si>
  <si>
    <t>99c5eaca-b11c-45d5-a479-7a42890eed85</t>
  </si>
  <si>
    <t>65097593-899d-4e7f-a238-a27e9d604ec4</t>
  </si>
  <si>
    <t>3ba09875-9006-436d-83f1-6aa8e3a403d1</t>
  </si>
  <si>
    <t>489fcc8b-c7ca-4f5b-928a-e94398bc1d16</t>
  </si>
  <si>
    <t>da77c6a6-7b6e-4c37-8510-f7e2b8a8aad2</t>
  </si>
  <si>
    <t>5964fa61-fdd7-4feb-92ce-9919d0635c37</t>
  </si>
  <si>
    <t>5159c59a-5809-4763-83ed-d589e11ca034</t>
  </si>
  <si>
    <t>fbc68ab4-1905-4c0a-bec1-1d041dd5b6f9</t>
  </si>
  <si>
    <t>65331c75-0b60-4e13-9ff7-b0c8dd360248</t>
  </si>
  <si>
    <t>a8b8f594-5399-4a90-8e1d-a8b307d90c4c</t>
  </si>
  <si>
    <t>c92de3f3-ff7a-41dc-bd55-291f65795680</t>
  </si>
  <si>
    <t>e322d9fd-2f19-48e6-9650-ae538ba3246d</t>
  </si>
  <si>
    <t>086e8ed6-6159-47b6-aecc-c849decb5192</t>
  </si>
  <si>
    <t>29c68e3a-44c1-4e8f-bfde-cf9344ba7c74</t>
  </si>
  <si>
    <t>86b1c772-2664-4baf-95fb-b9d90a87eedb</t>
  </si>
  <si>
    <t>a608b5ef-a77f-42de-ae5c-3ed87a81586f</t>
  </si>
  <si>
    <t>c4069cdd-9938-4faf-a320-beda3aaf8a6e</t>
  </si>
  <si>
    <t>fbc62371-f7e9-466f-81b8-7bc267a3b159</t>
  </si>
  <si>
    <t>a3f3523d-6788-4a6b-a57e-b50196f6fef3</t>
  </si>
  <si>
    <t>716bdbe8-d900-49bc-ac4e-11e2d88d1aff</t>
  </si>
  <si>
    <t>3d1aa674-e02c-4200-ab89-7e5bcd92d0ab</t>
  </si>
  <si>
    <t>a3fe7c8b-3466-40ea-82a2-3fd34ae68ce6</t>
  </si>
  <si>
    <t>ad4b2062-2fdd-4688-ab72-7d6709428f67</t>
  </si>
  <si>
    <t>86bbed38-29ba-4965-be6d-58424bbf95ca</t>
  </si>
  <si>
    <t>8c0abefa-4fe4-455c-b6b8-355cc9a5e981</t>
  </si>
  <si>
    <t>fb9c3e68-4fb5-4619-bf3e-857736aa5b69</t>
  </si>
  <si>
    <t>a7bfa508-140c-4071-b2c7-fcfeb25d6297</t>
  </si>
  <si>
    <t>2bd7a634-f533-4b18-8037-fd640f5144c8</t>
  </si>
  <si>
    <t>364eb0a2-7cdc-4296-8172-6c670af8c0d2</t>
  </si>
  <si>
    <t>844d4259-5f62-4cb4-a970-a3660fd9b5b1</t>
  </si>
  <si>
    <t>1a5195a1-b91e-4544-86bc-e06ae8709ae9</t>
  </si>
  <si>
    <t>Murat Reis</t>
  </si>
  <si>
    <t>16990ced-b649-4df3-9612-e4132be5ce6c</t>
  </si>
  <si>
    <t>194a37e8-1890-4d07-8391-e6357193fe27</t>
  </si>
  <si>
    <t>53d46d7d-1460-4972-838f-f6e3e051f80e</t>
  </si>
  <si>
    <t>6e3d82c4-5e66-4993-a66b-b2f1e7845cc9</t>
  </si>
  <si>
    <t>05b91b11-672e-4447-b39e-06992a2d605e</t>
  </si>
  <si>
    <t>ca93742a-e164-40ba-85df-a61ecfcfd934</t>
  </si>
  <si>
    <t>e1872f5f-cc47-4c25-b948-73b358c63bf7</t>
  </si>
  <si>
    <t>b9011ace-c20d-4d1f-b3e3-7ab3b78f6a07</t>
  </si>
  <si>
    <t>0b4293d6-50cc-4053-bf39-5f4f13aa08ee</t>
  </si>
  <si>
    <t>481306aa-3581-4a25-be9e-c05861fcccd0</t>
  </si>
  <si>
    <t>89784339-d77d-4743-a095-dda3a95c52ed</t>
  </si>
  <si>
    <t>c3f5d317-4539-4702-98d4-650ce61dc3f1</t>
  </si>
  <si>
    <t>b5be5f5b-9534-4a75-8c28-3598f9966025</t>
  </si>
  <si>
    <t>e3095ee2-e86c-48cc-a543-a4f6ca520813</t>
  </si>
  <si>
    <t>42f3abe6-12e9-4dd5-b944-3a687449b2b7</t>
  </si>
  <si>
    <t>71ba4692-efb7-4585-8d7c-c350e0c6eda6</t>
  </si>
  <si>
    <t>2e693e43-5536-4ac8-a903-d3f3763b06e6</t>
  </si>
  <si>
    <t>8fa66ada-fdce-413d-be12-5535f070dae9</t>
  </si>
  <si>
    <t>0e126c5d-bbe9-44a5-9811-a928fa5995a9</t>
  </si>
  <si>
    <t>82a939ac-2bba-428b-9c0f-f0a9077c7c0d</t>
  </si>
  <si>
    <t>464ba990-a3dd-4fa7-913a-3e189c996f0c</t>
  </si>
  <si>
    <t>4c4e06c5-909b-4874-8b12-08f7f2b64c03</t>
  </si>
  <si>
    <t>b8102acd-03d7-4178-b434-1cecda285635</t>
  </si>
  <si>
    <t>6548af4b-abbe-42a7-921c-5fc4a7811b63</t>
  </si>
  <si>
    <t>7f3e9b84-d297-4a80-a99d-44ef4e1d45da</t>
  </si>
  <si>
    <t>f3858482-c35b-46d7-8262-18c5816b7fac</t>
  </si>
  <si>
    <t>f8458d80-1c4e-4b3f-8cf6-b046235dc96a</t>
  </si>
  <si>
    <t>c752f253-bf33-4781-9206-e04fcf5b2073</t>
  </si>
  <si>
    <t>2e6665e9-8b28-4ad9-8c9f-9e55692c641f</t>
  </si>
  <si>
    <t>d31f5edc-a4c7-47bb-bc64-27af4451d5de</t>
  </si>
  <si>
    <t>008fabab-f868-4019-8b50-4022025b51b2</t>
  </si>
  <si>
    <t>eaa954b5-4ae2-4fd2-9ff3-8e41b635ae7b</t>
  </si>
  <si>
    <t>f3efa5e6-2a50-4584-b961-cb17d834b3d6</t>
  </si>
  <si>
    <t>7eadc81a-617f-4569-b72f-e138ff994c40</t>
  </si>
  <si>
    <t>d58273c2-7b4f-4bbc-b2d4-70641436178c</t>
  </si>
  <si>
    <t>e05bf96c-5667-4c96-8ac0-e71a048d3488</t>
  </si>
  <si>
    <t>64058736-2c23-4aa2-94a8-38d775fa9639</t>
  </si>
  <si>
    <t>0cb08e67-3bf2-4d66-8699-aed4d6dfa4af</t>
  </si>
  <si>
    <t>cf240843-59f4-4252-9779-e699aaf263f7</t>
  </si>
  <si>
    <t>9f4f7f72-b30f-4504-b362-50f156d3b440</t>
  </si>
  <si>
    <t>9b4d38a9-ac43-4b2e-8a75-a03188cca143</t>
  </si>
  <si>
    <t>4ebd0565-727f-4427-a1f7-fe517d031df1</t>
  </si>
  <si>
    <t>8a7741ae-74d0-48f5-b7cc-af87ae084eb6</t>
  </si>
  <si>
    <t>e16d4237-ad21-4e92-ad81-6ccd6fc7de30</t>
  </si>
  <si>
    <t>128b7512-744e-4b43-a9de-8983d8624c56</t>
  </si>
  <si>
    <t>4dabe441-c0d9-44fe-b41a-8aade365ac04</t>
  </si>
  <si>
    <t>3f6e3cfb-4414-4c1c-a116-f70d346d8108</t>
  </si>
  <si>
    <t>16cbfb09-2ff9-44c7-90d5-a34d16ed2736</t>
  </si>
  <si>
    <t>1d03733e-bed6-4cfe-a88f-6a8b71cd67fc</t>
  </si>
  <si>
    <t>8ebd040f-281b-479b-8828-8985ec12528f</t>
  </si>
  <si>
    <t>a94f119f-af22-4b96-aa1a-3804a9aa7c60</t>
  </si>
  <si>
    <t>63903026-e5a9-4a02-913a-1a9477a6a520</t>
  </si>
  <si>
    <t>2d79c7c2-cf8d-49ff-9e83-b4e4d6936f1b</t>
  </si>
  <si>
    <t>a8510741-8d59-401d-a4bd-c335ef93825d</t>
  </si>
  <si>
    <t>76493f3b-2fcb-49f0-903f-4bef39ba2a41</t>
  </si>
  <si>
    <t>81f37e08-86ea-4078-a875-fd7d2f2003d0</t>
  </si>
  <si>
    <t>3cc952f9-0bd8-4e0f-8d3a-10c66b4a3f64</t>
  </si>
  <si>
    <t>31157b69-f6ef-4ce2-b472-6bc02757a7c7</t>
  </si>
  <si>
    <t>6ee80f9f-2b8a-40fb-ab90-961ac8fbf201</t>
  </si>
  <si>
    <t>0a788c43-0b98-48bf-962d-20d9c56ea917</t>
  </si>
  <si>
    <t>e9b8bede-3caa-4361-adbc-b1ac1c276a66</t>
  </si>
  <si>
    <t>334c8ce4-9d67-479d-8091-3cbf853938de</t>
  </si>
  <si>
    <t>029e0bb0-9753-4647-ad9c-5d04edec5ec3</t>
  </si>
  <si>
    <t>1a3b1a77-25be-434d-98f6-25560661d060</t>
  </si>
  <si>
    <t>34da5700-fdfd-499b-977a-cdd4ac7aa85d</t>
  </si>
  <si>
    <t>aceafe66-d844-4f69-8a06-b6b5f7b1b7fd</t>
  </si>
  <si>
    <t>db23b22e-725c-4e01-ac8b-054f23a22646</t>
  </si>
  <si>
    <t>2f165767-ca94-452d-997f-af4414a43c37</t>
  </si>
  <si>
    <t>0f94c79c-f4f7-4eb2-b999-d148760c9aee</t>
  </si>
  <si>
    <t>489346fd-1192-4586-8cfc-c0f0d6a2c9d2</t>
  </si>
  <si>
    <t>8dddb8ae-8fc2-4efa-bb51-ed4ca9d4e67d</t>
  </si>
  <si>
    <t>47875c2b-f724-4671-8d34-0c379ee4952a</t>
  </si>
  <si>
    <t>7806d15e-0785-4b11-9e61-c4a44e71fc12</t>
  </si>
  <si>
    <t>ca4a9830-7251-4e08-bdc7-02cabd24e6f6</t>
  </si>
  <si>
    <t>76cbe870-e0bc-4e1d-86b4-6186de0421e3</t>
  </si>
  <si>
    <t>fd2f1cbe-9c59-4d17-856c-17ac8f517902</t>
  </si>
  <si>
    <t>a13e5992-1e6e-4d55-9629-0c5ee07c8017</t>
  </si>
  <si>
    <t>d0ad0738-1837-48f3-a996-e7d32027270c</t>
  </si>
  <si>
    <t>bd732afd-a10c-4cfb-ad81-c35590f2f46e</t>
  </si>
  <si>
    <t>d2f8b910-9525-4d14-89e6-f094adffec22</t>
  </si>
  <si>
    <t>eeda5fd4-8070-4e23-9c45-0b1fc4f0c649</t>
  </si>
  <si>
    <t>13627cb5-28db-4749-b66f-40fda7a1962d</t>
  </si>
  <si>
    <t>12fee3a9-22c1-46ca-93ca-d8f371deb666</t>
  </si>
  <si>
    <t>032b7d60-e25d-4372-8032-f5a2b52ec349</t>
  </si>
  <si>
    <t>c52b1c82-970c-4f66-95d5-b66858cff73a</t>
  </si>
  <si>
    <t>f1ca6dce-58e7-4779-8d04-bf7ded4464d3</t>
  </si>
  <si>
    <t>4805b9ce-620b-460e-be7c-ab8c6a27156e</t>
  </si>
  <si>
    <t>1ef3addd-a610-472d-82ea-5915aaeadd53</t>
  </si>
  <si>
    <t>e1fc5155-9776-4e6f-ad4f-e9f279b89fef</t>
  </si>
  <si>
    <t>95d2a734-0b78-45ea-8892-dd514b336e8e</t>
  </si>
  <si>
    <t>ce45094c-dc3b-4a7e-90e8-ade1e079f973</t>
  </si>
  <si>
    <t>bfdd6e86-3f94-4e6c-9f1b-636c650a6489</t>
  </si>
  <si>
    <t>a0f4e5d4-1eb0-4949-a067-be1b5239a384</t>
  </si>
  <si>
    <t>3235bbc2-6748-4211-b0da-577f4ca2beac</t>
  </si>
  <si>
    <t>f361ea29-bd7c-46f7-b082-5f3692a17b84</t>
  </si>
  <si>
    <t>c67784f9-5648-4ed5-8293-2c54a84eebda</t>
  </si>
  <si>
    <t>8ddba169-d49b-46fc-9f71-7aba921a4d99</t>
  </si>
  <si>
    <t>76268cb7-b86d-456b-abf9-0f08ea03ee00</t>
  </si>
  <si>
    <t>66ac98e2-2d5f-4ea7-b33f-b4ec62d394fe</t>
  </si>
  <si>
    <t>dbc0050c-4eee-4606-9ccd-c6bfb302825e</t>
  </si>
  <si>
    <t>f9e32453-f575-494b-bf31-e90360695b5a</t>
  </si>
  <si>
    <t>2d4d77c1-590b-43f6-82f7-8c620199da7c</t>
  </si>
  <si>
    <t>81f0e605-e885-4083-99fe-3400e74ab59f</t>
  </si>
  <si>
    <t>3d684d59-2d82-4d7b-9db6-3b17897c908b</t>
  </si>
  <si>
    <t>7c35ed7e-c911-4273-9218-1ae619c86e1b</t>
  </si>
  <si>
    <t>83a48406-3593-42d1-8781-46e3ec85089d</t>
  </si>
  <si>
    <t>1aabcbff-d1af-448d-8223-15e3366c4f1e</t>
  </si>
  <si>
    <t>11a8fa2d-cda2-4eb9-a5bc-9f03664dd015</t>
  </si>
  <si>
    <t>a550bcef-6661-4cd1-8138-82db8d88db2c</t>
  </si>
  <si>
    <t>4700bd5a-2b4b-46cf-9a4b-b8cc3c2c5238</t>
  </si>
  <si>
    <t>66c72a00-4027-4c04-85fc-142c49f3d47e</t>
  </si>
  <si>
    <t>9dc8f293-738a-44f2-96ee-940ab12420b0</t>
  </si>
  <si>
    <t>d609fcec-c845-4c4d-8b9e-b8195ca93af9</t>
  </si>
  <si>
    <t>9e4ae447-3700-4424-809c-c3af378b32d7</t>
  </si>
  <si>
    <t>7bb58a63-033f-4378-9197-26ed7831fc9a</t>
  </si>
  <si>
    <t>695e9d18-4acd-497a-b2a3-9c5865a9ab48</t>
  </si>
  <si>
    <t>4dde77f9-33a6-404b-9f88-e7e422db6f76</t>
  </si>
  <si>
    <t>587b903c-21a8-40f2-bc5c-96f69be1ac78</t>
  </si>
  <si>
    <t>f5935f38-d6fc-4282-9c10-a1a60a0bb66d</t>
  </si>
  <si>
    <t>dc7322e0-89d2-41d1-886e-20f8a41cb210</t>
  </si>
  <si>
    <t>65018b08-c42d-47cd-939e-c983b99440e4</t>
  </si>
  <si>
    <t>0efa9d44-bc03-4169-a495-fcb21e2ed8cf</t>
  </si>
  <si>
    <t>050cd2df-29cc-44ce-bd5c-2791b338dcc7</t>
  </si>
  <si>
    <t>87193052-949a-49b7-9b36-4a40e554f64c</t>
  </si>
  <si>
    <t>c958d823-91ab-40b6-a060-6391ee5434ee</t>
  </si>
  <si>
    <t>e7bcba55-7320-4234-b3bf-836c209b41ba</t>
  </si>
  <si>
    <t>0ee50467-f696-4538-be93-0898fb19ec79</t>
  </si>
  <si>
    <t>012b07a9-66a9-4ebc-9cbe-d4ded5590b4f</t>
  </si>
  <si>
    <t>46ac7723-42bc-4d6c-a93b-42e00caa21f4</t>
  </si>
  <si>
    <t>07f63d87-3130-4cfb-aef5-11a3f7c60697</t>
  </si>
  <si>
    <t>7711b623-d126-4067-ac89-9f0937e2b5d9</t>
  </si>
  <si>
    <t>b02679e8-565f-4a80-92ce-ffb0bcaec4f3</t>
  </si>
  <si>
    <t>7aac87b0-6d12-4729-ac67-97dfb75e869e</t>
  </si>
  <si>
    <t>e9c41fad-5c7e-42b4-857a-8a12cb5ab38d</t>
  </si>
  <si>
    <t>db80a536-48c6-44e6-9b30-889a88c0beef</t>
  </si>
  <si>
    <t>875e78f8-117d-4ddb-beb9-c1e3f53f19ef</t>
  </si>
  <si>
    <t>c7084b0e-7d09-4df7-aed7-95689d7fc955</t>
  </si>
  <si>
    <t>127e3efe-03aa-4e4c-b9c1-44e69ac9443d</t>
  </si>
  <si>
    <t>4e773164-9fca-44bf-add0-082bdc56f8ef</t>
  </si>
  <si>
    <t>58c0da98-fc7f-4762-ad6f-b3ecea29c576</t>
  </si>
  <si>
    <t>d1a27754-6184-4f33-8b9a-b508add8826e</t>
  </si>
  <si>
    <t>92c418c4-1b2d-427d-91f8-ff9fef97fed5</t>
  </si>
  <si>
    <t>ac9f68bb-0260-4160-8479-0f4544f4a9d6</t>
  </si>
  <si>
    <t>eca90cb0-cf67-49a2-badb-7583d39fcf26</t>
  </si>
  <si>
    <t>d01aa373-d0ff-4986-9e3e-86d65ed5c714</t>
  </si>
  <si>
    <t>4e0706ac-1d23-42b7-ae4a-ba7105b9c7e6</t>
  </si>
  <si>
    <t>64b27e5a-e1d7-4d18-95e2-0f2523b35465</t>
  </si>
  <si>
    <t>b6e27a85-761b-427e-a51e-44e2d98e6278</t>
  </si>
  <si>
    <t>57941516-f0bd-441e-b4ae-9dc3e1ac1a8b</t>
  </si>
  <si>
    <t>68d6b3ec-de9a-40ab-8327-1c96c9ac961c</t>
  </si>
  <si>
    <t>e944d521-3855-47d4-b8ae-ddf183904dbd</t>
  </si>
  <si>
    <t>18ea3c68-0371-404f-9d63-1b3638e1ab8f</t>
  </si>
  <si>
    <t>5d73c1a8-75d8-4a19-8ad5-1dd6fc7cf88d</t>
  </si>
  <si>
    <t>325666f1-2e55-4e02-8b02-27f4545db541</t>
  </si>
  <si>
    <t>b33f8537-89c4-4abc-bc34-282cf80de26f</t>
  </si>
  <si>
    <t>cf1a1ba8-cd95-4d4e-8eef-6829f0f2e08e</t>
  </si>
  <si>
    <t>f79c71a7-6a8f-450f-99c5-79789df81eff</t>
  </si>
  <si>
    <t>ea7905be-7448-4ea0-bdbe-a7becadc486e</t>
  </si>
  <si>
    <t>bbfca0ae-e7f4-48a5-87c6-d16a5be9a0d8</t>
  </si>
  <si>
    <t>5304a260-7cf3-4ab0-b632-8b7b1649b04a</t>
  </si>
  <si>
    <t>71debf08-6ef9-44b4-bf60-1995e1ece27b</t>
  </si>
  <si>
    <t>f751c692-8d59-4c8d-894d-9c8eb55e30f6</t>
  </si>
  <si>
    <t>9b1acfd0-8755-4aa4-a695-4e3511d2d5da</t>
  </si>
  <si>
    <t>332be995-9037-40e4-93e8-5655529f0afd</t>
  </si>
  <si>
    <t>c2a94c63-3c6b-460e-a954-856808c984ba</t>
  </si>
  <si>
    <t>cb3a7958-8da8-442d-be8f-06ab91abb009</t>
  </si>
  <si>
    <t>b7ccc8c8-ba92-40a9-9f3d-91e343471dd3</t>
  </si>
  <si>
    <t>b4d169df-a51c-438b-aedb-30b3807da258</t>
  </si>
  <si>
    <t>0f6cceab-0a20-48f5-be50-c23933f9718a</t>
  </si>
  <si>
    <t>146d8cce-21f3-4e1d-9820-c5c978e7f443</t>
  </si>
  <si>
    <t>97941ac2-dee8-4590-a02b-71457f2d2d63</t>
  </si>
  <si>
    <t>1fa92aa8-13fe-4cef-851f-9b1a8a1e1a1a</t>
  </si>
  <si>
    <t>fe999244-9748-4f9d-8d87-61c554647ea3</t>
  </si>
  <si>
    <t>e5b1df9d-911a-47a9-9321-f593bfb858e5</t>
  </si>
  <si>
    <t>bc94b8e5-b13d-4b72-99af-7930645ad282</t>
  </si>
  <si>
    <t>fbb0bd8f-ba33-44c0-9d24-ea90ff0f074e</t>
  </si>
  <si>
    <t>e091a9f8-37a9-481f-9489-471ea2dad2f2</t>
  </si>
  <si>
    <t>e42b399d-5237-4ecf-91ee-00786f6d4e9c</t>
  </si>
  <si>
    <t>f69f58fd-c44b-4f63-b352-5b85793d1cbc</t>
  </si>
  <si>
    <t>c5d23f7f-983c-418f-bacc-d5818275c02f</t>
  </si>
  <si>
    <t>35da9eea-1eb0-419b-81d1-97394fc84e47</t>
  </si>
  <si>
    <t>df2158ac-b0a8-4aba-94aa-e5850ed6a74a</t>
  </si>
  <si>
    <t>217447eb-1ab6-4d8a-9d81-285b10d51fd9</t>
  </si>
  <si>
    <t>ded85093-d94d-4786-8b9a-a03a60ac3549</t>
  </si>
  <si>
    <t>045be232-0dbd-48f2-adee-7a4e39a19d47</t>
  </si>
  <si>
    <t>26bf8024-af17-4c85-b1ac-012bb29c5fb9</t>
  </si>
  <si>
    <t>1ab5c38d-bba8-452c-bc9f-c35e01702af3</t>
  </si>
  <si>
    <t>7cab7d6a-d68d-412c-a4f9-c0ed40f02d05</t>
  </si>
  <si>
    <t>40e54feb-3e59-44c3-9264-7ce14b4ac6f2</t>
  </si>
  <si>
    <t>a8ac47f3-12fb-4daa-ab80-3d5e3c81324d</t>
  </si>
  <si>
    <t>46f5edea-bc74-4491-b2d9-70b0da4c1085</t>
  </si>
  <si>
    <t>315b7fcc-1a9c-4f96-bee1-57afc8285979</t>
  </si>
  <si>
    <t>0065a503-9e0a-4e2c-ad75-0c9b6a85730d</t>
  </si>
  <si>
    <t>399cf887-2e37-4d0a-a51e-518d077f6640</t>
  </si>
  <si>
    <t>3f72931b-46f2-44ac-869c-e343cc82e422</t>
  </si>
  <si>
    <t>a5e49fa3-8cbe-4f30-a26d-cc6ae9f637f8</t>
  </si>
  <si>
    <t>761da92e-2e9d-48bf-9e6d-d5b5db43c6b7</t>
  </si>
  <si>
    <t>a2bf2e82-4ef0-420f-9063-66172ed583d0</t>
  </si>
  <si>
    <t>18da3189-647a-4e64-925e-ca659034417c</t>
  </si>
  <si>
    <t>f96a08ab-85b1-43d0-af65-eade7f0d8dd4</t>
  </si>
  <si>
    <t>2431261f-dd01-412f-ad37-53fdeb3ea587</t>
  </si>
  <si>
    <t>d725234c-9a5a-485a-8a40-c11bfb96ee3e</t>
  </si>
  <si>
    <t>39702aae-b49c-4d00-baeb-86e22769d2a0</t>
  </si>
  <si>
    <t>b9ec02bf-bdb3-4258-b1e5-5de06153861f</t>
  </si>
  <si>
    <t>4ab089fb-301b-4552-99e6-aa6cbb301a03</t>
  </si>
  <si>
    <t>e033ac43-da44-4190-a659-87962aa30aba</t>
  </si>
  <si>
    <t>d70b5e9c-6148-42ac-b2e9-7ed3586bc096</t>
  </si>
  <si>
    <t>a09f6bbc-c8bb-4298-901e-490bae3d2c0c</t>
  </si>
  <si>
    <t>bfc5e915-eb1e-4ae2-9417-10ca3f44d1c7</t>
  </si>
  <si>
    <t>b42132a6-f3bd-4ca9-80bd-6e2718249523</t>
  </si>
  <si>
    <t>c900938e-99e1-4a4c-9d2e-c790d4cfee09</t>
  </si>
  <si>
    <t>a876c81a-90a4-4894-abd7-553c52e47ef5</t>
  </si>
  <si>
    <t>90083d03-2f77-45e0-bd57-33a17200be8c</t>
  </si>
  <si>
    <t>8157c4f8-f1c9-4522-ae17-7259c55e0c23</t>
  </si>
  <si>
    <t>7a59117d-6761-4db3-b2d9-9c5c72944e00</t>
  </si>
  <si>
    <t>f896b8b4-3fbf-4c90-9851-0758685fc778</t>
  </si>
  <si>
    <t>4ccd872a-1fb6-4ca6-a5c1-570368a92e78</t>
  </si>
  <si>
    <t>5f580255-1fd7-4626-b95e-93a788fcb5f7</t>
  </si>
  <si>
    <t>addd35dc-75ad-48c6-9496-caebb055b936</t>
  </si>
  <si>
    <t>6ed01ead-c9a9-4641-870f-218a160d12d2</t>
  </si>
  <si>
    <t>68e18607-7a21-49c5-9ae7-33c58b4691ca</t>
  </si>
  <si>
    <t>fe3651d7-a0c8-4e2c-a065-cd771d482e7f</t>
  </si>
  <si>
    <t>e3f30ebe-3f88-4ad6-b444-6e50cb44050a</t>
  </si>
  <si>
    <t>cd44ba07-7fa8-4327-b26b-81abd64167c8</t>
  </si>
  <si>
    <t>535411dd-8bfd-4a2a-8ae5-1c830ba7744c</t>
  </si>
  <si>
    <t>beb56fba-8891-4f5b-bddf-59dbd8146bd2</t>
  </si>
  <si>
    <t>864cd0ca-c0ce-44cf-9cba-a9eea0c1b2d1</t>
  </si>
  <si>
    <t>b9564547-3083-4ed0-9959-5f5e44c5ef45</t>
  </si>
  <si>
    <t>ab0f32a3-a681-4da1-a857-dea4e8246344</t>
  </si>
  <si>
    <t>a4bc0be1-1f89-4695-b7e9-5041e8b587fb</t>
  </si>
  <si>
    <t>6fa4242e-142b-4e59-a26e-1828e39180b6</t>
  </si>
  <si>
    <t>db43c2a6-0789-4a58-bdcc-286d0dbca755</t>
  </si>
  <si>
    <t>6131278b-b17e-449f-bb1c-3fca34bc4d2b</t>
  </si>
  <si>
    <t>92b70861-72b2-451b-bcb6-74bbb36a163c</t>
  </si>
  <si>
    <t>a36d1125-79fb-4d9b-a2f5-f5e891dd4b8a</t>
  </si>
  <si>
    <t>08f98ea1-3f5a-470d-a207-0d81e9faf1e4</t>
  </si>
  <si>
    <t>a95f8c86-8be6-49d8-85de-519b47deff6c</t>
  </si>
  <si>
    <t>aae98d7c-0f64-44c5-928f-9a28cd46202b</t>
  </si>
  <si>
    <t>5ea477a6-5572-4af7-a3e6-6d4ce0cd98de</t>
  </si>
  <si>
    <t>65d4c0aa-113c-4a56-9cbb-24b1f84d6e0a</t>
  </si>
  <si>
    <t>757335bd-bbba-4bd8-8a4c-0876f60cdc10</t>
  </si>
  <si>
    <t>ea6d41c7-5bf0-4c19-86f4-58ca26b0a4d0</t>
  </si>
  <si>
    <t>363f949f-1677-444b-b1b1-d15b85a81954</t>
  </si>
  <si>
    <t>1dc772be-2bc5-4469-ae7c-b13d5957b7bc</t>
  </si>
  <si>
    <t>f92dbe57-1598-47bc-b640-b5937211fca0</t>
  </si>
  <si>
    <t>f0381632-374f-4277-9f28-d02265da5f35</t>
  </si>
  <si>
    <t>784f4558-d948-4dac-bc55-23068361cff0</t>
  </si>
  <si>
    <t>b80c66cb-0d60-458d-9782-5c0d647c330c</t>
  </si>
  <si>
    <t>fd5d3923-41c4-4f7a-9e3b-cd8d5996051c</t>
  </si>
  <si>
    <t>Ortaköy</t>
  </si>
  <si>
    <t>ef16d1c9-fa16-44f3-93ea-ba915090ab2a</t>
  </si>
  <si>
    <t>d2692e4e-10e4-4c86-8083-98e00e310a8d</t>
  </si>
  <si>
    <t>1d90baff-f639-42a9-8cf1-5444cf4e5165</t>
  </si>
  <si>
    <t>70061d0c-e0ce-4c97-9a97-66b789c2ca9d</t>
  </si>
  <si>
    <t>46ec4f0f-ab3b-40ae-a7ae-0dddd2707774</t>
  </si>
  <si>
    <t>c3b45cad-45ae-43e3-a8b1-602336b2e978</t>
  </si>
  <si>
    <t>e63e3117-6243-4e42-8aab-d9b5eb8c88aa</t>
  </si>
  <si>
    <t>fb384422-d3d8-4ca6-9d8f-549110b71cb4</t>
  </si>
  <si>
    <t>cf0b687f-8e88-4928-b02f-7d4435f19b0a</t>
  </si>
  <si>
    <t>df80f0dc-f26a-4294-84e6-3bc71baa34a2</t>
  </si>
  <si>
    <t>084a71b1-2243-4108-8785-6b689ef16575</t>
  </si>
  <si>
    <t>b8633711-d1e7-4607-997f-c759cef22094</t>
  </si>
  <si>
    <t>1fd2481b-4a2e-4c77-8560-91eb129c4a7c</t>
  </si>
  <si>
    <t>ee24056d-de73-48ba-82b7-18c9dc1e5b70</t>
  </si>
  <si>
    <t>425ab0c1-59eb-44bb-a2b5-b1b88fbcdbdb</t>
  </si>
  <si>
    <t>21e00ed3-1e76-409a-b8b1-b7745b4a1949</t>
  </si>
  <si>
    <t>41fc6bae-dd41-46de-b12f-60a8eb826a26</t>
  </si>
  <si>
    <t>a8129f9a-083e-411a-a3bb-4cfc869a8f41</t>
  </si>
  <si>
    <t>62da4432-66a8-44d4-b393-a39ba706c28a</t>
  </si>
  <si>
    <t>7b290dcc-ff64-4215-a932-32dfb86589fd</t>
  </si>
  <si>
    <t>12a9fc5e-eef6-4b0d-9952-ef3776b6cb42</t>
  </si>
  <si>
    <t>5393315c-7035-42a5-a09a-9c591d9933e2</t>
  </si>
  <si>
    <t>b99f1c87-580e-471c-bff8-a63885153e0e</t>
  </si>
  <si>
    <t>8175d693-40d2-4722-81f2-71b1f91d332c</t>
  </si>
  <si>
    <t>9b096cb5-4f1b-4132-a56b-3c045a91df13</t>
  </si>
  <si>
    <t>9e92ab78-4273-46f6-a5cb-6e2bc62c7a7f</t>
  </si>
  <si>
    <t>af691869-e9fb-48c4-831c-d22f293dc021</t>
  </si>
  <si>
    <t>ec41d0d5-1722-4269-b800-12633eac1e74</t>
  </si>
  <si>
    <t>eef63010-5587-458b-8279-fe5f8f32df8c</t>
  </si>
  <si>
    <t>67d9b26a-6c6b-41f0-a534-3b8ef0b12ba6</t>
  </si>
  <si>
    <t>a968d71d-1d04-40b2-81cc-34c95e2eb218</t>
  </si>
  <si>
    <t>10a7335b-a36a-4c5b-98ac-69bb1f9bda5b</t>
  </si>
  <si>
    <t>3237a16a-b25f-4819-a01c-0b0474a3d6b6</t>
  </si>
  <si>
    <t>eb9e2793-d256-48b5-9efb-250fa4deba57</t>
  </si>
  <si>
    <t>ac8a553d-5fd1-429c-a27e-72644a9d163b</t>
  </si>
  <si>
    <t>05fe6e8f-6af0-4221-87e6-ec6f0e9732d5</t>
  </si>
  <si>
    <t>d8a022d7-00df-47f7-bbab-efe892e3711a</t>
  </si>
  <si>
    <t>Küçüksu</t>
  </si>
  <si>
    <t>08cf8cce-bbff-4a55-9a19-5ee4657cf462</t>
  </si>
  <si>
    <t>30b4c74f-4b80-431a-9e1a-e2ccc3ab74d1</t>
  </si>
  <si>
    <t>53413685-1628-41e7-8e96-7d5f93514cab</t>
  </si>
  <si>
    <t>bd5fc61f-de21-4daa-b139-162ca94320c6</t>
  </si>
  <si>
    <t>fab4e417-bf80-459d-ab3b-6a0515bc9bd2</t>
  </si>
  <si>
    <t>8fe1c943-eb76-4645-bc64-381914e1638d</t>
  </si>
  <si>
    <t>5bb3b94d-71b8-4e1e-a4d7-a74e1db6ccd2</t>
  </si>
  <si>
    <t>fb75636a-25cd-4bc4-aafe-a0e2a7980887</t>
  </si>
  <si>
    <t>662faeb4-7a0e-4d66-9e5a-2fc435f13822</t>
  </si>
  <si>
    <t>1a3203d8-bbdb-431e-8c6e-e0cd41855bad</t>
  </si>
  <si>
    <t>b0710cfa-a1dc-46da-9388-e64c20a0d2e3</t>
  </si>
  <si>
    <t>082ea0e1-8fd5-4eae-b521-60ad34b53385</t>
  </si>
  <si>
    <t>0b94febd-6470-43d7-ad7c-cb8272b2a856</t>
  </si>
  <si>
    <t>699e17d2-0e08-49d6-9f59-664b49ba75d1</t>
  </si>
  <si>
    <t>c37fe701-21e5-4ab3-bdd9-dcee2a297097</t>
  </si>
  <si>
    <t>ae95668e-7de7-431f-9d4e-564044180889</t>
  </si>
  <si>
    <t>9424ccb0-32bb-4e99-99e6-684d1df7e92e</t>
  </si>
  <si>
    <t>1cf75cf7-a43c-4345-b309-7ad21021e6a0</t>
  </si>
  <si>
    <t>e503c06c-715e-49c5-8900-3dde3434af6a</t>
  </si>
  <si>
    <t>acdd3f18-ea7e-4422-ba99-1a2142aec4f4</t>
  </si>
  <si>
    <t>ae9668ea-85ed-4b29-afe9-74cb71abb59a</t>
  </si>
  <si>
    <t>4f7f7542-3d96-4955-a2da-1ab89fa08cd4</t>
  </si>
  <si>
    <t>aa562e72-bf18-4caa-8edd-90476800ddf2</t>
  </si>
  <si>
    <t>3967a1be-f585-43f4-b62b-dbce69d46c01</t>
  </si>
  <si>
    <t>c4411fa7-a390-4deb-9967-4351c9b5c673</t>
  </si>
  <si>
    <t>0497ca42-a78c-44f6-8594-aea86a2659fd</t>
  </si>
  <si>
    <t>856f4ca5-635e-4076-90cf-8843bb15880c</t>
  </si>
  <si>
    <t>c8020fa7-00c0-493b-9c83-d87095215c20</t>
  </si>
  <si>
    <t>2da35fc1-c809-46f2-bfab-fa36595cc220</t>
  </si>
  <si>
    <t>94023950-ec94-4d04-9dbe-1057962f9bf4</t>
  </si>
  <si>
    <t>fe89ef5b-b51d-41c6-be4e-117006f3661c</t>
  </si>
  <si>
    <t>d1feaa9e-de03-4b38-97ae-05d2f54b7cce</t>
  </si>
  <si>
    <t>01da1625-0793-4244-bc3d-a0d5e772155b</t>
  </si>
  <si>
    <t>156c6cce-5212-4bc4-98e4-b15851858737</t>
  </si>
  <si>
    <t>905dae41-92fb-4fdd-a508-f666af3170e2</t>
  </si>
  <si>
    <t>419ad082-6d37-43f2-bdde-30cf8ec918b2</t>
  </si>
  <si>
    <t>875d0a37-ba12-4109-af36-f54ae4a09f8d</t>
  </si>
  <si>
    <t>d8470164-c416-42c8-9afe-6c1b375fc902</t>
  </si>
  <si>
    <t>7e8f22a3-004d-44de-9d40-e606b8e827c4</t>
  </si>
  <si>
    <t>bf828896-db7a-492b-bd88-e694bdd6eafb</t>
  </si>
  <si>
    <t>2aa428f7-5782-4137-aedc-fb625275a5ba</t>
  </si>
  <si>
    <t>bbeb515f-24c7-487a-85f3-0f9be6b2c578</t>
  </si>
  <si>
    <t>e21a3a9e-37f0-4d31-b600-b2d656f30ae2</t>
  </si>
  <si>
    <t>115ab94c-828f-4a67-9221-608ee18bca8c</t>
  </si>
  <si>
    <t>2232244a-1c3c-44c9-8c39-eaf2cfe0632f</t>
  </si>
  <si>
    <t>a7527700-75aa-4a64-acd1-a8c5b4bb374a</t>
  </si>
  <si>
    <t>fec89309-b2ba-456a-b501-1c5884d50d61</t>
  </si>
  <si>
    <t>a7aa8f3e-dd1b-44df-b8c9-8a5cd7c1fa03</t>
  </si>
  <si>
    <t>80bfc184-b2f6-4d87-a919-65bc3fef09d0</t>
  </si>
  <si>
    <t>f0270e92-1c30-4bcf-9ebc-ae780498862e</t>
  </si>
  <si>
    <t>de5a695a-fbcc-45c1-ac18-ec89c75ad342</t>
  </si>
  <si>
    <t>3706f865-dd6b-4732-bb84-f15b0abf81bc</t>
  </si>
  <si>
    <t>221bc81d-0b70-41f6-94b2-892f8966ed52</t>
  </si>
  <si>
    <t>994a5f27-f493-455c-8e48-93be8e0f34d8</t>
  </si>
  <si>
    <t>43c7af43-43e7-4349-9b3d-1ef79d66a51f</t>
  </si>
  <si>
    <t>134148f9-d27b-45ec-8790-692f6fd562dc</t>
  </si>
  <si>
    <t>49b84663-1d0f-4b7e-8d7a-f503b61760eb</t>
  </si>
  <si>
    <t>3469e8e0-e383-4e74-ad20-c870c30baba3</t>
  </si>
  <si>
    <t>d622b19b-97f3-44c4-b6f7-a0653797c455</t>
  </si>
  <si>
    <t>a29be4c8-c888-4521-a73d-831c4b88ae2d</t>
  </si>
  <si>
    <t>70d33b62-d1a7-4d1e-89ad-fa0bab7d30db</t>
  </si>
  <si>
    <t>c7cbfcc5-dde9-456c-bd8c-71f8da81b521</t>
  </si>
  <si>
    <t>75561a35-2078-45d0-987b-e19bb6708ae8</t>
  </si>
  <si>
    <t>cb70efc8-b135-43e8-ae76-150fb097efb5</t>
  </si>
  <si>
    <t>331af5f7-25fb-42b6-886a-bed9f26c2ffb</t>
  </si>
  <si>
    <t>9cd81ade-664d-4a1f-8720-f389f3111937</t>
  </si>
  <si>
    <t>1e7e1a02-62aa-4285-b843-e4e710993df8</t>
  </si>
  <si>
    <t>1f16d1fa-efbc-4b68-880a-affa5c09a670</t>
  </si>
  <si>
    <t>5fa2fba1-5ad2-43a2-a9ec-1be18445a331</t>
  </si>
  <si>
    <t>3d521a55-559f-48a4-8faf-38ebea10acf5</t>
  </si>
  <si>
    <t>fb882741-a8ad-44e0-bf3d-a6e30d6d47f5</t>
  </si>
  <si>
    <t>76ff3f0b-47b7-4391-be04-0f9cad851324</t>
  </si>
  <si>
    <t>d8551709-a71a-455a-8228-e45383886f84</t>
  </si>
  <si>
    <t>73355eaf-573c-420a-a9b6-071b6998b29d</t>
  </si>
  <si>
    <t>e22a16f5-ae64-4053-85f4-f63ce34a3b07</t>
  </si>
  <si>
    <t>46b0cbfc-6718-4870-8d6c-983dbe267401</t>
  </si>
  <si>
    <t>9e2e2496-ab37-40f2-9387-aba06f919573</t>
  </si>
  <si>
    <t>748090a9-32b3-4676-bc6d-bbfe8ebe1e3d</t>
  </si>
  <si>
    <t>4437415a-1571-48b6-b73c-3e85d871c8f6</t>
  </si>
  <si>
    <t>3587db8c-245f-4ea7-955d-02ff3adf7b27</t>
  </si>
  <si>
    <t>612218e4-2360-40de-82be-ec0b0bc4980c</t>
  </si>
  <si>
    <t>c483eb7b-6c05-43c8-a221-0f0593099a89</t>
  </si>
  <si>
    <t>2a9cf34a-e9c6-4a17-89f3-ba68351fd6c6</t>
  </si>
  <si>
    <t>b87e3ed7-894f-4c14-8390-bb84465f7a9d</t>
  </si>
  <si>
    <t>6f41ba95-3fc2-456d-b743-2f0c28231aeb</t>
  </si>
  <si>
    <t>f7b90d8a-e95d-4c2c-9638-0a51d74caca2</t>
  </si>
  <si>
    <t>38ab264c-3ec5-40ec-8b4a-0b3a38188f31</t>
  </si>
  <si>
    <t>00891223-2878-4905-b0bf-a89f2b824417</t>
  </si>
  <si>
    <t>23ff340f-431f-4f15-82df-0eb94856c04a</t>
  </si>
  <si>
    <t>4bd41a66-c46d-4091-8d2e-037126daf397</t>
  </si>
  <si>
    <t>70e8e147-efc6-4a25-af0d-2ce213ec241d</t>
  </si>
  <si>
    <t>dc24fa2c-34aa-4cf9-8a44-46fdf57a8595</t>
  </si>
  <si>
    <t>74a786a5-40ba-4e6d-b60d-1f2a8e133ded</t>
  </si>
  <si>
    <t>2ce6b33a-4035-47a0-acae-584e0c45a94a</t>
  </si>
  <si>
    <t>19909503-18ba-489f-84a1-f065ff9e3c58</t>
  </si>
  <si>
    <t>d41ea691-d2cd-4c28-8427-212e95b0c5eb</t>
  </si>
  <si>
    <t>07857f73-8e9a-4a85-836b-66c1aba6eb0d</t>
  </si>
  <si>
    <t>921ad523-e7bb-4733-bd49-9884ab80cf70</t>
  </si>
  <si>
    <t>ef147f41-210e-4e3f-ad80-8b0eb0a57496</t>
  </si>
  <si>
    <t>11f98f9b-6042-4de5-b82e-00bd6b3a0d6e</t>
  </si>
  <si>
    <t>8d758d94-2e56-4687-a316-3ff82940eef1</t>
  </si>
  <si>
    <t>35312068-0cee-43d6-ad3c-4d0167f76540</t>
  </si>
  <si>
    <t>b026426a-ce93-42e2-98f9-eb1c74ccf66e</t>
  </si>
  <si>
    <t>b289fd05-5a55-447e-a1d9-f050377e55be</t>
  </si>
  <si>
    <t>ee701310-5bb1-4f60-8721-d215b416246b</t>
  </si>
  <si>
    <t>827e53c0-70ff-44fa-99d3-f95b66d8e21f</t>
  </si>
  <si>
    <t>e2b599a1-56e5-4443-9951-831a28638817</t>
  </si>
  <si>
    <t>3e509529-c226-4643-a9ed-b3b17b4ab63f</t>
  </si>
  <si>
    <t>79bbb28d-f0fe-4684-a189-026bd4862148</t>
  </si>
  <si>
    <t>f2a5f89f-010a-4a51-8ef3-c26bc8802518</t>
  </si>
  <si>
    <t>843d250f-1015-4c8e-9a95-bf4dfcd0c003</t>
  </si>
  <si>
    <t>aa07cff0-6d30-4d2b-8b20-da1e8ac79752</t>
  </si>
  <si>
    <t>321f49e8-23e2-4ce9-9a44-e8b39f9fd870</t>
  </si>
  <si>
    <t>c02df491-614a-445c-822e-18dde8a0e336</t>
  </si>
  <si>
    <t>b6122e77-19fa-4067-8e58-775dff08c759</t>
  </si>
  <si>
    <t>d86b32e4-f530-4405-8354-899842d04d3a</t>
  </si>
  <si>
    <t>533eaad9-70c7-46ab-94b5-267dc9d9ce7e</t>
  </si>
  <si>
    <t>4eebf974-728f-49c1-aad1-1d83feac5512</t>
  </si>
  <si>
    <t>2a3d3ca2-cdaa-4bd5-9347-124e5022297e</t>
  </si>
  <si>
    <t>40b28065-e410-4071-8051-6ee0ca189ac9</t>
  </si>
  <si>
    <t>b360b48c-dac2-43b6-8fbe-b90cf7e1eca4</t>
  </si>
  <si>
    <t>69f0fea6-e65b-4325-b6cf-0141920ec150</t>
  </si>
  <si>
    <t>4a0adb07-376e-47ad-8fde-f96cb51818b8</t>
  </si>
  <si>
    <t>78074403-aeea-400f-bf7b-a9c3a21141e6</t>
  </si>
  <si>
    <t>6b11ba49-d722-4bb5-8695-405bb2f105ce</t>
  </si>
  <si>
    <t>fc0d3f80-ff91-4b00-bb62-d9240b1b4d12</t>
  </si>
  <si>
    <t>791cd6c5-eacc-49c7-a28a-d79a54e9e82d</t>
  </si>
  <si>
    <t>dab913c6-6621-479e-bb92-c15ef4ac17b2</t>
  </si>
  <si>
    <t>36ea2d09-8f45-47b0-9d9e-a3592331d28a</t>
  </si>
  <si>
    <t>2ad71157-3a2d-4293-ae38-dd6f5d24566d</t>
  </si>
  <si>
    <t>997b9eb7-58f3-403c-8d6f-b55043e0db60</t>
  </si>
  <si>
    <t>d9becda9-5221-485d-8fc2-1a40e1a21b31</t>
  </si>
  <si>
    <t>30ea2069-bd75-4254-8ae9-217ca9e07a6a</t>
  </si>
  <si>
    <t>14e1d915-8d66-455b-a02b-6445b2c13ddc</t>
  </si>
  <si>
    <t>be73c699-dab5-41e4-948d-c842593ffcb0</t>
  </si>
  <si>
    <t>31adf921-3292-46f4-b830-dd2c17fd8e68</t>
  </si>
  <si>
    <t>30d8b9ee-def7-403d-adaa-fe2536886bb1</t>
  </si>
  <si>
    <t>0c7e4b85-8ee8-40e3-a245-3af22073f044</t>
  </si>
  <si>
    <t>92340ce3-137b-4653-8c9d-d86cdae48642</t>
  </si>
  <si>
    <t>f4136d15-4ccd-4ca4-834a-6dd94e4741ce</t>
  </si>
  <si>
    <t>167bc483-ff55-455f-b25d-b0c9b734c153</t>
  </si>
  <si>
    <t>eeb285f1-d1a1-4f17-a5f7-6ca53616f9e4</t>
  </si>
  <si>
    <t>45e3f658-a5d4-42f8-a10b-3be8883ad1be</t>
  </si>
  <si>
    <t>ec1ef01a-c47b-4494-8c47-f83580633eb6</t>
  </si>
  <si>
    <t>db95f361-1d69-4539-bbd4-4f1dc72e78c0</t>
  </si>
  <si>
    <t>88ccef20-c6d3-4cd2-aa16-7fb0015d5111</t>
  </si>
  <si>
    <t>097a6f34-a862-4bb0-8e3f-dfd3590eef7a</t>
  </si>
  <si>
    <t>e0051fba-dd14-4b27-a462-6971fe4ebf52</t>
  </si>
  <si>
    <t>322dfc29-3ac8-48c5-b8fe-925c0bc8a937</t>
  </si>
  <si>
    <t>bef34719-2eb9-4482-a691-b26ba9aed2a4</t>
  </si>
  <si>
    <t>705916a9-1f92-44a3-a08d-9d8c765f072d</t>
  </si>
  <si>
    <t>06e8e168-2d9b-4fc9-aba7-60ea47f63eec</t>
  </si>
  <si>
    <t>e7e7d712-34a5-40d2-9272-239d0a632a48</t>
  </si>
  <si>
    <t>0eba4c73-8ce8-4181-8898-ff60db600de7</t>
  </si>
  <si>
    <t>894bc5c3-1e0b-4db7-a081-584628b25df8</t>
  </si>
  <si>
    <t>940c9ecf-7d75-4cc6-831e-04d47557cd13</t>
  </si>
  <si>
    <t>b50a29e1-1e9c-4c0b-bce0-e72031faeea4</t>
  </si>
  <si>
    <t>c3c1a074-6318-41a9-a7a2-1c58075a7108</t>
  </si>
  <si>
    <t>67f24f44-9bd3-44a1-858e-92eeeeca1888</t>
  </si>
  <si>
    <t>3ba13e9c-1b30-4dfa-a758-777fa66c3428</t>
  </si>
  <si>
    <t>0f163ebb-9f6b-402b-92af-d9aa3bc9b686</t>
  </si>
  <si>
    <t>36108bbf-4119-4fc1-8674-e6e51084021c</t>
  </si>
  <si>
    <t>102aebbe-4646-40e9-8ce5-9fdb6e6c83a4</t>
  </si>
  <si>
    <t>e1032568-96a9-4633-af70-1fd29581947a</t>
  </si>
  <si>
    <t>8208ad49-0bfa-4adb-bb2e-bdde9ebf89af</t>
  </si>
  <si>
    <t>69ec1bde-5b05-498d-b29c-38b167b993f9</t>
  </si>
  <si>
    <t>a25f0261-0491-4091-a45d-2b99274881a8</t>
  </si>
  <si>
    <t>cbf119e8-1972-4b53-b6df-955c1486fa70</t>
  </si>
  <si>
    <t>1e37215b-6cb7-4dc3-b3a6-996db9fb0dd2</t>
  </si>
  <si>
    <t>afe2dfe7-15b7-4187-ba4c-78f04bf7694b</t>
  </si>
  <si>
    <t>f1be84b3-49a1-49c0-a77e-360ca8c8942e</t>
  </si>
  <si>
    <t>f112e73b-bf49-430f-92d9-2e2759e472ed</t>
  </si>
  <si>
    <t>26177f81-df89-488e-a364-8a2f2e062d74</t>
  </si>
  <si>
    <t>60e1f23f-d801-4285-bc2a-0d7bc18b510d</t>
  </si>
  <si>
    <t>d92503bd-fba6-4d50-9abf-e3ac5efa2b2b</t>
  </si>
  <si>
    <t>484221c7-8931-4cd5-8bf3-1ec743a1a729</t>
  </si>
  <si>
    <t>d83e0b37-7030-45a5-a25a-9846053c78c4</t>
  </si>
  <si>
    <t>598d058a-9f6a-43c3-a47f-f57395e395fd</t>
  </si>
  <si>
    <t>f103da70-f23f-4927-a7e1-f1c838a4c31e</t>
  </si>
  <si>
    <t>ef289041-b532-407a-9e63-be9f5264dc04</t>
  </si>
  <si>
    <t>35894923-f546-4546-ad37-53252278d63e</t>
  </si>
  <si>
    <t>029d4b65-6b75-4c90-9abf-16ddb253d5ad</t>
  </si>
  <si>
    <t>aa011bca-16be-48cb-8153-c885777c8cca</t>
  </si>
  <si>
    <t>03232bab-33e3-42f9-892b-cd88a6534b07</t>
  </si>
  <si>
    <t>cc404a2b-7055-4f72-8910-e7779f4680e2</t>
  </si>
  <si>
    <t>c3b32078-4c95-4eb8-b612-2552dcfa06ee</t>
  </si>
  <si>
    <t>446a83b4-52ca-4dd0-938c-993f72647a9d</t>
  </si>
  <si>
    <t>3f9ed6da-fc8e-49df-8ab2-030325ee0d4e</t>
  </si>
  <si>
    <t>b413b56b-f092-4445-9409-a98ae198d54b</t>
  </si>
  <si>
    <t>cdf00366-c8ea-4631-a162-54e53afe9a0f</t>
  </si>
  <si>
    <t>77623360-762a-4581-a5d6-840f0e907006</t>
  </si>
  <si>
    <t>f8f8d633-8d11-4030-8620-d364c1fa0a0c</t>
  </si>
  <si>
    <t>ebc0f597-6cb9-4d87-ba5b-fc1ddc887c65</t>
  </si>
  <si>
    <t>c182d667-291b-4106-ae8b-a928d2933fd7</t>
  </si>
  <si>
    <t>14bff823-c75a-4938-b138-1eaade28a767</t>
  </si>
  <si>
    <t>796c299f-dd5d-47b7-88b8-66b534d33fad</t>
  </si>
  <si>
    <t>e4f4b2e4-286d-4b3a-ab9e-5c56c02d10f7</t>
  </si>
  <si>
    <t>716b6fdf-2330-4c35-b11a-9002ce40ad6b</t>
  </si>
  <si>
    <t>4b198712-e6a0-4cca-9aba-b7e8da814c3a</t>
  </si>
  <si>
    <t>525e0738-2a2e-4e14-8b1f-66b59df86bae</t>
  </si>
  <si>
    <t>ef5f38d6-db67-40a2-9919-595e7792c1e5</t>
  </si>
  <si>
    <t>30d0f8a1-6193-4d62-848f-7ebdde08f900</t>
  </si>
  <si>
    <t>94668c1c-0c5a-4e6a-879f-7816913111b8</t>
  </si>
  <si>
    <t>3857064e-48e3-4aed-921e-c07fb69172b9</t>
  </si>
  <si>
    <t>f5cc202d-970d-4af9-b45f-f8df8907286a</t>
  </si>
  <si>
    <t>a5c450c2-1d46-49c9-8a2b-4ec7a806d6cb</t>
  </si>
  <si>
    <t>b65b1358-8eee-4282-9c19-3305a7a6c07a</t>
  </si>
  <si>
    <t>fdf42542-168e-4ff4-a3ca-9a5ee15f2517</t>
  </si>
  <si>
    <t>2f02341f-da0c-4618-828d-7e27e1f39990</t>
  </si>
  <si>
    <t>d684de31-6b41-413f-9641-c60ed6f2be03</t>
  </si>
  <si>
    <t>32aa644a-1e89-4cf0-9d17-d8a696561ae4</t>
  </si>
  <si>
    <t>70a65ad3-0932-4d77-9321-1c21b92fe16f</t>
  </si>
  <si>
    <t>6673eaf1-e63b-47c9-8dfb-b398bb2d521f</t>
  </si>
  <si>
    <t>eca61c63-9ec9-4174-a6dc-0959afbfb4d5</t>
  </si>
  <si>
    <t>2de344cc-8213-4b79-9610-934e1023a72f</t>
  </si>
  <si>
    <t>a6fd6a2f-0411-40eb-a69b-d126b1659b6e</t>
  </si>
  <si>
    <t>200422fc-f24f-4ecd-8a5c-785717c170f9</t>
  </si>
  <si>
    <t>fe2d0e06-afc3-4cb6-a6f0-dfd7c79551a2</t>
  </si>
  <si>
    <t>ff66fe2f-5fa4-4dd4-afd9-7489b76aea0c</t>
  </si>
  <si>
    <t>e6beaa32-d5eb-49a7-ad06-4dd958ad8a32</t>
  </si>
  <si>
    <t>3d0ad605-dd59-4674-a49e-7c388ae04b66</t>
  </si>
  <si>
    <t>88df31b9-e0ed-439b-8672-6e00194f0d38</t>
  </si>
  <si>
    <t>2314edcb-5c82-4e5e-a86b-8ff2f8322833</t>
  </si>
  <si>
    <t>a015031d-092b-4668-a71d-565fbf932e06</t>
  </si>
  <si>
    <t>97774da3-91e8-4df6-9d16-641e1e41fb0f</t>
  </si>
  <si>
    <t>7189d59f-51d0-4962-a36a-50c79385230a</t>
  </si>
  <si>
    <t>4f06461a-f771-42f1-8931-c71b0d4bee15</t>
  </si>
  <si>
    <t>5cd747e3-8d6d-4956-95a0-1a23039da974</t>
  </si>
  <si>
    <t>2ea751ed-fab1-4a50-b1d6-9ca1f1725d65</t>
  </si>
  <si>
    <t>e11020e0-1048-475d-a318-34e1ae346435</t>
  </si>
  <si>
    <t>8745ab25-49c2-4e55-8ee4-7637d778a3f3</t>
  </si>
  <si>
    <t>f402906d-73c4-4696-b77d-befd5757375c</t>
  </si>
  <si>
    <t>42ccded4-4cdf-4a7f-aa82-3729ec485dfb</t>
  </si>
  <si>
    <t>e15509a0-b735-4f3e-b96e-8404a2605544</t>
  </si>
  <si>
    <t>a838b5cd-2944-4074-bf3b-3bdb6e2f065a</t>
  </si>
  <si>
    <t>102ab1ef-ef3d-4d79-8231-675a41d0dc10</t>
  </si>
  <si>
    <t>c49c80b7-905d-4b46-8c6e-b43f0cc50fc0</t>
  </si>
  <si>
    <t>4c354751-7392-42aa-a26b-e34fe4b18bb8</t>
  </si>
  <si>
    <t>458cae6b-24c8-4db4-864f-4ded4c1843ff</t>
  </si>
  <si>
    <t>4db7cd10-b351-4074-9c72-a34e76be753a</t>
  </si>
  <si>
    <t>35498e57-0156-4a97-91ea-c6c8321df82e</t>
  </si>
  <si>
    <t>30f7a23d-8189-4bd5-82a8-bfff0fe800f1</t>
  </si>
  <si>
    <t>bb1fb9bf-2803-44e3-8e4d-26b446389915</t>
  </si>
  <si>
    <t>5c049511-6ad0-4c29-865a-a1924d987e54</t>
  </si>
  <si>
    <t>98aa5970-50cc-41b4-bbde-ac1f51cc412a</t>
  </si>
  <si>
    <t>c7a3216b-5c74-4695-a6f2-f99c60864149</t>
  </si>
  <si>
    <t>e102c218-77ff-431e-a712-c4a8faa2923f</t>
  </si>
  <si>
    <t>ac94a9a9-65df-453d-af50-82e755411d6d</t>
  </si>
  <si>
    <t>4657cd0a-22fe-437c-b34f-9a12f4c5d793</t>
  </si>
  <si>
    <t>9dcfe3d2-7356-44d0-8cc6-1224c0eb4e09</t>
  </si>
  <si>
    <t>e22b2642-10b8-4c18-9664-77ad093098a0</t>
  </si>
  <si>
    <t>932fe1c3-9a0e-4471-9ab6-09aa374e9e71</t>
  </si>
  <si>
    <t>ac627761-666e-4deb-b5b7-92290aa9ab2d</t>
  </si>
  <si>
    <t>0ebe7cb0-f49e-48ab-a0e5-470a7148288d</t>
  </si>
  <si>
    <t>b9fbb9db-b72c-4e1a-917f-7194195eccc1</t>
  </si>
  <si>
    <t>1a885852-c79e-49ba-9104-42dbb6df5453</t>
  </si>
  <si>
    <t>b834573d-beef-44aa-a0d5-45b8e78eab27</t>
  </si>
  <si>
    <t>144e7f96-b3b2-4b0f-ad61-287edf5259ea</t>
  </si>
  <si>
    <t>bff8f45f-d390-4bb2-9e08-850965682680</t>
  </si>
  <si>
    <t>773e58d5-1b6f-4422-9aeb-b96aafc65165</t>
  </si>
  <si>
    <t>29183efa-18ef-404b-b110-f3428c899c82</t>
  </si>
  <si>
    <t>0ce0e647-a1ab-4a58-8355-dc68d2ca217b</t>
  </si>
  <si>
    <t>901f08d8-c98a-41cc-ae58-3de6ba3ecc7c</t>
  </si>
  <si>
    <t>97bd1b96-a980-4c48-9be3-6215fc269e91</t>
  </si>
  <si>
    <t>92dd09b8-8a8b-4df2-a87a-dfce935c6ecd</t>
  </si>
  <si>
    <t>ac1ef23e-f70e-4557-8804-65685d3d101e</t>
  </si>
  <si>
    <t>d2fd909e-df67-406c-ac22-a1db3144dcad</t>
  </si>
  <si>
    <t>688ea525-731c-4e4f-aac8-6a5070edbeb5</t>
  </si>
  <si>
    <t>281166f7-939d-4f07-afff-c0975ebd0094</t>
  </si>
  <si>
    <t>41cf4e3b-49b3-40a5-9949-76c6fd1f7298</t>
  </si>
  <si>
    <t>7275b737-5c1e-45e3-9e94-030160d41eed</t>
  </si>
  <si>
    <t>c3bba7a1-e5fd-48de-ab04-1ca4a33d7672</t>
  </si>
  <si>
    <t>704d089c-fae4-41e5-96f2-1a982f42dd8a</t>
  </si>
  <si>
    <t>36a65336-d50d-416e-84e1-1fbd28ad32d3</t>
  </si>
  <si>
    <t>97da351e-2808-4913-bd8f-a3e34e6a1b27</t>
  </si>
  <si>
    <t>5b047b04-b632-4b59-b646-e9948efd6734</t>
  </si>
  <si>
    <t>1ad6b4ca-c3d0-40b1-aee0-c5fad7cdf97d</t>
  </si>
  <si>
    <t>f8e9ec39-79d7-4d4e-85c3-bb129b3ae5cd</t>
  </si>
  <si>
    <t>9d8333c7-87d8-46bf-9fae-b16d75233460</t>
  </si>
  <si>
    <t>81fa614e-b73b-4564-adc4-c23fb412baee</t>
  </si>
  <si>
    <t>63749f0e-7e5f-4213-a863-1ccb3261aeaf</t>
  </si>
  <si>
    <t>ab58d770-3f10-46de-a2a5-b067a0e574d4</t>
  </si>
  <si>
    <t>d9da87d5-eb6b-40c7-93c8-286a9efce1a2</t>
  </si>
  <si>
    <t>891ac658-50cd-4478-abc9-adbbb96d4c51</t>
  </si>
  <si>
    <t>18c00e87-4688-463d-ac70-c158dcfd656b</t>
  </si>
  <si>
    <t>90e2cbdb-bcdb-4d26-80cf-5081c4574da0</t>
  </si>
  <si>
    <t>f4daf97b-2361-4a0e-b5a3-ecf18004d737</t>
  </si>
  <si>
    <t>ee7f83e4-e265-4ba3-8895-993471dca0e2</t>
  </si>
  <si>
    <t>2c62a696-81d7-4e27-acf1-d5f4b39b5ee1</t>
  </si>
  <si>
    <t>526be0a5-e062-4dbe-a009-db247a0396ab</t>
  </si>
  <si>
    <t>504b8fd1-82cd-4b73-8579-566122810b46</t>
  </si>
  <si>
    <t>ddf61a6c-59fe-4ac9-a246-cf78bd3bd7b1</t>
  </si>
  <si>
    <t>d361ca66-682e-482b-927a-688186ceaaf9</t>
  </si>
  <si>
    <t>d1f34913-e46d-4bb6-aebc-8d201c179fd1</t>
  </si>
  <si>
    <t>9ad37e2a-03b8-406c-95d6-5de0d9be865d</t>
  </si>
  <si>
    <t>ec61095c-8b51-48ca-85ee-c4c2fef1ae11</t>
  </si>
  <si>
    <t>Ayazağa</t>
  </si>
  <si>
    <t>8d74f222-62a7-44c3-8709-f1837f6efc59</t>
  </si>
  <si>
    <t>4c590bd1-77ee-4544-b322-ed7eaaa216ab</t>
  </si>
  <si>
    <t>548f7cb7-dc16-4f26-a4ee-b57f4c07521e</t>
  </si>
  <si>
    <t>17f40eeb-7771-4b17-9792-05b2fa8bb5d5</t>
  </si>
  <si>
    <t>83e885f4-96ec-4bbb-90d5-834fa421cac1</t>
  </si>
  <si>
    <t>dc8331e6-181d-4d4f-89aa-2584f27d7dd8</t>
  </si>
  <si>
    <t>d4462a06-78b8-400d-bfa3-5353477d3bb2</t>
  </si>
  <si>
    <t>bdcdce17-1faf-4a13-a5c9-3b6952557b82</t>
  </si>
  <si>
    <t>e6273be1-fa40-4977-a699-24fd2bbd5786</t>
  </si>
  <si>
    <t>dde79c0d-391d-4439-91d0-92af3fb9fc2d</t>
  </si>
  <si>
    <t>9001d45c-99f9-4661-bfb7-41a6eb8ae94c</t>
  </si>
  <si>
    <t>9df82618-352f-4c45-b106-90d8ffffff3a</t>
  </si>
  <si>
    <t>4ba06c41-418b-4e5b-a066-045c405f21db</t>
  </si>
  <si>
    <t>fac09e2f-8647-4bb9-9e70-3bda6708c327</t>
  </si>
  <si>
    <t>b2878b64-82be-41f9-9364-ae82aa20b087</t>
  </si>
  <si>
    <t>dd96f1d8-6898-4fe0-9a54-a457c365334e</t>
  </si>
  <si>
    <t>55b7db98-774b-405a-8150-011fa6aa5008</t>
  </si>
  <si>
    <t>11ab8061-b8cb-4a1e-b504-3f7c6df2619c</t>
  </si>
  <si>
    <t>b125a1d4-2f42-4a93-9e55-815705691a54</t>
  </si>
  <si>
    <t>96df0b5c-2d0b-4d59-933b-cf8ce5ba1a5c</t>
  </si>
  <si>
    <t>cadfe0bc-23f5-443c-957d-3eb634226689</t>
  </si>
  <si>
    <t>ab5ae23c-9f31-47d4-b231-65bd3bfea2c2</t>
  </si>
  <si>
    <t>97e933ad-9397-4402-863c-476c5608d7db</t>
  </si>
  <si>
    <t>55b8125b-2d60-4a74-a89d-e3d806173ffa</t>
  </si>
  <si>
    <t>9fd5aeb5-a8b5-44a9-b188-271b05ed3dd4</t>
  </si>
  <si>
    <t>9c765986-e612-480b-ad0b-0f4af5387fcf</t>
  </si>
  <si>
    <t>fda01e33-63cb-4ecf-b62b-07ccf2e0c2ec</t>
  </si>
  <si>
    <t>4597cfb9-de4b-48b6-8512-50f961bac1f5</t>
  </si>
  <si>
    <t>442ee529-7e8c-40c6-abaf-63e311a4e2d4</t>
  </si>
  <si>
    <t>21c8a393-f8ad-444f-936d-65a85c00e4e0</t>
  </si>
  <si>
    <t>2bac84ee-4571-4394-8491-dd4d0a13a2bd</t>
  </si>
  <si>
    <t>88e16edb-4e28-46dd-8e10-9152830d0829</t>
  </si>
  <si>
    <t>476748a9-6d9c-4a4f-86f0-7c0f90f30597</t>
  </si>
  <si>
    <t>9be2fc8a-32a6-4782-ab85-932e56eb5624</t>
  </si>
  <si>
    <t>081b0761-8691-4d1d-a58f-7281e85dfaee</t>
  </si>
  <si>
    <t>a0bf860f-d2b2-4cfb-b688-c359bf714ca5</t>
  </si>
  <si>
    <t>87b02ad1-fd16-43c4-8358-8fca2be817f7</t>
  </si>
  <si>
    <t>b55b3e79-c65f-4231-8af0-74b364397e29</t>
  </si>
  <si>
    <t>3504fcf9-5896-4344-b665-fe752ab711f1</t>
  </si>
  <si>
    <t>e4afd56a-365d-44e1-8075-dccdcfbdf5e8</t>
  </si>
  <si>
    <t>0f865864-9f1d-447c-a8a4-da157b4eb7b3</t>
  </si>
  <si>
    <t>cc5b2523-607f-453b-a1f1-831f0da75578</t>
  </si>
  <si>
    <t>884875d6-9f21-47e7-80fe-1aa6306e6b4c</t>
  </si>
  <si>
    <t>b20ae602-779f-45a4-a511-85365065f943</t>
  </si>
  <si>
    <t>cf4018ec-7eac-4bd6-8f00-3d2ea727939d</t>
  </si>
  <si>
    <t>2ba91785-24d3-4375-9a72-145964e67019</t>
  </si>
  <si>
    <t>af8dc3b5-d06d-436a-a006-82aa1b175b54</t>
  </si>
  <si>
    <t>39bec417-03e7-4e12-bd69-2dbd21441896</t>
  </si>
  <si>
    <t>4cb96dc2-b3d1-4f3f-8bc3-cfbe615a2edd</t>
  </si>
  <si>
    <t>f9e3145d-0ea3-46f8-b5c6-831923e9d8e3</t>
  </si>
  <si>
    <t>1fcb7bfa-4e8c-41b6-8865-f342c01fcfec</t>
  </si>
  <si>
    <t>1afd8c0d-b27c-4742-bf4a-396ede9af340</t>
  </si>
  <si>
    <t>2ccba70a-fcec-4867-b41f-19d74bf432ee</t>
  </si>
  <si>
    <t>bc767e31-16e2-44f2-86f2-f0dc4d817cf5</t>
  </si>
  <si>
    <t>03a98a49-42f3-42f1-9927-c609e6a55414</t>
  </si>
  <si>
    <t>b7554bcb-f8e1-4ece-9e69-7e6cf7b906cf</t>
  </si>
  <si>
    <t>42ac2e1d-9948-4799-ac5d-aa3e0ca67b14</t>
  </si>
  <si>
    <t>6967e9d8-59e6-49e0-ac85-af3a9b027b00</t>
  </si>
  <si>
    <t>3a3b253e-50bc-4706-be25-7bf25e3d206c</t>
  </si>
  <si>
    <t>9b611887-5252-42b8-b5f7-46e68f36d6f6</t>
  </si>
  <si>
    <t>c9b3add9-3d05-4019-a014-1be5e20e07b7</t>
  </si>
  <si>
    <t>6ffe6d7d-bb0d-40c6-88ab-6fa0652a21be</t>
  </si>
  <si>
    <t>a9e879c3-38c8-4716-a2e9-6676bc100d07</t>
  </si>
  <si>
    <t>964bdea9-16ef-4c69-8a0b-ed506739e9bc</t>
  </si>
  <si>
    <t>1a707d13-0311-44ed-ac9e-764ba30b7ceb</t>
  </si>
  <si>
    <t>4d60aee7-3408-4105-91fe-e39d73bf4918</t>
  </si>
  <si>
    <t>68187c54-09af-4a88-a86b-5226ce4543a6</t>
  </si>
  <si>
    <t>5ab38e43-39e0-403f-ac52-324795a9430a</t>
  </si>
  <si>
    <t>10407b68-6bf9-49e2-8f05-762d86bf8566</t>
  </si>
  <si>
    <t>0a0f31f7-54a3-462f-933e-d09594289be7</t>
  </si>
  <si>
    <t>12f39182-403f-4bff-92d9-117d9c5ea909</t>
  </si>
  <si>
    <t>982ac49b-2326-4698-919a-2cdf1dc73a65</t>
  </si>
  <si>
    <t>31cf81fe-a01a-453f-b85f-26d7ada87085</t>
  </si>
  <si>
    <t>6c35dcb6-f45b-43da-afe6-351ea7b5a5de</t>
  </si>
  <si>
    <t>e630aae6-fb92-462f-8db2-488b116aa59c</t>
  </si>
  <si>
    <t>3c4fca61-3a0d-4649-9633-2683c781664e</t>
  </si>
  <si>
    <t>57bfac51-0149-465d-80b2-bcab389b6cc3</t>
  </si>
  <si>
    <t>ef2ae610-ca6e-4990-b74f-2ec57d2c0950</t>
  </si>
  <si>
    <t>e646c5ab-e662-4312-bd83-7f665ade6fdb</t>
  </si>
  <si>
    <t>ca46ab8a-2b86-4071-9f7e-c6666156952b</t>
  </si>
  <si>
    <t>914bf910-e422-4985-9142-e484e92b29c0</t>
  </si>
  <si>
    <t>108102c4-976e-4872-851b-5823ca1ac413</t>
  </si>
  <si>
    <t>50cb3c60-d418-4a17-978a-48ecd7dcf429</t>
  </si>
  <si>
    <t>912d6e3e-e1d3-46a8-af46-5ee005a08906</t>
  </si>
  <si>
    <t>4109b636-422f-4e9f-8e6e-667a53762529</t>
  </si>
  <si>
    <t>0b0ab382-11aa-4ec0-9f9c-40f68fc34bc4</t>
  </si>
  <si>
    <t>ffe96136-b1b3-4fde-b8e2-a8d3119888be</t>
  </si>
  <si>
    <t>559ea6b0-591a-49ee-9ad7-cba489e98cb9</t>
  </si>
  <si>
    <t>2cb3a568-c9b2-489e-8c51-5ebc9850719c</t>
  </si>
  <si>
    <t>95dd9d83-1694-455e-bee5-52384f8869fe</t>
  </si>
  <si>
    <t>8b661230-d0f5-4773-8715-d47d2d2f32d4</t>
  </si>
  <si>
    <t>fa995af4-e64b-41b7-80bf-225222d84914</t>
  </si>
  <si>
    <t>ccd56cab-c3ac-4a5f-a697-79f45ffa1f5c</t>
  </si>
  <si>
    <t>a64f91f5-6dd7-4266-b367-2a15ac20c0c6</t>
  </si>
  <si>
    <t>72506180-cc46-4ade-8dc4-013a378ae4d7</t>
  </si>
  <si>
    <t>5f491bf9-ee1d-4ed5-82bd-280fcd34a638</t>
  </si>
  <si>
    <t>d94d0f87-801a-4186-8d06-65bc16737961</t>
  </si>
  <si>
    <t>d0a73d0e-fe4b-45df-947e-37fdc60170b2</t>
  </si>
  <si>
    <t>f8b92492-9e1c-41a5-8d47-266f591b07c5</t>
  </si>
  <si>
    <t>1d22b8fb-9f11-46e3-97d0-543e14c16e7d</t>
  </si>
  <si>
    <t>c7256d38-5a42-4e64-bb58-94133e1f0252</t>
  </si>
  <si>
    <t>c6904155-a470-42ed-9bd0-62f68d94db16</t>
  </si>
  <si>
    <t>34616173-5626-4255-af1a-4aafbf8cd528</t>
  </si>
  <si>
    <t>d64461b5-f606-4551-b42b-5f0a1cf444fe</t>
  </si>
  <si>
    <t>fb95b64c-f25d-4451-aa95-d6ff5329dfc6</t>
  </si>
  <si>
    <t>e06a9999-19e6-4fba-b510-6695af66eb9e</t>
  </si>
  <si>
    <t>e67799f1-2b61-4a9a-9918-fa205c4bf3b7</t>
  </si>
  <si>
    <t>610387cc-ac0a-4a16-b6b0-005d1030a27e</t>
  </si>
  <si>
    <t>787189ed-e49f-43d9-9712-deead2700dcc</t>
  </si>
  <si>
    <t>fffec8b0-3416-4279-bf46-819d57b7a138</t>
  </si>
  <si>
    <t>0f56b1bb-0449-46ab-ba32-84288c977c1a</t>
  </si>
  <si>
    <t>defca9bc-ddc5-4499-9c8a-47f31a71bd12</t>
  </si>
  <si>
    <t>6be11980-a638-46ba-850e-6ff0f8b97150</t>
  </si>
  <si>
    <t>35eef66a-ab8a-4e6b-8a6b-5ac84f899dc3</t>
  </si>
  <si>
    <t>34c10e65-ddb3-467f-a39c-9a696d29c875</t>
  </si>
  <si>
    <t>48fd773f-5701-48e5-960b-e15876f6eeb7</t>
  </si>
  <si>
    <t>dbf3d2f3-7bf3-488c-91f6-d90e94a012cf</t>
  </si>
  <si>
    <t>e838f951-66b7-4812-8e81-8e8e8130ba52</t>
  </si>
  <si>
    <t>d9bd2621-7fda-4b8f-9000-5b19465e18e5</t>
  </si>
  <si>
    <t>16ef18e2-ccb7-4141-a600-c357aeb44410</t>
  </si>
  <si>
    <t>f0cf7ce2-f6aa-4a02-8033-42090b880d24</t>
  </si>
  <si>
    <t>614d0fe1-6c0a-44a1-910f-7a45de29fc1a</t>
  </si>
  <si>
    <t>4242233c-600d-4b95-b053-322eead51d0b</t>
  </si>
  <si>
    <t>a1e0baf8-3ded-49f2-894d-8f0a64ddd63c</t>
  </si>
  <si>
    <t>b2856d5b-4df1-4089-9548-c62d26df2ab2</t>
  </si>
  <si>
    <t>00c080d6-42e7-46de-a414-ffdbe320777c</t>
  </si>
  <si>
    <t>3113bc09-9421-4fd7-8994-391882151a91</t>
  </si>
  <si>
    <t>461eb764-d79b-4065-b0e9-66ad7a023c62</t>
  </si>
  <si>
    <t>a084d017-ae1d-48a3-810f-aa3b7fb59feb</t>
  </si>
  <si>
    <t>0f1a66c2-9dc8-4c00-a223-40183073760c</t>
  </si>
  <si>
    <t>1f125105-decd-417f-99fa-c49c2f5de99a</t>
  </si>
  <si>
    <t>ef9679ce-277f-4aaa-86a0-f8d5d8db43b0</t>
  </si>
  <si>
    <t>5957b232-f64d-4a30-848c-663698b260e2</t>
  </si>
  <si>
    <t>9d5d640f-0271-407e-be90-c67e853b9eb9</t>
  </si>
  <si>
    <t>1566af8a-7519-4b0a-9546-e7f0a3a07617</t>
  </si>
  <si>
    <t>439c0e7d-82d6-43f6-8d5e-74a062ee8de9</t>
  </si>
  <si>
    <t>062bca88-1e4b-4cf5-826d-718b576e0917</t>
  </si>
  <si>
    <t>e179f60c-7a25-4fda-9d36-641e60c23abe</t>
  </si>
  <si>
    <t>7867127e-7396-4acc-b72d-1d6ef675778b</t>
  </si>
  <si>
    <t>1612dacf-f225-4f30-8b1f-5923c9b3ef2f</t>
  </si>
  <si>
    <t>08369034-d787-459f-8a4a-ea22973df805</t>
  </si>
  <si>
    <t>c97e15b8-7a60-4904-8f4a-1a1c27c152d5</t>
  </si>
  <si>
    <t>b60aca41-298f-4c2d-aede-7e290f25e05a</t>
  </si>
  <si>
    <t>0faa5031-37a2-46bd-bb6b-45e620087ab8</t>
  </si>
  <si>
    <t>f5e8a793-ac32-4bfb-9f83-b60022585130</t>
  </si>
  <si>
    <t>cc5c080d-2843-48d3-89fe-2366af3ddd5d</t>
  </si>
  <si>
    <t>1d2dd57f-61da-402c-a4c2-578682125c3d</t>
  </si>
  <si>
    <t>472a7c6f-1a03-46b0-a9bf-7dd3bbf8fd35</t>
  </si>
  <si>
    <t>27226e59-a6f1-45a1-89af-ed0861874a2e</t>
  </si>
  <si>
    <t>6016778c-a9f7-450c-bb32-fd236fc1fc69</t>
  </si>
  <si>
    <t>ad2ac8dd-51c8-4de4-8c5b-4773bfe8c79e</t>
  </si>
  <si>
    <t>350c18c4-8a22-4a5b-9235-c8a189db707e</t>
  </si>
  <si>
    <t>ce46c061-894f-45f5-b0d6-f7924efae3b4</t>
  </si>
  <si>
    <t>bc2659c5-6edc-41a1-80ef-bd8f78b6ce86</t>
  </si>
  <si>
    <t>b1734eeb-ef66-46eb-b8bd-c7231cd74a4f</t>
  </si>
  <si>
    <t>96350010-7186-48d0-89cb-fdbf299a0f91</t>
  </si>
  <si>
    <t>1b56e799-9543-4a14-9980-928c2137ba22</t>
  </si>
  <si>
    <t>a8085c86-9329-408c-8105-d8b590d6bb74</t>
  </si>
  <si>
    <t>7b14b7d6-525d-4cee-8792-2cc8455619df</t>
  </si>
  <si>
    <t>809c2307-446b-4f2c-9298-6162352263e1</t>
  </si>
  <si>
    <t>0895906c-e6b0-4861-8ea9-89dc15479c85</t>
  </si>
  <si>
    <t>80e5e2de-ea7a-41d2-9928-236d6fbd4e06</t>
  </si>
  <si>
    <t>d3d1a371-457b-4dea-8853-9cce22ee688b</t>
  </si>
  <si>
    <t>31ab6699-24b6-4ccc-94e3-e0aa12727142</t>
  </si>
  <si>
    <t>2802a6a8-54eb-4142-a38a-977849836ff7</t>
  </si>
  <si>
    <t>4211c5bc-181e-46e8-9882-c2d2573192d6</t>
  </si>
  <si>
    <t>46bf017a-7f13-4750-9af7-86358aaac8fc</t>
  </si>
  <si>
    <t>9d21540a-29ea-4040-b94c-9ca7defa02e5</t>
  </si>
  <si>
    <t>c05b64b2-5767-47cd-ab9c-1e0b927134ff</t>
  </si>
  <si>
    <t>264ac81e-fe43-46a6-8523-5bd0503f91a3</t>
  </si>
  <si>
    <t>9461f530-0c27-46f7-b5e7-cdfe0b2abf1c</t>
  </si>
  <si>
    <t>56584e38-0102-4f16-99dc-a16b789c37fe</t>
  </si>
  <si>
    <t>b8a89787-9060-4200-9bff-7267f6c36ca4</t>
  </si>
  <si>
    <t>efab9bde-af2b-4d20-b43a-81f5088d5009</t>
  </si>
  <si>
    <t>db0e90c4-f4c9-4f08-bf63-3b97f222f786</t>
  </si>
  <si>
    <t>70b2fab7-5b90-4ae8-ac46-daa412eec4b9</t>
  </si>
  <si>
    <t>aa524675-479e-4df6-8039-c484d067829d</t>
  </si>
  <si>
    <t>079b3c25-2f8d-4776-9ef0-da232fbc1aef</t>
  </si>
  <si>
    <t>e4078bed-3ed4-4eea-8de8-c19d2083f0b7</t>
  </si>
  <si>
    <t>13f66ecc-11e9-4b60-ae9f-97c3de126447</t>
  </si>
  <si>
    <t>6508b431-2627-4dd7-82d8-9b280be1aee1</t>
  </si>
  <si>
    <t>dada7459-edb6-44b3-b734-7c7d07bf6e94</t>
  </si>
  <si>
    <t>49b25212-d798-40c3-959e-55506b5144bd</t>
  </si>
  <si>
    <t>a60a0eae-a8a0-459b-815f-ac72b5d90772</t>
  </si>
  <si>
    <t>9bd2f5a7-5849-45c9-beab-d4275938c52b</t>
  </si>
  <si>
    <t>78566068-0629-4512-99f0-7d8860d93f70</t>
  </si>
  <si>
    <t>5efca5f6-b85c-46fa-9dde-afa78e62e1aa</t>
  </si>
  <si>
    <t>f96df645-fe06-4cf2-a288-193dba711025</t>
  </si>
  <si>
    <t>8c7d4e07-71c6-4fa7-a551-7030eb19bc8e</t>
  </si>
  <si>
    <t>e6e2baf4-41e8-41b5-ae7c-6c4f2525b986</t>
  </si>
  <si>
    <t>01e2463f-7cd0-49c2-909c-a63907b8dddb</t>
  </si>
  <si>
    <t>bf8e6d06-a36f-4732-ad7c-310509944fbc</t>
  </si>
  <si>
    <t>ee37eb21-6b67-4445-90b1-78c6c6687219</t>
  </si>
  <si>
    <t>7baa5488-9857-4c52-a079-744b0d79998c</t>
  </si>
  <si>
    <t>b1a5e9a5-43c5-4775-bc66-11468804085e</t>
  </si>
  <si>
    <t>799b296e-252b-4951-8694-e37001fe3a7a</t>
  </si>
  <si>
    <t>a0ce9e1c-f8a8-4375-9491-76f1fa4b55ef</t>
  </si>
  <si>
    <t>c755f49a-6b04-4cac-a920-0b93a7365247</t>
  </si>
  <si>
    <t>cd1faf3b-86db-47b5-9847-88482bd812c7</t>
  </si>
  <si>
    <t>b96b0b54-a2a3-459e-b2df-d0161e68555e</t>
  </si>
  <si>
    <t>dff113b9-b7ce-46d6-a75a-f88ccc7f0c29</t>
  </si>
  <si>
    <t>9f401793-4594-43ac-b582-f41aec8fddd6</t>
  </si>
  <si>
    <t>3acd466e-de34-4329-8f76-3e3ab9612ff1</t>
  </si>
  <si>
    <t>b719e394-b4a3-4604-bd19-ba76052e6c71</t>
  </si>
  <si>
    <t>caa6f59e-12cc-45d8-979a-ce6072a6dd73</t>
  </si>
  <si>
    <t>a7cef64a-291e-48a3-8c4a-e6a4074db4df</t>
  </si>
  <si>
    <t>11f724ad-2f1f-49bf-88ac-f6736d43178e</t>
  </si>
  <si>
    <t>2b7c963d-c025-4d9c-b875-ef16da6a9a25</t>
  </si>
  <si>
    <t>5bbf5ef9-b9c8-4b62-9318-bc838476deb3</t>
  </si>
  <si>
    <t>90410155-1728-4deb-ad20-5a1cb973a469</t>
  </si>
  <si>
    <t>b50ca521-ed8f-46ad-a686-ce8d2d019c48</t>
  </si>
  <si>
    <t>2f379538-d5ff-48ec-9ebf-6f366a8ce9ad</t>
  </si>
  <si>
    <t>4ff214d0-03e6-418c-862e-71e1207429ab</t>
  </si>
  <si>
    <t>c7ef6f99-c70b-4602-980d-7f6f922b9dd2</t>
  </si>
  <si>
    <t>93006567-36a1-459c-a637-b6df52994620</t>
  </si>
  <si>
    <t>2b4c6ce5-e8ef-4a07-9ba1-9c143c6bf3ef</t>
  </si>
  <si>
    <t>923a9c9e-6a19-48d8-900b-708f2c25da1d</t>
  </si>
  <si>
    <t>b7362c88-02d5-447e-89ed-8502b987cdba</t>
  </si>
  <si>
    <t>f3fa3355-2f98-4a46-bb30-67c1e350c113</t>
  </si>
  <si>
    <t>f02cb981-1d4d-4ca5-a8d0-fffc3329d191</t>
  </si>
  <si>
    <t>34e0d894-a0c8-4786-a2ea-fc254f8787c6</t>
  </si>
  <si>
    <t>4cfb1950-b840-434b-849f-7c774bc732b3</t>
  </si>
  <si>
    <t>6651a585-4ef6-45bc-933a-5f2841fe1e56</t>
  </si>
  <si>
    <t>70d13ec3-1f46-4dd4-bf80-c9b398a4eec9</t>
  </si>
  <si>
    <t>a06d3c9e-035d-46b9-9c2a-38b827b88324</t>
  </si>
  <si>
    <t>3c141311-566f-4006-8876-25c0a6163b81</t>
  </si>
  <si>
    <t>518c9d9e-bcfb-4494-8b13-31b41f9e579c</t>
  </si>
  <si>
    <t>8d9b3b08-7964-42a8-9419-aa6eb1ff993a</t>
  </si>
  <si>
    <t>fcb81e1a-6806-4379-b810-8cef55d1ffef</t>
  </si>
  <si>
    <t>52de388d-edbd-47d7-bde9-56da44b1128f</t>
  </si>
  <si>
    <t>10e663fa-074b-4f47-bb44-676159af0344</t>
  </si>
  <si>
    <t>8643e169-bae6-4641-b85f-051d143ee372</t>
  </si>
  <si>
    <t>bf47c370-ec16-4089-9722-d0e7fcba9f27</t>
  </si>
  <si>
    <t>55be1460-9bac-44e3-91f2-856ce7ceb242</t>
  </si>
  <si>
    <t>4cd90bb5-402b-4d86-ba2c-508781abd5c4</t>
  </si>
  <si>
    <t>47202d8b-1a43-4cb9-a0e5-21aacf9fffeb</t>
  </si>
  <si>
    <t>0ad843d0-6cbb-4cbf-bd59-d7d55db93bc7</t>
  </si>
  <si>
    <t>936eb3bd-7ba0-4ccc-b0d9-bcac2ed5adff</t>
  </si>
  <si>
    <t>f124af81-0052-4e88-bedf-c08d317d0281</t>
  </si>
  <si>
    <t>4add5d75-1868-42f8-a579-6cdea96d59de</t>
  </si>
  <si>
    <t>40a59927-cde5-4d21-89d5-bac85a508f17</t>
  </si>
  <si>
    <t>75255dfe-c555-4b3e-bb72-20045717285b</t>
  </si>
  <si>
    <t>936ce8e5-93b8-4445-8a94-84cff40d640c</t>
  </si>
  <si>
    <t>971e8c82-b217-4429-8d11-5ee468c03aaa</t>
  </si>
  <si>
    <t>ab40a5d4-e545-43fd-9f8c-db0f51502294</t>
  </si>
  <si>
    <t>a5eb102a-c3b2-473b-bc53-78d01ee9bcae</t>
  </si>
  <si>
    <t>ab5bdb90-fe6d-494d-9609-4c88840668c9</t>
  </si>
  <si>
    <t>77ca950d-155b-45c6-a2f2-2fc08c732709</t>
  </si>
  <si>
    <t>e3c4a4a5-7c76-4b34-9229-cc37759c3eca</t>
  </si>
  <si>
    <t>e66ea288-001e-4ece-a3f9-6ac03a068dd8</t>
  </si>
  <si>
    <t>6898fbd3-31b0-4e8f-95ed-1b55211f6eec</t>
  </si>
  <si>
    <t>fb534b62-1773-4e11-acf2-8ab4f3115526</t>
  </si>
  <si>
    <t>de6dcd89-4d61-495e-ab84-ce07c8ef79e6</t>
  </si>
  <si>
    <t>1ec46973-016d-4b23-8827-6ec27e9482c5</t>
  </si>
  <si>
    <t>4ad011ef-c6dc-4bde-93c7-8bbc9d28e2fa</t>
  </si>
  <si>
    <t>f0427959-f2bb-48fe-92a2-0bf6719c70ad</t>
  </si>
  <si>
    <t>5ab68261-2863-4733-9045-26a1f7561c66</t>
  </si>
  <si>
    <t>95a461ec-51ca-498b-88bb-a5748a147bbb</t>
  </si>
  <si>
    <t>af7f22f0-bc87-4ec7-8d70-8e167cbd3200</t>
  </si>
  <si>
    <t>2127b9df-359e-4f43-9043-bf8112d6f711</t>
  </si>
  <si>
    <t>7baf2ad1-05ab-4edf-9986-dc8d79f7ce43</t>
  </si>
  <si>
    <t>2d0aaef0-7fb3-4dd2-8373-3e9e33169b05</t>
  </si>
  <si>
    <t>f7872561-d772-4f72-b4cb-61ed228c40ab</t>
  </si>
  <si>
    <t>799ed40e-71df-4ac3-9a9a-da6f1ea1972e</t>
  </si>
  <si>
    <t>e8232bc9-b091-4beb-b14f-a24537e634ca</t>
  </si>
  <si>
    <t>1377e182-5153-4a93-b9dd-cd07a7934ba6</t>
  </si>
  <si>
    <t>9ed19375-dde7-4abe-bec1-4d1c61257361</t>
  </si>
  <si>
    <t>20b05a31-891e-4c1b-8e09-24bdf861aa50</t>
  </si>
  <si>
    <t>f9455b78-0eb0-4cd5-a23c-c99860f53481</t>
  </si>
  <si>
    <t>b8814ac9-6c09-4671-b5e0-b6dae8001124</t>
  </si>
  <si>
    <t>016038b4-2391-44d7-9391-7d622f537ac5</t>
  </si>
  <si>
    <t>87e0f08b-1e4e-405a-ab91-edaa1866e351</t>
  </si>
  <si>
    <t>e3a2ef2b-b0ab-490c-aaf0-3a297c9724f3</t>
  </si>
  <si>
    <t>576a59c0-fc12-427c-ab02-c1b2b4c6ede1</t>
  </si>
  <si>
    <t>65783739-5dac-49ba-992b-fa6d234ddafb</t>
  </si>
  <si>
    <t>4dd7cff8-c392-4380-ab9b-bc84b42e2a2d</t>
  </si>
  <si>
    <t>243b28d6-a301-4be8-8e32-9909efd10fba</t>
  </si>
  <si>
    <t>508e22e3-711f-4b4b-b676-e1ce944b9ed3</t>
  </si>
  <si>
    <t>f5d46f48-e5fa-4805-876f-4394a3873091</t>
  </si>
  <si>
    <t>cb212cd6-91bf-4f8e-9af2-5d090e6a9f52</t>
  </si>
  <si>
    <t>f55d95a7-1e3b-4e20-a765-8a5c6675807c</t>
  </si>
  <si>
    <t>0fde9df7-c919-4aca-bc9f-593cd8ddbe81</t>
  </si>
  <si>
    <t>ef060866-7c3c-4c8a-b293-92e3a82a5cd9</t>
  </si>
  <si>
    <t>b41d7da6-08c6-48ea-a4f9-d127b9c6c79b</t>
  </si>
  <si>
    <t>fb0956c1-bf5a-4190-a639-1a53038a899e</t>
  </si>
  <si>
    <t>5521d2bf-1f88-4b03-8380-d216114f4760</t>
  </si>
  <si>
    <t>519283b8-4a8d-4d2d-8c35-0e4abeebc44b</t>
  </si>
  <si>
    <t>874676a7-2a44-4e9b-b805-5d657db9e870</t>
  </si>
  <si>
    <t>444dfbd2-cc2f-48e5-94d0-2dfb8da829d6</t>
  </si>
  <si>
    <t>4fff8a25-526f-488c-96ee-72fc4a309496</t>
  </si>
  <si>
    <t>702c55a7-165a-4e4c-963d-ec1341a0157b</t>
  </si>
  <si>
    <t>a62c09c5-eccc-4dd1-aee5-92232f67d90d</t>
  </si>
  <si>
    <t>cf70d55b-c984-4a4f-b0dd-78dd941a1c51</t>
  </si>
  <si>
    <t>c045dd07-f8ac-4bc7-a94e-3dca3f28af97</t>
  </si>
  <si>
    <t>7446dd9a-27ca-4baa-a294-28a49b1e2167</t>
  </si>
  <si>
    <t>84dd34cc-3254-4a89-a853-aa8e387f5928</t>
  </si>
  <si>
    <t>0f538384-8321-4433-9bbc-4dbe9cf4b702</t>
  </si>
  <si>
    <t>6c38db27-c5e1-40e9-acd9-9d50fd7911e5</t>
  </si>
  <si>
    <t>426962cd-0bfb-4bda-aa12-9ae9125fe019</t>
  </si>
  <si>
    <t>d74888cc-495e-4789-ac39-b7fb6ba46765</t>
  </si>
  <si>
    <t>dc5e24cd-c4a9-4029-bccc-22352a108599</t>
  </si>
  <si>
    <t>c94b523c-b104-4996-8eae-c5651a9d2421</t>
  </si>
  <si>
    <t>4c701139-ba7d-44e7-bf2c-92d409a7bc59</t>
  </si>
  <si>
    <t>beb72bf2-f172-4158-8885-1e0d11f6c413</t>
  </si>
  <si>
    <t>6fe9c1be-3616-4d7e-8830-f553dfee9b2e</t>
  </si>
  <si>
    <t>63a9752d-d55f-4451-8526-4dad104aae35</t>
  </si>
  <si>
    <t>e88fe7e6-9819-4fdb-978b-1c6c0ab9088c</t>
  </si>
  <si>
    <t>e2c7d151-374f-4ee1-9fd4-ea4f761f118d</t>
  </si>
  <si>
    <t>d857cbc1-cbce-44ef-bf41-6e8d767f4458</t>
  </si>
  <si>
    <t>ed4f721c-68a7-4c4c-bcd6-6b84a96854fd</t>
  </si>
  <si>
    <t>41fbbcb6-83c7-47a4-a264-91b785cad94e</t>
  </si>
  <si>
    <t>4b33965b-fa5f-4baa-b664-9cad7fdcf3d2</t>
  </si>
  <si>
    <t>15441e64-1940-4aeb-bc1c-8db48e8c6a64</t>
  </si>
  <si>
    <t>c5245de5-9a48-4bec-b557-a9ff9f992032</t>
  </si>
  <si>
    <t>269e8d4e-4bef-4593-b428-268550bcd6e0</t>
  </si>
  <si>
    <t>4b4ac583-ddcc-43ea-a84e-98490de9866a</t>
  </si>
  <si>
    <t>a2d8bad1-add3-4859-bad5-9bdc6a6fcc08</t>
  </si>
  <si>
    <t>1c834a99-96a3-46a2-8673-1307fab485d5</t>
  </si>
  <si>
    <t>7ac8283d-29f3-4bf7-8c63-e5aa4a1e8cf6</t>
  </si>
  <si>
    <t>06c1876f-8a50-4635-af55-2426f58240d3</t>
  </si>
  <si>
    <t>470079ac-b7c8-4db9-8bcf-9119f544460e</t>
  </si>
  <si>
    <t>1ec178b8-b013-40c4-98e3-1ad012199758</t>
  </si>
  <si>
    <t>57e27dcd-fe14-416b-bb4f-14b8139a7c4e</t>
  </si>
  <si>
    <t>6c1bed40-5105-4316-800d-0fe6fe124f29</t>
  </si>
  <si>
    <t>f0e35aed-7a80-48a6-840f-c5e7514fa141</t>
  </si>
  <si>
    <t>5534f338-baa9-43e4-8095-70a651b3c634</t>
  </si>
  <si>
    <t>ed695c9a-274c-418a-b79b-5c591cb529c3</t>
  </si>
  <si>
    <t>abf2f6d4-da40-4a8f-8205-761a196ab0e8</t>
  </si>
  <si>
    <t>3409c6e9-d5b6-4585-8737-8a88dba4b2d3</t>
  </si>
  <si>
    <t>84159f4a-67dd-4f9c-93b7-b6433112e8c0</t>
  </si>
  <si>
    <t>1926f9f2-9eb9-492b-a9a8-7664fa60a30c</t>
  </si>
  <si>
    <t>b338c7e1-69a6-4bd2-913c-c8bf41012c94</t>
  </si>
  <si>
    <t>5323fdf3-578b-4d24-90ec-b62a68fb4af1</t>
  </si>
  <si>
    <t>6160fb73-cb05-48b6-99d6-7d8bdb231b9b</t>
  </si>
  <si>
    <t>5b01934b-0966-43ce-a128-279bd8a63002</t>
  </si>
  <si>
    <t>bd510928-4f33-44f9-ada8-4aac54166009</t>
  </si>
  <si>
    <t>ef291527-f268-4262-b285-1505b4f17758</t>
  </si>
  <si>
    <t>d2569aa9-5bad-46c0-ac67-c8198dd1d8c6</t>
  </si>
  <si>
    <t>0cf55c7a-2b2c-435d-9393-d61a5a803bd2</t>
  </si>
  <si>
    <t>136ae298-e8f2-4780-817e-e5537e1a6c8e</t>
  </si>
  <si>
    <t>8637a765-e802-459b-b9ee-b07c97154e0a</t>
  </si>
  <si>
    <t>5d35b950-2f02-44d7-b7a3-b14b8e15966c</t>
  </si>
  <si>
    <t>1442c96e-bd32-4214-80cf-dd0dbe06f185</t>
  </si>
  <si>
    <t>dec6de70-a391-43a9-9bce-8c8cb3493ef8</t>
  </si>
  <si>
    <t>Katip Mustafa Çelebi</t>
  </si>
  <si>
    <t>44f3217a-aa8e-46c8-917c-7053d6bc477d</t>
  </si>
  <si>
    <t>03c8c8b2-c986-4488-b5ca-c62c1c6aeb2b</t>
  </si>
  <si>
    <t>089118d1-8ed8-4814-8be9-7e567c15ea26</t>
  </si>
  <si>
    <t>72f6e4cf-7fc3-4396-8c68-2f2710792547</t>
  </si>
  <si>
    <t>56e7a79f-89b8-4f28-b717-ff81a343c06e</t>
  </si>
  <si>
    <t>55db6e5f-8b7c-4465-9264-9ff468fe22f9</t>
  </si>
  <si>
    <t>aac3f31d-12d0-43ff-8c7e-5b73e3b47e81</t>
  </si>
  <si>
    <t>a9ca9050-f504-4f2d-8ce5-1fc629d6d506</t>
  </si>
  <si>
    <t>973b7b24-5653-4991-8c3c-ae2f3b04e932</t>
  </si>
  <si>
    <t>24647558-3027-42b1-bdb0-b00624ad32dd</t>
  </si>
  <si>
    <t>a45d4d62-8a3d-4ac3-9fb9-a31592313dc7</t>
  </si>
  <si>
    <t>670f61a5-7761-45bb-9209-00b83154bfaf</t>
  </si>
  <si>
    <t>99dabe9a-cd09-43a5-80c3-7ed63fcd1bba</t>
  </si>
  <si>
    <t>3c32aa70-974e-4d25-846f-b5b49ab193cf</t>
  </si>
  <si>
    <t>71b96d53-4fab-4566-813f-286b547b5db8</t>
  </si>
  <si>
    <t>9512f739-5e70-47f7-a5be-e6ab431215bb</t>
  </si>
  <si>
    <t>a928ebc3-34f1-4dab-b2f6-19113cd4f6c7</t>
  </si>
  <si>
    <t>ec60b93f-c7ee-4471-bb7c-9828883f95a8</t>
  </si>
  <si>
    <t>9e97c62a-69d6-4354-a62f-cb340f859d74</t>
  </si>
  <si>
    <t>01e82a15-6cc5-4425-9ba7-dadf7c8ecf00</t>
  </si>
  <si>
    <t>aa6a2eba-9b4a-44dd-b160-0b6ec8328ba8</t>
  </si>
  <si>
    <t>0fc673bd-5bb0-44a4-85ac-44d0fed3964e</t>
  </si>
  <si>
    <t>8b72e1c4-6339-4e01-b8fb-0d01aa51b931</t>
  </si>
  <si>
    <t>69fa5fc8-ecfa-4c53-b257-867227a87527</t>
  </si>
  <si>
    <t>4fd8a343-bac3-4135-9e10-cf61426dac64</t>
  </si>
  <si>
    <t>7beb1719-b4e3-470e-8432-55fd3e0853d0</t>
  </si>
  <si>
    <t>eeeeaf72-7cce-4060-b713-99b93b9d8068</t>
  </si>
  <si>
    <t>14f403d3-5ceb-4450-9ac2-4f8bc5123702</t>
  </si>
  <si>
    <t>3e8fd87c-0a22-4832-a556-010df78f2d36</t>
  </si>
  <si>
    <t>0ae0bf99-1608-4f00-99b4-94ffc0dc7436</t>
  </si>
  <si>
    <t>3a637848-ee5a-4e16-95f8-65903e8b74f5</t>
  </si>
  <si>
    <t>87af431a-7682-4d13-92c0-28da12727519</t>
  </si>
  <si>
    <t>5649c67c-3ce0-4000-a480-9ce59e5ac16a</t>
  </si>
  <si>
    <t>e0a3e5e5-a4f4-4f13-8a38-3352c528336b</t>
  </si>
  <si>
    <t>3260440d-f67d-4248-912c-c41632dd03b0</t>
  </si>
  <si>
    <t>d8426543-1110-4c08-aa98-58e609ce42cc</t>
  </si>
  <si>
    <t>467c5fee-194b-4a23-8b06-76231f24f6f4</t>
  </si>
  <si>
    <t>5c320c0d-6d73-466f-8619-e2fcf5af34c9</t>
  </si>
  <si>
    <t>7abf61b6-4978-45ce-81b7-4c62f8215571</t>
  </si>
  <si>
    <t>afc13341-7e92-4e70-9419-b2f37575bc30</t>
  </si>
  <si>
    <t>1ecefeee-0aaa-40a4-9213-45199e2cef8a</t>
  </si>
  <si>
    <t>34e7d63a-c233-4854-a7ab-dee686498c0c</t>
  </si>
  <si>
    <t>564020ca-b538-47d1-8c22-86a53ca31e79</t>
  </si>
  <si>
    <t>53fdd0ed-c770-4268-8fa4-f540a3f1c50c</t>
  </si>
  <si>
    <t>d16bb318-9919-458a-8c64-37047a85d538</t>
  </si>
  <si>
    <t>55db37af-498a-43a1-9947-5a29d5a151c1</t>
  </si>
  <si>
    <t>95d990a8-f4a7-400c-a804-0a1d298d4065</t>
  </si>
  <si>
    <t>768a4a36-1a39-420b-a1b9-fc55e9086a26</t>
  </si>
  <si>
    <t>a82fa26d-d6ac-4c53-850d-50d324a01f03</t>
  </si>
  <si>
    <t>bcef25dd-f9e7-49ee-b5bb-2d063a325f8f</t>
  </si>
  <si>
    <t>026dfb19-aedd-40b0-89fb-dad045440456</t>
  </si>
  <si>
    <t>44798f17-07c7-4046-a651-2f461414b3c3</t>
  </si>
  <si>
    <t>6fd6538a-531e-4db8-b41d-f67e51d36c54</t>
  </si>
  <si>
    <t>f88a4d7c-5aa5-4cb4-8054-ecae6b0dda13</t>
  </si>
  <si>
    <t>76cd0332-51d0-4725-99f2-521a5e39d30b</t>
  </si>
  <si>
    <t>1ac3780d-b194-4302-bb67-4530e070693c</t>
  </si>
  <si>
    <t>21544095-8ef7-47c3-bb00-126dce0e8b6c</t>
  </si>
  <si>
    <t>00f15d65-0c8a-46d7-8ead-84bb84bf5bbb</t>
  </si>
  <si>
    <t>4d85e595-ae16-4dcf-95e9-b117eeb73dd3</t>
  </si>
  <si>
    <t>ce5619df-a3b3-4234-8404-36e86dc15c0d</t>
  </si>
  <si>
    <t>0c8f24e9-ed58-4a4e-9b59-40cbc5317680</t>
  </si>
  <si>
    <t>eb2b7f09-e095-4e32-a6d6-c1bdf87db01a</t>
  </si>
  <si>
    <t>8945a07a-a6b5-4baf-b992-0d9a29e21e37</t>
  </si>
  <si>
    <t>81ca42e7-6d5e-47a3-afe5-790129cc7b5e</t>
  </si>
  <si>
    <t>b6acdbff-c302-42f7-a4a4-61762742bc61</t>
  </si>
  <si>
    <t>0db339d6-0b0b-449a-b06c-292b45f5e91c</t>
  </si>
  <si>
    <t>050e2feb-0a9b-4d42-bfab-f783b3826613</t>
  </si>
  <si>
    <t>fa04ff53-5b16-4e95-b6ca-ef0a290879e9</t>
  </si>
  <si>
    <t>2802a46f-84d2-42ac-9b0d-a16d837dc13d</t>
  </si>
  <si>
    <t>895d2e31-a341-4468-928c-c5a6761607e7</t>
  </si>
  <si>
    <t>ee1e664b-2887-4c7f-9ccd-011a65ea8e8b</t>
  </si>
  <si>
    <t>202eeaa8-9d5d-455a-88e9-8381ff44f6b5</t>
  </si>
  <si>
    <t>7955cef3-a18d-440a-ac2c-aefa32e3fb1e</t>
  </si>
  <si>
    <t>d844380f-5bcf-40ef-a3dd-418c599f066e</t>
  </si>
  <si>
    <t>52bde378-ddbd-4231-bd5f-4e671db04a47</t>
  </si>
  <si>
    <t>5f45b756-6981-4d7c-a0c3-dafe2c5e6f39</t>
  </si>
  <si>
    <t>a9205893-9eb7-4502-a4e7-436035d8d184</t>
  </si>
  <si>
    <t>3da17f79-5e3c-4601-b921-37f82116b8bb</t>
  </si>
  <si>
    <t>d1a00e51-49dc-451d-be23-f9a36d973489</t>
  </si>
  <si>
    <t>2d9d182b-c875-49e0-8228-88a8fa0f96c8</t>
  </si>
  <si>
    <t>240d891a-a23c-45f5-9652-04faa5c494f6</t>
  </si>
  <si>
    <t>800d1dc6-40ac-46f0-b4bd-f833706bf4f6</t>
  </si>
  <si>
    <t>d857673d-4d8f-4f6c-a56c-c33d005d45d8</t>
  </si>
  <si>
    <t>3a8fd3cb-4783-448b-85a1-bfcaaa1daa2d</t>
  </si>
  <si>
    <t>b0662a2a-2f09-441c-8889-ad26a7534b01</t>
  </si>
  <si>
    <t>136f8426-bfce-4bd3-a62a-820711a2b018</t>
  </si>
  <si>
    <t>435eab60-ee86-4d18-918d-abc94e23daa3</t>
  </si>
  <si>
    <t>67e4fd07-095a-44c1-ba68-8807f4875c8c</t>
  </si>
  <si>
    <t>f1610ef2-0498-466d-9614-454e7780aa38</t>
  </si>
  <si>
    <t>7b32e153-8e86-49b9-941f-9f4027d38c46</t>
  </si>
  <si>
    <t>af864b4d-4670-494e-b1c2-3eb65b2565d1</t>
  </si>
  <si>
    <t>15b04e6d-6c50-499f-90f6-ee3499c6df3d</t>
  </si>
  <si>
    <t>1e46a838-f2a5-4357-8b30-fbd78cf0a2ba</t>
  </si>
  <si>
    <t>27c6567e-c6ed-4962-96e0-32f65eed21d7</t>
  </si>
  <si>
    <t>5e790f97-b692-40d3-8897-28faba2ea24d</t>
  </si>
  <si>
    <t>7c884e19-41a6-4072-8578-527d2c214aef</t>
  </si>
  <si>
    <t>43bcd1e7-22b3-4a2f-a242-4c51350a8565</t>
  </si>
  <si>
    <t>0c26bda4-c2c2-4d51-bd3d-e1310c43f095</t>
  </si>
  <si>
    <t>03ea3d84-9d34-44b4-b703-924fc2ff3834</t>
  </si>
  <si>
    <t>e3e0a38e-dad2-454c-b564-a8fa0c730fbe</t>
  </si>
  <si>
    <t>6e279a47-54c7-4b5f-b94c-4f3c52da304f</t>
  </si>
  <si>
    <t>27cd9127-f542-46c3-92d9-35c9b96c0a05</t>
  </si>
  <si>
    <t>67db10f3-ab5c-4148-a678-948c3987cde2</t>
  </si>
  <si>
    <t>69ca1ae4-28a4-4fe5-834a-2500e8d72008</t>
  </si>
  <si>
    <t>634aacdb-3a17-45e0-a8aa-d01b2cbcb39e</t>
  </si>
  <si>
    <t>d89b6003-6e9f-4a98-8525-ba065beb51aa</t>
  </si>
  <si>
    <t>b0fed040-d5fe-4581-8a7e-a915d15db4a2</t>
  </si>
  <si>
    <t>14747671-4e87-40bc-b84b-d18bf9093d0d</t>
  </si>
  <si>
    <t>5da8340c-caee-41b5-af1e-97c49713b694</t>
  </si>
  <si>
    <t>f6e8d5df-67cd-4cd8-80da-aec6f1606b33</t>
  </si>
  <si>
    <t>3df29b56-9e41-4ca3-bbc7-1a013728c0c4</t>
  </si>
  <si>
    <t>58e6f4ec-e695-4d64-bf45-d0192663688b</t>
  </si>
  <si>
    <t>ef6af235-94dd-41d5-84ce-a3fe0a0d7664</t>
  </si>
  <si>
    <t>3522d40c-d9f4-42c9-ad71-4a4d6d5c7741</t>
  </si>
  <si>
    <t>dd0a9240-61cb-4341-8bfe-2a7f48879b4a</t>
  </si>
  <si>
    <t>f9ad0d6c-8297-4ed7-b9c2-35072f31fdf6</t>
  </si>
  <si>
    <t>1b1612fa-bcb3-4450-b36a-216d71a81d7a</t>
  </si>
  <si>
    <t>bdd7ed7b-decf-4e30-99db-b9e5018ad3d9</t>
  </si>
  <si>
    <t>d0fcdd87-d94b-421b-86fe-0e40e945bcde</t>
  </si>
  <si>
    <t>dde8a7c4-af08-469d-b59d-758d28227af6</t>
  </si>
  <si>
    <t>9dd3d0b6-1155-4cdc-b747-6271024d3617</t>
  </si>
  <si>
    <t>90d47241-9d56-476d-bdab-9ea9a8c578d5</t>
  </si>
  <si>
    <t>08a44620-c567-46c1-bc0e-ef527a72ee52</t>
  </si>
  <si>
    <t>8fbb6012-551c-4b9e-83e8-6ff350f4205b</t>
  </si>
  <si>
    <t>0b6d2a35-ff97-4bd1-bbcd-5d8eee64da4c</t>
  </si>
  <si>
    <t>a3a8ea68-f616-4d5e-8770-76d48898b4e1</t>
  </si>
  <si>
    <t>35e0582c-8041-475f-b42c-8b22712fae4b</t>
  </si>
  <si>
    <t>fb487092-7521-4cb4-b102-a24cd337da54</t>
  </si>
  <si>
    <t>7c5538ca-8a29-4f67-af18-d0fa8eae0287</t>
  </si>
  <si>
    <t>9d6d6ed0-df48-488d-beeb-2e6108b1daf9</t>
  </si>
  <si>
    <t>9013800b-a18c-43d3-81b3-caa0961fd603</t>
  </si>
  <si>
    <t>95e4261e-638a-4582-b3db-c6aa8a4c3596</t>
  </si>
  <si>
    <t>bcd0646f-2b16-4bdc-933c-8730b20e4738</t>
  </si>
  <si>
    <t>c7f07b57-1937-4477-b70d-d5a16ee8e795</t>
  </si>
  <si>
    <t>efd7078f-a52a-45ce-98d7-c88dd0b98588</t>
  </si>
  <si>
    <t>2a13b98d-296b-49ae-aca9-188f02cb55eb</t>
  </si>
  <si>
    <t>bd7030d6-8fe6-4604-9dde-d47ff9dcbe13</t>
  </si>
  <si>
    <t>a87c928b-3d02-4c5a-9c9f-9d001d281879</t>
  </si>
  <si>
    <t>4ea04a5f-658a-401d-be26-fc2bef430188</t>
  </si>
  <si>
    <t>e6bf4acd-4688-4e1b-b398-7e0503a08280</t>
  </si>
  <si>
    <t>d971eb1b-1cf4-4b86-9d58-dfe73a42ce60</t>
  </si>
  <si>
    <t>b6cf2301-e5d8-4bb6-8a5e-3808b0671bd4</t>
  </si>
  <si>
    <t>a8c918fb-7b6c-41b3-8b3f-20d4a94346f6</t>
  </si>
  <si>
    <t>ca5aa1c9-2a96-428d-b283-c7d3075a2b6c</t>
  </si>
  <si>
    <t>28a0103c-9a4c-4397-9198-0f164d454579</t>
  </si>
  <si>
    <t>c60051af-29ff-451d-ba3d-c7d91fe282ed</t>
  </si>
  <si>
    <t>b4311ae1-a09c-4a6c-b6fa-1463e672124c</t>
  </si>
  <si>
    <t>27589362-19c5-46e8-aa07-40fe77f3785b</t>
  </si>
  <si>
    <t>136340f5-5b47-4565-a0f7-6443a949f6f2</t>
  </si>
  <si>
    <t>f37db357-e3c6-4faf-a438-1a6cd318f08e</t>
  </si>
  <si>
    <t>3923b754-fec7-4fe8-96f5-0d0c44761306</t>
  </si>
  <si>
    <t>5cd94338-f5b2-4b63-9633-9f0fb65639c1</t>
  </si>
  <si>
    <t>b5e9b727-3438-4e8e-9202-6e62556c9c21</t>
  </si>
  <si>
    <t>a87eef2f-74b8-4cb3-abcd-294173db6454</t>
  </si>
  <si>
    <t>c0aab5aa-1590-43b2-812c-57029b700f3b</t>
  </si>
  <si>
    <t>42188e82-fef2-4e31-be35-f705ed497d2f</t>
  </si>
  <si>
    <t>ca4af31b-4153-4c96-915d-867925894762</t>
  </si>
  <si>
    <t>3778b5c0-a850-4650-9f62-f64cf4c9fc26</t>
  </si>
  <si>
    <t>ae83850d-5329-45cf-8582-a81b91d2d102</t>
  </si>
  <si>
    <t>def67a2e-302a-48f3-b641-226951eaeba9</t>
  </si>
  <si>
    <t>bcd45acf-c1d8-4c3d-a3a2-45b1e686cc4f</t>
  </si>
  <si>
    <t>46277587-53e4-4f3f-98d4-0ca5ae28ee95</t>
  </si>
  <si>
    <t>b0f36c10-c650-4d9d-8db1-d7c3d2826390</t>
  </si>
  <si>
    <t>69f1753a-331e-4605-9c97-e8e4cf084291</t>
  </si>
  <si>
    <t>bd0ae5de-5214-45d8-a094-0786df141db5</t>
  </si>
  <si>
    <t>063dcaf7-cab7-4fab-8cf0-d32e4e059ee2</t>
  </si>
  <si>
    <t>8beb79bd-419f-4712-bd2e-0bd25a073631</t>
  </si>
  <si>
    <t>dff8a2ad-ed7d-412a-b4db-2f80bd0c3a58</t>
  </si>
  <si>
    <t>8baa2aa2-0460-4c66-b6cd-8012208fc28c</t>
  </si>
  <si>
    <t>1eab92f1-602b-4310-b362-26414cbe552c</t>
  </si>
  <si>
    <t>aeab8571-4554-4ac5-a02f-ba2181688c46</t>
  </si>
  <si>
    <t>b150996a-88c2-4e97-bfb3-efee0ca3bf9c</t>
  </si>
  <si>
    <t>fd4d0150-e85d-45c0-a31d-9b325f7bdbc6</t>
  </si>
  <si>
    <t>d657471f-403b-4a4e-8de1-8ae60246148c</t>
  </si>
  <si>
    <t>a73145c9-aff0-4252-a0bc-aa7f75cfedc8</t>
  </si>
  <si>
    <t>2a64f558-8748-416a-ad56-a585688f308e</t>
  </si>
  <si>
    <t>bd7e156c-f68e-4aeb-9883-3792dac84b7e</t>
  </si>
  <si>
    <t>4338e060-c3fe-4a70-ae08-4c7aa7427b74</t>
  </si>
  <si>
    <t>43d0b557-5193-4247-8230-79317d72b201</t>
  </si>
  <si>
    <t>cb58f580-cc8c-414c-8a8e-b0d1a797d63b</t>
  </si>
  <si>
    <t>efcd1e52-f063-42b9-a083-4494bd2a362c</t>
  </si>
  <si>
    <t>a1581e06-b102-4c30-8ff7-0837d13bd302</t>
  </si>
  <si>
    <t>648370ce-2297-4143-9cb2-da5ea6cb941b</t>
  </si>
  <si>
    <t>71769153-6ead-466f-bd59-ec637a11dcae</t>
  </si>
  <si>
    <t>71c1ee93-ca2c-4f14-8abc-9469f3197fb3</t>
  </si>
  <si>
    <t>a3d47d2e-57aa-41e6-985e-5e7dc1c5f5c6</t>
  </si>
  <si>
    <t>5f2e13c2-ba0d-452b-a1f8-603034ace592</t>
  </si>
  <si>
    <t>65962719-afa5-4975-86ef-02e0e24309e6</t>
  </si>
  <si>
    <t>5953eca4-9715-4241-8e69-39e4dfa66001</t>
  </si>
  <si>
    <t>1f8e18bb-fa04-47b0-9acf-5d4f7039dc0d</t>
  </si>
  <si>
    <t>17f11f5c-dd13-47ba-9791-2d7693c75016</t>
  </si>
  <si>
    <t>1b071000-7e10-4a0e-99cd-7833ecf295b8</t>
  </si>
  <si>
    <t>8be61461-e626-4b26-b30d-3a8bfdbb3cf0</t>
  </si>
  <si>
    <t>b03ac2e2-2ecb-40d8-94eb-16dcf0d9e3c6</t>
  </si>
  <si>
    <t>4a967fb4-7d5a-4d3d-9f47-0d8f03dba7f4</t>
  </si>
  <si>
    <t>9888f2b8-f6a9-4f99-8fe9-be990d4a192d</t>
  </si>
  <si>
    <t>510bd999-f8d3-4e09-bce2-edac1d925a7d</t>
  </si>
  <si>
    <t>53f4d0ba-3688-454e-b129-ad58bdb3b7f0</t>
  </si>
  <si>
    <t>04845bc0-56ef-4f2c-b9ff-6277fb2ccc78</t>
  </si>
  <si>
    <t>daf39786-74fd-47fd-95d5-0ec005543fd0</t>
  </si>
  <si>
    <t>9ff295d2-847c-4a7a-96ba-ae704d31af44</t>
  </si>
  <si>
    <t>54af48f1-5d32-44e7-bbc2-98ba594007c6</t>
  </si>
  <si>
    <t>d5b45136-48c8-48f4-b89e-f2315032b444</t>
  </si>
  <si>
    <t>f377221b-22e8-4730-b453-d89883524f08</t>
  </si>
  <si>
    <t>2881f0e9-6dcd-4dcc-b02f-ea93a84d04c3</t>
  </si>
  <si>
    <t>bb669f7b-2645-432c-b360-086d82c7a0e8</t>
  </si>
  <si>
    <t>78e187ad-fd77-4c2f-8982-306993f7c958</t>
  </si>
  <si>
    <t>d8ce80b3-c3d5-40b6-b581-abbe0a8d96ed</t>
  </si>
  <si>
    <t>e169caa3-85dc-44cc-995c-0e338a3dfdf2</t>
  </si>
  <si>
    <t>1f6b2a73-7124-42a0-b092-b1acc4b84cbb</t>
  </si>
  <si>
    <t>22cfa9ae-c1fb-44ff-adde-b2590e5cbaf8</t>
  </si>
  <si>
    <t>b8ca4dce-8fdf-4e4c-bebf-0e3ddecaf6e4</t>
  </si>
  <si>
    <t>4a395f9e-1a0e-485a-a5c7-2f6c9a760582</t>
  </si>
  <si>
    <t>207ba88f-b0b5-4195-a571-3787cf7d807b</t>
  </si>
  <si>
    <t>9e98c8c2-5ab9-4536-b55f-43cf773c0e3d</t>
  </si>
  <si>
    <t>e1843592-e5fd-4cc4-a7cc-330b7ff42cb7</t>
  </si>
  <si>
    <t>22e5eb7e-334a-44d2-ab86-eb1e6d32a2a0</t>
  </si>
  <si>
    <t>4866a259-62c0-4e09-adb3-6c045a776e36</t>
  </si>
  <si>
    <t>5e7bfb01-88c8-40a8-8eac-59d90e6ee1c5</t>
  </si>
  <si>
    <t>5a0ec2f8-61e2-47dd-9efc-197845e73af0</t>
  </si>
  <si>
    <t>5e0a1432-2f75-4926-92e7-8dbc4eb561a3</t>
  </si>
  <si>
    <t>98cadfb0-cc3c-41e1-8ea7-29c4b9cf9fd2</t>
  </si>
  <si>
    <t>6d832e5d-a438-4b0c-a94c-732bbfb0e58a</t>
  </si>
  <si>
    <t>818d7288-31e0-4b98-989b-2cb2498c4e09</t>
  </si>
  <si>
    <t>1fc5e22b-d9b6-4c0e-bc99-c6c0946f791b</t>
  </si>
  <si>
    <t>6c6062ab-a90d-4410-bd4c-34e222d5fc4d</t>
  </si>
  <si>
    <t>f3730ee2-b52a-4fca-a7c8-f2111473dfb9</t>
  </si>
  <si>
    <t>74e579dd-2cd3-4f98-b6a2-f9970924d634</t>
  </si>
  <si>
    <t>3c46992b-e0be-4ff8-bde4-62a6814dc90e</t>
  </si>
  <si>
    <t>26d45b60-0639-4310-92a1-9fe50593a545</t>
  </si>
  <si>
    <t>38d4a85b-2690-4ffe-a89a-8760ca409281</t>
  </si>
  <si>
    <t>9f2f11e9-f714-4160-92e7-4a547802a4e9</t>
  </si>
  <si>
    <t>82321fb8-b1cb-42f4-9998-5a8627c2730e</t>
  </si>
  <si>
    <t>38ccd63e-34ee-46f6-8fc4-98c7f104eaa4</t>
  </si>
  <si>
    <t>af85148e-0fae-490b-b0b8-3f54782775ec</t>
  </si>
  <si>
    <t>3917c9b3-a82a-495e-81ab-debbd6e07daf</t>
  </si>
  <si>
    <t>ce62719f-31d4-4bc1-99bd-00786ac3043c</t>
  </si>
  <si>
    <t>10442577-90ea-4c15-8d80-04a220b3cd8d</t>
  </si>
  <si>
    <t>6619f467-f9e5-463a-a025-3169918e2c26</t>
  </si>
  <si>
    <t>c3f6720b-1e66-4369-9901-379ee00c0bdc</t>
  </si>
  <si>
    <t>2b41a4e0-3c1f-4668-b663-54e73351ff4f</t>
  </si>
  <si>
    <t>8586719e-1609-4e57-8293-fb2dfb4459b7</t>
  </si>
  <si>
    <t>8562135b-fae7-4efb-af80-22af8010f48f</t>
  </si>
  <si>
    <t>e83c8ba5-6968-406a-a7cf-317065039294</t>
  </si>
  <si>
    <t>9f4d0b09-0ba0-40b2-89f3-908985c9fd6e</t>
  </si>
  <si>
    <t>a5c4c2a9-ec0d-48ac-a533-8fbc7f78e803</t>
  </si>
  <si>
    <t>2661afdc-4318-492f-bd6b-28e343757676</t>
  </si>
  <si>
    <t>5421eee2-a21b-4a6a-8972-304d818f0b79</t>
  </si>
  <si>
    <t>a6f2ac7b-329b-4650-a280-e33a59e84ca6</t>
  </si>
  <si>
    <t>0c730faf-9447-46bd-8654-cabe488be4c5</t>
  </si>
  <si>
    <t>ccbb6d22-116a-4800-bddf-e0efe09d26c2</t>
  </si>
  <si>
    <t>3d278f82-c053-4909-a9b9-19373d17d964</t>
  </si>
  <si>
    <t>87b78d5c-bc71-42b4-888f-daab660f7d17</t>
  </si>
  <si>
    <t>eb2a88d4-ed5c-4491-8fa2-2189dee63173</t>
  </si>
  <si>
    <t>71dcdd26-b396-4e79-82d7-a4aa0d577cba</t>
  </si>
  <si>
    <t>a67d446d-17ec-44f8-afc9-1a38ed801abc</t>
  </si>
  <si>
    <t>13288251-90ff-453f-845b-065228c6d16c</t>
  </si>
  <si>
    <t>c166b970-75fb-4752-95a2-0e821f8b43e2</t>
  </si>
  <si>
    <t>1b55800d-e4a0-421f-83a7-7986e9083571</t>
  </si>
  <si>
    <t>601738b2-4f65-4669-a618-2a9eb9adb72d</t>
  </si>
  <si>
    <t>b6757c0f-1d9c-4754-bc72-51f96caa96c1</t>
  </si>
  <si>
    <t>91c69758-6bea-467b-ae8c-742b5b65b1e4</t>
  </si>
  <si>
    <t>484c82ee-6480-4ab1-8ad7-e179f34202eb</t>
  </si>
  <si>
    <t>6ee3520d-5033-4ca4-9549-e725535acd3a</t>
  </si>
  <si>
    <t>9e69ab39-5b77-4ec8-be87-c7bd64a490cd</t>
  </si>
  <si>
    <t>7f86a453-04ba-45fc-b7dc-b2d84b9389d8</t>
  </si>
  <si>
    <t>989867f4-6525-45ee-b0bf-5cc3edfad885</t>
  </si>
  <si>
    <t>236b52df-8743-460d-8b37-43d61e62c671</t>
  </si>
  <si>
    <t>8f97d5b3-c0a5-484b-9101-565f26d3c1c7</t>
  </si>
  <si>
    <t>d32339e4-26ef-48a2-8763-6e7b93ebfd0a</t>
  </si>
  <si>
    <t>b9e86463-8e54-44b4-888f-f2d1e5f7093b</t>
  </si>
  <si>
    <t>fab5145b-c531-44a4-b4b7-bb57be1a940a</t>
  </si>
  <si>
    <t>28fbe479-9f95-44cb-a048-d46336faa80f</t>
  </si>
  <si>
    <t>b70cf84b-0516-4670-9775-55a1ce238b6a</t>
  </si>
  <si>
    <t>407c44a2-8d67-4a72-9e90-8a33c03b6991</t>
  </si>
  <si>
    <t>1c085ad3-be65-41ec-b0bf-67fe6c1a683b</t>
  </si>
  <si>
    <t>bc2e02bc-06c1-49ad-88ae-50344aea1dd4</t>
  </si>
  <si>
    <t>5dc48c54-5bfe-4844-8b9f-39e48e5363e5</t>
  </si>
  <si>
    <t>3119f77c-d277-42f2-bdbc-62ba89f5a01a</t>
  </si>
  <si>
    <t>3b3c08f0-d0e3-4614-ae60-cfc83fc96ff7</t>
  </si>
  <si>
    <t>084b6f8b-e568-4b51-b212-c09de7e96e44</t>
  </si>
  <si>
    <t>14aa02b4-dee4-4488-91d3-6a22b025066b</t>
  </si>
  <si>
    <t>8ffa8dcf-9527-45d4-9794-88d4ed11b0e5</t>
  </si>
  <si>
    <t>6c6334aa-b2c9-48bb-9a75-0701b1768ee2</t>
  </si>
  <si>
    <t>1f15bbbf-52e9-4773-81ab-4549aafbd0e7</t>
  </si>
  <si>
    <t>de912efa-d0b6-4aec-9a4b-408bc2d04a86</t>
  </si>
  <si>
    <t>ef364e4e-2548-4853-820b-33403b6a0fdc</t>
  </si>
  <si>
    <t>2ec1798d-73ad-46fc-8660-a8251aaa94ac</t>
  </si>
  <si>
    <t>1eac21ca-640f-4413-9383-aecc0d8b2049</t>
  </si>
  <si>
    <t>3af10b05-22c5-4add-bc54-3f842436f74f</t>
  </si>
  <si>
    <t>44587bb6-69d6-4b46-b27d-b32bf500b2e6</t>
  </si>
  <si>
    <t>f4d23303-7837-4208-b674-fd552a51cfe1</t>
  </si>
  <si>
    <t>dfa8704f-a339-48c9-9035-3a126034d418</t>
  </si>
  <si>
    <t>Rasimpaşa</t>
  </si>
  <si>
    <t>3c455ba5-cb6d-48d9-b468-53294e672deb</t>
  </si>
  <si>
    <t>c344a567-a14f-4688-b025-f16d6a05fc44</t>
  </si>
  <si>
    <t>bf27f4f5-3abe-4de4-85cc-815d6b2e2068</t>
  </si>
  <si>
    <t>4bd5919e-47a6-4fd9-aa13-0f464575177c</t>
  </si>
  <si>
    <t>474dee69-435d-4bc7-838c-57f4c668eb87</t>
  </si>
  <si>
    <t>ed088396-b291-4d73-a32e-cc818c3ab6b0</t>
  </si>
  <si>
    <t>159e157f-5fa4-4031-9a94-fee30be3f61c</t>
  </si>
  <si>
    <t>6811699b-d2bc-4f28-9083-f4e0e54d26c3</t>
  </si>
  <si>
    <t>3aff2f94-d5fd-4d2c-852d-e7abfcb6f288</t>
  </si>
  <si>
    <t>72b613d9-6985-4fb1-9294-bdae7ff30e7f</t>
  </si>
  <si>
    <t>a946d89a-238d-4393-b0f0-8e4008bbf992</t>
  </si>
  <si>
    <t>15ad043b-3091-416f-b46d-603928f09106</t>
  </si>
  <si>
    <t>3ba5ee2a-9b91-4d87-9994-98b3219e0ee6</t>
  </si>
  <si>
    <t>ee90cd65-92ef-4d9b-8894-88fe35e08d07</t>
  </si>
  <si>
    <t>1d56ec8d-8e20-4184-b4cd-2955840370c2</t>
  </si>
  <si>
    <t>724f8ff3-430a-4a01-aff7-35ec35f8aee7</t>
  </si>
  <si>
    <t>dd008d7c-f16f-4c04-badb-60bb6f4c0e83</t>
  </si>
  <si>
    <t>8df1814c-8a73-4c14-bc03-508bda86adb2</t>
  </si>
  <si>
    <t>ec93c092-63f8-4e61-a404-79945e20b599</t>
  </si>
  <si>
    <t>0aefa69f-d16f-43a8-9219-c85a43a9a3f9</t>
  </si>
  <si>
    <t>6de45a40-e96f-4e67-85d1-59a1d3cfbd7b</t>
  </si>
  <si>
    <t>41f8e7e4-65ad-475f-853f-0f26bab096fd</t>
  </si>
  <si>
    <t>eb92f888-f8f3-4d5b-ae09-323a38eaff13</t>
  </si>
  <si>
    <t>47d0f37c-3217-4197-80c5-54dfe7098465</t>
  </si>
  <si>
    <t>6808ba84-4a1f-4c75-830b-ae823f509453</t>
  </si>
  <si>
    <t>d336933a-c9f3-4817-a332-531d9281f5fe</t>
  </si>
  <si>
    <t>65d645de-1f32-40fe-8ca3-c2e98d92dece</t>
  </si>
  <si>
    <t>bc5bc777-f35f-41e2-a6b7-bc34f0cb0965</t>
  </si>
  <si>
    <t>9298906b-70fb-4285-a643-8658fd82c263</t>
  </si>
  <si>
    <t>9e2d3d2f-e84e-42a3-a877-e880396ca898</t>
  </si>
  <si>
    <t>9e6c775e-bcc2-4cc0-9bb3-800532854206</t>
  </si>
  <si>
    <t>68d35695-f1cb-4db3-b5de-324a6fa77ee8</t>
  </si>
  <si>
    <t>72ec1c19-dab6-445b-96b9-88a68f250844</t>
  </si>
  <si>
    <t>31ec657a-5b8f-4f97-8f11-789f602ab364</t>
  </si>
  <si>
    <t>b5a73120-c995-46c1-902a-5b2081185000</t>
  </si>
  <si>
    <t>f04553f7-0d68-47e4-b398-607da6a8d980</t>
  </si>
  <si>
    <t>5bc146e3-87b9-4149-b821-19149760852c</t>
  </si>
  <si>
    <t>a62ce046-861e-49b8-b5e3-bcfec23461ee</t>
  </si>
  <si>
    <t>77906d4c-9750-406d-b451-67f3d32a0f1d</t>
  </si>
  <si>
    <t>35137efa-765f-43bd-93d9-352796bb572d</t>
  </si>
  <si>
    <t>333170ff-6e58-45b0-a155-fb76241b05ad</t>
  </si>
  <si>
    <t>b5bc1e9a-8c7f-453e-815a-0d6f6008eb3b</t>
  </si>
  <si>
    <t>77e0488c-c152-474b-8608-5a70c1d4fc23</t>
  </si>
  <si>
    <t>cf9b690c-218d-410c-8b3e-055c11cd2cf2</t>
  </si>
  <si>
    <t>e3f4c4e6-4cd8-490e-8869-40c002582564</t>
  </si>
  <si>
    <t>b388bd6b-66ad-4f44-a28b-2376c5df6847</t>
  </si>
  <si>
    <t>4955b7d5-e478-4f4b-ba15-8f9d9a84c7b2</t>
  </si>
  <si>
    <t>77153d85-cd08-4ab1-a55c-df98aabcca95</t>
  </si>
  <si>
    <t>b00f265c-a670-4dbf-a19e-35e2aa9110d0</t>
  </si>
  <si>
    <t>Fulya</t>
  </si>
  <si>
    <t>9b1336f0-2135-4683-ac76-18bb698ba1af</t>
  </si>
  <si>
    <t>a25ba054-59c7-48ce-9c5b-82ae78fcbd2c</t>
  </si>
  <si>
    <t>544b432c-c983-45d8-bcde-024784e35453</t>
  </si>
  <si>
    <t>102eea77-6180-4960-911d-e92473f4d9a8</t>
  </si>
  <si>
    <t>90517320-128e-46a0-a7fa-8ae5c6c8c907</t>
  </si>
  <si>
    <t>11cbb6fe-fa65-4105-8710-c58f08305d17</t>
  </si>
  <si>
    <t>0315169e-c628-44dd-a244-0c3b3f9e1299</t>
  </si>
  <si>
    <t>5ab767b4-86ec-425f-ad48-de294aa4e43d</t>
  </si>
  <si>
    <t>bc0f746e-5563-4992-81fe-5a562d57c028</t>
  </si>
  <si>
    <t>e6972bb6-d6bb-4227-bc8e-7fdbe2e8926d</t>
  </si>
  <si>
    <t>7f89a585-6184-4b54-aa94-e3e45fd4954f</t>
  </si>
  <si>
    <t>664b19ac-88be-4e53-a0e6-c97732b512b0</t>
  </si>
  <si>
    <t>44bdfed5-7028-4db8-9383-ef26a707abe5</t>
  </si>
  <si>
    <t>ad4be3cc-3a79-4b53-91d0-db0a874a7f5f</t>
  </si>
  <si>
    <t>c387575c-a307-4eb6-b51f-8c185f2edac8</t>
  </si>
  <si>
    <t>814b7ca5-5be8-428e-b8a9-7b60d4a8d669</t>
  </si>
  <si>
    <t>fe460524-cd75-4abb-a86f-dd54aa84ca73</t>
  </si>
  <si>
    <t>923f79cb-d2d5-4aa6-b4f5-7dc71dafc5c1</t>
  </si>
  <si>
    <t>8b2debfa-7568-4245-a764-90ec3535fa9d</t>
  </si>
  <si>
    <t>880c28f2-0078-4e94-b11b-75c11e9ce01a</t>
  </si>
  <si>
    <t>16f7e413-4531-4258-90d2-0fa055efc8b2</t>
  </si>
  <si>
    <t>3866dd58-749a-4f79-9107-bc4955e40fe8</t>
  </si>
  <si>
    <t>84630dd8-b9d8-4909-9785-21c5982d744b</t>
  </si>
  <si>
    <t>1b05500c-7af8-4d9b-8804-d600703d62fe</t>
  </si>
  <si>
    <t>8f602420-e5ad-4fca-aff4-0f2c6539dd45</t>
  </si>
  <si>
    <t>3c1d9f32-2a34-4200-b06d-8802c88a62cb</t>
  </si>
  <si>
    <t>1e5c393f-5550-4656-b818-ebe160eb03e8</t>
  </si>
  <si>
    <t>523efaec-0bec-426f-bc89-2fc0ed5e350d</t>
  </si>
  <si>
    <t>51a98e05-7dc9-416f-a498-3ebf0010fda2</t>
  </si>
  <si>
    <t>fc56dcf6-9a54-4660-b020-e0e29b4ed147</t>
  </si>
  <si>
    <t>5da77b3c-a05f-44bc-9c4f-0242664648c0</t>
  </si>
  <si>
    <t>3235d641-f21f-4d99-a2df-820c89b09834</t>
  </si>
  <si>
    <t>74d42e24-0bb8-48a7-be60-69e8bda335cf</t>
  </si>
  <si>
    <t>45c0b9e0-f4a8-4b37-9916-5fb761768be4</t>
  </si>
  <si>
    <t>05b701dd-0723-4046-b836-66ab66d8012f</t>
  </si>
  <si>
    <t>5c7dd7cb-2871-4450-87fb-74c1aafc136e</t>
  </si>
  <si>
    <t>5a3f3cdd-cd5a-4b66-9f97-36ca10a6783e</t>
  </si>
  <si>
    <t>56dd75a7-39b2-4efc-ac82-27bb3302677f</t>
  </si>
  <si>
    <t>4e9cdcd5-9fdd-4ce7-b0a9-725e2ac0f665</t>
  </si>
  <si>
    <t>ad9d0a91-64f4-4413-bcdc-7b4c48942bd8</t>
  </si>
  <si>
    <t>03fe35af-44e9-425d-b51b-eb47bbeeb4d9</t>
  </si>
  <si>
    <t>d05fda12-95c2-4af0-8dfc-199f4d9be33f</t>
  </si>
  <si>
    <t>bde299b6-47aa-4f47-b540-e54b2c84c784</t>
  </si>
  <si>
    <t>ab5eb5ce-8d0f-44f0-8238-3c2a5e78202d</t>
  </si>
  <si>
    <t>9f15722d-77ed-429f-a309-e8c2700f2199</t>
  </si>
  <si>
    <t>608d23bf-ad23-4744-8ad3-ceac22a339b2</t>
  </si>
  <si>
    <t>03b4b83b-6848-412b-ad34-c2f7c45cfec2</t>
  </si>
  <si>
    <t>9911b33b-c045-430d-b213-3941dd346ab1</t>
  </si>
  <si>
    <t>e7e196c0-a05e-48c1-b7b1-5e872ecad5d5</t>
  </si>
  <si>
    <t>f9ed68c8-1350-41b6-a5e3-75ae8f7ee268</t>
  </si>
  <si>
    <t>d00566ba-5616-4d81-a1f5-fe9775ea6768</t>
  </si>
  <si>
    <t>3a4c6493-bc47-480c-baae-5ea78b25f65c</t>
  </si>
  <si>
    <t>b83b730b-36aa-4211-9d2d-9668ec0fa6ad</t>
  </si>
  <si>
    <t>28c473bd-996b-4050-8cbc-10a6b52515f0</t>
  </si>
  <si>
    <t>2d27dc10-62b2-4e0c-9fd5-05c86b7224bd</t>
  </si>
  <si>
    <t>74bb1be6-6e56-4f65-8f18-55078eba375f</t>
  </si>
  <si>
    <t>06253cc7-d6e0-4c74-8e7d-64877e823f6a</t>
  </si>
  <si>
    <t>460d17bd-a891-48a4-9e28-99f670ffeaa1</t>
  </si>
  <si>
    <t>40d0a914-9a2d-4a16-8c4f-86878b95fd07</t>
  </si>
  <si>
    <t>b223b0e7-09a3-4cee-947c-efe5c41031f0</t>
  </si>
  <si>
    <t>6e3e0a4a-4450-457b-97a9-356225a0a1ec</t>
  </si>
  <si>
    <t>91605876-bcab-4ef8-93fa-3dea21b69039</t>
  </si>
  <si>
    <t>b0a85015-5f7b-4d03-bde0-181dd5256441</t>
  </si>
  <si>
    <t>f03f12f0-8b16-4f05-a150-3ddab6af4f64</t>
  </si>
  <si>
    <t>3c75ff57-7d7b-4c3a-892a-5f620e31251f</t>
  </si>
  <si>
    <t>43fd315e-bd23-4820-a352-2ce6a4fef7bf</t>
  </si>
  <si>
    <t>199a3829-45fd-4a86-858b-3064d2971af3</t>
  </si>
  <si>
    <t>6b9454c6-e946-4f8a-884e-cb62a1173f4e</t>
  </si>
  <si>
    <t>da4df135-1a86-422f-a816-067eb4e866e4</t>
  </si>
  <si>
    <t>38b8f41b-53b8-4fae-849c-37a9b5bc2a79</t>
  </si>
  <si>
    <t>5bb8d66e-f889-40ad-94d1-4b1de4080791</t>
  </si>
  <si>
    <t>c99c4439-f408-412d-8474-8de1a7206f28</t>
  </si>
  <si>
    <t>bedd5b1e-a581-425f-ae55-c96669da2815</t>
  </si>
  <si>
    <t>49fd1b71-3ec0-434e-9a31-c303169267c5</t>
  </si>
  <si>
    <t>94353ed0-1a72-41e5-a653-f6bc70dc8ae3</t>
  </si>
  <si>
    <t>d6a9168c-a4df-42e7-b992-cab0ac0dd756</t>
  </si>
  <si>
    <t>59a75bf9-ae3b-491b-9b76-46373e24547a</t>
  </si>
  <si>
    <t>e2b38542-c48d-4f78-8a90-70c73c986ca3</t>
  </si>
  <si>
    <t>6436975a-0817-437b-aa15-157acb99dd7a</t>
  </si>
  <si>
    <t>dfe4a98b-af2a-47a3-8fa2-ab473c98c33e</t>
  </si>
  <si>
    <t>dbdc5c43-a9ce-412e-9b12-f3477eb58f3b</t>
  </si>
  <si>
    <t>1ed8fa48-29e6-40a6-865a-947e2dfc50ab</t>
  </si>
  <si>
    <t>3eba2012-ad71-4947-88e6-487b411830f5</t>
  </si>
  <si>
    <t>dcab0741-60af-4838-b879-58658c0f67cb</t>
  </si>
  <si>
    <t>b3f4f790-9032-45ed-b2ae-ec93f776fc15</t>
  </si>
  <si>
    <t>a2bdec63-9322-4927-bf1c-917ec610acec</t>
  </si>
  <si>
    <t>77d487dd-de65-4b9f-b890-2cf383465d4a</t>
  </si>
  <si>
    <t>2caa91a4-b0fb-43ad-a4af-e49f10042f46</t>
  </si>
  <si>
    <t>Tatlısu</t>
  </si>
  <si>
    <t>61d7c1f3-e139-4cd3-9660-8a800db0b771</t>
  </si>
  <si>
    <t>c896655f-992a-43af-8cd2-af3088f499d9</t>
  </si>
  <si>
    <t>b542f820-0e97-47bc-9150-03d1aa54b9cc</t>
  </si>
  <si>
    <t>48a27521-0498-4f81-8807-4404e1885674</t>
  </si>
  <si>
    <t>f370dedf-94d0-4e9e-b4f6-72ee93a9b2a0</t>
  </si>
  <si>
    <t>623d2fb1-1fdc-4527-bb8e-06c6b4feb66f</t>
  </si>
  <si>
    <t>0db411e7-76b6-486a-9e7f-7f262e6ea6b9</t>
  </si>
  <si>
    <t>88a3bcee-a05b-4884-801a-f2b0c9ebfe3b</t>
  </si>
  <si>
    <t>a9be6611-9592-4989-954e-bbf00ec93c13</t>
  </si>
  <si>
    <t>357e195f-8165-4006-a8af-e7956ad452fc</t>
  </si>
  <si>
    <t>232f1436-cb63-45a8-b63a-d5da1faaff4d</t>
  </si>
  <si>
    <t>6489e323-1f38-437b-b7ec-55ab65077b77</t>
  </si>
  <si>
    <t>b686c8b2-cd48-41b2-ba9c-190a82c3db36</t>
  </si>
  <si>
    <t>83a2d20b-01a7-42d6-9497-e749d7ac999e</t>
  </si>
  <si>
    <t>acad3c83-4914-4756-8d07-51651158e014</t>
  </si>
  <si>
    <t>d02cd717-1b7e-4ea7-939d-c1ddee13e0f5</t>
  </si>
  <si>
    <t>8ccf5228-2851-4992-9525-3c9cfaec6fcd</t>
  </si>
  <si>
    <t>28fb9774-19a4-4bf9-a96c-6f83be63f822</t>
  </si>
  <si>
    <t>a60daa6a-6c94-4c47-8b9a-f8c993eb31f4</t>
  </si>
  <si>
    <t>0ffc1dfb-60c1-4ff9-bf3a-fb6452e865a9</t>
  </si>
  <si>
    <t>7179a28b-1299-4754-8de5-9b1bfaa1c8e7</t>
  </si>
  <si>
    <t>a6545674-3a8f-4e19-a24f-05f88a9c9a51</t>
  </si>
  <si>
    <t>2fccbd4c-b578-4a41-b238-bf348b91c8ff</t>
  </si>
  <si>
    <t>5895d75e-c9d5-4e92-81ac-84888021b4b8</t>
  </si>
  <si>
    <t>e32db854-86cb-4699-9077-c64c8758f888</t>
  </si>
  <si>
    <t>1807adb0-06d8-4944-a252-e2e50a59de4b</t>
  </si>
  <si>
    <t>05c789f6-2570-43cd-a7ef-07daa21b8d00</t>
  </si>
  <si>
    <t>7aa7090a-229a-413c-910a-84dd94509b03</t>
  </si>
  <si>
    <t>5f67217c-56c0-4e6c-8225-01f605d5c300</t>
  </si>
  <si>
    <t>f61b6a99-11cc-4eb8-9e89-6377ebc19cc5</t>
  </si>
  <si>
    <t>d97e5414-ef9f-4131-95e1-8d9611034e09</t>
  </si>
  <si>
    <t>f55d2066-4259-4296-b5e8-168c0c31ee49</t>
  </si>
  <si>
    <t>9345947f-3d5a-4caa-953b-43ddb29a946b</t>
  </si>
  <si>
    <t>8d5e1467-81fd-43e9-985b-46aaa6f540c4</t>
  </si>
  <si>
    <t>71138965-3b91-4e9f-9cb8-1b4c8b4cd364</t>
  </si>
  <si>
    <t>842a250a-4295-4d87-9fc0-001af7a28deb</t>
  </si>
  <si>
    <t>b834d1ea-56a1-495b-9fe1-c189dcfb453b</t>
  </si>
  <si>
    <t>c8987ec9-2c5a-4c89-8a1b-754aebd77cb1</t>
  </si>
  <si>
    <t>6777f900-bd9f-4ced-bb8c-943260a812ab</t>
  </si>
  <si>
    <t>874af666-96c6-44fb-8c0a-a32ea7434b21</t>
  </si>
  <si>
    <t>b1e1d8b7-76ce-4656-8b19-5ad23faa2602</t>
  </si>
  <si>
    <t>c6fb70d0-3df6-4bdd-b4b3-e532718c1911</t>
  </si>
  <si>
    <t>39263837-618c-4815-a134-f96c49c49933</t>
  </si>
  <si>
    <t>acb036ed-2952-49a7-b8ab-ab4a8e0aac85</t>
  </si>
  <si>
    <t>92a97c19-5855-4dc2-8df1-b9114c89fd82</t>
  </si>
  <si>
    <t>f7fb2af9-3c7c-4532-9a4f-8ea36a132c1a</t>
  </si>
  <si>
    <t>627a64ea-1271-4c41-860e-5226acc8d56a</t>
  </si>
  <si>
    <t>21e4da90-b322-4142-be7a-6cde93a9fd19</t>
  </si>
  <si>
    <t>5ca83ec8-2800-41ee-91b6-2e99043f7441</t>
  </si>
  <si>
    <t>c02d3aeb-0947-4fe9-9317-af140df403f9</t>
  </si>
  <si>
    <t>4d849982-9935-442c-b4f5-e8f23408f37d</t>
  </si>
  <si>
    <t>75cb126c-bc0a-4a75-9680-9119fddcc031</t>
  </si>
  <si>
    <t>a8a4046f-3833-4abb-b287-ae48d6c23e5b</t>
  </si>
  <si>
    <t>eae7f537-5d31-490b-8f7f-29e55f5079e0</t>
  </si>
  <si>
    <t>daa14441-f87b-4632-9f79-aca89044886d</t>
  </si>
  <si>
    <t>a70a292c-ab64-412a-9511-ba7144308314</t>
  </si>
  <si>
    <t>9c4da38d-2b50-4a83-a04e-6344536ba28c</t>
  </si>
  <si>
    <t>0094a6e7-a440-404f-be86-4ece5671deb9</t>
  </si>
  <si>
    <t>6e7b2d8f-e9f3-4280-b2b5-47a741ccff00</t>
  </si>
  <si>
    <t>adb8143d-308e-4393-a36e-3179f0a5a959</t>
  </si>
  <si>
    <t>b2ee5df0-4e49-479b-9c1a-60457f7cbdb6</t>
  </si>
  <si>
    <t>fdf00a9e-c238-42f9-a6b9-127c2c8db09e</t>
  </si>
  <si>
    <t>aa2189b3-cf78-4c1f-b549-65f980b20b1f</t>
  </si>
  <si>
    <t>a165616f-938a-4c59-b4f6-f48d39a97863</t>
  </si>
  <si>
    <t>1c453dee-4254-4422-9f87-f326b0d584b2</t>
  </si>
  <si>
    <t>8ad1e5aa-c0c2-4f8f-912a-7244ce2f54d8</t>
  </si>
  <si>
    <t>4b55f5d1-c69c-493d-acfa-76e9e5500085</t>
  </si>
  <si>
    <t>e8dc8b5a-4dfa-4d11-a774-e93567adf329</t>
  </si>
  <si>
    <t>68e53927-556d-4370-912b-68db84b5a4a0</t>
  </si>
  <si>
    <t>1565c61e-5547-4f34-a932-97bc12611c3d</t>
  </si>
  <si>
    <t>1632a383-aea2-42cd-99ea-fb834f1348ee</t>
  </si>
  <si>
    <t>8c3d38b9-6f31-4c3e-b538-4d1b766133b9</t>
  </si>
  <si>
    <t>8360b44c-4022-4697-b02a-c6f76900e413</t>
  </si>
  <si>
    <t>778c1e11-f8ae-4eac-b190-bc7956f3b5c4</t>
  </si>
  <si>
    <t>fd42178a-aa65-4a89-b3a0-c90d8f6fab1e</t>
  </si>
  <si>
    <t>d86d6fb4-2ad6-4988-91be-ef7b49d8f1bf</t>
  </si>
  <si>
    <t>3e4bdee7-f40a-4f8a-a34f-fdf55bf43fda</t>
  </si>
  <si>
    <t>f8e67e7f-c902-4c0f-aa4b-11010cf2090d</t>
  </si>
  <si>
    <t>1909f6fb-7a7c-4acd-a33f-1b017322c169</t>
  </si>
  <si>
    <t>7f601d13-c9e7-408e-9cda-b098cdf0530d</t>
  </si>
  <si>
    <t>b95faf08-5fb2-460b-b692-79c0599244fa</t>
  </si>
  <si>
    <t>5a50c245-6bce-42c1-8277-c7046c7f00a3</t>
  </si>
  <si>
    <t>4c81b4a8-0acb-4141-9dc2-f8788a99e0fd</t>
  </si>
  <si>
    <t>c92aac23-0961-423f-97e4-ff4cee782111</t>
  </si>
  <si>
    <t>cd2cefe8-dad8-4996-b10a-76b569cf3772</t>
  </si>
  <si>
    <t>c7be58df-005a-4aa6-a929-1f03e0bd0f37</t>
  </si>
  <si>
    <t>82817d2d-4924-4a4d-bf67-c50ff5b29eeb</t>
  </si>
  <si>
    <t>398340be-fe11-488f-b2bd-84d53dbdea95</t>
  </si>
  <si>
    <t>6dcada67-5370-410f-97d6-886d49d85699</t>
  </si>
  <si>
    <t>c7c9760b-b493-4162-95b5-9173ea015828</t>
  </si>
  <si>
    <t>0f83ab8b-37ca-40aa-a9e5-6a3126a36120</t>
  </si>
  <si>
    <t>6455c724-c501-4f22-8431-35a446e8a4a6</t>
  </si>
  <si>
    <t>4af78531-5059-43cf-b10d-67285936db9f</t>
  </si>
  <si>
    <t>532d4f4d-690b-4e3f-8656-42125c6ecb2a</t>
  </si>
  <si>
    <t>092b7250-adef-44a6-8bb6-72fc25b28b42</t>
  </si>
  <si>
    <t>7ebf3c75-8f8b-4a96-8f45-652914086d50</t>
  </si>
  <si>
    <t>a6d7f733-93c8-49a9-b5b5-83e83b980bc1</t>
  </si>
  <si>
    <t>bfeffdc0-154c-4bb9-91cb-d76978f13709</t>
  </si>
  <si>
    <t>ffb3adca-a897-4078-b796-ae141a0d235b</t>
  </si>
  <si>
    <t>2a9344f8-37d7-43c6-9f22-c0470f19eb56</t>
  </si>
  <si>
    <t>ecfca02b-f61b-46ef-97f0-eed3990c7d79</t>
  </si>
  <si>
    <t>072f525b-c93d-4ed9-ae9a-21c74385045c</t>
  </si>
  <si>
    <t>133662f9-25f1-4ed9-81b6-c061e0aa5761</t>
  </si>
  <si>
    <t>22668049-c8d9-47df-9ecc-a28277659a77</t>
  </si>
  <si>
    <t>2e698d8c-1426-499c-9950-24965bd3db56</t>
  </si>
  <si>
    <t>43b6b3c8-8892-4609-b1c5-097facde2467</t>
  </si>
  <si>
    <t>6feee888-de2d-4f8f-9fc2-b2148fefff1f</t>
  </si>
  <si>
    <t>8a13c8c8-69e3-4301-8972-3cc5c11323f6</t>
  </si>
  <si>
    <t>94dde7ca-9bba-4986-a1ae-51e84eef8d6d</t>
  </si>
  <si>
    <t>af1f5bef-acfa-4d4c-a045-c0b4ba5d86ee</t>
  </si>
  <si>
    <t>c1ac6712-dd59-4a9d-a183-39e2270fc4ec</t>
  </si>
  <si>
    <t>f27ed536-958e-44ef-8103-8047ee9d0510</t>
  </si>
  <si>
    <t>c0941f77-d834-41f5-8883-3bdd1219345a</t>
  </si>
  <si>
    <t>9b63cba7-7d9e-4e7a-a5f1-3cead531e1cf</t>
  </si>
  <si>
    <t>1a85183b-99da-4523-8080-f567631fd74c</t>
  </si>
  <si>
    <t>9f9a141d-b100-43ab-b10d-84de35c45b7c</t>
  </si>
  <si>
    <t>7703c81a-6cdb-4f3d-abc4-7e63358e28be</t>
  </si>
  <si>
    <t>16bb21a0-7b84-4af5-b528-9e89030b7407</t>
  </si>
  <si>
    <t>7cf843a0-8088-4777-8fd2-65ec1ab5f7fa</t>
  </si>
  <si>
    <t>855cb470-34d0-4cb5-89e6-4c53be71b694</t>
  </si>
  <si>
    <t>c38c8d0b-9144-4b55-8592-af0f778775fe</t>
  </si>
  <si>
    <t>d45528d9-75c7-4dcc-89c3-ace948928363</t>
  </si>
  <si>
    <t>8ca2c339-dcef-45de-ac34-9e49f059e522</t>
  </si>
  <si>
    <t>c9aad91a-748e-423d-8b87-379ac0413cc5</t>
  </si>
  <si>
    <t>be2c4a24-917c-4a3b-bc88-dff88667e8eb</t>
  </si>
  <si>
    <t>07a875a2-a38a-4f51-bb25-9b533f36cbcb</t>
  </si>
  <si>
    <t>13537001-64c0-4c88-a87c-de5d6398e5b6</t>
  </si>
  <si>
    <t>1aa31e73-0533-4d6a-b0be-a761ecb32d88</t>
  </si>
  <si>
    <t>61b7f30c-85f7-4118-9dda-2391aec1995e</t>
  </si>
  <si>
    <t>d0fc95fd-d9b4-4dc5-97c0-6c38dc2235c8</t>
  </si>
  <si>
    <t>efeab475-eba5-4a5d-aba6-f268c2f9f431</t>
  </si>
  <si>
    <t>aef87916-6473-4492-85cb-e9d0f1cf9f53</t>
  </si>
  <si>
    <t>63d1458d-b6ab-489a-8378-b86351b3d431</t>
  </si>
  <si>
    <t>62792aa7-55fd-492e-8479-f419b836a5b3</t>
  </si>
  <si>
    <t>58e50d4b-0bcc-4531-afcb-a4cd709e0477</t>
  </si>
  <si>
    <t>a39fd852-a006-4c5b-9642-91c95f59203b</t>
  </si>
  <si>
    <t>c8a4af7f-183f-41d9-bfae-54becc90c106</t>
  </si>
  <si>
    <t>ac891719-9200-4aaa-b0da-8e3705cd419b</t>
  </si>
  <si>
    <t>0d021e2f-8f62-4062-94f3-11c40f4b2263</t>
  </si>
  <si>
    <t>45f8229b-0bb0-4924-aaf4-e592e29dd5ee</t>
  </si>
  <si>
    <t>6f28aa41-13b3-48a6-856e-aa603df61441</t>
  </si>
  <si>
    <t>ea4dd218-1ad5-4f56-967f-54645f68755f</t>
  </si>
  <si>
    <t>d8d23642-b12a-4ef3-a5af-e45f357ebd00</t>
  </si>
  <si>
    <t>ecb25fc4-625f-48a6-8b30-6f63d54d1037</t>
  </si>
  <si>
    <t>060c3ecd-685d-452d-a6b9-cd2892f6be9c</t>
  </si>
  <si>
    <t>b2c60728-50cf-4688-9070-43e8f72fcd76</t>
  </si>
  <si>
    <t>cda02e34-07ba-4bd4-9381-fc724918f915</t>
  </si>
  <si>
    <t>e1f8c8d4-a070-4726-9428-50aa3709f127</t>
  </si>
  <si>
    <t>a79fb5ef-e750-4bf8-8e56-a99b1c5d5c9b</t>
  </si>
  <si>
    <t>1be41b61-2d28-4557-ab08-a439d20b2c74</t>
  </si>
  <si>
    <t>d5703994-53ae-47d9-a90f-035d019a060b</t>
  </si>
  <si>
    <t>Halaskargazi</t>
  </si>
  <si>
    <t>a7aa605b-1514-4200-8d77-a2677e36e761</t>
  </si>
  <si>
    <t>c2f39789-b950-4d73-ba77-e28e6b4fe68d</t>
  </si>
  <si>
    <t>eeb55836-cbd3-44c4-be88-d3ab877bceb6</t>
  </si>
  <si>
    <t>221a2612-6747-464b-9ec9-64e33f43ff2e</t>
  </si>
  <si>
    <t>f187b8aa-1824-4721-b3ae-07959d41330e</t>
  </si>
  <si>
    <t>a78dfbb3-e41a-4f10-b24c-e9418a453150</t>
  </si>
  <si>
    <t>53e511b9-1eef-403d-a385-624bb5eec09c</t>
  </si>
  <si>
    <t>00f20c31-fded-41e6-ab73-26f3c753bb09</t>
  </si>
  <si>
    <t>4f4694eb-927b-4787-a238-3718bd24032b</t>
  </si>
  <si>
    <t>7762a182-d2e5-4023-9c57-ebae7ca210d3</t>
  </si>
  <si>
    <t>9bda74b2-1915-4d1e-b286-b43975171f91</t>
  </si>
  <si>
    <t>c52e389d-2016-43e1-9ac5-2003112479ac</t>
  </si>
  <si>
    <t>a0db0489-e8e5-43ae-b431-e3fe30ad05f0</t>
  </si>
  <si>
    <t>8f94509b-7cf6-4b5e-9cc1-605c78a42f99</t>
  </si>
  <si>
    <t>632772df-e01d-4a47-bf24-6be37fc73cc3</t>
  </si>
  <si>
    <t>6d8a8227-6311-4911-9db8-e03e4af141ad</t>
  </si>
  <si>
    <t>2091cb7d-0970-492d-ab94-3232e9456470</t>
  </si>
  <si>
    <t>d4a93f1f-4e49-4e3d-b74d-ab1762922d07</t>
  </si>
  <si>
    <t>a93a088c-54e3-4021-82bb-767c10c3b0c3</t>
  </si>
  <si>
    <t>e37b9d43-06bd-4c51-8129-b5fa27910159</t>
  </si>
  <si>
    <t>153afb35-acac-4f17-846a-195f64426a53</t>
  </si>
  <si>
    <t>5c125e58-8cd1-4b26-9a31-b65b9465df1c</t>
  </si>
  <si>
    <t>d57ae773-aaf2-42dc-ac6d-1914d57f5115</t>
  </si>
  <si>
    <t>aaf84a62-d623-4c11-bc38-09a7a0bacd0e</t>
  </si>
  <si>
    <t>85506911-c0f3-4367-9e2c-3d570043ae44</t>
  </si>
  <si>
    <t>dae503d7-6bec-4d43-a042-49b6868970b4</t>
  </si>
  <si>
    <t>551ee6a9-48be-438c-8a85-38954e6d979f</t>
  </si>
  <si>
    <t>68bf374e-f228-4837-80f0-21ab7062dbee</t>
  </si>
  <si>
    <t>bfa1bc68-f7a5-407f-931d-721ccbc833d0</t>
  </si>
  <si>
    <t>64c50ba8-e295-4586-a1fa-a06909f9f236</t>
  </si>
  <si>
    <t>b350d7aa-a152-44b9-9f7f-4ca8497e027d</t>
  </si>
  <si>
    <t>c3e3c416-710a-4b65-b75f-675e4b54cafe</t>
  </si>
  <si>
    <t>58717245-60ae-4b68-b73e-69b819351316</t>
  </si>
  <si>
    <t>4baa9e32-356c-4e21-938d-a172f1b714ac</t>
  </si>
  <si>
    <t>99eedc23-6d14-4b9d-8ccc-3216c63e5adb</t>
  </si>
  <si>
    <t>1e7fbaed-504b-4348-afed-8a68e8aac54c</t>
  </si>
  <si>
    <t>6ffccac7-be11-4fea-9302-709f0d5aea77</t>
  </si>
  <si>
    <t>a5c6d628-3156-4096-baec-54ef8e80a0f7</t>
  </si>
  <si>
    <t>ee1d24ea-ebe7-492e-bb1c-f669cf9ba8ca</t>
  </si>
  <si>
    <t>bf474b0e-70d9-46a4-8a57-adf6514ffe97</t>
  </si>
  <si>
    <t>1a97fb09-51eb-491c-8404-d6be806670ff</t>
  </si>
  <si>
    <t>a84b8cd6-f03b-4ff8-878d-5016b6752e19</t>
  </si>
  <si>
    <t>633b9d7a-3eaf-4cc5-9f4e-fe2b2203fc29</t>
  </si>
  <si>
    <t>0a9762d7-90bc-4870-b247-0c9b2ff1b8e2</t>
  </si>
  <si>
    <t>0acbd86d-8218-4e5e-ac09-111776611d84</t>
  </si>
  <si>
    <t>150910f4-12f0-4711-8697-694d0526ac3b</t>
  </si>
  <si>
    <t>b2988a66-c150-48be-b8ba-69a984d7f3ec</t>
  </si>
  <si>
    <t>64cbdd35-05e5-4704-ad84-d7b83e53eea3</t>
  </si>
  <si>
    <t>76c2c4b9-9a2e-4299-9f16-d5acee4dba9f</t>
  </si>
  <si>
    <t>846a9960-40e0-43a8-a7c5-d9b364c93e61</t>
  </si>
  <si>
    <t>f8a6eb1f-7fc6-4aac-9f7e-237e9ddef57a</t>
  </si>
  <si>
    <t>ddd04510-4313-4c89-8e35-dffc302b289e</t>
  </si>
  <si>
    <t>ded68c35-e649-4aeb-97ae-3c756fb016aa</t>
  </si>
  <si>
    <t>29188ede-3a7f-4209-a0de-34c027d56d32</t>
  </si>
  <si>
    <t>d0e80059-3dbc-4745-965d-e5771998b376</t>
  </si>
  <si>
    <t>41bfde74-9126-44ae-a4dd-54a68889d068</t>
  </si>
  <si>
    <t>609cdda3-1cda-4439-909b-287d20a27ec9</t>
  </si>
  <si>
    <t>91c40d7b-b237-4d43-a38b-5b045dbc442e</t>
  </si>
  <si>
    <t>4d033cac-4247-4cfc-8290-73a32f1375ba</t>
  </si>
  <si>
    <t>1e8b84ec-922f-45f3-bf51-3434deeac01e</t>
  </si>
  <si>
    <t>3bef5775-63c5-4e17-a16b-b43695a4097e</t>
  </si>
  <si>
    <t>4256b6c5-08ab-449e-864d-39c5e53a319d</t>
  </si>
  <si>
    <t>fa424121-6d3a-49fd-a6a2-6f5fb80b58e4</t>
  </si>
  <si>
    <t>c4beed81-8dc2-4e6f-93db-8edb0b8411f0</t>
  </si>
  <si>
    <t>25d4235d-ede5-4f25-a9af-35d5360a35af</t>
  </si>
  <si>
    <t>b5eb415f-cace-4abb-af60-60b3eba802b0</t>
  </si>
  <si>
    <t>dc8184e6-862f-4c26-a9c3-a131b445f7f9</t>
  </si>
  <si>
    <t>40418613-e651-454c-b449-b359b6a20e3b</t>
  </si>
  <si>
    <t>337de32b-776e-4b16-82be-014c5a115b1c</t>
  </si>
  <si>
    <t>a4c327d3-547a-4704-ac64-c7693b90815c</t>
  </si>
  <si>
    <t>72f88bcf-0e28-4686-b5f7-701bf5a5e240</t>
  </si>
  <si>
    <t>e59764d4-38a8-4c1e-ace3-e758460e1729</t>
  </si>
  <si>
    <t>ed793d5a-cc5c-4c8e-9538-6bc60b54bca3</t>
  </si>
  <si>
    <t>a670e2e3-36c1-489f-bb63-7c6c13b70fed</t>
  </si>
  <si>
    <t>3782cf79-fabc-4608-8bfb-d3b08aa79617</t>
  </si>
  <si>
    <t>c090e9f8-192c-46f3-9f42-8b38f258282a</t>
  </si>
  <si>
    <t>68a1fb73-a91d-48dc-b324-75c69a581bd6</t>
  </si>
  <si>
    <t>c8f4b4c9-cb41-46f3-a6af-e89af9ef3599</t>
  </si>
  <si>
    <t>c669aba0-27dd-47d8-955d-3af57caecb51</t>
  </si>
  <si>
    <t>fb00b267-4917-4348-8fc3-554f26eec222</t>
  </si>
  <si>
    <t>7d1f875f-80dd-4ce8-856a-a0d2deaff67f</t>
  </si>
  <si>
    <t>6c367646-f882-47fb-b509-b068e2b7f00d</t>
  </si>
  <si>
    <t>19d2c8dc-3f35-4bc9-92cc-1792fb99bc17</t>
  </si>
  <si>
    <t>ec918285-9a34-439c-938a-9cd4c38728ce</t>
  </si>
  <si>
    <t>8e8322c7-0e66-4169-ae52-bef561dedf98</t>
  </si>
  <si>
    <t>137bf85b-ecdc-49be-ba7b-f051438a34b5</t>
  </si>
  <si>
    <t>015a486b-a4ce-4299-9b30-538acf8d5a31</t>
  </si>
  <si>
    <t>08f51845-20f4-4150-b923-aa925e71924e</t>
  </si>
  <si>
    <t>4c880461-bc48-4690-86ad-881f50a54917</t>
  </si>
  <si>
    <t>87f14819-5013-4113-8bcd-34409c25cc43</t>
  </si>
  <si>
    <t>54fb6763-1e88-437c-a801-d87521c713ae</t>
  </si>
  <si>
    <t>10230fc7-5eea-40e6-bc2f-971ffca9dec1</t>
  </si>
  <si>
    <t>Cennet</t>
  </si>
  <si>
    <t>2a26a02e-858e-4793-9b51-5eb81559a896</t>
  </si>
  <si>
    <t>ede70776-cad1-4537-824f-2668cc15e43d</t>
  </si>
  <si>
    <t>4283304b-ed14-4c66-b852-397e1c6194f1</t>
  </si>
  <si>
    <t>9d901c3a-9408-4619-a6a4-3518f6b59259</t>
  </si>
  <si>
    <t>c2c199c9-62db-4800-bb5b-1fa1a6aa4ff8</t>
  </si>
  <si>
    <t>74d36347-dbc1-4506-9ef3-aaa01c398535</t>
  </si>
  <si>
    <t>11aadbfb-4cde-4b45-b9aa-91dec0da4e46</t>
  </si>
  <si>
    <t>55f923b7-f1f2-427c-adba-750e78b52daf</t>
  </si>
  <si>
    <t>f3965908-ff4f-496f-9614-8493655dc4d3</t>
  </si>
  <si>
    <t>c5aed8fe-ba11-4566-aea7-7bc18e4651c1</t>
  </si>
  <si>
    <t>b81e7827-4b0f-4b7b-95e8-8e56ca15bf16</t>
  </si>
  <si>
    <t>c1b98255-458c-4606-be4e-56798edd3837</t>
  </si>
  <si>
    <t>84223b53-2733-40f2-8d0a-36f1d5cba178</t>
  </si>
  <si>
    <t>dc924baa-5bdd-4b4c-8518-613908e61716</t>
  </si>
  <si>
    <t>15b54f36-975e-4f44-bc34-bb956ddf5e4f</t>
  </si>
  <si>
    <t>3c219e3f-2486-4e11-9f2a-0c414caee24a</t>
  </si>
  <si>
    <t>48dc6aa9-96d3-4610-9d90-8a3ea3ac30d7</t>
  </si>
  <si>
    <t>73cbd4b0-812c-4a12-a0a1-3e60d3b8f3f1</t>
  </si>
  <si>
    <t>b950ba51-18df-49cc-b113-1d14a06da0a4</t>
  </si>
  <si>
    <t>e1580b54-899a-41a0-b351-65c4f7adacc5</t>
  </si>
  <si>
    <t>867ff5f5-5cfc-45b5-859c-cb08085f9339</t>
  </si>
  <si>
    <t>70fb0db8-f147-4185-a7ad-02e96af513f3</t>
  </si>
  <si>
    <t>429a3cfa-5389-49b9-9185-93854997962f</t>
  </si>
  <si>
    <t>7c335ec3-348a-486e-80e1-2c9ee85f06a6</t>
  </si>
  <si>
    <t>2eaebc17-344d-48bf-8131-e5c92830976f</t>
  </si>
  <si>
    <t>356b7ac7-5f19-4604-b35c-1a52b7c16aa5</t>
  </si>
  <si>
    <t>0158971f-f0f8-4a96-9376-174a50d81e8a</t>
  </si>
  <si>
    <t>32ffb6e7-00bf-4305-8cba-5b08d4b1ca9f</t>
  </si>
  <si>
    <t>2ffc3c45-2e6d-467f-9c9d-8d491dd50ba1</t>
  </si>
  <si>
    <t>fbc7e0d5-961e-49bd-ba8b-f3ec0eeafc72</t>
  </si>
  <si>
    <t>69352599-553a-4b21-96f8-67720313660d</t>
  </si>
  <si>
    <t>20f82a98-c05c-4ab6-9513-3a320310a3c2</t>
  </si>
  <si>
    <t>b69c2aac-88df-4fde-afc0-c13e53d67ae3</t>
  </si>
  <si>
    <t>08202b9c-d8b2-4689-95ad-df80307e0480</t>
  </si>
  <si>
    <t>a2fced42-03c7-45f5-9146-4753f03f8fc0</t>
  </si>
  <si>
    <t>6088b62b-1e3f-4b4c-b910-b0a5ee77d303</t>
  </si>
  <si>
    <t>eb8c4bdf-048f-4c2d-ab36-91b0b9bce888</t>
  </si>
  <si>
    <t>3349d17c-84ff-4d07-8f22-03a0f849b835</t>
  </si>
  <si>
    <t>554b07a2-c274-4c2e-8e49-9f71b85385ee</t>
  </si>
  <si>
    <t>c8b415e4-8e05-42b1-900a-683a58499f87</t>
  </si>
  <si>
    <t>95f41b30-a2fc-4e6b-a6bf-9588723a17d8</t>
  </si>
  <si>
    <t>acf78289-855e-4f63-8b41-91e6620ba9b5</t>
  </si>
  <si>
    <t>b12b5718-281c-4dad-8351-db38766a5d67</t>
  </si>
  <si>
    <t>ca0e2c18-17e8-4431-b1f0-3f2a1e7e3ca0</t>
  </si>
  <si>
    <t>8d924919-3615-4bdd-b245-f030bab62bfd</t>
  </si>
  <si>
    <t>6c1ee5d1-97b2-4b1c-9f4f-b58e5637da69</t>
  </si>
  <si>
    <t>d41d3231-6d3c-473f-b40a-c841b63eb45c</t>
  </si>
  <si>
    <t>43565454-e15e-406c-a657-14f9c12c724b</t>
  </si>
  <si>
    <t>b1eda2c3-301c-4e22-82c5-b62e987b8567</t>
  </si>
  <si>
    <t>4190181f-7bde-4b2e-9aca-ae74466f5fc8</t>
  </si>
  <si>
    <t>0a6e2fc3-aea8-4ca5-8d01-895d3cc8b5e5</t>
  </si>
  <si>
    <t>664f1c9d-f5f8-44f8-9435-ce4ab6d180df</t>
  </si>
  <si>
    <t>199df9b6-3f6d-4dcc-bfc1-5083ec249c8c</t>
  </si>
  <si>
    <t>32ee70b9-5548-4f24-9702-57fdb77f32da</t>
  </si>
  <si>
    <t>5331e25b-d4ba-45d2-a03f-6d27aeeb57e8</t>
  </si>
  <si>
    <t>7920f7f7-5fdb-48b7-a89a-3e1b08236768</t>
  </si>
  <si>
    <t>87be6252-5b88-49f9-8912-6fdb51bddf48</t>
  </si>
  <si>
    <t>d759145d-9a82-4cc5-a544-b5dae9680234</t>
  </si>
  <si>
    <t>1cc6e6c3-d186-4164-b082-e0233adcc530</t>
  </si>
  <si>
    <t>63236752-62a3-4ca6-893a-fd30a1b98f2d</t>
  </si>
  <si>
    <t>554a7fe9-72e8-48e5-bbcd-996335f90b2e</t>
  </si>
  <si>
    <t>5e678fc3-c7fb-49b9-a0c5-6a303bff1a16</t>
  </si>
  <si>
    <t>e069e5c0-e2ac-4260-bdbe-d852ba5a5cdd</t>
  </si>
  <si>
    <t>f7d518d8-27d0-4641-87a2-48ee843036bd</t>
  </si>
  <si>
    <t>6107abb1-49f6-49e2-8a7e-36a2aeb875e4</t>
  </si>
  <si>
    <t>b027ab28-5464-4224-a840-3194d13408ce</t>
  </si>
  <si>
    <t>a407f50f-9cff-4727-98de-aee0a72eb091</t>
  </si>
  <si>
    <t>038654ca-4fd0-4c38-af47-5ee650106ae8</t>
  </si>
  <si>
    <t>97df98b5-e6b0-497d-ae9a-c99c545444ba</t>
  </si>
  <si>
    <t>581c51d9-9e4a-4448-b64c-d140ee3c2039</t>
  </si>
  <si>
    <t>a94e5ff8-b218-4269-87d5-847f5ac50ed1</t>
  </si>
  <si>
    <t>e5330dce-bb4f-45d5-8103-72bced238c60</t>
  </si>
  <si>
    <t>ce4e5227-c977-4c7a-a866-db11ad90bdf4</t>
  </si>
  <si>
    <t>0c998966-8b59-472e-8a60-6c11555f1eee</t>
  </si>
  <si>
    <t>fa22e86c-d917-4ad0-9fd5-6603756f0aa1</t>
  </si>
  <si>
    <t>b121afa3-40fe-46c9-ba0a-80255f6eb14f</t>
  </si>
  <si>
    <t>cb313c76-3334-44ea-bff2-344ae8898544</t>
  </si>
  <si>
    <t>01231420-362e-4435-91c5-ffa34681135f</t>
  </si>
  <si>
    <t>19da8dfd-4e9e-4ad0-90d9-e8dc4fd82d04</t>
  </si>
  <si>
    <t>3d4329c5-9ec9-4f61-842e-1bf8f4b35faf</t>
  </si>
  <si>
    <t>f4ae3a0f-7897-45f4-9d4c-8001177e6c0f</t>
  </si>
  <si>
    <t>cb0e5cf5-9fe6-42ee-adb1-d8007da89fb4</t>
  </si>
  <si>
    <t>7c9ef782-78ef-402a-8886-3d309592932f</t>
  </si>
  <si>
    <t>de46220b-8593-4dba-90f2-480084849936</t>
  </si>
  <si>
    <t>c2aea6de-6a40-41e6-b805-d974a2451ce1</t>
  </si>
  <si>
    <t>83c330cf-b1d5-40a4-bfae-de4824ff081b</t>
  </si>
  <si>
    <t>2b7af442-facd-4524-a0a0-576b23218e4c</t>
  </si>
  <si>
    <t>47a37624-e7ac-4445-a160-ebf3e3d9aadb</t>
  </si>
  <si>
    <t>e4ce3505-fb03-4e8a-9677-37db096872df</t>
  </si>
  <si>
    <t>10cef14d-4ca9-490c-9cd7-59684c5fe1b3</t>
  </si>
  <si>
    <t>228893f3-53d1-4eff-a42e-384ae3f60d73</t>
  </si>
  <si>
    <t>3dbf0104-eb55-4a5d-ae94-1300620000cf</t>
  </si>
  <si>
    <t>253559aa-c855-4266-8cf7-3f8b35b51dbf</t>
  </si>
  <si>
    <t>92d250f8-6878-45aa-8d51-0220307d5b36</t>
  </si>
  <si>
    <t>a04b7955-a490-4850-8cd8-e7e276f46510</t>
  </si>
  <si>
    <t>d71509c0-db55-490f-a017-8706443e3aa6</t>
  </si>
  <si>
    <t>15bc058c-ee1f-4ee6-80ae-30b39f8a3531</t>
  </si>
  <si>
    <t>c66a79e8-e5aa-415c-8704-8602fb4be27c</t>
  </si>
  <si>
    <t>05f09f3c-99fb-47b0-ac9a-9bf3f570fc18</t>
  </si>
  <si>
    <t>8181f1f5-8b71-4418-858a-31ae70b9bdc2</t>
  </si>
  <si>
    <t>3cf355a8-7918-441e-bd3c-9d54dcffe602</t>
  </si>
  <si>
    <t>1904b066-3481-4dd7-89e9-4712b245fca8</t>
  </si>
  <si>
    <t>ddece461-8304-4592-9d8f-cf8ceada5f5f</t>
  </si>
  <si>
    <t>8aecadd3-49b7-4d83-a3f4-505cc1cffa6a</t>
  </si>
  <si>
    <t>6fda196e-afb4-4180-b4a9-633482e6b29a</t>
  </si>
  <si>
    <t>15f6bfa4-5f15-4303-bf7c-106141c12777</t>
  </si>
  <si>
    <t>30b18bea-918f-4484-b3b1-697502f8b88f</t>
  </si>
  <si>
    <t>7cf7e983-daca-4b7a-a464-1fc6863bec6b</t>
  </si>
  <si>
    <t>a672c892-00f5-4afe-a819-3d0e151dbc28</t>
  </si>
  <si>
    <t>13c1cd30-b654-488b-933f-821fea466ad2</t>
  </si>
  <si>
    <t>673c7ae5-8b56-477e-b6d8-732eae804c63</t>
  </si>
  <si>
    <t>f7d90e25-7725-497f-a1e1-c40343e69b2e</t>
  </si>
  <si>
    <t>4ae4bd89-d2c0-4df7-a01d-c45132871af2</t>
  </si>
  <si>
    <t>03b85e74-989f-4cf2-993f-d8411de50e3a</t>
  </si>
  <si>
    <t>540fb686-5245-4054-bb58-6dca78f98fad</t>
  </si>
  <si>
    <t>7770d8f8-b8d9-4237-83e4-4ca23cf985b8</t>
  </si>
  <si>
    <t>f68b8208-68b0-414a-abe7-b8d2c4629538</t>
  </si>
  <si>
    <t>eb535480-8f3a-4636-9083-61247b6f98a8</t>
  </si>
  <si>
    <t>e5c8971a-7711-4081-bd65-e811b46ca93e</t>
  </si>
  <si>
    <t>77fffc53-4b3e-4979-8ec9-c9a426018ddd</t>
  </si>
  <si>
    <t>f6f96050-950b-4d80-89aa-b0a73c35797f</t>
  </si>
  <si>
    <t>f1a4ac79-df09-4477-8a36-85f482b59a65</t>
  </si>
  <si>
    <t>7e9053ec-57b0-4ac0-bca2-757c24f19a87</t>
  </si>
  <si>
    <t>1341b442-0891-4f09-94cb-232e477db428</t>
  </si>
  <si>
    <t>1d916933-c75d-422a-8672-a8560b13ae75</t>
  </si>
  <si>
    <t>e994c1ab-0ce2-4067-be7f-d693a8f20590</t>
  </si>
  <si>
    <t>8e9c9ac8-efe6-4dda-baa9-7c556527110c</t>
  </si>
  <si>
    <t>f45643f8-8c8c-4345-86e1-772a22b265e4</t>
  </si>
  <si>
    <t>a4806a32-fcbf-4efd-b39a-bdcfdd036511</t>
  </si>
  <si>
    <t>b75e2682-6db9-4e14-a6a6-f2b9ec1c319a</t>
  </si>
  <si>
    <t>22557c3c-e010-4613-b48e-67e963e2faed</t>
  </si>
  <si>
    <t>7ac98cf0-e203-44b9-b49c-ef464b9b9532</t>
  </si>
  <si>
    <t>1e88a061-add8-447d-8c38-56f8ad7a536b</t>
  </si>
  <si>
    <t>63f00e2f-cc42-4280-8632-10ca6d25da01</t>
  </si>
  <si>
    <t>c28c9a93-3de7-45ee-b9b8-bf207121316e</t>
  </si>
  <si>
    <t>858d34d4-0e0a-45b9-b64f-85dbb6280f81</t>
  </si>
  <si>
    <t>67b75bf7-0773-4b97-9002-f3a6b12a05d3</t>
  </si>
  <si>
    <t>acaa33ca-2032-4288-adc4-831f763193f5</t>
  </si>
  <si>
    <t>ed90e11c-0f34-4c07-b82f-3baed237e111</t>
  </si>
  <si>
    <t>d40584fc-dd67-4371-b9ef-43e23f72c992</t>
  </si>
  <si>
    <t>65e38368-f294-435a-a97d-4003b04a1279</t>
  </si>
  <si>
    <t>f226d1ac-fde5-49ad-aebd-b2523e497987</t>
  </si>
  <si>
    <t>9af4d440-94cf-4282-a584-494892b50a57</t>
  </si>
  <si>
    <t>81a7383a-bd8a-4842-80e9-bbbd4ff649af</t>
  </si>
  <si>
    <t>d1563e93-e62f-483a-8648-3f8000110b74</t>
  </si>
  <si>
    <t>266bbdc2-a916-42a7-8325-e05fbd12cc89</t>
  </si>
  <si>
    <t>16ba97cb-a500-43e7-9805-498137f4a525</t>
  </si>
  <si>
    <t>048aa91a-6783-441a-8277-d3a4432aead8</t>
  </si>
  <si>
    <t>c0b4f60e-223a-4861-97db-e4db16636c7e</t>
  </si>
  <si>
    <t>790b4fad-0012-4aeb-989e-f8d58df9d176</t>
  </si>
  <si>
    <t>e671b936-c8fc-484f-8740-2f56dfc9df99</t>
  </si>
  <si>
    <t>5bf64687-45ca-4b98-b972-ed492c6b31b6</t>
  </si>
  <si>
    <t>46fe0511-c144-460e-b457-9fb06a4cc693</t>
  </si>
  <si>
    <t>6d1338d3-2ccc-43b6-9739-940fb0b69f95</t>
  </si>
  <si>
    <t>1af4756b-d263-47f1-b282-3504f6b82be5</t>
  </si>
  <si>
    <t>cfbc3ec3-f13a-40cf-87e8-54de0d53ae22</t>
  </si>
  <si>
    <t>dfcefcc5-f039-4952-bfe9-e58efd0d37f2</t>
  </si>
  <si>
    <t>f58aa60f-9d5e-4d8a-bcb0-f79447eeb65d</t>
  </si>
  <si>
    <t>c1dfb6d9-ff15-4740-a5a3-3c2a7b8a9240</t>
  </si>
  <si>
    <t>894850d9-e639-4a53-bc2b-c3615092304a</t>
  </si>
  <si>
    <t>b5363953-e677-41fa-80bb-a59e9c23de1c</t>
  </si>
  <si>
    <t>77c22e92-3dcc-4b79-9fd2-3bf0959486b9</t>
  </si>
  <si>
    <t>fc060b55-0415-4a3a-aaf3-157c118011e2</t>
  </si>
  <si>
    <t>144ca391-2785-4afe-9004-ede4147a735d</t>
  </si>
  <si>
    <t>c18f1102-9841-4ad3-8ca0-7ad18dad0785</t>
  </si>
  <si>
    <t>1a4d741e-c88a-4afe-b5bf-42a78779129b</t>
  </si>
  <si>
    <t>a94adb51-f497-40d6-a830-212c3e8afbb6</t>
  </si>
  <si>
    <t>004dcb0c-4637-45de-be70-1e806417fe48</t>
  </si>
  <si>
    <t>0a01f0a7-6f62-491f-a1b4-47cc872d6f3b</t>
  </si>
  <si>
    <t>12a75a24-fb13-4653-a9a2-1382de70791c</t>
  </si>
  <si>
    <t>665604aa-492f-4d02-a161-5069ef794a15</t>
  </si>
  <si>
    <t>66b111cd-11ba-4d7b-bd66-5cf5156a5aa3</t>
  </si>
  <si>
    <t>622b8cbf-c3f9-48ff-893b-41bc56b393b9</t>
  </si>
  <si>
    <t>032c4c58-a186-4f60-8437-74c0bea24f1f</t>
  </si>
  <si>
    <t>9d04f34c-5fa9-43f6-8aa3-6ae764538cf3</t>
  </si>
  <si>
    <t>b545dae5-dd77-4b49-bf99-6f3ce94e8174</t>
  </si>
  <si>
    <t>ef3a2387-8380-440c-ba09-90de5e4bb405</t>
  </si>
  <si>
    <t>0770eeee-ba00-4e4a-8ad4-4a89cc9a7515</t>
  </si>
  <si>
    <t>eca7d5da-82f4-4f95-ac70-5948fe92cbd1</t>
  </si>
  <si>
    <t>8f3b9f07-3c92-4725-b60a-082c427c577b</t>
  </si>
  <si>
    <t>88e6944f-7a33-4730-a450-21c7a3702bdd</t>
  </si>
  <si>
    <t>f9081092-6232-4295-85a9-79860f50b17f</t>
  </si>
  <si>
    <t>3dd21238-7e9b-4afd-9844-c044eef5b91c</t>
  </si>
  <si>
    <t>b88b5f95-addb-42c9-a27d-582c2c348cb9</t>
  </si>
  <si>
    <t>4c9907b8-20e1-4517-a9fb-e7288b60a86d</t>
  </si>
  <si>
    <t>f340a949-b8ea-4921-a1ea-69f0b08baaea</t>
  </si>
  <si>
    <t>6e52e9a8-2c3f-40da-a547-c80dc0db53f2</t>
  </si>
  <si>
    <t>565b9158-41f5-4d93-81e5-550b70a61432</t>
  </si>
  <si>
    <t>fe501b4e-2f28-497a-98fb-08525a2cfc26</t>
  </si>
  <si>
    <t>3d90e53f-873f-4b5a-b0fb-f88ed6050373</t>
  </si>
  <si>
    <t>90b03726-4db0-49dc-a4fc-299291029c61</t>
  </si>
  <si>
    <t>8a7353e1-25b9-4321-9e73-ea6982833a68</t>
  </si>
  <si>
    <t>75b80aee-59a3-44a7-ad5c-b9678bdfcd14</t>
  </si>
  <si>
    <t>5fd38de0-8464-438a-9b9b-096b67cab930</t>
  </si>
  <si>
    <t>d7de0034-08bd-4d38-93e3-4afe6c554ab5</t>
  </si>
  <si>
    <t>8b4af947-0242-4cd5-a1b9-626c164c612a</t>
  </si>
  <si>
    <t>1073d634-561f-48e6-ab63-948b1b507006</t>
  </si>
  <si>
    <t>5349f65f-ad1f-40f2-9b64-21f3017376d2</t>
  </si>
  <si>
    <t>16ab29c3-f4d9-4df3-88ea-4c04067c5cb5</t>
  </si>
  <si>
    <t>aad09ae9-090c-4832-ad52-c3b266745914</t>
  </si>
  <si>
    <t>2535a9b4-b7de-42c2-aa65-da9654c35705</t>
  </si>
  <si>
    <t>e32e3177-ffc2-41cb-a3bb-c2976475f632</t>
  </si>
  <si>
    <t>31146de4-4c3a-46de-bd6d-a9e78a99b5c3</t>
  </si>
  <si>
    <t>ca87e36d-24d6-4077-9a43-edd3a5faad7b</t>
  </si>
  <si>
    <t>468f7ae8-03ed-4a00-80ef-f433dcbea50e</t>
  </si>
  <si>
    <t>db95caac-b8d8-4cd9-a32b-1bc3ee16709c</t>
  </si>
  <si>
    <t>0ee3a81d-edc7-4bbb-8500-24f34813fd48</t>
  </si>
  <si>
    <t>e6b3c81f-3034-4532-8e03-8e4ceafba187</t>
  </si>
  <si>
    <t>ca1fcb93-cede-4b9e-acb3-3b554fae829c</t>
  </si>
  <si>
    <t>fad94836-757a-40df-88ec-07ff66ae877a</t>
  </si>
  <si>
    <t>6a647641-5d34-4980-9980-3128f840d04c</t>
  </si>
  <si>
    <t>ee3decb3-6829-4cb2-a32a-5ec9d1d3a898</t>
  </si>
  <si>
    <t>6e30fded-9862-4c66-8582-a4081c731d5a</t>
  </si>
  <si>
    <t>103579d8-ab20-48a7-9e9e-5ec6d8b602f2</t>
  </si>
  <si>
    <t>1a8ef669-eaa5-4e10-b8a3-765b436a104c</t>
  </si>
  <si>
    <t>e1588ee1-e4e0-4582-95ff-ddf8f2dcc30a</t>
  </si>
  <si>
    <t>0141d9d6-246f-4de7-a018-33397996763a</t>
  </si>
  <si>
    <t>2bee4e17-f997-42f0-a715-08caefdbafdc</t>
  </si>
  <si>
    <t>1953cddc-a8d5-4c2d-b8d9-702a88e1e0ae</t>
  </si>
  <si>
    <t>3285dde6-2c41-43aa-ac68-4dd60f3c5966</t>
  </si>
  <si>
    <t>f1a96585-82d6-4d6b-8ea8-b0d840674063</t>
  </si>
  <si>
    <t>51b220d4-af84-40b3-ab66-0dde42978502</t>
  </si>
  <si>
    <t>7741c022-a7da-40f9-aacf-3e33fb64eaa7</t>
  </si>
  <si>
    <t>57fd8a13-1f64-4cc4-997f-687fdf9b3439</t>
  </si>
  <si>
    <t>16ded3cc-0b4e-4390-a4d9-699d673d6339</t>
  </si>
  <si>
    <t>0455ebf9-50cb-462e-9c77-c72cbfe09923</t>
  </si>
  <si>
    <t>9384702a-5d39-4ab8-92de-2cba61cad79c</t>
  </si>
  <si>
    <t>a310ee7c-d7c5-4491-a06c-2aaa665bd102</t>
  </si>
  <si>
    <t>844df2d0-2c8f-4938-bf99-b554e7ef2813</t>
  </si>
  <si>
    <t>09985efc-d2c1-4bfd-bad0-41a4e4c68005</t>
  </si>
  <si>
    <t>8647b29a-e3dd-47c6-a7f5-00584aa1793a</t>
  </si>
  <si>
    <t>d4bd16dc-1e73-414e-9c92-dafe291e88e5</t>
  </si>
  <si>
    <t>80c087d9-315f-4dd0-b9d3-9d2f77084fe7</t>
  </si>
  <si>
    <t>9fa7aed1-6d55-435f-bc70-74762cc7b68d</t>
  </si>
  <si>
    <t>0c8e9125-c54a-490f-9b2c-c00fe9d77eb6</t>
  </si>
  <si>
    <t>24d15d30-5c6b-43b7-9c4a-83d2bd4361fa</t>
  </si>
  <si>
    <t>867cd9e0-f97b-4dcc-9a95-49d24258085d</t>
  </si>
  <si>
    <t>5f9df387-32b3-4480-b41c-4b86fce41423</t>
  </si>
  <si>
    <t>7136335d-e98a-4dfa-9427-33d27f67ec9b</t>
  </si>
  <si>
    <t>a4185d5f-1efe-49cf-89f5-657bb239ed20</t>
  </si>
  <si>
    <t>0ef93a5e-52d0-4db9-913f-cb88dcdcca08</t>
  </si>
  <si>
    <t>310a615c-b39e-4786-8f46-636f8172ee90</t>
  </si>
  <si>
    <t>b5f59c76-fa54-4e48-836b-7feb2c725b8b</t>
  </si>
  <si>
    <t>4f367b6a-06ec-477d-89dc-f2caff43afcb</t>
  </si>
  <si>
    <t>17be206d-6fe1-4e0b-ad97-f59967a0c16d</t>
  </si>
  <si>
    <t>1c23d794-0421-40c8-b650-3fb41250721e</t>
  </si>
  <si>
    <t>f156ffdf-d75b-4dc5-89ea-99c4153b3f17</t>
  </si>
  <si>
    <t>066e0449-2a1a-40f9-84c3-7a4fda527b7c</t>
  </si>
  <si>
    <t>52d25336-71a8-489a-b0a3-9780fbb24728</t>
  </si>
  <si>
    <t>2d96f438-2305-455b-abf0-795985509f82</t>
  </si>
  <si>
    <t>09debba0-65c5-4a6d-98fb-4b7f1eda94e4</t>
  </si>
  <si>
    <t>6dfadd51-cfc2-4c58-a744-9cfa1b35259c</t>
  </si>
  <si>
    <t>58266b7c-7268-40a4-b8df-1531806a5514</t>
  </si>
  <si>
    <t>1c90795d-74ab-4330-aa63-4ff680c41fa8</t>
  </si>
  <si>
    <t>ac68de89-ef2a-4023-9081-46f28003a32c</t>
  </si>
  <si>
    <t>2a3bd860-112b-4694-981d-9de8e1e5b2e7</t>
  </si>
  <si>
    <t>924da859-bc0c-4067-a956-cba5129d9ec5</t>
  </si>
  <si>
    <t>d57638f2-c92a-45c6-886c-666fbedd6037</t>
  </si>
  <si>
    <t>d13b9d22-3043-45a4-b884-9d40cddc900d</t>
  </si>
  <si>
    <t>ef9ae51d-c840-419e-a816-21ea11034b78</t>
  </si>
  <si>
    <t>45a6b972-4bdc-4ca0-8b56-c7718e521529</t>
  </si>
  <si>
    <t>b0db0579-38fe-4d7b-80a3-ebb8d4a24d1d</t>
  </si>
  <si>
    <t>77f79d49-d62d-49b6-bc67-dd6b0d7d0ec2</t>
  </si>
  <si>
    <t>ac3b6197-e222-4b76-aab4-e2f4aba374d7</t>
  </si>
  <si>
    <t>90b882ef-a92b-4aee-a8d1-166ceb18efcf</t>
  </si>
  <si>
    <t>271a40d3-dba1-4036-85dc-713c0b29f3e4</t>
  </si>
  <si>
    <t>c4e86cee-0f9c-4330-ba01-4379155ae4d2</t>
  </si>
  <si>
    <t>9e3e5c9b-0431-4e86-b614-8a129c38d2bd</t>
  </si>
  <si>
    <t>82e131b5-2e01-4c6f-ac93-ed0437614199</t>
  </si>
  <si>
    <t>07af064e-70e1-49a1-9c15-7a5149df856f</t>
  </si>
  <si>
    <t>e2f7ac26-0e99-43cf-9146-804629fe8976</t>
  </si>
  <si>
    <t>60b7dda6-4b75-4a4e-aa75-93db46165ce6</t>
  </si>
  <si>
    <t>19c3e0e5-edf2-4637-84cc-1ae8cd2963de</t>
  </si>
  <si>
    <t>2dbcc069-ac9a-4753-b4b5-700e87eab713</t>
  </si>
  <si>
    <t>63962f44-0f64-437d-9a41-8a50426550d0</t>
  </si>
  <si>
    <t>96bf2b85-1f72-45f0-86bb-fce1df1ebb4f</t>
  </si>
  <si>
    <t>f02c48c8-6314-4aa2-abcf-ec15210e17c5</t>
  </si>
  <si>
    <t>0565f4a0-e2d4-4457-856d-113465d14e73</t>
  </si>
  <si>
    <t>08331b71-087e-4eaa-bf56-50ef1ea2b464</t>
  </si>
  <si>
    <t>07cd5b84-a3b5-4ded-8bc6-4b64b9cac992</t>
  </si>
  <si>
    <t>c9978dcc-2fa8-444a-b765-cc00fc11d8dc</t>
  </si>
  <si>
    <t>5416f70b-a2bd-47d6-b768-22849169b656</t>
  </si>
  <si>
    <t>6a31566b-1952-49b6-93fc-b50f1fc10018</t>
  </si>
  <si>
    <t>a1fcab92-84c2-43e0-a9c6-d92c7dabfd78</t>
  </si>
  <si>
    <t>dc5d794e-9778-427e-a323-6a595220cf35</t>
  </si>
  <si>
    <t>9a5de153-fccf-48dd-8300-101251473701</t>
  </si>
  <si>
    <t>0521ec5c-27ed-45f0-a1fb-201d353b95a9</t>
  </si>
  <si>
    <t>4ffb924b-9873-4f02-bc2d-c68db95ce49f</t>
  </si>
  <si>
    <t>3f3b3c4f-b33b-44bf-96d6-4151cd90c744</t>
  </si>
  <si>
    <t>7f7db668-e055-4db2-8bdd-c84515eb88ea</t>
  </si>
  <si>
    <t>36fba5d6-8d93-4075-b085-7945f4cbc9e6</t>
  </si>
  <si>
    <t>9e5465fe-2e6d-4265-b7b3-cda4c2d55c13</t>
  </si>
  <si>
    <t>528f29fa-e032-416f-af59-4ba340479dfc</t>
  </si>
  <si>
    <t>9a410c26-d87f-4086-8a43-7b620a59b642</t>
  </si>
  <si>
    <t>f2cb2211-88f5-4d80-b502-41d2f3587577</t>
  </si>
  <si>
    <t>2f6e2a49-9d4c-4770-b1ae-a703705f0d16</t>
  </si>
  <si>
    <t>5a4fc3c1-338f-4af2-9014-f10c193ff311</t>
  </si>
  <si>
    <t>31dcf1cc-713d-4d2a-862c-8666661ae877</t>
  </si>
  <si>
    <t>0c565ab6-7237-40b0-9866-1559a5ebfb14</t>
  </si>
  <si>
    <t>dfdab044-b220-4d3e-b139-f989f4e89239</t>
  </si>
  <si>
    <t>4025f9ce-ca0f-4f18-8268-74f7bf31022d</t>
  </si>
  <si>
    <t>ebb23289-c18a-4e56-a141-68c6e42eeed6</t>
  </si>
  <si>
    <t>0cd1e3a9-101d-4d37-a6cf-2793ee6b26c7</t>
  </si>
  <si>
    <t>5bea3631-8068-417f-880d-04885e1f84c3</t>
  </si>
  <si>
    <t>d5117d0f-1a75-477d-b5fb-75234ce68f42</t>
  </si>
  <si>
    <t>0b52f97d-b333-4254-a6cf-424567d660a8</t>
  </si>
  <si>
    <t>f4a11784-ec77-4695-af87-792f20825bd7</t>
  </si>
  <si>
    <t>efcf46e4-16bb-4623-9a73-fc00fc3d0fea</t>
  </si>
  <si>
    <t>c4435e04-1e1c-4adb-b50f-8388b5680b52</t>
  </si>
  <si>
    <t>70080735-7ac5-4c3d-bf07-a65b7dbddb6f</t>
  </si>
  <si>
    <t>0510d234-acdb-4f36-b79c-510e1fb133f0</t>
  </si>
  <si>
    <t>873ac117-46d7-4f11-9b6c-8eaa03b5ea5a</t>
  </si>
  <si>
    <t>3415e9c8-3856-4ea8-8752-436277698b62</t>
  </si>
  <si>
    <t>478b6984-e436-4f18-b492-8914d0d285ae</t>
  </si>
  <si>
    <t>Bahçeşehir 2. Kısım</t>
  </si>
  <si>
    <t>d9766e53-22de-469d-94f9-8d0c2ee23c2f</t>
  </si>
  <si>
    <t>2474ff2a-b337-4806-a0b5-723495b162cb</t>
  </si>
  <si>
    <t>3e2314d6-9da8-4576-abf1-7be9653d0c9a</t>
  </si>
  <si>
    <t>5e4182d3-7f49-4e87-8577-2b4517cec062</t>
  </si>
  <si>
    <t>c0094e6d-0e2a-4f3e-84b5-9c8f57bf3fe7</t>
  </si>
  <si>
    <t>6714871b-257d-439f-bee0-8c5f067252e7</t>
  </si>
  <si>
    <t>9b1aa7bd-6686-4105-9874-16196d3aa4c4</t>
  </si>
  <si>
    <t>ad514e3b-ba8e-4b97-bdc7-e86c325aba23</t>
  </si>
  <si>
    <t>0d7f9b66-28c1-4108-a015-8bc97a3a8235</t>
  </si>
  <si>
    <t>2c7dc9a9-a624-497e-9893-3bf89e58589a</t>
  </si>
  <si>
    <t>5514f306-3932-4566-b7d7-11d81e7954bc</t>
  </si>
  <si>
    <t>667136fd-97ad-4dad-b273-fae01a4d560f</t>
  </si>
  <si>
    <t>0ff273aa-eb9f-47b2-afef-18d9695bce2f</t>
  </si>
  <si>
    <t>1b7b58e7-466f-48fc-aea9-87998d3629e5</t>
  </si>
  <si>
    <t>438e9673-e52a-4adb-89e4-6b5e0f73e5f8</t>
  </si>
  <si>
    <t>983c8d1f-2418-4c19-8a6b-b79b5ea4db38</t>
  </si>
  <si>
    <t>17a24c33-c123-4314-93e8-da7beae2197c</t>
  </si>
  <si>
    <t>e0a7b1bc-a42a-4615-b696-a1614ca5420c</t>
  </si>
  <si>
    <t>f61f389e-78e2-44f8-9d57-8d71f3074ed6</t>
  </si>
  <si>
    <t>a2089066-a033-44f1-9e3b-a3232d6a5630</t>
  </si>
  <si>
    <t>ac78f89b-7b1e-476e-9b2a-7995527f5526</t>
  </si>
  <si>
    <t>5abf9631-39f2-46f3-bb47-2b7b2d210111</t>
  </si>
  <si>
    <t>a42cc4fa-8545-4767-a6f3-79f43afa7a29</t>
  </si>
  <si>
    <t>67a037f1-44db-41d3-846b-598f5960628d</t>
  </si>
  <si>
    <t>8611e282-3dcf-47e6-84f8-e8050283974a</t>
  </si>
  <si>
    <t>d6389a52-6675-4a71-8a7c-6acf75ce782a</t>
  </si>
  <si>
    <t>6d45293d-0f64-473c-869f-5c9d08c54ffa</t>
  </si>
  <si>
    <t>cea6589d-2626-4378-b6e8-da44c16920ba</t>
  </si>
  <si>
    <t>b03f3cb8-1101-494d-a846-86ff36cfa180</t>
  </si>
  <si>
    <t>31b25e2e-afe4-453a-b609-a2afe3d8a62b</t>
  </si>
  <si>
    <t>96c8cd2d-32d9-4ba3-ac50-f5ec0d900078</t>
  </si>
  <si>
    <t>ae7107c1-04e5-4f42-9d36-cc1c225c5faf</t>
  </si>
  <si>
    <t>acc8e452-7ecc-4e1a-9712-159a4ff6cb97</t>
  </si>
  <si>
    <t>88104dbe-05b6-4831-bfdf-6259a907afba</t>
  </si>
  <si>
    <t>29662045-50d2-41b6-bd3d-8022265a948e</t>
  </si>
  <si>
    <t>47b1d334-bdca-4859-80c3-f650e20ee1f1</t>
  </si>
  <si>
    <t>a7ad94f1-19b2-49af-86fd-e3acfec3fd76</t>
  </si>
  <si>
    <t>8aa6d160-0dae-42d3-851d-6c3a9ef1d13a</t>
  </si>
  <si>
    <t>b3476733-c779-4860-b33f-3e37cedc6572</t>
  </si>
  <si>
    <t>2483a199-41c7-4deb-a033-f22147d61933</t>
  </si>
  <si>
    <t>1ec75cff-b196-4feb-a43b-cefa82474e5b</t>
  </si>
  <si>
    <t>84f2166a-9664-449e-bdbb-7bcf9372e0e6</t>
  </si>
  <si>
    <t>0250b433-3230-46b5-b195-62188a2db47b</t>
  </si>
  <si>
    <t>c7008d7a-3602-4bff-8647-e786d1e584b1</t>
  </si>
  <si>
    <t>c0691ee2-ea5b-482a-8fbd-49609bb6f1ac</t>
  </si>
  <si>
    <t>c1da1cf0-4d49-496e-9e75-241e76d2acb3</t>
  </si>
  <si>
    <t>ff042712-9e70-45d3-be75-e280d65d40af</t>
  </si>
  <si>
    <t>80b7bc26-0948-454d-a16b-2c2f90d5982c</t>
  </si>
  <si>
    <t>1d004199-6a55-47a1-ba2e-942435fed9d6</t>
  </si>
  <si>
    <t>d9aceb43-9faf-4b9b-80d0-a7cecae4fadb</t>
  </si>
  <si>
    <t>d087d2c9-c33c-47e4-86d8-650329ac02e8</t>
  </si>
  <si>
    <t>0b3a5b2e-b427-48a8-8f90-4fc92684bf57</t>
  </si>
  <si>
    <t>446c4c07-4b19-45ff-9bd2-995a19c217c3</t>
  </si>
  <si>
    <t>9e2cc117-8d18-4727-ad07-8a69acf11a9c</t>
  </si>
  <si>
    <t>15a61baa-bfc8-4102-b988-89b554aa3083</t>
  </si>
  <si>
    <t>629c0abd-f7cb-46f2-8592-aba16c63f539</t>
  </si>
  <si>
    <t>47eac262-58fa-4f18-b000-c57c87b0d31f</t>
  </si>
  <si>
    <t>2d9321e1-4ae9-45f4-ab9b-1a8143f5b6cd</t>
  </si>
  <si>
    <t>4849ad09-4c01-44ff-99ff-b65af601e206</t>
  </si>
  <si>
    <t>d36be65d-72ed-45cb-8464-2defc1e26b4c</t>
  </si>
  <si>
    <t>2a6cc5af-a12f-46df-9c62-5bbaf36403df</t>
  </si>
  <si>
    <t>5e83828d-d716-426f-ad70-f943eb102143</t>
  </si>
  <si>
    <t>4de0914e-7425-472b-8085-1dbdfec89214</t>
  </si>
  <si>
    <t>d4e3ceea-6bf5-48c0-9c75-c4ad0b944244</t>
  </si>
  <si>
    <t>8a1f3008-b916-4a91-94ee-afc38e5a6dab</t>
  </si>
  <si>
    <t>53b24afa-e0fe-4032-84ce-6b7f09e6b95b</t>
  </si>
  <si>
    <t>72277164-b27c-4278-b2c6-f2f1eb609b98</t>
  </si>
  <si>
    <t>80dc1a59-cfef-4f09-a324-f0e896d71fb8</t>
  </si>
  <si>
    <t>78399a52-6369-47df-a3cb-d44e7ee0d7a8</t>
  </si>
  <si>
    <t>18cf0954-f4cd-4141-99ba-86240299ddff</t>
  </si>
  <si>
    <t>e1996a18-7560-4049-9427-05d75b013fae</t>
  </si>
  <si>
    <t>beccb7bc-f9e4-463a-9be7-4123b5d558f7</t>
  </si>
  <si>
    <t>e4a832af-b22f-494a-b271-92435f033b6a</t>
  </si>
  <si>
    <t>40303b58-2c05-45d5-bee9-2f616c7b4668</t>
  </si>
  <si>
    <t>d4e42631-d083-47d2-b9b3-6a912e268155</t>
  </si>
  <si>
    <t>52a19d20-ec31-4ee3-a259-d70716c5d0ac</t>
  </si>
  <si>
    <t>c129e4dd-eaae-4870-a150-0261cecfe3ab</t>
  </si>
  <si>
    <t>fee97e8c-322d-4a6b-bd30-80540fe76c85</t>
  </si>
  <si>
    <t>d127d1e7-c9f1-429a-8788-176c95813f6e</t>
  </si>
  <si>
    <t>0e3a3ef2-7832-4cb4-bc63-b85cf0a38ed7</t>
  </si>
  <si>
    <t>42d20f33-8a61-49c5-a53f-19a47efdb093</t>
  </si>
  <si>
    <t>6bda2ab7-d6a8-4008-8d48-b9635663218e</t>
  </si>
  <si>
    <t>bad0c060-d44f-4dc0-9a3f-094d1bba0c1e</t>
  </si>
  <si>
    <t>922b8fcd-fa44-4951-ad52-734e6629594e</t>
  </si>
  <si>
    <t>b1f69160-e7cc-4842-b014-c09be1b1df94</t>
  </si>
  <si>
    <t>2276bc18-b5f0-4b7b-b8b4-3079234dc5df</t>
  </si>
  <si>
    <t>d7489c2a-9b60-4138-bc2e-f21872fd48a5</t>
  </si>
  <si>
    <t>13cef571-71d4-4b56-84c4-835c8fcff309</t>
  </si>
  <si>
    <t>f2f17b39-4d87-4afa-8a06-46d467478fa3</t>
  </si>
  <si>
    <t>2819ba82-2cc6-4332-be20-0f562e1d8989</t>
  </si>
  <si>
    <t>a6f6d3eb-5c89-41ca-9536-5c75221e136f</t>
  </si>
  <si>
    <t>0194f4bd-705d-4d69-b34a-9c54acb57e44</t>
  </si>
  <si>
    <t>720b94f6-b9fd-45e0-a7e1-6d2fdd627309</t>
  </si>
  <si>
    <t>5802a225-b2ca-4157-953e-17e5e86ade59</t>
  </si>
  <si>
    <t>ba7de0fb-13ac-48b5-a9e4-170b0147049e</t>
  </si>
  <si>
    <t>8d557b35-1e18-4473-818e-0d11bb215f67</t>
  </si>
  <si>
    <t>da73851e-8107-4c8e-8bd7-8270932eca26</t>
  </si>
  <si>
    <t>7488e1a1-0648-4084-a42d-2812c5f929d3</t>
  </si>
  <si>
    <t>898986a3-21d0-4d2c-aa6a-c547973e2e45</t>
  </si>
  <si>
    <t>68b206cc-146d-45bb-a3c9-d7764e43bdcd</t>
  </si>
  <si>
    <t>1d2f5a3c-4150-4f6b-89dc-44e4d0205db6</t>
  </si>
  <si>
    <t>67032147-c7ef-495c-8df1-dddbfeea6fc9</t>
  </si>
  <si>
    <t>1d7234b6-5472-40ac-9072-339ca2f6da62</t>
  </si>
  <si>
    <t>e2de5fc9-2e9d-4702-8eef-19c8744bd89d</t>
  </si>
  <si>
    <t>56b1841e-4683-4ba9-b280-0c63573c7e18</t>
  </si>
  <si>
    <t>Orhantepe</t>
  </si>
  <si>
    <t>13acdc4d-dbd6-4545-9916-b66147561b96</t>
  </si>
  <si>
    <t>6c5a74d7-f7c4-4e07-b5f3-ddcbeca40163</t>
  </si>
  <si>
    <t>3679a4f4-f7a7-4319-b08a-62c8dd81bb90</t>
  </si>
  <si>
    <t>05fe4abe-5914-401a-9e52-fc0f4776d2fb</t>
  </si>
  <si>
    <t>fd439f2c-4f0d-4c2a-ab79-8ba20451a5a4</t>
  </si>
  <si>
    <t>eeb7dc33-56a5-4128-81fc-7954ee566d96</t>
  </si>
  <si>
    <t>9883f2a0-13a9-4abc-8d7a-a1d98d16af01</t>
  </si>
  <si>
    <t>1bf0eddc-059a-4974-9dfb-8c22426d0688</t>
  </si>
  <si>
    <t>744e0f63-55bb-4a06-af8e-f6decee9bc51</t>
  </si>
  <si>
    <t>79f2f9db-38d2-4de5-ab30-8f0ddece3501</t>
  </si>
  <si>
    <t>8ca6d012-9f2c-4217-b2a7-537a50551ee2</t>
  </si>
  <si>
    <t>98f90c69-0f5c-4079-b40e-2555c94f49ee</t>
  </si>
  <si>
    <t>c972acb6-0399-4e82-921a-b531a7c0245c</t>
  </si>
  <si>
    <t>c51844ef-a127-4e2f-8602-96f102c42e2f</t>
  </si>
  <si>
    <t>aa27f7fa-ef5e-4ef0-886c-143185428434</t>
  </si>
  <si>
    <t>d19b67d5-2dc5-4723-ae54-1e565da10951</t>
  </si>
  <si>
    <t>2a15177f-b874-400b-8567-0dccf20e49e0</t>
  </si>
  <si>
    <t>840543a1-854d-4c3f-a75d-d91cdd706fe7</t>
  </si>
  <si>
    <t>670b444f-43dc-4466-a0a2-70fd5eb51f80</t>
  </si>
  <si>
    <t>f2e672a1-0959-4a90-b856-4fc56361be01</t>
  </si>
  <si>
    <t>46b52813-f985-4b7c-b394-2363f14b5a9b</t>
  </si>
  <si>
    <t>309694de-b1fe-453a-8b4c-86cca8badf08</t>
  </si>
  <si>
    <t>e6073614-987a-4d79-896e-cc88a7b793ae</t>
  </si>
  <si>
    <t>436ce5d8-fd9b-46b5-b8bf-6ec1e35f0852</t>
  </si>
  <si>
    <t>ee8dab43-6655-4fbb-ac38-243fe4b059e1</t>
  </si>
  <si>
    <t>70050626-8ac1-4378-8dcb-39e23a05e9fa</t>
  </si>
  <si>
    <t>9bc11fd5-9bc9-48c5-bf72-dbd2914a9c94</t>
  </si>
  <si>
    <t>dba1f4bb-c771-4cb0-bf7f-cb7eac5b4636</t>
  </si>
  <si>
    <t>6a8d7a9a-6637-4808-80da-0899ecb10b11</t>
  </si>
  <si>
    <t>7af6a9d9-bbd4-4a27-af11-609d268da8d0</t>
  </si>
  <si>
    <t>7d6c92cf-1166-44a3-878c-27d8e5d08f32</t>
  </si>
  <si>
    <t>94e68de1-9755-4c90-9a19-0140d583f381</t>
  </si>
  <si>
    <t>3ffd0ef6-aeb7-48e1-ab97-057e508661f4</t>
  </si>
  <si>
    <t>5a87ea5a-c058-48f8-b33f-778322c29ad1</t>
  </si>
  <si>
    <t>46cc449c-ebf3-4163-8876-ff6c545c24ce</t>
  </si>
  <si>
    <t>a0fd6033-6065-4a4b-aa54-0b03137ac1d0</t>
  </si>
  <si>
    <t>2e02b31b-883a-41bf-bfb4-dd7d55ae225e</t>
  </si>
  <si>
    <t>7f3ae607-4333-4e5a-bbc4-1fa455ec0e8c</t>
  </si>
  <si>
    <t>69ad1e58-6be9-4eca-aac8-7c092d12a9d2</t>
  </si>
  <si>
    <t>93e327af-68b0-424a-a95b-c236b7546a2e</t>
  </si>
  <si>
    <t>e9e70bdd-c26f-4382-a486-4e97e6f159e1</t>
  </si>
  <si>
    <t>bdf51885-39e8-4459-91a8-3511ac2f5830</t>
  </si>
  <si>
    <t>a4dab819-7877-44f2-99c0-629a2cf99497</t>
  </si>
  <si>
    <t>83f3d1a6-c5dc-4573-8753-4981cb034505</t>
  </si>
  <si>
    <t>ca6db553-3440-4835-aac0-ccde5c072ea4</t>
  </si>
  <si>
    <t>00162fd3-21b4-4371-bebe-db6b081d86ef</t>
  </si>
  <si>
    <t>16f21605-7f66-49d5-b697-9c229d93a936</t>
  </si>
  <si>
    <t>b362aa1e-99c1-4612-ad55-4c621097ebdc</t>
  </si>
  <si>
    <t>15d42cd3-ab1c-4d66-b306-79ec2692ac99</t>
  </si>
  <si>
    <t>ce74b318-fdd3-49f4-9a43-d65c7bfac50c</t>
  </si>
  <si>
    <t>fc530089-bffb-4507-91c0-4b62d91ffb9d</t>
  </si>
  <si>
    <t>ae24648e-3999-4312-85bb-074a9fd4c549</t>
  </si>
  <si>
    <t>e8a86ccf-e6a5-41e7-bba3-dd10e4b89bdf</t>
  </si>
  <si>
    <t>5ec300ee-59c3-4808-9922-c1f10a5cb409</t>
  </si>
  <si>
    <t>eef67d7f-57ce-4a3d-943b-d263666edeff</t>
  </si>
  <si>
    <t>6d4d5bf2-1451-438c-bb25-974a4d7b1cf9</t>
  </si>
  <si>
    <t>1d9b664f-30fe-4af1-b79d-7d4d085044e3</t>
  </si>
  <si>
    <t>2666a992-8761-40cb-918f-2049918fce44</t>
  </si>
  <si>
    <t>05bc7155-e887-469d-8c3e-e3675db60fb5</t>
  </si>
  <si>
    <t>314f55c0-b5c7-4b91-9e29-47a77a996bf6</t>
  </si>
  <si>
    <t>da7d7ee7-90cd-41be-bf93-b93987fdc0f0</t>
  </si>
  <si>
    <t>b5114ceb-dca1-48da-bb98-9df7b6992d01</t>
  </si>
  <si>
    <t>cc14b0ed-da9e-4d23-b13a-ca7921b2bbf1</t>
  </si>
  <si>
    <t>c9ad2689-42db-4ea4-9d19-164a2f21bcf9</t>
  </si>
  <si>
    <t>0fb58068-1605-49d5-9f46-1aea9665e38f</t>
  </si>
  <si>
    <t>3e32a987-5961-45b1-9567-b370e6110c75</t>
  </si>
  <si>
    <t>7f9db3e3-6344-4ab4-bc9f-28ba793db374</t>
  </si>
  <si>
    <t>19d8057a-1002-40bb-9727-e5f779a0c202</t>
  </si>
  <si>
    <t>df45f7af-4633-4186-96ac-e9153b777eaf</t>
  </si>
  <si>
    <t>86f591f5-9fef-4ca4-b216-5a4b7d3f4a2e</t>
  </si>
  <si>
    <t>d0c5567c-b127-4876-a1b9-bbb3a5fcadbf</t>
  </si>
  <si>
    <t>146cc006-4223-49a8-875e-5e158a3088ec</t>
  </si>
  <si>
    <t>b6df41c4-86a2-4f32-94ed-c2f66ad07155</t>
  </si>
  <si>
    <t>1938080e-654e-4cec-9f7d-2680930bac57</t>
  </si>
  <si>
    <t>3e1e2830-9dee-4579-9519-9c5ac681684a</t>
  </si>
  <si>
    <t>58ce4fc6-d415-4469-a3b7-794055f58ea3</t>
  </si>
  <si>
    <t>bc100b79-85dc-4172-b6ee-74f0daace1c1</t>
  </si>
  <si>
    <t>fdf36bb2-8636-4577-940e-ab69afab9d69</t>
  </si>
  <si>
    <t>1b459ff8-5150-4173-bed7-b696516f70b8</t>
  </si>
  <si>
    <t>41b696ca-4d1b-4483-9653-cf727af97367</t>
  </si>
  <si>
    <t>908b9787-9f63-4fbd-bc50-3ab7ca877a13</t>
  </si>
  <si>
    <t>59de3205-f747-4598-9c58-01773f2eda7f</t>
  </si>
  <si>
    <t>cf0bd57e-478e-4a89-852d-7d1609aa793b</t>
  </si>
  <si>
    <t>4405ee01-d0be-4bb2-85dc-97a12221c933</t>
  </si>
  <si>
    <t>a793993d-92ed-4c0e-9ef5-ede4c109671c</t>
  </si>
  <si>
    <t>f9ea8ed9-a626-48b2-bd62-6e3ef57f467b</t>
  </si>
  <si>
    <t>768e0e2e-bd82-43dc-9d05-78a4772d5ff2</t>
  </si>
  <si>
    <t>55958dfa-7181-448a-8a6e-975108e0f7e4</t>
  </si>
  <si>
    <t>481c2b2c-40fe-49fe-b08c-4ed81a71ad13</t>
  </si>
  <si>
    <t>90250b6a-91e0-475d-8a9d-8d58d028c12d</t>
  </si>
  <si>
    <t>852ce1be-591d-48a1-91ae-c550ad904163</t>
  </si>
  <si>
    <t>17f3beb4-e9b0-4c74-81b6-8c735d2b9622</t>
  </si>
  <si>
    <t>15cabdb7-472b-4e5e-aff1-973a2f64a90b</t>
  </si>
  <si>
    <t>24b46437-a65f-49bb-b3bb-7e143ba5302a</t>
  </si>
  <si>
    <t>7c882ed4-05f8-43f9-9263-5a4fd41fde16</t>
  </si>
  <si>
    <t>418af37f-1c4b-41a9-897c-bde294f986aa</t>
  </si>
  <si>
    <t>5ab61e6e-6fd5-4d82-820a-3558279f2d86</t>
  </si>
  <si>
    <t>6490fe96-16bc-4868-9400-bf4fdacf65a6</t>
  </si>
  <si>
    <t>ca38b6cc-71c9-4730-9989-c27bdfd14fc4</t>
  </si>
  <si>
    <t>ae58ae14-4430-4fa7-9db7-f379b667778c</t>
  </si>
  <si>
    <t>de497709-3403-4bc7-8404-d1b299d17d7b</t>
  </si>
  <si>
    <t>99e8a131-072a-4224-bdfd-7e9e2c005302</t>
  </si>
  <si>
    <t>99b83820-a679-4769-90c0-230bd7fad6e7</t>
  </si>
  <si>
    <t>41933fd0-4c02-4978-8e92-f1881b4db20c</t>
  </si>
  <si>
    <t>1db81d39-5953-4359-a088-a1024db414b2</t>
  </si>
  <si>
    <t>c632a79a-6f17-4b6c-b4ce-af6b5710d847</t>
  </si>
  <si>
    <t>10717ba7-9f0c-40eb-ab1d-516ab89b3632</t>
  </si>
  <si>
    <t>f5296852-53a6-4bec-8007-0a6f2e28406a</t>
  </si>
  <si>
    <t>0a1ac455-bf41-4da3-9042-157b86b9ed28</t>
  </si>
  <si>
    <t>a23cfa2e-b2fd-48b1-8e91-217baaa69ba9</t>
  </si>
  <si>
    <t>43946de5-e4cb-48f1-a8b9-02cd4b1c6688</t>
  </si>
  <si>
    <t>747f8710-b382-46e5-b4c6-3aa3bc49087e</t>
  </si>
  <si>
    <t>0de08cbc-2d46-4bef-b1ca-a30491939825</t>
  </si>
  <si>
    <t>cd0467c9-d8ed-42b7-b9c3-bd6f71fbed62</t>
  </si>
  <si>
    <t>c665dfae-1c19-45c3-a641-c1f9b39abc66</t>
  </si>
  <si>
    <t>38d33860-f013-4028-91e3-41bc1c794a75</t>
  </si>
  <si>
    <t>92c64cbf-b2fe-42c9-afda-110c4ab98718</t>
  </si>
  <si>
    <t>f186f53c-7355-430f-811d-e576aae06fb0</t>
  </si>
  <si>
    <t>645f02d1-54d4-4503-8da2-9170d9a12501</t>
  </si>
  <si>
    <t>60a44d08-7289-4b0a-a1e1-ed19959b498f</t>
  </si>
  <si>
    <t>199ce386-fa58-4489-b1a9-5ff225316df9</t>
  </si>
  <si>
    <t>b0299866-b9b7-4583-935f-f4cef044fa92</t>
  </si>
  <si>
    <t>503c28e1-684f-40f4-9618-08fae9f0b05c</t>
  </si>
  <si>
    <t>fc6a5ed8-8f21-46b7-9c25-9ced0f851679</t>
  </si>
  <si>
    <t>b3a20afe-b35c-4d05-824d-905a26fe82c9</t>
  </si>
  <si>
    <t>8fe1f393-ea5e-46f1-a13c-e9463a947c24</t>
  </si>
  <si>
    <t>eeee35ee-1e2f-4854-a168-ccc140cf0f23</t>
  </si>
  <si>
    <t>aa38a696-2474-4ac5-b642-2e563b36e867</t>
  </si>
  <si>
    <t>a72af047-3bd3-4f47-ba5f-4c12472e3df4</t>
  </si>
  <si>
    <t>10bd07ee-8f7b-4d21-b963-d57b7986bca9</t>
  </si>
  <si>
    <t>043d8bd6-a076-4695-8a74-6ab7bbf84586</t>
  </si>
  <si>
    <t>39880976-fc9a-4e9e-ba2e-d6731c7e1ed6</t>
  </si>
  <si>
    <t>960a31d9-5d96-4b7f-ac21-21bdf59ea4dd</t>
  </si>
  <si>
    <t>91346ff7-e5c4-4cc6-87f5-6ee7c9ddc318</t>
  </si>
  <si>
    <t>41a8fc9a-278e-4f29-8dd9-9707b8ddf8e4</t>
  </si>
  <si>
    <t>3ae6607a-e916-42bb-8c35-3dc7f90045e2</t>
  </si>
  <si>
    <t>d46aca4a-9177-41a8-8294-bb7be1fede09</t>
  </si>
  <si>
    <t>97eeb7fc-83fe-45ab-9d9a-b21b09eca987</t>
  </si>
  <si>
    <t>c878f40b-0c13-4535-b09d-c8e5e790fcf4</t>
  </si>
  <si>
    <t>5415a019-37fa-4214-9891-2568c8ef3941</t>
  </si>
  <si>
    <t>e2d7f6f3-d1bb-4813-913a-3851a87a00f4</t>
  </si>
  <si>
    <t>66fde67b-1a5f-48b4-aa13-662262be8181</t>
  </si>
  <si>
    <t>b2797058-19b2-4247-8de8-2701363eaa8a</t>
  </si>
  <si>
    <t>b53ae4d9-c4f7-46be-90b0-92fdc378a2da</t>
  </si>
  <si>
    <t>d01076f5-b2c0-4232-9d33-ac6222af376c</t>
  </si>
  <si>
    <t>1b7097d5-4af1-4594-bb54-41be5345d275</t>
  </si>
  <si>
    <t>8b264491-dbf0-491c-9c73-8452afadd853</t>
  </si>
  <si>
    <t>ba4c2b13-64f1-48f3-adb6-5b99a7e03b94</t>
  </si>
  <si>
    <t>2577a7af-6945-4d74-9dc0-6548708c54d1</t>
  </si>
  <si>
    <t>205579d6-4896-408d-9915-6f49f1200161</t>
  </si>
  <si>
    <t>711ef866-56ad-4c28-91b9-33edcff8c30b</t>
  </si>
  <si>
    <t>f5efb6a9-aabc-4b64-b717-cdc967215659</t>
  </si>
  <si>
    <t>5d1b4a25-2102-48d8-bd1a-4ed3beafbf9b</t>
  </si>
  <si>
    <t>Yalı</t>
  </si>
  <si>
    <t>8140ce32-a58b-4568-af5c-390cf4bf71fd</t>
  </si>
  <si>
    <t>2a7c27d9-2719-4b3e-9b22-a54dc1c851f1</t>
  </si>
  <si>
    <t>bc2e5446-d378-487c-98ce-c1bfcc85d235</t>
  </si>
  <si>
    <t>7ad15620-0537-4bf2-8817-13c73e5577b4</t>
  </si>
  <si>
    <t>96eeb4db-d6e9-44b0-95c8-105b5d6dba2d</t>
  </si>
  <si>
    <t>b8414e86-efae-4861-8bdc-d6a9b51a1351</t>
  </si>
  <si>
    <t>a320f0af-2b21-4f27-9e23-577ad497a604</t>
  </si>
  <si>
    <t>916d39bd-bc4e-474a-8f2b-de32fbbaf56a</t>
  </si>
  <si>
    <t>11fba6a6-070d-4118-83dd-a411a69466e0</t>
  </si>
  <si>
    <t>c009efad-baa6-4146-834b-6a2b942e46fa</t>
  </si>
  <si>
    <t>a0de5dbe-53e7-4f6c-ba3f-f51c5c1723db</t>
  </si>
  <si>
    <t>6a153175-5b53-4ccc-99e8-2be58743f999</t>
  </si>
  <si>
    <t>db955441-dc36-48b2-b64b-2fa37c55f4f5</t>
  </si>
  <si>
    <t>d846d263-4cd7-45a4-ac8a-00bf0ea58eab</t>
  </si>
  <si>
    <t>571c5a81-6574-4fd2-8b72-b49c8197a9dc</t>
  </si>
  <si>
    <t>0fd317ca-ae82-4b81-9231-eb48e09fc560</t>
  </si>
  <si>
    <t>901743be-6c61-4bb7-82ea-f29bf3b99bce</t>
  </si>
  <si>
    <t>a4a33741-77cd-42f6-b87c-b087c8e36e11</t>
  </si>
  <si>
    <t>2f8ab73e-95fb-4b37-8c99-e3bf147a08bf</t>
  </si>
  <si>
    <t>82722bde-0eaa-444e-b4cd-85a2aac8d67a</t>
  </si>
  <si>
    <t>a3f2a53d-69bf-4b82-9112-445d4bad977b</t>
  </si>
  <si>
    <t>2bdb4e94-ac6b-44a2-901c-9e2ef39e049f</t>
  </si>
  <si>
    <t>c3eac5be-0f2f-4432-b9c7-c5d942a7079b</t>
  </si>
  <si>
    <t>185925f5-f042-410b-967a-456e56d44108</t>
  </si>
  <si>
    <t>047002e6-c872-4af4-9ae1-3fd386c101cf</t>
  </si>
  <si>
    <t>4683e67d-98e9-4b8d-b920-563ee29d77dd</t>
  </si>
  <si>
    <t>7e4052b0-a67d-4443-b81f-8d2a48e31f87</t>
  </si>
  <si>
    <t>75d4c09e-5216-4f0c-954c-e41b81ac0c02</t>
  </si>
  <si>
    <t>cd67924e-9657-46ab-8729-89ad0d4087a8</t>
  </si>
  <si>
    <t>fac1eec1-9f10-4c4f-bb88-ae1fe92b1b26</t>
  </si>
  <si>
    <t>3dd24c48-fd13-4202-a37a-86f0bb49c2eb</t>
  </si>
  <si>
    <t>3f76bbc3-5a29-44b4-8e39-936688315fc0</t>
  </si>
  <si>
    <t>8a9c7b47-e193-40dc-9ca7-549e352f1c1f</t>
  </si>
  <si>
    <t>74c3c664-3834-4205-9e92-06f2edfcd26d</t>
  </si>
  <si>
    <t>2410a1ff-13ce-4974-8be0-3dbf6e70d7fe</t>
  </si>
  <si>
    <t>a3535934-9b19-46e1-ae47-d05fc885b302</t>
  </si>
  <si>
    <t>8db534a0-8f77-4ed0-bfe7-cf5dda89faed</t>
  </si>
  <si>
    <t>05f08943-f21b-4d26-9985-f51cf59f0cd7</t>
  </si>
  <si>
    <t>d3805f22-06ac-47f8-bc8f-a40ee62c2eaf</t>
  </si>
  <si>
    <t>e121313f-35cc-47f7-bfdc-694eb17a1fa3</t>
  </si>
  <si>
    <t>2e776c2d-80dc-4018-8ab3-9b64cd6eee01</t>
  </si>
  <si>
    <t>779f1d5c-016f-430c-8d53-d60062327b72</t>
  </si>
  <si>
    <t>2ccdcb1d-769b-498f-910d-1224b7667020</t>
  </si>
  <si>
    <t>21ab5479-44ae-4404-8732-5b3673aae505</t>
  </si>
  <si>
    <t>ca2d18f6-3e27-48d2-b291-52b3e3b645ba</t>
  </si>
  <si>
    <t>4e30fec3-927a-458d-8c42-219329030266</t>
  </si>
  <si>
    <t>b2b58571-7046-4a95-9a0d-5d9bf8a59410</t>
  </si>
  <si>
    <t>31abf405-d4a0-4010-a38b-72373bf71538</t>
  </si>
  <si>
    <t>b0c19406-50b3-4f48-a4f5-0b555067c0a4</t>
  </si>
  <si>
    <t>e3b03b4b-eaee-4145-a18c-98eaa2900a8c</t>
  </si>
  <si>
    <t>9e59d97e-b870-4296-8a8c-b2a96aa331d4</t>
  </si>
  <si>
    <t>d2699cbb-f33d-4d9a-83bd-f47ad1a0aa66</t>
  </si>
  <si>
    <t>fec620ab-b3a2-45c6-95c3-aa04e49e19c9</t>
  </si>
  <si>
    <t>3811f705-b80b-451e-bb84-d0421f0d33c0</t>
  </si>
  <si>
    <t>ea0fdcc6-25d2-4831-a78a-cf8d2d5ee79b</t>
  </si>
  <si>
    <t>fc42aac6-9096-4a46-ba00-677b79572d9a</t>
  </si>
  <si>
    <t>efafa40e-d9a4-47d5-bebd-ac1763ef7e09</t>
  </si>
  <si>
    <t>b75552f2-3458-4074-b66d-7f9ef6051bf0</t>
  </si>
  <si>
    <t>e2cab63a-2a1a-46a4-ab75-19457acb050b</t>
  </si>
  <si>
    <t>a3f70264-5e08-42c7-bcce-8549592e5c60</t>
  </si>
  <si>
    <t>08bbe764-1604-4a1f-bf33-55f8e91cb286</t>
  </si>
  <si>
    <t>5adae95b-fd4e-4161-97c6-c4efe8723afe</t>
  </si>
  <si>
    <t>8dcbfa06-8769-4cc7-8b0e-496cff467235</t>
  </si>
  <si>
    <t>3416ee05-68f4-4388-8a91-b82dd8b71207</t>
  </si>
  <si>
    <t>76372439-9edd-478d-be91-ae76e0e2e602</t>
  </si>
  <si>
    <t>b7cfb65b-9ee8-4445-af91-c721311a9bb5</t>
  </si>
  <si>
    <t>0798b3fa-251e-4842-98a4-2752ef518be9</t>
  </si>
  <si>
    <t>b85f55e4-1d41-4726-9cc5-0c4d71cad8ad</t>
  </si>
  <si>
    <t>606b1fa8-d486-4f06-9f61-8d875a7fa206</t>
  </si>
  <si>
    <t>705e549a-be5e-4890-af7c-2e14758fe6dd</t>
  </si>
  <si>
    <t>c462b3dc-f562-45ec-b015-d449c03e9cdd</t>
  </si>
  <si>
    <t>604bdbd5-042f-4650-a738-4481f7f23a1f</t>
  </si>
  <si>
    <t>52cb5c72-723f-46c9-984b-c3a369a055f1</t>
  </si>
  <si>
    <t>7be8c2a6-fdd4-406c-baa7-272c157f3a2a</t>
  </si>
  <si>
    <t>0f226e44-ee07-49db-84f3-d61487c7a48f</t>
  </si>
  <si>
    <t>5ba560de-fc44-44b8-93b5-b0809fa89f6d</t>
  </si>
  <si>
    <t>80755300-b29e-4fb3-bd3a-75a3c94e7d01</t>
  </si>
  <si>
    <t>26febf28-fb9e-4d36-b3d9-4c44b0296653</t>
  </si>
  <si>
    <t>205e51c8-4e78-4889-bc9d-b1f4c0110cc7</t>
  </si>
  <si>
    <t>471d2188-3574-4b10-9e8f-2ea9285889f9</t>
  </si>
  <si>
    <t>6d85c479-c59a-4fdb-8db6-55335bdc1b7e</t>
  </si>
  <si>
    <t>df6d3b46-928d-402d-b8e5-d7d09b637803</t>
  </si>
  <si>
    <t>cfaf3b82-48f5-4d59-8358-11cf6c9ca536</t>
  </si>
  <si>
    <t>9651ee1f-4ba7-4c0c-aa93-b9539b10bb4e</t>
  </si>
  <si>
    <t>9ffcb05e-0714-4ba8-b7e6-b2d898f855b6</t>
  </si>
  <si>
    <t>541d57cd-1833-4500-94c9-6ec830841143</t>
  </si>
  <si>
    <t>4bc1758d-0e9e-4d38-9ad7-cce3f57fec9d</t>
  </si>
  <si>
    <t>Uskumruköy</t>
  </si>
  <si>
    <t>da013975-40ed-4762-87bc-b540c4cc43b2</t>
  </si>
  <si>
    <t>22ae22ca-a408-4161-a6b5-0691db07e64e</t>
  </si>
  <si>
    <t>0fad7d6d-d76d-4e73-a8ce-05bdcd776ffc</t>
  </si>
  <si>
    <t>a7f69328-d1c6-4828-b70f-cf607bbbb393</t>
  </si>
  <si>
    <t>9c5dd7ba-32b2-422b-a77b-85edd5071cd7</t>
  </si>
  <si>
    <t>bc4c30ad-441b-4a98-8bdc-08a5d925c012</t>
  </si>
  <si>
    <t>01fa3ab6-8986-46d4-8f58-cb3a8213c8f9</t>
  </si>
  <si>
    <t>75bd0dce-ec5b-41ec-995d-a0c652fdf9c6</t>
  </si>
  <si>
    <t>168470c7-3f62-40b9-af85-116f528a85b6</t>
  </si>
  <si>
    <t>f5bccfaa-253f-4c40-8ab9-c18ee2a5f7fb</t>
  </si>
  <si>
    <t>21ad9a5f-4732-42e2-a1a6-334fb7c5bba9</t>
  </si>
  <si>
    <t>5e3e18e0-4b3e-48e4-a74b-260b4c004538</t>
  </si>
  <si>
    <t>b51c443b-8eb1-41be-ac7f-656148a2f267</t>
  </si>
  <si>
    <t>62b932eb-2f8a-4f8f-a3e9-02220f5e3915</t>
  </si>
  <si>
    <t>bebab7ba-9a89-46ba-812a-0fb89e738f77</t>
  </si>
  <si>
    <t>973e0865-9b3c-4ba8-a8f0-c7836450fdee</t>
  </si>
  <si>
    <t>c0512d91-e231-40b6-b652-09043878cc0c</t>
  </si>
  <si>
    <t>6a68bfbe-f442-4e42-bf25-5b96e844d2d9</t>
  </si>
  <si>
    <t>778f92e9-829a-40dc-b222-61691778e70a</t>
  </si>
  <si>
    <t>17e91b32-2f22-4f8e-8a78-831ba542edd3</t>
  </si>
  <si>
    <t>210f9e89-3863-432f-8d6d-ac2e7503c80c</t>
  </si>
  <si>
    <t>2589ce7d-aaca-4726-ae63-6e9f102e680b</t>
  </si>
  <si>
    <t>d8c8afd5-9a7b-437d-afc1-bf70eb694a24</t>
  </si>
  <si>
    <t>6dae1fab-49e7-49fc-9b66-1c085ccd9904</t>
  </si>
  <si>
    <t>a8c7c4f0-86e1-4423-815f-96b07d888c44</t>
  </si>
  <si>
    <t>0e3ccfa4-1e38-4443-8d13-b87d2f2d81e9</t>
  </si>
  <si>
    <t>3bdd24a4-78cf-40f8-b11e-59ebc4f50ca0</t>
  </si>
  <si>
    <t>ff365ea8-1d1f-4000-9aaf-29a75c8aac81</t>
  </si>
  <si>
    <t>7847cb7e-e1fc-4e37-9f0b-34b3dd741857</t>
  </si>
  <si>
    <t>23d76c77-29d2-43f5-acaa-5c8f4f92a1da</t>
  </si>
  <si>
    <t>0c0b7da4-5247-4723-a2f1-4f4075852ce0</t>
  </si>
  <si>
    <t>7b297509-9dc2-41bc-a13d-99d4020c3b42</t>
  </si>
  <si>
    <t>301889b2-25c1-4750-9f1c-e17d2f94e252</t>
  </si>
  <si>
    <t>d280b292-9725-4eaf-b8af-e2b750f5627a</t>
  </si>
  <si>
    <t>e3b50b34-7ce8-4c77-a4e1-5d02be0e8a76</t>
  </si>
  <si>
    <t>31bed268-2451-4e81-a6c5-d445c22cdffa</t>
  </si>
  <si>
    <t>e6f7459e-0431-4aa2-b456-0a54a386649a</t>
  </si>
  <si>
    <t>4e8c9fd8-9acd-48f3-bace-c1aab83a352b</t>
  </si>
  <si>
    <t>d8f7536e-4cd7-4632-bad0-ce3a3b48b719</t>
  </si>
  <si>
    <t>167bfb23-96a3-448c-9c4a-d5f759592c96</t>
  </si>
  <si>
    <t>22751a36-5b52-42da-922b-14f3df1ae0d4</t>
  </si>
  <si>
    <t>5349ae71-dcdd-4f4b-946d-d43ce7ee343b</t>
  </si>
  <si>
    <t>c61bf2a9-6e44-4d9e-a44e-3575ec780163</t>
  </si>
  <si>
    <t>799e04d0-0560-4b44-a006-8089f0107fc9</t>
  </si>
  <si>
    <t>801a1178-ed5b-4f7d-9d23-1044ce6a11fa</t>
  </si>
  <si>
    <t>032d3a04-a579-45c8-ae50-8cf1f1a2ea54</t>
  </si>
  <si>
    <t>4e93e723-197f-47ff-b854-5ab35e4e7c4d</t>
  </si>
  <si>
    <t>b9bb29fa-7e7b-4c44-b19b-52cb81a18416</t>
  </si>
  <si>
    <t>f33eaa48-e829-4420-a114-908daacff23b</t>
  </si>
  <si>
    <t>f7f3e5ab-c1f7-4063-bd5e-92a003261391</t>
  </si>
  <si>
    <t>d35957da-86e9-4c5d-84d9-2675fe76c031</t>
  </si>
  <si>
    <t>fba2e281-fa21-4927-86db-e40ad75af930</t>
  </si>
  <si>
    <t>5cd467ff-eacd-483a-9738-77539944957f</t>
  </si>
  <si>
    <t>caced83b-e5cc-40bb-a418-f8a252c1a79f</t>
  </si>
  <si>
    <t>acd1f78a-7dc3-4269-9e07-4520ef90204a</t>
  </si>
  <si>
    <t>0db57268-a350-485f-8ac5-6efc884b3979</t>
  </si>
  <si>
    <t>94d5d15e-c428-482b-a7fe-fc0a96b40066</t>
  </si>
  <si>
    <t>8abd42f9-9bff-4173-97af-5e0321572dda</t>
  </si>
  <si>
    <t>8a813b0b-86b7-43a1-96b0-29c0d4c6dd1f</t>
  </si>
  <si>
    <t>0f23b4d0-edd7-4092-ab5a-4eba1a01a1c9</t>
  </si>
  <si>
    <t>11cf1a41-263c-4513-a32c-dd57ac418df2</t>
  </si>
  <si>
    <t>c3d7b463-5242-45bf-90c0-772d43b4f5be</t>
  </si>
  <si>
    <t>553ed359-b783-4fa7-a27b-0dd9405000eb</t>
  </si>
  <si>
    <t>7b2f47f8-a638-4f44-a909-f046e0fd0ba7</t>
  </si>
  <si>
    <t>3f553f9b-2267-4c91-886e-242b69899a3c</t>
  </si>
  <si>
    <t>797c8d55-35fe-4df0-ad8c-0c961c89e119</t>
  </si>
  <si>
    <t>e0884c0e-e1e6-423f-bc5a-714b0e9f2630</t>
  </si>
  <si>
    <t>ec6f591b-1e09-4718-ae2c-feede6b57e08</t>
  </si>
  <si>
    <t>e04a201f-2270-4c3d-be16-902b4f6882e6</t>
  </si>
  <si>
    <t>ab8c0fa9-936d-426d-be9c-cf129b55819b</t>
  </si>
  <si>
    <t>3824edd6-5f34-496d-acfc-cbb5284f16d1</t>
  </si>
  <si>
    <t>b710e7f9-1a68-4e70-9088-40e056a2a9f4</t>
  </si>
  <si>
    <t>8b45b4e2-81ef-4c69-9eee-6284952492a2</t>
  </si>
  <si>
    <t>38e75a94-b9be-4bd4-be53-a3c804a370a4</t>
  </si>
  <si>
    <t>2cabfb4b-13b0-4307-894c-01121054b0e5</t>
  </si>
  <si>
    <t>c956a76e-b96e-42db-9a4f-c30fbbf1f08c</t>
  </si>
  <si>
    <t>272b9f33-4457-4ed6-a52b-969b6d666374</t>
  </si>
  <si>
    <t>bc75fae6-a8be-441e-a685-d38be4ef022c</t>
  </si>
  <si>
    <t>8dab5c4d-e964-4630-8e0b-9e6af2d1fb28</t>
  </si>
  <si>
    <t>51b39b47-29f7-438b-bf0a-41334416accc</t>
  </si>
  <si>
    <t>c846b5e9-5aa4-4afa-93d2-b80477d82ff8</t>
  </si>
  <si>
    <t>4618ba5f-b31a-4741-8d97-172773b6a843</t>
  </si>
  <si>
    <t>ba1f472d-6b64-44c3-80b1-020059018c21</t>
  </si>
  <si>
    <t>2217e9b4-bf48-44a8-a0f4-862af2bf2b72</t>
  </si>
  <si>
    <t>70f02472-86b3-4ceb-aff8-467104ac54e8</t>
  </si>
  <si>
    <t>1b17171e-5377-4dfb-8042-980b2e8d0993</t>
  </si>
  <si>
    <t>150e7304-3f09-4765-8971-9ff93dd0f6d2</t>
  </si>
  <si>
    <t>45909f2e-3e48-401d-ac97-0ece7d18944c</t>
  </si>
  <si>
    <t>15dcc288-1d80-4033-990c-4b100e83a20c</t>
  </si>
  <si>
    <t>37de3f95-7e95-4bc9-bf61-f95b63e0d468</t>
  </si>
  <si>
    <t>fbecd761-db04-4406-93a6-70f3f6a022e4</t>
  </si>
  <si>
    <t>e5f7ceea-5b6c-4bd2-a01a-72ec468f6859</t>
  </si>
  <si>
    <t>9938e100-33a0-4523-bba9-b9572d40950b</t>
  </si>
  <si>
    <t>b025815b-2ecd-4547-a74c-7f8a3f3edf9f</t>
  </si>
  <si>
    <t>a96163cf-856c-441d-b74b-765b5bcad09e</t>
  </si>
  <si>
    <t>5ac733dd-7804-4ff8-9ccd-c83e0410b475</t>
  </si>
  <si>
    <t>ed879098-e9e9-4528-93db-4bd361f57d9c</t>
  </si>
  <si>
    <t>1d5f5ed5-e2a7-4807-9745-75f05412dc4b</t>
  </si>
  <si>
    <t>86e25362-e154-4925-8c37-d6342b3ec469</t>
  </si>
  <si>
    <t>5abba78d-edf9-42dc-b3a0-a9a26b98d97d</t>
  </si>
  <si>
    <t>c40c2d15-8c03-4f0b-957d-b91a49332529</t>
  </si>
  <si>
    <t>6289008e-9609-42ed-890b-8020ed596d6b</t>
  </si>
  <si>
    <t>13bc757b-0dac-4118-b6f1-f535a82a2758</t>
  </si>
  <si>
    <t>2691a433-03ad-4ba7-bb00-8989b8bb8140</t>
  </si>
  <si>
    <t>6fa278b4-7090-43da-8a91-bdbf94ca9c95</t>
  </si>
  <si>
    <t>c4923cc3-0b24-4948-a468-d2b9368541bd</t>
  </si>
  <si>
    <t>2a33d9ce-a325-46e9-bca2-597c2a1d689a</t>
  </si>
  <si>
    <t>0ec68ece-2a49-48f8-894c-e3bfd65e54ee</t>
  </si>
  <si>
    <t>7c0b7c24-de4e-4430-bda4-830d6bf9ee36</t>
  </si>
  <si>
    <t>45302190-996d-448e-afc7-852e982299ec</t>
  </si>
  <si>
    <t>9c1a0714-59df-4099-9e75-bc3630bb7ce3</t>
  </si>
  <si>
    <t>35b08d4c-3193-4dba-8429-d70d6c92556c</t>
  </si>
  <si>
    <t>eaa8a3ae-0d55-4ea8-b78c-1686b5b9a0fd</t>
  </si>
  <si>
    <t>0d18c12a-d925-4a19-85c1-7f54f867f96b</t>
  </si>
  <si>
    <t>d5dcc95e-5f53-4511-89fa-2d9b0c0f7e7a</t>
  </si>
  <si>
    <t>f2b9b6cb-e7b4-4c8a-84f0-097126970206</t>
  </si>
  <si>
    <t>ae483590-7be7-41dc-89a1-a0cb31d5f918</t>
  </si>
  <si>
    <t>8289dd15-f494-4e70-a93d-f43899216b1a</t>
  </si>
  <si>
    <t>0ae8663d-6fbc-464c-9292-d39de3578919</t>
  </si>
  <si>
    <t>176fc87a-f132-4313-af2d-622774c3974a</t>
  </si>
  <si>
    <t>af3ea87a-e931-4973-8e46-ce13ce84b3d6</t>
  </si>
  <si>
    <t>29454cab-6691-466d-b029-e035e220e6b3</t>
  </si>
  <si>
    <t>c039991b-b178-47bd-b7a6-f7958ccec5a3</t>
  </si>
  <si>
    <t>5032358b-946e-4135-9da4-51e58764eda6</t>
  </si>
  <si>
    <t>31d21e78-e736-4ce4-aa05-3bd503539532</t>
  </si>
  <si>
    <t>f805a8c1-6770-4ee7-8ab5-fc400eca82d8</t>
  </si>
  <si>
    <t>b8d2c358-f8ac-433a-a84d-591f3d0bd436</t>
  </si>
  <si>
    <t>d9cbc2a7-0874-4f8c-825d-d84c52ac7a9b</t>
  </si>
  <si>
    <t>6deaadfe-f845-41ff-98f8-0b6fbebc3363</t>
  </si>
  <si>
    <t>90a50731-0db6-4790-ab0e-455117d857e4</t>
  </si>
  <si>
    <t>361a51cf-4bcc-412d-910a-ab5617b5da18</t>
  </si>
  <si>
    <t>b3fa4550-e183-44f9-944c-343a89154aaa</t>
  </si>
  <si>
    <t>d7b379f5-b9c5-41fe-a724-346ecff36534</t>
  </si>
  <si>
    <t>5e9735c8-1950-4d96-9fd4-22376ac75d4b</t>
  </si>
  <si>
    <t>08a62b54-0016-41b4-bd4e-6a5d2719c832</t>
  </si>
  <si>
    <t>86541c10-1f3e-46c9-a39f-537cf079ad3c</t>
  </si>
  <si>
    <t>4585e1aa-228e-4b0a-8d7d-ea298a949935</t>
  </si>
  <si>
    <t>9066355b-1c81-4e9f-b97e-a2f08809783c</t>
  </si>
  <si>
    <t>eccc2495-6eb9-4caa-85d0-6c2a00306044</t>
  </si>
  <si>
    <t>158c40da-2a72-4a55-b22a-cc306cac6f45</t>
  </si>
  <si>
    <t>eac2715b-b4de-43f7-8211-dfae73cc1d3b</t>
  </si>
  <si>
    <t>b5054300-44fb-4e1c-b6b5-5c608c266386</t>
  </si>
  <si>
    <t>c1d13f1e-c6da-4e99-8626-bbc05ac3e765</t>
  </si>
  <si>
    <t>416dc994-9490-42d4-ae13-1093a8a43b96</t>
  </si>
  <si>
    <t>3e647450-c0da-4333-bbdc-663e628d5fa3</t>
  </si>
  <si>
    <t>b9d976e2-20eb-463b-b5ec-aa7aa036d536</t>
  </si>
  <si>
    <t>6fcc7295-8b20-46f3-b10e-2a8f39f31396</t>
  </si>
  <si>
    <t>9acfc3bc-bfca-4081-a320-30b5154292af</t>
  </si>
  <si>
    <t>44c20831-6306-47dc-8519-50d6ba4805b1</t>
  </si>
  <si>
    <t>889ac972-c8fc-47c3-8028-e6fbe45b4132</t>
  </si>
  <si>
    <t>c6a44b91-51e0-4bb7-a7ff-ea6ab498677f</t>
  </si>
  <si>
    <t>5d31a21c-de85-4394-a452-e6353cec7d09</t>
  </si>
  <si>
    <t>72b3f6d2-eef0-4800-8a6c-fe173621bde9</t>
  </si>
  <si>
    <t>18c84d59-2e6a-4974-94bc-305ea33dd1bc</t>
  </si>
  <si>
    <t>1c5e7879-6ce7-456f-a5b5-c43922b70e7a</t>
  </si>
  <si>
    <t>bc378bb6-129f-4372-82f9-aa7a04bc79ef</t>
  </si>
  <si>
    <t>e02b9533-326f-47e9-b0ba-ae59adbfb90d</t>
  </si>
  <si>
    <t>b7815739-85f3-4441-8fd0-9e89d2003b66</t>
  </si>
  <si>
    <t>71879f77-590c-47ad-a0b4-33e49c44d01b</t>
  </si>
  <si>
    <t>52780def-923a-4743-8f91-ac3044d3b72e</t>
  </si>
  <si>
    <t>2c7757b1-1501-42f8-bcd9-2ccacf12f6ff</t>
  </si>
  <si>
    <t>559bc958-05d7-4b82-b58e-f8e7ca03004b</t>
  </si>
  <si>
    <t>3743ece9-d966-40df-8dc4-ad0cfb84bfa0</t>
  </si>
  <si>
    <t>5e5320d9-7107-46b0-9da4-6dfffd849470</t>
  </si>
  <si>
    <t>f7503d89-e3e5-4790-83e7-04620eccf38b</t>
  </si>
  <si>
    <t>443f913a-bb48-4ba8-9096-cd4fdcab92fe</t>
  </si>
  <si>
    <t>6573649f-2443-4469-a49d-438431777888</t>
  </si>
  <si>
    <t>28b36a62-c544-426b-9717-820df28d73b2</t>
  </si>
  <si>
    <t>Kuruçesme</t>
  </si>
  <si>
    <t>e8e498f9-0ca2-40c2-9c8c-432a3575dd32</t>
  </si>
  <si>
    <t>8019b689-9707-4d09-ad27-6a57039e1ef6</t>
  </si>
  <si>
    <t>84ebd51f-2ab8-44fc-9c27-97c5402e7ff5</t>
  </si>
  <si>
    <t>989804cc-41ae-48f1-8ab9-1b4d563ecfbc</t>
  </si>
  <si>
    <t>b12f4a3d-2869-4602-85df-a7add615b66d</t>
  </si>
  <si>
    <t>fd732b89-31eb-4cd0-8711-f130ef3ecc32</t>
  </si>
  <si>
    <t>e3d7ca9a-48cf-4761-b228-54b36a39001f</t>
  </si>
  <si>
    <t>8d473785-9af3-4f58-bd14-3f4052d1ac82</t>
  </si>
  <si>
    <t>a80ab1de-0c07-4a91-87ef-65cd7d58fd75</t>
  </si>
  <si>
    <t>63b0b26f-01b5-4e40-af27-66b25de6db34</t>
  </si>
  <si>
    <t>c9ff7490-399c-49af-8afc-231fc530358a</t>
  </si>
  <si>
    <t>e8667fd5-e01a-40f2-b11b-b3f58e66bddc</t>
  </si>
  <si>
    <t>f1a91b71-9b49-47e7-97f8-3dcf150cd4ad</t>
  </si>
  <si>
    <t>33fc0a23-4679-4573-9003-9fda817876b2</t>
  </si>
  <si>
    <t>90ff06f1-ba9f-4070-a039-4d515bb16430</t>
  </si>
  <si>
    <t>9a37e285-fae1-4bb9-9305-1613e2ca5d31</t>
  </si>
  <si>
    <t>a1a17284-aee8-48c4-9b67-d639c14f44a3</t>
  </si>
  <si>
    <t>5c99d723-2c82-4605-9521-9fed34e7fdc0</t>
  </si>
  <si>
    <t>4ca04479-1ce0-4921-9fb4-43abd8c4597d</t>
  </si>
  <si>
    <t>a94486a1-3c8b-48a1-9937-d88bf1a7b45b</t>
  </si>
  <si>
    <t>e90c4d30-1588-4d69-bfd0-be37206a60c3</t>
  </si>
  <si>
    <t>072e25f3-7753-46a3-80fb-34d989f2911d</t>
  </si>
  <si>
    <t>66cc4e13-e5ac-44fe-9a63-80b01dcfa1e1</t>
  </si>
  <si>
    <t>dd70dd34-4d7d-4bab-a838-a4d7cc8affa9</t>
  </si>
  <si>
    <t>a40f6a72-8d35-49fc-8e27-cc6d122f15c3</t>
  </si>
  <si>
    <t>dbb23b30-79f1-46b6-969c-8eb68f8ace9c</t>
  </si>
  <si>
    <t>ba0ee752-7e37-4b57-bdda-7764e5b68b81</t>
  </si>
  <si>
    <t>976f010d-bd4e-44c0-a838-ca073e93e29d</t>
  </si>
  <si>
    <t>098e7f78-2a37-458a-8ceb-bfb478c0e428</t>
  </si>
  <si>
    <t>fc8044f3-97a3-4b06-ac51-c3e21230f796</t>
  </si>
  <si>
    <t>9ff6713a-6a46-4031-9dce-5c00b5f4e787</t>
  </si>
  <si>
    <t>9f7147ac-3537-40d4-b0d2-cd7928f2a0c0</t>
  </si>
  <si>
    <t>ab3466d9-11ef-4dea-b8bd-1fb745d77217</t>
  </si>
  <si>
    <t>9fe87d36-b574-491b-8efc-4c7f5b60c6af</t>
  </si>
  <si>
    <t>a9ef5de7-a886-49dc-9022-88b95eb04433</t>
  </si>
  <si>
    <t>7bef3e67-f05b-4497-be85-0e237858b5d2</t>
  </si>
  <si>
    <t>f1543df0-7065-43fb-aa96-48022b783802</t>
  </si>
  <si>
    <t>ab3f5e01-edb6-4bac-86d5-a883dea6a1ed</t>
  </si>
  <si>
    <t>2fa6c0c3-2436-40b9-865d-8e2c8dccc7c2</t>
  </si>
  <si>
    <t>acc5db7e-0515-4eee-bfbb-4039ce42faf7</t>
  </si>
  <si>
    <t>41684f8b-b133-429a-8109-9249dab05fcf</t>
  </si>
  <si>
    <t>8d55273b-b5c3-42ce-a552-33f2d7a6b1e2</t>
  </si>
  <si>
    <t>ab64fc74-cb5b-40db-a39f-ec05baa4e4fd</t>
  </si>
  <si>
    <t>6336434b-cf1d-4b2c-b4fd-6eca08a1796d</t>
  </si>
  <si>
    <t>a94426b9-2aed-43c4-b9b2-f5fdfcb4c60f</t>
  </si>
  <si>
    <t>c059d649-bbc7-41e1-8e80-0315d196eb19</t>
  </si>
  <si>
    <t>1234f0dd-d0be-4447-88a3-7f0058848d18</t>
  </si>
  <si>
    <t>03dc4b79-c6ad-4e86-824c-097f389dbedf</t>
  </si>
  <si>
    <t>ad734320-adf7-4e49-97fb-61ae38a042e1</t>
  </si>
  <si>
    <t>489a5ea4-e6db-4bfc-8e73-7843471894b5</t>
  </si>
  <si>
    <t>850e297a-eb08-4805-92e1-db72e2acfb93</t>
  </si>
  <si>
    <t>09caa7cb-5b27-4602-a815-d40961b23620</t>
  </si>
  <si>
    <t>2f67eca6-9c04-4f68-9de0-abb1c9a16403</t>
  </si>
  <si>
    <t>0c450eb2-922d-46eb-abd2-8c723cdba0a6</t>
  </si>
  <si>
    <t>cb04ac43-67c1-4192-82be-e82048b54b99</t>
  </si>
  <si>
    <t>ac2c56d7-8b2d-4b45-ae5e-8b5a75b7efa0</t>
  </si>
  <si>
    <t>5be2fe69-f682-4efd-adbc-22b32983f986</t>
  </si>
  <si>
    <t>65416ba8-eb33-4881-86b6-2d008ff77130</t>
  </si>
  <si>
    <t>65739105-0df0-453e-a9c8-d773faab3ee5</t>
  </si>
  <si>
    <t>af34d863-c4c7-4ab8-a18f-ad54cf99f19e</t>
  </si>
  <si>
    <t>35557292-2c8c-456a-af61-910e3cff6d62</t>
  </si>
  <si>
    <t>bf3c1b10-3c21-4757-9e1d-85dfc86a3065</t>
  </si>
  <si>
    <t>3fb9a394-9023-430f-9a25-8f4863eed999</t>
  </si>
  <si>
    <t>1d95ae08-c45c-4ed7-9250-d3534a82885e</t>
  </si>
  <si>
    <t>130a3e87-67e5-4aa8-b726-3d3894cfc9c4</t>
  </si>
  <si>
    <t>465db8d3-ac18-4a5a-80e4-0a1b11412d4f</t>
  </si>
  <si>
    <t>2389b8e3-7a30-4709-be54-fbd0cbcdfb37</t>
  </si>
  <si>
    <t>65f64342-8f49-4db9-af2a-499903fa2322</t>
  </si>
  <si>
    <t>c00f7b07-4cc7-4d23-a7db-5006e7e71daf</t>
  </si>
  <si>
    <t>b61460f9-ddb1-45a1-8530-29914b6706be</t>
  </si>
  <si>
    <t>3d92f69a-ee2c-420b-9280-ae383265bfb1</t>
  </si>
  <si>
    <t>5434dc4a-f96e-4ce9-8f34-a55c38b39523</t>
  </si>
  <si>
    <t>d5b3e675-edd5-48f7-9c8b-22ebd0381a22</t>
  </si>
  <si>
    <t>6be6a743-ef43-4072-afcb-a69c8d1190c2</t>
  </si>
  <si>
    <t>4c0a986e-5eef-44ba-b1dd-3fc5c7fc5115</t>
  </si>
  <si>
    <t>a29df44f-5e30-4add-89cd-23717b7e0889</t>
  </si>
  <si>
    <t>0799f17b-0f1c-4c12-9dce-df79d52419e3</t>
  </si>
  <si>
    <t>72ee0dc5-b975-454f-8249-89543dc954f2</t>
  </si>
  <si>
    <t>32cc5f1f-8c8c-48df-b146-22e492133f14</t>
  </si>
  <si>
    <t>f0b2a0bb-794d-46d6-a157-6bd94a10a000</t>
  </si>
  <si>
    <t>f55a0b3a-b76a-451b-b197-64c4b8d7570a</t>
  </si>
  <si>
    <t>d93932c4-53ba-45f2-8d4d-7c9377c28c4a</t>
  </si>
  <si>
    <t>bb62a3b1-514c-46e9-a011-644fa24a7155</t>
  </si>
  <si>
    <t>9c1dcb02-20eb-4f96-a95a-f952199e5259</t>
  </si>
  <si>
    <t>517340b3-5619-41ee-9665-e5fe5754dd84</t>
  </si>
  <si>
    <t>44d9f6de-bc03-4b09-ae8e-8398261b496e</t>
  </si>
  <si>
    <t>9786a590-5caa-4e0b-9a84-ae3d3dffd919</t>
  </si>
  <si>
    <t>4a3d2905-dfef-4d06-9c7e-606f0ebc69b3</t>
  </si>
  <si>
    <t>be58e077-be2b-4f4c-8ce3-56d3b2ae99dc</t>
  </si>
  <si>
    <t>ab26989f-f45c-428c-a2c9-75fee4c4e1aa</t>
  </si>
  <si>
    <t>188fa943-8ade-4292-b25c-7d55d5d34beb</t>
  </si>
  <si>
    <t>cd1770ad-a46e-485b-84e0-09dc06da66f3</t>
  </si>
  <si>
    <t>011651f3-40f2-4e71-b23f-a6bfa9838ece</t>
  </si>
  <si>
    <t>a6feddae-4f05-4562-a23a-78145fd0fe24</t>
  </si>
  <si>
    <t>2976458c-abba-4f97-b425-646b1f186e8c</t>
  </si>
  <si>
    <t>b5e37ccb-e1b0-4810-89ca-398c3495722c</t>
  </si>
  <si>
    <t>4a0dd861-2a1e-481b-b20d-1c1c2738cc96</t>
  </si>
  <si>
    <t>18e6a4e2-180f-4963-a65a-16d7d48cc519</t>
  </si>
  <si>
    <t>09fe6bde-867a-4fc6-a3e5-ac9bb8bf2080</t>
  </si>
  <si>
    <t>c68bcdd6-cf52-4ace-b222-06f605ea8846</t>
  </si>
  <si>
    <t>19af0517-5023-4919-9e67-ff87ab4fc940</t>
  </si>
  <si>
    <t>a8426cca-7d40-4f91-80c0-896e167be7e1</t>
  </si>
  <si>
    <t>ad8fb296-12a0-4e01-a805-ba0ee7569474</t>
  </si>
  <si>
    <t>e8c6676a-2fc5-457c-9348-5f54ae153673</t>
  </si>
  <si>
    <t>c97bbf8a-6d16-49f1-98ab-873aeb741668</t>
  </si>
  <si>
    <t>3e30915a-5477-429b-924b-23a02efe238f</t>
  </si>
  <si>
    <t>e745d859-4256-440d-becd-e6d09f61b6eb</t>
  </si>
  <si>
    <t>635705dd-78f9-4e53-84c4-d6285886f9d8</t>
  </si>
  <si>
    <t>daffec98-464f-4c51-866f-492ef31ec63a</t>
  </si>
  <si>
    <t>fb815253-6f88-42ea-a120-cf1477d083cf</t>
  </si>
  <si>
    <t>456230e1-c52b-4969-b76f-b4dfcf50c558</t>
  </si>
  <si>
    <t>4413c91e-33a4-4366-ba52-56e3a1fb9789</t>
  </si>
  <si>
    <t>139cfd60-cc98-41d0-9a19-ed1df97488c0</t>
  </si>
  <si>
    <t>ea5abd90-1109-4192-b666-227a25b2cb4c</t>
  </si>
  <si>
    <t>9cea3233-3b04-4aa6-aff9-6f61c8cf4d88</t>
  </si>
  <si>
    <t>dbd33b40-7ac7-499c-bd0d-f5e2a22df8b7</t>
  </si>
  <si>
    <t>38e42bfb-cdf4-45a7-9518-44a0df5b453d</t>
  </si>
  <si>
    <t>923e9f65-5143-42a2-bf8d-e36ed1f5d4f6</t>
  </si>
  <si>
    <t>274981a7-8288-44f8-84e0-9374e9811e64</t>
  </si>
  <si>
    <t>cd6d5aa2-57ba-4d27-a559-a8ca746a6f84</t>
  </si>
  <si>
    <t>4d28235e-b6ac-4ed9-874d-0abeae728a09</t>
  </si>
  <si>
    <t>c4d91ea6-7251-42f9-9f2d-f8698b9f60ca</t>
  </si>
  <si>
    <t>2d6024ae-b14e-4a19-9eb1-204a33dcf6e7</t>
  </si>
  <si>
    <t>1e7105ac-ce20-48a4-bbcc-cc0b9253078f</t>
  </si>
  <si>
    <t>9013ac0d-f457-46fd-b71b-6735c1f756a9</t>
  </si>
  <si>
    <t>33835d36-1cec-4288-9c24-9430589e1f12</t>
  </si>
  <si>
    <t>54bb5796-a7df-4783-8a01-c549a9e86eea</t>
  </si>
  <si>
    <t>f9787d11-0be8-4292-a786-5e28d376acef</t>
  </si>
  <si>
    <t>d2c73b4a-1bf9-49aa-bfd2-7ae8e97c6cf3</t>
  </si>
  <si>
    <t>e8b9ad5b-9956-4e2a-a491-abf48a3ad3de</t>
  </si>
  <si>
    <t>eba0add2-8e06-4b9f-af22-6c70a8d43251</t>
  </si>
  <si>
    <t>7fe248d8-6dfb-4496-aa9f-66a2157aa672</t>
  </si>
  <si>
    <t>66eca6d3-8765-4675-b60c-6227df4c6738</t>
  </si>
  <si>
    <t>266dd9f7-7c68-4315-b434-8d8289921756</t>
  </si>
  <si>
    <t>03b0d94e-987b-4c71-8152-722db0b48c79</t>
  </si>
  <si>
    <t>c3f52fdb-5fad-44cf-a8cc-788073d98801</t>
  </si>
  <si>
    <t>e1d2f5f3-9651-4b23-ad46-f96fefe4f414</t>
  </si>
  <si>
    <t>eeea5d69-ffa2-4e44-bed0-d49fde4b86f5</t>
  </si>
  <si>
    <t>fbfcab06-dcf5-4fc2-ae12-bde4c500f46b</t>
  </si>
  <si>
    <t>6ea050a7-6192-4abe-9caf-aaf66a1242a1</t>
  </si>
  <si>
    <t>93414eec-5a69-4e7c-a96a-0b38e7c4c960</t>
  </si>
  <si>
    <t>e2b25cff-ad37-4902-9c1d-65bb6c7f7a92</t>
  </si>
  <si>
    <t>931b806d-95a3-481e-989c-8050e7f080ed</t>
  </si>
  <si>
    <t>52a0419a-b2cd-4dd1-8973-4d6ea43411b4</t>
  </si>
  <si>
    <t>545eeb86-bfad-448f-a0b6-826f5acc84aa</t>
  </si>
  <si>
    <t>5fb2a2c0-6ce2-4de6-b09e-5d3bfcd2d721</t>
  </si>
  <si>
    <t>26074686-8664-4d18-abfa-dce31cdb1374</t>
  </si>
  <si>
    <t>00f120e5-4961-4d96-9cbf-73f041efd301</t>
  </si>
  <si>
    <t>a1c1eca3-4d9d-4e9e-844d-e895f53918f4</t>
  </si>
  <si>
    <t>152960f2-a9c3-485a-aef4-565887e46716</t>
  </si>
  <si>
    <t>f6397b0c-cb57-42cf-bb71-b74d7e784dfa</t>
  </si>
  <si>
    <t>98588804-d79f-46b4-85fd-515e1ac85450</t>
  </si>
  <si>
    <t>7f907069-8622-4249-be2d-776d82c6c5ab</t>
  </si>
  <si>
    <t>f4c5f37f-e7e0-4f54-9d50-e5fffe3a6e0e</t>
  </si>
  <si>
    <t>39478eda-b1da-4776-abc0-5989aca3445c</t>
  </si>
  <si>
    <t>44460e94-5cc0-4736-b1fb-bfcf138a69a8</t>
  </si>
  <si>
    <t>ab1d04a0-1462-4127-8bdf-89ad572f3099</t>
  </si>
  <si>
    <t>3fef85b7-4c93-4e57-bad0-f2a06e86cd53</t>
  </si>
  <si>
    <t>4ec4f1d6-a4fb-4906-841e-6f6708fe4660</t>
  </si>
  <si>
    <t>7263507a-c973-4b4d-8881-a81962fbdac4</t>
  </si>
  <si>
    <t>9725dc28-aaba-4fc0-babc-d49f9f6355ff</t>
  </si>
  <si>
    <t>2d2402e4-2928-4e47-879d-226fcbe1b14f</t>
  </si>
  <si>
    <t>203e0318-f712-4421-93e2-44626dec0435</t>
  </si>
  <si>
    <t>476f1934-5142-4aa3-96db-fa8dee7d70fa</t>
  </si>
  <si>
    <t>38a2baa8-2fb9-4032-b65e-46c531066a1a</t>
  </si>
  <si>
    <t>a47fb69e-f756-4afc-bda8-6ad66f0db8a4</t>
  </si>
  <si>
    <t>7568b4ec-53e7-47e9-bc0d-999c475784e4</t>
  </si>
  <si>
    <t>8c3530d5-0967-48e8-a0ce-acf89a09e75a</t>
  </si>
  <si>
    <t>7d3399b7-b5a8-426d-8fb5-4e49ce0151b0</t>
  </si>
  <si>
    <t>8b9777b2-0a23-4235-9053-4b7bb3045719</t>
  </si>
  <si>
    <t>2ee6dd1e-5b7c-4b11-b266-e9b661696b2a</t>
  </si>
  <si>
    <t>dfbbce30-4e57-4cca-b324-01c1071d4564</t>
  </si>
  <si>
    <t>b55faaad-1817-44c8-9866-b31fe48390a0</t>
  </si>
  <si>
    <t>571b73b1-a46c-4dd8-89f7-cf0e5db1f0d6</t>
  </si>
  <si>
    <t>417792e8-68ce-4500-a2b1-53bbf7718909</t>
  </si>
  <si>
    <t>841afabd-25ff-4bb2-baf3-1e0d7e08abd9</t>
  </si>
  <si>
    <t>a9d514f8-df36-48e5-bc84-f89e1529bfb3</t>
  </si>
  <si>
    <t>366ec561-4539-4f8b-8069-35540dd48363</t>
  </si>
  <si>
    <t>77e1e08d-338d-469b-851c-2a0f548e8d68</t>
  </si>
  <si>
    <t>79944e69-6d3b-42ae-a0ea-cb591ca70f31</t>
  </si>
  <si>
    <t>bf1df844-372f-489b-a7f0-900025c1ea20</t>
  </si>
  <si>
    <t>903a83ef-9350-42a6-9370-e5efff271432</t>
  </si>
  <si>
    <t>77e92ab2-8c64-4f36-a393-4aa8ca24b248</t>
  </si>
  <si>
    <t>9475daee-4647-4101-bc0b-99b648d42a5c</t>
  </si>
  <si>
    <t>163a89e8-70ec-40da-9cca-71ab2c800b00</t>
  </si>
  <si>
    <t>9e6a1fd8-20f5-475f-a165-513dffb29cbf</t>
  </si>
  <si>
    <t>b0b70238-91af-4ea7-8d35-738c446228cf</t>
  </si>
  <si>
    <t>3daadda7-dc0f-4340-a1c1-01c5ca10fb29</t>
  </si>
  <si>
    <t>019c0ab2-f421-41d4-9ed0-00129682591a</t>
  </si>
  <si>
    <t>c2476124-4ec9-42e3-9bd3-27e65153588c</t>
  </si>
  <si>
    <t>896e8fdf-1d2b-4d13-b20d-12a3443097f2</t>
  </si>
  <si>
    <t>311f6ed2-825a-419d-a47c-6f87d1f717ce</t>
  </si>
  <si>
    <t>005408a0-fb3c-4d2a-b03c-fabee6da41af</t>
  </si>
  <si>
    <t>acbc4bec-363a-4bcb-b413-6de43e99deeb</t>
  </si>
  <si>
    <t>19c54e37-560f-469c-9a37-c0231b411c11</t>
  </si>
  <si>
    <t>828395b0-04f3-44ce-912b-34888b75662a</t>
  </si>
  <si>
    <t>7ebff7a1-68bc-428b-9d70-42e096fbd3e5</t>
  </si>
  <si>
    <t>026f9df4-897a-4661-864e-18b70b32f972</t>
  </si>
  <si>
    <t>9ab22e28-9aa0-4e6f-a017-c6aaff320cb6</t>
  </si>
  <si>
    <t>92b6799b-9006-4a4e-bace-81d567577123</t>
  </si>
  <si>
    <t>54b700ce-453d-426a-9d74-164fab428d4f</t>
  </si>
  <si>
    <t>0a2929f3-f9cf-4761-aaa7-9a1524675bc8</t>
  </si>
  <si>
    <t>8f0de21d-b23f-403a-9868-84bb81d29e03</t>
  </si>
  <si>
    <t>9bdcbb7c-e3f1-4adf-8433-788b098ebf2b</t>
  </si>
  <si>
    <t>2b744ff6-780e-49b4-bf36-2f689efc7143</t>
  </si>
  <si>
    <t>a0d17133-7e6b-475a-ada7-9ba76c05f5d9</t>
  </si>
  <si>
    <t>2aed68c3-d53f-40f4-80bc-98ab1a2eb292</t>
  </si>
  <si>
    <t>712f575f-a6bd-4469-ba11-183490ec5bd4</t>
  </si>
  <si>
    <t>c045b40f-198b-4b7d-8875-efbd841e2e85</t>
  </si>
  <si>
    <t>4a7471e1-5844-4609-a815-b060ed018516</t>
  </si>
  <si>
    <t>699993ce-06e1-40ee-8768-21c2e603c100</t>
  </si>
  <si>
    <t>b2eb7f36-f8fa-4cb4-93c4-bab4851a4fb2</t>
  </si>
  <si>
    <t>5cb346df-c016-4fc6-a4dc-a283ff8d1321</t>
  </si>
  <si>
    <t>45ba72a2-374e-40b2-acb3-510545809e5a</t>
  </si>
  <si>
    <t>2a9d1673-1ca4-43fa-b9de-17e8fcfaf9cd</t>
  </si>
  <si>
    <t>6d8baf40-a4b0-45a0-9a5a-2a9b7fb69e7d</t>
  </si>
  <si>
    <t>2c5dd112-c947-4fa4-9a0b-c246ffc27d77</t>
  </si>
  <si>
    <t>a744aadd-0a48-4e53-9310-260294686fee</t>
  </si>
  <si>
    <t>1eb2ef31-11bf-4b87-926c-92e67181cbfc</t>
  </si>
  <si>
    <t>7e9d3079-ab37-41f6-9106-169edf66a98d</t>
  </si>
  <si>
    <t>35bf16d0-01ef-47c1-8ede-a6e012fca9c6</t>
  </si>
  <si>
    <t>e11604d7-b573-4ac2-ac72-789114497401</t>
  </si>
  <si>
    <t>e70dc2c1-9c59-4918-8c31-efe2e24da1ce</t>
  </si>
  <si>
    <t>34164b5e-7a37-4ac4-b87f-cc7d9e95cdb5</t>
  </si>
  <si>
    <t>a203558c-f2b3-4938-b362-843761be0ece</t>
  </si>
  <si>
    <t>f8a1f004-955d-4184-95f8-2d02368f7c21</t>
  </si>
  <si>
    <t>2e67607a-cf01-4c5b-9cb4-f3b4e79c390d</t>
  </si>
  <si>
    <t>4ede18d4-2c17-4b80-9b9d-04a4d359c79b</t>
  </si>
  <si>
    <t>bd8aa6ac-a4e8-4ea0-b1c4-a67bb8b86c03</t>
  </si>
  <si>
    <t>a0c659e2-3a64-4cc6-98af-c5c27ff83386</t>
  </si>
  <si>
    <t>Eskişehir</t>
  </si>
  <si>
    <t>94f16de0-3051-4a1b-b7ca-157fa36206f6</t>
  </si>
  <si>
    <t>3ef46850-ce64-47c3-b52e-dc4f2f8d410e</t>
  </si>
  <si>
    <t>504e3cf4-9c3d-4fe2-91ab-125ccc828b8c</t>
  </si>
  <si>
    <t>9eaf4ebc-4af6-4b8a-a32d-3cfcc9849dd7</t>
  </si>
  <si>
    <t>1af9e070-7961-434c-b439-005d2cc82744</t>
  </si>
  <si>
    <t>3a79a38a-118f-453b-9bcd-052f5ac02d9f</t>
  </si>
  <si>
    <t>053af3a5-d8b4-4f58-ac2e-3aac655d321c</t>
  </si>
  <si>
    <t>a87b4de2-2921-4c17-a589-5c385016a9f8</t>
  </si>
  <si>
    <t>7bca52d4-12c0-42b7-b864-c6bdc58f3cae</t>
  </si>
  <si>
    <t>f33b94c7-17a0-43ca-9758-2e084aaf0436</t>
  </si>
  <si>
    <t>f66b03d9-ca28-44e2-8e1b-4f67e96e6bc2</t>
  </si>
  <si>
    <t>2db054d9-e865-4883-b9d7-d688ac5382e1</t>
  </si>
  <si>
    <t>c55135f6-081a-44f1-8b5d-b70ad513c4ac</t>
  </si>
  <si>
    <t>17529480-4e00-4262-9254-a04957915c19</t>
  </si>
  <si>
    <t>6ec81c4c-091a-472c-9fd5-66a73d9e1d39</t>
  </si>
  <si>
    <t>99f6df66-6598-416d-97cb-854c34d2a410</t>
  </si>
  <si>
    <t>f286c01a-288a-44f2-9769-68ae5de85f3e</t>
  </si>
  <si>
    <t>820586e7-4e7b-4780-b00a-48f499dede8f</t>
  </si>
  <si>
    <t>5ae3abf7-611a-45ec-8909-5fbdc2f7b604</t>
  </si>
  <si>
    <t>cd9c6475-067c-494a-9d15-69a527ac186e</t>
  </si>
  <si>
    <t>95db8415-4371-4888-a056-730ab4b8b3e1</t>
  </si>
  <si>
    <t>4131d6b0-556e-4e80-a6b0-3e7068a568d3</t>
  </si>
  <si>
    <t>d9eeda96-038d-496a-85d1-433af10bcd43</t>
  </si>
  <si>
    <t>ab61eae4-5f1b-425b-a8d0-17b9fa2feafe</t>
  </si>
  <si>
    <t>7d23f6b2-38df-4ceb-a7d0-3a94e9a1e50d</t>
  </si>
  <si>
    <t>6d7416d5-ae2f-4b77-9814-e8b9497c0e8f</t>
  </si>
  <si>
    <t>83c234b5-8870-48c9-a13f-8cb9d52bc53b</t>
  </si>
  <si>
    <t>1ef2a015-2155-4324-afdb-8bd7cba19521</t>
  </si>
  <si>
    <t>4f5f1ae3-239e-461c-9c9a-572938048503</t>
  </si>
  <si>
    <t>8c7f9ab9-c83b-4ab6-852a-8d3b17b11c96</t>
  </si>
  <si>
    <t>0e859d2d-435f-4567-a49c-0a1138f6b53e</t>
  </si>
  <si>
    <t>32e21c31-3338-4cc5-9c9d-9bb26bd00e75</t>
  </si>
  <si>
    <t>419d566d-9aa1-492d-8218-1f14ce871b70</t>
  </si>
  <si>
    <t>a8b69b02-a837-487b-89de-d1db935f9428</t>
  </si>
  <si>
    <t>02669695-6b87-4b00-b2b8-4305a03ee628</t>
  </si>
  <si>
    <t>0bdeb562-44bd-4638-8864-644412f9a5df</t>
  </si>
  <si>
    <t>03804394-1168-4d0f-9b21-876172db74db</t>
  </si>
  <si>
    <t>dc6d9b4a-477b-4aca-8815-4512f8d0a2cc</t>
  </si>
  <si>
    <t>6f85adb3-2721-4bf4-8699-8cded5a13fca</t>
  </si>
  <si>
    <t>069ef7ea-635c-4ec0-bcb2-1d1dda10840d</t>
  </si>
  <si>
    <t>9476b020-a9dd-4680-b12f-7e983315dac0</t>
  </si>
  <si>
    <t>33eac105-eabe-4bec-b364-265286729b91</t>
  </si>
  <si>
    <t>f6a91eeb-ae8d-4486-9718-c5e92c8878e3</t>
  </si>
  <si>
    <t>5d8971d5-71da-4cff-8c5d-d7274333e114</t>
  </si>
  <si>
    <t>0f8ee424-b8a3-4859-bd51-4364c79a6166</t>
  </si>
  <si>
    <t>3ea5f2e5-01cb-43b7-9891-32b1ee6ad5de</t>
  </si>
  <si>
    <t>7bc1796a-42f5-43ff-937c-91a8f81f4866</t>
  </si>
  <si>
    <t>5275fe2a-a61f-4d1a-88c1-2ed12282f5b4</t>
  </si>
  <si>
    <t>a943ab12-fa74-4aae-a977-6da8beffeebb</t>
  </si>
  <si>
    <t>9b035b36-8235-4430-81c2-7bc4d0658e66</t>
  </si>
  <si>
    <t>260643c7-f6eb-49f6-a037-73c5e4ea0202</t>
  </si>
  <si>
    <t>5833b264-7a7f-4a53-bf68-119e2fdbfedb</t>
  </si>
  <si>
    <t>08b2c054-505c-42d2-9ec0-d5197f4aaddb</t>
  </si>
  <si>
    <t>ab4b16d2-8a67-4fab-9676-4b13a46ac5a0</t>
  </si>
  <si>
    <t>67648d56-2f88-4327-b46a-84ee0c59f426</t>
  </si>
  <si>
    <t>57e036b3-f515-4329-be4d-67017255e216</t>
  </si>
  <si>
    <t>5abb4e0c-3ba2-48b7-82d5-4324836e6cca</t>
  </si>
  <si>
    <t>5ff872e4-86fb-4119-94c9-3060e7c32ae0</t>
  </si>
  <si>
    <t>7621cbef-371f-4197-971b-5f16c111f92d</t>
  </si>
  <si>
    <t>1c8561aa-bb30-4e6a-9d3a-c12b60f4b752</t>
  </si>
  <si>
    <t>21690898-48ee-4600-bd1b-7c7caba8d385</t>
  </si>
  <si>
    <t>22951466-aa8a-4a2f-b052-ff2f0a47e952</t>
  </si>
  <si>
    <t>1ab24c56-312d-4734-a793-8a554b837796</t>
  </si>
  <si>
    <t>45bf3fb6-4e80-4f55-ae0d-3792cb440ede</t>
  </si>
  <si>
    <t>3b02a65c-10ce-49c7-aeba-cc98f48728f5</t>
  </si>
  <si>
    <t>58ba2e14-4330-4650-812a-5f96772290b6</t>
  </si>
  <si>
    <t>c8d1843c-cfea-4282-8992-f774ad181b85</t>
  </si>
  <si>
    <t>7eebc075-dd6d-4a96-912e-dde8efdb84c1</t>
  </si>
  <si>
    <t>1e094875-416d-4217-bf9a-e8fa8ead6ff5</t>
  </si>
  <si>
    <t>d307e9ab-d137-4219-8388-f381a4ec6aca</t>
  </si>
  <si>
    <t>22a4a40e-1be0-4af1-9c1a-60d1848ada78</t>
  </si>
  <si>
    <t>096ed827-7e25-4c6e-af32-99b205f2eee9</t>
  </si>
  <si>
    <t>2c4849b4-a5a7-4647-89c3-dce7331dce5a</t>
  </si>
  <si>
    <t>c9543b86-a5b6-4e9d-9745-116096115392</t>
  </si>
  <si>
    <t>acd34ba5-b3c2-4704-829b-a399e3f5fafc</t>
  </si>
  <si>
    <t>e6671cca-ffc1-4524-9ff1-dd129a2e83d0</t>
  </si>
  <si>
    <t>441ae631-bc2b-417b-a90f-63716599b198</t>
  </si>
  <si>
    <t>8cf89dd5-7217-4fb4-8f31-b42eeb9fb500</t>
  </si>
  <si>
    <t>5ba008f9-4156-4986-b30a-1dbcf5b144dc</t>
  </si>
  <si>
    <t>200467ed-62b3-45ac-a6a4-b19b35d22260</t>
  </si>
  <si>
    <t>1cfa039f-bc4f-4de6-a9e8-ce27fefb1f2e</t>
  </si>
  <si>
    <t>c1019995-a0c1-4c41-a1cc-62b68c926a10</t>
  </si>
  <si>
    <t>17bb64c5-4b39-4d22-bad0-e4a2ab9426d5</t>
  </si>
  <si>
    <t>75143e62-0345-4dfe-9bd6-c2f26c88a9d9</t>
  </si>
  <si>
    <t>773137b5-7a8f-46bd-ab3b-e472e89fbf0f</t>
  </si>
  <si>
    <t>bd49bda8-33df-45be-98c6-aa505f63af24</t>
  </si>
  <si>
    <t>04e45aa3-c5ef-4197-8aba-2da147b1296b</t>
  </si>
  <si>
    <t>bdee9ac8-804d-4f81-a487-d83d7677c329</t>
  </si>
  <si>
    <t>3d190021-e2c7-4c22-abab-43c8d80c7832</t>
  </si>
  <si>
    <t>ab00de48-a878-4105-aecb-b2107417f6be</t>
  </si>
  <si>
    <t>0b06bba1-cb75-4a22-9158-8aa2ddcf238c</t>
  </si>
  <si>
    <t>afb3798e-9514-4c39-b664-08ad94506164</t>
  </si>
  <si>
    <t>6daed876-63ec-489c-8502-1a0ada22e86c</t>
  </si>
  <si>
    <t>14a16c7c-174e-4eb1-8856-16fe35f224bc</t>
  </si>
  <si>
    <t>bd44e3de-e1f7-468d-813e-94c89321ebe3</t>
  </si>
  <si>
    <t>4d833383-9638-49c0-9937-6dff606facd9</t>
  </si>
  <si>
    <t>8b37bf89-002f-4f94-97b4-32d51451a409</t>
  </si>
  <si>
    <t>b1c8a863-6764-4515-9c17-0c9bc5bbcac9</t>
  </si>
  <si>
    <t>7c981a6d-a802-4ffb-aef8-9ead9e55e57f</t>
  </si>
  <si>
    <t>758d564b-494b-47b4-8d73-9f98093a66dc</t>
  </si>
  <si>
    <t>09b0c475-f933-4519-ba9b-ede9b8691181</t>
  </si>
  <si>
    <t>e37b5267-1e3b-40ba-85cb-3c96abaf0b63</t>
  </si>
  <si>
    <t>6515384e-ce49-4a7d-8fca-7089a4f922d0</t>
  </si>
  <si>
    <t>4ee956d9-e51c-4c8d-8e6f-35bcd18be794</t>
  </si>
  <si>
    <t>b40f3454-1d96-44d3-956e-35b918544a24</t>
  </si>
  <si>
    <t>34607e3a-774d-452b-bf1b-792387414075</t>
  </si>
  <si>
    <t>ff8e7a9b-63c1-4b83-986b-f863a46681eb</t>
  </si>
  <si>
    <t>0df3d0fd-c2ee-4367-857c-6459f091487f</t>
  </si>
  <si>
    <t>c3683c8c-a60c-4525-aa43-1918cbe33538</t>
  </si>
  <si>
    <t>d52c136d-76fd-498d-a776-8605fdf671a1</t>
  </si>
  <si>
    <t>b0667e3c-15bb-48c8-a1c0-947856cc25c6</t>
  </si>
  <si>
    <t>d3d78d2e-dc07-4c59-81bd-7cb54d222561</t>
  </si>
  <si>
    <t>a6917fe3-7163-4ad2-a69a-4878b35ae477</t>
  </si>
  <si>
    <t>6d98e005-79b5-447a-9eeb-29ec8ff87b23</t>
  </si>
  <si>
    <t>59c6d2d8-f067-43f7-99e7-ec15b9e703e9</t>
  </si>
  <si>
    <t>a9429e4e-f631-4e94-b43f-2be966a07c9d</t>
  </si>
  <si>
    <t>f7a7b333-7453-493c-87d8-a82a93fb149a</t>
  </si>
  <si>
    <t>0ff725c0-713a-4c6b-824d-cb3287c14a3a</t>
  </si>
  <si>
    <t>1f1be937-a75e-41b7-a823-5961e3db9561</t>
  </si>
  <si>
    <t>05dcf10b-398d-49b3-8f48-50dd48cfa82e</t>
  </si>
  <si>
    <t>cd065902-3c8c-4525-9aad-278a0325eaa8</t>
  </si>
  <si>
    <t>dc2f6007-ae70-4fb1-b742-00506ec99f2a</t>
  </si>
  <si>
    <t>cb9c3041-db1d-48dc-b467-78bd445fb3fa</t>
  </si>
  <si>
    <t>568d4b43-372f-4c65-940e-e56ec659895d</t>
  </si>
  <si>
    <t>4ea510fd-1d6c-49d8-b900-bc4a9ab21e6c</t>
  </si>
  <si>
    <t>987a3311-adee-4974-aa81-5cf85d79c320</t>
  </si>
  <si>
    <t>7ea1f2bd-b1b7-4db7-b6ff-13a879eae4e3</t>
  </si>
  <si>
    <t>84ba367f-f166-44e5-907c-dacc7564f2b7</t>
  </si>
  <si>
    <t>6370127a-dff3-41c3-abf6-790021266a09</t>
  </si>
  <si>
    <t>0e2e4aeb-d0f6-4857-a4ff-87144cc992c9</t>
  </si>
  <si>
    <t>e04f45ff-8261-43cb-bc08-48177f385bc0</t>
  </si>
  <si>
    <t>9f4502cb-f0a6-443b-bdba-6ec582390967</t>
  </si>
  <si>
    <t>3067247b-06d3-496f-bdeb-288936e43f79</t>
  </si>
  <si>
    <t>514691e1-ce40-4a23-9804-f573d9d2525e</t>
  </si>
  <si>
    <t>b89636f5-59c0-4f49-98dc-4578667b7a7e</t>
  </si>
  <si>
    <t>b43a7d28-e2d5-4f2e-b9ae-275890bcf7f5</t>
  </si>
  <si>
    <t>87f7be89-5946-4176-808f-6660dfb1f170</t>
  </si>
  <si>
    <t>541f1af4-b0f5-493c-ae15-e97e3b81f78b</t>
  </si>
  <si>
    <t>7ea79346-0e12-4ec5-bff7-540b656fc80b</t>
  </si>
  <si>
    <t>331734e3-7935-4791-b4ad-a1005be61920</t>
  </si>
  <si>
    <t>30ec322b-a006-4371-86ef-cd1cc70ed521</t>
  </si>
  <si>
    <t>d7b9ee1e-03d1-40cf-9484-640f83d77e66</t>
  </si>
  <si>
    <t>d51216dc-bdfd-43dc-8821-3aa3792f6702</t>
  </si>
  <si>
    <t>ac7f79d6-6764-4587-8de0-726ea809078b</t>
  </si>
  <si>
    <t>f4ea3e2d-2c46-421d-9adb-3935412a231a</t>
  </si>
  <si>
    <t>720ee57c-6e8d-43ca-a14d-a02b114d4242</t>
  </si>
  <si>
    <t>09b4c738-c4b5-40f8-b273-396827a46170</t>
  </si>
  <si>
    <t>99d1e01b-dafc-474e-8fe1-b535e164987c</t>
  </si>
  <si>
    <t>a122ac28-7d98-4941-9439-b20d53f392fc</t>
  </si>
  <si>
    <t>72f321dc-cefc-4e6c-be78-02d00d1be8d4</t>
  </si>
  <si>
    <t>1268deff-f412-4b9d-9d5d-279185719133</t>
  </si>
  <si>
    <t>db2c5c88-fa3f-411b-a69d-fbe58e3af339</t>
  </si>
  <si>
    <t>a783281d-15b4-4276-8954-a5703e44e7f7</t>
  </si>
  <si>
    <t>64918bb1-4421-4b36-b45b-44d4ec70bc14</t>
  </si>
  <si>
    <t>dc0bf07a-a416-44f1-92f8-8b24cae0be1d</t>
  </si>
  <si>
    <t>0e301e8c-a3f1-474b-b0c2-585867f337d3</t>
  </si>
  <si>
    <t>35109457-e772-4b70-85c8-8b12dd385549</t>
  </si>
  <si>
    <t>9ebd3b42-aeb3-4866-a13f-550af7bef830</t>
  </si>
  <si>
    <t>5daaf75f-7c40-4d3f-81f8-f0daaba4b18a</t>
  </si>
  <si>
    <t>398c15b8-863f-4527-9c39-e77239f09d33</t>
  </si>
  <si>
    <t>e9f38332-7cce-4ec0-8e40-454b4c099270</t>
  </si>
  <si>
    <t>d0d1a456-57f1-4dbb-916b-61730ab5073e</t>
  </si>
  <si>
    <t>f2240f66-d31e-45b5-a754-38ba87d9b9c2</t>
  </si>
  <si>
    <t>a2712a4d-c0f1-4f70-a8e0-dd397886adb9</t>
  </si>
  <si>
    <t>c6e9390f-e8ab-4ec4-b668-4107a75fdb5d</t>
  </si>
  <si>
    <t>3e01fd85-84b5-4820-a2a5-9b27a4d346da</t>
  </si>
  <si>
    <t>34f254a3-6e65-4864-b923-3ba73eeebe06</t>
  </si>
  <si>
    <t>bc276068-0c80-4e0c-ad77-b4659da3bd18</t>
  </si>
  <si>
    <t>28822da9-9ca3-40c8-b103-6c257dc82d43</t>
  </si>
  <si>
    <t>c4c0b9e1-d76e-4aa8-b6b5-b33936774745</t>
  </si>
  <si>
    <t>a9cd9226-a06c-47a7-8399-9ca7cb110eba</t>
  </si>
  <si>
    <t>8088c739-1e5c-4ef9-915b-6751e47e3b98</t>
  </si>
  <si>
    <t>0f45525d-636d-493e-9608-2f34c2491d22</t>
  </si>
  <si>
    <t>cceb86d4-846b-40ab-a1be-cde240c5cc8a</t>
  </si>
  <si>
    <t>147d5769-7d6d-4ec4-b9af-ed7e263c6c54</t>
  </si>
  <si>
    <t>d64f0bcb-460f-47ba-847f-731ecc0149ed</t>
  </si>
  <si>
    <t>2fb5b633-0b60-4320-ad37-d1e9601a5849</t>
  </si>
  <si>
    <t>dac34e7e-0827-4733-982b-97b118f2476b</t>
  </si>
  <si>
    <t>44a8e4c0-dd6d-4c51-9b12-8dfee18b0612</t>
  </si>
  <si>
    <t>25c800e7-908a-41cc-84ea-49fa6ccdfa9b</t>
  </si>
  <si>
    <t>3ea412e3-2cb7-4931-a587-35b6e18aa66c</t>
  </si>
  <si>
    <t>0a5b40e7-cff8-4c7f-98fa-4dc051da47ee</t>
  </si>
  <si>
    <t>3635360d-99fc-4ab1-bb1b-a9d6a63854a2</t>
  </si>
  <si>
    <t>73d85400-e324-4526-9fa2-3df0a95a28c6</t>
  </si>
  <si>
    <t>95c33347-fe0a-408a-8ff0-2e00005784a9</t>
  </si>
  <si>
    <t>4b1727db-eff9-499a-b566-6b66abd7a7ca</t>
  </si>
  <si>
    <t>83b82f04-2f9e-4e88-9ac6-c4927b8c6d60</t>
  </si>
  <si>
    <t>ba4efe6f-d5ff-4cfe-9669-91eeed713938</t>
  </si>
  <si>
    <t>9ceed715-c69a-469b-b47f-f51b5f7f787e</t>
  </si>
  <si>
    <t>a5c1fe59-fe21-40d0-8832-6dbefcee2236</t>
  </si>
  <si>
    <t>8c57ce5d-19a8-40cc-ab23-ca05499b3724</t>
  </si>
  <si>
    <t>5f2dad80-b99b-4c6b-abe1-cc91230bc100</t>
  </si>
  <si>
    <t>32f52f36-32db-4650-a0c7-b8a1bb56414d</t>
  </si>
  <si>
    <t>dde377c0-8d81-40e4-9c2a-6de6f8d473ea</t>
  </si>
  <si>
    <t>68f7b380-1b9a-41f1-8cbe-d904aff9cbd7</t>
  </si>
  <si>
    <t>e3160f47-ad6e-4a4e-bc64-2ac26ded36d8</t>
  </si>
  <si>
    <t>c290a106-b28e-4a2a-9fff-4744ae9b428d</t>
  </si>
  <si>
    <t>29f04dcc-5ce1-401c-91a1-25c858db4c7a</t>
  </si>
  <si>
    <t>0d986e99-6127-4100-b190-86ecc7343396</t>
  </si>
  <si>
    <t>2658bf06-f97e-49ea-821b-9a18062d6afd</t>
  </si>
  <si>
    <t>5881c39b-bb48-410a-b884-abb2a6481ac0</t>
  </si>
  <si>
    <t>421ebf6a-ebf2-4cb0-b4d3-8fdae4594fa9</t>
  </si>
  <si>
    <t>5c0617db-38bc-47c4-8dc8-fbdfed4a8c94</t>
  </si>
  <si>
    <t>15e7a869-02aa-41aa-992d-558056eaef7b</t>
  </si>
  <si>
    <t>72fc0685-15c2-47f3-8a81-630318886009</t>
  </si>
  <si>
    <t>31f17578-1e78-485a-9be6-4a65839d0256</t>
  </si>
  <si>
    <t>f09020a6-a351-4c8e-8f05-d5df79a8d58d</t>
  </si>
  <si>
    <t>a15b186f-2b0c-49d7-a731-416c63b170ca</t>
  </si>
  <si>
    <t>bc54739f-8a77-4416-b442-e4a105da6420</t>
  </si>
  <si>
    <t>4dee5025-3062-4217-8be7-670e8d0ee4f4</t>
  </si>
  <si>
    <t>4875a481-3c41-4146-bf7a-7e6ab4118987</t>
  </si>
  <si>
    <t>0d2b170c-61fc-4f36-a8b3-9b9e35ec60fe</t>
  </si>
  <si>
    <t>ad670fe2-0b59-42a0-89cf-03baeca03a18</t>
  </si>
  <si>
    <t>78447962-a2c6-4b2c-9273-e3ff7fc98299</t>
  </si>
  <si>
    <t>863024ca-e441-4172-9a09-0d2e636a9b9e</t>
  </si>
  <si>
    <t>54e20579-e682-4759-9a60-f20072d16609</t>
  </si>
  <si>
    <t>663c1395-5438-4d44-9184-e453d4f2102a</t>
  </si>
  <si>
    <t>52698bec-865c-4289-89a0-60d777a30901</t>
  </si>
  <si>
    <t>3af442d7-d3e2-487f-8428-fcbd439076a3</t>
  </si>
  <si>
    <t>1bbb0350-959a-4583-8cf4-d07e8a365a0a</t>
  </si>
  <si>
    <t>0ef1a597-1c91-4083-a8c5-44e134161ad3</t>
  </si>
  <si>
    <t>3fc9cc0c-375c-4dbf-9b1a-467d10a0b1e4</t>
  </si>
  <si>
    <t>f7feb629-72b4-4a52-b81b-c6a5b220559e</t>
  </si>
  <si>
    <t>cf608f9d-6fb2-4b3c-af0b-a7ab3dcf0e84</t>
  </si>
  <si>
    <t>f6c55d1b-bdad-4ea2-9699-d56feba368ee</t>
  </si>
  <si>
    <t>90b4ffda-a396-498f-82d3-a60b2e5e8deb</t>
  </si>
  <si>
    <t>74a738d1-b12b-4791-96a0-a433dd8a0870</t>
  </si>
  <si>
    <t>520ff288-1e54-4517-943a-fd380f69967f</t>
  </si>
  <si>
    <t>c6a930f4-43ee-410d-b10e-8e71af22f0f5</t>
  </si>
  <si>
    <t>015d058a-1710-4419-bf87-6611fd3a346a</t>
  </si>
  <si>
    <t>cc4c9143-f19f-44a5-b5dc-1f34feba14ed</t>
  </si>
  <si>
    <t>0f81eff5-02ee-4fd4-9666-e094e16f0245</t>
  </si>
  <si>
    <t>23a1a2e1-8a05-4632-9402-9627785c3385</t>
  </si>
  <si>
    <t>f32c4d5e-38da-4192-8d7e-4c966557667d</t>
  </si>
  <si>
    <t>8d091c43-c585-4584-908b-36b00459d2e2</t>
  </si>
  <si>
    <t>c4c2bbe6-0986-4c9b-8bbd-35df98764b22</t>
  </si>
  <si>
    <t>3d0dbbab-c421-4859-b68e-06dbdf05e490</t>
  </si>
  <si>
    <t>a36d8643-70f4-47c6-8fed-cc624bc1f69e</t>
  </si>
  <si>
    <t>955de707-e2e7-4218-852a-d552b7a34b18</t>
  </si>
  <si>
    <t>11126a0c-f635-4da7-962e-df80f14e6e24</t>
  </si>
  <si>
    <t>ab78b1de-a43f-4243-8e70-316ce491520e</t>
  </si>
  <si>
    <t>fc8c9203-278b-4b25-93b6-d0b26561c6bb</t>
  </si>
  <si>
    <t>1d11fc01-7f27-4fee-bfaf-e22870c11023</t>
  </si>
  <si>
    <t>cb634069-ce09-4d56-8809-edf92c2577d6</t>
  </si>
  <si>
    <t>8b1018e7-745b-4080-9844-58b0cdda4af8</t>
  </si>
  <si>
    <t>0612f865-b8a1-481a-9406-a1a5ffb8dd6b</t>
  </si>
  <si>
    <t>69043a19-15bf-406b-8709-4a16a86bfdf7</t>
  </si>
  <si>
    <t>97d4447b-57be-4a6d-b999-3c8336da4697</t>
  </si>
  <si>
    <t>527f838f-f1d8-4468-9186-88ed4040fc97</t>
  </si>
  <si>
    <t>6b72bfee-3688-43d7-9b50-47334251a9ae</t>
  </si>
  <si>
    <t>93fa5592-724a-4abd-bfa4-6fc600b49bd6</t>
  </si>
  <si>
    <t>6865ddf6-1a63-41eb-8c6b-a75e911f95a7</t>
  </si>
  <si>
    <t>231f5b3c-d24f-4904-bd9a-e4d65a5cb07f</t>
  </si>
  <si>
    <t>aae0d13f-2d67-47bd-a6d4-315196c19288</t>
  </si>
  <si>
    <t>7fed7d8c-2388-4037-b77b-2d40f500b7c1</t>
  </si>
  <si>
    <t>529bd540-e7bd-46df-ac43-98c015e85a9b</t>
  </si>
  <si>
    <t>84cc25fb-de65-48d4-a019-73f2213accd4</t>
  </si>
  <si>
    <t>6fc12d30-352e-4c55-a9bf-c0a09be296fa</t>
  </si>
  <si>
    <t>9117b8c7-5acb-43c6-9c34-54e86e54210b</t>
  </si>
  <si>
    <t>5ad41ad2-5d5b-4e7f-b88a-0759f3f57c3d</t>
  </si>
  <si>
    <t>3161ffc4-4f5d-4064-a0c4-d1f91d78d6e0</t>
  </si>
  <si>
    <t>f90495ae-51c9-4773-99f3-a302d6a4550f</t>
  </si>
  <si>
    <t>96c0478b-d822-4473-9781-baedd1ac2b11</t>
  </si>
  <si>
    <t>be946def-51b8-4ef9-9c09-eade65760d84</t>
  </si>
  <si>
    <t>0fa096f3-055f-4dc4-b688-146eb975ca7f</t>
  </si>
  <si>
    <t>d4dd98ca-2cd5-4e0b-8034-f11febf3466a</t>
  </si>
  <si>
    <t>583f84dc-1a84-429e-adb0-5d29c1611884</t>
  </si>
  <si>
    <t>7360b884-2557-46d3-aeca-dd3276efb4b3</t>
  </si>
  <si>
    <t>e6b1e34b-733d-4d6b-bb5f-3f34dda64817</t>
  </si>
  <si>
    <t>0fb5fc1c-a71f-4107-8b2e-c74df316135f</t>
  </si>
  <si>
    <t>c6df152d-edae-41fa-902e-275e12d33f6f</t>
  </si>
  <si>
    <t>1e2d4ff1-b0b9-4143-b1af-df957b1ac9cd</t>
  </si>
  <si>
    <t>b2c93706-245a-498e-81d4-a96893e89fb9</t>
  </si>
  <si>
    <t>a47b3385-92d7-4182-ae74-3bc6ebadbe01</t>
  </si>
  <si>
    <t>73dd0292-b291-44ac-910b-5408460d8580</t>
  </si>
  <si>
    <t>71a036ac-417f-40ed-b090-4965c598738d</t>
  </si>
  <si>
    <t>15961bea-e66a-4642-a9fb-9763ff697abc</t>
  </si>
  <si>
    <t>975c46e9-6863-4be1-9933-9d45d1a631a5</t>
  </si>
  <si>
    <t>0775921d-e5c8-4787-9778-c50062e9b3bd</t>
  </si>
  <si>
    <t>b5cea5e9-0f6b-4bfb-aa08-34ab4dcd6c2f</t>
  </si>
  <si>
    <t>6a76d9ae-0f31-4f2f-8dda-2fe27deafa6c</t>
  </si>
  <si>
    <t>bcd683e6-9b66-4c5a-881f-3db7dc2a74af</t>
  </si>
  <si>
    <t>474fa80f-732b-4840-a88b-1b3efe0c406d</t>
  </si>
  <si>
    <t>3306acc6-471c-4768-9ffe-bde3c2a25e99</t>
  </si>
  <si>
    <t>af6dbaa6-7796-4260-8b47-dba04c5fd789</t>
  </si>
  <si>
    <t>c1f63241-0f29-4149-9a64-ba09b2eb2a8e</t>
  </si>
  <si>
    <t>c1b74918-c245-436a-ba64-16cc8eecc30b</t>
  </si>
  <si>
    <t>1045d0a4-1cc9-4a69-bd48-dab7d868ebb6</t>
  </si>
  <si>
    <t>fa2ad3f4-83d0-43a4-b727-f021398036d8</t>
  </si>
  <si>
    <t>0391c263-ff3a-4e6a-9f8a-47b93e1aae6d</t>
  </si>
  <si>
    <t>954d28fd-4652-4bd0-b50f-ca5ece16fe5f</t>
  </si>
  <si>
    <t>2ca1bfab-18d8-4521-a42e-b094fd4c3c99</t>
  </si>
  <si>
    <t>f5b10643-0865-4373-8e1e-58ac82540b7c</t>
  </si>
  <si>
    <t>66c84ea5-2218-4e05-9f1b-99ce0fe95607</t>
  </si>
  <si>
    <t>14fd9a77-477e-4e23-8da2-3a85ca7b71e9</t>
  </si>
  <si>
    <t>e1cddbf1-faa4-4edf-adde-18417eb859e2</t>
  </si>
  <si>
    <t>d4ed17d9-193e-4836-b4f5-92670bfc9e37</t>
  </si>
  <si>
    <t>bf795a24-8626-430b-aa42-a133d218d7b4</t>
  </si>
  <si>
    <t>9e21824c-8552-4fa5-a944-86a41e2026e5</t>
  </si>
  <si>
    <t>82a7a474-4272-4ac4-bf51-c22fe12dd988</t>
  </si>
  <si>
    <t>14c5bffb-c357-44c6-8be6-dff8f1c7fa99</t>
  </si>
  <si>
    <t>b3fd66dc-06e8-440e-b9e9-52135a869ac1</t>
  </si>
  <si>
    <t>1cbde1b2-5150-4fa9-96ea-3eb55698bbcb</t>
  </si>
  <si>
    <t>4582e981-d42c-403e-bc79-9dd2b9093b95</t>
  </si>
  <si>
    <t>35e3cb69-aa72-47c1-afc7-10f8fb6cdcd9</t>
  </si>
  <si>
    <t>a19c6592-02d4-408a-91cb-130822648e8d</t>
  </si>
  <si>
    <t>d8eebf50-db43-4085-bdbc-6225c9b00951</t>
  </si>
  <si>
    <t>902658bd-d81d-49dc-8159-9f8f2dcaef0b</t>
  </si>
  <si>
    <t>f1b4a488-5113-495d-8eac-adf2a9e8d9f5</t>
  </si>
  <si>
    <t>b3cbcb54-9e38-4416-8c17-4c7a50834513</t>
  </si>
  <si>
    <t>67e8727e-7b0f-4e78-953d-ecaabb024cc9</t>
  </si>
  <si>
    <t>1156af95-681d-4659-ae9f-09156693835d</t>
  </si>
  <si>
    <t>74fa975a-f2f6-4b32-ae56-3c1559d6fc9c</t>
  </si>
  <si>
    <t>c1b9aa32-5cd8-48ee-8aa0-edc2a6f76c9d</t>
  </si>
  <si>
    <t>a59d822e-d1f5-4448-8d78-8b36494080cc</t>
  </si>
  <si>
    <t>95671e74-d106-4747-bc65-5af2e941f515</t>
  </si>
  <si>
    <t>eed9c1a4-591e-498a-9142-b8fa6124b17a</t>
  </si>
  <si>
    <t>2ae394e0-5240-494b-98a2-98d272298964</t>
  </si>
  <si>
    <t>22354f02-5459-499e-9656-f99b30a411e7</t>
  </si>
  <si>
    <t>32f486e8-ae82-4f89-b5dc-f9904d77bfe4</t>
  </si>
  <si>
    <t>28e98202-957f-4f0a-b220-249801c33dfe</t>
  </si>
  <si>
    <t>6d1540c5-6e7e-47dd-add9-9e4ae16cc9d8</t>
  </si>
  <si>
    <t>3130799b-2a79-4695-91f6-f3009aa237d2</t>
  </si>
  <si>
    <t>b2b6ad96-046d-48f2-a0a0-920a9eb5add0</t>
  </si>
  <si>
    <t>e32a94ef-1eb7-46dc-935d-1ab3079fd7b7</t>
  </si>
  <si>
    <t>83bba71b-fcc3-4811-936a-e96e05e3c63c</t>
  </si>
  <si>
    <t>53cb92ef-cc27-4fe1-abdf-c33f314d8220</t>
  </si>
  <si>
    <t>c581d98d-6065-4e71-a47f-22139be1730c</t>
  </si>
  <si>
    <t>9f0cd468-83e4-4797-917f-c13ad97021b9</t>
  </si>
  <si>
    <t>91309b0f-6961-480a-969b-62628f70cec7</t>
  </si>
  <si>
    <t>ea0d693c-f9e4-4742-a3c7-edb6f64a5c3f</t>
  </si>
  <si>
    <t>afb3f922-115d-47de-964d-b25c555c6f28</t>
  </si>
  <si>
    <t>0c803d0a-c09a-443e-97bc-acaa4ee0b7bd</t>
  </si>
  <si>
    <t>b7316fd8-2955-4ecb-82b0-489ce72d03c2</t>
  </si>
  <si>
    <t>08fb1295-a35f-4982-aabd-1b52ccdfd299</t>
  </si>
  <si>
    <t>cd416eb7-5d82-4204-8f31-9c3136a9933c</t>
  </si>
  <si>
    <t>4d6b749c-d7d3-4053-a937-f5b394f97e09</t>
  </si>
  <si>
    <t>4de73975-61bc-42ec-aaab-abe042fcd013</t>
  </si>
  <si>
    <t>b58b1cf2-d49b-4149-8f20-1d570fd86f78</t>
  </si>
  <si>
    <t>02edbd2c-0f51-4cbd-956c-ec764485ec75</t>
  </si>
  <si>
    <t>706e5a23-7acf-4f2e-81b9-8c0f959f0458</t>
  </si>
  <si>
    <t>90d3b39e-fd0c-4375-bcb3-3df4cc6399a8</t>
  </si>
  <si>
    <t>f05aa0fa-db14-4e7f-907f-9cc301300367</t>
  </si>
  <si>
    <t>f8fac45f-fd6d-45a4-8adf-8d93816a52d4</t>
  </si>
  <si>
    <t>d18167ec-3ab2-43ad-ad1a-22c0de508a98</t>
  </si>
  <si>
    <t>b1d72691-10a9-4b94-b5cf-6b330ec52270</t>
  </si>
  <si>
    <t>e55fbf71-8301-42ac-901f-8cb44317be60</t>
  </si>
  <si>
    <t>2d584ac6-83f6-47b3-a501-0277bc69ff22</t>
  </si>
  <si>
    <t>02a96f33-cc7f-4a96-a466-edbec63b8f87</t>
  </si>
  <si>
    <t>b75b0c51-1794-456f-a8e3-52f878a153a9</t>
  </si>
  <si>
    <t>45cf39ca-9e82-4065-a0e6-df28ed243d9f</t>
  </si>
  <si>
    <t>314654af-4b96-4f52-9ce3-7ca8cf6736e8</t>
  </si>
  <si>
    <t>e3307ad7-226c-4bad-be4c-e9a2bf71f09f</t>
  </si>
  <si>
    <t>894599f3-a565-485d-83a1-ed92885fa5e0</t>
  </si>
  <si>
    <t>cdd7898c-cf99-4e2c-8bf3-8dc75b87a1c1</t>
  </si>
  <si>
    <t>623e54ed-1c0b-4c90-95e0-be7c7647da58</t>
  </si>
  <si>
    <t>a4086a81-b9e9-45ac-a1d8-3e9e909f480d</t>
  </si>
  <si>
    <t>cf477d48-3b0c-4018-989c-04e7a83c75cb</t>
  </si>
  <si>
    <t>9649387c-2bdc-44f6-9e6f-842105b1214b</t>
  </si>
  <si>
    <t>7984ea39-7595-421e-ab54-97fc7b10c10f</t>
  </si>
  <si>
    <t>ff93ce6f-45dd-40fe-aec7-4c78a25b92ad</t>
  </si>
  <si>
    <t>ac996eb4-9c01-433c-ba38-ae0f395d919b</t>
  </si>
  <si>
    <t>ba33ab1a-49d0-4e87-830b-f4308ee3caf3</t>
  </si>
  <si>
    <t>484a7c79-478b-40db-a46a-0e4bc6fca3f6</t>
  </si>
  <si>
    <t>272deb71-c88c-4f41-977c-233da9a5b0ff</t>
  </si>
  <si>
    <t>cd99b296-bb76-4e36-a641-49535876777e</t>
  </si>
  <si>
    <t>e796774c-3901-445c-886f-49348c0fd4d0</t>
  </si>
  <si>
    <t>b3ad3acd-e8ce-4771-af39-1a30a4a49dd2</t>
  </si>
  <si>
    <t>ebb4fe46-470a-4466-afbd-5a1c9b051b3a</t>
  </si>
  <si>
    <t>c5912a97-e35b-4d72-9ae1-f5dc7cf7e148</t>
  </si>
  <si>
    <t>5a9262e2-b9d0-4fcb-95e1-6fedd94153d1</t>
  </si>
  <si>
    <t>eb6f76df-5e80-4029-b391-fe76409df615</t>
  </si>
  <si>
    <t>1a1f3a5d-f08b-429e-b384-b3563e4b6a06</t>
  </si>
  <si>
    <t>7eaece4a-5825-4928-9e5c-9d72007d8537</t>
  </si>
  <si>
    <t>29bf2ed8-fedb-4394-b931-b9cdd081abf5</t>
  </si>
  <si>
    <t>3c047e75-2d73-4f3a-8034-562cdaf90d5e</t>
  </si>
  <si>
    <t>7258b856-a6d4-479a-b0fd-07b5cae9781d</t>
  </si>
  <si>
    <t>a8e691c3-6717-4e04-ad35-d7b137ad79ab</t>
  </si>
  <si>
    <t>5974f189-5d07-4bc5-b0a5-d952dfd42794</t>
  </si>
  <si>
    <t>ff75087e-ae46-42b0-be65-4f06ab2b5dcb</t>
  </si>
  <si>
    <t>20b3b189-96be-4941-8104-7a10f1c89e83</t>
  </si>
  <si>
    <t>8f8622ad-c118-4aff-a74d-cbf69d0dc60b</t>
  </si>
  <si>
    <t>cb7fe9d9-c9f8-4f3b-9149-193d52880e2b</t>
  </si>
  <si>
    <t>3b56e2b0-2fa5-4f48-9fdc-9e447842bce0</t>
  </si>
  <si>
    <t>6aa5ecbb-ad65-4af7-9eec-81c4cf41535f</t>
  </si>
  <si>
    <t>7bfeb6cc-c54d-47ad-9898-17db3088f11d</t>
  </si>
  <si>
    <t>6182154e-9abb-4790-b9bf-5b216695a514</t>
  </si>
  <si>
    <t>1dd1841b-5342-4260-b0bc-556a0f42c054</t>
  </si>
  <si>
    <t>b6b91459-d733-4c4e-b690-42ca054c8dff</t>
  </si>
  <si>
    <t>a8fc347b-99e1-452d-be71-e3b003169f7e</t>
  </si>
  <si>
    <t>a3f0b2ff-8afc-4be0-97ab-2402683f23ae</t>
  </si>
  <si>
    <t>528d55ae-e1a5-4d3f-818f-f17886a9d06a</t>
  </si>
  <si>
    <t>3cdc6d9c-6e71-4e71-808f-0192c56b58e4</t>
  </si>
  <si>
    <t>fd16f7c4-c2be-4086-9051-98c1c22ae3ce</t>
  </si>
  <si>
    <t>f3192777-1562-4975-9a07-e01e05437c70</t>
  </si>
  <si>
    <t>daadc2a7-03b9-4ddd-bf1c-0e71996d73c3</t>
  </si>
  <si>
    <t>f0cd335a-86cf-4c80-887f-255d3b16adc1</t>
  </si>
  <si>
    <t>2dab1a4c-bd51-4bfd-8974-4628797b8cdb</t>
  </si>
  <si>
    <t>b30f9d8c-fa44-4a76-8aaf-01bc1fed1126</t>
  </si>
  <si>
    <t>4bc5a540-a3e2-48a0-bfb5-668d74d37bf1</t>
  </si>
  <si>
    <t>b3293a34-96f8-4976-9b95-4a556b053165</t>
  </si>
  <si>
    <t>879087f0-d7f2-4aba-946e-d68472585dde</t>
  </si>
  <si>
    <t>b025ef68-796e-4864-bf74-7bd695adc85c</t>
  </si>
  <si>
    <t>105d47d5-cd78-4ad3-893d-29e857cef358</t>
  </si>
  <si>
    <t>c16292b2-6dab-491c-a338-63efea260910</t>
  </si>
  <si>
    <t>d0ca6524-9763-490b-8cf8-ae605f70770c</t>
  </si>
  <si>
    <t>294b8354-7433-48e6-8890-1796e6670809</t>
  </si>
  <si>
    <t>0159fc66-d29c-4a5f-8676-85ec3e5a2a16</t>
  </si>
  <si>
    <t>f811e2d9-5101-406e-a7e2-ca319ad0ae29</t>
  </si>
  <si>
    <t>548f8f32-2af5-4927-b36c-2c892939b868</t>
  </si>
  <si>
    <t>5e14439e-3890-4511-b8ba-030b8b0fe1b7</t>
  </si>
  <si>
    <t>10285538-f4dc-484e-800f-6730d7287846</t>
  </si>
  <si>
    <t>f133843a-adea-4d65-8708-7d935f12aaef</t>
  </si>
  <si>
    <t>c8c11333-1e02-4b23-a313-ae5a7f48c175</t>
  </si>
  <si>
    <t>34cfd45b-be2e-4c68-8c6c-9d23372f33f5</t>
  </si>
  <si>
    <t>be4e5d9b-401f-498b-ba16-d156d27d42ab</t>
  </si>
  <si>
    <t>c97030c1-5be5-4665-8031-ac12d69cb0e4</t>
  </si>
  <si>
    <t>12cd1abe-4a48-474a-97f5-cc9a919638bc</t>
  </si>
  <si>
    <t>fdda59eb-8196-4efd-aa7b-fc7e75b2a908</t>
  </si>
  <si>
    <t>048f8e02-fa0c-4d61-b90c-26a73404aab1</t>
  </si>
  <si>
    <t>e7508c28-5c7f-4395-8003-8488fa83161c</t>
  </si>
  <si>
    <t>1faa3b68-0212-4c1a-9980-57ca0c933d4f</t>
  </si>
  <si>
    <t>a51a8578-1c84-408f-83cc-b7a98aebc117</t>
  </si>
  <si>
    <t>abec4441-abab-4ef8-b4c0-ba5628f069f5</t>
  </si>
  <si>
    <t>e90039da-f3e2-49b6-8202-761afe6662d9</t>
  </si>
  <si>
    <t>ff294c94-20d9-4144-abe4-b837882a41f4</t>
  </si>
  <si>
    <t>cb46212f-2f0b-4fd1-a8ed-cb34f6555cb0</t>
  </si>
  <si>
    <t>645bf75d-d364-4466-889f-b8fa4d0118b0</t>
  </si>
  <si>
    <t>4bf8e98e-efbb-4848-97d7-717f44a95a26</t>
  </si>
  <si>
    <t>d3301590-4069-495c-adf3-edb20ef7e323</t>
  </si>
  <si>
    <t>9eba2eb4-32cf-4d1c-a939-88b9b4e60b10</t>
  </si>
  <si>
    <t>7ac3430d-5bb1-4097-ad05-e153f946b19a</t>
  </si>
  <si>
    <t>f9a73259-c445-4e62-b9fe-1cff5d8a5a8e</t>
  </si>
  <si>
    <t>049cc519-85cd-4aac-96ff-acae83e243a0</t>
  </si>
  <si>
    <t>0d634f2d-096d-49a4-8227-efbfca5456fc</t>
  </si>
  <si>
    <t>7cbade78-afcd-4e45-8634-06013ab016cc</t>
  </si>
  <si>
    <t>52a3bfce-5f80-4d1c-9185-2a78438260da</t>
  </si>
  <si>
    <t>d2eb0315-5f60-43a0-9d52-2f6eca5fef07</t>
  </si>
  <si>
    <t>3993282b-d00d-460b-8036-97bbce2330af</t>
  </si>
  <si>
    <t>057a6684-e2b5-42b0-bba0-9f4d8a182582</t>
  </si>
  <si>
    <t>bf8eb37c-af94-481e-b66b-7b1fba3d47c7</t>
  </si>
  <si>
    <t>e4d4c045-aa9a-457d-98bc-54574513ceab</t>
  </si>
  <si>
    <t>5a1a2200-dcaf-4b3d-8774-fbe8bfec5e44</t>
  </si>
  <si>
    <t>57f3f1ae-bec0-4fa3-8132-bf31b7442cbf</t>
  </si>
  <si>
    <t>7544a5dc-e0b4-4250-849c-5b5008862be0</t>
  </si>
  <si>
    <t>5a65602a-2aa2-430a-8941-65eea4e6b8cd</t>
  </si>
  <si>
    <t>92bd1367-52ac-4a14-83ec-448b068dfd65</t>
  </si>
  <si>
    <t>7bacc715-f7e5-4838-ad41-3074d9dd509a</t>
  </si>
  <si>
    <t>228f17f1-7379-4b1c-972b-4f6d7b8530ff</t>
  </si>
  <si>
    <t>99c47501-7789-49ed-932d-cccc1f2d94b7</t>
  </si>
  <si>
    <t>bd5b472e-b66c-4d16-8a2a-945b84139876</t>
  </si>
  <si>
    <t>21cae150-08fc-47e4-9bf2-78cd6356185c</t>
  </si>
  <si>
    <t>6766851c-7eef-44cb-96c9-9e9b12f146d1</t>
  </si>
  <si>
    <t>115768e4-f1b4-4db5-aecb-ed10f340a0cd</t>
  </si>
  <si>
    <t>03efbf17-1e90-4da3-a5d8-af7a37fa8bd7</t>
  </si>
  <si>
    <t>73ec0896-efe6-4557-9fdb-f732191d06b8</t>
  </si>
  <si>
    <t>185da4b5-09c3-4431-af0e-0f84a94e752a</t>
  </si>
  <si>
    <t>eb3a0fc4-1ce6-42d0-a887-3915c3807374</t>
  </si>
  <si>
    <t>8a557d47-1707-4222-aaa3-6e0e00a5e610</t>
  </si>
  <si>
    <t>f217d0ba-560e-4fb6-bb0d-720a5746a58b</t>
  </si>
  <si>
    <t>68240711-6566-4321-9828-0d2942bfca4e</t>
  </si>
  <si>
    <t>3462235f-cd3a-47a2-b6b7-976ad7503bdd</t>
  </si>
  <si>
    <t>8638dd61-0524-48f4-b734-d164acbd2ee5</t>
  </si>
  <si>
    <t>20ffa0ca-99c5-41c2-b7dd-c680826c63c4</t>
  </si>
  <si>
    <t>a7ff48bd-1395-4b28-ba12-671125fe5895</t>
  </si>
  <si>
    <t>739ff28b-3e0a-41cc-b5b9-edfe52a49f3b</t>
  </si>
  <si>
    <t>d885de42-027d-490c-93ee-f6fec56a4ee8</t>
  </si>
  <si>
    <t>602d5ee5-fd6d-452d-afd2-b5a2b698b26b</t>
  </si>
  <si>
    <t>8a90c876-a540-43d2-9fcc-fa784b9ed168</t>
  </si>
  <si>
    <t>33c749fc-9744-4cfb-90b6-99309a779291</t>
  </si>
  <si>
    <t>620123f1-88bd-418a-991c-34439b509ea1</t>
  </si>
  <si>
    <t>d0444dc4-c767-4b64-ade9-715013b7b9ba</t>
  </si>
  <si>
    <t>6229739a-440a-428b-b393-fc3e358e71d0</t>
  </si>
  <si>
    <t>9d48ac04-06f5-4e62-8921-597a7638287d</t>
  </si>
  <si>
    <t>651a7d89-6de7-481f-ac50-3f039c4d245e</t>
  </si>
  <si>
    <t>69809fb7-cf0b-47d7-8edc-f5eaa4f4eff1</t>
  </si>
  <si>
    <t>d435df6b-c8ce-436b-872b-47bcf514e822</t>
  </si>
  <si>
    <t>9e03fda9-9812-42f4-9880-33edddb1a2c1</t>
  </si>
  <si>
    <t>2accda1b-35af-49cf-ae7a-ee0f556361b0</t>
  </si>
  <si>
    <t>045b9095-d39d-4076-8664-d2662ea7f0b7</t>
  </si>
  <si>
    <t>0d325006-ee17-43da-92ac-ad500bb6819a</t>
  </si>
  <si>
    <t>73375aa2-536f-43cf-be41-0e5f62e1eb5e</t>
  </si>
  <si>
    <t>2a81fad1-c3cf-47bf-9e72-43842ea1a144</t>
  </si>
  <si>
    <t>7e94d787-34a8-49bb-9ad9-7966ba870aca</t>
  </si>
  <si>
    <t>20a056ee-a614-472b-81a2-d5e093510cb4</t>
  </si>
  <si>
    <t>cfcff014-c4cb-402b-9dcd-3cf4bfac7c0a</t>
  </si>
  <si>
    <t>4e721c33-0202-45a6-b30b-646b8074134c</t>
  </si>
  <si>
    <t>04436640-a71f-4da8-9652-7a1cbfe7f6e2</t>
  </si>
  <si>
    <t>92f4e49d-2c91-40ce-af7d-d2718c63e8fa</t>
  </si>
  <si>
    <t>c8a6c1b8-ee43-4454-99bf-47daa7e3c7ff</t>
  </si>
  <si>
    <t>11fb38e2-32b5-482e-a591-92c5ef75bd2f</t>
  </si>
  <si>
    <t>829ecc50-5d49-42ae-b475-bad067a18dae</t>
  </si>
  <si>
    <t>af32b661-da4c-4a20-b2b5-0412cea281b2</t>
  </si>
  <si>
    <t>3406d5ec-5754-447a-9e04-85ff6c6af444</t>
  </si>
  <si>
    <t>f7d65856-84a6-4afc-a992-f1937b1965d5</t>
  </si>
  <si>
    <t>4bb79ebe-12ee-4026-bc02-8101334e876e</t>
  </si>
  <si>
    <t>7a96d876-2066-4bae-8f5b-0750b76d8378</t>
  </si>
  <si>
    <t>149e9630-c52c-4323-89f0-89f1eac6a410</t>
  </si>
  <si>
    <t>120c62eb-4912-439d-982a-3d9f83def806</t>
  </si>
  <si>
    <t>d175b737-48c9-4e04-a819-bd96bbf511d8</t>
  </si>
  <si>
    <t>0d0992d2-aafb-4018-bbc2-df96a70c00de</t>
  </si>
  <si>
    <t>f7cd4f7d-a6ee-4857-bf10-ec3191e90a41</t>
  </si>
  <si>
    <t>d021b94d-1b7c-434d-adc8-cdc8b685cf6c</t>
  </si>
  <si>
    <t>d8757387-10a9-4a1a-8a7f-03883f289b2f</t>
  </si>
  <si>
    <t>f66c73f6-7f8d-4258-b394-5e81173d583c</t>
  </si>
  <si>
    <t>06be93e7-f738-4a3d-8608-26a5eb0d9bb1</t>
  </si>
  <si>
    <t>0b0b4397-bd59-4869-b424-007f024b9789</t>
  </si>
  <si>
    <t>c03465ea-6c25-4a75-bb05-f622ff6c104e</t>
  </si>
  <si>
    <t>c6449fd1-c2ba-4bc7-a23e-9d5bc70aed95</t>
  </si>
  <si>
    <t>a11c61cb-460d-4378-ac6d-11df0db446e7</t>
  </si>
  <si>
    <t>ec965a3c-7b44-4741-8753-889ee53183dd</t>
  </si>
  <si>
    <t>c6e6b332-122e-463b-9805-177c4c5fe37e</t>
  </si>
  <si>
    <t>32ac5ca7-4a44-44b9-8c92-1b2d35f84354</t>
  </si>
  <si>
    <t>26a581c0-0fe6-4a0d-9a86-2ebef47fa980</t>
  </si>
  <si>
    <t>c4deddf1-40a2-401b-9982-0ee7136e2f2f</t>
  </si>
  <si>
    <t>1b1403f9-f386-459d-bd42-6ea14a126422</t>
  </si>
  <si>
    <t>434ac821-b8fc-4d74-910c-138847b59a22</t>
  </si>
  <si>
    <t>743c22fe-f162-4a41-9622-39c016e54cfe</t>
  </si>
  <si>
    <t>e5db9b46-8849-477a-a1ca-14e20f29ef65</t>
  </si>
  <si>
    <t>cf3eeef1-4c09-47ae-b1f5-f38a92be9683</t>
  </si>
  <si>
    <t>2db0ee6c-7161-4874-94c7-9d871496f51d</t>
  </si>
  <si>
    <t>0d0f094b-1218-4ac6-997a-7f9e0b968b59</t>
  </si>
  <si>
    <t>aafa9ff6-a69d-49e6-9dc1-a4f80ab3f800</t>
  </si>
  <si>
    <t>e16a80c5-1aae-4b8b-8600-fb2cf0a88a72</t>
  </si>
  <si>
    <t>8a73b71e-faf8-4fd7-bdb8-634b3cd00f4d</t>
  </si>
  <si>
    <t>ae9f8cc8-1dce-4087-a59b-5d8911d973e4</t>
  </si>
  <si>
    <t>7628ce4e-92a5-4615-ba9a-bce0e6a09e89</t>
  </si>
  <si>
    <t>29b681af-196c-46a8-bb2a-f91143ccd362</t>
  </si>
  <si>
    <t>2b1f6760-b3f4-48b6-a7bb-a22adaa86d46</t>
  </si>
  <si>
    <t>258436f4-b537-450a-87b2-a888ae6961d5</t>
  </si>
  <si>
    <t>3ef19cef-ec2b-46a2-9903-878d04db71e4</t>
  </si>
  <si>
    <t>78f77c8b-5ab6-4bbc-9b2c-7ac2d94b3ef3</t>
  </si>
  <si>
    <t>aa0a9fd6-5e25-4d43-be2a-e21486bab5e1</t>
  </si>
  <si>
    <t>98dce880-450a-43d4-9215-6d02f262eae9</t>
  </si>
  <si>
    <t>6463a28e-1e95-470e-a2c5-a2dce917f6c5</t>
  </si>
  <si>
    <t>1413426b-59c2-43c3-b8ad-89eb749ad0de</t>
  </si>
  <si>
    <t>ef13bd22-9704-4e32-bb31-b3b2e48022f7</t>
  </si>
  <si>
    <t>0a025ff5-5ab9-4574-aec6-b5262331ad72</t>
  </si>
  <si>
    <t>5f740d56-ab1b-4ee3-9e32-6f375f72a801</t>
  </si>
  <si>
    <t>a4df9cfb-1dc9-4bdf-b30a-bcc9ad16717f</t>
  </si>
  <si>
    <t>11eed7ac-cdfa-4582-b2f1-a915d0325ada</t>
  </si>
  <si>
    <t>5f1a415c-0718-453a-afe5-9c4bd2328173</t>
  </si>
  <si>
    <t>c3525e87-983d-45be-9a59-be868465bf50</t>
  </si>
  <si>
    <t>d0d05e63-2745-46fd-8c68-223257915f84</t>
  </si>
  <si>
    <t>656da651-3e11-4c5b-97c9-858ac7194947</t>
  </si>
  <si>
    <t>6e22de94-0c5a-4d9a-a548-f5a07ee9db35</t>
  </si>
  <si>
    <t>b451714e-8ae4-47b5-8a02-ca48b80c5f4e</t>
  </si>
  <si>
    <t>8c54e48f-f955-42dd-973f-ea28b54e6376</t>
  </si>
  <si>
    <t>6b2b32b7-9768-45ab-9191-e89f98896bed</t>
  </si>
  <si>
    <t>98f53784-3c91-4dca-8824-df97eef51ff5</t>
  </si>
  <si>
    <t>eacdcfe1-c9ef-4c5a-9b8a-3bb87c1074bf</t>
  </si>
  <si>
    <t>b3f7c2bf-eea1-49c9-8e5c-e6d2803e915a</t>
  </si>
  <si>
    <t>83c1acd6-3f14-46a1-9c79-fb4837f120ac</t>
  </si>
  <si>
    <t>2cc946cb-0a66-4674-8aa2-2d91d80651c9</t>
  </si>
  <si>
    <t>2c2b076e-51ea-44a1-b3b2-8be18e033f52</t>
  </si>
  <si>
    <t>1c2e83d6-506c-4ad6-9e43-51a3200a8096</t>
  </si>
  <si>
    <t>611469f7-bab0-4f7b-baa5-831f9060f357</t>
  </si>
  <si>
    <t>615e3a3e-dbc5-4ac9-91cb-b6e90f6816b2</t>
  </si>
  <si>
    <t>c7ace52f-cc06-4ad3-ae70-f231ab3ad6f8</t>
  </si>
  <si>
    <t>604e423e-a1c0-4c46-b839-264525f96317</t>
  </si>
  <si>
    <t>cd32eca8-ac40-468c-a8a8-62f38dacab72</t>
  </si>
  <si>
    <t>1d108025-3653-40b9-912b-21ddf309d9ec</t>
  </si>
  <si>
    <t>0a50e2b2-7750-424f-9be4-62490dc30499</t>
  </si>
  <si>
    <t>c98ba2f9-1c3f-4cd7-892f-ff7d05dfa7c5</t>
  </si>
  <si>
    <t>948c8062-468d-4d85-8968-7f4c7879c610</t>
  </si>
  <si>
    <t>62f2cfe9-e0bf-45b6-92b5-7ceb1e4e851a</t>
  </si>
  <si>
    <t>59a56da9-7493-422e-8766-90f59fd67288</t>
  </si>
  <si>
    <t>020986cc-fffe-402a-8ae3-dab863ca61a3</t>
  </si>
  <si>
    <t>e85a5cd5-431c-4978-861c-96cbff6b2a33</t>
  </si>
  <si>
    <t>414dfc84-4c72-468a-ae50-eb3da1691944</t>
  </si>
  <si>
    <t>4c9e5dd9-3a0c-42d1-b62b-592a52ce139a</t>
  </si>
  <si>
    <t>f067ca9a-0459-4b16-a96d-eb0a56aa76bb</t>
  </si>
  <si>
    <t>04dcd4d5-1f09-4aef-9d87-87b3cc2c6813</t>
  </si>
  <si>
    <t>2b4d75d4-08b4-4871-b2b6-d83c2e554cb9</t>
  </si>
  <si>
    <t>7ba5a89a-0a3a-438e-be89-4bc082849b8e</t>
  </si>
  <si>
    <t>f5bbdab8-cd29-4b33-a132-1ce05d1a42e1</t>
  </si>
  <si>
    <t>9cf870d5-94fc-4f60-ad6e-673b67887514</t>
  </si>
  <si>
    <t>b17ad22b-e83d-4363-bdae-f3815686ccce</t>
  </si>
  <si>
    <t>2e6e3493-5532-4f8f-a3f4-0868c631cae2</t>
  </si>
  <si>
    <t>57164746-1dfe-4034-ab4d-d6660681b1b0</t>
  </si>
  <si>
    <t>5159377b-1d0c-451c-b3f4-1e1da792ac61</t>
  </si>
  <si>
    <t>836d9567-9f7e-4864-9e5d-03cd494fa422</t>
  </si>
  <si>
    <t>c7881424-028e-4989-a581-ba9b3ba6b3cd</t>
  </si>
  <si>
    <t>36d83045-751c-4f1b-b63b-484f6f506230</t>
  </si>
  <si>
    <t>c4128fa6-aa61-4ab7-8439-14c539a3268e</t>
  </si>
  <si>
    <t>6ac1aa23-c950-4e11-ba2b-11904f2fe08c</t>
  </si>
  <si>
    <t>39d6b966-fdd8-41e4-a4c9-37f9e5beb20c</t>
  </si>
  <si>
    <t>9dad4fa2-7945-4245-b94f-97853d02b26b</t>
  </si>
  <si>
    <t>2cbea925-2174-4fc3-8271-8d60d5ce3ed8</t>
  </si>
  <si>
    <t>755f4141-0f31-4426-bb2b-82d79d58b630</t>
  </si>
  <si>
    <t>5b409022-02b7-4588-9036-de61b5a5ada9</t>
  </si>
  <si>
    <t>ff94f92c-8e6d-476b-af32-0c475cacd4db</t>
  </si>
  <si>
    <t>325d77a7-af26-407c-8d6a-775c29fab27c</t>
  </si>
  <si>
    <t>a70b3ded-79a9-48a2-8ab0-34b04c507fe0</t>
  </si>
  <si>
    <t>ca8b2814-7a88-4bdc-afe4-7ac2246f8e43</t>
  </si>
  <si>
    <t>2ff4eed8-310c-4892-9d57-9a69a1f8674b</t>
  </si>
  <si>
    <t>811f96ac-3b5a-44f9-b62d-05eaba835aba</t>
  </si>
  <si>
    <t>040723cc-3ecb-46a3-bedd-40aa384eb624</t>
  </si>
  <si>
    <t>b688cf9e-6d80-4c03-9022-ac97e05f2c1a</t>
  </si>
  <si>
    <t>b72b735f-758b-4f63-a30c-324301d4a1e6</t>
  </si>
  <si>
    <t>0a7ae569-f380-416d-ba00-5322fd15fbb5</t>
  </si>
  <si>
    <t>2e7f69df-6f6c-4c8f-93cb-ba32f40ae8fe</t>
  </si>
  <si>
    <t>e745af04-3aba-48e0-9f55-130cf0144246</t>
  </si>
  <si>
    <t>123e2b35-b76e-4a7d-8f1f-5a818a7f094d</t>
  </si>
  <si>
    <t>dc834991-74dc-41eb-a650-9fc3fa12ff3f</t>
  </si>
  <si>
    <t>3e1c94ff-4b42-42c2-ab71-fa305f1262d4</t>
  </si>
  <si>
    <t>e68af286-40ab-4ba5-9232-53e2f22bbff3</t>
  </si>
  <si>
    <t>1ddd00bc-41f9-4d5f-a0f6-9e7771b1ccd5</t>
  </si>
  <si>
    <t>e25105bf-95c4-4fdf-bde8-b1bb3e1a4445</t>
  </si>
  <si>
    <t>50be8ca1-3575-44df-8560-fc56cd152d0d</t>
  </si>
  <si>
    <t>91c794b4-dbd1-4981-be67-31101fb22ce1</t>
  </si>
  <si>
    <t>61d64f59-04ce-4444-b32a-f4503eac2832</t>
  </si>
  <si>
    <t>96785f95-ceba-405f-b2ae-9cfe6349095a</t>
  </si>
  <si>
    <t>df5f1dba-2d5c-4117-a980-920de6af6bbb</t>
  </si>
  <si>
    <t>c756bd31-d1b5-485b-b916-53266e292d45</t>
  </si>
  <si>
    <t>319b4a03-0479-4294-a0a7-ec4c073c9714</t>
  </si>
  <si>
    <t>bf190298-f865-4e4d-87d6-8edefe5a400a</t>
  </si>
  <si>
    <t>36c0a67a-82da-4448-a5ef-fd0b4476f7ed</t>
  </si>
  <si>
    <t>eff3f9ee-b8a6-4d5a-906c-b4dabf656316</t>
  </si>
  <si>
    <t>eb2ae8df-08f1-4532-ab02-d54f27edb30d</t>
  </si>
  <si>
    <t>e7b037b1-6692-441c-aa57-ae85c2095056</t>
  </si>
  <si>
    <t>5124f5dd-a07f-4288-bed3-b483cc047bf0</t>
  </si>
  <si>
    <t>3726cfa1-bc46-4045-8a52-203824f13dcf</t>
  </si>
  <si>
    <t>29b9ff90-fdbc-408a-87a8-f958bff793ff</t>
  </si>
  <si>
    <t>e1e76203-d46a-40d9-a807-2065fabc6be5</t>
  </si>
  <si>
    <t>9e024552-d618-457f-a68d-be99ec2651c2</t>
  </si>
  <si>
    <t>cc1557e3-798a-4b44-935b-af17bfbc04ef</t>
  </si>
  <si>
    <t>10643d97-974c-4fd5-ab9b-4834e559134c</t>
  </si>
  <si>
    <t>c7b55bb8-f8de-4c6c-be1f-4bc7ca74f06f</t>
  </si>
  <si>
    <t>fff002f2-21e9-4b0c-8d84-7d1bc2dcba2f</t>
  </si>
  <si>
    <t>ffda9990-9eaf-42c9-a0e9-64d1ef577b07</t>
  </si>
  <si>
    <t>88c21b7c-5687-46ba-945d-d27f46ca6a8a</t>
  </si>
  <si>
    <t>23707be7-b7c3-430a-83f1-77d3254a9911</t>
  </si>
  <si>
    <t>d0823f88-4378-42ec-98c6-0d3f66eec72e</t>
  </si>
  <si>
    <t>67d54834-b623-4191-8b49-ed3f7bc4de54</t>
  </si>
  <si>
    <t>5373b6aa-8a8e-44ae-9c82-5a8c0b6e81e4</t>
  </si>
  <si>
    <t>187bb0e9-e3c4-4d51-82f5-8144574d6484</t>
  </si>
  <si>
    <t>a2a5190b-9866-44c1-8edd-e6e43d0897fb</t>
  </si>
  <si>
    <t>a627a569-1a6a-4e1f-8bab-f35b73a4f090</t>
  </si>
  <si>
    <t>149186cb-a671-4fcd-8125-d3b630db2279</t>
  </si>
  <si>
    <t>02ef0682-5568-43c9-8e12-ba74fa60da49</t>
  </si>
  <si>
    <t>97f35d2b-add7-45a9-bea8-502bcba65acc</t>
  </si>
  <si>
    <t>92e82835-0179-41f8-88e1-249b8420152d</t>
  </si>
  <si>
    <t>c70f5300-02b4-47d3-b801-bab1e8b32011</t>
  </si>
  <si>
    <t>01ae729a-07e6-4321-98ea-1f544fdcd52e</t>
  </si>
  <si>
    <t>6965e3d4-7539-45c9-9125-2dee01f60b58</t>
  </si>
  <si>
    <t>df80007a-d928-45d7-8dbf-6f5d4e9bb56a</t>
  </si>
  <si>
    <t>c32bfe66-7cb3-46ea-88b3-5a4acf274d9a</t>
  </si>
  <si>
    <t>e36482c9-7617-45d0-b1de-f41181a684e4</t>
  </si>
  <si>
    <t>8b4ec702-8cc5-4135-80c0-032ebcbb6632</t>
  </si>
  <si>
    <t>5ce8ac12-8fa9-42be-a92a-6ebec80f3797</t>
  </si>
  <si>
    <t>da843837-db3f-4691-a21c-bf126547b96f</t>
  </si>
  <si>
    <t>8a0764d0-c994-4762-99dd-b79dcec160d9</t>
  </si>
  <si>
    <t>cb57bc06-aeee-42cc-b31e-ff6ef16fe1c8</t>
  </si>
  <si>
    <t>da41b99e-40a9-4109-ba4c-dbecaeb284fa</t>
  </si>
  <si>
    <t>5c86e548-2901-443b-86cb-26225fa56e1e</t>
  </si>
  <si>
    <t>4ddd3418-9f51-4072-a1a3-38c8709b021a</t>
  </si>
  <si>
    <t>0b9eb95b-c1ad-4116-b26c-6ab191911e1d</t>
  </si>
  <si>
    <t>4062245e-14e4-493b-8dc9-d9cc2fd5a11b</t>
  </si>
  <si>
    <t>a31b25eb-4619-479d-8518-927d72bccf2c</t>
  </si>
  <si>
    <t>fece5ffc-a330-40eb-a79d-59664cdc4995</t>
  </si>
  <si>
    <t>29f74bd4-b4c7-4f00-ac1a-8e84141d95ae</t>
  </si>
  <si>
    <t>31872423-954e-4f91-84b0-aac05c6ae825</t>
  </si>
  <si>
    <t>e3e3416c-23a0-4cf2-afa9-e84297e3abf5</t>
  </si>
  <si>
    <t>8054ad3d-2d38-489a-b083-56114e58d16d</t>
  </si>
  <si>
    <t>88687169-a8c9-4577-a47b-594b5171ae49</t>
  </si>
  <si>
    <t>656eb026-60e5-4938-96b5-6ad27f7215a4</t>
  </si>
  <si>
    <t>43642c7a-4380-44e5-a70c-3f2613c09f9a</t>
  </si>
  <si>
    <t>37f2d7ab-18b5-4ea2-b324-48075b4c4de5</t>
  </si>
  <si>
    <t>bc9764c7-a7c6-4df2-aa51-d976496d03a0</t>
  </si>
  <si>
    <t>b4e0a443-9ee8-4bb4-8f2f-1bf40849491c</t>
  </si>
  <si>
    <t>326417ec-3fbe-4b6a-87bd-06872213b450</t>
  </si>
  <si>
    <t>535f9324-a8cf-4911-b998-5f3f061a8942</t>
  </si>
  <si>
    <t>eb52d6b4-7c7b-49a0-a80b-fcc51fd06b38</t>
  </si>
  <si>
    <t>c920b538-0ab9-4360-bb07-2d0256c92840</t>
  </si>
  <si>
    <t>c2837088-6551-4f59-aadd-988f0d59b437</t>
  </si>
  <si>
    <t>cb4eacbf-1a43-48f5-908d-2790fcc2d449</t>
  </si>
  <si>
    <t>2eb454ab-069c-47d8-a43b-400a202d7eab</t>
  </si>
  <si>
    <t>6cfaab4f-02c4-4584-8efd-bf6158addd6c</t>
  </si>
  <si>
    <t>4d362eac-7d7e-443e-9e02-52a6792041b6</t>
  </si>
  <si>
    <t>38c7d76b-45f0-4f42-933a-3021ce13c4b4</t>
  </si>
  <si>
    <t>26113396-ea6c-45a8-b4d4-1968f40835ae</t>
  </si>
  <si>
    <t>78f97365-0499-4536-9db8-25fbaa17c270</t>
  </si>
  <si>
    <t>a3592a0c-4a5c-4e42-a433-db308de02e38</t>
  </si>
  <si>
    <t>d9a77ada-0b27-4f5c-b4d3-dbaa53ccf459</t>
  </si>
  <si>
    <t>7081308e-980a-41db-b67d-a4ce5ec0a8d1</t>
  </si>
  <si>
    <t>a2134b52-3cc5-4956-85f6-f79320064240</t>
  </si>
  <si>
    <t>adb1bf76-21c7-44d9-b824-f44b452f0349</t>
  </si>
  <si>
    <t>0e418798-352a-467c-b161-afff0870f8f4</t>
  </si>
  <si>
    <t>1a9a4c1e-96bb-4ebc-acb6-1620c4532f81</t>
  </si>
  <si>
    <t>78641a54-7bd3-48c6-ad53-d44171881d4b</t>
  </si>
  <si>
    <t>ff33d1aa-d922-4c9d-9210-1d504dfa2863</t>
  </si>
  <si>
    <t>287ffc78-c94e-4aee-a155-ac2e24767b5e</t>
  </si>
  <si>
    <t>4ec8a3a1-2fbf-4f45-849e-839c4dfe539d</t>
  </si>
  <si>
    <t>6f49da17-674d-4358-bed2-2e8ec79246e0</t>
  </si>
  <si>
    <t>2b528215-5044-41ce-81df-e1f1e1a55172</t>
  </si>
  <si>
    <t>9a3eaff2-83eb-4fb9-9e16-dde0ae49257d</t>
  </si>
  <si>
    <t>d10aab82-330f-4ebd-b0c5-f9300384de70</t>
  </si>
  <si>
    <t>21929411-6dc6-4126-9d66-4340b506d025</t>
  </si>
  <si>
    <t>b1e77212-ef71-482c-8b25-d72af28aae49</t>
  </si>
  <si>
    <t>587f9051-5383-416a-85de-59f076e4243f</t>
  </si>
  <si>
    <t>ddd17f37-c9b0-40dc-b9e6-ab904c51851e</t>
  </si>
  <si>
    <t>27e97825-4ec3-4238-b450-abd3ac0ecc21</t>
  </si>
  <si>
    <t>6da8f656-4c0d-4e21-982a-688bf56490ac</t>
  </si>
  <si>
    <t>0ed9e511-8483-42da-b8b3-aca3f535c2f0</t>
  </si>
  <si>
    <t>831ffdf4-a364-470f-9295-f0079ba1737e</t>
  </si>
  <si>
    <t>6a415b92-fd18-4deb-9d71-6d9c835bd149</t>
  </si>
  <si>
    <t>1abcf752-9349-481e-8fd2-fa6a9f824836</t>
  </si>
  <si>
    <t>42658cf5-7130-4bc8-a284-583a062a4d72</t>
  </si>
  <si>
    <t>43d383c9-1709-44fb-8aad-56896f48c562</t>
  </si>
  <si>
    <t>2d64a316-2302-4f12-8fcb-85354c64b03c</t>
  </si>
  <si>
    <t>701a48f4-8dfb-4277-b3b4-536e3353beb3</t>
  </si>
  <si>
    <t>68ee65b0-093b-41d3-8111-10a085663e55</t>
  </si>
  <si>
    <t>c07c353d-aa76-433c-9fc1-a276edf85612</t>
  </si>
  <si>
    <t>3781a991-93b9-45f3-af26-585f466d6861</t>
  </si>
  <si>
    <t>2f920ec6-935b-4e1e-80da-3b104189e2c0</t>
  </si>
  <si>
    <t>97dc6c70-bfd4-4041-9275-bedd558e462a</t>
  </si>
  <si>
    <t>d21e7499-eafe-4520-9386-84effc756f78</t>
  </si>
  <si>
    <t>08fb79bb-c114-4589-89bb-e1682b0c9e18</t>
  </si>
  <si>
    <t>f5f77207-17a4-45e4-a4b0-c6b39111af6f</t>
  </si>
  <si>
    <t>91a33573-06bc-4672-8f97-f199121e2bbf</t>
  </si>
  <si>
    <t>966c0221-6143-4828-ba7d-73e4a067c5ae</t>
  </si>
  <si>
    <t>0c555e08-714e-4292-b6fc-2832a92d1deb</t>
  </si>
  <si>
    <t>6ea3a1ca-4a57-47d7-a426-d3ada638ee9a</t>
  </si>
  <si>
    <t>f31a88e6-f5a5-41f0-8de0-25f9bd067636</t>
  </si>
  <si>
    <t>d621c4b7-86c2-4dac-9dba-6337c5737ff8</t>
  </si>
  <si>
    <t>4472bc36-a5a0-470d-b4ce-a29d0c822541</t>
  </si>
  <si>
    <t>c979ce26-1b42-495b-8c03-8e167322c2ef</t>
  </si>
  <si>
    <t>40ee0549-8af5-4f9a-a8bb-8c028f7d0afa</t>
  </si>
  <si>
    <t>ee188b9b-cbc8-4a13-b312-15cbe321a9de</t>
  </si>
  <si>
    <t>612072cd-5be8-4125-9376-627d8bf8bf41</t>
  </si>
  <si>
    <t>eb9d8e83-0960-4bb3-83c0-15a427d26a4c</t>
  </si>
  <si>
    <t>abad99ed-322f-4f4d-a8ab-eafb73dccb5b</t>
  </si>
  <si>
    <t>ae15d287-bbb0-4fc1-9a2c-86085a97369a</t>
  </si>
  <si>
    <t>26157445-7963-4742-821a-c60b8035e7d8</t>
  </si>
  <si>
    <t>94f8c578-19e8-449d-b8a9-64eb96392157</t>
  </si>
  <si>
    <t>359f07d9-3a7a-40c5-81d5-b71f6f21002e</t>
  </si>
  <si>
    <t>2a656ce2-3d0b-4925-80d4-347375b0a753</t>
  </si>
  <si>
    <t>9bec8ea6-0f7c-4abb-9e70-e82382564928</t>
  </si>
  <si>
    <t>4a165525-7e28-4e2c-9ecd-895dc11ff29b</t>
  </si>
  <si>
    <t>162be656-3552-4f7d-8509-57c0d6dea508</t>
  </si>
  <si>
    <t>8044559d-b17a-46eb-9e60-66dc1f2641b0</t>
  </si>
  <si>
    <t>65fdcfdb-26eb-42bc-a773-3b676c5e868c</t>
  </si>
  <si>
    <t>b4b8642c-6315-4bd9-9f70-2e4499f44707</t>
  </si>
  <si>
    <t>88e4f7a7-b26f-4e6f-9a54-49f47c144364</t>
  </si>
  <si>
    <t>40828ff4-adb1-486a-ac49-076091b9cde3</t>
  </si>
  <si>
    <t>c7efe48c-faaf-4637-9a06-9bd98b0c9783</t>
  </si>
  <si>
    <t>0a7a66d5-f8c1-4118-84ba-1d791fee0946</t>
  </si>
  <si>
    <t>ee350e93-b7eb-446f-aea5-c43a1a666e46</t>
  </si>
  <si>
    <t>468cefac-25b3-4fa6-bd89-57c70908d5ea</t>
  </si>
  <si>
    <t>14c69447-11f4-4b41-ae28-cb13ba9df030</t>
  </si>
  <si>
    <t>451351d4-cc57-472b-9b51-1e58b31e2104</t>
  </si>
  <si>
    <t>1683f283-69b4-41c4-92a4-4fa599a8cb58</t>
  </si>
  <si>
    <t>7f8fc068-29da-4cf2-80f4-125c35f38619</t>
  </si>
  <si>
    <t>93590bd5-31c1-41df-9881-6f3fb339a61c</t>
  </si>
  <si>
    <t>a936c0c6-54ea-44cd-ae18-f66ec7f7fce9</t>
  </si>
  <si>
    <t>58c9e728-0294-4a91-a658-c06554d8ce35</t>
  </si>
  <si>
    <t>b68ddbcc-8e91-42cf-8cd0-a961b1887aed</t>
  </si>
  <si>
    <t>088bb4f5-2d08-4ee3-a206-4fda0b028cb7</t>
  </si>
  <si>
    <t>093e5495-7498-4227-bb91-a091ce7dbb82</t>
  </si>
  <si>
    <t>ded27846-317b-49ff-a3bc-87d50090b251</t>
  </si>
  <si>
    <t>f045ab9a-0f07-480d-9a63-8d43b98eead0</t>
  </si>
  <si>
    <t>a9db1b01-66b2-4689-a849-5ec7328670a5</t>
  </si>
  <si>
    <t>5b269186-e378-41db-b2e8-dcf9cc8eaa3e</t>
  </si>
  <si>
    <t>ea6d582a-aef8-4bdc-8fbc-761295f45bc8</t>
  </si>
  <si>
    <t>cbfead19-4296-4252-b86b-061d72da0fd3</t>
  </si>
  <si>
    <t>9f8e6aa2-a85a-498d-8272-0b51d5155738</t>
  </si>
  <si>
    <t>cc9b2e7e-200b-4af3-a5bd-7b27491b5b73</t>
  </si>
  <si>
    <t>66873c4b-f045-42ad-a1fc-1a714ce0f264</t>
  </si>
  <si>
    <t>d5833401-1e7f-4d93-8b69-92287ef46846</t>
  </si>
  <si>
    <t>fe4dd411-fca5-44cc-aeaf-bfdacd0f7eb5</t>
  </si>
  <si>
    <t>b15f74f4-69e0-4487-a7b2-e0c829880218</t>
  </si>
  <si>
    <t>2e46eec2-de5e-4195-a12a-7ccd77d632e4</t>
  </si>
  <si>
    <t>51a55a9f-0db6-43cc-925a-3a8c0921e8b6</t>
  </si>
  <si>
    <t>3d2f7706-8910-47f1-a154-1283e206a5ec</t>
  </si>
  <si>
    <t>72009bb1-8d18-4695-87c3-a7904dd6860b</t>
  </si>
  <si>
    <t>7fb79ff1-c765-42cd-894e-9d4aaddcd6f8</t>
  </si>
  <si>
    <t>f4f44660-242e-42fa-a435-f147d5e336d2</t>
  </si>
  <si>
    <t>79ac4a11-b91b-46c2-80ac-1388ca910f35</t>
  </si>
  <si>
    <t>381cf269-a001-432e-b324-a4b3be7b2d10</t>
  </si>
  <si>
    <t>6846f183-2161-4622-9749-71f5b3409be1</t>
  </si>
  <si>
    <t>718be49d-b12d-41ea-801d-9eeb44c4e330</t>
  </si>
  <si>
    <t>191549c3-6030-44c8-aaba-97f4aa0c9e67</t>
  </si>
  <si>
    <t>c544759a-edb4-4f31-9d34-9b60938b7bab</t>
  </si>
  <si>
    <t>8bb00314-836c-4adc-890d-08f5e616dc35</t>
  </si>
  <si>
    <t>7c086400-2ca7-47b6-aae0-df3a9f6bd717</t>
  </si>
  <si>
    <t>1a52ac2d-78ed-44e1-bb55-6d48d0244a91</t>
  </si>
  <si>
    <t>1a9e7a83-8d4c-4ace-812f-b995c3979570</t>
  </si>
  <si>
    <t>39c26ced-990f-4aad-8f0b-48d49bcd3cbd</t>
  </si>
  <si>
    <t>49e614c4-ed4c-4b80-9d0b-17b5015dae6a</t>
  </si>
  <si>
    <t>3be396f1-f223-452f-9c7d-5725a6c8467d</t>
  </si>
  <si>
    <t>ea8610ab-ace5-4bc5-b139-b9e888091a11</t>
  </si>
  <si>
    <t>2fd585af-8656-4438-b8f6-a1cddc9d6973</t>
  </si>
  <si>
    <t>48b49289-8ef1-41bb-85fb-73c37e2eb889</t>
  </si>
  <si>
    <t>e5e908e3-3506-4544-b233-1dd260c7e85c</t>
  </si>
  <si>
    <t>88129d0b-be92-453f-82fb-869f5ded7ba8</t>
  </si>
  <si>
    <t>8542ffb6-1c7e-44ab-a2c5-74356ffd3359</t>
  </si>
  <si>
    <t>5b11a52a-7249-4a65-b7a1-059e2495115e</t>
  </si>
  <si>
    <t>6cdce7c2-790b-4b39-b835-120004505ca7</t>
  </si>
  <si>
    <t>dc69f9a1-8d10-4b60-a865-a2c7a8d71e42</t>
  </si>
  <si>
    <t>85e4d5ce-32a0-4162-8812-b20f909262c0</t>
  </si>
  <si>
    <t>a077f863-8c19-47c6-8fa5-85feb56b2eae</t>
  </si>
  <si>
    <t>1cf53993-1a6f-4d8d-a946-e9b3af089dfb</t>
  </si>
  <si>
    <t>32b91a46-404e-4d1e-b8c4-0000fd4c9ff7</t>
  </si>
  <si>
    <t>78b13235-e8c4-409a-88c9-30ab46c238d9</t>
  </si>
  <si>
    <t>34e7c9d3-1036-4c74-a651-bde52b803dc9</t>
  </si>
  <si>
    <t>fc6e6f7a-aead-4fbf-8268-f4969a9196b0</t>
  </si>
  <si>
    <t>a62baee6-7199-4fbe-a4b4-2471f3f8d02a</t>
  </si>
  <si>
    <t>7e3663e2-137d-4e6e-8638-6ed1faa28366</t>
  </si>
  <si>
    <t>f5c76643-5e7b-4f80-bf14-fcd6560d5c17</t>
  </si>
  <si>
    <t>4c58f1c4-de32-41bb-b18d-77d56b5f55d9</t>
  </si>
  <si>
    <t>5655f92c-7ae0-4047-a741-3e75c1b90181</t>
  </si>
  <si>
    <t>2aa8ced6-1999-4602-ae12-7ad5babb2379</t>
  </si>
  <si>
    <t>7e98c40e-58da-4b0c-9f7e-af3dd87df9e2</t>
  </si>
  <si>
    <t>2c88f818-842b-4139-b337-bc46e48a2dda</t>
  </si>
  <si>
    <t>90fce56c-655c-4f35-9392-0a83ea600620</t>
  </si>
  <si>
    <t>851cfc2c-e6f7-4e4b-a3bc-6ca3f620bf58</t>
  </si>
  <si>
    <t>7a27727f-2abe-41f6-91d7-f667a1464f75</t>
  </si>
  <si>
    <t>d58a1c3e-34d4-4a07-85fc-614cbeb7ee7e</t>
  </si>
  <si>
    <t>edcf7648-dfe7-43e9-86ed-97842f4b177d</t>
  </si>
  <si>
    <t>fa166136-c6a9-4884-8c8f-ff24778d29eb</t>
  </si>
  <si>
    <t>9923e91c-8052-44d6-8e1b-561cb55e0537</t>
  </si>
  <si>
    <t>2009db87-bab5-4504-af1b-afbd6c191372</t>
  </si>
  <si>
    <t>fcdb0ce8-f911-4754-b3c1-45dd69a86d93</t>
  </si>
  <si>
    <t>23fba829-4927-48f0-af03-8767262e356c</t>
  </si>
  <si>
    <t>27da48bd-d26a-4de4-8d90-31bd38a08a4c</t>
  </si>
  <si>
    <t>ea945cfe-5077-4f19-abb4-c3665b4dca74</t>
  </si>
  <si>
    <t>aba2136a-9a47-4e75-ba26-8c8356b4c807</t>
  </si>
  <si>
    <t>969b25b5-7d6c-41dc-b9e1-501488ea7039</t>
  </si>
  <si>
    <t>112d4a54-2dd3-4f53-8374-10496057386f</t>
  </si>
  <si>
    <t>0a4bee11-dcb5-42da-90ec-db08c7444bf6</t>
  </si>
  <si>
    <t>3b3a6609-aed0-4304-9a07-4f1a7de1b83f</t>
  </si>
  <si>
    <t>cdca541a-32ab-43a1-99fb-66e308c60513</t>
  </si>
  <si>
    <t>a83d2ecb-41d2-4dc4-8dcf-2f0d56aeda77</t>
  </si>
  <si>
    <t>783f764f-4fad-4290-a84e-2b45062b85b9</t>
  </si>
  <si>
    <t>2ace91e0-c9fb-42ed-8439-1e8c91557c19</t>
  </si>
  <si>
    <t>9f185519-4acd-4635-bc0f-eec82cf83f93</t>
  </si>
  <si>
    <t>6d2cfc39-2440-4e6a-8bc7-dd6df3ac3e5e</t>
  </si>
  <si>
    <t>53814b09-1358-49c5-aed7-215bfb2bcb21</t>
  </si>
  <si>
    <t>3da95d74-d93b-4549-b6bb-bd31ab178dff</t>
  </si>
  <si>
    <t>b0af17d3-bb00-48c4-b741-8faff108fc38</t>
  </si>
  <si>
    <t>111a9616-7faf-4e95-8088-bfc84807d79b</t>
  </si>
  <si>
    <t>07d05418-1e74-441d-a84d-b34999b435f4</t>
  </si>
  <si>
    <t>797cead5-7965-46d7-904c-760ed8760f63</t>
  </si>
  <si>
    <t>d952d49d-75ae-450a-9f2e-4823fb00bf93</t>
  </si>
  <si>
    <t>8e0bcb3e-54b3-4ea9-ae74-638ae0db0ad7</t>
  </si>
  <si>
    <t>bf2fc962-649a-4be0-961f-f6014092daef</t>
  </si>
  <si>
    <t>bf788ab9-b337-46e4-8833-7b061c3c381d</t>
  </si>
  <si>
    <t>aa994b55-388a-4bf4-b2c8-8784352abe83</t>
  </si>
  <si>
    <t>0fc2e9a7-0289-4e32-a986-7e1ea68fc8ae</t>
  </si>
  <si>
    <t>d6e309b3-15d1-4f90-ab1c-4675e2359ccc</t>
  </si>
  <si>
    <t>f736fce6-a654-43fd-96ea-f13e70ab9223</t>
  </si>
  <si>
    <t>7b7c7a38-a74f-4d3a-a104-f5c611be97cc</t>
  </si>
  <si>
    <t>9e7e4574-7011-4c0a-b353-814bcba90a40</t>
  </si>
  <si>
    <t>4d2aae24-f79b-4ef8-b2d0-be4605333059</t>
  </si>
  <si>
    <t>6d76627b-82ea-42c3-b80f-f9e78317bbc5</t>
  </si>
  <si>
    <t>17b35a76-0729-4eba-95b0-8f0fdafd6060</t>
  </si>
  <si>
    <t>e911b85c-a0dd-4e70-8a16-367a781cc2c8</t>
  </si>
  <si>
    <t>258be025-07fc-4964-85c2-9d71ab7dfc5d</t>
  </si>
  <si>
    <t>b8e2a434-f169-4d8b-b42c-2a3800a5b2e4</t>
  </si>
  <si>
    <t>fb2b07c6-d492-4085-9aa2-569c4be47d52</t>
  </si>
  <si>
    <t>9d84fcfe-0045-4dab-a29a-26e2eababbdf</t>
  </si>
  <si>
    <t>41413dec-8241-430c-8381-11e61becc805</t>
  </si>
  <si>
    <t>8944f235-96b1-4b7c-8faa-f1085a7507c6</t>
  </si>
  <si>
    <t>a2d1da3d-1b7c-4c74-a8c0-41c2ccac20d1</t>
  </si>
  <si>
    <t>90268f8b-d4ab-4846-ba95-562d83e58ae0</t>
  </si>
  <si>
    <t>e2468b75-b1e7-403b-935a-81076fc0707c</t>
  </si>
  <si>
    <t>c4d3bd42-5d55-421c-84cb-c25a6ae33997</t>
  </si>
  <si>
    <t>cd51a1d6-e488-4bb8-ae2d-22116bf61947</t>
  </si>
  <si>
    <t>4b742ebf-bbbe-4c16-ab87-4e7e5a0850af</t>
  </si>
  <si>
    <t>44a95372-7fae-4e43-8f46-06ee80e102f0</t>
  </si>
  <si>
    <t>78309f0f-e444-4fc2-88bc-8a40542b2b1c</t>
  </si>
  <si>
    <t>9b051b02-9154-44cd-ae36-bba5e1b141e2</t>
  </si>
  <si>
    <t>68b5ac86-bff5-4435-83ac-f8a9913fd70d</t>
  </si>
  <si>
    <t>8d6b6529-a4b2-4b41-a807-56fe326a3a50</t>
  </si>
  <si>
    <t>938a13c2-40c2-446d-aadc-654f46b4be02</t>
  </si>
  <si>
    <t>b66ad413-cdf3-43b6-bd95-31d1a1820fc9</t>
  </si>
  <si>
    <t>9aa342a5-bf32-4ec6-8a48-5a45c8b4900b</t>
  </si>
  <si>
    <t>b2500b83-69a9-4b73-a93d-09f55eda3995</t>
  </si>
  <si>
    <t>2644bb60-0c1b-4319-a36a-25cdff369ffa</t>
  </si>
  <si>
    <t>eb28c0f2-233c-4006-b22d-c0ab1adf69d1</t>
  </si>
  <si>
    <t>7a292808-b112-46c4-bc79-2a0b2fb9780e</t>
  </si>
  <si>
    <t>2490e6c8-bbaa-43dc-863d-29dc1ea77e46</t>
  </si>
  <si>
    <t>ed23f762-c13b-456c-be31-31c70deee1a3</t>
  </si>
  <si>
    <t>5ddbe97f-cf8d-4000-a505-f4aed8518ce7</t>
  </si>
  <si>
    <t>53ecb652-7290-4ca7-91f2-09d86ba0f7c3</t>
  </si>
  <si>
    <t>ea1d694c-573a-46e3-939b-8fa59c4a230f</t>
  </si>
  <si>
    <t>2457441f-8228-4593-a0de-567daf014641</t>
  </si>
  <si>
    <t>953c13b2-3485-4a89-b975-7a9e5ef0bc41</t>
  </si>
  <si>
    <t>f81433fb-5dd2-4a9f-b4dd-6f8fb9d7a371</t>
  </si>
  <si>
    <t>b7d85223-9e99-4a58-b4de-34353b517e7e</t>
  </si>
  <si>
    <t>6f5385cf-42c0-4d12-8047-50b93d1ad0c0</t>
  </si>
  <si>
    <t>3f450ff3-386e-4a3d-a98a-a4427e5dc242</t>
  </si>
  <si>
    <t>3f0b2c3e-e76a-4022-99dc-52d534cf479d</t>
  </si>
  <si>
    <t>20b4162f-1403-44c8-82e2-25a1067a3ca8</t>
  </si>
  <si>
    <t>c76c6320-b805-4134-902d-16f3ecf9eaf8</t>
  </si>
  <si>
    <t>95425f16-408c-4b73-81b0-3b97e60b2caa</t>
  </si>
  <si>
    <t>02c4b457-17ed-4e36-be72-eadd44184c05</t>
  </si>
  <si>
    <t>dbf468e5-bdbc-4ddc-a2e8-c647345919b8</t>
  </si>
  <si>
    <t>ca8c679d-6e49-436f-bbf0-e92dbf6ef0df</t>
  </si>
  <si>
    <t>99cd79c0-0bc3-4a4b-86bd-99621df08ec9</t>
  </si>
  <si>
    <t>4d120612-50ce-429f-86b0-1ab832a85e50</t>
  </si>
  <si>
    <t>7fbd41c6-17cc-4d6f-b1fb-62eace7cd26d</t>
  </si>
  <si>
    <t>7d9e336e-cc23-40bd-83e5-cc322334bb0b</t>
  </si>
  <si>
    <t>bf724f63-d66c-4cec-9a79-4c0616b0beb6</t>
  </si>
  <si>
    <t>575e3394-7604-493f-b28f-d85794038616</t>
  </si>
  <si>
    <t>a9c36a06-385e-4f82-aa84-5ba45f2c2a95</t>
  </si>
  <si>
    <t>af242ac1-a435-4a4c-95c3-f7954a1c7b8c</t>
  </si>
  <si>
    <t>7656aa94-6b92-42ce-a627-2c0c921b3118</t>
  </si>
  <si>
    <t>144e2ecb-689a-42e4-92bd-8497d3de9414</t>
  </si>
  <si>
    <t>a284444f-fea7-4334-b709-fe397d349789</t>
  </si>
  <si>
    <t>4dd1cc2d-ead7-4040-9068-18415da9bf6a</t>
  </si>
  <si>
    <t>f13dff44-fc40-419e-8f47-0074c57f1cca</t>
  </si>
  <si>
    <t>ac1378d9-9348-4e33-b283-6215d2f87a14</t>
  </si>
  <si>
    <t>2e5c10da-88da-43d5-8866-167e2d82d28b</t>
  </si>
  <si>
    <t>c9322e09-4718-4025-b5b3-4e8b053b9f60</t>
  </si>
  <si>
    <t>e4f2905f-1786-49d3-8866-3944e7a38196</t>
  </si>
  <si>
    <t>e6259063-aac1-4bed-a541-fbb8b2fb4952</t>
  </si>
  <si>
    <t>ca9b0fd8-761b-4f60-bbc9-32e7cef119a1</t>
  </si>
  <si>
    <t>e85607e8-b32b-42d0-b9c3-16215ebd9b1e</t>
  </si>
  <si>
    <t>ef30f9e8-53c5-4c4c-862b-afdd09d26658</t>
  </si>
  <si>
    <t>a328b1ab-907b-4c33-8ad6-310b428b44ed</t>
  </si>
  <si>
    <t>01111e61-4f89-4f03-8a68-29c9115402c1</t>
  </si>
  <si>
    <t>28fe1567-21ee-44b8-b130-0f01be08c3b7</t>
  </si>
  <si>
    <t>0e998df4-41d9-4fb1-bed4-44719168e716</t>
  </si>
  <si>
    <t>1028ffb0-99a2-4100-9332-9f72cc7c2abf</t>
  </si>
  <si>
    <t>c317029a-61b0-4652-8294-f92419480bc3</t>
  </si>
  <si>
    <t>4a9a4c21-21da-40b2-854f-02b073609935</t>
  </si>
  <si>
    <t>75aafe0f-f9ae-4a1e-acab-df6b85a0389d</t>
  </si>
  <si>
    <t>861b4719-6dac-43f1-925c-c9843cc64f85</t>
  </si>
  <si>
    <t>5369edbb-8583-456e-9eab-9cb858527010</t>
  </si>
  <si>
    <t>648aca64-8ada-4f23-a94e-f3bce3180a31</t>
  </si>
  <si>
    <t>5dabfd35-86b7-4581-928f-faab9645b955</t>
  </si>
  <si>
    <t>609685c1-e701-4306-a5f9-449e4a09a1b1</t>
  </si>
  <si>
    <t>a1bddf36-aabf-4154-a229-6f4083a915da</t>
  </si>
  <si>
    <t>40091989-05d6-4144-ac14-e67972b73b22</t>
  </si>
  <si>
    <t>25a33494-0541-4701-bf4d-1aae1a0701a3</t>
  </si>
  <si>
    <t>d0c1c1cf-9475-4654-be80-b2442e6bdec5</t>
  </si>
  <si>
    <t>5fe1735d-9fa9-43bd-8c99-bd389b12a95d</t>
  </si>
  <si>
    <t>0b84abac-a0d7-458f-8588-f507147c3fda</t>
  </si>
  <si>
    <t>d24645fc-182d-450c-b0bc-6ddacbc99351</t>
  </si>
  <si>
    <t>6705373f-43f6-4442-adce-ac8341705f9c</t>
  </si>
  <si>
    <t>b1a78b52-3b47-491e-b1cf-03256a94b8eb</t>
  </si>
  <si>
    <t>44901736-95c6-4250-88cb-c39abebb10c0</t>
  </si>
  <si>
    <t>28448074-18fa-4999-bd16-bbde3670a851</t>
  </si>
  <si>
    <t>badaa1b0-454b-4a2f-856c-70ee4de5a943</t>
  </si>
  <si>
    <t>d870d1f6-a9d1-4804-adf2-5799dc02920d</t>
  </si>
  <si>
    <t>a7a24327-0046-490d-80d4-ed8ab00edec8</t>
  </si>
  <si>
    <t>74600b4d-cc34-42ac-b5fe-1c1191b39f29</t>
  </si>
  <si>
    <t>51995e2f-2b4f-42ca-a9e3-a7f5d4701a8f</t>
  </si>
  <si>
    <t>1a6dd189-66eb-4624-a692-e77eaf6e37bb</t>
  </si>
  <si>
    <t>caa2da14-a985-4da5-adcf-1f4a5754e4de</t>
  </si>
  <si>
    <t>0c4c9a95-dc80-467a-8930-49c2e27e4abe</t>
  </si>
  <si>
    <t>1dd7e6e7-c2da-4680-9ea3-96a76e80126e</t>
  </si>
  <si>
    <t>a116630d-4580-441c-a697-5807944fee9b</t>
  </si>
  <si>
    <t>cf163d2c-8eba-4dcf-873f-55567eb807ae</t>
  </si>
  <si>
    <t>bb957b79-bc68-4724-95c7-762e8e29ba13</t>
  </si>
  <si>
    <t>8353e680-2766-4447-b005-674770dc12ba</t>
  </si>
  <si>
    <t>1c65087a-cd65-4cfe-a73d-691349228fd5</t>
  </si>
  <si>
    <t>f95ac6d0-b14a-4f46-873f-053ab41ec9ce</t>
  </si>
  <si>
    <t>9e09cf9e-ba31-40c7-ba80-976a43af7b09</t>
  </si>
  <si>
    <t>f0c8af57-de5d-4ba2-8e94-c40425ec90d7</t>
  </si>
  <si>
    <t>f7546c4e-c7d3-4133-892d-83e12befe398</t>
  </si>
  <si>
    <t>471da320-4499-483d-b8b8-067be8ca9fd9</t>
  </si>
  <si>
    <t>00b20d0c-5e43-41cf-8a10-887a799d6a2d</t>
  </si>
  <si>
    <t>2a185a5b-28ba-4fd6-9354-8eab47b331a5</t>
  </si>
  <si>
    <t>3ed90fae-e5f5-4f72-b4dd-46be32da0ad7</t>
  </si>
  <si>
    <t>d40c9178-9e61-451b-bee6-892d3ed9b9c5</t>
  </si>
  <si>
    <t>338336af-b8f1-4a20-89d7-df1faf4c0d17</t>
  </si>
  <si>
    <t>443e4518-f69c-4d9e-b139-685ebfd0f5a1</t>
  </si>
  <si>
    <t>a556d3a5-7d38-446a-9551-3c8a4debe8a0</t>
  </si>
  <si>
    <t>1580533d-d50b-44ff-af28-b7199635d880</t>
  </si>
  <si>
    <t>d38798ca-a8a7-492e-b922-b63a67bb6a81</t>
  </si>
  <si>
    <t>be0050ee-6e3c-47e2-bcc6-0fb8503a3989</t>
  </si>
  <si>
    <t>2b3359ea-a060-4f4c-9630-d5627f2ef600</t>
  </si>
  <si>
    <t>d93fe29d-135e-4780-bed9-547aa5dc51e6</t>
  </si>
  <si>
    <t>d8bd64a7-16f1-4588-889f-d521a9d2eef1</t>
  </si>
  <si>
    <t>3770dbdc-12a9-494d-b492-12b86b10699f</t>
  </si>
  <si>
    <t>10618c21-021a-4865-8e69-05b33bfdb0e0</t>
  </si>
  <si>
    <t>1378a2fd-9a70-4671-bacc-7a0ed919687b</t>
  </si>
  <si>
    <t>9f3e10c5-71e1-4f37-a039-7f767bbae77d</t>
  </si>
  <si>
    <t>d104b4b4-f0af-4632-baf1-05a1a03812c5</t>
  </si>
  <si>
    <t>cbb2e676-8fba-4cf5-9067-b7fcdc32de8c</t>
  </si>
  <si>
    <t>11c43886-77f0-48a8-93c5-0a3b8d70f140</t>
  </si>
  <si>
    <t>79fb1c1d-fcd9-41b8-8def-996bad09c92c</t>
  </si>
  <si>
    <t>d110941e-07b8-4613-922a-92173bda8a96</t>
  </si>
  <si>
    <t>6a9d142f-c9b8-4840-acc1-7ef7cf8824f6</t>
  </si>
  <si>
    <t>8a8e210e-4dda-4399-9cc3-782c19874cf6</t>
  </si>
  <si>
    <t>5c3ad3b6-d980-4f9c-a326-d06785bce9d0</t>
  </si>
  <si>
    <t>7c017679-9160-462f-aafb-27f869b7b7f4</t>
  </si>
  <si>
    <t>dd0edd34-ef34-452b-8ee9-17670ecb6b48</t>
  </si>
  <si>
    <t>6c19527c-1fb1-4d25-99c3-29b616e918b0</t>
  </si>
  <si>
    <t>ee43b8ce-6e2c-4696-9987-c350bedd361d</t>
  </si>
  <si>
    <t>3a31007e-0c51-4fd4-baec-8a13fc29d9d9</t>
  </si>
  <si>
    <t>df41a339-b8b1-4d9b-83ee-eca91a7e7186</t>
  </si>
  <si>
    <t>5d6d4a81-ca89-43ce-95c4-2c4d3ed142e3</t>
  </si>
  <si>
    <t>acb41f21-5b7f-46c4-8787-590d0133f3e4</t>
  </si>
  <si>
    <t>86e229d4-baf0-405a-bd03-580c2ae6bfbc</t>
  </si>
  <si>
    <t>a1254bfe-6f33-401b-924e-364845e40a0c</t>
  </si>
  <si>
    <t>d6065168-0820-4763-ac72-6c814b102541</t>
  </si>
  <si>
    <t>3a0a75cc-c7c2-4f7a-8274-c0f657b8be81</t>
  </si>
  <si>
    <t>7d9d7465-7ea7-44f0-8acd-74e2fb070f2f</t>
  </si>
  <si>
    <t>529d17f0-05b8-41ad-b4b9-6319450dc8fe</t>
  </si>
  <si>
    <t>f57f98c0-8291-42af-a879-1d7270167ffa</t>
  </si>
  <si>
    <t>c95b6710-4324-4e9a-869a-7c5ffdab906b</t>
  </si>
  <si>
    <t>07d30502-0372-48ad-8c65-61a1383242ef</t>
  </si>
  <si>
    <t>36d3afdc-b886-43b4-a49e-cb71a55a159b</t>
  </si>
  <si>
    <t>efcf93c8-4ff6-476b-8b2f-0379b5723e42</t>
  </si>
  <si>
    <t>6c101130-0975-4c32-a0a1-f5694061362e</t>
  </si>
  <si>
    <t>c25f851c-4613-4cae-99a5-42b44f9d5a84</t>
  </si>
  <si>
    <t>ac8b0730-4fb4-44e1-a9eb-a3ad5b25a054</t>
  </si>
  <si>
    <t>0720d5ad-24ff-4b87-bc26-736bba82c27e</t>
  </si>
  <si>
    <t>c49b6444-b89a-48bf-9602-c8a6fb62a2ef</t>
  </si>
  <si>
    <t>193b5a70-341e-4fa6-ac48-74b90f6d058b</t>
  </si>
  <si>
    <t>ea1370bf-0e04-4b81-9d6b-d064511747db</t>
  </si>
  <si>
    <t>a6d7ce1e-3c64-4164-ad10-d713410eded7</t>
  </si>
  <si>
    <t>9322fec5-1289-466d-817f-876f882c5863</t>
  </si>
  <si>
    <t>d4a44023-4551-4c0b-a585-3f20b0d11a95</t>
  </si>
  <si>
    <t>bba54d7c-7990-4d82-b7d5-d27fa85a9691</t>
  </si>
  <si>
    <t>ffece31c-91b0-429f-8034-2aabd1db347d</t>
  </si>
  <si>
    <t>985c1b53-a3ef-4cd1-95fc-993eb77bd091</t>
  </si>
  <si>
    <t>1c74c393-b60a-4c2b-a986-063f441489c6</t>
  </si>
  <si>
    <t>c05db65a-dfdb-4c5e-9a52-29538ab30b65</t>
  </si>
  <si>
    <t>0216a280-56d5-4b5e-91f8-91a62f7b71af</t>
  </si>
  <si>
    <t>b11e2913-06b1-4407-b987-da64e1f203b5</t>
  </si>
  <si>
    <t>2302c375-60ad-426f-8425-3b08250e7d35</t>
  </si>
  <si>
    <t>5e0af20b-e77d-4ab0-8f82-61fa35d87481</t>
  </si>
  <si>
    <t>71569b60-a04b-402b-b95a-05eed83f8ff3</t>
  </si>
  <si>
    <t>Büyükdere</t>
  </si>
  <si>
    <t>dca330be-1964-4e57-a998-71475bf62378</t>
  </si>
  <si>
    <t>00da44f9-a4f4-4890-a1b1-217c81005228</t>
  </si>
  <si>
    <t>772e5e6e-60ea-497a-ab4b-8216326ed19a</t>
  </si>
  <si>
    <t>a30145ed-f7b8-49e8-8469-c121e870560d</t>
  </si>
  <si>
    <t>3b6f730c-dc3e-4634-84b1-1dcdafa4a95b</t>
  </si>
  <si>
    <t>edae384a-c939-4301-8ad9-01e1f754e710</t>
  </si>
  <si>
    <t>c02d1801-bb82-4b27-abf0-69afa06b297d</t>
  </si>
  <si>
    <t>a814bdb2-1188-446e-ab56-a51b4d3c3d6e</t>
  </si>
  <si>
    <t>0174ae4c-aaf8-4377-9141-9a9eceed3bc1</t>
  </si>
  <si>
    <t>50f283f3-6b74-4e69-86c5-282e542de8f9</t>
  </si>
  <si>
    <t>f725c8e7-b892-4f0c-848b-05213a75b52a</t>
  </si>
  <si>
    <t>aec570e7-d8f9-46dd-92c8-023e45f5f29e</t>
  </si>
  <si>
    <t>ef05ca42-d71e-4e25-88c8-a7be2b6e93eb</t>
  </si>
  <si>
    <t>11152205-ecda-4db5-a8f9-20a39ee90eb6</t>
  </si>
  <si>
    <t>28dd3d3c-f9d6-4dd2-92fa-24a402c46d03</t>
  </si>
  <si>
    <t>a2a148e4-4710-4735-b739-fed192715c3e</t>
  </si>
  <si>
    <t>c9063e44-f3d3-4d94-a8a9-ce6993d270b0</t>
  </si>
  <si>
    <t>26b6dcf6-1f79-4d5e-9d5e-fe5aa15e3f5a</t>
  </si>
  <si>
    <t>5dd74321-5a50-4573-bbc7-ce2e55770fd6</t>
  </si>
  <si>
    <t>f7c702bc-ea5d-4822-9cb6-f4004e420454</t>
  </si>
  <si>
    <t>d3b9352d-5627-4755-b039-e48fe94e184c</t>
  </si>
  <si>
    <t>1c32219c-43a2-42b2-bba1-89fbb59241d2</t>
  </si>
  <si>
    <t>34d6d1e4-26cd-45c1-b2a8-b420e2e84063</t>
  </si>
  <si>
    <t>8e93849c-1963-4cdd-8e87-647f4f25a16a</t>
  </si>
  <si>
    <t>d43d2174-bc65-4e03-8eab-3af175f24ae6</t>
  </si>
  <si>
    <t>75cc4e57-669b-4ca3-8146-0459c12e8a37</t>
  </si>
  <si>
    <t>005876e0-7d68-402f-b8c5-ace24b9f42b6</t>
  </si>
  <si>
    <t>d0221147-da19-48ec-b948-07abf23ebf62</t>
  </si>
  <si>
    <t>c0b89ab9-3b19-4de5-aea9-dd69f1e1ff96</t>
  </si>
  <si>
    <t>28161d81-06f0-43a5-823b-73f022529ce6</t>
  </si>
  <si>
    <t>7b79d5d7-193a-471f-a405-8990c657ee1d</t>
  </si>
  <si>
    <t>970b1918-ff0a-4b3b-ae1a-920f99aeb16e</t>
  </si>
  <si>
    <t>bad2d882-db52-484b-ab6d-76506ac68592</t>
  </si>
  <si>
    <t>3d7ae717-c937-4c85-bf97-f1b4c9b4c6c1</t>
  </si>
  <si>
    <t>bccbfdd6-a312-44a7-8098-b682fb37ac35</t>
  </si>
  <si>
    <t>27a3f527-854a-4235-ba70-fc7be1d8fe9e</t>
  </si>
  <si>
    <t>45998bdf-0e89-454e-9ee0-f5603572adc1</t>
  </si>
  <si>
    <t>1a50b846-52a2-49d0-bc71-745a7b98fd45</t>
  </si>
  <si>
    <t>ab651774-ee0b-4687-a2c5-4e2305bf6f7f</t>
  </si>
  <si>
    <t>e9d57c38-4aaf-44f2-946b-dcee9d735cee</t>
  </si>
  <si>
    <t>ca3e6869-5bda-4fc9-bb07-978b916da181</t>
  </si>
  <si>
    <t>28103729-00d3-4084-8b18-910d2eb2fd27</t>
  </si>
  <si>
    <t>a4557615-c04b-46d6-812b-47eed0252f1f</t>
  </si>
  <si>
    <t>3014b140-7676-4d05-a2df-af95da2e109d</t>
  </si>
  <si>
    <t>fc31fdc1-51b1-4f88-9b77-cd507ded1544</t>
  </si>
  <si>
    <t>81792a82-fbf6-47be-aada-e3000d179d9b</t>
  </si>
  <si>
    <t>218b11e2-7746-4fbd-9f2e-61e8dc3e60c6</t>
  </si>
  <si>
    <t>36d95758-7298-4beb-b2b9-6ff69aae3166</t>
  </si>
  <si>
    <t>d27e762e-7382-4f7c-9caa-fd3edaa3ba54</t>
  </si>
  <si>
    <t>2f456777-bcef-46b0-b46e-13bbc62da77d</t>
  </si>
  <si>
    <t>b6b171fd-fca2-471d-9364-da56bbb66260</t>
  </si>
  <si>
    <t>533db6b1-7ff8-49dd-a696-bf2923772f06</t>
  </si>
  <si>
    <t>b79c3d9c-2c0a-4e75-9ada-7b3bf9a17194</t>
  </si>
  <si>
    <t>Yenişehir</t>
  </si>
  <si>
    <t>f36fe965-b8f5-4d3f-bf4b-ed3190eed6f9</t>
  </si>
  <si>
    <t>240a2108-7312-4866-aca5-225b3c85d444</t>
  </si>
  <si>
    <t>d7397886-d77f-4b4e-88d2-e4a33fa05758</t>
  </si>
  <si>
    <t>fa6f6271-5118-46cc-9423-670a8a7461b9</t>
  </si>
  <si>
    <t>be09c437-f774-428c-a844-875981befe62</t>
  </si>
  <si>
    <t>2a2ec2c3-3445-4783-ac14-f1356795e619</t>
  </si>
  <si>
    <t>d16b2174-1264-4c8c-93e4-1f5c88b0dba8</t>
  </si>
  <si>
    <t>5b63617b-787a-4aae-8a0f-bb4cf847211e</t>
  </si>
  <si>
    <t>ac7fb24f-2563-466a-990b-d18f1d8ee5f4</t>
  </si>
  <si>
    <t>bbf38e6e-fa5d-436b-b1f5-9c48ddabd22f</t>
  </si>
  <si>
    <t>7af3304b-374e-4f67-99d8-cce0d75dd395</t>
  </si>
  <si>
    <t>d09668e9-821d-4ac0-9841-8d7d06eb01da</t>
  </si>
  <si>
    <t>be9c2594-f2e1-447e-ad59-30785493a594</t>
  </si>
  <si>
    <t>30b2614f-2989-4b89-b8c4-4249b6a3dac5</t>
  </si>
  <si>
    <t>8469c79f-b863-454c-98ff-b4bdb400c4ed</t>
  </si>
  <si>
    <t>4229dbae-4111-4e17-88fa-fa0017db477d</t>
  </si>
  <si>
    <t>5fd3da91-b2a0-43e5-8eb5-a584cae0cc1d</t>
  </si>
  <si>
    <t>44b5e445-2157-4fb5-b704-d880ca40a635</t>
  </si>
  <si>
    <t>40e740e7-b731-407a-b418-889de0038dc1</t>
  </si>
  <si>
    <t>591f2230-d661-4406-a6cf-c630dd6b1eae</t>
  </si>
  <si>
    <t>757b9a43-14c4-4018-824e-df765e9dc3b9</t>
  </si>
  <si>
    <t>93d518b3-4581-42b6-ab12-1d7c8fd3e59b</t>
  </si>
  <si>
    <t>35979161-eb93-49ca-ba1e-614cf3b045bf</t>
  </si>
  <si>
    <t>1016ba20-bd41-4353-9700-9aa8763fbba6</t>
  </si>
  <si>
    <t>033724fa-9b87-48e7-ab81-863f67a79e34</t>
  </si>
  <si>
    <t>4899eada-f823-435a-a8db-32558ed291a5</t>
  </si>
  <si>
    <t>d7e7e6d8-ad9e-4aff-9fa2-3ecb20c9672d</t>
  </si>
  <si>
    <t>4048b596-8a6c-4d36-b4c2-c3378b94c39e</t>
  </si>
  <si>
    <t>5470a68c-88b7-4d19-80c1-c69da2476685</t>
  </si>
  <si>
    <t>c5f644a7-6044-4e1f-9343-52c59c4111d9</t>
  </si>
  <si>
    <t>396fd6e3-e855-451b-a09d-55d87c35cc7a</t>
  </si>
  <si>
    <t>61059152-54e8-4afb-979b-7d773f850545</t>
  </si>
  <si>
    <t>6383d115-b439-4f23-acb1-0d7c097b4414</t>
  </si>
  <si>
    <t>6344bb36-79d8-435d-8cf0-3a6ec113e724</t>
  </si>
  <si>
    <t>e1e4a6d5-e30d-4c6f-9d68-14e0fad504f0</t>
  </si>
  <si>
    <t>d8fee699-9f02-47fb-8c07-24bb8dfb1bf1</t>
  </si>
  <si>
    <t>6f2239b5-57d3-49e2-91d8-2453940b578b</t>
  </si>
  <si>
    <t>7924c633-8967-422b-892d-ff1b36f0292d</t>
  </si>
  <si>
    <t>6f3f5fd3-aa27-42d6-8e37-fcb70393e2e5</t>
  </si>
  <si>
    <t>9dbb9c0e-9cfb-416e-bfd7-7d370459fda8</t>
  </si>
  <si>
    <t>77bd86b0-92f4-402d-9d5b-e00c9ec94dc2</t>
  </si>
  <si>
    <t>0929de74-68ae-4159-9514-4402761aff57</t>
  </si>
  <si>
    <t>1918a9a6-3d49-485a-8c14-432fbc154289</t>
  </si>
  <si>
    <t>590b8c41-94e6-42c0-9f5a-6540a7362b89</t>
  </si>
  <si>
    <t>4fb071ae-120b-4580-ae24-9d57d625e881</t>
  </si>
  <si>
    <t>73b8760d-3ebd-4884-bfa3-21cdc51c5e52</t>
  </si>
  <si>
    <t>3a2295fd-569b-4ebc-9ef1-87dd2ea07f26</t>
  </si>
  <si>
    <t>23049c29-8813-4d7a-877c-21b2f98b0cb9</t>
  </si>
  <si>
    <t>e23f7151-1b03-429d-beb7-704f022ab9b5</t>
  </si>
  <si>
    <t>f5ddc53e-b89c-44de-93b6-ab6685cd581c</t>
  </si>
  <si>
    <t>7d2081e3-f8e3-4156-b369-6d3402aafebf</t>
  </si>
  <si>
    <t>f5a944e8-0513-41bb-96bc-1957be93dbc1</t>
  </si>
  <si>
    <t>81300987-d916-463d-97f2-5bcb7f28f80f</t>
  </si>
  <si>
    <t>d64f40db-e04c-4ee3-89ce-05c452552f7a</t>
  </si>
  <si>
    <t>Evliya Çelebi</t>
  </si>
  <si>
    <t>ef6fd457-9081-4e7a-935e-e3fe1230d4f2</t>
  </si>
  <si>
    <t>d9086fc5-37cc-42ce-9287-2164de9946ce</t>
  </si>
  <si>
    <t>80fe95f3-7350-4662-adbe-788d50678163</t>
  </si>
  <si>
    <t>a8ea3137-eb06-437e-acf3-8021a8f97a71</t>
  </si>
  <si>
    <t>a2a84073-a945-4348-96d4-b2db4aa1acf2</t>
  </si>
  <si>
    <t>0ff1e560-95fc-41d1-9540-b3d193ac78c6</t>
  </si>
  <si>
    <t>8cc50896-e2ff-4bdb-a7e5-c3f17b902c05</t>
  </si>
  <si>
    <t>a27e772a-a634-4d6f-be9d-a8a791b9b203</t>
  </si>
  <si>
    <t>9e08c2d7-9c04-4f2c-b5b6-2e0d0fd20f45</t>
  </si>
  <si>
    <t>66b08870-f09c-41ec-909f-8655cbabd37c</t>
  </si>
  <si>
    <t>94eee231-782e-4380-8c2c-e93295999a5b</t>
  </si>
  <si>
    <t>22630d15-5120-4bbf-924f-5d25e8784cdd</t>
  </si>
  <si>
    <t>440765cf-3213-436f-8973-75a54fb9f67a</t>
  </si>
  <si>
    <t>12ce2577-1efd-4dc2-b2d9-e64c4b467203</t>
  </si>
  <si>
    <t>8b8f8b0c-1b79-4f83-b676-5b304a1472fb</t>
  </si>
  <si>
    <t>ca0d75ba-9112-4439-a825-c361b5f0315e</t>
  </si>
  <si>
    <t>d9e95d0c-0dd1-46b7-8f72-9de8e8b990a1</t>
  </si>
  <si>
    <t>a18e1f16-9233-47d7-8ff8-557dcaa11845</t>
  </si>
  <si>
    <t>97a3b518-1888-4101-adb3-7f013ed219df</t>
  </si>
  <si>
    <t>dcdc7d81-b42a-4fa6-825e-dbe40583950d</t>
  </si>
  <si>
    <t>7aa37eae-fbce-4b38-8f97-86d3264d8a73</t>
  </si>
  <si>
    <t>66787fab-1149-4a34-9cac-d4078ae5ac91</t>
  </si>
  <si>
    <t>Gülbahar</t>
  </si>
  <si>
    <t>5eab243d-6353-40dd-84f4-ba47b667e15a</t>
  </si>
  <si>
    <t>7660d8d6-fb15-48f3-827b-2a331a9b89e0</t>
  </si>
  <si>
    <t>deaf106f-4241-430d-96b1-9fa49e87bbc4</t>
  </si>
  <si>
    <t>814ecb2a-3b5d-4c72-b36c-ab40c5900895</t>
  </si>
  <si>
    <t>4b814e9e-7c2c-4c2e-aa35-b3cb42d56a96</t>
  </si>
  <si>
    <t>353ab803-6683-4536-a918-73358524010c</t>
  </si>
  <si>
    <t>94782e09-80d2-423d-8051-8bbfe16503a4</t>
  </si>
  <si>
    <t>22885e6a-488a-4e5b-94ce-28a51a151b44</t>
  </si>
  <si>
    <t>1fd16562-1c41-45ae-9342-eb76ed7e052b</t>
  </si>
  <si>
    <t>569424f1-90d4-4c8e-9f44-f03c34ce472f</t>
  </si>
  <si>
    <t>a8c200fc-381e-4ab1-8a91-82a48149341b</t>
  </si>
  <si>
    <t>b8bf606b-be03-41e3-9002-0ab17312ecd9</t>
  </si>
  <si>
    <t>6908b75b-1160-4d3c-8e19-cacfb80f20de</t>
  </si>
  <si>
    <t>dfc28757-84da-4e68-8a56-769a4fb163db</t>
  </si>
  <si>
    <t>a4940e9a-eac2-4bc2-9adf-86dc12ea4470</t>
  </si>
  <si>
    <t>468f0537-cc6e-44bf-9105-f4a5856ddade</t>
  </si>
  <si>
    <t>3ac18ca1-5f92-4e0b-b6d9-1169eafc5975</t>
  </si>
  <si>
    <t>b9acb0d9-21c6-4b6b-8551-daee192fcb0d</t>
  </si>
  <si>
    <t>63ab4fec-f71b-4d6b-836c-34fa902eb36e</t>
  </si>
  <si>
    <t>f04ddf57-9b0e-4ff4-9504-f3e7db2c4369</t>
  </si>
  <si>
    <t>c69278b8-4d51-4fca-8704-48227f0c9391</t>
  </si>
  <si>
    <t>1a812dfa-818e-4885-93ea-f13695664a80</t>
  </si>
  <si>
    <t>bf4e14b5-3047-4776-bd3a-31ba897b6ae3</t>
  </si>
  <si>
    <t>c644a956-11f7-4b94-af69-093e6f12b7e0</t>
  </si>
  <si>
    <t>b9ba43dd-975f-4ca8-8395-0b2818724154</t>
  </si>
  <si>
    <t>641fae0e-6a73-4c99-9b12-fa6b9c543c6c</t>
  </si>
  <si>
    <t>2ff1a57e-c26d-40ec-81a5-51b554552133</t>
  </si>
  <si>
    <t>ac278f14-fb60-4d32-b572-0d00e15f4a98</t>
  </si>
  <si>
    <t>1edc619d-05d4-48db-b53e-71410ff56c3f</t>
  </si>
  <si>
    <t>39fdc29e-6577-4c7b-a4a1-3d6525155e6d</t>
  </si>
  <si>
    <t>f83bcb5e-6903-47fe-ab77-8947b6e6aa8f</t>
  </si>
  <si>
    <t>eb083747-04b0-42c1-90a9-b0972fabea0a</t>
  </si>
  <si>
    <t>9e8d2ecc-1236-420f-92c9-66988e9c46d2</t>
  </si>
  <si>
    <t>d2bf0735-028b-4f29-978f-b4d58204d107</t>
  </si>
  <si>
    <t>b263e051-6e47-43d6-8da2-d1b3222305dc</t>
  </si>
  <si>
    <t>55eb7206-1cef-41ac-af46-974735a11723</t>
  </si>
  <si>
    <t>27d1faa1-e92a-4889-b970-1ca700b3a86a</t>
  </si>
  <si>
    <t>8e8aa9cf-9efe-4700-9f88-cd1e092ca552</t>
  </si>
  <si>
    <t>80712723-64f6-4a01-8472-9f5a156a14ca</t>
  </si>
  <si>
    <t>2f595451-9ad1-4422-9b16-f81b4843806f</t>
  </si>
  <si>
    <t>6eb70fe8-0b62-4462-a3fb-43f81acc1d6b</t>
  </si>
  <si>
    <t>b46f89ab-2bba-4e70-9319-0029df8b9835</t>
  </si>
  <si>
    <t>0f22f3fd-8b8c-4268-95c5-3ccfe59dec56</t>
  </si>
  <si>
    <t>6f6ce62d-21d7-4037-8a59-2036364af47e</t>
  </si>
  <si>
    <t>5f5eec55-44a9-4a1d-bd52-7867a6142a34</t>
  </si>
  <si>
    <t>46ac9b81-44a2-4d8a-a171-f957c8227c09</t>
  </si>
  <si>
    <t>1d2f997b-d387-435e-9cd0-2e2ac16fc7ab</t>
  </si>
  <si>
    <t>65be02bf-1ed2-4348-baf1-6cf64473088d</t>
  </si>
  <si>
    <t>751e9671-7e1c-4e46-81f5-b8304012e05a</t>
  </si>
  <si>
    <t>521f7397-7165-4ab9-952f-f27134b8edf6</t>
  </si>
  <si>
    <t>956a5b42-2eea-4509-ac15-67250a90fee2</t>
  </si>
  <si>
    <t>4aa5ef45-89ba-45d9-b8bc-3955777e4269</t>
  </si>
  <si>
    <t>41e65ad5-35b9-4a83-af6a-616fb725824e</t>
  </si>
  <si>
    <t>2cfd857b-7a2c-47c3-aadd-77e744a98b48</t>
  </si>
  <si>
    <t>8e13c324-bcc0-4b36-9ed9-e55a89a506bf</t>
  </si>
  <si>
    <t>64b16a48-7d0c-4b93-bca2-fd059c3e0319</t>
  </si>
  <si>
    <t>5287beca-be25-4fbc-a5af-620894d962e9</t>
  </si>
  <si>
    <t>bf10fe67-ffbb-4c2b-9bad-3de86cfb9709</t>
  </si>
  <si>
    <t>d73422b2-9df2-4372-ab0b-1e5a51ab75ca</t>
  </si>
  <si>
    <t>33fc49dd-8d94-411e-b6d6-8d69df267dc6</t>
  </si>
  <si>
    <t>aea33e55-7a07-4134-8851-6277186da31f</t>
  </si>
  <si>
    <t>1cd13904-dadc-4a7f-a34e-2f2dd022429a</t>
  </si>
  <si>
    <t>fa456f44-fa47-4388-834c-ccc56b881fb2</t>
  </si>
  <si>
    <t>cb8670f6-0ac5-4e97-b50e-9aa86d965232</t>
  </si>
  <si>
    <t>5f755fa3-4881-494a-8094-010247b93db4</t>
  </si>
  <si>
    <t>3431dc92-ea73-42ca-85f8-953c38487731</t>
  </si>
  <si>
    <t>57898ca6-5728-4f63-ad48-0665f653d4f6</t>
  </si>
  <si>
    <t>7d2937f8-e2af-4541-83a1-3147cc1235c2</t>
  </si>
  <si>
    <t>6996c028-dac8-4e18-b80d-c8d70bbe1c39</t>
  </si>
  <si>
    <t>ebfad88a-d321-4ba3-85aa-bcf8d9ff92d9</t>
  </si>
  <si>
    <t>020ee962-b111-43c6-8d95-4d9924befe0e</t>
  </si>
  <si>
    <t>97c65d40-dc4e-4631-acd0-c03c4be1e852</t>
  </si>
  <si>
    <t>eb3ab628-9d54-490c-9abe-38557860c920</t>
  </si>
  <si>
    <t>d761785c-f481-4730-b1d8-36168e0d7570</t>
  </si>
  <si>
    <t>da2f4c9d-c3f0-4689-b991-68040b819c77</t>
  </si>
  <si>
    <t>a093967b-6f44-4bb8-b969-5cbf5b68b6df</t>
  </si>
  <si>
    <t>4bc073e4-16b1-4ee1-a9f1-5d9ea088a1ac</t>
  </si>
  <si>
    <t>5054cab4-10e3-4de5-bc6f-876ab73ff720</t>
  </si>
  <si>
    <t>1cfa281f-9cac-4ad7-8913-479f495acd17</t>
  </si>
  <si>
    <t>aff71617-639f-4e70-ab1b-5ff210c292dd</t>
  </si>
  <si>
    <t>45909841-cd70-43c2-8b69-80fd1789092c</t>
  </si>
  <si>
    <t>a5fb7a73-db6b-418b-bce8-f0ef378c5a59</t>
  </si>
  <si>
    <t>946edf0d-6540-4838-a08b-1abeab096626</t>
  </si>
  <si>
    <t>73ad0831-7715-40f5-af74-84c4402f52bb</t>
  </si>
  <si>
    <t>f35c7aba-a48b-42e9-b7af-052080234c22</t>
  </si>
  <si>
    <t>ad7224e5-cfd4-4700-99fa-23de4fcefafe</t>
  </si>
  <si>
    <t>cd007763-b87f-4635-ab27-3d00598e7ae3</t>
  </si>
  <si>
    <t>92fab1ba-b566-4dc7-9a36-0cc86846bc24</t>
  </si>
  <si>
    <t>b761d18c-1053-4acd-a3b6-61bcbfb68e85</t>
  </si>
  <si>
    <t>9c4fa0d5-a3ec-4285-92e0-80c04bfa6a13</t>
  </si>
  <si>
    <t>4b026d24-96cd-4df7-abd0-5d7f13cf1339</t>
  </si>
  <si>
    <t>ca5c642a-aad6-4269-8191-57bdf81020ff</t>
  </si>
  <si>
    <t>768667e2-1f1a-484b-87c3-72fdc912088d</t>
  </si>
  <si>
    <t>3cf23026-e24f-4466-93f3-3ac3dbc50492</t>
  </si>
  <si>
    <t>5723da73-4729-4235-8a34-7c5d40753c58</t>
  </si>
  <si>
    <t>14e07381-43e4-49db-b17d-4d86e03c7957</t>
  </si>
  <si>
    <t>d9388010-ca47-442c-9e28-33e6a9501406</t>
  </si>
  <si>
    <t>097915b4-1738-4a22-b3af-84867d118932</t>
  </si>
  <si>
    <t>d070b5c4-01e7-4a26-9edc-aa84568287ff</t>
  </si>
  <si>
    <t>1773b96b-c689-431d-8181-1839651ec317</t>
  </si>
  <si>
    <t>a1040755-ac42-43d0-a720-3fcdc4135038</t>
  </si>
  <si>
    <t>a577c42b-9ced-4976-ba19-27dd8f2faa60</t>
  </si>
  <si>
    <t>42428629-6835-469d-9917-e5e25919e535</t>
  </si>
  <si>
    <t>b7faa745-62ec-410d-abb0-b3ec52568856</t>
  </si>
  <si>
    <t>3a904360-1947-4a5f-ad0b-5e84a7ddfadf</t>
  </si>
  <si>
    <t>fd78145f-9ef0-475f-bc89-8fdbf449961f</t>
  </si>
  <si>
    <t>5385584c-1565-449d-afac-5920f025556d</t>
  </si>
  <si>
    <t>35f3a000-93f6-4843-ba8c-03b21eaeb84e</t>
  </si>
  <si>
    <t>5e33447a-97b8-419f-9232-c2586b91a701</t>
  </si>
  <si>
    <t>8f57d808-f31e-49f2-a342-37387645e997</t>
  </si>
  <si>
    <t>1d681c93-98b2-48a9-9ab2-27dff6b2b81c</t>
  </si>
  <si>
    <t>e180e1f4-94f1-4d51-9ee2-728044b4c4d5</t>
  </si>
  <si>
    <t>544e3145-f5cc-4ba4-8dfb-0375591872cb</t>
  </si>
  <si>
    <t>192db9f7-2021-49b5-8e3f-b1a03838c52d</t>
  </si>
  <si>
    <t>ed207a3f-742c-45b4-8714-064139b5d250</t>
  </si>
  <si>
    <t>79b38d6c-5d38-4d60-b2ea-e8989dcb6151</t>
  </si>
  <si>
    <t>dbf656bf-81c8-420b-b1ae-37e4d49ff065</t>
  </si>
  <si>
    <t>9d9237bb-47d3-45d5-8bb0-833607514b51</t>
  </si>
  <si>
    <t>4d0e283b-e049-418d-91b6-9c7220939ca1</t>
  </si>
  <si>
    <t>92e2270a-92f4-464e-b570-1f3c7e40f742</t>
  </si>
  <si>
    <t>fada9a68-fe81-47f6-93ab-b8c4ce01924b</t>
  </si>
  <si>
    <t>aecd9306-9e1b-4505-b437-629c91cf10bd</t>
  </si>
  <si>
    <t>b2b893a1-5306-49ca-b48a-eeca8642ad15</t>
  </si>
  <si>
    <t>52e690f4-32ea-4aa6-b91f-508d054e1346</t>
  </si>
  <si>
    <t>aa155dd5-d076-4605-a7db-3b3462cc7b34</t>
  </si>
  <si>
    <t>942a0da2-e17a-4e39-8237-b623d2dd88f2</t>
  </si>
  <si>
    <t>c575abbc-9aae-4547-b361-0052f672af3f</t>
  </si>
  <si>
    <t>8ba47eaa-94a1-4970-bf45-868620cfbe3c</t>
  </si>
  <si>
    <t>9780fbc6-53d4-47e9-97c5-e66e1c1091e8</t>
  </si>
  <si>
    <t>1c906fb9-0a38-40a2-b9ef-9d1a106d42f2</t>
  </si>
  <si>
    <t>724adb5d-0f17-4384-97f1-282b04672a9d</t>
  </si>
  <si>
    <t>ddc0ece8-682d-4f07-b632-1b81bb828278</t>
  </si>
  <si>
    <t>4452d7ca-51b6-4005-aacd-350209e70b4c</t>
  </si>
  <si>
    <t>5edef47c-2b3a-4500-80ad-4578b8f1db06</t>
  </si>
  <si>
    <t>63c5b220-5cfe-467b-a785-03f268f12cc7</t>
  </si>
  <si>
    <t>a921f104-2f7d-4d07-95d7-13f30dff849b</t>
  </si>
  <si>
    <t>7b7e786e-a0f8-4d8c-b3c5-e7a79983fb04</t>
  </si>
  <si>
    <t>f8c973ce-2ac7-4992-970a-c96fcc4b1e10</t>
  </si>
  <si>
    <t>dc87bf44-9806-4322-897f-213c99acd841</t>
  </si>
  <si>
    <t>9b1aab7e-af0d-4492-b02e-4d55f61ffb43</t>
  </si>
  <si>
    <t>5572d618-4752-4867-a9e0-af2bb53c83a5</t>
  </si>
  <si>
    <t>a8bd4e35-133a-44c5-91e1-91f22c37fd18</t>
  </si>
  <si>
    <t>ed3ff8a3-b628-4091-8c04-0eb87f18e18d</t>
  </si>
  <si>
    <t>26871019-a2d8-41b4-9b0e-aef71cb66450</t>
  </si>
  <si>
    <t>e8d6946d-a9de-4dd0-b302-d2dca423c178</t>
  </si>
  <si>
    <t>d66665c5-3eb7-4e1e-bcb0-1857251b19a3</t>
  </si>
  <si>
    <t>11076ca7-3c49-46fe-98fc-8e48402cd367</t>
  </si>
  <si>
    <t>592dda12-cc9d-43b8-9074-46eb08a6454f</t>
  </si>
  <si>
    <t>c7130125-3b7f-4c36-aa92-33d9e47b0f27</t>
  </si>
  <si>
    <t>0f56eec6-1ac6-4f70-ac5b-9c145c1d7499</t>
  </si>
  <si>
    <t>682bbcd2-da1e-45c2-bbee-3962f5b8ad9f</t>
  </si>
  <si>
    <t>95b724c2-0af1-4adc-8f08-1ce6dea67008</t>
  </si>
  <si>
    <t>8b6ccd40-3f7d-4d4e-b572-d8faff30458a</t>
  </si>
  <si>
    <t>3c40a620-3392-47cf-ab7c-a389d8e0f7a3</t>
  </si>
  <si>
    <t>5a85a7a6-1cd0-4733-97a1-5ceccb4f3678</t>
  </si>
  <si>
    <t>23fef165-4e3b-475e-a4fd-48ac4150b9a1</t>
  </si>
  <si>
    <t>f0fe0dd1-2e5c-4e8b-bb4f-55b7f212a824</t>
  </si>
  <si>
    <t>e962f222-69df-4f7d-81d9-fc3b0fb679da</t>
  </si>
  <si>
    <t>9c88fd9b-47ff-4930-be8e-616fc3155315</t>
  </si>
  <si>
    <t>5679d9c8-ee9f-44fc-97f0-5c0fdd983fa8</t>
  </si>
  <si>
    <t>b7112ab3-20d8-4228-8b5b-ba8bbc141405</t>
  </si>
  <si>
    <t>4e63a018-87b7-4620-b199-f9049732b2a3</t>
  </si>
  <si>
    <t>b9bb0524-7cea-4105-ba5e-bccb473bafc6</t>
  </si>
  <si>
    <t>988889d7-7069-4814-bf2e-170ef0cf7086</t>
  </si>
  <si>
    <t>c789203e-3cd9-4fe5-9145-5fe301e135a8</t>
  </si>
  <si>
    <t>32dfd246-b36a-4654-83d5-d8d116aba8ce</t>
  </si>
  <si>
    <t>e8cf8836-bfb0-46db-b1c6-fd388ef96dd9</t>
  </si>
  <si>
    <t>8dd04fd8-4a86-4529-bf92-c25c2a101890</t>
  </si>
  <si>
    <t>c80913b0-cd7d-4836-b5f6-90ee2fc9422b</t>
  </si>
  <si>
    <t>2ca9909f-30d0-41e7-9151-f91288484ae1</t>
  </si>
  <si>
    <t>38a0f986-ec19-423c-a7ef-8c4c66dec3a8</t>
  </si>
  <si>
    <t>975ffff2-348e-40c8-b22f-08caca3b8f0a</t>
  </si>
  <si>
    <t>8e440334-8398-4d4f-a296-0a792ff3c3e2</t>
  </si>
  <si>
    <t>06d40d07-2e67-4ba9-90f1-f106e75f8c41</t>
  </si>
  <si>
    <t>2476e930-9c3f-42cc-9f07-92ee60d27ae0</t>
  </si>
  <si>
    <t>4ac121d5-0e4e-4e00-83ef-743eb22d71f1</t>
  </si>
  <si>
    <t>6157e3f6-033d-47b4-a4d5-bb7625337737</t>
  </si>
  <si>
    <t>71dbd2f1-69fd-4fcd-bd75-337dcd07c22c</t>
  </si>
  <si>
    <t>527a13e6-2d0b-442f-9e81-a2bbe259680c</t>
  </si>
  <si>
    <t>26e09c1d-2896-4d83-a1bd-50a7731b8330</t>
  </si>
  <si>
    <t>7ed437e8-fcb5-4a60-9a1a-f2bc43a217c3</t>
  </si>
  <si>
    <t>7997c5f7-9a90-4488-848f-6b2ccb9259ad</t>
  </si>
  <si>
    <t>98f2a7cd-bef3-40a3-9033-3479371e8d77</t>
  </si>
  <si>
    <t>55adde0c-be71-4987-aa85-38b32e6a0cff</t>
  </si>
  <si>
    <t>9fbcac75-a519-432f-9e59-0b9cb49a2df9</t>
  </si>
  <si>
    <t>c6593856-d308-4abe-9760-0c3679acd21f</t>
  </si>
  <si>
    <t>265ce112-752b-4fa3-a1d8-434e1e3639f6</t>
  </si>
  <si>
    <t>877f4226-fded-4d8d-bb48-486699fc6c4f</t>
  </si>
  <si>
    <t>51642041-bf63-48cd-972a-c0a14e105f3c</t>
  </si>
  <si>
    <t>8b391edd-16b8-4699-999a-b5bdf83976a0</t>
  </si>
  <si>
    <t>f41de3b5-ceac-40b2-8819-472517a2650f</t>
  </si>
  <si>
    <t>6668a364-ca87-4d21-a70d-1621aab17ba8</t>
  </si>
  <si>
    <t>15027e48-7b83-40f7-a825-6b60df7ab191</t>
  </si>
  <si>
    <t>dc48b59f-1f2b-481c-9066-51c07bd1908d</t>
  </si>
  <si>
    <t>8c2d9fa6-2fe4-48f4-ac07-053ba38b9c64</t>
  </si>
  <si>
    <t>db644637-2ff6-4ddf-97e2-699ca5eb50a4</t>
  </si>
  <si>
    <t>c29062a5-19c4-42bc-8675-78ba68d5c2cd</t>
  </si>
  <si>
    <t>a099db21-3f45-45e4-8b5e-2d326dc16ce2</t>
  </si>
  <si>
    <t>0c102dc8-0efd-4432-a1fb-d9986eb8c905</t>
  </si>
  <si>
    <t>2ba1f1c1-d327-40cf-90b4-247fec1913bf</t>
  </si>
  <si>
    <t>74c37162-b5dc-4b46-ba6c-1463d28abb55</t>
  </si>
  <si>
    <t>b6f1e72c-839d-4e4a-b6e2-1d5992d54fce</t>
  </si>
  <si>
    <t>79e91412-eb5d-4d57-a465-ae2b76e332a3</t>
  </si>
  <si>
    <t>f73a0893-5a30-493d-96c0-1f377cc3de18</t>
  </si>
  <si>
    <t>45b68c6b-6c7b-4a1c-a9b7-41644a97072a</t>
  </si>
  <si>
    <t>87140ea9-c4b4-4ec5-8f8d-ca8fc5b640b9</t>
  </si>
  <si>
    <t>8a37a425-6057-4f6a-aa98-fcbd1d551fd9</t>
  </si>
  <si>
    <t>ba51ed23-0dce-4f0b-a926-1518d057625f</t>
  </si>
  <si>
    <t>4fea0f0f-d86d-4edf-94a0-573eb58d3e1d</t>
  </si>
  <si>
    <t>19f61be8-b67d-463d-b298-c6acab0c6943</t>
  </si>
  <si>
    <t>b9d59ad6-4fc9-4ccf-9359-4269f51cda71</t>
  </si>
  <si>
    <t>92f4d186-24a2-42f1-b82e-56d72ff4c1f7</t>
  </si>
  <si>
    <t>27c92af4-2b02-4946-9e85-d636aa87bfed</t>
  </si>
  <si>
    <t>747bacf0-837d-44b7-b9c1-51582ab44e94</t>
  </si>
  <si>
    <t>23fd8d2c-2b0e-472a-a291-665f32e5e39e</t>
  </si>
  <si>
    <t>ab795c15-a285-40bd-895a-a36e32cbd644</t>
  </si>
  <si>
    <t>e14ba9ca-14d4-4968-a83a-8b75a4eddc18</t>
  </si>
  <si>
    <t>4b410721-3fdf-42a6-9cf8-e7fb2c157a94</t>
  </si>
  <si>
    <t>c55d32bf-fd24-415f-8f59-9cf86d6279f9</t>
  </si>
  <si>
    <t>3110d529-e2cb-42e8-b91a-d9f3cdffc596</t>
  </si>
  <si>
    <t>1f651680-9b12-4995-b01d-76e3b3771756</t>
  </si>
  <si>
    <t>2a0b7597-098f-45e2-9d90-8ed07cf044ac</t>
  </si>
  <si>
    <t>b0301d1c-896f-40ad-be93-640aa874abad</t>
  </si>
  <si>
    <t>5fed272f-c66a-4f7a-9e5c-3969dcb91023</t>
  </si>
  <si>
    <t>0358c6b2-0ba8-46a5-9efe-bd82779efc50</t>
  </si>
  <si>
    <t>b33a382e-6b47-4927-8cb3-6edad4f6ce97</t>
  </si>
  <si>
    <t>7029e6aa-a139-4145-a2c3-fdc756c9d1fd</t>
  </si>
  <si>
    <t>75854976-11af-44c6-a005-6771e13fcb6f</t>
  </si>
  <si>
    <t>b6f67602-fe88-41f2-abee-401164be56cb</t>
  </si>
  <si>
    <t>5aed0218-5369-4323-bbf4-dd82f3c6605f</t>
  </si>
  <si>
    <t>ab131ac2-92e7-4d8a-b548-b82beab2d8c0</t>
  </si>
  <si>
    <t>17193a47-09cf-4ec0-91f8-a25df402d494</t>
  </si>
  <si>
    <t>76d113a6-f5e3-482b-a31f-2e0a4b16055d</t>
  </si>
  <si>
    <t>9d083fa5-6acc-4f6c-8569-5415f6951635</t>
  </si>
  <si>
    <t>c64baa15-fdde-4cfd-b4d1-a58189e256c0</t>
  </si>
  <si>
    <t>ce757702-11e3-4de7-9624-460c41a9c542</t>
  </si>
  <si>
    <t>0a155d0e-5e85-4621-a7fb-67a1bc2c92dc</t>
  </si>
  <si>
    <t>5be0901c-dc64-419f-8570-ee71ba1b0dd1</t>
  </si>
  <si>
    <t>0dba312a-e5be-4aff-8145-59d4f7f047bd</t>
  </si>
  <si>
    <t>e004e723-2c8d-4e8a-8e62-1fdabc59055b</t>
  </si>
  <si>
    <t>0b528f84-7611-427f-8b5c-6513b3a2c6be</t>
  </si>
  <si>
    <t>52ab9252-d022-45bf-8490-583cb29656e4</t>
  </si>
  <si>
    <t>0e5d01d2-a534-4be3-a229-d6873259d95a</t>
  </si>
  <si>
    <t>98e76de6-2d62-47ac-892c-021288bc85ae</t>
  </si>
  <si>
    <t>893947c2-7d8f-4941-b37a-9c2763d494d3</t>
  </si>
  <si>
    <t>05e4c797-aa29-49b5-8d54-a1e651c06ca2</t>
  </si>
  <si>
    <t>b2dda66f-b2a4-4b22-a353-e0ce11b799a4</t>
  </si>
  <si>
    <t>5f7ce5fc-aab5-475f-bffc-786bd5cd34f8</t>
  </si>
  <si>
    <t>78905af1-0fd5-499b-9f34-ad738dd44f36</t>
  </si>
  <si>
    <t>07d8de08-a227-463a-8374-ff84dcfdbb14</t>
  </si>
  <si>
    <t>5b3077d4-b9c8-468e-9d43-d4d07ef44066</t>
  </si>
  <si>
    <t>3a5cb69d-dfae-4e05-965d-566e3e5918e0</t>
  </si>
  <si>
    <t>dc75cb0e-3b06-40d3-a692-9fb32f157d92</t>
  </si>
  <si>
    <t>60a1e086-248d-4c22-9995-d6ad6cc3f997</t>
  </si>
  <si>
    <t>9a5e3a7c-433a-473a-a266-3b30b578a2e7</t>
  </si>
  <si>
    <t>8a702924-6114-41e6-a444-475140b64f6d</t>
  </si>
  <si>
    <t>c5381b3c-b5b5-414e-acd3-ec6eb50be7b5</t>
  </si>
  <si>
    <t>e3198158-1eb6-48ef-ac60-129833688958</t>
  </si>
  <si>
    <t>68e9b65d-a828-4aaf-b397-6b8cbcb699f4</t>
  </si>
  <si>
    <t>a81cb7ac-5e4f-4cb7-931d-9fa0ef04a482</t>
  </si>
  <si>
    <t>8528824e-78d8-46c4-8ab6-c17efc1e51e7</t>
  </si>
  <si>
    <t>865aa5e6-5d8f-4234-890f-8966d175fd06</t>
  </si>
  <si>
    <t>f6d624ab-7e85-492e-86db-d1700599ee0b</t>
  </si>
  <si>
    <t>30215fd8-05ce-4504-9e3d-ee982b1e389f</t>
  </si>
  <si>
    <t>7cdc64e5-8042-436e-9a77-bf368acd15fb</t>
  </si>
  <si>
    <t>9596e00b-8677-4486-9a6e-cb17e2c50c0c</t>
  </si>
  <si>
    <t>4cd18749-21bc-4e12-8548-06df5df9438d</t>
  </si>
  <si>
    <t>6276afeb-1cbe-4642-867b-8d8e3bf75d48</t>
  </si>
  <si>
    <t>01f12c52-20cf-4fb6-8891-faacb9152d78</t>
  </si>
  <si>
    <t>e326b20f-3273-4abb-85e9-78f506290c25</t>
  </si>
  <si>
    <t>809c3795-bf6a-4682-96d0-c7eb9489e98e</t>
  </si>
  <si>
    <t>34a36708-f13a-4a52-8ce9-497b1b9c216e</t>
  </si>
  <si>
    <t>2863dd55-46e9-45aa-accd-ae5b05be3b48</t>
  </si>
  <si>
    <t>7d28020b-38a8-4508-8e92-dde2095bd517</t>
  </si>
  <si>
    <t>bb7bab3e-0be0-48e3-8bf0-c2e68b978fd2</t>
  </si>
  <si>
    <t>c95531f9-2ac4-4e33-ab54-46d41ba17e07</t>
  </si>
  <si>
    <t>28f2a41d-88f6-46d8-b256-b77fad6b3d90</t>
  </si>
  <si>
    <t>3fcdd63b-1b1c-430e-b910-7564366fadd1</t>
  </si>
  <si>
    <t>d69a21e3-571f-43a4-a4df-a1de709742b6</t>
  </si>
  <si>
    <t>dafdc3eb-9a1e-4d22-83d8-57738d587f1f</t>
  </si>
  <si>
    <t>8b65dc03-c8bb-442a-8a40-d386ac58aac7</t>
  </si>
  <si>
    <t>38fca7bf-caa8-4ce1-961c-26285d31decb</t>
  </si>
  <si>
    <t>3ad11b5b-60e5-4103-8366-00da03063c0c</t>
  </si>
  <si>
    <t>e99625c4-fed6-4837-bcb2-ad569a8845f5</t>
  </si>
  <si>
    <t>475bbce4-0ce6-4d75-a511-7a592cf3a771</t>
  </si>
  <si>
    <t>49a76a0d-86ee-40a4-a712-afa2ec715b00</t>
  </si>
  <si>
    <t>62084d23-87df-4c98-8c6e-595dde65dd66</t>
  </si>
  <si>
    <t>0db259ef-e854-432f-8577-57a4bc181e9a</t>
  </si>
  <si>
    <t>9a5fa65b-11f1-4659-a8f6-dd712c7b2bf1</t>
  </si>
  <si>
    <t>97bd9114-a3b9-441a-9f16-23c689aa3b45</t>
  </si>
  <si>
    <t>3062b13d-a67d-4d5e-a895-99f7840dd60c</t>
  </si>
  <si>
    <t>e99c8bfe-4842-4d42-92c0-02c36e985419</t>
  </si>
  <si>
    <t>eee3521b-5b30-4021-801c-63d7024c6e09</t>
  </si>
  <si>
    <t>98115e85-2382-41ce-b203-103249f22e56</t>
  </si>
  <si>
    <t>904c7b81-f5ea-4ba2-b746-b5187edeaf65</t>
  </si>
  <si>
    <t>2a46349e-085d-4261-9c22-1ac026644652</t>
  </si>
  <si>
    <t>49625f59-3804-41d0-84b1-5f50f89206ff</t>
  </si>
  <si>
    <t>f03b8915-7a52-4700-85c0-3c3bdf366f8f</t>
  </si>
  <si>
    <t>e7d923a7-7df9-4b0b-b68d-79a876cc9365</t>
  </si>
  <si>
    <t>e20ffe35-3582-4364-8f1c-02e5ad5a74ff</t>
  </si>
  <si>
    <t>537e59e0-d850-4d45-bd16-34933ffb31fa</t>
  </si>
  <si>
    <t>12c3911b-b2b5-4eb7-ac4a-e2bbb36ac5f8</t>
  </si>
  <si>
    <t>28048b75-5b53-4eb2-98f7-278c85553394</t>
  </si>
  <si>
    <t>03a004f2-e37f-478b-bc35-172d5dd6a2e9</t>
  </si>
  <si>
    <t>74f630e6-d9cd-486a-8724-f14d2f0904b4</t>
  </si>
  <si>
    <t>825877c3-8450-4a53-8559-0b69b0ad857d</t>
  </si>
  <si>
    <t>de3e0a19-28e5-4189-a41a-1e0abc7ba95c</t>
  </si>
  <si>
    <t>2b9b5d95-28d0-4cc2-badb-44b7fabf93c7</t>
  </si>
  <si>
    <t>2a316a98-eeb4-4ca5-b843-a0fd9e2219a4</t>
  </si>
  <si>
    <t>caab20ac-9cf9-48f5-8f27-9d7017b58bdf</t>
  </si>
  <si>
    <t>37b4dccd-b794-4d04-b108-71240731995e</t>
  </si>
  <si>
    <t>23f28721-2b90-40f9-b677-a494924a3a34</t>
  </si>
  <si>
    <t>76d32b54-8078-48bf-9434-680fb786a8d8</t>
  </si>
  <si>
    <t>ef8c2f75-ad92-495b-a69c-6c880acc0f78</t>
  </si>
  <si>
    <t>4200b764-c4ee-415e-aa14-dd0a2e3e4094</t>
  </si>
  <si>
    <t>24f38500-7109-42bb-ac51-62ab2eec62ff</t>
  </si>
  <si>
    <t>b2252c87-020a-4f36-b6f7-bfdabb19ba2a</t>
  </si>
  <si>
    <t>d4291089-dc41-4c91-b315-2ebea565abea</t>
  </si>
  <si>
    <t>6351e4dd-2108-46c4-9fe8-28d5dd3b54b0</t>
  </si>
  <si>
    <t>ec7f116c-5a58-4ae5-8e5c-35a341c8f90c</t>
  </si>
  <si>
    <t>11a5c724-9b15-424c-b71b-792d3dc606ec</t>
  </si>
  <si>
    <t>7a3dfe29-5cf5-4e6a-afec-a1fcef681b3a</t>
  </si>
  <si>
    <t>865a85b5-f179-4422-b019-007838b702ed</t>
  </si>
  <si>
    <t>7528a0b8-0d1d-4b55-8aac-38657b238713</t>
  </si>
  <si>
    <t>2c53bc78-433f-4da8-9976-f55bffe07c01</t>
  </si>
  <si>
    <t>99cc2a33-7ad0-4f9f-81ae-cb08d676289b</t>
  </si>
  <si>
    <t>4bf45623-a0b8-4b8d-be8f-393358ca9133</t>
  </si>
  <si>
    <t>7c6e03f4-598e-4b84-9393-db0ed02583f6</t>
  </si>
  <si>
    <t>64f69898-f1f7-4d2c-afeb-6fe79d23d60d</t>
  </si>
  <si>
    <t>c88d3726-61d6-42ec-8536-eb33657483be</t>
  </si>
  <si>
    <t>fef82ac6-4adc-413e-a8ac-dac5240a0060</t>
  </si>
  <si>
    <t>3c2a9ef3-ca01-454f-971d-cf3c4ad659ae</t>
  </si>
  <si>
    <t>3048d861-37fd-4718-a5e1-8b9f93eb656a</t>
  </si>
  <si>
    <t>3f252c62-4c1e-40ce-ba9c-28d4c8467044</t>
  </si>
  <si>
    <t>89effe1b-994a-483c-8d07-b261bf6beaad</t>
  </si>
  <si>
    <t>bb99254c-e12c-4549-adce-6a999f7d57a8</t>
  </si>
  <si>
    <t>43900ca0-8ca1-453b-86e8-5abab6edccd7</t>
  </si>
  <si>
    <t>61077c3e-2189-42f5-a387-a9dd0122144f</t>
  </si>
  <si>
    <t>588c8ff5-1ce5-4e4c-b98d-1fb2f5732f35</t>
  </si>
  <si>
    <t>43019057-103f-4925-9519-070ac5186c30</t>
  </si>
  <si>
    <t>cb5c8e61-3e74-4c88-b242-0c3c4833d10d</t>
  </si>
  <si>
    <t>56edc840-f2da-4ff0-8466-8ef5deddd3b7</t>
  </si>
  <si>
    <t>638b3ebe-e8ff-4b71-9c4d-363b5a63bec6</t>
  </si>
  <si>
    <t>3d20aadb-7916-4b8b-abce-431335a52778</t>
  </si>
  <si>
    <t>99aced25-9b20-4a34-ba08-64f016ba9196</t>
  </si>
  <si>
    <t>5178e424-9f02-4c35-8681-b42e0f1d41f5</t>
  </si>
  <si>
    <t>a0791bce-bcaa-4b2b-b74a-5880cbe9abb1</t>
  </si>
  <si>
    <t>3bb6ef35-07ae-41d1-9c15-f36a70b5e574</t>
  </si>
  <si>
    <t>75efa335-c4a3-44d6-bca3-b9574ce78b1b</t>
  </si>
  <si>
    <t>5a221a35-6dd7-4932-a388-19d2e05b812f</t>
  </si>
  <si>
    <t>dbf75a01-d60a-4bd1-acde-5c3f172c4704</t>
  </si>
  <si>
    <t>51ebd316-b672-4f8d-8c73-5725aba1b197</t>
  </si>
  <si>
    <t>75e6e1d3-ec5d-443c-b38f-e0151baf4fbc</t>
  </si>
  <si>
    <t>8139d1b5-7b5d-4cdc-8f52-f59c0922043e</t>
  </si>
  <si>
    <t>0c728d97-4830-45a3-a79c-4993cb7c0e9c</t>
  </si>
  <si>
    <t>98d76f21-a1bd-45a5-925f-4a449c5ff9ed</t>
  </si>
  <si>
    <t>7d649418-2db6-4980-a59e-858b55824814</t>
  </si>
  <si>
    <t>9eb51886-a0d2-4afe-ab64-322c03128a12</t>
  </si>
  <si>
    <t>0bc3f0a4-2696-40c5-8f0e-1cd3f2c5f367</t>
  </si>
  <si>
    <t>cdfeec73-e4fc-4015-b28f-f87e2aeac29e</t>
  </si>
  <si>
    <t>a30279cb-33cb-415d-ba56-85f7e777e84d</t>
  </si>
  <si>
    <t>213bffc6-9601-4559-8f48-e34a3352c583</t>
  </si>
  <si>
    <t>7a301f9c-fa1e-46a7-ac92-ee6c17defbec</t>
  </si>
  <si>
    <t>88a6cf8e-eef3-42d6-ae78-be9db867273d</t>
  </si>
  <si>
    <t>c6de6cff-41ea-40ff-8103-1d17ff4f8757</t>
  </si>
  <si>
    <t>1fa49c97-61bc-4519-a7f7-8f8fe5ded482</t>
  </si>
  <si>
    <t>4de6275f-10ea-4804-a16b-238c57d4c44e</t>
  </si>
  <si>
    <t>99e6211f-55ba-46d0-a6c3-c6641dec67e3</t>
  </si>
  <si>
    <t>80294de9-b153-4e82-b036-60b700e793f3</t>
  </si>
  <si>
    <t>6f9d1683-37d0-48c0-87c5-b8de6e42ebd9</t>
  </si>
  <si>
    <t>2da22f22-a90a-4a1b-98ca-e843c3348bb3</t>
  </si>
  <si>
    <t>d71ec573-dee3-4887-8c23-2fd8a06e3900</t>
  </si>
  <si>
    <t>5c2d8f27-7118-4704-bcc6-4a0fe4bccf43</t>
  </si>
  <si>
    <t>b0b97d01-ca01-4620-b264-c303e046a116</t>
  </si>
  <si>
    <t>3eaa769f-c19e-45a6-a5a0-81a7259afd81</t>
  </si>
  <si>
    <t>d6940074-a725-4194-ac0f-dbda2a753e42</t>
  </si>
  <si>
    <t>e8b0eac9-e35f-4516-8ff4-eadc54ba1754</t>
  </si>
  <si>
    <t>e0f22230-44ed-4dde-bdfc-5582308317be</t>
  </si>
  <si>
    <t>2541e8d0-b478-4a59-9c7e-4ce6e08f7fe6</t>
  </si>
  <si>
    <t>5cd7a96b-030f-47be-bba1-bbb214efcf27</t>
  </si>
  <si>
    <t>d7f9b8c9-e3a9-4075-87ea-ee177ca0c05b</t>
  </si>
  <si>
    <t>7a5bcc98-9afd-41a4-a570-aaf847ce3435</t>
  </si>
  <si>
    <t>bf9dc1cf-0411-4794-8d24-765c7034b09c</t>
  </si>
  <si>
    <t>71af601d-3c76-4860-9ded-aa5e54cf37fb</t>
  </si>
  <si>
    <t>d1db26bc-0f66-43eb-8526-f46d3e982763</t>
  </si>
  <si>
    <t>e3bdb95e-af11-4c04-86b8-d33731deba9b</t>
  </si>
  <si>
    <t>6ea6905d-e420-4065-8e89-6afd986d62f0</t>
  </si>
  <si>
    <t>acaab82c-61ef-47cb-b7bb-a50f11d7d124</t>
  </si>
  <si>
    <t>9dc49867-95bb-464a-99a8-1d59beba1e7f</t>
  </si>
  <si>
    <t>523e003b-695a-4f69-96a0-6907cd9e2140</t>
  </si>
  <si>
    <t>500a78fd-47cb-4845-95e4-b7af7e100016</t>
  </si>
  <si>
    <t>d6f1668a-6f5e-4d1f-8d8c-885d352c6d8c</t>
  </si>
  <si>
    <t>ae370187-a2a5-48fd-ba96-dfd90beb1349</t>
  </si>
  <si>
    <t>686a3e63-b6ea-4545-a8e4-7c03effe5b7d</t>
  </si>
  <si>
    <t>6d6e5957-fd1c-4246-8e2b-e02fcc796040</t>
  </si>
  <si>
    <t>c1f8f18c-eda3-491b-8cf3-3a4b556d78c2</t>
  </si>
  <si>
    <t>df2e0805-1d3a-4852-a60b-b69279ae1e11</t>
  </si>
  <si>
    <t>d0e4e199-196c-4de0-ba54-245a8f18407b</t>
  </si>
  <si>
    <t>5d28191e-5b28-4246-b313-15babc94db8b</t>
  </si>
  <si>
    <t>19f4153f-c983-4772-bc40-32b08f8a426d</t>
  </si>
  <si>
    <t>c5366537-3f69-4ee4-87c5-f2c6190d129d</t>
  </si>
  <si>
    <t>894d581d-95b0-4fc0-b101-fa0d4dbaba07</t>
  </si>
  <si>
    <t>1e23ab60-c4b3-4d39-89e0-d24d8f955b1c</t>
  </si>
  <si>
    <t>a6021d82-4e13-4ff8-adac-c1f7968b0de5</t>
  </si>
  <si>
    <t>23b6ed78-dd9c-47c7-8253-8036f2eaf210</t>
  </si>
  <si>
    <t>a90ebd34-bd74-429a-8240-a614404bca68</t>
  </si>
  <si>
    <t>76975600-6895-4d56-9c7d-cefc73dfb8fb</t>
  </si>
  <si>
    <t>5a5e1a90-ff10-4026-a217-99f41526b462</t>
  </si>
  <si>
    <t>1d4786cd-e3ac-484d-a4e4-c4f499a7acb6</t>
  </si>
  <si>
    <t>147a92ad-c52e-4f3c-bf76-1641a7e8e5ee</t>
  </si>
  <si>
    <t>fbbbfecc-0322-4ff2-9a88-b37deba4e8e7</t>
  </si>
  <si>
    <t>052b46a2-9b49-4216-98d2-39aaef4e455f</t>
  </si>
  <si>
    <t>ed202979-bb31-4c46-9708-b0033379a57d</t>
  </si>
  <si>
    <t>6cf5a381-8a51-4172-9f20-d63fc3c4886b</t>
  </si>
  <si>
    <t>74fdf222-8707-43bb-8e87-06cca0a3e3c7</t>
  </si>
  <si>
    <t>6853494d-a1d1-44a6-b779-d879bd357742</t>
  </si>
  <si>
    <t>6bb48a9e-9928-4577-b935-b6ab6d4835bc</t>
  </si>
  <si>
    <t>eca3b939-e2ea-455b-96f5-0beb306ad61c</t>
  </si>
  <si>
    <t>70954046-395e-48c3-a41a-81b8dd7a88f1</t>
  </si>
  <si>
    <t>353ca649-64a8-4ba3-95d6-55dfa5756118</t>
  </si>
  <si>
    <t>1424691f-6e82-41dc-93d0-45a9f319b1b6</t>
  </si>
  <si>
    <t>941aed0a-1999-498f-aa1b-94d9e74c027f</t>
  </si>
  <si>
    <t>be4513a3-f0ad-4e39-b398-e9780d784b77</t>
  </si>
  <si>
    <t>542966c2-3bf2-4aab-b424-877eaaafa72c</t>
  </si>
  <si>
    <t>12b5fb10-0ed6-4270-b49c-6ef28ffc12e9</t>
  </si>
  <si>
    <t>cd0eb21d-21a8-41b8-b5ed-a71c55437100</t>
  </si>
  <si>
    <t>f13b6d86-f97c-479d-9f5c-84ee06b861d0</t>
  </si>
  <si>
    <t>23a5f5c1-b680-4232-b9f8-cca2e1e4a57f</t>
  </si>
  <si>
    <t>2cf37190-d25b-41ff-a0c8-bf5c2be4563e</t>
  </si>
  <si>
    <t>f0dadc5f-6f9b-4bf5-9aa7-fb75e46b862a</t>
  </si>
  <si>
    <t>8c489550-d61a-4428-95ef-43d4b13fd36a</t>
  </si>
  <si>
    <t>7c6c2504-b28d-4dd0-b15b-2c95cf2ab01a</t>
  </si>
  <si>
    <t>a2490ddd-8ea1-40f8-83de-36831a3276d4</t>
  </si>
  <si>
    <t>9311f7a4-906f-4016-9c6e-165f73b44de7</t>
  </si>
  <si>
    <t>dfb71459-0192-4106-a77e-80debcb2a783</t>
  </si>
  <si>
    <t>89e8299a-a0b5-4db6-bd72-898082dacc74</t>
  </si>
  <si>
    <t>26883b08-d211-47a8-9e4d-ee61359682cd</t>
  </si>
  <si>
    <t>2a99c7ca-b888-489a-ac8d-9f9d3b6c70bf</t>
  </si>
  <si>
    <t>7c836902-0e80-48ed-893f-6be234c46915</t>
  </si>
  <si>
    <t>6f8871b9-7092-4f44-be64-0042bb9ca4ec</t>
  </si>
  <si>
    <t>adb7def3-ce2d-43a6-9382-865a00e21f7e</t>
  </si>
  <si>
    <t>6d8533de-5520-46f1-88d6-81412e6bf6cd</t>
  </si>
  <si>
    <t>018b9887-e059-428c-85a0-17f0e7ea3783</t>
  </si>
  <si>
    <t>4a84a0a0-6c7d-4612-9e3a-7864abd39d2d</t>
  </si>
  <si>
    <t>450f81fe-4603-4ea2-9299-a6e48e5accce</t>
  </si>
  <si>
    <t>63d07f0d-1a73-49ba-8ccb-fde29a6f6e58</t>
  </si>
  <si>
    <t>e48ea555-73a1-4579-9a6e-95b9104f2ba5</t>
  </si>
  <si>
    <t>edf711ed-7815-45c6-8902-7d44b9546f21</t>
  </si>
  <si>
    <t>5d668712-dcd6-4941-bca0-62e8d1260796</t>
  </si>
  <si>
    <t>d81fcf59-3284-4699-a123-37fd417b6001</t>
  </si>
  <si>
    <t>a4dc5c39-f399-47fc-b1ff-ddd9fdb8236b</t>
  </si>
  <si>
    <t>b0d995dd-325b-4a62-820f-a2b087fc9889</t>
  </si>
  <si>
    <t>904f0c8d-ad28-4709-8773-3b1a58802cf7</t>
  </si>
  <si>
    <t>419c9e00-4fc6-4cd7-ba24-7fd40bfa40a0</t>
  </si>
  <si>
    <t>ae0126cf-1522-4cb0-a10f-7944eeb096b0</t>
  </si>
  <si>
    <t>ec4015c3-2999-45d2-9a43-9d7a4f0f65b6</t>
  </si>
  <si>
    <t>6b835aa7-353e-47a7-8a44-c95ba01b4772</t>
  </si>
  <si>
    <t>1e19efb9-2ac3-440c-8a83-0ce7bf0d3736</t>
  </si>
  <si>
    <t>bfa2275f-0f49-4302-bf16-b44ecf162ccc</t>
  </si>
  <si>
    <t>22ec725d-1014-4e71-a870-929cadbcf23b</t>
  </si>
  <si>
    <t>cb3df13f-3a5d-4330-b9c5-6a4bf028516b</t>
  </si>
  <si>
    <t>4e0be5fd-fba7-4bf1-893c-90a9aaec1b6c</t>
  </si>
  <si>
    <t>688fe0ea-1354-4010-866a-570713773ec2</t>
  </si>
  <si>
    <t>f1d4b576-bc49-43c9-862d-07c7b498cb2e</t>
  </si>
  <si>
    <t>cca35382-5e86-493c-aedb-2b003d808e7d</t>
  </si>
  <si>
    <t>aff69f96-ac1b-40a0-bbb1-81327eac22ab</t>
  </si>
  <si>
    <t>5af7a964-074f-4bf6-a5b6-163177f30285</t>
  </si>
  <si>
    <t>dbb7b1de-0cb7-48f6-a314-fd5808029f0a</t>
  </si>
  <si>
    <t>c69d77c2-6abb-4cca-aaa9-31dcde3530eb</t>
  </si>
  <si>
    <t>c1a898fc-a40e-4aa6-ae26-49fdb57ed8b3</t>
  </si>
  <si>
    <t>58e926cb-076a-40f7-af7f-21e50cfd3203</t>
  </si>
  <si>
    <t>2ec676d6-b94a-4816-a111-914f2fe2081f</t>
  </si>
  <si>
    <t>f2143814-2e32-4ba5-b941-24a08698292c</t>
  </si>
  <si>
    <t>a6241a7f-34cb-46f2-bd46-b5d8f197e269</t>
  </si>
  <si>
    <t>3aea92df-5ba8-460c-9fd0-5a1574ed57da</t>
  </si>
  <si>
    <t>5111ed64-b593-44f2-8c41-608156a5c6dd</t>
  </si>
  <si>
    <t>1bcbed48-2129-4253-bee2-55075bfde9a6</t>
  </si>
  <si>
    <t>87d16244-8fdf-4507-9b7f-d117cef32692</t>
  </si>
  <si>
    <t>58e60af3-0797-44f7-96f1-06518a93c68f</t>
  </si>
  <si>
    <t>4098188f-e890-46a2-9430-aae66b71c998</t>
  </si>
  <si>
    <t>5814e317-a624-470b-87c7-0e57cfd74a5e</t>
  </si>
  <si>
    <t>83527e3a-23f4-4fa9-a033-5b00013d3485</t>
  </si>
  <si>
    <t>609f7b88-bda2-412f-9114-79f0e8ca57bf</t>
  </si>
  <si>
    <t>1dc42c8e-2009-4b58-9159-2e83da7784bf</t>
  </si>
  <si>
    <t>4c64cc15-3946-4382-921a-27a01eb5b65c</t>
  </si>
  <si>
    <t>0c978c64-2fa8-4960-870a-ea9db7abc0c6</t>
  </si>
  <si>
    <t>38e292cf-beac-449a-b806-5f27673d796e</t>
  </si>
  <si>
    <t>051acb86-ac2e-4f36-a691-6b4fdcbc1b9c</t>
  </si>
  <si>
    <t>9dc85d95-9a32-4e32-a995-fe74a72ceab5</t>
  </si>
  <si>
    <t>acfc4391-8b8e-49a8-9a50-ade28a817e20</t>
  </si>
  <si>
    <t>3532ea4d-0ecc-47ed-aa7a-ab8a86440246</t>
  </si>
  <si>
    <t>6a6deaf3-70de-45c1-ab65-30880a713956</t>
  </si>
  <si>
    <t>c88060ec-8a75-455e-b6b9-14c2c62fd3e4</t>
  </si>
  <si>
    <t>ba5f82e1-236e-4103-a8c9-3029c6db8b2d</t>
  </si>
  <si>
    <t>80c284b0-c103-4957-b836-0d9ff3256d24</t>
  </si>
  <si>
    <t>8f648082-3b4c-4ef4-a62a-95b6dacb40f8</t>
  </si>
  <si>
    <t>cedabca3-ef96-4dce-a452-d6905d4690e9</t>
  </si>
  <si>
    <t>7651b290-e81e-49f6-98a6-b9299f2a2121</t>
  </si>
  <si>
    <t>7d6e09e3-16bf-4e10-9bd0-d0d6e312f036</t>
  </si>
  <si>
    <t>66bc1b1c-38e7-41c0-8f54-9128e02eb268</t>
  </si>
  <si>
    <t>9b50d9aa-78f7-4d94-9a4e-a7b05cb58e08</t>
  </si>
  <si>
    <t>83747c46-e107-40da-9b0b-9b527b78e5c4</t>
  </si>
  <si>
    <t>a3bfa408-d799-4725-b8b6-b3a4bf9aacb6</t>
  </si>
  <si>
    <t>f61aade5-c04e-47e5-8d14-1fd75532840f</t>
  </si>
  <si>
    <t>b2d6776a-3823-41e0-b6ae-4572cfbe457c</t>
  </si>
  <si>
    <t>3995dc00-832b-4ff8-96fe-1bed32bd74f4</t>
  </si>
  <si>
    <t>faf619da-9a91-40c3-a98c-a71d49fde7f2</t>
  </si>
  <si>
    <t>afc09bcd-5d21-431d-9be2-3ce98bfc7ef2</t>
  </si>
  <si>
    <t>019ecc01-2c87-4dec-a8aa-6a3e0a330809</t>
  </si>
  <si>
    <t>c7f6641c-d399-4c59-bfd6-1300e11e25ba</t>
  </si>
  <si>
    <t>e6a7db44-119c-417b-bb18-d414e36ba0fd</t>
  </si>
  <si>
    <t>c999ad7d-d0a5-4eef-b21b-bad90243cbfa</t>
  </si>
  <si>
    <t>0069b2b2-3d5f-40e2-a7f0-2bcadfa991b5</t>
  </si>
  <si>
    <t>b2cf8d6f-5752-46e1-9db1-1772b423818d</t>
  </si>
  <si>
    <t>7f96466f-b79e-4bd3-b35b-f24a720f2284</t>
  </si>
  <si>
    <t>73eca5fd-5e6a-45b8-bb15-598f23e7a62b</t>
  </si>
  <si>
    <t>6fe1cbbb-d9b9-45bc-85fb-fed7f75d95f7</t>
  </si>
  <si>
    <t>396f33d0-9203-49b1-9a2d-4fe7d077b925</t>
  </si>
  <si>
    <t>1a6653ae-0f27-4a6e-9402-c37435b9f8cc</t>
  </si>
  <si>
    <t>66b2cbba-28dd-4334-a7f9-99c3aa882550</t>
  </si>
  <si>
    <t>5333aeb9-f5ad-4db4-96dc-3110d87d3972</t>
  </si>
  <si>
    <t>557127e4-7aaf-4500-8f0d-533e0f2e9b74</t>
  </si>
  <si>
    <t>c631a5a9-f26e-4842-a054-5c627dc27671</t>
  </si>
  <si>
    <t>e07c18c0-844b-4102-86c7-d40ad0c4fc47</t>
  </si>
  <si>
    <t>e2f50f60-63e4-43d8-b6b2-06c1bc098ab2</t>
  </si>
  <si>
    <t>3d313fef-ec23-4409-9e2c-20aaed32fdad</t>
  </si>
  <si>
    <t>616e1240-b6c0-43d7-b0f6-74829ab1b147</t>
  </si>
  <si>
    <t>d58c5109-5057-4bd8-82a8-81d06773ae1b</t>
  </si>
  <si>
    <t>db562189-cfdc-40a7-9fd0-4b5fd9b287be</t>
  </si>
  <si>
    <t>7ac87bc0-0088-41c6-b11d-afff64b81bed</t>
  </si>
  <si>
    <t>54859be0-785b-4189-887c-69c50afee60e</t>
  </si>
  <si>
    <t>24d795c9-d76c-4576-b2d0-83b6ff71a852</t>
  </si>
  <si>
    <t>0a10dc8c-6101-44a5-86db-b27f12702618</t>
  </si>
  <si>
    <t>7ba573db-31bc-49b1-8e9f-4a566d569304</t>
  </si>
  <si>
    <t>64e1848d-e0f5-441f-858b-e2fd4909133c</t>
  </si>
  <si>
    <t>6245b5d5-e223-4156-9760-7845c0de7261</t>
  </si>
  <si>
    <t>fe907403-c4c8-4fc9-9912-46002c461201</t>
  </si>
  <si>
    <t>a9fa6315-ab43-4403-a5b1-11e0eaa930a9</t>
  </si>
  <si>
    <t>3eb3cfd1-054e-4a84-93fd-d06f7339ccc3</t>
  </si>
  <si>
    <t>3319b2e4-31af-4df5-ad0d-f166a0026fe6</t>
  </si>
  <si>
    <t>0bd1aa93-5567-4a0a-8d47-69a6dd82b837</t>
  </si>
  <si>
    <t>54bb04b9-2121-46cd-840e-0abfe8569c09</t>
  </si>
  <si>
    <t>614b0c82-f7c1-473c-8705-7aac9d9302d5</t>
  </si>
  <si>
    <t>48e23a37-e2a0-4283-bf88-b6b55e63b953</t>
  </si>
  <si>
    <t>3d6c0631-32c2-4cc9-a220-59b6ff35ca0e</t>
  </si>
  <si>
    <t>eefe3cee-9660-4b72-835d-1af7f4fcf7f4</t>
  </si>
  <si>
    <t>b877f059-a3fd-4176-b178-8983447b3437</t>
  </si>
  <si>
    <t>82044b07-d0e7-4539-a1bd-1194a7e233df</t>
  </si>
  <si>
    <t>91bfbe1e-5f93-4d35-953a-07908d3ef41b</t>
  </si>
  <si>
    <t>5ae76199-18e0-48d2-b7aa-78d529a8fed9</t>
  </si>
  <si>
    <t>e2301cab-9d2d-4c7e-af20-4a6cea2a761c</t>
  </si>
  <si>
    <t>5fbdcf17-3845-47b6-9bf2-f578c87635eb</t>
  </si>
  <si>
    <t>8ef730c2-9af1-4dd3-aef8-c2ff84648fa3</t>
  </si>
  <si>
    <t>afd54a20-8825-44ef-8444-a6747fa1ae6e</t>
  </si>
  <si>
    <t>d7035e1d-f2eb-4846-83a9-54021e5b04c1</t>
  </si>
  <si>
    <t>8d52b586-9d63-4b63-b2d3-8b5a736f2710</t>
  </si>
  <si>
    <t>e7bd9b51-6ca2-4d67-81c1-772a2733f80e</t>
  </si>
  <si>
    <t>1876ed97-5b30-4621-aed1-ffb06dc7090e</t>
  </si>
  <si>
    <t>ecc5ada5-510a-4033-bbf8-b11b7b0931f3</t>
  </si>
  <si>
    <t>58242482-6625-4183-9ea7-67f6bf95d9b9</t>
  </si>
  <si>
    <t>501c783e-963a-47f4-b403-c60f93027206</t>
  </si>
  <si>
    <t>d6db824c-921a-4a63-bbfa-097e5d959215</t>
  </si>
  <si>
    <t>3ef9da3e-8bc1-43d3-8fd6-f7023f0b7d48</t>
  </si>
  <si>
    <t>015f6624-fbaf-4dfd-be81-727a8f21fe76</t>
  </si>
  <si>
    <t>81b4f8c6-af6c-4f60-b6d2-e056d6019e75</t>
  </si>
  <si>
    <t>812a5494-2bb6-4548-a9d7-209b4acc56ab</t>
  </si>
  <si>
    <t>58d79860-403f-4ae8-b64d-e712a5eca88a</t>
  </si>
  <si>
    <t>6dce3d55-bf91-4674-a203-436d67f95281</t>
  </si>
  <si>
    <t>12ba6e01-6583-4718-919c-ef15f4bb9eff</t>
  </si>
  <si>
    <t>5a668154-98d6-46c0-99a2-f2bb6bf76977</t>
  </si>
  <si>
    <t>f7c1acd3-812d-4bea-b6eb-0caa1c660064</t>
  </si>
  <si>
    <t>d6d646ee-4e16-4da1-b055-6703d93b52d0</t>
  </si>
  <si>
    <t>e902d218-3399-46bb-bc02-b921651a808b</t>
  </si>
  <si>
    <t>ab3a86fc-99b0-484b-a2e2-05bc604df394</t>
  </si>
  <si>
    <t>c2a0b904-9926-4344-86ed-6af2b3bb97b9</t>
  </si>
  <si>
    <t>52d4a31c-ddc8-40a4-a713-cd440d63616d</t>
  </si>
  <si>
    <t>8de24db6-381a-48fa-b951-d06ea1693f9d</t>
  </si>
  <si>
    <t>cf0dd76d-40f4-46b7-a5db-d3c23f2228eb</t>
  </si>
  <si>
    <t>c275673f-1176-4293-bbc4-bfa0161245ea</t>
  </si>
  <si>
    <t>24bc1b24-c2ca-4535-b406-38fe0a502a76</t>
  </si>
  <si>
    <t>c71eb94e-2c8d-48ba-868c-54c524edc5cb</t>
  </si>
  <si>
    <t>72d3b746-5be7-4903-954c-24a65091e8d4</t>
  </si>
  <si>
    <t>25efe64d-8b86-43e3-9bb0-fcd4fda3b4a1</t>
  </si>
  <si>
    <t>687b13e5-1c0d-467b-9ef2-06edb5668c53</t>
  </si>
  <si>
    <t>a28f93fc-64d3-4489-9263-90f84a4ca406</t>
  </si>
  <si>
    <t>98cf72cf-5813-4de0-a226-078a91817998</t>
  </si>
  <si>
    <t>d57e4788-1d51-40cd-8f82-9a69d42217e5</t>
  </si>
  <si>
    <t>5d611eaa-5b43-48b3-8e7f-550f7982a8ac</t>
  </si>
  <si>
    <t>00b3ab6b-d608-4422-aec7-49b2594362a1</t>
  </si>
  <si>
    <t>28ea181a-75bf-4d8d-9e10-a86a058db509</t>
  </si>
  <si>
    <t>63deed11-f27a-4d40-9cc0-31a738ce82b8</t>
  </si>
  <si>
    <t>ee8c06e8-de94-452e-81a3-000469aebf96</t>
  </si>
  <si>
    <t>131c6909-7d03-4681-a6b7-3bda7c918015</t>
  </si>
  <si>
    <t>8968076b-85aa-4e45-9522-935b8b59d9ff</t>
  </si>
  <si>
    <t>567e9969-1d7c-4df1-bc28-4bbc1d8f8746</t>
  </si>
  <si>
    <t>7b3676db-3850-4adf-a889-38595bda7f4c</t>
  </si>
  <si>
    <t>ce253712-32b8-4f6c-b10e-b48991087b99</t>
  </si>
  <si>
    <t>4505b2c2-cec8-44bb-aa8b-877237294896</t>
  </si>
  <si>
    <t>dbeed54b-1b97-4ff0-8e6d-78bc303ae728</t>
  </si>
  <si>
    <t>6b46a144-05e5-4450-a934-78f9be695745</t>
  </si>
  <si>
    <t>709ff3a9-8e6b-4e32-911e-3fc6d1c017f7</t>
  </si>
  <si>
    <t>c1bfca63-eba8-4834-8d7b-b57a78aba66d</t>
  </si>
  <si>
    <t>0edcc6ba-eb26-4029-80a0-528acf889443</t>
  </si>
  <si>
    <t>cc9d1339-aee9-4b1e-be84-3dbc5cc0810b</t>
  </si>
  <si>
    <t>1d8d1172-6ccd-44e3-ad75-a42941199799</t>
  </si>
  <si>
    <t>5417fcaf-149e-4a21-84d3-a9ac893f215a</t>
  </si>
  <si>
    <t>07dc9a46-f2d9-441a-a37e-cea10aef6966</t>
  </si>
  <si>
    <t>54021ab5-5919-4e09-9f97-7aebcdb713dd</t>
  </si>
  <si>
    <t>5b913afe-a61e-4bdc-9c44-3f474cda43ad</t>
  </si>
  <si>
    <t>88b3c8ec-0517-4ba2-b7c5-350aac2a3b57</t>
  </si>
  <si>
    <t>5897bdc1-c7cb-41b1-aef1-9a9460af10d8</t>
  </si>
  <si>
    <t>050483c3-bc00-4c0c-9a9a-3e7115a1a583</t>
  </si>
  <si>
    <t>117f56e2-3f2d-4469-be9e-20b139c8c0ed</t>
  </si>
  <si>
    <t>0b737968-9336-43bc-aaac-2dbd47ee14d1</t>
  </si>
  <si>
    <t>7714a0d8-9225-479f-bfb8-96e359bd62ed</t>
  </si>
  <si>
    <t>05a65f10-4bbd-4aef-8f2f-d13515cb7722</t>
  </si>
  <si>
    <t>90461026-9e70-4ba7-a98d-9fd10676a157</t>
  </si>
  <si>
    <t>929068f2-e047-438b-9a50-196ec0ae09e4</t>
  </si>
  <si>
    <t>bb9b38d3-6476-43b0-a91f-d397b815adb6</t>
  </si>
  <si>
    <t>751f74ed-7e2c-48c7-9555-d8f5e49d854f</t>
  </si>
  <si>
    <t>451f9c49-5787-4b85-b0bc-ba72e3a54ce2</t>
  </si>
  <si>
    <t>b100efc6-2eda-4388-884d-a6eeb08d7f9c</t>
  </si>
  <si>
    <t>5c20ded6-a868-4ba5-a5f2-df17503cf195</t>
  </si>
  <si>
    <t>b063f69a-1eba-4f6d-87ce-d9da499f9483</t>
  </si>
  <si>
    <t>51d9ded6-0209-42ee-8e46-5fa534e99c10</t>
  </si>
  <si>
    <t>4e6bdf21-dc56-4f7e-aa71-0474c4bbd389</t>
  </si>
  <si>
    <t>Zeytinburnu</t>
  </si>
  <si>
    <t>Veliefendi</t>
  </si>
  <si>
    <t>35aa5c40-d7fc-488d-ac9c-7d38ddc17df7</t>
  </si>
  <si>
    <t>2ce8b0c4-811f-4db6-9d53-8b8f9a950474</t>
  </si>
  <si>
    <t>de491f76-8f49-4479-8261-80c1e6387f0f</t>
  </si>
  <si>
    <t>0fedbffe-306a-481d-b735-5d6a2aec9c0f</t>
  </si>
  <si>
    <t>e01698fd-fc69-4ab4-be68-914eb9c417b0</t>
  </si>
  <si>
    <t>4e82f841-7264-4d55-a05a-f05a02bb7916</t>
  </si>
  <si>
    <t>de92b2cd-a601-4a83-be24-76c6df7ec744</t>
  </si>
  <si>
    <t>e4e47d2c-67d2-4324-9757-cf16f2aaf958</t>
  </si>
  <si>
    <t>61f26f51-43b4-4cf0-b584-910f92454b89</t>
  </si>
  <si>
    <t>8dab48eb-d6f3-4b1e-8c31-60a619354d4b</t>
  </si>
  <si>
    <t>65135290-d655-4003-a4e8-7f4d416244b4</t>
  </si>
  <si>
    <t>28f84453-e480-46b5-9025-964984362664</t>
  </si>
  <si>
    <t>759754ba-5d33-413f-b0f7-95acb2a15582</t>
  </si>
  <si>
    <t>9866e8f3-55bd-4c91-b841-3ebe76feb5df</t>
  </si>
  <si>
    <t>d86d5ea2-4365-47de-9947-a52960c9081c</t>
  </si>
  <si>
    <t>b10c0bbd-b1ad-4360-bc76-86461956cda0</t>
  </si>
  <si>
    <t>bfd4d014-11d7-4bbb-89f5-947cc3ae174e</t>
  </si>
  <si>
    <t>a2e2b5d1-e785-42fb-8b6f-66cd013bca05</t>
  </si>
  <si>
    <t>5118fb71-fa59-432b-9a83-e012b5175d5f</t>
  </si>
  <si>
    <t>ffe7c28b-eaf0-4ce5-8c7d-5c55a27a278a</t>
  </si>
  <si>
    <t>bed01156-3b52-4c0e-b056-211fe9c23c37</t>
  </si>
  <si>
    <t>96b117b9-c29c-4826-a4c7-4a07abd533ae</t>
  </si>
  <si>
    <t>0635733c-a2f9-4c53-a1b9-429f791da52a</t>
  </si>
  <si>
    <t>aa2bfaf1-5ca0-4c3e-ae29-02c1ce1a4fdd</t>
  </si>
  <si>
    <t>50e70fb3-f87d-4b38-bd80-092fb715ed1f</t>
  </si>
  <si>
    <t>d1ba05eb-cb12-455c-9e72-98adb6dfab2e</t>
  </si>
  <si>
    <t>7a3487c0-eaa4-40e6-a735-8428b4c69051</t>
  </si>
  <si>
    <t>6dc63a51-1dfe-48cd-8759-c30b73ffdbb1</t>
  </si>
  <si>
    <t>0158c139-177d-4667-a0c8-758f537b6293</t>
  </si>
  <si>
    <t>6e612b25-401e-4c65-a5c0-644bcaf1d177</t>
  </si>
  <si>
    <t>c7be5b43-2cd4-4bc7-b3d8-550775935e47</t>
  </si>
  <si>
    <t>a14b1832-1137-4d36-bded-f21006fca664</t>
  </si>
  <si>
    <t>973910fe-d908-4dc9-98ec-651ce4931221</t>
  </si>
  <si>
    <t>2b370c78-2536-455d-b61c-293a72f182eb</t>
  </si>
  <si>
    <t>362b3c4e-1aee-49d4-a297-57a8cab01798</t>
  </si>
  <si>
    <t>ba89ea7c-fceb-4e66-b772-3b137daa7870</t>
  </si>
  <si>
    <t>b4e2f00b-07cb-4c00-9d1d-bb59c34437df</t>
  </si>
  <si>
    <t>e6b44ca2-9657-4253-b0ce-7c7e3da84dba</t>
  </si>
  <si>
    <t>ee41d3c2-ea9b-4706-8454-7ee26d357ce1</t>
  </si>
  <si>
    <t>499fd5ef-fadb-423a-ba00-6f9901a5c9e9</t>
  </si>
  <si>
    <t>50aa3871-0837-40e1-b90d-852853f6c348</t>
  </si>
  <si>
    <t>cd635e7c-93a0-4db2-b586-2de147ed9015</t>
  </si>
  <si>
    <t>0b535e3e-0f59-4cf2-a9ad-6684d3908e81</t>
  </si>
  <si>
    <t>c1906297-f816-4594-b429-dc626d324129</t>
  </si>
  <si>
    <t>50983b79-400f-45d4-8c47-c0c6ee93badb</t>
  </si>
  <si>
    <t>ff814e14-b78e-414c-87ca-9c1d22828a3f</t>
  </si>
  <si>
    <t>57f66032-31a4-418b-af7f-e41d637183b8</t>
  </si>
  <si>
    <t>9d575f8f-0f13-4fb3-b342-f888a7a43459</t>
  </si>
  <si>
    <t>e0165a1b-5303-48ca-9efc-4d5aee9a0de8</t>
  </si>
  <si>
    <t>da712f88-9d0c-483d-9c12-f38e0d62908c</t>
  </si>
  <si>
    <t>49d84255-5dc3-4b9e-8e9c-5250705082e2</t>
  </si>
  <si>
    <t>c1f50d92-5322-4f14-99fb-283c8611b380</t>
  </si>
  <si>
    <t>47c7178d-18f8-4e0b-a392-c7f1f51b6c70</t>
  </si>
  <si>
    <t>cebdebc7-21e2-4f6d-ba45-c1bd8a3a30fd</t>
  </si>
  <si>
    <t>6aa8f2f3-22d3-4d9c-ad19-024b492b3655</t>
  </si>
  <si>
    <t>9ee84244-15bf-4c76-b2e6-9e970088c1c0</t>
  </si>
  <si>
    <t>a98bbc79-859c-4c9c-8452-56a6d2d2d4fd</t>
  </si>
  <si>
    <t>849fcb3e-0e03-444f-8eeb-2342cddf72d9</t>
  </si>
  <si>
    <t>3818ab30-ae71-41ac-af0d-e7cf7fef94b1</t>
  </si>
  <si>
    <t>61db8627-8ac8-47e1-9f02-e83d79820b47</t>
  </si>
  <si>
    <t>d39f3f18-304a-4209-9ba5-0a093c7a53ec</t>
  </si>
  <si>
    <t>0727f2d7-45cd-4419-9f35-6a845302d230</t>
  </si>
  <si>
    <t>28317c78-6bca-4b11-b5af-5df9cce0d264</t>
  </si>
  <si>
    <t>061221e7-5951-460a-abdc-e17eba61dded</t>
  </si>
  <si>
    <t>3142bd28-35bd-4115-b7db-d855760c03df</t>
  </si>
  <si>
    <t>e139abd2-334c-402b-a1db-b881b91fde27</t>
  </si>
  <si>
    <t>aae696ba-5ee9-429f-ba88-adfc7a62da9b</t>
  </si>
  <si>
    <t>2599663c-8d6e-44d8-89fb-3fad194dea91</t>
  </si>
  <si>
    <t>fe505730-4852-4fd2-be43-0ee5d2bfb1e1</t>
  </si>
  <si>
    <t>099c093d-c00b-4f7c-a17a-9a1df1d0acce</t>
  </si>
  <si>
    <t>147ce466-4808-4596-ae48-eb6ae6898d94</t>
  </si>
  <si>
    <t>f7c080a7-e8c2-4e2c-915d-5d0cbdc5b4ed</t>
  </si>
  <si>
    <t>91bcdbba-a98d-4a8f-87d7-da3d9951085b</t>
  </si>
  <si>
    <t>4520b057-e6ab-464f-8ce6-f3ddc56387f6</t>
  </si>
  <si>
    <t>4a80b5f1-c1cc-4736-8af2-ae693b9e017b</t>
  </si>
  <si>
    <t>ebb81851-f25a-4a8f-af13-9fb075bd2f70</t>
  </si>
  <si>
    <t>0dc5a1c6-d39b-456a-a3eb-dcfef564cbc8</t>
  </si>
  <si>
    <t>96ea40f3-c27c-4544-a504-f8bc9aefb20e</t>
  </si>
  <si>
    <t>bb95a51e-4ba5-4875-81d1-5f45d39b9690</t>
  </si>
  <si>
    <t>9e5b0f4e-68e6-4ff0-8d3e-2d932506e9d0</t>
  </si>
  <si>
    <t>ea441a38-6559-4591-95b9-4952eb240ed8</t>
  </si>
  <si>
    <t>669012f3-019b-4a5a-b701-53e969921ee6</t>
  </si>
  <si>
    <t>b691ba3b-9029-4a5e-aca1-c218b259ecf4</t>
  </si>
  <si>
    <t>26fe784f-8f2f-442a-9f23-6955f08ab1f6</t>
  </si>
  <si>
    <t>09be4269-f117-4c3b-8795-d8b6f9b69762</t>
  </si>
  <si>
    <t>7ecb7a97-00c6-4bed-a8db-60a67e265062</t>
  </si>
  <si>
    <t>3fa6c39c-f3c5-40d9-9860-0be4f1168b37</t>
  </si>
  <si>
    <t>55911eb2-3c72-4280-99b9-42b46836bde0</t>
  </si>
  <si>
    <t>40c313fa-0158-4496-a9cc-78f572430c4d</t>
  </si>
  <si>
    <t>e2e3bc42-721b-4be6-8998-a9ef5e4f3300</t>
  </si>
  <si>
    <t>7315ea04-d0b7-4ac6-aff1-8879f65bb2d5</t>
  </si>
  <si>
    <t>cb8ab8fe-8e66-4ca2-a3e4-5d52ec43eca2</t>
  </si>
  <si>
    <t>779e16de-9981-467d-99d3-cc9dcd23283f</t>
  </si>
  <si>
    <t>364eb912-e1b6-4ca8-9876-4724faf44c0b</t>
  </si>
  <si>
    <t>73de27fe-36db-4e85-a9c8-bb44b4df5bd2</t>
  </si>
  <si>
    <t>971eb3f6-0dea-40e4-a48d-929c24a80846</t>
  </si>
  <si>
    <t>ce9c6c12-771e-43fc-be57-e7c5a0614fe0</t>
  </si>
  <si>
    <t>10f7bdcf-71a1-401a-b427-152e05f4201a</t>
  </si>
  <si>
    <t>f7a0d488-5eb1-40cf-a925-e20a246b5e18</t>
  </si>
  <si>
    <t>1cccda49-b625-4de9-a9f9-20649359c508</t>
  </si>
  <si>
    <t>1ed9efbc-8f09-4fb5-8737-c02c1410e6a1</t>
  </si>
  <si>
    <t>ca4accdb-6a37-4e8d-b6f4-c45b62283ee5</t>
  </si>
  <si>
    <t>cf94a095-0196-47c5-a673-df44cebad1b1</t>
  </si>
  <si>
    <t>75d7e342-c43b-4432-af27-545c543c604c</t>
  </si>
  <si>
    <t>6c55bdac-6bce-4277-b804-d70af9a741c1</t>
  </si>
  <si>
    <t>f494eb9a-67a8-4f70-8d40-bad184d9c243</t>
  </si>
  <si>
    <t>c89c8a9f-1272-4470-ac24-927a5a611940</t>
  </si>
  <si>
    <t>c8e0023d-b0e4-447e-90aa-f3cec06e77b8</t>
  </si>
  <si>
    <t>4e50766d-6114-4115-b028-73a70770e48f</t>
  </si>
  <si>
    <t>105f69dc-4d7e-4f90-bdbf-5dab0a2c6980</t>
  </si>
  <si>
    <t>b4e25705-9ec8-41dd-a0f3-c25aeedcab75</t>
  </si>
  <si>
    <t>7750cd3f-5287-455e-bd9f-04f7efe7fd72</t>
  </si>
  <si>
    <t>31467eb0-ad0f-4e26-aa0c-1e138eadb9cc</t>
  </si>
  <si>
    <t>e1652ee3-0572-42d8-af60-3592ff81a3c4</t>
  </si>
  <si>
    <t>44c8c2bc-cecb-46f0-8a79-8e0a148c6a6f</t>
  </si>
  <si>
    <t>67bfe2b7-82e7-4d6b-bd37-e28892315314</t>
  </si>
  <si>
    <t>178a0935-b2d4-41aa-bee2-b8ff8781ab59</t>
  </si>
  <si>
    <t>18a0396e-46da-4d8e-83fa-753c6c021dba</t>
  </si>
  <si>
    <t>15ba9bbb-0de6-4034-9861-92dfa3c9f8d2</t>
  </si>
  <si>
    <t>6b1e5fc4-cd1e-4f9e-91e4-a36cb86670ea</t>
  </si>
  <si>
    <t>1da05149-6cfc-4805-bed4-4a5dc1fed5b0</t>
  </si>
  <si>
    <t>e3c1d05e-7698-44d7-a350-cb86c0e7d917</t>
  </si>
  <si>
    <t>d6fc0dc3-7999-4ee8-aacc-e477cde21714</t>
  </si>
  <si>
    <t>67fa4155-5422-445f-8dc7-02565396342f</t>
  </si>
  <si>
    <t>13b54bd7-7d44-4d86-bd4c-cc46cc80f82b</t>
  </si>
  <si>
    <t>76b1afeb-b13e-4474-83df-9b9fa8828c86</t>
  </si>
  <si>
    <t>2c35f59a-6101-41b5-ab98-a78ab0846f79</t>
  </si>
  <si>
    <t>9a11d9db-cb10-46cd-9a54-4b7be967c78f</t>
  </si>
  <si>
    <t>b88aa3d5-f082-4816-a33c-c9a9d1491917</t>
  </si>
  <si>
    <t>458526f4-66da-4099-a8da-0a013c9bfac7</t>
  </si>
  <si>
    <t>f3c3a6ff-1292-4fb7-a3f6-90ce68b3708f</t>
  </si>
  <si>
    <t>bdbac6ef-3732-4c77-b8d5-cbcffd5df7d5</t>
  </si>
  <si>
    <t>42b1a19e-996a-4998-9e0a-5fa20fdaa2ff</t>
  </si>
  <si>
    <t>2bc3f3b5-46eb-4b37-8c21-ab8110b1d460</t>
  </si>
  <si>
    <t>cb4442eb-87e6-4a52-bc15-c1cd48e8814e</t>
  </si>
  <si>
    <t>25dd5dad-7d73-425a-a515-6ef04c5afe07</t>
  </si>
  <si>
    <t>aefea8cb-aa67-406a-9f25-956a4594e1af</t>
  </si>
  <si>
    <t>897e044a-a57d-4e24-a801-a2a3d171b448</t>
  </si>
  <si>
    <t>108d22fa-d38f-4be3-b914-60b6a3df28f1</t>
  </si>
  <si>
    <t>8bf2818c-cb76-49d5-bee2-01246c5e395d</t>
  </si>
  <si>
    <t>806262e5-83d7-45fd-9b37-ac6f366a2941</t>
  </si>
  <si>
    <t>016cf86e-80b8-486d-925e-977c88f90f29</t>
  </si>
  <si>
    <t>1c5dc42f-866a-4363-90ad-d29b6caf5a93</t>
  </si>
  <si>
    <t>d7b446f8-4994-4292-8e61-04b262f52525</t>
  </si>
  <si>
    <t>fbc5eb1b-bf55-4909-bece-4bb8c5a30add</t>
  </si>
  <si>
    <t>707b6ee2-95a8-4f7e-890d-203015331e62</t>
  </si>
  <si>
    <t>b927a84b-03f4-4608-8c9b-66c61637dafe</t>
  </si>
  <si>
    <t>d8559e21-23cb-495a-9940-ce7c69dbd708</t>
  </si>
  <si>
    <t>5165d721-e07c-4f3a-874c-4d60beb4e0c0</t>
  </si>
  <si>
    <t>76bdd75c-62c1-478c-af25-58024431473b</t>
  </si>
  <si>
    <t>762359e2-2dd1-4eae-b3c4-9da2893959b5</t>
  </si>
  <si>
    <t>357f1961-46ce-461d-979a-55234e42f7f1</t>
  </si>
  <si>
    <t>7ab4759b-7fbc-426e-9389-f68a06452c09</t>
  </si>
  <si>
    <t>cd0ad1be-f31b-4729-ba00-0156c178e777</t>
  </si>
  <si>
    <t>8b2d6278-b8c2-4b21-ac7b-067b4bcffa10</t>
  </si>
  <si>
    <t>62879555-19ff-4a08-a18d-8581379ddbfa</t>
  </si>
  <si>
    <t>c9339d39-c514-4daa-bc37-0e1758eec361</t>
  </si>
  <si>
    <t>a45c026e-f029-42a5-bc96-57b8460af639</t>
  </si>
  <si>
    <t>c20407a2-bc99-43a3-91ab-0786d064076b</t>
  </si>
  <si>
    <t>50cd453a-4fe3-476f-b5d5-fa945dc7c12a</t>
  </si>
  <si>
    <t>298e4d23-7628-452a-9108-4a7d55e6d961</t>
  </si>
  <si>
    <t>1d7cbda5-9fdd-458d-947c-bc66e2489e6a</t>
  </si>
  <si>
    <t>37de1221-9f21-4049-891b-83067c7cfb4a</t>
  </si>
  <si>
    <t>994411f9-10b4-4c91-94ba-fac458682060</t>
  </si>
  <si>
    <t>51c89442-1d57-4329-bf08-8bb5be09b364</t>
  </si>
  <si>
    <t>dc950207-9d00-4132-977d-f31c21f8f420</t>
  </si>
  <si>
    <t>89f45dc6-6eb8-4cd3-9a89-d4612f5653fa</t>
  </si>
  <si>
    <t>7bb17f57-e77b-4f35-9da0-1daa8781f2d3</t>
  </si>
  <si>
    <t>7138dec2-7a71-445a-bc68-697a6e287409</t>
  </si>
  <si>
    <t>253c59a7-b3f9-4129-9e8e-85e61312bba3</t>
  </si>
  <si>
    <t>98ad81f2-938d-4f35-9256-825c5803f6e8</t>
  </si>
  <si>
    <t>ae0bda79-cee0-4ff9-a6a3-43c7bf54e8d6</t>
  </si>
  <si>
    <t>312a241a-4b46-4488-902d-a9cd7e8f7625</t>
  </si>
  <si>
    <t>34c8281a-37d1-4ce6-9bd4-c2b0c1585e5c</t>
  </si>
  <si>
    <t>e515eefc-a6b9-4f5c-b66e-838016323603</t>
  </si>
  <si>
    <t>a4bcd5ea-e6ec-436d-b03b-3f910163d237</t>
  </si>
  <si>
    <t>09b70395-b96d-4f12-bf02-ecce57488633</t>
  </si>
  <si>
    <t>c7bf3e24-ae0a-49ad-964d-e66d85fd3cf9</t>
  </si>
  <si>
    <t>72e94b32-572c-41ca-9ca4-88cc0eb5ca35</t>
  </si>
  <si>
    <t>42f4d353-d380-42b3-a8c0-61dfa07bb0a7</t>
  </si>
  <si>
    <t>c14ebe0c-950e-4ed7-be3b-022e4d74f68e</t>
  </si>
  <si>
    <t>15599db8-f2de-4346-90e1-8d37f774b0e9</t>
  </si>
  <si>
    <t>016a0ef0-da5a-4902-a568-411d1f88d379</t>
  </si>
  <si>
    <t>ca63e14b-de69-49b3-95f4-7b905fedc1e6</t>
  </si>
  <si>
    <t>deb051bc-e512-46f0-ba67-a23815bf5aec</t>
  </si>
  <si>
    <t>7fcd73d0-bc49-48d5-b058-cf4c94484649</t>
  </si>
  <si>
    <t>bb5b0d6b-31e3-4302-aa02-908470691790</t>
  </si>
  <si>
    <t>6bba7801-da50-4eed-b610-6a5ed6587c47</t>
  </si>
  <si>
    <t>1528474b-c1d7-4698-bc87-e4a0b8285040</t>
  </si>
  <si>
    <t>bde5881b-0409-423f-9da3-6ceb85cd1351</t>
  </si>
  <si>
    <t>0f08a169-b0ec-4fbb-a29e-c4d02eeaa5f4</t>
  </si>
  <si>
    <t>020460e3-a0b3-4cf9-931a-e2a5212f8fa1</t>
  </si>
  <si>
    <t>54e2a7cb-83b4-4ebb-a773-3ff083a7f9ee</t>
  </si>
  <si>
    <t>cdba51e1-b133-44df-967b-51a7d8da3e61</t>
  </si>
  <si>
    <t>4f4424dd-844d-41c3-ae1f-69dedd2d7c45</t>
  </si>
  <si>
    <t>ce3118be-2c26-4d69-9d7d-e7c326c76bfa</t>
  </si>
  <si>
    <t>fe11f510-ec6a-48b9-8e06-c6f5ef086261</t>
  </si>
  <si>
    <t>0231be59-0aba-4551-9078-20695216a671</t>
  </si>
  <si>
    <t>9206627a-a44c-424c-83e8-bb4fe66eb280</t>
  </si>
  <si>
    <t>e278a6b8-b6f7-4b3d-b11a-915f29099274</t>
  </si>
  <si>
    <t>251305a7-b8b5-48f6-909c-20e540d2b90f</t>
  </si>
  <si>
    <t>707027e5-3305-454f-ad44-34657458305f</t>
  </si>
  <si>
    <t>8ea4a157-3aa5-47ea-9b03-3017f4b3f1f2</t>
  </si>
  <si>
    <t>194aa124-a79e-4745-a3c6-137f2d4015d4</t>
  </si>
  <si>
    <t>7bd834a7-2d40-42ff-bca4-4321113d71e8</t>
  </si>
  <si>
    <t>4dd2962d-3a5b-4040-85dc-5d1c3202adcd</t>
  </si>
  <si>
    <t>e3ebb3e0-2711-47bf-83c7-795d0271cd03</t>
  </si>
  <si>
    <t>b64e68d0-6389-40ba-abe0-ddf952503a1f</t>
  </si>
  <si>
    <t>2e5668e7-5cf6-4bea-be61-4f2c1853ca26</t>
  </si>
  <si>
    <t>0027469f-b0dc-47a9-b34d-60bfb8b80fd0</t>
  </si>
  <si>
    <t>287d9dc0-2510-44f5-a258-e431c600a1f0</t>
  </si>
  <si>
    <t>9d72317c-5f98-4f0b-b284-0f0a3f7635d0</t>
  </si>
  <si>
    <t>ba3e531d-6b4d-4229-acfa-5e848de4952b</t>
  </si>
  <si>
    <t>0a70289a-3b2a-4c0c-8be4-8ea82d77e861</t>
  </si>
  <si>
    <t>f8110988-2d7e-4d77-bcce-fa3e6f11fbfe</t>
  </si>
  <si>
    <t>5e3048a5-116d-4841-b36a-cceb982d9043</t>
  </si>
  <si>
    <t>b64256bc-4f76-43eb-a9b3-111fb340e2e6</t>
  </si>
  <si>
    <t>5dc853b0-290c-4cba-9495-6a8d55014f2e</t>
  </si>
  <si>
    <t>cd38556b-10e4-4e95-9b1f-2c802c1acfd7</t>
  </si>
  <si>
    <t>f4c22d79-629b-4226-b24e-d2076641801c</t>
  </si>
  <si>
    <t>d6beccef-ade1-424a-8c59-aceeaccc0e07</t>
  </si>
  <si>
    <t>bd748d36-1346-4bc7-af37-a7c54af6c584</t>
  </si>
  <si>
    <t>a1e06aed-0c87-40a3-8a94-012a768b45fe</t>
  </si>
  <si>
    <t>e7bb5d8a-a1ca-420d-8562-d1505c41acb0</t>
  </si>
  <si>
    <t>f95021b8-0e1c-49f1-a5f3-3bb7a8ec07ab</t>
  </si>
  <si>
    <t>1c0db2fa-d401-4ac1-a035-c73269400b2f</t>
  </si>
  <si>
    <t>380ce4bd-d2fb-4c08-ba95-3bf663bc69ff</t>
  </si>
  <si>
    <t>4c8fc609-69cd-40a7-8463-71d608b107a8</t>
  </si>
  <si>
    <t>a54bd748-bb7d-4ff1-8c42-9270ff31ccd3</t>
  </si>
  <si>
    <t>383af987-46f2-4591-b505-21bf2b4e75f4</t>
  </si>
  <si>
    <t>774892fd-9432-4631-b52e-0e4379b82d18</t>
  </si>
  <si>
    <t>6b1a99e2-0940-402c-993b-2fa76656c536</t>
  </si>
  <si>
    <t>8345baf3-fcc9-433b-9254-407d6cd0fd9e</t>
  </si>
  <si>
    <t>113fadc2-ca88-4cb7-a01c-4c397df419cb</t>
  </si>
  <si>
    <t>8e15fc05-6973-46be-9865-febb478d105a</t>
  </si>
  <si>
    <t>fa200b15-099b-4107-aef3-9a6183828421</t>
  </si>
  <si>
    <t>809f82de-22b8-4293-a1c1-b70acacf1414</t>
  </si>
  <si>
    <t>6ebe27bd-20ea-4053-9b4f-a759c71948f9</t>
  </si>
  <si>
    <t>41994223-a10c-4e8e-8db6-1421a5fba326</t>
  </si>
  <si>
    <t>6e8cfea1-973a-46e3-8c6f-612239cfc5ab</t>
  </si>
  <si>
    <t>f8cf62d1-91b8-4f32-b4f0-212b28937dfd</t>
  </si>
  <si>
    <t>8456c40f-304d-42f4-bfab-64a3284eef71</t>
  </si>
  <si>
    <t>c93c5a5d-2f0c-4e6e-9ccd-de364a929b1f</t>
  </si>
  <si>
    <t>6ebe5dde-a36c-4a1e-8432-26a9d9fabf8b</t>
  </si>
  <si>
    <t>8c40121b-cff8-4f45-8196-804ae11c6718</t>
  </si>
  <si>
    <t>0f7976f9-9154-4636-96a5-710abf4a19bb</t>
  </si>
  <si>
    <t>3fb72961-b742-44aa-98dc-6514872b7609</t>
  </si>
  <si>
    <t>228c0629-30a1-4ef7-974d-286f4ef3056f</t>
  </si>
  <si>
    <t>d186a275-422c-4248-bf2f-bcde44422db0</t>
  </si>
  <si>
    <t>2a72e5c0-6a33-4cee-95f0-de28c95b0696</t>
  </si>
  <si>
    <t>6f6aeabb-6ead-44cb-8f36-8752983dc0e8</t>
  </si>
  <si>
    <t>8e74dbb7-0891-4f1a-a47a-f35dc65a4226</t>
  </si>
  <si>
    <t>4c050b62-bdc1-4ea5-9788-d8aca8769331</t>
  </si>
  <si>
    <t>d114545a-e3d7-4957-820b-b06c938aae19</t>
  </si>
  <si>
    <t>c4f64306-5bd4-42b2-8499-a6817ed30717</t>
  </si>
  <si>
    <t>cdd003a9-fc93-49a2-9df8-84f908081e0a</t>
  </si>
  <si>
    <t>dac7f96f-305a-481f-91f0-334c2cfd76c5</t>
  </si>
  <si>
    <t>7da1c54e-a4ba-4b94-8731-b123ab86bf87</t>
  </si>
  <si>
    <t>2cb6ae58-495c-495c-9395-1ec22c3e5984</t>
  </si>
  <si>
    <t>8036cdbd-b62c-40f6-8f3d-138f7c1df739</t>
  </si>
  <si>
    <t>8236461c-dd53-4880-a4e8-63cd35f0363f</t>
  </si>
  <si>
    <t>480236fe-91d8-4614-8ab9-5192b517fe9f</t>
  </si>
  <si>
    <t>cc4dd56a-0e67-4fa7-94c2-1151c645b9e7</t>
  </si>
  <si>
    <t>1679b66c-5634-4213-8b3b-fa0ee0d348ad</t>
  </si>
  <si>
    <t>ea241170-7a59-4a55-a100-47de52202748</t>
  </si>
  <si>
    <t>d4f61281-78ee-410e-9135-2de685d696c9</t>
  </si>
  <si>
    <t>e5153aba-e950-4f90-9e25-70bcf7a7667f</t>
  </si>
  <si>
    <t>31635025-611a-4227-94f3-988748dcc700</t>
  </si>
  <si>
    <t>9b5e0cb3-1c48-4ff6-80cc-eb033dc00c2f</t>
  </si>
  <si>
    <t>9751262b-55e1-45d6-97a9-7381dcccb3cd</t>
  </si>
  <si>
    <t>011f6945-bc68-4fd3-9296-f16d268307c3</t>
  </si>
  <si>
    <t>d6059d2d-9a2a-4be7-a63b-e27b647a3dd7</t>
  </si>
  <si>
    <t>ca38343b-f0c5-4c60-b861-7f903d6079ba</t>
  </si>
  <si>
    <t>6ba2225c-a711-45c3-ad36-a10cd62ce71a</t>
  </si>
  <si>
    <t>02ebbe51-1f16-434d-83af-a5db534d5325</t>
  </si>
  <si>
    <t>ae487fd5-be26-483a-b968-22aac4b0d4a3</t>
  </si>
  <si>
    <t>f280f593-80a4-4be6-a0a0-1d0888020825</t>
  </si>
  <si>
    <t>607d73c3-e29e-411b-916c-25dd0753f7e6</t>
  </si>
  <si>
    <t>e0c2ceef-e9fe-45d7-ac20-a214ed2a2714</t>
  </si>
  <si>
    <t>357d00c9-e5cf-4f06-9b5f-60a480daa3c1</t>
  </si>
  <si>
    <t>0d2b5358-bd85-446b-8af3-618499bf91e0</t>
  </si>
  <si>
    <t>48a56d37-2d89-4b9d-ace9-32282dfcc32a</t>
  </si>
  <si>
    <t>6d662dfa-4def-4980-8e36-111410a79217</t>
  </si>
  <si>
    <t>1e4a3187-ab07-4942-be56-5fc46fae7639</t>
  </si>
  <si>
    <t>b146eb64-cd5a-4ad6-a066-261ec3a2e315</t>
  </si>
  <si>
    <t>32627b6d-7846-43ce-a5c9-af97b789fbaa</t>
  </si>
  <si>
    <t>09b95107-3132-4185-837c-a221497b43f6</t>
  </si>
  <si>
    <t>825c03f7-3cc3-426d-8294-d365ce469cba</t>
  </si>
  <si>
    <t>297688d0-2265-49ab-ad6d-9c939e04b614</t>
  </si>
  <si>
    <t>784da3ec-cf76-41f7-b2e2-cc8c59bcc093</t>
  </si>
  <si>
    <t>d5b46441-556c-461c-abd3-3d37aa4f29a5</t>
  </si>
  <si>
    <t>2a381eeb-35b2-46a0-a160-18b7fc8e7cce</t>
  </si>
  <si>
    <t>524c5b08-8d98-4196-8118-c124f4909ed5</t>
  </si>
  <si>
    <t>8ab6b39e-f052-4fb2-8527-372a24bc7c98</t>
  </si>
  <si>
    <t>f106a45e-0f25-4b4c-b7b4-0daff5655f06</t>
  </si>
  <si>
    <t>b57082f0-0eba-4e16-9292-2cb94d3e0d99</t>
  </si>
  <si>
    <t>de71299d-3895-4b5e-a9cd-c36299dde643</t>
  </si>
  <si>
    <t>1c3709aa-d313-4b5e-ae23-0fe3bd888e45</t>
  </si>
  <si>
    <t>52825fa2-6801-4345-850d-27eced1d1bfb</t>
  </si>
  <si>
    <t>ed5886df-129e-4818-a664-b77b38dd045c</t>
  </si>
  <si>
    <t>c0811d63-aa33-4bcd-8466-1a38eeee23ad</t>
  </si>
  <si>
    <t>8aeb3b38-a082-42be-af01-6d88eda8d045</t>
  </si>
  <si>
    <t>6ef7e140-b127-44a0-94f7-6e7c390484c7</t>
  </si>
  <si>
    <t>6812920e-34ee-46a4-985a-4445935351c8</t>
  </si>
  <si>
    <t>afb26682-055c-48bf-9459-0bd63f5193b7</t>
  </si>
  <si>
    <t>8e9922dc-c2bb-4ee8-9da7-8d7a546b2b02</t>
  </si>
  <si>
    <t>511272ea-0ada-49ca-818a-9c2277a24bdc</t>
  </si>
  <si>
    <t>7fbdfd0a-0e60-44ec-bb59-8f95082b7123</t>
  </si>
  <si>
    <t>c333d00a-5d41-4cc3-92a2-3cf5b121978e</t>
  </si>
  <si>
    <t>cf8e7d0c-e39d-485c-85d5-20d9110f71c7</t>
  </si>
  <si>
    <t>bbb1d18a-80df-4af4-9b16-52734f0ecb40</t>
  </si>
  <si>
    <t>918a7466-8484-4bae-b80e-4135aba17287</t>
  </si>
  <si>
    <t>46571cdb-fe35-4fb3-ab0b-226a785fa41c</t>
  </si>
  <si>
    <t>422d3ddd-7c31-470e-8573-1237a9b2fb2a</t>
  </si>
  <si>
    <t>887a682d-14b8-4bae-a931-7e509e8c32cc</t>
  </si>
  <si>
    <t>9309fae7-051b-414d-b736-168ed74a6ee2</t>
  </si>
  <si>
    <t>012015dd-fbe3-43c3-a722-a68c807b1dab</t>
  </si>
  <si>
    <t>68f82586-fc92-4306-b2d6-6aa66b97b789</t>
  </si>
  <si>
    <t>5df74204-bb79-4ad5-9e58-fd4dc2319d25</t>
  </si>
  <si>
    <t>259949f8-b669-42be-94e5-aa34370710de</t>
  </si>
  <si>
    <t>a8c0daa2-9420-4442-abcd-4a68167bfd14</t>
  </si>
  <si>
    <t>be862d02-b9eb-411b-aade-830b07262a47</t>
  </si>
  <si>
    <t>6db364f3-d201-4c11-b789-1e779312874a</t>
  </si>
  <si>
    <t>cc452f76-a80c-4177-a18e-d9ef12242bbd</t>
  </si>
  <si>
    <t>fc763d84-1a92-4c1a-859e-60ab82a4361e</t>
  </si>
  <si>
    <t>84686042-57b0-439f-8536-a0373ddc25c7</t>
  </si>
  <si>
    <t>3227642e-0f8a-42cc-abe1-5815be2f2e05</t>
  </si>
  <si>
    <t>cca82259-83d2-44a1-9af4-a9af822af0d3</t>
  </si>
  <si>
    <t>f6e82d9e-ec9b-426c-89d7-ca123f8f686b</t>
  </si>
  <si>
    <t>7197fc0e-7055-4e2d-bd45-68ef887b3de6</t>
  </si>
  <si>
    <t>6bb7aa2e-b8d2-46f7-bfa1-c0b8a1d45605</t>
  </si>
  <si>
    <t>be65028c-8948-4142-87eb-44a2ab44b7a9</t>
  </si>
  <si>
    <t>521c78b3-432a-413f-8666-b31d05374495</t>
  </si>
  <si>
    <t>e159e3b0-e378-4835-b4e2-9f3a40e55fce</t>
  </si>
  <si>
    <t>50abcebc-dba1-4874-8b01-7556f61dd459</t>
  </si>
  <si>
    <t>7c2e6f0c-d35a-416a-9e74-326aed67242e</t>
  </si>
  <si>
    <t>81954afa-9c6d-4f00-88dd-3dcefde578b3</t>
  </si>
  <si>
    <t>d333c26c-cd37-4263-90b5-5858d7259f67</t>
  </si>
  <si>
    <t>a03975ab-4495-46cb-bacf-215f4a91e43f</t>
  </si>
  <si>
    <t>7174a2b9-ec59-46eb-b176-385132cb74fc</t>
  </si>
  <si>
    <t>b3754068-3d46-4802-b91e-ab4aaa3473d4</t>
  </si>
  <si>
    <t>f80eb794-ca40-4702-9857-3e176d1a09c5</t>
  </si>
  <si>
    <t>b141129c-c3e5-461a-bca6-ec9cdcf09ea9</t>
  </si>
  <si>
    <t>f61e2545-98c4-415d-95c3-5b33cc0757b7</t>
  </si>
  <si>
    <t>12eb258f-8b22-4205-a02a-655d2c7b5960</t>
  </si>
  <si>
    <t>368214ed-68df-4da9-a3af-8d0bb53d7fc3</t>
  </si>
  <si>
    <t>d697011d-d3fa-4c85-970f-3604533cfb76</t>
  </si>
  <si>
    <t>3e5bdd06-05b4-4685-b5c0-f6b1fe50b8ec</t>
  </si>
  <si>
    <t>c372dd3f-3d0a-4b4a-af1b-0577ed1a4672</t>
  </si>
  <si>
    <t>3c8e7a78-6dae-4798-95fc-a777282590b4</t>
  </si>
  <si>
    <t>5194912b-9f01-4dc4-89c9-7fd6db037b0e</t>
  </si>
  <si>
    <t>e8e1226c-b014-40d4-8205-e0ed359e2e9a</t>
  </si>
  <si>
    <t>8e69d530-ee4f-47e9-847b-87f3bca0d0d8</t>
  </si>
  <si>
    <t>6f217061-77f3-43c1-a6df-743a2e2bb3b8</t>
  </si>
  <si>
    <t>1be5e745-f9c9-4a29-8bc5-f7b3d50e19fd</t>
  </si>
  <si>
    <t>68f843ff-0c20-46f4-8c3a-9fe6ab99455d</t>
  </si>
  <si>
    <t>3576c3f5-8a00-42b5-a22d-52b61bb3c592</t>
  </si>
  <si>
    <t>dc75ed87-5357-46b1-bf98-2cd369e8818b</t>
  </si>
  <si>
    <t>acf11d5b-2280-4a48-8d99-8771cf380f24</t>
  </si>
  <si>
    <t>864eff1c-d27d-479d-90b1-8730cda6c131</t>
  </si>
  <si>
    <t>39049479-bfe7-4de2-912c-e7c903bc40d5</t>
  </si>
  <si>
    <t>b2d48ce2-715e-49ef-a68a-8c39bf3a787f</t>
  </si>
  <si>
    <t>53a19d96-4249-4766-aa7b-cb95dbe7b771</t>
  </si>
  <si>
    <t>4373e3b5-82e5-4d92-ba29-8b3592f1e9ee</t>
  </si>
  <si>
    <t>4dbe2897-5880-47f5-ae38-d56cfd13c3dd</t>
  </si>
  <si>
    <t>347791c5-5cde-4df9-a8b3-e53331429f31</t>
  </si>
  <si>
    <t>c6a488be-3f5f-496f-ad66-a42ee7cb9088</t>
  </si>
  <si>
    <t>662e3e2f-e62e-4096-96c8-7e1b8908ef10</t>
  </si>
  <si>
    <t>89de1b60-8483-465c-b595-21bdd96ba42c</t>
  </si>
  <si>
    <t>2381bdad-153a-42f7-b777-1ded65b8853d</t>
  </si>
  <si>
    <t>6a8576f4-0912-41f3-8bd3-43e811ea433d</t>
  </si>
  <si>
    <t>b0ef28ea-e5ac-479d-b651-a9ebe77b9203</t>
  </si>
  <si>
    <t>ec28173c-e644-42fe-a029-fe79422456a8</t>
  </si>
  <si>
    <t>6ef72876-a31c-4760-9c50-e580ac4f9433</t>
  </si>
  <si>
    <t>063b3441-735e-458b-817b-9ca5931cfb6e</t>
  </si>
  <si>
    <t>1fa3edae-281a-41a1-98d2-51f08c0acdc8</t>
  </si>
  <si>
    <t>4f36f5b7-3293-4564-8118-40d3aa4be863</t>
  </si>
  <si>
    <t>a2e00753-6460-453e-af63-9958c32f05ac</t>
  </si>
  <si>
    <t>5cc017b3-5451-41e1-8325-64ced55712ef</t>
  </si>
  <si>
    <t>e37d91ea-af7d-4c65-931e-df815cfad5e5</t>
  </si>
  <si>
    <t>878055f8-0a9d-43e6-8e91-54960313a806</t>
  </si>
  <si>
    <t>8b51a730-91f8-4675-8c37-6ee7be47892a</t>
  </si>
  <si>
    <t>7be25ef3-0905-4c2c-a764-7e80b7568ee2</t>
  </si>
  <si>
    <t>3b0c04b9-8c1f-4174-8bb2-1ec908307cd0</t>
  </si>
  <si>
    <t>4bc1c785-d2bb-4ad0-bea6-a717a0bf85b2</t>
  </si>
  <si>
    <t>d995b2f0-2445-4c22-8bfc-39091bdd73fe</t>
  </si>
  <si>
    <t>e784d3fd-2e3b-46d8-ba1a-8f3e5fe20af9</t>
  </si>
  <si>
    <t>6b1b0f1e-ad4c-4521-ba76-80289be0dad6</t>
  </si>
  <si>
    <t>417a4c20-9b84-43ec-873c-cd54f7f8a576</t>
  </si>
  <si>
    <t>07b35dcb-906a-4351-9154-02aacdd64e46</t>
  </si>
  <si>
    <t>c2bf45b0-52e1-4abb-8d4f-70a86f5afd09</t>
  </si>
  <si>
    <t>75a0815a-f738-4b9f-8475-8167d4de4536</t>
  </si>
  <si>
    <t>eec970e8-7e52-4926-831f-ae93f6a579ff</t>
  </si>
  <si>
    <t>2f9c59e5-951b-49d5-b9d5-5a99065250a3</t>
  </si>
  <si>
    <t>00734324-db16-43c9-82c5-19e02ab468c1</t>
  </si>
  <si>
    <t>73da4d84-22b3-498e-9eb2-cff05c88c458</t>
  </si>
  <si>
    <t>997affd4-7793-44e9-b166-86fd10015438</t>
  </si>
  <si>
    <t>1e1f1a38-866c-4f09-93c3-815e42c732d2</t>
  </si>
  <si>
    <t>210ef451-2b31-4dd2-b8ad-af233beb1b2d</t>
  </si>
  <si>
    <t>1cdfd548-e9f0-4766-a61a-f73d30057b72</t>
  </si>
  <si>
    <t>922b8c00-7092-4284-92b2-96c07d3612cc</t>
  </si>
  <si>
    <t>fae9e8f5-a4ca-4328-9966-79fed76c9a1d</t>
  </si>
  <si>
    <t>6f93f076-7437-47db-aacf-8e7def45ae98</t>
  </si>
  <si>
    <t>72fa4506-c076-414a-b221-27387456067e</t>
  </si>
  <si>
    <t>c11209ad-05de-4943-8afc-1a2d89d70e24</t>
  </si>
  <si>
    <t>b204ae99-b5db-4fff-88c9-fa4d832d4a9f</t>
  </si>
  <si>
    <t>d7f00d70-8ab9-4f91-bba2-77c7437223f9</t>
  </si>
  <si>
    <t>a905d1a0-0480-45f8-836c-7d996e7bacae</t>
  </si>
  <si>
    <t>553c45b4-e013-4d7e-acf6-b0e2e7f92176</t>
  </si>
  <si>
    <t>be6ae100-eacf-4baf-8153-e8ed4782d2cc</t>
  </si>
  <si>
    <t>31213c32-2180-4b51-9b5a-f62ccd40fcc2</t>
  </si>
  <si>
    <t>69294546-ac95-49d2-bcc8-2baa9e66798a</t>
  </si>
  <si>
    <t>84429a0d-98e4-4671-aedf-acdfb1ce680d</t>
  </si>
  <si>
    <t>72174ad3-3a50-4c62-adff-a8a980fc0bb9</t>
  </si>
  <si>
    <t>b25c0fb9-8380-40cd-aec1-395bc3970f78</t>
  </si>
  <si>
    <t>62b7688e-a0ef-4cfa-9d14-9d4185f8f17e</t>
  </si>
  <si>
    <t>9153c2d4-50e7-4c05-a1dc-b0f7ad075fbf</t>
  </si>
  <si>
    <t>8647b8af-c082-4083-9f9f-8fd2393b83a2</t>
  </si>
  <si>
    <t>213251e0-b1f4-40c0-a2e7-9cc203cdaf91</t>
  </si>
  <si>
    <t>0fc23edd-5cc2-447c-beef-85314dcbfa02</t>
  </si>
  <si>
    <t>f9d46937-f8e8-442c-84cd-39bec45478e4</t>
  </si>
  <si>
    <t>07c0f313-d7fa-4ac0-8d00-8cbf6aa96410</t>
  </si>
  <si>
    <t>a5624dec-c34c-426c-b89d-6326a8aeaa07</t>
  </si>
  <si>
    <t>f9bb3fbc-b7f3-480f-813b-5f26b8a1419c</t>
  </si>
  <si>
    <t>8d300753-11a9-41cc-a9a0-45329c25948c</t>
  </si>
  <si>
    <t>f675cd7a-805b-4ad6-b52c-b7d3a48469d3</t>
  </si>
  <si>
    <t>37a7b5ef-b1eb-46d9-816b-91901e1d683b</t>
  </si>
  <si>
    <t>b0b1257e-a413-4b0b-9249-495d1533a9b2</t>
  </si>
  <si>
    <t>2e8f5d36-721d-4575-9260-1936e9c73c99</t>
  </si>
  <si>
    <t>d2f7e018-d10e-4e9b-b3d2-59840782d70b</t>
  </si>
  <si>
    <t>8f789522-2d13-4a08-89bc-384250e484a2</t>
  </si>
  <si>
    <t>14844e4c-f8a2-45f2-8674-c9f5166b9cb3</t>
  </si>
  <si>
    <t>21cb6ff4-28e9-41da-ac73-8ce033476244</t>
  </si>
  <si>
    <t>3c5e2df1-1c55-4dac-b470-7ee36d675156</t>
  </si>
  <si>
    <t>3acccfea-bc45-46d2-a3e0-47462c9f13c0</t>
  </si>
  <si>
    <t>e372d024-e744-44c0-bd77-94dacc6850f9</t>
  </si>
  <si>
    <t>6a4b80dc-3197-4468-8b04-f1b1cdd059a9</t>
  </si>
  <si>
    <t>9f02bae4-1b93-483f-8fc1-f9ca155fd859</t>
  </si>
  <si>
    <t>66595fbf-ab71-4af1-9dc9-e0d8fd4bd3d9</t>
  </si>
  <si>
    <t>5ff87c0b-bceb-4537-b53b-cf60575ae18b</t>
  </si>
  <si>
    <t>8ce4c37f-ac01-4f21-b958-c66243959675</t>
  </si>
  <si>
    <t>3636af0a-1fea-4a97-9e40-8c89d3a5def7</t>
  </si>
  <si>
    <t>385892cc-efe7-4a60-9f57-bdc6416520bb</t>
  </si>
  <si>
    <t>ccd25bc1-b3f0-42be-8b53-f76651f3472d</t>
  </si>
  <si>
    <t>1456c5b2-f845-4319-a16c-1ab0835ed1d5</t>
  </si>
  <si>
    <t>1de42bb7-ba65-449f-a304-71e5c9a8ddcb</t>
  </si>
  <si>
    <t>de7988a5-6a40-4d8d-b1ba-bce0a2b9d9b3</t>
  </si>
  <si>
    <t>5889eecb-906b-49b1-b41a-c56c5690816e</t>
  </si>
  <si>
    <t>9c715e22-3d95-48e5-bae8-764ec21f1ae5</t>
  </si>
  <si>
    <t>c19d3cf2-5586-413f-84f9-c8f4ed3e9f8a</t>
  </si>
  <si>
    <t>31108f45-2f2f-4d9d-9bdd-c2723ceeaec9</t>
  </si>
  <si>
    <t>6c493c0e-f895-47ef-bb46-067afcaf4dc5</t>
  </si>
  <si>
    <t>16bad165-078d-4513-8f1d-eac5a854f74e</t>
  </si>
  <si>
    <t>bd559f56-f74c-4d07-8dee-5c46d91952c9</t>
  </si>
  <si>
    <t>68788927-5c6e-4872-ae72-a56b5dda60f7</t>
  </si>
  <si>
    <t>01d9cdcd-c770-4d29-8ca5-dd0770962b67</t>
  </si>
  <si>
    <t>f28957a2-795a-491c-b60b-22de2625572d</t>
  </si>
  <si>
    <t>a2573281-1cbc-4c22-838f-7505547eadda</t>
  </si>
  <si>
    <t>19b6a553-19be-4f6b-8229-94a43b676117</t>
  </si>
  <si>
    <t>fcebb990-50b3-42d5-a35a-03816da39615</t>
  </si>
  <si>
    <t>6f084028-62f7-401d-a099-0039b4513872</t>
  </si>
  <si>
    <t>c0adfbb6-2522-4dad-9cf3-764cbeae9a3d</t>
  </si>
  <si>
    <t>a381cbd9-cc28-44bb-a933-d71f088e6fa2</t>
  </si>
  <si>
    <t>d3a23e8d-2732-499d-b2f3-d1e969a79d6e</t>
  </si>
  <si>
    <t>29b0a8ea-f41d-48f6-af33-850314653491</t>
  </si>
  <si>
    <t>8e29d4aa-64f7-4b66-bad5-c2486839d922</t>
  </si>
  <si>
    <t>f12ea5b8-d38c-4260-a738-7655560b81d8</t>
  </si>
  <si>
    <t>11f208ee-3f98-4bc0-bf01-8aebc7f1bd66</t>
  </si>
  <si>
    <t>e5ef890a-b631-4f9a-9027-c83733ec7c87</t>
  </si>
  <si>
    <t>6b986bc8-fddc-47e8-8d08-549a837e41b8</t>
  </si>
  <si>
    <t>d63baf9f-f762-4126-b896-e0c6d425a1fe</t>
  </si>
  <si>
    <t>af69cf1d-dc3a-4d78-b266-a6fadc14835e</t>
  </si>
  <si>
    <t>d4934779-d771-45ee-a7eb-14904f812472</t>
  </si>
  <si>
    <t>f6739361-ea9e-4b7b-a5de-ea812b2c9b0e</t>
  </si>
  <si>
    <t>1b7a7948-b485-4c9f-bdc9-4b4d7eb3b1c1</t>
  </si>
  <si>
    <t>122d6a46-2b2b-4946-8fc5-cc9f257f2f3a</t>
  </si>
  <si>
    <t>42cd76b7-49fb-433f-837a-59ffdb96e41b</t>
  </si>
  <si>
    <t>f983d301-a0cd-443a-9ca6-5451e9c9de1a</t>
  </si>
  <si>
    <t>f377286d-0c95-42b6-9139-e8ff41aab1e6</t>
  </si>
  <si>
    <t>f2b03ce1-a536-4097-9c63-a23b51614da8</t>
  </si>
  <si>
    <t>0e88662d-7e3a-4f9a-8a2e-d3f93bab0c49</t>
  </si>
  <si>
    <t>f75b6384-4b86-4223-99fd-eaf845d98ec0</t>
  </si>
  <si>
    <t>e7045409-ab43-42c9-9cbd-789a89a9cc16</t>
  </si>
  <si>
    <t>1cd79b6e-f5b2-4e23-aceb-de2d90994e20</t>
  </si>
  <si>
    <t>f7048991-516e-41fd-a829-05818fc31fcb</t>
  </si>
  <si>
    <t>372a09d1-5914-4245-92ff-83cb45787369</t>
  </si>
  <si>
    <t>f42325a2-4f0d-4f44-b337-627b2b26e34a</t>
  </si>
  <si>
    <t>266b71ab-9f15-4059-9bef-bbe45fd69b8b</t>
  </si>
  <si>
    <t>4fe84d9f-2b47-46e7-9521-08f2d09060e4</t>
  </si>
  <si>
    <t>748a60c2-7230-4524-9cfe-022d49d2e3f4</t>
  </si>
  <si>
    <t>040de56b-7161-48d8-ba7d-6d7034e6531e</t>
  </si>
  <si>
    <t>2c0ce3ad-5657-40db-a496-ab7272ed5d5c</t>
  </si>
  <si>
    <t>ef4e977f-584b-4410-859c-45ed75118403</t>
  </si>
  <si>
    <t>ae698e0e-459f-4512-8881-6cee1e5495d1</t>
  </si>
  <si>
    <t>be28d152-970b-48f0-8401-0e896ee0dac7</t>
  </si>
  <si>
    <t>01a25e88-806e-4a75-9a84-c60c99dde6c6</t>
  </si>
  <si>
    <t>732fa482-be6d-420c-8670-e9b716c2bd27</t>
  </si>
  <si>
    <t>2d6c7181-e219-4af1-a4ef-643f621685cc</t>
  </si>
  <si>
    <t>d9dbeca7-1620-479b-819a-f4107c79ab9a</t>
  </si>
  <si>
    <t>09913402-fe54-4977-8e2c-b8614050b28f</t>
  </si>
  <si>
    <t>133b7181-7e46-4f34-96ca-8d8897eb6a76</t>
  </si>
  <si>
    <t>5f6e6f84-faf4-496c-80ab-2a9fd5f27417</t>
  </si>
  <si>
    <t>f6a332ea-dfc5-4b12-8b4b-d5f1a6353b8a</t>
  </si>
  <si>
    <t>4c07c545-52ff-4dc3-9d47-2d2076afad5d</t>
  </si>
  <si>
    <t>0df528aa-316e-4898-b746-115a309698af</t>
  </si>
  <si>
    <t>2072857f-718e-4c0e-a7c7-903abd1cee5d</t>
  </si>
  <si>
    <t>257c48f4-8fff-4183-a8fa-06ab72172ad5</t>
  </si>
  <si>
    <t>3bce2a3f-7f0d-4528-a5b0-76b12ab49c3c</t>
  </si>
  <si>
    <t>0c698b71-2943-465a-b3ac-1462e43029bf</t>
  </si>
  <si>
    <t>6f3b6b1c-220d-4c28-b6fe-45204590df02</t>
  </si>
  <si>
    <t>697d2558-1c6d-4e3a-8bf1-f0753f39f3bb</t>
  </si>
  <si>
    <t>ecfb6261-89e0-413d-b6e9-2667220f7a59</t>
  </si>
  <si>
    <t>2856135e-7c05-48f0-8c20-2f88271ff05c</t>
  </si>
  <si>
    <t>25bd9aa6-ab35-4555-8d81-86ab432743ab</t>
  </si>
  <si>
    <t>13a4e49a-8432-49d3-a7e0-8a578b9e873f</t>
  </si>
  <si>
    <t>498dc0a1-3a16-428e-896a-b97640f9661e</t>
  </si>
  <si>
    <t>cf38d3f9-ca37-45ac-9678-aa5f6d8c448c</t>
  </si>
  <si>
    <t>db0d8155-6fa0-40aa-b0aa-716f4b808424</t>
  </si>
  <si>
    <t>8e0f50e9-0f2a-457a-b516-e4ea39ef07b6</t>
  </si>
  <si>
    <t>b3429ccb-3190-4675-9b7a-2b6a96ac31a9</t>
  </si>
  <si>
    <t>aaed9320-6e42-46d1-b4e7-80b86d258991</t>
  </si>
  <si>
    <t>76cd39f1-6e2a-4e75-bfb7-9315641651a1</t>
  </si>
  <si>
    <t>af01521a-12f9-4cb6-856f-3ca1bea01baf</t>
  </si>
  <si>
    <t>0cddd8f1-dd78-4d70-9388-81823344b123</t>
  </si>
  <si>
    <t>54dd001e-1a8f-4d84-a44c-abb074912bc9</t>
  </si>
  <si>
    <t>08ca4304-d25f-4cdf-b48c-f6f0c91129cf</t>
  </si>
  <si>
    <t>a0b39c41-41da-40f6-8a22-15c7ac5abd76</t>
  </si>
  <si>
    <t>6729657f-d120-4a14-a38f-55baa1f2ea8f</t>
  </si>
  <si>
    <t>48e3bba3-fb49-48dc-8e1e-bba2e29c8d9e</t>
  </si>
  <si>
    <t>8103ef28-f49c-41c3-a2f0-6be06edc7760</t>
  </si>
  <si>
    <t>41789d77-2487-4005-b434-16cec278851e</t>
  </si>
  <si>
    <t>2f92aee3-ccc0-4b81-9710-e6391f65e978</t>
  </si>
  <si>
    <t>3cb8d425-ce8a-4b30-8900-a96477b3f45a</t>
  </si>
  <si>
    <t>b16124ba-665e-4235-bd33-72ce63624708</t>
  </si>
  <si>
    <t>2d0d6dd8-e961-494b-8344-395b9eff777c</t>
  </si>
  <si>
    <t>c4ee8ff0-e6e1-4aa9-b06d-aa3074866640</t>
  </si>
  <si>
    <t>c9e69f9e-d12b-4535-868d-343c42e4f07a</t>
  </si>
  <si>
    <t>5d7414c8-4920-4ae1-a2d6-b3fb3d120462</t>
  </si>
  <si>
    <t>c0c8566b-9d2c-4e1c-bf1f-20472c1fb7f1</t>
  </si>
  <si>
    <t>c57de405-ca51-4678-adab-ca2b7648c99e</t>
  </si>
  <si>
    <t>b260f362-95c6-4fa5-92b9-7b6ff7a4745c</t>
  </si>
  <si>
    <t>ec37beab-7d82-4a00-9b0b-4b85ef442463</t>
  </si>
  <si>
    <t>275c223b-86a6-4494-89f4-c1452f21c11d</t>
  </si>
  <si>
    <t>a0b575c6-4363-449d-98da-71ff225efe18</t>
  </si>
  <si>
    <t>50f24c66-fe11-4362-8960-5e04a1e8237a</t>
  </si>
  <si>
    <t>75ccb19e-b01e-4ca1-986c-7583ed553c19</t>
  </si>
  <si>
    <t>42b57888-3446-4c82-acd0-b7317ab7fbf8</t>
  </si>
  <si>
    <t>7071e181-0224-4c24-869a-2ba13278dc8a</t>
  </si>
  <si>
    <t>6f4a00a9-f5d3-4dda-9503-d2e9b43b96fe</t>
  </si>
  <si>
    <t>e4a91881-4e17-4393-8675-f30fc307cbb2</t>
  </si>
  <si>
    <t>1e7abfa1-cac2-43dc-b9cd-e22a3a46dbf9</t>
  </si>
  <si>
    <t>76491405-9736-4e68-acf6-c93a4798a3e0</t>
  </si>
  <si>
    <t>d03db4a6-940c-45b1-9ea3-0e1539972ab0</t>
  </si>
  <si>
    <t>e5450cb7-2bf1-4d1f-86ff-9252ebe9ac41</t>
  </si>
  <si>
    <t>1e99ce1a-3358-42ea-a06f-4ee3bed4a1c3</t>
  </si>
  <si>
    <t>b962cad5-f858-46d2-8ae3-990478bce43d</t>
  </si>
  <si>
    <t>12dae784-8de8-4962-8dd1-bbbeb2519f07</t>
  </si>
  <si>
    <t>7817ada5-a17f-4321-93aa-76b4932a1299</t>
  </si>
  <si>
    <t>50381197-48ca-4527-a103-8e8b4c281db2</t>
  </si>
  <si>
    <t>55e1b157-4b62-4d44-bba8-91dd1f4addd5</t>
  </si>
  <si>
    <t>3d5dc1e1-fe6b-4e37-96cf-f5861617d6ce</t>
  </si>
  <si>
    <t>97f72f08-f6bf-4f5c-a99d-414735ccabc5</t>
  </si>
  <si>
    <t>0d6750a7-424c-4650-bfbf-550b4a256348</t>
  </si>
  <si>
    <t>57e58d42-d7eb-43ca-9bec-cb15e158d5d1</t>
  </si>
  <si>
    <t>6c4170b0-c93e-4385-83b2-8b82046da073</t>
  </si>
  <si>
    <t>f9f0ed86-df07-4a97-b5e8-d4847839e6c0</t>
  </si>
  <si>
    <t>261e1318-1fcf-46fe-9f19-a4c14f9d8595</t>
  </si>
  <si>
    <t>81f52de4-36e0-45dc-9b7d-0578a04faa3b</t>
  </si>
  <si>
    <t>dabe13f7-e946-46fb-bf62-b9eecb7445f1</t>
  </si>
  <si>
    <t>5230577d-5b99-46af-9520-9aac16b622ba</t>
  </si>
  <si>
    <t>e09b513e-1f7b-4088-8317-a6e0e1fea29f</t>
  </si>
  <si>
    <t>f1c50d7e-e902-4acc-9124-42863b0da9a8</t>
  </si>
  <si>
    <t>357910e1-db38-4895-9f3b-8eae1823f5bc</t>
  </si>
  <si>
    <t>f567689e-98a7-4929-9c5f-15707a8d6ea7</t>
  </si>
  <si>
    <t>227413d7-c699-47a1-8aaa-9017b2a9b615</t>
  </si>
  <si>
    <t>4ef67426-b313-44b2-91be-fc76c1b1a154</t>
  </si>
  <si>
    <t>55507f8a-570d-4ba7-a82e-15e4887d21ce</t>
  </si>
  <si>
    <t>0983fa42-8d69-4059-97e1-2f4114f1ae89</t>
  </si>
  <si>
    <t>12d07ec0-29f5-45cd-9723-6abf1fac83e7</t>
  </si>
  <si>
    <t>995ea821-fb1a-45da-bff7-0728fc523c4b</t>
  </si>
  <si>
    <t>392ec53d-2b77-4fdc-aed3-7c964b76c6b3</t>
  </si>
  <si>
    <t>b7dabf5b-7afd-483f-b638-d51eb41cfca9</t>
  </si>
  <si>
    <t>69749497-dbe3-4220-b2d9-0f59500ac31c</t>
  </si>
  <si>
    <t>c5606397-45ad-4e09-9e15-f602a645e50e</t>
  </si>
  <si>
    <t>e78d8f14-2ce9-4bf5-8539-5f0a7404b7bf</t>
  </si>
  <si>
    <t>18854514-c0a4-48e6-8fad-1959a5c951a3</t>
  </si>
  <si>
    <t>04ef4510-e01f-4049-bc7f-ab4820994310</t>
  </si>
  <si>
    <t>e2c140fc-b53c-4e08-9013-7a92895b4ac7</t>
  </si>
  <si>
    <t>57e3f243-3db9-4c20-8a09-fe071b785476</t>
  </si>
  <si>
    <t>91168af7-9888-471e-9471-36489de8252c</t>
  </si>
  <si>
    <t>0d804ee4-bcf8-4c77-9c81-328adfaef703</t>
  </si>
  <si>
    <t>88cc0c35-76bd-468b-b3cf-1bd6c2bcc740</t>
  </si>
  <si>
    <t>a4f33259-01fd-43e3-adcf-535d52edab67</t>
  </si>
  <si>
    <t>416faea3-5e3c-43ee-ab10-a2f9f6bf4c0c</t>
  </si>
  <si>
    <t>5ca86267-0ed8-49e7-970b-79d4260b6722</t>
  </si>
  <si>
    <t>043fc6c4-7254-4d22-b708-13197d2ac5c2</t>
  </si>
  <si>
    <t>7dd0e7e1-305f-484e-a5e6-484a7802831e</t>
  </si>
  <si>
    <t>a68df76d-11e9-435d-a67a-be2438700dcd</t>
  </si>
  <si>
    <t>5ee45348-ac51-4450-a321-9ebae978966b</t>
  </si>
  <si>
    <t>166e650c-92dc-48a6-9ecd-683fe79bce0e</t>
  </si>
  <si>
    <t>2ac537fa-a75c-4247-908b-ab514bf068bd</t>
  </si>
  <si>
    <t>1264904a-eb6b-4d1b-a0b6-f42333d79556</t>
  </si>
  <si>
    <t>a8752c08-91bf-40e3-ab41-568307364e98</t>
  </si>
  <si>
    <t>71fcae2e-d750-4edc-9d6d-b76f06850b48</t>
  </si>
  <si>
    <t>60ab33d7-08ef-4029-bc62-8c4ee119ad41</t>
  </si>
  <si>
    <t>d807c013-4f20-483f-8dd5-c79708f6d910</t>
  </si>
  <si>
    <t>3c8c2b96-fa2c-4b95-88ca-5f8373e3391e</t>
  </si>
  <si>
    <t>d7e9f221-9132-4559-b579-7fe20219a3a8</t>
  </si>
  <si>
    <t>55e613e4-4944-4527-82a4-94ef252dde5f</t>
  </si>
  <si>
    <t>46061287-ab02-4414-8301-3dcaf0ee7a5d</t>
  </si>
  <si>
    <t>ae602846-af30-4a66-86ed-782ba907eb34</t>
  </si>
  <si>
    <t>8a59325b-08e9-4e29-bbca-e8dac54bfcc9</t>
  </si>
  <si>
    <t>f83f4444-0f8e-4379-81be-f224e0682233</t>
  </si>
  <si>
    <t>1f5ac061-738f-4762-93cd-c2b228b93331</t>
  </si>
  <si>
    <t>6f345319-89a2-480b-bb1a-01af0a1360c1</t>
  </si>
  <si>
    <t>82493824-89f4-4dba-9f8b-75d9e1a77e77</t>
  </si>
  <si>
    <t>5833c9b1-f169-4cd0-bb44-a2ee714929df</t>
  </si>
  <si>
    <t>378e3a83-e031-4c52-a192-13e9b0678cea</t>
  </si>
  <si>
    <t>a3c1bb73-e496-4596-8503-3412d13baecf</t>
  </si>
  <si>
    <t>1e5450a3-fd15-4053-b753-1cd755819481</t>
  </si>
  <si>
    <t>dd01e997-364a-4dac-a5cb-c031cb41f244</t>
  </si>
  <si>
    <t>87f6bc2f-ea8a-4865-b443-b31b4ff74304</t>
  </si>
  <si>
    <t>fd28fdf8-4d31-4c91-b96f-3f8655cc4d1e</t>
  </si>
  <si>
    <t>08dec4e8-0ed2-43bc-a856-5092afd7eca5</t>
  </si>
  <si>
    <t>a7ab24de-3fbf-4ef1-afbe-79f4b8fa407e</t>
  </si>
  <si>
    <t>7c32aa73-5af1-4439-ab7e-35ceda211ed0</t>
  </si>
  <si>
    <t>373a55d1-d368-4a5e-af61-fd9fd0bbc92d</t>
  </si>
  <si>
    <t>ef36bb07-7d87-4679-94ca-fc595e044d32</t>
  </si>
  <si>
    <t>25d7004d-e59c-4a8e-b2ed-dc7c80b398a2</t>
  </si>
  <si>
    <t>24d6d0af-da0e-456a-8b45-f5b4f2f5fa45</t>
  </si>
  <si>
    <t>673ce5d7-2917-4500-b2e0-e319b0efc264</t>
  </si>
  <si>
    <t>d34abc41-d5bd-47ab-9430-ea236569ea7c</t>
  </si>
  <si>
    <t>e3e52cc6-942e-4b7e-b46e-f8d213592902</t>
  </si>
  <si>
    <t>65c3d857-7c47-442d-b00d-c121fc06a382</t>
  </si>
  <si>
    <t>bf7b1f06-20ba-426f-9a8c-35696d7e60b9</t>
  </si>
  <si>
    <t>3886d750-b650-4688-b0f3-433bb650b971</t>
  </si>
  <si>
    <t>4dc6d490-e045-44d6-9cba-597af245d782</t>
  </si>
  <si>
    <t>858a145f-f764-4abc-8c38-73faedae7537</t>
  </si>
  <si>
    <t>40b7f860-5a3d-4701-8340-bb0b410fb6e5</t>
  </si>
  <si>
    <t>e07f360e-8a72-4db0-af8e-bcf24f73dc9e</t>
  </si>
  <si>
    <t>e83b3390-77ed-47ee-a27a-d9fe43b303bc</t>
  </si>
  <si>
    <t>9f44c741-a062-413c-9433-04d60c040bda</t>
  </si>
  <si>
    <t>8dd5225b-1b63-462e-a93e-806f1b6ff36a</t>
  </si>
  <si>
    <t>291ce9c0-9631-4a18-92ea-941a1b6cfd41</t>
  </si>
  <si>
    <t>d819ad1c-15a5-4f1f-a773-5b5135d49dee</t>
  </si>
  <si>
    <t>224b6857-4a55-4bd5-af28-a230f8cc08e4</t>
  </si>
  <si>
    <t>1ecc8369-7afd-4572-aae4-87c70d0ba893</t>
  </si>
  <si>
    <t>5cb8a75b-eae7-4a85-a2a0-481726dbb177</t>
  </si>
  <si>
    <t>16ba4d51-2084-46c8-a89c-7b64ae7b832e</t>
  </si>
  <si>
    <t>1819d281-a857-45dd-9518-ba808c5fd691</t>
  </si>
  <si>
    <t>d55ef1d2-12a2-44f5-83c4-4d416ec8843c</t>
  </si>
  <si>
    <t>f21aaa59-7752-49c5-bdd3-cccbe4472ff6</t>
  </si>
  <si>
    <t>a5dd3cc5-2593-4f2e-9141-690d1f37d29f</t>
  </si>
  <si>
    <t>1295c0b0-f275-4545-9f2d-bd3c58633550</t>
  </si>
  <si>
    <t>130109f8-b8b6-4054-8d9a-f3e7ada61478</t>
  </si>
  <si>
    <t>bbd76665-5ceb-4ba2-ac6e-8bf9bdad381a</t>
  </si>
  <si>
    <t>26f66a8a-f447-4921-92c3-53675f558033</t>
  </si>
  <si>
    <t>fe326ebf-f658-4d3f-9560-6f6fc63eec4c</t>
  </si>
  <si>
    <t>cff4af02-7fcf-4d1e-83d7-b14602d2c47f</t>
  </si>
  <si>
    <t>2b260ae8-4914-4f20-a444-4d79a1c7891b</t>
  </si>
  <si>
    <t>539cab45-84fd-4d80-9db1-85301283d7a9</t>
  </si>
  <si>
    <t>5e4895a1-7942-4f38-82b4-b6e38f9a37e5</t>
  </si>
  <si>
    <t>04235e9d-3e84-4a47-8885-15059aa5e6d7</t>
  </si>
  <si>
    <t>bd4d8697-bcd8-4804-9549-7442a4e4e7d0</t>
  </si>
  <si>
    <t>0e5ef0ec-cf26-4c08-93f4-63d93a5afd87</t>
  </si>
  <si>
    <t>757e33ec-9670-4550-b2ec-b2ca9581a6b9</t>
  </si>
  <si>
    <t>e72daa0e-1c80-48c0-9a23-fdab269ab39c</t>
  </si>
  <si>
    <t>b765c4b5-68ee-4187-a6b6-a3c98aaf47e7</t>
  </si>
  <si>
    <t>bf1e7cc1-d82f-4aa5-85a1-f5552d1ed43d</t>
  </si>
  <si>
    <t>0a264df4-34aa-4612-895a-d9bd8f6ad763</t>
  </si>
  <si>
    <t>0206f3b7-7b74-4871-bc06-c6bc68c2580c</t>
  </si>
  <si>
    <t>c8df032a-9979-44ed-a2f6-2f79dd2ef75e</t>
  </si>
  <si>
    <t>465ecd17-1b52-4fbe-a136-1e8e11641d13</t>
  </si>
  <si>
    <t>6b6f9381-5789-41b9-9f10-f013cca89278</t>
  </si>
  <si>
    <t>93c4cccd-24c9-44b2-913b-0df4aabc1e15</t>
  </si>
  <si>
    <t>1969503f-8e30-4b95-afb9-29de28811ce9</t>
  </si>
  <si>
    <t>f8b9dc54-8dff-4adc-b651-517253ded08f</t>
  </si>
  <si>
    <t>42d6486f-a16a-4094-b363-49cdbbd18e5f</t>
  </si>
  <si>
    <t>6d08eb15-7ee9-4eb3-9ec3-03dd34a50670</t>
  </si>
  <si>
    <t>76895cf3-7f86-4c43-bbdc-bb5bc6476a5d</t>
  </si>
  <si>
    <t>67e8955d-16f2-420f-9b28-4d4e3ab509e9</t>
  </si>
  <si>
    <t>5f4a8956-1d68-49a2-b364-fe6fb70bd105</t>
  </si>
  <si>
    <t>f57a2edc-87f1-4f6d-84c4-f838b3a2aa9a</t>
  </si>
  <si>
    <t>a4c6af09-d03c-4e77-8ee5-94cf957b1461</t>
  </si>
  <si>
    <t>5662445b-6388-4862-b0d8-0df569845562</t>
  </si>
  <si>
    <t>93c5a4b8-e961-4b12-a377-623aeb556736</t>
  </si>
  <si>
    <t>5c95ed14-4f84-4b7f-b4ca-25f092fbc864</t>
  </si>
  <si>
    <t>cfa9a7ea-53c1-4100-a94b-558b3fcbfd6f</t>
  </si>
  <si>
    <t>61baee80-cd98-4405-a313-9be60a69319e</t>
  </si>
  <si>
    <t>c9e1f662-a115-44f8-810f-abb109df9a8f</t>
  </si>
  <si>
    <t>892d2cac-ca79-4a3e-b4cf-f78620c29b95</t>
  </si>
  <si>
    <t>8a50c576-1c63-46e5-b704-f7580e43796c</t>
  </si>
  <si>
    <t>6732a96a-7dfa-4455-a2cb-cef2adbaddf3</t>
  </si>
  <si>
    <t>7e1b2f2e-90ed-4251-8194-3c9aa7ae7c6b</t>
  </si>
  <si>
    <t>6b835910-ab09-4c56-baf4-71c5c9dd3ce0</t>
  </si>
  <si>
    <t>24eac447-f785-45c5-95c1-004cb162495c</t>
  </si>
  <si>
    <t>cb516819-8f43-4254-b1ec-ed05238cd52c</t>
  </si>
  <si>
    <t>fcd7837d-9d9b-4ae8-bb15-4f3bc10f9923</t>
  </si>
  <si>
    <t>8411e8ae-f343-4ed1-adda-392f34317c15</t>
  </si>
  <si>
    <t>d502e7c2-06db-4e5a-b02d-32e7ae236b56</t>
  </si>
  <si>
    <t>a79d9905-de48-4390-8939-8f5e126cf890</t>
  </si>
  <si>
    <t>1f5b56ac-201a-4c65-bf44-2a393590c1af</t>
  </si>
  <si>
    <t>b53881db-7635-4a99-bd14-8af58d96df90</t>
  </si>
  <si>
    <t>d940a1d6-a8eb-4868-b68f-5a228fb120e9</t>
  </si>
  <si>
    <t>2d63757e-c108-4557-beb0-beff9cbc8972</t>
  </si>
  <si>
    <t>6bf29ee0-29ba-4e05-b78b-6e8a814a20ab</t>
  </si>
  <si>
    <t>e39209d5-17ac-40d0-92d3-9fef3710d00d</t>
  </si>
  <si>
    <t>c5ff5ea7-b041-48f9-af22-42d7cc9ca8c3</t>
  </si>
  <si>
    <t>3415dd4c-47a6-4084-af04-0bf223dd23c3</t>
  </si>
  <si>
    <t>e55ae75d-c771-4e58-b202-28babdca905d</t>
  </si>
  <si>
    <t>d1bfffa5-747a-4db3-9623-871e41b4b5f9</t>
  </si>
  <si>
    <t>27279d33-37fc-4828-ba6b-45acd84e0571</t>
  </si>
  <si>
    <t>d518c218-2e1d-4b7f-9228-71e92811333c</t>
  </si>
  <si>
    <t>787392d0-765f-47d3-bcb6-c114633b1a39</t>
  </si>
  <si>
    <t>d30506c6-26a8-4437-a865-423afd6ea195</t>
  </si>
  <si>
    <t>70a77778-787a-489d-9086-592fd318861b</t>
  </si>
  <si>
    <t>069bea56-3fd9-4c0a-ba14-2e0907f6c189</t>
  </si>
  <si>
    <t>a414e612-c10c-4802-a159-31389e49efe4</t>
  </si>
  <si>
    <t>0223a200-df23-4d83-a0ad-2b407445e585</t>
  </si>
  <si>
    <t>fc308a5f-4ed1-43ef-a4b8-3edec613ff63</t>
  </si>
  <si>
    <t>a18ef709-10a5-4b80-9ceb-1b59a8683c82</t>
  </si>
  <si>
    <t>5e3dc836-169f-4c99-800e-4b4a8aaae588</t>
  </si>
  <si>
    <t>199f18b4-bb44-46bb-a405-e166894cf395</t>
  </si>
  <si>
    <t>0e3259a5-ba90-4299-af39-85b011deba3b</t>
  </si>
  <si>
    <t>933ebba5-2491-4063-aab4-70b1bed56b46</t>
  </si>
  <si>
    <t>714c78c2-b438-42c9-b3a1-8a39f6210d89</t>
  </si>
  <si>
    <t>cb9ad9f4-5dc9-43b4-bd4c-d15ecb74362d</t>
  </si>
  <si>
    <t>bebd87f0-1ffd-4e04-b6ef-4836c920111b</t>
  </si>
  <si>
    <t>5630e3cc-7598-48a7-87ec-306aff65ae4c</t>
  </si>
  <si>
    <t>5183bf1c-0220-4279-a767-a82d0d920b19</t>
  </si>
  <si>
    <t>1840fb05-7171-41c1-8ff0-7fb7917b976e</t>
  </si>
  <si>
    <t>bcb22869-d162-4581-b195-0efdd88a94d8</t>
  </si>
  <si>
    <t>221024cd-4874-447a-8437-39edda7834d5</t>
  </si>
  <si>
    <t>a2a58d18-5d91-4535-8a26-44d8cccc7d0c</t>
  </si>
  <si>
    <t>b57be056-5a98-4db3-a265-d7e805a39deb</t>
  </si>
  <si>
    <t>fbc89162-6744-417f-9e71-df80eef6f435</t>
  </si>
  <si>
    <t>6b7d4886-bdf9-4baf-a3c2-d18bda297505</t>
  </si>
  <si>
    <t>369991f7-afb4-450c-af29-26ba726adbb9</t>
  </si>
  <si>
    <t>42fc599d-9fa8-4fed-b96d-6700d2ec7850</t>
  </si>
  <si>
    <t>1bf4dab8-31c5-4cfc-a923-98921a4c08e6</t>
  </si>
  <si>
    <t>ab4bb984-9084-49ed-b506-b058f2db1858</t>
  </si>
  <si>
    <t>d412c8a8-e9de-45c6-b033-5b5f239e7253</t>
  </si>
  <si>
    <t>40c3c15c-8d8e-4f76-a12c-15ea696b43f2</t>
  </si>
  <si>
    <t>eb616e89-b01d-41ce-beb2-6af24ae30481</t>
  </si>
  <si>
    <t>f35de47c-2288-494a-9c03-d2eede008750</t>
  </si>
  <si>
    <t>d8a79c7a-dbe5-4abb-9489-1a4b320d2022</t>
  </si>
  <si>
    <t>f177b931-1e86-4a01-b733-6a60ab1dcb4b</t>
  </si>
  <si>
    <t>39814c5f-9751-49e0-b8f6-fe123de1d3b8</t>
  </si>
  <si>
    <t>e92f70a1-0369-4c95-a135-4d66f1a1062d</t>
  </si>
  <si>
    <t>1933479b-4baf-4218-ad84-f6d6328b9787</t>
  </si>
  <si>
    <t>21775455-d97f-4615-8b48-b3c8b0a3ca30</t>
  </si>
  <si>
    <t>fef6dbed-bf13-4029-955f-1834a39116f2</t>
  </si>
  <si>
    <t>28d48df6-a2b5-44df-b8e2-d81d97a2715d</t>
  </si>
  <si>
    <t>ba06a4ff-13db-44a4-b72d-fc5d8bfc030e</t>
  </si>
  <si>
    <t>c97e1fff-c01d-451a-a204-9d917c211513</t>
  </si>
  <si>
    <t>5617567d-52dd-475c-a626-1d6873bbbcf2</t>
  </si>
  <si>
    <t>84595f54-d6df-48a2-9625-c235726b4d5f</t>
  </si>
  <si>
    <t>6401963c-1228-4fb4-bd86-8414e308940b</t>
  </si>
  <si>
    <t>c3941f23-33cc-49f9-9cef-467dcaebd970</t>
  </si>
  <si>
    <t>ac4adf4d-f68f-4b13-886f-e5e95399d371</t>
  </si>
  <si>
    <t>ac156613-47ff-4d1d-9dae-4113324c64e8</t>
  </si>
  <si>
    <t>d64f5f59-11b8-487e-babc-a799c2fc9d90</t>
  </si>
  <si>
    <t>16fab76d-89af-4358-bcca-63908317e4cd</t>
  </si>
  <si>
    <t>2a20acb2-c170-4f8c-a728-5b1bc34c0c45</t>
  </si>
  <si>
    <t>Marmara</t>
  </si>
  <si>
    <t>d29447f8-1cda-48c9-a5eb-34cf79b895e7</t>
  </si>
  <si>
    <t>14a8629d-e421-4f30-b373-0d13b996123a</t>
  </si>
  <si>
    <t>c94df884-a229-4948-89f8-d1dcfd3992ab</t>
  </si>
  <si>
    <t>7da71fac-985f-4176-8a04-f3e669cdb9d7</t>
  </si>
  <si>
    <t>9859f64f-ba03-44fe-a300-57f4a2ae1a20</t>
  </si>
  <si>
    <t>5fe0a0d5-8f13-4fe7-a507-d52a41b4d180</t>
  </si>
  <si>
    <t>54fe6808-231f-4f4f-b44f-469c57700d37</t>
  </si>
  <si>
    <t>fe0b2cc0-7b4d-4f1e-8fee-ec4010e4810f</t>
  </si>
  <si>
    <t>47a082a1-e79c-4673-a910-2b5d0bfc2ded</t>
  </si>
  <si>
    <t>0e1161d6-3f54-4e62-af01-aa71474f265d</t>
  </si>
  <si>
    <t>545a1599-3ffa-48ec-896b-d9722f0f78af</t>
  </si>
  <si>
    <t>39c97c03-8909-4459-b065-66d288d5387f</t>
  </si>
  <si>
    <t>fb28d74d-c3bd-477d-91d3-c3fafd5c994f</t>
  </si>
  <si>
    <t>479958e6-c11f-493f-81c0-9efb8a669432</t>
  </si>
  <si>
    <t>a27ff794-cc5e-45cc-ae0b-3f3bad8940ea</t>
  </si>
  <si>
    <t>1fbc43dd-8ebe-4a4f-860f-d0d2e39822b5</t>
  </si>
  <si>
    <t>3052192b-0c53-421d-a52b-dc8ec5e77072</t>
  </si>
  <si>
    <t>b1e587d3-c01f-485e-8005-a387f7788680</t>
  </si>
  <si>
    <t>87c4c7c3-234f-4162-a12c-aef141062568</t>
  </si>
  <si>
    <t>8b8cdc50-2701-4909-a448-6a690e3593f2</t>
  </si>
  <si>
    <t>433d4775-138b-44d9-95b7-b64128bf8f41</t>
  </si>
  <si>
    <t>20c65e8b-03b8-434a-ba34-e5f1cb8f33b1</t>
  </si>
  <si>
    <t>e7ee1666-c6cd-4f9b-bc9a-b9d77331f822</t>
  </si>
  <si>
    <t>65a02f70-489a-4009-83b6-7397be28ad20</t>
  </si>
  <si>
    <t>d3f8b259-5d85-43ec-bd27-020bc6d7a29b</t>
  </si>
  <si>
    <t>1d1407d9-6464-458f-b2d1-49870bbaee1e</t>
  </si>
  <si>
    <t>5d89bdd1-4d7c-4e99-8555-69b5bf042cae</t>
  </si>
  <si>
    <t>e2de74b2-2374-4d13-93e3-3e068ba8156b</t>
  </si>
  <si>
    <t>37321d6c-bbfb-43b5-8bf7-3c6eadd07d47</t>
  </si>
  <si>
    <t>3d88cac9-bbde-4360-ab08-45a816cb5b6e</t>
  </si>
  <si>
    <t>e1d69bd9-490c-43a3-89d9-e8d03840a4c4</t>
  </si>
  <si>
    <t>98fdf4e0-2ceb-4505-ab2e-cf151dcb4243</t>
  </si>
  <si>
    <t>9465ddc3-bc65-4c00-ab27-c9c54847c67b</t>
  </si>
  <si>
    <t>81753ac8-4527-4fff-9cd4-c3ca16a2cb63</t>
  </si>
  <si>
    <t>cb8747a6-1b33-4060-8c59-955e304c1198</t>
  </si>
  <si>
    <t>bbb79a08-d894-42db-9f25-e78a86237961</t>
  </si>
  <si>
    <t>5ed98161-aab1-47bc-909f-ca86b1a583c9</t>
  </si>
  <si>
    <t>4a079817-2f4d-4fff-af4c-17bf289db392</t>
  </si>
  <si>
    <t>adf4b3ed-a98b-4038-aff7-986f5967d680</t>
  </si>
  <si>
    <t>58d9b11d-d8b5-4543-98eb-c59d6b58c41e</t>
  </si>
  <si>
    <t>9a66301a-cf71-4247-9feb-b35c10f0811c</t>
  </si>
  <si>
    <t>53166b3e-1523-4239-9ac5-af7baf47a379</t>
  </si>
  <si>
    <t>e67aeb26-9cf2-4575-aa3e-784c79d84c51</t>
  </si>
  <si>
    <t>8f4e84fc-f3c1-435d-946d-0d02f2814bc7</t>
  </si>
  <si>
    <t>94e24606-8e92-4ec5-956c-1e7832f6369f</t>
  </si>
  <si>
    <t>58f3f926-4ba0-42d8-b086-4c5b0cd558fb</t>
  </si>
  <si>
    <t>06db97f0-ac24-42bc-bada-7d889eeec00c</t>
  </si>
  <si>
    <t>187b2259-c54a-46e5-a079-f71b7ae8ef29</t>
  </si>
  <si>
    <t>e574ded7-0b60-4778-a68f-ccf04ae53d8c</t>
  </si>
  <si>
    <t>a8d6bf9b-253e-427a-a8ad-23d26eed81c5</t>
  </si>
  <si>
    <t>cd2f32c8-0653-4ae8-8d80-89bd8bb7a05f</t>
  </si>
  <si>
    <t>dd16ecc9-6e28-4473-a85e-454e5dfc1ba1</t>
  </si>
  <si>
    <t>ac13c442-1f3f-401c-a8d1-9151013c0af8</t>
  </si>
  <si>
    <t>d5fae1dd-792b-42a3-837e-b38131daa674</t>
  </si>
  <si>
    <t>7922179a-29a6-4a9a-a878-1a72aa172e58</t>
  </si>
  <si>
    <t>3b417a73-cde9-48d6-a16e-aff470ac62d4</t>
  </si>
  <si>
    <t>b29415ca-4853-4891-8cea-ad1fd31c9dac</t>
  </si>
  <si>
    <t>bbeefd56-ef04-43d0-b389-dc704f867c4b</t>
  </si>
  <si>
    <t>4d740a48-f0c3-4e79-8b75-7ddcfafd0fa6</t>
  </si>
  <si>
    <t>54c0a422-2f31-4402-823e-3ac88d34f483</t>
  </si>
  <si>
    <t>908cda16-fa81-4b56-a248-5b712ab5b7ab</t>
  </si>
  <si>
    <t>8e7fb7c4-2c7d-42fa-b968-cc3e2021a8c5</t>
  </si>
  <si>
    <t>7b50ef33-505d-4300-be54-a118cf275123</t>
  </si>
  <si>
    <t>1b11b981-7281-491a-a303-1d453d948d7d</t>
  </si>
  <si>
    <t>29db6963-d320-46a8-8456-90d3801a82cb</t>
  </si>
  <si>
    <t>a6d511b5-719c-4637-90ab-04b22d232121</t>
  </si>
  <si>
    <t>b192b723-4890-4607-89e9-5223da6a0b8c</t>
  </si>
  <si>
    <t>e3e05798-e6c1-41dd-aea6-d27c88ecbcd9</t>
  </si>
  <si>
    <t>795aac36-986b-4e57-8a39-30fcb759eb98</t>
  </si>
  <si>
    <t>b1b4149f-4eec-4ba4-b431-d27d00529f3f</t>
  </si>
  <si>
    <t>fc25a6c6-2de2-45b0-adc5-73541b0df3fc</t>
  </si>
  <si>
    <t>f3e033ea-a3b9-42b6-9b09-5ff3435d30a5</t>
  </si>
  <si>
    <t>3a3cd6c6-bfed-470e-b4a9-f25bb28a6523</t>
  </si>
  <si>
    <t>ba8ed442-6ef9-4798-bc6a-2ae990a4601a</t>
  </si>
  <si>
    <t>7a62b49f-055c-4ee1-94b2-7af18229b6aa</t>
  </si>
  <si>
    <t>d00b08ae-d08e-45d1-b3db-7679cdd4e635</t>
  </si>
  <si>
    <t>e77be9f9-9d04-455c-b887-e17e8bdaec19</t>
  </si>
  <si>
    <t>70caeb69-86a6-455a-bcdb-1c4fdd7d68a5</t>
  </si>
  <si>
    <t>43a21a32-2cd0-4932-aca0-b05e02c99d13</t>
  </si>
  <si>
    <t>ee40dfff-6732-4f35-84ff-20670cf4a9f5</t>
  </si>
  <si>
    <t>38671747-d50b-4021-8ab7-948377f565ad</t>
  </si>
  <si>
    <t>28e46561-97d7-44b9-b1f6-1b0f1a8ce662</t>
  </si>
  <si>
    <t>c8992d34-d385-4c80-be86-6df99d5d4e0b</t>
  </si>
  <si>
    <t>3a2715cb-9035-4941-9180-868578775799</t>
  </si>
  <si>
    <t>72de481d-e2c5-45e7-9a46-c70cc7e3bed4</t>
  </si>
  <si>
    <t>e69cb893-6fa0-4fcd-a412-52be2912a8f8</t>
  </si>
  <si>
    <t>c96f7e5a-0a03-49be-9033-66331e112c2b</t>
  </si>
  <si>
    <t>882b0f56-b855-40d9-a9cb-58e7fc5c4506</t>
  </si>
  <si>
    <t>550b2cf6-9731-4558-901f-61493a15f2d0</t>
  </si>
  <si>
    <t>6e43e7fe-2b95-4902-b92f-6ab7e72091c8</t>
  </si>
  <si>
    <t>ea9f3c75-e096-4a46-ad8b-f95c687df157</t>
  </si>
  <si>
    <t>42624e8f-2b69-49f7-8545-b92191591f01</t>
  </si>
  <si>
    <t>97cbf133-3f22-49b5-8819-cf0a99cfab9b</t>
  </si>
  <si>
    <t>15326e10-5e2c-4128-9fa1-cb51f555d527</t>
  </si>
  <si>
    <t>24739ad5-7c6e-47bf-bd38-dad1005f9ff4</t>
  </si>
  <si>
    <t>4b37c29f-9a84-4bae-a6cc-260344366ee1</t>
  </si>
  <si>
    <t>22079ce4-6585-44e1-9d4f-5db85375cbe6</t>
  </si>
  <si>
    <t>5f19fe23-b4bf-45aa-a62b-7e12646656e9</t>
  </si>
  <si>
    <t>fa04940a-a600-4b39-9070-9aa8028c058f</t>
  </si>
  <si>
    <t>fb475a99-33ba-46d2-8df6-fd87951c3e3b</t>
  </si>
  <si>
    <t>e0ada15c-55e6-4a28-89cf-c5f4963f8a35</t>
  </si>
  <si>
    <t>ac937932-0d07-469b-b095-18f4f3095bfa</t>
  </si>
  <si>
    <t>5a4c3ae4-3935-4483-a160-08801f97b089</t>
  </si>
  <si>
    <t>c02f24b0-6d50-42c8-a422-5e6b6cadceef</t>
  </si>
  <si>
    <t>b4e324a7-ce63-440c-9ae2-24d278ad532e</t>
  </si>
  <si>
    <t>3a58fb73-5fd2-4bf2-9ce9-d72ac995d27d</t>
  </si>
  <si>
    <t>93fa4577-98ed-4e4d-acae-5957299d3d27</t>
  </si>
  <si>
    <t>0a4482e2-2be9-4333-965d-f71a0095c88c</t>
  </si>
  <si>
    <t>667492dc-cb6c-4d7d-b5b6-a0d6e7b04ddc</t>
  </si>
  <si>
    <t>e11a29b0-c922-4511-8fa4-9d5b268b29b7</t>
  </si>
  <si>
    <t>5a6af391-f565-4d09-925c-166b71b657cf</t>
  </si>
  <si>
    <t>c69bcab3-39cf-4822-8e49-cf60bb9fdcf7</t>
  </si>
  <si>
    <t>3ab224a0-55c6-46d5-8c11-ceb229c0e729</t>
  </si>
  <si>
    <t>908a8d22-1cfd-44da-b27f-0bb067d56ebf</t>
  </si>
  <si>
    <t>dbf20b01-8cfa-4f09-8c72-89e1934b4288</t>
  </si>
  <si>
    <t>7f8b6b2e-658d-409b-aae4-6bce57237c41</t>
  </si>
  <si>
    <t>b8e3d5e3-deff-4fee-80c8-338255928f5e</t>
  </si>
  <si>
    <t>fc2769d4-1abd-4d86-b49c-03a2c80d869d</t>
  </si>
  <si>
    <t>84b51f06-b4ed-4f4a-87e3-31322183b6fb</t>
  </si>
  <si>
    <t>154837f6-acab-432c-90c3-a18726564b4a</t>
  </si>
  <si>
    <t>af400009-48bc-4a3f-9b2a-be59abd01a36</t>
  </si>
  <si>
    <t>e443b740-c6d2-479b-bea5-d97dfbd7ad50</t>
  </si>
  <si>
    <t>26b56873-626b-4a1b-834d-58c958f15ef0</t>
  </si>
  <si>
    <t>f7d260f2-921b-4669-830e-2160813ac7e6</t>
  </si>
  <si>
    <t>31d4d4c5-566a-4dd4-937a-1496789b9970</t>
  </si>
  <si>
    <t>bc55bf4e-7f18-4bb7-a3f8-d59b773d8c6f</t>
  </si>
  <si>
    <t>35c94210-edbc-4690-a9ea-2e757a45907a</t>
  </si>
  <si>
    <t>5e533de1-fcff-4d5f-a1f8-fc673ff6f187</t>
  </si>
  <si>
    <t>3d67c3b9-b939-408d-8300-3cb5dd2d740d</t>
  </si>
  <si>
    <t>b8c8dec7-5584-473f-9138-f241d33ca221</t>
  </si>
  <si>
    <t>308dca14-0f01-4137-9110-5512bf5a16eb</t>
  </si>
  <si>
    <t>fbe27b7e-180f-44cb-9990-67b6c1cc23ec</t>
  </si>
  <si>
    <t>12525bea-cc74-440c-8525-65639a7dfd29</t>
  </si>
  <si>
    <t>0d9bea1d-795e-4897-8a8e-8d7120d57a85</t>
  </si>
  <si>
    <t>e11bea97-3c02-4c8e-961f-b85de489ea2f</t>
  </si>
  <si>
    <t>b3e5d652-3742-4eed-b6bf-5f48938e8862</t>
  </si>
  <si>
    <t>c177f8d3-b60e-4af6-84fd-f2cb39d06d86</t>
  </si>
  <si>
    <t>54756fdc-90a7-4a08-848e-2a99e4ded438</t>
  </si>
  <si>
    <t>e64dd428-ba9a-4cfc-8ca7-032a945acd1d</t>
  </si>
  <si>
    <t>0a1b1aa8-b154-4dc1-a97c-cd75057a872c</t>
  </si>
  <si>
    <t>11b87353-6c40-4b23-a8bc-4dabf0ae655a</t>
  </si>
  <si>
    <t>3fec78a7-92eb-468d-88f6-f4a8cd38015e</t>
  </si>
  <si>
    <t>f46ed8fd-0411-48e9-8d7e-c7e2b28bfe97</t>
  </si>
  <si>
    <t>866d247e-2621-47fd-b359-7c7e586565d8</t>
  </si>
  <si>
    <t>5ac7078b-c819-490b-b3a6-84065543e52d</t>
  </si>
  <si>
    <t>7559bcb1-7a8c-4fc7-81cf-ec2b102cc496</t>
  </si>
  <si>
    <t>4e2a3114-b63a-4c38-8b91-4ed5a90d5ed9</t>
  </si>
  <si>
    <t>2681ed5a-8ff7-415f-bd17-0717e7c40f49</t>
  </si>
  <si>
    <t>5f1ecde1-170c-4582-ba9c-17419c31a13e</t>
  </si>
  <si>
    <t>9122f424-2983-4602-8db1-602330c58647</t>
  </si>
  <si>
    <t>66793258-1973-466f-9924-3a6855e5d762</t>
  </si>
  <si>
    <t>701f0a82-a1fe-4de8-860c-7ceb92fde962</t>
  </si>
  <si>
    <t>47545426-107b-4ac1-b484-b2a86e654f7d</t>
  </si>
  <si>
    <t>82d994a0-a4d8-4a22-9843-b284aec3b123</t>
  </si>
  <si>
    <t>24f22e32-90ae-4559-a89e-3252287ccfee</t>
  </si>
  <si>
    <t>0513a010-8936-4b76-b624-a1f711c5aac8</t>
  </si>
  <si>
    <t>ee3d31c3-90f9-4e23-8ea3-12fef603d076</t>
  </si>
  <si>
    <t>bfa0851d-aaae-4655-b3c0-3882a066fdfd</t>
  </si>
  <si>
    <t>6d2f2f50-9a01-45fc-abae-79f895ef2c80</t>
  </si>
  <si>
    <t>2ac83420-a8bc-4b17-84bb-fcd1fd0c65ac</t>
  </si>
  <si>
    <t>878f67c2-653e-4c3a-85c1-e57f8f4a357e</t>
  </si>
  <si>
    <t>08be23f4-0217-47a6-b1df-9c29902a3ef6</t>
  </si>
  <si>
    <t>494cb688-0a9c-4ed1-99a2-da95088a32d0</t>
  </si>
  <si>
    <t>da495ee7-5009-43d7-868a-86e039d3c3bb</t>
  </si>
  <si>
    <t>1273ad74-9d64-4d4f-9952-8e4286197790</t>
  </si>
  <si>
    <t>2cf94782-c979-4543-a32f-5a6107954595</t>
  </si>
  <si>
    <t>a10f731a-c988-4f68-b544-d37d9f5e09f9</t>
  </si>
  <si>
    <t>e1625ff3-247d-4a0b-a205-5bac6f01109d</t>
  </si>
  <si>
    <t>3e8138ab-2b87-4d38-9aff-45f5323c8f60</t>
  </si>
  <si>
    <t>a5dddd12-ebc6-4b68-8c73-1d731a9e7736</t>
  </si>
  <si>
    <t>cbc097aa-a520-4123-b6d1-ac15d9df14de</t>
  </si>
  <si>
    <t>aa7aaaae-4c7f-4403-92fd-8745321f8ac4</t>
  </si>
  <si>
    <t>b421d438-af2b-4a2a-960c-7f4c53f44549</t>
  </si>
  <si>
    <t>d26ea65d-1b93-4eb3-b2de-452f579afacf</t>
  </si>
  <si>
    <t>bda5d342-ec5d-4f2f-b0ed-825eec78b056</t>
  </si>
  <si>
    <t>ebc8baf9-f2cc-42ee-8610-4ae89877667c</t>
  </si>
  <si>
    <t>658819c7-4025-45a6-963b-b58bb30e4b90</t>
  </si>
  <si>
    <t>0396bf51-4360-41e7-bbc9-402e1d7f5f24</t>
  </si>
  <si>
    <t>b4df92c4-86f9-4177-9cd5-4e818b8944af</t>
  </si>
  <si>
    <t>3aa32609-141b-474f-a30f-115daaa6b010</t>
  </si>
  <si>
    <t>0067ede4-a717-4565-833c-6e8909fc0949</t>
  </si>
  <si>
    <t>5ff88840-050d-4800-a608-17580392dc45</t>
  </si>
  <si>
    <t>e3e277cb-e4fe-438b-8c53-48c678916090</t>
  </si>
  <si>
    <t>7e6914c1-c563-4423-967e-429fb18a04bd</t>
  </si>
  <si>
    <t>14f3ae89-6b5a-47e1-8cbd-889cc5017c9e</t>
  </si>
  <si>
    <t>78500afe-c4fd-42b7-93ad-e0614f8fe5e5</t>
  </si>
  <si>
    <t>f5144962-571c-4012-856d-23914baba95d</t>
  </si>
  <si>
    <t>9c7aa539-eaef-4206-b447-0cc77d6fd548</t>
  </si>
  <si>
    <t>efae6b11-7a9f-4389-8a69-ab8342fd36aa</t>
  </si>
  <si>
    <t>e5322639-1307-424c-9110-4e1dee32272e</t>
  </si>
  <si>
    <t>8830b2ff-bf72-4474-a77d-3dcbbb7f64b4</t>
  </si>
  <si>
    <t>031b01a1-fb20-4f88-b1cc-bcd4e4958d4a</t>
  </si>
  <si>
    <t>9af45538-86be-46f3-a0fc-13df890e4da2</t>
  </si>
  <si>
    <t>e13dc220-4527-455b-88f8-3bf4ecded7de</t>
  </si>
  <si>
    <t>209f72f0-4124-4f6b-9891-337e9dbbfa11</t>
  </si>
  <si>
    <t>0006e9cd-4802-47b6-90a2-5721137483b6</t>
  </si>
  <si>
    <t>410c7560-1f07-4903-8e30-50b1a449ad90</t>
  </si>
  <si>
    <t>6000457b-a61e-49ab-8a17-e766cbf7df3d</t>
  </si>
  <si>
    <t>c0f6d716-c01f-43f8-8ba6-7c24d5a614b9</t>
  </si>
  <si>
    <t>73c81002-5abf-4b98-85a7-7f6f69d9aed3</t>
  </si>
  <si>
    <t>1f6039a1-2385-42f0-a2b3-62d23b824ccc</t>
  </si>
  <si>
    <t>6817d460-89fd-41ba-a7e5-b17b9184bb7e</t>
  </si>
  <si>
    <t>7f4337c3-e060-49ca-ac61-5d2302aef28f</t>
  </si>
  <si>
    <t>285eefe9-4d0c-45aa-ae11-80d6e72f14f7</t>
  </si>
  <si>
    <t>b8aeb752-b061-4492-8fad-f8ffc4024148</t>
  </si>
  <si>
    <t>e75aef21-0eb4-4a80-9ee8-f0f0382a1231</t>
  </si>
  <si>
    <t>a6669634-8589-4aa9-8374-4325a9b31106</t>
  </si>
  <si>
    <t>9138a8ef-e94b-4bab-b3f3-5d74592e2c31</t>
  </si>
  <si>
    <t>fc0ba385-7b07-4408-8f1e-1a43dbae68a4</t>
  </si>
  <si>
    <t>1c54e5b1-3be5-4ead-ba6b-6049e9afb2ab</t>
  </si>
  <si>
    <t>118c8f24-04bc-4e08-abb9-9cfe2e32f3e5</t>
  </si>
  <si>
    <t>386df901-a6f6-46a9-81d8-c3bfa1d39a41</t>
  </si>
  <si>
    <t>2849b983-fa72-4fbc-9464-d4ce94cb71eb</t>
  </si>
  <si>
    <t>136a6a4e-f4e9-4fa6-82c3-845666dc9732</t>
  </si>
  <si>
    <t>62459b51-a0f9-4956-9e29-48881adbcdad</t>
  </si>
  <si>
    <t>32a01f67-6672-4833-aa5c-45b0ba4ad8df</t>
  </si>
  <si>
    <t>0ec0153a-6399-4889-aa98-9ba153a9cce6</t>
  </si>
  <si>
    <t>7b06309d-fb90-4010-b75c-76be9d64522e</t>
  </si>
  <si>
    <t>d8e9287f-51a2-46e6-8662-868c15da50cb</t>
  </si>
  <si>
    <t>d8365dcc-d921-4965-9150-423064e3c979</t>
  </si>
  <si>
    <t>1deb6afa-ca94-420a-8ac0-1d5e5ab5a1f9</t>
  </si>
  <si>
    <t>c4a8c78a-452a-4c74-ab40-f03a55cbe310</t>
  </si>
  <si>
    <t>cf683275-ee33-439c-9469-8c29a4a60210</t>
  </si>
  <si>
    <t>75de3007-bd6d-4abd-bce0-b0108dbeee5a</t>
  </si>
  <si>
    <t>17763647-e739-49cc-bee8-382b7dd9539b</t>
  </si>
  <si>
    <t>cea96b79-52f2-4f05-b0a0-7803a3d366b8</t>
  </si>
  <si>
    <t>2a4057e0-b797-4054-9601-937a22af5175</t>
  </si>
  <si>
    <t>d69d6fe1-8ffc-4538-bf26-be6ff86fc322</t>
  </si>
  <si>
    <t>d4b4d6a4-1b99-4731-a899-3faeb70505c6</t>
  </si>
  <si>
    <t>c35e6605-a6c3-4067-bc8d-f663b9db123c</t>
  </si>
  <si>
    <t>675b7597-b893-4c0c-87f7-f0fba720326e</t>
  </si>
  <si>
    <t>5c61c1ea-0fd9-4047-bc23-29cca85e7cc9</t>
  </si>
  <si>
    <t>b3d3e154-70af-4312-bc8b-8ee1b949f6fb</t>
  </si>
  <si>
    <t>98490305-981e-48b4-ade6-3d04e6ff4b82</t>
  </si>
  <si>
    <t>6448f347-d021-46ef-a457-a7f79f202f4c</t>
  </si>
  <si>
    <t>eb390a1d-ad7b-40bf-a0fe-ec068588e99b</t>
  </si>
  <si>
    <t>d6857d17-8ea1-41f4-bcca-e1ae90acc075</t>
  </si>
  <si>
    <t>6f1ebb45-edd9-482e-8261-7e2bc12c0fcd</t>
  </si>
  <si>
    <t>56163b7b-240f-4f63-8b19-0d847de1cddc</t>
  </si>
  <si>
    <t>3b59277c-9296-45b8-a1f6-b54176a7a76c</t>
  </si>
  <si>
    <t>53d78537-cf13-400b-8ed0-a72d182d0b21</t>
  </si>
  <si>
    <t>450de553-b044-42ce-96b6-df213db8769f</t>
  </si>
  <si>
    <t>0b793081-650d-4a0a-abf4-d19e5dff882f</t>
  </si>
  <si>
    <t>fea25253-b580-45fa-a0d5-b19b5d4fc16a</t>
  </si>
  <si>
    <t>e335dd74-9927-4bd6-b88b-1b1a515f6c9e</t>
  </si>
  <si>
    <t>9d89d11b-e18e-40b4-b3fd-9fb7ecbdd40f</t>
  </si>
  <si>
    <t>e01c24f5-2384-4b3e-b3d0-23a7884d1d6c</t>
  </si>
  <si>
    <t>50b1565e-af30-4fa5-ae78-7e4e10af2c68</t>
  </si>
  <si>
    <t>4e6b62d4-0046-4ccf-a841-8970b934f11e</t>
  </si>
  <si>
    <t>b4d038dd-944c-4cdd-b9a9-d830976abef3</t>
  </si>
  <si>
    <t>de9f14b5-2368-4b77-9c07-efe2c2326f3e</t>
  </si>
  <si>
    <t>2e7b80ab-8130-4045-87b7-f6b9dc92a349</t>
  </si>
  <si>
    <t>69936f0d-3960-457e-985f-eecde343a929</t>
  </si>
  <si>
    <t>38f9a0b9-445b-411b-be77-52a2146ecee4</t>
  </si>
  <si>
    <t>5cb3db89-15b2-491c-9601-36e415cf4d1f</t>
  </si>
  <si>
    <t>cea73e63-823c-49df-9901-63310579c188</t>
  </si>
  <si>
    <t>89173942-b49b-439c-b8d6-732ea10abdb8</t>
  </si>
  <si>
    <t>54c65fb6-d455-4dd5-b395-68aad7d9e534</t>
  </si>
  <si>
    <t>271ed2d1-51ad-4e67-92b0-afc4dbda08bc</t>
  </si>
  <si>
    <t>432cb820-ff3f-4f39-85e0-c99f15ae8fb3</t>
  </si>
  <si>
    <t>3f028891-4626-4cf7-b940-8b387f97ea5d</t>
  </si>
  <si>
    <t>8b5d56cf-3dab-4874-9b58-9bc628c10bcf</t>
  </si>
  <si>
    <t>2423609e-0f42-4248-b928-1087cbea2826</t>
  </si>
  <si>
    <t>01b5a7f6-2ad4-49ab-b12b-ecec338e1042</t>
  </si>
  <si>
    <t>f5fad80f-863a-4e06-a2ee-11be835899cc</t>
  </si>
  <si>
    <t>df266d75-499c-4d19-8543-3b20ad36b164</t>
  </si>
  <si>
    <t>ff2986b1-4222-4fbc-b9ff-5883bf2bbd9d</t>
  </si>
  <si>
    <t>bce972f1-1e70-4d15-ac5c-ea8c025ec7bd</t>
  </si>
  <si>
    <t>cfbf1bc6-d37c-4e63-964e-0c7655246442</t>
  </si>
  <si>
    <t>22aa0d53-ff13-4722-b7a0-4c493ee472f0</t>
  </si>
  <si>
    <t>e443a579-3516-4f85-829b-4a023f809f31</t>
  </si>
  <si>
    <t>deda2eec-4e13-4ccd-a1b9-f64bb0177f06</t>
  </si>
  <si>
    <t>930bca6d-e555-45fa-892c-b0181fa07197</t>
  </si>
  <si>
    <t>251752c2-68b2-4b11-9636-57d2c9343600</t>
  </si>
  <si>
    <t>3608925e-e474-4469-9e7d-47ecfb64dc36</t>
  </si>
  <si>
    <t>ae26fc56-5f52-471b-a648-ed373578046d</t>
  </si>
  <si>
    <t>8a88590e-84d1-441d-b01a-e6d9a311aa6b</t>
  </si>
  <si>
    <t>10d741de-d76c-4c23-b264-b6b5c2a5dbf3</t>
  </si>
  <si>
    <t>20c9faf4-548a-4fb4-b536-7a6b54793833</t>
  </si>
  <si>
    <t>130ac8ec-98b1-4458-b87a-e1a921b6e435</t>
  </si>
  <si>
    <t>b3fe232f-43c7-47cf-9387-f47a2736fbec</t>
  </si>
  <si>
    <t>6dd3d385-d547-4fef-924d-b4fa882ec390</t>
  </si>
  <si>
    <t>4a6c3128-ecb9-4041-b105-cc571f00c224</t>
  </si>
  <si>
    <t>b9661dae-1d27-455d-b7c4-812d106d704e</t>
  </si>
  <si>
    <t>c5b1caa0-953e-4a46-93fb-c9080bc34cab</t>
  </si>
  <si>
    <t>2483b91b-14f2-4902-82ca-6eda6dab5b5c</t>
  </si>
  <si>
    <t>4fa04b0c-dec9-4dff-ad66-a4cebf482ddf</t>
  </si>
  <si>
    <t>1856d12a-6903-4a3b-8ce2-64c572f32e92</t>
  </si>
  <si>
    <t>dd19356b-31f4-49ec-86f8-1f89653854de</t>
  </si>
  <si>
    <t>c9c10fbc-2588-496d-93aa-55b098722776</t>
  </si>
  <si>
    <t>68940650-f676-4df2-8e30-7ee17af14f63</t>
  </si>
  <si>
    <t>f42902ad-28a1-4a9f-8857-6b1a4d919083</t>
  </si>
  <si>
    <t>1023ac3f-bf29-4628-934b-0bb403f05ed3</t>
  </si>
  <si>
    <t>e5c4ae9e-7e91-49c3-91ca-82ce80ac197d</t>
  </si>
  <si>
    <t>25f91e74-00e7-4692-971a-5d6ac7d24d4e</t>
  </si>
  <si>
    <t>3d6bb68a-6d30-4f47-afda-4748ee7e70a1</t>
  </si>
  <si>
    <t>64e03fd9-e897-44e9-980e-fb8729bfe565</t>
  </si>
  <si>
    <t>68dd7c9c-a3a9-47fc-9fb7-a255d9b6fb1d</t>
  </si>
  <si>
    <t>8772353b-a0be-4319-9c66-7a8c9001e6f1</t>
  </si>
  <si>
    <t>71e1ea69-4efe-4946-9e1b-0c83828fe7af</t>
  </si>
  <si>
    <t>6e1b0c55-98f6-49bc-85c3-758e5cd87b12</t>
  </si>
  <si>
    <t>b893ee82-d9f0-4520-9f6c-fad9f495a0f7</t>
  </si>
  <si>
    <t>5bddd961-6cf2-4129-b371-2057f59bd0be</t>
  </si>
  <si>
    <t>577f83bc-e027-401a-b499-241568e487f3</t>
  </si>
  <si>
    <t>6c41aa2b-9d11-44b3-a724-334de0ac5100</t>
  </si>
  <si>
    <t>20c7addf-1daf-429e-8496-c9f45501ffc5</t>
  </si>
  <si>
    <t>6daedec3-8583-4556-94b4-eb8a8e96872d</t>
  </si>
  <si>
    <t>9c3e3cbd-77d1-45b9-8b99-48d842063e45</t>
  </si>
  <si>
    <t>600bf6dc-6da2-4421-8d18-efb3c1e1d97d</t>
  </si>
  <si>
    <t>c4b5a954-ec7b-44ea-8b60-9b53bf8d038a</t>
  </si>
  <si>
    <t>eb64d40e-691b-4792-9085-c3532925b0ec</t>
  </si>
  <si>
    <t>f7dfabb9-b547-4dec-8488-9e736d96f076</t>
  </si>
  <si>
    <t>94524f4a-f5e9-4a88-b6f5-e9643a952ded</t>
  </si>
  <si>
    <t>0929fab4-04fd-44ba-8e35-dc1dacf152c2</t>
  </si>
  <si>
    <t>6933a3d2-372f-44b1-b68e-3c87cc1f6301</t>
  </si>
  <si>
    <t>1ebe1c2d-09e0-4295-8579-5f917d27e470</t>
  </si>
  <si>
    <t>d1fd33e5-a070-4c32-ba50-6c23d07248be</t>
  </si>
  <si>
    <t>3f7c4b2a-bffc-4b85-ad11-5f993a3549bf</t>
  </si>
  <si>
    <t>e16fde2e-0f92-42e3-b00c-a242358dbbc2</t>
  </si>
  <si>
    <t>22fe90dc-cc82-4185-9ba4-dab3c7f6e10d</t>
  </si>
  <si>
    <t>531fd9fb-7440-4557-bb7d-29e2d10ca317</t>
  </si>
  <si>
    <t>e730f1e1-561b-460a-8163-96dff1083a76</t>
  </si>
  <si>
    <t>3d30b117-e4cd-4ff4-9eb5-366896792fe5</t>
  </si>
  <si>
    <t>2a9dc9af-86ab-47ba-a5bf-eb5d2f515e51</t>
  </si>
  <si>
    <t>dbd362a5-6773-496c-85e6-ebf673ee5498</t>
  </si>
  <si>
    <t>1116631b-70a8-4cc5-907a-f938dcdda055</t>
  </si>
  <si>
    <t>c708844d-fdf4-477d-9b20-0760f96310e7</t>
  </si>
  <si>
    <t>0c3bed67-e15a-4c13-8612-f6260f6d7132</t>
  </si>
  <si>
    <t>1b55a52f-ddb4-4fdb-a5f0-dddb43ded55a</t>
  </si>
  <si>
    <t>fbb859c9-898e-494b-a802-1a0a18e70c50</t>
  </si>
  <si>
    <t>447510a1-fe4e-436e-8999-89bf6879d791</t>
  </si>
  <si>
    <t>3b1a14b3-7efe-40c6-9b70-ae731be6c1d5</t>
  </si>
  <si>
    <t>67c91c36-596e-40ae-aacf-3976041cbc8f</t>
  </si>
  <si>
    <t>24d3c0dd-b6b5-4bc0-a230-84bbdaa8498c</t>
  </si>
  <si>
    <t>e5dd8b9f-5700-40ea-b104-9f48c07e6321</t>
  </si>
  <si>
    <t>8e8ac81f-1fe1-464d-a64f-e47ef448ed40</t>
  </si>
  <si>
    <t>7078787d-b101-4716-beaf-84147d92e686</t>
  </si>
  <si>
    <t>ad2db228-9c4d-4f4d-9ccf-ddf52c581e00</t>
  </si>
  <si>
    <t>8c2b608f-110a-4657-82e9-381c179a1e14</t>
  </si>
  <si>
    <t>e4f7e1f5-3d1b-40d2-9f74-058fa47529ed</t>
  </si>
  <si>
    <t>eb5e20a6-19b7-464f-8ea0-dd7cea548194</t>
  </si>
  <si>
    <t>d50923d8-e568-4d3e-ae7b-29937b07f010</t>
  </si>
  <si>
    <t>826fa7df-506f-423e-978a-fcc4a593344e</t>
  </si>
  <si>
    <t>11b4d3a0-2f7b-478a-a8e9-524e625bcf4f</t>
  </si>
  <si>
    <t>17642f2b-84c3-4500-860c-905bef3d2489</t>
  </si>
  <si>
    <t>82877474-ef1f-4316-9587-1fe03d78cc6a</t>
  </si>
  <si>
    <t>e531f37c-28c7-4633-8b6f-349700f84fc1</t>
  </si>
  <si>
    <t>f5814762-bb9a-4df9-95ce-be9330607760</t>
  </si>
  <si>
    <t>094a4df6-a3db-4bb4-a3c5-6abc54921cb1</t>
  </si>
  <si>
    <t>8bf843d6-e5e5-48ef-8153-862a93068c0b</t>
  </si>
  <si>
    <t>ba910189-022d-42df-9a2c-b48316187b76</t>
  </si>
  <si>
    <t>6fa30e76-1d3b-4fe8-a75a-d80eec725a6b</t>
  </si>
  <si>
    <t>4781aeb0-53a5-499d-9662-33094d019449</t>
  </si>
  <si>
    <t>fba297a1-053d-45eb-b3cc-68bf3c942d09</t>
  </si>
  <si>
    <t>0eb6c51e-de48-4bdf-bbe8-98f72d9d7414</t>
  </si>
  <si>
    <t>7c1dcf98-0f03-44af-949a-50a370465daf</t>
  </si>
  <si>
    <t>6d679fdf-356d-4829-907e-537ccd56948d</t>
  </si>
  <si>
    <t>1a8f4402-56a5-43b9-a566-c420618bea0e</t>
  </si>
  <si>
    <t>5fd3c61a-c624-4ef2-8ef5-7ecf210de644</t>
  </si>
  <si>
    <t>9f35cc2d-d3af-46f1-8b88-20c62833d1e2</t>
  </si>
  <si>
    <t>627b5136-a3f2-4833-8866-21243683ce61</t>
  </si>
  <si>
    <t>baac4024-9715-48d9-b2a1-92cc1e418e43</t>
  </si>
  <si>
    <t>ab1217b0-6bf1-4eeb-874a-77fe4646b53f</t>
  </si>
  <si>
    <t>b1e040b1-ac0e-428f-b818-cd2c7d9e0591</t>
  </si>
  <si>
    <t>09c12034-c3de-43c7-baf8-22b3605122bb</t>
  </si>
  <si>
    <t>07557ce0-7bb8-475e-909f-f75cec4e122b</t>
  </si>
  <si>
    <t>e87eee09-6514-4e56-8e48-ada53c394c4a</t>
  </si>
  <si>
    <t>df40c627-db5d-410c-8504-00a69ccca7b2</t>
  </si>
  <si>
    <t>610c3bba-0a18-4303-b50f-76a353a16171</t>
  </si>
  <si>
    <t>4b21c3e3-a090-485c-bdbc-383393f71fc4</t>
  </si>
  <si>
    <t>8e7e616d-e03d-4654-89d1-4c6179b66868</t>
  </si>
  <si>
    <t>55a7df05-b315-447a-ab83-0c9eb8fb36f8</t>
  </si>
  <si>
    <t>d2baf288-e7f0-49bb-a8ba-fefbfc4da1f9</t>
  </si>
  <si>
    <t>4ab6545e-3ecb-459b-8dab-2ef4cbd21d36</t>
  </si>
  <si>
    <t>a1ae3858-cd38-4cc7-af0e-ffaa02f2e855</t>
  </si>
  <si>
    <t>8453d2be-bf25-4273-90cf-dc616ea8858f</t>
  </si>
  <si>
    <t>c8c5f8f6-ffe6-4156-8640-c6342b820baa</t>
  </si>
  <si>
    <t>4752847f-a263-415b-9514-090bf1392dd2</t>
  </si>
  <si>
    <t>cad20e48-d18a-4632-adf0-f5cad04a7702</t>
  </si>
  <si>
    <t>d07274f0-5c46-4e9b-8972-5e7b6e8b032c</t>
  </si>
  <si>
    <t>d88add9a-8c6e-4414-9098-eda1a14765cc</t>
  </si>
  <si>
    <t>50705968-0d78-40de-ba88-571125273bdd</t>
  </si>
  <si>
    <t>a1787d85-ff19-4dc8-8983-b9a0f06c4219</t>
  </si>
  <si>
    <t>eb34979f-1c0d-4a19-a51b-b3e921017be9</t>
  </si>
  <si>
    <t>6db51e9b-5eae-44d4-bd34-13121c4d3c20</t>
  </si>
  <si>
    <t>0e72b48c-88b0-4cc8-a300-e2c424de2ddb</t>
  </si>
  <si>
    <t>eb234e51-a24f-455e-898e-d56b2f99459d</t>
  </si>
  <si>
    <t>74d7dde5-4f1a-46f1-94e3-d7998094d2f1</t>
  </si>
  <si>
    <t>6ad7849e-08f7-4206-8934-c6b5e9021884</t>
  </si>
  <si>
    <t>d6923471-d588-44f6-9b7e-ba81913b7702</t>
  </si>
  <si>
    <t>d05b3a64-aed4-4b93-851d-6c5114937095</t>
  </si>
  <si>
    <t>c058efca-0176-48b3-b7a2-913e3a71a25c</t>
  </si>
  <si>
    <t>e53b194f-b64c-47bd-97b9-dc8f2428db0c</t>
  </si>
  <si>
    <t>df8d3d21-c958-446e-8cee-3bb43310fab3</t>
  </si>
  <si>
    <t>39825648-ab28-43c0-8452-697cb36fac78</t>
  </si>
  <si>
    <t>04d1a794-7eb6-4ace-8460-be8d21ff202d</t>
  </si>
  <si>
    <t>537700c7-5a34-4f45-ba09-387cd40a1579</t>
  </si>
  <si>
    <t>5ffe3397-0a0d-44cb-9937-929a51d9ecc5</t>
  </si>
  <si>
    <t>690e5cea-477c-462a-83f8-e346690dd875</t>
  </si>
  <si>
    <t>660281ce-5c7f-46ea-85b8-089412f20b7a</t>
  </si>
  <si>
    <t>aa4a1db2-a3d6-4e46-8ebf-2b61e5bf8a5e</t>
  </si>
  <si>
    <t>a9772ff2-1adc-4e74-b0e2-74f73c52fba7</t>
  </si>
  <si>
    <t>544741bd-4358-4015-b270-1657acfab591</t>
  </si>
  <si>
    <t>38a0e7b1-2d20-45fc-8cb5-dd3d12c37e71</t>
  </si>
  <si>
    <t>4ccb9ed6-61cd-4ea8-8027-76e364570dcb</t>
  </si>
  <si>
    <t>3a10c70e-eebd-4a61-801f-772517c59585</t>
  </si>
  <si>
    <t>0c4e8ddb-f7db-439b-b869-f11b3e66a29b</t>
  </si>
  <si>
    <t>d77176d1-53b6-4ad9-a9de-08a7646d5599</t>
  </si>
  <si>
    <t>9bb56ae6-f237-465f-a838-290433a87c46</t>
  </si>
  <si>
    <t>1d924b47-589e-4c98-897d-09122fa67a49</t>
  </si>
  <si>
    <t>809dc2f1-eb9d-4a2b-b369-2102f0655925</t>
  </si>
  <si>
    <t>7f5e21e5-76f3-498d-af60-fbd4818de6fc</t>
  </si>
  <si>
    <t>dcc0ce44-0b78-4064-b2fd-9ebb25792a69</t>
  </si>
  <si>
    <t>7af9d21e-cf1b-43c6-9fb7-910e92a3a883</t>
  </si>
  <si>
    <t>77797711-0de2-44ab-a1dd-d6935ba3640d</t>
  </si>
  <si>
    <t>b750f708-0fd3-46e0-a303-6f6105e10c11</t>
  </si>
  <si>
    <t>066a241d-b4f5-4259-be50-255afe7b9ab8</t>
  </si>
  <si>
    <t>3586624b-92ac-4b53-b000-3b45e14069b2</t>
  </si>
  <si>
    <t>d7f2688b-b282-42b3-a6c0-23b540a16d5a</t>
  </si>
  <si>
    <t>a6d0ece2-6812-4477-9145-1d116d04aa7f</t>
  </si>
  <si>
    <t>e49a3a65-6c9b-4625-b0e2-b017655c2d02</t>
  </si>
  <si>
    <t>79edbf4e-7f97-48b5-b145-b3286f29b1b8</t>
  </si>
  <si>
    <t>068d742d-7d66-47ae-bbec-25f1af84b913</t>
  </si>
  <si>
    <t>c01f86c7-e16b-4703-b5b5-c982ac492aa9</t>
  </si>
  <si>
    <t>f75db828-e1ca-4577-a3dd-1e5e49e8bebf</t>
  </si>
  <si>
    <t>7c2f1eb8-9b6d-4747-a98d-99482b9ed15e</t>
  </si>
  <si>
    <t>4fcba729-853c-48c4-9efd-06b306212b77</t>
  </si>
  <si>
    <t>d0a6da99-97d2-4f5c-91c1-cd099accbf48</t>
  </si>
  <si>
    <t>a5d28dd1-abd8-45a0-9963-fb381a262c59</t>
  </si>
  <si>
    <t>47e027af-2b7e-4e31-a295-dcfcd352a2bb</t>
  </si>
  <si>
    <t>680b9695-216c-4fd5-a9d9-b036a3c3d58d</t>
  </si>
  <si>
    <t>97fd6649-112b-4d6a-bf72-165011d70be0</t>
  </si>
  <si>
    <t>123a8fc9-f730-4b50-aa00-67b975dbc0f0</t>
  </si>
  <si>
    <t>7fdf1f1d-346a-4c00-8647-e225a85b6d82</t>
  </si>
  <si>
    <t>7b504cbb-b623-41a5-a4d9-3bd9f085da60</t>
  </si>
  <si>
    <t>4b337b2b-2c04-40a6-a350-ec0781714588</t>
  </si>
  <si>
    <t>fcc9dc5d-2603-4fa6-b084-8a3a71b40b6a</t>
  </si>
  <si>
    <t>20def0bc-fbaf-4526-ba03-27bf053d46b3</t>
  </si>
  <si>
    <t>b38678d3-47aa-4116-b726-befd65ac4c72</t>
  </si>
  <si>
    <t>13f39ec1-4cd0-481c-95b0-dec9f3acb0c3</t>
  </si>
  <si>
    <t>34e4170d-7df1-4a42-b165-108a9110ec61</t>
  </si>
  <si>
    <t>d44704d5-c271-46b7-b86b-ca8326324365</t>
  </si>
  <si>
    <t>04db1b98-0a5f-4281-8424-499b01181bba</t>
  </si>
  <si>
    <t>eb76c308-9aee-4faf-b0c2-85970c5886a1</t>
  </si>
  <si>
    <t>d87e332b-b097-43d5-aba4-15eab1c76c94</t>
  </si>
  <si>
    <t>3322f7cd-11f5-4f22-bde6-265b84e74ddb</t>
  </si>
  <si>
    <t>2a2446b0-9c8c-4866-876c-2e73441b5ec0</t>
  </si>
  <si>
    <t>ef9e8804-bc17-4811-acf0-b8b04efb64d9</t>
  </si>
  <si>
    <t>42807a5d-3fdf-403c-8418-0f31d0c6ab01</t>
  </si>
  <si>
    <t>736d010b-6db5-4717-bee4-6abe1d9e5d0a</t>
  </si>
  <si>
    <t>95817e59-927b-4a81-9bb1-4ce5d2533dd8</t>
  </si>
  <si>
    <t>d4c41631-37cb-464e-8ba8-be97386d460a</t>
  </si>
  <si>
    <t>811737a0-5c20-41c1-9cc8-3ae95db149a4</t>
  </si>
  <si>
    <t>8515372b-48d1-4ed2-96cd-d8a6f170e8b4</t>
  </si>
  <si>
    <t>c41d970f-2760-4daa-ae16-a3877c2cd737</t>
  </si>
  <si>
    <t>b31f19b5-b915-4675-914f-a1d5c7713b35</t>
  </si>
  <si>
    <t>4c39c0ad-2ff5-4cec-aebc-f3245e48ffef</t>
  </si>
  <si>
    <t>1a0f2238-1325-4851-91c2-d00e11081d64</t>
  </si>
  <si>
    <t>6f8c4b57-3a44-4758-a07c-57270512ba4f</t>
  </si>
  <si>
    <t>3906f38a-2182-4cc5-b4c4-67890cbcd44c</t>
  </si>
  <si>
    <t>ead81db5-fbe7-4433-a6f6-ed4bfc617d93</t>
  </si>
  <si>
    <t>61ccda54-bae9-4195-9dd7-6cb5207629c5</t>
  </si>
  <si>
    <t>ef8b3875-b4f8-4b70-8588-411eaa3d8005</t>
  </si>
  <si>
    <t>6449add6-82da-4142-81fd-11c73efc7e82</t>
  </si>
  <si>
    <t>f707729a-6ea9-47d0-bafd-33895d8d0355</t>
  </si>
  <si>
    <t>023b6ba1-bb5f-4036-ae0f-91c7d259f1a8</t>
  </si>
  <si>
    <t>af897684-8c29-4e5a-a7fa-2b3a9efe033e</t>
  </si>
  <si>
    <t>ad41e492-0f35-42ef-b63c-d4f23b1b328b</t>
  </si>
  <si>
    <t>6c5ce521-e2e9-4b44-b224-c48183732574</t>
  </si>
  <si>
    <t>18e144d5-8710-4637-9da9-f50de32ff4ac</t>
  </si>
  <si>
    <t>bfa55ceb-bfbf-42a5-81c1-6e6ef6f55630</t>
  </si>
  <si>
    <t>6cc1f045-834a-4396-ac18-fde4412972fb</t>
  </si>
  <si>
    <t>d8218124-1a43-46ad-9948-9f18e479dbab</t>
  </si>
  <si>
    <t>ff6b71be-3cd4-4a00-8821-af90ce138eec</t>
  </si>
  <si>
    <t>fcb6620d-4ce4-4c15-93c2-53d8571af446</t>
  </si>
  <si>
    <t>d40bfe64-1c5b-41a7-a0d4-a48d29d0ee63</t>
  </si>
  <si>
    <t>86c9271f-c07a-4f2f-bc79-fd3a7759282e</t>
  </si>
  <si>
    <t>f727dbc0-527c-4c35-affb-54228d832bc9</t>
  </si>
  <si>
    <t>457ea04c-67a0-4bc2-885a-14c1b52bfd53</t>
  </si>
  <si>
    <t>f56b63a6-86b9-4812-9c9b-e048121ddf95</t>
  </si>
  <si>
    <t>3e2ed5f2-633e-4a58-8d20-8413c38e57a1</t>
  </si>
  <si>
    <t>53e26898-bdce-48b7-8635-e109c44bd4bb</t>
  </si>
  <si>
    <t>d1371777-63b9-4b56-9466-2ca6a1056efd</t>
  </si>
  <si>
    <t>b956f1ff-28f7-4770-9a7d-d57606583c32</t>
  </si>
  <si>
    <t>8fcff47c-821d-4137-8755-59c5736a39ba</t>
  </si>
  <si>
    <t>cdc235e2-7068-469b-b482-c32fc84ac649</t>
  </si>
  <si>
    <t>277454ff-0180-444b-9813-2a431c31c3d1</t>
  </si>
  <si>
    <t>c0d1b646-576a-4ede-adf4-49294824e46f</t>
  </si>
  <si>
    <t>729b6d00-d463-4109-9b28-ea21aff3a966</t>
  </si>
  <si>
    <t>7670662f-0c6a-48e2-b08d-effcf4f3c750</t>
  </si>
  <si>
    <t>595e90c7-c3a2-4918-a8cf-6b73c43c840a</t>
  </si>
  <si>
    <t>d71ed6fa-5d07-4474-b407-81edb439ae2a</t>
  </si>
  <si>
    <t>a448af31-70f0-4a17-986c-4ac20bcf507e</t>
  </si>
  <si>
    <t>cdf1fdc1-341c-4e9f-abe5-e158fe8de836</t>
  </si>
  <si>
    <t>19ecbdef-245f-4a34-a803-6079f1f0c44a</t>
  </si>
  <si>
    <t>c7dca31f-2f05-4568-b5de-7be4d640990a</t>
  </si>
  <si>
    <t>2cb33a0f-6ce7-4891-9440-5bb1cb1564d7</t>
  </si>
  <si>
    <t>a6fa8234-89af-4d38-a2db-0d62c1a4d227</t>
  </si>
  <si>
    <t>53880053-beaa-44c7-bc3c-1f030e6881cf</t>
  </si>
  <si>
    <t>32b006aa-a8a2-4677-a7cb-39b4da79f5c9</t>
  </si>
  <si>
    <t>f170eab2-4b45-42c6-972f-666fbd1b8971</t>
  </si>
  <si>
    <t>a1ca5a6d-94c8-40da-bdb8-aa580178bbd1</t>
  </si>
  <si>
    <t>64e342e1-1b54-4532-8770-e4c6d24b1537</t>
  </si>
  <si>
    <t>9a233b06-e390-45e8-a05f-1d9ec0ac616b</t>
  </si>
  <si>
    <t>1b6cb683-04a4-400d-8cb2-0916f6a83c20</t>
  </si>
  <si>
    <t>27766312-a695-4e56-8fcf-0d9027ba8d04</t>
  </si>
  <si>
    <t>6ea0f8eb-559e-4fc5-be00-e51e460b7949</t>
  </si>
  <si>
    <t>476a127d-d943-4240-bc4c-bf5377f45eb0</t>
  </si>
  <si>
    <t>46967b2a-28ae-4e2f-a1ab-1a000c79c57e</t>
  </si>
  <si>
    <t>940f5270-156f-4cd2-9e6a-a5e96d0a1b84</t>
  </si>
  <si>
    <t>90cfc8b9-666d-475a-9bee-769cc9f8259d</t>
  </si>
  <si>
    <t>1dd44a80-185d-4109-83ba-0eaea1f6430f</t>
  </si>
  <si>
    <t>beae101c-70a9-47f6-b933-2243ab1838fc</t>
  </si>
  <si>
    <t>e557dfdd-5b21-490e-8e08-9ef44987e39c</t>
  </si>
  <si>
    <t>c05b4d30-daf3-4de3-bb5d-f7ba4b62fecc</t>
  </si>
  <si>
    <t>15205308-7085-4159-b8bf-7d3b65ec200f</t>
  </si>
  <si>
    <t>725dd4a8-95c1-45dc-ab2b-7142c24045fa</t>
  </si>
  <si>
    <t>7701cb6f-4770-40b8-a445-83fffd2eb1a4</t>
  </si>
  <si>
    <t>461fd04e-e92f-4765-b066-5b1a7d12d6d5</t>
  </si>
  <si>
    <t>43d2583d-1f6d-4c81-be1b-92a6e75dff3d</t>
  </si>
  <si>
    <t>626e29db-0cc3-4fc2-8108-4976e1fa6123</t>
  </si>
  <si>
    <t>c8c06eeb-06a5-4e14-adf1-c0ea9f7e858d</t>
  </si>
  <si>
    <t>db421c14-e8b1-414c-9103-a02413d7453b</t>
  </si>
  <si>
    <t>4962648f-fd65-4212-91df-81c6ff9b530b</t>
  </si>
  <si>
    <t>4e780d33-6337-4dc3-9fe1-0b4aa04c26e0</t>
  </si>
  <si>
    <t>3acebf2f-3ebf-4e3d-8d7c-070842712bb9</t>
  </si>
  <si>
    <t>d76cd191-671b-44e9-9408-bfc4013bb3dc</t>
  </si>
  <si>
    <t>511993f8-eaf5-47df-ba42-50bb01a6c36e</t>
  </si>
  <si>
    <t>4a81c8ac-517d-4031-8780-293537d2676f</t>
  </si>
  <si>
    <t>a461d026-0434-4015-98d1-fb3ba4c803e5</t>
  </si>
  <si>
    <t>404e830c-1d28-464a-b357-4b1b01906464</t>
  </si>
  <si>
    <t>2aff0f40-1751-4ed1-a8b2-11456423b6f7</t>
  </si>
  <si>
    <t>23e4209d-5278-4829-b766-560bf7eae85b</t>
  </si>
  <si>
    <t>83bad788-5d10-44d9-9c91-466f768987c1</t>
  </si>
  <si>
    <t>572116e8-c1b2-431a-925b-5422e725f100</t>
  </si>
  <si>
    <t>00cbc079-6fe3-4f8f-9ca1-6e59f3f1d315</t>
  </si>
  <si>
    <t>327bbbcf-8d50-406b-bc45-ed7cde1f517f</t>
  </si>
  <si>
    <t>4b4e088e-2e94-4e44-adf0-f6dea30fab42</t>
  </si>
  <si>
    <t>8f3d06b2-5610-425c-b0df-ad41cfd962cf</t>
  </si>
  <si>
    <t>cb0dafcc-f7e5-48d9-838e-3f1986ad7153</t>
  </si>
  <si>
    <t>822b2c5f-f5b9-4746-b944-a932d8a99a49</t>
  </si>
  <si>
    <t>8e3acf5f-4338-4c17-aa68-b6aec2f82a3f</t>
  </si>
  <si>
    <t>f7d6ff97-df5d-470d-99e8-3908e53e9cd3</t>
  </si>
  <si>
    <t>9eb8a986-d3e4-4020-911c-6c3b5c07e045</t>
  </si>
  <si>
    <t>b8466293-d243-44b5-aacd-b22c0ff3aaee</t>
  </si>
  <si>
    <t>71e38d42-0986-495a-b77e-9567d90ab03d</t>
  </si>
  <si>
    <t>be14f0c4-3194-4f7f-96ac-b0d5831bbcc0</t>
  </si>
  <si>
    <t>72e21d82-aa31-4251-a5f1-2b09dfc35381</t>
  </si>
  <si>
    <t>cb65f01e-811a-4904-b21c-78dd89a1a4e3</t>
  </si>
  <si>
    <t>2e4187a0-d80b-40ff-9cb5-2dd88d12d8af</t>
  </si>
  <si>
    <t>74835b4b-f04a-47c9-ae0b-be9b24641f74</t>
  </si>
  <si>
    <t>1f1fab25-edf4-4739-8207-2f6cd223cfa4</t>
  </si>
  <si>
    <t>46c80c7d-0518-43c6-aa09-a9ee4c827572</t>
  </si>
  <si>
    <t>1faea9ad-bec4-471c-b9f7-9abf6f977a09</t>
  </si>
  <si>
    <t>60bb2a6d-acd2-47e7-82d8-4c15dd5dc75a</t>
  </si>
  <si>
    <t>861c83b4-94ab-4846-b6db-7d0e5b6d3054</t>
  </si>
  <si>
    <t>473ec5ba-aebc-46c5-80bf-7fdc672d23a7</t>
  </si>
  <si>
    <t>17e456d8-241e-4ce5-b744-5e45858bfdb4</t>
  </si>
  <si>
    <t>f2075ffe-e494-4e4b-927f-6d5955c84509</t>
  </si>
  <si>
    <t>e5fe0ee6-8ed6-4a76-b6bd-c4eaca63eba2</t>
  </si>
  <si>
    <t>fe7ba665-922f-4b18-ba4f-b5b32b70ddeb</t>
  </si>
  <si>
    <t>c4f45f29-19c5-4b04-89d2-3fd4919b478f</t>
  </si>
  <si>
    <t>6c1a2a4b-9f7d-40aa-88c2-f7c8ed570495</t>
  </si>
  <si>
    <t>4843b96e-835c-40d0-9f61-d57160dc74de</t>
  </si>
  <si>
    <t>f848c967-a528-41ba-a24f-2bf67010a049</t>
  </si>
  <si>
    <t>b1a04977-aa42-4dd3-bbd4-8366e2364d57</t>
  </si>
  <si>
    <t>cdb268d8-4f6a-4def-b75b-4af27092668f</t>
  </si>
  <si>
    <t>8d302f6e-58dd-4575-a51a-79c91b7cb01c</t>
  </si>
  <si>
    <t>dd33bc2c-caf2-467e-aea9-2a05270d0152</t>
  </si>
  <si>
    <t>b6444c10-da92-4e5b-885a-6bac359a50ba</t>
  </si>
  <si>
    <t>a8e607ed-5e3a-46a9-b0d6-cc6a7a5e8c62</t>
  </si>
  <si>
    <t>dc0e81a8-72e3-409e-98c8-92524f58632f</t>
  </si>
  <si>
    <t>b2cc6abd-aa39-4525-911c-150bd6c306e9</t>
  </si>
  <si>
    <t>ede72084-25e4-479c-aaf3-b95fcf615fb7</t>
  </si>
  <si>
    <t>9fb4e1bb-d89c-49fd-8b08-96524a9fa8b9</t>
  </si>
  <si>
    <t>0641a899-0f01-40f8-87c3-6ba8487d1600</t>
  </si>
  <si>
    <t>f523f601-0b6f-4480-bc76-bbd7006d18cb</t>
  </si>
  <si>
    <t>c63eff5e-050b-4c1f-85aa-f950cf5dbcdd</t>
  </si>
  <si>
    <t>8283cd9d-8a33-4c4b-ba9e-86380f57122b</t>
  </si>
  <si>
    <t>13b22f9a-7894-4ebf-87f0-2f82f5802ad5</t>
  </si>
  <si>
    <t>67e59118-2b29-4943-8de2-eee74b9e1d45</t>
  </si>
  <si>
    <t>55226155-57ec-4c43-93b7-765db7cfba3c</t>
  </si>
  <si>
    <t>0d77b73d-8ec3-4e66-a2ec-f49d7060ae03</t>
  </si>
  <si>
    <t>c544cd9c-c470-46f3-a152-1b4f8d101c69</t>
  </si>
  <si>
    <t>53681331-850b-4e5d-a7a0-578749eca0ea</t>
  </si>
  <si>
    <t>b2da3e6e-7f80-4fb2-a0d3-cb01b016cf1f</t>
  </si>
  <si>
    <t>403f8115-ae6d-483a-b9c6-862eb64d4b8b</t>
  </si>
  <si>
    <t>e4931aa2-403f-4254-9367-c316a88ffc10</t>
  </si>
  <si>
    <t>d9633415-c9a2-4fea-87cd-31a18cfa9a3d</t>
  </si>
  <si>
    <t>1009e5ac-e650-4a38-a5b6-42c693119428</t>
  </si>
  <si>
    <t>24689158-4e27-43b9-8942-72d0fbb215e1</t>
  </si>
  <si>
    <t>184d5117-b252-41c2-a590-9d01cf55620e</t>
  </si>
  <si>
    <t>a40a4355-a042-45b7-8d27-802de13fa2dd</t>
  </si>
  <si>
    <t>e9069148-1608-4a25-9418-7ca62b7d0cc6</t>
  </si>
  <si>
    <t>6884a61d-b4be-4100-a596-57e62b7d2e87</t>
  </si>
  <si>
    <t>a682bb7e-1f34-4a3b-a49c-f21a62ba30df</t>
  </si>
  <si>
    <t>123a46cb-835b-45e0-b335-c185fd206b62</t>
  </si>
  <si>
    <t>0be44333-3ab6-488f-8fbd-67198f2b2d09</t>
  </si>
  <si>
    <t>2812b8a2-772f-4bfd-8a93-1dbc460a39d1</t>
  </si>
  <si>
    <t>b830a06a-8e75-4009-abc4-96c23f9c3747</t>
  </si>
  <si>
    <t>f76ee9f3-068d-4a1f-934a-884bc026f886</t>
  </si>
  <si>
    <t>285cd5d4-8454-41b0-a4e6-66d38eeb0338</t>
  </si>
  <si>
    <t>bcbac260-6477-4660-85f0-374c52c3d5b8</t>
  </si>
  <si>
    <t>5bc664d8-7228-41e7-88f5-7244f86e6dfb</t>
  </si>
  <si>
    <t>b55ee701-56c2-4e05-a97f-57224e4b477a</t>
  </si>
  <si>
    <t>281e5e83-eb3e-47da-aa2f-7b23fb6323e6</t>
  </si>
  <si>
    <t>61b4eb4d-f7f6-4244-9d83-e09fe0bc3e5b</t>
  </si>
  <si>
    <t>0e016a1a-168c-4ec5-8683-4242fd6834e2</t>
  </si>
  <si>
    <t>6d6ea878-70d9-4b47-bcee-818d315f40cc</t>
  </si>
  <si>
    <t>e0b1935f-ea1c-465f-bd22-79c718a12e15</t>
  </si>
  <si>
    <t>61da2028-383a-4c9d-9c3b-9a062149de17</t>
  </si>
  <si>
    <t>71ef2b37-373c-4ba6-b124-0f51bf89281a</t>
  </si>
  <si>
    <t>d7670f22-8731-4da1-b989-a018686f4569</t>
  </si>
  <si>
    <t>69e32dbd-378f-4dee-a7c0-5c7207456d10</t>
  </si>
  <si>
    <t>29f30b53-17b9-413a-902b-56be9f8b7524</t>
  </si>
  <si>
    <t>fb9e4967-20e4-4fe8-9627-6b75d4c13b19</t>
  </si>
  <si>
    <t>ff176e41-b600-45cd-bacf-6a7a21699f8d</t>
  </si>
  <si>
    <t>083ffa2d-5ec9-475c-8409-7f255de1a2cd</t>
  </si>
  <si>
    <t>f59d8f00-045a-4a5b-9277-83c5502d9a76</t>
  </si>
  <si>
    <t>bcbbe3df-f2a7-4d90-a9ac-1479525ac516</t>
  </si>
  <si>
    <t>d86fdc3f-bbed-436d-b7e2-484bf80e7068</t>
  </si>
  <si>
    <t>2fa4e8c6-67da-45bf-a69d-a92c839c855e</t>
  </si>
  <si>
    <t>519ea956-f604-4daf-b7f1-d604a2dfd1b3</t>
  </si>
  <si>
    <t>f7008fc7-7fa4-4f89-9a3f-36eb3e364926</t>
  </si>
  <si>
    <t>198cba02-5da4-43aa-b6d8-b4d772e36994</t>
  </si>
  <si>
    <t>4224837a-49f2-4e88-b4d8-309b98b69fca</t>
  </si>
  <si>
    <t>543c4145-e291-4021-b9c8-d4ab82936237</t>
  </si>
  <si>
    <t>b92ab84d-5558-4a79-a439-05f74afc73e7</t>
  </si>
  <si>
    <t>f9f807d2-eb87-4f44-a2ce-3bdbb0caf656</t>
  </si>
  <si>
    <t>3faee889-9f23-445d-9723-26f244c30110</t>
  </si>
  <si>
    <t>c1bd3314-35e8-4566-9f49-b94dbc9e6086</t>
  </si>
  <si>
    <t>c025afb6-fd42-403d-a9bd-169894096a63</t>
  </si>
  <si>
    <t>8e848a67-24e8-469d-8d54-dc2aff787aab</t>
  </si>
  <si>
    <t>e186e5dc-3cdd-413e-9413-fe19378c5376</t>
  </si>
  <si>
    <t>92b88578-3e82-41f2-b70a-c3aebd48e0c8</t>
  </si>
  <si>
    <t>64238d25-3a74-4268-ad11-df8edf9ef7aa</t>
  </si>
  <si>
    <t>e61bf7e7-6866-4229-b3d6-14ce30923cdd</t>
  </si>
  <si>
    <t>1740a7f8-c777-4bf9-bb2b-df46fc8bce7f</t>
  </si>
  <si>
    <t>64a85bf6-003f-4bdf-bc70-1e09e54c7f5b</t>
  </si>
  <si>
    <t>958e926e-f678-4458-a641-f34e000c13a1</t>
  </si>
  <si>
    <t>9ed17c10-e31f-4729-8953-26dbde79077d</t>
  </si>
  <si>
    <t>51b7d48e-b114-4948-9dee-c133688f0071</t>
  </si>
  <si>
    <t>13c0e867-3e62-4d5a-ac1e-78db8872fa8f</t>
  </si>
  <si>
    <t>b6feb25b-4470-4a26-a4eb-fbf837ad0e63</t>
  </si>
  <si>
    <t>d5b97156-fcb4-4e2e-95f8-8dbaf816a5fc</t>
  </si>
  <si>
    <t>130d30d2-119d-4022-a3b7-334e046ce606</t>
  </si>
  <si>
    <t>cc04b51a-9079-4c18-9d80-bdb9ffadd53f</t>
  </si>
  <si>
    <t>613f6f81-e000-4d72-a858-e9b988c659bf</t>
  </si>
  <si>
    <t>a02a4b21-805a-47a2-9b5e-fa9ff8dd9281</t>
  </si>
  <si>
    <t>d446fff4-a54b-43c3-a26e-e0e837b490c5</t>
  </si>
  <si>
    <t>57131010-04ba-4aa5-bc72-056b4b7831a0</t>
  </si>
  <si>
    <t>62c4454c-6563-40ed-bf4c-de40704c6f1f</t>
  </si>
  <si>
    <t>58fd2a1e-d1d4-4102-a917-13e76ba463ce</t>
  </si>
  <si>
    <t>77554dd3-2486-48b3-aca3-1b2710a980f5</t>
  </si>
  <si>
    <t>8205cbf6-1064-47e0-a7c0-99a0dc40ac2d</t>
  </si>
  <si>
    <t>8261157a-1c37-46a9-abd1-e09c362ed4c0</t>
  </si>
  <si>
    <t>29459ff2-997f-4616-9bbb-017997d8023c</t>
  </si>
  <si>
    <t>ec3083ee-e4d0-447d-bd7d-abc8d9576b06</t>
  </si>
  <si>
    <t>565e4c69-020c-45cf-8d91-f5d8554c00f0</t>
  </si>
  <si>
    <t>091e0e33-74da-4ab4-b586-10232465be71</t>
  </si>
  <si>
    <t>cf61cd54-4f67-4f0c-951a-e1fadc6e6caa</t>
  </si>
  <si>
    <t>d83fea15-8967-4fd0-a7ab-b57b7f32ea3c</t>
  </si>
  <si>
    <t>c1a5a595-13b7-48e8-9ecd-0a191d1e3513</t>
  </si>
  <si>
    <t>fe12acaf-3df0-48dd-b711-f3377c9e7530</t>
  </si>
  <si>
    <t>cb2eef01-25de-4324-b30c-c46c6f0bc57c</t>
  </si>
  <si>
    <t>ad709d61-d333-48da-bdc2-1046f9c820d7</t>
  </si>
  <si>
    <t>e266c594-fa2a-4163-8506-c70bab034eee</t>
  </si>
  <si>
    <t>e4011368-235c-4361-937c-b7b3b064f77c</t>
  </si>
  <si>
    <t>144264c8-d693-4077-abed-98b8e8f309cb</t>
  </si>
  <si>
    <t>fbc26728-9e99-4d9c-b300-1a2a847e201e</t>
  </si>
  <si>
    <t>db4955e6-5be1-408e-b8d0-c36587e3d32c</t>
  </si>
  <si>
    <t>5ae66ac6-dbdf-4e12-a7b4-c53d5f04c79a</t>
  </si>
  <si>
    <t>8e1917f4-66f4-4759-8380-7ce252d460e6</t>
  </si>
  <si>
    <t>05d12b03-5a38-4a77-8ab5-bf77f1a96a6f</t>
  </si>
  <si>
    <t>92b70cb8-e1c1-47d6-9e58-631d4449f094</t>
  </si>
  <si>
    <t>3e4774df-68e0-4782-b298-0dd2eee03d22</t>
  </si>
  <si>
    <t>c87f73c1-4f3f-408e-9ef9-e4ee0554dfed</t>
  </si>
  <si>
    <t>2ce8941d-30f2-43e3-bb24-7b5621f78b61</t>
  </si>
  <si>
    <t>636805d0-b207-4c86-9c83-3729657172c0</t>
  </si>
  <si>
    <t>687d4e34-3d5b-4cae-9033-a6e3558de3a0</t>
  </si>
  <si>
    <t>030cce9d-456e-46e0-a550-804a51f3942d</t>
  </si>
  <si>
    <t>d84d609f-1d7c-43a7-8092-936183338251</t>
  </si>
  <si>
    <t>dbc5bec0-76fd-48d8-998e-6e3324ae1522</t>
  </si>
  <si>
    <t>65851636-e5a4-4125-a1d8-04ee5e11ab7f</t>
  </si>
  <si>
    <t>e2b22d7c-2b2b-4d20-8016-6b513c47b1cf</t>
  </si>
  <si>
    <t>e2278476-f7fc-4c53-80d2-129d4f053b3b</t>
  </si>
  <si>
    <t>8a70fd26-17d8-4109-8b12-e73c0d47c666</t>
  </si>
  <si>
    <t>c66798dc-0c5c-40db-9904-92ce3a89d1ba</t>
  </si>
  <si>
    <t>f6ebdd3a-757b-4966-bdad-27a598587fae</t>
  </si>
  <si>
    <t>bba335f9-89be-4b8b-b4f1-b38e3b7d571d</t>
  </si>
  <si>
    <t>ca963f04-e125-44cb-9ddf-3f81c419a943</t>
  </si>
  <si>
    <t>eb46876d-91fc-43ca-8d4c-69e3dd479f47</t>
  </si>
  <si>
    <t>1456c3f5-1172-4a77-93fa-d2b9ff7ada9d</t>
  </si>
  <si>
    <t>fa6ce9c2-772c-406c-9f96-ebac3ed4b917</t>
  </si>
  <si>
    <t>3f8eee02-86b4-44e1-ab19-3c8f919e1bd5</t>
  </si>
  <si>
    <t>ddf0cfaa-51ec-46df-a671-ae8a0f34688d</t>
  </si>
  <si>
    <t>a9b2fa47-2a3c-479c-b404-0b4572320cf8</t>
  </si>
  <si>
    <t>574381cf-4c25-4772-943c-bdf43762bc28</t>
  </si>
  <si>
    <t>aac2492a-e0ec-44e5-907a-f4b6a4c742cc</t>
  </si>
  <si>
    <t>0eb6037d-8974-47d1-b009-9ffe84e602a6</t>
  </si>
  <si>
    <t>70584ac3-8c2d-4ada-b194-f9cc8add3b04</t>
  </si>
  <si>
    <t>15c24610-d3c4-4508-9ed5-fa9dffd5d114</t>
  </si>
  <si>
    <t>e158339d-5b82-4754-bd11-211a1e53d5f9</t>
  </si>
  <si>
    <t>320f40da-6bab-4a29-82bf-7064a6cc9ad2</t>
  </si>
  <si>
    <t>9e08e0cb-db36-4734-b35c-19083236aaad</t>
  </si>
  <si>
    <t>0aff5a48-8109-4462-9470-93a199ef2b61</t>
  </si>
  <si>
    <t>d71863f8-f129-4c7b-ab58-5833e58a8ed9</t>
  </si>
  <si>
    <t>fcf3c023-ee65-4647-b8c5-57ed307101f5</t>
  </si>
  <si>
    <t>0b3d0d02-47a6-4712-8c33-1550af639c18</t>
  </si>
  <si>
    <t>7694b9f9-96df-45f4-a753-0d6f6cae8605</t>
  </si>
  <si>
    <t>c6edf649-ee54-4e9b-b074-420a5106e7e7</t>
  </si>
  <si>
    <t>f36a32c7-3f29-40cd-a263-ea07f7891937</t>
  </si>
  <si>
    <t>b984affa-bb77-43d2-8476-2b17111087c7</t>
  </si>
  <si>
    <t>517b784a-88fa-49ae-bcd3-6b7467f49661</t>
  </si>
  <si>
    <t>ecea39c9-85b9-4357-a684-50b0ac8b0291</t>
  </si>
  <si>
    <t>e9f080e4-44d2-4e30-bee4-0ca6a472ac56</t>
  </si>
  <si>
    <t>bcd480ee-c000-4afe-b3f9-4600acf5a4fc</t>
  </si>
  <si>
    <t>d21e5edb-1837-4a4d-a24e-d047520683ed</t>
  </si>
  <si>
    <t>623f67d0-ae58-49da-a86d-2a5976c68bda</t>
  </si>
  <si>
    <t>00532376-340f-405a-874a-ef86601c1df9</t>
  </si>
  <si>
    <t>d4bfa5eb-61c6-4f18-8e7b-d2b7b60d7a35</t>
  </si>
  <si>
    <t>55cb2f19-144c-42d0-9fae-1cb0778f0e28</t>
  </si>
  <si>
    <t>0c10f852-211f-476b-b238-93404ddd5e1d</t>
  </si>
  <si>
    <t>ccf42050-3114-402b-b752-d07a73ab1ba6</t>
  </si>
  <si>
    <t>5950da17-1dc5-430a-871c-e854bffc3807</t>
  </si>
  <si>
    <t>ffad1981-eeef-4b3e-815c-5e876bb51cb0</t>
  </si>
  <si>
    <t>b460766a-1d57-472e-9bde-9b55ac014083</t>
  </si>
  <si>
    <t>ab50fa2d-401d-41aa-b529-d3312f5aa255</t>
  </si>
  <si>
    <t>14294d21-2ae9-4120-91ae-1a87b0cc76c4</t>
  </si>
  <si>
    <t>11f08e9f-c672-42b0-b9cb-ecd0708d70ea</t>
  </si>
  <si>
    <t>c691d7c6-3736-4445-9bc9-092b57f422c5</t>
  </si>
  <si>
    <t>a98ee0ae-a3c9-4200-baca-2845aa6965de</t>
  </si>
  <si>
    <t>e03c2612-bd43-4763-ad29-ecbd56dff10a</t>
  </si>
  <si>
    <t>06d4652e-c3d7-4482-b77d-aa37dc3ec426</t>
  </si>
  <si>
    <t>9de82bcf-47e9-4bdc-8dcc-f0bc03ee44b4</t>
  </si>
  <si>
    <t>1e00e9a7-ad8c-47fd-9935-b146a78da7c1</t>
  </si>
  <si>
    <t>9cd812b9-a00a-4bf3-adbb-8158bb839a1b</t>
  </si>
  <si>
    <t>35dcad92-be7b-4e59-a07e-6dc6ab1ac2dc</t>
  </si>
  <si>
    <t>21184727-51ea-418c-aeea-54187fb61dfa</t>
  </si>
  <si>
    <t>bdde431a-9b1d-401c-8138-0655394bd11b</t>
  </si>
  <si>
    <t>a8e39a62-eb99-4f24-a515-28f95f0bbb5d</t>
  </si>
  <si>
    <t>996a0685-13f0-4de6-ad2a-7e565c3203e1</t>
  </si>
  <si>
    <t>acea33ec-94cd-4edd-a895-d89e166c3747</t>
  </si>
  <si>
    <t>f372f74d-2b9d-4661-b6ef-efeb3c78e038</t>
  </si>
  <si>
    <t>1c3e2578-47fa-450a-a35b-1c28e42e8334</t>
  </si>
  <si>
    <t>2714a37b-77e0-43ae-b8d7-05083a0309fb</t>
  </si>
  <si>
    <t>d617d31b-3fb7-49dd-a2a2-7d0fc23f34ce</t>
  </si>
  <si>
    <t>964aaa69-e5a4-4d96-b25d-ae39f0fdbdd6</t>
  </si>
  <si>
    <t>9a458413-7739-4ab7-bc54-55559d7ce98b</t>
  </si>
  <si>
    <t>a34b84e6-cbc3-4c01-b451-07a42d326c38</t>
  </si>
  <si>
    <t>a5907f07-2080-4a21-aa1c-73269cd9281d</t>
  </si>
  <si>
    <t>22239fc7-90d2-42bc-bba5-5f471202360f</t>
  </si>
  <si>
    <t>dca9c0ef-f3ae-4e53-b7a3-15f53ff62441</t>
  </si>
  <si>
    <t>e2a0348b-92d9-4d32-ae30-e4e18b5ddac5</t>
  </si>
  <si>
    <t>fc02f66c-e446-48d4-892e-4dc1d7f64181</t>
  </si>
  <si>
    <t>3557a245-f42b-45ad-ac7e-ab9193df2879</t>
  </si>
  <si>
    <t>35ebbe9e-b84e-4cf2-a3d8-5f63f158de62</t>
  </si>
  <si>
    <t>c2aa86cd-6f00-45d2-809e-1db7cca5f82d</t>
  </si>
  <si>
    <t>8150d04a-4274-4ef6-b15f-605f25ceffc3</t>
  </si>
  <si>
    <t>af484cfc-7a51-4c42-af6f-1b2d9b02eff5</t>
  </si>
  <si>
    <t>c9a381b3-54a2-483a-a65f-d9682feffe65</t>
  </si>
  <si>
    <t>89c31f07-4c5e-468b-b3d7-9c4dce456fde</t>
  </si>
  <si>
    <t>bb00589b-6a4b-4466-adfe-a8d976033683</t>
  </si>
  <si>
    <t>29d1a057-ab31-4234-894c-d694f0dee7cd</t>
  </si>
  <si>
    <t>33f11af3-f34a-42de-a365-52afed3a332a</t>
  </si>
  <si>
    <t>2a750627-9890-44e1-a18c-b1417830527e</t>
  </si>
  <si>
    <t>603722d0-371d-4909-afbf-89258dad9f7e</t>
  </si>
  <si>
    <t>c4604ed8-7421-41ca-ba88-df68bf493504</t>
  </si>
  <si>
    <t>b7889e22-c6c6-4fa0-930c-583d3349b3c9</t>
  </si>
  <si>
    <t>acbc1e13-ffe9-48f2-8111-27f97e6e81f9</t>
  </si>
  <si>
    <t>831a16c3-f43b-4c41-8988-8b5273885b30</t>
  </si>
  <si>
    <t>242947dc-7314-4f2a-9940-eb661debdc92</t>
  </si>
  <si>
    <t>c203d802-4cbc-4d15-91c4-5c1f5b1f72e6</t>
  </si>
  <si>
    <t>becadb81-fceb-42cf-898f-9e01b6581b5a</t>
  </si>
  <si>
    <t>28e4ca74-15cd-4a79-9a5f-481fa5c77dcb</t>
  </si>
  <si>
    <t>2d81f851-e0d3-425e-bd6a-ed341c5f201a</t>
  </si>
  <si>
    <t>fb58313b-80ef-4c26-ae02-1f6e5f489db1</t>
  </si>
  <si>
    <t>73b0ac9e-fc6f-4e70-aece-da3855df6e40</t>
  </si>
  <si>
    <t>1ff8c616-fe07-40be-93c4-6ce842decdc1</t>
  </si>
  <si>
    <t>43644236-2807-453a-ba66-57a080efc1bb</t>
  </si>
  <si>
    <t>f2aca4f3-d5f2-4107-b902-1e7408824c88</t>
  </si>
  <si>
    <t>d4fa5601-1f0b-48e3-9524-8bf9f62a0aae</t>
  </si>
  <si>
    <t>264fdbc6-ba93-4555-a014-205037af2da8</t>
  </si>
  <si>
    <t>f16beabf-7784-4ed0-934d-37bfc5993969</t>
  </si>
  <si>
    <t>be94d81f-e84b-412e-b900-9621acab4cc8</t>
  </si>
  <si>
    <t>3848fc0e-f9b6-4656-a6f9-c9bba46c06a1</t>
  </si>
  <si>
    <t>a2d5c633-9c52-4b72-af7f-e1ee7981d4ef</t>
  </si>
  <si>
    <t>5b9f8b80-c63a-4025-81d9-5881507dce70</t>
  </si>
  <si>
    <t>87e718cf-61a1-4578-84ea-f6b7805c6143</t>
  </si>
  <si>
    <t>92b6f9cb-afbc-4734-b392-35f299cef251</t>
  </si>
  <si>
    <t>4f1181b5-ca02-4a1d-96d5-57d94a5232ac</t>
  </si>
  <si>
    <t>f7537bd4-eeac-4827-993c-d5c9a1222ba6</t>
  </si>
  <si>
    <t>da430899-ebaa-4f19-b69d-e74cd5c26c44</t>
  </si>
  <si>
    <t>4796682b-5a96-4de8-8d1e-1e630da1f60b</t>
  </si>
  <si>
    <t>1b5cb7b2-3a60-49f7-965e-1ec83bf35e19</t>
  </si>
  <si>
    <t>31a0cbe0-f641-4e3a-b54d-84ccde93863d</t>
  </si>
  <si>
    <t>302d10a4-098f-4fa8-976a-ef4670cc5f72</t>
  </si>
  <si>
    <t>546b056a-05c9-476d-bac2-b1cc0ad7b0f4</t>
  </si>
  <si>
    <t>68a53c2c-773a-4fe3-be20-421a3a0c0a72</t>
  </si>
  <si>
    <t>0a43dccf-a940-4857-83c4-933b05e7b4a2</t>
  </si>
  <si>
    <t>11c25ae4-4654-46a7-a3b3-cca97a3668b0</t>
  </si>
  <si>
    <t>55781083-8af7-49a0-ae77-e92e6da59e21</t>
  </si>
  <si>
    <t>58163f63-ec34-438f-a5cd-73f21b2ae107</t>
  </si>
  <si>
    <t>de43a1c3-22cd-4d55-ab44-1778368c6916</t>
  </si>
  <si>
    <t>ae6594e0-60c2-4931-90b5-6ee78c249710</t>
  </si>
  <si>
    <t>01ec92ff-5500-431a-8567-6a1f5c3e6aec</t>
  </si>
  <si>
    <t>c463e45e-0c8b-40e6-9ff5-5e66d64bab86</t>
  </si>
  <si>
    <t>205f113d-4405-48b5-9d05-82d21bf277b0</t>
  </si>
  <si>
    <t>74c01f51-8ad3-445e-ac51-861702a8c64c</t>
  </si>
  <si>
    <t>3a6723fb-2810-466f-96c1-580a591eb323</t>
  </si>
  <si>
    <t>79d8c29a-daf9-426c-a6ea-f25ef654e93b</t>
  </si>
  <si>
    <t>e96cf58c-1da4-479b-829f-62c744d16c3c</t>
  </si>
  <si>
    <t>14326c58-e613-4bab-a12c-cb8b2b34d51a</t>
  </si>
  <si>
    <t>9d667948-ce91-464b-bc96-1b9d41abb178</t>
  </si>
  <si>
    <t>93df6cd6-a5df-4303-b799-8f39ee65dc83</t>
  </si>
  <si>
    <t>273c5465-6cf5-4585-b580-5cd15c55e246</t>
  </si>
  <si>
    <t>6036eb06-0e19-4170-a792-721ff445e972</t>
  </si>
  <si>
    <t>90ce86f3-618a-450c-aea0-9004d7e2c70c</t>
  </si>
  <si>
    <t>f9db1e8a-ba7c-4733-95b2-6c1c0391b6a8</t>
  </si>
  <si>
    <t>97e65d3b-5450-4b15-872f-ed17fbeb0f2a</t>
  </si>
  <si>
    <t>f31d2140-c22e-4bb0-a7a9-df32dff89098</t>
  </si>
  <si>
    <t>5b3c1fa0-8e7a-428d-9ae6-d69f5181809f</t>
  </si>
  <si>
    <t>97847f77-c722-4bf6-8b14-4d1db75688a6</t>
  </si>
  <si>
    <t>ca8aa212-aa05-49a7-903b-c7e0edff719a</t>
  </si>
  <si>
    <t>7afbca21-fef6-4d6d-9733-997a326c6aad</t>
  </si>
  <si>
    <t>3ffa5e2f-a7f2-4ea4-a4b3-9079efec4f26</t>
  </si>
  <si>
    <t>1cb2cb14-e0b0-4de8-8cac-93de0a61ab22</t>
  </si>
  <si>
    <t>f2f5dd3a-8b88-42f6-b535-1515ac303038</t>
  </si>
  <si>
    <t>9ad907e1-d7d8-4674-b964-d435b53828be</t>
  </si>
  <si>
    <t>1b877049-50fc-4c9a-8b0d-54c7609cd893</t>
  </si>
  <si>
    <t>8ea1f66e-7955-4442-aa60-45fe0f30bafd</t>
  </si>
  <si>
    <t>d6d8c5ca-3d92-4899-a7b9-67c32794fab7</t>
  </si>
  <si>
    <t>3232ccef-4c50-4c4a-b3ff-2d6f18bfc0d8</t>
  </si>
  <si>
    <t>daf07a83-91cf-4efa-9c9b-35b06539e0ad</t>
  </si>
  <si>
    <t>c6166212-8e72-4d0c-b0fc-c70be74690d9</t>
  </si>
  <si>
    <t>c5a446c6-fe59-4bc8-b28b-c23a09509a43</t>
  </si>
  <si>
    <t>469ec233-b472-43aa-99e3-a1750c00b4b0</t>
  </si>
  <si>
    <t>1bab827b-6424-411d-978a-de2c7191296d</t>
  </si>
  <si>
    <t>d02c4918-f580-4b95-9309-d78c93b8133e</t>
  </si>
  <si>
    <t>6ebab69a-9cee-4bc9-bcad-489a775320d2</t>
  </si>
  <si>
    <t>3bc70619-d3f6-47c8-b25a-1c2cb34f3649</t>
  </si>
  <si>
    <t>Paşa</t>
  </si>
  <si>
    <t>c06c63f2-edd4-47cf-b15d-0c7ffbef58f1</t>
  </si>
  <si>
    <t>ba2546c0-88f9-4c9a-a4f2-9f61c81f8585</t>
  </si>
  <si>
    <t>4937c15e-e795-4e28-9bfe-e37019418be0</t>
  </si>
  <si>
    <t>80bcb8af-e52f-4631-9f9e-8e7a11e9f913</t>
  </si>
  <si>
    <t>0369cc99-d115-4a78-962e-f7c897e293c5</t>
  </si>
  <si>
    <t>6ae8030f-bb59-444d-a10f-27add99449d4</t>
  </si>
  <si>
    <t>ff88fc5e-801f-4b7d-a1db-571b2f4de6ee</t>
  </si>
  <si>
    <t>01fe2518-6c4f-40ff-817e-c4660394cd2d</t>
  </si>
  <si>
    <t>797e19ea-f198-460e-952b-d6aac465cc8d</t>
  </si>
  <si>
    <t>ae216f18-62a9-4688-a0b8-80b79b81aed6</t>
  </si>
  <si>
    <t>4674c483-9d24-41e2-8fb6-16441e2ed6e5</t>
  </si>
  <si>
    <t>469aad98-e106-488d-8fc1-835a3decb2a3</t>
  </si>
  <si>
    <t>77923566-6e66-4e14-814c-e36336ee89e3</t>
  </si>
  <si>
    <t>01ee9873-c1b3-4145-91fe-358679463b9a</t>
  </si>
  <si>
    <t>bf6eb7c2-450b-4497-aa7b-e8ea2490bd25</t>
  </si>
  <si>
    <t>2d81eb0d-e7ef-4b1e-a2c1-55339c9e498d</t>
  </si>
  <si>
    <t>b1ae3be2-545c-4c8f-adaa-95bbf9820015</t>
  </si>
  <si>
    <t>b8560737-3c9b-4372-8a38-5a63047528ef</t>
  </si>
  <si>
    <t>b3db39bc-b947-4305-81c0-5622b7d130b8</t>
  </si>
  <si>
    <t>a2d0af43-47f0-45a5-b116-5d8fec9044ef</t>
  </si>
  <si>
    <t>ff395b5c-a9ce-4f24-a198-c83d75624b26</t>
  </si>
  <si>
    <t>c579c350-d948-471c-a3e5-79a781c67630</t>
  </si>
  <si>
    <t>13285fe3-de09-45a9-8d2c-8b5d6f9d88ca</t>
  </si>
  <si>
    <t>2c356b35-45c9-4cbc-8635-6844ae5bcce2</t>
  </si>
  <si>
    <t>6ad9622c-d5e0-4f8b-9a56-a11ccb59ab55</t>
  </si>
  <si>
    <t>30716f86-4d8b-43cb-92f6-22216544d957</t>
  </si>
  <si>
    <t>d060f976-d6fa-4de0-9b06-3deb1155885e</t>
  </si>
  <si>
    <t>c3954651-3ad7-44f6-bb92-13aea84e6aa9</t>
  </si>
  <si>
    <t>fb546528-6d0c-4fd1-a504-b47052c234df</t>
  </si>
  <si>
    <t>5c913ba2-8fdb-4a8e-989a-52a1e5fa9dcf</t>
  </si>
  <si>
    <t>645eadea-351a-470e-8018-d207d7bac8d9</t>
  </si>
  <si>
    <t>f1cb6926-9994-4afd-824d-afc16cfb5a82</t>
  </si>
  <si>
    <t>3729d703-3e1d-4002-87de-82a9b45ec641</t>
  </si>
  <si>
    <t>0d7c1c62-88a0-4921-8d42-50b38e47eeae</t>
  </si>
  <si>
    <t>3df843a4-7654-45c1-9eda-241cd4e9c679</t>
  </si>
  <si>
    <t>3c14e398-d8c2-4898-add4-539d49959747</t>
  </si>
  <si>
    <t>3c4b3adf-f6d0-4993-807d-3e1f4325db8f</t>
  </si>
  <si>
    <t>a2a84ead-9c52-4726-80a5-65af5cf188e5</t>
  </si>
  <si>
    <t>336c7be8-6493-4e01-9d38-eed05dfffecc</t>
  </si>
  <si>
    <t>e061b705-4262-4ffb-98e5-534e52d77ff8</t>
  </si>
  <si>
    <t>4a6ab2de-09ed-49da-a0bd-b3068bab1ba2</t>
  </si>
  <si>
    <t>036c25f0-c947-465b-ba5e-20fffe609bf7</t>
  </si>
  <si>
    <t>1e9d3a41-deb6-46b5-830a-af644101c2bb</t>
  </si>
  <si>
    <t>3ef822d1-f7a9-472f-864c-5d59fc17941a</t>
  </si>
  <si>
    <t>dbd05de1-cf71-40b7-b885-8d476797e160</t>
  </si>
  <si>
    <t>67b31897-415e-409d-91ed-c0612ea467bc</t>
  </si>
  <si>
    <t>ec0a8718-24c5-4a6e-94a8-6deec524eb47</t>
  </si>
  <si>
    <t>3b23c331-4ca0-430d-b963-c3840f7d9369</t>
  </si>
  <si>
    <t>d33a9f71-fcc9-4e52-8eb6-8ae9481fe7a7</t>
  </si>
  <si>
    <t>3517714e-d052-45da-9acd-0ce826d188f1</t>
  </si>
  <si>
    <t>bd04cd79-bcfb-494a-9853-bd2ceaff6a37</t>
  </si>
  <si>
    <t>6078f212-af67-493a-aeec-fd3399054963</t>
  </si>
  <si>
    <t>55a8c7e5-570e-493d-a450-81f6a0e4c578</t>
  </si>
  <si>
    <t>0806a9b1-187d-4e95-8cad-a1460bfba553</t>
  </si>
  <si>
    <t>908d9e4c-5d87-4447-b605-2c9272eb149a</t>
  </si>
  <si>
    <t>ad06ca7e-8a66-4d91-9b79-eeed9af2f342</t>
  </si>
  <si>
    <t>7fe7b7cd-840a-4732-b1c0-ef89bc3d32d2</t>
  </si>
  <si>
    <t>e1bc5ad9-8def-43d0-ae02-e3bfcd9853d0</t>
  </si>
  <si>
    <t>482fd770-ebf1-4392-9c1b-0b26d0bdfd1b</t>
  </si>
  <si>
    <t>10bf576f-c51a-472b-8201-4f6ff1c3a8b7</t>
  </si>
  <si>
    <t>42b8b84b-5872-4c57-a7ec-b69ce9a31146</t>
  </si>
  <si>
    <t>e4186749-69cb-4ebf-9241-2889fe58663d</t>
  </si>
  <si>
    <t>078be71e-ca18-4c44-af6d-431dd3cd88f2</t>
  </si>
  <si>
    <t>1cb420cb-54af-4e50-b54b-ae629e111ce3</t>
  </si>
  <si>
    <t>179551af-1252-4164-9042-9a6b8c62ded5</t>
  </si>
  <si>
    <t>dc512f3e-f9f5-4134-9834-1d8d9886805e</t>
  </si>
  <si>
    <t>0e21f3f6-425a-418a-a3bf-7fc1f2064b42</t>
  </si>
  <si>
    <t>95eb84d1-760c-4cac-88b2-51ae8eb36884</t>
  </si>
  <si>
    <t>b8c999dd-7efa-44b5-9a03-b876dd585021</t>
  </si>
  <si>
    <t>07877992-5ed5-400f-b6c8-c212db4b3f49</t>
  </si>
  <si>
    <t>14e4ee98-3b0a-458f-a3cf-813ac410b72e</t>
  </si>
  <si>
    <t>9c8e1476-ad27-4f0f-b5d8-949fe56bc5b2</t>
  </si>
  <si>
    <t>45921d77-3848-46c0-8dac-e265098816af</t>
  </si>
  <si>
    <t>4c87f421-9411-4962-81a2-79a331256155</t>
  </si>
  <si>
    <t>c539046d-6cee-423e-a686-a301e3c34c58</t>
  </si>
  <si>
    <t>428b33c2-9bdb-4337-abff-b79043640c0c</t>
  </si>
  <si>
    <t>7f763ae5-13ef-4836-8209-2cdafbfdab04</t>
  </si>
  <si>
    <t>44b80c66-372a-469d-99cc-00dc8995d1c9</t>
  </si>
  <si>
    <t>1a44a1ba-fef9-47b9-820c-3e6a7cc643e5</t>
  </si>
  <si>
    <t>a63b9aae-25ae-41c5-8fdd-61ac0d80db33</t>
  </si>
  <si>
    <t>652d6302-8704-41e3-ad73-060137f79940</t>
  </si>
  <si>
    <t>3e8da7ee-12af-426c-baa1-82f08bf6234f</t>
  </si>
  <si>
    <t>61233f03-fb59-48ce-b819-64df64bfbd12</t>
  </si>
  <si>
    <t>ba0f8074-d8db-4d7b-9dff-dc0b1f35c429</t>
  </si>
  <si>
    <t>a77e4809-0959-489a-afc6-d20df2ff0fee</t>
  </si>
  <si>
    <t>27448c67-88a0-43b0-b32a-0d82d1063ca7</t>
  </si>
  <si>
    <t>cc9bf283-d447-4b73-af1e-5e4e2e5b66e9</t>
  </si>
  <si>
    <t>37473826-bd06-497f-af78-8a5ef5a48a2d</t>
  </si>
  <si>
    <t>e6a7b2a3-d089-41f4-8b31-a3541f437e7b</t>
  </si>
  <si>
    <t>4d95a3ea-5d0c-4648-a77a-27ab2ca75b9d</t>
  </si>
  <si>
    <t>f9626df3-aef4-4637-87cb-1949ad636d51</t>
  </si>
  <si>
    <t>1f8183c2-f8de-4a83-88ed-5339d7e619e4</t>
  </si>
  <si>
    <t>f8a87869-ef06-42cb-baf8-4747b17eea80</t>
  </si>
  <si>
    <t>991deba0-14be-467a-9c65-cb135500b5ce</t>
  </si>
  <si>
    <t>74e63190-a692-4977-9e5e-b3ffba423e44</t>
  </si>
  <si>
    <t>e043e0b2-65a6-4557-9ae4-22f371fc18ac</t>
  </si>
  <si>
    <t>a6ab5cad-ff98-41d5-aa10-abdd6a74558a</t>
  </si>
  <si>
    <t>b643b6b0-88d8-4e89-b9a3-f446a4d7209e</t>
  </si>
  <si>
    <t>a1cfb435-e1c4-4405-8847-8095827a2043</t>
  </si>
  <si>
    <t>906660e7-4689-451f-ab58-7a24a97021dc</t>
  </si>
  <si>
    <t>fde5daa0-858a-48ad-81b5-5e8cbf804f2d</t>
  </si>
  <si>
    <t>814c5838-3aa1-4461-b88f-9f820f900e4a</t>
  </si>
  <si>
    <t>6f0bfe19-7e8c-4518-a554-ff357b2a599d</t>
  </si>
  <si>
    <t>f3965730-5b67-4b5d-bdf7-3e83281e692c</t>
  </si>
  <si>
    <t>34d3848b-80e6-4cf1-9c95-ab76bdb8398e</t>
  </si>
  <si>
    <t>41d66d06-cf82-445c-b9b9-fd77ed7009a0</t>
  </si>
  <si>
    <t>5be318dd-76aa-49bc-b650-8fa849624008</t>
  </si>
  <si>
    <t>bbe85ffd-02f5-4fc5-b33c-259d0c771133</t>
  </si>
  <si>
    <t>ca112b43-57cd-47ad-b596-a3f631ee1758</t>
  </si>
  <si>
    <t>48ba99b2-19fb-48cd-a10b-52c4ed3c00c4</t>
  </si>
  <si>
    <t>a36b9ad2-421e-45bc-982e-52ba1d198889</t>
  </si>
  <si>
    <t>8ea18d6e-7855-4e6e-b9bd-a08532e5b7cb</t>
  </si>
  <si>
    <t>c5a114e1-3e02-49d8-ba6f-50c0614c6b4b</t>
  </si>
  <si>
    <t>f0c408c0-5620-40f8-ad4a-47d858a8b809</t>
  </si>
  <si>
    <t>3a82c79d-a533-41af-9257-ff498488e975</t>
  </si>
  <si>
    <t>132e625d-f9ed-4c83-814e-ce6ab9c07658</t>
  </si>
  <si>
    <t>332f04a7-9f34-469a-9d63-4d4729c520ec</t>
  </si>
  <si>
    <t>d239a629-ae7c-4d98-a258-1c0a4cd3bd06</t>
  </si>
  <si>
    <t>dc7260e9-e32c-4a41-9687-ae9a25eeed98</t>
  </si>
  <si>
    <t>90e06ead-b370-49ac-80b7-b6ac82e40238</t>
  </si>
  <si>
    <t>f2532b5f-08e6-4abb-b054-2383f9190bc3</t>
  </si>
  <si>
    <t>8d2dd099-c9f0-49c5-9a9e-8bcc638c16fe</t>
  </si>
  <si>
    <t>1b4f5014-edef-4446-9ab9-f941b53ef573</t>
  </si>
  <si>
    <t>a063e755-f20b-4246-827c-d6b9a4afe18d</t>
  </si>
  <si>
    <t>bdbd5b93-2e96-41f1-ba64-07b0bc4d8aa4</t>
  </si>
  <si>
    <t>2e7d9753-9297-40b1-8bb3-b87c673579d1</t>
  </si>
  <si>
    <t>2dfc8e32-4f40-422c-89ac-2f36e32b9fd1</t>
  </si>
  <si>
    <t>fbf58b58-129f-4863-8646-f8c0e4e51dc9</t>
  </si>
  <si>
    <t>39704dc2-edf5-4882-9d63-b88faf753467</t>
  </si>
  <si>
    <t>e61e050c-5adf-4009-83a6-4ded1e3a8e21</t>
  </si>
  <si>
    <t>b1a13444-d67d-4bd3-8bd6-740fc31ee7f6</t>
  </si>
  <si>
    <t>93144ad8-79f0-461d-991e-0cffcd8ef456</t>
  </si>
  <si>
    <t>149b8be5-6e65-4cd3-a020-2f4bff16bd98</t>
  </si>
  <si>
    <t>7f8c27f9-b8e6-4a0f-937e-40fe222683ce</t>
  </si>
  <si>
    <t>3ef2aedb-fbec-444a-bd5c-c5fc8e7f3c53</t>
  </si>
  <si>
    <t>1680668e-aa79-4d65-8ad7-0ec847945516</t>
  </si>
  <si>
    <t>c3163739-9034-4b20-9d73-8939a804ce34</t>
  </si>
  <si>
    <t>ede590ba-5786-4a78-956f-0d21ff2ac899</t>
  </si>
  <si>
    <t>3d2be81a-55df-4b3f-826c-09028504bfe7</t>
  </si>
  <si>
    <t>be48ff0b-d07b-430a-bb09-cf95d635f7cb</t>
  </si>
  <si>
    <t>955f2d0f-2d84-4f73-857a-e46c6f4b5788</t>
  </si>
  <si>
    <t>a2a169fc-0dfd-4f5a-b41b-10527a7ccf69</t>
  </si>
  <si>
    <t>f2840639-f886-479f-90a6-95fc514b452a</t>
  </si>
  <si>
    <t>f41b3af5-ca07-4792-9453-ca373746d782</t>
  </si>
  <si>
    <t>78f8e974-6267-4490-9e61-00b1ddadb411</t>
  </si>
  <si>
    <t>c8561c4b-83b5-4ecf-b24c-2946b4111cb4</t>
  </si>
  <si>
    <t>db3f8922-fbae-4438-b2ec-d026e13708f3</t>
  </si>
  <si>
    <t>df0f5120-1df4-4a01-8a46-d36e0f41225e</t>
  </si>
  <si>
    <t>2182feae-abf9-4c6c-80e2-61abd8665c62</t>
  </si>
  <si>
    <t>cbbdf89a-90ea-4eb7-a5bf-0a7aabd8173a</t>
  </si>
  <si>
    <t>dcc73a8c-e233-4a8c-999c-bfa04c0ade51</t>
  </si>
  <si>
    <t>da98513a-01aa-47b0-a3d1-ef7f42b1cc82</t>
  </si>
  <si>
    <t>a18c2802-bf8a-4fff-803b-028d76147653</t>
  </si>
  <si>
    <t>3449afcc-e24e-41fb-a8ad-e6da215aad8c</t>
  </si>
  <si>
    <t>1599c590-a538-46d0-9bba-75a6ba5a9374</t>
  </si>
  <si>
    <t>5a82c421-e75d-4204-bd26-ba1aea59264e</t>
  </si>
  <si>
    <t>11cdda0d-4eb4-4572-b178-da9c576c9ba7</t>
  </si>
  <si>
    <t>2400ccf0-13a5-4ab6-8100-1c797c8f91ae</t>
  </si>
  <si>
    <t>df4fb8f5-2a9d-4812-af8e-be9b376f0064</t>
  </si>
  <si>
    <t>6b349c59-1884-4233-8940-dd70ce13049d</t>
  </si>
  <si>
    <t>992e0769-3dc1-4e7e-9b31-f24efce40cdc</t>
  </si>
  <si>
    <t>3025bbd5-92f4-4de6-8bbd-a1fcf497025c</t>
  </si>
  <si>
    <t>ecad657c-f997-4f1a-ad93-c17b9d609022</t>
  </si>
  <si>
    <t>c48d7ad8-2c85-4da2-8d0d-defccc6c9615</t>
  </si>
  <si>
    <t>79be6b70-6828-4e49-bf04-52c1e9f20466</t>
  </si>
  <si>
    <t>004245d5-c9e0-4ed7-a939-180b25cfaf3f</t>
  </si>
  <si>
    <t>f7947fad-923a-4c85-b6ca-1fb3aec9465d</t>
  </si>
  <si>
    <t>d322b40d-323f-4c88-bf87-8939a6d67d09</t>
  </si>
  <si>
    <t>ab009dd8-5fa7-440f-96c9-239963044466</t>
  </si>
  <si>
    <t>5834b25d-3524-4f6f-949c-d4083f2580b9</t>
  </si>
  <si>
    <t>4ec3ffb1-4960-4c6c-af76-e3df397c3474</t>
  </si>
  <si>
    <t>a869b5f2-02d4-4634-ba79-0f11cc3a234e</t>
  </si>
  <si>
    <t>87b3ac7d-fa36-4ac8-97d1-22f860aa4cc4</t>
  </si>
  <si>
    <t>4168633d-1240-4862-87be-e4fb43e1ae1f</t>
  </si>
  <si>
    <t>983d8db7-6c0f-4307-beee-a7b1600fe019</t>
  </si>
  <si>
    <t>17a6b66d-275a-44ae-8e2e-09075ffa8bc7</t>
  </si>
  <si>
    <t>46388209-e50c-4e5f-b536-e4daf22641cd</t>
  </si>
  <si>
    <t>81b76dd8-d821-40b6-91cb-9af4f7c5a908</t>
  </si>
  <si>
    <t>8f279d3d-942f-48b9-8cf7-3a0467dd4f6a</t>
  </si>
  <si>
    <t>11ba0916-24e7-4628-b874-d5891e903bbe</t>
  </si>
  <si>
    <t>72b89469-c1e8-493b-9147-1699b3b1b9df</t>
  </si>
  <si>
    <t>19ef2620-4c3e-4eef-a70f-993743c4a0f8</t>
  </si>
  <si>
    <t>f125a2b9-31c0-4240-aaa6-3b834206fb91</t>
  </si>
  <si>
    <t>46928b68-81fd-44ce-b859-cdf6ee1bdd5f</t>
  </si>
  <si>
    <t>d3c09b4a-99d5-4e8f-85d7-6174a82b6d83</t>
  </si>
  <si>
    <t>7e476e10-6919-4bd3-bc45-5cc3111492dd</t>
  </si>
  <si>
    <t>aa1e33a4-79c4-4817-b540-841174dc0db2</t>
  </si>
  <si>
    <t>dc903eeb-2be6-4430-ac05-e67b323d30e0</t>
  </si>
  <si>
    <t>9e0f657b-2602-4db1-af97-9b824746558e</t>
  </si>
  <si>
    <t>a62f479b-878b-46a4-8f9a-f97ba5d5f5a8</t>
  </si>
  <si>
    <t>19a79bdb-a722-42ea-af0f-d17ae2abe9d5</t>
  </si>
  <si>
    <t>aa874254-891e-445b-a1b8-806d19b75467</t>
  </si>
  <si>
    <t>3957c211-53ac-49b5-be3d-e61427403167</t>
  </si>
  <si>
    <t>a1f59e08-16da-4cf7-ad99-9542170795a1</t>
  </si>
  <si>
    <t>ab8d3720-7e3b-4d2c-b14f-58778a301b74</t>
  </si>
  <si>
    <t>c515e2b8-b1f4-46ce-b2b6-eb6a173d61b9</t>
  </si>
  <si>
    <t>2945ab1f-21c6-424b-99f1-3478af41cc1a</t>
  </si>
  <si>
    <t>3d9dbde5-a207-4d1c-806d-902f6c0c6bb1</t>
  </si>
  <si>
    <t>0b5f7c0d-bd14-4138-a85e-d2b1e5a33e27</t>
  </si>
  <si>
    <t>fff30bd1-20b4-4f5c-b18f-4ce0b66c7e44</t>
  </si>
  <si>
    <t>37f92f54-d790-4456-89db-c2f892b8b485</t>
  </si>
  <si>
    <t>0c04ab12-964c-4502-bfaa-8d38cce6ee93</t>
  </si>
  <si>
    <t>735c90a2-337a-4512-bd50-ce900b46f307</t>
  </si>
  <si>
    <t>f42bffad-924d-4e03-a932-31ca2951fc70</t>
  </si>
  <si>
    <t>3faf71d4-0c82-460c-b4eb-6f78333ffd48</t>
  </si>
  <si>
    <t>5a41ef65-edb3-476f-b0f1-6b1540e6ebb6</t>
  </si>
  <si>
    <t>8e0fa09c-d832-483f-9f22-bb1c78651885</t>
  </si>
  <si>
    <t>19f90477-2a0c-425c-85a0-ea733119f704</t>
  </si>
  <si>
    <t>298d1e29-0f73-475f-9a2e-f5666b6b27b7</t>
  </si>
  <si>
    <t>1a3c4d4a-281d-421b-9394-657d949a53bf</t>
  </si>
  <si>
    <t>9be2add2-b580-4b08-ac4f-630446e96c7f</t>
  </si>
  <si>
    <t>8d9c71bc-7110-4238-a879-a033f2aa869c</t>
  </si>
  <si>
    <t>8bacf6f1-5093-47b4-b31b-b272c7bbbc50</t>
  </si>
  <si>
    <t>17c8c4ab-c754-49f2-a13a-13ce7c268094</t>
  </si>
  <si>
    <t>82010f13-b77b-4bd2-a61f-1b79bc0e6b3f</t>
  </si>
  <si>
    <t>0f0296ab-1825-485d-adce-4cea05933678</t>
  </si>
  <si>
    <t>73e1cb5f-e5e8-4346-bc28-cf5892a44c12</t>
  </si>
  <si>
    <t>0d427f4d-18bc-49f4-ab7a-96c78d4feef8</t>
  </si>
  <si>
    <t>97ca37f9-9b38-4b19-95cd-6ed13bbaa891</t>
  </si>
  <si>
    <t>92bb9563-be53-4e4e-b28f-4eba7c8a20b3</t>
  </si>
  <si>
    <t>9e84d4fc-0bce-43a6-b772-681e93ecb59a</t>
  </si>
  <si>
    <t>10b07350-e466-4b21-a7e8-e223b01477c7</t>
  </si>
  <si>
    <t>d27aa4c2-2bdd-45ef-bde1-1d1ac05bf47c</t>
  </si>
  <si>
    <t>84012b61-919a-49d4-b8e8-61391e6809f8</t>
  </si>
  <si>
    <t>af754b4e-9795-4aa4-acf3-7f2b1d7b442f</t>
  </si>
  <si>
    <t>9343f4b5-fa6e-457a-8f16-378499e86ef9</t>
  </si>
  <si>
    <t>73513463-d7f4-4fa8-a3a8-5f2ce7977c00</t>
  </si>
  <si>
    <t>51a60a4b-725d-449c-84c0-bc6d52d1f13e</t>
  </si>
  <si>
    <t>139d67a9-ff62-4182-9f23-e0585d0b2c40</t>
  </si>
  <si>
    <t>27529c42-5f8e-408e-bd83-87d879c53703</t>
  </si>
  <si>
    <t>e334ef93-134f-4afc-97a8-37828aceb097</t>
  </si>
  <si>
    <t>c9f94370-578a-41d9-ba70-c7ceb51a98e3</t>
  </si>
  <si>
    <t>be94d711-7927-4540-873d-d15c7f8273ac</t>
  </si>
  <si>
    <t>bfe43c1c-597d-4668-9936-18518be6a319</t>
  </si>
  <si>
    <t>1fc96ed8-9563-406f-b8b1-a8695fb45947</t>
  </si>
  <si>
    <t>512997a2-7546-41ec-8ed0-126f14366a3c</t>
  </si>
  <si>
    <t>25a2870c-54f3-49f6-9d7e-00ee948c3376</t>
  </si>
  <si>
    <t>0fe212b2-2b70-45ba-adae-acd293c9a616</t>
  </si>
  <si>
    <t>4d9e60fd-1361-4e9c-9c8f-b365581de8b8</t>
  </si>
  <si>
    <t>8af34a77-3d8a-44fc-9cda-34c50576fe2a</t>
  </si>
  <si>
    <t>795cfd86-abd7-4824-843f-8609271c97a0</t>
  </si>
  <si>
    <t>0dd2a434-5c30-4159-8a62-54fd3023f139</t>
  </si>
  <si>
    <t>699ecc8f-3496-46c5-be11-e41d4aa1017b</t>
  </si>
  <si>
    <t>6709ae64-cd0e-434d-9aeb-972c277f0298</t>
  </si>
  <si>
    <t>9c774657-7ff6-454b-990c-f0df7888a1c6</t>
  </si>
  <si>
    <t>ee15a5fb-8ea3-4dd5-8795-26552955d2b4</t>
  </si>
  <si>
    <t>5efe2931-a131-4013-86a6-3ae0c69cb95c</t>
  </si>
  <si>
    <t>02b7f4c2-e2be-4110-be03-5ed4326db79c</t>
  </si>
  <si>
    <t>5324b7c7-4471-4eb8-a938-f5c9abde1606</t>
  </si>
  <si>
    <t>1331565f-6acd-4460-86e0-70d83e63673a</t>
  </si>
  <si>
    <t>3e375017-cd88-4430-a218-6f003ac2ec7e</t>
  </si>
  <si>
    <t>7dddc5ea-5082-430f-9d16-18ca30c7478d</t>
  </si>
  <si>
    <t>edceca97-985b-418b-a28b-8228f9fa4863</t>
  </si>
  <si>
    <t>79294296-8437-4571-a5d4-808aa915f8d8</t>
  </si>
  <si>
    <t>2d6ba9b5-dda2-4750-b16e-5ebe52e1600d</t>
  </si>
  <si>
    <t>4d914758-6834-4eba-9457-2cd8805121ac</t>
  </si>
  <si>
    <t>cf4b4e2c-17f5-414d-8b6c-ceb28ae12c91</t>
  </si>
  <si>
    <t>4f110448-4736-40cc-8e96-683107ec0949</t>
  </si>
  <si>
    <t>4751e109-f163-4825-bee8-cf09ac6eb829</t>
  </si>
  <si>
    <t>d1de725c-9d58-4a87-9005-825d67029fad</t>
  </si>
  <si>
    <t>516c524a-28ba-4ef1-9b73-5897995e4e25</t>
  </si>
  <si>
    <t>a10ca9fe-6f69-4d1d-b20f-e945eb7959bd</t>
  </si>
  <si>
    <t>1909185e-6360-4758-9a07-238849c09275</t>
  </si>
  <si>
    <t>6379e840-a04b-4bf1-b6dd-62c5ac76f2f6</t>
  </si>
  <si>
    <t>44474e9f-e72e-4ac4-b936-3dd1dcbb8964</t>
  </si>
  <si>
    <t>b4549e3b-7d6c-4427-ab65-788fdc97bb7b</t>
  </si>
  <si>
    <t>46055983-d6fd-4b7c-a6f4-b076515dfbcd</t>
  </si>
  <si>
    <t>bdaabdaa-e5ae-4353-9489-6185e3f7da80</t>
  </si>
  <si>
    <t>92af3f01-61ef-4b71-9898-435d40e2ee62</t>
  </si>
  <si>
    <t>a9cd88aa-65d4-4b05-a970-0e880016e976</t>
  </si>
  <si>
    <t>8e82a8ad-3e81-47de-b808-76b44b615335</t>
  </si>
  <si>
    <t>cdb60d83-1646-4a2f-99ed-d9962ea5c306</t>
  </si>
  <si>
    <t>29ee1e71-dba3-4880-9c6a-ad33f8a17e40</t>
  </si>
  <si>
    <t>c45371bb-e642-4007-9c72-c7ad062bc94e</t>
  </si>
  <si>
    <t>e2ee51ad-034a-4e81-97ea-033a19142bf2</t>
  </si>
  <si>
    <t>40006687-3ecc-49df-bb7c-6d1d8daaeaca</t>
  </si>
  <si>
    <t>ed2d7b10-b3d4-4dcd-ad76-df413f77f619</t>
  </si>
  <si>
    <t>9ca833f0-47e3-406d-b422-3f1e5de00c7d</t>
  </si>
  <si>
    <t>70963562-8b47-4538-b4e4-310cb637c174</t>
  </si>
  <si>
    <t>f19953d0-dea1-4489-a001-365b5986c2e8</t>
  </si>
  <si>
    <t>36353167-83fd-48e1-b693-bba201ea26c8</t>
  </si>
  <si>
    <t>4aab3076-5d71-4795-8d1e-3c380dfed335</t>
  </si>
  <si>
    <t>24590908-c296-4d11-a02c-b2da6b93c63c</t>
  </si>
  <si>
    <t>b88bbe63-9b4a-45fc-9829-086baea74a49</t>
  </si>
  <si>
    <t>2b408f7a-c928-4f4a-8974-0dbc52603e23</t>
  </si>
  <si>
    <t>42990efa-6a83-44ee-a9e5-9f928f368475</t>
  </si>
  <si>
    <t>e3e814d1-2993-4eaf-ae1c-b183fe16ae2b</t>
  </si>
  <si>
    <t>9796e768-99a3-447e-9d57-eedf7506c9f2</t>
  </si>
  <si>
    <t>cb0c9c87-df82-43e4-902d-38d75a5c5780</t>
  </si>
  <si>
    <t>f7ae59ba-f47d-4c29-bab2-41d8ab8438a3</t>
  </si>
  <si>
    <t>210c5715-9c8c-4ebd-aec6-818e02f38dab</t>
  </si>
  <si>
    <t>a7069186-09b8-4a71-ad07-bbe06dd1210e</t>
  </si>
  <si>
    <t>f0e27cf5-f00d-45fd-9fc1-483444e8aa55</t>
  </si>
  <si>
    <t>31b54b8d-6f5c-4938-b824-49f7d6ee9d6d</t>
  </si>
  <si>
    <t>f51861a7-33a3-426d-815f-f98d0e4e897c</t>
  </si>
  <si>
    <t>13c2c699-a1fd-4705-902a-6f75a198373d</t>
  </si>
  <si>
    <t>d7284ecf-4045-4f01-bb80-5cd90cc8d631</t>
  </si>
  <si>
    <t>f8f0c119-ea65-43b1-be3a-dd0cac5d9f7d</t>
  </si>
  <si>
    <t>9870f494-89d8-4e7c-a607-d2fd4b0118cb</t>
  </si>
  <si>
    <t>07c5905c-4c08-4784-b27f-0bd1b2f21e05</t>
  </si>
  <si>
    <t>b87eb2b2-177f-4810-b360-01e317d8452f</t>
  </si>
  <si>
    <t>b183b289-e357-4dfa-a0e8-f1b8b6a2c05b</t>
  </si>
  <si>
    <t>5dd60457-1c6f-4a2d-85b7-118b1f94463f</t>
  </si>
  <si>
    <t>34ce0670-7820-4602-b218-5efe780f39fd</t>
  </si>
  <si>
    <t>93111a06-5ef1-4e1d-a83c-6d081a1e366e</t>
  </si>
  <si>
    <t>9d42768b-7d08-4201-8552-1c4fce3a335d</t>
  </si>
  <si>
    <t>75fb9ed4-09d7-437a-90f8-ce83a3a1d19c</t>
  </si>
  <si>
    <t>efbfa9db-2cc5-4032-92d7-136443846049</t>
  </si>
  <si>
    <t>1b0e337d-fd4c-4e1c-ac8f-9a4d3e60dbac</t>
  </si>
  <si>
    <t>4bd54db2-5c66-478e-beb5-476d32e96a30</t>
  </si>
  <si>
    <t>b9845643-7460-4427-b231-a2916ffbf94b</t>
  </si>
  <si>
    <t>2ccad987-f316-4b5b-ac60-bf1b7c8567b1</t>
  </si>
  <si>
    <t>0d16839b-e1de-49dc-936e-73bcae4c20cb</t>
  </si>
  <si>
    <t>6169ffe0-1f07-40d8-9948-30a73dae1ed8</t>
  </si>
  <si>
    <t>789121ac-3f54-46a0-8f79-88ce60aa5a6e</t>
  </si>
  <si>
    <t>0b464fd5-7708-4362-9530-57a327da1a23</t>
  </si>
  <si>
    <t>d012c4a2-6c37-4f9a-9069-7da2e9591f29</t>
  </si>
  <si>
    <t>64eeac07-3b99-429d-9d37-758c9e6be627</t>
  </si>
  <si>
    <t>5828549a-d398-4cfc-a360-796628ef12a3</t>
  </si>
  <si>
    <t>653a477c-94dd-4390-8521-d8f362057fa7</t>
  </si>
  <si>
    <t>944466e4-be98-4d8f-bca1-7305a8c351ec</t>
  </si>
  <si>
    <t>ddc9922b-ee9e-4e4a-99eb-bac80dff93ac</t>
  </si>
  <si>
    <t>a208b558-b764-48a4-bf51-7b0192bc882e</t>
  </si>
  <si>
    <t>4c5d52ba-dd4a-4957-897e-c73e9520f910</t>
  </si>
  <si>
    <t>4cb18529-bc43-4c44-b30e-01f1261f831f</t>
  </si>
  <si>
    <t>0d8c4cb1-501d-4528-b019-93128e1b2472</t>
  </si>
  <si>
    <t>d8ff185c-1477-4c5c-a11d-b1b8ea2806a4</t>
  </si>
  <si>
    <t>8d21c142-195c-4d8e-9e68-80a24b9518d6</t>
  </si>
  <si>
    <t>a64ef2da-7441-4a85-9cb0-3149fb1ecdcc</t>
  </si>
  <si>
    <t>c1effea0-0c19-43f2-9e87-b2c99e5ff785</t>
  </si>
  <si>
    <t>e086e46e-6169-4c43-8b83-2097118564d1</t>
  </si>
  <si>
    <t>7aa95ce0-f2ac-4711-8048-254c8e95d317</t>
  </si>
  <si>
    <t>cb7215cd-979a-4dd4-a0ef-df187a347dcb</t>
  </si>
  <si>
    <t>540ea9d7-daef-47e5-9fd5-a6674b0af14e</t>
  </si>
  <si>
    <t>0691d840-cb79-4d25-b312-c116c22f50ef</t>
  </si>
  <si>
    <t>873b7332-4f59-49d7-b37d-230539e744e2</t>
  </si>
  <si>
    <t>e43a642c-e234-4c0c-bcda-a9d5f4177e86</t>
  </si>
  <si>
    <t>fa9ef86b-2a3b-4dde-8ca4-4ff228924697</t>
  </si>
  <si>
    <t>622bb7aa-198a-4915-a8f3-56c977d56d61</t>
  </si>
  <si>
    <t>fb696fae-26e6-452f-8836-66fb1229c610</t>
  </si>
  <si>
    <t>725ad95b-cfd1-4d91-bd4b-f02ae3801a47</t>
  </si>
  <si>
    <t>1be7be80-51b6-4d81-9a2b-a3fa997f658c</t>
  </si>
  <si>
    <t>f1462d06-6784-4eff-b802-1b95e023ab44</t>
  </si>
  <si>
    <t>e82550fd-7592-4261-9750-8deffbc3756f</t>
  </si>
  <si>
    <t>aa83f4a8-2c98-4b78-bcaf-d55c3b63fca2</t>
  </si>
  <si>
    <t>58242ea1-b110-4155-b765-5f0037da096f</t>
  </si>
  <si>
    <t>a725b58e-94a3-427f-8bc1-fa287ba0022d</t>
  </si>
  <si>
    <t>da5dad53-91b9-4470-b9cd-64c29e0be2af</t>
  </si>
  <si>
    <t>f7d14815-a0ed-4b09-ac60-628dea6b1a30</t>
  </si>
  <si>
    <t>0ac68ba9-87bb-4dcc-bb15-90342aa3e0bf</t>
  </si>
  <si>
    <t>f8a8efcd-f2d4-456a-b974-5c95b97e4fef</t>
  </si>
  <si>
    <t>da43a98a-c69e-4116-884f-263ebbe8ac05</t>
  </si>
  <si>
    <t>4978c5c5-6260-46af-a1d0-efcb7330f409</t>
  </si>
  <si>
    <t>8ab7a583-dc2a-4566-8c5c-424644814638</t>
  </si>
  <si>
    <t>ee09151d-144a-425c-acd9-a866e88194f1</t>
  </si>
  <si>
    <t>45a73ac6-dd54-4e03-99d0-e17894007ea7</t>
  </si>
  <si>
    <t>f777311f-c2af-4108-95c3-cc764e8b42dc</t>
  </si>
  <si>
    <t>96910051-5f5a-42c6-86dd-b10f7de2b837</t>
  </si>
  <si>
    <t>67263b48-bb74-41f8-86b1-cc76fd4ac6fc</t>
  </si>
  <si>
    <t>823c32c7-177d-4c34-a875-987eb6a1aaf8</t>
  </si>
  <si>
    <t>94ffb78e-e263-4c93-ac86-ab70a68e107f</t>
  </si>
  <si>
    <t>5c9d6716-5a64-491b-85e7-01d57df46577</t>
  </si>
  <si>
    <t>fa6bd5d8-7a4b-4de5-9382-3c2201a3f434</t>
  </si>
  <si>
    <t>9102bc43-9870-424c-b357-627ae5bc5f5d</t>
  </si>
  <si>
    <t>fbbc94e9-4cdb-49a9-8b81-34273492dde3</t>
  </si>
  <si>
    <t>6bd12ba2-a548-4e66-91b1-a5c948c9381d</t>
  </si>
  <si>
    <t>bd4acb93-f2d0-4c2b-9c79-509614f0a03e</t>
  </si>
  <si>
    <t>82375c83-0e77-4bac-b3b6-d187db77535f</t>
  </si>
  <si>
    <t>bec633c3-542b-45fc-bb4f-21b5b679118c</t>
  </si>
  <si>
    <t>8f3b5064-5f48-4377-a880-b7b96b9aad8d</t>
  </si>
  <si>
    <t>9037b9b6-8f3a-4154-95b2-dfee49f9ad39</t>
  </si>
  <si>
    <t>5ff55393-cf0e-4670-b2d8-2b41e935b1f2</t>
  </si>
  <si>
    <t>18ab9a26-2e96-4044-9cdf-9f6a03a4cf72</t>
  </si>
  <si>
    <t>1a06856f-09f0-4543-b709-53f36d99c1ce</t>
  </si>
  <si>
    <t>ccd1c211-c557-46a5-a27e-f9760d36c7b4</t>
  </si>
  <si>
    <t>15d92094-9b7c-4661-9408-8a097590e63e</t>
  </si>
  <si>
    <t>8b9f875c-d7d4-4519-a519-b6a0a2e2ac34</t>
  </si>
  <si>
    <t>cddf04bf-917e-4b2e-8f2a-1675458d554c</t>
  </si>
  <si>
    <t>0de993c5-8f2e-4795-a6b1-3bffd80837ab</t>
  </si>
  <si>
    <t>bab47410-ba48-42c1-b69a-eef63281a2e5</t>
  </si>
  <si>
    <t>30ebe504-d872-4c5a-9ec0-d5c1537bff2e</t>
  </si>
  <si>
    <t>302e8a80-17db-4f83-ab2a-c9bff4a20bf3</t>
  </si>
  <si>
    <t>52dc1040-c90c-4156-855f-deab1cf864de</t>
  </si>
  <si>
    <t>fbd5649b-85e2-4d71-8907-2653bf7e0b06</t>
  </si>
  <si>
    <t>eaa7cdf9-3443-427e-a0b6-5d2b40e401e6</t>
  </si>
  <si>
    <t>e17a46ed-294c-4b66-ab8f-9ac33615a61f</t>
  </si>
  <si>
    <t>e4015a1b-cfa4-423d-ba58-bd08c8c3d8bf</t>
  </si>
  <si>
    <t>8cd20d55-f1e0-441e-9999-da143295f417</t>
  </si>
  <si>
    <t>83b3da11-e865-4676-9ddc-a529fceee5c1</t>
  </si>
  <si>
    <t>74b171d1-34e1-482d-9d8a-52ad270a54ef</t>
  </si>
  <si>
    <t>8816e8c0-470c-47ab-babe-99180c564ceb</t>
  </si>
  <si>
    <t>5444b414-954c-4c2f-bc70-6ba8857b49ff</t>
  </si>
  <si>
    <t>39b3193e-b1dd-4ce3-973f-f3ca41b78271</t>
  </si>
  <si>
    <t>56ba21a7-dbef-4d6c-b5d3-3eb59d8fb401</t>
  </si>
  <si>
    <t>026b4e99-9352-400d-bbc2-094375d3f157</t>
  </si>
  <si>
    <t>efe0bdbb-db2b-43d4-811a-d6a550d3f3b8</t>
  </si>
  <si>
    <t>61f216d1-3a4e-45f3-8bac-5b215596c5e5</t>
  </si>
  <si>
    <t>bec90733-c58b-4780-877e-5abb10d1268f</t>
  </si>
  <si>
    <t>22d3f086-282a-4112-854b-2ee01ff3d69d</t>
  </si>
  <si>
    <t>6042b012-ca3c-40bd-8e70-3cbe7ae53035</t>
  </si>
  <si>
    <t>b45d60ca-9e9d-4f70-83a1-fcb8dd77d4a4</t>
  </si>
  <si>
    <t>61650f1e-cdd4-4047-8eac-d3c80ddded63</t>
  </si>
  <si>
    <t>dd7e6615-0e06-4540-8a2c-c73ae66187a6</t>
  </si>
  <si>
    <t>bb145f5b-b8e7-4147-a124-cdb7517c0e37</t>
  </si>
  <si>
    <t>af3be8f3-a87f-4319-aa2e-438017093eb1</t>
  </si>
  <si>
    <t>590e391a-a289-4f7f-b42c-53e8b9b9b3ad</t>
  </si>
  <si>
    <t>e272644f-c332-4295-968a-c420b2b49ab0</t>
  </si>
  <si>
    <t>572cae3a-70cd-497f-8892-a8957233ba11</t>
  </si>
  <si>
    <t>51c08833-3166-4acc-929c-7c8529daf63e</t>
  </si>
  <si>
    <t>30cd22b5-ed24-4bc7-8787-867015e0f87c</t>
  </si>
  <si>
    <t>05e8a3c2-da4b-4a9c-91da-595aefcd6d8d</t>
  </si>
  <si>
    <t>40c96231-33dc-4e60-bafb-f8880976824c</t>
  </si>
  <si>
    <t>83e5d4f7-4779-4459-bfda-f863cf0626ea</t>
  </si>
  <si>
    <t>066fd5a6-1d5b-49a4-9365-21919c7aded8</t>
  </si>
  <si>
    <t>21a5bf4b-7ac5-4513-9520-43ab49707bc1</t>
  </si>
  <si>
    <t>3f9e8f4e-1e94-456e-b5b9-c3ce6b635f4c</t>
  </si>
  <si>
    <t>d7ef6011-5bfa-42c8-824f-dfbcbde02ac9</t>
  </si>
  <si>
    <t>48a8d8cc-bdbc-41f9-b49b-5e396e60664c</t>
  </si>
  <si>
    <t>dd5b7c1f-2035-4081-9e01-8eb4929805d7</t>
  </si>
  <si>
    <t>7732ff85-f663-450b-ac40-9c6cf8f8ff3b</t>
  </si>
  <si>
    <t>d7284358-0b6d-4ba0-ad68-3af7f8fe57f2</t>
  </si>
  <si>
    <t>8313294a-65dc-4365-9879-282bc0c06452</t>
  </si>
  <si>
    <t>27c67677-3e20-4241-aada-5a0bac3da208</t>
  </si>
  <si>
    <t>2abb8064-e5df-47ef-8750-1240cdcd0864</t>
  </si>
  <si>
    <t>15dcb1c7-5910-4f8e-a5c2-5c7fefa2e542</t>
  </si>
  <si>
    <t>54393aa9-f450-409f-b58a-41f65245f3aa</t>
  </si>
  <si>
    <t>c26715bc-3493-4ec6-9445-c3fd2f0f6e21</t>
  </si>
  <si>
    <t>2d5e9ad2-431f-4eba-9a73-47f73c1aac3f</t>
  </si>
  <si>
    <t>743f45cd-d676-4e6b-9032-163e7bb05cdd</t>
  </si>
  <si>
    <t>10ad9934-04cb-43fc-a54d-043753e1d507</t>
  </si>
  <si>
    <t>11e1b3af-1bab-4c26-a54b-ed6bb2b4e96a</t>
  </si>
  <si>
    <t>ff9a7985-e4d2-4867-a2a2-24379108ac1b</t>
  </si>
  <si>
    <t>67fcff19-e675-46cf-a8eb-cb5fae80b909</t>
  </si>
  <si>
    <t>a4ef8e5a-ebf8-4cf3-a150-bd23857b9f76</t>
  </si>
  <si>
    <t>4df9d829-ade2-4b9f-8407-4479b7703c9b</t>
  </si>
  <si>
    <t>dfc927be-6c98-4dfc-b1ce-2a6c048c1366</t>
  </si>
  <si>
    <t>2b98d138-2525-4f56-83f7-31fa531eb71b</t>
  </si>
  <si>
    <t>60792a4e-6804-49a5-89a0-e37af31afe97</t>
  </si>
  <si>
    <t>2ffbbc48-d877-43ea-9c11-86f718b6b9c7</t>
  </si>
  <si>
    <t>f9c2905f-6aa5-4a93-852a-b646189f98b3</t>
  </si>
  <si>
    <t>f3ff4e00-f89f-4010-b024-803fd47a533a</t>
  </si>
  <si>
    <t>7ccf3a70-6b42-462b-b1b8-f81b66d8720a</t>
  </si>
  <si>
    <t>38f571b4-42f4-4aeb-bf16-99a22b7bcc43</t>
  </si>
  <si>
    <t>c32a79ae-6015-4d00-b632-036dd0584c01</t>
  </si>
  <si>
    <t>6c04df95-ef63-4d99-83d6-6e0cef492f91</t>
  </si>
  <si>
    <t>e6e47440-11ba-49e7-9888-ab3c17ffc1ea</t>
  </si>
  <si>
    <t>20c27b00-a3d4-4e94-9798-8f8b2f1a6a2e</t>
  </si>
  <si>
    <t>5dcb2a2c-457f-4c77-9bbf-b4bb536d01a1</t>
  </si>
  <si>
    <t>536c058e-e9fe-465d-8813-cbeb3b495cb6</t>
  </si>
  <si>
    <t>531126aa-f9c9-40b2-b138-b10be752460d</t>
  </si>
  <si>
    <t>eb13c3f0-08e1-41a3-86df-ae2f9f225821</t>
  </si>
  <si>
    <t>6e765610-4006-47c6-a9e4-de6945cf986a</t>
  </si>
  <si>
    <t>88cf372e-2ac0-4875-83d2-cb43cde4d7a1</t>
  </si>
  <si>
    <t>ad64a4db-c0a6-4ee7-b837-d7a3fbe2bd4f</t>
  </si>
  <si>
    <t>f3bfb2d2-43e5-43d0-b1dd-fd7be1e23841</t>
  </si>
  <si>
    <t>ca7abf59-0d43-4ae5-948f-0a682473ed50</t>
  </si>
  <si>
    <t>5b13bd40-7846-4608-9322-bc391691e37b</t>
  </si>
  <si>
    <t>2261da56-ddae-449e-941b-c32c839d8e22</t>
  </si>
  <si>
    <t>a346a5fc-a90e-40b2-bc33-7fd59f1f7c94</t>
  </si>
  <si>
    <t>2e72f5c7-ec13-4047-af19-037d4fa6ffc2</t>
  </si>
  <si>
    <t>5cdaf524-c498-4ab5-91e9-67c9c5666220</t>
  </si>
  <si>
    <t>827318eb-823e-4880-92f6-4040a2e97168</t>
  </si>
  <si>
    <t>82819698-23ac-4444-986b-1fac9f7bb667</t>
  </si>
  <si>
    <t>b3298538-f9ab-4e90-9917-d5a5cd0e5ff5</t>
  </si>
  <si>
    <t>f099baa0-5ef0-48da-b026-959fa175e3db</t>
  </si>
  <si>
    <t>93a27742-2e3f-4d71-8166-592ed8c1689e</t>
  </si>
  <si>
    <t>d5902d1f-c920-4248-83ce-0f46712c4c57</t>
  </si>
  <si>
    <t>6c9cf27d-27a9-491d-9a55-b533739c382f</t>
  </si>
  <si>
    <t>96596e1f-f9e4-4fc3-a553-ba50b91bd8b5</t>
  </si>
  <si>
    <t>23bba6a0-8819-4406-913e-862e097bc740</t>
  </si>
  <si>
    <t>0d7cc95f-1b3f-4192-980d-0aad436cf095</t>
  </si>
  <si>
    <t>2766839f-0547-48ac-b989-4cb51b56ed23</t>
  </si>
  <si>
    <t>ecd2281a-7531-4492-a002-2a91beaf6130</t>
  </si>
  <si>
    <t>1f41a104-d687-448a-b4e8-4342c293562d</t>
  </si>
  <si>
    <t>24e94d5e-5bd2-44ee-8ab8-2d7b66ca8239</t>
  </si>
  <si>
    <t>b4204d49-836b-461c-9091-7b82e4ac81ce</t>
  </si>
  <si>
    <t>ac4d663e-72da-450f-b949-f4d624567ca7</t>
  </si>
  <si>
    <t>ca4fead2-6938-4352-8a8e-cd30236f7d5b</t>
  </si>
  <si>
    <t>79c0e6d5-1daa-4575-a1e3-dfab5b5a6c7b</t>
  </si>
  <si>
    <t>ad248e84-4ecf-438c-b6f1-13fafd6327a2</t>
  </si>
  <si>
    <t>2fd98db7-8e2f-48a8-a57d-4c2ccec11420</t>
  </si>
  <si>
    <t>a48206aa-6935-41c8-b61c-4ea2be62661a</t>
  </si>
  <si>
    <t>79f65d0a-93d8-44d7-bf68-3494077237b3</t>
  </si>
  <si>
    <t>22eda24c-de3b-4baf-a940-31995cb9bd63</t>
  </si>
  <si>
    <t>ce14c40d-f2d8-43af-a231-d5da18e0449c</t>
  </si>
  <si>
    <t>b9d77e3e-cdc8-4d13-a416-4fa11f0c66d3</t>
  </si>
  <si>
    <t>65e60d83-bc70-49d5-804c-d56f47a237a6</t>
  </si>
  <si>
    <t>53445f7b-ce76-43d5-a01e-13d1ee7ea4c5</t>
  </si>
  <si>
    <t>273f9f04-77d4-45e5-ad3f-93faf7a69cd2</t>
  </si>
  <si>
    <t>5e7e3482-dbfc-4661-a338-b7ea78da61fb</t>
  </si>
  <si>
    <t>732d679b-f574-4109-aee3-082608dd8aff</t>
  </si>
  <si>
    <t>315b5709-4a27-45ba-b21e-ff6f032a2757</t>
  </si>
  <si>
    <t>c174fabd-b7be-49d3-babc-dab3508ce8b4</t>
  </si>
  <si>
    <t>2decabf1-28a1-4ff9-b555-1e47554c6370</t>
  </si>
  <si>
    <t>1c9a6f47-436c-4ac9-b178-ea388bbc3e11</t>
  </si>
  <si>
    <t>a7e459c9-b06c-4401-86a6-6be320ccf315</t>
  </si>
  <si>
    <t>eaa70289-4c6e-4da8-84ec-8a2b37543f63</t>
  </si>
  <si>
    <t>bd354449-8459-42fd-be16-14a54c2beecd</t>
  </si>
  <si>
    <t>a93df254-03a9-4b3e-824f-3a4f8ba7f79f</t>
  </si>
  <si>
    <t>d05cfb3d-3b53-40f0-bb9f-e9d9ca0fe35c</t>
  </si>
  <si>
    <t>Avcılar</t>
  </si>
  <si>
    <t>Denizköşkler</t>
  </si>
  <si>
    <t>2372c6b6-9636-4732-b1e8-c8904aa6a2f2</t>
  </si>
  <si>
    <t>811dc9cb-d180-4f62-a585-b2517e0cec56</t>
  </si>
  <si>
    <t>4e6d9727-5207-4f30-8325-0080dc8cbbe7</t>
  </si>
  <si>
    <t>de16e416-17a2-4c5e-b356-123652ab53af</t>
  </si>
  <si>
    <t>b0f7c0ad-6f5c-422b-9d50-7504fc8a1b79</t>
  </si>
  <si>
    <t>f7a05fdc-552e-4cff-980d-860537a0aaa7</t>
  </si>
  <si>
    <t>ca358893-94ed-43cb-be29-12a392611069</t>
  </si>
  <si>
    <t>fdc3c6b3-02b1-4f3d-8528-8745cce40a2c</t>
  </si>
  <si>
    <t>7b2847fa-c2b2-49d1-a552-8eb1204d4df8</t>
  </si>
  <si>
    <t>1164d641-3a3b-4cd4-b8b3-58b416b9d739</t>
  </si>
  <si>
    <t>d58ef41e-b8cc-4e42-acb8-ebaa706b8324</t>
  </si>
  <si>
    <t>838583e7-9b32-4ea5-9999-fcdb8ea66952</t>
  </si>
  <si>
    <t>3ac4295b-9649-4302-9c1b-7d4a041b67b5</t>
  </si>
  <si>
    <t>bd30e0a9-10a5-4fa4-a0aa-332235c97a20</t>
  </si>
  <si>
    <t>ee4ad3ff-b2bc-4784-9b2e-68bda5a8ff80</t>
  </si>
  <si>
    <t>38bb3fb5-3c6e-45ed-8bd6-b0875d3a9bff</t>
  </si>
  <si>
    <t>4cdfa4e5-4c1d-4b90-8f43-e3a2dc5ea307</t>
  </si>
  <si>
    <t>e3eacff7-61ae-4ec2-99f7-612796b0f877</t>
  </si>
  <si>
    <t>e1a9fb91-0a5b-4318-abc5-ac5a312f66ae</t>
  </si>
  <si>
    <t>de0fb391-83e8-4e17-8540-cb6b5d153d39</t>
  </si>
  <si>
    <t>172875e8-efab-40b6-8543-7d619088793a</t>
  </si>
  <si>
    <t>28ce5f3e-36d8-4f40-ba1b-7f4aecfda070</t>
  </si>
  <si>
    <t>7061e1fe-60d9-4d3e-a557-724ef3f22216</t>
  </si>
  <si>
    <t>5b37c5dd-df60-4de6-a911-94e14e55e6c6</t>
  </si>
  <si>
    <t>ca02c088-07d1-41d4-9da8-79af3958f793</t>
  </si>
  <si>
    <t>43f131a8-9d86-4159-94b9-9a89339cc25d</t>
  </si>
  <si>
    <t>3f0931c0-b215-4c95-9d8b-fd4fe05ad043</t>
  </si>
  <si>
    <t>e1b4a94e-73b5-49e4-ad70-57cb07243a96</t>
  </si>
  <si>
    <t>233d47ba-2e1b-42ab-849b-45c174da1a13</t>
  </si>
  <si>
    <t>d2c8f511-6502-4ad3-ad96-d0ed73a5740a</t>
  </si>
  <si>
    <t>19449a03-6ed5-4ee0-a573-192b88efa536</t>
  </si>
  <si>
    <t>1684cdb2-61f8-4c89-9bab-6319878739fe</t>
  </si>
  <si>
    <t>0c0f85dd-5411-4b0f-8115-c7fa6fd8367b</t>
  </si>
  <si>
    <t>2adf0e52-5f78-45ca-ad58-56d7760d60cf</t>
  </si>
  <si>
    <t>e174197c-649d-437b-91de-368cec549327</t>
  </si>
  <si>
    <t>fdcf197f-4f0f-482b-9b71-ecd3b85f3b7d</t>
  </si>
  <si>
    <t>6cdb9a7c-b866-4ca9-8641-fd64a6bcc02d</t>
  </si>
  <si>
    <t>c4543fac-d2d6-4b36-9693-94a75e5e779a</t>
  </si>
  <si>
    <t>7cdba449-a2e6-49a5-a01e-6ce85c6d6ada</t>
  </si>
  <si>
    <t>0225e6eb-fba8-4b8d-909c-04698440d5ab</t>
  </si>
  <si>
    <t>06e89443-a7e3-4f57-91b7-fe305408f0e6</t>
  </si>
  <si>
    <t>ca596281-85ac-4592-ac16-4a625a52c8fb</t>
  </si>
  <si>
    <t>79a611d3-4947-43ec-bd98-d10f67b83577</t>
  </si>
  <si>
    <t>72390947-bd9f-4dd6-84d6-5716cca3372d</t>
  </si>
  <si>
    <t>6acb1d70-a717-4528-a06e-a04dda1f21ed</t>
  </si>
  <si>
    <t>3cbd9f1e-5485-41a2-bfcf-02133b78bd69</t>
  </si>
  <si>
    <t>0266c676-5652-4aef-b65b-13efe587bff2</t>
  </si>
  <si>
    <t>7aa00092-7a42-4183-9009-983746401340</t>
  </si>
  <si>
    <t>ed210365-6490-43a5-b985-c4135fee80fc</t>
  </si>
  <si>
    <t>afded52b-726f-4e34-b6fa-27712dc45d02</t>
  </si>
  <si>
    <t>6220ca5b-447d-4e54-831a-c9c21f01f7fb</t>
  </si>
  <si>
    <t>270da975-4db7-4429-844b-7d91d76ef818</t>
  </si>
  <si>
    <t>5aea1594-4d0c-44fd-a5d7-50f59dff2854</t>
  </si>
  <si>
    <t>8aee944e-842e-48dc-8596-dcbc8495ef0e</t>
  </si>
  <si>
    <t>361840fc-518b-4957-897b-391a3243c4f0</t>
  </si>
  <si>
    <t>c3c8dd4f-9aec-42bb-a27f-a9e55e98b5f6</t>
  </si>
  <si>
    <t>e088c7fa-2b2b-436e-a01e-a6bc35e5b719</t>
  </si>
  <si>
    <t>b7879fef-4789-46e8-814b-a9af8778a463</t>
  </si>
  <si>
    <t>0fd260b6-420f-4784-bd92-e23bd0977da2</t>
  </si>
  <si>
    <t>50b73f92-86d7-4d0d-8fb4-bf1bbc701ec6</t>
  </si>
  <si>
    <t>b68eee23-64a8-4323-bd48-c753d96cc54f</t>
  </si>
  <si>
    <t>393106e0-8cab-47e8-956c-5c87862dfaf2</t>
  </si>
  <si>
    <t>b898e42c-b8a6-4ed0-bacf-232e380b4de9</t>
  </si>
  <si>
    <t>627567d3-213e-4cce-84e4-1186dffa2ac7</t>
  </si>
  <si>
    <t>c22b0ef8-60b7-408d-8ab8-c1e3504142d5</t>
  </si>
  <si>
    <t>b9361c04-bd00-4f2d-90a8-dba6886130c7</t>
  </si>
  <si>
    <t>d0a1ab14-dd13-4134-8072-81dad4cd292c</t>
  </si>
  <si>
    <t>8bc50e66-9a4a-4a19-8b51-1d8d5f1e9c9e</t>
  </si>
  <si>
    <t>09093a88-ab86-4a91-8e6c-c235904e5543</t>
  </si>
  <si>
    <t>dec47606-bbed-453c-bdd5-8af3ba31780a</t>
  </si>
  <si>
    <t>70c481bb-48c9-41a3-a510-ffcb6c466988</t>
  </si>
  <si>
    <t>1a07725b-964d-47a5-8983-b1fc8454bf05</t>
  </si>
  <si>
    <t>854561d0-09e3-42b7-8f17-05f4266f5416</t>
  </si>
  <si>
    <t>307e682f-34c0-45b8-8914-eeb790eb3acb</t>
  </si>
  <si>
    <t>0ed94627-6d73-41e4-ab61-26adf433edf4</t>
  </si>
  <si>
    <t>15374534-1531-4851-94b4-f0d74c8f67ca</t>
  </si>
  <si>
    <t>f8190693-9abb-461b-af32-b760ae7338cc</t>
  </si>
  <si>
    <t>e857f506-2ff8-4fd9-a91b-257180f0fdd3</t>
  </si>
  <si>
    <t>04fb73d5-6d20-41ca-a9c3-88bc9351da39</t>
  </si>
  <si>
    <t>342e9a9b-32a0-4a54-ad01-80abf16871bc</t>
  </si>
  <si>
    <t>309db8d6-3ff9-4dc7-b357-b2bdab780ebf</t>
  </si>
  <si>
    <t>95b15512-156d-4b87-a4c3-544e708c1a23</t>
  </si>
  <si>
    <t>7d9356bb-e6b3-4fa7-b839-a897ab5c3b3c</t>
  </si>
  <si>
    <t>e44d6b83-f114-43c1-a83e-c2b6285e6617</t>
  </si>
  <si>
    <t>a4cb2be0-b835-4a9f-b316-0690ae219291</t>
  </si>
  <si>
    <t>fa04e458-5038-4969-b79d-6ce34e1647ec</t>
  </si>
  <si>
    <t>25d03c90-3d65-4896-bc8c-ec20d47c1438</t>
  </si>
  <si>
    <t>9f9de52c-4359-4c04-ad79-d414d3e1f731</t>
  </si>
  <si>
    <t>004dbc37-cfc3-4ef1-a878-9b8e556dd0ce</t>
  </si>
  <si>
    <t>4b997d8e-0e86-47c0-822f-294c4e3b67e9</t>
  </si>
  <si>
    <t>c5fad011-303e-47e5-b80a-129e305fb1e7</t>
  </si>
  <si>
    <t>1b779673-8fdf-4700-8693-604a2af589b1</t>
  </si>
  <si>
    <t>f0015a0a-5ff2-41f3-bef0-1e33923fab21</t>
  </si>
  <si>
    <t>634ef822-f94a-4cc5-8074-4853e2aaaf8f</t>
  </si>
  <si>
    <t>68a50439-22eb-4d87-a462-50f58a703629</t>
  </si>
  <si>
    <t>0560f2ea-9c94-4499-8cea-1b5634826ebe</t>
  </si>
  <si>
    <t>20ab4a27-8b82-42ff-8feb-f6f6e6b9035f</t>
  </si>
  <si>
    <t>759723ab-9568-49cb-ab89-159371c33340</t>
  </si>
  <si>
    <t>558c424b-e624-4b04-8a60-84a36f8d29db</t>
  </si>
  <si>
    <t>cc3ad7b1-40dc-4fb6-b00b-20f34b9e2f3b</t>
  </si>
  <si>
    <t>6daaf789-947e-4bf4-82a1-8ad3d0a99cfc</t>
  </si>
  <si>
    <t>b085671b-2270-41d4-870f-53e443b24b21</t>
  </si>
  <si>
    <t>50e57289-c9f6-4f6c-ae92-b3241c273504</t>
  </si>
  <si>
    <t>08d643ba-bb65-495b-98d7-0d2e92030945</t>
  </si>
  <si>
    <t>5a3f435c-4adf-4354-85dd-1fe8a48105e5</t>
  </si>
  <si>
    <t>b74eaa05-72cb-4409-afae-b85c66624c1e</t>
  </si>
  <si>
    <t>a0af5256-9798-4899-8cc9-546d01711f24</t>
  </si>
  <si>
    <t>aa11a60e-8dcd-425b-9364-5f0da489a19f</t>
  </si>
  <si>
    <t>eab337af-b19e-49d7-982a-866cc6cf557e</t>
  </si>
  <si>
    <t>6b88e402-fc26-47b9-bfe9-5563044e8295</t>
  </si>
  <si>
    <t>59e30052-1823-46c1-984e-8cb65077bc5e</t>
  </si>
  <si>
    <t>c7f9461e-92b3-4ad3-805d-13da819c6357</t>
  </si>
  <si>
    <t>c3c7ebd5-c88d-448b-bdc9-e71cd1563dc5</t>
  </si>
  <si>
    <t>2de38493-ba72-4825-b0fa-8b157f8d08f3</t>
  </si>
  <si>
    <t>a2d3e40d-7783-4df0-88d1-3263f5169320</t>
  </si>
  <si>
    <t>8f76b58d-2989-4e97-97d4-1b6f749842aa</t>
  </si>
  <si>
    <t>faa2165e-811e-4d28-9ab5-709c06905fbf</t>
  </si>
  <si>
    <t>9e8af619-cdbd-45e4-bba0-bca28632cf63</t>
  </si>
  <si>
    <t>218682b3-f6cb-41ed-9fc9-260e1bc4e745</t>
  </si>
  <si>
    <t>74476aeb-9fb7-4c10-b56e-3a7a32335608</t>
  </si>
  <si>
    <t>f187f154-0334-4a85-99b3-43afb3924940</t>
  </si>
  <si>
    <t>0b7feea3-068f-417c-82a6-9218c16dfe8d</t>
  </si>
  <si>
    <t>afc878be-99af-4874-86ff-dc306b3a3e6a</t>
  </si>
  <si>
    <t>a943e630-9901-4d60-a967-5282a4ae2cc3</t>
  </si>
  <si>
    <t>32af0b01-4d77-460e-88b5-4845b6fa77b0</t>
  </si>
  <si>
    <t>77812de5-ae5f-4426-9463-f5ae4c77c382</t>
  </si>
  <si>
    <t>99b1fcd8-9df5-43be-9201-34e051446da8</t>
  </si>
  <si>
    <t>f23d5ffc-1713-4595-8fb3-d6ac82ff29b2</t>
  </si>
  <si>
    <t>14963f72-9221-4dfe-be54-478d44f54681</t>
  </si>
  <si>
    <t>9eb37eb1-1a37-4fd5-83fd-ebb806332b66</t>
  </si>
  <si>
    <t>6aff777e-b561-4010-999f-c8f0a41de4d8</t>
  </si>
  <si>
    <t>387d20bb-6f95-4151-a952-d89f27694933</t>
  </si>
  <si>
    <t>674e63f0-b16c-4e04-9ff7-043e8d0e1127</t>
  </si>
  <si>
    <t>84e242eb-9832-48fe-ba47-73341670922e</t>
  </si>
  <si>
    <t>4a9ba6a4-241d-4204-8629-240ad9745e03</t>
  </si>
  <si>
    <t>68b96f4a-d5a8-4de7-9988-013fd5b8d160</t>
  </si>
  <si>
    <t>c815475d-b8a3-42fe-a0c2-3f9c9e3e0e1f</t>
  </si>
  <si>
    <t>e1532fdf-680a-47fc-b5e5-e0c253f036c3</t>
  </si>
  <si>
    <t>fc5feb25-6731-4351-ad70-d2a4ed7e2efd</t>
  </si>
  <si>
    <t>Çavuşoğlu</t>
  </si>
  <si>
    <t>2cd10a65-02a9-4f9b-a4d8-dcac76856640</t>
  </si>
  <si>
    <t>348b0198-50dc-4759-80d9-6f47bacb5732</t>
  </si>
  <si>
    <t>44485263-e0f9-4d66-9bfb-2235c3bb7ee2</t>
  </si>
  <si>
    <t>cbd8034e-f1d5-4d45-80b7-1f652d60b6e4</t>
  </si>
  <si>
    <t>88743691-6591-4b41-91f1-49f48ec70171</t>
  </si>
  <si>
    <t>54fec13d-79c4-43f4-872d-cc2ec4d5a2f9</t>
  </si>
  <si>
    <t>7599979a-e448-40a0-8296-2ea4c7b6c6d9</t>
  </si>
  <si>
    <t>7e3338f7-11e6-4d09-bc30-9733648074eb</t>
  </si>
  <si>
    <t>8665b53e-d3ed-4284-b0e2-4af4173d7244</t>
  </si>
  <si>
    <t>5283ee58-b3fb-4160-8a58-fc4b3a567394</t>
  </si>
  <si>
    <t>9139f32d-7582-458f-aa25-d8797aa7a92c</t>
  </si>
  <si>
    <t>7015b451-9770-48cd-bf6c-1046ec570c61</t>
  </si>
  <si>
    <t>f411a677-6fbe-4997-913b-be6bd8e183c6</t>
  </si>
  <si>
    <t>c87c9fa1-8a35-456f-aa23-df95a9546d21</t>
  </si>
  <si>
    <t>857678e4-2f20-4a45-9099-cdc789e1f0fe</t>
  </si>
  <si>
    <t>b925bdb7-6dd9-4d9a-b52c-baadc20eaa64</t>
  </si>
  <si>
    <t>17e06d02-b316-40b2-9900-cc8616d44902</t>
  </si>
  <si>
    <t>2a1949b6-2254-44ac-a901-7a8120ff4aa4</t>
  </si>
  <si>
    <t>182af35d-5d39-480b-b1b7-c76a3a89da28</t>
  </si>
  <si>
    <t>b4567722-1272-43b0-92b7-a333bf7628f0</t>
  </si>
  <si>
    <t>c70ecde5-4777-4ad7-8925-67ab0f94b236</t>
  </si>
  <si>
    <t>c4faa61e-208c-4fea-b94d-47e342838541</t>
  </si>
  <si>
    <t>c9b72e86-2f41-4c9d-89b4-e1c5ef71a207</t>
  </si>
  <si>
    <t>9efde4f9-22db-4f61-b113-f0aea2bc8aea</t>
  </si>
  <si>
    <t>2b133e00-e577-456d-bcfb-19f742093170</t>
  </si>
  <si>
    <t>fab69e5f-2fab-436f-8dea-63e412bf543e</t>
  </si>
  <si>
    <t>7e88993e-c072-4835-9e4e-71a38b56d18e</t>
  </si>
  <si>
    <t>2292d5ce-afc5-4ca0-b4f6-1ab350f5f819</t>
  </si>
  <si>
    <t>238cecc8-51bf-46dc-84fe-58cc46ab27cb</t>
  </si>
  <si>
    <t>751875ef-5d26-4b96-a04d-96e8247d68be</t>
  </si>
  <si>
    <t>1a115051-7e46-4e54-ae59-12bcafb4d924</t>
  </si>
  <si>
    <t>4a7a63f4-f735-41a5-a196-48e0a36a8b2b</t>
  </si>
  <si>
    <t>de058cd8-de01-414f-9ebe-5dca5bef7c9f</t>
  </si>
  <si>
    <t>870a90cd-612a-4968-8d39-ac6843285b3c</t>
  </si>
  <si>
    <t>bea612ae-a189-476d-a4c4-a20b270e7d06</t>
  </si>
  <si>
    <t>4bc65f7d-1a54-44dd-8a30-511479e8a637</t>
  </si>
  <si>
    <t>4a0bf88b-256b-443a-9416-17677cf3ecb3</t>
  </si>
  <si>
    <t>10c66706-210d-497d-be89-19091ee2d8ad</t>
  </si>
  <si>
    <t>27b2bd31-e81c-4dad-82c9-ca784a665627</t>
  </si>
  <si>
    <t>818dc40a-14eb-4762-b7e1-b23853960329</t>
  </si>
  <si>
    <t>5eb1780e-7430-4e5b-ae5c-6988f6db2771</t>
  </si>
  <si>
    <t>8d29330a-1def-4cf9-beef-4c1a5bf980b7</t>
  </si>
  <si>
    <t>cba4287e-e053-4d5e-b1ab-c84651ab41d5</t>
  </si>
  <si>
    <t>b67e759d-e845-4f87-8dda-920f08c73b6c</t>
  </si>
  <si>
    <t>f33df1eb-13d3-405d-8060-f9c617577a75</t>
  </si>
  <si>
    <t>5466d744-3285-42b3-8244-28bcf15f7167</t>
  </si>
  <si>
    <t>298cb893-af17-440b-beff-d7c4bb497b99</t>
  </si>
  <si>
    <t>74d05469-49c8-40ab-b961-521c7657d084</t>
  </si>
  <si>
    <t>4b07ea8e-cd30-470d-928b-52ab8ec8a8c4</t>
  </si>
  <si>
    <t>b56027c7-6961-4283-b391-4f27265acec3</t>
  </si>
  <si>
    <t>2953bffc-a028-4f31-b6ed-cbbf9777d456</t>
  </si>
  <si>
    <t>b6fbe225-f166-45e9-860b-321ac8d21f35</t>
  </si>
  <si>
    <t>db7f503e-7954-4c9c-84ba-30d77d208c96</t>
  </si>
  <si>
    <t>90cad843-a215-44f8-9b0b-a62a120750d2</t>
  </si>
  <si>
    <t>eeae7b0f-424a-4f4e-b74f-fb1810feeb9e</t>
  </si>
  <si>
    <t>c4a3d475-659e-478a-a396-36787327cbf1</t>
  </si>
  <si>
    <t>4d80ad07-9ca0-4a87-8fef-e1a8bb39a661</t>
  </si>
  <si>
    <t>43dab2dd-11cf-4e36-8b53-ade551fe9d0e</t>
  </si>
  <si>
    <t>d70ea7b9-d18c-47c3-a3c4-ef6d34257ee4</t>
  </si>
  <si>
    <t>9378c8e1-7d13-41f3-a801-d048f387fa84</t>
  </si>
  <si>
    <t>7caf76b6-644b-4010-a6b5-61c5833b3d7d</t>
  </si>
  <si>
    <t>70ec106f-099b-4be8-a0df-461aa3f3683c</t>
  </si>
  <si>
    <t>32ac9571-64b8-4d53-97f9-b4d3263c4459</t>
  </si>
  <si>
    <t>06c68077-80c6-454b-b7f6-778a0736fca6</t>
  </si>
  <si>
    <t>85943dc9-b815-432a-ae6b-76ecc19d78ff</t>
  </si>
  <si>
    <t>f168e503-d5a5-4578-b617-8687a2ebc631</t>
  </si>
  <si>
    <t>3c61fcc3-c12a-46b1-9c92-70b1fc8b44f3</t>
  </si>
  <si>
    <t>7851bf89-99b3-4848-b425-67f6698f69e8</t>
  </si>
  <si>
    <t>55ed40bc-c935-4b5c-9044-2f8fcfb4d23b</t>
  </si>
  <si>
    <t>9de9c3cd-0565-48cf-a2a9-df05ccf29977</t>
  </si>
  <si>
    <t>ae9986d7-58af-41eb-93df-f5af0ac31617</t>
  </si>
  <si>
    <t>68a3e687-a10f-45a3-8d95-92369910c407</t>
  </si>
  <si>
    <t>90f31b2e-2d49-4298-ae46-f4d85737381e</t>
  </si>
  <si>
    <t>d057f439-3d9f-4a2f-be80-894d41e9d11e</t>
  </si>
  <si>
    <t>696433fd-8d0b-421f-9f95-fd614c70ce86</t>
  </si>
  <si>
    <t>3dcc5555-58ad-41dd-9ff2-a387a3806805</t>
  </si>
  <si>
    <t>e700a16c-700e-4510-bc49-25ec04f5e6c5</t>
  </si>
  <si>
    <t>36ebabbd-c661-4d64-ab1c-07ce78e2904f</t>
  </si>
  <si>
    <t>04581b68-6e51-45f1-af79-eb3ca439fe59</t>
  </si>
  <si>
    <t>32445a1e-8e18-4470-ad27-634714ce3cd2</t>
  </si>
  <si>
    <t>1a74c7dd-b274-4cb8-8823-70a7dcb75e10</t>
  </si>
  <si>
    <t>a848b286-0cc1-4f6f-90cc-35ad1473f463</t>
  </si>
  <si>
    <t>e01aa34b-5e88-4845-a62c-b9d813295fb6</t>
  </si>
  <si>
    <t>8b121b92-2645-46cf-baa8-4a76ef34ca1e</t>
  </si>
  <si>
    <t>495a41c4-c3cf-4642-979f-22ecd992c728</t>
  </si>
  <si>
    <t>d4f2851b-5402-48b7-9d32-71bd48f9c3ac</t>
  </si>
  <si>
    <t>e9540a28-8ad2-4914-a0b1-2b1568947efb</t>
  </si>
  <si>
    <t>83002e6b-c8ac-4484-9faa-daac961358e8</t>
  </si>
  <si>
    <t>307e682d-2e09-4d68-b2bd-44b47fae12f4</t>
  </si>
  <si>
    <t>6d55de02-2a38-4583-a83d-dcda29ddb6ba</t>
  </si>
  <si>
    <t>ca37787c-6075-4cb7-b395-386433aa3040</t>
  </si>
  <si>
    <t>2b7f120f-04fb-496f-8caa-20dfef6da010</t>
  </si>
  <si>
    <t>80dd893e-50e8-4124-bc64-78265d41b57c</t>
  </si>
  <si>
    <t>1e344851-237d-4783-8c60-052375c476cb</t>
  </si>
  <si>
    <t>4d4737e1-5696-4785-b25c-8832490ff7b3</t>
  </si>
  <si>
    <t>c7f2f216-dd56-4279-b375-9bdbd51b55b6</t>
  </si>
  <si>
    <t>3e7e3440-377c-4c7b-a587-6750b8b36f9e</t>
  </si>
  <si>
    <t>3232543a-2bbb-42c0-af9d-42ee9edb02d5</t>
  </si>
  <si>
    <t>17ce4fa6-6cb9-4edf-b6cb-6d2a2f395caa</t>
  </si>
  <si>
    <t>1bf9efad-ff94-4081-a770-e888ccbfa534</t>
  </si>
  <si>
    <t>dc336551-8ce7-4ee6-81f5-de69b1acf05c</t>
  </si>
  <si>
    <t>78a8a014-2027-4d3f-a43b-ee063fb6623a</t>
  </si>
  <si>
    <t>580e1513-c655-4b60-a86d-b9203cc3be08</t>
  </si>
  <si>
    <t>f3d90b79-61bc-481c-81ff-d0af70fdb531</t>
  </si>
  <si>
    <t>4c33dbcb-c3e6-4474-8d80-6a57ed41f932</t>
  </si>
  <si>
    <t>e4c14b56-319a-4206-aa09-1916c57db431</t>
  </si>
  <si>
    <t>04e985aa-2c3c-4b05-b254-d314076eb958</t>
  </si>
  <si>
    <t>b7ed8930-dd5e-426f-b88c-d1debe3e2e11</t>
  </si>
  <si>
    <t>de784b90-5851-4fcf-952f-9c68b3cb966c</t>
  </si>
  <si>
    <t>e7ac71d7-ba5a-411e-bc83-1145e24a0653</t>
  </si>
  <si>
    <t>9df95aa0-e00b-4e89-9786-3a731bfefa6b</t>
  </si>
  <si>
    <t>f26536fa-eb77-4c12-88fd-7c003d156351</t>
  </si>
  <si>
    <t>b09d6338-35ea-4562-a913-ff42f83391a6</t>
  </si>
  <si>
    <t>2428b812-bd6b-46c3-a6a1-23950ed1d8a8</t>
  </si>
  <si>
    <t>3b9f7661-b484-4540-a52b-7347301391be</t>
  </si>
  <si>
    <t>58000ee0-1068-4f5b-8130-c76930ee0570</t>
  </si>
  <si>
    <t>855640d3-c65e-4274-9914-49085536c2e1</t>
  </si>
  <si>
    <t>2a0be3b2-db4e-4180-8ad1-8c455c21b218</t>
  </si>
  <si>
    <t>d89827a5-9894-49df-879a-2cc63243da99</t>
  </si>
  <si>
    <t>fbe8deba-dc6c-4ae1-8404-a5999acfec6f</t>
  </si>
  <si>
    <t>84ad5083-28bb-4d08-af15-df1609a241cc</t>
  </si>
  <si>
    <t>96079574-1730-4358-a34d-0518fea9b40a</t>
  </si>
  <si>
    <t>5f197919-48ff-440b-a96d-c47df44ca3c4</t>
  </si>
  <si>
    <t>08c19b94-7ad1-489a-914b-496f78a6fd40</t>
  </si>
  <si>
    <t>cfd4552b-c568-4c64-937e-24b5994e2e1b</t>
  </si>
  <si>
    <t>63be6aff-91fc-4d01-bbcd-88711d42c132</t>
  </si>
  <si>
    <t>d1783f05-0bc7-4c05-ab0a-3d5601948ad0</t>
  </si>
  <si>
    <t>6ab7aec5-cce0-4fe0-971c-e505606f3020</t>
  </si>
  <si>
    <t>ab9bb894-f36d-45b1-acc7-5899bfe2af79</t>
  </si>
  <si>
    <t>e30eb63d-82e0-4dc0-a074-03ff44b12335</t>
  </si>
  <si>
    <t>21a630b1-1b60-4241-a4e3-0216500ed695</t>
  </si>
  <si>
    <t>82e74c31-8808-4f8b-b232-5e359d67bf4f</t>
  </si>
  <si>
    <t>bd65f7e7-275c-4a33-ad9b-58ac3b06f0ef</t>
  </si>
  <si>
    <t>18434112-14c2-4696-bde5-428f2843e5eb</t>
  </si>
  <si>
    <t>04d6c7e5-cd68-47b4-bef3-6da815d87ffd</t>
  </si>
  <si>
    <t>0648cc60-5b73-4630-a3cd-f19d22c2f2fb</t>
  </si>
  <si>
    <t>de92f095-20a4-4814-9f81-bb7dfe53df8c</t>
  </si>
  <si>
    <t>2558ad70-cb9d-4130-90ed-b724a3dc07d5</t>
  </si>
  <si>
    <t>a1ad4d6b-8656-443a-8086-790bd117577f</t>
  </si>
  <si>
    <t>42c20e1f-047b-4721-9761-387947946329</t>
  </si>
  <si>
    <t>66077297-55d5-43a4-9ffb-ab2744ae414c</t>
  </si>
  <si>
    <t>d6ac6720-9738-41ed-885e-44a9e8e47fbc</t>
  </si>
  <si>
    <t>c08ea913-bb34-442e-81c7-575cc74d81ed</t>
  </si>
  <si>
    <t>3d1f5601-7f70-4831-9e15-fc5302e851b3</t>
  </si>
  <si>
    <t>baf996a1-7d3e-4590-9b77-c365a392419f</t>
  </si>
  <si>
    <t>48cbe0d8-24bf-4063-a4b7-35db3325c2d9</t>
  </si>
  <si>
    <t>8c790f59-f019-43cf-b5a3-7ab0cc7338b0</t>
  </si>
  <si>
    <t>d0ae4099-8c1b-46eb-b9ea-ec2da41c9a13</t>
  </si>
  <si>
    <t>39980a77-9083-4faa-90f2-c8dcb70d926b</t>
  </si>
  <si>
    <t>c746bfe6-66c4-4e76-bbe3-ab338e0dfc95</t>
  </si>
  <si>
    <t>a4d161e8-42de-4bd2-bd36-1df0b0276642</t>
  </si>
  <si>
    <t>c4a9ac24-4491-405a-b697-f4720fa4b127</t>
  </si>
  <si>
    <t>c08b489d-1032-4666-b704-ca94bab44c4f</t>
  </si>
  <si>
    <t>fbe62e8b-fe4f-4c9d-b4c4-04f7bea51af6</t>
  </si>
  <si>
    <t>878c4732-d745-4e69-a44a-b1f42a2f7d8d</t>
  </si>
  <si>
    <t>ade1ead3-312c-4e61-9dc4-ea46f0a82b1b</t>
  </si>
  <si>
    <t>439a1f92-35f7-4b9e-9495-d98b065004dd</t>
  </si>
  <si>
    <t>e54926bc-b31e-49c2-9504-264e289a0e9e</t>
  </si>
  <si>
    <t>39b0b68c-79fd-4653-b8a7-dbf5ee23dbbc</t>
  </si>
  <si>
    <t>fe72f1ed-2b42-4760-8d44-9d894d3e2885</t>
  </si>
  <si>
    <t>211eb071-b0c1-4550-9712-ac02b227075b</t>
  </si>
  <si>
    <t>90f73d70-29f0-42fd-bc6c-de44c6cf4e06</t>
  </si>
  <si>
    <t>76b50bfa-d8d3-472f-a394-b1b148cde6cc</t>
  </si>
  <si>
    <t>2d1657db-3769-410d-834a-03a3dcba0775</t>
  </si>
  <si>
    <t>af63b95e-2535-48d1-b2d5-56b8825c209c</t>
  </si>
  <si>
    <t>0c630992-e09d-474f-b7cd-bccd8905a847</t>
  </si>
  <si>
    <t>020c7da8-5667-4d29-b56c-0f38f2f9db7d</t>
  </si>
  <si>
    <t>40d782fb-87f0-4479-ab3f-de1e7338e391</t>
  </si>
  <si>
    <t>1bc4e609-610c-4ccf-8a85-25451e7a2f8b</t>
  </si>
  <si>
    <t>c3750b18-fa6d-4a82-87a6-ac6fed462378</t>
  </si>
  <si>
    <t>a6ca8981-758f-4e80-a8f8-e61fa838673a</t>
  </si>
  <si>
    <t>b74476a3-0f2b-4bc7-a68a-1cee8276c8fb</t>
  </si>
  <si>
    <t>613a2a9e-8310-4a53-9d87-9192dc60acb7</t>
  </si>
  <si>
    <t>d22ed714-68b6-46d8-b949-acc7a06919f0</t>
  </si>
  <si>
    <t>4d003baa-a658-4326-b310-e04810de2318</t>
  </si>
  <si>
    <t>8530f02d-d262-480d-90c3-42529371ac21</t>
  </si>
  <si>
    <t>169a8a09-d510-4495-afa0-608e237e4b1c</t>
  </si>
  <si>
    <t>c2daca51-43e8-4dbc-ad7d-7fc9890d9734</t>
  </si>
  <si>
    <t>03cd2013-58a7-45a4-9b51-734aa52f27e4</t>
  </si>
  <si>
    <t>fa954773-efb0-403a-9849-644de90dab88</t>
  </si>
  <si>
    <t>862d3951-356d-49bc-8b35-ca70377234c6</t>
  </si>
  <si>
    <t>fa72f2e0-3161-4b71-9b20-4dbd5f24ac74</t>
  </si>
  <si>
    <t>f3bd7a14-9e37-47f9-8c09-08b7900d9a19</t>
  </si>
  <si>
    <t>f33ae045-fef9-4a1a-9e27-29e9298ef1cb</t>
  </si>
  <si>
    <t>b7d1c2a9-abc5-4cf7-bcbe-46f08ed7a241</t>
  </si>
  <si>
    <t>4afc1b28-9a5f-463f-a190-8af8371986d6</t>
  </si>
  <si>
    <t>9dbbdc19-73ca-4d2c-8974-4f7697c9edcf</t>
  </si>
  <si>
    <t>f4623bb1-062f-4f21-aceb-f28b53f4ae54</t>
  </si>
  <si>
    <t>f4c2fe74-0af7-4930-b8dd-d02f83468be8</t>
  </si>
  <si>
    <t>f0c2bc0c-c196-408e-97b7-d55608a55f6c</t>
  </si>
  <si>
    <t>645cce84-764a-4658-b926-4577bb40c8b3</t>
  </si>
  <si>
    <t>0f0e2d38-49f1-43f7-8a08-8e187715997d</t>
  </si>
  <si>
    <t>f4cbb249-20ba-48b6-a257-0fa0c44348ef</t>
  </si>
  <si>
    <t>87581657-d605-4292-96d4-831448483ce6</t>
  </si>
  <si>
    <t>211fc844-76fd-4a53-9dd1-b4e2edd3f175</t>
  </si>
  <si>
    <t>5da536ef-e4e6-414a-a620-a9d4c57075e5</t>
  </si>
  <si>
    <t>1fd91a1c-d52c-4a1e-b233-716dff97e083</t>
  </si>
  <si>
    <t>e024c967-eb9f-471f-bacc-9ac5cdd6853b</t>
  </si>
  <si>
    <t>82c51d7e-2e92-4cad-970d-bec145958e98</t>
  </si>
  <si>
    <t>1454d27d-335e-49ee-965b-51283156caaa</t>
  </si>
  <si>
    <t>3673b31a-7f12-4231-8c79-abca099b2000</t>
  </si>
  <si>
    <t>d2f1c38e-3b54-453b-bced-94044b272467</t>
  </si>
  <si>
    <t>f8458960-e900-48af-a5bb-c696e824a9f4</t>
  </si>
  <si>
    <t>13603632-5f59-407a-b18a-36d2ec850386</t>
  </si>
  <si>
    <t>f7519073-f82d-4b66-a34a-7b577bc64aea</t>
  </si>
  <si>
    <t>8b22a7d1-f32c-40f8-aa04-0911fab2b6c4</t>
  </si>
  <si>
    <t>58ae34b4-bc34-413b-982f-f603892f7fe4</t>
  </si>
  <si>
    <t>d86d1b39-fa1e-4b70-80a9-55732817a2a5</t>
  </si>
  <si>
    <t>ebd6a03f-b979-4199-b8cb-75af901cef80</t>
  </si>
  <si>
    <t>5716dd5a-77c8-4b9d-aa13-23d4b2fadcbb</t>
  </si>
  <si>
    <t>b3885bc8-9a82-4e21-9dd4-8340953c0208</t>
  </si>
  <si>
    <t>c6cd8a5d-ad81-481d-8bed-c5e1d975efc4</t>
  </si>
  <si>
    <t>50107839-a017-40a6-907a-7069a6249336</t>
  </si>
  <si>
    <t>6be3489f-ea6f-4bc8-bb3b-2afecbca4793</t>
  </si>
  <si>
    <t>0a6afa72-d424-494a-ad91-36715130f6b0</t>
  </si>
  <si>
    <t>39cc885c-716f-4035-894b-0ef183256509</t>
  </si>
  <si>
    <t>ed9f9956-c2ca-4c6a-9d19-c30e56dd6f17</t>
  </si>
  <si>
    <t>03a2a3c3-7538-4ea1-b46b-b28266c11fca</t>
  </si>
  <si>
    <t>334ca4bc-8aa4-4221-9e4a-4676c183d6a9</t>
  </si>
  <si>
    <t>ed66d890-f06c-4d5d-8d52-31a313a4bdcf</t>
  </si>
  <si>
    <t>dc5cfd8c-8b0f-4e3b-b839-597364879733</t>
  </si>
  <si>
    <t>cc08aab8-2302-493a-a0fb-3fa31ce140c9</t>
  </si>
  <si>
    <t>134d05a2-e51b-45a2-8a0e-39985f9dcd2f</t>
  </si>
  <si>
    <t>c852bb96-215f-49c7-8c6c-e98d097b5fe5</t>
  </si>
  <si>
    <t>aa1eeb9c-08da-48c7-9e8d-8f57ece28622</t>
  </si>
  <si>
    <t>8bc94c02-9e62-4a6d-a207-18413294d260</t>
  </si>
  <si>
    <t>afd15b4e-6c7d-46ad-bfcd-6147cf682605</t>
  </si>
  <si>
    <t>c3158f28-54fd-4a76-a6ca-3229b32bef11</t>
  </si>
  <si>
    <t>49bf8fc3-3a18-49f8-8e82-e69a01dfbac7</t>
  </si>
  <si>
    <t>0ea9b87d-5ec0-4c26-a78c-41720b5c8d84</t>
  </si>
  <si>
    <t>54366c87-59b1-47cd-8382-a0e3dc719f4f</t>
  </si>
  <si>
    <t>b238da13-d4f0-402c-a91a-305044c585ce</t>
  </si>
  <si>
    <t>dacc134b-df0f-43c3-ad21-0c77b6552c74</t>
  </si>
  <si>
    <t>d648b031-780e-490c-ba27-269c2976937c</t>
  </si>
  <si>
    <t>d523dbee-0763-447d-9cf0-7b3c370fd500</t>
  </si>
  <si>
    <t>58f688e8-edd3-451c-8dad-69497510c038</t>
  </si>
  <si>
    <t>671d4a29-f17d-4a91-bbe1-af6e811abc8b</t>
  </si>
  <si>
    <t>02ff5b9a-9f82-4bb9-a743-4774fe1ba0b9</t>
  </si>
  <si>
    <t>462ffb54-b3a6-42f2-a802-23ee3037df1f</t>
  </si>
  <si>
    <t>44bb8812-5dc3-428d-a26d-e8a2f8e97adf</t>
  </si>
  <si>
    <t>0c10f03a-76b0-4171-a055-3df31ef73e68</t>
  </si>
  <si>
    <t>b4db3130-5d5c-472e-a387-1a41270d8a68</t>
  </si>
  <si>
    <t>71144da0-a320-433a-b306-fa120256c21c</t>
  </si>
  <si>
    <t>8c3a8c0c-40b1-4021-a2db-ef6b5444cbb3</t>
  </si>
  <si>
    <t>7141ecce-2d2a-4287-a30c-ba0aec84b7df</t>
  </si>
  <si>
    <t>8d5506a3-3bd6-475b-ae42-7842b9b1ef67</t>
  </si>
  <si>
    <t>7a8df45b-484c-4627-85e4-2c8dac69509f</t>
  </si>
  <si>
    <t>51a6184f-f4f5-4927-a69c-33ee351c68f4</t>
  </si>
  <si>
    <t>bf47e97c-cfe1-4b24-bec4-af8335dca5e5</t>
  </si>
  <si>
    <t>57c981f1-590c-4c09-90cd-d41b3da5ff5e</t>
  </si>
  <si>
    <t>a9053714-67a7-47fe-b1cc-b72946e55d44</t>
  </si>
  <si>
    <t>8bf65a7b-3d4b-4efd-addb-67f0c5f744c7</t>
  </si>
  <si>
    <t>f98878c5-1b16-409d-ace2-06dfd0cd5a76</t>
  </si>
  <si>
    <t>c0384e4b-e89e-41b4-a92c-d92138b248fc</t>
  </si>
  <si>
    <t>23348dd0-73a4-41d6-94f3-93f4b483d533</t>
  </si>
  <si>
    <t>3d64c2e3-3a2d-4140-93ad-6185ca86cb5f</t>
  </si>
  <si>
    <t>49411d48-9959-4102-8ba5-a7abb13b112f</t>
  </si>
  <si>
    <t>6ca8f474-0b23-4f92-929a-a3a6bae64832</t>
  </si>
  <si>
    <t>6381a562-7c06-4a26-bf37-4e02666aac43</t>
  </si>
  <si>
    <t>af74c236-b57b-4cd2-af77-10ff22fccd4f</t>
  </si>
  <si>
    <t>36224b3d-8b50-4279-8d3d-5c441d0e28f2</t>
  </si>
  <si>
    <t>4f8a01b0-b579-4963-888c-aba14457d126</t>
  </si>
  <si>
    <t>29510baf-9d94-4e71-9e9a-626dcd0a4c24</t>
  </si>
  <si>
    <t>7e02cde5-49e9-4921-a9e3-e254279a7a93</t>
  </si>
  <si>
    <t>ae03badf-b620-4ced-9bdf-b2cd68bb0a14</t>
  </si>
  <si>
    <t>18e6f97a-c519-479a-925e-3a6492c8383c</t>
  </si>
  <si>
    <t>e17ad6bf-5014-4328-803a-2be2281999e5</t>
  </si>
  <si>
    <t>d59f6279-f48f-4432-ba64-f599814c646c</t>
  </si>
  <si>
    <t>50103ece-32b4-4286-8389-2b5d5fdbe890</t>
  </si>
  <si>
    <t>46cf91ea-3cf3-4b5b-a980-792d1fb1fe40</t>
  </si>
  <si>
    <t>1e3cc140-5165-46c3-a70e-af43fdce68b5</t>
  </si>
  <si>
    <t>27b56dad-4e34-40e5-b539-a530bf5567c3</t>
  </si>
  <si>
    <t>1daf0ebf-9536-44b5-8614-eb7117d438e6</t>
  </si>
  <si>
    <t>d271033c-dab9-403d-aa09-d53cc0b72e09</t>
  </si>
  <si>
    <t>2ceaf28f-8bc2-4757-9dc4-3e3c0c7c5a6b</t>
  </si>
  <si>
    <t>265499a8-53e9-4742-90b9-e14a152846e5</t>
  </si>
  <si>
    <t>3dc8bb74-7de2-4e83-bdd2-a9b13818face</t>
  </si>
  <si>
    <t>9aba08f8-62e0-4aec-9946-cf457db31d8b</t>
  </si>
  <si>
    <t>8aac4360-ce90-4969-92a2-832984498e89</t>
  </si>
  <si>
    <t>329acc97-822c-41bb-9cee-321a75708cf3</t>
  </si>
  <si>
    <t>48ef2ebf-1668-4267-8b7c-1f7b0eb96a8e</t>
  </si>
  <si>
    <t>e5e07c85-0e83-42a7-bc95-1881736800c2</t>
  </si>
  <si>
    <t>cbb2a319-f66d-4715-9b2d-fcfe764aba20</t>
  </si>
  <si>
    <t>161b6f84-6f44-4032-a145-789b19f5fca0</t>
  </si>
  <si>
    <t>71dc3450-8cc2-482c-b53c-2933f9a081d0</t>
  </si>
  <si>
    <t>cf3d3472-64ac-42b9-bd62-93367ab1f8b3</t>
  </si>
  <si>
    <t>e0af82ae-7b2a-4599-a45e-10a228bb5329</t>
  </si>
  <si>
    <t>334ee0db-b804-4bff-b584-207a3be690b0</t>
  </si>
  <si>
    <t>cff9c37b-b2a3-4863-a47d-401e5677a9b4</t>
  </si>
  <si>
    <t>6d7d730a-a39e-4853-bf8c-ca04e1cedc42</t>
  </si>
  <si>
    <t>0e475127-b687-41f1-a9ad-49f4d5cf5c11</t>
  </si>
  <si>
    <t>67cf1c9c-295d-4dc4-aa39-6426031201df</t>
  </si>
  <si>
    <t>e25e88d1-3b9c-4730-85f5-bac3842eed39</t>
  </si>
  <si>
    <t>0272e754-1a0d-40c1-be39-56027bc7f3b6</t>
  </si>
  <si>
    <t>fdd7122c-a2ae-4c7a-aa5f-5746258e98e8</t>
  </si>
  <si>
    <t>990d5430-4532-46f3-8bc1-add4647ab00e</t>
  </si>
  <si>
    <t>5f77f5b3-af37-4761-ab95-7474fccaad85</t>
  </si>
  <si>
    <t>a1176ab5-48be-4b49-b95d-f918ca1d0bfd</t>
  </si>
  <si>
    <t>355df9d0-9ec7-4404-bef4-4fef4ba881ba</t>
  </si>
  <si>
    <t>ef5686a0-889c-4360-bd2f-ca22a9e10582</t>
  </si>
  <si>
    <t>706f43d0-ed9d-4664-a14c-04e3d0d0ce8a</t>
  </si>
  <si>
    <t>981b6621-e65d-454a-b3b5-082eacae91f1</t>
  </si>
  <si>
    <t>6e4195cd-0781-4e3c-9e08-7e0e3d8a59b2</t>
  </si>
  <si>
    <t>9f1ccf97-6a6f-4988-801e-41a5d7c742e3</t>
  </si>
  <si>
    <t>365a6fed-e3b2-438d-b79a-79e9d0f4e6d2</t>
  </si>
  <si>
    <t>dc1eeaad-1852-4ae1-b3b4-8ae8c254f4b5</t>
  </si>
  <si>
    <t>72acf04b-b673-486f-9c0d-b2545babb441</t>
  </si>
  <si>
    <t>7fdf3669-405f-4b6d-a64c-e7323bdf5596</t>
  </si>
  <si>
    <t>2e824bfa-679e-4169-b607-6c20028c901a</t>
  </si>
  <si>
    <t>09802629-321d-483a-a08c-70b47588e76c</t>
  </si>
  <si>
    <t>2412e2c7-8c44-445a-ba0a-38c7c94bcd21</t>
  </si>
  <si>
    <t>ec7196d4-d61f-446c-9758-10d3c0673947</t>
  </si>
  <si>
    <t>00896419-9cf9-4b4c-8dd3-955575d6d21f</t>
  </si>
  <si>
    <t>3061a270-4cbd-496e-b1b7-3909cd9afd30</t>
  </si>
  <si>
    <t>Kumköy</t>
  </si>
  <si>
    <t>5d7e5bc1-484e-498a-8a70-8590d4c16049</t>
  </si>
  <si>
    <t>41f2a33e-2af4-4520-92cc-5d7ed6f94c58</t>
  </si>
  <si>
    <t>13527d71-1f27-4e4f-a465-89ef9f4b63b4</t>
  </si>
  <si>
    <t>2c6358a5-fa05-42fc-8f2b-dce0452e5eba</t>
  </si>
  <si>
    <t>21421d74-554e-4f8f-9ba2-afcded25f273</t>
  </si>
  <si>
    <t>e0990dfc-e790-46aa-bee9-c3d5707ed07d</t>
  </si>
  <si>
    <t>f5a29844-fb74-4a1d-9c91-34e542ad56c1</t>
  </si>
  <si>
    <t>d9addf99-999d-4b7d-9b30-d97407864902</t>
  </si>
  <si>
    <t>2eb7422d-6d61-497c-b05f-da99531362ae</t>
  </si>
  <si>
    <t>bed1ce68-657a-4236-b6f5-2a63c7b17e35</t>
  </si>
  <si>
    <t>28b13f1e-2b90-4a2c-9b71-37b8d3cabebc</t>
  </si>
  <si>
    <t>7a1c2b20-4d47-48d1-b271-415971bf4c22</t>
  </si>
  <si>
    <t>94bf97eb-ec5a-4103-8287-52184e9005ca</t>
  </si>
  <si>
    <t>168e083d-b56e-4e0c-a647-862a7ade3b86</t>
  </si>
  <si>
    <t>882a1817-f2a7-4bd3-9178-d0841b30cd2c</t>
  </si>
  <si>
    <t>ce0684be-4368-4b39-aa0c-65dd448da718</t>
  </si>
  <si>
    <t>dd975ca5-80ab-4338-8590-8a343e5575ec</t>
  </si>
  <si>
    <t>12631dc1-05c7-42eb-96e9-a5e1b2bb4cf6</t>
  </si>
  <si>
    <t>89d6d90b-1844-4383-9df1-4c23c13f7677</t>
  </si>
  <si>
    <t>07782798-261a-45bf-915a-0b0266eee87f</t>
  </si>
  <si>
    <t>ea45634c-5378-4c3f-a5a5-bec10be0ee84</t>
  </si>
  <si>
    <t>fb01f760-2e48-40fa-8670-2cf8509a1f0d</t>
  </si>
  <si>
    <t>df22e96b-c51f-4497-b155-284b239a3a11</t>
  </si>
  <si>
    <t>fe95667d-c3c6-48e6-9f94-7437a8f15065</t>
  </si>
  <si>
    <t>e7efda1a-a078-458b-bc8c-52c4c77b32b2</t>
  </si>
  <si>
    <t>71cff9b3-0089-4d17-a4a6-86509f51e36f</t>
  </si>
  <si>
    <t>3285c0d7-a80c-45d8-a0d4-33a10bda58a9</t>
  </si>
  <si>
    <t>684c2269-6f7c-4e5f-affe-57915bdfa09a</t>
  </si>
  <si>
    <t>089d94c5-a0e6-4bae-9ec8-1ce9bb08b141</t>
  </si>
  <si>
    <t>a3abc687-7196-401c-bb34-2acca0d3be85</t>
  </si>
  <si>
    <t>a8b1c101-e2ed-442e-940f-a78f3a65a60a</t>
  </si>
  <si>
    <t>0f486d36-42f2-4d28-a6c6-2af992c66c44</t>
  </si>
  <si>
    <t>b903f1d7-a6fa-4212-9e42-9ac05ab078a3</t>
  </si>
  <si>
    <t>259de947-a6ea-499d-8f79-60342a86c2c0</t>
  </si>
  <si>
    <t>adf43428-236f-4e1d-96a0-951c1a779742</t>
  </si>
  <si>
    <t>8fc8d847-0d31-48ec-a0b1-461227f0f8dd</t>
  </si>
  <si>
    <t>a4d3322f-dd40-405c-94c7-4683636afab1</t>
  </si>
  <si>
    <t>bbabdfb9-dc8c-436d-8e43-81c495a88d59</t>
  </si>
  <si>
    <t>fd1e3fa8-93eb-4b56-a824-109be04907e4</t>
  </si>
  <si>
    <t>8a83d1d3-fdce-41df-9033-002453b0ffdf</t>
  </si>
  <si>
    <t>62c41818-b0b4-4f7b-99bb-dce1c4946658</t>
  </si>
  <si>
    <t>3562fea0-4930-4b2f-ab04-9019c0a9e715</t>
  </si>
  <si>
    <t>4d345d6f-29f4-420b-8960-038e965ec09d</t>
  </si>
  <si>
    <t>320272a7-5408-4314-b26c-c73c208c6c84</t>
  </si>
  <si>
    <t>f70830dd-dc84-48c4-94cf-4fb72c85d1db</t>
  </si>
  <si>
    <t>e2c6054a-1191-4a05-8392-e7ab19a5f5ed</t>
  </si>
  <si>
    <t>a578ea3a-f1e5-4656-bc03-925e5dc9c5fe</t>
  </si>
  <si>
    <t>8e21a7f8-eba0-46ea-b2ae-c588d947cc8e</t>
  </si>
  <si>
    <t>32d35636-3b48-481e-b254-271d296e6dc1</t>
  </si>
  <si>
    <t>8b05990c-13ca-496e-a9b2-e7151ced1151</t>
  </si>
  <si>
    <t>cad160fb-eb3f-44ed-82eb-f46ff0c8c9fe</t>
  </si>
  <si>
    <t>edbfab40-56a9-483b-92fa-57c4058f0d54</t>
  </si>
  <si>
    <t>6441e7b1-18cd-46a1-9672-ddcfc7a4ccea</t>
  </si>
  <si>
    <t>572f977d-acba-479f-b7e4-7d042ea40a24</t>
  </si>
  <si>
    <t>a666efe6-2329-48ef-8349-4627329c02fe</t>
  </si>
  <si>
    <t>64faa2e3-13f2-4284-90f6-f4016a5e9015</t>
  </si>
  <si>
    <t>1de07561-54ec-4b87-9d15-84d99a068798</t>
  </si>
  <si>
    <t>5ad27033-e24d-4f1f-9a42-2a6204a053d4</t>
  </si>
  <si>
    <t>96b27bc1-b04a-4bfa-ad99-9b1ae109d61d</t>
  </si>
  <si>
    <t>2f1fff64-9822-47ea-9211-41c12449deb4</t>
  </si>
  <si>
    <t>8cae35e9-6064-43cb-9631-181523dcadaf</t>
  </si>
  <si>
    <t>7793ab53-493b-4468-95ef-41395eee3319</t>
  </si>
  <si>
    <t>0aa53498-fd2c-4073-91ca-2c9e06dfca46</t>
  </si>
  <si>
    <t>ed7747e0-8e99-4c29-a4d3-ea2bcedaaf2b</t>
  </si>
  <si>
    <t>1c0b0bdc-1bd5-4c6c-8fac-ab20ba29fccc</t>
  </si>
  <si>
    <t>3454a971-743a-497f-b4fd-46af100e85cd</t>
  </si>
  <si>
    <t>8e68c250-f828-4714-bc84-5d5ca0ffed28</t>
  </si>
  <si>
    <t>a3644b78-2aca-4cee-97bd-3b1f2ab811c0</t>
  </si>
  <si>
    <t>7ae254b0-d25e-427c-b018-d821721f2943</t>
  </si>
  <si>
    <t>e6b0b836-0656-4116-a47f-83374f1b5127</t>
  </si>
  <si>
    <t>035eb666-9775-42e4-8cc2-f3691200a186</t>
  </si>
  <si>
    <t>fae8bb5a-2cd5-4075-aadc-8b48652eba39</t>
  </si>
  <si>
    <t>f13dc78b-5292-45e6-9600-502b79b7369e</t>
  </si>
  <si>
    <t>fae5fe7d-073f-4ef5-bd5b-180346d4084c</t>
  </si>
  <si>
    <t>ba43b223-073f-4a66-b0dd-b986e153e97d</t>
  </si>
  <si>
    <t>e32f7794-ca6b-492b-b3ee-c5909c815931</t>
  </si>
  <si>
    <t>5387f055-95ea-483b-91ba-52c229289a6e</t>
  </si>
  <si>
    <t>f346b147-73b0-4b6b-8dff-43231746d9d4</t>
  </si>
  <si>
    <t>3f9e091c-33a1-4ff5-bf69-2c552f8dfbec</t>
  </si>
  <si>
    <t>d829cd3d-7f07-4aab-8e1c-34ebf200774d</t>
  </si>
  <si>
    <t>a3d939a5-d696-48c7-b8b6-d70efee80916</t>
  </si>
  <si>
    <t>e0d12052-bed6-4b1c-805c-5b154a06e78a</t>
  </si>
  <si>
    <t>64cb8471-6e0b-4324-8931-bd1ea7aa73df</t>
  </si>
  <si>
    <t>22841c78-e0f5-428f-9633-3407f53166c6</t>
  </si>
  <si>
    <t>57792262-b2f1-4209-8eda-64616c75a021</t>
  </si>
  <si>
    <t>1c2ff981-c959-4dec-9328-5f8411d6b36b</t>
  </si>
  <si>
    <t>82d4b38c-9813-4104-941c-8ce2e0a657c1</t>
  </si>
  <si>
    <t>8fa3fc22-8ced-4a50-b5c3-93908390373c</t>
  </si>
  <si>
    <t>530b1fe1-2fa4-4e76-b20c-b07d6580247d</t>
  </si>
  <si>
    <t>d832c0b0-ec43-4018-ab38-307140130fc4</t>
  </si>
  <si>
    <t>d4efd833-436e-4912-bf86-3d0c9bed19de</t>
  </si>
  <si>
    <t>6fde8574-dba7-4a88-8368-9b1787042d4c</t>
  </si>
  <si>
    <t>ccdf484b-d9d2-4936-9a0f-fc9c67637ce3</t>
  </si>
  <si>
    <t>04615ae2-5a72-4e90-8f24-6e1542f624f3</t>
  </si>
  <si>
    <t>45eec8d6-b295-4447-aaf5-44280b3710d2</t>
  </si>
  <si>
    <t>da88829c-0793-4004-bcab-344e4cf89078</t>
  </si>
  <si>
    <t>94b26f6a-439f-44ba-b32a-ed9f2ca1b052</t>
  </si>
  <si>
    <t>a2c6894c-2a9d-4eab-9c3a-f6bf4334ab98</t>
  </si>
  <si>
    <t>2d64c133-1b2a-4699-8a57-0d601cdc1fec</t>
  </si>
  <si>
    <t>3dc2a9d0-a5da-45d0-9ddf-e8f4e5984787</t>
  </si>
  <si>
    <t>c8f47359-ca1f-4bc7-a950-89aafbf19875</t>
  </si>
  <si>
    <t>d65fda7d-5bc9-41c8-9dac-bc45c33682ff</t>
  </si>
  <si>
    <t>d1e3a8b7-0ced-48bf-b323-de059ba50ad6</t>
  </si>
  <si>
    <t>e8c9db25-bf0c-44d6-86d4-0590c7222f11</t>
  </si>
  <si>
    <t>89e5b86b-1964-4d76-8217-4a141b9a1c45</t>
  </si>
  <si>
    <t>f07ce98a-17a6-42a6-b57a-f34c23f8f47a</t>
  </si>
  <si>
    <t>4d605e1e-5499-4081-8124-3245d5b16bcd</t>
  </si>
  <si>
    <t>af6a06f3-9270-4d1e-8d35-6d41618f12fb</t>
  </si>
  <si>
    <t>c260574f-7f45-4140-9ec7-8b9b77cb8551</t>
  </si>
  <si>
    <t>eeecb860-a2f0-44d5-b2f4-668cbe7afbc7</t>
  </si>
  <si>
    <t>a3bf43a5-b596-43e6-a5ae-287dded85c98</t>
  </si>
  <si>
    <t>d13a1e7e-07a8-4c18-aaea-551e3e953b83</t>
  </si>
  <si>
    <t>4785dce9-f43b-4a11-9dd5-2a66a45f33cb</t>
  </si>
  <si>
    <t>a2ac8c7f-01c1-4728-bb9a-a1db0f5da82d</t>
  </si>
  <si>
    <t>f9c00543-702d-4b4d-b5e4-61fdf1650465</t>
  </si>
  <si>
    <t>d603b12d-e7c6-4938-9de9-965808227deb</t>
  </si>
  <si>
    <t>eeb77e13-5b0e-46ee-9363-21e23385b649</t>
  </si>
  <si>
    <t>8a9feebf-15b7-4c85-ac57-14adc4409941</t>
  </si>
  <si>
    <t>77f2c36e-a779-4d37-87c8-fb5c52b9cc98</t>
  </si>
  <si>
    <t>0a53c083-a812-4435-8bc6-e6b646e324d5</t>
  </si>
  <si>
    <t>fc828730-1dcc-48d9-9981-6a46fab02fee</t>
  </si>
  <si>
    <t>e1f27f88-efe6-4423-8308-eb50671c961d</t>
  </si>
  <si>
    <t>4b2fd2e1-1a04-4482-a1e3-f7dee2e7cb93</t>
  </si>
  <si>
    <t>e3392783-8358-4fbf-92d5-2e2daa67d9e3</t>
  </si>
  <si>
    <t>a9bcd7e9-5a4d-44e5-953c-8dae21c614dd</t>
  </si>
  <si>
    <t>2a939761-669c-4ac4-a4bb-79547ee932c9</t>
  </si>
  <si>
    <t>76c5750d-4064-4978-92fc-828b11bad1ea</t>
  </si>
  <si>
    <t>f097cecc-23b0-4248-8fe6-33c9149891a5</t>
  </si>
  <si>
    <t>ab7a44fc-684b-45cc-8285-fffba0a4d667</t>
  </si>
  <si>
    <t>c1da2ce5-d22f-4060-b001-020271315c97</t>
  </si>
  <si>
    <t>d980f9e8-cee2-4355-8b99-b4572d2ef8cc</t>
  </si>
  <si>
    <t>47c01cc2-08c9-487a-bcdc-29ab3c8f5ae6</t>
  </si>
  <si>
    <t>a88ba6c1-4b9c-40a1-9fbb-a4685f43e811</t>
  </si>
  <si>
    <t>b821d3ee-7f41-451e-b830-7772c37f83e3</t>
  </si>
  <si>
    <t>ab56d595-0871-41d2-a525-36ba1f34e99f</t>
  </si>
  <si>
    <t>9f5d31ee-151f-46ed-a595-996a8755bf34</t>
  </si>
  <si>
    <t>001f1fac-112b-4e30-b65d-414d9bba1f4e</t>
  </si>
  <si>
    <t>da37d419-49b5-4c1e-8314-19d20a82cbef</t>
  </si>
  <si>
    <t>a50a9410-ff06-49a7-a1f3-45aadf9de54f</t>
  </si>
  <si>
    <t>5e476537-704e-4830-bdbd-a8c42134f0d6</t>
  </si>
  <si>
    <t>d50ebbff-d7bb-4aca-838f-74da6a690b1d</t>
  </si>
  <si>
    <t>15620a39-18d6-4419-a6c7-898bd77f46d6</t>
  </si>
  <si>
    <t>2275f311-9d1f-4be7-9455-cc33217af257</t>
  </si>
  <si>
    <t>f39bafde-4d07-43d6-b38a-ea2225db46dd</t>
  </si>
  <si>
    <t>74d45bf8-5b80-4d16-a6da-d6258ef932f5</t>
  </si>
  <si>
    <t>4066721b-6d5c-4869-abfd-b9a88a3e9463</t>
  </si>
  <si>
    <t>a4d0c43f-8623-4bed-85fd-c1521b1bedd6</t>
  </si>
  <si>
    <t>780c92f0-995b-45b8-9c1a-4433239e6a9a</t>
  </si>
  <si>
    <t>7f4c088c-fd85-4904-ab44-f827827733ab</t>
  </si>
  <si>
    <t>7dd3655a-a95d-44da-bc88-a0bf6a81b31f</t>
  </si>
  <si>
    <t>0d8ed89d-85ef-4893-ace4-c2380905fc4f</t>
  </si>
  <si>
    <t>f56226a0-6c58-4747-b4ac-7081da1fea01</t>
  </si>
  <si>
    <t>44ba32b6-4f92-4c62-b078-1b49e7e0cff7</t>
  </si>
  <si>
    <t>570bec99-4735-4928-a5a5-5c428cb56cec</t>
  </si>
  <si>
    <t>08afd5ba-a52c-4245-b7ef-7c30ed707368</t>
  </si>
  <si>
    <t>65d68605-4b2e-4462-84a7-9dd0aa9c4a68</t>
  </si>
  <si>
    <t>10e6c950-c2e8-43b1-bbd7-97abf120155e</t>
  </si>
  <si>
    <t>e29076fd-70cb-46d0-9900-5e4757e4798d</t>
  </si>
  <si>
    <t>6b401ee6-1348-4622-b5dd-5a7ff8896f0e</t>
  </si>
  <si>
    <t>ab598b4c-b9d6-4130-8c25-e85213d2ca71</t>
  </si>
  <si>
    <t>2e9a45e2-2e42-4126-bd1c-6616a2160fcd</t>
  </si>
  <si>
    <t>4ab258ac-277a-4df6-9dc9-1c4fdaedff20</t>
  </si>
  <si>
    <t>12c2fae1-7158-45a6-a24c-f5d9f78d8e45</t>
  </si>
  <si>
    <t>08ebbc85-a45d-42a6-9c0b-7f0b9ffb3152</t>
  </si>
  <si>
    <t>fbe108c7-e822-4642-b632-b68335b9fb50</t>
  </si>
  <si>
    <t>2ac2654b-541c-49eb-aee5-841545c5e93d</t>
  </si>
  <si>
    <t>bad3b35f-52f5-4c24-a24a-f64586d52130</t>
  </si>
  <si>
    <t>569b1ab0-180d-493f-b2a4-e89d32034621</t>
  </si>
  <si>
    <t>e4b69100-439b-4c64-be6e-0fafa9b31a75</t>
  </si>
  <si>
    <t>5000201d-0cd1-49e9-aec8-9cdb54473b19</t>
  </si>
  <si>
    <t>abcbda87-59a1-48dd-8259-25b655887855</t>
  </si>
  <si>
    <t>63951515-8ec5-45df-82bb-035288a71889</t>
  </si>
  <si>
    <t>0d72cff3-2832-4492-9a71-2253b2f573e4</t>
  </si>
  <si>
    <t>53069c24-c223-428f-ba80-89a42db15168</t>
  </si>
  <si>
    <t>7031d806-01c4-4a50-8b60-a22b4ff536df</t>
  </si>
  <si>
    <t>90ccf10c-c471-4d0a-a69c-cbf9b04d279b</t>
  </si>
  <si>
    <t>6d678dc3-6994-4408-945a-e488cf3ccf90</t>
  </si>
  <si>
    <t>7a0e5f27-ed9b-43ab-ada1-53ccd4590764</t>
  </si>
  <si>
    <t>d424939f-626c-4ebf-844e-ba21f5820dc8</t>
  </si>
  <si>
    <t>1b9c8805-19c0-4023-8fb4-50f0d9951106</t>
  </si>
  <si>
    <t>947917f3-6e84-494c-ba7b-d73277305519</t>
  </si>
  <si>
    <t>05085172-bf90-4948-afb8-83c97d9da70d</t>
  </si>
  <si>
    <t>25119d6c-3166-4952-8f3e-4d92e2bb4cc3</t>
  </si>
  <si>
    <t>e1927dbb-c3b4-4e9a-9c89-afc13e611d9e</t>
  </si>
  <si>
    <t>13f1af95-0d86-49dc-ac0d-ec7e588129d5</t>
  </si>
  <si>
    <t>1472f391-73ca-4821-b6a8-678c5bb651e5</t>
  </si>
  <si>
    <t>fe7a566e-fc71-4cdf-a95a-fcb3a1a0f903</t>
  </si>
  <si>
    <t>51146ced-4a8e-41e2-9601-eaab723b0037</t>
  </si>
  <si>
    <t>b5cc4aa6-7217-4037-80b1-9fd7887ac5be</t>
  </si>
  <si>
    <t>efa874f5-68df-4aad-a1a0-eb904b849f69</t>
  </si>
  <si>
    <t>39e32590-a64c-4808-a311-652cc86af04f</t>
  </si>
  <si>
    <t>7a780701-189e-4763-9699-6621254c4d07</t>
  </si>
  <si>
    <t>08049bf6-d949-4856-a1af-54fbc102eac0</t>
  </si>
  <si>
    <t>cd53aa29-fb51-45b5-8f0c-54acfdbba703</t>
  </si>
  <si>
    <t>a76964c3-45d8-4ab3-a437-94663aa7c887</t>
  </si>
  <si>
    <t>fd5c40af-d1ce-4027-8aef-15a53c249e6b</t>
  </si>
  <si>
    <t>7480c867-a52c-41c7-a2c6-235fa42f8178</t>
  </si>
  <si>
    <t>2b8df323-f447-47a7-a0c1-39058b850c94</t>
  </si>
  <si>
    <t>48e089df-c165-44bc-bc42-7c5149106576</t>
  </si>
  <si>
    <t>d1387368-d0a1-4b1b-a8be-724a6261cf6f</t>
  </si>
  <si>
    <t>8cfc4ad9-1b99-4348-9585-accb524367fd</t>
  </si>
  <si>
    <t>2e6bad16-2e45-42fb-a96c-e9295c1a31a9</t>
  </si>
  <si>
    <t>4b6b3e46-cc1e-4a22-9f09-9937a001a6b8</t>
  </si>
  <si>
    <t>2747c0df-aadd-42df-a6ed-c237a4fac762</t>
  </si>
  <si>
    <t>7eb639c9-c99e-4fad-89d2-e62f2bd9f26a</t>
  </si>
  <si>
    <t>c42da9a0-1267-4b6e-931c-345dda732ac1</t>
  </si>
  <si>
    <t>82ad8a02-69b0-4ab9-9af9-7e459cda09ed</t>
  </si>
  <si>
    <t>f764fcfc-c507-409f-aeda-f02daacce906</t>
  </si>
  <si>
    <t>0cb66ac0-9a82-4591-afcb-c53877a8a046</t>
  </si>
  <si>
    <t>01ea7530-215d-4fac-aa93-d0dd1df5812d</t>
  </si>
  <si>
    <t>299055a2-74d9-4c86-ba61-3c313c8b4a2b</t>
  </si>
  <si>
    <t>ccbe1a22-4bb5-4b3d-8999-5e8ca11be3b1</t>
  </si>
  <si>
    <t>7ff6243d-dd9d-4c9b-8e71-0ff0f93bfef2</t>
  </si>
  <si>
    <t>946c8205-eade-449f-ae17-10d230debfbe</t>
  </si>
  <si>
    <t>27af1f1b-e8a3-4650-a322-3e363e2ac6a9</t>
  </si>
  <si>
    <t>97b40337-ceb7-4bd2-9d93-1a9cc61fb52a</t>
  </si>
  <si>
    <t>0aa32942-429c-4660-a067-6ca92f58adfc</t>
  </si>
  <si>
    <t>cfb6f176-f1e7-41f0-9dac-f8752a701955</t>
  </si>
  <si>
    <t>4dd90230-8bd8-4095-8c93-c42b28cca790</t>
  </si>
  <si>
    <t>b1be40b2-b862-4558-b5d0-9165954e8283</t>
  </si>
  <si>
    <t>e4c7f758-3569-488e-8ed4-a05008af3486</t>
  </si>
  <si>
    <t>8040362d-c8b9-4468-a2d1-a388be80660b</t>
  </si>
  <si>
    <t>8edd725f-55db-4d32-8487-6df9cfad301d</t>
  </si>
  <si>
    <t>0e4b30e9-7957-45d3-bd84-42d2d089549b</t>
  </si>
  <si>
    <t>c5c97054-32d0-47c0-bd41-7c92039c52e6</t>
  </si>
  <si>
    <t>f8f3ff27-7788-4f81-a7d1-e5dcb35a7c81</t>
  </si>
  <si>
    <t>38bb9baa-f117-41ad-91ad-020adf607279</t>
  </si>
  <si>
    <t>a796275a-7985-4acb-8e17-8044ed67667f</t>
  </si>
  <si>
    <t>bb44d62d-63d4-4e9b-a6cd-da48100cee3d</t>
  </si>
  <si>
    <t>5db4c4cd-0057-414b-b8b5-ebd375c5da51</t>
  </si>
  <si>
    <t>891b874e-88b7-4b86-a3dc-12a48184b53f</t>
  </si>
  <si>
    <t>5ad2b8da-9cf5-4eb2-a110-a41846f1d1c9</t>
  </si>
  <si>
    <t>19c163e6-810e-4bed-ae55-1a8bfa2c7198</t>
  </si>
  <si>
    <t>5bf8db14-af3a-4855-ad21-abd192b8f22e</t>
  </si>
  <si>
    <t>8a177641-7393-45bb-9a13-98beedacd8af</t>
  </si>
  <si>
    <t>b8d9d75e-dbd2-463d-b960-419249acd6d8</t>
  </si>
  <si>
    <t>102c7362-cac5-4ff4-8cbb-d84fbd72a506</t>
  </si>
  <si>
    <t>2bd9edc1-2406-459f-aa43-87a34a79ada7</t>
  </si>
  <si>
    <t>d3423a91-71fa-49ba-b40a-979023ee16ab</t>
  </si>
  <si>
    <t>b3e20729-b9cb-4cad-aa8b-119c55c4c4dd</t>
  </si>
  <si>
    <t>0a6c7d2d-6405-4f71-bdac-8c4426e6229f</t>
  </si>
  <si>
    <t>fa49dfd4-4ac0-4a45-b3c9-cf5109cfa53c</t>
  </si>
  <si>
    <t>95e87e9b-cc38-4fbb-a35a-6be0c2550bc6</t>
  </si>
  <si>
    <t>c14afa5a-0d65-489e-bbf7-143d1fe53d6e</t>
  </si>
  <si>
    <t>31b9c5a4-7f2c-401e-bbd7-74183fc8b436</t>
  </si>
  <si>
    <t>28902999-b159-4534-96ff-48607feb3039</t>
  </si>
  <si>
    <t>9c8d285f-fe26-46a4-b173-d7a096ee6174</t>
  </si>
  <si>
    <t>4f65fc84-9b63-4dc0-8c99-b0dd38571c07</t>
  </si>
  <si>
    <t>c475ff6b-a6dd-4151-806c-cda4cea56bb7</t>
  </si>
  <si>
    <t>de08befe-986e-49ab-8d4b-3b567d2dd22a</t>
  </si>
  <si>
    <t>bb803c06-f5c1-450e-bb2e-d7e11887aacd</t>
  </si>
  <si>
    <t>4b213ff9-7984-4f45-8524-b0442991cf19</t>
  </si>
  <si>
    <t>e3b21064-73c0-4a8b-b8f1-3ab330659d02</t>
  </si>
  <si>
    <t>4e7ee565-0f3d-47fc-9069-a8d0e185a783</t>
  </si>
  <si>
    <t>6228029c-e13f-423d-9af5-9fad724b9689</t>
  </si>
  <si>
    <t>5f6e519a-d47d-4100-9a2c-374bc746f369</t>
  </si>
  <si>
    <t>211d8a87-4901-4757-8af7-5130d849d8d3</t>
  </si>
  <si>
    <t>aedc693d-b21e-4730-b40a-48e4fceb8796</t>
  </si>
  <si>
    <t>98591060-0560-4395-8012-e7abaad90728</t>
  </si>
  <si>
    <t>d6957140-ad0d-4212-b6ea-e70383c26729</t>
  </si>
  <si>
    <t>c8b6a295-0289-4aba-bb00-fee19d23d6b7</t>
  </si>
  <si>
    <t>f4faaa5f-15d0-4afc-9065-3d1d36774842</t>
  </si>
  <si>
    <t>3c12b1e3-9a8d-4053-b01a-e1bd1ef655cc</t>
  </si>
  <si>
    <t>fec289cc-857a-4373-9f94-76e32fb86e64</t>
  </si>
  <si>
    <t>f9c07b0b-9a1d-40c5-952e-f0948ead31fe</t>
  </si>
  <si>
    <t>db0e2526-3f43-448b-94bc-162b43f62d97</t>
  </si>
  <si>
    <t>79f70c39-daf3-466c-8f61-c7b157965fdb</t>
  </si>
  <si>
    <t>94b4968c-99bd-4b53-95a6-c434735ed750</t>
  </si>
  <si>
    <t>2ad4c386-41b4-4c9f-8372-d07a2b7212a5</t>
  </si>
  <si>
    <t>6797d68f-ac16-424e-b56b-60fccb56faa3</t>
  </si>
  <si>
    <t>b3a673f9-b86a-4ae2-bb53-75aa440b7635</t>
  </si>
  <si>
    <t>0a491fed-7693-4d7c-beb7-5047f2174fcf</t>
  </si>
  <si>
    <t>4051f507-5a18-42e2-aa3c-bf6c153f6c2a</t>
  </si>
  <si>
    <t>0cd25e25-fd4a-4083-9d77-7ba736d05058</t>
  </si>
  <si>
    <t>eb17566d-b586-4299-abbc-8eb275bb30f0</t>
  </si>
  <si>
    <t>c1f310f7-f863-425d-b2c6-493fae67e69a</t>
  </si>
  <si>
    <t>2b418872-b949-4536-9cad-ba31b5fcbac5</t>
  </si>
  <si>
    <t>4bfa5d7a-614a-48e7-9474-7f2c85adb133</t>
  </si>
  <si>
    <t>f94bf937-1e73-47fb-ae8d-fcd86afaff64</t>
  </si>
  <si>
    <t>06361358-04b7-4f08-b0af-c3c1c52f292a</t>
  </si>
  <si>
    <t>1a4cec75-3f7a-4f7e-aa59-04a4805fd82e</t>
  </si>
  <si>
    <t>d19b1472-b05c-438f-b955-6ef3b5e353e8</t>
  </si>
  <si>
    <t>bb68fd2e-277d-4061-af93-23aea515b19d</t>
  </si>
  <si>
    <t>5042c777-c4cd-4485-b385-8b6cf4cf5c16</t>
  </si>
  <si>
    <t>8eaf24e8-1fa1-4df1-86f5-f9d760a9a40d</t>
  </si>
  <si>
    <t>e9e1bedf-f7ec-40f3-bde7-aef09d32ff0e</t>
  </si>
  <si>
    <t>8692da8d-406f-4c40-8aa4-6e909e9a3891</t>
  </si>
  <si>
    <t>6a32c9fd-41c6-4fa1-a074-5710c6ede7c1</t>
  </si>
  <si>
    <t>1a5cebcf-1626-4db6-99c9-886539b17823</t>
  </si>
  <si>
    <t>3eb0a115-320d-4e5f-aae1-f9810f45501a</t>
  </si>
  <si>
    <t>f59c4179-ce51-4169-86a9-2fc70883d4b4</t>
  </si>
  <si>
    <t>c929cf65-ffb7-49d3-b6f3-16e823fceb15</t>
  </si>
  <si>
    <t>5db9c21c-cc12-4fb0-97c7-cb96ea89c95b</t>
  </si>
  <si>
    <t>4c9c9e9e-f591-4b64-9366-bc75d2c2eecd</t>
  </si>
  <si>
    <t>3992e25a-e73b-4520-8a62-ac6a4f81adaf</t>
  </si>
  <si>
    <t>4de6db1d-cc5b-4726-974f-71d841dae4d1</t>
  </si>
  <si>
    <t>15ce6253-f2f6-4add-a179-6f108fe97e60</t>
  </si>
  <si>
    <t>2e4069a0-4e7c-4a59-a5d9-2ed08fa4dbf2</t>
  </si>
  <si>
    <t>a44ffd25-2e33-497e-84d3-c7eefe1739b2</t>
  </si>
  <si>
    <t>42613d10-7f0c-4f12-8f93-15b76960235e</t>
  </si>
  <si>
    <t>a8c902a4-bdae-4341-aea1-bf29ee953103</t>
  </si>
  <si>
    <t>2d349783-0531-4338-a796-358992fc12a2</t>
  </si>
  <si>
    <t>c6f5637e-a532-4a5f-986e-ffe8ac5b924b</t>
  </si>
  <si>
    <t>c44edd4a-1a9e-4012-9fe3-f935368e4db3</t>
  </si>
  <si>
    <t>9f07a964-4276-470c-94a3-e28e1f7360c2</t>
  </si>
  <si>
    <t>2148b0d8-ee35-4b5f-a91e-83b543b47d8d</t>
  </si>
  <si>
    <t>c3e5738f-30cf-4b67-8095-9c6c0593532d</t>
  </si>
  <si>
    <t>e25f580a-89ef-4168-bb71-1e6704a79978</t>
  </si>
  <si>
    <t>5cbbdf98-7b6a-437e-8407-89915d05bd2d</t>
  </si>
  <si>
    <t>db397a6e-9a39-4d3d-bc70-2ea13e9e82fe</t>
  </si>
  <si>
    <t>919e1eb8-2a8f-4c0d-933a-5ec1f63e3714</t>
  </si>
  <si>
    <t>6b8fd7a4-8b8d-44b7-b0f8-ce34c51ee36d</t>
  </si>
  <si>
    <t>d93a4020-5d4f-44f3-a24e-111c5fcd65ac</t>
  </si>
  <si>
    <t>7bb896ee-ba08-4d63-a77f-f721e0766b29</t>
  </si>
  <si>
    <t>61ca757e-6765-45cb-8265-c7d43ab7daa6</t>
  </si>
  <si>
    <t>5076418f-49a1-4afa-aa35-65c2d82d0973</t>
  </si>
  <si>
    <t>7663da2c-0e87-47ed-9c27-bab4663c93e1</t>
  </si>
  <si>
    <t>444c4dee-c8e0-4d61-b0b0-0f79af1c396b</t>
  </si>
  <si>
    <t>5e211a33-826e-43bb-9735-023ecd098d49</t>
  </si>
  <si>
    <t>e6005d75-9a61-46af-8347-db22ad891a2b</t>
  </si>
  <si>
    <t>b1309058-ae50-4eb1-8ef8-8ab312c124aa</t>
  </si>
  <si>
    <t>b715e5ab-fef1-4d4e-8a10-dc880ee7d8fd</t>
  </si>
  <si>
    <t>af769bd4-3350-4928-bb98-24d0e75c9f91</t>
  </si>
  <si>
    <t>07275ebc-2f3a-452f-9d6a-c72a015c47c6</t>
  </si>
  <si>
    <t>25d409a7-2454-44bb-8573-89fa04ac9a53</t>
  </si>
  <si>
    <t>43e4b908-a2ca-412b-8a6f-172c669d4236</t>
  </si>
  <si>
    <t>0469cb0f-9a42-4d75-a27b-33bff2290253</t>
  </si>
  <si>
    <t>146fbe53-496e-4fae-a74b-7e5ca1c61991</t>
  </si>
  <si>
    <t>1940dbda-a41b-45e7-b279-9566fe195ec5</t>
  </si>
  <si>
    <t>690560d4-b1cf-49cf-a333-542b4f6c4ee2</t>
  </si>
  <si>
    <t>28a431b2-ea10-443f-8716-6666dc0b1822</t>
  </si>
  <si>
    <t>b89298aa-d5b7-45c3-bbef-14f69e331484</t>
  </si>
  <si>
    <t>9318b78b-3a05-4cd3-9155-49a63ca02cb7</t>
  </si>
  <si>
    <t>db27004f-be51-47a6-9ab6-fd5df34f556e</t>
  </si>
  <si>
    <t>9de08faa-45c8-4cfb-87c5-5350fa9f4446</t>
  </si>
  <si>
    <t>263074cc-3f56-4b60-be40-22d5ff708082</t>
  </si>
  <si>
    <t>51dbc17e-ecef-4d57-88ad-5dfa3185621a</t>
  </si>
  <si>
    <t>13919323-c53c-4ea0-a97b-5353b2090408</t>
  </si>
  <si>
    <t>1f77a057-c5da-45e1-aadb-5044ebbf278e</t>
  </si>
  <si>
    <t>2bf7b89e-7e50-4eee-911d-0cabfd1cb788</t>
  </si>
  <si>
    <t>882212f1-1777-4975-86ef-0e7b786ac686</t>
  </si>
  <si>
    <t>746b5c76-4584-4772-95bd-449bc650edae</t>
  </si>
  <si>
    <t>50f398f5-f715-41cd-a6e3-19e2132e8ae1</t>
  </si>
  <si>
    <t>ff0b1a64-bba8-4b83-9df3-04ee54ba4edf</t>
  </si>
  <si>
    <t>03475578-a7f9-4d33-be5e-57e7317dcdaf</t>
  </si>
  <si>
    <t>3ac419dc-ecaf-4472-8ab8-6310a7c3d78e</t>
  </si>
  <si>
    <t>40997eb6-f6e7-4801-b16d-d26155aa8f2c</t>
  </si>
  <si>
    <t>8b307098-215f-4adc-9854-22aae8d7d1f2</t>
  </si>
  <si>
    <t>0a8ff093-775e-471a-851d-636e77163cdb</t>
  </si>
  <si>
    <t>26eacf5d-db53-407f-85b3-19849f7d862f</t>
  </si>
  <si>
    <t>9b55ede8-92a6-436f-9979-4518c656b85c</t>
  </si>
  <si>
    <t>cfbc8092-23aa-4469-8711-4a2da3e54b6b</t>
  </si>
  <si>
    <t>1c75784c-2a55-4e82-8bee-51c28eedc2bf</t>
  </si>
  <si>
    <t>325a7b51-516d-4651-99f1-bf5908ec3162</t>
  </si>
  <si>
    <t>27a1ae8f-fdf1-4be6-a7c3-f38ef54e98d1</t>
  </si>
  <si>
    <t>b90812e6-6576-49e2-ba5f-e5cbe49cb4ba</t>
  </si>
  <si>
    <t>56a24f9e-471b-4ab1-b99f-ac95bb167e6c</t>
  </si>
  <si>
    <t>0aafc4f9-6566-4933-afde-97addbc9fbd8</t>
  </si>
  <si>
    <t>aec2bd20-64a7-436c-b31d-047ac17be362</t>
  </si>
  <si>
    <t>7462e49f-121b-4af5-b893-7402620ce392</t>
  </si>
  <si>
    <t>65193986-3f62-4d34-972c-d9149c8041e6</t>
  </si>
  <si>
    <t>3947abc6-aa67-403f-ba31-5ad0d3e2b8a3</t>
  </si>
  <si>
    <t>5fcbe868-d375-4ef2-a12b-de3a2d7f2d23</t>
  </si>
  <si>
    <t>15bb20c9-c381-4dff-91c5-21dd679ed0a0</t>
  </si>
  <si>
    <t>98e1788b-ffa7-4c3f-972b-6864c48027df</t>
  </si>
  <si>
    <t>47c0129a-3ab3-47ba-9ef0-6dc9b3581059</t>
  </si>
  <si>
    <t>8bbf0d68-c9c0-4289-a9b7-9ed45f156f1b</t>
  </si>
  <si>
    <t>c673850b-80bb-4d10-945d-9cc6182e07ad</t>
  </si>
  <si>
    <t>f11e8894-9015-44c0-8249-84490b436a82</t>
  </si>
  <si>
    <t>212f605c-a39d-4003-962b-7b490bc0ed06</t>
  </si>
  <si>
    <t>52e4e7d3-2999-4277-9ffb-24d0491cce7c</t>
  </si>
  <si>
    <t>34231e56-2e77-4257-8c4e-675b33b6713f</t>
  </si>
  <si>
    <t>25d696cc-ddce-4be1-976d-4a7309f3e074</t>
  </si>
  <si>
    <t>dba49244-7b74-46b9-a380-92dd703b12bd</t>
  </si>
  <si>
    <t>fa4cd54f-20f5-4278-808c-03d024700ad0</t>
  </si>
  <si>
    <t>47828e02-67c6-4dad-941b-0e3d8b9260b1</t>
  </si>
  <si>
    <t>fe61fdea-fe8c-4f0d-8740-03ab85f4e593</t>
  </si>
  <si>
    <t>12e73b12-e524-4a4d-b47e-4eb9cff3ef6e</t>
  </si>
  <si>
    <t>e23ea0ff-edf9-46eb-96cc-54846d33ff68</t>
  </si>
  <si>
    <t>0b88335a-d190-4743-bab9-bc8ba52467d9</t>
  </si>
  <si>
    <t>869991c7-bc9e-486f-96e5-7200282a3faa</t>
  </si>
  <si>
    <t>cb92c783-ba4a-4958-91f1-04e28765b9a0</t>
  </si>
  <si>
    <t>fcbb0271-dcb2-4a7a-95c6-e1993d738e26</t>
  </si>
  <si>
    <t>61d2d7df-7f5a-4fac-b28e-e69513040c59</t>
  </si>
  <si>
    <t>cc1d76ed-e56b-4d45-ad35-4008131c12ae</t>
  </si>
  <si>
    <t>a9b6c288-8ecd-412a-8c2c-3f1724874cf1</t>
  </si>
  <si>
    <t>d47c5975-2304-4721-bdbb-93003d7164b3</t>
  </si>
  <si>
    <t>b600ad43-bccb-4aa3-9ed5-443427f4ae0b</t>
  </si>
  <si>
    <t>274108fc-068a-4920-9fb6-6783b5274b63</t>
  </si>
  <si>
    <t>0f57cf98-ee28-444e-945a-4c88da2bb47b</t>
  </si>
  <si>
    <t>7b7d53a1-09bf-4b72-a734-90c4e41679b5</t>
  </si>
  <si>
    <t>296d1101-9936-4816-bb9a-16969d74fdce</t>
  </si>
  <si>
    <t>05756106-d938-4c09-8c18-fba819a808e0</t>
  </si>
  <si>
    <t>7f0fad7b-c44b-4ea0-8ce9-52d01bbecd91</t>
  </si>
  <si>
    <t>35237cab-4772-4c30-b589-8bb73970523f</t>
  </si>
  <si>
    <t>6d1c6c99-78e9-459b-a93d-1e21f794be52</t>
  </si>
  <si>
    <t>46ad0403-ba91-4fa6-ba13-0e6e4791bb2f</t>
  </si>
  <si>
    <t>bd822da5-8a63-4dec-8ed3-41139f05b994</t>
  </si>
  <si>
    <t>73f5e546-e73f-4386-bf8a-01a5eea442b5</t>
  </si>
  <si>
    <t>6c5f43df-16cb-4e59-9fbc-e76af4e70838</t>
  </si>
  <si>
    <t>d8913787-b15f-4921-89b8-188b5ef93105</t>
  </si>
  <si>
    <t>e29552ea-4644-4dfc-89a9-4b3d1a974d72</t>
  </si>
  <si>
    <t>69767050-e459-42d6-a103-def3bef0cf20</t>
  </si>
  <si>
    <t>1bdf9a83-983e-400b-a8c6-0920019c7908</t>
  </si>
  <si>
    <t>dd931807-a37d-406e-91f7-6fe426700d8f</t>
  </si>
  <si>
    <t>d12af664-194b-4003-a2d6-81f06becb2c6</t>
  </si>
  <si>
    <t>3a9c1013-baba-47a8-84d2-4b3eca085490</t>
  </si>
  <si>
    <t>a1a2a811-6930-4aa7-b53b-96554258532f</t>
  </si>
  <si>
    <t>0970f4ba-59dc-4a30-8f62-268a81ec1009</t>
  </si>
  <si>
    <t>18257dd1-2c16-4374-860a-4317fd1968c4</t>
  </si>
  <si>
    <t>799aab44-b1e7-4ddd-93cf-3a51443f4140</t>
  </si>
  <si>
    <t>b77c9bef-5acf-4142-93d1-1790f789eb92</t>
  </si>
  <si>
    <t>48c5694d-c3ea-4898-8f2a-cd4d5d333798</t>
  </si>
  <si>
    <t>f2210457-4ff4-42c5-adad-a23ae3537cc7</t>
  </si>
  <si>
    <t>8ae06802-bc22-4608-8188-d11d546dc580</t>
  </si>
  <si>
    <t>3b85afe8-a0d4-4285-8697-afe18143a9f9</t>
  </si>
  <si>
    <t>8ec10927-902a-43e3-8f89-901cabb539c0</t>
  </si>
  <si>
    <t>9c66404a-0f2c-455a-8efc-931c9e6d4ec0</t>
  </si>
  <si>
    <t>842aa990-3f0c-4c36-b5a1-2685a5a2dfd5</t>
  </si>
  <si>
    <t>a2446e40-053e-4b08-975c-34ce30cb6129</t>
  </si>
  <si>
    <t>fc6e2f74-9c15-46ae-a304-42d3a9e4a91a</t>
  </si>
  <si>
    <t>3f7c6329-7866-4652-8991-97dd897dbb2f</t>
  </si>
  <si>
    <t>7d0bd375-67b8-4ce3-b1f0-38a7246e600a</t>
  </si>
  <si>
    <t>63bd2550-5308-41db-9f79-c3230b666ef5</t>
  </si>
  <si>
    <t>c51dcb63-6d90-44b1-9419-f7432820dcee</t>
  </si>
  <si>
    <t>643b78b7-9436-4feb-a6bc-42141c05ffa7</t>
  </si>
  <si>
    <t>f4a87b26-40c7-4479-aced-f4a2deb0fa25</t>
  </si>
  <si>
    <t>4e8d23ec-4a70-49c2-926b-99ba50051ecc</t>
  </si>
  <si>
    <t>999c9c14-60d1-4a75-8c12-e03f343afe7a</t>
  </si>
  <si>
    <t>95f95cf7-ccae-4ad7-ae1c-0bd49663d194</t>
  </si>
  <si>
    <t>9142ea7a-edd6-4134-b30f-417fe40cfabd</t>
  </si>
  <si>
    <t>524f33d3-db05-4ee4-b7c0-24322a06520f</t>
  </si>
  <si>
    <t>77b3c5ba-281e-495f-8a92-c1afe9e094e1</t>
  </si>
  <si>
    <t>9b8c1f4d-e713-4568-8bcd-0466bfccecd2</t>
  </si>
  <si>
    <t>24bcd797-959d-46e2-b589-dd203362b4c1</t>
  </si>
  <si>
    <t>08fb4389-4727-4137-a87a-5b934b66bc38</t>
  </si>
  <si>
    <t>efd62f82-a40c-4573-b979-2946d6edf36f</t>
  </si>
  <si>
    <t>4637745e-d8cb-4e0b-8edf-f81772f50546</t>
  </si>
  <si>
    <t>69726fc4-0804-40c5-8016-d42387f65166</t>
  </si>
  <si>
    <t>ac4bea43-2044-4a6a-a1fa-dafe77bda53b</t>
  </si>
  <si>
    <t>3e9c09b9-786a-4ca6-8efd-005e7656bdf4</t>
  </si>
  <si>
    <t>f124d93e-d64b-4cfd-869c-2efa186fdc86</t>
  </si>
  <si>
    <t>6252acb9-2bf1-4adf-ab2a-331cd453cfa8</t>
  </si>
  <si>
    <t>e072bd7a-4f35-4e9e-95c8-be92cc6f6fef</t>
  </si>
  <si>
    <t>b7f614bb-b213-4e3f-b170-5dea07b5c0c3</t>
  </si>
  <si>
    <t>a301e296-ca51-474e-ae63-9ed0ad423e11</t>
  </si>
  <si>
    <t>b3c17f11-3cce-47dc-938e-32688f28dfa6</t>
  </si>
  <si>
    <t>a5e58d7d-6a1e-4d07-b276-8c9acc43a447</t>
  </si>
  <si>
    <t>054dbe36-64a1-4d7a-ba86-52b8be3e508c</t>
  </si>
  <si>
    <t>cc3ea1e2-0fae-4705-b5f3-cb6bdeab22fc</t>
  </si>
  <si>
    <t>ecc54fb4-94ef-4195-b660-ef8701e6bbfe</t>
  </si>
  <si>
    <t>249f449b-2b4e-4991-82fd-83f16e80c672</t>
  </si>
  <si>
    <t>5f98638f-9177-40a9-a397-e98599c49ce5</t>
  </si>
  <si>
    <t>9b3eca2a-246c-4fe8-8973-3ce71d025a25</t>
  </si>
  <si>
    <t>aa662675-a32a-4ad6-a12c-a20ec7904a93</t>
  </si>
  <si>
    <t>da7f6a72-604f-4c0d-81e1-afacb24c6081</t>
  </si>
  <si>
    <t>edf736c9-2efb-45f3-88ef-2e6c36f1d7d5</t>
  </si>
  <si>
    <t>0534bf43-6098-4664-b684-0840f337cdfc</t>
  </si>
  <si>
    <t>f606fcbf-1357-4bee-b282-fea65ce7e3a8</t>
  </si>
  <si>
    <t>128a5d2e-f8fa-47f4-9058-6de477630180</t>
  </si>
  <si>
    <t>4bf7bcc1-bca6-4693-8fed-94aab57db5ab</t>
  </si>
  <si>
    <t>d1dd72d7-7e8e-48f1-a43f-be79287c959f</t>
  </si>
  <si>
    <t>55311807-1671-4075-b1b0-fcf45e9264bd</t>
  </si>
  <si>
    <t>78502957-9744-46be-8df7-d2088584bdde</t>
  </si>
  <si>
    <t>4e6fde4d-aa32-4749-98fc-f2998ef2cc03</t>
  </si>
  <si>
    <t>2cd5f71f-0b5f-429c-b928-16b10d89943d</t>
  </si>
  <si>
    <t>6c7326c9-ee97-41e5-836d-5f4eec2a5d6b</t>
  </si>
  <si>
    <t>0e63d0e4-f2eb-4388-a4e4-0adee7933e60</t>
  </si>
  <si>
    <t>39180063-4574-45e6-9d99-b3b084b91587</t>
  </si>
  <si>
    <t>1bf4ed5f-c001-4711-9079-5b8b7a0ae19e</t>
  </si>
  <si>
    <t>be446e60-0eff-44c1-b62e-2ead2615a897</t>
  </si>
  <si>
    <t>754c3f41-0e4d-4251-9303-4040dcc3995f</t>
  </si>
  <si>
    <t>37de40bc-acab-48fe-95e8-3c7d2d85c730</t>
  </si>
  <si>
    <t>9e43e1a7-399a-4f09-9c90-278829eb72db</t>
  </si>
  <si>
    <t>80d6ce61-9c05-421c-b6e8-c34b108e0bb1</t>
  </si>
  <si>
    <t>854cc913-6f42-4bd5-974e-44c8175148be</t>
  </si>
  <si>
    <t>d5d5917c-63d9-4aad-b55b-6e01e2895ae0</t>
  </si>
  <si>
    <t>4ea71a16-0219-435b-831e-ac9843b74473</t>
  </si>
  <si>
    <t>c8b99f52-3239-4c79-ac48-e34356e15c1b</t>
  </si>
  <si>
    <t>f151dcc5-e6af-414f-b840-9089c47c0c0d</t>
  </si>
  <si>
    <t>2709fd41-8ae3-4eb7-873a-2ca7ccccf247</t>
  </si>
  <si>
    <t>8415a7af-527e-4ccf-9b60-df879e9a5373</t>
  </si>
  <si>
    <t>58f228fd-0b08-4ac2-9f79-316e112d16c1</t>
  </si>
  <si>
    <t>75a79b41-dc1b-4cdd-bfd1-7b4d2636bb82</t>
  </si>
  <si>
    <t>9464d486-ed23-464f-beed-ea7396f73ad5</t>
  </si>
  <si>
    <t>5257d5ed-4250-4c7e-8755-ee1a767ac4d5</t>
  </si>
  <si>
    <t>cc021d3f-aa75-4445-ad95-47d2d0b1500b</t>
  </si>
  <si>
    <t>109336bd-a3b9-4983-a440-387c45dd41c4</t>
  </si>
  <si>
    <t>7c910f59-4805-4518-9eee-e3df8724edb2</t>
  </si>
  <si>
    <t>cccb4eed-c9cd-4c1c-a6cb-72718c8cd7ce</t>
  </si>
  <si>
    <t>94c03761-7c02-4946-9878-d541edff2254</t>
  </si>
  <si>
    <t>41b9288d-e3c3-44f8-a663-dc623a181c0e</t>
  </si>
  <si>
    <t>547059d6-bd77-4ae6-91b8-952348037fe8</t>
  </si>
  <si>
    <t>88bf5c0e-7556-4e2f-b194-894beb681cc5</t>
  </si>
  <si>
    <t>ffb3b1ff-594c-4ae0-a90d-09d012ef450c</t>
  </si>
  <si>
    <t>1e4dce7b-d540-4045-9b26-66092cf1bda8</t>
  </si>
  <si>
    <t>a064a41b-f21b-435f-83f8-4ce91bc0a3a7</t>
  </si>
  <si>
    <t>6e694607-0875-46b8-9ab9-29f531845e8c</t>
  </si>
  <si>
    <t>c7736f7b-54a3-4b8c-b8fe-b3ce873beb0e</t>
  </si>
  <si>
    <t>498e0b2c-0c64-4e30-a2eb-9362de007602</t>
  </si>
  <si>
    <t>61b9cd45-7d9c-4a0b-9f97-03591ebee52d</t>
  </si>
  <si>
    <t>9522a586-465e-4143-88f0-64b2e3c2b378</t>
  </si>
  <si>
    <t>fddb4cfb-d40c-45b4-b2c2-8c5e030bb077</t>
  </si>
  <si>
    <t>fb556439-c504-496a-84b6-9bdf26cf58fb</t>
  </si>
  <si>
    <t>1073882e-c321-46d6-97ad-1d74285241b8</t>
  </si>
  <si>
    <t>75a5947b-ccbc-46b4-a283-0552413fbe99</t>
  </si>
  <si>
    <t>36f8e6d9-86c9-4bf4-b11c-25edb839d8a6</t>
  </si>
  <si>
    <t>04f28bb1-bec5-474e-b782-4008cd26e295</t>
  </si>
  <si>
    <t>f250df97-fcb9-445f-9478-5ce898f8b05a</t>
  </si>
  <si>
    <t>f6da0b1b-9552-4df6-8e5f-9ac64c0edf7c</t>
  </si>
  <si>
    <t>c2831b14-a860-4284-966b-45b87b431143</t>
  </si>
  <si>
    <t>ecc366a9-65ac-48ef-bc2f-733e67d09bff</t>
  </si>
  <si>
    <t>adef85d0-ed3a-4680-80f7-1b06454204ca</t>
  </si>
  <si>
    <t>db2b75db-9f56-4580-8987-4071f706a682</t>
  </si>
  <si>
    <t>cdc8de62-8cfb-45e1-8983-c193475ad0f0</t>
  </si>
  <si>
    <t>e1a9d082-29a5-4b60-a6e7-e4d4c23cbf24</t>
  </si>
  <si>
    <t>2f320d75-69c6-4ec1-aae8-d744bc037142</t>
  </si>
  <si>
    <t>b35e6c63-2f5d-4f33-bb3e-2aadbb1bd012</t>
  </si>
  <si>
    <t>d0552351-b240-4267-ad66-6f13bd5da193</t>
  </si>
  <si>
    <t>75d75022-809a-472f-831c-65a7973ea87f</t>
  </si>
  <si>
    <t>97bdc654-c5e0-4856-aedd-22a17957c1b1</t>
  </si>
  <si>
    <t>3fe3ac2b-c9ca-4436-af6b-5c30c09b9daf</t>
  </si>
  <si>
    <t>48f6633f-f8d8-4570-bffc-7b950b81238a</t>
  </si>
  <si>
    <t>1eaadc7e-fd63-403b-92ea-81c7414c23e0</t>
  </si>
  <si>
    <t>0b0515f8-9c1c-4014-89b1-8e67535beae1</t>
  </si>
  <si>
    <t>c048e080-d789-4eca-abe6-8490b7244ea5</t>
  </si>
  <si>
    <t>884cddb9-68fa-437c-8997-3c89a1819cac</t>
  </si>
  <si>
    <t>47600353-adc2-46f6-9dc2-683efd7c0e85</t>
  </si>
  <si>
    <t>79d8f68a-e524-414c-896b-92c98dd240d3</t>
  </si>
  <si>
    <t>82fed72b-7809-4fda-a24c-4cded324a64b</t>
  </si>
  <si>
    <t>94c87682-d5ca-45ab-8f68-d1f88f61ca5e</t>
  </si>
  <si>
    <t>0bfe931c-db6f-4a31-a53d-f6d1ab13d4f2</t>
  </si>
  <si>
    <t>5b0386b7-7ebe-47d3-b9f9-352d0ba38c07</t>
  </si>
  <si>
    <t>a59a1685-4e4d-4914-b7c3-ac23753cf1b5</t>
  </si>
  <si>
    <t>d647b3a7-c130-4f79-8310-0e6eb7fd6026</t>
  </si>
  <si>
    <t>2bb7bfcc-e7d7-47dd-8e74-965bb323d592</t>
  </si>
  <si>
    <t>dcc18110-b471-4959-baae-75fa0bdbabfc</t>
  </si>
  <si>
    <t>21e13e23-9afc-4db0-9634-abb6da223e30</t>
  </si>
  <si>
    <t>d447e1a1-ce68-4caf-b2a9-2f0bc2817e37</t>
  </si>
  <si>
    <t>6fb3256f-6039-4513-9936-53277ece86cb</t>
  </si>
  <si>
    <t>0dcedbed-2bf8-421e-bc77-bb17168cb7c3</t>
  </si>
  <si>
    <t>f583065c-dabd-458d-bb54-6fd95a2ff009</t>
  </si>
  <si>
    <t>22f4bf47-2afb-43f8-90b4-3711d36a6521</t>
  </si>
  <si>
    <t>88416087-3f9a-4264-a455-d3994897c58d</t>
  </si>
  <si>
    <t>5349caeb-4e24-4d6e-b06e-509ca908dc59</t>
  </si>
  <si>
    <t>ebed3d8e-9565-4c63-b317-33d4af7830d8</t>
  </si>
  <si>
    <t>52f5f5b9-474e-4067-aee9-d59882377923</t>
  </si>
  <si>
    <t>06b2e0c2-cebe-4b95-af6b-d6a530ab54f0</t>
  </si>
  <si>
    <t>0ce3b7f7-792e-41f0-90a9-2c3a604360a7</t>
  </si>
  <si>
    <t>b0927777-1827-4677-8ead-7c2d263f5ea9</t>
  </si>
  <si>
    <t>a9ca645e-bceb-4027-918c-4d8e05a45767</t>
  </si>
  <si>
    <t>eb5722e7-a9ea-4db5-a85f-a9e9cd953629</t>
  </si>
  <si>
    <t>76ebfd75-3549-4876-8476-8fc033de90ef</t>
  </si>
  <si>
    <t>656ab8d0-7076-433c-9954-41f6a532a8fd</t>
  </si>
  <si>
    <t>38644371-6379-404e-add5-1d29b2ef5e19</t>
  </si>
  <si>
    <t>06887979-6d28-4e20-a550-3fc11bff8758</t>
  </si>
  <si>
    <t>e47c30fe-91e7-45ed-8dfb-ffaac7850920</t>
  </si>
  <si>
    <t>e96f4e35-4485-46a8-a614-d0e7049bd18c</t>
  </si>
  <si>
    <t>81552b97-74ba-42c0-996a-089dd3f31f7c</t>
  </si>
  <si>
    <t>34a6a9e7-0031-44d2-a2c1-e5748b02f9b3</t>
  </si>
  <si>
    <t>fd9b2a4c-df58-440a-9fdf-8adbd923f6ef</t>
  </si>
  <si>
    <t>504aa5b4-7448-4a77-9287-1a99755d03dc</t>
  </si>
  <si>
    <t>446b5ef0-5879-4ffa-962a-52afe6d25b1c</t>
  </si>
  <si>
    <t>0728d917-f5e8-4f5d-b837-ae8db2933cc9</t>
  </si>
  <si>
    <t>f8157530-8a17-4e10-b893-1f402aaa4df7</t>
  </si>
  <si>
    <t>6fa41833-15c8-4a6b-a33c-dd8e521d4ad7</t>
  </si>
  <si>
    <t>61a8ac15-7963-4b53-8e12-c19970babeb0</t>
  </si>
  <si>
    <t>f554ee9d-2d1b-4021-88b9-70e517c8e57d</t>
  </si>
  <si>
    <t>503a09d2-c1d5-4f5a-a666-a4b2bc95c0d4</t>
  </si>
  <si>
    <t>96156b3c-be1b-4f93-bd17-e4903a8f7f59</t>
  </si>
  <si>
    <t>baf87d1a-6b58-4d99-a6fa-32ed28c387fd</t>
  </si>
  <si>
    <t>f49cc1f4-83af-4151-a5f0-9eb3e151719b</t>
  </si>
  <si>
    <t>708f7a23-dfa4-40f1-b149-289104b1b855</t>
  </si>
  <si>
    <t>b0926b06-6bd8-4150-a865-64fefc0b7f60</t>
  </si>
  <si>
    <t>02f5939e-3f9e-4673-8455-58f33182c12f</t>
  </si>
  <si>
    <t>323f9c01-8112-470d-92cb-6cc38484aead</t>
  </si>
  <si>
    <t>9deef72c-8741-474e-a0c0-1dd1723fad1b</t>
  </si>
  <si>
    <t>52f96cb3-ee35-4413-b225-13bab5d8a661</t>
  </si>
  <si>
    <t>38077e5d-9a2c-4e51-b7a8-63c4d70c9ec0</t>
  </si>
  <si>
    <t>fe3c3a54-141a-460f-9a93-f36ab280880d</t>
  </si>
  <si>
    <t>b7e67af3-866a-40bd-bdf3-419e52eb0892</t>
  </si>
  <si>
    <t>63fc51d6-bf2f-4861-8ff6-54cf21a08b33</t>
  </si>
  <si>
    <t>3f198109-5481-4a93-bf15-68f084ed9c6b</t>
  </si>
  <si>
    <t>21772329-4515-4fef-a34b-b0823eecf227</t>
  </si>
  <si>
    <t>ae8e0a2d-dc26-4725-bc83-4d12ade443a3</t>
  </si>
  <si>
    <t>1ddcfb3d-4bea-4096-9ffd-5fd7056a48ee</t>
  </si>
  <si>
    <t>99c7e96a-cf09-4131-ac09-27242da47a16</t>
  </si>
  <si>
    <t>28e0147c-5c70-431d-9463-a9ac2c138f44</t>
  </si>
  <si>
    <t>726e29ad-636e-4010-8988-66a24ea9f3f8</t>
  </si>
  <si>
    <t>9996927a-3d12-449b-a2ea-1b1926d1e954</t>
  </si>
  <si>
    <t>35d61f0a-8eb8-4121-9073-b0363df25755</t>
  </si>
  <si>
    <t>40d71afb-9258-4c2b-90f9-93eb16b4c4e9</t>
  </si>
  <si>
    <t>c181c51e-ec03-4f12-b1f7-3623b208c323</t>
  </si>
  <si>
    <t>9b0768aa-da82-4335-ad7d-ea57ea3bed38</t>
  </si>
  <si>
    <t>2a4e3588-d2d8-4961-9fe8-4cdfd0c89046</t>
  </si>
  <si>
    <t>00e0183e-abea-44ed-8c18-672adbcb27c0</t>
  </si>
  <si>
    <t>5ea1e1b6-76ba-49bd-9005-2af0e24bd122</t>
  </si>
  <si>
    <t>ad139df3-6799-43f9-832c-e844a9a4c532</t>
  </si>
  <si>
    <t>2df7a93a-20dd-4c7a-ac19-26615ce28828</t>
  </si>
  <si>
    <t>0262d486-6bbd-46dc-9c3c-c7d1e86fffdd</t>
  </si>
  <si>
    <t>f0ec22f7-208c-4423-bd97-b2d6fdf65433</t>
  </si>
  <si>
    <t>ab744856-37d4-4d62-bf52-e2201dcb3825</t>
  </si>
  <si>
    <t>f6a65497-cebb-403b-8504-a4ca436803f5</t>
  </si>
  <si>
    <t>85ee1ff6-7763-44a1-a5e9-d8b23e861aa3</t>
  </si>
  <si>
    <t>ba767ea7-f369-4104-af33-3e7420903a84</t>
  </si>
  <si>
    <t>b84b712d-e650-4e16-b745-f760b272704c</t>
  </si>
  <si>
    <t>188c0434-8ef5-4605-ae46-ee57de25146b</t>
  </si>
  <si>
    <t>81450376-1cd7-4441-a9d6-514999242952</t>
  </si>
  <si>
    <t>1c294729-ea72-4ae8-9bc8-5d0fec100bad</t>
  </si>
  <si>
    <t>6efc8081-dfe8-46bd-954c-b2c8ec367758</t>
  </si>
  <si>
    <t>9ab09426-a3d2-4fe8-9dc9-6658d0a65aab</t>
  </si>
  <si>
    <t>63594c1b-85f2-4535-9115-d2be1013d341</t>
  </si>
  <si>
    <t>fe810513-e453-4970-8f2e-8a488d2147dc</t>
  </si>
  <si>
    <t>7ccc864c-4bbc-4fdb-a38c-167ef81caf8d</t>
  </si>
  <si>
    <t>97a44564-14e6-438e-aae4-d1e3a1b536a9</t>
  </si>
  <si>
    <t>7957c39a-0bb2-4ad1-8a4d-30e8d76a32c0</t>
  </si>
  <si>
    <t>53e61d65-d0dd-4439-88b1-b808b23df2cd</t>
  </si>
  <si>
    <t>4db2a066-3e4d-4ba0-b34e-d5bb0ef1768e</t>
  </si>
  <si>
    <t>ef44e35d-e5f7-4538-94ea-c40710920d64</t>
  </si>
  <si>
    <t>99dd796e-6277-4934-b61b-78f1a2eba1eb</t>
  </si>
  <si>
    <t>9c89c6b4-c424-4b80-b0d1-c4bda25671b7</t>
  </si>
  <si>
    <t>4d9bf4bd-59bf-4d1d-990a-d8886e15f36e</t>
  </si>
  <si>
    <t>cf6c8d2f-3b6e-4eac-b67f-73253f5991be</t>
  </si>
  <si>
    <t>30559d65-179f-4252-8f12-63c066edf729</t>
  </si>
  <si>
    <t>f63a7d65-4ebe-47a1-9d19-bdc6fcc255fb</t>
  </si>
  <si>
    <t>255493b7-8b29-4de2-acb9-5a7cd49bbd4a</t>
  </si>
  <si>
    <t>cf33d670-a9bf-4d57-96ad-c71f9488f9c3</t>
  </si>
  <si>
    <t>55b74a34-82c0-45e5-8f6f-fe4a9700d3f1</t>
  </si>
  <si>
    <t>78cde481-382c-46ec-a901-7f3b8002edc8</t>
  </si>
  <si>
    <t>ca0b0871-3415-4d6a-983b-faaf7bf0563a</t>
  </si>
  <si>
    <t>f3c36fec-05fd-416b-b82b-1df3c79ef7e6</t>
  </si>
  <si>
    <t>42ce78a6-ade2-4ed2-be7e-c57cc126f439</t>
  </si>
  <si>
    <t>435aa54e-4efb-4045-b58a-703ccc128fff</t>
  </si>
  <si>
    <t>f1afeae2-0ef6-46a2-895c-c3090fb9d83f</t>
  </si>
  <si>
    <t>a54a5e05-9f0d-4a3a-8d29-555df5ba7689</t>
  </si>
  <si>
    <t>7f56eb5c-104c-4a4f-8ec4-ed1f688b3d17</t>
  </si>
  <si>
    <t>0673e701-6bf4-47e2-962d-94a2668dbd3a</t>
  </si>
  <si>
    <t>a241a3d4-df8d-40c8-bcab-71e925ac6553</t>
  </si>
  <si>
    <t>2bd8bbe3-11ec-40c8-84af-685ef4f0df9c</t>
  </si>
  <si>
    <t>a0ab07d7-f50f-4fb1-99a4-898cc73e72fc</t>
  </si>
  <si>
    <t>3709bbcf-d11a-4fc0-91ef-361d32ce9fae</t>
  </si>
  <si>
    <t>ca66ac40-a8ca-42b5-959d-ebf17643481f</t>
  </si>
  <si>
    <t>3480a125-fee9-446e-9400-09ea037ec84d</t>
  </si>
  <si>
    <t>631669c8-29e9-436c-a73a-908d4c4e814e</t>
  </si>
  <si>
    <t>90985d66-072d-44aa-a08e-82636ce0ce5b</t>
  </si>
  <si>
    <t>3208c0e0-85ee-4e09-a8a7-e2e353ff051e</t>
  </si>
  <si>
    <t>51f0809d-6316-453d-8d42-549582c5d929</t>
  </si>
  <si>
    <t>fa28acd7-9f4b-4230-974f-ac6cbd1ebfa5</t>
  </si>
  <si>
    <t>26de8c1a-b23e-4b67-987f-874c3992a088</t>
  </si>
  <si>
    <t>1e6dde3b-4216-40fe-a79a-328818a1d8cb</t>
  </si>
  <si>
    <t>01cbf0fb-2406-47ef-bdb9-f2da4d72ddbe</t>
  </si>
  <si>
    <t>6abe6ce4-1934-470d-b88a-bd464317a65d</t>
  </si>
  <si>
    <t>01306a5f-ed8d-493e-bd20-626fa531d1b9</t>
  </si>
  <si>
    <t>d9d96739-bfcb-4d1b-aae5-fb895e7c39a0</t>
  </si>
  <si>
    <t>d06e2f34-babe-4cc6-a2f8-4a3b24b747f4</t>
  </si>
  <si>
    <t>7927f46f-ad74-4b05-a82e-d6ef7ce1661a</t>
  </si>
  <si>
    <t>00fd816d-c8ef-4e33-af09-333a0dafe14b</t>
  </si>
  <si>
    <t>40684287-53da-4093-a14f-834d866ee31c</t>
  </si>
  <si>
    <t>03aa57cb-239e-4f98-a7bd-e3da52d4aff6</t>
  </si>
  <si>
    <t>ff3aa860-79ed-4b31-ada9-980398763a69</t>
  </si>
  <si>
    <t>4e161d8c-759d-4600-b6e7-937c051e670e</t>
  </si>
  <si>
    <t>6326001f-203c-4e0a-8c42-3610db88a574</t>
  </si>
  <si>
    <t>127b2b5b-86ab-4d64-8e5f-64ff9ab6a34a</t>
  </si>
  <si>
    <t>a5c3db1d-c32c-41f2-b219-ce546f97d1d9</t>
  </si>
  <si>
    <t>a66e139d-b4f9-4622-9351-f76a685c129b</t>
  </si>
  <si>
    <t>2501551d-9079-4e39-8001-de0bd89befbe</t>
  </si>
  <si>
    <t>07e8d23a-ae15-4c54-a88c-1cc99f734d21</t>
  </si>
  <si>
    <t>3d8f3520-ec21-4de7-a866-e78b3940e254</t>
  </si>
  <si>
    <t>b9999318-8b38-46f5-99c0-8cfc52abcaf7</t>
  </si>
  <si>
    <t>f8ff7e84-e297-48fe-86b5-317e6bb65cae</t>
  </si>
  <si>
    <t>7ddd7374-3568-4ee1-9e44-094179b7ac5f</t>
  </si>
  <si>
    <t>680ac539-c8eb-458a-92b2-f70216a50134</t>
  </si>
  <si>
    <t>e067d1e7-96bf-47e4-93b9-d288238d75b5</t>
  </si>
  <si>
    <t>76506fad-9c80-46d5-8e10-3cfb3604a667</t>
  </si>
  <si>
    <t>e6d8a276-787a-4bbd-959c-8d81ae02226e</t>
  </si>
  <si>
    <t>0aa1e999-5ff7-419d-a3c0-383afbb9cbfb</t>
  </si>
  <si>
    <t>a060a4c7-0841-49ab-a1b0-a54279b876c1</t>
  </si>
  <si>
    <t>14aaf460-6dd7-497d-87e1-6fe89a26aeee</t>
  </si>
  <si>
    <t>61922236-915c-4933-b438-7f179b94362d</t>
  </si>
  <si>
    <t>85277d0d-4014-4164-b8eb-04ed0040b0fa</t>
  </si>
  <si>
    <t>972e3f62-55b5-4808-bb84-2d8e682e4dcc</t>
  </si>
  <si>
    <t>a1bac8d4-c8b2-47f7-881d-e941d31a4654</t>
  </si>
  <si>
    <t>ccd036ef-efe0-4e13-bd78-b4cafbf1b3e8</t>
  </si>
  <si>
    <t>b1d73ab4-ae60-4651-8518-4653dc525e2a</t>
  </si>
  <si>
    <t>9502c04b-d876-425e-bdb1-b787dcc1cd86</t>
  </si>
  <si>
    <t>fd1fb627-8c5f-4fe1-b1e8-081bd9961edd</t>
  </si>
  <si>
    <t>cd0501f6-1026-4013-967b-05657ae8df99</t>
  </si>
  <si>
    <t>4c6b5898-75ed-41c7-a91a-6fcc69b46003</t>
  </si>
  <si>
    <t>900e7f74-a336-4d52-bbba-714638d124c9</t>
  </si>
  <si>
    <t>0d5fb206-a596-4748-88f3-38aa6d17d025</t>
  </si>
  <si>
    <t>4597bd21-966a-4415-a746-b378cf79c720</t>
  </si>
  <si>
    <t>a11b01f2-4851-4926-9329-94a278f800a3</t>
  </si>
  <si>
    <t>137a3141-44f5-4b0a-9cf3-aaa0a38d8399</t>
  </si>
  <si>
    <t>e250181f-fe26-4204-b821-5d5873770a1c</t>
  </si>
  <si>
    <t>d8444e3f-58d6-45df-bf5f-127430086cf2</t>
  </si>
  <si>
    <t>a69fcf12-1ac4-4cf6-a650-7f807fabcb49</t>
  </si>
  <si>
    <t>8be65add-31c9-4fbb-a79a-eac63f5a70df</t>
  </si>
  <si>
    <t>da6e12d8-90ef-41b3-bcf7-850c7671c534</t>
  </si>
  <si>
    <t>5b5979ca-78da-486d-9dff-fc186595400f</t>
  </si>
  <si>
    <t>cad8b243-0858-4c18-96bf-844bf2061f31</t>
  </si>
  <si>
    <t>68ca489e-a850-431f-ae43-4f1d174bddca</t>
  </si>
  <si>
    <t>db475ebf-7033-44dd-83cd-93e2d4b3fb36</t>
  </si>
  <si>
    <t>12557c38-47e9-4445-952b-a8bcec0f80ea</t>
  </si>
  <si>
    <t>46262da8-a5f8-4601-b72c-1466b97bc168</t>
  </si>
  <si>
    <t>bea75cc9-f879-479c-901d-95430e13cb0c</t>
  </si>
  <si>
    <t>52e80431-c3d4-4687-8f52-28f663c3a247</t>
  </si>
  <si>
    <t>591abc04-5958-455e-b92c-968b5df664d2</t>
  </si>
  <si>
    <t>05b9208c-0e44-48d7-a0fd-6d50f16e3c75</t>
  </si>
  <si>
    <t>d112d77a-1dc6-47f8-bc28-8407819e216c</t>
  </si>
  <si>
    <t>0d6ecfce-5fca-4bc4-b096-fe5d5d8c7da5</t>
  </si>
  <si>
    <t>e3501435-6448-4f85-80a4-aa35fd809c90</t>
  </si>
  <si>
    <t>368e3fa9-482c-4606-aa0f-ccaa0cfb2e92</t>
  </si>
  <si>
    <t>f19f40a0-bc2f-4cdd-a5bc-dfea35c6695a</t>
  </si>
  <si>
    <t>72196c2e-a7c7-425d-9030-0f6752d4c62c</t>
  </si>
  <si>
    <t>17688db8-0855-46a2-8c03-bf6318ffd81f</t>
  </si>
  <si>
    <t>30f9cf1d-08ea-4887-a17d-3adc61210f32</t>
  </si>
  <si>
    <t>dd9cabaf-4680-4878-8cfe-709e0a7ade87</t>
  </si>
  <si>
    <t>e960e8ff-d62d-44e1-8429-8465b258de20</t>
  </si>
  <si>
    <t>6f628071-9984-4426-a446-38759d2444e2</t>
  </si>
  <si>
    <t>88a66f85-3adf-4e5b-9c12-626f88e741f6</t>
  </si>
  <si>
    <t>a96247ad-e886-4b38-92f6-af6aad85681f</t>
  </si>
  <si>
    <t>784426de-ab19-4f1f-a8e9-46685a8c2b48</t>
  </si>
  <si>
    <t>71a79f6a-fe76-4538-806e-b4a50127c8b2</t>
  </si>
  <si>
    <t>4e0cf847-2d59-470d-9702-06d713d0b655</t>
  </si>
  <si>
    <t>e53cbe64-6a51-4ad1-ac22-a38b6ebef2ea</t>
  </si>
  <si>
    <t>17cb5866-9b91-4449-80ad-ae5cc780983e</t>
  </si>
  <si>
    <t>11d1bf59-f59e-4796-b210-66033e397ad6</t>
  </si>
  <si>
    <t>16c243df-bb50-4aaf-8f99-7669da8ed5df</t>
  </si>
  <si>
    <t>2b360879-42a7-4d47-ae41-e7028d29e217</t>
  </si>
  <si>
    <t>89f9a4cc-0c2c-4f88-82b9-b15506ec5cbf</t>
  </si>
  <si>
    <t>6adf8538-898d-444f-8d76-082d34548c3c</t>
  </si>
  <si>
    <t>a80ff14f-aa86-430c-aa7d-d70e443da5a3</t>
  </si>
  <si>
    <t>fe9ceff2-b392-42cd-b25c-ca028ec5c7aa</t>
  </si>
  <si>
    <t>8cdbb049-c790-4662-8155-31d41336c5c7</t>
  </si>
  <si>
    <t>6db36330-de10-48ef-b572-5fd5a739e7e4</t>
  </si>
  <si>
    <t>c20c79a7-d70e-4a94-9f1e-8c941d8b3508</t>
  </si>
  <si>
    <t>8df12259-23a7-463a-9195-e71402d1d550</t>
  </si>
  <si>
    <t>1a67794f-339b-433e-8605-0e5830311a7c</t>
  </si>
  <si>
    <t>751035b5-d823-4f93-9c4f-a85dc7097fa2</t>
  </si>
  <si>
    <t>224ecd3b-c01f-46e1-b607-9c0e3d2f2f0b</t>
  </si>
  <si>
    <t>dd2c4c38-0a09-4b2c-b7f0-4618bc418c3e</t>
  </si>
  <si>
    <t>bcb568dd-e701-4b79-8fbf-59f0c4382086</t>
  </si>
  <si>
    <t>ef6efda0-c6b1-460e-b770-0303b3ebda5b</t>
  </si>
  <si>
    <t>e79174cc-4adc-4271-93c7-5631184092f0</t>
  </si>
  <si>
    <t>9e2f1125-5124-4b3f-8316-5093db4826e8</t>
  </si>
  <si>
    <t>6a145373-b8ba-412d-b1a6-701814c24d89</t>
  </si>
  <si>
    <t>04b2c2c5-71be-433a-bfe2-e343fe8a6386</t>
  </si>
  <si>
    <t>1c3034ed-364a-4d22-bcb9-775a5473d050</t>
  </si>
  <si>
    <t>ef33198f-b6cd-4266-a3fb-030a2b47354a</t>
  </si>
  <si>
    <t>d22c3e72-c2bb-4818-89ae-394d2f95c7dc</t>
  </si>
  <si>
    <t>fe16725b-86c4-4b5c-bf15-3975fecc5b32</t>
  </si>
  <si>
    <t>8678d98f-7192-48bb-8099-97b6975df5de</t>
  </si>
  <si>
    <t>2bab5951-5565-4a5c-9529-1401f83d4357</t>
  </si>
  <si>
    <t>7a45abb8-674f-4384-9b44-40ee7b984133</t>
  </si>
  <si>
    <t>bb2df3e3-93fa-48fc-910a-d8b94006c64a</t>
  </si>
  <si>
    <t>454ad589-ede8-4821-a4ec-02ec669a1723</t>
  </si>
  <si>
    <t>7b1c2c18-17d7-41de-ab37-fb32be955da2</t>
  </si>
  <si>
    <t>cef07b8e-cca4-4164-82d4-0c299b38eeae</t>
  </si>
  <si>
    <t>0de094f6-54e9-46ab-b252-65d8028a7028</t>
  </si>
  <si>
    <t>65418054-1109-4564-9b5c-f3eb35e4e4fa</t>
  </si>
  <si>
    <t>ed21268a-6505-4db6-95b3-2de61b46e267</t>
  </si>
  <si>
    <t>189b255c-f42e-4cef-adb1-3402c5fa7ac7</t>
  </si>
  <si>
    <t>b6b43a61-2d5f-4b0e-aa79-80818e6822a2</t>
  </si>
  <si>
    <t>90e6a810-32e0-41f3-b2c8-98eee5779885</t>
  </si>
  <si>
    <t>a6c5d6ee-313a-4ffd-9184-b03b3983d532</t>
  </si>
  <si>
    <t>5f33b72b-340f-42f8-a755-46c3619efceb</t>
  </si>
  <si>
    <t>e88210d4-fc95-4426-8726-d851b9d61593</t>
  </si>
  <si>
    <t>0e176faf-e12b-483e-9d85-8f807e2e944d</t>
  </si>
  <si>
    <t>f986c905-8344-4899-9c73-6179816f3c4e</t>
  </si>
  <si>
    <t>4ccde72b-269e-4e36-8a3d-b26c68f4779c</t>
  </si>
  <si>
    <t>c0f7b285-7a7e-4a18-8f22-5629a49e7430</t>
  </si>
  <si>
    <t>9fa46533-9f74-40ea-a83b-1cd294c67184</t>
  </si>
  <si>
    <t>fa6b2684-733a-48f8-bf34-d03501ea66c1</t>
  </si>
  <si>
    <t>804a8c5b-ab09-4d30-8091-bcb4c297c052</t>
  </si>
  <si>
    <t>d94e3202-34af-4800-b616-25cb7e60c6f4</t>
  </si>
  <si>
    <t>26b2a9ce-a114-46eb-9dfc-7b00cffb4ba8</t>
  </si>
  <si>
    <t>47f93a38-e18d-4e58-857f-8811acac22b7</t>
  </si>
  <si>
    <t>6530b939-8d63-4992-b220-ffc46b5ec1c5</t>
  </si>
  <si>
    <t>abc57293-4c15-4873-b200-e38b30872a60</t>
  </si>
  <si>
    <t>c2b26146-c4e8-4e06-a7cc-75678ae6d1b1</t>
  </si>
  <si>
    <t>11bbabb6-42ba-4e41-9429-a202f8f7c635</t>
  </si>
  <si>
    <t>dc26bbd7-db5f-4547-8ddc-5bebd1b3f2ae</t>
  </si>
  <si>
    <t>9b938ae0-71bc-41e7-8678-c78e042faee7</t>
  </si>
  <si>
    <t>616c3c79-fb07-4930-a8a2-8aef3e738c81</t>
  </si>
  <si>
    <t>b53bf9ee-bf5f-4a8a-a6a0-a43262c5a97d</t>
  </si>
  <si>
    <t>cff4fdef-5af3-45ec-9f4f-d769e7b7fae8</t>
  </si>
  <si>
    <t>b897db0f-2004-4427-a31a-eefdc0cf4f6f</t>
  </si>
  <si>
    <t>fc349bcd-c0f0-4ac3-baa0-dd641cb71209</t>
  </si>
  <si>
    <t>edbf8016-8a75-4170-90a2-dac3620962f4</t>
  </si>
  <si>
    <t>efc13cb8-014c-44a2-a15e-f3d079a9dabe</t>
  </si>
  <si>
    <t>e333eb57-43a2-45e2-bc1e-b2c455fecf8b</t>
  </si>
  <si>
    <t>9b71ed14-6176-4373-b88b-f4a0a93485d1</t>
  </si>
  <si>
    <t>ebb737c3-7b67-4c4b-ae9f-124da8314dcb</t>
  </si>
  <si>
    <t>d1adb193-1f74-472d-be6f-063e04550039</t>
  </si>
  <si>
    <t>7f5df988-54e4-46d0-8196-7796930564a0</t>
  </si>
  <si>
    <t>94deb53b-69aa-49ea-bbc2-6959842a60e8</t>
  </si>
  <si>
    <t>1b4eb4c2-b0a9-41d0-8973-99ff2953ebba</t>
  </si>
  <si>
    <t>bd52acb2-7d26-4fa0-9b08-c058b943ca0c</t>
  </si>
  <si>
    <t>c6086c2e-0d24-48e1-b5b5-8ed84f3c6d33</t>
  </si>
  <si>
    <t>11e82542-a4b2-437e-b145-0e45bae2918c</t>
  </si>
  <si>
    <t>3a61ea8c-8343-4844-b663-13768eacead9</t>
  </si>
  <si>
    <t>a6fc6b7a-2685-4d08-8858-70881b4cc063</t>
  </si>
  <si>
    <t>bc6c8974-fd9f-48be-a49d-8d73ac606841</t>
  </si>
  <si>
    <t>746b8c72-e751-4d59-90c3-585bc70f004e</t>
  </si>
  <si>
    <t>21a40db0-0165-4ee7-9fd7-8f8fc67a50d3</t>
  </si>
  <si>
    <t>336910c3-a43d-47eb-8e44-cc1576f94630</t>
  </si>
  <si>
    <t>f9823c6e-2028-48ad-9aca-c44ff87df55a</t>
  </si>
  <si>
    <t>f744c302-3a8b-43c5-9568-131a6d80206a</t>
  </si>
  <si>
    <t>3eaeb8bd-eabd-461c-90ea-fb58013147e6</t>
  </si>
  <si>
    <t>848d1801-ab03-4c15-854e-56feae01aebd</t>
  </si>
  <si>
    <t>40c4da58-aaae-4fe5-8687-f1f8eb94840f</t>
  </si>
  <si>
    <t>eefce6bb-7db8-45d2-95bb-dd57928558c2</t>
  </si>
  <si>
    <t>3825458d-5c86-4351-bd94-632f1fe31b36</t>
  </si>
  <si>
    <t>529fc9df-8950-4d70-b8fc-bcf4736053b6</t>
  </si>
  <si>
    <t>574387c1-e38d-4a3b-822d-c2b011d26d79</t>
  </si>
  <si>
    <t>0dfd1bcb-dad0-44f3-8029-4060350816c0</t>
  </si>
  <si>
    <t>4b27d738-b831-4814-b4cc-d9c9e6a1b6e1</t>
  </si>
  <si>
    <t>853d1403-b494-4555-9b96-a297f3a344f9</t>
  </si>
  <si>
    <t>e76b376f-e74e-47f4-b281-88d80867f0f5</t>
  </si>
  <si>
    <t>08fbc2ac-f65d-456b-9785-5bf533162cd9</t>
  </si>
  <si>
    <t>bb14f82c-dd4e-4af6-b613-05600e8bdce4</t>
  </si>
  <si>
    <t>6e86ecf3-4140-4462-8df3-baa195d1eb3c</t>
  </si>
  <si>
    <t>b405994c-8313-4c61-86c1-ff8f9e08b036</t>
  </si>
  <si>
    <t>64b8056a-557f-4754-946d-cf46b5ad4bcd</t>
  </si>
  <si>
    <t>36165df8-e0b7-48bf-84e7-09718ddd3467</t>
  </si>
  <si>
    <t>05ded5b9-ca9b-42f2-a253-52bb5ec2de54</t>
  </si>
  <si>
    <t>2c36b7b0-a75e-4474-9bd4-80778947bf3c</t>
  </si>
  <si>
    <t>9e119a11-f3fb-46b8-99e0-7d22e70c959b</t>
  </si>
  <si>
    <t>298d9d44-0a14-40b6-8ed0-087dbe527fb4</t>
  </si>
  <si>
    <t>7a013412-54a0-40ff-9e95-bde8b99bc05c</t>
  </si>
  <si>
    <t>796b0af1-e95d-4a09-8983-243a3b74b11b</t>
  </si>
  <si>
    <t>37f21a91-4017-43f4-a526-54e33ac368ed</t>
  </si>
  <si>
    <t>c04daa0e-eadf-44c2-9170-e79ec1491e7c</t>
  </si>
  <si>
    <t>02cc544c-470b-46e6-9a49-5a58a4790244</t>
  </si>
  <si>
    <t>78d566bc-3a42-4df0-8a3d-707f97f799c1</t>
  </si>
  <si>
    <t>6c1026af-2774-4260-a64a-116f1d2bc309</t>
  </si>
  <si>
    <t>22a07009-54a8-49a8-aef7-6e7f95c5925b</t>
  </si>
  <si>
    <t>cd87a2df-ecd4-4361-a9be-126598ea82eb</t>
  </si>
  <si>
    <t>6fe5dc66-8200-4bb1-920f-210306b2ae99</t>
  </si>
  <si>
    <t>2d7d0d74-ee26-44d6-8260-92ca82d0074f</t>
  </si>
  <si>
    <t>3b49d62f-6c02-488e-a6e0-c31401538c8e</t>
  </si>
  <si>
    <t>5d6df6ee-776b-4192-b5c7-4c207e7a2489</t>
  </si>
  <si>
    <t>ea04725b-fcea-412e-8f49-ab4ae0721e75</t>
  </si>
  <si>
    <t>26db3118-cb6e-4ca8-b695-4e7bd944ee90</t>
  </si>
  <si>
    <t>2b202c3c-0636-4450-bd61-c161158cbb31</t>
  </si>
  <si>
    <t>0f248ba9-6b12-478e-ac6b-620c998cb830</t>
  </si>
  <si>
    <t>8450330b-3b0b-44b1-85ee-b5a1f7d55170</t>
  </si>
  <si>
    <t>711e2fa8-c905-41cb-8752-6884b3105cdb</t>
  </si>
  <si>
    <t>cec179d1-8986-4720-90e5-0e6abddece62</t>
  </si>
  <si>
    <t>855042a1-8da6-4041-aa2a-846284ec9f05</t>
  </si>
  <si>
    <t>1f124632-3819-47f6-89a5-8564ba8e23b6</t>
  </si>
  <si>
    <t>b53b48e2-7725-4fc7-945c-6e06c577d8f9</t>
  </si>
  <si>
    <t>0b0b61cd-39f5-4114-beaf-cd08dab81bff</t>
  </si>
  <si>
    <t>4b16aedb-f26a-4f78-a0f0-e920b02ce463</t>
  </si>
  <si>
    <t>846b419a-7815-4ed4-a025-dafd606d20e3</t>
  </si>
  <si>
    <t>c5aa5b12-89ab-494d-b375-3af8076af129</t>
  </si>
  <si>
    <t>b15221d9-c3d1-4f23-a01b-60088de027f0</t>
  </si>
  <si>
    <t>8d03eb00-a191-4963-84a0-4f23ae590608</t>
  </si>
  <si>
    <t>2f559fc7-e20a-43e0-9cf6-cb7fb69d7292</t>
  </si>
  <si>
    <t>506ee748-6a11-4251-9618-77e35a1ed3f8</t>
  </si>
  <si>
    <t>ade33877-e482-44f0-a0ea-9eff5cf598d5</t>
  </si>
  <si>
    <t>439a8309-c87f-42bb-91e1-217e583ff0a1</t>
  </si>
  <si>
    <t>c061e35f-4eaf-4215-bf1f-01dc29be4bf2</t>
  </si>
  <si>
    <t>d4a113ad-c855-4203-9ccf-5f6fa504b329</t>
  </si>
  <si>
    <t>544af969-dc24-4132-be02-dcd0051b01a4</t>
  </si>
  <si>
    <t>539984eb-ed4b-4447-b3d9-693e66ccc169</t>
  </si>
  <si>
    <t>5788bc3f-58c8-4c75-957f-8eb05e1ed65f</t>
  </si>
  <si>
    <t>b5d8a29b-3083-407e-8b59-06e43c350505</t>
  </si>
  <si>
    <t>9f18ddc0-4728-4a0f-9c64-1724950c7543</t>
  </si>
  <si>
    <t>41964cec-75a4-4608-9042-ba4db288e6e0</t>
  </si>
  <si>
    <t>468c180e-b89d-4842-8deb-b1018ff1c1ad</t>
  </si>
  <si>
    <t>9256f2a6-0e0c-4484-831c-149b66e19c9e</t>
  </si>
  <si>
    <t>5af70f70-e90b-4625-8268-e270cdcb86d4</t>
  </si>
  <si>
    <t>80ac26ae-1c3b-4f69-8eb7-55b072da94bb</t>
  </si>
  <si>
    <t>d7d3d882-e44f-4906-bbc8-961f70e25ed9</t>
  </si>
  <si>
    <t>2fa22fd9-2dcc-4b7d-8fd0-dfb08f97759b</t>
  </si>
  <si>
    <t>3829ef27-b95f-4e46-90ff-17146f0beded</t>
  </si>
  <si>
    <t>17bde8bb-2489-44e9-ad02-8bfe29b3cd01</t>
  </si>
  <si>
    <t>17b7dd4e-86c0-4b5c-9d91-aadb01c9a5da</t>
  </si>
  <si>
    <t>38f784dc-638d-47f9-b5e4-533297e71496</t>
  </si>
  <si>
    <t>ec7fe1b6-c5a5-49b1-97d6-90e502d94a8f</t>
  </si>
  <si>
    <t>b7a2842e-06ac-4367-8f43-91dedb8cc2ff</t>
  </si>
  <si>
    <t>350ddace-8e09-40c7-8fef-ecc759c8dd86</t>
  </si>
  <si>
    <t>29150e5a-9227-4042-8260-ac1fa71072c1</t>
  </si>
  <si>
    <t>3a5e1188-13b2-40c5-96ef-c6f2bd95e56b</t>
  </si>
  <si>
    <t>d359e315-fc76-475f-887c-f2ddca23e7b5</t>
  </si>
  <si>
    <t>55b2a2ed-cb67-4bbc-bc64-2003dc054c2d</t>
  </si>
  <si>
    <t>4b61c122-c424-4a27-88f2-3d6d4846d46d</t>
  </si>
  <si>
    <t>94212b8d-0be7-476a-b4de-b0bee603e937</t>
  </si>
  <si>
    <t>829ce882-5d33-4170-aeb3-4189e3b63a8c</t>
  </si>
  <si>
    <t>0c362f75-506f-42a7-af4a-221d2a2d85ee</t>
  </si>
  <si>
    <t>cb3275ee-bb54-4e4b-988e-5e7c5d16ad13</t>
  </si>
  <si>
    <t>5120a016-a6b4-41e4-87ef-b6f60cdd3a49</t>
  </si>
  <si>
    <t>0e486fef-6265-44fd-b4e3-abd59d8caf67</t>
  </si>
  <si>
    <t>e3b76c52-5e33-49ca-af96-74470e981fa2</t>
  </si>
  <si>
    <t>6fb05bfc-61c8-41ed-bd9e-1bc23b012f58</t>
  </si>
  <si>
    <t>2aa1c845-b509-4b25-824b-3220bb81295d</t>
  </si>
  <si>
    <t>8076fd93-3d5a-43f1-9703-c3127361e05c</t>
  </si>
  <si>
    <t>f7d24426-de10-4a08-a445-1df984ad32fb</t>
  </si>
  <si>
    <t>7525d3f8-c287-49a5-bc0f-d4dcd2b8ffa1</t>
  </si>
  <si>
    <t>90118868-1bae-4851-ab7c-9e7d04b620cb</t>
  </si>
  <si>
    <t>fa156b68-acc4-427e-9ec3-4bb5b37033bd</t>
  </si>
  <si>
    <t>33220da9-667d-4e97-bb54-381eca36ec2c</t>
  </si>
  <si>
    <t>79c46576-e615-490e-bdc2-2585c16789f5</t>
  </si>
  <si>
    <t>328794bf-8c75-4f72-ac3f-04819c758c27</t>
  </si>
  <si>
    <t>411f755d-06eb-4754-a7e0-f281c445e3be</t>
  </si>
  <si>
    <t>bf931f9b-779a-478d-8018-82f021c0629c</t>
  </si>
  <si>
    <t>cb879e55-5f20-44c9-a639-4be826872094</t>
  </si>
  <si>
    <t>89d6d793-9b2e-45da-b7e9-a479fef2b144</t>
  </si>
  <si>
    <t>70af0e87-2c0e-49da-af67-a9443c857716</t>
  </si>
  <si>
    <t>2f0e931c-7964-40e5-8700-ac0f417b9ada</t>
  </si>
  <si>
    <t>979c50f2-9e9b-4942-a302-7dce823e6a98</t>
  </si>
  <si>
    <t>66f7753a-db03-4549-a6e0-011b376d6ef5</t>
  </si>
  <si>
    <t>55970119-36b1-40a9-b514-13c748021432</t>
  </si>
  <si>
    <t>16776fe5-d5d3-4d82-9b9f-fdbee68c5b3d</t>
  </si>
  <si>
    <t>0d6bb60d-0090-431e-a789-c2242e6cff1b</t>
  </si>
  <si>
    <t>ba73dced-736b-4e91-872f-0fc97519b031</t>
  </si>
  <si>
    <t>d101c07d-1f7e-40af-8e58-a71bc1855f7d</t>
  </si>
  <si>
    <t>6dd5c076-304e-48e9-a3d0-06753f332252</t>
  </si>
  <si>
    <t>98a7f98f-a1e8-4441-800b-0569c1778a6a</t>
  </si>
  <si>
    <t>7c367f26-d293-4b44-a04b-408dd737763a</t>
  </si>
  <si>
    <t>78ecfa51-e8c9-4488-8849-fe62cb81ce16</t>
  </si>
  <si>
    <t>7582c72d-a28d-4ad1-bec9-42c603b29b7d</t>
  </si>
  <si>
    <t>a2f1b32f-8853-4d0c-85c8-0d3642e4d641</t>
  </si>
  <si>
    <t>e0c5a259-8c7c-4383-b498-8e82a8277711</t>
  </si>
  <si>
    <t>17cdc15e-7254-4919-aeb4-80c927e5b2dd</t>
  </si>
  <si>
    <t>5fad99fd-b89f-4df8-b4f0-045bcaa47e19</t>
  </si>
  <si>
    <t>14c220d4-4ec5-4286-9237-243605e93d82</t>
  </si>
  <si>
    <t>82d24022-39de-4667-80fe-5d2786a0e55f</t>
  </si>
  <si>
    <t>9ff43be2-58a5-4f77-b25f-0454eba6db6e</t>
  </si>
  <si>
    <t>aea05974-c729-4872-9732-edbd8b69e33d</t>
  </si>
  <si>
    <t>ef7cb8a0-0aaa-4c80-a7a0-15ceaf7dfaf4</t>
  </si>
  <si>
    <t>f45e4848-1070-4761-847a-dbf607a7ac43</t>
  </si>
  <si>
    <t>73a8e638-64be-4af1-bb22-5dbede8c0070</t>
  </si>
  <si>
    <t>ede3b577-3ef1-4411-8769-88fdfc505fe0</t>
  </si>
  <si>
    <t>8a533483-6831-4ff8-b00a-abc12e129d8d</t>
  </si>
  <si>
    <t>89d4e7ca-02f7-4cc3-a2c6-25087e84a238</t>
  </si>
  <si>
    <t>fc524385-cd75-42eb-85e5-f3c6b5703130</t>
  </si>
  <si>
    <t>a6107928-93fb-4662-b2c4-86c4b9e16d94</t>
  </si>
  <si>
    <t>0c3fa7ca-b478-4373-9e3f-6f6f85a66348</t>
  </si>
  <si>
    <t>7b382bb3-e987-4cb2-89ed-0d351b8a7675</t>
  </si>
  <si>
    <t>fa4188ba-8f18-43f9-8204-7692e690c50b</t>
  </si>
  <si>
    <t>e7364a78-0f6d-406e-91ec-78bdf9489480</t>
  </si>
  <si>
    <t>fe58b2e4-047b-4dcb-a3d9-353c0f4a9c1f</t>
  </si>
  <si>
    <t>39430cff-9111-4495-937a-84a0a5011775</t>
  </si>
  <si>
    <t>85988243-1a43-4ca7-b574-2c9469666a76</t>
  </si>
  <si>
    <t>01d34b92-9e99-4f00-b858-3eceb7dd7c8b</t>
  </si>
  <si>
    <t>2d05da5a-4505-4054-95f1-ea64308d0a07</t>
  </si>
  <si>
    <t>0bb10f07-6901-4710-9616-480fe4bd521a</t>
  </si>
  <si>
    <t>ae69c37a-aab6-44c6-83fa-1d2142b7d738</t>
  </si>
  <si>
    <t>72f03ac3-5283-41ec-95d2-41b1ec3eae4e</t>
  </si>
  <si>
    <t>1e78d718-38ef-4023-8f0b-e4c00a2d1fbb</t>
  </si>
  <si>
    <t>859997ae-5521-433b-bb81-e8c92c600024</t>
  </si>
  <si>
    <t>431ca87b-cbe9-405c-b054-eed0762d0779</t>
  </si>
  <si>
    <t>050333bd-9703-4101-a38c-763f144579f4</t>
  </si>
  <si>
    <t>58781377-72b0-45bf-bbcf-19118e06a3ee</t>
  </si>
  <si>
    <t>fcd4fcc6-e08d-4313-840d-fc57e94c35d4</t>
  </si>
  <si>
    <t>8e0ea19d-162c-4b16-b33e-3b8fb0353759</t>
  </si>
  <si>
    <t>59d7faa7-c0cc-43cb-b9d4-92ed08feb878</t>
  </si>
  <si>
    <t>8f7181bd-97da-40c7-bbd1-43a5a021395c</t>
  </si>
  <si>
    <t>f368b73d-2a74-46c6-a5f0-b4fa7b5fa786</t>
  </si>
  <si>
    <t>55204984-600b-456e-8808-d6bdf60bf894</t>
  </si>
  <si>
    <t>ed43f1d4-7c3a-473e-b84e-46f2da34d200</t>
  </si>
  <si>
    <t>6cee5cd4-2db6-4c0e-90d4-6747da14c039</t>
  </si>
  <si>
    <t>ccc80c84-78bf-4f92-a3f8-bae31f5f96e6</t>
  </si>
  <si>
    <t>82067cfc-b5fb-42ef-83d1-a70c3f8b0ec1</t>
  </si>
  <si>
    <t>b8663a78-1b33-46ff-bac7-22fbddceb260</t>
  </si>
  <si>
    <t>7e58d54d-febf-4c94-b726-1b8ec949b817</t>
  </si>
  <si>
    <t>e64bc08a-6c31-4d04-b6a3-8ed171f0c446</t>
  </si>
  <si>
    <t>828aacd9-d327-4beb-90c0-f67da491f0da</t>
  </si>
  <si>
    <t>b99b1883-9737-4e85-84a3-a17b7557f9bf</t>
  </si>
  <si>
    <t>c9522366-3149-457d-9ff8-63011130d5f6</t>
  </si>
  <si>
    <t>50057acf-b119-4e64-9195-f5695805e262</t>
  </si>
  <si>
    <t>f27e20f6-488b-4b7a-89fb-7a2b32372ce9</t>
  </si>
  <si>
    <t>d411b9d9-8d7f-4caa-80d2-ff69c7533170</t>
  </si>
  <si>
    <t>de516389-b8da-4682-a7b6-c0c938072a3f</t>
  </si>
  <si>
    <t>ed12cfc2-febe-433b-b85d-a43d4ee02e36</t>
  </si>
  <si>
    <t>fe37cf20-06ec-4083-9fea-8aaa26b0095c</t>
  </si>
  <si>
    <t>b93ea84d-bb87-48ee-b792-e1976ae14c7d</t>
  </si>
  <si>
    <t>b700a26a-86f2-4cb4-8d8e-9367e08b20ea</t>
  </si>
  <si>
    <t>d1d7fd2e-cd4d-4356-903d-ab633cdb1d4a</t>
  </si>
  <si>
    <t>a569c2d6-ef94-4e0c-8866-5fb295b863e6</t>
  </si>
  <si>
    <t>ff4e793d-33e7-4dce-9014-63bf75f9e87a</t>
  </si>
  <si>
    <t>41835b63-d1b8-4b7a-bd89-e993a8d71e8b</t>
  </si>
  <si>
    <t>b82998ab-082b-4d88-b304-60407a16ee20</t>
  </si>
  <si>
    <t>63439cfc-1a65-4e92-81f2-72263f79e597</t>
  </si>
  <si>
    <t>ed7f6c0f-434d-4e20-8c14-dd94a33c1572</t>
  </si>
  <si>
    <t>e4282014-aa55-49ef-b049-c0f834b805c3</t>
  </si>
  <si>
    <t>e5467349-4668-4904-990a-979773310003</t>
  </si>
  <si>
    <t>e2b4d2f2-4dbe-4bb5-9ecd-684726ac317d</t>
  </si>
  <si>
    <t>76dbe9da-5b71-48ae-95f0-4346b824b331</t>
  </si>
  <si>
    <t>bffa06c4-80ca-4034-9f19-6a6ba6f5e01a</t>
  </si>
  <si>
    <t>385fe8e8-3e7c-4bb5-9627-fd46c829a9c1</t>
  </si>
  <si>
    <t>886e6f30-4a33-44bd-b0a4-b737d30ee7e9</t>
  </si>
  <si>
    <t>115ecaa4-3b9a-4bf5-bdb4-26cbf8311cdf</t>
  </si>
  <si>
    <t>7858879c-4080-44c0-9e68-53390cc05489</t>
  </si>
  <si>
    <t>c9c3e30b-1837-4a42-9d51-85ccd7e04e98</t>
  </si>
  <si>
    <t>5e765c95-f770-4c4f-bc12-5536a4a1d3bb</t>
  </si>
  <si>
    <t>e8338737-ecd5-4f72-b03d-60963a577639</t>
  </si>
  <si>
    <t>ab4dbb42-9996-46c6-b5c4-2304d6d59bc3</t>
  </si>
  <si>
    <t>3db7b498-2499-4912-a7ca-0c63796ce661</t>
  </si>
  <si>
    <t>f38e6661-5634-48fa-9362-d30f9961bfaf</t>
  </si>
  <si>
    <t>35fdb2cd-e013-4e9a-9263-7a1a00a7651b</t>
  </si>
  <si>
    <t>a7428187-b822-4a2f-87b1-ec9f5879057d</t>
  </si>
  <si>
    <t>d7440e31-772b-495c-b7c1-c1b2ef3fcf9d</t>
  </si>
  <si>
    <t>d11c376e-26b7-4fb3-8f82-b1c3ef160433</t>
  </si>
  <si>
    <t>44695c5d-77e1-4ae1-8a1d-7ea943eab95c</t>
  </si>
  <si>
    <t>d984b564-55d1-4e19-887e-e6cf5c7b1aee</t>
  </si>
  <si>
    <t>1c6dbd99-66e3-405d-943e-d39788867f8b</t>
  </si>
  <si>
    <t>e2b67a89-8732-473f-8e2e-684935fab2ac</t>
  </si>
  <si>
    <t>9ec7471d-42a2-415b-86b3-6a496bcdc428</t>
  </si>
  <si>
    <t>Çakmak</t>
  </si>
  <si>
    <t>4b1ca06b-a4f9-4eee-a2f7-580b92a7ef97</t>
  </si>
  <si>
    <t>8da1e73c-410a-4330-81cd-37a9962b0585</t>
  </si>
  <si>
    <t>895ce229-0f58-4a17-bd66-df1ecff9dd84</t>
  </si>
  <si>
    <t>9932b9ad-757e-42cd-8957-c753ac6a6d06</t>
  </si>
  <si>
    <t>10a7a944-ba70-49e7-b2d0-875666fb6777</t>
  </si>
  <si>
    <t>042c5521-417e-44e6-b419-a56464bd2bce</t>
  </si>
  <si>
    <t>aac4be5d-50a0-4921-be7e-4685296a2457</t>
  </si>
  <si>
    <t>4e79abc3-7a98-4340-b689-f5e5c8d8ff50</t>
  </si>
  <si>
    <t>157491c6-7782-4659-bcc5-3ea1ff581122</t>
  </si>
  <si>
    <t>8338c079-191f-4a47-9041-27d5053173cc</t>
  </si>
  <si>
    <t>1d780918-6afe-4a85-a0d4-93e2fe552d18</t>
  </si>
  <si>
    <t>53facbd0-673f-46e7-992a-15141aa75965</t>
  </si>
  <si>
    <t>46ac64ae-ebf4-4ecb-8e46-30bbd38ccd0a</t>
  </si>
  <si>
    <t>8e224ecb-ad41-4d23-ba7e-fa916d3c67bb</t>
  </si>
  <si>
    <t>978c51cf-7d13-4357-83f9-3129ad6e92c2</t>
  </si>
  <si>
    <t>605c7731-ed86-446c-8494-00911028bed0</t>
  </si>
  <si>
    <t>9c383feb-f0e1-406f-8ce4-ea1312b7089d</t>
  </si>
  <si>
    <t>8896c575-d9ee-4777-aa93-104c01da1e52</t>
  </si>
  <si>
    <t>15b8369d-8c73-4a6e-a2f6-37b9a9001df6</t>
  </si>
  <si>
    <t>3b066931-fd6d-4925-a5ed-7e67b7851696</t>
  </si>
  <si>
    <t>8db73a15-5599-4291-8a01-f4ddbd91ddd3</t>
  </si>
  <si>
    <t>050be71b-f675-4a47-8609-dcd2af097f1f</t>
  </si>
  <si>
    <t>4fc5a918-3e11-4d34-aa34-3a29da9d2d4c</t>
  </si>
  <si>
    <t>b77a2cfa-83df-496d-bc49-79802598cf9b</t>
  </si>
  <si>
    <t>d1239bba-1c59-4600-81c9-8c2be83b40fe</t>
  </si>
  <si>
    <t>9f43b912-d31f-4e5f-8741-a611f31af751</t>
  </si>
  <si>
    <t>9cd78220-04d7-4d1a-9b9b-2470cff03cfa</t>
  </si>
  <si>
    <t>89350975-77a1-4615-8140-7a393d46d0fe</t>
  </si>
  <si>
    <t>21762064-6452-4f06-b79a-d910ac35382e</t>
  </si>
  <si>
    <t>d06a3159-41c5-41f6-ad84-578d522982c7</t>
  </si>
  <si>
    <t>3ee22326-25b3-410c-88e6-82239a1f1aad</t>
  </si>
  <si>
    <t>b93b4f89-609e-40d5-b9ef-5399bc732d8c</t>
  </si>
  <si>
    <t>03d73945-f2ea-461c-90c5-97a5082006e7</t>
  </si>
  <si>
    <t>0e798173-b27b-43ba-ab63-e96a60eca6f3</t>
  </si>
  <si>
    <t>734844fe-dd6c-493c-89e8-9b33eff48874</t>
  </si>
  <si>
    <t>1caedec4-e7ef-45fe-9b0a-d0bcaa69fcd9</t>
  </si>
  <si>
    <t>2cbfbe6b-2a8a-4ed7-a21e-67ad39d7027d</t>
  </si>
  <si>
    <t>d285d6ca-45f6-408a-8522-0759e2f7f4bc</t>
  </si>
  <si>
    <t>5c9a78fd-2e1b-4dc4-99bf-d3900250fe37</t>
  </si>
  <si>
    <t>70483d52-97ed-4d27-a225-3dc8b54f2852</t>
  </si>
  <si>
    <t>d15e7664-1e40-48b9-9711-9a2795b500ac</t>
  </si>
  <si>
    <t>0a73db7a-05ed-4aeb-b46f-57ca377196e6</t>
  </si>
  <si>
    <t>016d2863-1511-4fac-94dc-9ab7572c5df3</t>
  </si>
  <si>
    <t>d4681088-edd8-4e6a-b4aa-b0af359360bc</t>
  </si>
  <si>
    <t>2028d807-742d-4d89-a8ed-f073f9f0744b</t>
  </si>
  <si>
    <t>1177d7d4-0136-4445-8386-f5d395b7db21</t>
  </si>
  <si>
    <t>054a7499-bb9e-4642-bd9b-0e6797ff94e1</t>
  </si>
  <si>
    <t>d744322b-3dc8-4cb7-a846-dcb21818b6ea</t>
  </si>
  <si>
    <t>37a90501-4d45-4067-902d-d72c15303adb</t>
  </si>
  <si>
    <t>e4c8ef90-c308-4e24-a841-f27f8972f1fc</t>
  </si>
  <si>
    <t>8604fb28-390e-4559-97d6-0727b4f25101</t>
  </si>
  <si>
    <t>310b10df-e8b8-49ad-aa38-c38d9f578afe</t>
  </si>
  <si>
    <t>8d18e9bf-e147-4d84-a322-49cd0dbd1c71</t>
  </si>
  <si>
    <t>e7a5303a-0dda-4d4d-a4c0-4ee936d5259e</t>
  </si>
  <si>
    <t>e6238270-7cc8-4e3a-83da-226f464b94ab</t>
  </si>
  <si>
    <t>9c069c92-b490-4812-a3d9-56a583cdecd1</t>
  </si>
  <si>
    <t>b5e70e9d-795a-4f79-8c60-81485522e7dd</t>
  </si>
  <si>
    <t>430a0154-e559-4b40-98af-df92b8bd4525</t>
  </si>
  <si>
    <t>e40283b8-8c03-48ff-aefd-2421a89a851c</t>
  </si>
  <si>
    <t>aab7632c-fbd3-4cfb-8f08-f4245903be2d</t>
  </si>
  <si>
    <t>81be7a6d-26e3-44b5-895c-c0e953661126</t>
  </si>
  <si>
    <t>e50e78b9-7d1c-46c7-93df-14889e8442b6</t>
  </si>
  <si>
    <t>5d671b98-a95f-4ef6-b86b-8802bfcc9a39</t>
  </si>
  <si>
    <t>32e533d4-d6d2-4c71-8709-702aca160ae3</t>
  </si>
  <si>
    <t>b05d8131-e14c-4450-beaa-59d8b64a204d</t>
  </si>
  <si>
    <t>6d508dcf-9425-420c-94df-ffe1371452c4</t>
  </si>
  <si>
    <t>1e1df875-2895-4efb-8947-31de292b5c10</t>
  </si>
  <si>
    <t>acfa474d-50cd-486a-ba10-c315849a2e6d</t>
  </si>
  <si>
    <t>c6ad42a4-c9f4-47a9-9151-2ed4e7cff185</t>
  </si>
  <si>
    <t>a98bd4cf-29bf-48f4-9827-ffc6c6dad4bf</t>
  </si>
  <si>
    <t>4090f231-37c7-470a-98c6-d0ca72c804a8</t>
  </si>
  <si>
    <t>5a9581a5-e826-42e8-99e9-fcd50439225b</t>
  </si>
  <si>
    <t>80d6a1ec-5762-4deb-85a9-b531a829dd4c</t>
  </si>
  <si>
    <t>999ec27f-73af-41d2-94b8-85e5740146f7</t>
  </si>
  <si>
    <t>755d425b-eacb-47e5-a0b0-0975416ce6ea</t>
  </si>
  <si>
    <t>0da8c1ae-02f6-482e-a980-c32c3e652a81</t>
  </si>
  <si>
    <t>4936b164-364a-47c3-8080-2f99ff8c7b71</t>
  </si>
  <si>
    <t>f638c48c-5afc-435a-add3-773e0334d40a</t>
  </si>
  <si>
    <t>aae385ed-b5c6-4f18-941e-91d7af79da05</t>
  </si>
  <si>
    <t>7a70428d-5fe9-4be9-9004-a272e248f79f</t>
  </si>
  <si>
    <t>22ec6af5-ab3d-4e85-95be-ac49b4feb79c</t>
  </si>
  <si>
    <t>0962b8f1-52aa-4e5b-9fe4-bc86767066bb</t>
  </si>
  <si>
    <t>08a1bc99-c7da-4222-807e-bdb2f6216e43</t>
  </si>
  <si>
    <t>da854bb1-4143-41b7-aefa-0c7019cc8eef</t>
  </si>
  <si>
    <t>62a7e587-f3db-4573-9b14-0ee03d89fab1</t>
  </si>
  <si>
    <t>c47f1ae3-e547-46f7-8528-073529f35b3a</t>
  </si>
  <si>
    <t>89a7fe5d-39f8-4864-885b-f99fb25eba2b</t>
  </si>
  <si>
    <t>20e58738-6a4e-420b-8883-5496330b916e</t>
  </si>
  <si>
    <t>3ce65cbb-225e-4da5-b6c7-ecc2cda544e5</t>
  </si>
  <si>
    <t>3d47f313-7d69-421b-b122-483718041347</t>
  </si>
  <si>
    <t>350ecc5c-3cac-438e-98d6-aa0525b91c16</t>
  </si>
  <si>
    <t>0662a089-174f-4cbd-a344-08eb10cfb9c8</t>
  </si>
  <si>
    <t>8f4dd205-e0a7-4697-8d1d-e8f905f3813f</t>
  </si>
  <si>
    <t>e73c0d06-48a9-44a0-8d71-8751977988b1</t>
  </si>
  <si>
    <t>e2a67464-31c0-4dc8-856f-d13f3c43f913</t>
  </si>
  <si>
    <t>ca6b1015-615d-4481-924f-ea574129e1df</t>
  </si>
  <si>
    <t>133fa624-38b0-4686-ac14-4cf676419858</t>
  </si>
  <si>
    <t>51696f9e-41da-480d-87d3-90febcc6ab66</t>
  </si>
  <si>
    <t>db46efca-fe5f-4373-a4b4-ead4a1981839</t>
  </si>
  <si>
    <t>00d2941f-7e9f-4422-a662-2d9012607d35</t>
  </si>
  <si>
    <t>17be4474-5bcd-4ba2-9868-01b04948342e</t>
  </si>
  <si>
    <t>4761eb7e-930f-4246-af08-d832ba34e32d</t>
  </si>
  <si>
    <t>436db8e3-981c-4c74-97b8-a2ecbbed07a2</t>
  </si>
  <si>
    <t>3d9112da-d781-44db-bf38-263a044f7eac</t>
  </si>
  <si>
    <t>d3bf5711-e1a0-486d-8a75-cc95277ca239</t>
  </si>
  <si>
    <t>76c80a24-1459-4da7-8306-9a5146fbdf4a</t>
  </si>
  <si>
    <t>ee58628c-2c9a-48ed-a53a-a3f45d304114</t>
  </si>
  <si>
    <t>8f000bab-4cd4-49ab-8d0d-311e9e41c3f5</t>
  </si>
  <si>
    <t>9f53ff72-974b-4d03-94a1-75e1cb071ad6</t>
  </si>
  <si>
    <t>7ec4b1c0-965c-4a7e-b080-1f4969e84f6b</t>
  </si>
  <si>
    <t>28d62062-9cb4-4771-8237-aca43821e82b</t>
  </si>
  <si>
    <t>bc6face3-af2a-4e56-b2be-9dfa69dfae18</t>
  </si>
  <si>
    <t>494f5ac8-dbee-4580-ba4b-ebd24cd003ec</t>
  </si>
  <si>
    <t>352cea74-ad83-4a77-ab22-10f6951c9f1c</t>
  </si>
  <si>
    <t>492a92ac-3f00-4cb9-be62-d542674a3dce</t>
  </si>
  <si>
    <t>76d3f897-c622-46a4-bd10-1d0eed2443b9</t>
  </si>
  <si>
    <t>30575441-2784-4180-bb8f-3fa8960f3489</t>
  </si>
  <si>
    <t>32261aff-468e-40d5-8390-3b344617c944</t>
  </si>
  <si>
    <t>46d98c99-9ada-4a5d-b455-569e5ab50c9d</t>
  </si>
  <si>
    <t>3196d392-9683-4af8-b1a7-01e7813b234b</t>
  </si>
  <si>
    <t>73729162-ccba-40aa-af7d-dab3d45613cb</t>
  </si>
  <si>
    <t>2f636a81-3a06-4221-9ba9-aca723c403df</t>
  </si>
  <si>
    <t>87c316f3-7f2f-4588-afb9-c5b40d8f6e16</t>
  </si>
  <si>
    <t>29bccd3e-f6cf-4c69-b463-29f12b98c6e1</t>
  </si>
  <si>
    <t>5c52eeee-ee30-4978-882e-0d3c7e0425d9</t>
  </si>
  <si>
    <t>56a1d60c-5c6f-491d-a5e5-3dd97601e574</t>
  </si>
  <si>
    <t>72f548be-d173-4d5b-9249-0322cc1477f4</t>
  </si>
  <si>
    <t>ed939d62-f60c-4697-8929-e4712b4a67e8</t>
  </si>
  <si>
    <t>ce381691-d419-4179-aadc-63879505a909</t>
  </si>
  <si>
    <t>4235e48b-e691-4652-be4e-d8205e55ad34</t>
  </si>
  <si>
    <t>a35b4afd-d683-444d-8de0-017aefae2123</t>
  </si>
  <si>
    <t>909a9a17-9067-4f9a-8f51-b86ba4a95409</t>
  </si>
  <si>
    <t>a0e28c86-c058-43f9-9d47-6514745794fe</t>
  </si>
  <si>
    <t>225d127d-4eb7-46bd-949e-c045d3d3821b</t>
  </si>
  <si>
    <t>0adac908-78f0-47a7-8c60-e2c3a83c724e</t>
  </si>
  <si>
    <t>49a2f6ba-09ba-498b-84f2-2168f61a96e5</t>
  </si>
  <si>
    <t>a439d262-785c-48dc-8e23-8f3ef75661ab</t>
  </si>
  <si>
    <t>c392c635-ca25-41c6-8e83-9314853898fd</t>
  </si>
  <si>
    <t>fc6ca91d-1e12-4a65-92fa-d1cac2284f0c</t>
  </si>
  <si>
    <t>3d4a0c52-7017-43ad-8e0e-77cfb75c3119</t>
  </si>
  <si>
    <t>da2f6861-2d41-49a9-bfe3-ce46a4b0c94a</t>
  </si>
  <si>
    <t>f1d9fa72-1e01-4128-8a89-0c708861a442</t>
  </si>
  <si>
    <t>066fa9fa-34a7-4457-8b69-cd8276fbdfd8</t>
  </si>
  <si>
    <t>ff5971b1-7a82-42a8-a266-9a16244318b5</t>
  </si>
  <si>
    <t>499a9b14-0d3f-41ff-9296-5c2c310352a1</t>
  </si>
  <si>
    <t>19f88b5d-d2fe-4da4-95b3-7d989c77acac</t>
  </si>
  <si>
    <t>842b8595-a751-4412-8b50-e70f0477be2b</t>
  </si>
  <si>
    <t>0b87e8e4-243d-4764-a8f5-55c01cd6c7ae</t>
  </si>
  <si>
    <t>f8278e04-285f-4108-aed7-d6da96820b86</t>
  </si>
  <si>
    <t>2f67a401-95aa-4bc2-9904-dc1805544f02</t>
  </si>
  <si>
    <t>133c2cdb-2597-4ddf-8d0b-da898dc60066</t>
  </si>
  <si>
    <t>b8c9493c-652d-4e79-bb96-a7bf2fd53146</t>
  </si>
  <si>
    <t>5fe314f0-cad4-4c8d-bfec-0874b49437f7</t>
  </si>
  <si>
    <t>2ded74c0-332c-4e0e-a803-fdcf507b84b7</t>
  </si>
  <si>
    <t>9ff313cb-243c-4752-8263-44a0275894b4</t>
  </si>
  <si>
    <t>371c2ccc-3422-4413-8e84-472d35656083</t>
  </si>
  <si>
    <t>7df4fb3b-b893-4f9e-a49b-a9e3a176725f</t>
  </si>
  <si>
    <t>6520c35c-bbe1-4445-a22a-f67ffaaeff12</t>
  </si>
  <si>
    <t>f82a74e9-d7fc-4e24-bae8-58e4e744dfd4</t>
  </si>
  <si>
    <t>6743b005-3450-4ecd-9feb-c52ac78ef64c</t>
  </si>
  <si>
    <t>4112d9e5-bf56-4a8d-937a-68a44ccf8ccc</t>
  </si>
  <si>
    <t>4dfa1be8-e2f9-407d-a2cb-2508d7fa94a6</t>
  </si>
  <si>
    <t>a9f9857d-e5b8-4a00-98fb-faa8a58848b0</t>
  </si>
  <si>
    <t>de96f05c-18a8-4160-b816-3b345e1647e4</t>
  </si>
  <si>
    <t>7e2bb68a-a4a7-47d0-ad7b-be110248de24</t>
  </si>
  <si>
    <t>f28fe586-5a97-4727-a3c0-011b94dcb816</t>
  </si>
  <si>
    <t>64124360-640c-44a5-bb51-256404fd99cd</t>
  </si>
  <si>
    <t>63257cec-6659-4be0-8676-e9d35a12ac07</t>
  </si>
  <si>
    <t>70d73ebb-5ecc-4a1d-be9f-02b1045981b6</t>
  </si>
  <si>
    <t>35ab34ca-3c13-4ebe-b036-ab641f4bbf86</t>
  </si>
  <si>
    <t>e9b068b8-e132-4746-8ab5-6c91e39ec17c</t>
  </si>
  <si>
    <t>1de8703f-afeb-47c7-9a7e-48f5b77c836f</t>
  </si>
  <si>
    <t>f5b2233b-455a-4a1c-9a58-fd24d9bca8d5</t>
  </si>
  <si>
    <t>c8c21abf-4102-48a2-ba06-77bf7da818af</t>
  </si>
  <si>
    <t>e4b5e672-0daa-413f-9d60-b7a8f41b221a</t>
  </si>
  <si>
    <t>4ef7f848-8c36-4426-9573-2ec153cddc32</t>
  </si>
  <si>
    <t>1bd0d47d-a7ad-4f6e-875b-422b4f1c66d2</t>
  </si>
  <si>
    <t>c50b32e8-5983-4cd4-8079-e1e8de9ee5c3</t>
  </si>
  <si>
    <t>6f26d861-327f-42f1-b98a-285692d96d27</t>
  </si>
  <si>
    <t>67eb68df-da8b-4da6-90a4-aa39dbd17379</t>
  </si>
  <si>
    <t>d3bb65f4-e352-4c32-bc12-d186f2b1342b</t>
  </si>
  <si>
    <t>ff69399d-ad9a-493f-ac8c-555026a1526b</t>
  </si>
  <si>
    <t>4c40a421-1225-4b2c-855a-a94182b26212</t>
  </si>
  <si>
    <t>ccd8adbd-c9b3-44e1-b562-d4221128e2ab</t>
  </si>
  <si>
    <t>973967c4-b781-4f81-8c80-edad5073a172</t>
  </si>
  <si>
    <t>33356609-fbe5-4e5a-8641-8ac9696f1976</t>
  </si>
  <si>
    <t>7e8f3811-ec2d-4517-8b37-1db03c7bf8f3</t>
  </si>
  <si>
    <t>d19d7458-126f-4dc5-9a56-9660c4ad2c7d</t>
  </si>
  <si>
    <t>d06e4896-11e8-48b6-85d0-c711b83a9eb6</t>
  </si>
  <si>
    <t>5c15758d-7aef-4d50-bea6-1d98901e47ab</t>
  </si>
  <si>
    <t>21047a0b-8b5c-47eb-9b59-e5e82f276610</t>
  </si>
  <si>
    <t>d4486472-c194-4467-bb2e-a9f0e36a971b</t>
  </si>
  <si>
    <t>76778bb9-cb80-4a38-9177-6297d508d51b</t>
  </si>
  <si>
    <t>17a83639-2742-4592-8afe-55407f37de6d</t>
  </si>
  <si>
    <t>4ea7a4fe-80b5-4930-9a92-b8d1fd2570c7</t>
  </si>
  <si>
    <t>c030a589-f76a-4f12-9b94-7a4a7695395a</t>
  </si>
  <si>
    <t>9c91ed74-a569-4bf8-981a-ecb994945d43</t>
  </si>
  <si>
    <t>e2ea4160-8b89-456a-8ff5-9aed5592b33c</t>
  </si>
  <si>
    <t>69ec55df-5e74-45c0-8638-36a2a8be65b1</t>
  </si>
  <si>
    <t>35c68022-c02a-47e9-aff3-8475c76c83c8</t>
  </si>
  <si>
    <t>e20718dc-dd6c-4ec0-9425-58eefaa066e9</t>
  </si>
  <si>
    <t>9860a360-a9cf-462a-9f47-373b12f64105</t>
  </si>
  <si>
    <t>02cd1105-6f58-4958-a94a-99ee929c4496</t>
  </si>
  <si>
    <t>92009220-edea-4ad8-9baf-8214cbd97c01</t>
  </si>
  <si>
    <t>524d7c5a-c3c0-420e-82d3-01a0dac16ce1</t>
  </si>
  <si>
    <t>29a09391-6c64-4dc8-8fde-e49154ca1f2a</t>
  </si>
  <si>
    <t>c105622a-0246-43cb-b0c4-f3b47efbee35</t>
  </si>
  <si>
    <t>09018114-628c-4c25-9f09-bed191923226</t>
  </si>
  <si>
    <t>e76ca1b9-4984-4901-aaf5-d868580c8c15</t>
  </si>
  <si>
    <t>7ebc0f95-317b-42be-8a12-c6afd887016a</t>
  </si>
  <si>
    <t>5b11b18d-b3fd-4a2f-8ea5-6ccd4772e72c</t>
  </si>
  <si>
    <t>75e796fa-6aef-4efb-be83-97267bc9bfd4</t>
  </si>
  <si>
    <t>c38b6b6d-620b-4315-b462-6228cfc579be</t>
  </si>
  <si>
    <t>b1ae4d44-b7e4-4a33-b809-b24f67172870</t>
  </si>
  <si>
    <t>867894f8-2806-4141-92ff-420f11aebde0</t>
  </si>
  <si>
    <t>104ad736-fec4-455d-964f-26c04d564caa</t>
  </si>
  <si>
    <t>28e550c6-8a3c-4e79-9058-d2c6f98fab54</t>
  </si>
  <si>
    <t>e61abefc-ce44-4f33-8ad4-414d0be56132</t>
  </si>
  <si>
    <t>c7d63cf8-4bf6-474f-97ef-06e36f77f0d6</t>
  </si>
  <si>
    <t>7dae2af0-be0a-4ee8-bce8-42fe75fd75aa</t>
  </si>
  <si>
    <t>badf68d8-fbc9-4d1b-bd8f-165d95f5cc68</t>
  </si>
  <si>
    <t>1eed3462-809b-4bd1-bf91-361aecfc908f</t>
  </si>
  <si>
    <t>8588c961-2f81-4c9a-ac36-e3b99ef8f1d2</t>
  </si>
  <si>
    <t>92d58d15-32a0-4487-9328-c7db0000abb7</t>
  </si>
  <si>
    <t>423187ef-8204-4c11-8ff0-17094ad2c4cc</t>
  </si>
  <si>
    <t>1cb8f183-1de9-4d0c-9a91-7aac73a82eb1</t>
  </si>
  <si>
    <t>756e5d69-626a-4705-8abb-94f2addfe665</t>
  </si>
  <si>
    <t>361f9708-2732-4426-b5a5-b0989fe763c7</t>
  </si>
  <si>
    <t>cbb3920e-933a-467f-93ce-626ecd6f51e7</t>
  </si>
  <si>
    <t>e7d55047-87ce-49aa-b937-46bd675662df</t>
  </si>
  <si>
    <t>1e370fc2-50f8-478c-b9dc-96b868d7a0b7</t>
  </si>
  <si>
    <t>5bc9c60e-2e76-4690-9523-76338252474b</t>
  </si>
  <si>
    <t>38138138-5712-4f07-bb34-0cfdc5b5e162</t>
  </si>
  <si>
    <t>fb1342a7-8685-4b21-8265-50511fd92b21</t>
  </si>
  <si>
    <t>eb6dbfd5-e8e5-4e01-8213-3eaa9142e432</t>
  </si>
  <si>
    <t>6190dc03-6932-45f5-85a8-19ab5529a303</t>
  </si>
  <si>
    <t>1092f26e-b20a-4ec4-b593-2330557d5934</t>
  </si>
  <si>
    <t>530fb226-b290-4317-acb5-82820546610e</t>
  </si>
  <si>
    <t>497eb7bb-1599-4245-8133-60416b3d3027</t>
  </si>
  <si>
    <t>fc28a1cc-0844-4dce-aee0-f0569c77d39e</t>
  </si>
  <si>
    <t>03191cf4-1412-40c0-9d12-45bc2d20ca4a</t>
  </si>
  <si>
    <t>200ca107-8b35-4780-a723-91c03a6be056</t>
  </si>
  <si>
    <t>deb568f5-8608-484e-85af-c638617eff5a</t>
  </si>
  <si>
    <t>9c50cf7b-7f28-4f18-90e3-f5fcdeb4d1eb</t>
  </si>
  <si>
    <t>1392bc0e-416e-4b6d-ad63-4182c39a4b64</t>
  </si>
  <si>
    <t>d23016ed-25a9-431f-b6e3-a05d52e4fb18</t>
  </si>
  <si>
    <t>201ef9b2-d68a-46a2-bef5-b568a79b6053</t>
  </si>
  <si>
    <t>7d4812a4-c614-4093-b4f6-7b2074c29bb8</t>
  </si>
  <si>
    <t>7e24a996-5e8d-428e-b04d-b2b44a840035</t>
  </si>
  <si>
    <t>f8388a6f-f137-440e-92e0-8d4190ba0fe8</t>
  </si>
  <si>
    <t>00daf5c4-2cab-4c54-b610-e329b9a40ac2</t>
  </si>
  <si>
    <t>c243f7c2-e8d8-4b9f-9c59-9a0b1744e94b</t>
  </si>
  <si>
    <t>52a97207-5405-4d24-bada-05f3c825581e</t>
  </si>
  <si>
    <t>9a158903-cc75-4b75-994d-347570116bf9</t>
  </si>
  <si>
    <t>e2f62408-3e18-44b6-ab6e-cbd8e4bfe499</t>
  </si>
  <si>
    <t>3fdaca7e-febe-4b11-9a94-b62d023de04b</t>
  </si>
  <si>
    <t>cf0d4ff0-d8a4-4f6f-a081-50ef89505dd0</t>
  </si>
  <si>
    <t>8cf4cf8b-14a8-4106-aaef-48f8546c21d8</t>
  </si>
  <si>
    <t>66ceebf5-2106-4de9-819a-3592b2468ded</t>
  </si>
  <si>
    <t>27042a06-49af-406a-a440-8ad671ccb481</t>
  </si>
  <si>
    <t>c856a54c-697a-4e08-8df5-e0b40ef4aa0b</t>
  </si>
  <si>
    <t>288f32fe-3c48-4d82-b707-53300172e835</t>
  </si>
  <si>
    <t>149a1330-a35e-4b4a-88f3-57fd85adc27b</t>
  </si>
  <si>
    <t>50ab9997-1311-442d-a001-bd28fb0db505</t>
  </si>
  <si>
    <t>1dec7782-782e-473e-9044-39b937fbf129</t>
  </si>
  <si>
    <t>d54cfcee-d511-41d3-9bc8-88eba3ed97a9</t>
  </si>
  <si>
    <t>2f6576e1-da98-4652-abb5-634b00026614</t>
  </si>
  <si>
    <t>5def5def-d3ea-4705-8dc7-26de2dc5be5f</t>
  </si>
  <si>
    <t>3d12b9f8-d6b1-4a60-b466-55b932227a02</t>
  </si>
  <si>
    <t>462fa91b-02ae-40a5-b785-1dd5cf5ba40c</t>
  </si>
  <si>
    <t>521c6570-9fd3-4162-a6ac-5a1163f8c00b</t>
  </si>
  <si>
    <t>87087e9f-bc33-4c7e-9045-8971a64e7ab8</t>
  </si>
  <si>
    <t>68a57703-8bf4-4e76-b24b-3851b15ba086</t>
  </si>
  <si>
    <t>7ebb67bf-34f6-4792-9aca-bfe790f7aff0</t>
  </si>
  <si>
    <t>fc0b8ab1-08d2-42a3-a5a1-69eaec0189bc</t>
  </si>
  <si>
    <t>ae5d344b-bc7d-430e-8b9a-6d57bbe19802</t>
  </si>
  <si>
    <t>8a97477c-bffd-4177-b323-c40ac6b4481b</t>
  </si>
  <si>
    <t>0f295588-ef2b-4f91-9890-7a3703c5019d</t>
  </si>
  <si>
    <t>28d79fb1-926b-48d8-b339-d84014ffeb22</t>
  </si>
  <si>
    <t>cda1bfa6-2c74-43e9-8b2c-9eaea635e4e8</t>
  </si>
  <si>
    <t>3c08efec-95e5-4899-b93f-59221443fa0b</t>
  </si>
  <si>
    <t>884ba82d-d1a5-4a54-bca7-48a1cb7a1cf2</t>
  </si>
  <si>
    <t>81fe00f1-91b7-4d73-a446-950962370a27</t>
  </si>
  <si>
    <t>8dabe00f-f815-4dfd-800f-329bb50179a4</t>
  </si>
  <si>
    <t>4b747c48-f081-4fd7-942f-2ce5a5a96c60</t>
  </si>
  <si>
    <t>532c262b-3a68-488a-9b6c-0d528c41af40</t>
  </si>
  <si>
    <t>cfdced27-e5a8-4c4d-8c74-ab05988bd99f</t>
  </si>
  <si>
    <t>4c00c68b-ff22-4378-a295-6aa9872ebb40</t>
  </si>
  <si>
    <t>e936bfa4-9242-4d16-8bb8-8eb5b3a105d3</t>
  </si>
  <si>
    <t>8386fdca-c8cc-40bf-8a56-71da83cc8fd8</t>
  </si>
  <si>
    <t>b423aa2b-700d-453b-a948-9322eb1f585e</t>
  </si>
  <si>
    <t>b4f56c6d-8387-43ee-a9b8-af4e3b0eb325</t>
  </si>
  <si>
    <t>562fcedd-cbf7-45d4-b850-a2a76a31a79b</t>
  </si>
  <si>
    <t>b9e4bd79-661f-4f6e-9977-8155a7b34d95</t>
  </si>
  <si>
    <t>5e78cad3-4391-4cad-be5a-3865046e9307</t>
  </si>
  <si>
    <t>4965857c-047c-42dc-91af-943b21087f1f</t>
  </si>
  <si>
    <t>b31140b8-7bc7-400e-b8b5-1b809560b054</t>
  </si>
  <si>
    <t>bb6ca183-bafd-41e2-b191-78cac88a4f8d</t>
  </si>
  <si>
    <t>d7d7f21c-cf5c-4dd3-9c0c-2131f44236ac</t>
  </si>
  <si>
    <t>31abb571-18c1-405b-a24b-f2402d58e602</t>
  </si>
  <si>
    <t>8b7271e6-87f8-473c-acbf-488e88a3d21c</t>
  </si>
  <si>
    <t>ae029e36-f0bb-468f-b0d5-8a547015fbd0</t>
  </si>
  <si>
    <t>0727fb53-2846-493c-b8b8-094148ff4cf0</t>
  </si>
  <si>
    <t>297f73dc-5840-44b7-896d-bc547b5eb864</t>
  </si>
  <si>
    <t>464dda60-4854-48a4-99f8-414a3328b688</t>
  </si>
  <si>
    <t>798fa61c-085c-435e-85a7-7eb4cf1ec433</t>
  </si>
  <si>
    <t>0c9c0d24-1dc9-483a-829e-6cd29c6ee3a4</t>
  </si>
  <si>
    <t>75baf3a7-18e8-46ff-9100-e2192e015af0</t>
  </si>
  <si>
    <t>b9348c31-a95c-40a4-864d-9f414f9ed7fb</t>
  </si>
  <si>
    <t>f882c170-6842-4e70-a552-59d3f8b63c3b</t>
  </si>
  <si>
    <t>8e8d5bb0-9ae7-4276-ae13-9cf80d35eeef</t>
  </si>
  <si>
    <t>0464d142-03ef-4635-9a68-5414d25f1ac9</t>
  </si>
  <si>
    <t>c35b0ec4-cdd5-4a50-9223-737142d0d515</t>
  </si>
  <si>
    <t>078e82ea-1a4f-4594-bfb8-49f8007caac0</t>
  </si>
  <si>
    <t>6b57665b-2b10-4a05-9380-abf1436de1f1</t>
  </si>
  <si>
    <t>34279973-7ef3-487e-8b76-9c9af47435c3</t>
  </si>
  <si>
    <t>90fa0d79-675c-4966-a5d7-9fa95fcdeb7c</t>
  </si>
  <si>
    <t>f45500ca-80c2-4139-82df-2383cdf1d301</t>
  </si>
  <si>
    <t>382f8f7b-cddc-4340-b482-27191e938dc0</t>
  </si>
  <si>
    <t>f0e1dbaa-07fc-4576-8238-75a2f9a29460</t>
  </si>
  <si>
    <t>abefa52b-dde7-4878-aa2b-7ad3fed3d313</t>
  </si>
  <si>
    <t>f24ce6be-d23b-41f8-8cf9-87970573168a</t>
  </si>
  <si>
    <t>6299c668-c4e6-4200-9945-5b329a61a7cc</t>
  </si>
  <si>
    <t>e9e6b40d-8b07-4d47-8086-195acded5bfa</t>
  </si>
  <si>
    <t>229abb5b-6123-4270-8bd5-661e898dc862</t>
  </si>
  <si>
    <t>a6d3836c-fb8e-4b2a-b07c-d772d4231a51</t>
  </si>
  <si>
    <t>75cf1386-a3e9-43ee-a0dc-e298ed16a4e2</t>
  </si>
  <si>
    <t>3deb646c-8281-4d5a-8666-c7daccb9f2d1</t>
  </si>
  <si>
    <t>cd153700-ca52-44bf-84be-ac2a98e8a8a0</t>
  </si>
  <si>
    <t>10c0b330-5d02-4157-a827-06867b1d2991</t>
  </si>
  <si>
    <t>623bea05-ff0e-497c-8de3-05badcb7219a</t>
  </si>
  <si>
    <t>955a6e10-7864-45ad-afdd-83da51ab1b30</t>
  </si>
  <si>
    <t>a6a8a0e9-145e-4084-a6de-a36a472a21e3</t>
  </si>
  <si>
    <t>d49778ce-1c24-4cff-9f2a-79effd387fb6</t>
  </si>
  <si>
    <t>81a690f0-8870-4a20-ad64-3aa1521b71ad</t>
  </si>
  <si>
    <t>981b2a99-2597-4645-bc5a-2f891b9d2755</t>
  </si>
  <si>
    <t>75ff1dbc-0c64-43e6-a87f-5c18de0b3ed7</t>
  </si>
  <si>
    <t>3c0462c6-4ded-46c1-9cbf-a6ec551285e6</t>
  </si>
  <si>
    <t>919cf897-a950-419c-8f62-0e3cc29d5de6</t>
  </si>
  <si>
    <t>b4b3cfce-2584-46aa-b32c-4108de7db414</t>
  </si>
  <si>
    <t>f9017bde-1f7b-4b79-8569-16f6508278d5</t>
  </si>
  <si>
    <t>b7ad09bd-94c6-41ae-9e9b-d530d0288141</t>
  </si>
  <si>
    <t>509427c4-6ff6-4d05-a0ee-3fdb31c7012d</t>
  </si>
  <si>
    <t>f07c4d81-f2d6-4b82-84da-1ce10b9fbae7</t>
  </si>
  <si>
    <t>1a4d0a8f-83c1-42f6-b6aa-edef91141b40</t>
  </si>
  <si>
    <t>218727f8-0f1b-4d1a-9134-08dd3e1454f3</t>
  </si>
  <si>
    <t>1868b589-7d7b-4082-bb64-d89d40caefe1</t>
  </si>
  <si>
    <t>c85d2895-3ff8-4cc2-88ea-9ea7dcbdbdfb</t>
  </si>
  <si>
    <t>a4287865-c2f7-4989-89ac-c5885fd6d4ae</t>
  </si>
  <si>
    <t>698e052f-ad98-44c2-9acc-9c5788e004bd</t>
  </si>
  <si>
    <t>4b9ab7d0-afec-4cc2-9092-d332d0109a94</t>
  </si>
  <si>
    <t>00cd80dc-2638-47ba-9b4e-d1793c0ff2d3</t>
  </si>
  <si>
    <t>0378cf50-4c30-4cc3-a4a3-41fdb0212ed2</t>
  </si>
  <si>
    <t>2110650e-6168-4662-93d0-2d72c0df4bb5</t>
  </si>
  <si>
    <t>90af755f-67b7-4a26-becb-c3ea3b61e538</t>
  </si>
  <si>
    <t>564c7c5c-b711-4986-8037-c7882c3a3282</t>
  </si>
  <si>
    <t>084c515f-1b8e-4abe-8e5b-38b23c50d77e</t>
  </si>
  <si>
    <t>ef1ebe0d-6123-4563-972a-67553c91d0d6</t>
  </si>
  <si>
    <t>5f191b72-548f-4c49-afa2-2d5d7bb5d58d</t>
  </si>
  <si>
    <t>235819e3-5833-4a48-aa8a-fd3ec3e9fa78</t>
  </si>
  <si>
    <t>0429589c-ac04-4ee3-8311-6be6782c42b8</t>
  </si>
  <si>
    <t>5bf8d7da-922c-4731-9b11-16e47cbbb028</t>
  </si>
  <si>
    <t>c91eb32b-5631-4bdb-8474-62f18626f3b1</t>
  </si>
  <si>
    <t>a3c47f42-fda8-42a2-902a-6670a856488f</t>
  </si>
  <si>
    <t>013db1c2-ff1c-4626-98a9-9a634f798f41</t>
  </si>
  <si>
    <t>ac2b0ef5-0c4c-42e4-af79-651e38c4c678</t>
  </si>
  <si>
    <t>9de36289-7519-41ad-8dbb-d11648f809f7</t>
  </si>
  <si>
    <t>79a4e64b-5450-4ceb-88bd-671f9599942f</t>
  </si>
  <si>
    <t>90a0b971-0259-41c3-90e2-c98b8fd51373</t>
  </si>
  <si>
    <t>4349a3d9-f403-4ab8-9c1a-ef45211a3cb6</t>
  </si>
  <si>
    <t>9ebebb61-b515-4200-af37-7b8afa444c97</t>
  </si>
  <si>
    <t>8847e94d-a155-47da-a3fa-9ef0b9a42fb9</t>
  </si>
  <si>
    <t>9bbaffc0-4d96-4cae-ad8e-dab78f3d6a18</t>
  </si>
  <si>
    <t>f7fab8f6-26d4-4122-a098-70a10a7bcb55</t>
  </si>
  <si>
    <t>7c46d116-f2a9-4c49-8643-52ed87b43351</t>
  </si>
  <si>
    <t>1c08fb61-578d-4909-a431-122ef94ce100</t>
  </si>
  <si>
    <t>2e8cb9f6-2b60-456f-a7d4-57bdd1582b9b</t>
  </si>
  <si>
    <t>40b9af11-a545-4bb1-b93b-3de6954a4100</t>
  </si>
  <si>
    <t>c0b7dcb9-1f40-48b7-8e05-c726e20a49d3</t>
  </si>
  <si>
    <t>c8e684d8-dc38-4004-95eb-64c8d3485127</t>
  </si>
  <si>
    <t>f761559f-47c9-443e-a2df-08e6c4c71dab</t>
  </si>
  <si>
    <t>630f0746-2bd3-40a4-b1af-0819e2539b9a</t>
  </si>
  <si>
    <t>76094ced-7c17-45c3-a62b-c69584d75cdd</t>
  </si>
  <si>
    <t>7839c869-33ae-4cd4-89b3-de82104d3a6d</t>
  </si>
  <si>
    <t>ff4596e1-9e15-4f8b-8599-bd45a62bbf17</t>
  </si>
  <si>
    <t>b1bd331b-c68c-4621-bb6c-624942c3220d</t>
  </si>
  <si>
    <t>f09dc927-9fc2-4ef6-879c-a06c07e4dd6f</t>
  </si>
  <si>
    <t>8ff793f9-9149-4c01-8cb7-eca977e2daed</t>
  </si>
  <si>
    <t>4c62a679-4845-41e7-9ab2-153b87d22fa0</t>
  </si>
  <si>
    <t>f7eb977c-7bc4-4311-8dde-e011e143504d</t>
  </si>
  <si>
    <t>d9d65a03-de16-46ce-b83b-cdb9ff2ec106</t>
  </si>
  <si>
    <t>028831be-51ca-4d49-90a1-d7eed2fe4dbb</t>
  </si>
  <si>
    <t>892e9148-1b8d-4cf6-9794-ec45b31ea653</t>
  </si>
  <si>
    <t>69a850f4-365b-4246-a0bb-140b5585f6a5</t>
  </si>
  <si>
    <t>6a8856da-54c3-4557-842f-398ef5d70568</t>
  </si>
  <si>
    <t>138bea20-c1fd-444c-bc4c-40c05794d088</t>
  </si>
  <si>
    <t>8a9a5d8a-a756-4060-8d52-73f79e0dcd2e</t>
  </si>
  <si>
    <t>210fc33b-5bb9-4ee3-9d85-fa5fd2524a4c</t>
  </si>
  <si>
    <t>e1073a30-9383-4320-b727-1696d0933950</t>
  </si>
  <si>
    <t>97e5ec43-522d-45f0-a0a7-de4aa1e67938</t>
  </si>
  <si>
    <t>e2535cec-b392-4afe-911a-ffa6e80f4723</t>
  </si>
  <si>
    <t>a78b87b3-eadf-4a81-b77b-1ae408a7a834</t>
  </si>
  <si>
    <t>b50c2916-7a2b-4975-b00c-f85c560ffb59</t>
  </si>
  <si>
    <t>47dd021b-9459-4dc8-b069-61abbd572522</t>
  </si>
  <si>
    <t>a42b871a-169b-4d29-8d12-085b4eb4ac3e</t>
  </si>
  <si>
    <t>c9b18a7d-ec8c-4651-a796-894cf3a54d7d</t>
  </si>
  <si>
    <t>f66eb200-c50d-44d8-98dd-085f6e59b7b5</t>
  </si>
  <si>
    <t>c6eb2a4a-802f-4747-8bcf-f964fc2604fc</t>
  </si>
  <si>
    <t>6474306b-5d54-45d0-952f-9cb577c7b29e</t>
  </si>
  <si>
    <t>a89822cf-388d-4285-8fc7-e14b58253894</t>
  </si>
  <si>
    <t>deb08acd-d6e8-4d36-9f56-df3fe5745d57</t>
  </si>
  <si>
    <t>f786d210-29df-4cbd-9289-dbf5e172bbb8</t>
  </si>
  <si>
    <t>5f163eb9-06cc-4962-82d3-863f756b2f83</t>
  </si>
  <si>
    <t>6b042471-662c-4032-b55a-3d2b290d4f90</t>
  </si>
  <si>
    <t>1d2b5749-65cc-4fce-96d5-c5d2d980c489</t>
  </si>
  <si>
    <t>0003e752-00a7-4ff0-a79b-497c733e4686</t>
  </si>
  <si>
    <t>4b3df2b6-7cfe-4fbf-82f7-441f39c05264</t>
  </si>
  <si>
    <t>6736f0d5-c72a-47eb-9530-f56f8a26531f</t>
  </si>
  <si>
    <t>26807da4-0a1c-4bf8-bb8f-ac687e366295</t>
  </si>
  <si>
    <t>cc528471-0a21-4747-9c19-3a970744ead3</t>
  </si>
  <si>
    <t>c72a9e9e-55ab-4ba4-8d0d-859fa35d1f3a</t>
  </si>
  <si>
    <t>b32161f6-a0cd-4b6f-b998-041eff47b6c1</t>
  </si>
  <si>
    <t>56cbca48-3b24-4462-ab46-e46b7614b89e</t>
  </si>
  <si>
    <t>692ab31a-f989-4bd2-bff2-ac20380cda4e</t>
  </si>
  <si>
    <t>7a792ab8-b681-4c4b-a071-8e73c0bfcca9</t>
  </si>
  <si>
    <t>d1757363-3852-42f2-aff6-41ff440a727e</t>
  </si>
  <si>
    <t>291e830c-df56-4b04-bff7-a85dd8af0509</t>
  </si>
  <si>
    <t>0363d528-151d-440c-bbb2-def73f54c110</t>
  </si>
  <si>
    <t>82c20ad4-cef5-4e1b-92ce-94b5f6e47f14</t>
  </si>
  <si>
    <t>79ba1b0a-d161-4e16-9feb-970476f58c53</t>
  </si>
  <si>
    <t>cd0948d6-fcc1-4284-843a-79596b9f6d83</t>
  </si>
  <si>
    <t>00f5bf2b-2a20-4bff-99da-b1b6e706ddf7</t>
  </si>
  <si>
    <t>f837c4cb-6983-4e35-b92d-83f14f0c3018</t>
  </si>
  <si>
    <t>685d222c-088f-4531-9895-40cd1fd4c26b</t>
  </si>
  <si>
    <t>fe7607f0-49a6-4775-beac-7a27e4386807</t>
  </si>
  <si>
    <t>467e235d-3967-4fca-8330-6fa2d336c9d6</t>
  </si>
  <si>
    <t>945cd6c2-54d5-424a-8240-522a56688636</t>
  </si>
  <si>
    <t>5d63d802-ea7b-4ae1-97f2-2712938594f0</t>
  </si>
  <si>
    <t>8a86bc38-fc20-4509-a369-c8c4c4f05e13</t>
  </si>
  <si>
    <t>2362a8b8-2fb0-4856-9f92-13b007e0e42c</t>
  </si>
  <si>
    <t>8b089bcc-32a9-4716-9525-4ea65cb11b38</t>
  </si>
  <si>
    <t>241ec061-81b7-4724-abbc-6d444f8a5130</t>
  </si>
  <si>
    <t>0072cd4c-16c1-4235-b02a-03aed27d6b65</t>
  </si>
  <si>
    <t>d7f3f2af-36f4-4f5f-9eb9-13b0876cd971</t>
  </si>
  <si>
    <t>5c598c78-5114-4f94-be56-32d1c8116fe5</t>
  </si>
  <si>
    <t>b8e75429-622a-4765-9ed9-1eddb3cfb4ea</t>
  </si>
  <si>
    <t>7f3e66fb-57e1-40c6-94e8-3c977b2122a9</t>
  </si>
  <si>
    <t>b3f5845d-f7d0-421e-bf55-196d1f635f71</t>
  </si>
  <si>
    <t>c398f13a-b0fd-4fc4-9579-0d2afcb3f8ce</t>
  </si>
  <si>
    <t>e63ea8c1-74fa-4f3e-8888-4b92e80de82d</t>
  </si>
  <si>
    <t>849e46d9-b25b-4f61-9f3e-4be3d601591c</t>
  </si>
  <si>
    <t>591b01ce-cd34-45ff-a938-348730449ab1</t>
  </si>
  <si>
    <t>df3bf7cf-7c3b-4266-91b9-050d43f9aa6a</t>
  </si>
  <si>
    <t>8117e574-cf64-462e-8f06-0c8bec6d18a9</t>
  </si>
  <si>
    <t>a581080c-dd70-4e73-82f3-58078e6f92ce</t>
  </si>
  <si>
    <t>8345825a-64b4-4120-9016-42332bed517e</t>
  </si>
  <si>
    <t>90adbe41-15e5-4de8-b192-c74742374ed4</t>
  </si>
  <si>
    <t>20c11b58-2a42-4dbb-9089-20e7f18f65cf</t>
  </si>
  <si>
    <t>c7f3d9d6-173a-422b-9c9e-688727af3e66</t>
  </si>
  <si>
    <t>0377963a-0064-4459-9681-0e852a71a307</t>
  </si>
  <si>
    <t>63edfaa4-83a6-49dc-bac8-d9e7435ec4e0</t>
  </si>
  <si>
    <t>23822ef0-6dbd-4062-af47-5a6af4d4053d</t>
  </si>
  <si>
    <t>55033c05-a3a5-4b0d-951c-c33a89eed7f2</t>
  </si>
  <si>
    <t>84df360a-dee1-4c79-85eb-0c5310da1f1a</t>
  </si>
  <si>
    <t>43d9102e-2a05-4404-b60a-01465c5152b2</t>
  </si>
  <si>
    <t>8fc4d5f4-bbc8-43fa-a940-2b5d54d63399</t>
  </si>
  <si>
    <t>299f5ebc-e48f-4b9c-ab2c-7fc5bbc2c3a9</t>
  </si>
  <si>
    <t>85688a43-c974-4901-95a0-e3c0b64361c1</t>
  </si>
  <si>
    <t>b54c833a-1322-48a4-933c-1228a716deac</t>
  </si>
  <si>
    <t>64e2e7d0-efa7-417f-9e7f-b88e9138e95b</t>
  </si>
  <si>
    <t>3f474bea-fa68-4b0f-9737-31d81a6457c5</t>
  </si>
  <si>
    <t>7444297c-09a0-41e4-81d3-859ee693ddb1</t>
  </si>
  <si>
    <t>b8ed5526-640a-4852-b575-f4f5b41ba9f1</t>
  </si>
  <si>
    <t>65ae0199-a258-433c-b8ef-bc5beb62581d</t>
  </si>
  <si>
    <t>3b7efc08-d998-4e85-99c1-5e3e9691fc2a</t>
  </si>
  <si>
    <t>0757e523-c3b9-4322-81e3-8f999baf2710</t>
  </si>
  <si>
    <t>bb216f40-2ddc-48c2-bfe6-a06e8b8539fa</t>
  </si>
  <si>
    <t>5683104a-1877-4ff4-ab46-0a2a28a5ad8e</t>
  </si>
  <si>
    <t>ed999fd5-c686-4286-b696-f4ecc67e1eab</t>
  </si>
  <si>
    <t>7c3f8057-4a78-45cd-80d3-cb10ea42a25a</t>
  </si>
  <si>
    <t>53716729-2680-4489-a581-471abd7464c5</t>
  </si>
  <si>
    <t>1d60c960-2035-4fa6-9cd6-d75c6858ce42</t>
  </si>
  <si>
    <t>9a1e6f53-d6dd-480b-a8e4-03f740c2fab1</t>
  </si>
  <si>
    <t>ed8432f2-d6a6-46bb-8573-86a6bad934f2</t>
  </si>
  <si>
    <t>914ef10b-7a77-4014-90e8-b29823eb0656</t>
  </si>
  <si>
    <t>13818ac0-db0a-42a7-8db3-214af2715552</t>
  </si>
  <si>
    <t>0c2fd810-06df-4ea5-acc8-78bfb90fcbc3</t>
  </si>
  <si>
    <t>2058b783-cc95-4ee7-8058-8395a1df5d71</t>
  </si>
  <si>
    <t>f68a5de2-d816-4eee-b211-0f46e56ee0f9</t>
  </si>
  <si>
    <t>62507a93-17cd-43a6-8fbc-a94c0ac2a070</t>
  </si>
  <si>
    <t>99338eeb-9558-44f8-b6da-75c7bed44836</t>
  </si>
  <si>
    <t>208722a8-8733-48cc-81c8-9626f45e1a65</t>
  </si>
  <si>
    <t>f6a9c030-9447-48c9-bdde-e48a0fdb5611</t>
  </si>
  <si>
    <t>9a5a4025-00ee-40e1-9f6a-ca193ae206b6</t>
  </si>
  <si>
    <t>de2035a9-2245-4321-98d1-4eeaa1916680</t>
  </si>
  <si>
    <t>584ad699-f9f6-4b11-b601-2113cdf843f1</t>
  </si>
  <si>
    <t>bf09f0a8-86b9-4995-a32b-89f4c5a761b1</t>
  </si>
  <si>
    <t>1f8a344a-2001-4218-8be3-7ec9d7bce2bd</t>
  </si>
  <si>
    <t>14e500dc-5ea8-4fc8-83cd-2a3d234d113b</t>
  </si>
  <si>
    <t>048d5901-aff6-4dd4-8652-22fc80fe1ca7</t>
  </si>
  <si>
    <t>6ab54924-d8ca-4cfd-8f52-5b4d05e9fe89</t>
  </si>
  <si>
    <t>ebfc5b8b-1933-4ef0-a1c9-7cd03b62f877</t>
  </si>
  <si>
    <t>d872dc56-0ba9-42fb-9f49-fd3effeda731</t>
  </si>
  <si>
    <t>62b87592-1c43-4fcd-be6d-98e678938fb1</t>
  </si>
  <si>
    <t>1c44f1d0-295b-41be-aa7a-dd0c93758f79</t>
  </si>
  <si>
    <t>4031c729-7ace-4d52-bd00-b1db30fa9017</t>
  </si>
  <si>
    <t>309af834-34b9-4fa8-9a42-c4c28ecb373f</t>
  </si>
  <si>
    <t>962132c6-bbc2-4347-a8cf-57cf1cac0b87</t>
  </si>
  <si>
    <t>5cd091fe-2e75-4169-869b-38c1bbc5fa2c</t>
  </si>
  <si>
    <t>49d8792c-9cf1-44fc-b261-64369cad51ef</t>
  </si>
  <si>
    <t>8c4eab5d-8a7c-4f2a-a694-ed54b21c1b4a</t>
  </si>
  <si>
    <t>8c1b6991-5b6c-4d3a-9024-e4cd83d26731</t>
  </si>
  <si>
    <t>60655e30-ef00-4ef1-b3f2-11380b0004c2</t>
  </si>
  <si>
    <t>50cd686f-f268-4b70-b7db-160d9b10633f</t>
  </si>
  <si>
    <t>082913c5-70bf-4bf7-93a3-80bdc242fb9b</t>
  </si>
  <si>
    <t>18c57774-b8b2-4e7b-b9b7-f4818f981ce2</t>
  </si>
  <si>
    <t>fd5e5ec5-9a07-4ba3-9397-d0eca4668e22</t>
  </si>
  <si>
    <t>df445410-1a8e-44d7-a56f-0479cad21709</t>
  </si>
  <si>
    <t>471447ef-24d4-45ab-b502-614d05ad1fe1</t>
  </si>
  <si>
    <t>f634d033-7f5a-4a4f-b496-e08b2d203207</t>
  </si>
  <si>
    <t>d0ba412e-edaa-4687-b3c0-2ea310cc90a9</t>
  </si>
  <si>
    <t>b9b064d9-b01d-4973-be76-e31ba0c31da8</t>
  </si>
  <si>
    <t>fbe8963e-fbeb-4ac4-8c1a-c0c932582b8d</t>
  </si>
  <si>
    <t>40f7253b-fde3-4ab4-ad82-16a4806cdc59</t>
  </si>
  <si>
    <t>5ab1450d-4746-4e74-9059-fd0455e2147a</t>
  </si>
  <si>
    <t>f6aeaf2b-8f8d-484d-aedf-0ea7727317bf</t>
  </si>
  <si>
    <t>82025af1-4170-464c-b8e8-91ab8de9927d</t>
  </si>
  <si>
    <t>4c1b5860-04f8-461d-ba8b-f43a811e912a</t>
  </si>
  <si>
    <t>9e5be71d-68ae-4bc2-a054-6e1c92194fb4</t>
  </si>
  <si>
    <t>c1ff2df7-f662-490d-94ae-23805845cdab</t>
  </si>
  <si>
    <t>bfe7bfcd-47da-4348-bb0f-39672c9bd0e9</t>
  </si>
  <si>
    <t>0379fa61-0fd2-4ee4-8344-36ca5430238e</t>
  </si>
  <si>
    <t>1f0c9c6f-4b85-4a3c-a9d1-7c6a4f14aaa2</t>
  </si>
  <si>
    <t>7f1ef9d8-2fbf-44a1-af04-d85c7f532de2</t>
  </si>
  <si>
    <t>515545e0-2d93-43dd-a612-d6b7e68e8752</t>
  </si>
  <si>
    <t>95d4f090-6ba1-44b7-a711-4377543ffb2c</t>
  </si>
  <si>
    <t>b0724a1b-997e-4d48-be7c-7ab6853461dd</t>
  </si>
  <si>
    <t>8171c9bb-0e61-4c85-9e25-c5b27292ebd6</t>
  </si>
  <si>
    <t>4919834c-5e3d-47f5-a1d0-b950585d85b9</t>
  </si>
  <si>
    <t>c212d7ef-23fa-4779-a16c-9c15cee5c54a</t>
  </si>
  <si>
    <t>c1834343-4f4b-4130-96e5-9dd7e9e48658</t>
  </si>
  <si>
    <t>712675bc-5d64-484e-8d52-3a320b5c2bb5</t>
  </si>
  <si>
    <t>071a069d-34c3-404f-98d1-46daced58523</t>
  </si>
  <si>
    <t>da634ec3-f34d-437b-9a3d-0f4a39fc5421</t>
  </si>
  <si>
    <t>728437c6-8bdf-4e9b-9da9-065f51135ef2</t>
  </si>
  <si>
    <t>539cb901-c352-4548-8876-90063cd1a1e2</t>
  </si>
  <si>
    <t>c259f6bb-0593-4e9b-953f-64f7b7e0765b</t>
  </si>
  <si>
    <t>f727e3a4-b04c-4a8e-b790-dbedc8ad6230</t>
  </si>
  <si>
    <t>7a27d9b1-8f0b-45c6-9f88-a01406af8b78</t>
  </si>
  <si>
    <t>822e6f67-8a41-4fa4-9827-02e5daa596f0</t>
  </si>
  <si>
    <t>2d145eb1-5bd2-404a-a483-b1dba1dedcf1</t>
  </si>
  <si>
    <t>943eef00-d1f5-441f-8f64-5062923818d8</t>
  </si>
  <si>
    <t>03bb8351-2730-4ca8-b7cb-0ad0fd63c6e8</t>
  </si>
  <si>
    <t>f265b9d9-5371-447c-92cc-8ce27b67ef2b</t>
  </si>
  <si>
    <t>9baa01ad-a9bc-40ac-898d-1982b6183e43</t>
  </si>
  <si>
    <t>b9c0c348-e6ee-4d78-a7a5-4c38532e88ac</t>
  </si>
  <si>
    <t>b23ebb6d-d4fe-4b54-b996-05ad516463dd</t>
  </si>
  <si>
    <t>f71b68c0-ca41-43d8-8657-068d825ce8b7</t>
  </si>
  <si>
    <t>c04a6800-0343-4725-b53c-8287cee4e471</t>
  </si>
  <si>
    <t>5461d6cd-9cb7-4784-853d-899deab82a13</t>
  </si>
  <si>
    <t>c6ec0638-226a-432b-bad1-abb7981a4084</t>
  </si>
  <si>
    <t>a2efd741-efcb-4d66-9912-14b8826ccf2f</t>
  </si>
  <si>
    <t>44bc6722-fb8b-46f8-95eb-feb1fad86c58</t>
  </si>
  <si>
    <t>74818cc2-e995-429d-a6d4-d7407dc5e1b0</t>
  </si>
  <si>
    <t>eab04f34-ad27-4ab5-8e03-6ffedfa9dab0</t>
  </si>
  <si>
    <t>90f0cfa6-f679-4082-907b-47e90af26120</t>
  </si>
  <si>
    <t>34eb2cbf-236c-404e-80e2-cf0420acae3d</t>
  </si>
  <si>
    <t>facab268-72e1-43bf-922f-07ef7c7f7454</t>
  </si>
  <si>
    <t>28561b73-8ecb-43e3-a420-c67338d096a7</t>
  </si>
  <si>
    <t>e608acd5-06f3-4be5-89eb-97aa9e07835d</t>
  </si>
  <si>
    <t>2c3e59a8-a6ea-4edb-9d3c-a16cd838411a</t>
  </si>
  <si>
    <t>bd6e8f65-7a86-4105-b186-913a277b4b21</t>
  </si>
  <si>
    <t>7e1409c3-7f3c-47c3-b50b-4129a34e8ee0</t>
  </si>
  <si>
    <t>debf7547-43c9-429c-a5e3-591e2c614601</t>
  </si>
  <si>
    <t>8adfa935-6154-4e65-8478-2d04788e118d</t>
  </si>
  <si>
    <t>597839c9-cd0e-472d-8e8e-4d805079dfbe</t>
  </si>
  <si>
    <t>baebf08f-1fb6-4276-86c4-20761501b434</t>
  </si>
  <si>
    <t>32b989c2-4ea9-4b32-a738-3f1385f61384</t>
  </si>
  <si>
    <t>fbde86a9-f5cf-485b-8b28-1f4645b47ffb</t>
  </si>
  <si>
    <t>820df8de-f41f-41d9-be03-95813be8541c</t>
  </si>
  <si>
    <t>2c77c5b7-cebf-4d09-a3b8-8548b10a42e7</t>
  </si>
  <si>
    <t>15fdf248-42ab-4dc4-a8af-caff1abce457</t>
  </si>
  <si>
    <t>ff42af7a-1dc6-4c0f-b953-5a18b8a382cd</t>
  </si>
  <si>
    <t>3f61e85d-0ba7-471f-bfc1-b10d4df58921</t>
  </si>
  <si>
    <t>430afa07-d82a-44bb-be95-7da0bec37b35</t>
  </si>
  <si>
    <t>d31a7080-c2f3-419d-b715-faa5aac77a64</t>
  </si>
  <si>
    <t>08d1a225-976a-4d7a-8747-31c3f02353fb</t>
  </si>
  <si>
    <t>97d65998-e7a6-4cb6-bbd1-908a5834cdce</t>
  </si>
  <si>
    <t>29207ced-27fa-48da-acce-ef827a059bc8</t>
  </si>
  <si>
    <t>326ef44e-33b0-4545-a278-377c265c2572</t>
  </si>
  <si>
    <t>21776945-972f-4734-a36e-da3729dc3bd7</t>
  </si>
  <si>
    <t>3096bc43-c4a7-402b-b6cf-c81ac1f6466d</t>
  </si>
  <si>
    <t>0d286c5a-03be-42dc-a1dd-e614cfddf0b8</t>
  </si>
  <si>
    <t>e5a69afa-e873-400d-97dc-5d180871a69c</t>
  </si>
  <si>
    <t>1a1e043d-374c-48f1-ae91-947c74695b31</t>
  </si>
  <si>
    <t>05f12470-8eba-4ba2-8a6b-1976273f643e</t>
  </si>
  <si>
    <t>5167b62a-380e-424e-97e6-83753fc27120</t>
  </si>
  <si>
    <t>8f586140-5774-425a-b97c-4b255f0ffa36</t>
  </si>
  <si>
    <t>61e5f1fa-69fb-4629-a65c-8a3936b24b0b</t>
  </si>
  <si>
    <t>e7094d6c-c51d-400a-9476-3de6eb015f8d</t>
  </si>
  <si>
    <t>82fc6055-f4ef-4da8-b20c-0079b20ad3b6</t>
  </si>
  <si>
    <t>923e6db3-8db0-467f-8010-e55cd8ab7ecd</t>
  </si>
  <si>
    <t>a33d826f-9444-4386-a394-d7c3c0af21c0</t>
  </si>
  <si>
    <t>e93a8e31-6de4-4c66-8d08-d7bfbc29e4c7</t>
  </si>
  <si>
    <t>45d74bd2-4f37-4050-a2ba-eb3570f98ec2</t>
  </si>
  <si>
    <t>719b97b2-5c25-48d7-87b9-b8299efbe4da</t>
  </si>
  <si>
    <t>bc2e1b0b-f049-4ea9-899c-293b016500cc</t>
  </si>
  <si>
    <t>6e427d78-b8d0-47aa-b516-223f75623879</t>
  </si>
  <si>
    <t>36a2cf27-5af2-4e2f-9deb-b0323972924d</t>
  </si>
  <si>
    <t>ce0c2d0d-d5a9-4fcf-94e4-cde183be0397</t>
  </si>
  <si>
    <t>1a3832d9-ad44-4c6c-a19e-719bd80f120f</t>
  </si>
  <si>
    <t>00743f98-c036-4c9d-bd4a-b7dc8ead2468</t>
  </si>
  <si>
    <t>e28a7946-d3b7-45a3-8f5d-754876d342f4</t>
  </si>
  <si>
    <t>73c9ee3f-cd84-4353-84ae-b75c9d6061a4</t>
  </si>
  <si>
    <t>a6a94f1d-3c5a-4c6f-9227-ebcd3ca2a5b4</t>
  </si>
  <si>
    <t>6830229d-1a8d-4592-b56e-4d1adb7145ae</t>
  </si>
  <si>
    <t>dba0ea4b-2278-4f93-b35d-72421342744a</t>
  </si>
  <si>
    <t>631f5079-361f-4f28-b616-d2955240cebd</t>
  </si>
  <si>
    <t>c8417b2c-7a0a-4200-8032-5f06325b6c1c</t>
  </si>
  <si>
    <t>383f0fc6-77ec-43fe-bb08-f67a6f8d7af5</t>
  </si>
  <si>
    <t>9029d915-d0e4-4b14-b873-d0137403f1f1</t>
  </si>
  <si>
    <t>abd366b8-ffa1-49bc-b38f-d16d54b57045</t>
  </si>
  <si>
    <t>1d9d1e94-0cde-4ccb-8bd3-2bcb80554af5</t>
  </si>
  <si>
    <t>703d884b-e41d-4feb-8ea1-f4e38eb855d4</t>
  </si>
  <si>
    <t>8165a738-f39f-4cda-8a5b-41c79b4e3db2</t>
  </si>
  <si>
    <t>30ade125-863b-4f23-883a-87dadce7fad0</t>
  </si>
  <si>
    <t>ad688fe3-5902-46b3-9576-16c0776f53d9</t>
  </si>
  <si>
    <t>0786df65-134e-44f2-8897-6b5be316e3e2</t>
  </si>
  <si>
    <t>2ab765eb-fa12-4bc5-a0e1-63fc0a806022</t>
  </si>
  <si>
    <t>e5723e61-70a0-403e-b450-164116667fc8</t>
  </si>
  <si>
    <t>c30141b8-5e9e-49fb-95b5-8f8aa0a85550</t>
  </si>
  <si>
    <t>5ac772db-f8d3-4412-bd34-638d4b91f65d</t>
  </si>
  <si>
    <t>4db36ad4-003d-436e-acba-3f34af7b53f3</t>
  </si>
  <si>
    <t>8d1280b0-85b5-4383-bfb9-d47b9f1c3c8f</t>
  </si>
  <si>
    <t>d311b881-0bb1-4e1f-ae7e-cace2a5ac643</t>
  </si>
  <si>
    <t>ffb5c981-fc41-488a-933d-8fa05481cbb5</t>
  </si>
  <si>
    <t>d2cc8f03-aefa-4af1-a59a-cf6433481818</t>
  </si>
  <si>
    <t>1dcc22f5-5337-4673-a46a-4d3d974cee2d</t>
  </si>
  <si>
    <t>9912f379-4928-4a60-9bda-b4c64f61468f</t>
  </si>
  <si>
    <t>372f681c-a2dc-4b93-a18a-de5f85214b2b</t>
  </si>
  <si>
    <t>8d8024f8-b499-4b10-bb41-f30bd37ac640</t>
  </si>
  <si>
    <t>7d2a7e71-ac9b-42a5-be15-ad7e47c96037</t>
  </si>
  <si>
    <t>9542c8e1-6e07-4be1-a529-e9dd532363e6</t>
  </si>
  <si>
    <t>a70e951c-c6a1-4d56-a195-c652902f3957</t>
  </si>
  <si>
    <t>17e4c379-fda6-480f-8942-931ebe9862b1</t>
  </si>
  <si>
    <t>826691b5-74a5-4583-af02-2f17c00c8734</t>
  </si>
  <si>
    <t>788d3f7a-74e4-46eb-8224-d794c5c92f90</t>
  </si>
  <si>
    <t>44223d53-5444-4071-9d9f-f1d7812e846a</t>
  </si>
  <si>
    <t>dcaf16cd-2e42-41c6-a7ea-1c787eedf457</t>
  </si>
  <si>
    <t>26282bc5-8035-4f2a-b9a8-653169f37f43</t>
  </si>
  <si>
    <t>78032d8e-9876-47ae-bfaa-33dc3029bab4</t>
  </si>
  <si>
    <t>5a3e2814-20cb-43bc-98aa-f248658f3f33</t>
  </si>
  <si>
    <t>3da17eb0-3e91-4d1a-85ed-f23c9c9bedf4</t>
  </si>
  <si>
    <t>c8dfba88-57b9-46fb-b820-95b6f6c18596</t>
  </si>
  <si>
    <t>5fbadd66-0ac1-4474-8694-4fa15a8ad4e8</t>
  </si>
  <si>
    <t>26d696d9-25ef-41b3-8b97-bff7ba9c6d44</t>
  </si>
  <si>
    <t>3c38b2a4-3fea-498b-8f5e-f04c2723f75a</t>
  </si>
  <si>
    <t>8a4579b1-f399-4ee6-8305-581d3753e181</t>
  </si>
  <si>
    <t>27e6216d-522c-4963-8bcb-f578bfcba488</t>
  </si>
  <si>
    <t>37ebfa7e-1d1a-4c3c-9b22-fea3f42564e6</t>
  </si>
  <si>
    <t>e90aa820-baa4-4163-8d5d-7d26f12ef569</t>
  </si>
  <si>
    <t>96cd3c04-8c32-48c0-8f0a-48262fa11d18</t>
  </si>
  <si>
    <t>ac59f110-5163-4e30-91ac-0d29f5bff6d7</t>
  </si>
  <si>
    <t>b831a53b-2156-48e4-a3fe-e7b940b329a0</t>
  </si>
  <si>
    <t>423cf5d2-0955-4749-abb9-b89423acc599</t>
  </si>
  <si>
    <t>b33eb412-7024-42d6-a65c-c072f87aaa7d</t>
  </si>
  <si>
    <t>74ce7eec-9df5-48e7-b672-c61dffba1bc4</t>
  </si>
  <si>
    <t>d70972d5-2227-4f87-a887-5fd75ea126e9</t>
  </si>
  <si>
    <t>7d7ffb93-0820-4991-8110-55bd92e9b3cb</t>
  </si>
  <si>
    <t>fefad8ac-1bee-4058-bf97-3fe6038cc459</t>
  </si>
  <si>
    <t>c1358258-54ee-431d-9171-b2b48bcac564</t>
  </si>
  <si>
    <t>6d0cb373-ac98-48e5-81f6-6afeca3516d5</t>
  </si>
  <si>
    <t>b23ce608-8a3a-43d0-bb94-6e3818d14b83</t>
  </si>
  <si>
    <t>e2bb8bda-dedd-4bbf-ab27-12b6fa725a6b</t>
  </si>
  <si>
    <t>4b12e8c6-cd2c-443f-9748-b1f42661d1b6</t>
  </si>
  <si>
    <t>0195b8b5-0131-48d8-8d6c-aa31a3a52b35</t>
  </si>
  <si>
    <t>2f8cc442-35e7-4c65-8f17-4052c03cec1c</t>
  </si>
  <si>
    <t>1e73b181-4083-4d8f-b5a7-d7ebe7303f50</t>
  </si>
  <si>
    <t>6f0c6077-c48d-4128-a2f5-40af208c1315</t>
  </si>
  <si>
    <t>322cfab4-aa77-4daa-b395-607bf2df66df</t>
  </si>
  <si>
    <t>22acb32d-eade-4a2f-bac1-476d747d195d</t>
  </si>
  <si>
    <t>4e2edd2d-4beb-41d3-b331-7fe3b6d34db9</t>
  </si>
  <si>
    <t>9567a51f-1f2f-4366-896c-ca31baffb0e8</t>
  </si>
  <si>
    <t>b104abc9-fa13-432c-91a5-4799d0c5a058</t>
  </si>
  <si>
    <t>68db5968-b84b-4ad3-b309-8a00ad449596</t>
  </si>
  <si>
    <t>a5b94754-d04c-49ae-8a18-12258d4fbeb2</t>
  </si>
  <si>
    <t>9af3014d-5dda-4644-84cd-6f0aef94fada</t>
  </si>
  <si>
    <t>ce2ccb72-7013-437a-bd94-a4596663c865</t>
  </si>
  <si>
    <t>555a06a4-a52c-4a8a-b8ed-e68f5e56dd0a</t>
  </si>
  <si>
    <t>a2d7fdfc-5e93-48c6-97f4-d1a238c84494</t>
  </si>
  <si>
    <t>46b831db-1b7c-416d-a599-30d0991b67ab</t>
  </si>
  <si>
    <t>7348acbb-3a7f-4073-a372-d95fdef786b8</t>
  </si>
  <si>
    <t>23743c29-4427-4d12-935e-7324132c02aa</t>
  </si>
  <si>
    <t>b79e9d48-05e2-4e4d-a416-0fd16568fe38</t>
  </si>
  <si>
    <t>b4911124-f720-46f0-afe1-15faaa4ab9cc</t>
  </si>
  <si>
    <t>0ffe6cd1-3019-4683-9115-f3eec5b4fed2</t>
  </si>
  <si>
    <t>85ae5c60-86f1-48cf-badc-e35e414f8841</t>
  </si>
  <si>
    <t>1276e67a-3039-4c17-b510-aa655baf5a07</t>
  </si>
  <si>
    <t>6bc310cf-02d5-4b99-946c-32edde94fd13</t>
  </si>
  <si>
    <t>53212e38-9ac2-4d41-9689-744a0f91d35f</t>
  </si>
  <si>
    <t>9c8488dc-73af-4439-ba38-1e3a6011c323</t>
  </si>
  <si>
    <t>e2ddd857-ffd4-4aba-9c96-f420924faad7</t>
  </si>
  <si>
    <t>ce0695f7-5122-48bc-9ee2-fae1af36a316</t>
  </si>
  <si>
    <t>6b52d070-210c-4bd2-badd-5395b11d72cb</t>
  </si>
  <si>
    <t>99cffad9-ac18-413d-9789-6f119cfc02a4</t>
  </si>
  <si>
    <t>5221022a-8b66-4780-b419-8079851a9840</t>
  </si>
  <si>
    <t>ed6c9c30-a7ca-44f6-bb78-406fc1a034f5</t>
  </si>
  <si>
    <t>e320fb64-5ede-44aa-aeba-b35e8b84b198</t>
  </si>
  <si>
    <t>26b74a81-afde-4e03-bc92-e09daa10420c</t>
  </si>
  <si>
    <t>298f5394-f2e9-4970-b4a2-eac344444a27</t>
  </si>
  <si>
    <t>ef10818e-8f1c-4e98-95ee-4e20766bf8c9</t>
  </si>
  <si>
    <t>162e2053-0128-409a-b542-0a2d44243f6f</t>
  </si>
  <si>
    <t>b56c65e2-8830-471b-ad77-1bb240684c2c</t>
  </si>
  <si>
    <t>78301e15-a4d3-48db-a57c-16d580cfba01</t>
  </si>
  <si>
    <t>ac1da9bd-63a8-44ac-9730-dc3e2fe64df9</t>
  </si>
  <si>
    <t>0c56195f-4869-4331-9bc6-f75fffad05ae</t>
  </si>
  <si>
    <t>cf42b5a7-3b3b-4083-b167-ffd480a2ed83</t>
  </si>
  <si>
    <t>312f55d3-0dff-4fd4-a4ef-7c1071ec244f</t>
  </si>
  <si>
    <t>ce43d35a-c857-48ee-9656-144bf2ee6c08</t>
  </si>
  <si>
    <t>6acceba7-36f7-432e-b3a7-dfd1e3022660</t>
  </si>
  <si>
    <t>a9ae5048-a6df-49ae-ac7b-75cd701f1630</t>
  </si>
  <si>
    <t>6a3bcc42-2940-4dca-b5f8-a0c6d5a88a3d</t>
  </si>
  <si>
    <t>25024ad0-b857-4a45-af96-da6d7bc33a5a</t>
  </si>
  <si>
    <t>51a900a2-649f-4303-8d09-d001dc6e8161</t>
  </si>
  <si>
    <t>c9b557ce-b64e-44a8-b313-f4e85d27ad96</t>
  </si>
  <si>
    <t>0319a7ca-6024-4889-a583-802a1e8bc8a1</t>
  </si>
  <si>
    <t>11563df6-e769-4833-9e76-b9d84b68aaea</t>
  </si>
  <si>
    <t>399da683-190f-4ff3-9970-ed02d9eee40d</t>
  </si>
  <si>
    <t>055a185b-d258-4e18-81ca-5b3b420fc013</t>
  </si>
  <si>
    <t>77c70b62-af0c-497b-a39b-263944afd11b</t>
  </si>
  <si>
    <t>fa395bfd-e8a2-433f-9641-2c64998f14e6</t>
  </si>
  <si>
    <t>27f95e8a-1f8c-4884-9a0a-7cf4e1d5ccbe</t>
  </si>
  <si>
    <t>84064460-c457-465f-a8bf-9cdfe648a146</t>
  </si>
  <si>
    <t>87ca3695-41a7-40ee-84f4-291f22220b20</t>
  </si>
  <si>
    <t>53b96384-8cf2-47d6-8534-e2537c2b0ad3</t>
  </si>
  <si>
    <t>713e613e-0f0f-4d69-88d9-d4a96356f8c7</t>
  </si>
  <si>
    <t>24dd1aca-0035-41ea-a9ee-bc4da46ee9f5</t>
  </si>
  <si>
    <t>64240876-552f-47e0-866f-824d5cf767b8</t>
  </si>
  <si>
    <t>4bc17a1b-c87a-48d8-801e-9aa910ea408a</t>
  </si>
  <si>
    <t>99a14a5d-2c03-4e6b-8ab0-cccb17b68520</t>
  </si>
  <si>
    <t>47eb9b15-c9a0-4a73-a733-3a4e93ea68d7</t>
  </si>
  <si>
    <t>68326508-a816-42d0-bb41-af1fc2b7a14b</t>
  </si>
  <si>
    <t>e71b4f6e-47d0-4f4d-a8c7-7ad4af21390a</t>
  </si>
  <si>
    <t>3f137bc3-e4a7-4a03-bd44-e89c4dea45e5</t>
  </si>
  <si>
    <t>fc16a309-1bb6-40c7-8394-04f13e05616f</t>
  </si>
  <si>
    <t>bb78e59d-e01d-4231-bd0d-7edf737c3c26</t>
  </si>
  <si>
    <t>933588fa-510c-40fd-bd66-d8b8ce01cfb7</t>
  </si>
  <si>
    <t>67fe90f0-72af-470c-94ad-efcb17762b46</t>
  </si>
  <si>
    <t>bb0d37f2-40d5-41f4-b788-f947af4b96d1</t>
  </si>
  <si>
    <t>9b484890-9aea-4053-b55f-12d957b5a843</t>
  </si>
  <si>
    <t>14895c23-c613-4193-a547-7d43b3084544</t>
  </si>
  <si>
    <t>3e2c81e6-9f93-4154-a00d-6021b1c0a747</t>
  </si>
  <si>
    <t>1e3d5db4-7ae3-4164-a04f-37c72ab29ea0</t>
  </si>
  <si>
    <t>3f723c0a-ca11-49f7-8ccc-004f45efe8d3</t>
  </si>
  <si>
    <t>f3e4cca0-de21-491a-91e8-57d7b959609e</t>
  </si>
  <si>
    <t>9b7d144c-8445-42fc-89bd-48c26964def9</t>
  </si>
  <si>
    <t>d563dcfc-ab1f-4cb3-abf0-55378afae7b5</t>
  </si>
  <si>
    <t>99b0cf55-cae5-440f-a6b2-211390ead7bd</t>
  </si>
  <si>
    <t>f340ae7c-ca04-42e6-8227-b58f739c79a4</t>
  </si>
  <si>
    <t>15a8025e-91d3-4472-bfb8-78fe3745f33b</t>
  </si>
  <si>
    <t>978f535c-2d25-4463-a885-b4cd2415f654</t>
  </si>
  <si>
    <t>ee9588ad-5246-4707-8418-caef4871227e</t>
  </si>
  <si>
    <t>9f1a4334-45f4-4b9a-979a-a69bb1a34a61</t>
  </si>
  <si>
    <t>df40fc0b-bae8-460c-ad18-bc872f43a52d</t>
  </si>
  <si>
    <t>16cdd8de-c398-45c3-8082-917b35b86961</t>
  </si>
  <si>
    <t>2bcf802c-2e6a-4ff6-873b-9ad266839db0</t>
  </si>
  <si>
    <t>db522d43-7599-4315-b687-4e41aa65f509</t>
  </si>
  <si>
    <t>f5a39399-ba50-498b-a83a-5722aaf0c6d8</t>
  </si>
  <si>
    <t>534716a0-300b-4717-80c5-bac9099355b5</t>
  </si>
  <si>
    <t>c64259df-243b-4298-9c87-a048346b4fd4</t>
  </si>
  <si>
    <t>3945b5ef-ad17-44cb-a162-b7aa9a8e6ee2</t>
  </si>
  <si>
    <t>60471863-1e83-40bb-a3e4-2b4eb8a12852</t>
  </si>
  <si>
    <t>0f591fba-21dd-4e36-a12f-920dd5c9fb0c</t>
  </si>
  <si>
    <t>35f91810-08c9-4116-b2b2-9fa85bcdb549</t>
  </si>
  <si>
    <t>ab0b864c-cd78-4b71-8d8d-ae5ace838c79</t>
  </si>
  <si>
    <t>61b4d36c-93d8-471d-ad67-011118c09617</t>
  </si>
  <si>
    <t>095dcc14-48ab-4bff-a198-5ae1c0e33453</t>
  </si>
  <si>
    <t>35ac38bc-f6d5-4f18-b929-0445250320a7</t>
  </si>
  <si>
    <t>2d3a2b88-3973-4008-9425-d92746538356</t>
  </si>
  <si>
    <t>9ff3695c-3465-4bb1-959d-25c6d2e3ebee</t>
  </si>
  <si>
    <t>377289f1-4ee9-445c-a901-4417c1d24785</t>
  </si>
  <si>
    <t>de1cc2ea-6a04-416c-a86c-b27b6032edaf</t>
  </si>
  <si>
    <t>b1a3f89e-0076-4136-bf02-622b2620afc7</t>
  </si>
  <si>
    <t>ef0f8fa4-51bd-4178-b32a-9887d35dda88</t>
  </si>
  <si>
    <t>4060d328-8476-4efc-8d73-80f007a6c24c</t>
  </si>
  <si>
    <t>dcdd199c-1d36-42f5-aeb0-a8b0475e2fde</t>
  </si>
  <si>
    <t>bef48577-0fa2-4319-9d6c-c17430e536c1</t>
  </si>
  <si>
    <t>11a9efcf-7192-4603-b8ff-31d327d43f19</t>
  </si>
  <si>
    <t>2816fff8-cb0e-4d8b-8bd5-bf3e3045e842</t>
  </si>
  <si>
    <t>e29895b7-1154-4287-8fed-cfa4798f3efc</t>
  </si>
  <si>
    <t>1ce78ab9-0ff8-4a20-9ddd-49b1a39bb727</t>
  </si>
  <si>
    <t>f1e6f96f-fe0e-494e-87e3-890c00e46314</t>
  </si>
  <si>
    <t>66f41f37-5481-4d6d-ba82-676ac8fa39ea</t>
  </si>
  <si>
    <t>eaa55f5c-1499-44ff-a896-542caae3985e</t>
  </si>
  <si>
    <t>323aa4ea-ef68-4899-aed0-20eb9daf3063</t>
  </si>
  <si>
    <t>358e67ec-c406-442b-8545-f1333c6db23f</t>
  </si>
  <si>
    <t>60489365-1e9f-4502-9f91-bf47dcf7fc35</t>
  </si>
  <si>
    <t>eb8f827a-8497-4fe4-b256-7a1bfea2fcb1</t>
  </si>
  <si>
    <t>4b5635a3-6c3f-4555-8122-9d47403db275</t>
  </si>
  <si>
    <t>4176bbcf-d096-47b3-954b-91e6ab220b5f</t>
  </si>
  <si>
    <t>d094a040-cd5f-4cf7-8f1c-1a4056f0cd6e</t>
  </si>
  <si>
    <t>72eea0a3-edd5-4e0d-a01f-11a4925fdf49</t>
  </si>
  <si>
    <t>324d421e-9248-4639-af31-6a79c1f0e4d0</t>
  </si>
  <si>
    <t>39b88d94-2ebd-424e-af00-1d6d08fc65d5</t>
  </si>
  <si>
    <t>6cac67e5-e2be-4308-928c-080a14faaa8f</t>
  </si>
  <si>
    <t>167ff353-1c0d-4340-af2d-5689d7b83f7f</t>
  </si>
  <si>
    <t>5785dd05-5237-4ea5-a969-e02338f8680c</t>
  </si>
  <si>
    <t>55cec23c-56c7-458f-bca4-8df2c11356c6</t>
  </si>
  <si>
    <t>54c8242a-60e5-4e6d-b453-45d8ac79c18d</t>
  </si>
  <si>
    <t>3831020c-fff8-4426-a8c3-255a11fe77b5</t>
  </si>
  <si>
    <t>7e229cb7-a99b-4acb-be62-ab144d14c1d9</t>
  </si>
  <si>
    <t>b6d024a6-2306-4cf6-add5-2c87ece96268</t>
  </si>
  <si>
    <t>bee82656-9fa9-4c5f-8059-18611893d0be</t>
  </si>
  <si>
    <t>5ad4c44c-aa58-4cb7-aaca-bda6ece9cb59</t>
  </si>
  <si>
    <t>03dc1706-7f25-41e6-91ae-3dfe1ee68ce8</t>
  </si>
  <si>
    <t>efb755e2-8ccc-4943-bc05-8b68f272351a</t>
  </si>
  <si>
    <t>e53c4002-9c06-4cad-8d26-b634b16ada28</t>
  </si>
  <si>
    <t>4ac3a631-9497-4215-9ca1-51d60a7d0766</t>
  </si>
  <si>
    <t>8e5c4cbd-d0fb-408e-9ad7-c237c4a95829</t>
  </si>
  <si>
    <t>02653369-ab33-42a4-936f-d4abc8a5ed6d</t>
  </si>
  <si>
    <t>4fbc05bb-7ef6-4544-a0be-56001e455a47</t>
  </si>
  <si>
    <t>fd4ee3e5-781c-4e5e-babd-ed4c7f72cd1c</t>
  </si>
  <si>
    <t>029e6270-2f09-4d4b-90ef-4cb5fe9fa3d3</t>
  </si>
  <si>
    <t>dd2959cf-b426-42af-aca9-ff985eda6fab</t>
  </si>
  <si>
    <t>f19134e3-8c2c-4457-9e03-5bf49b98a283</t>
  </si>
  <si>
    <t>bea3a542-52ac-4c39-a71a-e7edcc7a0c49</t>
  </si>
  <si>
    <t>9e1794fb-ea31-4e17-896e-2df6c08438bb</t>
  </si>
  <si>
    <t>20c3ae5b-b283-4a75-a4a0-2430d38c70a7</t>
  </si>
  <si>
    <t>ae946e20-4cd5-4a60-b4f3-87f9438dabc9</t>
  </si>
  <si>
    <t>5dbd2f82-3651-4977-bdbb-7420ee86ae37</t>
  </si>
  <si>
    <t>b338d169-1db9-4a61-9c9f-fbd865ed19f8</t>
  </si>
  <si>
    <t>74269b0c-5ab9-414a-8e0f-4a40cd77b8ef</t>
  </si>
  <si>
    <t>46b6c0c3-8664-44e2-ba96-4538a1a34e89</t>
  </si>
  <si>
    <t>c78ddb15-e935-4f7d-b34f-629128c9c74b</t>
  </si>
  <si>
    <t>2bd03da2-86cc-4fcf-8dfe-3a9211a56ea7</t>
  </si>
  <si>
    <t>d8d8a2b0-1929-4e67-ac25-736bde834d3b</t>
  </si>
  <si>
    <t>03a86de7-db9b-436c-9649-1d50a875fa6b</t>
  </si>
  <si>
    <t>2de95299-b130-4ba6-9053-383e0599f1b8</t>
  </si>
  <si>
    <t>1603a918-3acf-40d1-a7d1-746ab00c1c45</t>
  </si>
  <si>
    <t>bf26f979-1d5c-4303-be4b-10a3066bd0a3</t>
  </si>
  <si>
    <t>a59ca6a0-9dd5-4a0b-a0ac-0038c0b85db7</t>
  </si>
  <si>
    <t>032f1d06-ff02-41a9-8516-15560e21b69d</t>
  </si>
  <si>
    <t>0e50ee17-fbf8-4b55-bdac-837256b30140</t>
  </si>
  <si>
    <t>99606b70-9bc9-4040-a2f3-8e27dda26178</t>
  </si>
  <si>
    <t>347200da-5574-47e3-8b07-e0587ddee284</t>
  </si>
  <si>
    <t>352493a1-6531-4816-909a-117268a5ec02</t>
  </si>
  <si>
    <t>ee31e877-8331-4af9-ae96-1f69e9c06670</t>
  </si>
  <si>
    <t>824fab6d-6e32-4ed5-829a-bf5052f09d85</t>
  </si>
  <si>
    <t>63128bc9-6bb4-4636-aefd-5e94f2f0462e</t>
  </si>
  <si>
    <t>c39cafc5-d60a-49a1-acbf-442d4600d2a9</t>
  </si>
  <si>
    <t>9fe12170-bae4-4630-bbb8-85e2e7db5089</t>
  </si>
  <si>
    <t>1fb8db3a-c970-4bed-986b-e00afc8eb89f</t>
  </si>
  <si>
    <t>3f78c26d-6643-4cf2-b4ac-adc5a9672e03</t>
  </si>
  <si>
    <t>88a550e5-8c7a-4abb-b8aa-1d0c68656f6f</t>
  </si>
  <si>
    <t>a82c41af-4f36-4a1b-a334-db3a32f7fd07</t>
  </si>
  <si>
    <t>3579b4b4-5364-4e3d-ad66-1bc03db21253</t>
  </si>
  <si>
    <t>b27983ba-7f07-4626-b9ec-92c6a87a9037</t>
  </si>
  <si>
    <t>3f43e4de-bca6-47c5-ac37-3c44e761c062</t>
  </si>
  <si>
    <t>ef691780-d86c-45c3-be9a-fa4bb355ef6d</t>
  </si>
  <si>
    <t>949b103e-8df1-40d9-9aef-b0a5340d09f9</t>
  </si>
  <si>
    <t>c069879d-e9b4-49ac-b78e-b640b8c729f5</t>
  </si>
  <si>
    <t>7902a776-172c-4881-8c76-6d8beb8ab173</t>
  </si>
  <si>
    <t>003c5eb3-6b4a-4c08-822f-dbc13288f695</t>
  </si>
  <si>
    <t>1d0f2e51-dfe1-404b-aa78-37f29fd1683b</t>
  </si>
  <si>
    <t>86d19ecc-2ae7-4a8f-ace1-24bdb811eca8</t>
  </si>
  <si>
    <t>b01a8e3e-6a66-4d25-b259-43be797416e5</t>
  </si>
  <si>
    <t>31818577-7396-4148-9560-ace0c504f254</t>
  </si>
  <si>
    <t>KordonboyuOrhantepe</t>
  </si>
  <si>
    <t>98954b96-09ba-4437-b1bb-53d1815bad2f</t>
  </si>
  <si>
    <t>cff999fe-d476-45e7-9101-2c2dda649d3e</t>
  </si>
  <si>
    <t>cfc58b8f-df4a-4add-b4b4-d07ead3cc5c1</t>
  </si>
  <si>
    <t>36263769-ef18-452a-80fb-81d3711b6e88</t>
  </si>
  <si>
    <t>536f918f-0503-4ca3-8468-3ae123232089</t>
  </si>
  <si>
    <t>b37a1c5b-101d-4b0c-9d0f-8e8d4777f11f</t>
  </si>
  <si>
    <t>15eeb830-9c7b-4f2d-bed8-044cffe716f7</t>
  </si>
  <si>
    <t>a2617320-c65e-4ebc-8291-526c860548ad</t>
  </si>
  <si>
    <t>5a4342e7-526b-42f9-818c-6b1f05b16584</t>
  </si>
  <si>
    <t>1eb9b8a6-8248-464c-8e00-82d5bf1d9a50</t>
  </si>
  <si>
    <t>a2484a7d-cca9-47a1-b476-80f050873b4f</t>
  </si>
  <si>
    <t>3642f344-975f-4719-87e2-da4cfea303d6</t>
  </si>
  <si>
    <t>7b8e35e0-b732-4f6d-835e-b57bb92541eb</t>
  </si>
  <si>
    <t>16f4465e-84d3-48a1-b7fb-cd18d1bad735</t>
  </si>
  <si>
    <t>72daa63c-10c8-42a2-8be1-30ec6fead809</t>
  </si>
  <si>
    <t>06bfc706-9f62-4ab5-bef3-e9ca1b2e537d</t>
  </si>
  <si>
    <t>9aad7976-3e56-4ed5-b1cc-bdd35a9f77f2</t>
  </si>
  <si>
    <t>c94d773f-6fbd-450d-9b2d-ebec63be3694</t>
  </si>
  <si>
    <t>4cd1df23-05de-4a37-ade3-24300698a438</t>
  </si>
  <si>
    <t>c36635ce-26fe-4ebf-988e-803c5295220f</t>
  </si>
  <si>
    <t>f1c317c6-3040-4aca-ad94-8687bef1c119</t>
  </si>
  <si>
    <t>26cfe740-e850-4b32-bd8f-d9812542f460</t>
  </si>
  <si>
    <t>d22ea3c1-6677-45f8-a042-77ee7d71cff8</t>
  </si>
  <si>
    <t>8d21680e-e5a8-4d58-a8bf-b713b12e09c3</t>
  </si>
  <si>
    <t>e8363c2e-ea8a-40d6-a707-763709b895d5</t>
  </si>
  <si>
    <t>56c7bc36-a824-4042-a36e-fad4e0af6cae</t>
  </si>
  <si>
    <t>9ce43e98-5cf8-4dac-b742-c2e42fd33a77</t>
  </si>
  <si>
    <t>58f41645-d13d-4028-97ec-bdd1e775ddb7</t>
  </si>
  <si>
    <t>9ce1bcba-a6d7-47e2-9fda-58506a902608</t>
  </si>
  <si>
    <t>59315fd8-138a-4b04-b759-55822e7aab3b</t>
  </si>
  <si>
    <t>21d399e8-8ab6-4da9-9ffe-bcc6528c0144</t>
  </si>
  <si>
    <t>fdeec22f-2b93-48f9-a4b6-fb3f96de4074</t>
  </si>
  <si>
    <t>e7bb481b-2817-47af-b52e-8f6b7dbb8dd5</t>
  </si>
  <si>
    <t>688f7b9a-b3d4-49c4-ad0b-795dead25bbe</t>
  </si>
  <si>
    <t>51b8be06-3e20-41cc-acb5-4867f9d6dd7f</t>
  </si>
  <si>
    <t>87e8872c-9ad1-4d2f-b621-ca50904d55ce</t>
  </si>
  <si>
    <t>834c4ae1-00b5-4b8a-b72b-cd9ceb7be948</t>
  </si>
  <si>
    <t>b12f6911-ab52-4624-8bd4-0fd06dec5a62</t>
  </si>
  <si>
    <t>e318d973-0d65-4966-abb9-ef94966086ca</t>
  </si>
  <si>
    <t>617ecad5-8f94-4256-96ce-4dd5c2a67fcb</t>
  </si>
  <si>
    <t>2e95f8ca-b1d8-485d-a244-6627e693d481</t>
  </si>
  <si>
    <t>443063b9-d4fb-4e6a-bed7-81bc09664ad0</t>
  </si>
  <si>
    <t>00abf8f9-31d2-4ac7-8f9f-4ab568afa251</t>
  </si>
  <si>
    <t>f15cb474-d409-4be7-8aad-2bbf514d2fd3</t>
  </si>
  <si>
    <t>24697ca7-b5a5-4f76-a382-2c6b6bc2f78e</t>
  </si>
  <si>
    <t>d4132342-e6ad-4812-b750-c9266ae34d70</t>
  </si>
  <si>
    <t>3ad30905-24d2-426d-9ffa-92fc8d996add</t>
  </si>
  <si>
    <t>6fb37e7b-0adc-49fb-a1aa-ec15557bf270</t>
  </si>
  <si>
    <t>0685063f-0782-4712-83c5-11f8483e626a</t>
  </si>
  <si>
    <t>89f8f74a-86a6-468e-a753-a8b1eac1de1b</t>
  </si>
  <si>
    <t>8c29fe4b-a2ca-4740-94ea-cd34288d7253</t>
  </si>
  <si>
    <t>5bc337f3-0f52-4b90-a6fb-3fa52ef80371</t>
  </si>
  <si>
    <t>d758c4e3-0768-46d9-b6f1-55d9ffda5181</t>
  </si>
  <si>
    <t>b3d75b3d-def4-4354-9ccf-87ce320b7044</t>
  </si>
  <si>
    <t>f4a31e70-515a-4f6a-9f78-e72e939c9ce2</t>
  </si>
  <si>
    <t>575f5c4d-cfe3-430b-8d96-b106d02c64ff</t>
  </si>
  <si>
    <t>7a1a9a21-4d2e-4100-945d-97c883bb72f2</t>
  </si>
  <si>
    <t>649694d8-8b7e-4396-b6e2-b3c0a5dd62fe</t>
  </si>
  <si>
    <t>c3372787-f497-4182-bb57-410b96fab257</t>
  </si>
  <si>
    <t>b0e01275-ce78-4a9d-8de5-54c01da1b273</t>
  </si>
  <si>
    <t>c4241856-b6d7-46aa-9cb6-2fb80337f7a8</t>
  </si>
  <si>
    <t>e81d749c-fcb1-4aeb-a39d-bfc2a49e9a7c</t>
  </si>
  <si>
    <t>a7197795-3323-4570-8fc1-b40a497cafc7</t>
  </si>
  <si>
    <t>c85a1109-37f3-4b21-b97a-2acbb41c0460</t>
  </si>
  <si>
    <t>2544ffd8-5185-432d-b55e-364c9da91306</t>
  </si>
  <si>
    <t>b5b2f26c-6bfa-4bf1-b3ff-b5ce5020b55b</t>
  </si>
  <si>
    <t>33bf09b8-e570-4f01-800e-4a6ab3a38be7</t>
  </si>
  <si>
    <t>00a84205-f1b2-4acb-b1f7-ee382bec5733</t>
  </si>
  <si>
    <t>c90ebd84-b3f7-4ac7-a8cb-212bef05c01b</t>
  </si>
  <si>
    <t>f1234100-f85d-4242-98d5-d04d1b53acae</t>
  </si>
  <si>
    <t>f747c2d0-b42b-4b54-a3c4-697bd1074320</t>
  </si>
  <si>
    <t>65074bb9-dfea-4e36-82ff-ab3610ba340c</t>
  </si>
  <si>
    <t>5abc1255-0df8-44c1-9e01-39d301fe06af</t>
  </si>
  <si>
    <t>e54c6bb2-7145-4af9-8314-32abb7e315d6</t>
  </si>
  <si>
    <t>46f975b3-21e6-4dc7-a8e3-c52a5a40ca36</t>
  </si>
  <si>
    <t>98234b76-5bfb-4a0f-bb50-47a8b5ab81f8</t>
  </si>
  <si>
    <t>48f9cd1e-c2b5-4c72-8c5b-4ce9ed76b2a7</t>
  </si>
  <si>
    <t>7bdf88e2-d78d-408e-9147-173a36515387</t>
  </si>
  <si>
    <t>31caa694-ff4a-4d78-a403-7600ed94004b</t>
  </si>
  <si>
    <t>e5b6a45c-b63a-41b3-a282-d106ec82c213</t>
  </si>
  <si>
    <t>c77e4632-fbd5-4007-b2fa-e90693db646c</t>
  </si>
  <si>
    <t>0aa7c064-78bb-4429-aa3c-d2bc55a41ea6</t>
  </si>
  <si>
    <t>0a056a65-b29e-4fdf-b2f1-0cab6b80b47b</t>
  </si>
  <si>
    <t>cfb28b65-b956-45af-b7b2-7599038a6e84</t>
  </si>
  <si>
    <t>41ebcc21-9d78-4ee8-8929-82df1aaaeddb</t>
  </si>
  <si>
    <t>a94b2b22-e1b6-4346-84be-de776847a884</t>
  </si>
  <si>
    <t>cf215a97-8513-455e-8999-0a1277619a80</t>
  </si>
  <si>
    <t>b0b27aef-a617-476f-b6a8-ba4eab065ceb</t>
  </si>
  <si>
    <t>b77cc48e-e08e-4b00-b95e-b3c0d3845b6b</t>
  </si>
  <si>
    <t>c506687d-c3bd-47d3-83e5-b49beefe8d89</t>
  </si>
  <si>
    <t>ade8f823-5b74-42ec-8860-b9109b777c0f</t>
  </si>
  <si>
    <t>67f348b1-ad78-4a44-ad07-ab2916501ad7</t>
  </si>
  <si>
    <t>b2931d31-4e0a-4ceb-a93f-d461ac0c7a41</t>
  </si>
  <si>
    <t>8669304f-de99-46fc-9126-c2cd45fba578</t>
  </si>
  <si>
    <t>fd93ea5c-d666-4214-9a0b-b1f5116210fc</t>
  </si>
  <si>
    <t>60d09be9-b1c8-4118-8254-7a2e68d239d2</t>
  </si>
  <si>
    <t>b90afb94-35e7-4703-bdfa-856254b98b69</t>
  </si>
  <si>
    <t>b81face7-d229-41ac-91e5-dadce49c9aea</t>
  </si>
  <si>
    <t>b22a2b7e-aad1-4f57-ad8c-82b7d1884bf6</t>
  </si>
  <si>
    <t>246e9cd2-ccac-48d1-9edd-68148b04d760</t>
  </si>
  <si>
    <t>4b9b2124-91fb-4870-a7ab-b6a334766dc7</t>
  </si>
  <si>
    <t>63b50461-ca5d-4a03-a61d-92d91f2722f3</t>
  </si>
  <si>
    <t>60b3c3b5-4691-4d15-bb32-46b30bd7045b</t>
  </si>
  <si>
    <t>fb3660cf-df6d-46c3-a63f-049d1cd3a174</t>
  </si>
  <si>
    <t>2d9da1c1-ad63-468e-b3b1-93c9691986ab</t>
  </si>
  <si>
    <t>e4582cd4-a993-4e7b-b13f-29cece2602ad</t>
  </si>
  <si>
    <t>f9dffde8-f452-4199-9fbd-c13e7a723169</t>
  </si>
  <si>
    <t>ab76bf1e-9a07-49cf-ae10-65eb66d0c213</t>
  </si>
  <si>
    <t>1ec7cac2-5693-4a60-b1c9-900e11e01482</t>
  </si>
  <si>
    <t>25267d57-891b-4933-b8e5-a6a81b36f10c</t>
  </si>
  <si>
    <t>db4cfd25-8a37-4c08-9320-69834c915452</t>
  </si>
  <si>
    <t>c68f1119-c0a8-46a5-8475-260f1f815449</t>
  </si>
  <si>
    <t>4afc3627-650f-4b53-97f7-4b92fb901b8b</t>
  </si>
  <si>
    <t>3e84412f-eaf2-43e4-b90e-b542a5c68a88</t>
  </si>
  <si>
    <t>15ffae6d-1317-4356-baa0-149cd9002029</t>
  </si>
  <si>
    <t>2f8615a3-f6de-4b3e-a808-b292adaa0be0</t>
  </si>
  <si>
    <t>5ca919f3-b9bc-4322-8c34-b9e499ef41a0</t>
  </si>
  <si>
    <t>ea19a369-434e-43fe-adcb-41af9e8cb901</t>
  </si>
  <si>
    <t>f8f74e12-6be8-439b-af77-e670094945be</t>
  </si>
  <si>
    <t>836604b9-17d1-42e6-a139-09ff54d1f512</t>
  </si>
  <si>
    <t>0567f481-0e91-4d62-886c-44427c57caa1</t>
  </si>
  <si>
    <t>c605cb21-5613-4e56-acf2-0633008b528a</t>
  </si>
  <si>
    <t>edda2c74-a2f2-431a-a943-caf3f118e6e7</t>
  </si>
  <si>
    <t>be298c55-2432-4f50-8c5b-fe93ba694d0a</t>
  </si>
  <si>
    <t>d10b4b8f-bb56-4a25-ab1d-5a89a1610353</t>
  </si>
  <si>
    <t>f1cdd084-d826-4300-a527-1503287fcfc9</t>
  </si>
  <si>
    <t>8141b59e-58c6-4a5c-ad21-c82ae8dd5236</t>
  </si>
  <si>
    <t>b33f2dbe-ed15-4dd0-abb6-5766bbd40b10</t>
  </si>
  <si>
    <t>bbb644dc-9768-4ec3-9f4f-1bec8d624e91</t>
  </si>
  <si>
    <t>872367e0-f973-46c3-b49a-31555795ad46</t>
  </si>
  <si>
    <t>b84c7d99-5d85-4928-ae6f-b51e4c654077</t>
  </si>
  <si>
    <t>0c260fb0-ae4d-4922-90ef-89c750ab667b</t>
  </si>
  <si>
    <t>52b61369-4f2e-47ff-b5f1-c409e549d205</t>
  </si>
  <si>
    <t>17b12f32-06b4-4b22-8d87-2d0e43197697</t>
  </si>
  <si>
    <t>8922ad9e-446f-41e4-86f5-1771a83af2f9</t>
  </si>
  <si>
    <t>ca29b72b-9dc1-49a3-9a34-61b16850d2f5</t>
  </si>
  <si>
    <t>b0cff810-ca7c-4456-91ee-fdb247081e06</t>
  </si>
  <si>
    <t>5b1ab2a8-57f2-4a7d-9410-53aa5446edea</t>
  </si>
  <si>
    <t>1eb33703-c2fe-4ce5-ae45-6fd09c57235f</t>
  </si>
  <si>
    <t>971be459-0f3b-4232-8852-eb574b32518e</t>
  </si>
  <si>
    <t>f573682a-f475-424f-bbe6-49f480b5fa34</t>
  </si>
  <si>
    <t>66e3e599-290c-4dd0-bcfd-606a28ec1277</t>
  </si>
  <si>
    <t>917e9e32-74e3-4dad-a34e-e958562423e4</t>
  </si>
  <si>
    <t>aa87b0d5-0ea3-456f-898f-cba248ca9209</t>
  </si>
  <si>
    <t>569ed82c-c58b-4f7f-9d38-bfa2d9f7dfd0</t>
  </si>
  <si>
    <t>42cdf1c9-3ed8-46ec-89d1-c5c107dda498</t>
  </si>
  <si>
    <t>4726f18a-5e22-4c99-ab0b-ca1b58a92cff</t>
  </si>
  <si>
    <t>df8d0da4-f176-4fe0-aaff-917e41fd16f5</t>
  </si>
  <si>
    <t>48352784-9571-488e-b5f4-d4e8527b5231</t>
  </si>
  <si>
    <t>de6eb12b-d425-47f1-91d0-9cee035fbd20</t>
  </si>
  <si>
    <t>30438855-c98f-4452-a057-c09258000345</t>
  </si>
  <si>
    <t>8982c56b-6989-45b2-9c91-8b35c71c3131</t>
  </si>
  <si>
    <t>c9d26bcf-ddf0-4c2b-8f81-00f2fd6d0b2e</t>
  </si>
  <si>
    <t>8cb2cdba-e363-458b-b0d7-1bc540f29a19</t>
  </si>
  <si>
    <t>0b189021-923d-45f5-909a-208c2d4fd39f</t>
  </si>
  <si>
    <t>2cee2077-7ad6-43f6-bc91-63512ee2b108</t>
  </si>
  <si>
    <t>c64d92a0-e5d9-4e50-b199-65e0bb6814fe</t>
  </si>
  <si>
    <t>96858f6c-c534-4612-a816-a1750d570b36</t>
  </si>
  <si>
    <t>61f4184a-17a7-42fb-9513-ca8f028be47d</t>
  </si>
  <si>
    <t>d9a41b86-0238-472b-9445-0fd4b67bb945</t>
  </si>
  <si>
    <t>12c6770d-c560-4386-a044-fe797cb0eda1</t>
  </si>
  <si>
    <t>c8ab5995-441b-4ae8-b7e0-164b6a129185</t>
  </si>
  <si>
    <t>60f511de-37c0-447e-b7a6-3b1d3ffaf534</t>
  </si>
  <si>
    <t>a6282a9c-8d7d-445d-afba-20f99d4602e1</t>
  </si>
  <si>
    <t>f3f4ec35-32b1-47f1-8c54-d4d7f3060315</t>
  </si>
  <si>
    <t>67f9019f-a04f-49df-af18-082bb66be460</t>
  </si>
  <si>
    <t>b50e4fd9-e146-41f2-a334-63d420f46fb3</t>
  </si>
  <si>
    <t>756f0831-4f67-4ecf-a9a3-36ef32df61e1</t>
  </si>
  <si>
    <t>f8999ecf-001d-473c-8b0a-f1f01b8d8ded</t>
  </si>
  <si>
    <t>7159b713-dd4e-4bb9-8e93-adf06d3ad0d8</t>
  </si>
  <si>
    <t>49f9502d-4637-43b7-9478-769f8fee4f53</t>
  </si>
  <si>
    <t>54b4be96-5b8a-4369-9f37-3486206d6724</t>
  </si>
  <si>
    <t>60ff8862-653e-4e3d-9979-50b1bb155259</t>
  </si>
  <si>
    <t>cf7dd710-e831-40e0-bbce-11a217a2500d</t>
  </si>
  <si>
    <t>0fc752f6-1a95-4c87-913f-62c577bd6102</t>
  </si>
  <si>
    <t>442d2f46-af7b-4b8c-b3f6-a7f7176e213f</t>
  </si>
  <si>
    <t>a9867161-442b-4245-867e-72d7106589e1</t>
  </si>
  <si>
    <t>0350eaa8-9c3c-4c9e-ae7b-0c119e05df52</t>
  </si>
  <si>
    <t>39ad73a8-6ef3-4ed9-8b5d-e7cc4ebc5027</t>
  </si>
  <si>
    <t>02b00d6a-9b3c-44fd-a8ec-8d585a47a939</t>
  </si>
  <si>
    <t>d7a137e4-5d6f-4c6b-93be-4e24cf8247dd</t>
  </si>
  <si>
    <t>6d80b91b-6e55-4df2-a7a6-65ef66e0ce02</t>
  </si>
  <si>
    <t>fb352cb8-b09e-492e-b04a-9a6673224464</t>
  </si>
  <si>
    <t>b4a5dd89-7741-4f2f-b0ce-c32308cbde00</t>
  </si>
  <si>
    <t>dd01f55f-5ad9-4451-a39a-769667083c26</t>
  </si>
  <si>
    <t>7b7d2b68-5a84-46e7-bd19-ab1d49a81e1b</t>
  </si>
  <si>
    <t>45908aa6-08ed-4685-b1e5-4d767ae1f59e</t>
  </si>
  <si>
    <t>213d6b04-d773-4c80-8148-c6e50196c1b7</t>
  </si>
  <si>
    <t>b19616b0-416f-4796-91d5-f57bbd356882</t>
  </si>
  <si>
    <t>7b297b15-857a-4ba5-9100-c0bef33c6100</t>
  </si>
  <si>
    <t>2dc7a225-2715-4a60-8b37-9a8d3c2fa59e</t>
  </si>
  <si>
    <t>036ed6a8-b86c-4035-8b55-945c04254925</t>
  </si>
  <si>
    <t>4fdece38-11da-46fb-a9d7-dfc9be951378</t>
  </si>
  <si>
    <t>99eb600c-3924-4c8e-9b73-849211090f14</t>
  </si>
  <si>
    <t>0af0f74c-1750-4e92-904f-20d76c1b73e1</t>
  </si>
  <si>
    <t>7b675e9d-2fbb-4a2e-b674-30b264351aa3</t>
  </si>
  <si>
    <t>a63b354c-7a04-4541-8ba1-8e12789a2a31</t>
  </si>
  <si>
    <t>f9f286ff-a1cc-48ad-94ad-fdec4102c56c</t>
  </si>
  <si>
    <t>2accd3d3-b028-4e1d-a0c3-8893ae6528ea</t>
  </si>
  <si>
    <t>7aadefb3-5001-4906-960a-c75e816b63a8</t>
  </si>
  <si>
    <t>80ce15b3-b4fe-43c2-99a8-337d70fff91c</t>
  </si>
  <si>
    <t>9a2fa5f7-c193-4c4e-bc1c-065b077d9556</t>
  </si>
  <si>
    <t>4f8664a9-8167-4b09-9009-1ab01c2bd087</t>
  </si>
  <si>
    <t>66de05e5-b3c0-4922-a0fd-7182ff77aecd</t>
  </si>
  <si>
    <t>810b3119-028d-4773-8485-209dfd926b8f</t>
  </si>
  <si>
    <t>eaa69954-f90c-4e64-b685-59fb911abbba</t>
  </si>
  <si>
    <t>87c88341-6b32-4c3d-bce3-4f496f5c07e9</t>
  </si>
  <si>
    <t>5dff6d45-b0f4-4164-899d-6786387e984d</t>
  </si>
  <si>
    <t>0b5893fd-3dd6-4c6b-9f6e-b0415905c683</t>
  </si>
  <si>
    <t>2de24b02-2344-468e-b7b3-74eb493a92ba</t>
  </si>
  <si>
    <t>42a55c35-d570-487c-bee3-7c7bb34a6817</t>
  </si>
  <si>
    <t>5fb5ba29-d147-4beb-bd96-d53479c00db9</t>
  </si>
  <si>
    <t>313c3386-d529-4510-aa06-90ccb6ebc141</t>
  </si>
  <si>
    <t>c5ab6528-197d-47a2-ba60-ded423166609</t>
  </si>
  <si>
    <t>9d411e78-b3c6-4194-bab6-685f0a005e95</t>
  </si>
  <si>
    <t>80b5e211-aa87-4375-b090-80496eec54c7</t>
  </si>
  <si>
    <t>6fa27390-b7d3-4981-818f-0014b3a4a596</t>
  </si>
  <si>
    <t>5c015341-c75a-4114-885a-86b7d35630ff</t>
  </si>
  <si>
    <t>6aaedaef-c9d2-4c4d-80b5-3f8e2302a129</t>
  </si>
  <si>
    <t>ec084989-8d4e-452c-a582-7f127f6f5323</t>
  </si>
  <si>
    <t>431e6945-8077-43fa-93cc-a1b03079356d</t>
  </si>
  <si>
    <t>fd0107ae-a43e-45c9-8270-2eb57826b981</t>
  </si>
  <si>
    <t>34fb1faa-0517-4823-9103-cf20b854d76b</t>
  </si>
  <si>
    <t>a0cb115c-6ee6-44e5-934e-f8b8a1529c2d</t>
  </si>
  <si>
    <t>45c4ebbf-d727-4e25-a918-c8c8482f1840</t>
  </si>
  <si>
    <t>3a0e5c48-a0d9-4e8e-8af9-ef290c0b2fea</t>
  </si>
  <si>
    <t>7a213192-c6b5-4dfd-b933-799e12ece0d9</t>
  </si>
  <si>
    <t>527c51ec-adc4-491f-8a23-7528cd62d52d</t>
  </si>
  <si>
    <t>59cc77b2-8645-4e04-af18-8381a31e7969</t>
  </si>
  <si>
    <t>bb7be6a7-be60-4fb7-ae98-2887aca853a5</t>
  </si>
  <si>
    <t>dd13a05e-5ab8-4b3c-ba54-41d20ff7f772</t>
  </si>
  <si>
    <t>b6b7c0f3-9aa1-47ce-b48f-2bf67b0bbc69</t>
  </si>
  <si>
    <t>36176882-d006-4dda-82e6-a4c3fbc19843</t>
  </si>
  <si>
    <t>0fadee62-4a7e-485c-b9ee-af02fc9c3999</t>
  </si>
  <si>
    <t>70dd025b-92f2-4c5c-805e-2f740a67acf4</t>
  </si>
  <si>
    <t>4221ed1e-99e7-42d1-8a0a-f8d6e5d37b0a</t>
  </si>
  <si>
    <t>2d570278-f149-4eea-8d94-fff341dcca40</t>
  </si>
  <si>
    <t>0e35031a-ace2-46cf-b5b5-c65395aab42d</t>
  </si>
  <si>
    <t>b2618734-a506-4839-9765-d4833e2fc647</t>
  </si>
  <si>
    <t>2dd8cbb7-5ca3-4e89-be38-62a187250a36</t>
  </si>
  <si>
    <t>a719a01d-a12c-4066-b327-096a7bc07dcd</t>
  </si>
  <si>
    <t>e6e4b88a-2d29-4886-993f-f62c8649e441</t>
  </si>
  <si>
    <t>34186d5f-1f0c-46b7-9c2c-e869c9174197</t>
  </si>
  <si>
    <t>ae805031-a824-49e4-bd2d-bb1512453436</t>
  </si>
  <si>
    <t>147c09c1-025d-497b-9a31-798cb6181ea6</t>
  </si>
  <si>
    <t>a4b8c886-855c-4980-a76b-51f3017988f2</t>
  </si>
  <si>
    <t>cc8fbc87-8909-4db4-bd12-3bef57bf21ca</t>
  </si>
  <si>
    <t>6706896e-51f5-4784-ad34-555d398f2135</t>
  </si>
  <si>
    <t>31c7994b-19ab-4034-a571-a7b38be41044</t>
  </si>
  <si>
    <t>7ec3f624-da1a-42d6-a989-6cdac16c2bc1</t>
  </si>
  <si>
    <t>cd998e87-7f7a-4e24-8b98-b495362d5c99</t>
  </si>
  <si>
    <t>572de2f7-0c77-4938-89c0-780cb2ca8d4c</t>
  </si>
  <si>
    <t>22a04605-f26f-486d-b669-0aeacafc5976</t>
  </si>
  <si>
    <t>dada96ed-11bb-47dd-8c65-ef07f56bdf72</t>
  </si>
  <si>
    <t>4195fe26-47f9-40c5-82d0-4b82b0b6f8eb</t>
  </si>
  <si>
    <t>3246e605-30c1-4318-aeeb-1dd7cdeb73a1</t>
  </si>
  <si>
    <t>4ad82415-1042-4385-8d86-43f44c1a7489</t>
  </si>
  <si>
    <t>c5bc74d3-60be-4481-a87d-01d13868999f</t>
  </si>
  <si>
    <t>875473aa-2d3e-4114-96ab-021137bd5f3f</t>
  </si>
  <si>
    <t>5f6bd091-7e95-44b0-9f86-3bc10581db38</t>
  </si>
  <si>
    <t>42b97f5a-99b2-444f-bb8a-ddf375dbc4ef</t>
  </si>
  <si>
    <t>661d0d29-d1cd-4af5-ac86-b336de721dc2</t>
  </si>
  <si>
    <t>9b2f59fc-b9fb-4b06-afcd-cb4439073dd8</t>
  </si>
  <si>
    <t>d0c3b496-becd-4e8f-894f-289a3a822121</t>
  </si>
  <si>
    <t>57cda8ed-0c40-4ee7-9376-a2cbf123e1ff</t>
  </si>
  <si>
    <t>a7fd33c3-088d-4eb5-8f35-66c8435421a8</t>
  </si>
  <si>
    <t>35f8f5c4-99ee-482c-a93f-5b31d6f1780b</t>
  </si>
  <si>
    <t>1c773fe7-d7eb-468a-8c3d-b86a6449e614</t>
  </si>
  <si>
    <t>16e55148-cf74-4279-85c4-cb7b8d7982a5</t>
  </si>
  <si>
    <t>8a3dfe1c-e4a7-4398-bf94-7f15f7dff68b</t>
  </si>
  <si>
    <t>ec26e4ac-3a85-4353-a7c2-5994069aaa32</t>
  </si>
  <si>
    <t>c6a270f5-c642-4f21-acb8-9fa27bbe3384</t>
  </si>
  <si>
    <t>4c9be8cd-5244-42d2-bdd0-92b5ac4ce38e</t>
  </si>
  <si>
    <t>e3f84325-98fc-48db-8595-85546335ed25</t>
  </si>
  <si>
    <t>e93116dd-b039-4fc4-9ac5-960430fbe3dc</t>
  </si>
  <si>
    <t>fb9d7228-f7e5-4a89-b3ec-7a43a3a367ed</t>
  </si>
  <si>
    <t>8ad73912-8acd-43a2-ab13-9f2303d54498</t>
  </si>
  <si>
    <t>27999acd-a6d9-4e13-922a-74a5738e408b</t>
  </si>
  <si>
    <t>22be173d-611f-4f45-8df5-364f6999722c</t>
  </si>
  <si>
    <t>98277956-517a-4334-87ac-dbcd4b6e8120</t>
  </si>
  <si>
    <t>2bacea72-4c92-4d67-a4ed-1415543860f0</t>
  </si>
  <si>
    <t>3d68cd7f-b059-49cc-9574-a3e9419a79e6</t>
  </si>
  <si>
    <t>80ad0846-2edd-4a57-8447-e0b264cd14cc</t>
  </si>
  <si>
    <t>e9d0e9df-5758-44bb-92d0-edf97def4b79</t>
  </si>
  <si>
    <t>e58a5504-4d23-46ff-8a56-320df1fb8da9</t>
  </si>
  <si>
    <t>ea99ea43-c46e-4bc5-a9d4-b27936ed90e0</t>
  </si>
  <si>
    <t>7bd46e13-9a4e-4fe4-97d2-4776c17f429b</t>
  </si>
  <si>
    <t>cb20c3b5-22fc-470a-94bd-9842ae9b0594</t>
  </si>
  <si>
    <t>341d1579-7201-40bf-b7a0-29cd0050ee5f</t>
  </si>
  <si>
    <t>5d085218-9292-41b2-aad6-a30623ebe4c4</t>
  </si>
  <si>
    <t>7b4cc501-39a3-4305-b9e0-052d18a7d0ad</t>
  </si>
  <si>
    <t>26c6de81-1cf8-45a8-a6c8-a7b845b45c8d</t>
  </si>
  <si>
    <t>774daf19-859b-4586-be45-9562cb1eea8a</t>
  </si>
  <si>
    <t>0b0109c9-b56d-4af2-9ea2-93ebde392150</t>
  </si>
  <si>
    <t>829bb885-283b-4afc-b95a-1d594cb7826b</t>
  </si>
  <si>
    <t>de0081d6-1b1e-48bd-b78c-65db597170ac</t>
  </si>
  <si>
    <t>b04a7180-9a22-4a65-9f69-803042d175d7</t>
  </si>
  <si>
    <t>e4caf830-fdce-4a39-869f-74663fb27b17</t>
  </si>
  <si>
    <t>ea3cf16d-5be5-41e7-9f9d-7130f9cf6397</t>
  </si>
  <si>
    <t>b267baa2-a767-4495-9d5c-a785b0bae5ed</t>
  </si>
  <si>
    <t>a26c744f-23bd-4ffa-a521-6c5860283d83</t>
  </si>
  <si>
    <t>b4af9b77-b051-41dd-8b7b-471b203fbc90</t>
  </si>
  <si>
    <t>031e2d1e-1677-4c53-91f3-5838c98db7c2</t>
  </si>
  <si>
    <t>683c03b2-fd87-4e36-8de7-0b939161186f</t>
  </si>
  <si>
    <t>2a38f66a-7bef-43a8-899c-82cb8d4864c4</t>
  </si>
  <si>
    <t>4c65747c-41f4-4c9a-962c-d2112bd6a94a</t>
  </si>
  <si>
    <t>e522faaf-c256-4d8f-b2ee-e1a295f98b7c</t>
  </si>
  <si>
    <t>5806a694-d462-4bca-8286-d57b6bc431dd</t>
  </si>
  <si>
    <t>ba671db1-ff87-41cf-a5b0-453520e77dd8</t>
  </si>
  <si>
    <t>1b88dce8-136a-4123-9dae-9010bff5e081</t>
  </si>
  <si>
    <t>8fba2724-9ef7-459a-9406-e9bd88abc19f</t>
  </si>
  <si>
    <t>eacb2b52-1f1e-415f-b8a3-e73a13a4fc73</t>
  </si>
  <si>
    <t>ae1baba6-18e8-46e9-bb5c-d777d5ec5f85</t>
  </si>
  <si>
    <t>2a2836af-1b8d-4a0b-b121-ce8f51f16ad4</t>
  </si>
  <si>
    <t>3e667454-f724-42b4-b5b1-678a4536dbe9</t>
  </si>
  <si>
    <t>066ce9db-261a-4126-9b51-580c599b04b5</t>
  </si>
  <si>
    <t>0ba93a46-16c7-4db9-8ebb-e45dadfd924a</t>
  </si>
  <si>
    <t>e5262599-0228-435d-a526-5ac33981842d</t>
  </si>
  <si>
    <t>87010c8b-67ff-4cb5-a891-94eb2147549c</t>
  </si>
  <si>
    <t>930612ab-56d8-48c3-874a-c768ad5e39fe</t>
  </si>
  <si>
    <t>ec63e7c1-2332-48c4-a43f-9f93e8f37254</t>
  </si>
  <si>
    <t>f81e833c-870e-4f20-8eca-776ab2ae5f7f</t>
  </si>
  <si>
    <t>42faffd5-3ce9-45be-9ee0-b720ede620d7</t>
  </si>
  <si>
    <t>8d4164a1-fe84-456b-bb7f-39d18f3768b4</t>
  </si>
  <si>
    <t>2d2f7768-6e20-452c-a3c3-19807735fca9</t>
  </si>
  <si>
    <t>7602d5a1-c0fd-4a8b-8a25-4c68a1adfa3a</t>
  </si>
  <si>
    <t>cd5df756-8aa2-4a87-b7f6-51d9578b75b0</t>
  </si>
  <si>
    <t>033cd016-7659-46fd-b6a2-990b25c13b6d</t>
  </si>
  <si>
    <t>00476a11-c8c5-48e0-9235-4b6bfa876cee</t>
  </si>
  <si>
    <t>cb63bd75-72ed-48c3-b42e-7884555cb2f7</t>
  </si>
  <si>
    <t>93c86430-a115-4048-ba7e-41fa9dfd489a</t>
  </si>
  <si>
    <t>184e774e-735b-4694-8201-32e5eeb15c27</t>
  </si>
  <si>
    <t>a9ba391e-b7ae-4e69-8cdc-c28e8235cf9a</t>
  </si>
  <si>
    <t>69ece3e5-81af-4bd0-9664-1449378c3b6d</t>
  </si>
  <si>
    <t>8f7fa69b-fe82-4307-9809-cef34976d232</t>
  </si>
  <si>
    <t>591010fa-5e57-488c-b5f6-cad62161e1a7</t>
  </si>
  <si>
    <t>2b7bb543-f640-4be2-b198-c262fdb93a33</t>
  </si>
  <si>
    <t>ccf8de41-377a-44fa-87b2-42bdeba5da8d</t>
  </si>
  <si>
    <t>8b878b99-b5a9-45d1-9ca4-dc86363dc481</t>
  </si>
  <si>
    <t>3fe6caec-3e18-42b2-a969-dc264e038d41</t>
  </si>
  <si>
    <t>e4e4005f-57a0-4513-98a7-3227f81bc403</t>
  </si>
  <si>
    <t>186060a5-0d78-4bc7-81ae-1e56ea08ef34</t>
  </si>
  <si>
    <t>e3afc233-a9b2-48ec-8f32-221a01703627</t>
  </si>
  <si>
    <t>8ee35759-f07a-4f4d-a676-45d16c940e08</t>
  </si>
  <si>
    <t>c9ff4665-23a5-4042-a520-90f2246fe2f8</t>
  </si>
  <si>
    <t>8332425e-4e5e-42d8-83cd-ffe3bdc74f0f</t>
  </si>
  <si>
    <t>e1d2a09c-6c07-4b54-94de-077ac59d6fe0</t>
  </si>
  <si>
    <t>862a19fd-19c9-49a3-931b-7bcd4ac34ab3</t>
  </si>
  <si>
    <t>f13a9c5d-2ca2-4f34-a808-1a1cdef3f1eb</t>
  </si>
  <si>
    <t>8f5f4caf-517b-4467-812d-8ed91f39e082</t>
  </si>
  <si>
    <t>af7d949b-031c-4e15-af39-1e09e7e53b12</t>
  </si>
  <si>
    <t>ddd0f4af-20bd-454d-8ce0-9cecbe81fd94</t>
  </si>
  <si>
    <t>1852f5c4-5465-46d9-af6d-327d4c51031f</t>
  </si>
  <si>
    <t>35da23d3-c51d-4311-9aae-4ce831133986</t>
  </si>
  <si>
    <t>4d79b417-be5d-4a20-bd80-357f08912065</t>
  </si>
  <si>
    <t>9a3c2bfc-2bc7-415a-954b-c754a5029754</t>
  </si>
  <si>
    <t>cc479940-2045-4c8d-b41a-cf4fc8de5131</t>
  </si>
  <si>
    <t>bc0d28bc-134f-4256-a761-f3a108f67822</t>
  </si>
  <si>
    <t>fee6891e-aaba-4fc5-9f0b-0f92b2a8cd19</t>
  </si>
  <si>
    <t>54c3ef38-0130-4a20-b9d6-ce12e53668b9</t>
  </si>
  <si>
    <t>5c98d6b3-9247-4363-aa4c-8da7c489a24e</t>
  </si>
  <si>
    <t>f2ccf67f-fb69-43ca-852c-b0992b9044e1</t>
  </si>
  <si>
    <t>dcd54eca-8dc8-4caa-90dd-4e92803b7a3e</t>
  </si>
  <si>
    <t>b70b693b-37aa-4e0d-b590-db6a3cf6903d</t>
  </si>
  <si>
    <t>2ef55c7b-4e85-497d-ba03-e53f1cc25c7a</t>
  </si>
  <si>
    <t>c036ba2f-a26c-464c-a573-96efe449fcb0</t>
  </si>
  <si>
    <t>728d6566-1fac-405e-b499-58cf6ae97883</t>
  </si>
  <si>
    <t>b5676a72-c7ab-4458-8466-dc9162fbbbf4</t>
  </si>
  <si>
    <t>c8e06b34-bed5-41b4-87f3-4f447adfe9e3</t>
  </si>
  <si>
    <t>8a554869-b31f-4f1c-a155-06b94bb59511</t>
  </si>
  <si>
    <t>7bf169b4-a6d0-4637-81e5-738a88e71a25</t>
  </si>
  <si>
    <t>d78d925a-1bd7-4dc4-a960-cc2f06a7db93</t>
  </si>
  <si>
    <t>55baafe5-fbb7-44cb-99bc-3eefad60cec2</t>
  </si>
  <si>
    <t>0da75bea-d65e-4393-a692-38854459687b</t>
  </si>
  <si>
    <t>24a36649-7baf-489b-9962-cec721a5dd15</t>
  </si>
  <si>
    <t>4be1d40c-78f7-426f-a5a6-a27cfa91da65</t>
  </si>
  <si>
    <t>c7a48804-6c2f-4d65-88c4-75dfe253863e</t>
  </si>
  <si>
    <t>087f747b-9adc-46f8-8948-cde198e01c27</t>
  </si>
  <si>
    <t>74949052-c8e6-4b74-bd97-ed22ba6a9a8e</t>
  </si>
  <si>
    <t>3e7cc9a6-57cc-49bd-8430-2c4547e3981a</t>
  </si>
  <si>
    <t>e0f9b38b-e0ea-4f86-9a33-343be1db99ce</t>
  </si>
  <si>
    <t>cd236eeb-afd6-4974-8671-2886462baa4f</t>
  </si>
  <si>
    <t>3c8b404b-a53a-4ae8-a4e8-0b076aad0d50</t>
  </si>
  <si>
    <t>45fa7bc4-95dc-4340-acb7-334bf54c5876</t>
  </si>
  <si>
    <t>37568fb9-7cd8-4038-a9e2-5affee161289</t>
  </si>
  <si>
    <t>f9d56f90-0420-434d-b138-b646025de030</t>
  </si>
  <si>
    <t>09be0715-f7fc-47de-9985-82c37b232724</t>
  </si>
  <si>
    <t>684acde1-c701-4843-9030-c720cb037c8d</t>
  </si>
  <si>
    <t>f34fe714-cfc4-4a96-b0b5-c418b06a982e</t>
  </si>
  <si>
    <t>bea0a687-6c7d-4ede-ac14-1c9d9dbc325c</t>
  </si>
  <si>
    <t>f3b198c2-8ea3-44f0-85df-5b51130943a4</t>
  </si>
  <si>
    <t>69a1c902-0294-4f58-bf0a-db6ae8f0c129</t>
  </si>
  <si>
    <t>a6b3f691-9f8b-4968-872a-b49c6a27b1fe</t>
  </si>
  <si>
    <t>69f5fa7a-c0c5-4442-bd4b-ca3b21b7621f</t>
  </si>
  <si>
    <t>63e51f26-ce58-43a8-bdff-0246ce8b6415</t>
  </si>
  <si>
    <t>6275c9ba-209f-4857-953a-d87ed33c4265</t>
  </si>
  <si>
    <t>be878d29-a444-4003-a085-90f650c63c1a</t>
  </si>
  <si>
    <t>77905e49-81e8-4cd4-a218-29887e326cf2</t>
  </si>
  <si>
    <t>8a2f5dda-3cbb-4efd-b80f-0e415b9d39c0</t>
  </si>
  <si>
    <t>53b42d71-d3fe-454c-8ffe-226d02fffffe</t>
  </si>
  <si>
    <t>8a5f80fd-7a6d-43e8-80e7-a5eb06a00aee</t>
  </si>
  <si>
    <t>bafbaabb-e8a7-40eb-b46c-cbcafbc5f3d3</t>
  </si>
  <si>
    <t>e149ced0-566c-4f9d-a6cb-22014179557d</t>
  </si>
  <si>
    <t>dba73c67-e2df-4d54-916e-492ae9437f76</t>
  </si>
  <si>
    <t>2622b915-c427-4490-b438-6085c4d11ccf</t>
  </si>
  <si>
    <t>293f2399-3595-4d89-b146-aca3ed31fdab</t>
  </si>
  <si>
    <t>13cdfa54-a120-4c50-a73c-d051e942ceb1</t>
  </si>
  <si>
    <t>59df3ef2-b186-4727-81a0-24ab667331c6</t>
  </si>
  <si>
    <t>8367700e-0509-4d31-b573-fa538259a2de</t>
  </si>
  <si>
    <t>dd3cfec5-05f8-4e15-8a25-03f7a0f58ed5</t>
  </si>
  <si>
    <t>0fa51202-f558-4ad5-b707-2a97b72ecf4d</t>
  </si>
  <si>
    <t>4d6eff1d-463c-467d-9c39-2396b8cff120</t>
  </si>
  <si>
    <t>0364ba92-f28d-4ae1-8684-ac9390d291c0</t>
  </si>
  <si>
    <t>fdd6aacc-348e-4e4e-9315-a13f3006fa57</t>
  </si>
  <si>
    <t>0ca121a8-d6b7-4997-a99c-45ecf9ea687f</t>
  </si>
  <si>
    <t>2a890f6e-584f-4827-9136-a948a2277693</t>
  </si>
  <si>
    <t>ca4492c8-361b-4a5f-a2e7-8a8c2a277281</t>
  </si>
  <si>
    <t>cffbb63f-860d-4226-9a1e-969ea11f1859</t>
  </si>
  <si>
    <t>5f076b30-9b72-4d31-a192-e157e24136e0</t>
  </si>
  <si>
    <t>aeaa18ba-cc57-4b33-a212-2b7d57d5e4ce</t>
  </si>
  <si>
    <t>12b951cf-0424-4781-978f-c4f3b4c6a431</t>
  </si>
  <si>
    <t>caceb90e-fed1-4f6a-b043-ae14f19698c2</t>
  </si>
  <si>
    <t>e3e8f65d-f0ea-4d78-817b-305a5498c65b</t>
  </si>
  <si>
    <t>be654f87-f535-4476-b1ad-949bc89387aa</t>
  </si>
  <si>
    <t>376fad3d-7b31-4438-8856-ccc0c631b830</t>
  </si>
  <si>
    <t>b736dcc3-6725-433f-b8d2-13ec5d8789df</t>
  </si>
  <si>
    <t>f97e58c0-2479-4163-8ef8-fb527e992d4d</t>
  </si>
  <si>
    <t>54207aee-0a44-4f92-8629-9bafc16afaaf</t>
  </si>
  <si>
    <t>70cede6a-70ae-44a6-8bd3-3921060e0744</t>
  </si>
  <si>
    <t>5035d176-1f0d-4678-bab8-33a221598846</t>
  </si>
  <si>
    <t>de79ede5-1863-4b05-8763-c31f2714a1fd</t>
  </si>
  <si>
    <t>853172ae-e47d-4b05-a4d0-7ad9b340042e</t>
  </si>
  <si>
    <t>b4102cd9-2fcc-4d57-ae41-c8cca25864eb</t>
  </si>
  <si>
    <t>146f0620-f1ee-46cd-ad04-769558e2260f</t>
  </si>
  <si>
    <t>78937298-504a-4006-87a0-2aa8b448e66e</t>
  </si>
  <si>
    <t>18b96d3f-2cf6-4b66-9de0-68bd8f13d359</t>
  </si>
  <si>
    <t>b0450fdf-5ac8-49e6-b7aa-2097819c6ce4</t>
  </si>
  <si>
    <t>3201dc4f-533e-47ce-a5df-695fded48984</t>
  </si>
  <si>
    <t>b4989da1-1e92-40a7-807e-25caca1a475e</t>
  </si>
  <si>
    <t>06b84204-d57a-4201-b98e-511c1f215559</t>
  </si>
  <si>
    <t>2620de87-3bc1-4325-bd1d-e78cf6172bab</t>
  </si>
  <si>
    <t>7b1aa077-0ce3-4180-a893-2a20889ec8d6</t>
  </si>
  <si>
    <t>81697161-e28c-4c3d-8031-c244444c7dc7</t>
  </si>
  <si>
    <t>2010a014-389d-434c-902a-60c48d433e76</t>
  </si>
  <si>
    <t>014cf728-1f72-46db-a309-aa4118a593b6</t>
  </si>
  <si>
    <t>18509c88-84c0-4684-94e4-f2b864956093</t>
  </si>
  <si>
    <t>54a11487-c263-40e8-8720-6cbd7d7d1bfe</t>
  </si>
  <si>
    <t>a50182e0-635f-4ec8-8d0b-a05006eaece9</t>
  </si>
  <si>
    <t>28a2c137-d974-415c-a584-778bf8ab6904</t>
  </si>
  <si>
    <t>50a379dd-41c1-47da-bda5-f22b0f4049f6</t>
  </si>
  <si>
    <t>411cb4fd-d479-4abe-9621-fa39e1ea49c6</t>
  </si>
  <si>
    <t>6f7bcad8-992b-440b-8b59-236f2ebed564</t>
  </si>
  <si>
    <t>3b7c944c-a03b-4ddb-998e-beb6126ff39f</t>
  </si>
  <si>
    <t>e6e7e215-7099-44ef-84e3-e95de6b15588</t>
  </si>
  <si>
    <t>ea5fc351-2d28-41d2-979e-3664e8285c8a</t>
  </si>
  <si>
    <t>4bdfb113-8b20-423b-a0a6-edda9f0d3ad0</t>
  </si>
  <si>
    <t>baa82afb-4898-4646-99c7-13250448c0be</t>
  </si>
  <si>
    <t>f5e01997-fbd2-43ad-9972-78a4e725db5a</t>
  </si>
  <si>
    <t>50cd386c-71d7-459a-a7dc-7e69bb762bb0</t>
  </si>
  <si>
    <t>a4ff7972-762b-48cb-95ed-f034c3324f8a</t>
  </si>
  <si>
    <t>db39fedd-c2c6-4370-8b59-f0d3ca2da092</t>
  </si>
  <si>
    <t>32b87d62-09e3-47eb-a935-0fe31c1a0c31</t>
  </si>
  <si>
    <t>9f9af6a2-c57c-4a02-9d5b-4b885d9fc7ba</t>
  </si>
  <si>
    <t>024f37dc-4f03-4f19-a6d5-d2a5f02fcda1</t>
  </si>
  <si>
    <t>844fac78-b2f6-4948-9422-d39318874ccc</t>
  </si>
  <si>
    <t>a5fa83dc-4725-4f4f-a736-c82cb6763af1</t>
  </si>
  <si>
    <t>a2c6ef5d-ddc9-4f3d-a6b9-195290210524</t>
  </si>
  <si>
    <t>4e708600-b9c0-4446-91aa-92b7db021d7f</t>
  </si>
  <si>
    <t>cf1f7ec5-7b11-4272-a498-126c508188e7</t>
  </si>
  <si>
    <t>30795329-a221-4818-9645-1f7d5fdca117</t>
  </si>
  <si>
    <t>809b7b3d-8cb9-42e3-a0d3-be0ace38a494</t>
  </si>
  <si>
    <t>40d78479-4251-4eea-9481-e255dd85c37a</t>
  </si>
  <si>
    <t>e0063b86-3aa8-4e76-a091-6398e70a6404</t>
  </si>
  <si>
    <t>f43d6e6e-d921-42f2-bd44-413717ba7a09</t>
  </si>
  <si>
    <t>7059d941-c40e-461f-bfe8-48970c978c94</t>
  </si>
  <si>
    <t>df7d98e8-adfa-4dc2-a422-2f4df2015513</t>
  </si>
  <si>
    <t>f0262035-cd24-4ff2-a55b-069a1ae87e93</t>
  </si>
  <si>
    <t>36596519-7ddb-4904-81d3-458b6957fe93</t>
  </si>
  <si>
    <t>ad4b4097-d347-42ab-a8b5-db74ac569244</t>
  </si>
  <si>
    <t>8541f5b9-067b-4a11-b1b1-b7d523b15f6a</t>
  </si>
  <si>
    <t>dd1f4cb7-c4f4-4da9-9fe1-30b66be55e54</t>
  </si>
  <si>
    <t>ffa31b25-a45c-42ce-8f50-7e532b5ce637</t>
  </si>
  <si>
    <t>a12a3212-d7c7-4e7a-a8e3-8632699fec9e</t>
  </si>
  <si>
    <t>706b1f22-3df3-4673-9e0e-69a448fa89dd</t>
  </si>
  <si>
    <t>94a512ce-2aff-4f99-87a2-e7f050713a6f</t>
  </si>
  <si>
    <t>7ca4836d-8234-4171-85a1-3ef0cb1a8a1f</t>
  </si>
  <si>
    <t>afed9c18-c988-4e56-ab5c-0f4d67fc8f9c</t>
  </si>
  <si>
    <t>1ea2fd97-a968-4957-96f5-6ce420619266</t>
  </si>
  <si>
    <t>977b7961-fe28-4a1d-ac98-be068b4e53c1</t>
  </si>
  <si>
    <t>d44cd18b-40af-4b29-8a06-bb202c79e5ab</t>
  </si>
  <si>
    <t>7f7bff80-cfcc-4f1e-b8ab-05106f40e82a</t>
  </si>
  <si>
    <t>ba80ec88-65d3-4ac7-aa18-0bcf6b2b405f</t>
  </si>
  <si>
    <t>c994718e-2697-434a-826c-7753b6251270</t>
  </si>
  <si>
    <t>ff7c2fc2-0898-40bd-ae24-cf0984bf6fc1</t>
  </si>
  <si>
    <t>c8f0684f-2262-4632-bcd5-d69350d60ecb</t>
  </si>
  <si>
    <t>32fad87c-052f-44b0-a05a-9c6865bbd273</t>
  </si>
  <si>
    <t>6a1cc695-21ea-4a2f-9f31-272d26d86658</t>
  </si>
  <si>
    <t>0ffdf8ff-d56f-46ea-9b1b-a2fa7bb4091a</t>
  </si>
  <si>
    <t>fcc27a70-9025-42d3-bc68-0e54a34cb5cf</t>
  </si>
  <si>
    <t>6eeefa16-39c3-4cdf-bff2-0d2f7e5a0884</t>
  </si>
  <si>
    <t>24dfe5d1-705a-4b80-8918-bf9b21d13097</t>
  </si>
  <si>
    <t>c1a0705b-fb3c-4184-b4aa-704553e18e9a</t>
  </si>
  <si>
    <t>bfbfd06f-714a-4fe2-b52d-6131ed8a8b53</t>
  </si>
  <si>
    <t>f568cd52-0041-4f69-a4a8-ec3f892b16c2</t>
  </si>
  <si>
    <t>60b6c48b-fcb9-4704-9768-03cfda3f9a0b</t>
  </si>
  <si>
    <t>f5188908-63eb-4c0e-b489-b11ac389629c</t>
  </si>
  <si>
    <t>d3d39a85-420f-4d2a-a82c-46028cfb0248</t>
  </si>
  <si>
    <t>61b42f9a-e9cf-4180-8806-776f5c5fb3aa</t>
  </si>
  <si>
    <t>7e4eb011-913a-4f9e-bdba-83068529a39b</t>
  </si>
  <si>
    <t>53091062-906d-4d1b-b862-4de61cc7314c</t>
  </si>
  <si>
    <t>49d19500-31f6-43ef-b14c-4037837cad96</t>
  </si>
  <si>
    <t>7abb44fc-1d5e-4af8-a572-71d527484dd6</t>
  </si>
  <si>
    <t>869579e0-9934-44e6-b484-bfc159743b82</t>
  </si>
  <si>
    <t>e9ed2f50-461c-4bb0-8d01-91401f76013b</t>
  </si>
  <si>
    <t>922ee255-c42b-40fb-bc2a-257965f0f85a</t>
  </si>
  <si>
    <t>266d52a9-ad9a-4870-9c62-169dd4e3b679</t>
  </si>
  <si>
    <t>904f41e2-e4ea-40c3-979f-ece49c8abdc7</t>
  </si>
  <si>
    <t>eeb49c37-b91c-4eac-ad03-5aad1b020d4e</t>
  </si>
  <si>
    <t>c8d02449-4ebd-4449-a5af-5e7ffcb638f5</t>
  </si>
  <si>
    <t>0e7a3a97-1270-41fe-b01a-5a766334b306</t>
  </si>
  <si>
    <t>8e10aa69-2022-4e54-82f5-9ee830cd8de7</t>
  </si>
  <si>
    <t>b6c61598-1b21-4ec4-9ffb-90500a7fb9f7</t>
  </si>
  <si>
    <t>a3734546-0636-44f1-9e6f-cc303c717ae0</t>
  </si>
  <si>
    <t>9002442c-a643-446b-b595-7ee7d4f25b9f</t>
  </si>
  <si>
    <t>6c0f3bb6-d0b4-495d-ab83-a72c55a8bba7</t>
  </si>
  <si>
    <t>6fb83e77-867f-4611-a5ff-e11be937ba63</t>
  </si>
  <si>
    <t>1f812023-fb3d-4850-9943-18c05bc16c5c</t>
  </si>
  <si>
    <t>a1908a36-6ad1-49b7-bdd7-83c23c6a5abc</t>
  </si>
  <si>
    <t>5235b29a-8f85-41cd-8a3d-c2b9af7e3822</t>
  </si>
  <si>
    <t>921abe44-f502-488a-9689-8da003c36391</t>
  </si>
  <si>
    <t>417ff9c6-6141-4cb6-8b1b-215bf358f02e</t>
  </si>
  <si>
    <t>c4438451-dd15-4f86-803f-871e277c91ec</t>
  </si>
  <si>
    <t>db46c377-ab32-466d-92d3-bfe8ceea2c6d</t>
  </si>
  <si>
    <t>ec705297-8641-47ec-9d85-6539e5562ff4</t>
  </si>
  <si>
    <t>03ff7c5e-4f67-4d61-9ba6-02b07e193cf9</t>
  </si>
  <si>
    <t>b38b9ded-036c-435e-8d27-010ee3fd564c</t>
  </si>
  <si>
    <t>cb98f758-2ff6-49bc-b2e8-ae3fdd42d7a7</t>
  </si>
  <si>
    <t>55fe050c-07b6-4c65-9b4a-f2a2b33f2dd6</t>
  </si>
  <si>
    <t>f2020196-2e9a-410b-8897-a724e56d2cc4</t>
  </si>
  <si>
    <t>e40e33bf-ebc8-4676-9861-f215d50919e3</t>
  </si>
  <si>
    <t>e8ebe005-a65c-4dc1-a170-ea905019ebe6</t>
  </si>
  <si>
    <t>b6652020-b9ce-4a37-8914-09f532e6c16b</t>
  </si>
  <si>
    <t>78c8eca5-c844-4f93-b164-8c1f220bb82f</t>
  </si>
  <si>
    <t>82e0c598-577d-488d-8f93-715f59d2831a</t>
  </si>
  <si>
    <t>458f344e-5745-490b-91be-2ae7ad3d1e5a</t>
  </si>
  <si>
    <t>fd17f33d-9a9c-4d5a-b620-f85cc7fe9b8d</t>
  </si>
  <si>
    <t>48859981-5eb4-444a-8c4c-982d18c9fe77</t>
  </si>
  <si>
    <t>c365eecb-a854-4229-bbc8-2761fdea25d6</t>
  </si>
  <si>
    <t>2de16da1-c99c-4ae0-afc7-cb9fbf8d7138</t>
  </si>
  <si>
    <t>46cceb66-2804-482e-8008-6cc457e95e05</t>
  </si>
  <si>
    <t>07e9568b-e0f5-4394-bd6b-50f73e6a8c55</t>
  </si>
  <si>
    <t>c692b103-0b2c-41d2-ba6b-54ed39dbfae8</t>
  </si>
  <si>
    <t>c026b906-ddee-4620-953d-99c5396bf66f</t>
  </si>
  <si>
    <t>e1a8ca91-4df3-4950-ad76-25e81b71fa20</t>
  </si>
  <si>
    <t>7d7af027-4595-444f-a6de-24951badb5e7</t>
  </si>
  <si>
    <t>6b3afdbf-26da-4248-beec-52381f9ff3d2</t>
  </si>
  <si>
    <t>c2b9f087-abd9-45c0-bcd5-bb09f55641e6</t>
  </si>
  <si>
    <t>5115c397-47f6-4abe-ae1b-1b57d0fd7092</t>
  </si>
  <si>
    <t>75056c31-7f34-436d-9055-198438816364</t>
  </si>
  <si>
    <t>64e82394-9667-4611-9da1-77f45f5706e7</t>
  </si>
  <si>
    <t>bc62065b-be54-4d9a-a843-84f177bd2944</t>
  </si>
  <si>
    <t>31cd1346-fb9b-499e-aa83-9b8375fbc398</t>
  </si>
  <si>
    <t>c5c1bf3f-59ed-46a1-af60-dad82b6f02d8</t>
  </si>
  <si>
    <t>c07183f3-424e-462a-9398-07c2f21174eb</t>
  </si>
  <si>
    <t>2188a635-ad52-4e78-9043-8b943403939f</t>
  </si>
  <si>
    <t>e08b97df-bd2d-41ef-96ae-97e2bbfa272a</t>
  </si>
  <si>
    <t>Fetih</t>
  </si>
  <si>
    <t>dc92692f-f463-484d-9d61-33e92add0332</t>
  </si>
  <si>
    <t>ed37ef7a-b0d9-4d2d-979c-12cef5386bdd</t>
  </si>
  <si>
    <t>63bbce65-8492-4edb-888e-deecbf455991</t>
  </si>
  <si>
    <t>21a96fd6-e12a-4965-9d51-915846dc5ac1</t>
  </si>
  <si>
    <t>8934cc38-9f67-447c-9c75-6dbf4c54cbd8</t>
  </si>
  <si>
    <t>a8550ae2-ee93-4119-961e-c8792cfbcf87</t>
  </si>
  <si>
    <t>227898f2-3327-4cbf-9b8f-bc9cd2e017da</t>
  </si>
  <si>
    <t>c9001f08-b54f-4c0b-9f52-967906aed64f</t>
  </si>
  <si>
    <t>14b53910-8af2-4176-8ccb-af2222d13736</t>
  </si>
  <si>
    <t>622b4361-8519-4468-bb66-3c8c549712a7</t>
  </si>
  <si>
    <t>c8860ea7-17a1-431c-8d92-9b44749b1c7e</t>
  </si>
  <si>
    <t>4bfedd34-bb23-40be-a8a5-317df4df042b</t>
  </si>
  <si>
    <t>4658289a-67b2-4003-8ba0-6ca11b4273dc</t>
  </si>
  <si>
    <t>856750b5-0c4d-4e15-902c-27ac286a5c91</t>
  </si>
  <si>
    <t>2433c186-3b00-4da3-b530-c16b473db3ad</t>
  </si>
  <si>
    <t>49494f20-d57c-432f-b63d-a1ba334b9bbc</t>
  </si>
  <si>
    <t>240f9948-994f-4a2f-9011-cf1d6a301a59</t>
  </si>
  <si>
    <t>3c974a84-9313-4860-9263-4e4bafce4987</t>
  </si>
  <si>
    <t>0034e2aa-7d40-4f76-ae81-6d0a2cd45c0c</t>
  </si>
  <si>
    <t>1f093663-80aa-4716-8999-ed26a061e92c</t>
  </si>
  <si>
    <t>7efeba4d-f2d9-42a8-ab52-7e91a06f48d5</t>
  </si>
  <si>
    <t>b78ffdb1-23a1-46b5-b2e1-322f1713d642</t>
  </si>
  <si>
    <t>d91400a2-f4b1-4100-a737-9f45a1b1c3e3</t>
  </si>
  <si>
    <t>639f9d58-f052-4958-b559-c6e32f08992b</t>
  </si>
  <si>
    <t>f0ba208c-0f58-4fec-879f-491c38bcd353</t>
  </si>
  <si>
    <t>11c13d70-2374-4c68-934d-652790c785cc</t>
  </si>
  <si>
    <t>78150ebd-1b02-45e4-b3a8-c9db74797649</t>
  </si>
  <si>
    <t>5065b2a7-28a7-4bd8-a652-c477156de6c7</t>
  </si>
  <si>
    <t>f472869e-dda7-4909-aaf4-f3df3bd0fa06</t>
  </si>
  <si>
    <t>ce7c47f6-ce4d-4cc0-afaa-feaf1ba22b7a</t>
  </si>
  <si>
    <t>477ff07c-5544-41e4-bd17-5b3063d7236e</t>
  </si>
  <si>
    <t>61446b9d-2de2-4722-9a47-a0fccd538cd9</t>
  </si>
  <si>
    <t>643e7114-448e-41d7-b5cd-abf90f6a0846</t>
  </si>
  <si>
    <t>9fa70b88-ee32-475f-ab0e-c6525db048f5</t>
  </si>
  <si>
    <t>69bf6f0a-f1e6-4ea2-85ae-0c07ddba11a4</t>
  </si>
  <si>
    <t>8bac462b-f2e2-4912-85c5-889ee20b4951</t>
  </si>
  <si>
    <t>78efd4be-2ae4-4907-960e-54d6e2b3ee76</t>
  </si>
  <si>
    <t>b9991b29-5161-4f1b-b43a-557ac6bf0350</t>
  </si>
  <si>
    <t>da1d1903-0c92-4f74-96b8-d41351cf7c09</t>
  </si>
  <si>
    <t>3c649c57-4871-4c31-9b01-d7295d166cbc</t>
  </si>
  <si>
    <t>914b8a4a-b297-4381-b9d4-e3c3fe66ade4</t>
  </si>
  <si>
    <t>d8fb0ba1-c51b-4648-a8e1-bdfdb2a261e9</t>
  </si>
  <si>
    <t>eb89662d-7cc2-4321-8018-e62b402522af</t>
  </si>
  <si>
    <t>17b05dd4-40bb-4809-9921-052d6f0cfa29</t>
  </si>
  <si>
    <t>32cb941a-f9c2-4cbd-ab3c-38b122044640</t>
  </si>
  <si>
    <t>8d1f7346-4ad2-4096-9d8a-8b81640f2dc9</t>
  </si>
  <si>
    <t>99523e28-67ab-4c26-a357-e74e5de1cad2</t>
  </si>
  <si>
    <t>08f92e31-54ea-41b7-b742-ee4a1b16f8b3</t>
  </si>
  <si>
    <t>5878a629-57d6-4214-af11-777c9cd9c33c</t>
  </si>
  <si>
    <t>16519906-cdda-4785-81bc-a0a4c7c7925d</t>
  </si>
  <si>
    <t>b014c27d-72cc-45a6-aad0-4e6b1295b887</t>
  </si>
  <si>
    <t>de33cb39-8f3e-4cd6-b56b-4819545c6435</t>
  </si>
  <si>
    <t>da5fffe1-89bf-4692-87be-b0048ac0e7de</t>
  </si>
  <si>
    <t>103642a6-c987-43df-b0ce-54d4c7552912</t>
  </si>
  <si>
    <t>8d53fdb0-46eb-460f-b212-9dd902118494</t>
  </si>
  <si>
    <t>e9691df6-d102-49c1-8925-9eea005b517e</t>
  </si>
  <si>
    <t>35822567-6bd7-4f88-93fb-d4e9220211af</t>
  </si>
  <si>
    <t>1ffcf768-6dad-4b5b-ac16-c57ad0bcdb94</t>
  </si>
  <si>
    <t>5c8d73df-a402-40ed-99a7-6cf970fcf7b8</t>
  </si>
  <si>
    <t>f96647d4-0f4e-4cf6-87f6-4f2eb070424c</t>
  </si>
  <si>
    <t>7be7efd9-f0ad-4924-8ac3-50e9d9302c89</t>
  </si>
  <si>
    <t>9032c5c6-e8e7-454a-b42f-1b09b3145be2</t>
  </si>
  <si>
    <t>4abfb69c-a27d-4efa-a124-c604a4ffd998</t>
  </si>
  <si>
    <t>9eb26d6b-6442-4231-b802-dbe824b1209c</t>
  </si>
  <si>
    <t>3ec6c2aa-9b78-43c4-9f35-81d58f509e3f</t>
  </si>
  <si>
    <t>da86a6d2-9258-4561-9a63-0878ae064ca0</t>
  </si>
  <si>
    <t>37969678-fb0b-45fe-bb54-a088d53a95e0</t>
  </si>
  <si>
    <t>3e5721ab-4498-421b-8f3a-339adba22eba</t>
  </si>
  <si>
    <t>b61501f8-fa5c-4b54-b4da-a1f41f55cfc4</t>
  </si>
  <si>
    <t>1935f9c7-cde4-4179-bdd6-82de0df295b6</t>
  </si>
  <si>
    <t>e8234c0a-f5b8-4031-b799-802b3e01e169</t>
  </si>
  <si>
    <t>5ac4e957-2797-4e17-b3f4-b56f6babf330</t>
  </si>
  <si>
    <t>281cf356-1fd1-4116-8926-fd5ef5a17806</t>
  </si>
  <si>
    <t>13f4a8b4-6ec1-4459-879b-ce9c45e5ba6c</t>
  </si>
  <si>
    <t>3157082b-4907-496e-b0b2-39f516bce268</t>
  </si>
  <si>
    <t>6cfdde76-b5ec-4213-a97b-47a9181cda8a</t>
  </si>
  <si>
    <t>d4e9a825-44f7-479f-ad32-652f6e54ec89</t>
  </si>
  <si>
    <t>1dbe110e-cc1b-4ba9-9717-93623f01e361</t>
  </si>
  <si>
    <t>a576df5c-54a4-442e-be06-76d3d0595091</t>
  </si>
  <si>
    <t>7a56ae4f-9d93-4d97-a3dd-2c2cb16473b6</t>
  </si>
  <si>
    <t>cafbe82d-aa63-43d2-a3d6-3c9375ad6257</t>
  </si>
  <si>
    <t>a7120098-d69d-4709-af95-858924720377</t>
  </si>
  <si>
    <t>e585e632-75dd-4300-a0bc-32879264539c</t>
  </si>
  <si>
    <t>49d8fdfd-bbe9-442a-aa4e-7b4a1c2179d5</t>
  </si>
  <si>
    <t>997a4fc7-a96b-4bac-a648-da41162e19b0</t>
  </si>
  <si>
    <t>0f30f8b9-ab1c-4447-a17b-87c7e42568ab</t>
  </si>
  <si>
    <t>b3523fa4-67e2-46a5-8886-1b48f38a2fe4</t>
  </si>
  <si>
    <t>4c2f4e1f-d10c-41f1-8a0e-5c3b6ba4fd7b</t>
  </si>
  <si>
    <t>0cfa3b70-669f-41a6-9213-4a3525ee1ffe</t>
  </si>
  <si>
    <t>4a125bc1-9ef2-4032-ac7c-8af8f05874d3</t>
  </si>
  <si>
    <t>bedbc28b-cf9f-42aa-b7b6-a9e4fdb32c6b</t>
  </si>
  <si>
    <t>33f00446-50d2-4bfe-8f51-95aedea34ced</t>
  </si>
  <si>
    <t>91d85d97-1ac7-4029-b966-46010b3ef749</t>
  </si>
  <si>
    <t>f1b5c839-acf8-4def-a5eb-86afde7ef368</t>
  </si>
  <si>
    <t>c4c360cc-15c3-4cc7-a546-67ef12b23081</t>
  </si>
  <si>
    <t>8f02a666-5996-41fe-9bf5-78b8c8591889</t>
  </si>
  <si>
    <t>32deff7b-d2e5-46ba-a661-f66e96355e65</t>
  </si>
  <si>
    <t>b2c2ff10-a31c-4712-a13f-3139d72275f1</t>
  </si>
  <si>
    <t>bd911f2d-d223-4b90-a75d-cba9ad652732</t>
  </si>
  <si>
    <t>4bfae229-9afe-4df2-b552-6bb136377ba7</t>
  </si>
  <si>
    <t>f6ed613a-c66b-4df6-8b83-a9ed17bdb4b7</t>
  </si>
  <si>
    <t>f665a9f6-f187-4587-9671-da871cd3d065</t>
  </si>
  <si>
    <t>cbf8145f-de3e-4eae-8cb6-c24ba41b6440</t>
  </si>
  <si>
    <t>e077e310-04af-4099-89d9-be52bf496e4e</t>
  </si>
  <si>
    <t>9e35cb60-235a-4aa4-b7d9-b3cb00116906</t>
  </si>
  <si>
    <t>94ba0f0c-d92c-4e3b-bec2-00a2e41a3f73</t>
  </si>
  <si>
    <t>9cc6ba11-9c42-40a8-b05d-ff540a78bcb8</t>
  </si>
  <si>
    <t>2dc21ec0-c5c0-4e46-8d13-dfbd1f6f12b9</t>
  </si>
  <si>
    <t>bc44783a-382c-41e6-9432-2626381da526</t>
  </si>
  <si>
    <t>09008294-9f87-4c3b-b075-09ebf10f5a4b</t>
  </si>
  <si>
    <t>a8a69cb0-24e7-4f9d-9c0c-bbf211978f01</t>
  </si>
  <si>
    <t>dfa2c019-77bd-43a0-9633-009d73e390c2</t>
  </si>
  <si>
    <t>2120a812-9f09-40e0-aaed-0881fcff3354</t>
  </si>
  <si>
    <t>00ae8d58-edb0-426f-b41c-6c827c034c11</t>
  </si>
  <si>
    <t>fd383035-6498-47b5-aad1-5c2956fa8e77</t>
  </si>
  <si>
    <t>ccb4b7c1-e5ab-4942-b325-a10dad50d47c</t>
  </si>
  <si>
    <t>11f5e707-8f43-4869-970e-36a07b7b5bf3</t>
  </si>
  <si>
    <t>3f2db415-c966-4a70-9433-1c89299d7c8a</t>
  </si>
  <si>
    <t>ad6c6195-fb70-48ab-8c09-707bdd36777c</t>
  </si>
  <si>
    <t>bdd025ac-423c-4fae-9be3-b665dcc85ad2</t>
  </si>
  <si>
    <t>c0cd5b68-8b21-4c40-917b-8238eccaa47b</t>
  </si>
  <si>
    <t>7b3bf85f-57c0-410a-a7ee-28be404e77b4</t>
  </si>
  <si>
    <t>53c2a02b-8453-4f12-98d0-cac233c3f44f</t>
  </si>
  <si>
    <t>efaa4973-297f-487d-803a-431019301a7e</t>
  </si>
  <si>
    <t>f1da6e19-a051-4e1f-8762-78f279d8be5e</t>
  </si>
  <si>
    <t>1d9b4744-a883-49da-a451-895440fc9119</t>
  </si>
  <si>
    <t>e0cd7ab4-ed75-4840-aa5c-55678c0bd061</t>
  </si>
  <si>
    <t>9665f4ed-c60f-4379-8f1e-365d5255e190</t>
  </si>
  <si>
    <t>f9ecdf3c-08a5-439e-9771-9a3c09c44152</t>
  </si>
  <si>
    <t>5010c74a-be65-417e-b18b-a31962967939</t>
  </si>
  <si>
    <t>dea0138d-1d00-4575-ba01-ca0d7b85e2ff</t>
  </si>
  <si>
    <t>aa8d5832-1fbc-40fd-8ae5-e1879896c89f</t>
  </si>
  <si>
    <t>a573d3be-be00-4a59-ab42-d0e22b77eca6</t>
  </si>
  <si>
    <t>8e24e35a-2b26-4025-afcd-eb3871c0707b</t>
  </si>
  <si>
    <t>fa1d5971-c95f-4591-a3ae-08f1731c003f</t>
  </si>
  <si>
    <t>76a09915-9d85-4124-aca2-7b5065be3c21</t>
  </si>
  <si>
    <t>129619a2-63ac-4767-8b86-ba920d10f868</t>
  </si>
  <si>
    <t>d1957049-d154-4cd2-b6ad-0bd2089647f8</t>
  </si>
  <si>
    <t>8bd9a367-ec34-429a-81af-f10d60c1fa6b</t>
  </si>
  <si>
    <t>e920d977-aee0-4f8e-8b66-f197cc348333</t>
  </si>
  <si>
    <t>5211f45c-681e-46d5-ad24-e0f5ebe0a3d4</t>
  </si>
  <si>
    <t>c531ce8d-bee1-4741-a06e-37fb78e4491f</t>
  </si>
  <si>
    <t>f10cf433-063e-435b-bc97-22f89bf403c3</t>
  </si>
  <si>
    <t>5ed9cb83-4717-4159-803b-e719200d6390</t>
  </si>
  <si>
    <t>cacdd060-db3e-4eda-a66c-0ee97af1164e</t>
  </si>
  <si>
    <t>63039d25-cb63-4474-bf46-d9999671c8fd</t>
  </si>
  <si>
    <t>174dc0a6-a97d-425f-961b-b9bc0fc29314</t>
  </si>
  <si>
    <t>1d6acef2-1c6e-4c3d-8782-60b7b143bc2f</t>
  </si>
  <si>
    <t>fb5ff309-7a27-4466-928b-0dffcc3d0c9d</t>
  </si>
  <si>
    <t>40a7de95-e601-49e8-9dbb-0ec398ae0672</t>
  </si>
  <si>
    <t>28ad98bd-e8c8-4a89-9926-83ba6ed28acc</t>
  </si>
  <si>
    <t>8c321483-3006-42b7-b798-8655f6e9e258</t>
  </si>
  <si>
    <t>af0bf55a-2924-4613-bee6-88070fc765b7</t>
  </si>
  <si>
    <t>efa57cc7-49f2-4b4d-88b8-f72979a07f02</t>
  </si>
  <si>
    <t>d7572486-5f04-4a9e-af99-73c8222ce77f</t>
  </si>
  <si>
    <t>4a8dccd1-af31-45b7-92cf-15250cc47491</t>
  </si>
  <si>
    <t>a1efb9ed-78fa-4343-90fb-c6bf216fc63b</t>
  </si>
  <si>
    <t>e24527da-597c-47c4-adeb-f111749d0951</t>
  </si>
  <si>
    <t>8192eaf7-1276-40c5-85c3-cb29ad5c86d6</t>
  </si>
  <si>
    <t>ae9f2475-64a7-4336-b013-2a181159c6fd</t>
  </si>
  <si>
    <t>ee797267-d804-488b-b4ff-53decf58f09e</t>
  </si>
  <si>
    <t>ab6bc6cb-70ec-4c42-9d60-2f762a2f61ba</t>
  </si>
  <si>
    <t>8c4601b5-81b2-47be-bd11-7b81ab497c8c</t>
  </si>
  <si>
    <t>03c708f7-de94-4ab5-a1e6-864f119f5c3a</t>
  </si>
  <si>
    <t>e64dc300-ccd8-4c5b-894d-7dcbdf8b069d</t>
  </si>
  <si>
    <t>756b8f78-8fe9-40d7-a02d-12c32ae22663</t>
  </si>
  <si>
    <t>7901899b-2413-4952-a341-60995144faed</t>
  </si>
  <si>
    <t>941340c7-f5d5-4a75-8194-415281a1bf0e</t>
  </si>
  <si>
    <t>2e607385-bebd-47b8-b9e1-a824cdd9633d</t>
  </si>
  <si>
    <t>c0a113a9-6ff8-4e36-a124-b4c3365913f5</t>
  </si>
  <si>
    <t>ffc3fe3e-1fd8-4979-a90d-7b8a076be0d2</t>
  </si>
  <si>
    <t>48e0df69-7fcc-4766-8b4f-6fe528e31796</t>
  </si>
  <si>
    <t>ace911c9-e48d-47ce-855a-09ceecfaba68</t>
  </si>
  <si>
    <t>b5c92b5b-ec54-498f-837e-37f86e010b2d</t>
  </si>
  <si>
    <t>22428657-2d22-4d5b-a53a-54216acc9d31</t>
  </si>
  <si>
    <t>a63ef0fc-6025-4e2b-8e3d-aee99686709f</t>
  </si>
  <si>
    <t>7144a29d-a015-4051-8179-7a1b175c696d</t>
  </si>
  <si>
    <t>6a2d3f94-b7d3-4bc0-8fac-6dc574a76572</t>
  </si>
  <si>
    <t>143cef16-4e60-44bc-a67c-800aa475f84f</t>
  </si>
  <si>
    <t>1ef9cdfe-820b-42ac-ac28-2a5f93ea1f11</t>
  </si>
  <si>
    <t>aed1337a-b1b5-4f38-af45-9159b9a24cdd</t>
  </si>
  <si>
    <t>cd8c2e75-8073-4f50-a4f9-2424a371ff74</t>
  </si>
  <si>
    <t>ec1fc91b-5a93-4d04-9910-06ff352896b7</t>
  </si>
  <si>
    <t>15618507-85f0-4aa5-9ae5-e6713e06f53f</t>
  </si>
  <si>
    <t>081ce192-0f6d-473e-b10c-bbc688833606</t>
  </si>
  <si>
    <t>851abc0d-cf9d-472a-979f-f8a5edf72e1a</t>
  </si>
  <si>
    <t>929e3515-8750-498f-880d-7f6ae31192b4</t>
  </si>
  <si>
    <t>ba139e54-5482-4a88-83e9-c7f6b70416c0</t>
  </si>
  <si>
    <t>c3ee7f38-d8eb-43ad-a16d-89e5b9d394c1</t>
  </si>
  <si>
    <t>7f7f417a-702e-41eb-81ba-122d8c63fb29</t>
  </si>
  <si>
    <t>d24d33b8-db7e-4c71-a8c2-9c075157ceb7</t>
  </si>
  <si>
    <t>2e00f5c8-5b45-4f67-b9a1-e86da177f35b</t>
  </si>
  <si>
    <t>Aydınl</t>
  </si>
  <si>
    <t>46535c42-f2b6-4d07-8024-33d7230bb8f6</t>
  </si>
  <si>
    <t>8db3c5ef-ae9c-48ba-9df3-cd5b4e593c16</t>
  </si>
  <si>
    <t>c0195be8-e810-478e-a052-daec41f8c55a</t>
  </si>
  <si>
    <t>9b3a8a9b-26a0-4af0-b510-e17c1e043788</t>
  </si>
  <si>
    <t>f41a6979-cb00-43fa-8991-2faf4650b3d5</t>
  </si>
  <si>
    <t>d0a72e24-ac1f-410d-8570-b3a0e89315b8</t>
  </si>
  <si>
    <t>440eb51e-ce2c-4edb-b811-705721b49d29</t>
  </si>
  <si>
    <t>adc28ddb-e987-4bec-a919-c78ed03dcd46</t>
  </si>
  <si>
    <t>f4cb5489-61c0-4732-a963-7fb9d516f0be</t>
  </si>
  <si>
    <t>3a95eded-39d4-49c5-b048-1ab194b6fee5</t>
  </si>
  <si>
    <t>3c570566-15d6-4a1c-b4ae-3518370d7b2f</t>
  </si>
  <si>
    <t>6a891b90-c1a1-4ee7-94e4-74404129ea6d</t>
  </si>
  <si>
    <t>27ac2fcb-288e-4096-b261-3b739a7b4755</t>
  </si>
  <si>
    <t>81991d4a-2fed-42bc-bc33-9472a1f3d9a7</t>
  </si>
  <si>
    <t>907ba66f-83de-4ba5-894f-d1d784a8de68</t>
  </si>
  <si>
    <t>bad18810-3fd8-4233-aab0-f1134f8a4eb6</t>
  </si>
  <si>
    <t>a946c449-a456-48e8-b788-76e63aaeadde</t>
  </si>
  <si>
    <t>bffad96d-a5bc-47d4-87ef-33b386021ad3</t>
  </si>
  <si>
    <t>4a27abfb-fb38-4393-9b08-0015d1ca85b6</t>
  </si>
  <si>
    <t>e81a3a59-34a5-4947-b298-b47944a30cca</t>
  </si>
  <si>
    <t>c01d39ac-1500-4901-bb7e-6c3506d35f3b</t>
  </si>
  <si>
    <t>7daf5dc0-87d5-4023-86b1-cba80ba996ea</t>
  </si>
  <si>
    <t>279e56e2-7961-47b4-bb1a-c95a4845e02f</t>
  </si>
  <si>
    <t>452d32db-8321-4255-9bde-6354958da17b</t>
  </si>
  <si>
    <t>7cd16992-e5a9-40a0-abaa-341c61ad6dc4</t>
  </si>
  <si>
    <t>5180e679-c08e-4bae-82e2-62b37007ec63</t>
  </si>
  <si>
    <t>b1ff95d7-970d-414f-978e-652a16f3528b</t>
  </si>
  <si>
    <t>8e0c6609-0907-45ab-a4a8-ccf5968ca65b</t>
  </si>
  <si>
    <t>e1fbaf7a-567d-40aa-803e-e4040f9bd3a2</t>
  </si>
  <si>
    <t>9121ca8d-18ad-4bdb-ad1e-5501eb515acc</t>
  </si>
  <si>
    <t>ff4e67b5-c709-4dba-9bba-33afcaeb6dd3</t>
  </si>
  <si>
    <t>e0efcd5b-330c-4630-bf1a-ce49b35cff57</t>
  </si>
  <si>
    <t>378dce87-4ae8-4e3b-936f-918a73435de6</t>
  </si>
  <si>
    <t>34bdc821-e7ba-43da-a12e-5dd16bf9b29c</t>
  </si>
  <si>
    <t>ec45898d-6789-4a75-a889-405113792a09</t>
  </si>
  <si>
    <t>0d0ab477-fa1d-42c5-8811-63543cf7b2a2</t>
  </si>
  <si>
    <t>baf16602-9f7a-40bb-be71-457533c053cf</t>
  </si>
  <si>
    <t>3850dca7-9546-4584-8b18-574a4518a10e</t>
  </si>
  <si>
    <t>68bee931-89ef-4e73-a49a-0124e42bc8fa</t>
  </si>
  <si>
    <t>3a5bd3b3-5352-41ab-a9ab-d0c04df07d6d</t>
  </si>
  <si>
    <t>d626ed6e-5325-48b4-9c53-a6c86d81ddfb</t>
  </si>
  <si>
    <t>d7c357dc-74b5-4f26-b30c-edf4459074b4</t>
  </si>
  <si>
    <t>a41d361a-df1d-4c16-b8e8-a65c7de41d33</t>
  </si>
  <si>
    <t>5f8709d8-9036-4031-910d-2fb8ee495732</t>
  </si>
  <si>
    <t>3602ca26-334a-4de6-a270-066f7e19f7ff</t>
  </si>
  <si>
    <t>879c9735-157c-43df-9bb2-6629dad5e90e</t>
  </si>
  <si>
    <t>98743b14-cb95-4e6b-9aed-11fe23342e7c</t>
  </si>
  <si>
    <t>b4b92ba4-08e4-486e-8d38-5433a25297d0</t>
  </si>
  <si>
    <t>7fd1ff90-fe68-47eb-ba64-1d5fdace2f3c</t>
  </si>
  <si>
    <t>314a1d51-ee11-4724-9689-932d4f928b04</t>
  </si>
  <si>
    <t>eae0c89c-35ef-4840-9a6c-a75c6e0f3d1c</t>
  </si>
  <si>
    <t>da1dd76c-d479-4546-8a6c-466e180c73d8</t>
  </si>
  <si>
    <t>1f143df1-d63d-4f6e-bc81-9b66e82e0950</t>
  </si>
  <si>
    <t>42729c13-7f63-4622-a5a5-a6239a80a8fe</t>
  </si>
  <si>
    <t>a18bad5e-72dd-497d-a855-cbabf70a35ab</t>
  </si>
  <si>
    <t>f45f5247-c6db-4123-8bbb-8be6dd6b1cc9</t>
  </si>
  <si>
    <t>b51c5811-ba2a-4365-bbd1-4a7fea545aa3</t>
  </si>
  <si>
    <t>6567dc2f-a833-4e7e-9e00-1204478afa3c</t>
  </si>
  <si>
    <t>b907288a-0164-4dcb-b208-cfba31c816a9</t>
  </si>
  <si>
    <t>96da0528-82b7-4f79-9ecf-f3c2f3cd5b53</t>
  </si>
  <si>
    <t>2d69f127-ebc2-4867-a6b3-cfde04aeb4a6</t>
  </si>
  <si>
    <t>2c43b240-31e2-43fe-98a9-93a7d1261395</t>
  </si>
  <si>
    <t>d3e55d07-ffdc-4cbb-b696-3ee97d717d6e</t>
  </si>
  <si>
    <t>e0aca884-0957-4bdd-9e87-21c3ad445ae9</t>
  </si>
  <si>
    <t>8e9fee1a-06c6-4cc8-a708-7452d98149a9</t>
  </si>
  <si>
    <t>ea981e47-7221-4ff4-9de3-0ff250f105b1</t>
  </si>
  <si>
    <t>7c8a1b33-f673-4777-be38-3e413b26f4ac</t>
  </si>
  <si>
    <t>b6659995-5c7f-4d71-9143-3017dab062d9</t>
  </si>
  <si>
    <t>ad0aaa4f-3929-40ba-bccc-dfaa5d5208bc</t>
  </si>
  <si>
    <t>a4e79a2b-9a46-43f4-ac0e-87da8354462e</t>
  </si>
  <si>
    <t>5a6831b0-8c3b-42be-b8eb-6a5aba10cf81</t>
  </si>
  <si>
    <t>f9878eb6-43ab-4c72-ad74-ca46adc1675f</t>
  </si>
  <si>
    <t>81f465e1-1b95-45e5-8735-bbbced05d172</t>
  </si>
  <si>
    <t>6599f4fb-db9e-4a58-8717-3582e20e3394</t>
  </si>
  <si>
    <t>06aa48d7-ea5c-4a2e-a5f5-959874decdba</t>
  </si>
  <si>
    <t>7c363f68-8220-4add-9b8c-77e7b5424754</t>
  </si>
  <si>
    <t>c594401f-258e-4084-a448-85822f40ba06</t>
  </si>
  <si>
    <t>5173af20-f423-43f0-a3d6-d5d3b78b02c1</t>
  </si>
  <si>
    <t>7d1576d8-0f8e-4252-888a-577d5904cb1c</t>
  </si>
  <si>
    <t>dd737211-f801-4078-b235-bb9c359d9661</t>
  </si>
  <si>
    <t>1d4fd300-c6cc-49f2-9abd-31c72768918a</t>
  </si>
  <si>
    <t>fd57961a-8733-4efa-a69c-a3acd3c99f14</t>
  </si>
  <si>
    <t>80843e0a-b2de-4075-b3d7-ea4147fcd5b0</t>
  </si>
  <si>
    <t>6344f914-ceec-4aee-8ea5-52345e39c448</t>
  </si>
  <si>
    <t>445a8313-7ade-48c9-8d2b-2e1bd43831bd</t>
  </si>
  <si>
    <t>66af7378-487c-41cf-ad9f-87b5fa90f708</t>
  </si>
  <si>
    <t>291f0bc7-ef37-4017-b9f3-59d139973901</t>
  </si>
  <si>
    <t>37d9d6cc-1c68-41a3-9a7f-5a34fd24387b</t>
  </si>
  <si>
    <t>4f1b142b-389c-43b3-87e7-57271891a893</t>
  </si>
  <si>
    <t>bce7b4ad-f080-49fa-9bb2-930389d0ed0b</t>
  </si>
  <si>
    <t>10e32362-612f-43d4-b1eb-139a4d38aba0</t>
  </si>
  <si>
    <t>501e83ab-f919-4c8d-8f8b-9df39ec0215b</t>
  </si>
  <si>
    <t>8c478b83-4c51-4434-9102-c8e86659aa9a</t>
  </si>
  <si>
    <t>a7ccdc09-67fe-4b7f-b7db-382f171ca301</t>
  </si>
  <si>
    <t>2fd020f7-9346-48fb-9636-b70ec20415bf</t>
  </si>
  <si>
    <t>fd47fef2-e189-4d22-b785-0b14c13c3fda</t>
  </si>
  <si>
    <t>319befd5-84e8-47c5-90dc-37253d6951fd</t>
  </si>
  <si>
    <t>031edbf8-7cf6-4e1b-a16f-12ca1b9abe7b</t>
  </si>
  <si>
    <t>c652ff3c-b26e-495d-a20d-380a3fcfa4bf</t>
  </si>
  <si>
    <t>13519870-17de-44c1-836b-34bfebf45971</t>
  </si>
  <si>
    <t>634de86a-4d04-4987-a0a7-433b1fc4c7c2</t>
  </si>
  <si>
    <t>b4810a80-09ef-4918-a704-61271393792a</t>
  </si>
  <si>
    <t>0c8f67c3-8dd9-45f9-b4b0-b887d844bf90</t>
  </si>
  <si>
    <t>a39764c6-2454-4741-8699-7186bab4785d</t>
  </si>
  <si>
    <t>e8b97256-349b-440e-a385-d70635ce3610</t>
  </si>
  <si>
    <t>c430ef15-74b1-46a6-b302-722aa6dd21a1</t>
  </si>
  <si>
    <t>5ca06cf5-b224-46a9-809b-55970826b87b</t>
  </si>
  <si>
    <t>926a6f63-13fe-49e7-abba-f0f860cfd0ec</t>
  </si>
  <si>
    <t>f2c4a0fd-aed6-45f3-9f90-3ea05085291a</t>
  </si>
  <si>
    <t>68c1499b-a70e-49aa-8902-e9ac8d009e5f</t>
  </si>
  <si>
    <t>0f640373-1a28-4950-b9ef-a71867ab780f</t>
  </si>
  <si>
    <t>daf31c90-0def-4216-b837-5a976bb8a9ff</t>
  </si>
  <si>
    <t>6720bd63-8a99-48c7-89c2-5482f588eb4a</t>
  </si>
  <si>
    <t>abd21bb5-3f80-4b41-b7fa-425929d9a4e0</t>
  </si>
  <si>
    <t>6aa08937-30a3-4ab9-8340-e4fd3c8d19ac</t>
  </si>
  <si>
    <t>f5938adb-7915-45bf-8181-5fcda0c1086d</t>
  </si>
  <si>
    <t>0525de63-a088-4d65-9d26-ca0f4af33778</t>
  </si>
  <si>
    <t>2b9684d9-5126-49fb-a7ce-7a598fed7968</t>
  </si>
  <si>
    <t>c44b605e-8d7b-4f08-a671-a30f071387cc</t>
  </si>
  <si>
    <t>a0dffab3-73eb-4a4b-a255-eccf49cb6e63</t>
  </si>
  <si>
    <t>a955ec7b-f90b-4a4c-9510-7f9cf27dabdd</t>
  </si>
  <si>
    <t>ace21438-974f-48c7-8d59-f0e44b5c23f0</t>
  </si>
  <si>
    <t>2266e576-222c-4463-980b-330e87cc92e4</t>
  </si>
  <si>
    <t>ef106c14-22a9-435d-8d72-684de1a6c748</t>
  </si>
  <si>
    <t>588120ba-c7dc-45fc-a04a-6bf8c0939ba2</t>
  </si>
  <si>
    <t>0301b523-53d7-48a0-bc14-6f2793d2774b</t>
  </si>
  <si>
    <t>8db2e299-657c-44d7-9aed-6c205539d5d4</t>
  </si>
  <si>
    <t>4447402c-cb08-4ae7-ba90-7338713e4426</t>
  </si>
  <si>
    <t>3142fe0a-446d-4d35-91ed-1d713fc00f62</t>
  </si>
  <si>
    <t>13b77882-3a69-4046-82d3-223064751dd0</t>
  </si>
  <si>
    <t>60e51c63-ebdb-43ff-86c5-fc4847911fd3</t>
  </si>
  <si>
    <t>3bb4fb0b-ebc8-4403-8b05-6e7d4896ee46</t>
  </si>
  <si>
    <t>ba76560b-8203-440c-bd3c-1ca17a36b433</t>
  </si>
  <si>
    <t>c8089a2d-0e07-47ed-b963-87a42ab94ff3</t>
  </si>
  <si>
    <t>806d9420-fba1-4d20-a099-a06a25105bba</t>
  </si>
  <si>
    <t>060ad836-b214-4ee2-bfcc-0d533e0228d2</t>
  </si>
  <si>
    <t>20ec6d16-181f-4b15-8099-b0a2c686e3c0</t>
  </si>
  <si>
    <t>3ce01798-de8e-4efe-916a-c056c00ef8cd</t>
  </si>
  <si>
    <t>bda120cc-ac9b-4f85-b93f-dcacdc3753b3</t>
  </si>
  <si>
    <t>4f895344-0a58-498a-837d-1e10ec8bcf38</t>
  </si>
  <si>
    <t>f24e8857-03a6-4a8d-961e-085afeb9f47c</t>
  </si>
  <si>
    <t>0b80de62-b53e-47b9-a387-bcaea3ee4e80</t>
  </si>
  <si>
    <t>fd634ddf-5b49-4c8b-b944-041e238fd885</t>
  </si>
  <si>
    <t>7f6b136b-4650-4f06-b88f-b1084f9e98a4</t>
  </si>
  <si>
    <t>7883b388-0ee0-418d-9fed-bbe48d6f7420</t>
  </si>
  <si>
    <t>3c7e5cde-4494-41d6-8b98-b33fcc4c2cff</t>
  </si>
  <si>
    <t>c5fa04f9-1494-492a-a947-001dddbc06a3</t>
  </si>
  <si>
    <t>17cb3e7a-3aac-4ba8-b40e-0fc65df30e66</t>
  </si>
  <si>
    <t>c7ad82c7-f257-4506-8147-e7defdede3ce</t>
  </si>
  <si>
    <t>5e183d64-0dd7-4639-878d-d7f3332f2b7d</t>
  </si>
  <si>
    <t>8ad2559f-ec99-4929-acc5-e02ac60d4c2e</t>
  </si>
  <si>
    <t>628bbbc0-a86f-40a7-837d-f976ef607d2c</t>
  </si>
  <si>
    <t>70335526-53a1-4671-a704-79972c2aa0e2</t>
  </si>
  <si>
    <t>a8f9ec03-603f-4375-866a-cbc6f39c0a2e</t>
  </si>
  <si>
    <t>1005d25c-3a2b-4b33-92ae-0a33aaa1aeec</t>
  </si>
  <si>
    <t>b828a7e5-dc1c-4f93-82d3-aab745029998</t>
  </si>
  <si>
    <t>213ac523-df7f-4597-bdbe-8ff8400a4647</t>
  </si>
  <si>
    <t>7bce91a4-2720-4ad3-9b1c-1de866ce3c2f</t>
  </si>
  <si>
    <t>c358d6b8-f49f-483b-8ae3-ebbb31ec2cc5</t>
  </si>
  <si>
    <t>615f2e0c-66bb-475e-adb6-5d32a5ed297e</t>
  </si>
  <si>
    <t>ce436cb2-6cb8-48d2-82d1-b21cc39e96ee</t>
  </si>
  <si>
    <t>acc237f0-8c4b-449c-8aac-19cce20534c9</t>
  </si>
  <si>
    <t>ace8cbb3-6712-4176-b146-ecfca5cbf422</t>
  </si>
  <si>
    <t>af0c7431-5cf5-4f16-a00e-9b9924d5482d</t>
  </si>
  <si>
    <t>dd29fc68-d19f-4359-a463-85c1441470c4</t>
  </si>
  <si>
    <t>d59725e9-7f2a-4e2c-9e58-802cccdac0a6</t>
  </si>
  <si>
    <t>3f865172-d020-4761-969f-06c1e00963b0</t>
  </si>
  <si>
    <t>1a09f92c-cf20-48ca-b6d0-f71766f99c1b</t>
  </si>
  <si>
    <t>aba3ac8d-6f79-43a2-a1dc-1eadb30ae3be</t>
  </si>
  <si>
    <t>139aada0-69d8-41a2-a8cc-3d0eeab54bf8</t>
  </si>
  <si>
    <t>d3634fb0-dcf6-41d1-acf4-8879201cfac3</t>
  </si>
  <si>
    <t>393b97c8-da03-4da4-839b-8c3c25cd33e0</t>
  </si>
  <si>
    <t>3a84c5b8-b5cb-42c9-9418-31bd45519ae1</t>
  </si>
  <si>
    <t>ecb8940a-9bd3-45a4-b1ac-57eb25a5daa8</t>
  </si>
  <si>
    <t>dc099d0c-a813-40ec-af38-febc74da1e7c</t>
  </si>
  <si>
    <t>80b8d92c-5571-4c07-baeb-b1ee5ac8c43d</t>
  </si>
  <si>
    <t>4868cbfc-1ae5-4d8f-b567-3fe13d2491e3</t>
  </si>
  <si>
    <t>190673d2-6c2d-4d7d-b354-e70fc79bab75</t>
  </si>
  <si>
    <t>2b77f9ee-ed95-46d4-a1b1-4eff0e90d37d</t>
  </si>
  <si>
    <t>2966cd25-1dc5-467f-b04e-341e7cd402dd</t>
  </si>
  <si>
    <t>efbfdb8e-3439-4210-b1cc-12228383baec</t>
  </si>
  <si>
    <t>412fc494-9f90-4cf8-ad31-667ff0bca75e</t>
  </si>
  <si>
    <t>7f405ea6-9a27-460b-9c77-d17ffc13c61c</t>
  </si>
  <si>
    <t>e0da9e08-dc22-4e10-97fb-a73820fb0b9f</t>
  </si>
  <si>
    <t>f552875f-c3e2-404c-9eb7-1f1039c5ed6e</t>
  </si>
  <si>
    <t>e93605fb-b555-4a3d-bda6-3099231db03e</t>
  </si>
  <si>
    <t>d1572940-22a7-4bf1-ab6a-f77408c3807c</t>
  </si>
  <si>
    <t>6520a889-00c5-4f4a-b147-6f8ee26ad45c</t>
  </si>
  <si>
    <t>45139f30-c565-4978-b553-92f5ef5be5ae</t>
  </si>
  <si>
    <t>16f1e4fa-90db-4ab4-b7fd-07902659a4f3</t>
  </si>
  <si>
    <t>7cdf95c3-9847-40a1-b550-1ad1ec71b70d</t>
  </si>
  <si>
    <t>0b1236e6-016a-43ed-80f6-85326970d899</t>
  </si>
  <si>
    <t>67e99a9b-a092-492a-be87-f5c59b399ad1</t>
  </si>
  <si>
    <t>4774ce5e-60d7-441f-9833-7d8370df700f</t>
  </si>
  <si>
    <t>24485edb-668c-495f-a7d9-1cb6e66dfbf7</t>
  </si>
  <si>
    <t>55ec1584-33f8-426e-a053-30f8c446d2c2</t>
  </si>
  <si>
    <t>acf138de-464d-49a3-bd10-33242f84617c</t>
  </si>
  <si>
    <t>4589e5aa-9f8f-4413-842a-adac1ec2c3f5</t>
  </si>
  <si>
    <t>d4410bb0-0b18-4a72-8a4c-f7b03bced15e</t>
  </si>
  <si>
    <t>Ataköy 3-4-11.</t>
  </si>
  <si>
    <t>f8cff127-0ef2-4531-b5b4-8840d440c74e</t>
  </si>
  <si>
    <t>3999746b-446b-438d-bace-f50f670ce5f7</t>
  </si>
  <si>
    <t>08e20e03-0d66-463b-88f3-fc2d7c9b1fc8</t>
  </si>
  <si>
    <t>d34de7e0-3e21-4042-b543-c474c0890ba5</t>
  </si>
  <si>
    <t>fd6b55e8-866b-4472-aeec-62336b35093f</t>
  </si>
  <si>
    <t>23da0590-b44e-4ee5-be26-c3ef61eab9c9</t>
  </si>
  <si>
    <t>40b9a7fc-6d30-4c42-ace2-df051fd442dd</t>
  </si>
  <si>
    <t>9e6ca518-396f-4d30-a6ea-ddd3135ac630</t>
  </si>
  <si>
    <t>581086ae-fd7d-48ce-a22f-a9d6c34019f8</t>
  </si>
  <si>
    <t>ee8954f0-ca5a-4681-8df1-fb82db929654</t>
  </si>
  <si>
    <t>4c609fde-7bba-4ab1-a240-73a70f123d30</t>
  </si>
  <si>
    <t>fab5d15d-9319-4c68-88c5-f67b781b44be</t>
  </si>
  <si>
    <t>ad9fb9f1-8cb1-455f-9432-eabb5ebcd3fa</t>
  </si>
  <si>
    <t>27be4d18-001f-4128-8efa-db43dd4dc654</t>
  </si>
  <si>
    <t>92ad506f-20fa-4e3d-b5b6-b4d64a246fc0</t>
  </si>
  <si>
    <t>c2222440-7466-4afb-8329-92b7db1e2dc8</t>
  </si>
  <si>
    <t>b46e1c0f-4d82-4330-afe3-94f3ba606d29</t>
  </si>
  <si>
    <t>cc580251-cb01-4339-8058-1b74258156d7</t>
  </si>
  <si>
    <t>a4e86869-10b8-4b1e-923c-d0844e0bcdc6</t>
  </si>
  <si>
    <t>c08774c9-3a86-4969-8c93-e54a846817b1</t>
  </si>
  <si>
    <t>7f8542a8-01f2-441c-acd7-1e85b8782090</t>
  </si>
  <si>
    <t>974163c0-6840-430e-8c53-5f3475f5036f</t>
  </si>
  <si>
    <t>1027ec6c-dae7-4c42-af3a-7d2444f4e198</t>
  </si>
  <si>
    <t>949b92a4-ebe2-4962-96d2-504ef1c6d33d</t>
  </si>
  <si>
    <t>55bb7b48-7aab-48fc-97ea-35fd81a13f30</t>
  </si>
  <si>
    <t>88da4aca-715a-45a4-bcbf-8dc3d597459d</t>
  </si>
  <si>
    <t>ea5917e8-6c66-47d8-bd96-f5429b4a053f</t>
  </si>
  <si>
    <t>f081d043-936c-492c-87d8-1eb45792bd76</t>
  </si>
  <si>
    <t>7ecf1820-cc0d-4da1-a18e-1fb7a8483669</t>
  </si>
  <si>
    <t>52864db0-7e24-476f-b2a5-609fd4e3a639</t>
  </si>
  <si>
    <t>ffabc32a-e5c1-4397-ae9d-2d2b909c7f16</t>
  </si>
  <si>
    <t>f3cf96be-0b2b-4455-abb2-6327430cb2f3</t>
  </si>
  <si>
    <t>6c56e31b-1652-4184-9115-e64ca67fb175</t>
  </si>
  <si>
    <t>f57990ab-328d-4e6d-9417-74e90df7d380</t>
  </si>
  <si>
    <t>e60b050a-55c0-4d75-95d4-fac950308046</t>
  </si>
  <si>
    <t>0ea38e18-44f8-4b40-8df4-d1dfb1ee2564</t>
  </si>
  <si>
    <t>c4e81f80-3bbf-4377-92ee-68cd22129f5c</t>
  </si>
  <si>
    <t>3b13cc45-bb33-4e53-bfef-8bfa641dc27b</t>
  </si>
  <si>
    <t>9b2842c0-8cb4-4b16-b59a-8f84ed2cfdc2</t>
  </si>
  <si>
    <t>af6cfdbc-68fa-40e3-b1f4-44dc94137fe3</t>
  </si>
  <si>
    <t>2710159b-8a19-4e4b-9886-eddba5f2b2b4</t>
  </si>
  <si>
    <t>77863da2-cd39-4838-af23-d2a73958cfc8</t>
  </si>
  <si>
    <t>ec4b1850-78fb-411a-838b-828c8641621f</t>
  </si>
  <si>
    <t>3491d299-8a1b-405b-9f5d-1198d08d0cfc</t>
  </si>
  <si>
    <t>d143176f-d14e-4661-ad54-029e40af3ee0</t>
  </si>
  <si>
    <t>618cdb39-4750-4b0c-963c-020012769fd3</t>
  </si>
  <si>
    <t>c7de3f54-1912-4d5b-bbc9-47e548f09371</t>
  </si>
  <si>
    <t>8feda2ba-34ed-46d2-980a-4759825fe9ff</t>
  </si>
  <si>
    <t>fde0d72f-80b1-4ddb-ab2b-e2616e9213a1</t>
  </si>
  <si>
    <t>cbdfab23-8066-4a48-ac88-99976d1921fd</t>
  </si>
  <si>
    <t>c8f01c4c-0ec2-4394-a277-68160e5e1a2b</t>
  </si>
  <si>
    <t>eee3817b-9a04-48bc-89db-23537ca6a9f4</t>
  </si>
  <si>
    <t>cf4ad16e-18dc-4940-a80f-855f01dd843b</t>
  </si>
  <si>
    <t>c3043c17-6d86-41e1-a6e8-2a98af41eb9c</t>
  </si>
  <si>
    <t>c176806a-3239-4f5f-8c28-a81b0077d936</t>
  </si>
  <si>
    <t>a6615de4-56cf-4539-a496-c732fba79ae8</t>
  </si>
  <si>
    <t>8d782329-ee3c-4113-940e-2726d802632f</t>
  </si>
  <si>
    <t>9147b10e-ad91-433e-a8a0-ce2af5f35636</t>
  </si>
  <si>
    <t>0bc73b1a-e0d9-4c27-bc2f-ab9fdea4585d</t>
  </si>
  <si>
    <t>ffe37258-5b86-4e57-ae20-08764d45f360</t>
  </si>
  <si>
    <t>71ae3e28-01d8-4cd6-9308-c840973495fc</t>
  </si>
  <si>
    <t>09db3a9b-1ff4-4367-a0ab-167400b3cf99</t>
  </si>
  <si>
    <t>ee590481-ea1d-47ac-b990-bfcc12496fc4</t>
  </si>
  <si>
    <t>cb263595-9f31-459b-a7d8-f526d3295f60</t>
  </si>
  <si>
    <t>d3986ac0-7d1c-4dcf-8213-7574701a6a2e</t>
  </si>
  <si>
    <t>6150c8f9-5a58-4b0a-81e8-a35854eee8ba</t>
  </si>
  <si>
    <t>c1f9ff57-ca40-4c0f-b4e3-b0d862d6d98f</t>
  </si>
  <si>
    <t>9c458c02-be2b-4a25-9736-022541a6080e</t>
  </si>
  <si>
    <t>fe604c25-b307-4ec6-aa88-ac366b8f9ea3</t>
  </si>
  <si>
    <t>3c5d79f4-eb66-4fae-97e1-d98e4c0c66be</t>
  </si>
  <si>
    <t>92bb5ffc-9e41-4e6b-9ec1-49e950c15c70</t>
  </si>
  <si>
    <t>3c4a976b-7e9b-44c4-8f49-2cd4f7942ef3</t>
  </si>
  <si>
    <t>2c8fdc5b-1ab5-4578-9bdf-b06058d7d0a5</t>
  </si>
  <si>
    <t>929aa728-6000-4e4d-97ff-8d9e62b8dfb8</t>
  </si>
  <si>
    <t>d55be761-853d-4301-94ce-74832d4e2b44</t>
  </si>
  <si>
    <t>dca91932-5857-4e1f-8d33-dc9fc2011690</t>
  </si>
  <si>
    <t>6c498d44-271d-4b70-ba03-abbb1a829a4f</t>
  </si>
  <si>
    <t>d42d2f3c-4fd7-47ed-baf2-31cca038f979</t>
  </si>
  <si>
    <t>82073d1a-2189-43d4-a04c-75c1da0b7a7c</t>
  </si>
  <si>
    <t>ccc0225f-8320-4382-a298-f4f07706fe07</t>
  </si>
  <si>
    <t>5038a554-37e4-4959-a933-7903bf06e8e6</t>
  </si>
  <si>
    <t>176bd5bf-4d7f-4bf3-bc3d-311fa2460cfc</t>
  </si>
  <si>
    <t>12000eae-c51a-47d9-8fc8-634c93f150b2</t>
  </si>
  <si>
    <t>ce522389-69b6-4f61-8ccf-03dc0bf8c1b4</t>
  </si>
  <si>
    <t>81cc76fd-2b29-4064-92b9-1cf152718a0c</t>
  </si>
  <si>
    <t>22cf6521-6be9-4d05-9407-6d29d1f57c20</t>
  </si>
  <si>
    <t>ebc1993e-98df-4add-b6f8-6ddf940f00a2</t>
  </si>
  <si>
    <t>7a39076d-9dc1-4e87-bd51-899dc288c067</t>
  </si>
  <si>
    <t>137cd9d4-f265-42e0-8588-4779b48f6f63</t>
  </si>
  <si>
    <t>47beff29-80ce-4a89-935d-bd92673092d2</t>
  </si>
  <si>
    <t>c830c236-ccde-405f-9ca0-a0afadf75925</t>
  </si>
  <si>
    <t>3a1b4850-ceeb-41ea-99fe-5c2949bbd736</t>
  </si>
  <si>
    <t>b4336629-5fc9-4ba7-acbf-6cb8060c8eec</t>
  </si>
  <si>
    <t>c26a2be1-b23b-40e4-ac2b-62eaf12fc299</t>
  </si>
  <si>
    <t>ee74061b-2fe7-4a5a-8fba-5b43858ec5ac</t>
  </si>
  <si>
    <t>ad1bdd4e-60c1-4c1f-9a44-72e918aa493d</t>
  </si>
  <si>
    <t>c3aafa37-a184-4239-8a97-b883e3c7346a</t>
  </si>
  <si>
    <t>6c7bf160-3908-4231-a785-54dba6e33afb</t>
  </si>
  <si>
    <t>eec3ee58-08b2-4a65-a8c7-95e18ed48166</t>
  </si>
  <si>
    <t>1563232e-54b1-41fa-9e67-0b5b85da5cd5</t>
  </si>
  <si>
    <t>96a8321e-1463-4c94-96f1-bf3dcc5a9b6c</t>
  </si>
  <si>
    <t>75fecc1e-0ccc-471b-82c9-7a2c5ab9b76a</t>
  </si>
  <si>
    <t>8f8d37a7-4d27-419c-ba8e-c68c36097a53</t>
  </si>
  <si>
    <t>df455597-b3ae-4679-ba4f-8e8749944356</t>
  </si>
  <si>
    <t>6d469b78-5f37-451d-99f1-bef41676c85f</t>
  </si>
  <si>
    <t>5eae4c9f-86cf-4b79-8ae3-7e2649de742b</t>
  </si>
  <si>
    <t>b76b77f7-881e-4327-a7a5-dfb0540c9878</t>
  </si>
  <si>
    <t>89ceaf19-080f-40f6-98fc-6ed1163dcea2</t>
  </si>
  <si>
    <t>ccbeb473-9945-49dc-b5f7-5cd636cf237c</t>
  </si>
  <si>
    <t>45c16bc3-fb1e-4b04-bf23-d64fa9b603fd</t>
  </si>
  <si>
    <t>08bcd0e7-b593-40fe-802b-45c646d5969d</t>
  </si>
  <si>
    <t>c00124c2-43d6-4380-902a-80f7726abc4e</t>
  </si>
  <si>
    <t>289494f4-fd68-4fa9-9130-3b121ba0215d</t>
  </si>
  <si>
    <t>40abe5c7-2077-440a-89e0-6d7f63393e42</t>
  </si>
  <si>
    <t>e7aadc4b-45bb-4e9d-97c6-dbea81a6d8ed</t>
  </si>
  <si>
    <t>a606636d-6313-4493-a37c-142f27d68930</t>
  </si>
  <si>
    <t>83210fee-5270-4b7d-b604-8dcad0b4c926</t>
  </si>
  <si>
    <t>08d3675b-9185-4fd1-a450-e45c4b2b770a</t>
  </si>
  <si>
    <t>e4cdbdf4-a7a4-4bbc-a225-041f4adeef3b</t>
  </si>
  <si>
    <t>8ccb37db-729d-4ce7-9777-39a555be2ff9</t>
  </si>
  <si>
    <t>4197e817-fce2-4749-bc09-5fdf3f082d12</t>
  </si>
  <si>
    <t>100864ef-8f9e-4ff2-9947-6cdf0ac1fc19</t>
  </si>
  <si>
    <t>c7fb0347-f60c-4edd-ac85-40b9ed130bf9</t>
  </si>
  <si>
    <t>9032ddb1-de39-4e63-999c-3b369ddf0974</t>
  </si>
  <si>
    <t>e9015b86-2fef-4232-8238-34cf9ccc0b7d</t>
  </si>
  <si>
    <t>e9c2af48-3296-4a1e-a95c-f4a87e51949a</t>
  </si>
  <si>
    <t>b26516ad-78b0-464d-ba2e-db6b3520b3ae</t>
  </si>
  <si>
    <t>6cdedade-9c29-4acf-ae80-c54b14eca5ba</t>
  </si>
  <si>
    <t>bf523426-def9-4483-acf6-9c31111b2d43</t>
  </si>
  <si>
    <t>331735b3-8475-4823-891a-d600d4f82bcf</t>
  </si>
  <si>
    <t>6e0c5b1d-19eb-4136-8f64-5a6cb3f0b14d</t>
  </si>
  <si>
    <t>0b742fbb-d398-4d8f-9ddc-2a480da26d4b</t>
  </si>
  <si>
    <t>f2f2ca19-5be9-45cd-82c9-4417bdfa7c74</t>
  </si>
  <si>
    <t>5515c08e-5ceb-4ed5-ba0a-52ce4a4fe5fe</t>
  </si>
  <si>
    <t>37529cf3-5eb6-4fa5-8e73-e85c7adcc8ac</t>
  </si>
  <si>
    <t>e1a8fa08-763e-46bb-b337-c4fa5d26ee19</t>
  </si>
  <si>
    <t>7b37d64f-1e74-483c-bd59-ab9408747913</t>
  </si>
  <si>
    <t>04b497b7-8593-4e1d-a60c-f1fcaf251812</t>
  </si>
  <si>
    <t>77b8c98e-7d66-45cb-8f02-d38965869113</t>
  </si>
  <si>
    <t>bbbdf205-a3c8-4add-96ef-60eee805357d</t>
  </si>
  <si>
    <t>83911872-f9dc-4968-b4da-80c0eee2f7e6</t>
  </si>
  <si>
    <t>1a2fb7c1-c047-4cab-bdcb-72eaacf938f3</t>
  </si>
  <si>
    <t>789adb17-bf40-4f27-b6a0-9c0b0de1a4e2</t>
  </si>
  <si>
    <t>a65bcdf6-3e0e-4817-8a65-cadf4b01b479</t>
  </si>
  <si>
    <t>662d888c-9613-412d-9f71-7b651061c811</t>
  </si>
  <si>
    <t>4b9e25a3-3bdf-4398-b1a8-391059b57f33</t>
  </si>
  <si>
    <t>10cb2686-4122-4c5d-b4b2-b61f6d984de6</t>
  </si>
  <si>
    <t>995a5461-b61b-41b5-b632-3e027791bcc3</t>
  </si>
  <si>
    <t>409a0e7e-2fe4-487a-835e-8025036c105d</t>
  </si>
  <si>
    <t>47694e4b-6828-4318-899e-423da4723696</t>
  </si>
  <si>
    <t>e70a2510-141e-4ccb-97c4-f9bc2e85732f</t>
  </si>
  <si>
    <t>6ef93bf9-cdda-46d2-bb28-4676704a5b16</t>
  </si>
  <si>
    <t>bbdc7fbc-8a8a-4556-8303-ebc85f3111b5</t>
  </si>
  <si>
    <t>7aaa7522-57a5-428f-84c8-a0a2d0fb6fa8</t>
  </si>
  <si>
    <t>5c91924b-fe48-451c-88b6-493acc5ca3d5</t>
  </si>
  <si>
    <t>b5e6fb9c-6555-4bcb-b851-c1d9bda9faad</t>
  </si>
  <si>
    <t>6b324174-2cc8-483c-8590-30dece87233e</t>
  </si>
  <si>
    <t>d6972187-7713-4c37-8c86-5d09adf657cb</t>
  </si>
  <si>
    <t>e767e727-0ae5-4a04-9894-b21ea6cc6926</t>
  </si>
  <si>
    <t>30a107ec-0d3a-4ea7-a5e8-961fee602cdf</t>
  </si>
  <si>
    <t>51a37921-cc22-4b25-898e-60d36f45be2b</t>
  </si>
  <si>
    <t>ad5a4a45-4095-4fa5-946b-cb6a5b863e6e</t>
  </si>
  <si>
    <t>24d9290d-1694-4bc5-8871-d654c52ed3c1</t>
  </si>
  <si>
    <t>cea44cad-4713-4990-9d08-ff695be7bffc</t>
  </si>
  <si>
    <t>225b14df-c36f-42b8-8f81-b59df77b367a</t>
  </si>
  <si>
    <t>bddf8155-e9e3-4924-a440-1915be24fdf0</t>
  </si>
  <si>
    <t>cc78c1f0-96d3-4b2b-aa75-b3350a2b98fe</t>
  </si>
  <si>
    <t>fd74146e-057f-4c65-afd7-4f19eefbc816</t>
  </si>
  <si>
    <t>9412c655-0fc6-4094-90fd-f3d81b2b7132</t>
  </si>
  <si>
    <t>af378ddd-9fd7-484a-a14f-f303512da215</t>
  </si>
  <si>
    <t>fbadcecd-aac6-4aae-b055-a9883391810e</t>
  </si>
  <si>
    <t>0e550777-efac-4c9a-a493-4dce98ea2d04</t>
  </si>
  <si>
    <t>a5bb32de-efd9-49f3-8b13-fbc43f4ac5e7</t>
  </si>
  <si>
    <t>56944e76-c0d4-4d31-967c-831a8d551d4a</t>
  </si>
  <si>
    <t>af1aee56-a908-4e27-89fd-5d11145b5675</t>
  </si>
  <si>
    <t>9ecb62cb-d30a-41ef-b4c1-2969ad5049c1</t>
  </si>
  <si>
    <t>a8c23c14-242d-4ff8-b65e-a062780e18a9</t>
  </si>
  <si>
    <t>e138b843-9ea3-4eea-a45f-9ca58cce0e41</t>
  </si>
  <si>
    <t>ae20c45f-9318-469e-8f18-3f647044c363</t>
  </si>
  <si>
    <t>365a9373-a509-455f-8918-6e1aed8052cd</t>
  </si>
  <si>
    <t>1f761382-49f3-463d-ad3a-80d4193270ae</t>
  </si>
  <si>
    <t>b523c2d6-b24b-4c4d-b2de-04e701019fa8</t>
  </si>
  <si>
    <t>fdb55792-9218-4e66-9594-8a83d205abf3</t>
  </si>
  <si>
    <t>3a6e947d-52c1-4a8a-9229-b9fd750d9e75</t>
  </si>
  <si>
    <t>dcfe12d4-72ad-499b-ac8e-4160b6799ebc</t>
  </si>
  <si>
    <t>7f4ce1b8-56eb-40b7-aa7e-e6d5066396b3</t>
  </si>
  <si>
    <t>04b7224d-32ff-4065-9ad3-27c967d2149f</t>
  </si>
  <si>
    <t>d7cf000f-6faa-4c1d-bd1b-5e703fb5e777</t>
  </si>
  <si>
    <t>e950dafe-cec4-4dfe-8ce9-ed6ae9d2e8df</t>
  </si>
  <si>
    <t>510c649b-34df-49c2-a817-19762b1c4261</t>
  </si>
  <si>
    <t>d6e530ce-213e-4f5e-8d8f-469382094af6</t>
  </si>
  <si>
    <t>0ac622a0-221e-40a9-a502-b6b9ed84c2ee</t>
  </si>
  <si>
    <t>5249ec5e-d682-4ec0-897d-b507fbb07151</t>
  </si>
  <si>
    <t>7c965bc9-0d4c-4210-acaf-d1850328cf89</t>
  </si>
  <si>
    <t>c334986f-315b-47f3-8304-46433ffb3d00</t>
  </si>
  <si>
    <t>8f4ee7e2-0df0-4cf8-b657-963c62b6cfbd</t>
  </si>
  <si>
    <t>80a08a0e-af28-4a24-9b83-8f82f4ca1de2</t>
  </si>
  <si>
    <t>d455db3f-5f34-4b6d-bb21-444be2b0a8a0</t>
  </si>
  <si>
    <t>fd5eedd0-9509-4656-886a-d6f55784c6cc</t>
  </si>
  <si>
    <t>a0d4472f-561d-4010-9bd0-86bbda65e771</t>
  </si>
  <si>
    <t>24c88a5b-939b-4aef-969e-1857bfe8ac1b</t>
  </si>
  <si>
    <t>aac70ed6-26b6-4a07-8ce9-fa24531b7ed5</t>
  </si>
  <si>
    <t>6a728237-ed36-4c52-91a7-18a297633b93</t>
  </si>
  <si>
    <t>dd4878a1-bce0-4c12-a01e-0adf38417d38</t>
  </si>
  <si>
    <t>d6786a02-b00b-4eae-91d7-e203ba68bf59</t>
  </si>
  <si>
    <t>8d7fd9dd-a4df-4bb9-a453-270617523e1f</t>
  </si>
  <si>
    <t>6e9d984b-2d03-48f8-bc35-f727dad3d6f8</t>
  </si>
  <si>
    <t>debbb81a-25a9-4ea8-a8ec-e121c3fc7378</t>
  </si>
  <si>
    <t>d1a48ab5-3517-4b0e-8519-404e737f9bc6</t>
  </si>
  <si>
    <t>64da6144-aa27-402a-93ff-b45192f0c2ab</t>
  </si>
  <si>
    <t>f40bcb00-8a59-43fd-a099-90dea574763e</t>
  </si>
  <si>
    <t>bbf83f36-fcaa-4b50-86a7-654788418141</t>
  </si>
  <si>
    <t>8fdfac39-c785-4c4f-9a46-594ac1c2aa90</t>
  </si>
  <si>
    <t>38fcc996-2d05-4bf0-a84e-8232da17a889</t>
  </si>
  <si>
    <t>6fdc7824-b3f2-4ab6-889e-1a83fad7f94c</t>
  </si>
  <si>
    <t>42fec460-1913-4b27-a918-30d1a9cdf2cc</t>
  </si>
  <si>
    <t>09343bbd-e416-4bac-aa80-b63dff2b4eb9</t>
  </si>
  <si>
    <t>787558fa-8365-4423-af8a-4f2ec327f97e</t>
  </si>
  <si>
    <t>b3b0fc1b-f129-414e-a00e-08ee519a53e3</t>
  </si>
  <si>
    <t>c92b2c42-705a-4ddb-b319-e6f8c6f5f6d7</t>
  </si>
  <si>
    <t>c81b0fed-1291-40ad-8ea2-3f2c352e105c</t>
  </si>
  <si>
    <t>628b9458-bf58-4e97-9855-bd16f80a95b8</t>
  </si>
  <si>
    <t>d9fc4262-1cd2-498a-84e9-17a903f430d0</t>
  </si>
  <si>
    <t>706c117e-797a-4a06-bfab-504f74ec61a5</t>
  </si>
  <si>
    <t>ad390152-cb29-4121-9743-f269e7ece75d</t>
  </si>
  <si>
    <t>cb9c21dd-58d3-4760-9eb2-8c8ea1ea38a3</t>
  </si>
  <si>
    <t>e017cfec-5e57-4242-89a9-e26980776a8d</t>
  </si>
  <si>
    <t>a439832c-e906-4064-a1f5-37bb4ca20251</t>
  </si>
  <si>
    <t>fccc137d-1682-4c6c-8b81-e21f815b9d10</t>
  </si>
  <si>
    <t>7f6336f0-2664-4a7b-921c-5e4a38d0aa7b</t>
  </si>
  <si>
    <t>5f1420c5-2d95-4b0f-87a8-994a5e2cac1d</t>
  </si>
  <si>
    <t>5ea3eb65-9496-4bfe-bc14-a55bf4d95531</t>
  </si>
  <si>
    <t>ff855496-a47a-4f3a-9c9d-029287f611ab</t>
  </si>
  <si>
    <t>cec7a25b-b4ab-42a3-9a69-168b62f0e253</t>
  </si>
  <si>
    <t>ebdf3996-ca0c-4bf8-8038-d959989afecb</t>
  </si>
  <si>
    <t>d9f59a7d-75b8-4785-8092-d13f20b4a7fd</t>
  </si>
  <si>
    <t>7953be8a-9c81-418e-af7e-d2bda33b1b2f</t>
  </si>
  <si>
    <t>f712e238-07c0-4069-b728-7fd8a7ecbcc3</t>
  </si>
  <si>
    <t>da591732-c368-4d86-a44d-6211d41ec1e4</t>
  </si>
  <si>
    <t>e0e850d4-47d5-448f-b4c1-441519c4f2f3</t>
  </si>
  <si>
    <t>fe50aec4-cf5b-4db6-9289-7b70227b61bf</t>
  </si>
  <si>
    <t>9c2a2b11-174b-4909-a7e3-ccc88e46c813</t>
  </si>
  <si>
    <t>6fd2d3ad-0c86-40e8-b0bb-6be2360ac977</t>
  </si>
  <si>
    <t>fcee1a72-3b7c-4489-8da8-349ce4c26a5d</t>
  </si>
  <si>
    <t>4781d230-baa5-4789-96b1-650b0ba20287</t>
  </si>
  <si>
    <t>688f776d-507c-486a-a414-9dd336295ecd</t>
  </si>
  <si>
    <t>188126c5-2c5c-4762-9889-6e3448a0a35a</t>
  </si>
  <si>
    <t>e39c17e2-76e8-4080-adfd-2f73cdefcf3f</t>
  </si>
  <si>
    <t>1ba686e1-d0bb-4bdf-a515-95d1d7cc1e83</t>
  </si>
  <si>
    <t>e5db135f-3df1-471d-b223-33dd04e73011</t>
  </si>
  <si>
    <t>b908f4f4-36f7-4382-8328-e6b2fed77694</t>
  </si>
  <si>
    <t>1d7c2ce3-d355-41d5-b350-9f7006468b72</t>
  </si>
  <si>
    <t>9e634e82-db6a-4a88-b962-76e5ab8a79f4</t>
  </si>
  <si>
    <t>82f4a64c-98d2-4e30-aab4-bc5c5ecc1ab3</t>
  </si>
  <si>
    <t>9847160b-604d-4b11-bb09-3c9a95bfc299</t>
  </si>
  <si>
    <t>ac0a437f-5986-43f5-87c4-08f28aacb4bb</t>
  </si>
  <si>
    <t>fb037eca-86c2-4dfa-8e5d-052263b00281</t>
  </si>
  <si>
    <t>dbb56d50-1c1f-45ff-907d-3bb21a253ccc</t>
  </si>
  <si>
    <t>c9b5baa0-4037-46a6-b731-e2515af376ea</t>
  </si>
  <si>
    <t>930e6e32-ab65-459f-b1ec-9d827aa65927</t>
  </si>
  <si>
    <t>5e57b357-3abf-43fc-807d-3dfaa26ba0f1</t>
  </si>
  <si>
    <t>0539fee2-d267-4ce4-a460-c585ab0951bd</t>
  </si>
  <si>
    <t>44ed728e-a185-41f7-8dca-194e685745ea</t>
  </si>
  <si>
    <t>fd62579a-6da9-4a19-aa5a-57b1a7db7b8c</t>
  </si>
  <si>
    <t>d35db148-ba32-4c0f-b4eb-60d961948420</t>
  </si>
  <si>
    <t>e1e20d9e-00c5-4f40-a9e2-c3107e63c20e</t>
  </si>
  <si>
    <t>78b41815-c815-4f54-80af-4a42e5c99200</t>
  </si>
  <si>
    <t>36d903aa-30eb-4369-ba70-e0bbe55d0251</t>
  </si>
  <si>
    <t>e9a60479-ee3e-4964-92be-e95e77b92687</t>
  </si>
  <si>
    <t>f8ede0d0-2f09-421f-8262-3e1116e2f65f</t>
  </si>
  <si>
    <t>1e427559-f69b-4c90-87d0-2108f8de6aa3</t>
  </si>
  <si>
    <t>04d007b8-e2d5-4279-882c-c43a465abd40</t>
  </si>
  <si>
    <t>874181eb-ccfe-408b-a7f3-cbe30c0f5753</t>
  </si>
  <si>
    <t>628c17ce-7409-4089-98fa-f579d14069b0</t>
  </si>
  <si>
    <t>89e69317-84d2-4038-a0ce-d519d8186352</t>
  </si>
  <si>
    <t>33a29165-1c78-472a-b64e-377e259ee2f5</t>
  </si>
  <si>
    <t>bf0f8cd2-bd1f-46c2-93d0-3b445be5afac</t>
  </si>
  <si>
    <t>758624eb-c9d6-4e22-b5e1-d0f23aa17599</t>
  </si>
  <si>
    <t>cf0b6299-81e9-43d1-b514-5b4b53064bb5</t>
  </si>
  <si>
    <t>7ea8bd0c-dd39-437b-a0d3-5ccdfced99ba</t>
  </si>
  <si>
    <t>a2d718cd-eb95-408c-8c4c-7d9f29bdf5c6</t>
  </si>
  <si>
    <t>7116b9f1-a1cf-49f5-91e3-e9865f20a3f6</t>
  </si>
  <si>
    <t>fceb2a48-a659-43b7-9f1f-cc3be4fdbabc</t>
  </si>
  <si>
    <t>e6ce0937-6169-4eea-b38c-79c059c2fd32</t>
  </si>
  <si>
    <t>30e191db-bb76-4b2d-ab5b-469f941377f3</t>
  </si>
  <si>
    <t>577ad5f7-d33b-4e75-96b4-77ba76920c3a</t>
  </si>
  <si>
    <t>a6f0508f-391c-4549-9dcc-abb246e47ebf</t>
  </si>
  <si>
    <t>4c7c455a-01f4-4015-8973-aaf6e21b376f</t>
  </si>
  <si>
    <t>52baccc5-51b1-4a89-bf25-ab27350a4715</t>
  </si>
  <si>
    <t>bc054632-2ae0-48be-8936-350523e3aced</t>
  </si>
  <si>
    <t>958b2e90-dcf4-4c6e-99a2-70e76af0b44b</t>
  </si>
  <si>
    <t>248f146e-1ec0-42bf-bdab-60c229f5499b</t>
  </si>
  <si>
    <t>3f38464a-2fa2-4bdc-84ab-f4287ef1c326</t>
  </si>
  <si>
    <t>2baa3c13-a0ae-4032-8f67-3dddbd971624</t>
  </si>
  <si>
    <t>116902df-804a-4d79-a258-578735348d38</t>
  </si>
  <si>
    <t>500bbf56-9ee5-4556-a9c8-1bb9719e0e57</t>
  </si>
  <si>
    <t>8fbe1729-864d-40fe-bbc3-3807c550c21c</t>
  </si>
  <si>
    <t>2bd5f781-db16-43a7-9e31-62fbb26985ce</t>
  </si>
  <si>
    <t>aa05a0bc-8ec2-40ea-b5f9-3b7c0be0c5c4</t>
  </si>
  <si>
    <t>06d84315-3b26-40bc-b438-7db2fe55e2bd</t>
  </si>
  <si>
    <t>6a3571aa-72e1-4425-ac65-62aa77a99d13</t>
  </si>
  <si>
    <t>c9247668-e72e-4d4e-ac7f-5d3c78db09e4</t>
  </si>
  <si>
    <t>49ec47a5-9015-4528-9e80-f09dcf79603f</t>
  </si>
  <si>
    <t>1a06e3d7-bec1-411c-bec4-a8b7c8342d59</t>
  </si>
  <si>
    <t>e15f025f-73e9-4aaa-be55-0392da847300</t>
  </si>
  <si>
    <t>6ba711cf-6019-440e-8d16-df3e28b6f3a4</t>
  </si>
  <si>
    <t>4123cf66-3e06-4427-95ae-35edc1bbbd30</t>
  </si>
  <si>
    <t>627edf37-d410-4811-a087-9055eb754599</t>
  </si>
  <si>
    <t>586b93b5-6a1e-4dbc-a964-d217c991115d</t>
  </si>
  <si>
    <t>b2df348a-f378-4228-adda-c23b72c1aa9c</t>
  </si>
  <si>
    <t>317c20d7-52cd-4061-a87d-2e5c6650d700</t>
  </si>
  <si>
    <t>3504125b-cd0a-44ad-b26c-bfc1082d4fd1</t>
  </si>
  <si>
    <t>1020172f-c35b-45c9-b429-5ef6f896de0c</t>
  </si>
  <si>
    <t>e386e579-6e55-4e3e-bc97-198f946a39dc</t>
  </si>
  <si>
    <t>f33e743c-8502-4ba4-b4b5-d027653c960e</t>
  </si>
  <si>
    <t>7a1c64dd-4b31-4e80-87d0-d8ad15ed5270</t>
  </si>
  <si>
    <t>1dc613c0-6771-4c22-9b7f-f97eae1429dd</t>
  </si>
  <si>
    <t>6a135966-d221-410a-a3e5-c41a96799d87</t>
  </si>
  <si>
    <t>fe8860b9-285b-442c-abac-3c244777f47e</t>
  </si>
  <si>
    <t>22db0039-7854-45f6-827c-261d7ea781f8</t>
  </si>
  <si>
    <t>e28ca897-fc8e-411a-b7cd-381591f4854d</t>
  </si>
  <si>
    <t>65cae239-7b4a-49e8-99c6-16cec159246d</t>
  </si>
  <si>
    <t>6ac42b51-224d-4de6-9f99-3b4ea0ea7353</t>
  </si>
  <si>
    <t>a06a8825-293d-4b42-b8c0-789f555d6a41</t>
  </si>
  <si>
    <t>87297572-b21c-4f50-a400-b6c3f7482714</t>
  </si>
  <si>
    <t>e8c23ce9-793f-4f10-9b33-a72af5e5735b</t>
  </si>
  <si>
    <t>9f4c96f2-4dca-4648-a400-1b6725c5004b</t>
  </si>
  <si>
    <t>3c6c96af-a782-41f8-94ef-aa89893a06cd</t>
  </si>
  <si>
    <t>f6abf4ed-fbe0-4ae2-a3b2-0e77b1783047</t>
  </si>
  <si>
    <t>90c828ee-b76d-4071-9b0f-dc31746214bf</t>
  </si>
  <si>
    <t>b6bff14a-295c-48b5-8527-5929b54422ed</t>
  </si>
  <si>
    <t>e4276ec1-ce92-46b9-9072-4489e275370b</t>
  </si>
  <si>
    <t>454a6ccf-01d6-4618-9801-3211b03d263a</t>
  </si>
  <si>
    <t>ce842167-f6eb-4640-a3bb-192bf77ae6f1</t>
  </si>
  <si>
    <t>995710d8-3e0c-41be-a52e-03b621732199</t>
  </si>
  <si>
    <t>34524277-1d9e-48fb-981a-83f366d76a18</t>
  </si>
  <si>
    <t>15834276-ed78-4a35-b356-18f64f7c7fc7</t>
  </si>
  <si>
    <t>5afaa73c-efda-4f57-9edd-e2e45ea3597b</t>
  </si>
  <si>
    <t>964d203a-4aa8-4efe-a2d3-891266cd210e</t>
  </si>
  <si>
    <t>e9a2ebc8-19da-4a58-9dd4-fd76af6ac677</t>
  </si>
  <si>
    <t>c3c07558-31df-404a-8560-f219a03ba678</t>
  </si>
  <si>
    <t>a54937bc-b8c2-47d6-b1a7-501df4c91930</t>
  </si>
  <si>
    <t>6f278fac-0e85-498c-bbac-114377f6d941</t>
  </si>
  <si>
    <t>9019f242-2d6f-46b8-a5ac-9058d6eec176</t>
  </si>
  <si>
    <t>5e87a919-1b37-4039-b210-c6d131c51f75</t>
  </si>
  <si>
    <t>6e176f02-9f93-4849-a1c8-65c5bb295849</t>
  </si>
  <si>
    <t>beefe13c-dd90-4e7b-b797-8dac2ff628a5</t>
  </si>
  <si>
    <t>7802ad34-f6e8-44e2-9fa4-72a5a90c39b6</t>
  </si>
  <si>
    <t>c1d49dec-cd77-4012-82ce-3ac4dfae5b79</t>
  </si>
  <si>
    <t>57101f64-3612-4bdd-9fb4-2510c217f50b</t>
  </si>
  <si>
    <t>9d7626ea-2acf-424d-afd7-3f86963f85cc</t>
  </si>
  <si>
    <t>4acd196f-de83-41fd-ab66-9444e3985c2f</t>
  </si>
  <si>
    <t>4bf43075-7995-4960-9f27-282bfe1d3660</t>
  </si>
  <si>
    <t>80ce1f0a-eb8c-4c27-bc49-e2b2c693694f</t>
  </si>
  <si>
    <t>203beabe-ca11-4f72-977c-665264f6215f</t>
  </si>
  <si>
    <t>ed00ef29-1044-498f-877f-e93558a31a8e</t>
  </si>
  <si>
    <t>1cf1717e-bceb-4a3a-ad9f-cb13fdde7578</t>
  </si>
  <si>
    <t>3a7595cb-6ea8-4bcd-b96f-b4eee46e64bd</t>
  </si>
  <si>
    <t>30c9a8a1-af59-4718-93df-70035b2a2bc4</t>
  </si>
  <si>
    <t>7b05a415-aea7-4037-8f4b-4caefe4f485d</t>
  </si>
  <si>
    <t>7de07db8-2d6c-41c8-a895-82c14e275d1c</t>
  </si>
  <si>
    <t>4d1ec2a3-5c4a-4ece-a705-4b55a4208603</t>
  </si>
  <si>
    <t>3725eebb-265b-4ece-946e-a06f36e21adb</t>
  </si>
  <si>
    <t>8c3d9942-af30-481d-bca0-f071a40cef1d</t>
  </si>
  <si>
    <t>14b4316e-0767-4a7a-80d1-c2c02275bf6f</t>
  </si>
  <si>
    <t>7f3b591f-e68e-4511-b130-b984d019ddb8</t>
  </si>
  <si>
    <t>abe43435-3be4-4aa0-a809-fcb9e6eb43ef</t>
  </si>
  <si>
    <t>4e567979-325c-47a4-ba61-8fb5add2a79f</t>
  </si>
  <si>
    <t>3666e137-4ed7-4e7d-a76b-e2bcebe277a9</t>
  </si>
  <si>
    <t>e70113c6-cd47-45e0-b33c-bb85d41bbfa2</t>
  </si>
  <si>
    <t>2e900b28-6425-45c2-b509-8b538cf54b88</t>
  </si>
  <si>
    <t>fbfc7577-6616-4eb3-ae4e-651848ada643</t>
  </si>
  <si>
    <t>533e4e0f-2b89-4754-b303-343b82531e0a</t>
  </si>
  <si>
    <t>945c5847-1553-47c9-a06e-a9d7c9534545</t>
  </si>
  <si>
    <t>7353da4a-be7a-4b84-ab99-974ffe0269c5</t>
  </si>
  <si>
    <t>d8dab548-20f1-4278-b9fc-0436e7b3d2a5</t>
  </si>
  <si>
    <t>68b7fe3b-c507-417b-a448-ce746d5fda3b</t>
  </si>
  <si>
    <t>7dbcb45f-4b4a-4707-8e56-3127302e50c8</t>
  </si>
  <si>
    <t>c82693c4-965a-42c4-ad46-f49b2a5fe888</t>
  </si>
  <si>
    <t>5f8855ba-1ee3-4401-b159-973e88012409</t>
  </si>
  <si>
    <t>487aba40-7e3a-4249-8b5a-e63b2b0a605a</t>
  </si>
  <si>
    <t>51b30c21-b206-4e51-9894-9d02fd73d186</t>
  </si>
  <si>
    <t>d19b6a15-f1d8-49e0-81f3-a7278048666a</t>
  </si>
  <si>
    <t>4bf3baad-2cf9-45d5-ba77-a48e2f7e0d4a</t>
  </si>
  <si>
    <t>a43664c3-1f56-488f-aa93-9183ff36731c</t>
  </si>
  <si>
    <t>51e5d587-8318-4673-9283-a3bce3b77986</t>
  </si>
  <si>
    <t>299c1b0f-5aa9-4bcf-a8f4-343a259073be</t>
  </si>
  <si>
    <t>31a5fdcc-7eca-482e-9482-ac26d1f2f6e8</t>
  </si>
  <si>
    <t>dde7f4ea-186e-477e-8d47-d2e8ef338397</t>
  </si>
  <si>
    <t>a11dcd08-8565-4a52-9717-b2ceaf1236fb</t>
  </si>
  <si>
    <t>62f68d44-85f4-4e5f-a5db-53b2cd703d5e</t>
  </si>
  <si>
    <t>0649c51b-74e6-4267-a7df-38bba5071ba9</t>
  </si>
  <si>
    <t>716002be-a283-4eeb-8307-9e2342d87e40</t>
  </si>
  <si>
    <t>fe7788fd-da91-4e3c-98e5-7e75c6e3404c</t>
  </si>
  <si>
    <t>b9aaea53-46aa-4cec-84f4-c74c3ca5f7c1</t>
  </si>
  <si>
    <t>c5cd09a5-6a2b-4716-a3bb-3606f2b2c7dd</t>
  </si>
  <si>
    <t>43332b10-e2fc-4d46-b05a-7a7d11340c91</t>
  </si>
  <si>
    <t>cbc1819d-3b88-492e-bc9e-0af62b82326a</t>
  </si>
  <si>
    <t>6ae2b001-f30b-402a-815f-279e51b94c95</t>
  </si>
  <si>
    <t>5575139b-e160-4e14-a9a6-03545b5ac40f</t>
  </si>
  <si>
    <t>92572d92-0d4f-4f65-8511-a9aedadf1a5d</t>
  </si>
  <si>
    <t>04d763b0-d7c2-47b4-9f38-1bca00ff5d35</t>
  </si>
  <si>
    <t>f35d2154-0f6a-4de1-890c-d67f9c4b6c65</t>
  </si>
  <si>
    <t>49ac2d87-3b2c-43ff-b75c-9cc5b9933bbf</t>
  </si>
  <si>
    <t>15c24148-48a8-48ef-8d56-e221197e810b</t>
  </si>
  <si>
    <t>289f5e17-2201-415a-aa92-853d9f7a9690</t>
  </si>
  <si>
    <t>137f9248-62b0-4c66-acc4-22cbdfff5fa1</t>
  </si>
  <si>
    <t>13ea48ad-81b6-4cff-8cbd-584f9650967c</t>
  </si>
  <si>
    <t>71b421e7-b209-40c8-bd7c-771b3d01f42f</t>
  </si>
  <si>
    <t>62ddc64b-256d-4466-a264-c43af158496f</t>
  </si>
  <si>
    <t>6a1d89ff-2448-42f3-b77d-cebe6e1d6031</t>
  </si>
  <si>
    <t>8c8d0bda-84cc-40ed-b1e6-556fe8d40a72</t>
  </si>
  <si>
    <t>0ec6d985-cee4-4f46-b66e-1427b17a4572</t>
  </si>
  <si>
    <t>68ce4fbc-c430-4167-a3ee-f76d9ad4b73f</t>
  </si>
  <si>
    <t>35a40a10-5fe3-4566-9b28-d9245d8f0612</t>
  </si>
  <si>
    <t>76549dfc-7efc-47d9-ab4d-18f688ec1f3c</t>
  </si>
  <si>
    <t>9a93a2bc-15b5-49af-9d93-edb227903d5b</t>
  </si>
  <si>
    <t>afeea15d-ad7b-4faa-9960-5ac39928f4ea</t>
  </si>
  <si>
    <t>707f055d-ae8c-450a-b4ec-2aa4a15e8976</t>
  </si>
  <si>
    <t>0219c46c-7ded-41e9-9d27-51ef3c31f929</t>
  </si>
  <si>
    <t>4014dbb6-e7cf-4f8d-8dcd-3a6b4307b86e</t>
  </si>
  <si>
    <t>c98169a9-d60c-4279-bba2-5ed596933f8c</t>
  </si>
  <si>
    <t>14ba3940-a498-4085-a719-c81375ba7a43</t>
  </si>
  <si>
    <t>9fff87a5-0893-47ae-8e0c-e57b76cbd8d1</t>
  </si>
  <si>
    <t>ed8cd8c2-8a7e-414c-8460-7d069056235b</t>
  </si>
  <si>
    <t>540d1ba3-ed76-4c42-874f-6c96e2405d36</t>
  </si>
  <si>
    <t>a3333d4d-f7e3-49f0-a311-fef8c1c5eb56</t>
  </si>
  <si>
    <t>ea417681-f410-47c8-9c24-c25a4bdbc05a</t>
  </si>
  <si>
    <t>c6e13e01-a870-425f-b1ad-456fd6ffc224</t>
  </si>
  <si>
    <t>9c9a696b-5c6c-429a-8152-2bb679d4895b</t>
  </si>
  <si>
    <t>cb74509c-9f28-4a1e-a1d9-758fad9b2422</t>
  </si>
  <si>
    <t>8cb5c260-bb8e-4f70-8acf-10329ab396f9</t>
  </si>
  <si>
    <t>27667167-049a-435c-b922-8ee73b6b2b33</t>
  </si>
  <si>
    <t>24ecddc4-7203-44b1-90b7-6c7bcd6497d8</t>
  </si>
  <si>
    <t>135f4d6e-f66c-445e-896f-c2c1d34ea616</t>
  </si>
  <si>
    <t>51bf1897-6bd4-4a9a-839c-6b47f26789f5</t>
  </si>
  <si>
    <t>2b9c75ec-1085-4db9-a9f6-8c8517747353</t>
  </si>
  <si>
    <t>0d054758-8587-4887-86c2-5ca9d7f561b1</t>
  </si>
  <si>
    <t>9b904e01-8c8b-4e3e-9da5-90d3b021f61a</t>
  </si>
  <si>
    <t>7973dbe8-adf5-49f5-b707-b583750b85ef</t>
  </si>
  <si>
    <t>63472fc8-2cf7-4fe1-b57d-aa7784bd6aae</t>
  </si>
  <si>
    <t>ed6e7939-5c8c-452d-a602-260b343bb493</t>
  </si>
  <si>
    <t>9dfac30d-1306-482e-acfe-c00ac291fc44</t>
  </si>
  <si>
    <t>2b4fad75-3c95-4b50-95f0-740669a43c02</t>
  </si>
  <si>
    <t>2e2ea3ae-cdb7-4ec4-a167-40751eda27d9</t>
  </si>
  <si>
    <t>e83c8f01-ee29-4d0c-b132-24c8a61f7428</t>
  </si>
  <si>
    <t>7d481bbb-da3e-49d7-bfa6-54927443931a</t>
  </si>
  <si>
    <t>ff0b34b8-9b19-49bf-94a5-f7b90ffcd624</t>
  </si>
  <si>
    <t>84b12676-0b0e-443f-907d-652a410a9648</t>
  </si>
  <si>
    <t>90dd0c4c-b18f-4253-8de0-ad631e84d9c2</t>
  </si>
  <si>
    <t>dd32c43f-3292-4b84-8813-66a11e1c7022</t>
  </si>
  <si>
    <t>feb7a525-aedb-4d6f-97e9-d1e223a46d7d</t>
  </si>
  <si>
    <t>2c29a0b9-0eea-4195-9999-3e9aa62ab092</t>
  </si>
  <si>
    <t>6c71c885-3576-4159-9a34-72da03f92e5b</t>
  </si>
  <si>
    <t>0f91be5a-d72a-4c9e-866f-b5c872994fd9</t>
  </si>
  <si>
    <t>85e94211-4407-4845-afef-ef5418fd951e</t>
  </si>
  <si>
    <t>e5e5c40a-c7e6-451e-a9dc-f2590dbaa761</t>
  </si>
  <si>
    <t>a3cb615f-bac8-4514-83df-6f79d0e46144</t>
  </si>
  <si>
    <t>1c7c0f61-58e6-43e0-aac3-905913d82fd1</t>
  </si>
  <si>
    <t>9c6f6df7-6270-4f4d-bdfe-b4fc6b985223</t>
  </si>
  <si>
    <t>65faef45-fe00-4bae-b31c-af9e65d3117b</t>
  </si>
  <si>
    <t>2f8871de-19e0-44ab-927a-b11b959a6268</t>
  </si>
  <si>
    <t>0eb4c974-9d1c-4dde-a32c-3c72153a14f5</t>
  </si>
  <si>
    <t>3ef0b080-b977-4e29-8d71-6ff0a17aa75f</t>
  </si>
  <si>
    <t>ac6ed417-b837-4945-beee-4a9c6fd99309</t>
  </si>
  <si>
    <t>7fdd9127-6f34-4b01-9805-98a1dcb48bad</t>
  </si>
  <si>
    <t>60a8284f-672a-4f76-8459-785aedcc82e9</t>
  </si>
  <si>
    <t>9967a41f-ae82-4558-8d40-5dcfdc559652</t>
  </si>
  <si>
    <t>ebb7e2df-88a6-4a01-afbe-3010afbc98c1</t>
  </si>
  <si>
    <t>8e4f3719-bd51-4b78-8313-9743ba374e6f</t>
  </si>
  <si>
    <t>b2bc26e3-18d4-43f8-a9ca-6880f25ba0b2</t>
  </si>
  <si>
    <t>1395d7f1-f62e-48eb-95cd-86a5863a4cd5</t>
  </si>
  <si>
    <t>9cd34274-ab05-44fd-84da-ff879d2029fe</t>
  </si>
  <si>
    <t>0c3a5599-436f-47cd-8470-d76ad2c7ff2a</t>
  </si>
  <si>
    <t>57bc2db9-58fc-42ad-8a8a-1e47f816b94d</t>
  </si>
  <si>
    <t>65f04bf2-3a2d-4548-bceb-b76e6467fc00</t>
  </si>
  <si>
    <t>610d8da2-ba3b-4340-bc2a-3cc644abdd51</t>
  </si>
  <si>
    <t>97c3eddb-f923-4505-a715-8e3e0bbc9a93</t>
  </si>
  <si>
    <t>3432778f-1a23-4e5c-97d4-ecede27ff901</t>
  </si>
  <si>
    <t>4e40e265-a8a9-4a91-8aac-b889f4a03790</t>
  </si>
  <si>
    <t>20b9d4fd-5029-47be-b284-15da54ec3266</t>
  </si>
  <si>
    <t>901a6813-53e2-4b95-b7e5-51736bc2d5c9</t>
  </si>
  <si>
    <t>ca5969eb-2a89-405c-a444-376b8f68f9f8</t>
  </si>
  <si>
    <t>ffbf0825-1cb5-4f08-bdc3-403f2d4616ea</t>
  </si>
  <si>
    <t>45c03199-111e-41d7-9ec7-3e04607e56fc</t>
  </si>
  <si>
    <t>7ff4e9cf-23b5-484e-b116-7d207016e50e</t>
  </si>
  <si>
    <t>6d053c85-9011-4f23-80be-cdea5ac64b32</t>
  </si>
  <si>
    <t>3c8bc374-2ac4-4f08-adc5-98e03dc3cdee</t>
  </si>
  <si>
    <t>ac41ec1b-4960-4a45-9033-6129bcb9bba1</t>
  </si>
  <si>
    <t>63b797dd-6b49-4fdd-9aa7-bb42455168cc</t>
  </si>
  <si>
    <t>bcd5fa07-e7d5-4916-acca-4d4866c4ad81</t>
  </si>
  <si>
    <t>c6c2df3f-c6a9-4012-a2c8-4266d623b361</t>
  </si>
  <si>
    <t>75833534-ae22-4b1e-a463-6b18acaa5b9c</t>
  </si>
  <si>
    <t>ea9b962b-9261-409d-b894-feaddc335271</t>
  </si>
  <si>
    <t>482f255e-3866-4fd1-8c39-66e67c6337c7</t>
  </si>
  <si>
    <t>3db77297-96f1-4ca9-ba65-5a24a0578ff9</t>
  </si>
  <si>
    <t>7c06d698-5de0-48ee-b958-e10d72012c20</t>
  </si>
  <si>
    <t>9ff7ecd0-7803-4f6f-92d6-f40122e98006</t>
  </si>
  <si>
    <t>6a812f94-02ae-4117-8c74-78ebb27d6191</t>
  </si>
  <si>
    <t>7d26b854-22e1-46f1-814e-dcecad093af5</t>
  </si>
  <si>
    <t>7abad63b-51f7-4eb2-997f-b822ffa0113b</t>
  </si>
  <si>
    <t>d8705345-59a5-4442-b596-af890865c7ec</t>
  </si>
  <si>
    <t>3f8c72d4-437d-4581-84be-cef8789a5dfa</t>
  </si>
  <si>
    <t>db1412d7-fcbe-4a5b-b421-5f4c3cc3a77d</t>
  </si>
  <si>
    <t>e9cd757b-41f6-49eb-8aa5-25004c8681de</t>
  </si>
  <si>
    <t>6cc2080b-93f4-4e26-85ba-d146d93d3776</t>
  </si>
  <si>
    <t>a594cc83-81b5-462d-9460-186b10bafe69</t>
  </si>
  <si>
    <t>4da07233-25c1-48a3-9c77-7e4763b22ac6</t>
  </si>
  <si>
    <t>6ece5a43-621f-4e45-9096-3b62c9612efa</t>
  </si>
  <si>
    <t>69b47861-4ed5-4e55-9388-bd392c5963bb</t>
  </si>
  <si>
    <t>92b4c63c-0739-4d13-bfd3-4246f108c2fe</t>
  </si>
  <si>
    <t>bc7d642c-36eb-41f8-b9e6-14e19f79a88e</t>
  </si>
  <si>
    <t>44dd7ab9-7979-436a-809a-83fcdf06dbb2</t>
  </si>
  <si>
    <t>6cc6b5dc-6361-4ef8-931d-ef6380f23f68</t>
  </si>
  <si>
    <t>30d16545-6752-4203-b76d-816869e7ac16</t>
  </si>
  <si>
    <t>b1eda8c4-6455-42e5-a7ae-7b443a45b0e7</t>
  </si>
  <si>
    <t>66a71fe9-17cf-45d9-a27b-def3cc2bc37f</t>
  </si>
  <si>
    <t>f22f7eba-eb9e-4efb-8933-6f68d7b4a56c</t>
  </si>
  <si>
    <t>c96c18fa-5b01-480b-9d5d-28b8210d292c</t>
  </si>
  <si>
    <t>647c1397-a433-4e33-878c-9de1b2437f21</t>
  </si>
  <si>
    <t>b8ed2122-257e-4f0e-9dbc-df77e6681bd9</t>
  </si>
  <si>
    <t>642d9417-5f3c-4bc1-b3ae-c6f28ea4bfaf</t>
  </si>
  <si>
    <t>47892dc4-c909-4e52-b50d-687070356a6a</t>
  </si>
  <si>
    <t>54503b42-7e6d-46c6-b9fd-9c41a0b1ff82</t>
  </si>
  <si>
    <t>445ce5c7-0dc7-4c00-940b-490845ec10bb</t>
  </si>
  <si>
    <t>b5a554b9-b385-4bf0-9abe-e87c7bafb10a</t>
  </si>
  <si>
    <t>7244024b-c133-4677-8191-4ce4f3a751b3</t>
  </si>
  <si>
    <t>fc3bafbc-4f11-4fad-84c3-20fde61f067f</t>
  </si>
  <si>
    <t>93c5c475-3707-4c7f-a8fe-6c38ba0ba6c1</t>
  </si>
  <si>
    <t>0d6c814d-1d36-41e1-9e31-1d1bada75e4e</t>
  </si>
  <si>
    <t>fadae66a-90c9-48c6-8fd9-c89f67cab506</t>
  </si>
  <si>
    <t>2e67d1d6-3b60-429e-a4de-b4f1568a57b5</t>
  </si>
  <si>
    <t>3ac6e72d-54a5-47a2-9444-09e20dd8353e</t>
  </si>
  <si>
    <t>4786d680-51e3-4fd4-8942-023bbf2d7f68</t>
  </si>
  <si>
    <t>67395265-d5e3-41da-9d15-5181675c1afb</t>
  </si>
  <si>
    <t>c55f04e4-1e40-42fa-8c52-de53699a9c0a</t>
  </si>
  <si>
    <t>5885f101-f4a8-4d38-95c4-0bd7be295cb8</t>
  </si>
  <si>
    <t>1583a32d-bbc8-423f-888c-4dc6cc556ad4</t>
  </si>
  <si>
    <t>402c1152-1551-4104-9675-42e87fa52542</t>
  </si>
  <si>
    <t>e0b2ee0b-2158-4e84-b185-f0d45073b9e2</t>
  </si>
  <si>
    <t>37359a7c-7dfe-4c64-9bec-1681e2fa6e80</t>
  </si>
  <si>
    <t>1293c715-1464-4218-9709-d79e93414a6c</t>
  </si>
  <si>
    <t>b88fe5e0-193d-4985-8cbd-6f16c1743841</t>
  </si>
  <si>
    <t>ad8969cd-c89a-4ef4-adfb-8badbde5678b</t>
  </si>
  <si>
    <t>48edd706-d55c-4f79-b8d2-fbbdfb565cc3</t>
  </si>
  <si>
    <t>4a15196d-b61e-41c8-838e-d41c3d9d8f2a</t>
  </si>
  <si>
    <t>c390ef45-79f3-4a6a-bd52-b317c8a72547</t>
  </si>
  <si>
    <t>71e01007-caef-4fed-9805-849f2808f977</t>
  </si>
  <si>
    <t>ea130782-4412-4228-a40f-f4ad1046bb81</t>
  </si>
  <si>
    <t>72d2361f-c27c-4e89-869a-7c5c3a8b0a35</t>
  </si>
  <si>
    <t>12876cda-a72c-4fab-be90-34946c13967f</t>
  </si>
  <si>
    <t>924c5623-7bcc-4a8e-b952-b2aa467e2de2</t>
  </si>
  <si>
    <t>d67a1bd8-16c4-474d-a42f-e782b3b8105e</t>
  </si>
  <si>
    <t>c2a8f34e-44c7-4f9a-b213-8cef0b8d9533</t>
  </si>
  <si>
    <t>afa85f6b-3116-417e-9690-cfb63dd9b63c</t>
  </si>
  <si>
    <t>6f8a4b52-6470-466a-bb0b-25cb7ea64751</t>
  </si>
  <si>
    <t>605b0d70-08c7-4b72-ae55-c08451a2f94d</t>
  </si>
  <si>
    <t>d09a16ce-4da6-492e-94fc-8e7f7e24ea9c</t>
  </si>
  <si>
    <t>6b44bee5-a284-4dc4-971c-edf3b4f173e4</t>
  </si>
  <si>
    <t>7e3ba323-6faa-45e7-b21b-8a8b20d8b301</t>
  </si>
  <si>
    <t>cf4d72d4-d3ed-44c1-ae64-7efcc382d1de</t>
  </si>
  <si>
    <t>3bd12dc8-0cb4-4657-9c7b-ff39be2d83cd</t>
  </si>
  <si>
    <t>2e2d4a53-2b52-4775-81be-0cf3d68c2185</t>
  </si>
  <si>
    <t>b468449d-c6f4-4d8e-add7-a6eaccb9b6fb</t>
  </si>
  <si>
    <t>8b748897-e698-4ada-a87f-be6e14bfaa1f</t>
  </si>
  <si>
    <t>9e3d5d93-55d7-4412-a1d2-d5e66abb9d85</t>
  </si>
  <si>
    <t>c199bf9b-7992-451a-b95b-1691f08ddcde</t>
  </si>
  <si>
    <t>da4c7ebf-91aa-4dbd-af8c-470e0598892c</t>
  </si>
  <si>
    <t>5838a72e-aa50-41c7-9df0-c24e6548895f</t>
  </si>
  <si>
    <t>b73667cf-6d56-4f6e-8c0f-03851de8e192</t>
  </si>
  <si>
    <t>cb7ade6a-09ab-4cd7-bcea-0b0841c31c10</t>
  </si>
  <si>
    <t>d10366a6-7716-43bf-b4b2-cbfe9c977e33</t>
  </si>
  <si>
    <t>f30aca2b-db34-4903-b780-6b1e8270752e</t>
  </si>
  <si>
    <t>06b2b134-9ff0-469b-ba2c-ec29aa48005b</t>
  </si>
  <si>
    <t>1950e246-efcc-4d75-bf1e-75f134e31efc</t>
  </si>
  <si>
    <t>463e6a5c-2064-45d4-9476-e19eaa65dce5</t>
  </si>
  <si>
    <t>c2602f94-18f2-4194-8384-5d79b1930526</t>
  </si>
  <si>
    <t>528f25f7-88f9-4729-b102-5e21d0d864c4</t>
  </si>
  <si>
    <t>e5da6118-8b7b-4b01-92c6-5ac29ce3baf9</t>
  </si>
  <si>
    <t>b5343bba-386b-44fc-904c-854e96a41cce</t>
  </si>
  <si>
    <t>993569f8-0712-4785-9a75-1cf01ab7f679</t>
  </si>
  <si>
    <t>8eda7916-c002-4570-8d37-c9999323f1e2</t>
  </si>
  <si>
    <t>459fdb7d-5cb0-4d57-8123-42a792e5db67</t>
  </si>
  <si>
    <t>405f7d41-c4ce-4632-b161-3a86b2cc30a1</t>
  </si>
  <si>
    <t>46985fdc-2ea4-428c-a28f-43647e50f7be</t>
  </si>
  <si>
    <t>3bbe2df2-2d0b-40a8-9f3c-45f7a699caff</t>
  </si>
  <si>
    <t>c40ebf8e-e23a-4d49-98b0-2a29fa38248a</t>
  </si>
  <si>
    <t>06a24b61-058c-46e1-a992-618b02b6a38b</t>
  </si>
  <si>
    <t>405c303d-bbfc-4d3b-8b00-27f764e4b72a</t>
  </si>
  <si>
    <t>5cc7f3d5-e240-47de-a66c-68c2760b82e5</t>
  </si>
  <si>
    <t>516aa7b1-76ce-444c-be41-301d0ffef29e</t>
  </si>
  <si>
    <t>f96f59b9-951c-46a7-bbce-4ea58663ac1b</t>
  </si>
  <si>
    <t>82204155-f42c-4d89-81be-16113e7ceec1</t>
  </si>
  <si>
    <t>1847e295-a944-4693-98d3-dbb427ec2e87</t>
  </si>
  <si>
    <t>50c7c20e-0059-43b4-b1a0-e96ba9a5fafe</t>
  </si>
  <si>
    <t>78beaba2-d9ce-47bb-8e6d-9a3c70a6f008</t>
  </si>
  <si>
    <t>8fae8c56-2bee-41d9-a614-41f706c23114</t>
  </si>
  <si>
    <t>8a0bcba4-d422-492d-9e6f-aba94bcec57c</t>
  </si>
  <si>
    <t>951a7035-d20a-4f47-aa44-97e67b7abd7e</t>
  </si>
  <si>
    <t>8d60cf98-4b5b-4a77-9d31-d9b3d6edcd74</t>
  </si>
  <si>
    <t>c9f63c59-4873-4303-931c-818de9e99069</t>
  </si>
  <si>
    <t>554c82c1-2802-493e-99b7-006232771e94</t>
  </si>
  <si>
    <t>0bd7262f-bb2a-4b16-8000-789ba2d2d50d</t>
  </si>
  <si>
    <t>bfa54531-e4c0-437b-99be-61771f0d9ed2</t>
  </si>
  <si>
    <t>56d9298e-45bc-4ea2-a7ee-177cf8c31c68</t>
  </si>
  <si>
    <t>60fd8f58-2e63-4152-8d67-80aa314f1d33</t>
  </si>
  <si>
    <t>bc83d4ea-4754-41d5-b449-35cdbfaf7940</t>
  </si>
  <si>
    <t>4486118f-01a8-48b8-86fa-c5aff4eb96f3</t>
  </si>
  <si>
    <t>f0b063b9-64a1-4dcb-b16e-4017900b4588</t>
  </si>
  <si>
    <t>1d4e02ad-5477-49a4-a75d-bcbccc762a10</t>
  </si>
  <si>
    <t>2d7a1958-81de-44f5-8b08-fe1f2f1e5362</t>
  </si>
  <si>
    <t>b721a8ed-9ca3-4b8a-ae57-6efc4d254c10</t>
  </si>
  <si>
    <t>367f9c91-9093-415e-877f-a06d761e5aee</t>
  </si>
  <si>
    <t>1b5b6dfe-6a5f-46a2-acd4-8421061b5b3f</t>
  </si>
  <si>
    <t>cebf1340-58a3-4b25-8cd7-faa903162c79</t>
  </si>
  <si>
    <t>4f3aa646-7acf-41d1-a3b7-3fc6fd2f7076</t>
  </si>
  <si>
    <t>4b481db7-d75e-4709-b6ee-d8a241949dc0</t>
  </si>
  <si>
    <t>010cb97d-fd0d-43b1-8768-5fc145779d13</t>
  </si>
  <si>
    <t>f99b163d-05bc-40d0-817b-be3f84b0be69</t>
  </si>
  <si>
    <t>3a09a532-4840-4607-b877-0620c2b1f412</t>
  </si>
  <si>
    <t>75ffa6df-ca27-4bc4-a9f4-ade471b6c36c</t>
  </si>
  <si>
    <t>7625af63-de1d-428a-91ba-3b31bd8fbb04</t>
  </si>
  <si>
    <t>283e50c5-65b4-4858-8e7c-ebe5ed944e82</t>
  </si>
  <si>
    <t>f9a74c89-9b24-412c-856d-42cbff75eaab</t>
  </si>
  <si>
    <t>5c58b1d4-e7ee-47a8-9090-282c1954f4d9</t>
  </si>
  <si>
    <t>ccc6477e-fb22-4170-958a-5b5ddbfc1bce</t>
  </si>
  <si>
    <t>6355d7d6-cd7f-4d14-a4de-5f4dd38eea13</t>
  </si>
  <si>
    <t>11ba23aa-b74a-4f30-b811-47168e65bcc3</t>
  </si>
  <si>
    <t>88b1fa22-47f7-42ca-bbb9-eac6ff651e4f</t>
  </si>
  <si>
    <t>4b4c0336-cc9e-4675-b379-5da8b7728be5</t>
  </si>
  <si>
    <t>19f62e8d-5121-4010-9bae-2cbb21b3dfe0</t>
  </si>
  <si>
    <t>8dceab53-2fee-40ed-9d69-06f964ce0a19</t>
  </si>
  <si>
    <t>ce7fd127-2838-4312-a42c-6eb29b4774d8</t>
  </si>
  <si>
    <t>e534a5c3-d67a-4945-9ffd-f96a5c15313f</t>
  </si>
  <si>
    <t>82ccd524-4863-4404-929c-65222fbc70f6</t>
  </si>
  <si>
    <t>1ffd2c19-f6bf-4d70-a9f7-ed21a9fa1161</t>
  </si>
  <si>
    <t>df9114ca-985e-48fd-8a92-ebc5160e3e1b</t>
  </si>
  <si>
    <t>81c31d9f-950c-4342-b922-a79dd25f65c0</t>
  </si>
  <si>
    <t>448f246d-9d97-438f-a70c-1e0789a94237</t>
  </si>
  <si>
    <t>5971cf14-7d6f-4588-85bf-a0c982dccca4</t>
  </si>
  <si>
    <t>1fe7aef0-d9e3-4efd-b970-21c75b53ef42</t>
  </si>
  <si>
    <t>dcdcdce5-4e77-4c42-9c91-8b32edfd9795</t>
  </si>
  <si>
    <t>6971eef3-32d6-46a7-b289-1a7c3e719f2b</t>
  </si>
  <si>
    <t>f6cbdcff-a9f5-4330-9423-5498288d9bb2</t>
  </si>
  <si>
    <t>66671829-50b0-4389-a92a-5aac447d803c</t>
  </si>
  <si>
    <t>23a12f37-b004-49d9-96a0-24291a83e5d4</t>
  </si>
  <si>
    <t>11b02756-d3a7-4319-a82e-7948db718572</t>
  </si>
  <si>
    <t>52dc739a-61af-4b54-a793-29a5bd6329a4</t>
  </si>
  <si>
    <t>013f676e-421e-4871-97d1-35d8bc30c6ea</t>
  </si>
  <si>
    <t>56f6b059-2cfb-4fd6-9b86-a843bdb5cbb4</t>
  </si>
  <si>
    <t>d4aa5d03-c900-4991-8512-b718a3c5753f</t>
  </si>
  <si>
    <t>22b03390-fb28-4478-b149-a423b6b47ee4</t>
  </si>
  <si>
    <t>8bf40a6e-06c9-44e6-bf47-dd227f2b3ffa</t>
  </si>
  <si>
    <t>f31cec5f-a748-4cb2-8a2b-5f04c9e0159d</t>
  </si>
  <si>
    <t>24c96769-fe5f-4de1-b315-de7018cd9ec0</t>
  </si>
  <si>
    <t>bf348665-3e07-4b15-a559-cd699da20ca0</t>
  </si>
  <si>
    <t>0861daac-6de4-4999-a515-966a8496f6d0</t>
  </si>
  <si>
    <t>b9200317-2640-4f45-b8bb-e229682590fa</t>
  </si>
  <si>
    <t>674b509f-9554-445c-89a0-3032033d59fd</t>
  </si>
  <si>
    <t>f22b9019-e9af-4a2c-97b8-f47aa463eec7</t>
  </si>
  <si>
    <t>7cdc3b91-c10d-43a1-b54c-5eddf091a0c4</t>
  </si>
  <si>
    <t>c8befa08-2868-4c68-941c-c431e3e4e014</t>
  </si>
  <si>
    <t>08a8f0f1-fabe-4c7c-9406-562adc710cca</t>
  </si>
  <si>
    <t>e5e89777-be56-46dd-8d59-458b97d10594</t>
  </si>
  <si>
    <t>0fb2190e-9404-4c4b-912f-22926ff8fca4</t>
  </si>
  <si>
    <t>d071a587-7400-4e4b-a8c6-fc497be80cf0</t>
  </si>
  <si>
    <t>18532141-4a16-4ea0-a55b-5f0eb1afbfc4</t>
  </si>
  <si>
    <t>6ccb6b14-3db3-453e-badd-696f8e5dfc98</t>
  </si>
  <si>
    <t>6db82b21-f503-4cfd-9b40-79f60f82dff5</t>
  </si>
  <si>
    <t>1e45545e-7dc1-4e8a-96d0-ac072ace11c0</t>
  </si>
  <si>
    <t>2d017933-4cc3-42c7-afc4-18e64c19f05b</t>
  </si>
  <si>
    <t>9a26d755-a71d-45c7-9562-4331ddb34749</t>
  </si>
  <si>
    <t>c2c4dfce-e2b2-40be-bcb3-84a8bfc2f7f4</t>
  </si>
  <si>
    <t>47702bdc-4e61-4170-abb3-a1703bc214d5</t>
  </si>
  <si>
    <t>981e0ac2-b3b5-40c1-95d9-e5883ffdf6c1</t>
  </si>
  <si>
    <t>2b79be12-fb22-4ed0-a20d-8c116ea217af</t>
  </si>
  <si>
    <t>92fbaf97-b0f3-4d2f-a081-9f2617971945</t>
  </si>
  <si>
    <t>91a3b4b3-d922-4507-8050-04c641f2b79d</t>
  </si>
  <si>
    <t>20e27cd1-d0fa-4fd4-b776-8809c16e3084</t>
  </si>
  <si>
    <t>32d4251f-3813-4f0d-93c2-f1f1bc63a418</t>
  </si>
  <si>
    <t>29bafc74-e6ca-456d-bd96-d521f41fa224</t>
  </si>
  <si>
    <t>8dcdd66b-fb72-4dd3-bdf7-cc7a9c9cc7e1</t>
  </si>
  <si>
    <t>d0ab243b-c2d8-4038-9d92-98aa4dc0e9dd</t>
  </si>
  <si>
    <t>19ca7974-7656-4c48-90a4-705abdb6c9bd</t>
  </si>
  <si>
    <t>77c56bc0-f511-40a1-a729-5e029b7b8a3d</t>
  </si>
  <si>
    <t>98715158-348f-46af-9630-2351dce75252</t>
  </si>
  <si>
    <t>aedc687b-c628-42a4-ae8b-d27ebba38393</t>
  </si>
  <si>
    <t>bd56e82a-feef-400b-9386-fe6c89a31748</t>
  </si>
  <si>
    <t>bdd5776e-f9b4-4a64-bb9a-e43dc60037a4</t>
  </si>
  <si>
    <t>776595e8-60fd-4c97-9af0-4c32463409f2</t>
  </si>
  <si>
    <t>d0bff319-b2f4-43be-a482-56fc82712740</t>
  </si>
  <si>
    <t>22785ad0-5eb0-4697-bbc4-e653fd51e08a</t>
  </si>
  <si>
    <t>45a96c54-2c24-4086-9915-9dbdaac65f9a</t>
  </si>
  <si>
    <t>ee1a986a-9077-4f0e-bcd2-feeea34c88e0</t>
  </si>
  <si>
    <t>07d91d25-8878-4ef4-ac83-41ae9893955e</t>
  </si>
  <si>
    <t>b74208db-3f66-48b3-a7b9-b4e528ce9e19</t>
  </si>
  <si>
    <t>dfe43baa-a8d5-4e25-89a7-30f53dee0628</t>
  </si>
  <si>
    <t>9fd07d47-3c5f-416e-8298-84f4654f3ecc</t>
  </si>
  <si>
    <t>90d3f77c-9595-4f37-9684-8cd610e8e19a</t>
  </si>
  <si>
    <t>63291857-69e5-4e3c-8b6b-11749b5fcb40</t>
  </si>
  <si>
    <t>84cedca3-3d8c-4fd0-a336-0a141d7737f8</t>
  </si>
  <si>
    <t>78ac802d-e54f-4e38-ad0d-430b05ac7549</t>
  </si>
  <si>
    <t>c6d94515-003a-44fc-983d-7279b31b2b06</t>
  </si>
  <si>
    <t>e7b5f8dc-bbf6-4513-b93f-f4a887998a2d</t>
  </si>
  <si>
    <t>2fa96acc-1c78-4b90-addd-c107d11094d7</t>
  </si>
  <si>
    <t>f2ac006c-b93a-4a79-8ee4-9ee6f37d894d</t>
  </si>
  <si>
    <t>251a4d23-99a3-46fe-9d0b-3ae3e2b44a0c</t>
  </si>
  <si>
    <t>dcc02d7e-a6bc-45a4-a9af-bb1e2bbbbd7a</t>
  </si>
  <si>
    <t>43a270d3-0d88-4b28-8d56-8a769b9d122a</t>
  </si>
  <si>
    <t>416b842e-378e-4606-8a69-b21253ebe8cf</t>
  </si>
  <si>
    <t>d5645679-0d5e-4c1a-85c2-9a0f78879ee3</t>
  </si>
  <si>
    <t>10caa689-f585-46b1-8e9b-383f316e2df8</t>
  </si>
  <si>
    <t>51ba83ca-16d7-49ed-88b2-7eff021b34d4</t>
  </si>
  <si>
    <t>bed30176-f4de-4a8b-b142-596618cf211c</t>
  </si>
  <si>
    <t>fd33f919-e286-41e2-be42-27a4b59985f8</t>
  </si>
  <si>
    <t>456c2f04-643b-4dc8-a00a-dd2d48d7fc55</t>
  </si>
  <si>
    <t>a6dcbf70-6dd0-4582-8643-91368ed84851</t>
  </si>
  <si>
    <t>97860353-8706-4825-ab1a-1c93e8474354</t>
  </si>
  <si>
    <t>5dca7075-a0be-4a2f-82a6-2978e83db0b2</t>
  </si>
  <si>
    <t>0e471fe4-6d3d-419a-b7c1-99bb1b87be66</t>
  </si>
  <si>
    <t>45569be5-acae-4c33-9a54-73ce2201336b</t>
  </si>
  <si>
    <t>a2479e68-5a3c-410f-beee-ecfd02e10206</t>
  </si>
  <si>
    <t>aceecc47-425f-4f4a-9ffb-4211cfd40074</t>
  </si>
  <si>
    <t>d05a08da-27ff-475b-92d1-41e9ef8743a8</t>
  </si>
  <si>
    <t>e500ead3-9087-4569-a6b2-af77380467d1</t>
  </si>
  <si>
    <t>610892a1-117c-409c-a3ea-8cd4eae65648</t>
  </si>
  <si>
    <t>ebdf4b2d-0659-4e7d-b7ef-dd7372db3703</t>
  </si>
  <si>
    <t>7db5bbdb-b5ba-4131-ba10-9db1691dfc9f</t>
  </si>
  <si>
    <t>9af4d527-6970-47c9-bb0e-8982ea4a6d76</t>
  </si>
  <si>
    <t>8215585f-2f5f-4179-9e34-f3798572e3c2</t>
  </si>
  <si>
    <t>acc188b0-e120-47b2-a127-df7e3f322228</t>
  </si>
  <si>
    <t>581b51c2-4401-4183-a480-7087444a8770</t>
  </si>
  <si>
    <t>470ed2e5-fc64-4fa1-aa4a-70bbd4de5c69</t>
  </si>
  <si>
    <t>f435e1cc-ac90-404f-82ec-798df68880bf</t>
  </si>
  <si>
    <t>67219efc-5cac-464f-bc32-70b04625d3ba</t>
  </si>
  <si>
    <t>1ca59240-7db7-481e-bc9f-3389adece37c</t>
  </si>
  <si>
    <t>91f80d68-867f-4626-88b7-1677e79b73fa</t>
  </si>
  <si>
    <t>1b27e8ce-7436-462b-9e07-a0a995556c76</t>
  </si>
  <si>
    <t>ebd77e2a-3df6-49fe-a53b-bc245a8a2edf</t>
  </si>
  <si>
    <t>e36bb45b-c685-4868-937a-8da736f2f95f</t>
  </si>
  <si>
    <t>c9129468-a615-4cf7-89d2-1bc6464b43ab</t>
  </si>
  <si>
    <t>f7195376-5efd-483b-baa1-0874dc962790</t>
  </si>
  <si>
    <t>e6332cba-f082-486e-a35b-32af7efaf258</t>
  </si>
  <si>
    <t>7e447ce3-471f-492c-810a-623e667db1d6</t>
  </si>
  <si>
    <t>934cbc85-e62a-4d28-bb63-4ffe4958d77e</t>
  </si>
  <si>
    <t>da35779c-562d-43b3-92d1-f4cc0f535db9</t>
  </si>
  <si>
    <t>53c9e370-bd31-468f-b3d6-70c8b6d0c838</t>
  </si>
  <si>
    <t>4a3f226b-b71d-461f-8275-f1f6d493cd01</t>
  </si>
  <si>
    <t>7436c808-48f0-4b66-9723-3aeae3b09992</t>
  </si>
  <si>
    <t>f9900947-ea95-4421-9fa0-9a92e52eb210</t>
  </si>
  <si>
    <t>b2bb6478-9f88-4e88-9add-73691a08906c</t>
  </si>
  <si>
    <t>2a4c0dc2-2df4-45c4-a790-650e6582d7af</t>
  </si>
  <si>
    <t>1e9b2b57-b533-441c-913e-9384d7b90981</t>
  </si>
  <si>
    <t>82a05dfe-cf5c-4dee-9166-ec21284afa70</t>
  </si>
  <si>
    <t>041e006f-82f7-4481-aba3-073c49bcc4e2</t>
  </si>
  <si>
    <t>da0fa3f9-bafb-445b-8653-1af34c2b3d87</t>
  </si>
  <si>
    <t>8d2e7bf4-2984-485d-80a1-94498aca5c53</t>
  </si>
  <si>
    <t>9fdb98bb-5f5f-48d0-98dd-8994b0216d6e</t>
  </si>
  <si>
    <t>b8c5b348-7ed4-408e-ab66-3bc206377691</t>
  </si>
  <si>
    <t>91e6edc4-7fef-4a0b-8f2d-ce80d457c112</t>
  </si>
  <si>
    <t>fa41b150-5bcf-43d3-a969-54a7136cd5bd</t>
  </si>
  <si>
    <t>66fe4c5c-7dbc-4592-8551-fcd99970997b</t>
  </si>
  <si>
    <t>4ebd26d7-a437-4d5b-9de5-b7151985af27</t>
  </si>
  <si>
    <t>80edf8ce-65ef-4f7d-956d-099e42567c9c</t>
  </si>
  <si>
    <t>341d7b44-e798-4b96-a34c-f31f7ffa9977</t>
  </si>
  <si>
    <t>d782366a-e68c-4ed2-93bb-5857e2675cbe</t>
  </si>
  <si>
    <t>96e7e4a6-23fc-4b7a-a739-71843f228941</t>
  </si>
  <si>
    <t>12746100-00a4-4f1f-871c-03414a4df71c</t>
  </si>
  <si>
    <t>0e8fa373-93f0-47fa-becd-76795bd505b3</t>
  </si>
  <si>
    <t>1ae6e9a0-98fc-4253-936f-2946ed114b26</t>
  </si>
  <si>
    <t>5ebb68d2-7f34-4dbe-8789-ad501a6b19b3</t>
  </si>
  <si>
    <t>1f8ad5e3-72fd-4334-8302-612cea562ee1</t>
  </si>
  <si>
    <t>2e515fc0-2084-4040-9cc5-20237edf9370</t>
  </si>
  <si>
    <t>b4dc87a2-7f6d-479b-be32-088cbc881f43</t>
  </si>
  <si>
    <t>08c69f1c-de7e-476f-99e5-5bdca66f490b</t>
  </si>
  <si>
    <t>9a257778-f7bd-484a-8978-365810f482fd</t>
  </si>
  <si>
    <t>8d235089-65df-427c-aa00-833e8dfab796</t>
  </si>
  <si>
    <t>ae8f39ec-1b2f-4ed0-888b-3a558b7d486e</t>
  </si>
  <si>
    <t>6200ca5c-6ba8-4a58-8be8-34c3d85cb781</t>
  </si>
  <si>
    <t>a49acae5-7bda-4929-b4e9-7dc463e60c9f</t>
  </si>
  <si>
    <t>253b71d3-0f8f-4c8d-8fad-2820687cb0d5</t>
  </si>
  <si>
    <t>7c055d5f-6354-4fb1-8074-58a7ea71ed25</t>
  </si>
  <si>
    <t>06ef7a3b-c501-4b16-90c7-35c9c695403e</t>
  </si>
  <si>
    <t>c053d8ef-eca4-41a9-a457-61056ee520b2</t>
  </si>
  <si>
    <t>b0bbdcd8-0f77-4944-abed-0a64a35190b2</t>
  </si>
  <si>
    <t>b03c0244-4f34-4ae9-bddd-b872042784ee</t>
  </si>
  <si>
    <t>36ec6366-c6f5-4868-8ab3-102a57248ae5</t>
  </si>
  <si>
    <t>a2ae5b0f-c572-42a1-a1a5-73c49f684291</t>
  </si>
  <si>
    <t>6601a29a-e595-4a8c-b6a8-f09e9ab8234b</t>
  </si>
  <si>
    <t>d6c62b32-8d82-4afa-97d7-c38f2392dbbf</t>
  </si>
  <si>
    <t>5b179a42-298f-460f-83e5-f5a63a72de1f</t>
  </si>
  <si>
    <t>cef222d3-399a-432b-b627-4255a16f3295</t>
  </si>
  <si>
    <t>4a114177-25d5-469f-ba07-a014aad33155</t>
  </si>
  <si>
    <t>5e1e5def-a7c4-4024-b3f8-48ae601741a2</t>
  </si>
  <si>
    <t>202e87af-1f38-460f-9ec1-e710ff8f7c85</t>
  </si>
  <si>
    <t>c631c140-5dea-4e20-9500-f69731838fe2</t>
  </si>
  <si>
    <t>e43e7714-04a4-4773-afe1-d1f999655977</t>
  </si>
  <si>
    <t>50c02ec0-6ed2-4481-bc4d-2004cbe1b11a</t>
  </si>
  <si>
    <t>1e6d6c70-4377-409e-8b67-3da879ce8052</t>
  </si>
  <si>
    <t>a34fdb46-32b7-4fff-a222-5be8f9d74d24</t>
  </si>
  <si>
    <t>1231df0d-e9c8-4a4d-950c-cfb861854d1f</t>
  </si>
  <si>
    <t>f26484a3-6fc0-4773-960a-8bded0ee6631</t>
  </si>
  <si>
    <t>2ec07808-c988-477f-8215-007c8c17e46b</t>
  </si>
  <si>
    <t>a29184a0-057c-40c3-9865-4225488dc968</t>
  </si>
  <si>
    <t>b4a38344-9bcc-408f-bf05-19e7878a2fd0</t>
  </si>
  <si>
    <t>d5594b43-3207-4876-978c-314bf9099d89</t>
  </si>
  <si>
    <t>4f7a8409-0003-42a0-a6b2-cc6f6f13d111</t>
  </si>
  <si>
    <t>ab41b37b-0292-45d5-8f05-732e061066b5</t>
  </si>
  <si>
    <t>4420a58f-89cf-43c1-9e02-37736b00c6b8</t>
  </si>
  <si>
    <t>76f0dba8-f542-40f7-bf81-5a2e20db02b9</t>
  </si>
  <si>
    <t>7f2b62f4-60b5-4aed-94ed-8fe1d1d3090f</t>
  </si>
  <si>
    <t>88acb483-befd-4ff5-b90c-47de69e4a80c</t>
  </si>
  <si>
    <t>ee8112d6-61c5-4b05-a5cd-71d34cb53245</t>
  </si>
  <si>
    <t>217e7b0c-1fb4-43a5-a040-6465a80d7978</t>
  </si>
  <si>
    <t>1e398fe3-b057-4635-a2e3-72e34dfb1a0c</t>
  </si>
  <si>
    <t>f6fb6c15-49ae-4ad0-b754-071d657a3eb5</t>
  </si>
  <si>
    <t>63421035-1c9e-4c0f-8b1f-ca4e839335ef</t>
  </si>
  <si>
    <t>05dc9538-72ac-44df-9748-1ff21dc5e72f</t>
  </si>
  <si>
    <t>248ec653-6c2e-4a49-9896-7c672034bb47</t>
  </si>
  <si>
    <t>ac4ece42-9ed6-48ac-8819-0a1ea6d9ea71</t>
  </si>
  <si>
    <t>6a44d010-c96e-46de-8f25-90be7eb1218a</t>
  </si>
  <si>
    <t>0931a42b-e140-42ba-9853-ad2489f10682</t>
  </si>
  <si>
    <t>2971cfa4-d1e3-43ca-ba7c-8a104863aa91</t>
  </si>
  <si>
    <t>701fa388-2397-49cd-8770-f52e9a5589f1</t>
  </si>
  <si>
    <t>fca9aa3c-c142-4ec1-b2be-dc99104a08bf</t>
  </si>
  <si>
    <t>8cb1d45c-3185-41c4-b6a1-cfd0e8e2b711</t>
  </si>
  <si>
    <t>ad23dbf8-b2e3-4b2d-9ad2-97611af576b5</t>
  </si>
  <si>
    <t>c4ed3ed7-1f7d-4011-bcad-aca006c2017f</t>
  </si>
  <si>
    <t>3aca7eca-3e7c-4935-b120-a9c9dbac6356</t>
  </si>
  <si>
    <t>50c021df-2763-4a45-ab40-2158bf684fd1</t>
  </si>
  <si>
    <t>6ccc747a-6d50-40fa-b040-06e98151ffad</t>
  </si>
  <si>
    <t>9e94c226-0c4f-4b4e-a34c-6f96af21d19a</t>
  </si>
  <si>
    <t>aeb107de-c529-46fc-9e02-f3a9de7b5f88</t>
  </si>
  <si>
    <t>7dd7e5b6-bba6-4591-a64e-dcb7bb4b3b02</t>
  </si>
  <si>
    <t>fedec4fb-453a-49b4-85e4-c31c31f2b7fe</t>
  </si>
  <si>
    <t>5718dcf7-6dad-4c69-8670-3177d1e307e4</t>
  </si>
  <si>
    <t>7d9ff5d2-a755-4a4b-894f-0b0e0762757b</t>
  </si>
  <si>
    <t>1b955549-c06d-417b-af06-7fd73f442652</t>
  </si>
  <si>
    <t>a6dbbc38-cb26-4d15-ab3a-2aa6565ef6e7</t>
  </si>
  <si>
    <t>b07be282-9744-4960-aed6-331bf2b5c824</t>
  </si>
  <si>
    <t>f337bcbe-4822-4a01-b0b8-fd8302269f47</t>
  </si>
  <si>
    <t>1ca53e54-886b-44a4-9e7e-36cb0f113479</t>
  </si>
  <si>
    <t>08ed5dbc-4146-43a1-8726-652348509330</t>
  </si>
  <si>
    <t>1738ac08-ab11-4fdc-81d2-0223817669c0</t>
  </si>
  <si>
    <t>dd7dfd4e-07c8-46f4-9cc3-ef0c3af90111</t>
  </si>
  <si>
    <t>83e45761-ec54-470c-8618-ddf83a5e6797</t>
  </si>
  <si>
    <t>ccfabfa9-7ef2-416c-9290-3a071252898c</t>
  </si>
  <si>
    <t>5a7cecf7-ed66-4fb0-a82f-4985158ef7b5</t>
  </si>
  <si>
    <t>8891341f-95fc-4a23-8394-a557f563297a</t>
  </si>
  <si>
    <t>105bb630-b7b8-4a9c-ad3a-19c6c5bcf103</t>
  </si>
  <si>
    <t>68f5adbf-b5d8-4f8a-8b6c-1aefeba4558f</t>
  </si>
  <si>
    <t>87eaee3c-3fd4-4b93-889d-22d1f2663568</t>
  </si>
  <si>
    <t>b4794988-fbbc-4bba-94c3-e9ee27d42597</t>
  </si>
  <si>
    <t>ea803c6a-03e0-44f4-ae3e-75487f79bb67</t>
  </si>
  <si>
    <t>137bec35-0e70-4c64-9501-55b1ebd7d927</t>
  </si>
  <si>
    <t>057333d9-3186-45f2-90b5-eb34ddc06865</t>
  </si>
  <si>
    <t>f6a4404d-de0e-4a50-b54e-3503ae6ff3ef</t>
  </si>
  <si>
    <t>40376547-58a0-4ba8-aba4-67ea83b04e4c</t>
  </si>
  <si>
    <t>5251a46d-9254-4ce6-9ff4-536c82b45e92</t>
  </si>
  <si>
    <t>f1550f89-49f6-47b9-a179-6704776f7b7e</t>
  </si>
  <si>
    <t>4794c088-8971-4e22-afcf-5c98f0c4840a</t>
  </si>
  <si>
    <t>0eba3018-e1d9-4749-8dc3-f09f42294ff1</t>
  </si>
  <si>
    <t>b58a908a-172c-4e68-a92b-796ce24b7449</t>
  </si>
  <si>
    <t>f55af00e-6f89-483c-b663-cbcfcea7c33a</t>
  </si>
  <si>
    <t>89804680-abb8-484a-be44-66416bfb04ca</t>
  </si>
  <si>
    <t>59b62b89-79c9-40b2-951f-5ea64a769455</t>
  </si>
  <si>
    <t>8f07eec2-2267-4f3a-a88a-8b50a6d17a6d</t>
  </si>
  <si>
    <t>56830b14-f57d-4c7a-8ea7-1f27e20a47d6</t>
  </si>
  <si>
    <t>99f33eb3-f88f-4df7-ae93-b6bbccca2411</t>
  </si>
  <si>
    <t>55707ae8-d6a4-4a7d-8659-24ad99a8ecd1</t>
  </si>
  <si>
    <t>efb72061-b926-4e5d-99cf-26be02d2a9e7</t>
  </si>
  <si>
    <t>415c1425-8b36-40b3-b76c-b5f6df7a9076</t>
  </si>
  <si>
    <t>951b58bd-b4aa-4fdf-9abd-6201cf4bf855</t>
  </si>
  <si>
    <t>75ec0869-5fc9-471d-a5b6-092ff4848ebf</t>
  </si>
  <si>
    <t>cc69b200-f73d-4e2a-9363-59273a069b27</t>
  </si>
  <si>
    <t>50e62719-2fc0-4dda-b624-b7afa0c215d3</t>
  </si>
  <si>
    <t>9b6db1f2-2b47-494d-b408-38a1a75b5e25</t>
  </si>
  <si>
    <t>cb830997-265f-436a-926c-a0f96bc32778</t>
  </si>
  <si>
    <t>ac291980-4a42-414d-8e99-9b536e0e7d3e</t>
  </si>
  <si>
    <t>14d88188-c45a-437b-89a5-d4d648af9fbd</t>
  </si>
  <si>
    <t>83a72e60-b49f-4557-8491-1b0053d9dec1</t>
  </si>
  <si>
    <t>b61c4f2c-dd9d-4fb1-bb8c-7bc193d80e5a</t>
  </si>
  <si>
    <t>85d07f46-7194-4f3a-ac3f-d1645e172f7f</t>
  </si>
  <si>
    <t>d5e0c354-b986-4b1d-b5fb-1b9a96421583</t>
  </si>
  <si>
    <t>d244b1a6-e020-46d9-b992-f00b5e85afa4</t>
  </si>
  <si>
    <t>b65c0948-d21d-4050-ab1e-86faea3e0a0c</t>
  </si>
  <si>
    <t>4beefea9-e019-4222-aeb0-9cafff2cc219</t>
  </si>
  <si>
    <t>322007be-f2cc-48c7-bb9b-b37f926c8175</t>
  </si>
  <si>
    <t>b5df685e-7c70-4c4d-9f05-ef61b1a6a54c</t>
  </si>
  <si>
    <t>3cbf8b56-fdf9-47e5-9a3c-456639607095</t>
  </si>
  <si>
    <t>1fe35251-cf11-4a69-b981-558480d74882</t>
  </si>
  <si>
    <t>d06b91ac-acbd-46e6-b4c5-696ac7835511</t>
  </si>
  <si>
    <t>e41263e8-ea22-41f5-b252-b803a39b0757</t>
  </si>
  <si>
    <t>44ffd052-1e42-4836-86ba-0c19fefff3c0</t>
  </si>
  <si>
    <t>2b2a2399-823d-428d-b66a-5ad53bfa972a</t>
  </si>
  <si>
    <t>5ee33511-11c6-4e8e-b1fd-8f86b0bc5ace</t>
  </si>
  <si>
    <t>2dc2e83b-e42b-45a6-bb10-dd00ddd03a7d</t>
  </si>
  <si>
    <t>f131fdd2-5056-40f7-9523-76f989fcc9c5</t>
  </si>
  <si>
    <t>fc48f7b8-41d9-488e-a926-2cdb045f0050</t>
  </si>
  <si>
    <t>4c947bf0-9c1d-4350-9527-89510c11843f</t>
  </si>
  <si>
    <t>da06f5a1-c24f-45a1-8f71-7d9a4e22278f</t>
  </si>
  <si>
    <t>73725e0c-0dda-4066-9648-fce7acb7db2e</t>
  </si>
  <si>
    <t>447aff16-1837-4262-9304-e7fded5b0e8e</t>
  </si>
  <si>
    <t>0f7aed3f-0215-46ba-b69a-aec401d81ca3</t>
  </si>
  <si>
    <t>d97af586-4ed8-44a6-9223-20429dce511d</t>
  </si>
  <si>
    <t>3fa937d4-3546-4696-b303-fc914fa37a9a</t>
  </si>
  <si>
    <t>d9744816-7655-4b9a-97f8-677afde6543d</t>
  </si>
  <si>
    <t>2087100c-85ed-4cad-9835-8b4a52eba9e0</t>
  </si>
  <si>
    <t>0d8bf08c-2d14-47e9-96d7-8b61d1e33a08</t>
  </si>
  <si>
    <t>a61acea2-415d-4eee-aaff-214a49e73e74</t>
  </si>
  <si>
    <t>64653627-6f12-4697-bd7f-e31558a8a928</t>
  </si>
  <si>
    <t>0e0136cd-deb0-41ab-a066-ab7cc7040594</t>
  </si>
  <si>
    <t>5f52c8e6-6e3e-423d-8ae1-1c688c988f1a</t>
  </si>
  <si>
    <t>eff64d33-d4f1-4d02-aaff-4f9aee54dfc5</t>
  </si>
  <si>
    <t>3b370519-f48b-4f86-b048-d9732974b58d</t>
  </si>
  <si>
    <t>e4697402-41a9-4ddc-82a4-852d03f2f508</t>
  </si>
  <si>
    <t>285c0218-bb55-4054-912e-fdaf700aa383</t>
  </si>
  <si>
    <t>27a1de0d-8a55-471f-822d-583e60504346</t>
  </si>
  <si>
    <t>e31dc279-b57d-4511-9be7-ec1e0330b739</t>
  </si>
  <si>
    <t>fc1f559d-6e8f-45ad-b15e-69de3eece6d0</t>
  </si>
  <si>
    <t>757f0ede-3a11-4160-8af8-09282b767534</t>
  </si>
  <si>
    <t>6f370617-b82a-489f-900a-23f1b8618896</t>
  </si>
  <si>
    <t>0dbcbb3d-7749-4ba9-8302-4c9b934aada4</t>
  </si>
  <si>
    <t>4795ebb0-c8f0-418c-af37-10b2eeeeac11</t>
  </si>
  <si>
    <t>f8a5bb63-b2a2-41fc-91e8-92f52845585c</t>
  </si>
  <si>
    <t>4d6e3643-6acb-45d8-922d-3eff729bf38b</t>
  </si>
  <si>
    <t>50cd7642-5af0-4836-b9dd-c4dba27d9257</t>
  </si>
  <si>
    <t>a4d9f59e-3008-4705-811b-48e889d25244</t>
  </si>
  <si>
    <t>735aedd0-a0b0-4ad0-a907-1bc1289181b8</t>
  </si>
  <si>
    <t>fe02fed9-5b3d-43c8-bc6b-b1fe8f985b4e</t>
  </si>
  <si>
    <t>888212d7-b204-4f7e-9a6b-fe68ae1ab6d8</t>
  </si>
  <si>
    <t>fab7d39c-6453-47d6-bff0-d0b64814778d</t>
  </si>
  <si>
    <t>1ce442b1-a2a6-4014-a813-8d0c89d31dc6</t>
  </si>
  <si>
    <t>47ac55d3-6b24-4ada-8422-0f6a2dc75408</t>
  </si>
  <si>
    <t>dfb9643f-6e06-4840-85ba-722f167d2464</t>
  </si>
  <si>
    <t>85a2311a-04f5-48de-8ebd-de2e235fde38</t>
  </si>
  <si>
    <t>389380b8-ae46-4691-8937-1788cec18959</t>
  </si>
  <si>
    <t>2cc7aae2-b885-4806-b0f9-bbc327059cae</t>
  </si>
  <si>
    <t>98438dea-8b90-43dd-b686-07ee54315eca</t>
  </si>
  <si>
    <t>b0c9e9f6-8887-457c-9223-2d173880b958</t>
  </si>
  <si>
    <t>73f75073-d4ab-4116-b556-d4d32eaa1f1d</t>
  </si>
  <si>
    <t>1cd685d8-9366-44a8-963c-44f7443e42c4</t>
  </si>
  <si>
    <t>aa5e6ab7-1f24-40a6-8bd3-d4e41b1bd560</t>
  </si>
  <si>
    <t>1b65d9de-74e1-4ef7-91aa-b7168761276d</t>
  </si>
  <si>
    <t>13793373-ac70-4d7c-a2d6-bb4985b19b18</t>
  </si>
  <si>
    <t>39dbbd07-2de8-40ae-a99f-e5436b58c557</t>
  </si>
  <si>
    <t>3e2a0cf2-c79e-413e-9e57-c9cf33ce3c39</t>
  </si>
  <si>
    <t>817d7d34-b945-45d3-aedf-e901f80d4a35</t>
  </si>
  <si>
    <t>82f3d844-34a9-42c4-b316-4b4fd3beaf5c</t>
  </si>
  <si>
    <t>26b96410-9792-4e4b-9a19-fa1227d7fef7</t>
  </si>
  <si>
    <t>47d632fa-b1c9-4710-b0ae-f7eb5593d41b</t>
  </si>
  <si>
    <t>666d3472-8835-43c7-857d-b6fa4f7bad19</t>
  </si>
  <si>
    <t>404511a6-7f5a-4d70-b142-8724ea9c1b25</t>
  </si>
  <si>
    <t>8a29df5e-50da-4ca4-9ae9-75216cd9bd0c</t>
  </si>
  <si>
    <t>415f71bb-f576-4ee7-a694-01cec9c20051</t>
  </si>
  <si>
    <t>1a20cd02-c2c9-4ac4-84d7-4c8cfcd3dc96</t>
  </si>
  <si>
    <t>2fdc60ed-8983-461b-8b6d-196f2ef57fb4</t>
  </si>
  <si>
    <t>6c6f02a0-20e3-4f9c-8b08-4f793050e0f9</t>
  </si>
  <si>
    <t>7ce2d4e1-694d-4d82-9bb8-a3e3cb357094</t>
  </si>
  <si>
    <t>f173e48f-9a3d-4b5b-9da0-36fbab87d95a</t>
  </si>
  <si>
    <t>1b1c55e1-499f-4252-bfc4-2f771b12ade7</t>
  </si>
  <si>
    <t>be3d1551-ddb1-4c5b-a88f-a552746dfc87</t>
  </si>
  <si>
    <t>e9f3712d-d12c-432b-8ef1-5fa9d845be19</t>
  </si>
  <si>
    <t>8bda2746-b060-4b97-b178-78e610ef43cf</t>
  </si>
  <si>
    <t>ee2fa4f5-4837-4a54-b316-614e7f44a2c2</t>
  </si>
  <si>
    <t>6659b562-8d00-4fa0-acd1-6dbb98baf391</t>
  </si>
  <si>
    <t>1dc27676-b2f9-45b7-8c6e-52c626e28f63</t>
  </si>
  <si>
    <t>9b1b82de-1374-499c-aea5-3a7a8d3f7779</t>
  </si>
  <si>
    <t>cb507cd6-2b0a-4844-90ec-8658a5f50bdd</t>
  </si>
  <si>
    <t>481fd7ed-ad32-433d-b8d8-afc0a027ac2c</t>
  </si>
  <si>
    <t>96338e2a-80a4-440c-a8fe-68e8eaaaae82</t>
  </si>
  <si>
    <t>61d7aeeb-8868-4004-a4e2-eaf70ea33813</t>
  </si>
  <si>
    <t>c57b0d5b-0908-4088-8666-7008477ee84f</t>
  </si>
  <si>
    <t>58382f71-d54d-4ca6-b19c-eaef65423b39</t>
  </si>
  <si>
    <t>f6d998f5-72b2-41e8-8b2a-306eb9d68e3e</t>
  </si>
  <si>
    <t>6a9b6018-7f4a-4713-a330-1113b7284cf2</t>
  </si>
  <si>
    <t>a7969ba1-4931-4eed-bdb9-70a351b11303</t>
  </si>
  <si>
    <t>38208e65-fb0e-4101-bfc8-721bec8c9519</t>
  </si>
  <si>
    <t>14b6a729-c9a2-4038-aff9-2353eafd7a39</t>
  </si>
  <si>
    <t>6f0945da-47fc-4554-a3fd-9f1976efed2b</t>
  </si>
  <si>
    <t>46e79d3e-4830-47e1-9b18-0337c24ecc91</t>
  </si>
  <si>
    <t>63cb96ab-0040-4e53-8c05-3150aacb9d41</t>
  </si>
  <si>
    <t>e174c022-6dca-41c5-9023-4ea92f86fc9a</t>
  </si>
  <si>
    <t>80b071cf-697b-40ec-9c42-1112de6135c1</t>
  </si>
  <si>
    <t>4f216b3c-5e58-44bf-87af-41a6960dca5a</t>
  </si>
  <si>
    <t>9d120bf7-4dc0-4ca9-b629-4a41d095d5b4</t>
  </si>
  <si>
    <t>e6cb42e6-8d35-461f-8405-b8af08f54f66</t>
  </si>
  <si>
    <t>aa67b2c5-746f-46fb-b40c-7fb5c5a625a9</t>
  </si>
  <si>
    <t>bb9f74fb-e48f-4bfc-8efe-a59ecf9d9b67</t>
  </si>
  <si>
    <t>07bb3b12-7d90-4d09-9cfa-0d6f6afc42ad</t>
  </si>
  <si>
    <t>6ba13829-3f7f-4748-843f-642787b72908</t>
  </si>
  <si>
    <t>f6598b2d-cc39-4316-a6ec-47eaa5572a6a</t>
  </si>
  <si>
    <t>9fcc6fef-ae0d-4cd3-9ff6-d4f1e3f718ce</t>
  </si>
  <si>
    <t>72bf39c5-9fab-4312-afee-8d640a4c29c0</t>
  </si>
  <si>
    <t>16dd0e17-d8b7-45a2-a99d-bd40bccc027d</t>
  </si>
  <si>
    <t>b4ef8cb0-a9c6-47b8-aee1-a7e7f89be9b6</t>
  </si>
  <si>
    <t>6249a427-00f8-4b6a-b0f3-2db0c2726db6</t>
  </si>
  <si>
    <t>6fe0ab63-a6a6-468e-8ab1-856b95973ce2</t>
  </si>
  <si>
    <t>878ab7fd-8229-4c45-9a09-2e4384d3a9df</t>
  </si>
  <si>
    <t>c7f43c8e-8a9f-49c1-ae63-0dd42f2b5010</t>
  </si>
  <si>
    <t>a0d04072-88a6-46a8-9b37-9c2813a1d434</t>
  </si>
  <si>
    <t>56e52e0e-961c-4ef8-aab9-2400b26de0b6</t>
  </si>
  <si>
    <t>d1fce13f-c946-46f6-b657-d1f1618ffb51</t>
  </si>
  <si>
    <t>877106d3-f1d7-400f-b0d1-56174f449cad</t>
  </si>
  <si>
    <t>fcdc122c-34fb-49c8-aa73-b740c56e90ff</t>
  </si>
  <si>
    <t>e3ffcbaa-1841-4e8d-9510-c6a875a81c3c</t>
  </si>
  <si>
    <t>63962ae4-30fc-4062-8281-de2d0b8980ae</t>
  </si>
  <si>
    <t>c1139ee7-f04b-4a77-954f-2a30041119d5</t>
  </si>
  <si>
    <t>76675461-fefa-4c8d-8e37-d476321bf23a</t>
  </si>
  <si>
    <t>50a472f5-9c3b-4839-b587-30819acb9034</t>
  </si>
  <si>
    <t>5e96c26f-e545-43e6-a90b-504ec27ec241</t>
  </si>
  <si>
    <t>70aaefad-f0fb-4698-92fe-cb3f314e5e8d</t>
  </si>
  <si>
    <t>eb308feb-3e73-4001-b2f6-c700376d75fb</t>
  </si>
  <si>
    <t>0adce052-d9a5-4a3a-b74e-5ec0d7d67eb2</t>
  </si>
  <si>
    <t>6542520f-d839-4ee5-92f7-090f48469751</t>
  </si>
  <si>
    <t>2668789e-7c7d-403a-8667-f0a342211e8c</t>
  </si>
  <si>
    <t>5bddfe85-42fb-4430-943a-45ff05a8c709</t>
  </si>
  <si>
    <t>b5e7802f-6dc8-45ae-94f2-bb62d1c6b45c</t>
  </si>
  <si>
    <t>50c994b0-bf72-47a3-acdc-13de6db00847</t>
  </si>
  <si>
    <t>81756cdc-bd63-4b19-b62a-193840f24d91</t>
  </si>
  <si>
    <t>f380d8ca-032d-4f90-b02d-ec45ff6e2d27</t>
  </si>
  <si>
    <t>9a2c575e-8efc-49f4-b0a9-e56c74a4f8a8</t>
  </si>
  <si>
    <t>25d834c8-26d2-4581-aa52-40e088a28c38</t>
  </si>
  <si>
    <t>9d6614d3-bd57-46b3-8697-42552f3b2720</t>
  </si>
  <si>
    <t>34cc0378-50e5-4207-a268-1a3ad73324d2</t>
  </si>
  <si>
    <t>3161e868-fa23-4f3c-9c0b-59370d5f3dac</t>
  </si>
  <si>
    <t>646edc6d-a39d-4fa6-948c-909185f9c5d7</t>
  </si>
  <si>
    <t>6ed54c72-b1fc-4a2f-b995-976b8040d04b</t>
  </si>
  <si>
    <t>44b17b70-8fe9-4321-bf29-924fd9de95a3</t>
  </si>
  <si>
    <t>f95db445-f14c-431f-81b5-ee7789d63d9f</t>
  </si>
  <si>
    <t>d8731b1f-70c3-4452-8758-5f2ed4f12973</t>
  </si>
  <si>
    <t>4abf1613-ed48-49c2-9fd9-1bf39251f3c1</t>
  </si>
  <si>
    <t>09b27bb1-e3ba-4519-8e8b-a3bd4d17ff4d</t>
  </si>
  <si>
    <t>ab319bd4-47f0-4c93-ba9e-f7ab64010222</t>
  </si>
  <si>
    <t>1b7c6639-bc29-4d4a-add9-cec869ab2274</t>
  </si>
  <si>
    <t>f95efe7d-b202-416b-90d0-f74d98a4848d</t>
  </si>
  <si>
    <t>6014467f-b615-4275-99b3-ae62c9059c9d</t>
  </si>
  <si>
    <t>f0ca64fc-49f4-42ad-a5ae-f0688c05bfaa</t>
  </si>
  <si>
    <t>e26ad68d-c1d6-49b6-8121-1d576dbc18df</t>
  </si>
  <si>
    <t>0324e5ba-1757-4a52-9e77-b9af9caad7e3</t>
  </si>
  <si>
    <t>e570363d-7eaf-44c7-9b92-d8772cab2e0e</t>
  </si>
  <si>
    <t>c549d94d-6bdc-4535-b998-f3351de7f551</t>
  </si>
  <si>
    <t>6981e308-8246-432b-bc4a-2b8fcd75bac8</t>
  </si>
  <si>
    <t>8fc0855d-cf8e-48eb-9ee2-9832b2a6b0db</t>
  </si>
  <si>
    <t>5fca67a2-7d92-4fdb-ba01-63edd9040aec</t>
  </si>
  <si>
    <t>3432b2cd-f174-40f1-b87f-2cf6c50965a5</t>
  </si>
  <si>
    <t>c3c21e27-b9c3-4c83-98b7-837d4f498175</t>
  </si>
  <si>
    <t>0ae2a8c1-09f5-4226-9b8b-b8d7e1c2d5e0</t>
  </si>
  <si>
    <t>be23dbd1-92ed-411d-9fcd-eb40cba5fdd6</t>
  </si>
  <si>
    <t>aa88506a-2ef0-4a52-8c65-0373a75fe4f2</t>
  </si>
  <si>
    <t>9723857a-fd54-47de-b0a1-52d5ee8a276d</t>
  </si>
  <si>
    <t>04cdfaa9-fac5-4768-a9fc-fe7e314b3e3e</t>
  </si>
  <si>
    <t>9afa7251-cd0e-458f-a0e7-cd4b77424e1b</t>
  </si>
  <si>
    <t>8da26889-3a02-4cc2-bf08-afc88a77149a</t>
  </si>
  <si>
    <t>d0cfaa0f-35b7-4f35-a11b-663f48f6fa9e</t>
  </si>
  <si>
    <t>0248b29b-6acc-4f62-b831-c08a5efed116</t>
  </si>
  <si>
    <t>bfd48a73-d930-4b32-ab23-e2767532ccd2</t>
  </si>
  <si>
    <t>5100c14a-961d-4921-8957-11cd7697c8b2</t>
  </si>
  <si>
    <t>c2d20cdf-8aa6-41e4-8971-6d5d6168049f</t>
  </si>
  <si>
    <t>7d580982-92ab-43ed-8092-5db3adf57370</t>
  </si>
  <si>
    <t>b73051c8-acc6-43a6-a74d-a1d83dd78f13</t>
  </si>
  <si>
    <t>a6b7d181-5890-443a-9ed7-33594a064e0e</t>
  </si>
  <si>
    <t>30ae611c-3b56-4fc7-a8c5-45e96e5b97bb</t>
  </si>
  <si>
    <t>91bbeff7-4f5b-4519-8351-c6240d003aed</t>
  </si>
  <si>
    <t>b84eea7c-afdb-4135-8d1e-37f2495c9f92</t>
  </si>
  <si>
    <t>d041315f-6212-43d7-84d4-47a3b8bf854b</t>
  </si>
  <si>
    <t>1312feb8-6bcd-4ddc-bc57-63c727bf8424</t>
  </si>
  <si>
    <t>b7e16428-5ada-477b-b6d8-4c506c3daf6c</t>
  </si>
  <si>
    <t>cda3a2be-52a9-4c3b-9244-bc2ae232b28f</t>
  </si>
  <si>
    <t>a8871773-fc7e-41b2-b5b5-c0f6fcfb45c7</t>
  </si>
  <si>
    <t>898a6cdc-ddca-4a13-b84b-779a55dfc0ce</t>
  </si>
  <si>
    <t>3f798262-6d86-437b-9b6d-2c2722da9dba</t>
  </si>
  <si>
    <t>001b01e7-a788-4397-8551-80689582e0ca</t>
  </si>
  <si>
    <t>b070b2fa-daea-4939-a2b3-f4c2fbf1d5a7</t>
  </si>
  <si>
    <t>2e9ba8b4-50ee-4da2-aac4-c6efa0f159fc</t>
  </si>
  <si>
    <t>2524d8c2-41d5-4359-ac4b-17ab66fba02e</t>
  </si>
  <si>
    <t>673524ae-c041-4697-9fec-2271cc56ac54</t>
  </si>
  <si>
    <t>9882e3f4-495b-458f-96bb-42f6c3702151</t>
  </si>
  <si>
    <t>7d089fba-5616-4e99-9b8d-54dbc3bf819f</t>
  </si>
  <si>
    <t>d3360d39-0378-4362-ab26-cfca72c795d1</t>
  </si>
  <si>
    <t>1c27afda-3e3e-4389-89f7-89a00d3ecd72</t>
  </si>
  <si>
    <t>2f54bdb3-326b-4447-9c23-bdd3601d3cae</t>
  </si>
  <si>
    <t>fc7ddb77-5f04-4198-8f27-5a6c937bae26</t>
  </si>
  <si>
    <t>dfaad2f9-418b-4ccc-9270-270b4183b258</t>
  </si>
  <si>
    <t>b6d5fe1b-dd75-48d1-baa5-d6dcd7f00426</t>
  </si>
  <si>
    <t>2d455e2b-a80c-4849-9087-46ec2cd69c9b</t>
  </si>
  <si>
    <t>8e4aeab4-cf2e-4467-94ab-083b0e1c991c</t>
  </si>
  <si>
    <t>e1bdddcf-9b9f-4d6e-915d-0610ded223ce</t>
  </si>
  <si>
    <t>e3e0c9e9-18c6-44a4-a3eb-bb0d0a3d7df7</t>
  </si>
  <si>
    <t>3e08ac3e-ca6a-4002-b0c3-229587eb8dad</t>
  </si>
  <si>
    <t>eb72274d-bcb8-4186-82f2-8f8cacd2086e</t>
  </si>
  <si>
    <t>cf784aa1-b454-4091-85c1-0e237a9bfafe</t>
  </si>
  <si>
    <t>9e410161-a203-44d7-b3d2-e7a9dd391b66</t>
  </si>
  <si>
    <t>ca2ab7b7-38cb-4284-8991-5b426246d0c5</t>
  </si>
  <si>
    <t>477e3d52-3217-4cb3-8037-bbf147ce4317</t>
  </si>
  <si>
    <t>99205759-0a4b-4906-8e82-59f89eae4e71</t>
  </si>
  <si>
    <t>c8459c8d-226d-4cab-9276-6f089d7c205b</t>
  </si>
  <si>
    <t>e5f8d1b0-5069-42db-96f5-044a86ed38e6</t>
  </si>
  <si>
    <t>1b836183-7473-4558-929a-68b0db33ce54</t>
  </si>
  <si>
    <t>28593ac5-bc1e-4379-a109-dbcbf6b77cc9</t>
  </si>
  <si>
    <t>fe185850-e310-4ee7-a65f-e69e40e2bd2e</t>
  </si>
  <si>
    <t>4ab5b4bb-dd89-46ea-894e-93df48892b2c</t>
  </si>
  <si>
    <t>078c8be3-2b75-4319-9ff0-abe8577bcad5</t>
  </si>
  <si>
    <t>2ee625b7-d6c8-4d4f-a5ab-6ebff43add14</t>
  </si>
  <si>
    <t>c08cb2e1-41af-4f08-aad0-02ce3257c73b</t>
  </si>
  <si>
    <t>f91329aa-07b8-45ab-a5cd-9e7b1ad964b6</t>
  </si>
  <si>
    <t>c4d3ecc4-20ed-4278-be59-fb742161990f</t>
  </si>
  <si>
    <t>54783010-2387-4ce0-b134-5a5d14f7b8ca</t>
  </si>
  <si>
    <t>f840ba3e-5f4c-47e0-9bf3-e18f82dad929</t>
  </si>
  <si>
    <t>2c2f7fc4-af37-4c19-9768-0a5ed815f1ea</t>
  </si>
  <si>
    <t>05778174-3407-4e86-9f4e-e1e384f6f7dc</t>
  </si>
  <si>
    <t>3547f30e-8766-409f-b75e-a40ecf1337e3</t>
  </si>
  <si>
    <t>73985226-6ce6-483e-b774-94776d636847</t>
  </si>
  <si>
    <t>5c3a3d26-7fe8-4c35-9815-f6647bfa238b</t>
  </si>
  <si>
    <t>cc997149-ebad-4ee9-979c-c59740bfe860</t>
  </si>
  <si>
    <t>04d55084-c79f-4134-99e9-9d394d610171</t>
  </si>
  <si>
    <t>b60e330e-48b7-4b03-8ecf-96c155284b45</t>
  </si>
  <si>
    <t>341d7411-a8e2-4f60-8226-62b1cb9ae54e</t>
  </si>
  <si>
    <t>2f1bb85a-45d2-4dfa-9020-3e1a19108b3d</t>
  </si>
  <si>
    <t>115e9f68-ccc4-4fce-9627-368f74f1411f</t>
  </si>
  <si>
    <t>9c5db969-aa9b-4a15-a8fc-6faba0d07681</t>
  </si>
  <si>
    <t>bedd61f6-c7a0-4c21-99d2-0d07aa7ee3f5</t>
  </si>
  <si>
    <t>6c6e48f5-e513-4508-9687-0fb55c630a1a</t>
  </si>
  <si>
    <t>3fdd12b0-cf3c-4961-8de0-3057f85e03ef</t>
  </si>
  <si>
    <t>021e249b-beb9-4457-8866-e4528459cd62</t>
  </si>
  <si>
    <t>a53301f2-b538-44a9-9ce8-92d6d595ad1f</t>
  </si>
  <si>
    <t>cfa11a4d-d929-4b37-aedb-1fd8d22bf7ff</t>
  </si>
  <si>
    <t>5ba8c74c-0526-4bb3-949b-1b6df0a55782</t>
  </si>
  <si>
    <t>3a60c624-bf81-4f0a-a7c7-cf65698bc06e</t>
  </si>
  <si>
    <t>b3f3d3a2-5cb8-4102-b84e-b897b7e67085</t>
  </si>
  <si>
    <t>969ab9ae-e183-4011-8abd-0bbde6f339fa</t>
  </si>
  <si>
    <t>7ee2830a-75f0-4827-b25b-6ff19a954dff</t>
  </si>
  <si>
    <t>9dd8a9e7-72d5-4ff3-9369-de08a4b9ab2b</t>
  </si>
  <si>
    <t>65eaf83c-de91-41f6-8fae-774ad16e62d1</t>
  </si>
  <si>
    <t>51c57d58-f129-4403-bb58-77b280d60824</t>
  </si>
  <si>
    <t>4c8e8465-1f2e-408c-8b2c-d6987318d5cf</t>
  </si>
  <si>
    <t>18af1cf9-521b-4bd2-9432-5bd023a6a83e</t>
  </si>
  <si>
    <t>eea35ac6-233a-4562-9878-aade76e281d4</t>
  </si>
  <si>
    <t>a9fefc7b-a142-4fa8-9ce6-c5d64151ec7c</t>
  </si>
  <si>
    <t>356496ed-c737-448d-8af5-5d255b5bbc98</t>
  </si>
  <si>
    <t>a848a539-6f9e-4147-8637-203be2f766ac</t>
  </si>
  <si>
    <t>6489314a-3c26-49f7-b0d4-29587037980f</t>
  </si>
  <si>
    <t>e7f98a43-36e1-4f5f-9fbe-aab9a0626c8c</t>
  </si>
  <si>
    <t>c6a830c3-4a14-4899-83d3-b9ce0e9bd9f7</t>
  </si>
  <si>
    <t>b048f621-1579-4bba-8f95-0cc4ca7c92e3</t>
  </si>
  <si>
    <t>7fe5976f-98f3-4039-98db-a230b845d452</t>
  </si>
  <si>
    <t>84c7a2e3-7f25-4ed4-918a-b0028a45428c</t>
  </si>
  <si>
    <t>21944af8-f632-4091-b463-c3e85ba57c75</t>
  </si>
  <si>
    <t>895f9ae4-49ba-46b2-bfde-7be78e064f58</t>
  </si>
  <si>
    <t>bf028c0f-c714-411a-bc07-26c3261e7d12</t>
  </si>
  <si>
    <t>9ac3fd08-998d-4892-8799-449c0cc965cc</t>
  </si>
  <si>
    <t>7cc51388-50ab-4bdd-b8a7-305810bca993</t>
  </si>
  <si>
    <t>d2a48124-c48d-4616-abbd-4de0e251818a</t>
  </si>
  <si>
    <t>fb12bef7-0318-48cf-b4c9-bed9545ddcbd</t>
  </si>
  <si>
    <t>9dae8f1b-fcc5-422b-97ff-254daf452860</t>
  </si>
  <si>
    <t>7d2d93f6-e2df-4125-bfc5-e0799244ff52</t>
  </si>
  <si>
    <t>df6f75bf-c6bb-4cc9-b1ff-bfeab22a5f94</t>
  </si>
  <si>
    <t>88a3859f-d45b-4cf2-a07b-327a040bc85c</t>
  </si>
  <si>
    <t>ccc3db8c-4568-47ea-aadb-3a48e15d4415</t>
  </si>
  <si>
    <t>1c1b994c-d8ee-444b-b810-7dabcde34527</t>
  </si>
  <si>
    <t>49d39a86-294b-42b5-b023-e728363ef99b</t>
  </si>
  <si>
    <t>6be04357-c049-4235-835d-4789630adb89</t>
  </si>
  <si>
    <t>f097e70e-ee80-440a-a98f-e624d0ca2c3d</t>
  </si>
  <si>
    <t>5c286cab-c3be-4b6a-9d7f-4f984b5bf532</t>
  </si>
  <si>
    <t>2fd6c78d-199d-47fe-b709-3316aaf1b32a</t>
  </si>
  <si>
    <t>b0faa88a-0b23-49ee-9369-d1b8b4911e93</t>
  </si>
  <si>
    <t>20f47847-9eee-4e8a-a142-33b8ce8597a7</t>
  </si>
  <si>
    <t>20bc2177-e256-49f6-af5e-56e60e3099eb</t>
  </si>
  <si>
    <t>6ca8f092-874d-4e1c-9b97-e30d77493ed0</t>
  </si>
  <si>
    <t>043d81f7-47d1-47a0-926e-497311c1ac9a</t>
  </si>
  <si>
    <t>aa6f685d-eef3-4bc1-abb7-9b6bb79fa649</t>
  </si>
  <si>
    <t>a7c1246b-343a-4451-8ef3-f5b687d04c34</t>
  </si>
  <si>
    <t>28c0e3a5-ad57-477f-995a-76b8d180e184</t>
  </si>
  <si>
    <t>e5e0ff8f-ff33-4056-87a9-97f597447089</t>
  </si>
  <si>
    <t>cd59af68-7c63-44fe-bfa8-125ecc6ba1cb</t>
  </si>
  <si>
    <t>3625c789-7bc6-47e1-b35c-f760ec29a821</t>
  </si>
  <si>
    <t>440b2f15-4285-4880-a919-3a3a7d0fba0d</t>
  </si>
  <si>
    <t>1d5cee4d-fae4-469b-9d49-4888ea401e38</t>
  </si>
  <si>
    <t>3c35fb81-83d4-463f-b504-739921e7e789</t>
  </si>
  <si>
    <t>32e4bcdd-8114-4508-a9eb-a7a1e35f3349</t>
  </si>
  <si>
    <t>c6ff5e22-7bf1-4a1d-a854-a270c4e7a5a9</t>
  </si>
  <si>
    <t>57cca3ed-644e-416c-9410-fd2ff9cdb733</t>
  </si>
  <si>
    <t>fbeb572f-5a02-4ab4-a404-9360ebccb9e3</t>
  </si>
  <si>
    <t>c457969a-e698-4882-8651-035f21df2a74</t>
  </si>
  <si>
    <t>253234b3-fa0a-42a3-be8f-49f6e9c198a7</t>
  </si>
  <si>
    <t>262bdfed-e1e2-4371-8934-e147ad86f6af</t>
  </si>
  <si>
    <t>f1846735-d548-49f4-b46a-1338255bcb10</t>
  </si>
  <si>
    <t>303313f0-78a1-483f-9203-9c6fdd8b0c5e</t>
  </si>
  <si>
    <t>45f63116-876f-47e7-ad17-0ec7fb4a8157</t>
  </si>
  <si>
    <t>aa7a0ca5-5b97-4605-903b-17c93f0bbd63</t>
  </si>
  <si>
    <t>540af413-b295-493c-a35f-d17a0a56aa12</t>
  </si>
  <si>
    <t>ca2bd59f-9b96-4fc7-ae34-7f431464c4a6</t>
  </si>
  <si>
    <t>031b9771-354e-40bf-b844-fb5a9f4e456e</t>
  </si>
  <si>
    <t>5167c302-8fde-462c-9c02-cfbdec0b1f7e</t>
  </si>
  <si>
    <t>20dceed1-ad02-45df-abbc-74b7d15ff0fb</t>
  </si>
  <si>
    <t>1e70856c-8d30-4e13-80ed-90e2b49a771c</t>
  </si>
  <si>
    <t>c39a0254-be0c-45e3-82d7-dd4518ca3dfa</t>
  </si>
  <si>
    <t>c4b901b0-1b6e-41cc-ac9d-a87ed7477d77</t>
  </si>
  <si>
    <t>6f7fef7a-907f-4ebb-ac34-3b3011cce297</t>
  </si>
  <si>
    <t>1b0f64a9-3b55-4299-bb9c-b76c7e493d1e</t>
  </si>
  <si>
    <t>67920e1c-23ff-4b41-9072-753c1d93cb17</t>
  </si>
  <si>
    <t>3d3fa8b8-817d-49ae-9f33-78977defd813</t>
  </si>
  <si>
    <t>286eb63a-e3cd-4cce-a6d7-53ff4a5e1cc6</t>
  </si>
  <si>
    <t>874379e4-4f91-409f-9fee-7b9d352a8df2</t>
  </si>
  <si>
    <t>53d4d5e4-591f-4116-b077-c889be70db26</t>
  </si>
  <si>
    <t>e4485313-89c7-4a0c-83b7-53e1103267c1</t>
  </si>
  <si>
    <t>8d0d3c41-a61c-40aa-87e3-348988e61afe</t>
  </si>
  <si>
    <t>9c77c4ca-2dc5-4d09-bed2-fccae4f43767</t>
  </si>
  <si>
    <t>0109eab6-3831-4498-a790-3cdd8fba0707</t>
  </si>
  <si>
    <t>aea96659-c6df-4e7b-a88a-72750e633d2d</t>
  </si>
  <si>
    <t>54483a3b-4d01-4d20-b23a-7615d64f1ac8</t>
  </si>
  <si>
    <t>7f9c278f-1426-4381-a54c-e49509f5bc8c</t>
  </si>
  <si>
    <t>2676920d-0a13-41b6-8753-63821486deb4</t>
  </si>
  <si>
    <t>697d88ba-7cc4-4f80-a186-26b4770f39e2</t>
  </si>
  <si>
    <t>36fb03c3-5dce-4633-9181-54c974eb6607</t>
  </si>
  <si>
    <t>56d931cb-afff-4f3e-a3ad-2a6fcc603b9a</t>
  </si>
  <si>
    <t>1685a2ea-621e-43a9-b7d2-2d651cca7e66</t>
  </si>
  <si>
    <t>fbec0899-ae02-43e2-bdd6-34e3f373025e</t>
  </si>
  <si>
    <t>43963a4c-e0b2-4b4b-8196-7a85da30cbcd</t>
  </si>
  <si>
    <t>4ba58fd4-0b61-4cec-954f-4620c9617679</t>
  </si>
  <si>
    <t>8fb06144-1ca3-4a95-be43-7518e3916b8b</t>
  </si>
  <si>
    <t>187fefd0-97e4-43b1-8f71-6b382efca6b6</t>
  </si>
  <si>
    <t>c9411fdc-0b67-4663-8af6-18142a37d81c</t>
  </si>
  <si>
    <t>8056eeb9-dffe-4a8a-b0c8-c505c35ddd22</t>
  </si>
  <si>
    <t>a5a88b84-dc30-4ed9-9e51-cefe25f41d7a</t>
  </si>
  <si>
    <t>fb7c6302-7109-4c88-b19d-00fc20572acf</t>
  </si>
  <si>
    <t>b0ff2bdc-501e-447a-a3a4-e355ec0c6388</t>
  </si>
  <si>
    <t>aee6c4e9-761b-4e60-a21e-e79c2ec55ff5</t>
  </si>
  <si>
    <t>e3e72596-389c-40a1-8cfa-ddb27733b23b</t>
  </si>
  <si>
    <t>78203c92-326f-43c2-99f6-636377b89de8</t>
  </si>
  <si>
    <t>fd61dde4-4b7f-4434-8845-f21396216e4f</t>
  </si>
  <si>
    <t>1f6319ae-429b-4dd3-96a1-c27fa82811e3</t>
  </si>
  <si>
    <t>d95a52b9-6b95-4f1d-9a52-0d5bbb526eb0</t>
  </si>
  <si>
    <t>45aaf479-c476-429f-8220-11ef042d3e31</t>
  </si>
  <si>
    <t>127a5be6-afc3-42b9-a8e1-339e84120098</t>
  </si>
  <si>
    <t>4cc08251-d1da-4746-83e7-e10b9601a00b</t>
  </si>
  <si>
    <t>0d50c089-f9b9-4e51-a4ff-5a33d6df1ced</t>
  </si>
  <si>
    <t>db66719b-f2f0-4a01-986d-cc2a9d09809e</t>
  </si>
  <si>
    <t>20b7944b-3169-499a-a7d0-32ec38e08679</t>
  </si>
  <si>
    <t>0039d984-b623-451f-a974-edf456e11ed2</t>
  </si>
  <si>
    <t>915ee582-4169-4bf9-a9fe-210fd40170bb</t>
  </si>
  <si>
    <t>6de94e9c-b43d-4541-99f2-4cedd9a0c5f2</t>
  </si>
  <si>
    <t>75159f31-6524-4abf-ad60-407c3f9a2dec</t>
  </si>
  <si>
    <t>7985f6eb-1b88-4c9d-b44e-dd7ed2259735</t>
  </si>
  <si>
    <t>d7089667-f9d4-4d4c-a5fb-41703e0e12db</t>
  </si>
  <si>
    <t>24ce5198-4792-4e51-9895-2bb5835ff021</t>
  </si>
  <si>
    <t>a0064c71-210d-4b07-a455-7978eade62e2</t>
  </si>
  <si>
    <t>bad07498-6b4d-4fb5-a8ca-a7862a4de590</t>
  </si>
  <si>
    <t>41b7d6c0-0395-4be8-864a-da61fdca485f</t>
  </si>
  <si>
    <t>40c851af-7efb-4ace-afa9-aa0c2d054ebf</t>
  </si>
  <si>
    <t>9e1a6b37-8cb7-4512-8225-0d71cbcefa6a</t>
  </si>
  <si>
    <t>c6899e1d-1307-4d10-aa8b-c1737944cddb</t>
  </si>
  <si>
    <t>Küçükbakkalköy</t>
  </si>
  <si>
    <t>30347d7e-926e-4153-a6ed-8f20f7609bf5</t>
  </si>
  <si>
    <t>389c7e4a-2552-4d53-b8c3-15dd5906c8fd</t>
  </si>
  <si>
    <t>c5eb680f-f7c9-453a-a26f-46c6b55e7364</t>
  </si>
  <si>
    <t>7fb02881-0ab6-48ca-a313-02d852aeb32a</t>
  </si>
  <si>
    <t>b99b4f88-1989-4850-bca4-e0807c069e08</t>
  </si>
  <si>
    <t>dd501f33-dd93-473a-a169-3abd2e72d520</t>
  </si>
  <si>
    <t>6b3d3bfd-f204-4299-bab9-e0e9c6e904e8</t>
  </si>
  <si>
    <t>28f87792-39f5-4f95-8de4-50a200ec3379</t>
  </si>
  <si>
    <t>02405c0a-28af-4ba7-adb7-905fd3090d6e</t>
  </si>
  <si>
    <t>44a5fd37-9f5f-4e62-9596-90d312776396</t>
  </si>
  <si>
    <t>e667f586-8169-4172-a727-444d76c0b22a</t>
  </si>
  <si>
    <t>3ca61b0d-c038-43fe-aa48-eb486ca4ec1a</t>
  </si>
  <si>
    <t>8b99dc19-9e0d-48aa-a687-704198c6968f</t>
  </si>
  <si>
    <t>472630ed-2b4a-432a-acca-ce3c8440c316</t>
  </si>
  <si>
    <t>70e058dd-96de-4406-adb3-9d808000ca32</t>
  </si>
  <si>
    <t>b9e5c971-b619-435e-ba92-597c6d5b1779</t>
  </si>
  <si>
    <t>104bf3d0-bfbc-4179-b552-3f0c8d9bb1f8</t>
  </si>
  <si>
    <t>cedc2073-9eca-4a54-a940-720a37ba28ca</t>
  </si>
  <si>
    <t>1e50a8ee-200a-4a59-9d1d-c05b0d5f86c6</t>
  </si>
  <si>
    <t>82a68392-0776-4d90-901b-c795d7664ff7</t>
  </si>
  <si>
    <t>63e7abe2-be24-49b3-aee1-e88d21fe6554</t>
  </si>
  <si>
    <t>9909458d-0c60-48ca-9f1f-a8a52558bb9a</t>
  </si>
  <si>
    <t>5b152b67-48fc-499e-b9ed-86197ec27ff0</t>
  </si>
  <si>
    <t>3f1c7630-b446-4d56-a5a2-9db1fe46edd3</t>
  </si>
  <si>
    <t>88736bd8-184d-44f0-a34a-0baf97967fe3</t>
  </si>
  <si>
    <t>d2f6772c-72e1-45ee-9757-f392a5773242</t>
  </si>
  <si>
    <t>1e788429-878d-42fa-8940-3906bdc77cd1</t>
  </si>
  <si>
    <t>43209abd-5dab-483e-ae98-5e505b284cd5</t>
  </si>
  <si>
    <t>9f49c724-8e36-4650-8060-b161be4ea21c</t>
  </si>
  <si>
    <t>d59419e2-fb43-486f-b286-d34f4c968c2f</t>
  </si>
  <si>
    <t>49a5a016-2a2a-49e7-869f-b3741754b863</t>
  </si>
  <si>
    <t>e1df3578-d643-42cf-83d8-2b697dff0ab1</t>
  </si>
  <si>
    <t>0aea7292-91e9-4ca3-aa12-3db17603dd15</t>
  </si>
  <si>
    <t>0cfa227d-a167-4f68-90fe-802a766128ff</t>
  </si>
  <si>
    <t>1c5a139e-ceba-4444-a667-678b42039128</t>
  </si>
  <si>
    <t>f1686694-dd8a-4d46-b9de-f8c537858d06</t>
  </si>
  <si>
    <t>76a676f9-6099-4fba-8826-787757bd0c79</t>
  </si>
  <si>
    <t>c8adee42-f38c-4eff-bd54-51cb4dafe9b4</t>
  </si>
  <si>
    <t>27b57ca0-5eda-48a3-982a-b511c1ae206d</t>
  </si>
  <si>
    <t>49c20def-355c-4bf7-af69-381f39920abe</t>
  </si>
  <si>
    <t>a4492c0e-5c8a-4d1e-9710-38611cf33b2b</t>
  </si>
  <si>
    <t>745884bf-f503-4e12-9608-658d5004ea47</t>
  </si>
  <si>
    <t>4c37cb03-5318-44cc-ab2b-a0122dd15129</t>
  </si>
  <si>
    <t>83a3459d-0f83-498e-81c6-08a6bfd9c901</t>
  </si>
  <si>
    <t>d7350b39-f7af-4ad9-b428-8ed56ca29b0b</t>
  </si>
  <si>
    <t>12054b98-41be-4995-907f-63928c518483</t>
  </si>
  <si>
    <t>91f92191-d390-4ba1-976e-57ab4f49184e</t>
  </si>
  <si>
    <t>c7b37a64-9ccc-4473-b4ec-2625f4d906de</t>
  </si>
  <si>
    <t>27806197-4f93-463e-845e-1043d4069885</t>
  </si>
  <si>
    <t>3526aa1e-2aca-4689-8eae-177f3628e7d6</t>
  </si>
  <si>
    <t>55257e9b-13a5-4dc6-80e2-d67098c42bd5</t>
  </si>
  <si>
    <t>bb9e4e49-b308-4369-b399-ac005619d9d4</t>
  </si>
  <si>
    <t>0072edea-1a75-427b-97c9-6bc8ab2ab670</t>
  </si>
  <si>
    <t>84ce0045-ed98-4a7e-9441-a35eb4a744f6</t>
  </si>
  <si>
    <t>5bfa8de3-1d77-49f1-86fd-489531649975</t>
  </si>
  <si>
    <t>d104261c-3432-45d2-af7a-0d24ca9524b4</t>
  </si>
  <si>
    <t>f6e86486-a5d5-4f8f-9791-2d529d8128c8</t>
  </si>
  <si>
    <t>a99f6dc8-5ce8-4434-ac68-1ce7bc44f1d3</t>
  </si>
  <si>
    <t>d3ce7b54-e60b-4f70-83b2-0dd6fe98836e</t>
  </si>
  <si>
    <t>a7d93b37-e95e-4710-be2c-a5754956c8b5</t>
  </si>
  <si>
    <t>2c3cba77-960d-4fc6-9364-afdb5c67c825</t>
  </si>
  <si>
    <t>3875de1e-47b8-465b-a9c6-45feaf1117c4</t>
  </si>
  <si>
    <t>05f0f9ec-3fb7-4796-a185-48c3d4c913e9</t>
  </si>
  <si>
    <t>3207f4aa-d227-4e54-88ca-b105e0ef635b</t>
  </si>
  <si>
    <t>35df549b-9e10-4405-99c4-a8dd64c41677</t>
  </si>
  <si>
    <t>00c27481-1031-41da-8062-f3304f158b40</t>
  </si>
  <si>
    <t>19f0c154-6a85-4698-810a-474eb3ac4b75</t>
  </si>
  <si>
    <t>3cce0c4c-06c1-417e-9336-50e88902097d</t>
  </si>
  <si>
    <t>85614f3e-d6c9-4d95-966d-a6938b347ef8</t>
  </si>
  <si>
    <t>616a6922-8484-4835-8501-b8a7a398a962</t>
  </si>
  <si>
    <t>29f60b9f-6de4-4060-8127-f27b74a612ff</t>
  </si>
  <si>
    <t>eaa6dbe7-d26b-4931-a5c6-7f09e41978c7</t>
  </si>
  <si>
    <t>4d99b9cc-a57c-43d7-878e-ecc6b7dd9aa7</t>
  </si>
  <si>
    <t>eaf8191d-7613-4753-8910-e5e9619fa5a1</t>
  </si>
  <si>
    <t>6d7d951a-e445-4800-ab77-bab307c46003</t>
  </si>
  <si>
    <t>a8c17c80-394b-4ffd-a304-df98ff07903c</t>
  </si>
  <si>
    <t>f489b7d0-f191-4757-a168-5443e9780a65</t>
  </si>
  <si>
    <t>dcbec392-6fec-4af1-83e0-bcc66c037ff0</t>
  </si>
  <si>
    <t>b27c35f0-574c-47ce-941a-3552415e7db3</t>
  </si>
  <si>
    <t>a20549b0-5b8d-4b3f-9807-2d1198b748d2</t>
  </si>
  <si>
    <t>e4f971e0-3930-47db-a3f0-ebf994cdc092</t>
  </si>
  <si>
    <t>d93f1416-dcbe-4657-9328-6888cc642b85</t>
  </si>
  <si>
    <t>1b429843-097c-43de-aa04-7994de3a89ac</t>
  </si>
  <si>
    <t>2d8d067d-f0ed-4807-b6eb-87012adfa6ee</t>
  </si>
  <si>
    <t>d9bf6eb1-d64f-492d-bbdb-cec9b4f7a89f</t>
  </si>
  <si>
    <t>9fd00e7f-684c-4637-8b5e-f1add32d84c3</t>
  </si>
  <si>
    <t>565e577f-1d95-429e-af67-5d4b9c6e7ed9</t>
  </si>
  <si>
    <t>8e663ae9-9425-488f-a7ef-866067303a7e</t>
  </si>
  <si>
    <t>a820c78d-39e6-472e-bc8e-e0b75a3ed4c6</t>
  </si>
  <si>
    <t>579fe0e2-4852-45d9-a4d1-f54bf211e500</t>
  </si>
  <si>
    <t>1643940e-f83d-41c3-bc59-817c968f3570</t>
  </si>
  <si>
    <t>ed062ad9-b68d-446e-87b0-ae547aeab857</t>
  </si>
  <si>
    <t>46172706-e0f4-42b1-b4d9-595ff4f3df98</t>
  </si>
  <si>
    <t>88de400e-c2ae-4250-8c28-4af101f5828d</t>
  </si>
  <si>
    <t>3c5a6106-c612-4793-86dd-0435b2bd024f</t>
  </si>
  <si>
    <t>7f362538-79e5-4ce1-b975-cf12b70f2228</t>
  </si>
  <si>
    <t>a395191e-b5ec-4fa1-9ce4-dcc5d94a268c</t>
  </si>
  <si>
    <t>9d3869c2-d01c-4bdb-834a-302795b73686</t>
  </si>
  <si>
    <t>05396bea-0f44-4614-af4d-1153bed781e5</t>
  </si>
  <si>
    <t>168b5f56-2371-4c65-b019-9dd4f4b04295</t>
  </si>
  <si>
    <t>adc2b52d-122c-44e0-9f4b-47ed5daeefaa</t>
  </si>
  <si>
    <t>eb09e161-7d7f-40e9-b04f-c238bcfc1430</t>
  </si>
  <si>
    <t>7e8de420-63f4-4cdc-8c12-60706833231c</t>
  </si>
  <si>
    <t>299cbe87-b196-4cea-984a-1b83e32ce32a</t>
  </si>
  <si>
    <t>20535714-3d39-4a2b-990b-02bf32c22ee0</t>
  </si>
  <si>
    <t>c0ffaece-28eb-4840-b304-456e899bfd7a</t>
  </si>
  <si>
    <t>48e32460-3d14-4103-bbde-32865f1ac552</t>
  </si>
  <si>
    <t>c8f5b115-be52-4a4e-96d5-8396ef80b3d1</t>
  </si>
  <si>
    <t>9bf5de0d-e0b7-4431-bf34-f58730e2229a</t>
  </si>
  <si>
    <t>65cb7cd2-7e27-44c7-bb98-f1cb9e90ef1f</t>
  </si>
  <si>
    <t>a931e95c-19fd-4e57-a7f6-adff717985d5</t>
  </si>
  <si>
    <t>fcc3daa0-5c88-414c-9e71-44d0cedd2528</t>
  </si>
  <si>
    <t>0c037486-3c5d-4a72-8bf8-7c94cb246936</t>
  </si>
  <si>
    <t>451513f7-340c-4a96-ae47-40ed28916d03</t>
  </si>
  <si>
    <t>eb7f709c-72f5-4995-bda6-304aec291720</t>
  </si>
  <si>
    <t>868d8443-3564-4bf0-bae8-259107a3e7ae</t>
  </si>
  <si>
    <t>dac8891d-25a1-4e31-a4cc-93689499d9d1</t>
  </si>
  <si>
    <t>a2f59d1d-04c5-471d-b538-458acf60d6aa</t>
  </si>
  <si>
    <t>49592347-ee3d-49f0-b591-9618872a815d</t>
  </si>
  <si>
    <t>fde76bcb-befe-49f1-8be6-0b65df450ec9</t>
  </si>
  <si>
    <t>b622d943-d3a1-4011-ab0d-0b34da30a074</t>
  </si>
  <si>
    <t>33fa1a19-1baf-46f3-9c17-33e3ba3869cf</t>
  </si>
  <si>
    <t>4d7f101b-c54a-4012-b8a0-a74e434845ac</t>
  </si>
  <si>
    <t>854863bf-2dea-4615-8615-4fb36fcfa58b</t>
  </si>
  <si>
    <t>8dc4ed21-b027-4a3e-931a-b5481af91dba</t>
  </si>
  <si>
    <t>95a915b1-c07c-4a4d-b174-b3e400e4fe77</t>
  </si>
  <si>
    <t>9b9147c2-05e3-4bd5-8493-0c4023dcc638</t>
  </si>
  <si>
    <t>47f3ec2d-6599-4a23-b41a-ef117b47bc65</t>
  </si>
  <si>
    <t>83307812-c5a9-451a-90b7-5d8e5eb9e1f7</t>
  </si>
  <si>
    <t>0db020ee-bc46-42f5-a849-27c2e87bbb57</t>
  </si>
  <si>
    <t>f53266e5-53d0-4a6f-8bfc-ed705ff17578</t>
  </si>
  <si>
    <t>f525840f-9123-4d6f-9c19-eb5297611055</t>
  </si>
  <si>
    <t>bb214aa7-187c-4bd5-903c-ca41622e90d2</t>
  </si>
  <si>
    <t>ce6daf66-1d2f-4474-adfd-ff91ecfb34e8</t>
  </si>
  <si>
    <t>1a365994-f570-49c0-9e62-5afcd2c2bf45</t>
  </si>
  <si>
    <t>f9aa7f63-660c-47a5-8902-ac08ae5d809e</t>
  </si>
  <si>
    <t>b95f9487-9d78-46f7-98b2-600cb31e7245</t>
  </si>
  <si>
    <t>8a40c95b-e5cb-4f93-a04f-15fd54b1a06a</t>
  </si>
  <si>
    <t>988cc903-6e33-42c0-9c02-cd8e464d7e5e</t>
  </si>
  <si>
    <t>33cd3233-26a8-4dc6-b596-ff31fb300a11</t>
  </si>
  <si>
    <t>9c06513f-2fef-46c1-8d9d-6d9a281fb716</t>
  </si>
  <si>
    <t>f49c802e-a69d-408a-b7c2-81b84bfd8d6f</t>
  </si>
  <si>
    <t>f507d8db-7e85-4a76-9f4d-d0da9849d2de</t>
  </si>
  <si>
    <t>150123f1-44eb-4913-9833-16d940ba7a4a</t>
  </si>
  <si>
    <t>89ccc9e5-123d-4bac-aafc-e9abe943b5e0</t>
  </si>
  <si>
    <t>8e7b007f-a432-4c8d-ad55-e7e409b91607</t>
  </si>
  <si>
    <t>ef98d18a-d4f4-4964-81ef-83a1be028a67</t>
  </si>
  <si>
    <t>d1b8d65a-0450-4a03-a4f8-7454e8bcb3d3</t>
  </si>
  <si>
    <t>fae6112e-10d4-44a7-bf7d-4a2f12c216ea</t>
  </si>
  <si>
    <t>5c519cf7-13db-4cd4-9542-4a0af5470b2a</t>
  </si>
  <si>
    <t>f46717ac-3669-4ecd-9f76-a5bd2834c24e</t>
  </si>
  <si>
    <t>905e4bba-ba5a-415b-a8ab-4d88277f25c0</t>
  </si>
  <si>
    <t>523de626-8c17-40d9-9f7e-1e85ce482a10</t>
  </si>
  <si>
    <t>25efc3b0-8073-4a91-8b0d-4a33ec3ad197</t>
  </si>
  <si>
    <t>b03636b5-d2a0-41aa-bf5c-4afe2624e6b2</t>
  </si>
  <si>
    <t>33ef54cd-707c-4a8f-afae-b27768010def</t>
  </si>
  <si>
    <t>b083f451-8cf0-419c-abd1-06356ed11bf0</t>
  </si>
  <si>
    <t>e479ad25-bfec-40cc-9fa9-fbfa0a06b10e</t>
  </si>
  <si>
    <t>3220418c-1d1f-4940-a721-bd8beb901a20</t>
  </si>
  <si>
    <t>6fb071a1-2c29-4e8e-84f9-67d9676bcdee</t>
  </si>
  <si>
    <t>e49e3e1b-d68b-4214-8f73-0c17d82dccff</t>
  </si>
  <si>
    <t>a54aee84-7c17-44fc-83e8-61c865b35a3e</t>
  </si>
  <si>
    <t>c2721356-3593-4458-95ae-a445dbb28fe1</t>
  </si>
  <si>
    <t>69e369b8-3c95-4747-9386-41ae9cef7a48</t>
  </si>
  <si>
    <t>2d66301b-72c3-4a53-9c4d-fc734dd5693f</t>
  </si>
  <si>
    <t>5b68ee57-e2a2-48ed-8b84-46967d2e7d66</t>
  </si>
  <si>
    <t>54f03708-1abe-43fc-ab18-eee9fa9063b9</t>
  </si>
  <si>
    <t>cca6d882-7697-46ef-a801-917703437701</t>
  </si>
  <si>
    <t>fe02bf8f-285d-4475-a87e-6057c7073625</t>
  </si>
  <si>
    <t>86d6268f-b65a-4b0b-a2da-8aca550d1e34</t>
  </si>
  <si>
    <t>0c9428a9-eb6c-43b4-ad1d-85eb715d1266</t>
  </si>
  <si>
    <t>c692dd00-83f4-4456-90b8-5ea3af2851b8</t>
  </si>
  <si>
    <t>502ce72b-8ff6-4abe-8a2a-82c2318d4e2d</t>
  </si>
  <si>
    <t>55c1a90f-41dd-469c-85c8-699f2ba9caac</t>
  </si>
  <si>
    <t>a11b355e-09ba-477b-ab9d-1cb14d06d75a</t>
  </si>
  <si>
    <t>beffe483-1ea0-4749-b6d5-5f5b1d1a1b80</t>
  </si>
  <si>
    <t>b3fa9c5c-4104-4295-a7ae-d56d4e8c23de</t>
  </si>
  <si>
    <t>a9d9b24e-af4f-49d0-bb14-800ce0fcc3ad</t>
  </si>
  <si>
    <t>97ea2790-f4bd-41b2-b981-e5efe3766765</t>
  </si>
  <si>
    <t>80fcc51d-1a18-49b5-bac2-81a82d004e88</t>
  </si>
  <si>
    <t>299e589f-0d77-46a9-a996-2e14ce185f7d</t>
  </si>
  <si>
    <t>e30f16ce-201a-4a63-919f-23ec403f6e3d</t>
  </si>
  <si>
    <t>6264c68d-128b-4945-895a-5fec445f8ecb</t>
  </si>
  <si>
    <t>7f1f4c9a-cbf8-4492-90c1-cd67a07b4834</t>
  </si>
  <si>
    <t>560fa6cc-4526-4450-8356-5d81c5cde064</t>
  </si>
  <si>
    <t>6ff28492-b13f-4d45-b1d1-ed9251492229</t>
  </si>
  <si>
    <t>00495a22-96c3-45f9-b738-fd79344743c6</t>
  </si>
  <si>
    <t>7782883b-73d1-4953-bebe-ac9f53c08bca</t>
  </si>
  <si>
    <t>9f2ed679-c897-42e5-a98f-4fc5fa93dbba</t>
  </si>
  <si>
    <t>33484962-6d21-48af-bc4a-61926c2fc382</t>
  </si>
  <si>
    <t>61b72169-0c74-4160-9737-46fb3a57dd6d</t>
  </si>
  <si>
    <t>fe9dbe2a-89c4-4198-bfe7-833ea87b3e36</t>
  </si>
  <si>
    <t>cebe5497-1b07-4d46-b6cb-14c91399e7df</t>
  </si>
  <si>
    <t>080f7c50-d594-40e7-b02c-4cb0172faad3</t>
  </si>
  <si>
    <t>fd359ab7-0642-4cd8-bb32-06310860e6f5</t>
  </si>
  <si>
    <t>be74a944-8d70-4bec-8093-e0332a922b65</t>
  </si>
  <si>
    <t>775fa9ab-9d0b-4c1a-9eab-95330ed293ee</t>
  </si>
  <si>
    <t>b2e2cd94-35d0-45a6-b2bf-125b1c6c593f</t>
  </si>
  <si>
    <t>9c3d7a5f-35f0-4207-b129-1da0dbc67b9e</t>
  </si>
  <si>
    <t>8a546ffb-355b-408a-8eb9-2a4325d372c7</t>
  </si>
  <si>
    <t>ef811712-f6a3-4252-ae43-6cd8ef277e65</t>
  </si>
  <si>
    <t>44b60151-863b-4ca9-b614-7f20517efb28</t>
  </si>
  <si>
    <t>9e7b6a31-c82e-4ed0-8f07-6da076e4e38c</t>
  </si>
  <si>
    <t>0b51cc33-fa60-4216-96a7-e03aaaaa9017</t>
  </si>
  <si>
    <t>75806da4-fbe0-412f-b027-84feb2e287d5</t>
  </si>
  <si>
    <t>677dd3e5-7aa8-44ce-a774-2b229031a0d5</t>
  </si>
  <si>
    <t>fd1c4248-d1b6-4733-a83a-10d6dc4b8ab1</t>
  </si>
  <si>
    <t>6110544d-e9ae-445f-a868-b7a0c945c412</t>
  </si>
  <si>
    <t>3ee905b0-f90c-435a-a20a-d6c954a784c7</t>
  </si>
  <si>
    <t>22e6024b-76fa-4c07-aac1-7716984e7f55</t>
  </si>
  <si>
    <t>d4b1771d-e995-4e6f-ad8d-72ba0416132e</t>
  </si>
  <si>
    <t>01f0e6c3-f35e-460e-9cf4-62ef1a484957</t>
  </si>
  <si>
    <t>10adbe40-a8fa-4fb3-887d-4a0eb7d4ad8a</t>
  </si>
  <si>
    <t>35858e32-a853-4b46-87c2-5fe17e406e73</t>
  </si>
  <si>
    <t>0b06dffe-26fb-4398-a0ea-7acc81b3cbc2</t>
  </si>
  <si>
    <t>d37d2afa-241e-4fa7-abff-1b3082fa2716</t>
  </si>
  <si>
    <t>dbf8c935-c5d0-424b-a36e-1c2850700fea</t>
  </si>
  <si>
    <t>e8aa6577-2c16-46bf-9695-af317674fa93</t>
  </si>
  <si>
    <t>0a3d3e34-1729-499d-95b1-c14378428e3d</t>
  </si>
  <si>
    <t>5df3d0f5-8c3b-4f6b-a43c-e0a67273f30e</t>
  </si>
  <si>
    <t>28423b90-8fcd-4992-9828-b4edcfadf15c</t>
  </si>
  <si>
    <t>d121724b-4b12-49b5-93c0-23dee1155fa0</t>
  </si>
  <si>
    <t>8116d650-3881-4a76-8f55-00c20139786e</t>
  </si>
  <si>
    <t>7b306e17-374d-4a7a-8333-36e7eed409ef</t>
  </si>
  <si>
    <t>fed4118a-98cd-44be-928e-f42b7aa74e3b</t>
  </si>
  <si>
    <t>c297a1c7-83fd-4802-8c06-f8d4e040cdc9</t>
  </si>
  <si>
    <t>22275e01-1655-46a0-9fa1-3413e229e445</t>
  </si>
  <si>
    <t>495446ad-12ed-4555-956c-6b3c30ca55c6</t>
  </si>
  <si>
    <t>45105eea-d59d-4c32-a1ec-aabcd8451c12</t>
  </si>
  <si>
    <t>0214ff96-e588-4e44-bba3-9d663aff394c</t>
  </si>
  <si>
    <t>83f490bc-e9f2-4e1c-bc6e-55640aa2a479</t>
  </si>
  <si>
    <t>a287f287-5f29-4f27-819c-08244ffdd681</t>
  </si>
  <si>
    <t>2bed36ce-736d-4042-b2f8-5a13e4c74d29</t>
  </si>
  <si>
    <t>a3792d8e-f3a3-4c52-8f56-af4a04f34897</t>
  </si>
  <si>
    <t>ddc3f06d-9108-47a8-9d5a-33c577ad8882</t>
  </si>
  <si>
    <t>bc8fe7a5-053c-4c19-a0c6-8af0a717a116</t>
  </si>
  <si>
    <t>56d42a50-6618-485c-aae1-7d3b198b0aaa</t>
  </si>
  <si>
    <t>932d230f-baff-4674-bc48-d8dae5119c2f</t>
  </si>
  <si>
    <t>792e9249-ca02-4f23-a13f-6dca988ba01d</t>
  </si>
  <si>
    <t>8b0dee3a-477a-4cd6-b6f9-15bc90c4008d</t>
  </si>
  <si>
    <t>35c44877-9588-4217-b21e-eb698d2e24ef</t>
  </si>
  <si>
    <t>aeae1950-e918-4532-ad08-aa6d905aae88</t>
  </si>
  <si>
    <t>a0438c03-8140-4a12-9e41-979a7f8e78b7</t>
  </si>
  <si>
    <t>0d2b66ad-2a24-4849-802f-2c4e689bcfb7</t>
  </si>
  <si>
    <t>381b0397-8776-4452-b7bf-bcc8b3d57d1a</t>
  </si>
  <si>
    <t>ae067170-8979-46ad-9d46-62cb8ddadf77</t>
  </si>
  <si>
    <t>c0ae2a6c-3083-4491-9030-b058b65f1ef1</t>
  </si>
  <si>
    <t>0c1e2c67-adaf-4b17-8ebb-59ee02271775</t>
  </si>
  <si>
    <t>c09169d1-7b08-426e-add4-77c5ec3eeccd</t>
  </si>
  <si>
    <t>2ad42db0-2126-4eeb-beb9-90624f071974</t>
  </si>
  <si>
    <t>fd40f968-c360-4110-9f0e-b05b13a368b7</t>
  </si>
  <si>
    <t>ccf09f8e-9c83-4beb-86f4-a48fa3bf2961</t>
  </si>
  <si>
    <t>319d40dc-4d71-4510-85bd-06c83c422c75</t>
  </si>
  <si>
    <t>25e665bf-ea2b-432a-ba1d-656de143681b</t>
  </si>
  <si>
    <t>4fc912e7-6a3f-40dd-95a1-4f1be066056f</t>
  </si>
  <si>
    <t>75744775-91e7-4002-b417-429d5247a589</t>
  </si>
  <si>
    <t>27ea3374-7008-4c43-b31c-4cdcf5be5f0f</t>
  </si>
  <si>
    <t>dfb29ac4-4b8d-4fd5-abaf-d7d4f3d8c449</t>
  </si>
  <si>
    <t>1363ab7d-ce9c-4afd-8d14-98aae5e01173</t>
  </si>
  <si>
    <t>c1feab80-ad3b-4bc9-8d2a-00bccbf28044</t>
  </si>
  <si>
    <t>16228658-d14e-4b35-a456-16986b72c50c</t>
  </si>
  <si>
    <t>53c5674a-abbf-444e-a98b-42cb1e60944d</t>
  </si>
  <si>
    <t>389470f3-5fbb-417d-b97d-dede905e5108</t>
  </si>
  <si>
    <t>6f04f028-9fb5-4f14-b4eb-a79d844cd7b2</t>
  </si>
  <si>
    <t>45514710-b590-4b90-b743-4312ee114c55</t>
  </si>
  <si>
    <t>a293cd07-fd4d-475a-afb5-24b72bce0510</t>
  </si>
  <si>
    <t>f5807d82-2274-4e8d-ac97-3d89ddfd711b</t>
  </si>
  <si>
    <t>eac89232-a843-4db9-a217-3a287fd5863a</t>
  </si>
  <si>
    <t>44b31fc3-5bf7-432a-93c0-daa1b1ffc36f</t>
  </si>
  <si>
    <t>10446989-841b-42f8-aae9-a566b469224c</t>
  </si>
  <si>
    <t>c5633f2a-d42c-4e90-b120-c830b370412c</t>
  </si>
  <si>
    <t>2e6c5c67-6f8d-443a-9f38-a516a8323385</t>
  </si>
  <si>
    <t>122a1651-8fa9-4176-8a25-07b1fc5d32ef</t>
  </si>
  <si>
    <t>6c8fd8f0-23ed-470d-94a5-f3d3a5ce1107</t>
  </si>
  <si>
    <t>dbc815c8-612f-4b6f-a64f-a1a8560bac61</t>
  </si>
  <si>
    <t>ff35b639-53a8-4e57-810b-9349d96c7032</t>
  </si>
  <si>
    <t>1cabce46-2447-4573-9003-84b03b3c94e6</t>
  </si>
  <si>
    <t>dbae97da-03b2-44ec-a8bd-148ea567212a</t>
  </si>
  <si>
    <t>a4cd2ea7-f3e5-4f13-bec9-7bd0c8ca1112</t>
  </si>
  <si>
    <t>75ff1520-6272-406a-9495-2ed39c471edb</t>
  </si>
  <si>
    <t>6b3ca565-68b5-4d37-92ee-dcf7692abb89</t>
  </si>
  <si>
    <t>f0da9f3d-9d7e-428c-a5f6-baaa936e32c5</t>
  </si>
  <si>
    <t>c3d4eb51-cab2-4026-b2a0-f13cc0faf398</t>
  </si>
  <si>
    <t>346fb3fe-1e25-4367-b736-8599f49c7979</t>
  </si>
  <si>
    <t>7c3396af-ad23-4c71-9faa-136b3864a6db</t>
  </si>
  <si>
    <t>9cd19449-baf8-4d78-80c8-d57bac4e7287</t>
  </si>
  <si>
    <t>80e4856d-da5e-4a45-a99f-175a2ee0d585</t>
  </si>
  <si>
    <t>de9f4130-8c0b-4365-8cf2-82cefb20af4e</t>
  </si>
  <si>
    <t>61b2d13a-0681-4e29-99fd-f7f23e9b8370</t>
  </si>
  <si>
    <t>ed29fe66-44ce-412a-be81-4befe9bd935c</t>
  </si>
  <si>
    <t>88a74622-3533-41f5-9251-c1dbca86fa7e</t>
  </si>
  <si>
    <t>d169c9e0-81bd-4a48-b0c2-405a9126468f</t>
  </si>
  <si>
    <t>17e17816-f383-4863-8596-353de8c1f3fe</t>
  </si>
  <si>
    <t>2afc39fb-78a2-45fe-927a-63cb6d278046</t>
  </si>
  <si>
    <t>6c6cefd6-be1b-4f73-83f1-5fa2da8cdab1</t>
  </si>
  <si>
    <t>ace3b644-fe24-44f6-ab32-bbab032f4ec7</t>
  </si>
  <si>
    <t>b852786e-b5ce-42d4-aedb-ecf9d145304e</t>
  </si>
  <si>
    <t>f2575d68-d6e1-4e80-8df5-10bdb41858d7</t>
  </si>
  <si>
    <t>c0ced0c4-9270-4d77-917d-68122f425c29</t>
  </si>
  <si>
    <t>997adf75-d0b0-4c43-86ad-b7e671f1d3d4</t>
  </si>
  <si>
    <t>1749dccf-4874-4852-a739-e886ceafe6c8</t>
  </si>
  <si>
    <t>d858edad-e2ea-44c3-ba8c-4d01286e6a3b</t>
  </si>
  <si>
    <t>74505d20-54d9-45fd-ab08-e1f754f6a56f</t>
  </si>
  <si>
    <t>7b93b4a9-fcbc-4d0a-b98b-ab469260be7e</t>
  </si>
  <si>
    <t>82123657-0eb0-4d44-bf17-6688de6bdb68</t>
  </si>
  <si>
    <t>e9f16d9d-2fea-4295-b920-c64fba8af285</t>
  </si>
  <si>
    <t>9d7e2122-e145-4cb6-bb61-e4933518c585</t>
  </si>
  <si>
    <t>415ed1e7-7bd5-4d1b-881e-6befb444dc43</t>
  </si>
  <si>
    <t>fb4c9ca1-4e02-4d73-ba58-4bd55f3f61ca</t>
  </si>
  <si>
    <t>241ca05d-a646-4474-83c5-a0c250b2941b</t>
  </si>
  <si>
    <t>b65dfa8f-46bc-400d-9e1a-f4a6908c2559</t>
  </si>
  <si>
    <t>f78e0227-6868-4c3c-90ac-65bacba0bc57</t>
  </si>
  <si>
    <t>4976c028-c0fb-4c50-a8bc-665cc8afa851</t>
  </si>
  <si>
    <t>0d85344e-84a9-4a58-a71d-f43c337ba783</t>
  </si>
  <si>
    <t>996c577a-9ce1-45aa-a577-40dbf2c23a4e</t>
  </si>
  <si>
    <t>f603340c-ad55-41d9-9214-763661f80d35</t>
  </si>
  <si>
    <t>c16fb1ab-5915-4e89-af6b-94c09dbea6a9</t>
  </si>
  <si>
    <t>295c566c-b0d1-4bd3-b2a3-ca1c1c4ca3b8</t>
  </si>
  <si>
    <t>8a5a5791-55f8-42c8-bd6c-f2483cd7db96</t>
  </si>
  <si>
    <t>b1fe1025-1386-4583-9a42-53939f40418e</t>
  </si>
  <si>
    <t>c1632a3d-68b2-4a63-8208-87d808a6a764</t>
  </si>
  <si>
    <t>cead1d72-da44-47b1-923d-608b6f8b7e91</t>
  </si>
  <si>
    <t>f849db55-06c0-4323-9df5-92de3f853352</t>
  </si>
  <si>
    <t>da7be02a-742a-429a-9916-267956b54595</t>
  </si>
  <si>
    <t>d963d505-a288-405d-8033-ec548b6e4223</t>
  </si>
  <si>
    <t>8ca915bb-6ddb-4be0-a3c0-1b9582da1955</t>
  </si>
  <si>
    <t>47d40cae-e5b5-4090-97fc-b79a4ba79e5d</t>
  </si>
  <si>
    <t>ae3f0317-4928-4ba9-8590-90a3f3825cb9</t>
  </si>
  <si>
    <t>bcc0e6fe-fff2-42ed-962d-4c00fcac7b0a</t>
  </si>
  <si>
    <t>f8cc32a3-7e60-4c31-9511-c9b02189da7c</t>
  </si>
  <si>
    <t>f7660220-9df5-41f1-83bc-6493e6335df2</t>
  </si>
  <si>
    <t>7b97e5de-1954-4dff-9a39-a7f1704eb0b0</t>
  </si>
  <si>
    <t>4883aa8c-965d-4d56-bf24-8a6a5e26a63f</t>
  </si>
  <si>
    <t>7988e6f5-fa85-400b-8cb2-99beaa6518ba</t>
  </si>
  <si>
    <t>f3b3895c-a8f2-4199-a991-fc06c5337308</t>
  </si>
  <si>
    <t>0b9e9bc2-d428-4211-8843-066d2132ad7a</t>
  </si>
  <si>
    <t>a1ce6060-7760-4f5d-a806-26e393477b05</t>
  </si>
  <si>
    <t>78ddf85f-4118-405e-9efa-6daefca88e5d</t>
  </si>
  <si>
    <t>d4033c41-e355-4213-878b-7b0403b68282</t>
  </si>
  <si>
    <t>38e45720-75c7-4e88-929c-cea70f9e193f</t>
  </si>
  <si>
    <t>e26caa3f-02dc-40bc-81ba-027ebe94dc8b</t>
  </si>
  <si>
    <t>3180547b-6773-4861-9d73-c6867f90cf2a</t>
  </si>
  <si>
    <t>f5369307-1dc2-493e-ad4b-a442ea7e46a6</t>
  </si>
  <si>
    <t>8473d2c8-3480-40e3-af29-e2aeb0fd3619</t>
  </si>
  <si>
    <t>5f9b2fee-7d99-4369-8be7-efe9e543f690</t>
  </si>
  <si>
    <t>bef98121-22b8-446c-937f-0ff44803ff74</t>
  </si>
  <si>
    <t>072010f2-374b-4a9e-bf94-2aed8410a21c</t>
  </si>
  <si>
    <t>24a4eb96-aadc-4b8d-b7e9-7ee8ab485395</t>
  </si>
  <si>
    <t>d4a8809e-84a3-4944-aeb7-be322c9ade61</t>
  </si>
  <si>
    <t>3f08c3c6-ccba-4405-aef1-aecb4954eab7</t>
  </si>
  <si>
    <t>537ffb9f-f5f4-47e2-894a-a047e1798381</t>
  </si>
  <si>
    <t>0bd34240-00a9-44a0-a1af-60c3daa7510b</t>
  </si>
  <si>
    <t>15c69e60-5cb5-404e-b4a3-7010096c5604</t>
  </si>
  <si>
    <t>aa936989-3f9c-4add-9c8d-d7c072c3aa33</t>
  </si>
  <si>
    <t>a6a6120d-3a0d-4a20-8ae4-3209cbb848c1</t>
  </si>
  <si>
    <t>4429122d-64b3-422c-bbd1-082672456b31</t>
  </si>
  <si>
    <t>bdedd16e-dc26-425d-b64e-fef3b6d098bf</t>
  </si>
  <si>
    <t>8cee0141-3425-4092-ac09-9aec258618b2</t>
  </si>
  <si>
    <t>fd6f51f9-da69-4e85-b748-3c2fc4d9b55b</t>
  </si>
  <si>
    <t>67de21d1-fc8c-4b79-8c25-a8587d8dc759</t>
  </si>
  <si>
    <t>679644b4-497c-48cc-bcf7-064bdd4722bf</t>
  </si>
  <si>
    <t>1470f647-d72e-4f1e-a05c-ac7f66a61b9c</t>
  </si>
  <si>
    <t>be22f621-e189-4096-9248-3c4de5ff9e34</t>
  </si>
  <si>
    <t>b468054d-f8f9-4933-b5f1-bd18930d5a72</t>
  </si>
  <si>
    <t>911fd8f8-511f-4189-b00d-96414b126ba6</t>
  </si>
  <si>
    <t>7cf7f0cb-7ebb-4c00-bed1-f348a3ec63c9</t>
  </si>
  <si>
    <t>f8fd74f1-3fa6-474c-8a7f-46ed83cc3bec</t>
  </si>
  <si>
    <t>46fb81a1-fd48-4883-bb1f-e53683538a0e</t>
  </si>
  <si>
    <t>072f8831-3d0a-4493-8dc6-07fbaa3c1635</t>
  </si>
  <si>
    <t>6f4c69b2-a5fb-4451-a53b-167738535aea</t>
  </si>
  <si>
    <t>f26cc532-d636-459d-a847-3595238f39c5</t>
  </si>
  <si>
    <t>168388eb-c7ab-4ae9-9c90-07b54b039024</t>
  </si>
  <si>
    <t>b76d50ab-2021-4eda-99f5-9810e7424844</t>
  </si>
  <si>
    <t>1388fd4f-f770-461e-a63c-eea2af294321</t>
  </si>
  <si>
    <t>b626dc19-672d-4d6f-b19c-2c3d580f0db5</t>
  </si>
  <si>
    <t>e0007d35-9b48-4459-ab59-38a0f35b87a8</t>
  </si>
  <si>
    <t>4c873d28-9d44-487b-a5c8-cd0a9b03bd59</t>
  </si>
  <si>
    <t>a881e45b-2fb4-403f-a980-1b9a35b1991a</t>
  </si>
  <si>
    <t>94659834-620d-4eb9-8fe0-98c752cd7d1b</t>
  </si>
  <si>
    <t>4bac86cf-e408-4473-a3e2-31653ee6a187</t>
  </si>
  <si>
    <t>64ed9a9f-bb52-4883-8005-8678ffbe0977</t>
  </si>
  <si>
    <t>62c6291f-413a-4ea0-bdce-5da8654fcabf</t>
  </si>
  <si>
    <t>58c4148d-468d-4739-8a3b-ff7dce2c4be8</t>
  </si>
  <si>
    <t>a6fd1f0f-326c-4414-8d3d-e0e655ad7d71</t>
  </si>
  <si>
    <t>af7c2f5c-bfd0-45d2-a432-2e7045c829e5</t>
  </si>
  <si>
    <t>b74a3b16-6f84-450f-8298-683bd49c75b4</t>
  </si>
  <si>
    <t>d062cef3-3bc8-4682-aa2b-4d13645f334e</t>
  </si>
  <si>
    <t>91bf4d00-7d35-4533-bd33-1a522c5aeb75</t>
  </si>
  <si>
    <t>62333fa8-8a03-42f3-bdfb-f6d102292da4</t>
  </si>
  <si>
    <t>e39e50c7-db92-4905-99d0-7edcb572d67a</t>
  </si>
  <si>
    <t>92f50b6c-fdb5-489e-b2e7-cdeb2185f7e3</t>
  </si>
  <si>
    <t>aa507bf5-1505-4cc1-9d7d-c6279d3c1f06</t>
  </si>
  <si>
    <t>2928f6b8-a3ef-495d-a544-01b553dfdaf7</t>
  </si>
  <si>
    <t>2ae551d5-6c01-4239-8752-19871f09ced9</t>
  </si>
  <si>
    <t>d0530ee1-3144-4eea-8883-f9863b18cc3e</t>
  </si>
  <si>
    <t>b7a43fe5-572c-4b5c-9796-4ba50f0204b3</t>
  </si>
  <si>
    <t>1baeeb7a-3fee-4049-8c41-1ccc39299328</t>
  </si>
  <si>
    <t>30200116-fc15-404e-933a-f70d47ca444f</t>
  </si>
  <si>
    <t>9dd22379-b042-47af-8eb4-45cf617b403e</t>
  </si>
  <si>
    <t>ecf2747c-4426-42d4-a8c1-e3fa73a8d0fd</t>
  </si>
  <si>
    <t>570278ce-daa3-4606-8932-0157ea6f640f</t>
  </si>
  <si>
    <t>4ddf705a-b9fe-4295-a555-70f9c937e5cf</t>
  </si>
  <si>
    <t>1affb30b-6a48-470c-b6cd-f76a21104ed3</t>
  </si>
  <si>
    <t>d85a6ef5-8685-45dd-b605-e0a21a1789c5</t>
  </si>
  <si>
    <t>0c4dc42e-9bc1-46cf-a9bd-03e42f5ae54d</t>
  </si>
  <si>
    <t>77d4ef69-17f0-4995-b715-9963387afedf</t>
  </si>
  <si>
    <t>b0717e93-846a-41de-bd84-d96cb2b3a4e5</t>
  </si>
  <si>
    <t>29ec210e-5890-4a8b-ae43-6d6f04464278</t>
  </si>
  <si>
    <t>9390cf64-b56f-4eac-869e-d84e93395192</t>
  </si>
  <si>
    <t>9dcca034-1610-44f8-a2c4-2d5a11be32d3</t>
  </si>
  <si>
    <t>e45599d7-c7a9-4640-ae8f-001a7bce25fc</t>
  </si>
  <si>
    <t>e92178a9-0739-45c2-8cd1-bb40fcd5c893</t>
  </si>
  <si>
    <t>20799c13-a590-4524-80e9-b88e4c7a6244</t>
  </si>
  <si>
    <t>dc3c24c6-c0cf-4642-84a8-d8b742f94ff8</t>
  </si>
  <si>
    <t>dee99dd2-02d8-44db-b233-c87f0b76b95a</t>
  </si>
  <si>
    <t>Kazlıçeşme</t>
  </si>
  <si>
    <t>2c630509-fafb-4cfc-a8e3-7af22eca6a05</t>
  </si>
  <si>
    <t>3dc29f3e-7c0c-4156-b664-fbc6182a7456</t>
  </si>
  <si>
    <t>8ed124a9-a656-47d8-9e8d-1e6431403101</t>
  </si>
  <si>
    <t>8dbd3a09-f5ef-4f01-ab91-711c79cc617e</t>
  </si>
  <si>
    <t>bc611c0e-d02b-4d98-8ad2-9f0f82720f81</t>
  </si>
  <si>
    <t>af05d2c8-532e-4278-8763-811baa02aa1e</t>
  </si>
  <si>
    <t>acbbf399-d326-4869-8f9c-00eb25763c6e</t>
  </si>
  <si>
    <t>f7361f0a-bab3-443c-8d1e-1710fea18a5b</t>
  </si>
  <si>
    <t>10b70ad2-4274-4462-8c0e-33009680a468</t>
  </si>
  <si>
    <t>3be2eb3a-f1d5-4b7a-8c1b-c6c9d3cc96ac</t>
  </si>
  <si>
    <t>bb340db9-4b95-40f5-a0d4-377f6fa634c5</t>
  </si>
  <si>
    <t>172ea429-fce9-486d-b002-abc8f7719eed</t>
  </si>
  <si>
    <t>4e0ae2a0-53f9-4dfb-9681-ccd7853a92ba</t>
  </si>
  <si>
    <t>faf6d9ba-b87e-4368-89b0-163ef79eddf2</t>
  </si>
  <si>
    <t>d8269dd4-9248-47e9-b655-a22dc9f82621</t>
  </si>
  <si>
    <t>b414832c-5b1e-41a1-91dc-55c25cc5117c</t>
  </si>
  <si>
    <t>b850deb3-4cb5-4502-9a8d-a176b36cee3e</t>
  </si>
  <si>
    <t>4843557b-d3c9-4904-90f2-1f0cbd9b032e</t>
  </si>
  <si>
    <t>b85295fa-b851-4341-a5be-a78defac9868</t>
  </si>
  <si>
    <t>56de5bd6-fa4b-4f39-8954-57cdf87ecdad</t>
  </si>
  <si>
    <t>e870a16e-a96c-4b8e-9800-19e26540fb7f</t>
  </si>
  <si>
    <t>cc0b3243-a4b4-4284-8ac2-5514128a0639</t>
  </si>
  <si>
    <t>0e2fef06-9467-4c36-82e3-54a56442c58b</t>
  </si>
  <si>
    <t>bb393d8f-53fa-45ad-a05d-5db39603c65b</t>
  </si>
  <si>
    <t>3221db23-dcb0-470c-af2f-55c44ca2882b</t>
  </si>
  <si>
    <t>a0765b6f-137e-49c2-b897-2f90528c9a05</t>
  </si>
  <si>
    <t>28dda240-3a7b-4265-a895-cea5ecfcf2e3</t>
  </si>
  <si>
    <t>Hürriyet</t>
  </si>
  <si>
    <t>3c6a3203-82f0-41da-a0c5-bca9a4c8b8a0</t>
  </si>
  <si>
    <t>48e2fb95-11ef-46bd-a121-5fb2d507cefe</t>
  </si>
  <si>
    <t>1442c626-bd97-42d2-b330-c3c9b15e2ece</t>
  </si>
  <si>
    <t>753c6aa3-0bd3-45ed-9ae6-7c197b156b9b</t>
  </si>
  <si>
    <t>27ef41c7-e551-46db-8ec9-dd686cb00732</t>
  </si>
  <si>
    <t>1a40fcbd-336a-4a80-a330-f57b15646acc</t>
  </si>
  <si>
    <t>9cec2bd4-ffb8-4da2-843e-9a03a3659b3f</t>
  </si>
  <si>
    <t>68fffebf-f965-4e40-93be-c754af42ceca</t>
  </si>
  <si>
    <t>33d33542-f4e0-4443-ad12-a2ebacd64753</t>
  </si>
  <si>
    <t>fcedad37-6929-4223-bce1-318e53a49c42</t>
  </si>
  <si>
    <t>d7b1500d-a9ff-4796-b946-b04b274233cb</t>
  </si>
  <si>
    <t>25217861-b84e-472f-af29-50cc9cdbcfed</t>
  </si>
  <si>
    <t>69783fa2-b862-4bfd-b76b-4ad3025b47d4</t>
  </si>
  <si>
    <t>b3ffd4bc-b70b-4b7b-965a-fa3d2d535b71</t>
  </si>
  <si>
    <t>4a356249-170f-4557-9683-2f7d6bfcc6f7</t>
  </si>
  <si>
    <t>65c5dbe5-2c68-4e96-af3b-23e19584a855</t>
  </si>
  <si>
    <t>c48f6158-31ba-4a7e-a318-dcaef23e6f4f</t>
  </si>
  <si>
    <t>b71229db-2efc-45a9-9e8e-4038e9bf3ec4</t>
  </si>
  <si>
    <t>efa05fb5-4b00-4637-9cbb-3df563fe1522</t>
  </si>
  <si>
    <t>c0417682-3f7a-49ad-bea6-00e7df75f7d8</t>
  </si>
  <si>
    <t>5275cc02-2a3e-49ba-8d00-2fede9d0d70b</t>
  </si>
  <si>
    <t>2415814e-9905-4368-a01f-9e495ff96576</t>
  </si>
  <si>
    <t>1c93576a-993a-47d3-ac97-35a617162bd9</t>
  </si>
  <si>
    <t>1f85a5e0-3b44-40e4-9736-37ebf1b3d419</t>
  </si>
  <si>
    <t>5b6d711b-823a-41bc-8d61-522b2a32034f</t>
  </si>
  <si>
    <t>ef08315d-545a-482b-8da2-952e056f05f8</t>
  </si>
  <si>
    <t>b052c878-0a6d-4729-b695-36d1f01c1e3d</t>
  </si>
  <si>
    <t>c85ecbce-3ca0-4a38-8514-ffd5683dd84c</t>
  </si>
  <si>
    <t>f77d7351-4a01-4ab1-8a2c-6d6a27c534ba</t>
  </si>
  <si>
    <t>8a72a4c6-4321-4817-a629-6be833b51cd8</t>
  </si>
  <si>
    <t>6b2d5eef-42a8-4bb7-bcdc-40c71808f3ef</t>
  </si>
  <si>
    <t>17fa0e36-f5f3-450e-815e-a84b2d9ab30a</t>
  </si>
  <si>
    <t>026d39e9-80f6-4096-8fcd-baa295d305a7</t>
  </si>
  <si>
    <t>1dc182f8-fd61-4676-872c-fe9a73d468d2</t>
  </si>
  <si>
    <t>1f128df3-0d5d-403a-95fe-999a968d89b8</t>
  </si>
  <si>
    <t>f00deb24-46a8-453d-b4a0-a82cfb960467</t>
  </si>
  <si>
    <t>fba7eafd-ce7a-42a3-8c95-b8bf93726fde</t>
  </si>
  <si>
    <t>067587df-5c75-4d08-85a6-f37e9be91afa</t>
  </si>
  <si>
    <t>04abb507-7dd4-4ec5-9459-2d411816b549</t>
  </si>
  <si>
    <t>ed03c96b-9878-44e6-8de6-6bc4c04324a4</t>
  </si>
  <si>
    <t>15e2125b-b71d-4c9c-9b2c-3072db1f5d32</t>
  </si>
  <si>
    <t>6035de1d-9c60-4eca-b9ec-7a0cb2cae2b6</t>
  </si>
  <si>
    <t>e9975e5e-2f79-4210-bb0d-e94fce475150</t>
  </si>
  <si>
    <t>e536cd15-3933-4e6b-8ebb-ab260e65255d</t>
  </si>
  <si>
    <t>8ac4132f-446b-4c7e-918f-d336659e616e</t>
  </si>
  <si>
    <t>6a7e4474-e24b-41c9-a0a2-d43c8bc5b1cd</t>
  </si>
  <si>
    <t>468239e3-0518-445a-a0b1-193b47878af6</t>
  </si>
  <si>
    <t>5d88c2a4-3edf-4c3b-a9d8-ba9c0de08ca6</t>
  </si>
  <si>
    <t>fbe78942-7dfd-4375-9eca-772f21424419</t>
  </si>
  <si>
    <t>e7cbca05-5e0a-4260-b0a5-a11816f0e26c</t>
  </si>
  <si>
    <t>3574e9a8-5eb8-44b8-9dc9-cb980a1fe43d</t>
  </si>
  <si>
    <t>97d39d36-6588-4ef3-b5b9-822a0dc39611</t>
  </si>
  <si>
    <t>dcf98f42-9af8-4e9a-8dac-22d18c2cc510</t>
  </si>
  <si>
    <t>57aa5ac8-508b-454e-8ca1-5faef060f4ce</t>
  </si>
  <si>
    <t>6308c412-c405-4e58-ab59-49fb6abe7096</t>
  </si>
  <si>
    <t>d00a0064-2e1e-4ec4-b2ba-ad23703f0a3d</t>
  </si>
  <si>
    <t>056e19bd-51af-42ca-9875-78a7cace1e37</t>
  </si>
  <si>
    <t>5064d85f-32f1-4b7d-8976-059fe0124868</t>
  </si>
  <si>
    <t>cc115700-7551-4fc9-9e48-105f83b76af3</t>
  </si>
  <si>
    <t>e8089ad8-30da-49e3-95d7-e4fe631a3411</t>
  </si>
  <si>
    <t>61f40a5a-8cf1-4343-b35b-892d549772c7</t>
  </si>
  <si>
    <t>a9131703-520d-4250-ac26-edc5542f3d03</t>
  </si>
  <si>
    <t>c2905d84-8dae-42ee-9b89-c595c2ccc280</t>
  </si>
  <si>
    <t>e3c555e2-2225-402c-a9e9-3aba7547c0c1</t>
  </si>
  <si>
    <t>f30e1a33-c2e4-436e-8334-a92195d4e498</t>
  </si>
  <si>
    <t>52f49d6c-4a80-4ffa-a118-9d09aa0c5f94</t>
  </si>
  <si>
    <t>d507d402-fce0-4b89-b86d-33dd00335e3a</t>
  </si>
  <si>
    <t>e773abaf-ed57-4a7a-9a4b-fb34e6ecbf31</t>
  </si>
  <si>
    <t>6ad247e3-f231-4d2b-98ef-d50658ba1470</t>
  </si>
  <si>
    <t>68e53651-2155-4ede-a431-752da7cf3fbc</t>
  </si>
  <si>
    <t>9c0a8391-173a-4c00-bd63-db667566bd25</t>
  </si>
  <si>
    <t>9bdd350c-84d4-4867-9380-38072a70f91d</t>
  </si>
  <si>
    <t>b16b8237-7c10-4a76-abfa-a0f4870feb5f</t>
  </si>
  <si>
    <t>5ee71ac9-b468-48b6-8e14-3e9ba48793f5</t>
  </si>
  <si>
    <t>261c2c22-7b3a-49bc-a4d4-7c98f690965e</t>
  </si>
  <si>
    <t>91587aa6-ef13-4335-ad87-e097bf7699f8</t>
  </si>
  <si>
    <t>e04f5170-32e8-4c45-bd02-4f589438fc57</t>
  </si>
  <si>
    <t>50896c4a-c3b7-4637-ba57-1457c4a8db82</t>
  </si>
  <si>
    <t>9261ca0c-5412-47c1-a2a6-e49c18ec77f1</t>
  </si>
  <si>
    <t>bd1c4439-2a7b-4666-94da-56db33fe80a6</t>
  </si>
  <si>
    <t>5c35dba9-7433-4fa8-85ed-e0f228cbafd3</t>
  </si>
  <si>
    <t>32ad2543-d969-4fb4-a362-0799f987c02d</t>
  </si>
  <si>
    <t>3a098947-ba10-44de-89da-9cb54347a950</t>
  </si>
  <si>
    <t>b57d21b7-6988-49bd-a08d-e7a8ef397b6b</t>
  </si>
  <si>
    <t>0e9d97de-410a-4277-97d5-7778eb9f11cb</t>
  </si>
  <si>
    <t>a7fd0e99-32c1-451e-98ee-7c07703e715f</t>
  </si>
  <si>
    <t>8e5d1c51-eb22-49d3-aad9-e6c8bcb21384</t>
  </si>
  <si>
    <t>ce347e9c-9214-4a20-afb3-29ef3742d065</t>
  </si>
  <si>
    <t>1cf28c50-9acc-4953-bebc-64a63a726d82</t>
  </si>
  <si>
    <t>0a259872-79b3-47c5-98fe-227ad6492214</t>
  </si>
  <si>
    <t>7869eed5-6853-4396-a363-a2fdd4574d26</t>
  </si>
  <si>
    <t>66778e3c-9527-4db4-a685-82b9f85ba50e</t>
  </si>
  <si>
    <t>98319886-c3a9-4b8b-aa59-424e64a24116</t>
  </si>
  <si>
    <t>f1a5f08f-a483-4611-915e-ef0288ba2bfe</t>
  </si>
  <si>
    <t>da50886a-75d4-4965-9d85-78b76ed10515</t>
  </si>
  <si>
    <t>879f7f3a-3eb2-4f01-9ed2-ae08cbc8beed</t>
  </si>
  <si>
    <t>c0b56aae-35f9-48a7-b508-0c7f638c314f</t>
  </si>
  <si>
    <t>a446e9b8-5210-4a56-b1a6-8e848a08036b</t>
  </si>
  <si>
    <t>fece3d0a-e0e8-4357-ba55-7c13e781d70c</t>
  </si>
  <si>
    <t>94f6f7e9-b7d7-4925-b441-bbc788c41146</t>
  </si>
  <si>
    <t>913e95ce-369e-42c5-b5a0-54c35e9be71a</t>
  </si>
  <si>
    <t>cbdd8ad7-997f-4b9c-9f5e-90c8c3ece116</t>
  </si>
  <si>
    <t>8e2b506c-d67c-4d10-9fff-39eeb235f792</t>
  </si>
  <si>
    <t>5058517e-3cfd-4888-92f6-cbe105426c80</t>
  </si>
  <si>
    <t>d7be27b8-f008-4f11-bc0f-70f112cd087a</t>
  </si>
  <si>
    <t>899ee0dc-ed94-4acc-bfcb-5782431c3647</t>
  </si>
  <si>
    <t>a91aba6c-dc1c-4902-9e70-c33ac9b86e7a</t>
  </si>
  <si>
    <t>55422aa7-4174-4f5d-b6f6-d3389d564985</t>
  </si>
  <si>
    <t>44e5aeb5-c166-4732-afa3-f20992ade78f</t>
  </si>
  <si>
    <t>77d851a9-aa01-4a04-a74d-b29eb691348f</t>
  </si>
  <si>
    <t>a1cad2a9-1cf1-4ec5-947b-6de08b2c6f64</t>
  </si>
  <si>
    <t>7de4078a-517a-4e49-be32-6d106b9a760c</t>
  </si>
  <si>
    <t>de63002f-5b56-4c20-b4e2-eae597245bb8</t>
  </si>
  <si>
    <t>143b4030-7773-4672-b980-dda82f849e13</t>
  </si>
  <si>
    <t>36f8c029-2206-43ee-a8f6-6f836e3290d6</t>
  </si>
  <si>
    <t>8a046ac3-959b-4083-80f8-c0dfa9ec2092</t>
  </si>
  <si>
    <t>f15036fd-674b-4baf-840e-761ca8a5310c</t>
  </si>
  <si>
    <t>56acdcaa-0777-4b8c-b448-5b32202d02a2</t>
  </si>
  <si>
    <t>b8f33a77-36ae-45ab-affa-971b34625968</t>
  </si>
  <si>
    <t>2d72089e-070d-47ef-a51e-0a4d3704b868</t>
  </si>
  <si>
    <t>f6429540-ed07-4ea4-8583-c2f5ed0134d2</t>
  </si>
  <si>
    <t>f2efef9d-93f2-4446-8257-bb70c1ce9037</t>
  </si>
  <si>
    <t>e3040dfb-face-4658-9f6b-1c7751e0bd1f</t>
  </si>
  <si>
    <t>00517fbd-a7e4-493b-9df7-b285c0cfa616</t>
  </si>
  <si>
    <t>0697cad8-db26-4a04-a416-6017a660f075</t>
  </si>
  <si>
    <t>8c7b91d6-62f0-4d92-8ffa-859826bc7b70</t>
  </si>
  <si>
    <t>41414e6e-f57a-4937-b138-3f60b39a0976</t>
  </si>
  <si>
    <t>90853d4b-84ce-45eb-9a54-e2664c03ef69</t>
  </si>
  <si>
    <t>5ec1f64b-c434-4338-b3f7-a314b9526776</t>
  </si>
  <si>
    <t>30bc4e1d-cd45-48de-a7e6-ccb524f19912</t>
  </si>
  <si>
    <t>8e7a48f7-cbd0-48e8-af59-681f2f70ec32</t>
  </si>
  <si>
    <t>44a8f6d9-8a65-4a6b-8d84-797d942810a0</t>
  </si>
  <si>
    <t>8d6ed52f-8a24-429d-82de-f6ce7011c19a</t>
  </si>
  <si>
    <t>e2c90b22-6082-40f1-b2ac-1fdf0ac18b4f</t>
  </si>
  <si>
    <t>ae31cff6-7000-44bc-a61f-9b205133c792</t>
  </si>
  <si>
    <t>0762dfd6-ae75-4a40-8ae2-b1a8e81121cf</t>
  </si>
  <si>
    <t>f947266a-8219-4057-b24e-e0d31b760477</t>
  </si>
  <si>
    <t>d0e7dfb3-8eaa-48f7-bcb2-2f438afd6df3</t>
  </si>
  <si>
    <t>94601e45-4f02-48dd-8100-de0e8389e8db</t>
  </si>
  <si>
    <t>9b493639-e420-439c-81e8-e468d55d76a1</t>
  </si>
  <si>
    <t>58b3c464-98ba-4d8d-8d19-430e4171efae</t>
  </si>
  <si>
    <t>f2c3266b-4607-49a0-be44-87157887494d</t>
  </si>
  <si>
    <t>1ed79c71-eaf6-47fc-a8f7-3b72988eb078</t>
  </si>
  <si>
    <t>38da1296-6880-4330-a538-4f11caf9716e</t>
  </si>
  <si>
    <t>87af1775-4abd-4838-8467-d03355ed06dc</t>
  </si>
  <si>
    <t>4e324bff-9706-4a09-9767-a51afbb29369</t>
  </si>
  <si>
    <t>80ffc47a-2f6d-4617-9454-d6800f3392e3</t>
  </si>
  <si>
    <t>2d249323-92d4-4c61-bb29-5deea8f124b6</t>
  </si>
  <si>
    <t>ee97e2bc-07d4-42f7-9224-8323294c2c03</t>
  </si>
  <si>
    <t>a9d8d762-1156-44c6-85a6-12cb8d98d081</t>
  </si>
  <si>
    <t>082d081b-86cd-46ad-b598-f6501e1b2ef1</t>
  </si>
  <si>
    <t>c0b736a1-a838-489f-a36f-15e28b958a1d</t>
  </si>
  <si>
    <t>e6291226-a6a6-4c16-acbb-486223636fb9</t>
  </si>
  <si>
    <t>5d40e056-92f5-42c7-9f1c-61ef145697ac</t>
  </si>
  <si>
    <t>82b6e872-e049-4b56-82af-a7d40c4c05e1</t>
  </si>
  <si>
    <t>866fde77-3fcb-4d38-9c3c-520999f83f1d</t>
  </si>
  <si>
    <t>23556045-548b-4f1d-bc34-18acbfd9b5bc</t>
  </si>
  <si>
    <t>8a1033d0-68c9-449b-b202-7be34522afb2</t>
  </si>
  <si>
    <t>baaa4b95-c544-4ffa-a8b1-5e9df179ac21</t>
  </si>
  <si>
    <t>2d8566b7-2f4c-49b8-a6b8-2125de445bd8</t>
  </si>
  <si>
    <t>a4c272ab-5133-4d36-9dd5-388dda642f34</t>
  </si>
  <si>
    <t>20bb6a43-8646-4edd-8ece-505f8d97b843</t>
  </si>
  <si>
    <t>5566cbf5-0b0f-41e7-8345-44125726f572</t>
  </si>
  <si>
    <t>7efe8bbd-1745-49a2-8316-de5e16212d0a</t>
  </si>
  <si>
    <t>7e1b8e67-454f-4da7-9635-6b9ba36bd0db</t>
  </si>
  <si>
    <t>9a165c04-9ab1-4858-b4d3-8e0253571fbc</t>
  </si>
  <si>
    <t>9be5e24c-52ba-495c-b4ae-4bec310ac22c</t>
  </si>
  <si>
    <t>6fc7e439-83e4-46c8-a991-9b65df993305</t>
  </si>
  <si>
    <t>b59a2115-554d-4882-95b0-43cf322d3aac</t>
  </si>
  <si>
    <t>1c3a6188-59ff-4198-b33b-aae0cdbcb156</t>
  </si>
  <si>
    <t>0a92c3ef-2d6d-4fad-9e7d-370e2763d700</t>
  </si>
  <si>
    <t>a6915252-32db-4944-b9e4-2ab54c8d3cb2</t>
  </si>
  <si>
    <t>91484b32-7fb4-46d8-a3d3-2e04b6db9f2b</t>
  </si>
  <si>
    <t>2aa05b9d-ff0f-485d-93d2-fa50292537bb</t>
  </si>
  <si>
    <t>f6d83fc0-0a04-44ce-a9b6-5917065c39bb</t>
  </si>
  <si>
    <t>f1a51e30-012d-4c44-84b9-c525b82f31e8</t>
  </si>
  <si>
    <t>ea2a2e5f-c75e-4d5c-bff1-37891b74ef51</t>
  </si>
  <si>
    <t>f139cd71-1448-41d7-86b1-9147e93f184d</t>
  </si>
  <si>
    <t>70d642ff-7b3b-44f2-b29a-053c0ef9b4af</t>
  </si>
  <si>
    <t>cda6c9da-2707-40e2-b5e7-c178d6592881</t>
  </si>
  <si>
    <t>a4b7fa0a-c23e-4b50-9131-443aafd5ec49</t>
  </si>
  <si>
    <t>7d634846-b413-4f2a-b19b-32bc7759f05e</t>
  </si>
  <si>
    <t>d7a679b0-bbd0-40b1-9073-f98de6c82fe4</t>
  </si>
  <si>
    <t>ee541a74-7795-4e03-a035-6bc8731f6431</t>
  </si>
  <si>
    <t>adefe5d4-1405-45e8-915a-21096242b015</t>
  </si>
  <si>
    <t>5ddb5175-7e2c-474e-9808-f4af7cfe519b</t>
  </si>
  <si>
    <t>4d3571df-5823-4b34-97b8-b539ddc7242a</t>
  </si>
  <si>
    <t>11877f39-0083-487f-8d38-a1ce20e981e3</t>
  </si>
  <si>
    <t>dede3f77-087f-488e-ba00-5bd1bfbc6efb</t>
  </si>
  <si>
    <t>88898e79-7410-4e57-848a-a39ed9e392ad</t>
  </si>
  <si>
    <t>eda06fae-8b7e-4f26-8f75-15e12d2f84de</t>
  </si>
  <si>
    <t>5c7de1bc-3a4a-4c83-838e-3e21940e3740</t>
  </si>
  <si>
    <t>735f92b2-7a06-4702-9577-0d5e48eacb01</t>
  </si>
  <si>
    <t>ae24e568-8cf6-4f44-93ba-7cebafacfebf</t>
  </si>
  <si>
    <t>fe661d60-c31a-46fe-92de-dea18891bf91</t>
  </si>
  <si>
    <t>df473783-7cc6-4634-8a21-b2c80e5117cc</t>
  </si>
  <si>
    <t>c5f52004-e9de-4ff1-b79a-cb624212845e</t>
  </si>
  <si>
    <t>f7a691c5-c00d-4f3e-bfee-d186f4bc42ca</t>
  </si>
  <si>
    <t>5bfa9de4-8495-48c9-b247-b3ae59011fcd</t>
  </si>
  <si>
    <t>442fcef4-390e-4747-8b71-b93303bc6cc5</t>
  </si>
  <si>
    <t>9cdf3d11-c7c8-45fe-9d51-cbf8c531b109</t>
  </si>
  <si>
    <t>7a976d6e-8c52-4ade-b8d9-18ceff9a751a</t>
  </si>
  <si>
    <t>7e99b2ea-a4e5-4142-9892-e55515566c66</t>
  </si>
  <si>
    <t>2dac26ee-e93e-4a9c-b9b0-1fd3f307526d</t>
  </si>
  <si>
    <t>c690adf1-e226-4500-99b3-689ebd2e3e4b</t>
  </si>
  <si>
    <t>01e99d58-a4ee-44dc-ac86-c27963ad6da1</t>
  </si>
  <si>
    <t>7b0a1244-54da-40bd-91c8-dc52e5b4c022</t>
  </si>
  <si>
    <t>9ce2b382-0d3a-4fc2-b11a-1ed0b2898dd1</t>
  </si>
  <si>
    <t>18ba0b66-a0c9-4869-9b6e-04a77777dfdb</t>
  </si>
  <si>
    <t>c2bed4a7-5126-4a49-8d7e-857e5691ba27</t>
  </si>
  <si>
    <t>01e17764-ab11-45e0-9127-120101e0a32c</t>
  </si>
  <si>
    <t>f211dbdd-bfd0-41bd-b050-0b6443a6529f</t>
  </si>
  <si>
    <t>4e5e2135-e70c-4e47-ad8f-a2e8acc1b6fe</t>
  </si>
  <si>
    <t>d95ffad5-baec-4f51-862c-85fc0e14a8d9</t>
  </si>
  <si>
    <t>87f6348d-aad2-4888-ad79-168ea6ae2ba8</t>
  </si>
  <si>
    <t>2e69687e-56d6-4b38-a5cf-21e69638be2b</t>
  </si>
  <si>
    <t>41f74154-145b-4e36-9e20-62d208a1642f</t>
  </si>
  <si>
    <t>fa207bf9-de75-43b6-98b7-77d94b0373e2</t>
  </si>
  <si>
    <t>445b79ce-59a6-4b99-adf3-c3252ab703a0</t>
  </si>
  <si>
    <t>8d696e80-4edc-4e18-bafa-db25846af914</t>
  </si>
  <si>
    <t>27af6312-bf85-4bc5-a84a-bd46d4c0701b</t>
  </si>
  <si>
    <t>5e8bd95c-b0f4-41e6-9914-c96ac7282c2f</t>
  </si>
  <si>
    <t>deaa7687-6311-4214-944f-aba7282424a8</t>
  </si>
  <si>
    <t>3f7ee9ed-ed9b-4b13-9a2b-51880856393e</t>
  </si>
  <si>
    <t>bed88b40-9cd5-4370-8426-09bd8b5d4169</t>
  </si>
  <si>
    <t>cd3bbb40-ead0-4c86-b2a7-ddfa58ef9515</t>
  </si>
  <si>
    <t>a8b45676-a2e1-497e-8e5b-3e2d24b89c74</t>
  </si>
  <si>
    <t>5277ac28-69fe-4fcf-8a27-b52d74d39bd5</t>
  </si>
  <si>
    <t>5cf04b0b-f75a-43db-a4d5-55100978d7c3</t>
  </si>
  <si>
    <t>64449969-3de0-4a53-9b3a-a1b2299a52c3</t>
  </si>
  <si>
    <t>1f2c7b7c-1ad7-4094-bfe6-0b0230064fa7</t>
  </si>
  <si>
    <t>440d082c-355d-4f79-83d6-5f8aa88740ef</t>
  </si>
  <si>
    <t>f5072c23-d188-455a-a3f4-9bced8a3956b</t>
  </si>
  <si>
    <t>cb7b2fc8-b402-40fb-abf5-70e4b305e820</t>
  </si>
  <si>
    <t>dee01052-5ec6-491b-bf70-85b0007243bc</t>
  </si>
  <si>
    <t>11ada0e2-ae3d-40b6-b0c9-a2ba6f849dcf</t>
  </si>
  <si>
    <t>8ddc85e7-d7af-4d20-8933-e689b5b882c8</t>
  </si>
  <si>
    <t>d683c352-e7de-4e3e-956d-954f259225e3</t>
  </si>
  <si>
    <t>5ff30e7a-6fa1-4b91-999d-a8c50982610e</t>
  </si>
  <si>
    <t>1a996494-3f0f-4a0a-85ab-c12fd24bcfbe</t>
  </si>
  <si>
    <t>e52351fc-bf7c-4307-a8fd-c945e1ba49b1</t>
  </si>
  <si>
    <t>d362d868-1f95-4e15-84de-5e217e47de56</t>
  </si>
  <si>
    <t>e5b7c003-f7fb-498c-81fc-30c75ea01c92</t>
  </si>
  <si>
    <t>abfc249f-5258-4760-b06e-0da0d01b38e1</t>
  </si>
  <si>
    <t>3a3489bd-2b0f-4d09-a857-dd91bc5cf846</t>
  </si>
  <si>
    <t>668943a8-65dc-4b7c-b34c-3b1023d99cb9</t>
  </si>
  <si>
    <t>5c799b16-7dcb-4a81-9701-7ee8f5676ac7</t>
  </si>
  <si>
    <t>b3b8a280-952a-4629-8e18-5e8d65410f56</t>
  </si>
  <si>
    <t>8a9d3c17-dab3-47c9-be0c-4c34a28c4155</t>
  </si>
  <si>
    <t>66b27682-b7b0-47a3-aeeb-a476c2130c69</t>
  </si>
  <si>
    <t>5e138d12-7c5a-4b98-8bdc-da55b12f1b1e</t>
  </si>
  <si>
    <t>3142e9cc-a2e3-4fa6-baa2-730b9a882727</t>
  </si>
  <si>
    <t>960f641b-5483-4d6a-ab46-63bb4da2905f</t>
  </si>
  <si>
    <t>e1c3f1b3-f009-4723-b511-6316f9628691</t>
  </si>
  <si>
    <t>71f5db03-48d8-48d8-bc03-4d1beee53320</t>
  </si>
  <si>
    <t>8ae6f0b9-2d54-446e-8bb9-ccda32249d6c</t>
  </si>
  <si>
    <t>517a9ae9-bbe8-4f07-a605-abd91b0b9696</t>
  </si>
  <si>
    <t>fc661550-c4dd-4790-8297-3d16a62f4afd</t>
  </si>
  <si>
    <t>055ef92b-4790-4cf6-b8c0-7014feba6953</t>
  </si>
  <si>
    <t>82945d03-9070-47d1-9620-078a0dda2d33</t>
  </si>
  <si>
    <t>fcef88ac-ea8b-47da-97d7-0ed25116359a</t>
  </si>
  <si>
    <t>72e34439-2a5f-4f14-954b-071c82ffd00a</t>
  </si>
  <si>
    <t>1968dfff-cffb-4dec-b420-0120583bd8f3</t>
  </si>
  <si>
    <t>ec34cf4f-5b5d-4dd9-b43d-f42a74775acc</t>
  </si>
  <si>
    <t>c51b2590-19bd-4c8e-aecc-cee5eb4eb23d</t>
  </si>
  <si>
    <t>e25fbdf1-1391-4c91-8734-72d2176d8f70</t>
  </si>
  <si>
    <t>bc397c12-a247-4b60-a09c-7187fd5cd61a</t>
  </si>
  <si>
    <t>8c414df5-a732-4359-aeb2-2a5e1be49cc2</t>
  </si>
  <si>
    <t>78f29ec6-556f-4857-b891-92a9ac2b3016</t>
  </si>
  <si>
    <t>8c480d80-1ddc-4cf8-9073-02549cae6e46</t>
  </si>
  <si>
    <t>7aebaf5b-017c-448e-9501-ec51e10f3e79</t>
  </si>
  <si>
    <t>18aaf7a5-6df4-4c84-baad-bbe52a3d7a46</t>
  </si>
  <si>
    <t>b194b6a0-35da-4271-8a7e-482b0b18be0d</t>
  </si>
  <si>
    <t>f45f9712-6fb0-42d0-a7d5-dc49901dbd49</t>
  </si>
  <si>
    <t>bb80919c-3f67-4f2b-b40e-2857aef7a274</t>
  </si>
  <si>
    <t>7b107926-507f-4dca-9efb-0e6949188ae2</t>
  </si>
  <si>
    <t>e921f0d1-4a82-4fb2-8788-f3a4be067ab6</t>
  </si>
  <si>
    <t>12ccea82-9a12-4353-81d4-0d1b7b292b2b</t>
  </si>
  <si>
    <t>3875f5b4-5a64-4f5a-96fe-a0a1ed3c03a0</t>
  </si>
  <si>
    <t>0b06c9ae-fda8-4fcb-8bd1-063073f90a35</t>
  </si>
  <si>
    <t>01a9deee-0e90-4e0d-8ad4-71a3ee5b0633</t>
  </si>
  <si>
    <t>93b71241-ab0d-4c98-994e-e9b67d4547e4</t>
  </si>
  <si>
    <t>0f749185-f057-4f81-ac0c-2cecb044fa47</t>
  </si>
  <si>
    <t>dbc8ef0d-b06a-4f85-a9ff-c5670858071a</t>
  </si>
  <si>
    <t>f479c316-d803-41a2-a79c-fd68d182cf37</t>
  </si>
  <si>
    <t>2933eb78-c10f-4b1b-b60d-80a79cf60dd1</t>
  </si>
  <si>
    <t>840f1f9d-8045-4414-be14-ebd9af21a6a7</t>
  </si>
  <si>
    <t>e4b91217-ab9c-4731-8773-d7b1445876b5</t>
  </si>
  <si>
    <t>2e5cca06-f5f4-469a-919e-b52148129f74</t>
  </si>
  <si>
    <t>621a3f2f-35df-4d2a-8eff-6eb374d8d46a</t>
  </si>
  <si>
    <t>57261787-a133-4ca5-b13f-084b6ddb54ce</t>
  </si>
  <si>
    <t>a5218be4-8733-47ba-8325-c579010fedc2</t>
  </si>
  <si>
    <t>414b8405-4e3e-477e-8871-8371203a3aab</t>
  </si>
  <si>
    <t>26888212-3ca3-4463-a21d-503fff5978d4</t>
  </si>
  <si>
    <t>29a32f88-9157-4aab-ad51-6ca942639df1</t>
  </si>
  <si>
    <t>a8b4d0f4-b506-4b05-8d91-eea7dfee1cfa</t>
  </si>
  <si>
    <t>dbd93fcb-3886-458f-93a7-4a0ad4306dcd</t>
  </si>
  <si>
    <t>39b50878-75cc-4842-8deb-ff92e09d645f</t>
  </si>
  <si>
    <t>f28f8c6f-081a-4356-b4c7-06e105551941</t>
  </si>
  <si>
    <t>8857c39d-1ab9-4b02-b7bc-64463531ac95</t>
  </si>
  <si>
    <t>fe000f6e-3e87-4db1-a50c-f9b0f2a26ddf</t>
  </si>
  <si>
    <t>4e0a1d46-6adc-4417-a584-55e669eac879</t>
  </si>
  <si>
    <t>faa548f2-30eb-4e86-9ada-73f54363539b</t>
  </si>
  <si>
    <t>4b0e4665-1215-4520-ac51-1d2a60fb9b0d</t>
  </si>
  <si>
    <t>12e91b86-b970-4cb0-a060-cae93bd92237</t>
  </si>
  <si>
    <t>d06971b8-ebe5-423a-86a4-9a59bb628ed9</t>
  </si>
  <si>
    <t>38b846f1-cc43-40be-8bb2-7f4480171094</t>
  </si>
  <si>
    <t>f4eb389a-402a-4828-a773-83dd6c8da536</t>
  </si>
  <si>
    <t>8d6221f6-9dfb-452f-a32d-8ddc0cea35bc</t>
  </si>
  <si>
    <t>8f7656d1-9295-417c-a4cd-ba07a2add3b8</t>
  </si>
  <si>
    <t>c59ea321-b5c5-421d-b84c-a5fe657ef2a9</t>
  </si>
  <si>
    <t>b8f2d6df-ea1e-4019-81c4-30433b4de2b3</t>
  </si>
  <si>
    <t>c9c24558-98b1-403a-ad9d-c78c1ceaac28</t>
  </si>
  <si>
    <t>a8868426-b4b4-47ed-aa99-65b7718fcf10</t>
  </si>
  <si>
    <t>8cb0b356-e3a5-4acf-a2f8-79dbc2d2184a</t>
  </si>
  <si>
    <t>76a0066f-0c1d-4fdd-bae6-f2c08bf392a0</t>
  </si>
  <si>
    <t>bef2f866-89c3-495f-ae54-b84904e07f07</t>
  </si>
  <si>
    <t>c547dc32-99fc-4bae-a1bd-413c4b152ce6</t>
  </si>
  <si>
    <t>0e0733cc-e3ae-447b-abe4-ac068f39797b</t>
  </si>
  <si>
    <t>4928d0f5-64d7-4da5-9aa4-95199bc5210b</t>
  </si>
  <si>
    <t>fc390a3b-ec9a-479a-91fd-f8e832851d7e</t>
  </si>
  <si>
    <t>90d5b5b0-fb04-4fee-8b8e-121cbaffcdde</t>
  </si>
  <si>
    <t>fead2b43-6765-4aad-b236-4b1a2b90c90a</t>
  </si>
  <si>
    <t>6dbcdaac-b8fd-4d26-8f2e-82d2162d9694</t>
  </si>
  <si>
    <t>3b61de9b-ecfa-454e-88d4-01b13a2d1753</t>
  </si>
  <si>
    <t>b9e6fd18-619b-4449-8ae8-0620b14cfe4f</t>
  </si>
  <si>
    <t>d27fbae5-7ddc-4326-98ec-89e4818f9a7b</t>
  </si>
  <si>
    <t>d2c8754e-93b9-4360-bfa2-b8d776097a45</t>
  </si>
  <si>
    <t>c8b8621f-67b0-4e9c-909b-659e51ec882c</t>
  </si>
  <si>
    <t>b91e7069-c29f-41d6-8ea5-30f37e32fe65</t>
  </si>
  <si>
    <t>b2c782a0-5743-4918-b8ae-fb2537d5d4f5</t>
  </si>
  <si>
    <t>218df166-9045-49e4-8e9c-0887e9886e8a</t>
  </si>
  <si>
    <t>6c212a26-489a-4e01-bbc3-e49c50486056</t>
  </si>
  <si>
    <t>d0f4b68a-664a-4884-8eb4-5a7e7d605eb3</t>
  </si>
  <si>
    <t>7f7b9733-0cff-44ea-a6bd-953d732e2652</t>
  </si>
  <si>
    <t>aa44e7e6-1b9b-431a-be85-c6137ab078b0</t>
  </si>
  <si>
    <t>3196ebcf-6910-4f15-9ee1-2105c0524c50</t>
  </si>
  <si>
    <t>d96d41ff-2ac2-4125-8409-aee082b0d02d</t>
  </si>
  <si>
    <t>88d8698e-6a8d-4e6b-b6c8-11316e510773</t>
  </si>
  <si>
    <t>4338880a-0dc3-49b0-968f-b0c56b85af83</t>
  </si>
  <si>
    <t>634ba024-3ecb-4fe7-84d7-97515be64f19</t>
  </si>
  <si>
    <t>0621cd01-edb7-4612-a1b3-3de204a5ccb2</t>
  </si>
  <si>
    <t>b22e3939-80f7-404b-9bb8-7042f81a9eb2</t>
  </si>
  <si>
    <t>4cd5b122-8f19-46be-bb10-b8ec9653abd6</t>
  </si>
  <si>
    <t>d025cd07-c666-43cd-bc09-455afcc17275</t>
  </si>
  <si>
    <t>6c0bad9c-03f0-4168-9855-dbd13dffd567</t>
  </si>
  <si>
    <t>dc54d958-c1a1-43a1-ad6b-e937ba22eec3</t>
  </si>
  <si>
    <t>c8e39598-3dbb-4bba-9ccc-26f46f24acf7</t>
  </si>
  <si>
    <t>34e73cbd-8c78-4f1b-88b8-8d532d48b73c</t>
  </si>
  <si>
    <t>b1a05ec7-a03b-4a48-8906-aa7bf006919a</t>
  </si>
  <si>
    <t>781935c9-353d-4adc-bed4-2505f1ebd7e5</t>
  </si>
  <si>
    <t>fc814f47-86c8-4b89-8c77-90e113e0f2fb</t>
  </si>
  <si>
    <t>b89f4737-07aa-435e-ae18-800620099d11</t>
  </si>
  <si>
    <t>6df68e6e-a13e-4e09-a95d-4f02461f9dc7</t>
  </si>
  <si>
    <t>8c101ddd-6eec-46ab-9373-0e0fdfa9e557</t>
  </si>
  <si>
    <t>ce9697f1-416b-4722-b6f8-0e215d3ef72c</t>
  </si>
  <si>
    <t>0c36cf23-e3e2-4b29-912f-d3eaa84a2d92</t>
  </si>
  <si>
    <t>774257d3-55c8-467f-ba42-40135b3c9a54</t>
  </si>
  <si>
    <t>dc9f0011-3daf-42f3-adcc-0eda1b3cca8f</t>
  </si>
  <si>
    <t>c8bc09a2-d09b-48c1-a064-e915d99e3511</t>
  </si>
  <si>
    <t>0692160b-fda8-45cf-8ade-03c39974f02b</t>
  </si>
  <si>
    <t>63a3ec1f-4b63-42ce-8265-3adb0a1971ee</t>
  </si>
  <si>
    <t>04ece348-0cea-41e4-b2fc-77e2ad20482a</t>
  </si>
  <si>
    <t>62dc7513-ed34-4df4-aebb-2a6435812a49</t>
  </si>
  <si>
    <t>0e85e2a2-dc50-43f6-98dd-0cda680d1d33</t>
  </si>
  <si>
    <t>59281d06-da7c-4480-adea-df3fd5e37b3f</t>
  </si>
  <si>
    <t>7b33950f-9108-42f3-8a34-625af1f44257</t>
  </si>
  <si>
    <t>3c1c00b7-c393-4ec4-8f64-e57d2d69f29d</t>
  </si>
  <si>
    <t>010d969d-f842-4acf-92df-32bcf62691bd</t>
  </si>
  <si>
    <t>d7b0d440-18a2-44b9-b965-c6e0ec0fe814</t>
  </si>
  <si>
    <t>788e369f-9fb1-4366-8e93-41f9d8fefcca</t>
  </si>
  <si>
    <t>a5aa144a-c491-485c-a671-e79e8bd2a206</t>
  </si>
  <si>
    <t>97c6c71b-9818-48b8-8782-d8094eb9926b</t>
  </si>
  <si>
    <t>e0fc98aa-06f7-4ed8-b652-4e9b3ea1f42b</t>
  </si>
  <si>
    <t>f2aa16de-d95e-4d10-a26d-a9179660f97d</t>
  </si>
  <si>
    <t>56ce3a23-8258-42ba-b89b-5b6d37fcd603</t>
  </si>
  <si>
    <t>01671d3b-3889-4eb1-a21d-8c4e89023438</t>
  </si>
  <si>
    <t>98067b92-2110-4b9d-b55f-6bee646cf1dd</t>
  </si>
  <si>
    <t>baf080e2-2a12-4aaf-8910-102bdb15a17f</t>
  </si>
  <si>
    <t>377a97f7-1cd0-4bd7-967c-a0a15ce2b865</t>
  </si>
  <si>
    <t>f1c319dd-4fed-4ae4-82da-f60a392b21cf</t>
  </si>
  <si>
    <t>5f1494ea-e521-48ff-9102-646b965dc207</t>
  </si>
  <si>
    <t>76806bb6-c7bb-4b7d-9b7d-a2b5966ee721</t>
  </si>
  <si>
    <t>fcf889a6-5a74-49c7-89f5-3037d2c3ddca</t>
  </si>
  <si>
    <t>1ca98178-6baf-419d-b31f-7f595a7e84cc</t>
  </si>
  <si>
    <t>759ebf20-7f17-4f67-91c6-181a12c895d9</t>
  </si>
  <si>
    <t>ce433f55-0ef6-4d5e-85e2-f70f5729f89a</t>
  </si>
  <si>
    <t>e78d3e10-c5a5-4277-90a7-75a3f897bbc6</t>
  </si>
  <si>
    <t>b5de65a6-9ba8-499e-821f-61ee0b2ee807</t>
  </si>
  <si>
    <t>1166a171-5fe8-4ffc-a08e-d1181c3cd20b</t>
  </si>
  <si>
    <t>1a3bbf5b-82d6-4395-821b-63b97a103d29</t>
  </si>
  <si>
    <t>0a04e821-cd33-45a2-a169-5c1ea459ce65</t>
  </si>
  <si>
    <t>1388368b-aae5-4ffd-a231-0f1e0d1d990a</t>
  </si>
  <si>
    <t>b9729488-bec7-4aa2-85df-b095a9b4eec6</t>
  </si>
  <si>
    <t>3e43ecaa-4865-4634-bbcd-ee7843921bda</t>
  </si>
  <si>
    <t>c7a74af5-b895-4260-a0d4-a737128d7683</t>
  </si>
  <si>
    <t>e21667c8-24cd-4030-8d18-4c903e0432c7</t>
  </si>
  <si>
    <t>7e3e5467-6f33-4169-8797-305451d62cf6</t>
  </si>
  <si>
    <t>0971cb5a-2fd8-48c8-ba18-9f99261b92e7</t>
  </si>
  <si>
    <t>e949863d-1410-444b-b78c-92b6ffa99d09</t>
  </si>
  <si>
    <t>9d75e6ea-414d-47c0-8a13-9e0218714106</t>
  </si>
  <si>
    <t>a9853fe2-2363-441c-a937-26fdac02f441</t>
  </si>
  <si>
    <t>f4f136cf-a863-40f9-807d-ea547c27db4a</t>
  </si>
  <si>
    <t>6a703535-3607-4c99-aac9-0a7cfc3df640</t>
  </si>
  <si>
    <t>1b1e6a02-abd9-4d89-ba3e-df8d08f5ec6b</t>
  </si>
  <si>
    <t>18d9e5aa-7313-4d58-aec7-318c9ce8097b</t>
  </si>
  <si>
    <t>cff9fca6-871a-4e67-91e8-f4b02ddf32dc</t>
  </si>
  <si>
    <t>6fa39cc3-5a0f-4b52-850f-331cb948c38e</t>
  </si>
  <si>
    <t>d514735b-075a-47dd-9f43-46073b65699b</t>
  </si>
  <si>
    <t>bc2d3cfa-cb34-46e4-8110-44d9833d7b69</t>
  </si>
  <si>
    <t>cf788a7e-addb-4948-bdf1-ec002320dcf8</t>
  </si>
  <si>
    <t>fd756272-790e-48b9-813f-19043a646781</t>
  </si>
  <si>
    <t>2450894c-a076-4891-9d5e-ba859e07c7b2</t>
  </si>
  <si>
    <t>73b40a0f-f3b6-4d2e-8be0-27075ae44e2f</t>
  </si>
  <si>
    <t>802f02bd-1479-4c4f-a3f5-ad8103c079a9</t>
  </si>
  <si>
    <t>9245df6b-9530-4e19-a0be-446af996de6d</t>
  </si>
  <si>
    <t>46ce9c7e-7451-486f-af33-7c03bceb094d</t>
  </si>
  <si>
    <t>879ac20a-12da-40e2-8f05-ec2539434da7</t>
  </si>
  <si>
    <t>bf7b264c-2f13-4f59-8dce-4bba5239f521</t>
  </si>
  <si>
    <t>bfa9c72f-a6cc-435c-9163-6706a20fd189</t>
  </si>
  <si>
    <t>ae8d1c08-0f97-4c5a-ba3f-201062a7fab5</t>
  </si>
  <si>
    <t>44a0639d-904f-4fa1-ad02-2140e82b27ed</t>
  </si>
  <si>
    <t>154a205a-a844-4d46-8acf-dbd0bebeb117</t>
  </si>
  <si>
    <t>4b046ead-d0ba-4157-a3e8-daa5153359eb</t>
  </si>
  <si>
    <t>b7499877-ff88-4904-818e-103598805b58</t>
  </si>
  <si>
    <t>d4751046-acd5-4360-8470-7371d18d42a8</t>
  </si>
  <si>
    <t>94905c4f-ad08-4ab6-ac6d-8956b2c88f6f</t>
  </si>
  <si>
    <t>73e10cae-4844-4237-a61b-3aebd6f3079d</t>
  </si>
  <si>
    <t>ad3d3d5a-5273-4e3b-b8ab-b41f73fd0cdc</t>
  </si>
  <si>
    <t>c6fa3bf5-93bb-4407-bd9f-91217041035c</t>
  </si>
  <si>
    <t>f4c5836e-7342-49cb-b881-12facad04500</t>
  </si>
  <si>
    <t>64ef2a78-c8a7-4312-ba4e-9022501d21c4</t>
  </si>
  <si>
    <t>ad2fb3fb-b313-4760-b32e-6c7bde219102</t>
  </si>
  <si>
    <t>fe610462-2b16-4187-911b-ec2b498aa07e</t>
  </si>
  <si>
    <t>d7f77d27-7b1b-448f-90ae-ea383d337bab</t>
  </si>
  <si>
    <t>b7044530-b1c4-407f-bade-868c3e66ad94</t>
  </si>
  <si>
    <t>7209ab63-f1b0-4220-8920-819e42e308d8</t>
  </si>
  <si>
    <t>7b53319b-6894-405c-87f8-11dad83d14ea</t>
  </si>
  <si>
    <t>3451b697-b3a9-46eb-808e-1b58cbe5c79b</t>
  </si>
  <si>
    <t>03078eb2-a25c-4452-a7a3-c19ad6ce41fc</t>
  </si>
  <si>
    <t>152825b9-8fab-48f6-b5fb-854e82228814</t>
  </si>
  <si>
    <t>839c3571-2fbe-43eb-9073-f3db85153ab2</t>
  </si>
  <si>
    <t>778f6fd5-08ee-4eea-8972-da088adaf444</t>
  </si>
  <si>
    <t>3cba6c2c-1fe6-47d3-a124-cc94cbbec457</t>
  </si>
  <si>
    <t>22a1e25e-9d2f-4c2b-b6c1-f19ed3c409b8</t>
  </si>
  <si>
    <t>6e27b300-15a0-424a-a354-316221f0f53d</t>
  </si>
  <si>
    <t>4922227c-8400-42d0-bdd2-c1bde11cd853</t>
  </si>
  <si>
    <t>9428cb7d-52f4-467d-b626-258fbd665e33</t>
  </si>
  <si>
    <t>e7936da2-2a44-4212-ab72-4cccecf1cbad</t>
  </si>
  <si>
    <t>97836210-294b-4818-96e6-e0cba1d5721f</t>
  </si>
  <si>
    <t>21fede7a-b902-4e39-b2ae-5a9c40684968</t>
  </si>
  <si>
    <t>b975fcd1-62e7-41bd-81ea-bc2c31736db5</t>
  </si>
  <si>
    <t>e0375eb5-3672-4eb5-a61b-5e2e705a80b1</t>
  </si>
  <si>
    <t>a35f0b17-a4ae-4caf-97be-850825718765</t>
  </si>
  <si>
    <t>665a2eec-c54b-4c30-adc3-695054057e31</t>
  </si>
  <si>
    <t>ed1d680a-986a-4d0b-a60a-5d7af420cf59</t>
  </si>
  <si>
    <t>a0af09a4-37f6-474b-beb7-a7669bd29741</t>
  </si>
  <si>
    <t>f9e555a0-8514-4711-bda7-aa4964904e3a</t>
  </si>
  <si>
    <t>edb8b870-b9bb-4562-b742-01eb4e9d8792</t>
  </si>
  <si>
    <t>2b3bed49-00c3-45a0-a152-1f6736aa5119</t>
  </si>
  <si>
    <t>466845dd-f43d-463f-ba15-f378f330f19e</t>
  </si>
  <si>
    <t>ee1b85b5-0b7d-4de9-b8c5-9e8dda758a8c</t>
  </si>
  <si>
    <t>91339c13-d676-4431-87d5-41a0d24a5889</t>
  </si>
  <si>
    <t>8f578625-ba4f-4d38-8b67-36b16d45fb11</t>
  </si>
  <si>
    <t>55b702d2-8c64-455c-b81c-ba084e19434c</t>
  </si>
  <si>
    <t>60e9763d-bf7e-464e-8d25-cf61f7c7f956</t>
  </si>
  <si>
    <t>275b1cc1-b631-430c-b750-fd8decc425e2</t>
  </si>
  <si>
    <t>63ce4b87-1743-4450-9371-619b034f3eec</t>
  </si>
  <si>
    <t>c25ec51d-f9e3-4b8e-bf6d-4d4bd64fd8ba</t>
  </si>
  <si>
    <t>08083726-abf7-4caa-b5c9-b0aeec704397</t>
  </si>
  <si>
    <t>5c1e4ee8-92a8-4ddc-813b-facf2e7fd77f</t>
  </si>
  <si>
    <t>1ab28833-36c9-4fd1-bec5-c076b93ed6a0</t>
  </si>
  <si>
    <t>e7984f82-4e72-45aa-a7bc-3c42b91c409f</t>
  </si>
  <si>
    <t>a973bdfe-30df-465e-8593-b28b8fe283fc</t>
  </si>
  <si>
    <t>5036cf2d-e0dc-4820-899f-8f302423929f</t>
  </si>
  <si>
    <t>81db050d-fd41-4a9a-9542-7568433ba8b8</t>
  </si>
  <si>
    <t>38e6c3e9-9942-4ec7-87e8-e991a3a9776a</t>
  </si>
  <si>
    <t>a63fcea1-8aae-4982-b841-b05442c1966b</t>
  </si>
  <si>
    <t>babaea57-8435-45e7-a94d-7d8df00a7ae1</t>
  </si>
  <si>
    <t>661df2bf-74f5-4c83-a7c7-86c091f6cf9c</t>
  </si>
  <si>
    <t>7a12e23b-7cf2-4daa-8390-9c413db8b231</t>
  </si>
  <si>
    <t>d24b2dfa-16db-4e90-adef-ebdbe61d45d2</t>
  </si>
  <si>
    <t>d092eb15-ee3a-45c1-8029-f07f5081f98c</t>
  </si>
  <si>
    <t>2503119c-e7f5-4d74-9c1c-c4b33ffea85c</t>
  </si>
  <si>
    <t>084fb0f3-72de-4ac6-aa8d-be0c520e96a0</t>
  </si>
  <si>
    <t>176f8d27-a23b-4b03-8dda-836dd8d9149c</t>
  </si>
  <si>
    <t>70ccc81b-a19c-490d-a82f-d8cf763bf2d2</t>
  </si>
  <si>
    <t>509b550d-6fa7-42dd-91a5-f88fae966241</t>
  </si>
  <si>
    <t>1bcffdab-e8ba-4a13-ab85-ce754d361048</t>
  </si>
  <si>
    <t>7511ed17-e657-48b9-8e76-4b689d982a82</t>
  </si>
  <si>
    <t>f6d49760-9a73-4085-9b7c-94080a3cf77a</t>
  </si>
  <si>
    <t>d1df56ba-7802-4d36-b88f-6b4d26492589</t>
  </si>
  <si>
    <t>3a03fafe-88f3-4962-8853-c4cb060b448c</t>
  </si>
  <si>
    <t>2e22290d-8f37-4944-a4af-943ad6f3f8ef</t>
  </si>
  <si>
    <t>27c07295-5ef6-440e-919a-51fabe535079</t>
  </si>
  <si>
    <t>44b4f6dc-a83e-4ce1-a0b1-373653526e69</t>
  </si>
  <si>
    <t>a53ac168-5a58-4fa7-baec-0a345b5bf5a9</t>
  </si>
  <si>
    <t>8ae97a85-df2f-43f1-b8b8-5f19187f8e68</t>
  </si>
  <si>
    <t>071c62ac-a942-472b-a830-4f9ebe5968ce</t>
  </si>
  <si>
    <t>a5cc8453-df44-4c24-a807-29f805296609</t>
  </si>
  <si>
    <t>6f42a020-31c2-438d-8b75-485e6bdab09b</t>
  </si>
  <si>
    <t>8f793f55-3f64-409d-9566-2f618335df68</t>
  </si>
  <si>
    <t>de71f4d3-0675-4dbb-b780-1b2370a48e4c</t>
  </si>
  <si>
    <t>1be8db31-2ee7-47c6-b340-2f758a679c2b</t>
  </si>
  <si>
    <t>faed29b8-ba31-4464-a075-094ae98e6547</t>
  </si>
  <si>
    <t>bb8c0cfc-1ba5-40d8-a95e-b22fecd5c8a5</t>
  </si>
  <si>
    <t>4206c1d0-cf13-414e-b917-da5430c48b41</t>
  </si>
  <si>
    <t>b255398a-bb93-466f-805b-c86986cbd7c8</t>
  </si>
  <si>
    <t>de4683e0-0a1e-436e-b3ef-ed75f3bfe328</t>
  </si>
  <si>
    <t>9c787e18-ac28-441e-bf46-7ca43c15b054</t>
  </si>
  <si>
    <t>edc7bf99-07da-4ce9-b9ae-fe133e709f5d</t>
  </si>
  <si>
    <t>cff1ca7c-d157-44c9-976d-aa9f6af63242</t>
  </si>
  <si>
    <t>4b2ee123-da0f-4618-b410-2fb7571453f7</t>
  </si>
  <si>
    <t>07e69ecb-8b0a-4560-90c1-b9cde600f4c9</t>
  </si>
  <si>
    <t>51918024-5ad3-48e4-9f21-5c9e25aaf50f</t>
  </si>
  <si>
    <t>efed2459-57ca-4bc7-a5b3-b46f5599a9d4</t>
  </si>
  <si>
    <t>d2cbe36b-a712-424b-980d-5dd4992701ee</t>
  </si>
  <si>
    <t>a80616eb-ab41-4482-b85a-e5826e1c42a9</t>
  </si>
  <si>
    <t>cd4873c2-decd-467e-b164-76cc4263f5ab</t>
  </si>
  <si>
    <t>4a82b69c-a9e8-4c4d-8d83-2e432158eab0</t>
  </si>
  <si>
    <t>9dc3e3d8-4136-4f55-ba9a-d6d216f6614e</t>
  </si>
  <si>
    <t>275a2edc-bfb2-4fc9-83cf-41b03c32fafb</t>
  </si>
  <si>
    <t>614775ef-62e8-4f48-a282-6c926a5bbb94</t>
  </si>
  <si>
    <t>b32c6717-dc65-47c6-981e-c8654efe6fc4</t>
  </si>
  <si>
    <t>69430b8b-894b-41ef-b170-a6ed8e842416</t>
  </si>
  <si>
    <t>1a2c86d6-e14a-4eb1-8231-f34e68a48819</t>
  </si>
  <si>
    <t>726b0283-3014-4806-ad6e-c1bb285d08a2</t>
  </si>
  <si>
    <t>fd1e1283-4ffe-40b8-976f-866ed4f299c3</t>
  </si>
  <si>
    <t>aeebf9a9-2bb9-4103-94c6-a0c41cd9e791</t>
  </si>
  <si>
    <t>d9039acc-6793-4683-8b87-1504633e580e</t>
  </si>
  <si>
    <t>e0b92202-ce5f-4bc8-81be-2f0e680b168b</t>
  </si>
  <si>
    <t>e20431ed-4ed5-4691-99b7-63345a56616e</t>
  </si>
  <si>
    <t>d6ea87f8-6f8f-4ced-a1c1-8518f9bc6236</t>
  </si>
  <si>
    <t>b8fe293a-eae9-479c-9a8b-73b564a50b0d</t>
  </si>
  <si>
    <t>47f37ecc-674f-47eb-ba26-271788f07ab5</t>
  </si>
  <si>
    <t>4849837d-dc38-47bd-a6c0-40e72ec5f9ca</t>
  </si>
  <si>
    <t>bba6bdcf-612c-465b-bfe3-9bdcab10627f</t>
  </si>
  <si>
    <t>e62a60de-28c1-4450-8e3c-c57dd3574050</t>
  </si>
  <si>
    <t>ad0d6129-fa79-4495-868e-4be69fe1713a</t>
  </si>
  <si>
    <t>5b0d066e-84a3-441d-89ba-76a5be9543f5</t>
  </si>
  <si>
    <t>17595cab-4851-40a6-9c02-aee73403d5b8</t>
  </si>
  <si>
    <t>55d8ebf8-0c64-4b24-a166-4cd48b67bd56</t>
  </si>
  <si>
    <t>b6f716fd-0d8b-4163-8af9-68057551f809</t>
  </si>
  <si>
    <t>d1a8fb2f-d3f2-420e-94cd-374d5db71055</t>
  </si>
  <si>
    <t>c1d24002-75aa-458a-8642-363bb224d7fe</t>
  </si>
  <si>
    <t>f631a47d-469f-425c-899b-fb16adf28318</t>
  </si>
  <si>
    <t>9c83013e-4134-4776-a584-1b4b2f544c56</t>
  </si>
  <si>
    <t>8a6839a6-8021-4295-92b4-ff07e98fa254</t>
  </si>
  <si>
    <t>3a659201-6e50-4c35-b909-04e58e385627</t>
  </si>
  <si>
    <t>9a7df1d0-b37c-4bc2-9a42-bfc284fe3677</t>
  </si>
  <si>
    <t>22b70fe1-3581-4288-a366-d28771dd57ca</t>
  </si>
  <si>
    <t>a1485c6b-bb76-4937-bb19-fdfbc4146418</t>
  </si>
  <si>
    <t>57e7bec3-018e-4891-9d70-44c2e0f14a25</t>
  </si>
  <si>
    <t>12110676-cc57-460f-b34f-f72e5c9b414a</t>
  </si>
  <si>
    <t>74807c22-68a3-4e0b-b506-d81b87930480</t>
  </si>
  <si>
    <t>7f50a83e-96e2-4b3e-95fe-c954f383da1e</t>
  </si>
  <si>
    <t>b801c0ff-e17c-4b6e-acf1-f52af7a5a164</t>
  </si>
  <si>
    <t>4217130e-5e4e-4058-9c6f-95a4777214aa</t>
  </si>
  <si>
    <t>bbc6cd15-06ca-43b9-a810-951d41ed7321</t>
  </si>
  <si>
    <t>f2a007ab-c5d6-47b9-af77-449031e7c099</t>
  </si>
  <si>
    <t>66fe0920-9e05-4e65-b1e2-ac10e86018b2</t>
  </si>
  <si>
    <t>3c935832-e2ed-4bc3-a200-b723669f34c2</t>
  </si>
  <si>
    <t>b1d2fe1b-8de5-42a5-af0d-ac7f44ece4bd</t>
  </si>
  <si>
    <t>2e15e467-0508-4236-bf24-af19eaa0e450</t>
  </si>
  <si>
    <t>6a69f3cd-c077-4217-b9d2-28a5b7b6c506</t>
  </si>
  <si>
    <t>1cf49ce7-c621-4b46-b847-38da5d035b5b</t>
  </si>
  <si>
    <t>312ed796-5e3e-4e44-9a2e-f5fe8792729e</t>
  </si>
  <si>
    <t>fc1df6d6-8f2b-41c6-a05f-28eb05d5de52</t>
  </si>
  <si>
    <t>c2a9dbfb-423e-4fac-8145-a0010845c01a</t>
  </si>
  <si>
    <t>b878a09b-5973-4ff5-8524-a2239b6a2f74</t>
  </si>
  <si>
    <t>cbb0cf42-ac88-4b0a-84cb-74ca44ac5670</t>
  </si>
  <si>
    <t>ab572eb1-62e6-4c33-b884-7fae7f25cdc6</t>
  </si>
  <si>
    <t>79f1b0b8-ba10-44d7-85aa-f44bac863212</t>
  </si>
  <si>
    <t>0afa0294-5446-4737-ba80-960bcde57716</t>
  </si>
  <si>
    <t>6898fed2-10cb-4093-968a-d33b48a20cde</t>
  </si>
  <si>
    <t>90fc981f-f73b-4b27-9ff1-145139adf2bc</t>
  </si>
  <si>
    <t>6be0416b-fe78-4964-ac3f-643ee772631b</t>
  </si>
  <si>
    <t>ebc8fc2e-abed-4025-9db5-52e9c757105b</t>
  </si>
  <si>
    <t>b7c5be1a-412f-4245-9751-22faecff4eb3</t>
  </si>
  <si>
    <t>85430b3c-4b30-494d-a60d-6775979742e5</t>
  </si>
  <si>
    <t>2b9592da-e587-4a15-b8f1-d0d06f9f1574</t>
  </si>
  <si>
    <t>32925400-c400-443a-81fb-064f03814f16</t>
  </si>
  <si>
    <t>b76c7d92-46d4-41c6-9f58-0b2e691accd3</t>
  </si>
  <si>
    <t>0217bb1e-ba27-43fe-9c2c-1c5c749879c2</t>
  </si>
  <si>
    <t>8da2ed0f-00c5-4338-a62d-db1b15203d42</t>
  </si>
  <si>
    <t>39216e9c-4c1b-4383-b0c8-7da0db9c19e7</t>
  </si>
  <si>
    <t>f55c3132-3bc1-4cd6-94c9-4d819f9aacc0</t>
  </si>
  <si>
    <t>234140d2-1e05-476f-984e-ef0fcb0eaf06</t>
  </si>
  <si>
    <t>acb761df-232f-4c70-af8f-8d2521fa28c1</t>
  </si>
  <si>
    <t>6d0dda3c-bea6-4e86-abe4-0d50d7bc78a6</t>
  </si>
  <si>
    <t>062e0088-0220-48db-a4de-ff6375e618a4</t>
  </si>
  <si>
    <t>7503f786-8d8e-46ed-8c74-6f8dda7a8552</t>
  </si>
  <si>
    <t>011f24a6-d23b-4334-92cb-2d1004cd7382</t>
  </si>
  <si>
    <t>3b2dbdeb-661e-4a4f-b0a5-d9996f759ec0</t>
  </si>
  <si>
    <t>389be884-a279-4cf8-8f2f-513e3986b41c</t>
  </si>
  <si>
    <t>b6d01821-31fc-45fb-896c-f4e33ea1cd4a</t>
  </si>
  <si>
    <t>1ed3fbe6-c379-4890-a8bc-afd17a5dbe84</t>
  </si>
  <si>
    <t>9eb374a9-ead4-4aa5-9093-6d48ffc01ccd</t>
  </si>
  <si>
    <t>1cde8a44-8527-4a43-b607-8a022eb40c6b</t>
  </si>
  <si>
    <t>347769dd-7a4d-4e26-a0d9-e9ac7d7702d5</t>
  </si>
  <si>
    <t>ae8b87c5-1cd8-4260-83de-a32cc5ef775e</t>
  </si>
  <si>
    <t>2c22d4f3-6074-4819-8fb8-376484bcb2ef</t>
  </si>
  <si>
    <t>2e40ef62-52e9-4d58-8e0e-21a5187d2056</t>
  </si>
  <si>
    <t>1a76b8ab-2f7a-45fc-98a2-09922753808c</t>
  </si>
  <si>
    <t>fdec78c1-cc33-4813-9663-5763cdeab54f</t>
  </si>
  <si>
    <t>11f99bd1-2bb5-4596-8107-b3f7d6826e70</t>
  </si>
  <si>
    <t>6b02fed0-71aa-4162-8dcc-a63473bf06a9</t>
  </si>
  <si>
    <t>32e91c87-1911-4a44-8a0b-5f68d0510599</t>
  </si>
  <si>
    <t>edee1780-9349-45f9-baed-26d792d463a8</t>
  </si>
  <si>
    <t>6b4f6e62-45d8-4ca0-b8ba-b6e545ce8243</t>
  </si>
  <si>
    <t>f5bb2f31-3074-4c42-bfa4-08ea281d56e2</t>
  </si>
  <si>
    <t>c82ca5e2-3141-46a2-9040-9a64206e7ebb</t>
  </si>
  <si>
    <t>52a764ce-6835-4d26-a846-068060ee4e8d</t>
  </si>
  <si>
    <t>e29adedb-accc-4572-a3a2-74d49dc6f18c</t>
  </si>
  <si>
    <t>34f6d9e3-35ed-408e-93c1-b5695d927cd4</t>
  </si>
  <si>
    <t>eaf1e341-3c9e-4817-a156-31636afe17e5</t>
  </si>
  <si>
    <t>eaf9aeda-7c23-4be6-a609-335da0af995c</t>
  </si>
  <si>
    <t>3a0ccd44-d74a-488d-af66-0d6c08703415</t>
  </si>
  <si>
    <t>a64a8ba3-0158-4463-a447-0baa5cd4b249</t>
  </si>
  <si>
    <t>6c1c74c8-433c-4c54-bc4c-498be8a4accf</t>
  </si>
  <si>
    <t>7471f3ed-07b7-4eab-8715-28e0f20104be</t>
  </si>
  <si>
    <t>5cc28348-2b71-414b-9f76-4da1252c0442</t>
  </si>
  <si>
    <t>2dbd1c5c-e304-4648-a235-b1bf0c6e302d</t>
  </si>
  <si>
    <t>f9b48327-4847-4fdd-97cb-330712d3450b</t>
  </si>
  <si>
    <t>50fe6467-46aa-4681-9ea3-3ba75127c930</t>
  </si>
  <si>
    <t>0fa5c97d-d80a-459a-923f-2956a2f309a7</t>
  </si>
  <si>
    <t>3c9b2f3f-0694-4090-ba6d-e24d42dfc14e</t>
  </si>
  <si>
    <t>cdc3e343-f107-49fe-86c0-35ca72e7eb6d</t>
  </si>
  <si>
    <t>b5c2b4e2-f002-4c17-a46c-b8eda41a9d64</t>
  </si>
  <si>
    <t>d2892057-48df-4af2-a4f1-efea1ff4d857</t>
  </si>
  <si>
    <t>a945179d-7f37-41bd-9e46-2187ffa4f6ac</t>
  </si>
  <si>
    <t>e6822e8c-f5f2-446b-ad5c-be14364c9511</t>
  </si>
  <si>
    <t>1adb1fdb-73df-4e12-b9e7-3cdbaf6d28f1</t>
  </si>
  <si>
    <t>b7351a33-72ec-45f7-83bf-89bfb5f60f09</t>
  </si>
  <si>
    <t>5e013544-ace0-473c-aad4-2ac64462a975</t>
  </si>
  <si>
    <t>633a4461-6666-4dfb-859e-28bd8b6dc069</t>
  </si>
  <si>
    <t>c3c37d3c-5db5-4baf-9c67-c6110af09f58</t>
  </si>
  <si>
    <t>702f11e7-e302-4da9-88a9-fc52ea02286c</t>
  </si>
  <si>
    <t>3c2f9250-0a62-4ada-9965-5a1754adbdf6</t>
  </si>
  <si>
    <t>ff8e3edb-52ff-49c4-9468-1b4b48268072</t>
  </si>
  <si>
    <t>fda279b0-ab6e-456d-9ba5-c5bae4cd441f</t>
  </si>
  <si>
    <t>39db9308-1532-4969-a640-525b48a6c4d9</t>
  </si>
  <si>
    <t>6c1e203d-73c4-4392-80d7-97728bba427d</t>
  </si>
  <si>
    <t>8b153e18-eb7b-445b-805a-593e20b7489e</t>
  </si>
  <si>
    <t>93aa6711-9d47-4d5c-9dd5-6f3127374774</t>
  </si>
  <si>
    <t>4e98bd6b-8a5b-400f-83e1-dc4f0aeab071</t>
  </si>
  <si>
    <t>d14d8122-198b-443a-94f2-713aebc8d273</t>
  </si>
  <si>
    <t>9f5b7002-cecc-4120-bfd3-48211f00f366</t>
  </si>
  <si>
    <t>bdac20c6-e5a2-4389-af44-be307ad0cdb2</t>
  </si>
  <si>
    <t>5920eb51-ab1f-4c7c-92b8-614d9e453ac3</t>
  </si>
  <si>
    <t>488d5df9-ffd8-4deb-8819-521ca5646cfb</t>
  </si>
  <si>
    <t>684f0d04-bb86-44e2-87fe-bc355d0cbbbb</t>
  </si>
  <si>
    <t>23fcd6cf-47af-436f-a183-e5c25d3b5dea</t>
  </si>
  <si>
    <t>f566ebe1-e5ab-48a7-9f22-646f18a24041</t>
  </si>
  <si>
    <t>1fe94428-a0b6-46de-8971-b33fa69e8cfb</t>
  </si>
  <si>
    <t>7f162abd-69cf-4a26-a755-2a40cb951f57</t>
  </si>
  <si>
    <t>4653a3a6-dc03-44d4-96ad-fcd5d4a100cd</t>
  </si>
  <si>
    <t>4276ac41-113e-44da-96bb-93fab6eb7230</t>
  </si>
  <si>
    <t>7246509a-e0b6-4bbb-a61d-4a20544f1308</t>
  </si>
  <si>
    <t>53c03dbd-679c-43b1-bfbc-a9167f36d43c</t>
  </si>
  <si>
    <t>ae32f331-a9aa-4610-a98f-dab596c9f3b6</t>
  </si>
  <si>
    <t>f95a2e85-f2bb-4697-b3dc-48151da33b1a</t>
  </si>
  <si>
    <t>204e6bdf-8b61-415d-b8bc-f2c8a9b95b42</t>
  </si>
  <si>
    <t>a5d9af53-d628-457a-a46e-bff15a65e61c</t>
  </si>
  <si>
    <t>f5e22eb3-23e4-4f97-b2b3-cd0c19fea95f</t>
  </si>
  <si>
    <t>df6110e7-e457-4196-9959-601da291d7ee</t>
  </si>
  <si>
    <t>3ef1735f-af18-4617-868b-1d61a2650497</t>
  </si>
  <si>
    <t>98ae3f78-3b9c-4563-8060-126b52e0f8e7</t>
  </si>
  <si>
    <t>3047db24-d921-4f65-b8e8-64de3b714747</t>
  </si>
  <si>
    <t>4805879d-3750-4577-85ac-defbe3e9f74d</t>
  </si>
  <si>
    <t>2299fe27-48d4-423e-bdaf-2aac6543f80b</t>
  </si>
  <si>
    <t>3cee1d03-5f2f-4e66-90c2-274160a7db25</t>
  </si>
  <si>
    <t>279c5e8c-2a7f-4a91-9e3d-c1527e722846</t>
  </si>
  <si>
    <t>f1537b32-35d5-4e85-af41-f51d60cc1a27</t>
  </si>
  <si>
    <t>888b6a22-1f10-4e9a-b94b-48c696670adc</t>
  </si>
  <si>
    <t>4c89cc66-d81d-48e9-86f6-d84e47786dc3</t>
  </si>
  <si>
    <t>99de18c4-e735-4043-9443-49e9f0a34f9c</t>
  </si>
  <si>
    <t>53c702c2-ee31-4eb9-8c99-3f5b23d9af94</t>
  </si>
  <si>
    <t>2e821afd-47fd-4b34-9dbb-b42a7489a11f</t>
  </si>
  <si>
    <t>20cf38ef-97d4-41c4-831c-2e2fae348a6b</t>
  </si>
  <si>
    <t>33d197a6-0305-44a6-b2a7-a957c5cb5b67</t>
  </si>
  <si>
    <t>48d41ee9-802d-4655-899a-a00ed73c6fbf</t>
  </si>
  <si>
    <t>c7db10b4-34ba-45dd-bd10-fc22cd90ee83</t>
  </si>
  <si>
    <t>804c4603-becd-499e-9c53-d0f6b5dc8364</t>
  </si>
  <si>
    <t>acfa88ac-2c75-4644-818f-ca0186b28afe</t>
  </si>
  <si>
    <t>71a08ca0-a548-48d8-b798-7baded826e7c</t>
  </si>
  <si>
    <t>fba4db41-153a-4e38-b3ad-078f924fd686</t>
  </si>
  <si>
    <t>f305ad04-c55f-4c2c-adcd-55f9d878c0bb</t>
  </si>
  <si>
    <t>bb0b9817-875b-4051-b912-f9e92d13432e</t>
  </si>
  <si>
    <t>e4dc7c79-e337-4a19-942a-fc76b103fa38</t>
  </si>
  <si>
    <t>fc450d48-8a81-43fb-a4bd-02c36a586d03</t>
  </si>
  <si>
    <t>c475e648-412d-4c2c-a82c-1553716d29be</t>
  </si>
  <si>
    <t>42abf205-f4ab-428c-9300-9b4653082cdb</t>
  </si>
  <si>
    <t>6b1fd38e-9ac1-498f-b042-1d6372d115f0</t>
  </si>
  <si>
    <t>c686eac5-0b89-47d7-b8f9-d8c2458da0a0</t>
  </si>
  <si>
    <t>8b084295-b566-4a70-b21a-5e0b87838826</t>
  </si>
  <si>
    <t>19b5022f-5404-4013-8c51-81b6130be4cf</t>
  </si>
  <si>
    <t>fbc02f33-5f20-4ebf-a099-4ee6ccf22ad5</t>
  </si>
  <si>
    <t>f15c8a22-a408-4ae1-91a6-d286b958c521</t>
  </si>
  <si>
    <t>b0a6d31c-6667-43bd-9ccc-e29a3ae371de</t>
  </si>
  <si>
    <t>3c4ec0d5-cc9f-4379-86df-696cc6bcda96</t>
  </si>
  <si>
    <t>8cf66889-898b-41ff-adec-50677b32ad09</t>
  </si>
  <si>
    <t>25f24f89-93fd-41e1-9f34-a0999faa4a0d</t>
  </si>
  <si>
    <t>c94b3034-a26c-4b53-8f4b-8b12c507e7a5</t>
  </si>
  <si>
    <t>f727ee06-af09-4b06-95d3-40ba84de45f7</t>
  </si>
  <si>
    <t>416b6ac7-8941-427c-9606-0376aa893d3f</t>
  </si>
  <si>
    <t>93e269b5-4de8-48d7-90c5-8ab58e999b65</t>
  </si>
  <si>
    <t>e2fb29d0-dcb2-470c-af33-4ea0f46c3954</t>
  </si>
  <si>
    <t>75b184a0-2224-462c-b6e8-b4800d6ef42c</t>
  </si>
  <si>
    <t>437f4e22-6123-4a14-bbca-dc5d29193a92</t>
  </si>
  <si>
    <t>97f64d08-7ec8-429f-a1cf-d0b03a319a6f</t>
  </si>
  <si>
    <t>a50370f3-cfee-477f-9b62-f65038271d5f</t>
  </si>
  <si>
    <t>6f1d2233-642c-4165-b0f4-925385a1c5ab</t>
  </si>
  <si>
    <t>65129411-26ce-4c5f-b0ad-dacd52e67605</t>
  </si>
  <si>
    <t>16d96d0b-6e72-424e-bf57-9c0c409fd14b</t>
  </si>
  <si>
    <t>02b49913-eace-48b9-9735-fe9abbd35d88</t>
  </si>
  <si>
    <t>524b227c-0347-4638-a0e4-7f6ab0897964</t>
  </si>
  <si>
    <t>daf04e56-ba10-4a7a-8e27-d1028936f61b</t>
  </si>
  <si>
    <t>c6138a04-92ed-408b-8115-995b5cde9e17</t>
  </si>
  <si>
    <t>f8469207-f47c-4da4-aee1-e89cadcc1b1d</t>
  </si>
  <si>
    <t>95ca4ef9-6884-4a53-8dd5-1fc6ea6b22b1</t>
  </si>
  <si>
    <t>29989c0d-7ab9-403c-a7ab-a58f3560bae7</t>
  </si>
  <si>
    <t>2d25b0d0-d8bf-43c8-8953-7e7cc0cc91db</t>
  </si>
  <si>
    <t>fd323ced-3825-4fe7-9bf0-ab7ae2f20f02</t>
  </si>
  <si>
    <t>b54a6b0c-1bee-4c6d-85fb-46fcffde77f1</t>
  </si>
  <si>
    <t>5b040b88-265f-4506-abd8-01555bfd4b5d</t>
  </si>
  <si>
    <t>332b468f-b218-41fe-a203-9c6a4e7f32ac</t>
  </si>
  <si>
    <t>42e3d0cc-c1ad-4f98-a3e0-c08f8dd8df23</t>
  </si>
  <si>
    <t>26927e87-312b-4251-93c3-089df280c297</t>
  </si>
  <si>
    <t>ca1accc7-4b6d-4f21-82d8-d9fdf2ba68b0</t>
  </si>
  <si>
    <t>96a18dcc-2a8a-4637-9dc8-1b462dff4d86</t>
  </si>
  <si>
    <t>eb2717c8-858c-40be-b826-2a07daba819b</t>
  </si>
  <si>
    <t>52bf0d27-bceb-477f-937c-1f091796c3a1</t>
  </si>
  <si>
    <t>665008b4-01c2-4f58-980e-2ce0f1a36fb8</t>
  </si>
  <si>
    <t>8d603ed6-d49d-4a71-b0c4-5e496eb6f4bc</t>
  </si>
  <si>
    <t>626f5529-75bd-4afe-ac61-e4163bf471a6</t>
  </si>
  <si>
    <t>53e35f21-041f-4b15-9ee7-d71c9fb30bed</t>
  </si>
  <si>
    <t>ca1fd651-32e9-44f3-86df-7bcb149da0d8</t>
  </si>
  <si>
    <t>97b6d381-5fae-495a-8aae-86e953acf1c8</t>
  </si>
  <si>
    <t>74af443c-f775-41a1-8b4a-6008d27e7cce</t>
  </si>
  <si>
    <t>7b713c39-3245-4061-9a1f-374c104106d0</t>
  </si>
  <si>
    <t>5bcb3527-3711-400d-a2f8-60d56a70e511</t>
  </si>
  <si>
    <t>1ad105f4-91ec-4567-ad28-b88f203451e3</t>
  </si>
  <si>
    <t>25fd4bdc-e609-4efd-870a-48e975cc1a4f</t>
  </si>
  <si>
    <t>a5e2d976-351a-4fe9-b8a6-71c92861ec30</t>
  </si>
  <si>
    <t>82468957-0154-4e1d-a19f-723f12dfae02</t>
  </si>
  <si>
    <t>84620706-5c62-42aa-986e-08e6af8647ca</t>
  </si>
  <si>
    <t>340f408a-fbc6-4703-bdb7-dc63d0278ab4</t>
  </si>
  <si>
    <t>2bf12481-1b5b-40db-b267-dada36defd07</t>
  </si>
  <si>
    <t>580b931a-a703-48fa-a222-10fa15f2441a</t>
  </si>
  <si>
    <t>ffca5a3f-cfd3-4c7e-a6ba-732b67f4e110</t>
  </si>
  <si>
    <t>b2046a0e-d7e8-48c6-991b-a087d460ee01</t>
  </si>
  <si>
    <t>375251e1-26a2-41ad-aeeb-c4e0eb2d3f5f</t>
  </si>
  <si>
    <t>7f380f8c-b8ab-4d97-a924-fbe0a93dcf6a</t>
  </si>
  <si>
    <t>77b738dd-a9a5-469f-94e2-be474ef3dcfb</t>
  </si>
  <si>
    <t>748d863d-0f36-416b-a666-086fa7889aeb</t>
  </si>
  <si>
    <t>706fa054-b722-4d32-ad57-288150bbe61a</t>
  </si>
  <si>
    <t>496cbb9e-abbd-401e-859a-a8dc25281ebd</t>
  </si>
  <si>
    <t>6491b0cf-ce83-4414-a038-b6ecc455a0e7</t>
  </si>
  <si>
    <t>ba23cb05-ca39-46a2-bd25-ad6089f50315</t>
  </si>
  <si>
    <t>16457672-5232-4bb6-a974-8d2a4feb0999</t>
  </si>
  <si>
    <t>8ec1d8af-29c8-4eff-a778-70b9d9f6f14f</t>
  </si>
  <si>
    <t>ea758ba7-5da5-4de5-b471-d6116534141e</t>
  </si>
  <si>
    <t>3f647588-0fac-4a72-b36e-a0a6d66ce1bc</t>
  </si>
  <si>
    <t>287907f4-0038-4d86-928e-5b9a70371474</t>
  </si>
  <si>
    <t>adb0f9a1-458d-4d1a-a225-c89e553dc872</t>
  </si>
  <si>
    <t>f078d821-856d-488b-9a0b-6aefef09ec44</t>
  </si>
  <si>
    <t>e4b6390b-a6e2-4b6b-bf70-2940ecf9f420</t>
  </si>
  <si>
    <t>9b24aaaf-4c1a-4c19-8ed8-2b104966c2d2</t>
  </si>
  <si>
    <t>441e048e-3d65-45ac-8d67-812bd7f26655</t>
  </si>
  <si>
    <t>36651d0c-1164-4f83-b241-52d7ccf30520</t>
  </si>
  <si>
    <t>6d572358-50a9-4020-9eeb-f4c567a09302</t>
  </si>
  <si>
    <t>abb19834-60bd-4452-99b7-bead2b83d3c1</t>
  </si>
  <si>
    <t>e17d8c97-a4d3-43af-b41f-21a00c90aea4</t>
  </si>
  <si>
    <t>d7b5a1be-f7b5-4d33-8ade-b63e3137fad9</t>
  </si>
  <si>
    <t>dadff8fa-7af2-484a-aece-b4e2aa132548</t>
  </si>
  <si>
    <t>dd9780f1-c806-4310-92b5-4f477d5c3c19</t>
  </si>
  <si>
    <t>589ba939-904b-4015-9494-4511b2afeffd</t>
  </si>
  <si>
    <t>1ce899cd-2e7a-4897-9a99-edd3dbc88b77</t>
  </si>
  <si>
    <t>fb539eb3-02ed-43e6-a700-e80f9366c50c</t>
  </si>
  <si>
    <t>0ce42a17-72a3-4921-bd4d-29dae288a6d9</t>
  </si>
  <si>
    <t>3aa4ab94-700e-4516-929b-f913c5c660b7</t>
  </si>
  <si>
    <t>cb658c81-9ba5-4250-b255-316e04764aa2</t>
  </si>
  <si>
    <t>e16fea03-3882-4858-bf9e-7e4370a0d6a1</t>
  </si>
  <si>
    <t>92ac9a93-f3c3-4f91-b483-88d24bc94235</t>
  </si>
  <si>
    <t>ab6beca3-ca64-4220-b404-b94eee7780ae</t>
  </si>
  <si>
    <t>34508dc2-d506-452c-95a9-b9185000104d</t>
  </si>
  <si>
    <t>94580a91-a4b7-4d19-a798-ddce3a6c212d</t>
  </si>
  <si>
    <t>bb71ec1f-9ff5-4bfe-91b9-fd4f319bfe0f</t>
  </si>
  <si>
    <t>1c7c3831-ccb5-45da-ab25-b61447f3c98f</t>
  </si>
  <si>
    <t>4f6b2dc8-bf00-4000-bd96-64a630549bec</t>
  </si>
  <si>
    <t>a969893f-8b4e-414e-afd4-73c2f3f6b9ca</t>
  </si>
  <si>
    <t>da1548e4-96d1-4073-811c-60b36839d42c</t>
  </si>
  <si>
    <t>02371889-86b3-4a78-bf18-c4462efd449e</t>
  </si>
  <si>
    <t>e393afaa-9a05-485e-b8a5-9f09de54e559</t>
  </si>
  <si>
    <t>2bdffec6-5dd7-4d17-afd9-9f0510bc3e28</t>
  </si>
  <si>
    <t>8fc5e53d-fb08-40ed-b165-d21ee15a4d36</t>
  </si>
  <si>
    <t>d350cc87-19f5-4b8e-bf30-121385845d38</t>
  </si>
  <si>
    <t>1708f454-f20e-429a-ae0b-6abaea3bf7ff</t>
  </si>
  <si>
    <t>a92bda2e-44d2-434d-922d-161c32df6e67</t>
  </si>
  <si>
    <t>d523ffb8-49eb-4185-b90a-1bfb6d485cd3</t>
  </si>
  <si>
    <t>c87751bc-1052-4b2a-9129-f07c3aad9cb6</t>
  </si>
  <si>
    <t>cea85ae8-8e67-470e-9688-86dd0b5c5480</t>
  </si>
  <si>
    <t>96cb30dd-3f07-406a-b5f1-caceb1eca8b9</t>
  </si>
  <si>
    <t>d413faa6-bc23-472b-ad1a-7840c03993f3</t>
  </si>
  <si>
    <t>fdbb08e7-4ada-4518-b903-30104bcc5184</t>
  </si>
  <si>
    <t>3c2ca958-1e2c-4813-b7b6-3aeaa57abafe</t>
  </si>
  <si>
    <t>225aff78-6dd6-4d18-aa8f-a065c8b9ab62</t>
  </si>
  <si>
    <t>2ff09032-40fc-4a89-b0d4-0d372c98ab99</t>
  </si>
  <si>
    <t>363e88cc-6c7d-4a9d-827e-2c93f0ceaf80</t>
  </si>
  <si>
    <t>66dbd56e-bf5b-4d52-847c-84ffee6217d3</t>
  </si>
  <si>
    <t>1a15d5bb-fa5b-499c-b2d5-25ef433a17fa</t>
  </si>
  <si>
    <t>be9230c6-228d-4144-be45-c43ef5b1cc6b</t>
  </si>
  <si>
    <t>313eb584-8131-4803-ae3c-08006737bf39</t>
  </si>
  <si>
    <t>bf471a80-5a9e-4672-a98e-3ca14601f474</t>
  </si>
  <si>
    <t>d3085ad6-c19b-4365-8729-ad7c45adac68</t>
  </si>
  <si>
    <t>a2ce94df-a4f4-44df-876b-3a0bf5ab5d4c</t>
  </si>
  <si>
    <t>2bcbc039-89a9-4b93-87e3-6527a7abd96b</t>
  </si>
  <si>
    <t>db90f985-ae98-48c1-8d80-e9e58ac05203</t>
  </si>
  <si>
    <t>5c5ffdf3-d120-4214-ae81-21b8b0cfbba7</t>
  </si>
  <si>
    <t>daee49fa-8588-42bb-bd6d-2762d44703ff</t>
  </si>
  <si>
    <t>79f0f3e5-21d5-4b10-8066-01c07725248d</t>
  </si>
  <si>
    <t>b07bc0d9-4d00-4268-9625-97e3bfcc5653</t>
  </si>
  <si>
    <t>f5e68310-03e4-4751-ba35-01977e8dca19</t>
  </si>
  <si>
    <t>dfc9ead7-bbe7-42eb-9974-a1879e0fcf85</t>
  </si>
  <si>
    <t>2630fdf7-5076-47a8-b350-12c0f568e904</t>
  </si>
  <si>
    <t>cd048df1-8f8d-48d9-8006-7d158df8902c</t>
  </si>
  <si>
    <t>46e500c1-2fce-438d-a35b-b4680398b3d1</t>
  </si>
  <si>
    <t>57133701-01c6-4281-8b4b-360e9b027258</t>
  </si>
  <si>
    <t>f4389289-5494-4aea-a269-46a72e2a2be9</t>
  </si>
  <si>
    <t>11a8e0d7-8dcd-4d42-a2e9-f162acc125e6</t>
  </si>
  <si>
    <t>88dfec57-31e2-44aa-b7d3-78cda90c4c3f</t>
  </si>
  <si>
    <t>83183f68-3731-4aa4-aa32-2440feb1c6ca</t>
  </si>
  <si>
    <t>5e47bd7a-7637-4083-9ca7-8ff213518a6d</t>
  </si>
  <si>
    <t>d4245f35-5899-4157-be45-26607239f731</t>
  </si>
  <si>
    <t>de37f51f-f719-42bc-b64e-86c951687ece</t>
  </si>
  <si>
    <t>08597975-b4e1-48e2-bd42-872d6f2d7283</t>
  </si>
  <si>
    <t>724160ae-96b9-4a3a-b147-982b6d3895ee</t>
  </si>
  <si>
    <t>6fff8171-0913-48a4-aed5-53475b758c5b</t>
  </si>
  <si>
    <t>39544872-0686-40c9-914f-a59b3c281fa3</t>
  </si>
  <si>
    <t>80749965-43d8-4094-9395-4d908bf8b1aa</t>
  </si>
  <si>
    <t>0664849a-8d95-4329-b32f-afc9c243fee2</t>
  </si>
  <si>
    <t>4d2656d9-3bb7-449c-a7e1-0757b3aafc97</t>
  </si>
  <si>
    <t>6243a2d5-db89-4f0d-b72c-505817b964a6</t>
  </si>
  <si>
    <t>a80ddee4-1ad4-4e6d-bda1-c924e520d2bf</t>
  </si>
  <si>
    <t>89f3312d-8fe8-4d1c-ba54-a0cd7f5f2fcb</t>
  </si>
  <si>
    <t>9b568729-0c25-4d56-85e5-ad8e62ad6fb2</t>
  </si>
  <si>
    <t>3297f1e9-0c29-4e7c-83af-bbbee9e7fe87</t>
  </si>
  <si>
    <t>6447cfce-d228-4577-8471-f0361eeabadd</t>
  </si>
  <si>
    <t>fe9829e1-69df-43a1-8a86-884ec5766abc</t>
  </si>
  <si>
    <t>8d3a4e89-26a4-4e9b-b11f-05a5a3369652</t>
  </si>
  <si>
    <t>28642508-3c84-415f-8d95-8feb6330cf7f</t>
  </si>
  <si>
    <t>4d7fa5cd-f712-4656-9198-df5fdeaff9bc</t>
  </si>
  <si>
    <t>43885b85-7a6b-41c8-84d0-dfa5b2adbb19</t>
  </si>
  <si>
    <t>c85ff858-957c-4f94-aeb0-aead03a3eaae</t>
  </si>
  <si>
    <t>b95a0c8e-a211-4bfa-8ff4-d1961fd64643</t>
  </si>
  <si>
    <t>3f932bc6-ece8-4d48-aa19-cab8a03dfdda</t>
  </si>
  <si>
    <t>828dc777-8501-46e5-b3ea-f43ec9e1b7a5</t>
  </si>
  <si>
    <t>c6b05214-65f7-4062-acfe-e9e23a372ef5</t>
  </si>
  <si>
    <t>164bb599-742e-4154-bd91-929dd53de4cd</t>
  </si>
  <si>
    <t>d6699371-0d69-4647-af34-ccf0c26e6984</t>
  </si>
  <si>
    <t>d5284956-ef2e-4ed0-aee4-70790041a22a</t>
  </si>
  <si>
    <t>42d490f0-7681-41cb-87e4-8c14daab79f6</t>
  </si>
  <si>
    <t>12ee39dd-ed49-4fd6-9c3d-dab13c8aa8ef</t>
  </si>
  <si>
    <t>05164d75-4f3d-4be9-bcf3-678300c5507e</t>
  </si>
  <si>
    <t>1977db1a-75e1-4ebe-ba31-5b13e127d853</t>
  </si>
  <si>
    <t>17d25ab3-02ce-4a16-bbd5-32939a3d27b4</t>
  </si>
  <si>
    <t>710428dc-b234-48ad-81c9-5ce23ee0dcd5</t>
  </si>
  <si>
    <t>07a8d411-d63e-41dc-8a91-9c889724a804</t>
  </si>
  <si>
    <t>ff3d07d1-8d7d-47d5-aeab-9a8b7d58515a</t>
  </si>
  <si>
    <t>519bd90e-dff8-4215-bbd7-88d3ed002ef9</t>
  </si>
  <si>
    <t>2e1d7cdf-18b0-41eb-8f89-0a577bca0b93</t>
  </si>
  <si>
    <t>0560b36d-06e6-43eb-9405-e758991feb79</t>
  </si>
  <si>
    <t>de3350f6-af53-4810-a712-2c77fe814729</t>
  </si>
  <si>
    <t>d7a25c52-0a8b-49f1-b115-ebcde5ff3456</t>
  </si>
  <si>
    <t>211299f3-788f-4b77-89be-fda8b229501b</t>
  </si>
  <si>
    <t>69e85d57-80af-45a5-8446-44e278c6f17d</t>
  </si>
  <si>
    <t>09eb5d41-0baa-4000-a586-1e2c7a32ad3e</t>
  </si>
  <si>
    <t>334b9ab4-a942-4c30-81ba-b9db3491216a</t>
  </si>
  <si>
    <t>38051c9f-aac5-4225-8097-b2b4be3e00c4</t>
  </si>
  <si>
    <t>236367a1-9e3c-40fb-b303-f775fb9231be</t>
  </si>
  <si>
    <t>d250921e-68a1-40cd-8aec-38e729dd6773</t>
  </si>
  <si>
    <t>58e6925a-f84a-4b7f-973f-db89464706ef</t>
  </si>
  <si>
    <t>d889a34b-6750-4451-9e2c-919ff9523767</t>
  </si>
  <si>
    <t>9fccbd71-2634-44c7-a589-f06357a4fa7c</t>
  </si>
  <si>
    <t>26543e3f-5812-47cb-8b20-947b5699b80c</t>
  </si>
  <si>
    <t>e6956d57-5c98-48a2-acb8-8ad292696c27</t>
  </si>
  <si>
    <t>70a3edee-e536-4d89-9dc6-6b7aea1573bc</t>
  </si>
  <si>
    <t>d5bd8221-a8d6-4e2d-8bc9-cea7f0ff2b72</t>
  </si>
  <si>
    <t>52de700f-06b2-473b-b17b-84d5cbe96064</t>
  </si>
  <si>
    <t>dd5f9233-693e-47e2-b233-1c48077f230a</t>
  </si>
  <si>
    <t>e5a31934-298e-49e8-acfc-05c1d732ffff</t>
  </si>
  <si>
    <t>6b3e0b87-d461-469c-9890-dda23cc1dee0</t>
  </si>
  <si>
    <t>4a33507a-3450-4595-a2dc-40d833b4bbf7</t>
  </si>
  <si>
    <t>99f99806-501c-4414-899d-779685cccf4e</t>
  </si>
  <si>
    <t>ff73e78c-16cc-416e-a57d-1fa5167543b4</t>
  </si>
  <si>
    <t>d885b960-1a6a-4105-bf24-dac3e8e0e05e</t>
  </si>
  <si>
    <t>c06b89ab-4c73-40d5-8906-11fd90fb2938</t>
  </si>
  <si>
    <t>ee7a4316-8128-4d0c-ac5f-ed7926ac598a</t>
  </si>
  <si>
    <t>8a44234e-82c3-4174-bcdb-818c23fb11f7</t>
  </si>
  <si>
    <t>1edbcf9a-59c8-451d-a9d5-e762643c7a95</t>
  </si>
  <si>
    <t>aa0a8697-405e-401f-b3a2-b1d6b803d36c</t>
  </si>
  <si>
    <t>09f8bde3-fbd7-4692-9c83-03b70df48686</t>
  </si>
  <si>
    <t>c6f6f203-c22e-4ad6-9340-2a56b9bbc8f3</t>
  </si>
  <si>
    <t>a8e826bc-5edf-4834-9098-e3c05ed52e5e</t>
  </si>
  <si>
    <t>8acfa0f3-2cbe-4f92-ba9d-4b4e583f7971</t>
  </si>
  <si>
    <t>87ccead0-cdb2-4859-81d4-7ece79b4f7cc</t>
  </si>
  <si>
    <t>63631994-cdad-4eb4-a374-5cc058fee220</t>
  </si>
  <si>
    <t>901c70c5-2f1d-4015-806e-bd8c616c899f</t>
  </si>
  <si>
    <t>e5688cff-8f0d-4d07-9fdd-a64d87603f80</t>
  </si>
  <si>
    <t>47d7e7a1-e066-44b3-9aa6-53b99b69027c</t>
  </si>
  <si>
    <t>ff61a398-b075-46d8-a113-fd857060f158</t>
  </si>
  <si>
    <t>01f67304-6a80-441f-b62d-688f34cf09ae</t>
  </si>
  <si>
    <t>875777ff-d0ff-42ab-9657-457c2b995dbe</t>
  </si>
  <si>
    <t>9f130a83-2c58-4466-8e15-f75b041ef618</t>
  </si>
  <si>
    <t>c173609e-ef84-4014-9bdd-968cdf6d85cf</t>
  </si>
  <si>
    <t>b8f38354-52fc-4946-9dd7-7c68f3eddd6a</t>
  </si>
  <si>
    <t>18f73419-bbc8-4ba0-8882-e17b029fac49</t>
  </si>
  <si>
    <t>6d5834f3-c93e-42c1-91b7-5ca3d17446ed</t>
  </si>
  <si>
    <t>a34aa8ff-d97c-4e58-b397-3a2fac675941</t>
  </si>
  <si>
    <t>44a132a5-f077-450d-b341-af0f86f2bdb8</t>
  </si>
  <si>
    <t>49c2e4d7-a053-4162-8231-59b365e84be5</t>
  </si>
  <si>
    <t>3262cc70-910f-4467-83fa-88e52697653e</t>
  </si>
  <si>
    <t>a6ebb6c6-4b29-4bdc-b4ae-6b6b1727f2eb</t>
  </si>
  <si>
    <t>5cd6f0a4-5fd2-4121-bd96-2c293e44698f</t>
  </si>
  <si>
    <t>3318db6f-1572-4eb0-912f-449a89a99ba2</t>
  </si>
  <si>
    <t>9675b7ab-158f-42ac-aef2-1466807ae48c</t>
  </si>
  <si>
    <t>85ccd662-02dc-4ef3-9f0d-a71a97975c33</t>
  </si>
  <si>
    <t>3cf2a152-ecd8-4bb8-93ac-59951330b045</t>
  </si>
  <si>
    <t>44c8193c-a6e4-4fea-b923-909fb73046b2</t>
  </si>
  <si>
    <t>530b2c9f-dc1e-4b21-a18d-86308ebd5861</t>
  </si>
  <si>
    <t>427148f2-3044-403b-a940-a10a118f000a</t>
  </si>
  <si>
    <t>f8541f83-7d98-4b12-aa4b-b900b8bb9ce0</t>
  </si>
  <si>
    <t>2dc1dae4-d080-4287-87e4-9abf6928fb47</t>
  </si>
  <si>
    <t>3448c7ba-b139-4bee-b399-a65cb6c848b7</t>
  </si>
  <si>
    <t>7b77755b-5f65-451c-a49a-ef70bcb0dcf7</t>
  </si>
  <si>
    <t>f54f4f29-6893-4352-85f4-5096141a2db5</t>
  </si>
  <si>
    <t>086dedff-8440-46bb-b5e3-d83b540f6bb9</t>
  </si>
  <si>
    <t>550b9f61-4c12-4879-9c63-afcce6dd2115</t>
  </si>
  <si>
    <t>4f931e91-4159-40bf-8734-ad70ad0de1b4</t>
  </si>
  <si>
    <t>23c499dc-bce2-4259-9a2c-2ed5d9193f63</t>
  </si>
  <si>
    <t>5c9ed7d6-bafd-4a2d-a5d2-000c68befb99</t>
  </si>
  <si>
    <t>c03f35c3-8101-40c2-80d4-74acf862369f</t>
  </si>
  <si>
    <t>061fee43-aa27-4c03-82ad-488fc7b1967c</t>
  </si>
  <si>
    <t>e5dc7512-fa3f-4f54-8c3d-d98d729e1ba3</t>
  </si>
  <si>
    <t>6e802e38-b7fc-47e5-9bbb-590bc96be630</t>
  </si>
  <si>
    <t>4105bf70-088f-400b-b78c-1654c89dfdeb</t>
  </si>
  <si>
    <t>82c007f0-f4a3-4972-9dea-398baf084897</t>
  </si>
  <si>
    <t>926360d9-9285-4b73-9b2e-558d2beaa736</t>
  </si>
  <si>
    <t>cbe295f5-f3dc-4c3f-b80c-0ca5177360f0</t>
  </si>
  <si>
    <t>c107c40e-1b7a-4c20-ad5a-95324d68dc9f</t>
  </si>
  <si>
    <t>43769c58-003a-454c-a205-7b06db2c7bfc</t>
  </si>
  <si>
    <t>cfa86615-672b-4485-bbc8-4a9e4788da81</t>
  </si>
  <si>
    <t>895ef66a-4146-4126-8c7d-6f001f22c7c6</t>
  </si>
  <si>
    <t>4fedf0b3-751c-44ff-828f-a05e3ad27cb0</t>
  </si>
  <si>
    <t>2d326a7d-406d-41f1-8f9d-2a058a4631c2</t>
  </si>
  <si>
    <t>bf8cf71d-db8c-4590-8ab8-b01230d4b2d5</t>
  </si>
  <si>
    <t>6a1bf5aa-0bfa-4f04-86e4-98769b400c2b</t>
  </si>
  <si>
    <t>42565602-d8d5-4e68-bcd1-4b0a83b4f511</t>
  </si>
  <si>
    <t>19287aaf-ceaf-4ca9-aa48-dba3ab73712a</t>
  </si>
  <si>
    <t>1e5b96cb-f624-41dc-80a2-09bf2a414325</t>
  </si>
  <si>
    <t>b08b5def-54af-4e56-8b30-ecb22982aa41</t>
  </si>
  <si>
    <t>ed6955be-acef-413e-b1d2-df2f39768306</t>
  </si>
  <si>
    <t>ddfcb211-ca37-414d-90bb-97973776b1b7</t>
  </si>
  <si>
    <t>f671698d-26a0-40c1-ba0d-c514a223b1f8</t>
  </si>
  <si>
    <t>542c4ce4-7db9-4598-85a5-0f53d85c5feb</t>
  </si>
  <si>
    <t>f80d4b8e-2378-47ec-9738-4c9eb9a6e766</t>
  </si>
  <si>
    <t>38b2b4b2-0c53-4b35-af72-153fd0510db0</t>
  </si>
  <si>
    <t>e6380097-302b-4877-9716-7f7e15bc4053</t>
  </si>
  <si>
    <t>95e742da-1ccc-463c-8369-e0ed22ee2998</t>
  </si>
  <si>
    <t>722266fd-8a40-4757-9510-d5d159dea761</t>
  </si>
  <si>
    <t>ed0ef752-95b9-4ccf-9cae-711ec941eefb</t>
  </si>
  <si>
    <t>4e9ce855-4cfd-4bc5-9ecf-5a7cd5198e2d</t>
  </si>
  <si>
    <t>1d2fc35d-316f-4b24-9351-9597f9130de4</t>
  </si>
  <si>
    <t>da9b8c35-fbe3-423d-9aeb-96ca45500408</t>
  </si>
  <si>
    <t>e9734d6c-79c0-465f-b32a-677f67df0c9b</t>
  </si>
  <si>
    <t>197f43d8-9a3b-4dea-bf3f-a81ea78e33cd</t>
  </si>
  <si>
    <t>b295cbc6-d034-4b1c-8fbb-2fe1dece9bd9</t>
  </si>
  <si>
    <t>23ee4dad-76fa-4b6e-93b4-5086ac98b6dc</t>
  </si>
  <si>
    <t>f24f1ef8-c6c9-4f8e-813c-6380964a7b1e</t>
  </si>
  <si>
    <t>e755e869-d9f5-4650-ba50-635b3aea7a4f</t>
  </si>
  <si>
    <t>564e635f-280a-4edb-acae-8921080c3dc6</t>
  </si>
  <si>
    <t>3d7785c7-e794-407a-9253-8aef5b551bb2</t>
  </si>
  <si>
    <t>4fb9af86-c412-4db7-8e2b-dcd37098c65c</t>
  </si>
  <si>
    <t>bfaf2bf7-6028-44ff-b9e2-69370bd4c863</t>
  </si>
  <si>
    <t>098ca658-265d-42c7-a4a5-b28dca22471a</t>
  </si>
  <si>
    <t>cc682a92-b415-4679-afd2-ddf624ebfa9f</t>
  </si>
  <si>
    <t>c1cc72c1-1b7d-4aba-8523-91808104436b</t>
  </si>
  <si>
    <t>c4daa100-6a45-4538-8bcf-430fea3ee7ab</t>
  </si>
  <si>
    <t>cb467e55-0a07-4e2d-9023-e1fec1c32178</t>
  </si>
  <si>
    <t>a37d297b-5a5b-4cd7-b03b-130de9b36468</t>
  </si>
  <si>
    <t>08511846-e9d1-4df2-893c-cd94d6f3d159</t>
  </si>
  <si>
    <t>adbb288c-bd45-4c76-a4dd-82aa7e14d112</t>
  </si>
  <si>
    <t>68b81c1b-da78-4a8e-a200-3594b9bd7358</t>
  </si>
  <si>
    <t>09caf2de-c2f1-4833-8542-a02eb3cd4476</t>
  </si>
  <si>
    <t>3f5a76cd-57f1-4fd9-86bc-f3c5296fb093</t>
  </si>
  <si>
    <t>4966f6ce-000c-44bd-84ba-38a4f5b224a2</t>
  </si>
  <si>
    <t>1e6e9253-ed7b-4c2e-bbfa-2639ddfa6e8a</t>
  </si>
  <si>
    <t>fb12f462-9e20-4249-8a62-2be18aee0bbd</t>
  </si>
  <si>
    <t>5bb76c63-12b9-4e1b-a1c3-e8fc15b7fe1d</t>
  </si>
  <si>
    <t>9194a98f-2259-41a3-9498-4946df63f3a1</t>
  </si>
  <si>
    <t>e362b1a0-6205-450e-9ac8-698f13d045f2</t>
  </si>
  <si>
    <t>6fc47093-9190-48e4-a39f-c525b0cf3ff3</t>
  </si>
  <si>
    <t>d6aca00d-c66e-4a9c-8363-5befd28bee3d</t>
  </si>
  <si>
    <t>ba981638-f197-4178-8910-0608308e065e</t>
  </si>
  <si>
    <t>20b4e093-90d0-45ef-b7f2-d6d28c6b5035</t>
  </si>
  <si>
    <t>59c320f6-f886-4af4-ab89-052de76e22b6</t>
  </si>
  <si>
    <t>0ed4061b-53d4-4542-9db9-af38d8699b0c</t>
  </si>
  <si>
    <t>79a8dd26-9d19-4d0f-945e-51675b540469</t>
  </si>
  <si>
    <t>7ef305e0-ed66-40ed-91f5-8efcb6e81343</t>
  </si>
  <si>
    <t>b5112e73-d41a-4967-b84a-c7d18ea8700b</t>
  </si>
  <si>
    <t>14f1f099-9bd2-4a56-8c66-8a6a85b6fac9</t>
  </si>
  <si>
    <t>a74ff323-25c2-4509-86dd-c47a2578910e</t>
  </si>
  <si>
    <t>4741a28d-dd2a-4093-a1d8-e82a7a7e1555</t>
  </si>
  <si>
    <t>a66cdbdb-92e5-4efe-8366-bb5c8940fae2</t>
  </si>
  <si>
    <t>89471ed4-6e74-4e34-af62-4ba893dc1464</t>
  </si>
  <si>
    <t>e6d09c78-b996-4f30-9378-9a315364b4d5</t>
  </si>
  <si>
    <t>c3d4a37b-9564-4832-a13d-0ccf1f3eb70c</t>
  </si>
  <si>
    <t>60e9dda5-7eb2-4798-8f03-2da27502d725</t>
  </si>
  <si>
    <t>ddeccd86-296c-4d07-b379-f5861f575f4b</t>
  </si>
  <si>
    <t>903ec104-2a60-4765-8ed7-fdff66365ca1</t>
  </si>
  <si>
    <t>52c57167-2dbb-4412-95e2-1cb2548cb636</t>
  </si>
  <si>
    <t>2e633222-1388-48ed-b0c0-9701efdae05a</t>
  </si>
  <si>
    <t>e2f06aad-f512-45c5-ae79-cb5506f18007</t>
  </si>
  <si>
    <t>d1986121-c512-41fc-98aa-99c0f9f2b9fe</t>
  </si>
  <si>
    <t>aec65055-acc9-436e-8444-96b8a2867761</t>
  </si>
  <si>
    <t>4ce3adb4-7a92-45f6-9557-9aedf37f2e65</t>
  </si>
  <si>
    <t>a9590903-740a-436e-87b7-135e1cbdaa37</t>
  </si>
  <si>
    <t>875fadc1-d513-4909-95ea-e9f9428128a5</t>
  </si>
  <si>
    <t>6477c0fc-07c4-4bc2-bb6f-c30fa66a2c27</t>
  </si>
  <si>
    <t>63061b08-0d8e-4c66-8219-44b984078af5</t>
  </si>
  <si>
    <t>4b7a3e9f-1d63-4065-82a5-ac1f6ef26932</t>
  </si>
  <si>
    <t>469f8b61-0368-47b7-8c34-ec3f1ae70b99</t>
  </si>
  <si>
    <t>c32da884-8673-4d1f-ada6-97a0571b0948</t>
  </si>
  <si>
    <t>1416bbd9-7fbf-4fae-a01b-b66b69ae6eca</t>
  </si>
  <si>
    <t>eaa3cb4b-ecff-41d9-993d-4cf3d31e84f7</t>
  </si>
  <si>
    <t>2eab656d-3ebf-4e3b-bee4-53cce232fc4b</t>
  </si>
  <si>
    <t>a7bbd951-b0ae-4db1-8dbf-f25a9a83c758</t>
  </si>
  <si>
    <t>6b7b701e-d686-4c62-b05f-3d5a6c560eed</t>
  </si>
  <si>
    <t>b70fd2d0-75b3-433c-9d18-b1a8c2efa652</t>
  </si>
  <si>
    <t>b56026b7-9577-44c3-8d2b-907e86591c9f</t>
  </si>
  <si>
    <t>dbf1ceb5-3230-4add-9a4f-2db6cf8fbedf</t>
  </si>
  <si>
    <t>14afe78e-98db-4fe4-99aa-dabc3f7a61db</t>
  </si>
  <si>
    <t>c93c4f8a-2714-4229-80e6-80743883b0bd</t>
  </si>
  <si>
    <t>d9d5b1a4-1ef7-4609-9d44-b7546d9c1d6e</t>
  </si>
  <si>
    <t>0d21c42b-498f-42e9-977d-900f81604cd8</t>
  </si>
  <si>
    <t>656c912b-2bb4-4623-a038-d249a9fa1e11</t>
  </si>
  <si>
    <t>611c6ade-d91d-463d-a497-440df9bcbf93</t>
  </si>
  <si>
    <t>93900159-3d62-4370-9bc8-e7b4db25076e</t>
  </si>
  <si>
    <t>450cdb5b-72c9-46d7-84ea-66dc73580054</t>
  </si>
  <si>
    <t>b1832b1e-b012-4c3a-a445-0291c87aa822</t>
  </si>
  <si>
    <t>bec1967f-69e7-4c7b-9d2f-54b64566c849</t>
  </si>
  <si>
    <t>996f356d-9739-4308-869c-4e33e20c619f</t>
  </si>
  <si>
    <t>1c2bde36-2eef-4163-b109-f31fdcd0758a</t>
  </si>
  <si>
    <t>f36fae4c-a3c2-4812-bdab-faadcc69edae</t>
  </si>
  <si>
    <t>d3783ab1-984b-4130-a885-3f6545842df8</t>
  </si>
  <si>
    <t>a64d1cd6-c5a3-4dcf-81bc-5eadb277033a</t>
  </si>
  <si>
    <t>fc46f7d0-f575-4c48-b2ca-a2fc7f4caca8</t>
  </si>
  <si>
    <t>25e48d26-c199-42bd-8ee5-5ae5e0b379f2</t>
  </si>
  <si>
    <t>5682d37d-932a-4232-9910-8e3211330a7b</t>
  </si>
  <si>
    <t>001fe416-9a96-45c9-9b02-009e557ad0d7</t>
  </si>
  <si>
    <t>51ec11fa-9626-4854-b098-29a52d400b5f</t>
  </si>
  <si>
    <t>8cc61b3d-52a1-4e35-abb3-9ee135b319b7</t>
  </si>
  <si>
    <t>6dd679c5-f20a-4942-882a-c18820b04d39</t>
  </si>
  <si>
    <t>0b93b853-9425-4df0-bb81-1f5e838dc297</t>
  </si>
  <si>
    <t>6e370db3-094e-4421-8cdf-7661a8fe4f5c</t>
  </si>
  <si>
    <t>8f6ae406-5ba1-46da-8237-3894551242d5</t>
  </si>
  <si>
    <t>ede3c17a-58c4-45ea-a595-90b32b52e97d</t>
  </si>
  <si>
    <t>8c55c484-b175-4c1e-8739-3207d3309438</t>
  </si>
  <si>
    <t>fe639cd8-03bf-4f3c-b339-a771010542af</t>
  </si>
  <si>
    <t>5cdfdfc1-6fa9-4445-a38f-45514c653366</t>
  </si>
  <si>
    <t>3aaf534b-4369-484f-ba71-92deaf596aeb</t>
  </si>
  <si>
    <t>eab84b6e-0cec-41c1-a988-3328927b777c</t>
  </si>
  <si>
    <t>a0cb923b-fb8c-4841-a6b7-bc27e75a6393</t>
  </si>
  <si>
    <t>8966fa15-7aae-4645-8176-61d599903f40</t>
  </si>
  <si>
    <t>a63bc480-edba-4bd6-83c6-3ade7ec63f89</t>
  </si>
  <si>
    <t>4d84a2b5-4459-4a99-b17e-fe415b3319ba</t>
  </si>
  <si>
    <t>1ea29a07-ec48-42ee-be7e-8431090c4eaf</t>
  </si>
  <si>
    <t>46d1dbb7-e07a-47c7-8bdd-a0ffbb269b58</t>
  </si>
  <si>
    <t>b36d3fb5-64e0-42aa-a1f3-4c4cf0c41c8c</t>
  </si>
  <si>
    <t>94942d0d-6d0f-46a7-9b5f-2a69a1ef8b2d</t>
  </si>
  <si>
    <t>c9b46f24-18b5-410f-85df-d032a4820e60</t>
  </si>
  <si>
    <t>f9009e45-9cf6-4f27-9167-81d79b596723</t>
  </si>
  <si>
    <t>19dff272-c907-4b3f-99af-585d5f3e8276</t>
  </si>
  <si>
    <t>a32a34b0-265b-41e7-a532-609f7b2b400b</t>
  </si>
  <si>
    <t>14ff7a5f-3df4-4ea4-86d4-45b1a8c0991c</t>
  </si>
  <si>
    <t>19ed4520-8bdd-4d16-8717-1590e4c3775f</t>
  </si>
  <si>
    <t>5cd8ccbe-0ce2-4c49-9333-8d408cfeb2b9</t>
  </si>
  <si>
    <t>02986dc8-c711-4ebf-ae27-e09f0843909a</t>
  </si>
  <si>
    <t>1b832bfe-3561-41a4-b2da-53e9eff291be</t>
  </si>
  <si>
    <t>02da380f-757e-4183-93a6-a4718faf8ff3</t>
  </si>
  <si>
    <t>580c4c5a-ea22-4144-8031-42a3a628103e</t>
  </si>
  <si>
    <t>4090048e-f804-4823-90e1-1e6db24bf686</t>
  </si>
  <si>
    <t>7a115374-8477-4274-949f-47898728f883</t>
  </si>
  <si>
    <t>f306cdd7-7f1f-476d-8205-85faeaf07b5c</t>
  </si>
  <si>
    <t>31ee7c05-d229-4945-87d4-e044a1d07ee4</t>
  </si>
  <si>
    <t>d67aa110-329d-425e-8128-38980514c103</t>
  </si>
  <si>
    <t>f7a2e378-f815-4305-ac37-2624ae9c0745</t>
  </si>
  <si>
    <t>5bd1e350-f185-449f-aac8-c136017eeb7a</t>
  </si>
  <si>
    <t>5c0cd656-1a7e-47c7-a6b1-83f3ab965a02</t>
  </si>
  <si>
    <t>2b3608a4-5949-45e4-bc44-3c9b91eef27f</t>
  </si>
  <si>
    <t>46edc5cd-916e-42a6-b91f-7e5a1f083f32</t>
  </si>
  <si>
    <t>59eb6d11-8115-4de0-ba4c-cde80a01cffd</t>
  </si>
  <si>
    <t>ccae0f97-c6ef-4750-a513-42a1c4afe75c</t>
  </si>
  <si>
    <t>3c4e788b-8fc4-458d-b4fc-2ce8fde6712b</t>
  </si>
  <si>
    <t>0479449c-8b84-4dec-86a2-15619ad72426</t>
  </si>
  <si>
    <t>4c06ca67-9d3c-4353-a69b-57e3097c3d55</t>
  </si>
  <si>
    <t>5682bba2-1d0a-49b2-b29f-f116b2e38440</t>
  </si>
  <si>
    <t>ba938238-b68b-4a23-a1ce-0ada23b7483f</t>
  </si>
  <si>
    <t>b586f4bb-c9fe-4438-9d81-2211ce576211</t>
  </si>
  <si>
    <t>99bf24eb-57e6-4f3e-937f-60a959c4d4fd</t>
  </si>
  <si>
    <t>cffe70d3-e6e9-406a-b304-f6778438c893</t>
  </si>
  <si>
    <t>15ffc82d-6241-472a-b0aa-5d7fd3aa8789</t>
  </si>
  <si>
    <t>b50e1253-2bcc-4c31-9578-dce1a50b7002</t>
  </si>
  <si>
    <t>d47878ad-b0f6-4156-bbd0-c7c28f824464</t>
  </si>
  <si>
    <t>2561c9d4-9781-4daf-a672-180851f8b92f</t>
  </si>
  <si>
    <t>923ccbc3-e446-4db6-8274-760335a0ad02</t>
  </si>
  <si>
    <t>6b00f5ba-1a6a-42ca-a38e-7289dea0c997</t>
  </si>
  <si>
    <t>a8fb77f1-65c6-4e62-936c-ef45e9988ec8</t>
  </si>
  <si>
    <t>e2e416ce-f2da-4e02-9550-f98766214723</t>
  </si>
  <si>
    <t>07f4f559-d87f-45fe-ab81-7009f2cb2c19</t>
  </si>
  <si>
    <t>2c929cb6-98bc-4600-8d12-c7485f9d76d2</t>
  </si>
  <si>
    <t>6127c126-7093-4716-9086-8c1813f0bd36</t>
  </si>
  <si>
    <t>31fc1ddb-8912-420b-badd-d35a9872a6a0</t>
  </si>
  <si>
    <t>ffcfafa6-b6e6-4b38-8a62-09d284e19767</t>
  </si>
  <si>
    <t>989e20ee-f812-4113-b6b7-44fdb336406f</t>
  </si>
  <si>
    <t>ea2b3db5-3934-4f07-8784-024bf62c8c87</t>
  </si>
  <si>
    <t>d899e0e9-df1d-4fae-90eb-5e08e496d286</t>
  </si>
  <si>
    <t>a35bc22a-956c-4956-b465-1112a72d9ed6</t>
  </si>
  <si>
    <t>5a799d1d-46c4-4f27-93a6-6065fbc135eb</t>
  </si>
  <si>
    <t>80e9c7ad-540f-45f5-9283-a5e41ffdef57</t>
  </si>
  <si>
    <t>f7898251-3f85-4518-a4e6-94bbcbf346d7</t>
  </si>
  <si>
    <t>c838adc4-c88f-4a2f-9284-d48837078233</t>
  </si>
  <si>
    <t>e5594198-3203-4c8f-84df-3f829fde85ce</t>
  </si>
  <si>
    <t>b73b8034-a802-4fba-a582-f8d8d7f36a83</t>
  </si>
  <si>
    <t>bb65558b-eb61-46e5-80a8-57c6ca3b53aa</t>
  </si>
  <si>
    <t>c61f5d6e-d861-4f65-80b1-25627d5d7bba</t>
  </si>
  <si>
    <t>95a70aef-17b6-4519-99eb-7657f9f5c651</t>
  </si>
  <si>
    <t>a608d16c-498a-4379-8494-43299ebfd40a</t>
  </si>
  <si>
    <t>6480c810-2455-4b95-a147-8a7645ff5e65</t>
  </si>
  <si>
    <t>a9f4c046-5694-4241-b830-03fbafe08a12</t>
  </si>
  <si>
    <t>0a9f3694-3894-4e81-8679-934fc715c7b5</t>
  </si>
  <si>
    <t>51079d57-6b1e-4e41-932f-e676ee5890bf</t>
  </si>
  <si>
    <t>8b721d1b-127a-438c-8b19-2b9dc693c738</t>
  </si>
  <si>
    <t>ec5a2f09-d1ae-4f7d-8031-fc9a67d5e56a</t>
  </si>
  <si>
    <t>6cfa8d1c-b55a-4edc-8c72-1a7fb85ff1bd</t>
  </si>
  <si>
    <t>c9c4b62e-5000-4c6a-a387-d3247075c85c</t>
  </si>
  <si>
    <t>d1833241-fb6b-46d2-a75c-ce0912550e0c</t>
  </si>
  <si>
    <t>088b3f20-793a-4193-bbd3-cd601c388377</t>
  </si>
  <si>
    <t>87a34f2a-fd16-46aa-b71d-0b43d022d38e</t>
  </si>
  <si>
    <t>3d5137b3-487b-4fc4-adc3-409423448f8d</t>
  </si>
  <si>
    <t>fc58f4e3-edb3-49c4-9485-e96938916698</t>
  </si>
  <si>
    <t>869c08cf-8049-48c1-9a58-8a5384e580e3</t>
  </si>
  <si>
    <t>2d103209-9f26-4111-afe9-bf4e08540624</t>
  </si>
  <si>
    <t>64d8a07e-4bc5-4500-9782-fd6fe8ff1060</t>
  </si>
  <si>
    <t>6a6b81a8-9dbb-4969-8e6e-e29562eacd7b</t>
  </si>
  <si>
    <t>3e91b9e3-7c14-44e4-b407-afdde19a0357</t>
  </si>
  <si>
    <t>d38cc2a6-8c0f-48ac-ad19-ee4c867d7670</t>
  </si>
  <si>
    <t>94ba4b4c-07f8-4bb0-9e88-692cd631bd4a</t>
  </si>
  <si>
    <t>500e940a-5557-46fa-a8aa-e63ee8046987</t>
  </si>
  <si>
    <t>40bd1bc0-ceba-4b30-b430-091b4d1d4068</t>
  </si>
  <si>
    <t>43c36d13-6423-469a-9d99-25a096631b63</t>
  </si>
  <si>
    <t>ab35aa9e-36e8-42ce-bbdd-74468b205641</t>
  </si>
  <si>
    <t>ea79ed83-b95e-49e6-9466-a3273ac488ef</t>
  </si>
  <si>
    <t>2ba723f6-1fa5-4237-8dad-dd8fbe610afb</t>
  </si>
  <si>
    <t>34beb115-4624-454a-a5b6-995f2affb5bb</t>
  </si>
  <si>
    <t>69fc288b-61bf-48af-abb8-3cf91d8752b2</t>
  </si>
  <si>
    <t>81e70823-3e55-49f7-aa11-f1961e11d0c0</t>
  </si>
  <si>
    <t>09a3b609-2c70-4a67-a77d-ddbf6c71897f</t>
  </si>
  <si>
    <t>5660d029-5d05-41c0-944f-e5a2d4ff6028</t>
  </si>
  <si>
    <t>282f8a56-e710-48d1-9f9c-dd25bfa5e901</t>
  </si>
  <si>
    <t>616daf88-3edf-4b3d-ac64-d8cb986e1a38</t>
  </si>
  <si>
    <t>0f2b97e1-e8e0-49e9-9394-fc9ec7f4819f</t>
  </si>
  <si>
    <t>796f41cb-3c3a-4f02-9590-99d3a9b5159f</t>
  </si>
  <si>
    <t>be7b218f-f634-4724-83ef-9adaddea8558</t>
  </si>
  <si>
    <t>2922f39f-c0bc-4c76-ae61-4ff997978d5d</t>
  </si>
  <si>
    <t>85d16df6-8ce3-4e0b-8eec-0f7f3d70539d</t>
  </si>
  <si>
    <t>1c350b76-2fc9-47e7-b7da-54f46457050e</t>
  </si>
  <si>
    <t>0baff23f-ef34-417d-b593-6cbe454e85c6</t>
  </si>
  <si>
    <t>6e8732c4-de53-4b36-9969-e19a06740c93</t>
  </si>
  <si>
    <t>aaad0761-e82a-414b-ab8d-ed3f8c035da6</t>
  </si>
  <si>
    <t>3412b9ad-23c5-45fb-a0a0-0d11f8234b34</t>
  </si>
  <si>
    <t>5c2c0703-4ca7-457a-b5ba-d7065d9ac26f</t>
  </si>
  <si>
    <t>21cbdb72-162a-47f7-b6b1-7cca23d782f1</t>
  </si>
  <si>
    <t>231d673e-007c-44c3-92ee-97ee53a88875</t>
  </si>
  <si>
    <t>ea339614-6578-422f-ad1d-18f508bad463</t>
  </si>
  <si>
    <t>f0bd0006-1546-41ca-93a8-86adb2d64daf</t>
  </si>
  <si>
    <t>aa84ca85-49e8-482a-88d7-7e9fc8400b3f</t>
  </si>
  <si>
    <t>295d3bec-c200-4dc7-beb7-af026fe5f8c0</t>
  </si>
  <si>
    <t>eb91660d-c025-42c2-9e11-4a4d0d3a3805</t>
  </si>
  <si>
    <t>c6765c0f-6de6-4765-88d2-6c8e80c8fcb3</t>
  </si>
  <si>
    <t>bb740f4c-cfed-4eb4-a1e7-2e8a5790e750</t>
  </si>
  <si>
    <t>bf38b08c-27a9-48f5-ade0-ca46ff9b791a</t>
  </si>
  <si>
    <t>9853b762-eb01-43ad-90bc-45b07d9a4d4c</t>
  </si>
  <si>
    <t>d6022a0d-f6de-4d3b-bc46-9c3c25689d2e</t>
  </si>
  <si>
    <t>3b2eca50-2509-4caa-8518-aa0cfce1cd98</t>
  </si>
  <si>
    <t>667b22ad-b112-47ce-9fe0-11a5b43a71dc</t>
  </si>
  <si>
    <t>d2607645-4fa8-4396-914e-b96bef391d27</t>
  </si>
  <si>
    <t>6ea84ab6-308a-4f97-a852-1bf8fc81034f</t>
  </si>
  <si>
    <t>0b18a670-b3c1-4228-b266-585cb2aaf14a</t>
  </si>
  <si>
    <t>0d9be733-d6f1-4860-9411-6e2f2d2c0e4e</t>
  </si>
  <si>
    <t>1d02328e-dd46-4a96-843e-ccd298024307</t>
  </si>
  <si>
    <t>f5a9ac7f-54da-4079-a343-ff1afe8433c6</t>
  </si>
  <si>
    <t>43353d2e-44f8-4284-8910-0bad5e1d8179</t>
  </si>
  <si>
    <t>c0258486-a7fd-47ca-ac3d-31a69f3e51e1</t>
  </si>
  <si>
    <t>59712ab4-2492-462e-82fd-e40da07bc280</t>
  </si>
  <si>
    <t>43a2d1e1-f1dd-47c9-9e3a-ab0160ec7ad9</t>
  </si>
  <si>
    <t>197ddefe-4ce9-4fd8-8172-baa253f52e4b</t>
  </si>
  <si>
    <t>61d4d7e8-1238-4733-b2c6-20500d91b56e</t>
  </si>
  <si>
    <t>1b5d26a2-8c91-4a1c-a8be-2e9220180336</t>
  </si>
  <si>
    <t>364f99cf-f3af-41d0-84d9-5861c4b39c11</t>
  </si>
  <si>
    <t>7b9ed067-3220-43bf-b9ee-a03fc219b593</t>
  </si>
  <si>
    <t>cbe50563-99c5-4bc3-b55e-67619ac38fd2</t>
  </si>
  <si>
    <t>a0027e92-1e3e-4a46-bc26-aa7ee3c20d47</t>
  </si>
  <si>
    <t>ffe5c044-8d4a-4240-9d17-bbd65eb203f4</t>
  </si>
  <si>
    <t>134fe540-19fa-4563-b29f-e94d470e051e</t>
  </si>
  <si>
    <t>62c7a174-4f08-48ea-8563-c69460ae995e</t>
  </si>
  <si>
    <t>ed3d03b3-3041-4bc5-b49d-08ac2fdddbc3</t>
  </si>
  <si>
    <t>4ad38cd6-dfe8-481e-8577-495c49df9171</t>
  </si>
  <si>
    <t>f36f9105-866d-47e3-a13e-b73a61c713df</t>
  </si>
  <si>
    <t>9b7a10d4-604d-41dd-9ffb-fae9bcf4c149</t>
  </si>
  <si>
    <t>5c184c56-53d8-4f7f-9ada-c4772bab01f2</t>
  </si>
  <si>
    <t>f66888c6-7a9b-4e7a-85c6-dddd59e86aa2</t>
  </si>
  <si>
    <t>45a6be26-b497-4660-8cec-9a73e4e75640</t>
  </si>
  <si>
    <t>e2e69a60-c74c-4bfa-94a2-13d26cf73036</t>
  </si>
  <si>
    <t>ea222283-0744-4a31-8662-dd08572ede1d</t>
  </si>
  <si>
    <t>4f3c1138-6196-4681-b7f4-845f82d0c2eb</t>
  </si>
  <si>
    <t>9c8d7609-7dba-4543-b9b8-30cd564aa710</t>
  </si>
  <si>
    <t>baa72ee1-091a-4618-bd46-0d84b79c6f36</t>
  </si>
  <si>
    <t>4ee9945f-956e-407b-8240-34dcb28b1954</t>
  </si>
  <si>
    <t>cb15dc7d-8f44-4a97-aa71-3c2668f59c20</t>
  </si>
  <si>
    <t>1a796dfa-db21-4b98-8805-6cf496d812d9</t>
  </si>
  <si>
    <t>cbf3ae4b-2a22-4639-8dbb-aecc3368463d</t>
  </si>
  <si>
    <t>9a5998f0-59f4-49a9-92ce-9ce9560d9c6d</t>
  </si>
  <si>
    <t>a17d50ea-51a2-4f3c-acbb-a5e7faef8ba4</t>
  </si>
  <si>
    <t>b7b01ed4-7448-4db6-9a02-73158e1c9fd8</t>
  </si>
  <si>
    <t>ea124c97-7b37-4e1c-b8f2-ea73a96d256c</t>
  </si>
  <si>
    <t>6e3f0d2d-01fd-4dcf-947b-0763542d7a62</t>
  </si>
  <si>
    <t>2d4add74-ccde-443f-93cf-e5c274b702ab</t>
  </si>
  <si>
    <t>31cb1690-bb81-4f46-b35c-92bcd8486d06</t>
  </si>
  <si>
    <t>1c8c14a3-f3b6-498c-9885-aeb56df331ca</t>
  </si>
  <si>
    <t>824bf893-b9aa-4d4c-888b-171ffad11b65</t>
  </si>
  <si>
    <t>8e5dfb4d-7882-4e28-879a-4763707d67f5</t>
  </si>
  <si>
    <t>983ff0c8-9f2e-4e16-8832-a41c35c9763b</t>
  </si>
  <si>
    <t>d3f1eac6-717a-49eb-9799-3810eea74ef6</t>
  </si>
  <si>
    <t>9dfc5288-9b94-4ad5-a90f-aa9374f12f53</t>
  </si>
  <si>
    <t>04ee8d43-117b-4514-9c67-56d341cac78b</t>
  </si>
  <si>
    <t>b1cdecf5-b2b1-423c-a0e0-f7f863e035fe</t>
  </si>
  <si>
    <t>64478927-aca0-4076-ac7f-a0ebaa1a72e3</t>
  </si>
  <si>
    <t>082da741-a63f-4545-91f1-e44b88ae9788</t>
  </si>
  <si>
    <t>f1ddab28-bd65-43a7-8f3e-8dae9ac0b92b</t>
  </si>
  <si>
    <t>3cf83f83-eb01-483b-a53a-e0794e64b5b3</t>
  </si>
  <si>
    <t>bc2560e9-7d08-444e-8e76-a6963c34040e</t>
  </si>
  <si>
    <t>6bac9f7f-be9a-4792-a2f3-bd437839df06</t>
  </si>
  <si>
    <t>a9aa6f50-76a4-49eb-9e3c-3c20b99a9099</t>
  </si>
  <si>
    <t>0393e92d-1267-48c6-a6e6-c23463c6e5df</t>
  </si>
  <si>
    <t>20ebd155-854b-43dd-9b8d-392b81f8bd2d</t>
  </si>
  <si>
    <t>7633ccc3-f81f-4148-87ac-6655e5812e1d</t>
  </si>
  <si>
    <t>83569848-18e2-4d18-9ade-b7f4e6f2de61</t>
  </si>
  <si>
    <t>e9278f23-dd62-4be5-98af-a58a4c4fcb26</t>
  </si>
  <si>
    <t>19163c9b-06ab-4a9d-bc4e-939572867049</t>
  </si>
  <si>
    <t>4f7957af-5ee2-4e21-8a20-d3bd550f851f</t>
  </si>
  <si>
    <t>4ce647cd-8b4a-4543-b29c-c2883bc4165f</t>
  </si>
  <si>
    <t>6731582c-af49-42f0-bc42-bca9b8530a97</t>
  </si>
  <si>
    <t>e18c8858-d0b9-4b9f-98af-b41ad891e04a</t>
  </si>
  <si>
    <t>8c7abc11-0d3c-4def-aba0-86a736794608</t>
  </si>
  <si>
    <t>99db6ac0-73b2-4c0d-b996-d6f6ea5da6fd</t>
  </si>
  <si>
    <t>2001ba84-8b18-440d-a461-aa034f927c4c</t>
  </si>
  <si>
    <t>8e207ba5-aac4-49bb-bd4b-4a49c0eb1639</t>
  </si>
  <si>
    <t>279ef87e-5f15-4ec3-b1e8-ba29b4f52579</t>
  </si>
  <si>
    <t>1641ede6-bc23-4cac-b5b2-35e7cd9900de</t>
  </si>
  <si>
    <t>f4b2ddc0-3bed-4bac-b42d-a4b83a5fcd82</t>
  </si>
  <si>
    <t>cf1ffebb-eb77-4c91-9335-504a40d16643</t>
  </si>
  <si>
    <t>591b5fe7-2a84-496a-9e28-77c6a9872ab6</t>
  </si>
  <si>
    <t>e33148e0-38b2-46b0-9860-f24365d7642e</t>
  </si>
  <si>
    <t>11eea5bd-fb8c-4e1a-a6d6-6bc4ea1ccd30</t>
  </si>
  <si>
    <t>bae95eb8-e9ef-4b00-b815-7be822387cb7</t>
  </si>
  <si>
    <t>3f718492-28e6-4a66-b781-befcad598973</t>
  </si>
  <si>
    <t>462a8003-0af9-47da-809b-10aa6c874588</t>
  </si>
  <si>
    <t>9769677e-da97-40d7-8846-978a012d26a6</t>
  </si>
  <si>
    <t>ee0fb312-7161-4e2b-a2d6-691885a9f729</t>
  </si>
  <si>
    <t>96b28f6f-7e21-489b-8548-1840655d1153</t>
  </si>
  <si>
    <t>7405b827-0f1d-4e00-8fe3-f99818da0d32</t>
  </si>
  <si>
    <t>512e8da0-4600-4258-b37f-a0b918be8cbb</t>
  </si>
  <si>
    <t>2a25fdf9-f6e8-4fb6-9cb2-2511fe56ac55</t>
  </si>
  <si>
    <t>2f908be8-6e1d-4bc1-ab5d-14ce35e47f9d</t>
  </si>
  <si>
    <t>141e797f-c6d3-4ed1-a55b-f92f8bd72352</t>
  </si>
  <si>
    <t>c6f6bff6-d01e-4233-bdc7-49022d36b52a</t>
  </si>
  <si>
    <t>f3faec78-3aa5-4520-b3c8-c2277aa32c5d</t>
  </si>
  <si>
    <t>27c7ae9b-3117-4437-83be-e7194d01d1de</t>
  </si>
  <si>
    <t>78e19b0c-f93e-412d-b7ec-3ad2d070a6c8</t>
  </si>
  <si>
    <t>e5496474-d306-4c12-a699-d71fb73a78f7</t>
  </si>
  <si>
    <t>2755f8ae-591f-4d3e-8295-1e097825b9ef</t>
  </si>
  <si>
    <t>b2a4c9f6-1d6d-47cf-bf96-b043df1a261b</t>
  </si>
  <si>
    <t>974b3235-3129-4bab-b71e-76f8d8cc1d1c</t>
  </si>
  <si>
    <t>9eaf3719-f707-49cd-bf1f-bd9c45c10c35</t>
  </si>
  <si>
    <t>158a0ecc-7ee2-4c71-b388-cd962e6b6afa</t>
  </si>
  <si>
    <t>5d4b5499-422f-4678-a2ca-c34696880876</t>
  </si>
  <si>
    <t>afd6e161-8174-4439-baca-824332833d31</t>
  </si>
  <si>
    <t>c2a8bf00-cd25-43bd-8d66-4f95e94dc505</t>
  </si>
  <si>
    <t>1d82f03a-1f6d-49fa-99c1-f020e78b8f2d</t>
  </si>
  <si>
    <t>ffcc59bb-b32b-4b7b-b382-6f6d54513bd7</t>
  </si>
  <si>
    <t>9a74249b-686f-4b2f-a0e9-e3b33c33c324</t>
  </si>
  <si>
    <t>eab4f0bd-ed24-4693-ac73-fcef41b390c8</t>
  </si>
  <si>
    <t>8dca493d-3d21-4fb4-a0cf-ff3f13f1da28</t>
  </si>
  <si>
    <t>ade7d852-8197-46b9-a7a3-8174786ba59e</t>
  </si>
  <si>
    <t>480d2765-0fb5-4bd7-8b40-37dce25cb4ee</t>
  </si>
  <si>
    <t>7d0850d0-bf0c-41f6-9b06-c0bc8d2a9a67</t>
  </si>
  <si>
    <t>7ae762ce-23c3-4a11-957e-a2ae0e6523e2</t>
  </si>
  <si>
    <t>5784d2df-08a8-4beb-9b04-9f6606f730cd</t>
  </si>
  <si>
    <t>78a5d525-0d25-469b-a65f-47638df3b4b7</t>
  </si>
  <si>
    <t>0edcedca-187c-43fc-aa24-1e0fb6ceca61</t>
  </si>
  <si>
    <t>2667e098-edb0-424c-8438-5bb34317ef71</t>
  </si>
  <si>
    <t>4ddc6fbf-f7a1-4d26-8abb-9793b0001dc9</t>
  </si>
  <si>
    <t>9f5aaa97-5abc-4e32-80c6-d5efd3946014</t>
  </si>
  <si>
    <t>76b03046-9d3f-4abb-ae59-89221cef0a5d</t>
  </si>
  <si>
    <t>0d65179d-7069-4787-b785-aa72fc36796f</t>
  </si>
  <si>
    <t>fee1cd58-b166-4a34-bb59-00124a646d4e</t>
  </si>
  <si>
    <t>21b9034f-9709-45b0-b04b-7f407aed1c95</t>
  </si>
  <si>
    <t>bee2884a-82f4-4d07-8ef5-8b1ed8ff81e4</t>
  </si>
  <si>
    <t>5f1c55b9-d61c-436c-bcc4-a2fe22e00925</t>
  </si>
  <si>
    <t>ec58be36-9e3e-40ab-83ac-5d1090b0ce6b</t>
  </si>
  <si>
    <t>761a4ee4-d2c3-46c6-8bc2-4138bcba97b0</t>
  </si>
  <si>
    <t>5b51c50f-10f6-4445-970d-f72f381ea3d9</t>
  </si>
  <si>
    <t>95ccbbc4-622a-4069-b81e-181ce1778994</t>
  </si>
  <si>
    <t>4d89a20d-f623-48ea-a428-7f9466c8906c</t>
  </si>
  <si>
    <t>8adec5ac-c762-4ee4-b35f-3d627c946887</t>
  </si>
  <si>
    <t>f4ec9516-8fbf-4f80-b714-92ae20743d6b</t>
  </si>
  <si>
    <t>0ebf27bd-c7c4-41d5-aeca-4da759cbc1be</t>
  </si>
  <si>
    <t>eb4b2740-db4d-452f-8599-912deefcf845</t>
  </si>
  <si>
    <t>922ef3a7-f09f-4fdd-94d0-d4f3fa29ef95</t>
  </si>
  <si>
    <t>0814e19c-2379-46a5-8839-05f590c4c397</t>
  </si>
  <si>
    <t>7470227f-28ed-4c7d-b81a-32417e60a321</t>
  </si>
  <si>
    <t>18b03e6e-72fb-402e-9789-767cef0c8ced</t>
  </si>
  <si>
    <t>267d4f26-2af4-4d04-a7ae-1fddcf16fd28</t>
  </si>
  <si>
    <t>5099aa2e-1f56-415f-ae28-f89eb551b017</t>
  </si>
  <si>
    <t>539df05c-b4e6-4ef7-98f1-79cef50bfbed</t>
  </si>
  <si>
    <t>aca46dce-d2f6-4c87-a497-a3f7153dad4f</t>
  </si>
  <si>
    <t>68b09fb9-9b2c-4bf4-821f-2ecb17fdc222</t>
  </si>
  <si>
    <t>78816747-ec31-466a-91e7-a5cb47dab251</t>
  </si>
  <si>
    <t>c88a32ac-3fb1-4ada-b384-e8dc143cdf12</t>
  </si>
  <si>
    <t>3f99fd68-ca3d-40e4-8b9f-e2f09497ac22</t>
  </si>
  <si>
    <t>962ec05a-4b4d-431c-becb-3554e8ae1d18</t>
  </si>
  <si>
    <t>833bedc4-6f0c-4182-9586-9caa8c9f4ae9</t>
  </si>
  <si>
    <t>32ebd529-6280-4b77-ad71-6c51ca88beba</t>
  </si>
  <si>
    <t>914e8942-f7ba-4db2-9ec5-ddec85734c82</t>
  </si>
  <si>
    <t>5d65f73d-508d-4b4b-99c7-26cefaefed67</t>
  </si>
  <si>
    <t>9bb5c479-4ba2-4191-ad6f-a1e961faac39</t>
  </si>
  <si>
    <t>7a13127a-60a6-4fd8-a482-9bea42e82d1e</t>
  </si>
  <si>
    <t>8d3a7824-5c15-4817-b27d-be75d45b4304</t>
  </si>
  <si>
    <t>5345cb41-d8da-4d69-992e-5578aa90a7de</t>
  </si>
  <si>
    <t>e042e12b-e7cc-4b34-898b-f82192182449</t>
  </si>
  <si>
    <t>5c7d1bf8-69c6-4910-a373-eafe99fa7b2d</t>
  </si>
  <si>
    <t>1ad11ff5-6c64-4565-a535-1e680426c08d</t>
  </si>
  <si>
    <t>079c9637-e4a3-40c9-b63e-dc58696e97f3</t>
  </si>
  <si>
    <t>052429ea-f931-4c62-bb26-5c10b17f12c3</t>
  </si>
  <si>
    <t>34dc07f3-6ba2-40bf-a78b-f3cd1bfe77ee</t>
  </si>
  <si>
    <t>54385d94-8074-40ec-8c4b-e9ba36a913fd</t>
  </si>
  <si>
    <t>cf1b8911-c09b-4215-8118-907856432673</t>
  </si>
  <si>
    <t>3317a0fa-e4be-41ff-933a-3502d1c00a14</t>
  </si>
  <si>
    <t>c846d25d-2d57-47bb-a0aa-17abc5ac0caa</t>
  </si>
  <si>
    <t>54e1a5c6-4cd5-47e2-8af3-4c5d81e61ac9</t>
  </si>
  <si>
    <t>38b67100-0a21-442e-b14c-ab15d8d7baeb</t>
  </si>
  <si>
    <t>250cb7d2-d680-4b3f-8680-18660a5ae165</t>
  </si>
  <si>
    <t>77615ed5-f54b-47e4-9e8f-76691c123bfe</t>
  </si>
  <si>
    <t>1af16cdb-45eb-42f9-8f2b-c8a53dc451ab</t>
  </si>
  <si>
    <t>7f0d8082-a200-43c6-bda0-a524a91dfb46</t>
  </si>
  <si>
    <t>e0cc9391-0dc5-478d-b56d-cae85376ca53</t>
  </si>
  <si>
    <t>555393e8-a9d8-4a26-9aa9-42b772889ffe</t>
  </si>
  <si>
    <t>1f61d939-fe25-448e-a205-4bc0970ee06c</t>
  </si>
  <si>
    <t>92fa4eba-747b-4cf6-8743-872878fa82c0</t>
  </si>
  <si>
    <t>781fd390-3233-4885-bb73-8a762e0f149e</t>
  </si>
  <si>
    <t>f5f74f4d-f57c-4cfe-ae5c-172e08e291a3</t>
  </si>
  <si>
    <t>7a66ee3a-731c-402e-afa1-3b3e424a75c6</t>
  </si>
  <si>
    <t>762ad131-a270-4a23-ab4f-c354c8ccc4d6</t>
  </si>
  <si>
    <t>4fb4b2f4-65ab-4117-8c45-299a3a8a23ec</t>
  </si>
  <si>
    <t>d643e49c-0157-4096-9b2c-3ad7cedddcf9</t>
  </si>
  <si>
    <t>8b2b0724-ded9-4984-a4cf-d1e5883bcd9f</t>
  </si>
  <si>
    <t>2b81502b-389e-447d-a79e-0e932b29154d</t>
  </si>
  <si>
    <t>a7fcb901-4645-426e-a40a-d105b82e7064</t>
  </si>
  <si>
    <t>af773c16-c768-4a83-ae7a-71c56705d2f3</t>
  </si>
  <si>
    <t>8dbd41ae-0089-4859-9ff6-148d6af83146</t>
  </si>
  <si>
    <t>cd383f4e-0f7f-4246-8563-19625537384a</t>
  </si>
  <si>
    <t>9c7307d6-96cd-435d-bf03-37b447a40eb5</t>
  </si>
  <si>
    <t>1a3c5df9-ac0c-4e94-a7e1-c103fe1774bb</t>
  </si>
  <si>
    <t>10bf11c1-a644-4111-9ee4-460d321e95c8</t>
  </si>
  <si>
    <t>78b37c70-b92c-42c8-aa40-3e2fb2fd348e</t>
  </si>
  <si>
    <t>c4d3f604-d469-4e9f-ad2f-50494f5dd8f2</t>
  </si>
  <si>
    <t>fb064c6b-636e-4539-a5b8-5cffcdebfef8</t>
  </si>
  <si>
    <t>db3b798b-adf7-4f7a-83cb-e2e10d7f2cee</t>
  </si>
  <si>
    <t>cf1a0c6b-82e8-40f1-8b97-57594d6e0d32</t>
  </si>
  <si>
    <t>2f809a06-ad9b-4c9f-8d05-cb1bb7ccf826</t>
  </si>
  <si>
    <t>de66cf97-ff84-4cd7-8233-f99fb9233de1</t>
  </si>
  <si>
    <t>ceeec59d-cca5-41b9-aa0f-a1c1d57f30f5</t>
  </si>
  <si>
    <t>4f1eadaa-27fd-486c-83eb-b2d7f32ee577</t>
  </si>
  <si>
    <t>04266469-1d28-4fef-b02c-15abc8dd2d42</t>
  </si>
  <si>
    <t>6bcba7b0-51cf-4413-8a87-9f2125060cf7</t>
  </si>
  <si>
    <t>3d96dc1b-d532-4624-9806-658705994ebe</t>
  </si>
  <si>
    <t>969af129-a0b6-4d15-a82a-c6df18d97252</t>
  </si>
  <si>
    <t>9915919d-5b3a-4a77-a79a-1b0e8daf8e94</t>
  </si>
  <si>
    <t>8f0fe2c8-f5e0-4ce2-9834-d8880298d101</t>
  </si>
  <si>
    <t>c2627b78-632d-4713-bfe6-c885035d459e</t>
  </si>
  <si>
    <t>330d5c9e-2037-4595-8d35-823667163761</t>
  </si>
  <si>
    <t>fcb0166f-ca28-4b6f-90e4-d42185509f9c</t>
  </si>
  <si>
    <t>dddb0bf7-306e-43cd-a044-16023ce36a9d</t>
  </si>
  <si>
    <t>f37b8f21-9ce4-4b7c-988d-f5ec8ca7d5bd</t>
  </si>
  <si>
    <t>0508538a-9f61-4453-8a40-b262cc99a659</t>
  </si>
  <si>
    <t>a7d74b2d-5b3e-444b-8900-6642436ede86</t>
  </si>
  <si>
    <t>2fa8b076-8082-4243-8a14-8bd2112ae15d</t>
  </si>
  <si>
    <t>fc8f4535-b48f-4913-8331-cec78b5ff6b0</t>
  </si>
  <si>
    <t>c2327f7b-3143-42c2-bea5-faff80b27585</t>
  </si>
  <si>
    <t>b25c3971-fa9a-45c3-beb8-b2a8aab1e5b7</t>
  </si>
  <si>
    <t>fca42cd1-3505-45df-88b7-01988f1952ac</t>
  </si>
  <si>
    <t>499f7714-20f0-4240-8fb4-53a1600098f2</t>
  </si>
  <si>
    <t>c95974e5-d53d-470b-a795-d6ed972c8072</t>
  </si>
  <si>
    <t>a8a5655b-72c3-4f2e-90db-e744ec8422fd</t>
  </si>
  <si>
    <t>16c9d646-390e-4b9a-aed2-14e1ce313daf</t>
  </si>
  <si>
    <t>d9fab57f-3ec9-44b8-a4f6-488fa5b1dcaa</t>
  </si>
  <si>
    <t>6981e54a-89ac-447d-8eb6-4d4c4997a485</t>
  </si>
  <si>
    <t>41aa5728-81cd-44f5-9a89-a9579cd3c123</t>
  </si>
  <si>
    <t>d0c9a015-ce11-4732-b934-4a2d21312802</t>
  </si>
  <si>
    <t>28506af1-58ad-47ec-9681-1d2f64ed40d3</t>
  </si>
  <si>
    <t>325abcdc-389e-4b7a-ad76-87e25da4652d</t>
  </si>
  <si>
    <t>d3e2c393-9df0-435e-9738-6624a38df834</t>
  </si>
  <si>
    <t>644a794a-c54c-40f8-a69e-467db4dd3649</t>
  </si>
  <si>
    <t>75b79f4f-300e-4dc4-8939-cec73c34d2d6</t>
  </si>
  <si>
    <t>52160610-c5b6-4686-8064-8afd315d267f</t>
  </si>
  <si>
    <t>a28e9241-0a61-4543-a0a4-64213ab234dc</t>
  </si>
  <si>
    <t>e93ed40e-d83a-4881-b1aa-09d5f192e1b3</t>
  </si>
  <si>
    <t>1db87ab0-4d3e-422f-a638-338c0e4a6427</t>
  </si>
  <si>
    <t>70d4fc9d-7e42-4f8f-ab3f-43161c1f2fdb</t>
  </si>
  <si>
    <t>13dd49d9-e313-42cc-9866-064955157846</t>
  </si>
  <si>
    <t>d484ded9-7491-4792-9b39-d5cac87e3a2c</t>
  </si>
  <si>
    <t>718c0a96-6db9-4b89-8335-01edf2d00800</t>
  </si>
  <si>
    <t>ccefea49-dbf0-441a-969b-5ce804a342ae</t>
  </si>
  <si>
    <t>20f2504c-74db-4859-8df5-e40e23993328</t>
  </si>
  <si>
    <t>70620ce2-02d7-4187-9218-64e1c6628ce6</t>
  </si>
  <si>
    <t>b7a351f7-bcbb-49a5-b369-90c85da9cd26</t>
  </si>
  <si>
    <t>e40a06a8-6ef4-404a-8cae-824bb762991a</t>
  </si>
  <si>
    <t>72298188-c966-42c0-8085-eabac7f6350e</t>
  </si>
  <si>
    <t>be0ec137-1e46-435a-9ff1-39920123a2cf</t>
  </si>
  <si>
    <t>93b86b91-3873-4780-8cf8-2c138c8d93e3</t>
  </si>
  <si>
    <t>92086d6d-c984-406e-8024-f29366cc13d5</t>
  </si>
  <si>
    <t>35a94747-a94a-4d83-b815-966e66a0206b</t>
  </si>
  <si>
    <t>ea3f6d9c-3dd2-43a0-b819-3a575fe077f7</t>
  </si>
  <si>
    <t>d9250b8b-54d6-4271-9260-a78d7ba26fe3</t>
  </si>
  <si>
    <t>176a81a8-5c79-428f-9405-b302f0d872a3</t>
  </si>
  <si>
    <t>46eda28a-53e9-4425-b0cc-a5ad9d7c1c5d</t>
  </si>
  <si>
    <t>9e2c4ce8-7368-41ce-b665-b266446da59b</t>
  </si>
  <si>
    <t>323a228e-c143-4c70-81c1-062fd1b77720</t>
  </si>
  <si>
    <t>10ce6807-901b-4636-bfd4-6a8b465fd02b</t>
  </si>
  <si>
    <t>029718fb-03ec-41f1-95d9-ce507ddfd4cb</t>
  </si>
  <si>
    <t>08e8d0fc-f850-4abf-8d38-b098a48db943</t>
  </si>
  <si>
    <t>0a2ad0d7-c2fa-4895-ae02-7b6d94b45485</t>
  </si>
  <si>
    <t>764b0bcb-cee1-4420-ba6b-ee1417bf54ee</t>
  </si>
  <si>
    <t>b3a3a45f-3df6-4fa3-bd0b-c580e9b4ded1</t>
  </si>
  <si>
    <t>21d33079-9e57-4f4d-8dbd-dadf714bfe09</t>
  </si>
  <si>
    <t>bea9be72-f996-4632-930d-ca9524198537</t>
  </si>
  <si>
    <t>7022f5b6-546a-48c4-bb78-19373332c419</t>
  </si>
  <si>
    <t>32e856c0-3ab5-4b93-a8b6-7b0e54e51d11</t>
  </si>
  <si>
    <t>2bfec85e-1ac9-4dc0-9fe3-7057b3b43041</t>
  </si>
  <si>
    <t>f8c9a4e6-53b2-487b-9dbf-7ea51601c988</t>
  </si>
  <si>
    <t>6d48ee5a-d802-4147-95fa-bc934a6e161f</t>
  </si>
  <si>
    <t>7e833a11-6d49-470f-bc44-d0aa5defda85</t>
  </si>
  <si>
    <t>e6c16362-3d39-461e-8f33-bc201c03cab0</t>
  </si>
  <si>
    <t>72a1179a-c942-4591-a687-c921519fb582</t>
  </si>
  <si>
    <t>a72683a7-26d0-424d-b34a-1cbd10eab2a3</t>
  </si>
  <si>
    <t>cc2b803e-4eab-4b66-b363-dda94c572275</t>
  </si>
  <si>
    <t>7d412961-d02c-4849-852a-38da27900f04</t>
  </si>
  <si>
    <t>ca08de4d-253f-4428-b6d6-f7d08c2b3e0d</t>
  </si>
  <si>
    <t>cbffb429-3b89-4e63-95e4-e9ff022c4140</t>
  </si>
  <si>
    <t>dba9eaf6-8db7-4fe3-9c11-b547d4b9707f</t>
  </si>
  <si>
    <t>e35a69fc-4b4f-4c09-8bf3-891b504282e1</t>
  </si>
  <si>
    <t>268a2348-8a42-4d74-91c9-f00a441733b7</t>
  </si>
  <si>
    <t>a932c120-3e03-45aa-b28d-2dd05a5b4d61</t>
  </si>
  <si>
    <t>0b83a290-d2f7-4008-9a22-a4700a4b36cb</t>
  </si>
  <si>
    <t>fca79505-4ea5-415b-bd64-5d5f954105f2</t>
  </si>
  <si>
    <t>6450a5d7-a1d0-4f9b-9908-dbd8ae671050</t>
  </si>
  <si>
    <t>68672083-1086-4544-9572-b689864adb68</t>
  </si>
  <si>
    <t>a75a2ee2-30c3-4907-aae4-c591719628b9</t>
  </si>
  <si>
    <t>1e64d7a5-446d-46d0-bbc2-f4981df3d51c</t>
  </si>
  <si>
    <t>426a6256-8c6e-493d-a6af-5310d08211c1</t>
  </si>
  <si>
    <t>c23b0fe8-4dcd-4301-9730-980fbb657b45</t>
  </si>
  <si>
    <t>d502eb94-1c8e-415e-b13c-07f951a06014</t>
  </si>
  <si>
    <t>3087fd51-f181-4480-b0a5-0b148bd7a6ec</t>
  </si>
  <si>
    <t>eb192469-9f61-40bd-8c05-a4d6c6439284</t>
  </si>
  <si>
    <t>b6ce216b-9627-4597-aaa1-4b994ceb950e</t>
  </si>
  <si>
    <t>373b8fc1-8114-460c-9d0b-ae033abb92c2</t>
  </si>
  <si>
    <t>ed2f4432-6093-40a6-944a-be131e40ebe1</t>
  </si>
  <si>
    <t>0adbac48-7a90-42ba-8a83-be19f4f764a6</t>
  </si>
  <si>
    <t>30573666-f42b-4e33-b358-b5fcca8775c8</t>
  </si>
  <si>
    <t>7d9efa37-2067-4055-b5fe-f4c7c9754d9f</t>
  </si>
  <si>
    <t>b57a0723-7fc3-46a0-854b-2a56a1cecf87</t>
  </si>
  <si>
    <t>ce93bf55-e6dd-4d80-8cb2-fa02f4b45e54</t>
  </si>
  <si>
    <t>ec979d84-457d-4c29-a54d-460dfaaae790</t>
  </si>
  <si>
    <t>51df9928-4892-48a8-b6f7-80f9b4a8bee1</t>
  </si>
  <si>
    <t>6dca75f0-25af-4ccf-83ff-6700625ad9c1</t>
  </si>
  <si>
    <t>09e19d78-d545-45ae-b6d9-b296069e1348</t>
  </si>
  <si>
    <t>a6a44365-22e6-4415-8c51-65007f4208ad</t>
  </si>
  <si>
    <t>5675e1ec-a601-4167-8689-48a9c9f6c5b5</t>
  </si>
  <si>
    <t>9dd83f99-a97d-4ec8-b86b-8ef5e1219f3c</t>
  </si>
  <si>
    <t>15f9f109-7981-4245-9beb-d4402dc61b35</t>
  </si>
  <si>
    <t>871ca891-803c-42cf-ab27-26064200938a</t>
  </si>
  <si>
    <t>fa567ecf-18d1-41de-8806-3ddcfbde3590</t>
  </si>
  <si>
    <t>068ead9c-399e-4d9d-a9ce-01f979de9da7</t>
  </si>
  <si>
    <t>31aad649-fd69-4dfd-8616-0cd5dc8a3dd8</t>
  </si>
  <si>
    <t>c432ecee-0581-457e-b459-764018305f9f</t>
  </si>
  <si>
    <t>2f1f48d2-6555-475c-b015-916f32e35daf</t>
  </si>
  <si>
    <t>8f7c8c19-0642-4ad4-8e70-e62c64607883</t>
  </si>
  <si>
    <t>eaf15df0-b41e-4ddc-a45f-0cc1fd12c7b8</t>
  </si>
  <si>
    <t>8b844ea9-ba69-44be-96ad-83c47678266b</t>
  </si>
  <si>
    <t>d087f994-5c7f-4e9c-bc66-4316ea55cfb6</t>
  </si>
  <si>
    <t>1bde4ee7-dfb6-4a49-bebd-2b4cc7175b83</t>
  </si>
  <si>
    <t>c3f39cda-2ba4-403c-8251-14cf518931e0</t>
  </si>
  <si>
    <t>3fbf8879-5f81-4daf-b418-463347e8ad8d</t>
  </si>
  <si>
    <t>9ab6e51e-2bac-4c41-b98a-3d4240957280</t>
  </si>
  <si>
    <t>8b385339-56b7-452e-aaa7-b27a51ca94d6</t>
  </si>
  <si>
    <t>4acc1835-8cb9-4ffd-bf64-72b813bccd52</t>
  </si>
  <si>
    <t>eac5b64f-b6c2-47f3-a499-ecbd1b50d23f</t>
  </si>
  <si>
    <t>9e33dccd-d02a-411b-b4c9-2b05533ab812</t>
  </si>
  <si>
    <t>1c794c44-2be7-43c5-8931-937534a3ac73</t>
  </si>
  <si>
    <t>3d04742b-694c-4f58-9987-6e6146c3f40a</t>
  </si>
  <si>
    <t>0eb72291-718c-419e-b3bd-7d4ae58298a1</t>
  </si>
  <si>
    <t>e72a76cc-3efa-482d-83e2-e81c2ec4797f</t>
  </si>
  <si>
    <t>9f2bfced-9340-4bb5-a14e-439b4b163ff5</t>
  </si>
  <si>
    <t>c31a7dba-0322-4ab5-a233-f962f39cbea3</t>
  </si>
  <si>
    <t>1614444b-5b41-4c9c-b67a-65746653fc48</t>
  </si>
  <si>
    <t>4e6ebc3c-a351-4e52-81af-b649d6fed075</t>
  </si>
  <si>
    <t>34020984-c503-4261-88bd-103f9ac51f54</t>
  </si>
  <si>
    <t>8cc66e4e-94be-41e0-a42a-ac1396632ff0</t>
  </si>
  <si>
    <t>b1d08a16-a985-41c4-88be-483462fc1a1b</t>
  </si>
  <si>
    <t>0913972d-f692-4794-813b-fb23844e2869</t>
  </si>
  <si>
    <t>b868310b-006c-487e-85ac-eb88cb200f98</t>
  </si>
  <si>
    <t>89a1ac3b-4cc1-4087-a135-5350f2140e02</t>
  </si>
  <si>
    <t>ea65d343-d9a1-425e-812b-3bf4cb37c635</t>
  </si>
  <si>
    <t>031bd50e-2912-402a-8df8-f22851b8581b</t>
  </si>
  <si>
    <t>22c71354-5f9a-4c40-b306-7cff83d98556</t>
  </si>
  <si>
    <t>36843753-a7a0-4c08-8b66-72f42807ade5</t>
  </si>
  <si>
    <t>6a34f03c-d94c-49c5-b730-cadba3be2384</t>
  </si>
  <si>
    <t>3fa27ecd-afb3-47fa-83e9-57231f2c163e</t>
  </si>
  <si>
    <t>fc17e15f-610a-436d-a2aa-22023a76ab06</t>
  </si>
  <si>
    <t>84ec9d0a-4317-45e6-b9e8-3cf627e0d636</t>
  </si>
  <si>
    <t>ec3eaddd-9705-4c12-bc96-bff3cae005c8</t>
  </si>
  <si>
    <t>e0b747a3-e0f3-4120-a959-e15f0ac068c4</t>
  </si>
  <si>
    <t>caf9bce1-bc61-462b-9f02-63e284deede3</t>
  </si>
  <si>
    <t>8ad43202-93af-4f10-a649-247d5b20bb9e</t>
  </si>
  <si>
    <t>c00196cd-d2f8-44e0-93d2-be861d8f0a93</t>
  </si>
  <si>
    <t>dfecd151-82d0-4411-81f0-499e19d42ea7</t>
  </si>
  <si>
    <t>654d3dd6-246d-48f3-abc7-d4a26f9feea5</t>
  </si>
  <si>
    <t>3fb1c02d-7d72-4b4f-91db-174ea42a4aa2</t>
  </si>
  <si>
    <t>8c2ade9f-65b6-4896-9c7f-1f78d1895847</t>
  </si>
  <si>
    <t>09aa2219-350d-4b6a-9d18-780140e211aa</t>
  </si>
  <si>
    <t>51c365a1-6fa2-4195-b748-f4ed517dd72f</t>
  </si>
  <si>
    <t>efc3b812-3f5f-4a0a-a6f9-81fc377654e1</t>
  </si>
  <si>
    <t>e7ca2472-24ee-472a-b8c8-43915486fd43</t>
  </si>
  <si>
    <t>615399e7-3d2c-4bf3-8804-9995fb4a307d</t>
  </si>
  <si>
    <t>e53f883f-c410-4810-815c-5a2eb5a387b8</t>
  </si>
  <si>
    <t>56c4778e-f798-476f-8b53-5996ec73b933</t>
  </si>
  <si>
    <t>ba1414d7-a994-4c39-b7a5-fc8d0553e874</t>
  </si>
  <si>
    <t>4eee24a1-352f-46d5-9b16-e3669070348d</t>
  </si>
  <si>
    <t>2562ed12-1fa2-4ec7-8189-23df460ca056</t>
  </si>
  <si>
    <t>256b5e65-90a2-4077-8dec-6c23db4ec6c0</t>
  </si>
  <si>
    <t>d44b4278-6c16-452f-b847-944a1fae6e6c</t>
  </si>
  <si>
    <t>705f0b71-8f91-46d7-ac8a-28117b5e61fc</t>
  </si>
  <si>
    <t>46abfcea-c331-418b-979d-969ec520231b</t>
  </si>
  <si>
    <t>d9da4aa4-fb8d-4b3a-aa50-0ce46702cf97</t>
  </si>
  <si>
    <t>cfabfbc2-7f31-40c8-a0fc-abe511130f5a</t>
  </si>
  <si>
    <t>ee4245f9-a5b6-4f74-9e1a-11f646d04086</t>
  </si>
  <si>
    <t>f90a1acf-2190-44cc-bac1-6829a431e376</t>
  </si>
  <si>
    <t>d0174ce5-ac5d-4473-a99b-ba5b89131db8</t>
  </si>
  <si>
    <t>fc158d09-b6a0-46f4-92f1-f19fc637fca7</t>
  </si>
  <si>
    <t>97fe6b8b-76df-4596-9122-867ddecb9a33</t>
  </si>
  <si>
    <t>d6711aef-0529-4bab-bf54-40086c7ed9c6</t>
  </si>
  <si>
    <t>7cf3b4c9-6988-4ff3-b013-05f20b7b9388</t>
  </si>
  <si>
    <t>46d0aa6c-3a2c-4d40-9ec7-cd69ff7d9f4d</t>
  </si>
  <si>
    <t>ab016630-cff0-42c7-adfe-70c16145c97e</t>
  </si>
  <si>
    <t>d6bdfe50-50fc-4bb6-8d9f-ecaebf7382f5</t>
  </si>
  <si>
    <t>f2a80bed-47b3-4e9c-a87c-346176bc3b64</t>
  </si>
  <si>
    <t>42dd39cd-2552-4062-9a43-f54bccfb5f28</t>
  </si>
  <si>
    <t>13b2f8e0-074b-4969-a309-ba531c8e2325</t>
  </si>
  <si>
    <t>3d08971c-3636-4d65-ad10-b3fc6c37bbdb</t>
  </si>
  <si>
    <t>4e2bdc88-0937-4252-a1a6-acedf561cdcd</t>
  </si>
  <si>
    <t>36d273a2-89a6-4275-9a40-1e914d84cf24</t>
  </si>
  <si>
    <t>359fb58d-a044-41cc-9e9c-83045c92681a</t>
  </si>
  <si>
    <t>a1eab1a6-a9aa-4d12-b55e-db54ca64ee45</t>
  </si>
  <si>
    <t>f3bee0a5-1429-4e08-a6ef-6bd08bc247c0</t>
  </si>
  <si>
    <t>ce7c456e-21e5-40cf-b0b0-b92f653616b6</t>
  </si>
  <si>
    <t>31c3ed70-7ac9-49b3-90a8-a32aeb306145</t>
  </si>
  <si>
    <t>d45ed8c8-61b2-466f-b5dd-660f95097eef</t>
  </si>
  <si>
    <t>adccc38e-3766-4700-b81e-b262d2e398d9</t>
  </si>
  <si>
    <t>b5459979-5cd8-4ebd-ba0a-3cb0cc9721ad</t>
  </si>
  <si>
    <t>57bb6915-f296-4266-b210-a438dc062fab</t>
  </si>
  <si>
    <t>6fd20a1d-1652-40cd-9446-26d95f44d3c5</t>
  </si>
  <si>
    <t>3dd44a4b-1216-4527-94fd-8bc8c0818410</t>
  </si>
  <si>
    <t>fca71cb2-895e-4517-adea-e545ce4b26d3</t>
  </si>
  <si>
    <t>a5f34cb4-7c99-4b4a-be8a-f407f9ec87ab</t>
  </si>
  <si>
    <t>ac3c7c6b-ed53-467c-b88b-b4c8f318c723</t>
  </si>
  <si>
    <t>1d11b5a5-feaa-4487-8fad-a29b65efb67d</t>
  </si>
  <si>
    <t>b1b9946c-f04e-4018-a2f3-785a9a79a442</t>
  </si>
  <si>
    <t>2547e63c-d87a-425f-bff9-49b10ecd7610</t>
  </si>
  <si>
    <t>27f888a6-8154-4247-b904-7810ae4a68c8</t>
  </si>
  <si>
    <t>8761fa9e-5b77-41f7-a464-a3e0505ccfa8</t>
  </si>
  <si>
    <t>651ba6b6-f94e-46bc-9179-e98f733c7da6</t>
  </si>
  <si>
    <t>92e40227-9173-4f15-b502-eaa8c7fe83cb</t>
  </si>
  <si>
    <t>98964f3c-afb6-418f-99c6-5db3f3c06478</t>
  </si>
  <si>
    <t>523b3be9-d452-4f11-9b35-6e6f6a9da3f1</t>
  </si>
  <si>
    <t>453309f8-2514-4202-bd4c-514929c979f7</t>
  </si>
  <si>
    <t>808b59e4-744d-47e6-af47-6d1835fe33dc</t>
  </si>
  <si>
    <t>6941a578-aa8f-483d-8763-b6fd5a95d116</t>
  </si>
  <si>
    <t>728b340f-fd9e-4261-afd7-322fabe11aa9</t>
  </si>
  <si>
    <t>30e14c55-6cb8-4bf6-a339-c389ef53e24a</t>
  </si>
  <si>
    <t>6046b7dc-a708-4541-b9ab-4a0cbc50a1d6</t>
  </si>
  <si>
    <t>ababb5cc-e66e-4b95-bcad-b40418b87113</t>
  </si>
  <si>
    <t>a1984c43-c3c8-4d75-81d8-d33865407c05</t>
  </si>
  <si>
    <t>3390d883-3614-4a9a-8f2a-884bdfc17000</t>
  </si>
  <si>
    <t>07cf9d4c-9e63-422b-a2d3-cdce16a5beef</t>
  </si>
  <si>
    <t>8d3c9f83-f525-4bae-9ac3-f736d17dabe2</t>
  </si>
  <si>
    <t>8e9a5fe8-3566-4a1b-8a8f-2ce6bef31667</t>
  </si>
  <si>
    <t>71c4a357-11f9-4b82-a7ac-4770a807fb46</t>
  </si>
  <si>
    <t>43190bdd-4b3c-4886-8692-a4ee8d3d4286</t>
  </si>
  <si>
    <t>b7f70b9d-d296-4557-9cba-ddfe485fed37</t>
  </si>
  <si>
    <t>daa23f0c-c16e-4da9-82ee-4e07ef94ef9c</t>
  </si>
  <si>
    <t>1ba17404-cfc4-420a-89af-ca3d54295856</t>
  </si>
  <si>
    <t>8d326365-bb8f-4565-a08c-30bc9ee0a52a</t>
  </si>
  <si>
    <t>b42cc852-980e-48ef-b82f-10376f574600</t>
  </si>
  <si>
    <t>cf54e4c9-99d7-410b-9e73-5b7fbf479296</t>
  </si>
  <si>
    <t>931674a3-edb9-42dd-9267-a4419dc7152d</t>
  </si>
  <si>
    <t>c0372e3f-26ab-4c3c-ba95-471e443fa0fe</t>
  </si>
  <si>
    <t>848be845-231b-45b9-932b-fd7035371e6e</t>
  </si>
  <si>
    <t>4d19f4b6-ac38-4d08-b278-99a9a213ff51</t>
  </si>
  <si>
    <t>64d5c93d-0775-4a09-a718-5ad0e0a6d8e2</t>
  </si>
  <si>
    <t>860bb170-fd23-4402-8f47-99afaefd9fd3</t>
  </si>
  <si>
    <t>fc1576da-f6cd-4927-a8ee-de13965e22c8</t>
  </si>
  <si>
    <t>52ca52d0-6b4f-4a27-9c39-0b64a874f376</t>
  </si>
  <si>
    <t>bec67948-b87c-4a88-847e-5fa0aa82e548</t>
  </si>
  <si>
    <t>efea0061-06c9-41a4-ad9e-1cf38172eef4</t>
  </si>
  <si>
    <t>deab2eb3-ff42-48a8-a027-c1021d1b1f42</t>
  </si>
  <si>
    <t>1490a189-28c2-4d4c-8337-36ef4a4ae30e</t>
  </si>
  <si>
    <t>334e46ef-e84c-4f52-9937-872e75dc4b08</t>
  </si>
  <si>
    <t>c7250197-4974-4d19-8db1-14f9f0bebb5b</t>
  </si>
  <si>
    <t>853cc2d7-7bb4-4ab0-b3d8-d2b816e2eb10</t>
  </si>
  <si>
    <t>801a80aa-4c10-46da-a465-05de3a432b76</t>
  </si>
  <si>
    <t>c7c54d19-c093-44c5-90a7-d79ad137d4a6</t>
  </si>
  <si>
    <t>3bf61633-1c27-450c-9e02-03fc97561c61</t>
  </si>
  <si>
    <t>7e1c42f4-7c05-4d96-8189-4d33cb87a567</t>
  </si>
  <si>
    <t>42c27033-2702-4101-bd4e-e327c1506347</t>
  </si>
  <si>
    <t>e4267457-3b0e-4db3-9a39-9ec2a35b6696</t>
  </si>
  <si>
    <t>b925d0b5-d790-4746-8bd1-394fc440d809</t>
  </si>
  <si>
    <t>33130fb2-21a5-4e78-845a-eb3d53c256f3</t>
  </si>
  <si>
    <t>73c5ef03-cd77-4a0c-8731-e9e920e903f2</t>
  </si>
  <si>
    <t>205cbcba-42a4-49d8-a58c-de90698cd296</t>
  </si>
  <si>
    <t>5ac2a135-ed64-47ca-bac2-6c9e09a9a58f</t>
  </si>
  <si>
    <t>4cb7b7ff-f6da-4cf0-8cdd-d9d704bfa65c</t>
  </si>
  <si>
    <t>858373ab-5465-4d28-93ab-9943b67ce118</t>
  </si>
  <si>
    <t>a9f046f0-38ea-4cb5-be68-fec40d684feb</t>
  </si>
  <si>
    <t>eaeb1432-18d0-4444-94e4-7596495d432f</t>
  </si>
  <si>
    <t>41bc8683-7b64-4f70-b1d3-8516fd842030</t>
  </si>
  <si>
    <t>6f7b5615-d5e0-4098-bb35-c6830c43397d</t>
  </si>
  <si>
    <t>d79c25be-196f-4369-9bb7-2d6d3432e38c</t>
  </si>
  <si>
    <t>ef444203-1f9f-488a-951e-3c84a36d667c</t>
  </si>
  <si>
    <t>692e2653-2c75-48f1-863f-ea380e8ef8bf</t>
  </si>
  <si>
    <t>1528b6c4-339c-4d67-b186-576bc5844ae6</t>
  </si>
  <si>
    <t>290574d7-fcc4-43b4-88ac-e1131d9bf247</t>
  </si>
  <si>
    <t>959eda39-0f17-4634-bd4c-1ffe9af6d296</t>
  </si>
  <si>
    <t>9e1c9750-43f5-4031-be1b-acdb119ca282</t>
  </si>
  <si>
    <t>961a28d8-d66c-442e-89f8-1625d16661eb</t>
  </si>
  <si>
    <t>516bc917-3297-4465-8da0-cc3c88dc6005</t>
  </si>
  <si>
    <t>14d89058-49b1-4c4c-bf61-32eb711167f1</t>
  </si>
  <si>
    <t>8e96478f-8f06-40fd-9d9d-36a5fb1dd0ec</t>
  </si>
  <si>
    <t>d90cb875-d335-480a-b6ec-4450e2d70c82</t>
  </si>
  <si>
    <t>fdf6a721-3027-4d3a-be28-4392856da1b9</t>
  </si>
  <si>
    <t>0edeaf08-ca7e-4af9-a1fb-7b20870f44a9</t>
  </si>
  <si>
    <t>36a43cf0-bf5b-4d89-ada6-5f53c4633fd2</t>
  </si>
  <si>
    <t>b2140495-63e7-44a5-a8a4-77d23a2cf8bf</t>
  </si>
  <si>
    <t>afb06d1b-1b45-4c4d-84b6-ca0637aa833b</t>
  </si>
  <si>
    <t>02113579-d4cc-4afb-8128-195dce1a9a7a</t>
  </si>
  <si>
    <t>59391be3-3ee0-45bc-aba7-75c2683209ab</t>
  </si>
  <si>
    <t>23c27378-3533-477e-8931-b5fedcea951d</t>
  </si>
  <si>
    <t>03a66f04-9489-41dd-9276-3497c56391a4</t>
  </si>
  <si>
    <t>29253940-d7bd-426c-8035-c5091b4f431c</t>
  </si>
  <si>
    <t>8640cf21-6465-4389-adfb-6fd385ef0e45</t>
  </si>
  <si>
    <t>4f2f1c3e-4ffb-4580-bc90-a00c6e747b86</t>
  </si>
  <si>
    <t>ca1a0583-5d19-4f28-8259-7aafd9b8cc35</t>
  </si>
  <si>
    <t>db1d1500-c5f8-40da-8efa-08f3a65ef8ee</t>
  </si>
  <si>
    <t>464a02e6-a2f8-4806-9ddb-52ae29bbc2ea</t>
  </si>
  <si>
    <t>f05d7064-8ad7-407d-a894-0b1db7f1a2f8</t>
  </si>
  <si>
    <t>49aa229f-ab73-4ab0-9704-ec7e1e309b72</t>
  </si>
  <si>
    <t>6d0a296a-3f3d-4bbe-9e62-a187972f2a37</t>
  </si>
  <si>
    <t>11fe21cb-8c59-419e-b810-eb83869ee98d</t>
  </si>
  <si>
    <t>b6a24311-60a4-4423-b410-6c60a3e67dc3</t>
  </si>
  <si>
    <t>a43ab6c5-f191-4304-b802-7be15f70f25c</t>
  </si>
  <si>
    <t>5502951d-747d-4fef-bc40-04c3c17f4485</t>
  </si>
  <si>
    <t>a7f8605f-0c42-4239-942f-bf98ac29e5db</t>
  </si>
  <si>
    <t>51b3e3b8-ff93-495c-acbf-a1a6174f96e5</t>
  </si>
  <si>
    <t>a796a4d3-d175-44b3-bb74-1ca18294c8e1</t>
  </si>
  <si>
    <t>77b43d68-694e-4c08-9146-20150ffb1097</t>
  </si>
  <si>
    <t>fe90e472-f65e-482b-bef1-37d8c0c6aedb</t>
  </si>
  <si>
    <t>4f3afd73-121f-4ff6-8b1f-627aec2b0d9b</t>
  </si>
  <si>
    <t>96fcf20c-58de-44a7-997c-9fef504a6e59</t>
  </si>
  <si>
    <t>d1774ec6-7214-47d0-be6c-6d8d3bfe3a69</t>
  </si>
  <si>
    <t>e3391392-cbdd-4a8e-be61-2c01ac5e1ccd</t>
  </si>
  <si>
    <t>db081068-bc11-4ae4-8b86-4dde32924799</t>
  </si>
  <si>
    <t>458ab281-de58-4a00-a2e3-d9c316bd2561</t>
  </si>
  <si>
    <t>86751b6a-610c-4395-b607-8e56c50e36fa</t>
  </si>
  <si>
    <t>b27e5d84-0284-47a9-a2d7-70b501eb0005</t>
  </si>
  <si>
    <t>7e45b9a7-bd34-4a67-9ad3-6e0e8e4bdf5c</t>
  </si>
  <si>
    <t>1ded8bb9-157c-4d47-b112-eb945e7da5bd</t>
  </si>
  <si>
    <t>9c69f459-a63c-48a0-b224-b6bf549e57e6</t>
  </si>
  <si>
    <t>cf7ba610-b4a4-4762-88c3-4aa7527643e9</t>
  </si>
  <si>
    <t>85edb232-e817-400e-81b8-45b48446993e</t>
  </si>
  <si>
    <t>4cb34d94-b23e-4bd8-aaad-f4f1ddf914bb</t>
  </si>
  <si>
    <t>147c8f67-0319-43d7-a2f2-431468eb6ec0</t>
  </si>
  <si>
    <t>82e33f8b-8ef2-450f-af21-e388fca04440</t>
  </si>
  <si>
    <t>eac2a123-58fc-416d-ab36-0659663236d4</t>
  </si>
  <si>
    <t>dea4fa0c-d41c-49a6-bce5-0e7417aa17e4</t>
  </si>
  <si>
    <t>c6d0125a-94a5-48c4-a971-ea0e16e20ce6</t>
  </si>
  <si>
    <t>70bc88df-22f6-49e0-90f9-6c1369e6a5ce</t>
  </si>
  <si>
    <t>2597e234-c88b-407a-9dbe-bc8948f2c006</t>
  </si>
  <si>
    <t>2ca27d78-ddf7-4743-9597-a76945e0a4db</t>
  </si>
  <si>
    <t>a5ec6514-dea9-4fe3-96cb-5577e9f70e51</t>
  </si>
  <si>
    <t>9d142d9c-6e73-41b6-a90d-ccaa9e32e17f</t>
  </si>
  <si>
    <t>43d67263-3d52-4c75-89b0-b1f6f4fdabf5</t>
  </si>
  <si>
    <t>3e4b60b3-0d2c-4ec9-a9c4-02deaa75609c</t>
  </si>
  <si>
    <t>7b80162f-cd85-4fc9-9e46-6b49f916593c</t>
  </si>
  <si>
    <t>a8fb4add-8ff5-43a1-b934-2ebf511bb0da</t>
  </si>
  <si>
    <t>de361c99-7181-41da-b04c-5ce9861b8b04</t>
  </si>
  <si>
    <t>ea5f1361-f5b6-457f-ab18-a37d3630e656</t>
  </si>
  <si>
    <t>9bb4b468-b223-450f-8105-d3e1f5c568b9</t>
  </si>
  <si>
    <t>e6dc0b9c-2f2e-41bf-9871-8da8a2c103c4</t>
  </si>
  <si>
    <t>e03312c9-61a7-4944-914a-d1e72630f804</t>
  </si>
  <si>
    <t>42520dce-d2ed-48bc-87e2-2292e3ecdab5</t>
  </si>
  <si>
    <t>689c0d35-234c-4d97-a679-8c15b5bd0968</t>
  </si>
  <si>
    <t>9479ad0f-a066-4058-b157-65e04ee7e400</t>
  </si>
  <si>
    <t>9622e3f0-fee9-4435-8dc1-fab237d7f6fa</t>
  </si>
  <si>
    <t>433e46ec-0e37-47de-be6e-88cd7d8f0924</t>
  </si>
  <si>
    <t>87b06926-e522-4a60-b2fb-c03220741aa0</t>
  </si>
  <si>
    <t>6ccf1c29-147a-4194-b00c-b8de4f50daca</t>
  </si>
  <si>
    <t>6ec20803-17e9-4fee-a07e-e768a2690ac9</t>
  </si>
  <si>
    <t>85dbacc0-fec4-4313-ae77-4744dabdaee3</t>
  </si>
  <si>
    <t>61a32ddd-e108-4088-8cf0-d7a2d16b5bb7</t>
  </si>
  <si>
    <t>86c5523f-b64e-4eb6-84cf-35ca85cbe359</t>
  </si>
  <si>
    <t>687dc8fa-704a-4e91-a83b-e05340cb3bb6</t>
  </si>
  <si>
    <t>22262236-015a-40f5-b66a-fcc2dad2a3e4</t>
  </si>
  <si>
    <t>ceec5b2c-f3a4-477a-955c-60e9ccf158b0</t>
  </si>
  <si>
    <t>ab1a26bd-eb21-49bd-89cc-545fd8490797</t>
  </si>
  <si>
    <t>1d02b809-670c-442e-bec0-5a968ac2574c</t>
  </si>
  <si>
    <t>4d09cde7-96a7-4c02-b9e1-292def261f59</t>
  </si>
  <si>
    <t>d42a9669-003b-492a-949d-9a7b6f1a018b</t>
  </si>
  <si>
    <t>207d6753-5835-4ff9-897d-6f2605fc7ba4</t>
  </si>
  <si>
    <t>6194b290-de04-4ab8-96f8-a6e558913dc4</t>
  </si>
  <si>
    <t>e73152f9-a433-47f7-8908-4548599e6bae</t>
  </si>
  <si>
    <t>fcbc6c76-a714-4efa-9a88-08abd1953435</t>
  </si>
  <si>
    <t>221968e3-c847-4582-bc4c-2aee369ce689</t>
  </si>
  <si>
    <t>74fcee70-6d62-4fad-8dc0-4fbd7af141bb</t>
  </si>
  <si>
    <t>7eecc0ec-4d5e-4741-974d-f4323f81a5bc</t>
  </si>
  <si>
    <t>54b34349-6425-482b-96ca-1b2eb5904933</t>
  </si>
  <si>
    <t>7d22f57a-dd9c-4ad0-8dd5-bb8f695b7ee6</t>
  </si>
  <si>
    <t>251f2b07-71af-49d9-911d-575e8c491c7e</t>
  </si>
  <si>
    <t>5109413b-e121-40bf-987f-e279aafd7674</t>
  </si>
  <si>
    <t>df779f82-ab9d-4932-b1f3-799818148d58</t>
  </si>
  <si>
    <t>b4d11773-02ae-4353-b51a-4be1b250f0b0</t>
  </si>
  <si>
    <t>3885f378-70da-44d4-9d4a-59fdbe1e4859</t>
  </si>
  <si>
    <t>a73a6ffa-522a-4507-a732-9d436c040560</t>
  </si>
  <si>
    <t>4da1bcbd-a1ec-490b-9495-1c96bbc6db6a</t>
  </si>
  <si>
    <t>c85bfa8d-b9db-4689-9509-1474a0e446ec</t>
  </si>
  <si>
    <t>ca4a6e6d-d84f-4095-918e-6ad1890f96a3</t>
  </si>
  <si>
    <t>a3757fe2-e833-452b-a9cd-95f97cb1871f</t>
  </si>
  <si>
    <t>449315f9-ee7f-4678-88cf-bb599a0aff48</t>
  </si>
  <si>
    <t>44e52809-3058-4843-baf6-fe97bb24d801</t>
  </si>
  <si>
    <t>788f02a2-512b-41f8-a48d-4eadadacde1c</t>
  </si>
  <si>
    <t>0db2f01f-6f0b-4940-a6bd-b0404de21ffa</t>
  </si>
  <si>
    <t>61f9178c-1c70-4a4a-ba8f-9227366a1e3b</t>
  </si>
  <si>
    <t>b110b0d6-d7b7-417b-9951-7772972c0231</t>
  </si>
  <si>
    <t>b42dbebe-6d61-43a8-a4ba-ee1647ae26ac</t>
  </si>
  <si>
    <t>1c34997e-eee8-4ed4-98ec-b769d5dc4d26</t>
  </si>
  <si>
    <t>8e323f91-a728-4c75-9b81-f87c3d1c3a1b</t>
  </si>
  <si>
    <t>66dc0c5e-bc36-439f-a846-008f3e463786</t>
  </si>
  <si>
    <t>b3b1c62b-5125-4827-bb4e-a290acad5c84</t>
  </si>
  <si>
    <t>f958b968-422d-4428-9e3d-495ec08a2364</t>
  </si>
  <si>
    <t>3c0c3cbf-35ed-4d4d-bbfe-01b6a9fcd324</t>
  </si>
  <si>
    <t>da6a8e62-7d33-4564-bd47-361292cb3287</t>
  </si>
  <si>
    <t>b248e6f6-0281-498c-8bfe-c2931c96f678</t>
  </si>
  <si>
    <t>038da89e-f747-4b63-b019-325d1dcf12ae</t>
  </si>
  <si>
    <t>3a8a664d-749d-4659-bcff-4f0bc81822e7</t>
  </si>
  <si>
    <t>24535a29-aa6d-406f-85c0-562138a5e2db</t>
  </si>
  <si>
    <t>f7466ac1-435f-4b8a-96a3-40274310ab5a</t>
  </si>
  <si>
    <t>4a4fc74b-d6f2-4267-bff3-4da43d479da2</t>
  </si>
  <si>
    <t>8b42a069-0d54-4bc2-8045-5df6a8acd794</t>
  </si>
  <si>
    <t>67111496-32d9-4b0a-8156-dd1747a2d484</t>
  </si>
  <si>
    <t>b574629a-e201-4b91-9dcb-0b649bb7ee90</t>
  </si>
  <si>
    <t>22818359-7a32-426c-99f5-68392422b779</t>
  </si>
  <si>
    <t>6b525333-7594-445c-a67a-b4e4399958c3</t>
  </si>
  <si>
    <t>80f2fb0f-1494-4a3c-bd42-8ca71b8d6722</t>
  </si>
  <si>
    <t>d74ed832-a818-47a1-b310-e10adf571c31</t>
  </si>
  <si>
    <t>5340a8ad-0839-403a-b6ca-3f7961948c41</t>
  </si>
  <si>
    <t>a8da65c3-e573-4d2e-927b-29b828477a5a</t>
  </si>
  <si>
    <t>23fccdf5-7794-43dd-87c6-dada038ebd32</t>
  </si>
  <si>
    <t>820f43de-5db0-413c-9f4c-e2be746a6c00</t>
  </si>
  <si>
    <t>3a6a59ee-c448-47e2-845d-5e57c880729a</t>
  </si>
  <si>
    <t>50ea7297-3c3d-4508-965f-683dfccb52b2</t>
  </si>
  <si>
    <t>c41ec0b4-37c6-4228-b752-6c5a38d7369d</t>
  </si>
  <si>
    <t>a5a24dba-528a-4b0b-8acf-2ded4025c79d</t>
  </si>
  <si>
    <t>c1bb5363-a713-40ba-9f06-cfa937544e5a</t>
  </si>
  <si>
    <t>5479e0ba-ac9e-4289-8070-7840a9e4ee99</t>
  </si>
  <si>
    <t>f449864a-2ad1-4411-a97c-038feb137104</t>
  </si>
  <si>
    <t>a3c03483-fbca-414e-a0b1-263e00c629ca</t>
  </si>
  <si>
    <t>64269b6a-f341-4de2-a0d8-e2152928fb81</t>
  </si>
  <si>
    <t>574234e8-a811-4f15-8242-9c2484107df8</t>
  </si>
  <si>
    <t>ee1407e0-7d77-45f4-ac9c-5869764b976f</t>
  </si>
  <si>
    <t>52d3200c-d121-4e39-91b9-cb84b4e04782</t>
  </si>
  <si>
    <t>9a7d5296-23df-42db-83be-2a430e2ddc2c</t>
  </si>
  <si>
    <t>97d7fef2-983e-4f34-842f-cf85e4334c75</t>
  </si>
  <si>
    <t>977c8d81-7520-48d6-9e77-813498bb883c</t>
  </si>
  <si>
    <t>f52fa7e8-35ea-4d9d-8d7d-530236ac2643</t>
  </si>
  <si>
    <t>53b50ac1-d04a-4206-9646-11c91508a205</t>
  </si>
  <si>
    <t>42928b8a-f0d2-4273-9080-369c79084d75</t>
  </si>
  <si>
    <t>c690c2a1-d628-416d-91cc-e63cdd536801</t>
  </si>
  <si>
    <t>72d2e557-30c8-4500-8c67-67219265abe2</t>
  </si>
  <si>
    <t>a81991d7-b2cc-4b06-a311-219d9ddadd26</t>
  </si>
  <si>
    <t>fb6f9104-d1c8-495c-8272-490f3d123b1a</t>
  </si>
  <si>
    <t>9cbed491-9f5d-4904-bcc7-b1ad29a9a49d</t>
  </si>
  <si>
    <t>74822baf-29a2-4cd1-8c92-5b4044671d5b</t>
  </si>
  <si>
    <t>573fdc10-c789-4cbc-be0f-c711f4aba159</t>
  </si>
  <si>
    <t>072e86f1-4548-4bfb-8391-947e92bf6d3a</t>
  </si>
  <si>
    <t>1c452ca2-5188-4715-98d5-d73132125b08</t>
  </si>
  <si>
    <t>1d6adb03-ffbd-4294-a11f-e7474a33af9d</t>
  </si>
  <si>
    <t>a722e3b8-6e0f-4af0-a453-4f5e48c86042</t>
  </si>
  <si>
    <t>adff6453-cdfa-434e-9237-9bb35cbec00a</t>
  </si>
  <si>
    <t>80833bce-7e5c-4aa6-ac65-87204df85f22</t>
  </si>
  <si>
    <t>0fd77ab1-29f7-4d31-a230-2a7a3b403b8b</t>
  </si>
  <si>
    <t>eea799ca-6500-4fa4-979a-70979c65de4b</t>
  </si>
  <si>
    <t>36814a76-6450-44a8-9d52-38bf7885b7be</t>
  </si>
  <si>
    <t>6445e58e-5fb7-4262-9064-6de34ab22340</t>
  </si>
  <si>
    <t>13c4dce9-ce0e-4e7f-8e43-d0235eebbab6</t>
  </si>
  <si>
    <t>f8c67c42-e527-4897-883f-675ab1af9ba4</t>
  </si>
  <si>
    <t>d8f93913-5aae-476f-b972-3e9dac680358</t>
  </si>
  <si>
    <t>21fb9f00-18b5-4b75-bbdd-674ad259f396</t>
  </si>
  <si>
    <t>b17df726-18d8-44a3-8135-2b0e2b74802b</t>
  </si>
  <si>
    <t>e44f2414-6929-45e7-b0ca-e0d35eb0513d</t>
  </si>
  <si>
    <t>bb971de2-ba63-47b4-86e0-845c364837a7</t>
  </si>
  <si>
    <t>f7771e12-0142-49c3-9178-0e271723de01</t>
  </si>
  <si>
    <t>d97d4f12-d902-4f3c-aa7e-041c16bd6f71</t>
  </si>
  <si>
    <t>7e75cf60-93d3-4d79-87c6-fb9100df17cc</t>
  </si>
  <si>
    <t>0b948f75-e81c-479a-9e7d-58db5ac595c3</t>
  </si>
  <si>
    <t>d840b725-0491-4cca-9114-cb8f45d63bee</t>
  </si>
  <si>
    <t>c8bcc0fc-d780-4c97-8628-9470d36cc764</t>
  </si>
  <si>
    <t>3823ae00-7ce5-44fc-b32a-7fc7a8b11039</t>
  </si>
  <si>
    <t>17019a4d-5225-49b5-b620-4405a2259b8b</t>
  </si>
  <si>
    <t>34327471-066d-4aac-b5e9-f0521256a418</t>
  </si>
  <si>
    <t>70caf794-f235-48f2-a02a-325f5ea42ccb</t>
  </si>
  <si>
    <t>23527cbd-6aec-4b29-88d0-c7d4e0a22966</t>
  </si>
  <si>
    <t>046c5772-6a89-4c4e-8feb-d8013fa6337d</t>
  </si>
  <si>
    <t>568b587c-4cf2-45d0-94cd-c329f5442909</t>
  </si>
  <si>
    <t>d8c2c4a5-77b0-44d8-9f2b-a30458311b3d</t>
  </si>
  <si>
    <t>b69f0a9b-6f8f-4c0d-8791-dfaf8ecbadd7</t>
  </si>
  <si>
    <t>44870bab-8bcf-404e-b0ba-a0f99d0b24aa</t>
  </si>
  <si>
    <t>ba3e19b0-730b-4116-86d0-183def05fff4</t>
  </si>
  <si>
    <t>af06fd1d-7705-447d-ab42-4340711699b9</t>
  </si>
  <si>
    <t>677ddb83-621f-4a5d-9509-b42f8f214e61</t>
  </si>
  <si>
    <t>5e3ca964-5cff-4eec-9eab-b8ec4f0d45ba</t>
  </si>
  <si>
    <t>4f6329db-3199-4be8-86e8-6be877c77fd4</t>
  </si>
  <si>
    <t>e2ffb60a-a58e-4730-9cee-219d1b13ada8</t>
  </si>
  <si>
    <t>79ab3a0f-6532-4921-ac80-403eb9f4f553</t>
  </si>
  <si>
    <t>406a18c2-cf1f-479b-8b05-999ef0ce6c74</t>
  </si>
  <si>
    <t>03e39dcd-ecb3-4707-a5e8-3294cacf2bec</t>
  </si>
  <si>
    <t>c3ba98a1-7d63-46a8-bb3a-27273b3fb9c8</t>
  </si>
  <si>
    <t>21cfdb29-c99a-474d-b2b1-1c77ccf292e3</t>
  </si>
  <si>
    <t>3eaf4e42-7601-4421-8054-b8cbfe5d62b4</t>
  </si>
  <si>
    <t>0eccca23-74a2-4314-aa87-457f36de1475</t>
  </si>
  <si>
    <t>346e2c45-42f8-4c45-aff3-45bd0d71761a</t>
  </si>
  <si>
    <t>f96e5292-371b-42ea-b056-0a56f97c258a</t>
  </si>
  <si>
    <t>0b3848ab-5024-4377-981f-a0c6259895e4</t>
  </si>
  <si>
    <t>38898b98-6fc3-482a-9701-286f30e79eba</t>
  </si>
  <si>
    <t>7ad24403-f0e4-49cb-940f-4626118b644f</t>
  </si>
  <si>
    <t>7444549a-941f-4846-9d74-25ac0aeed893</t>
  </si>
  <si>
    <t>3a6df7f9-5ec1-4382-bd83-cd5acf5b9cb0</t>
  </si>
  <si>
    <t>ed92651e-5150-4616-865d-899361c98138</t>
  </si>
  <si>
    <t>86c76757-54fe-4f77-b2b7-0058932c5f91</t>
  </si>
  <si>
    <t>7424e5be-2955-4aa8-9123-11d2e1ef2974</t>
  </si>
  <si>
    <t>c808e821-f11f-43f4-b3af-ec74a0abacda</t>
  </si>
  <si>
    <t>14740b0f-565b-44ca-bf5b-ffb4528ac90f</t>
  </si>
  <si>
    <t>88da3ef0-8062-470f-b9e9-183005dff3f8</t>
  </si>
  <si>
    <t>631109a8-5c0f-4d58-b133-379ae5792e3b</t>
  </si>
  <si>
    <t>4ced8f83-fd33-47fe-885e-0d045ecfd55d</t>
  </si>
  <si>
    <t>81cc5a6b-020b-430f-9a84-bb8978bb5aea</t>
  </si>
  <si>
    <t>08b88d70-6552-4807-9b9f-eab6c609282f</t>
  </si>
  <si>
    <t>60319c30-cfe2-41d8-9457-a283448d16ca</t>
  </si>
  <si>
    <t>7daea0a1-381c-439f-bec8-8b1a7e120c1f</t>
  </si>
  <si>
    <t>1bf37cb2-2a4b-4a57-a6c8-238852203fa2</t>
  </si>
  <si>
    <t>d2b4aafd-6086-4a3d-997e-0819f06c1c2e</t>
  </si>
  <si>
    <t>05d29e01-effc-4729-9f50-31a6b88e1da4</t>
  </si>
  <si>
    <t>6d4b2d00-8aa5-4593-8d3e-344221b1122f</t>
  </si>
  <si>
    <t>27c8e00a-b161-4cfe-9548-949be8324069</t>
  </si>
  <si>
    <t>37638385-fb99-4353-8f3b-91b784b176ee</t>
  </si>
  <si>
    <t>e7d35932-380c-4c0b-85c5-b7f5a214697f</t>
  </si>
  <si>
    <t>ae3ad83e-1baf-4d0b-8be2-b30a0c0ee9e2</t>
  </si>
  <si>
    <t>f59f6c4b-a981-4e42-bef5-cc391cbf1984</t>
  </si>
  <si>
    <t>8129a1b0-e949-4ddb-8bcf-69b1d9376f4e</t>
  </si>
  <si>
    <t>f8a8b903-ceaa-404e-be7f-eb60fd266b8f</t>
  </si>
  <si>
    <t>50cd14b8-1e6d-4d00-8878-6861bdf28855</t>
  </si>
  <si>
    <t>ec102972-0bbc-43ec-a5a9-18fc51c75abf</t>
  </si>
  <si>
    <t>a4a4e665-4c20-426f-91b7-bf718d07ca8b</t>
  </si>
  <si>
    <t>b7968c3a-66d4-4ca2-80af-4006e70677c3</t>
  </si>
  <si>
    <t>a7d3985d-b7a5-492d-9c44-f9fbccd5ec95</t>
  </si>
  <si>
    <t>f8fb280a-026f-48f9-b96c-d76ad2bdff79</t>
  </si>
  <si>
    <t>fb65e1de-ba31-4627-8190-7098042ab123</t>
  </si>
  <si>
    <t>26265296-79cf-41a3-94db-0f3641b70f59</t>
  </si>
  <si>
    <t>9848c7a2-f0b9-4aba-8ba9-e526dbddc87e</t>
  </si>
  <si>
    <t>921796ff-3f07-4a9a-84f2-009f1388190c</t>
  </si>
  <si>
    <t>22b89fcb-f871-46be-a6dc-c4dd661e776b</t>
  </si>
  <si>
    <t>afe485e8-cb15-4c46-aee6-525bbe1869cb</t>
  </si>
  <si>
    <t>491f6e52-90ee-45bc-ac28-4a00adcc49eb</t>
  </si>
  <si>
    <t>8f05d79d-1d98-445d-b087-8fd8d3c3afd5</t>
  </si>
  <si>
    <t>ef1f2411-a2e9-4b19-a676-f6926a8d9b76</t>
  </si>
  <si>
    <t>71e0e0b9-f7b4-4889-b075-d7fa96c281f5</t>
  </si>
  <si>
    <t>9112d423-2e63-40f9-9c37-75f68cd5cdf4</t>
  </si>
  <si>
    <t>82d4084a-516b-42a4-b819-064770089b67</t>
  </si>
  <si>
    <t>8aa3f997-4918-4a1e-b4d1-769221347f1f</t>
  </si>
  <si>
    <t>005a70ee-8a18-48bc-820d-2072549a558b</t>
  </si>
  <si>
    <t>88001dd2-67d3-4e4a-a28e-9c7d3a552819</t>
  </si>
  <si>
    <t>1252b45d-5aa6-4e0d-9a06-acf5f12d1804</t>
  </si>
  <si>
    <t>825ebd73-2d38-4f6c-b451-0a04d96fd7e2</t>
  </si>
  <si>
    <t>93b51116-077d-4fde-821c-0272f7f180a6</t>
  </si>
  <si>
    <t>79279619-210a-455a-8b4e-632b520a74e3</t>
  </si>
  <si>
    <t>dc76949f-79e2-42b0-84ee-b2a339ed7858</t>
  </si>
  <si>
    <t>c8fda385-9916-4a70-9bbe-abeab5270b92</t>
  </si>
  <si>
    <t>2dfd0253-28cd-41bb-a6ab-8d8a6ffc5b6f</t>
  </si>
  <si>
    <t>a08945e0-cfa4-4159-ac0b-9d95f048edb7</t>
  </si>
  <si>
    <t>4850b526-4dae-470c-9c28-06583ed65851</t>
  </si>
  <si>
    <t>9e71eadb-4178-43c4-b558-b786562997f2</t>
  </si>
  <si>
    <t>4ab36ccc-0a6f-4f67-8bf7-2bdab568ce1b</t>
  </si>
  <si>
    <t>f92fcf61-59e1-4caf-bb77-f3573e6f7e24</t>
  </si>
  <si>
    <t>7d5a378c-a397-4fe6-8e01-5cca9f6b1b79</t>
  </si>
  <si>
    <t>0468bda3-632d-4619-8481-9a724e7af1e5</t>
  </si>
  <si>
    <t>b73ceef5-1e39-4736-84b9-48769dfb1fbd</t>
  </si>
  <si>
    <t>2d55155c-f4fa-4e99-b629-0f4c9adda989</t>
  </si>
  <si>
    <t>3c913572-65fe-4168-b4c5-1a6eee4c0e32</t>
  </si>
  <si>
    <t>2867cc5a-090d-49a7-b0fb-1e674bfe4f85</t>
  </si>
  <si>
    <t>2d07c35f-86f9-42ce-b2cf-83016657efa2</t>
  </si>
  <si>
    <t>6e510ad5-d7b9-4fff-ac48-47946bd30274</t>
  </si>
  <si>
    <t>7f6cbb61-d93d-4259-bd2b-85fc8a3d072a</t>
  </si>
  <si>
    <t>2d8d028c-cb75-4821-8d20-c2c9b5afeada</t>
  </si>
  <si>
    <t>ab6b019b-04b6-43e7-a3da-fccc4d91ddb8</t>
  </si>
  <si>
    <t>f72bd634-81b0-4d8f-b39e-247088f37086</t>
  </si>
  <si>
    <t>c0ab07df-fc02-4316-9d0b-ff21718cf747</t>
  </si>
  <si>
    <t>1a84db04-a27f-4f1d-834c-6f0cb5de6c57</t>
  </si>
  <si>
    <t>41001fa4-63e4-4275-9737-03da373feb55</t>
  </si>
  <si>
    <t>f759cc73-ead6-4d93-a48f-58bf2423caab</t>
  </si>
  <si>
    <t>50cb7755-e459-4cfe-8cf5-0f3118750e68</t>
  </si>
  <si>
    <t>00edf2d1-9b09-4263-b722-4021daf0bac9</t>
  </si>
  <si>
    <t>91154bcf-133c-4688-9bbc-a76d2b189db3</t>
  </si>
  <si>
    <t>dd27ce03-0e02-44ec-8c03-7e3a87703ab0</t>
  </si>
  <si>
    <t>df38dd11-69de-4525-8c6f-49fe0b6fc41c</t>
  </si>
  <si>
    <t>6a753c81-6817-468e-b54a-c21b20cb3663</t>
  </si>
  <si>
    <t>9a96121f-b268-4712-9ce2-50190b8d2c65</t>
  </si>
  <si>
    <t>4d3b7068-32be-4769-b091-b498202f93d8</t>
  </si>
  <si>
    <t>953c40d7-6c0b-4138-a81f-f046fa92fb75</t>
  </si>
  <si>
    <t>39504dad-f105-459c-812d-5b0d23bb90c7</t>
  </si>
  <si>
    <t>5db8b99d-7bd2-483f-bd8a-e96d2cd20311</t>
  </si>
  <si>
    <t>231aaf0e-d373-48b7-976b-1c10cab9fe18</t>
  </si>
  <si>
    <t>51bd3f5c-1870-41c3-a2d9-afbb9e4351f8</t>
  </si>
  <si>
    <t>bb58c835-5a06-4619-acbd-4d8e6b8aff80</t>
  </si>
  <si>
    <t>01349e48-df46-4aa1-8dda-ce2077d94b2c</t>
  </si>
  <si>
    <t>adb786aa-4157-4937-aa09-5e2a6154a086</t>
  </si>
  <si>
    <t>c3d3f130-3a63-497e-97d2-7a25a153ab43</t>
  </si>
  <si>
    <t>b550bcf9-6483-49a4-b1cc-bc27ed381c26</t>
  </si>
  <si>
    <t>54146b55-865c-4264-9600-709a13e29aac</t>
  </si>
  <si>
    <t>e2068e1c-0798-4061-af41-eb933b6138ce</t>
  </si>
  <si>
    <t>8ec82a34-087d-48db-b079-05c5c6e027bc</t>
  </si>
  <si>
    <t>5f613b8c-d1e2-4374-915e-2488613135a8</t>
  </si>
  <si>
    <t>6230584a-5438-46d7-82b8-19cf7a76cfb0</t>
  </si>
  <si>
    <t>47a6e25b-f418-4cdc-afa6-9088ef1b2ed9</t>
  </si>
  <si>
    <t>02b3292e-edd9-4dac-9c27-72828c701851</t>
  </si>
  <si>
    <t>375d0362-bcbd-4250-b858-f3d9ce1dfb39</t>
  </si>
  <si>
    <t>61769284-6347-4ab7-8453-a5618b228600</t>
  </si>
  <si>
    <t>8de1884c-ee6f-41f8-8cde-b1383d803f1c</t>
  </si>
  <si>
    <t>7ea380bd-9c3a-46ce-907f-94b94c163323</t>
  </si>
  <si>
    <t>060cf32f-6683-4b67-a6c6-b5a06b7c6bdd</t>
  </si>
  <si>
    <t>09c52d9c-a28b-4660-89c3-43d2b99832fd</t>
  </si>
  <si>
    <t>b6aafbae-4560-4a68-934e-209dfbec76dc</t>
  </si>
  <si>
    <t>510d7a6e-954a-4f1e-a8b8-3f0debd3343e</t>
  </si>
  <si>
    <t>8e044aeb-e763-4ea4-81ac-24960a8dcb70</t>
  </si>
  <si>
    <t>29053055-a4c2-465a-b5c0-0503f0201175</t>
  </si>
  <si>
    <t>406b64e4-e11a-4892-bf84-e521b573ab77</t>
  </si>
  <si>
    <t>d76a54f3-d05c-498c-aa91-9f60cdbda22f</t>
  </si>
  <si>
    <t>8d0415fe-ee1a-4a08-b40a-183ce13c3464</t>
  </si>
  <si>
    <t>0850e7c1-bb9d-4d17-9328-714c73e7c4e9</t>
  </si>
  <si>
    <t>e79c4cb3-0b8e-4e84-aa61-5121361de3fb</t>
  </si>
  <si>
    <t>ca9e9f59-da6c-4e1c-b9aa-a79dfb2d3a92</t>
  </si>
  <si>
    <t>55580f01-eeef-49a9-bad2-b1a388056ace</t>
  </si>
  <si>
    <t>4956dab5-2045-40ba-bfa0-e7fc2b5fd044</t>
  </si>
  <si>
    <t>20f92f88-266e-43fa-beca-65530c951776</t>
  </si>
  <si>
    <t>126023e3-5d7e-41e4-bdab-2999b8c7e1b0</t>
  </si>
  <si>
    <t>8346b0a7-0308-4312-845e-19ea0dd4abe4</t>
  </si>
  <si>
    <t>c0c2da4f-a520-449e-9835-bac43bc66a0e</t>
  </si>
  <si>
    <t>f13b72c8-f515-46ad-8367-5be5fd825dc2</t>
  </si>
  <si>
    <t>9ffb155f-0f7e-4815-8e27-3ba6b529ab98</t>
  </si>
  <si>
    <t>a179b9ed-9f36-41c7-b0fc-76e6877707e8</t>
  </si>
  <si>
    <t>e0e687c1-d904-4091-bfb6-a419e13e8819</t>
  </si>
  <si>
    <t>47ed6f02-50d5-4e36-b108-fe0ef577dfd0</t>
  </si>
  <si>
    <t>7a6ae4b9-95c9-4d59-9dd6-393b796d95a1</t>
  </si>
  <si>
    <t>6504bddf-370b-4543-850c-0d9e7f53b320</t>
  </si>
  <si>
    <t>77d45974-fa64-4211-a9d4-9b011e7d78e3</t>
  </si>
  <si>
    <t>6e13f2e2-1bf0-42f7-9041-0322e040a0bc</t>
  </si>
  <si>
    <t>483d9959-7d0e-4acf-bd60-58dc197a516f</t>
  </si>
  <si>
    <t>53048b7e-81fd-4de8-a4f0-14f1a604f2d7</t>
  </si>
  <si>
    <t>04f43430-cf9b-4055-8890-b78ecc6695fd</t>
  </si>
  <si>
    <t>512e59b5-5039-4bbe-ba18-be960b4afcfe</t>
  </si>
  <si>
    <t>be2d978a-3016-4acf-9125-19ac05da7c18</t>
  </si>
  <si>
    <t>40ffd30a-67d9-403c-8611-71147d50f99a</t>
  </si>
  <si>
    <t>1a241328-ed3e-417e-b37e-301fdc4c7d94</t>
  </si>
  <si>
    <t>d9ac0b10-6bd6-4175-8c3d-ec5b2add78ac</t>
  </si>
  <si>
    <t>532acdcd-4935-4116-9b51-87aab17fb9c0</t>
  </si>
  <si>
    <t>db705214-a03f-4625-86fa-687f7320e775</t>
  </si>
  <si>
    <t>a98966a4-b074-4c06-91de-4682a9e484b9</t>
  </si>
  <si>
    <t>01b191a4-c97f-4e6b-aa2c-8db2c7ceb473</t>
  </si>
  <si>
    <t>463ab4ec-2b4d-4730-b62b-4b267f1ea6fe</t>
  </si>
  <si>
    <t>95aa1a18-c72d-4f77-b0cb-62c0d8fc5127</t>
  </si>
  <si>
    <t>82ab099b-0fe3-4c07-8b4d-11c5ea2878bd</t>
  </si>
  <si>
    <t>2ebdf12b-149e-4725-8929-74519fd20ec7</t>
  </si>
  <si>
    <t>4592cad6-6ba2-40ba-972c-74430c204a1e</t>
  </si>
  <si>
    <t>c3c844fb-3f2c-4929-9315-8fac63949d05</t>
  </si>
  <si>
    <t>6cc5f642-61fa-4f5c-b32c-921a1fc477e4</t>
  </si>
  <si>
    <t>b54a471f-5add-4b74-b55d-930ef50febe2</t>
  </si>
  <si>
    <t>3f1c8656-0d4a-46df-ac92-46e940ceb9de</t>
  </si>
  <si>
    <t>0eb68d77-ebdd-46a9-a6dd-2367d4035199</t>
  </si>
  <si>
    <t>542b1b2f-1ab7-47d5-885b-0ca8e757d752</t>
  </si>
  <si>
    <t>706d60cc-7615-4dcd-8dbf-5ad805a013d9</t>
  </si>
  <si>
    <t>671f68c8-9878-4d5b-9fa9-427334abafc2</t>
  </si>
  <si>
    <t>f154558b-2140-4754-83f6-bae597c2bd1e</t>
  </si>
  <si>
    <t>5b52d7a7-2e27-469e-aa10-a45460526f88</t>
  </si>
  <si>
    <t>52b750db-806b-4d6d-9af0-050660624b89</t>
  </si>
  <si>
    <t>2558b66d-7f4b-44fc-9173-8c73aad0411d</t>
  </si>
  <si>
    <t>c5d8bd4e-ed75-45fc-b306-e9da0a997985</t>
  </si>
  <si>
    <t>e06c2ad6-b261-4a86-8992-999edf4d458a</t>
  </si>
  <si>
    <t>1e38fcba-cce6-483a-86f3-2f603870b0c7</t>
  </si>
  <si>
    <t>74c0b359-7999-4ed4-acc7-d375160b207e</t>
  </si>
  <si>
    <t>e1d5d292-88b5-48a8-92fd-6e65ee506de9</t>
  </si>
  <si>
    <t>73d3914f-a9b0-4a51-a806-0ddc09b93065</t>
  </si>
  <si>
    <t>9d91d3fa-4a45-40cc-ae89-5040ec97591d</t>
  </si>
  <si>
    <t>b822a9ac-3bb0-44d9-aedb-74d8f2b9c744</t>
  </si>
  <si>
    <t>2d4b7f8b-a853-41d2-9c4f-298822f4963d</t>
  </si>
  <si>
    <t>c3e1c3cc-8213-4350-9e3e-aee7541adf64</t>
  </si>
  <si>
    <t>23fbdb4e-77c5-4929-a2ce-2885173bdc33</t>
  </si>
  <si>
    <t>0eb12082-b481-4ebb-a4c7-dcce601353ba</t>
  </si>
  <si>
    <t>f803edca-45d7-43e9-8ea2-45aaeb8d257a</t>
  </si>
  <si>
    <t>a4f24db9-1555-424e-a015-0962608d1059</t>
  </si>
  <si>
    <t>1bb68a89-ca8e-49c8-a7ce-8bc6c87c2abb</t>
  </si>
  <si>
    <t>209f4524-8aeb-4a3c-90dd-2536e86fade8</t>
  </si>
  <si>
    <t>c9aede24-acad-4a92-bb22-99e2ec4203d9</t>
  </si>
  <si>
    <t>e97a212b-cb3f-42dc-8d16-bc7ea943666c</t>
  </si>
  <si>
    <t>ebe2cf23-0fe2-46f0-8aa0-00df2d8defe4</t>
  </si>
  <si>
    <t>4f06c466-1412-47ee-8f3c-7b1c132a80da</t>
  </si>
  <si>
    <t>81af9686-3985-4d33-9bee-f70bf932070e</t>
  </si>
  <si>
    <t>4bc340d8-e061-4f82-a424-09c07af663e2</t>
  </si>
  <si>
    <t>6f814532-86e1-4baf-8424-ea32c21ac9b9</t>
  </si>
  <si>
    <t>8dd2d39d-0604-4834-870f-48b53ef563b9</t>
  </si>
  <si>
    <t>b2628ad7-faa2-4092-a812-9ac0e9d8d162</t>
  </si>
  <si>
    <t>fdc4063e-2299-4645-a221-ae05522e97b0</t>
  </si>
  <si>
    <t>2072865e-2410-4c43-b2c3-537189f767ac</t>
  </si>
  <si>
    <t>b65020e5-928c-4c1a-bf6b-d1b81c92377a</t>
  </si>
  <si>
    <t>55a31e7b-8faa-4f25-b416-edd02a00961f</t>
  </si>
  <si>
    <t>3b0f0e72-e1ee-4db1-9c02-ca5e537993e4</t>
  </si>
  <si>
    <t>d57c3b1d-6e48-4fdf-a0ec-82cf8435a798</t>
  </si>
  <si>
    <t>20a3ba2d-c8dc-478b-a11f-050dfefd0024</t>
  </si>
  <si>
    <t>7afd324c-a143-4d2c-8f74-377bb39e38e9</t>
  </si>
  <si>
    <t>e0e10734-7abc-4c1c-a2ae-66780124c1df</t>
  </si>
  <si>
    <t>1a42b809-049b-44e3-9cc0-74f84ade7771</t>
  </si>
  <si>
    <t>18f6dedf-6934-4026-9912-8f878263badc</t>
  </si>
  <si>
    <t>3c3cf535-93c9-4733-83b3-89a6198af02f</t>
  </si>
  <si>
    <t>2d065551-80c5-492e-b80b-d7008414e988</t>
  </si>
  <si>
    <t>63a8ed56-08a7-43f1-a96f-ffc8174b7b40</t>
  </si>
  <si>
    <t>269a22c1-011e-4c4d-8775-7f2c8a820acd</t>
  </si>
  <si>
    <t>39e0fee3-7539-4b85-842c-e55bd073f5db</t>
  </si>
  <si>
    <t>65108f3c-47c5-44c0-96be-51b8c2b97a3f</t>
  </si>
  <si>
    <t>66ad4e0c-e7bc-4ec2-a12a-e70e2c83a691</t>
  </si>
  <si>
    <t>8b8286b6-1e7b-4ff2-b100-d8e4cfd84cc6</t>
  </si>
  <si>
    <t>9053eaa4-1947-4847-a1da-6c9b102a1687</t>
  </si>
  <si>
    <t>4982421c-67c5-4f6a-989e-02b15eecadd4</t>
  </si>
  <si>
    <t>5645daaa-e595-46e5-9d1c-fbff8a9538b5</t>
  </si>
  <si>
    <t>6c0a3761-c950-4868-b8a9-a7c4ad0055e0</t>
  </si>
  <si>
    <t>4e288e14-070a-43d2-b1a2-418fb865c8a4</t>
  </si>
  <si>
    <t>352fb923-3b15-4b70-a87b-8c03139472e7</t>
  </si>
  <si>
    <t>74b7577e-5491-4534-901d-f2728d99f4c0</t>
  </si>
  <si>
    <t>61a1adef-75cb-4459-b8aa-de864e8f50c2</t>
  </si>
  <si>
    <t>13c2b0f0-74b4-42ce-a2df-a685467e5145</t>
  </si>
  <si>
    <t>c7b0e82c-05d7-4dd3-bc6c-8798305cf2fc</t>
  </si>
  <si>
    <t>e4d4d5c5-7706-4102-9d2c-2a3da362f7cd</t>
  </si>
  <si>
    <t>ba5ae88b-e28b-45a0-abe2-c78702e38ea7</t>
  </si>
  <si>
    <t>97645c63-34b7-45b0-9b1e-f279557ab82a</t>
  </si>
  <si>
    <t>ef0acd32-d7c3-4fdd-b4a2-5ab73ca249e7</t>
  </si>
  <si>
    <t>aa3d5a19-a8bf-4328-88a5-068308952468</t>
  </si>
  <si>
    <t>e472817d-5c93-4cf7-8808-0a0461905f03</t>
  </si>
  <si>
    <t>897747b8-a2eb-4ef8-99ec-fe6fb9dce888</t>
  </si>
  <si>
    <t>d4165eb8-78e0-4c6d-9ebb-5c42d2ccaced</t>
  </si>
  <si>
    <t>af01607f-96ab-4d2c-81b5-e5f5d798a23a</t>
  </si>
  <si>
    <t>6b7db07c-c40f-477a-b4b6-44acc4c26e45</t>
  </si>
  <si>
    <t>3d1038ce-67df-4d89-9e75-da37c05dcb9f</t>
  </si>
  <si>
    <t>070ef79f-ccbc-4e88-a26a-1a143a2bc295</t>
  </si>
  <si>
    <t>44b6d14e-c869-4c12-909b-3090f918564b</t>
  </si>
  <si>
    <t>cf6d31e3-3fb6-469f-aaf9-96e05703a155</t>
  </si>
  <si>
    <t>770bd30b-a5cb-47af-9a85-c3f432058d56</t>
  </si>
  <si>
    <t>70678a16-3d7a-411d-9bc3-b4061575ad6a</t>
  </si>
  <si>
    <t>8bca94aa-6f0a-4438-bd1d-7da106db8438</t>
  </si>
  <si>
    <t>b4ffe511-3478-4740-9498-390f2dcd4d62</t>
  </si>
  <si>
    <t>7b072372-ddca-413b-9343-69f21d94bd2a</t>
  </si>
  <si>
    <t>7fcbd76a-6a90-4fca-a9ee-3049b2dc84d9</t>
  </si>
  <si>
    <t>0daa6af3-6934-4eb7-a525-2eeeb5a92a18</t>
  </si>
  <si>
    <t>0ed9ddae-3f8f-45f5-87e1-15f3f18fa44e</t>
  </si>
  <si>
    <t>f695a787-8205-4594-b1b5-e29e03ae439d</t>
  </si>
  <si>
    <t>4af62798-8404-4991-9570-6b64f6df0ac8</t>
  </si>
  <si>
    <t>cb954d9f-6aeb-43bf-970c-d3292d63ff4a</t>
  </si>
  <si>
    <t>53de8511-defd-41da-ba57-aadcd33d95b5</t>
  </si>
  <si>
    <t>95f7ed9d-6d9a-4260-8aae-43c5067814e4</t>
  </si>
  <si>
    <t>4889c42e-bd21-4474-bacb-165085424b0f</t>
  </si>
  <si>
    <t>65475a92-c6bb-4021-b099-8045f029b962</t>
  </si>
  <si>
    <t>af6a5635-b292-4402-b1e7-b392538d38f3</t>
  </si>
  <si>
    <t>d346a30c-bf0f-4cc9-ae76-f183898bb115</t>
  </si>
  <si>
    <t>f028c8d3-dbd1-4383-b95b-c9031b5e25e8</t>
  </si>
  <si>
    <t>15c1227d-72b3-4a38-88f2-e5f0a41f90dd</t>
  </si>
  <si>
    <t>d2e4af73-2f5b-4f55-a215-76081d279821</t>
  </si>
  <si>
    <t>40ba5008-5a68-4443-ac86-ba3636eb8ad2</t>
  </si>
  <si>
    <t>f70bdb1d-89c6-444a-9abe-67969b8999eb</t>
  </si>
  <si>
    <t>98ace4c0-f19e-4352-8132-5fbd149d81ef</t>
  </si>
  <si>
    <t>52ad1b8e-5497-46ae-9568-927a728d0c85</t>
  </si>
  <si>
    <t>57875b37-b72d-429b-81d6-04b7a8361cd3</t>
  </si>
  <si>
    <t>e05a1393-0e02-42a8-afcb-709cd8afbb61</t>
  </si>
  <si>
    <t>e4021afa-26fb-4a6a-b2c7-f2616f14eaf1</t>
  </si>
  <si>
    <t>883f1142-50e4-4905-a471-841459a67d83</t>
  </si>
  <si>
    <t>05cf7652-6cf2-481e-994b-d2e184c6fe2b</t>
  </si>
  <si>
    <t>927e5494-b243-4101-a765-195ae8370653</t>
  </si>
  <si>
    <t>13d31ed7-a4e1-45cb-a23a-1829938f59c5</t>
  </si>
  <si>
    <t>52ae2ede-53b9-4687-9c9a-d6de25c882b7</t>
  </si>
  <si>
    <t>d12c7b33-073c-489d-99a1-f61396b504d7</t>
  </si>
  <si>
    <t>6f5e38b3-d000-417c-8c63-d7a7aff01aca</t>
  </si>
  <si>
    <t>6551e1dd-3cc1-4a18-a600-17ff32415c52</t>
  </si>
  <si>
    <t>cacd73dc-ba9f-40aa-a5a5-f1c31b84cd70</t>
  </si>
  <si>
    <t>ed826df0-569c-4ce4-a5c0-fe4fc87ef8c9</t>
  </si>
  <si>
    <t>d040b59f-1109-4cb6-95eb-c1377bfc4bd8</t>
  </si>
  <si>
    <t>f5ce0193-0016-4eb8-8f32-c46967ee5b96</t>
  </si>
  <si>
    <t>a2b3d1b9-d58e-4365-ad83-7e8d1d53c846</t>
  </si>
  <si>
    <t>9d500646-3ec6-4d02-9215-dac0165d7a54</t>
  </si>
  <si>
    <t>0b00f67b-a86c-4e85-9afc-df40b5154d34</t>
  </si>
  <si>
    <t>576ef0c2-58ce-46ce-8a1a-2b7508b037c5</t>
  </si>
  <si>
    <t>649274b3-c5da-4074-a405-0ac3b12395c6</t>
  </si>
  <si>
    <t>268781d6-3f1b-4a35-b20c-55a1f622e15c</t>
  </si>
  <si>
    <t>3c013f71-02dc-4df6-bd93-a0d4426bb4fa</t>
  </si>
  <si>
    <t>c53c024d-19ea-496a-a71e-6dd2a06a0965</t>
  </si>
  <si>
    <t>9d136cab-7e61-40f1-a033-d0a22b3f066d</t>
  </si>
  <si>
    <t>5647df41-add6-4363-a98f-a95726222b89</t>
  </si>
  <si>
    <t>350f9465-822f-4fdb-9f6f-58903e12bdc5</t>
  </si>
  <si>
    <t>1a9f21f5-44a2-4755-98f0-679319f5fe4b</t>
  </si>
  <si>
    <t>1e847413-21b7-41c2-8509-a61b2161f42c</t>
  </si>
  <si>
    <t>5181d6b5-5d9b-4205-9758-64ad247cc2dd</t>
  </si>
  <si>
    <t>58611999-7a5a-4119-b77b-c13c1904dd25</t>
  </si>
  <si>
    <t>4d37ba3f-d072-41cb-9f18-28e3d6280110</t>
  </si>
  <si>
    <t>ea0942a5-a6c5-452a-8922-d8514df2d63b</t>
  </si>
  <si>
    <t>dfd6cc6b-9b6f-48c0-be54-5a9494d72029</t>
  </si>
  <si>
    <t>3a839ffc-c0fd-429d-9efc-6c1c367d5b03</t>
  </si>
  <si>
    <t>bb6f7e72-b5bc-4748-9aef-40648cd2d1e0</t>
  </si>
  <si>
    <t>2f0d4cf0-70fe-4960-b363-9183941cce8b</t>
  </si>
  <si>
    <t>0f2e75a1-e3d9-48ba-95e5-90463f055d09</t>
  </si>
  <si>
    <t>c27bdd81-0e4e-4204-b0c2-2fb9c9b46a71</t>
  </si>
  <si>
    <t>a61258ab-7eaa-4098-b09e-6277231b591f</t>
  </si>
  <si>
    <t>8792ef50-0560-4f26-aad0-9ede3566a50c</t>
  </si>
  <si>
    <t>8d032f40-8b27-4638-88c9-fff1aaed6b44</t>
  </si>
  <si>
    <t>39a5a91e-23ce-49d1-bfdd-ee9e4886ed39</t>
  </si>
  <si>
    <t>e7fd5d03-ae3b-4422-aeaf-307f2948ead0</t>
  </si>
  <si>
    <t>61d29ceb-8661-4634-b552-e019ac81a484</t>
  </si>
  <si>
    <t>52e0d4a1-629d-4cc2-95a9-12c9e62fb460</t>
  </si>
  <si>
    <t>bdc0adb9-e28c-4aa5-8c2a-d71201131f17</t>
  </si>
  <si>
    <t>9f32af26-bb69-4c80-bb65-851686e38a51</t>
  </si>
  <si>
    <t>1e123fb6-53e7-4b6f-8be5-6d2e28d7a46a</t>
  </si>
  <si>
    <t>6eeabf68-eb79-4ea4-8ae9-21ab2ef361d0</t>
  </si>
  <si>
    <t>6000ed7f-e1e5-40d9-88ac-64aa2ba9c578</t>
  </si>
  <si>
    <t>ab4054ac-416f-4658-9538-8ef1e67f7075</t>
  </si>
  <si>
    <t>ca1a3689-7b7f-48ab-821b-3ed72ffd27af</t>
  </si>
  <si>
    <t>67b1fe76-fdf0-4266-955b-4fda598bb743</t>
  </si>
  <si>
    <t>50f0e5c7-b678-4c84-a3bd-b451db20af5e</t>
  </si>
  <si>
    <t>fa7a9f46-d970-4bab-b5de-4d011e2a1064</t>
  </si>
  <si>
    <t>393a83d1-2330-4f0d-9476-c692575ad43b</t>
  </si>
  <si>
    <t>f5d44a62-feae-4f1e-aa1d-4d122ad3f3bb</t>
  </si>
  <si>
    <t>1cc44418-a927-46db-bbec-e087961bd26e</t>
  </si>
  <si>
    <t>d423e80c-619e-4fff-a5fe-b7e84ea74989</t>
  </si>
  <si>
    <t>b97c6343-1b7b-492a-93db-5d3fc4539cff</t>
  </si>
  <si>
    <t>a36b44f5-d6e6-43aa-99b0-50383a91be03</t>
  </si>
  <si>
    <t>5ecbb63d-2155-449b-a58d-3df435be73e5</t>
  </si>
  <si>
    <t>2f498396-e6ff-4984-99cd-2dd3f2c310dc</t>
  </si>
  <si>
    <t>25b42392-c9a4-4868-951e-c20acf0aa9de</t>
  </si>
  <si>
    <t>2199535f-f927-4787-920a-1b874f9d9527</t>
  </si>
  <si>
    <t>7bad1829-3f56-4e55-bb06-62f0ec4cfe62</t>
  </si>
  <si>
    <t>8e39b222-d3f3-4e05-825a-ff945d02001c</t>
  </si>
  <si>
    <t>55e34440-2ea5-429b-ac9e-e9141306cbbd</t>
  </si>
  <si>
    <t>8e5c87d1-9cb0-477d-95de-0a525ffd57f1</t>
  </si>
  <si>
    <t>dd59225c-f76d-41f8-a31c-d66ed3f87c8f</t>
  </si>
  <si>
    <t>d4f254d8-cad3-4503-9beb-918b979bc4c5</t>
  </si>
  <si>
    <t>b98d84d9-3f63-4a93-aa6f-f13c47b75239</t>
  </si>
  <si>
    <t>65c5fc8a-dc2f-4c80-af97-5a88bc685e2e</t>
  </si>
  <si>
    <t>ea20fe93-d818-46f4-a467-8dbc735ee221</t>
  </si>
  <si>
    <t>51a9cd36-2e55-48f1-b298-357c21f89a69</t>
  </si>
  <si>
    <t>39fce278-b06c-4908-8103-afc3830d4b52</t>
  </si>
  <si>
    <t>d2806a6e-d594-4deb-a0db-f56ffdb61d25</t>
  </si>
  <si>
    <t>fcab8a2b-af6e-4b45-b464-d06101641f59</t>
  </si>
  <si>
    <t>223bdbc6-6d0e-4b13-8ec0-a55f5c176d07</t>
  </si>
  <si>
    <t>b5a11ab3-c41e-449e-9c58-3c11370fb3aa</t>
  </si>
  <si>
    <t>08f2cc4a-a950-4381-af49-9f590e55605d</t>
  </si>
  <si>
    <t>46803fdf-6f0c-478a-8d2b-919470f8fdb2</t>
  </si>
  <si>
    <t>9f8db26c-e9c6-4c41-ab7b-feaa18e863ba</t>
  </si>
  <si>
    <t>74f5bfeb-c46b-48ad-850c-2377c9620c59</t>
  </si>
  <si>
    <t>8f2db4be-8846-4c7f-b006-fd1e8a9cf366</t>
  </si>
  <si>
    <t>36d1fa10-92ce-4a1e-bb25-fad6ac2710ab</t>
  </si>
  <si>
    <t>c83bfd58-9fb1-461c-a84b-612a95e0b4ac</t>
  </si>
  <si>
    <t>7e889e47-d334-4bb4-9a99-5b380ecd2f70</t>
  </si>
  <si>
    <t>0dc70e5c-1ac0-4cb9-907a-74471a85c858</t>
  </si>
  <si>
    <t>67a66a3c-f04e-44d9-a77c-00ce9d43118c</t>
  </si>
  <si>
    <t>1b273cbd-d21f-4bec-86c8-8561240972fe</t>
  </si>
  <si>
    <t>73fafd01-6b6e-42ac-b946-061348f466c3</t>
  </si>
  <si>
    <t>9d3eef44-e754-4fcb-9074-dfeb10ae535c</t>
  </si>
  <si>
    <t>8b147061-cf7b-44f3-a351-763241417f76</t>
  </si>
  <si>
    <t>630e9da3-b029-42a4-8699-3469ae2746d1</t>
  </si>
  <si>
    <t>afb0b8be-31c3-4bb0-924c-737fa98bd8df</t>
  </si>
  <si>
    <t>c9a722bf-8d9c-4bee-91c2-ea1518e2b2b7</t>
  </si>
  <si>
    <t>1d706e18-f63d-4ba1-880c-20b411ee655b</t>
  </si>
  <si>
    <t>72a70344-c5df-41ce-94dd-2bd78fec001f</t>
  </si>
  <si>
    <t>1455005c-efe8-4f5d-8800-3744543120f6</t>
  </si>
  <si>
    <t>2aa31642-c81b-44af-8c98-fbdbe9d103ef</t>
  </si>
  <si>
    <t>98a3b38c-a54d-44b5-aa6e-dbdfa9d2c111</t>
  </si>
  <si>
    <t>41f870a2-429e-488c-91be-b57415a6e26b</t>
  </si>
  <si>
    <t>46f8401b-4092-4cf7-b331-9f2f75d7ce4a</t>
  </si>
  <si>
    <t>e564cc90-8591-457c-bbae-a0b6b226ec5e</t>
  </si>
  <si>
    <t>a55c425c-13ff-4352-a70e-09e0509730e6</t>
  </si>
  <si>
    <t>d249aa74-769a-4991-9c9b-f1e1bf2d639a</t>
  </si>
  <si>
    <t>e54cd46d-f453-4641-aab1-25e3cf4a11bf</t>
  </si>
  <si>
    <t>98738d1e-9912-408f-be26-ea1cec694d66</t>
  </si>
  <si>
    <t>2fd154ee-8a6b-4aeb-ad08-80c85f4df7f3</t>
  </si>
  <si>
    <t>86c2018f-a91a-4d72-9b30-ca22205654fa</t>
  </si>
  <si>
    <t>1381213e-f5b3-4a03-8daa-635a5c945e69</t>
  </si>
  <si>
    <t>ce422b37-52e7-4dc3-a8ee-fbc0e0247169</t>
  </si>
  <si>
    <t>364e8377-fd13-475c-8a53-b7278260154a</t>
  </si>
  <si>
    <t>4268b164-b059-44da-8341-233e7f9dce00</t>
  </si>
  <si>
    <t>b57cb2e6-084d-4f5b-a1fe-6dedf39ec156</t>
  </si>
  <si>
    <t>89a31e9a-13cf-44c6-9fce-aa0d77b4a952</t>
  </si>
  <si>
    <t>82d9b799-e2af-4ec0-bbed-8715f643ceaf</t>
  </si>
  <si>
    <t>66f4fb0f-d7e0-48fb-97bd-d981f0db0df5</t>
  </si>
  <si>
    <t>93f2b8f8-c050-4542-a006-2373fca42a7b</t>
  </si>
  <si>
    <t>13f7422e-ae80-4886-9909-ad5bf1db440a</t>
  </si>
  <si>
    <t>c245aaf9-0eee-41db-a8d3-208cae00e85b</t>
  </si>
  <si>
    <t>8ff1eefe-6302-431a-b129-3acbd1341b55</t>
  </si>
  <si>
    <t>dceaa2e5-c213-477a-8a90-f4c11431b400</t>
  </si>
  <si>
    <t>b62eeb77-007b-49a9-87ba-5250c50609ce</t>
  </si>
  <si>
    <t>ad9a8c6b-7d09-4c99-9c7a-502544329bfe</t>
  </si>
  <si>
    <t>2deb3d0c-ed8a-451e-a030-94bb6b38a502</t>
  </si>
  <si>
    <t>39913710-bc8e-45c3-8968-4fe8c19fc02f</t>
  </si>
  <si>
    <t>fa3ca60b-4f7d-4baf-8181-a0047ea519cb</t>
  </si>
  <si>
    <t>fcf4d3c4-71b1-43f0-8094-7566af7505ad</t>
  </si>
  <si>
    <t>c37c71fa-474b-455f-ba5b-132895ef7d5b</t>
  </si>
  <si>
    <t>0eaba6c2-6164-4a35-bb16-b6a8726373ce</t>
  </si>
  <si>
    <t>2bc114fe-c3b3-454f-8a22-08671070a7ce</t>
  </si>
  <si>
    <t>9ea2c5d3-14e5-433c-b359-f9f08117fe07</t>
  </si>
  <si>
    <t>b1139afb-d424-4951-91fa-91369f7016fd</t>
  </si>
  <si>
    <t>9f89b762-7514-4e28-85b9-81448fc75823</t>
  </si>
  <si>
    <t>25d1a0ae-aeee-4937-b924-9c2e1e556e56</t>
  </si>
  <si>
    <t>d5aab46c-c707-406a-b473-a0363fc8932e</t>
  </si>
  <si>
    <t>4022af40-06dd-42a6-b5e5-eb3593cdbe04</t>
  </si>
  <si>
    <t>0cf6f5e7-db7c-458a-abde-3d627fb8de8f</t>
  </si>
  <si>
    <t>717d8c1b-4d84-4c7e-9d7a-317d7031b0ce</t>
  </si>
  <si>
    <t>a4e6b417-00e4-497a-83b1-73d69c0e69c6</t>
  </si>
  <si>
    <t>15402d8c-a31b-400a-a97e-0b5e8a985897</t>
  </si>
  <si>
    <t>fc863535-081d-46cb-bf70-75fca12f9e34</t>
  </si>
  <si>
    <t>35e3b44c-11fd-4492-8a30-c0195be3423f</t>
  </si>
  <si>
    <t>292ad6c5-c2b9-4d1c-b368-601a4d1bc2e1</t>
  </si>
  <si>
    <t>9898d13e-ca95-4a1f-91f3-332494f76acf</t>
  </si>
  <si>
    <t>f215ba74-cf1f-4cf0-92ab-ea62de4604c3</t>
  </si>
  <si>
    <t>d1921da6-6f1c-4035-8a0c-8076dcfb3a30</t>
  </si>
  <si>
    <t>a831d0f9-7b7e-44ea-a992-72c8cac1a94a</t>
  </si>
  <si>
    <t>1b600558-0e82-402c-a02b-536147423e92</t>
  </si>
  <si>
    <t>e18bec6b-49c0-4f42-a131-fc4ac74d0b8f</t>
  </si>
  <si>
    <t>39f973a7-cf3e-4cfb-9f66-3aa23e9e7cd8</t>
  </si>
  <si>
    <t>d079e6a0-4303-4ff6-9c59-8b7b665c9f66</t>
  </si>
  <si>
    <t>4611b93a-7746-42ff-b8d7-10815341e114</t>
  </si>
  <si>
    <t>44256ee2-a573-4f5c-92e5-0c04ac874725</t>
  </si>
  <si>
    <t>e54ba07e-3794-4554-9cba-2a2a430fd067</t>
  </si>
  <si>
    <t>0dfa9a8a-9f16-425d-b4bf-2b9cbec2c3cc</t>
  </si>
  <si>
    <t>5c45e069-544c-4211-98fb-1bdae0a9fc2d</t>
  </si>
  <si>
    <t>6299c70a-977d-4e30-816b-3da6ed91531b</t>
  </si>
  <si>
    <t>82f36d79-2b34-41f5-b2bf-eefc94d2cbcb</t>
  </si>
  <si>
    <t>f49531c3-27dd-4892-bb4e-edeb8a8b3a00</t>
  </si>
  <si>
    <t>697c0492-09e6-4b5c-8787-14561986ff69</t>
  </si>
  <si>
    <t>306fb44f-b56e-40dc-84cf-74f5e1f23e7a</t>
  </si>
  <si>
    <t>a3f284fa-a4ff-49b8-85a5-16a4a9849440</t>
  </si>
  <si>
    <t>702986de-3eb2-409f-8f16-e4acd8e92f63</t>
  </si>
  <si>
    <t>dfc5a390-4dc7-42aa-8650-313f1ee428e2</t>
  </si>
  <si>
    <t>a3bc4e3f-aadb-4771-9e71-55a408f183fa</t>
  </si>
  <si>
    <t>c33a797a-2942-4482-bbce-6fd2cf60378b</t>
  </si>
  <si>
    <t>195a0372-01d6-4678-8b6e-250b2fe16894</t>
  </si>
  <si>
    <t>9f8030e0-9cf8-4e4a-be34-1870aab7a6c1</t>
  </si>
  <si>
    <t>eed5ddbd-82bb-4612-aed6-754b88ea1cd4</t>
  </si>
  <si>
    <t>2885a5ac-ef8d-41d6-b4a6-2f1a3b754783</t>
  </si>
  <si>
    <t>8ce11cb9-db78-44c9-b88a-ab32de34839e</t>
  </si>
  <si>
    <t>95a7a134-84b2-4187-93f4-a5e30576e9b8</t>
  </si>
  <si>
    <t>a69a6843-c8ab-40f4-a42e-e72e6edf9363</t>
  </si>
  <si>
    <t>ddd397ff-f2a5-4626-ad51-e8b1612bee33</t>
  </si>
  <si>
    <t>e36f21e7-4fbf-4518-89b8-8cc1ae8f0403</t>
  </si>
  <si>
    <t>f3bcbc35-5ce0-42b9-ba43-39ceeb867a21</t>
  </si>
  <si>
    <t>82f0906a-e212-4180-b11e-d769f2e8d381</t>
  </si>
  <si>
    <t>30a979f8-9873-4c6b-a1ea-fbed4c66f098</t>
  </si>
  <si>
    <t>bf6d3a0d-3779-435f-8b6a-7e2c8d5dc898</t>
  </si>
  <si>
    <t>ac20d862-ed9f-4d01-bfb5-16eb70c356cc</t>
  </si>
  <si>
    <t>b3681a80-78e4-4b5c-bf20-d1c903bffd24</t>
  </si>
  <si>
    <t>5370815d-f297-4378-a735-efeaf7432107</t>
  </si>
  <si>
    <t>230163e3-a687-4739-9468-cec2fa3219a7</t>
  </si>
  <si>
    <t>e01889bd-df66-4750-90b7-7458bcbec340</t>
  </si>
  <si>
    <t>3d198d2d-c6ea-4fe9-9c57-e48e70d6ce63</t>
  </si>
  <si>
    <t>69e31e63-09c8-4bc3-9940-e53e8d9f6c3f</t>
  </si>
  <si>
    <t>f59fa371-3632-488a-9a7f-879f4b67be5c</t>
  </si>
  <si>
    <t>f7a46421-9d04-4184-b0fc-8c1fb41c7cd2</t>
  </si>
  <si>
    <t>0e48eed5-8dda-4930-8511-7b19607b189f</t>
  </si>
  <si>
    <t>85daefe3-fe19-4fe6-a3e7-81d7ae1ac3e6</t>
  </si>
  <si>
    <t>94e6c084-2698-4d7b-aa50-dfc9c9335f7d</t>
  </si>
  <si>
    <t>f95fa69b-a664-48aa-8043-128bbaca9260</t>
  </si>
  <si>
    <t>5090d29d-7638-4554-9d12-ee8bef99abff</t>
  </si>
  <si>
    <t>d490fcf3-e5ca-4aa9-9200-41a063c6ee64</t>
  </si>
  <si>
    <t>ddd323c5-934e-4f77-8852-10a8ccfecfaf</t>
  </si>
  <si>
    <t>28b646e7-8686-4722-a6a4-f0675a27c5fa</t>
  </si>
  <si>
    <t>87f7a376-d328-40dd-8c40-2865bd58c1ff</t>
  </si>
  <si>
    <t>cd9756ce-1bb9-41be-9f0f-7ccf045744d3</t>
  </si>
  <si>
    <t>65993d88-f935-46c9-8848-3b9187454522</t>
  </si>
  <si>
    <t>32f0f4cf-5da0-40b2-abcc-502cd23a6868</t>
  </si>
  <si>
    <t>b46404ad-bc2b-4303-8966-9cddedf71d89</t>
  </si>
  <si>
    <t>13266451-a6b5-4809-8234-fa8965ef726d</t>
  </si>
  <si>
    <t>32c089d2-34fc-481b-93a4-a9b6f19bcd4d</t>
  </si>
  <si>
    <t>45457c4e-a1ec-4a02-8cd7-54f22af5fe73</t>
  </si>
  <si>
    <t>6835bcf5-9f5d-43f6-a36b-2659e77d0d8a</t>
  </si>
  <si>
    <t>e1e21ca9-70eb-4689-83a4-12cc44195550</t>
  </si>
  <si>
    <t>3d777f59-aa10-4dd3-9d8a-6416d7091b76</t>
  </si>
  <si>
    <t>5f45e884-ee4b-474d-b8e3-849baa7b4a01</t>
  </si>
  <si>
    <t>3baf80c8-029b-465f-88ca-947cdc1dffc5</t>
  </si>
  <si>
    <t>1fb584f1-bc7a-4fec-9d1e-2d9177c06be3</t>
  </si>
  <si>
    <t>ed653c1d-1fea-4255-8e60-b7e326d96b20</t>
  </si>
  <si>
    <t>ab79c024-f4b4-4ddb-8988-68b5f8889503</t>
  </si>
  <si>
    <t>554e7755-099b-4248-8a74-8be72be92cd3</t>
  </si>
  <si>
    <t>f2d6b1cd-226f-49b4-9e84-178b786a7a78</t>
  </si>
  <si>
    <t>a0c53bfa-3099-4832-8b85-77d77b7bd175</t>
  </si>
  <si>
    <t>9b86f7b8-c97c-4e23-b140-bd4829186d94</t>
  </si>
  <si>
    <t>c07a6c0b-79b6-4528-ad2e-5963b5d2ea13</t>
  </si>
  <si>
    <t>86978e92-d91e-4871-bf4e-f97ec7ba1e42</t>
  </si>
  <si>
    <t>6e7abbbb-f5e0-4560-ad18-6a637b365b92</t>
  </si>
  <si>
    <t>f5e549f1-bec0-4cca-969e-05f69897e5d2</t>
  </si>
  <si>
    <t>eb5447e4-7c61-49b3-aaad-c087df5d0139</t>
  </si>
  <si>
    <t>71927097-fd57-4380-92a0-41e5a7e345fd</t>
  </si>
  <si>
    <t>cae4ea39-4069-4ff2-9b36-515f6db950c5</t>
  </si>
  <si>
    <t>baa2c295-4c61-4486-9977-3203fba9a2b3</t>
  </si>
  <si>
    <t>048acca6-b831-405c-9f53-2ec8e9426a94</t>
  </si>
  <si>
    <t>cbadab3d-b275-4b53-aacb-ebf908cd03b5</t>
  </si>
  <si>
    <t>640e1d9d-4325-43d9-b0ba-17c989ed7865</t>
  </si>
  <si>
    <t>40699c90-86ae-4047-8d37-40ba219f4dcc</t>
  </si>
  <si>
    <t>fff799e9-da5d-492e-b155-59c6c027a147</t>
  </si>
  <si>
    <t>23e3681f-6815-4c26-9b75-b7bbe21beea2</t>
  </si>
  <si>
    <t>0afad141-5335-4fd6-91a6-f847025c6425</t>
  </si>
  <si>
    <t>4cf77fb0-43ab-406c-be22-446158dbf876</t>
  </si>
  <si>
    <t>4d631a93-f7e6-45fb-82a0-7cded0edfc37</t>
  </si>
  <si>
    <t>e6d7f6b5-630e-4ce8-bc1a-746bcdd40b4b</t>
  </si>
  <si>
    <t>bd3f17b7-554c-4dfb-997a-3ce39d55d458</t>
  </si>
  <si>
    <t>b70962b9-34f6-4ba7-81ba-6df662c6a163</t>
  </si>
  <si>
    <t>147b1a77-320a-46f7-899e-da1f61b8d59e</t>
  </si>
  <si>
    <t>86639e00-57b4-48d9-9bc0-1e7a802390a3</t>
  </si>
  <si>
    <t>76fd41f9-64f5-497f-8252-950e5664d752</t>
  </si>
  <si>
    <t>069de685-8dc5-46d8-97bb-3c50527e6d67</t>
  </si>
  <si>
    <t>81972157-89aa-495f-be80-7339a96c727b</t>
  </si>
  <si>
    <t>90d915a4-74e0-452f-ab8a-9a7f115f1989</t>
  </si>
  <si>
    <t>68900337-baf2-4c99-a72d-e52f63436c23</t>
  </si>
  <si>
    <t>9a985f90-fb21-4ba6-87e7-791e578d5f2c</t>
  </si>
  <si>
    <t>36aa9832-00b4-4e4a-bc99-eeca6b7468e2</t>
  </si>
  <si>
    <t>ac9ece74-ca59-41b2-8dc3-a4b7d4306a87</t>
  </si>
  <si>
    <t>b3cef4b0-9bc6-44e2-8be0-58bc5f4c81d2</t>
  </si>
  <si>
    <t>f2efb511-c920-4c05-8ada-7b21484013c2</t>
  </si>
  <si>
    <t>e0b57b08-4a4c-4fbd-b0b7-921f7cd0df6a</t>
  </si>
  <si>
    <t>92e01901-5512-4002-af1e-27584404a641</t>
  </si>
  <si>
    <t>ab313583-593d-4f34-8950-16ff218dff90</t>
  </si>
  <si>
    <t>6cacbb71-ead3-4b00-af3c-ba9ce7d4672a</t>
  </si>
  <si>
    <t>50390fa9-e804-4788-8023-fd59a0b18df5</t>
  </si>
  <si>
    <t>5183a747-33ba-4cac-b619-d048362e239a</t>
  </si>
  <si>
    <t>d05c4dd1-46cc-4ae6-88a5-ed9a78b22742</t>
  </si>
  <si>
    <t>ba5aa208-ea9b-40b8-aace-ea96f60f5e06</t>
  </si>
  <si>
    <t>7af285cd-0348-409a-b4d7-b445671bf8f6</t>
  </si>
  <si>
    <t>8df39359-c870-4e37-9a01-90dd0e8287ec</t>
  </si>
  <si>
    <t>33c7a096-0640-4b4c-aa9f-87316c4f0a57</t>
  </si>
  <si>
    <t>8b3ac9f3-1c14-4846-b2e4-9c6055620857</t>
  </si>
  <si>
    <t>14ee4dfe-fdcd-4ae2-bc62-ecaba4ce7b9f</t>
  </si>
  <si>
    <t>29e0459e-701f-4222-9b68-a5bb3fe4ddb1</t>
  </si>
  <si>
    <t>6da4c615-c7fe-4dc0-b088-9847d8ce660b</t>
  </si>
  <si>
    <t>f2ae0d3f-ae55-48ab-be6a-c256e50b18af</t>
  </si>
  <si>
    <t>1069c50c-b27c-4ff8-b376-32dcb1276286</t>
  </si>
  <si>
    <t>07b33911-46f4-4670-8cd6-95b8fdb8277a</t>
  </si>
  <si>
    <t>748dd145-d348-439c-b9ee-24d31def8868</t>
  </si>
  <si>
    <t>edc6c538-42d0-442d-a1ce-938e786d8168</t>
  </si>
  <si>
    <t>7fb1a699-c70f-4f35-ac5b-8bfa284708be</t>
  </si>
  <si>
    <t>9b9ea2fb-0ee2-4f8b-98b2-29cb422cd3ce</t>
  </si>
  <si>
    <t>b4e5af3e-7086-40b5-b5c6-53cdd58d0d13</t>
  </si>
  <si>
    <t>e242981a-8598-4181-a3bf-7139579ac2ba</t>
  </si>
  <si>
    <t>9b0bebcb-5f1c-475c-835d-445b378e29ad</t>
  </si>
  <si>
    <t>6bea8f8d-a7bf-4e73-9b97-8eb4171018e5</t>
  </si>
  <si>
    <t>a1808a50-813d-4df8-aefb-232275f1074e</t>
  </si>
  <si>
    <t>e3de79c0-f90b-491f-98a2-fb48d5841424</t>
  </si>
  <si>
    <t>4357cb02-935f-4bed-81e8-dbb71f75f07a</t>
  </si>
  <si>
    <t>f3a77161-36b0-497a-b29f-edc5b950a364</t>
  </si>
  <si>
    <t>22e10297-56c1-49f4-bc0e-eb8d71d751c5</t>
  </si>
  <si>
    <t>a7aa7526-a3f6-4e84-b496-96ca460e04df</t>
  </si>
  <si>
    <t>4a61ca15-0984-4b6c-8599-224c6e6c5f71</t>
  </si>
  <si>
    <t>a6a8297f-be57-4ba8-8717-409e12167e77</t>
  </si>
  <si>
    <t>3eb07767-e095-4087-b6d8-51a5023a1570</t>
  </si>
  <si>
    <t>2239de5a-fdae-4e15-8506-d900b1c3ce87</t>
  </si>
  <si>
    <t>4a8747f4-7028-4726-af11-6efe13d005f3</t>
  </si>
  <si>
    <t>68e5ff2f-9ec5-4b37-a235-5562e833363f</t>
  </si>
  <si>
    <t>54132f80-5e99-4e66-9536-4feeb06653aa</t>
  </si>
  <si>
    <t>d1aed540-1e7c-4adf-94e9-811bdee5d07d</t>
  </si>
  <si>
    <t>d4e43dee-39c9-4d96-943a-13f63289f2de</t>
  </si>
  <si>
    <t>64e41744-bc14-4ad5-b575-aaf3d02b8752</t>
  </si>
  <si>
    <t>d5ed5bab-099b-4f7f-97c3-1b7ee4840d78</t>
  </si>
  <si>
    <t>d35baf2d-579e-4aad-808f-6e627a0c1217</t>
  </si>
  <si>
    <t>0a405156-58bc-4548-bc49-4d67b260337c</t>
  </si>
  <si>
    <t>d614894c-94ad-4a2e-8c61-a3c09bf9cb4d</t>
  </si>
  <si>
    <t>0858a205-661e-4720-9575-1d3448c8e5ef</t>
  </si>
  <si>
    <t>3cee83e1-5147-44a7-be91-dd4b0e98480f</t>
  </si>
  <si>
    <t>868fba90-15fc-449e-b4d5-d711ea4f7544</t>
  </si>
  <si>
    <t>4f33feb8-4c2e-4169-83f6-5a5543442f39</t>
  </si>
  <si>
    <t>5e8b0584-971d-4543-8549-8c9b7a8212ec</t>
  </si>
  <si>
    <t>6be59fdd-96ac-4132-874f-a74c61ec85dd</t>
  </si>
  <si>
    <t>8b591393-2fdc-45cf-9990-be00cbaa22e3</t>
  </si>
  <si>
    <t>4dde728d-5a93-47b2-9565-21d4f6bc21fc</t>
  </si>
  <si>
    <t>b3e0b069-7995-480b-90aa-a2f8f4f09e7e</t>
  </si>
  <si>
    <t>e913de2e-8cc7-4c09-890a-e465895be1ef</t>
  </si>
  <si>
    <t>269705ff-918f-49e6-ad80-f01cfc894fab</t>
  </si>
  <si>
    <t>aacaddbc-91ac-423e-afa9-977bdefa7a56</t>
  </si>
  <si>
    <t>9323eeaf-85d4-43f9-8776-3c5b0ea33f4e</t>
  </si>
  <si>
    <t>76107742-d207-4385-b90f-a4a2d6194428</t>
  </si>
  <si>
    <t>dbc7e498-c19f-4ccf-ac59-dc271a260755</t>
  </si>
  <si>
    <t>72c0360c-d17d-47b8-8c7e-6b5feb92e264</t>
  </si>
  <si>
    <t>0a5ff41a-16ff-4418-984c-bc4d81ee6255</t>
  </si>
  <si>
    <t>44707ebe-4a25-4bd6-a4d2-0ee481f48fd0</t>
  </si>
  <si>
    <t>18f78d50-c675-451b-ba6f-a36a78b054c7</t>
  </si>
  <si>
    <t>4777a83e-acf1-48ec-9be8-a71409f4c7d9</t>
  </si>
  <si>
    <t>d8438e5c-9503-4d52-ac0e-8da4d3020613</t>
  </si>
  <si>
    <t>3cdda5c6-d15a-42ca-8e91-cbce758f980d</t>
  </si>
  <si>
    <t>a35cb9f9-85bf-486f-986c-086fc104324e</t>
  </si>
  <si>
    <t>99befd4d-0adc-45d4-916b-b9453c610820</t>
  </si>
  <si>
    <t>f6b179e4-46d3-4ef7-8f06-70e6e7c2c93f</t>
  </si>
  <si>
    <t>e5df795b-9978-4f5b-a5f8-5af0c369a7d2</t>
  </si>
  <si>
    <t>8c1009b9-cf84-4517-b27f-8d3596163cc3</t>
  </si>
  <si>
    <t>8a10d6c5-8513-47d9-92c5-84e4ab98e9fd</t>
  </si>
  <si>
    <t>67051a72-e211-4b88-ba33-56c6636cb7ab</t>
  </si>
  <si>
    <t>f7f1943d-b931-4d59-be33-e1dcab6b1759</t>
  </si>
  <si>
    <t>0845c9d6-def4-45db-a124-3a92715359ac</t>
  </si>
  <si>
    <t>053d34a4-4db3-4c2f-91ac-0406b0d1d5fd</t>
  </si>
  <si>
    <t>a6949722-4389-4a9f-9886-ce51b7c46129</t>
  </si>
  <si>
    <t>92a2b45e-c8df-4b9d-b22b-f7ed5178515a</t>
  </si>
  <si>
    <t>54e6934c-f9de-41a3-9b0e-f1def4cdd844</t>
  </si>
  <si>
    <t>b233d40a-277f-430e-9acc-41463c0acf85</t>
  </si>
  <si>
    <t>01f4295f-4795-4f9c-9ae5-813fa4d495ab</t>
  </si>
  <si>
    <t>213153c3-6ac9-407e-a98b-a8d038681cd1</t>
  </si>
  <si>
    <t>adfb0688-64b8-4301-9930-baae6274ee2c</t>
  </si>
  <si>
    <t>b173e880-fe04-4f79-8d75-293aa4baacb7</t>
  </si>
  <si>
    <t>24117751-1644-4a8c-8787-39d8fe84c319</t>
  </si>
  <si>
    <t>0c3680d7-8a94-4406-b436-a92fc17cdb04</t>
  </si>
  <si>
    <t>681896f0-d4ec-4f97-9a33-62ff548fb408</t>
  </si>
  <si>
    <t>9ef3db6a-5dc1-48c8-8112-5f4411b23b10</t>
  </si>
  <si>
    <t>c9bcade7-ff54-40c2-87f3-05939f52a3b6</t>
  </si>
  <si>
    <t>1df6b758-b24c-4c0c-af9a-e752dd72fbb1</t>
  </si>
  <si>
    <t>d500afd0-122d-4501-bdec-60ce2e0e5b5f</t>
  </si>
  <si>
    <t>d50011b4-4dec-4737-a3c8-5d2f1d1763da</t>
  </si>
  <si>
    <t>3de9dce2-7a6f-4371-8ad3-b13d22bf37b6</t>
  </si>
  <si>
    <t>b78bb36d-a411-4abd-8558-3ed2229ba791</t>
  </si>
  <si>
    <t>b3980fce-38c1-4569-a2c5-d9e4203366f9</t>
  </si>
  <si>
    <t>5003be70-1902-4db6-9824-05dc1b597e7e</t>
  </si>
  <si>
    <t>0ed0152f-9b3a-4077-a1a2-eae5140a502b</t>
  </si>
  <si>
    <t>21246a64-0571-45b8-a200-448a1b7abf90</t>
  </si>
  <si>
    <t>81f010ee-f634-45b3-aa69-717fdcdfaad6</t>
  </si>
  <si>
    <t>f732939f-ca93-4439-854b-837572037202</t>
  </si>
  <si>
    <t>ea5e670d-d824-47e6-8565-25b472cc4be2</t>
  </si>
  <si>
    <t>1d155083-f8af-48a8-887d-19b3349e9b14</t>
  </si>
  <si>
    <t>626cc93a-f89d-418c-9b70-80f061547fc5</t>
  </si>
  <si>
    <t>1ac84009-f2eb-4263-a10c-43f7f7067b9b</t>
  </si>
  <si>
    <t>434bd2e9-c582-4ad8-8a1b-5163ea740977</t>
  </si>
  <si>
    <t>2aadc550-1b7e-4aae-85d0-a42307ae2441</t>
  </si>
  <si>
    <t>e2de1cb8-c1a2-4b08-a3e1-7df7383b58c1</t>
  </si>
  <si>
    <t>1abcc402-2705-43a5-8a33-008be09123e4</t>
  </si>
  <si>
    <t>6bef2fda-daed-4aa0-b28e-aa534161fcdd</t>
  </si>
  <si>
    <t>467e8c42-4a05-467c-bdaa-4d2ebfff054a</t>
  </si>
  <si>
    <t>f7abcf58-39aa-41a9-a010-96add9ef3bc7</t>
  </si>
  <si>
    <t>94dbfce3-1ea8-434e-9bdf-8a19de9f4c53</t>
  </si>
  <si>
    <t>3527ba38-0266-4839-ae1d-c7bcce460b47</t>
  </si>
  <si>
    <t>43188442-9834-42ab-a463-7422113ba218</t>
  </si>
  <si>
    <t>dd64303c-8720-4c6d-8dc7-bdb84484cb1a</t>
  </si>
  <si>
    <t>01b46fbc-9086-46f9-a80f-5b5367dca78e</t>
  </si>
  <si>
    <t>ddc5b837-da0b-4f46-abee-0f6958e1243a</t>
  </si>
  <si>
    <t>a7585a3e-1850-4a17-986d-b4f142009b42</t>
  </si>
  <si>
    <t>47bd9fe0-fc62-4bc3-a4c6-40b9aa87d23c</t>
  </si>
  <si>
    <t>84f189c6-2d8f-4112-8b82-20b852e4c278</t>
  </si>
  <si>
    <t>ae3e4fd5-c56c-4f6c-a65e-d05781afecb1</t>
  </si>
  <si>
    <t>8e20ecb3-944e-4bc0-9cce-537642508ae4</t>
  </si>
  <si>
    <t>64865fc2-bd0d-47d8-8ee3-b11370ef4dd0</t>
  </si>
  <si>
    <t>5100dcca-0e5f-42b5-bde5-128a33f4d1a4</t>
  </si>
  <si>
    <t>5e786e9e-27d6-451d-8c6c-0c4b03e392c5</t>
  </si>
  <si>
    <t>95b8bdef-1125-4e3e-b533-714ecbab8ddc</t>
  </si>
  <si>
    <t>53995a35-fa12-4f49-a829-7f79f9eaea38</t>
  </si>
  <si>
    <t>301ca11d-e546-4a18-9998-1b939cae4324</t>
  </si>
  <si>
    <t>6bd59f9c-a021-4192-b8f7-2f13925f3075</t>
  </si>
  <si>
    <t>c72cf846-7c48-438b-a6b4-c9137b52e9e9</t>
  </si>
  <si>
    <t>ccd454a5-5668-4858-9523-a54733757346</t>
  </si>
  <si>
    <t>23c611d7-4cf1-4f76-9bdf-b2b4c9be1963</t>
  </si>
  <si>
    <t>e7ff039b-dfa4-4f51-9a80-94dc483b85ca</t>
  </si>
  <si>
    <t>419d06e2-42e9-4799-af2e-f7c751980466</t>
  </si>
  <si>
    <t>e35a6237-603a-4509-b9cb-33a2e037e754</t>
  </si>
  <si>
    <t>1a506c78-5507-4ce2-b02b-f7dc301ad03e</t>
  </si>
  <si>
    <t>0ad33c06-591e-4637-924b-3fa2f838f0cc</t>
  </si>
  <si>
    <t>6bfc2e51-e8e9-4e9b-8a69-4469385bd19a</t>
  </si>
  <si>
    <t>d69deffc-5302-42f2-9678-d03ef05a671b</t>
  </si>
  <si>
    <t>187ed150-5868-4a31-be7a-17ac3b58068e</t>
  </si>
  <si>
    <t>7cb8e891-e6a1-4816-9519-be8c688cff69</t>
  </si>
  <si>
    <t>09fc6235-758d-40cf-a25e-09daa789923d</t>
  </si>
  <si>
    <t>556bc131-266a-483c-b18f-a0c3a0d67ef1</t>
  </si>
  <si>
    <t>910b8714-63e6-42bc-961a-9f1594fa6c54</t>
  </si>
  <si>
    <t>859c600e-43b9-4197-b8dd-bf377786037b</t>
  </si>
  <si>
    <t>3fdba72b-fbf5-4552-871b-1c21ac3afe5f</t>
  </si>
  <si>
    <t>65491e65-a091-440e-8ee2-10c3cef014bc</t>
  </si>
  <si>
    <t>366c1973-bf25-44f7-a0d5-7b722e70372d</t>
  </si>
  <si>
    <t>78e6b3b9-d0bf-47da-a159-09abb3a75b9c</t>
  </si>
  <si>
    <t>37ab02b1-19bb-4b35-b755-7e6bcfc7d463</t>
  </si>
  <si>
    <t>1159ffcd-ea10-4b11-9069-c52308b78b18</t>
  </si>
  <si>
    <t>70079842-4b9a-43ea-90a0-6fdadc2b46c2</t>
  </si>
  <si>
    <t>16069ff7-870c-45a1-ae6d-6bdbb46c351e</t>
  </si>
  <si>
    <t>83e1b862-e1a4-41e7-9123-d6b3371a06c3</t>
  </si>
  <si>
    <t>d4478895-19db-4a7e-ba33-644ba9e8e4ac</t>
  </si>
  <si>
    <t>96b80e5e-8d91-4579-8803-a3aa4f28f1f5</t>
  </si>
  <si>
    <t>42bd25a6-3e8c-44e8-865a-922e6bd02888</t>
  </si>
  <si>
    <t>13a82884-61c4-41d3-9fdb-06728ec9f3f1</t>
  </si>
  <si>
    <t>bc83c9c9-ddfe-4138-9b80-02061f5cd2ae</t>
  </si>
  <si>
    <t>ce4b636d-2b9a-40f6-a6c1-153e6d94b94f</t>
  </si>
  <si>
    <t>893386ba-169d-4aaf-8726-b06c642ebaa7</t>
  </si>
  <si>
    <t>48b72bb4-10ba-45d7-9908-61a2d0f6a9d1</t>
  </si>
  <si>
    <t>c4eb76b5-55bf-4b37-a294-0872efd9c074</t>
  </si>
  <si>
    <t>38fa4155-4884-465a-b086-3a302abe9a3b</t>
  </si>
  <si>
    <t>34f1f489-5835-4dd4-a885-4b1f0d473b0e</t>
  </si>
  <si>
    <t>db108e72-58f4-4748-b7e2-2b34e5b4a87f</t>
  </si>
  <si>
    <t>1259126b-673c-4eb5-816b-36be30cd5eea</t>
  </si>
  <si>
    <t>0baca2b8-242f-49c1-81af-3a4418289cfb</t>
  </si>
  <si>
    <t>be29b3cf-cee0-47d9-8849-7e8e1597fdcd</t>
  </si>
  <si>
    <t>b5fb52d7-9b38-4e36-9f52-f1dbc0253504</t>
  </si>
  <si>
    <t>eea49a58-c125-44b2-a4de-06477b177dbd</t>
  </si>
  <si>
    <t>54d09d1b-2560-41ae-b26f-3d5e5040861e</t>
  </si>
  <si>
    <t>897798a6-e016-44ef-9512-494e8dbc7633</t>
  </si>
  <si>
    <t>886b27eb-7016-45ff-b084-c7f8549bec27</t>
  </si>
  <si>
    <t>8b1cbc4d-9ff5-44cf-a46e-3b54ed5309ee</t>
  </si>
  <si>
    <t>c26664cd-0d59-4979-b700-c432af71acd4</t>
  </si>
  <si>
    <t>3c623c34-8482-46ad-94e1-fda68627c002</t>
  </si>
  <si>
    <t>9b0931cb-a33d-41b1-ba1e-096062dd8780</t>
  </si>
  <si>
    <t>d1e11282-09b8-471f-bd30-4e5bfbb3b01b</t>
  </si>
  <si>
    <t>a0a1e5eb-fd71-462e-b4f7-97f6885e03c5</t>
  </si>
  <si>
    <t>5fd844df-3bb8-493d-b200-15ecb4b44d1a</t>
  </si>
  <si>
    <t>1da8142d-fb5f-4baf-8ce0-409c09ea7777</t>
  </si>
  <si>
    <t>29c3e39f-7ee4-4180-8755-fc72adf10b6d</t>
  </si>
  <si>
    <t>99cee9c0-43c4-413c-a8ba-1d02e0a9d1a1</t>
  </si>
  <si>
    <t>25841b57-0fda-4510-9b07-0df424fde517</t>
  </si>
  <si>
    <t>31b75fa1-6472-46d7-93c9-189756776dee</t>
  </si>
  <si>
    <t>d2e0c6a7-30e4-463c-a2f9-32747894a044</t>
  </si>
  <si>
    <t>7b8e67c1-a1b4-4fd0-9b95-750c3d526328</t>
  </si>
  <si>
    <t>7e459bed-4c77-4f38-93f2-5edc36acbf57</t>
  </si>
  <si>
    <t>51a89574-2f66-4ae8-a938-91c413d5eef2</t>
  </si>
  <si>
    <t>55602687-d6ac-4c4b-94f4-7602a867938c</t>
  </si>
  <si>
    <t>01d37025-bc0d-4e27-8a59-02e0a273b7ce</t>
  </si>
  <si>
    <t>b1061de7-8737-4fee-b7c8-ae7ba9d2ebef</t>
  </si>
  <si>
    <t>ccdfde60-f6cb-4cb9-afea-c3594df06ddf</t>
  </si>
  <si>
    <t>5dd6d3d2-fcae-4460-8d61-222a78aede5c</t>
  </si>
  <si>
    <t>da389459-60d0-4d08-aa35-766f92908a52</t>
  </si>
  <si>
    <t>4c791a3c-0e8a-42a4-8171-62813044dbb9</t>
  </si>
  <si>
    <t>461c7d28-91ac-4b81-ab74-b4d9fa954848</t>
  </si>
  <si>
    <t>a85a19dd-df3c-471a-8524-6b69b1baee31</t>
  </si>
  <si>
    <t>f12cddb3-7998-47e3-9506-07c865c8b221</t>
  </si>
  <si>
    <t>c065c4a0-6749-4eae-b4fa-c3e20e9377c4</t>
  </si>
  <si>
    <t>c1dbd75d-5bd3-45ba-bb86-749ff0146f5f</t>
  </si>
  <si>
    <t>8d6bac08-81b6-4f01-bfb4-6696e5914c09</t>
  </si>
  <si>
    <t>727fadbd-ed10-46d5-8a6a-35632a74e152</t>
  </si>
  <si>
    <t>98014fcb-b85c-40aa-893d-852d10f6eb0c</t>
  </si>
  <si>
    <t>a909964a-8a47-434a-a8ef-05b3d903a9d9</t>
  </si>
  <si>
    <t>3002f366-e890-4979-a2e5-be7aa2860994</t>
  </si>
  <si>
    <t>49e5981c-afa2-402a-99c7-77026959e2f8</t>
  </si>
  <si>
    <t>58114f7b-33fe-48fc-a5e7-27775ced9980</t>
  </si>
  <si>
    <t>f0df3062-386a-495d-9eb6-660eab35b84b</t>
  </si>
  <si>
    <t>730f3df2-f7ac-4877-97cf-e32aeeb918e5</t>
  </si>
  <si>
    <t>4409f597-180a-488b-b024-1ef7b01a9166</t>
  </si>
  <si>
    <t>822107ee-eca1-4759-b2da-7630b9c783a8</t>
  </si>
  <si>
    <t>140960cf-7fc1-44d9-bdf1-cb98b878ac27</t>
  </si>
  <si>
    <t>9a0cba77-2566-44f3-bd70-f04c8a1736d6</t>
  </si>
  <si>
    <t>c248b964-563e-4623-9cc3-ba1e363391c6</t>
  </si>
  <si>
    <t>93a67867-1d6b-4c92-ac4a-2c1ebc87ecba</t>
  </si>
  <si>
    <t>0f120fc8-d9ff-4196-aa00-a27d53323086</t>
  </si>
  <si>
    <t>2613ae7f-7440-4492-ad19-677fc1e4c048</t>
  </si>
  <si>
    <t>7a16ed27-707d-4fee-b995-98b6c69ff937</t>
  </si>
  <si>
    <t>53ed5868-766e-4762-a319-aa8180b5e6f1</t>
  </si>
  <si>
    <t>f0695421-e8ad-448d-adc9-732cc62e323d</t>
  </si>
  <si>
    <t>fe83fcbe-9db6-42cc-8df2-edeb4c7f228f</t>
  </si>
  <si>
    <t>d923ed78-cc25-45f6-9589-3e16a9df10b5</t>
  </si>
  <si>
    <t>f4ae415b-b6d1-4fe7-9cea-6cfd99b5f2d0</t>
  </si>
  <si>
    <t>4646560c-665f-4fe5-ace3-4e777d3c1e67</t>
  </si>
  <si>
    <t>0b72d156-0c13-42a1-8d1f-2d1206bc485b</t>
  </si>
  <si>
    <t>d65484df-5c5e-43b3-a760-ac4c3feb4c14</t>
  </si>
  <si>
    <t>7c6c380f-27b4-4ca4-a1f0-ba68d45b85f5</t>
  </si>
  <si>
    <t>944323e6-4201-4a8d-9158-bfbafb15a758</t>
  </si>
  <si>
    <t>1fe562cc-c785-424e-9bfb-97279256d2cf</t>
  </si>
  <si>
    <t>40bb5a75-ccf2-4d90-b907-e76c781c39a0</t>
  </si>
  <si>
    <t>a3807a02-476d-42f0-8776-c4a9b4b980cf</t>
  </si>
  <si>
    <t>4e8ecbc1-a954-49ac-9656-91b5261ef7bf</t>
  </si>
  <si>
    <t>d904d195-9471-4aba-89e0-0b66f94d29e0</t>
  </si>
  <si>
    <t>6e446093-6ddc-4f70-a2de-2d6d73cd571e</t>
  </si>
  <si>
    <t>8dda4699-413e-4fc8-8a69-cc9e3e9aa217</t>
  </si>
  <si>
    <t>c2577f85-57ec-481d-b019-2e164c76866f</t>
  </si>
  <si>
    <t>eb16b7ef-b285-4e90-99d6-7403d3bf313a</t>
  </si>
  <si>
    <t>ad65b730-d208-418c-9aaf-872ed1d691aa</t>
  </si>
  <si>
    <t>efd5ea7c-cdd7-4ab5-9891-eae17d11157b</t>
  </si>
  <si>
    <t>e0eb4fd2-9d02-4daa-a63d-1e9b3a716b7a</t>
  </si>
  <si>
    <t>16c61e33-5617-46ed-91a6-87c489f323b8</t>
  </si>
  <si>
    <t>93920e5a-beb3-43a9-8b69-f8817adb9e0a</t>
  </si>
  <si>
    <t>a356ad31-2ea7-442d-a9e3-23facb18add5</t>
  </si>
  <si>
    <t>33d77a36-9113-4709-bfde-a102b3fc96db</t>
  </si>
  <si>
    <t>a0c3e17b-d3a2-4594-a7fc-ad4fb05c911a</t>
  </si>
  <si>
    <t>d4528b6e-f604-4096-9f59-647a468ce563</t>
  </si>
  <si>
    <t>e2d25ed9-6f54-4846-a5f7-68c7f56b425c</t>
  </si>
  <si>
    <t>7b225b70-4d9b-411f-ba3b-4ce5b63672ec</t>
  </si>
  <si>
    <t>eb6ebab3-4631-44df-9c19-22d2b1796b62</t>
  </si>
  <si>
    <t>61733cbc-0231-447d-b467-a2b35febc233</t>
  </si>
  <si>
    <t>ca7a08ff-8826-44eb-ad0b-4414dddfff8b</t>
  </si>
  <si>
    <t>39f32c78-96af-4782-bfa4-afc83d112220</t>
  </si>
  <si>
    <t>d341b925-75a4-40b9-bdeb-6b3c1e6c6314</t>
  </si>
  <si>
    <t>5799abdf-227b-4229-8cca-9fe83b926554</t>
  </si>
  <si>
    <t>9c7db769-3445-495d-aa12-23866a87f036</t>
  </si>
  <si>
    <t>2c6fb7d8-4117-4363-b184-ff86d46dde8d</t>
  </si>
  <si>
    <t>78a6fa76-b193-45fb-ac5f-f3cbf9563b7d</t>
  </si>
  <si>
    <t>6cf436bc-b1d3-412a-bee6-db4e486a1e4c</t>
  </si>
  <si>
    <t>8eb1e2e8-6424-43ab-9c1f-67f3cdaf8078</t>
  </si>
  <si>
    <t>90bf2388-4ea3-4192-bedd-005922283dc4</t>
  </si>
  <si>
    <t>bab54f90-d4ac-4870-9c39-8bda21db3c0c</t>
  </si>
  <si>
    <t>443e4304-21a7-4387-bb47-44dcd4593b22</t>
  </si>
  <si>
    <t>9324fbc7-7d15-408e-a13f-26c70a452a5f</t>
  </si>
  <si>
    <t>568576e7-5c91-4af3-85e3-c5e2368810af</t>
  </si>
  <si>
    <t>19fec8c9-76f6-4bf1-b34e-fb1bf5df381b</t>
  </si>
  <si>
    <t>8413d2ab-caa6-405e-8290-48fdf68b5563</t>
  </si>
  <si>
    <t>ac51464d-09af-4370-b4ad-989197ca98e0</t>
  </si>
  <si>
    <t>cab2cbf0-b560-45d6-a334-75026a704862</t>
  </si>
  <si>
    <t>08447695-b83c-4a72-8fd9-7c1b2a87c5b5</t>
  </si>
  <si>
    <t>4c815ee8-5ddb-4a63-8ed9-920ac321df62</t>
  </si>
  <si>
    <t>7774a4df-9395-46aa-a9b9-8fced721efa4</t>
  </si>
  <si>
    <t>729204a2-502a-4a62-8728-84975bb89a4f</t>
  </si>
  <si>
    <t>0564d4f9-bef5-4602-8a20-23912f6f01be</t>
  </si>
  <si>
    <t>d92361c0-430f-4cc7-8e44-448f3635047e</t>
  </si>
  <si>
    <t>ee03471c-3455-475c-8ee1-b043c1fbc9dc</t>
  </si>
  <si>
    <t>61e5dd5f-7349-402b-973d-35e3d4411629</t>
  </si>
  <si>
    <t>4c322057-db95-4aa4-86b3-5fbac55d8f0e</t>
  </si>
  <si>
    <t>2891228a-52e9-4086-bfad-1435e116a0ce</t>
  </si>
  <si>
    <t>072db096-bf1f-4520-a278-f95dafccb8e5</t>
  </si>
  <si>
    <t>b08cf612-e529-4f8c-bb26-e61f22acd52a</t>
  </si>
  <si>
    <t>950a23e1-e89f-47d3-85d1-554a500277a0</t>
  </si>
  <si>
    <t>9c226e58-d06f-41a1-9f89-572734075508</t>
  </si>
  <si>
    <t>8a806a59-dc50-4aba-a499-7a7bd078ec5a</t>
  </si>
  <si>
    <t>7c8606d2-ce61-4caa-a570-e6cdcb2c50e7</t>
  </si>
  <si>
    <t>6a31157f-cc89-4b9b-bd72-e4338331392c</t>
  </si>
  <si>
    <t>d56f9a18-c1ad-442f-8fb1-8d0cc0a917f9</t>
  </si>
  <si>
    <t>9e8771e2-d45d-454b-a733-6f5e464ab6c5</t>
  </si>
  <si>
    <t>9464d5ac-e164-4299-8987-79d1af42e9d8</t>
  </si>
  <si>
    <t>34958c61-26a8-4230-b017-0733fbc8d20c</t>
  </si>
  <si>
    <t>47ea1578-a459-4d7c-954d-6883220a47cc</t>
  </si>
  <si>
    <t>ea0715f0-bc2b-4c1c-99be-e5ed05c8fba9</t>
  </si>
  <si>
    <t>c91d8341-0ce3-4c70-8995-7d2eab3212b7</t>
  </si>
  <si>
    <t>adc3d194-1fc3-4320-9da0-34468f7c0daa</t>
  </si>
  <si>
    <t>06b0c948-373e-460c-a25b-005015318f5a</t>
  </si>
  <si>
    <t>8eab43ab-1597-490e-93ee-67f4d4ac2755</t>
  </si>
  <si>
    <t>6eac3180-7bd7-4277-925e-1a12aed39eca</t>
  </si>
  <si>
    <t>37d06ddc-e8c0-4f26-9ed4-fc0e692be8bb</t>
  </si>
  <si>
    <t>b8e93951-5147-4899-9328-508be9cffd0e</t>
  </si>
  <si>
    <t>fb593e4f-c752-4132-bd89-7632dec56e81</t>
  </si>
  <si>
    <t>0aa0ebb6-c593-4034-81a4-08bb117f4e4f</t>
  </si>
  <si>
    <t>1d66da32-a0ba-4108-bf57-f6413083419e</t>
  </si>
  <si>
    <t>a5f5d027-04a5-436c-ae12-9f0947283b69</t>
  </si>
  <si>
    <t>47f2030f-49c1-4ede-904c-e0ecabaaaa33</t>
  </si>
  <si>
    <t>139652b6-f26d-453b-9376-623b033394f2</t>
  </si>
  <si>
    <t>e1cd19e4-e382-42f4-89a5-3ad7b99a972d</t>
  </si>
  <si>
    <t>9a5fdb8d-b103-474e-9021-58ec9d75ebec</t>
  </si>
  <si>
    <t>9d84bb5b-2242-467c-a3da-cd41a4b932ad</t>
  </si>
  <si>
    <t>c82ff76a-3371-496f-8916-70632970d4f6</t>
  </si>
  <si>
    <t>2d67822d-101b-4985-a0df-b1c45c738622</t>
  </si>
  <si>
    <t>f8ce600c-25bb-4d05-8cab-1b3345807902</t>
  </si>
  <si>
    <t>ffbbc6cf-c577-490f-ae45-36166b09d4a7</t>
  </si>
  <si>
    <t>22663154-5441-4ccc-a2dc-1ba246f52151</t>
  </si>
  <si>
    <t>235bc03c-5587-439e-ab03-d978c291d896</t>
  </si>
  <si>
    <t>fa99cbd1-9667-44a2-ab40-63b671b745de</t>
  </si>
  <si>
    <t>19212394-bbe6-4f00-8d1c-8fe73640df8e</t>
  </si>
  <si>
    <t>b0a4e1c2-2fb1-4ce1-980e-d2d495da8416</t>
  </si>
  <si>
    <t>cd453e21-ae76-48ce-a1c2-6e69fe7ace9e</t>
  </si>
  <si>
    <t>fd2ed2df-dee0-49cc-86d9-8570133bee53</t>
  </si>
  <si>
    <t>9ee0afd0-831b-4fec-9279-e123d9f14ec2</t>
  </si>
  <si>
    <t>bb1ba49c-d0fc-42ef-9175-2389dcca5f9d</t>
  </si>
  <si>
    <t>d1737320-760b-42ec-af1a-3a2750879bd3</t>
  </si>
  <si>
    <t>9aa08511-1452-4bcf-a64a-196aa1dd7f55</t>
  </si>
  <si>
    <t>bdabef0f-4174-41c3-a0f5-7b5ded928ff9</t>
  </si>
  <si>
    <t>4380b086-c8cc-47f7-8920-69175bea28a4</t>
  </si>
  <si>
    <t>23201c79-da2c-475d-bb7d-0d8633a577c2</t>
  </si>
  <si>
    <t>4fe8db21-46f7-4bc6-a661-94c65dc154be</t>
  </si>
  <si>
    <t>406b408a-a1c1-4f74-933d-9130c685b903</t>
  </si>
  <si>
    <t>d8520bc7-ed0d-4a74-a67f-141acebbe1eb</t>
  </si>
  <si>
    <t>0027d7ea-dceb-4900-9c25-0cf32f9e985c</t>
  </si>
  <si>
    <t>21d203e0-aaa9-4de7-8afc-3d7089cf3056</t>
  </si>
  <si>
    <t>0e48c4e5-0f80-41ea-b039-b663aee0058f</t>
  </si>
  <si>
    <t>5ee9211a-bba3-4162-98f1-774e6d79519c</t>
  </si>
  <si>
    <t>70a06678-f72a-4bf9-9012-12436c187303</t>
  </si>
  <si>
    <t>c57881ec-6430-4a8f-8300-d054e45ffd07</t>
  </si>
  <si>
    <t>1c480f83-95eb-4f2b-80ec-55f3ca291a86</t>
  </si>
  <si>
    <t>e3063c4c-3b7f-4983-b525-6ec14009d17a</t>
  </si>
  <si>
    <t>6a3757f1-d903-45b7-8ec2-6ff61b9ccc7d</t>
  </si>
  <si>
    <t>368388a5-cd29-4836-a2c2-9d0028b5ba7f</t>
  </si>
  <si>
    <t>e21cfa2a-3634-4772-9c4e-0c02f1e6b509</t>
  </si>
  <si>
    <t>6eede55c-26d4-433b-9752-0eb71c95bc0f</t>
  </si>
  <si>
    <t>911008fd-781e-458b-9ab1-852e8106ec23</t>
  </si>
  <si>
    <t>e7cab229-8e01-4745-9321-596cbfdced6e</t>
  </si>
  <si>
    <t>0d036c15-cb9d-4e90-b6d3-3dcf3c5a00c3</t>
  </si>
  <si>
    <t>8f076868-f6bd-4c95-af29-5825be1993b9</t>
  </si>
  <si>
    <t>40e65869-0d49-4cde-9ec8-c130205cb41d</t>
  </si>
  <si>
    <t>15677023-ef1f-4825-a2c9-01805d38c6f5</t>
  </si>
  <si>
    <t>32a51283-208b-470a-83ac-bda4e85283a0</t>
  </si>
  <si>
    <t>1ca563ed-8ad0-44c0-84d8-8910210a5bb9</t>
  </si>
  <si>
    <t>7bff8dd9-d642-4688-badd-84c81d0378cc</t>
  </si>
  <si>
    <t>feedce4f-a88c-41f9-ad54-a52e1bc2dc91</t>
  </si>
  <si>
    <t>525c8f8a-d030-47ba-bba3-63f8f5634b63</t>
  </si>
  <si>
    <t>98377f90-74f7-4cb6-82c7-7666ef5d9cf0</t>
  </si>
  <si>
    <t>cccdaa97-35ae-47f4-80cf-99b61710dcc5</t>
  </si>
  <si>
    <t>9df8daf6-d005-4ab3-811c-8ae5b6c7040a</t>
  </si>
  <si>
    <t>e26835c4-4129-47ac-85ad-df47cf189274</t>
  </si>
  <si>
    <t>032cd23e-1599-4733-85df-e928d35467ca</t>
  </si>
  <si>
    <t>cdcac67e-adb9-44ab-a242-b436b41fdac9</t>
  </si>
  <si>
    <t>f4867d4c-5349-4f59-a3ec-8ae3b58936ec</t>
  </si>
  <si>
    <t>55370088-89bc-4f5c-8566-408f4e472a8e</t>
  </si>
  <si>
    <t>b0ee829d-0b03-4ffe-b9af-a9fe3a1f0cec</t>
  </si>
  <si>
    <t>4ec2df18-c2a7-4590-8632-ad88c1c5c7b9</t>
  </si>
  <si>
    <t>09697a6b-5ac1-4675-9def-3e98f046af4d</t>
  </si>
  <si>
    <t>11288ee0-4ad8-4437-9049-c1679d234989</t>
  </si>
  <si>
    <t>31ea3018-039d-49af-b1bc-e7f33e8aed1b</t>
  </si>
  <si>
    <t>c568e8b2-6df4-4bdd-8d00-41ad22666cac</t>
  </si>
  <si>
    <t>4591d165-6f0b-49de-ae55-160397647a60</t>
  </si>
  <si>
    <t>9be605c9-0471-4f95-a384-790d5b176ba2</t>
  </si>
  <si>
    <t>b3312a6c-c78c-4839-be60-e097f8b1dcd5</t>
  </si>
  <si>
    <t>966997ea-f5c9-4be8-8874-65d51ea5498b</t>
  </si>
  <si>
    <t>a65fdbcd-dc17-4b44-a3b6-addea9673b6c</t>
  </si>
  <si>
    <t>6f2b632d-d9cd-4d67-9862-779198d9d930</t>
  </si>
  <si>
    <t>9cb13aea-9c8e-4e82-bcb3-b1210ebc0ec8</t>
  </si>
  <si>
    <t>6740d415-a5a6-4f85-b166-0802589c7fd9</t>
  </si>
  <si>
    <t>e3fba393-f67a-4ad0-bd1f-48db6bbe5b35</t>
  </si>
  <si>
    <t>062b9600-f77b-4a9a-a0b8-24c163e10745</t>
  </si>
  <si>
    <t>d21266ca-bd74-41c7-a0f4-7200d40c74a9</t>
  </si>
  <si>
    <t>4d70f05f-a09e-4b22-b930-9c00af6bb063</t>
  </si>
  <si>
    <t>d743b92e-5cf4-4467-9ecb-8ab43561d45b</t>
  </si>
  <si>
    <t>8c6cc25d-185b-48ff-8186-77cb8360aaaa</t>
  </si>
  <si>
    <t>3884ba2d-4182-4e90-ad5a-89522d08e428</t>
  </si>
  <si>
    <t>1c6e3e25-bb37-4b3e-8e96-1082af36530d</t>
  </si>
  <si>
    <t>39048287-8dbf-4cc1-a08b-c3948de8925a</t>
  </si>
  <si>
    <t>2d01dbd0-2007-4e2b-a264-5d619e83dfff</t>
  </si>
  <si>
    <t>8f02a287-8a93-4eaa-91c7-f4a1a8dca63e</t>
  </si>
  <si>
    <t>aa8ca5e6-03b5-4549-b294-a22d9282deda</t>
  </si>
  <si>
    <t>b9f133c9-0485-40d9-a270-8804e32ce53e</t>
  </si>
  <si>
    <t>3842939a-292b-4dee-ad8f-b37d753d74a2</t>
  </si>
  <si>
    <t>4a777e68-c9d3-4299-a2ee-6f881e8b03cb</t>
  </si>
  <si>
    <t>9b7b9ea1-721d-4fa0-beb9-3dbd23c572d0</t>
  </si>
  <si>
    <t>ad3fb64b-1c76-411f-95b2-348aefc7e597</t>
  </si>
  <si>
    <t>8d8e36e2-4bdf-40ca-8a8a-a8bbe74e0c01</t>
  </si>
  <si>
    <t>7d30d4e4-3a85-4038-b2fe-90e9ba6d6644</t>
  </si>
  <si>
    <t>f4bf4130-98e2-4d92-ab1f-734d581d8113</t>
  </si>
  <si>
    <t>1949084e-fcfb-4df6-beaf-4cb46e9edf4b</t>
  </si>
  <si>
    <t>7014bc44-7247-4686-82a9-595fd476a5d8</t>
  </si>
  <si>
    <t>0f45e6d2-b6e5-4ecb-897d-5cdd5f637422</t>
  </si>
  <si>
    <t>25967112-460c-4ee6-80fc-873fab0c7d81</t>
  </si>
  <si>
    <t>5b73a3a0-70ab-4035-8e4b-8271dd544c2a</t>
  </si>
  <si>
    <t>5780ec04-a4cd-4495-8b8d-31e2e5da0b59</t>
  </si>
  <si>
    <t>ffee4ea4-ee77-435d-bf40-b79a043718eb</t>
  </si>
  <si>
    <t>cb16bab3-2a87-4d20-8178-0737a78663b8</t>
  </si>
  <si>
    <t>930e9e48-0a72-46bc-b122-f7788ca05e50</t>
  </si>
  <si>
    <t>6ee2256d-3625-467b-81e1-c07425fc2fdf</t>
  </si>
  <si>
    <t>f3fef1e0-c333-4ad3-bc6e-3e70a7c197ac</t>
  </si>
  <si>
    <t>60e59b03-b65b-4170-b635-1670da219eea</t>
  </si>
  <si>
    <t>081bcaf4-c0aa-461b-ac72-4659de704268</t>
  </si>
  <si>
    <t>081f8854-64bd-4ad4-81e0-ce4da4e70f6d</t>
  </si>
  <si>
    <t>7ee14016-9903-459e-9a95-8858678fdec3</t>
  </si>
  <si>
    <t>ce474056-06e7-4bb2-99e2-5469cfbfa16a</t>
  </si>
  <si>
    <t>b2bb9d40-54e1-43d9-87c4-eec498630784</t>
  </si>
  <si>
    <t>b227562b-350e-4c54-afd8-be3db9de3a9f</t>
  </si>
  <si>
    <t>10c502cf-fb7d-46f6-8735-9a45d1fe547e</t>
  </si>
  <si>
    <t>95e301be-0f5f-4849-b699-d56256398f09</t>
  </si>
  <si>
    <t>36a0ca0a-6581-4fc6-94da-bba0bd73e6c0</t>
  </si>
  <si>
    <t>389700cc-853c-4e78-847b-d75b7044ed98</t>
  </si>
  <si>
    <t>41253ace-d5d9-42c9-99a8-22e4149e30b3</t>
  </si>
  <si>
    <t>6d1e94e3-650b-487a-86fd-95b0513b473f</t>
  </si>
  <si>
    <t>7d54facc-b587-44ef-bf1d-281a6959805d</t>
  </si>
  <si>
    <t>314465d0-30ef-41c7-b08e-6f4fe308f033</t>
  </si>
  <si>
    <t>7f21de68-efb2-4e00-ae5d-01e487950498</t>
  </si>
  <si>
    <t>f259ac2b-f8b8-4b57-8bea-693dab29154e</t>
  </si>
  <si>
    <t>00ea1043-514e-400f-9a68-cc5caa3ba85b</t>
  </si>
  <si>
    <t>18d8f88b-889a-4603-a6e5-aa3fc236e50a</t>
  </si>
  <si>
    <t>55ef6107-992d-44a0-8b2c-52b7206da93c</t>
  </si>
  <si>
    <t>fdf2aa24-9cc6-4831-9883-671779626816</t>
  </si>
  <si>
    <t>161711fb-179c-411e-9ddd-32a36dd429df</t>
  </si>
  <si>
    <t>ebe58e2b-52e3-473a-9ccc-75191d956bd0</t>
  </si>
  <si>
    <t>61917cba-c1cd-4f72-8069-4bb3eca3e297</t>
  </si>
  <si>
    <t>f56ef4e5-9d0b-4f39-ae21-de568edbdfce</t>
  </si>
  <si>
    <t>665c2bb1-ed58-46a0-919f-e1681a3c0627</t>
  </si>
  <si>
    <t>10fe2dfc-6ef9-447d-a14d-398c93b399e4</t>
  </si>
  <si>
    <t>ca83568f-0dea-4bf4-9b3c-d47fd303421c</t>
  </si>
  <si>
    <t>9eda229e-885a-43a1-8251-bbd97ad3b264</t>
  </si>
  <si>
    <t>c8a23a83-8a88-47b4-ad75-fbee3fd3c881</t>
  </si>
  <si>
    <t>26602f7d-1074-4b16-8972-e8f97d7ba630</t>
  </si>
  <si>
    <t>bfa5de8a-de43-472e-b229-338c8b3e8c5b</t>
  </si>
  <si>
    <t>51068121-7708-4b8d-857f-482874d8d812</t>
  </si>
  <si>
    <t>63f1bcb6-4370-4b10-aa8b-2a868d731fbd</t>
  </si>
  <si>
    <t>342e05c3-9fec-4790-a3fb-d5128c31c7d7</t>
  </si>
  <si>
    <t>f893d671-4a61-4ba6-9e60-24ae26db5b7d</t>
  </si>
  <si>
    <t>86e46188-5f3c-4fcc-a724-5f58406810e4</t>
  </si>
  <si>
    <t>0dbb3ac7-7ce4-4fc5-bc99-acbf22446db8</t>
  </si>
  <si>
    <t>0c91432f-39bb-4c98-bb86-d9ed219657f2</t>
  </si>
  <si>
    <t>88b66102-88ee-491a-ae93-981a4c88ff41</t>
  </si>
  <si>
    <t>e46fa1a0-95f5-4370-a304-825807a0d868</t>
  </si>
  <si>
    <t>5310ee65-8219-4a6b-b093-a7c1034bf386</t>
  </si>
  <si>
    <t>0b8012db-a870-49c7-9008-c363b898e542</t>
  </si>
  <si>
    <t>b2531835-aab8-491d-befb-f9a84120915a</t>
  </si>
  <si>
    <t>df124bb2-0080-495d-a850-8f838656c20a</t>
  </si>
  <si>
    <t>4edfabca-2db0-49a9-b1a8-460788ae25d3</t>
  </si>
  <si>
    <t>2444e8b8-e4ea-4348-bcf9-c20da891ee6d</t>
  </si>
  <si>
    <t>46d4e338-a2b4-4f9f-b0e9-52dbc55086dd</t>
  </si>
  <si>
    <t>6e91a491-dd29-4487-8aad-cb2f1411dc14</t>
  </si>
  <si>
    <t>901f73ee-fb89-4222-ad95-7f0900fbfa76</t>
  </si>
  <si>
    <t>d9cfcb78-6a48-403e-9bfd-5463b002989a</t>
  </si>
  <si>
    <t>18a0143e-ef80-405b-99b4-b41609f02ffc</t>
  </si>
  <si>
    <t>0a907258-a4b1-477b-aa05-4c876e3c8c22</t>
  </si>
  <si>
    <t>f27761c0-e898-42b3-99c2-5d38fe452108</t>
  </si>
  <si>
    <t>63cb06dc-2260-464d-a22a-f458df8638f0</t>
  </si>
  <si>
    <t>261f8947-e564-4f77-adad-d51d5ab74f2c</t>
  </si>
  <si>
    <t>f863ade0-1c99-4c4a-ba72-3265c65f1067</t>
  </si>
  <si>
    <t>362ea461-8887-4498-baa7-ad02624dce18</t>
  </si>
  <si>
    <t>ce9b97c6-748f-4088-a007-f2d490c072d3</t>
  </si>
  <si>
    <t>e6803a62-f67d-4c7a-a772-00745a18e09a</t>
  </si>
  <si>
    <t>1bab9fcc-9d08-4e86-a360-695cdef6843d</t>
  </si>
  <si>
    <t>4657d504-675b-468c-ae04-d302fc7cacac</t>
  </si>
  <si>
    <t>e408dfa1-7590-46b8-92b5-b3130d3542e1</t>
  </si>
  <si>
    <t>8edec0ba-44a0-4609-9ab1-b48d9b0c4bb3</t>
  </si>
  <si>
    <t>c63a30fe-7470-4b59-89f7-be03149d6ab0</t>
  </si>
  <si>
    <t>1c1f6b15-e9e9-4c03-b636-641a9875dd0f</t>
  </si>
  <si>
    <t>ee08e6e8-a32a-4bc9-92fe-190d5ee9751b</t>
  </si>
  <si>
    <t>8f8808dc-9f7c-4f11-9f44-5c0d952a30b3</t>
  </si>
  <si>
    <t>eb949020-1814-4ff1-a0fc-b1de1e1f1c03</t>
  </si>
  <si>
    <t>0a0d9287-24e7-41d1-ad3c-16565db09d10</t>
  </si>
  <si>
    <t>35206aac-654e-4a9f-bc5c-bdd4377b0988</t>
  </si>
  <si>
    <t>6fd5cd48-17ba-4893-b41a-0bac2194fbf6</t>
  </si>
  <si>
    <t>1aab140c-7d7e-44f4-a911-c15b418fc351</t>
  </si>
  <si>
    <t>e3099b6d-475d-4ee7-af2f-3e98618bbe50</t>
  </si>
  <si>
    <t>ed77fa4d-ec4d-4ffd-9232-4733bc01a996</t>
  </si>
  <si>
    <t>44268843-cced-4ab5-bc3e-b242bdbbbfad</t>
  </si>
  <si>
    <t>2ad4899f-cb24-4d59-933c-271ceb720a50</t>
  </si>
  <si>
    <t>cffa0cc2-b39c-4fd0-8f78-81cb6501a209</t>
  </si>
  <si>
    <t>501228f1-612c-4977-b36e-d942f3a9d6d4</t>
  </si>
  <si>
    <t>d79f031b-acfc-4a21-9d4a-7f5efcdb3cff</t>
  </si>
  <si>
    <t>f6cf4fb7-597c-4389-b8e6-0eb3657a8f1e</t>
  </si>
  <si>
    <t>32994013-2657-45f3-a729-4e31fea4ab48</t>
  </si>
  <si>
    <t>d99b6cd8-121c-446d-89c2-9c4c4ef83a1c</t>
  </si>
  <si>
    <t>4883ca52-2a07-429c-98dc-9f33cd53459c</t>
  </si>
  <si>
    <t>90b21b27-1727-4084-add4-3c87bda185c2</t>
  </si>
  <si>
    <t>bb937505-a985-40b7-a373-244407c6e5db</t>
  </si>
  <si>
    <t>d48c754b-a580-4f9d-b620-9cd3de5e36c1</t>
  </si>
  <si>
    <t>06ac5613-7219-4b53-bdb5-52e2132815c6</t>
  </si>
  <si>
    <t>fd9d73de-8c9a-4b76-bb3f-12a6a7f04393</t>
  </si>
  <si>
    <t>26dd3964-dd41-4807-939a-2c0bed7dfb3a</t>
  </si>
  <si>
    <t>6df2d0fc-64bd-4ee4-9b77-7b9076eaf5b5</t>
  </si>
  <si>
    <t>1507a6ba-b51a-4d18-9388-dd0d7f0274fd</t>
  </si>
  <si>
    <t>87b5a3f6-038e-4cb2-ae61-cca544c8d777</t>
  </si>
  <si>
    <t>12b1d02a-927c-4d1b-96b6-6bed630f3377</t>
  </si>
  <si>
    <t>b8ef7d63-fbda-434c-89ff-3188246331d0</t>
  </si>
  <si>
    <t>2c331c52-254d-4c2e-be51-9e14f2eba809</t>
  </si>
  <si>
    <t>cbb87b66-cb79-4b0d-b83a-78f855139bb4</t>
  </si>
  <si>
    <t>d5c5c1c2-738e-45ba-a01e-93cfca59b1bd</t>
  </si>
  <si>
    <t>2d31cb3b-ee59-448c-b3b2-18bf580bd3c1</t>
  </si>
  <si>
    <t>5c3609b5-de52-4059-80f9-2412d2eb2968</t>
  </si>
  <si>
    <t>83286c83-e7da-4958-973d-d329df79ecd0</t>
  </si>
  <si>
    <t>c432a0d2-dffe-47a1-8485-6f2eba214947</t>
  </si>
  <si>
    <t>5015ff3f-c29f-4f3a-9910-fbddaedcab18</t>
  </si>
  <si>
    <t>98e056e3-9a00-4291-85ed-5ec02982c430</t>
  </si>
  <si>
    <t>7097f94b-720b-477b-86b2-ff5e7ecf6830</t>
  </si>
  <si>
    <t>4dfa8ae6-5a79-4a7c-a46a-1e711c81e9e3</t>
  </si>
  <si>
    <t>21b5627d-5d19-4c23-9af3-ef1700fa2227</t>
  </si>
  <si>
    <t>f5dfd31f-026b-4a69-a34c-43f91416bc09</t>
  </si>
  <si>
    <t>41c16ea1-e6b1-4ee4-b65d-90df29145ccb</t>
  </si>
  <si>
    <t>1aaee653-3b22-4243-bec7-7743f2c3bc3f</t>
  </si>
  <si>
    <t>b5dd010d-c089-4d93-984e-97349604987c</t>
  </si>
  <si>
    <t>12be87af-481c-452d-8ac1-e5bbacc064da</t>
  </si>
  <si>
    <t>fb800ad1-f3ca-47ec-a763-932c991c54f8</t>
  </si>
  <si>
    <t>093696bd-4891-460d-9aaa-8a68f246150e</t>
  </si>
  <si>
    <t>3e105597-e310-459f-a189-9d20b1396829</t>
  </si>
  <si>
    <t>aef1704c-b42d-4cdb-b4d5-ca7ad903726d</t>
  </si>
  <si>
    <t>14e994a6-9e55-4c2b-9148-400323075090</t>
  </si>
  <si>
    <t>03c1d971-cbdf-474d-ac6f-159693a0d850</t>
  </si>
  <si>
    <t>2d2b8fe1-cc02-4b1e-ad98-4fdc3c39e079</t>
  </si>
  <si>
    <t>73feef1f-c06c-40d1-bda4-aff7bb05df4f</t>
  </si>
  <si>
    <t>38db79f6-eb11-47ae-9ab5-09c91bf1ca0c</t>
  </si>
  <si>
    <t>ca181038-9001-4341-b0e3-69f9692b53c7</t>
  </si>
  <si>
    <t>2323bd3c-47ab-4c7e-868a-c682bec538e0</t>
  </si>
  <si>
    <t>122371cf-271b-42dc-bc8a-44254e10a858</t>
  </si>
  <si>
    <t>13ac420a-c1f9-40bb-a54e-aa889b7a0f95</t>
  </si>
  <si>
    <t>37c9a492-1650-4dce-9129-f97a2e0c53cf</t>
  </si>
  <si>
    <t>3164bf62-42d7-4fa1-bab8-59be4e27eb1a</t>
  </si>
  <si>
    <t>f264d5c8-b37c-407e-9e84-f9a3b1227dbe</t>
  </si>
  <si>
    <t>2b3ed46a-4900-4cde-91af-edf16a20e8c4</t>
  </si>
  <si>
    <t>9657ffdc-14e2-4a26-846b-892da97b7309</t>
  </si>
  <si>
    <t>0ae5e83a-8c84-47f2-aecd-a95e30f367e5</t>
  </si>
  <si>
    <t>0f1bf257-3efc-48ba-84f2-1437cf70f453</t>
  </si>
  <si>
    <t>209d5234-7f2c-4d9d-a10d-8cff56a8281d</t>
  </si>
  <si>
    <t>d8d2e112-4d48-4a81-9550-8cf1558ea5d3</t>
  </si>
  <si>
    <t>ff880826-db42-4ebe-8eec-39383f230c1c</t>
  </si>
  <si>
    <t>f7474871-ad62-4740-9cb2-cabfc8fc01f2</t>
  </si>
  <si>
    <t>3b29c128-5b0d-4262-bdfe-bb4151f3f090</t>
  </si>
  <si>
    <t>76f3d1cb-7442-4721-9d42-ed7e70755efe</t>
  </si>
  <si>
    <t>95be473a-b848-4744-85d9-e25753beea2b</t>
  </si>
  <si>
    <t>17cdf6ea-8a80-4c92-914e-a39b0e3cc791</t>
  </si>
  <si>
    <t>4ef48903-2a4c-41af-9e87-1af7feda4230</t>
  </si>
  <si>
    <t>d2edf27a-544f-42ad-a140-3a9408a699b8</t>
  </si>
  <si>
    <t>837da9e3-b1e4-42a5-9d23-9a05e0daf0b1</t>
  </si>
  <si>
    <t>9be06a38-f81b-4027-a150-d8dfe9cbad35</t>
  </si>
  <si>
    <t>f342923c-8e80-48f9-accf-9568932a9241</t>
  </si>
  <si>
    <t>30842556-68c5-4557-b11a-4d54f2283018</t>
  </si>
  <si>
    <t>8cf48bd5-a36d-4d96-bc95-da093b46cda6</t>
  </si>
  <si>
    <t>243f9ae7-306a-412a-8056-3ee60b330865</t>
  </si>
  <si>
    <t>11bd2630-1c1d-495b-8936-f962e4d79502</t>
  </si>
  <si>
    <t>fe815958-d834-4602-8cd7-e39376b703e3</t>
  </si>
  <si>
    <t>02705d83-1224-446d-b947-e7b5cf9a6da6</t>
  </si>
  <si>
    <t>c5349473-8008-4d72-8dee-07afcc2e56cd</t>
  </si>
  <si>
    <t>7635605b-7f44-49d7-abaa-31a5e767306c</t>
  </si>
  <si>
    <t>8d0bbc64-24b0-4999-bfeb-584818263822</t>
  </si>
  <si>
    <t>20c19dd4-0c35-4088-b1a2-799e97958c10</t>
  </si>
  <si>
    <t>3ae31c65-ca99-431a-8b3a-2a235382be8d</t>
  </si>
  <si>
    <t>7aab7af9-3ae4-4d22-812c-6e6d88ba694e</t>
  </si>
  <si>
    <t>25503886-709d-4571-bb64-f6b73181a2f1</t>
  </si>
  <si>
    <t>074f6049-24a6-4da6-918e-2e5d5891df77</t>
  </si>
  <si>
    <t>e0dc3866-4b83-42e3-8269-353cb1b0d71a</t>
  </si>
  <si>
    <t>15e411f3-f373-49fd-a9b8-544e97b2f78a</t>
  </si>
  <si>
    <t>4ebd0641-9ae5-4164-93dd-32f919324416</t>
  </si>
  <si>
    <t>0c653125-2e28-4ef4-8780-468278dcb681</t>
  </si>
  <si>
    <t>8700db54-ea4a-4b2a-9b87-f9b40ea1cac2</t>
  </si>
  <si>
    <t>215a7db7-7da0-48aa-ba63-320356fa0aa1</t>
  </si>
  <si>
    <t>347666c5-2bb0-4810-8dd4-361343028823</t>
  </si>
  <si>
    <t>9347eafa-368a-4dc0-8e34-4c9d015b81ed</t>
  </si>
  <si>
    <t>1b6877c0-c8b8-4934-be91-d89eef6acc2e</t>
  </si>
  <si>
    <t>4b25968f-1da1-4fd4-8301-ddf3bd0ce9e9</t>
  </si>
  <si>
    <t>cf90e7eb-62b4-4e95-a880-6b457497fee9</t>
  </si>
  <si>
    <t>9745a933-f965-47d0-b579-0ba74a218bfe</t>
  </si>
  <si>
    <t>8f0ed35f-94ca-4a3a-a13f-187c8b641b1d</t>
  </si>
  <si>
    <t>041e4227-24a4-46a3-b5a5-d635cfa0618c</t>
  </si>
  <si>
    <t>ba9d056f-5d61-47d4-84f1-b260523f8584</t>
  </si>
  <si>
    <t>6f6e4b9c-c26a-4dd5-b29f-97f75d27e73c</t>
  </si>
  <si>
    <t>1d51e936-5c05-42aa-844a-c1ddbbc94869</t>
  </si>
  <si>
    <t>c659294a-abf6-4e7c-a19a-32994f37a6d7</t>
  </si>
  <si>
    <t>50aca6ec-e6d8-4b4a-a074-f22b6c98d6a9</t>
  </si>
  <si>
    <t>4031577b-c8cb-42c1-8a1f-c01edb93822e</t>
  </si>
  <si>
    <t>52c09ee8-5b64-45d2-af25-cea1abf3a267</t>
  </si>
  <si>
    <t>685f0cb3-99e8-4a8d-a9bf-83f465732016</t>
  </si>
  <si>
    <t>259732da-005a-4664-8384-54d8a8f1e324</t>
  </si>
  <si>
    <t>9d6fe63c-6538-4437-adaf-dff51f2444ca</t>
  </si>
  <si>
    <t>2543b2c0-2931-4bfd-a78f-dcdd5d0f42dc</t>
  </si>
  <si>
    <t>c5eabf6a-7c9f-4bae-b218-69629f0411e4</t>
  </si>
  <si>
    <t>02738566-a223-4865-9424-dff69a36f24e</t>
  </si>
  <si>
    <t>8d4b4363-9af1-4b0b-b0b6-f6a39215323c</t>
  </si>
  <si>
    <t>5a526a0f-abce-418d-83ad-ff2694627121</t>
  </si>
  <si>
    <t>639418ee-6f59-4bda-b845-e8732eab93a5</t>
  </si>
  <si>
    <t>111089f7-9d70-4e1d-839b-eeecbd5ae547</t>
  </si>
  <si>
    <t>106c0ee6-f801-45ea-b3a7-f27af8a3e56e</t>
  </si>
  <si>
    <t>e5a599e7-6de9-41f7-b7d3-cde38961fd8f</t>
  </si>
  <si>
    <t>683b18c8-7422-40cb-bafa-eab6f0c49586</t>
  </si>
  <si>
    <t>1a2703d9-cdad-4e09-88ab-eb48ab557dc3</t>
  </si>
  <si>
    <t>7cee599a-7b04-4550-85c0-6b6331429ffa</t>
  </si>
  <si>
    <t>10416a5f-3926-443e-b2d9-df392430ead0</t>
  </si>
  <si>
    <t>fc47d8ec-665a-4026-be54-04d281dc7f77</t>
  </si>
  <si>
    <t>a8ee32d6-b78d-4b18-a130-9c7239cf1c97</t>
  </si>
  <si>
    <t>0ac89a3f-06d1-4014-9558-a80887beccbc</t>
  </si>
  <si>
    <t>e4b80383-3cfe-40f2-a455-4242316ac832</t>
  </si>
  <si>
    <t>d47e283e-4282-405c-bc74-e8339ea1202a</t>
  </si>
  <si>
    <t>332c3995-f80d-4dea-8870-43c02ba45ed5</t>
  </si>
  <si>
    <t>226bba00-f74d-4394-a212-31e5073e3a41</t>
  </si>
  <si>
    <t>d2b01f4c-dfc9-49fc-9806-cdcfe243086d</t>
  </si>
  <si>
    <t>0fb6e7d9-c918-4794-96df-2db05abd63b6</t>
  </si>
  <si>
    <t>51a86c8f-ab52-4ac4-a2a9-d20854678c87</t>
  </si>
  <si>
    <t>f7358f6a-ff0d-4b2d-a5cf-8e7e68a958df</t>
  </si>
  <si>
    <t>f06d6c45-145c-4f36-86e2-4ac2b64fbcd6</t>
  </si>
  <si>
    <t>5f2f3857-2c28-45a5-9bbf-65d935e92dc9</t>
  </si>
  <si>
    <t>058903ff-79eb-4dfe-9ab9-a2c8b9573f24</t>
  </si>
  <si>
    <t>db7c1da2-9bc0-48d1-aea9-13f2a4e211ff</t>
  </si>
  <si>
    <t>b030fb1e-5790-4a68-82cc-f314e97d57d8</t>
  </si>
  <si>
    <t>fa01fd8a-2276-4829-8a2c-84086a9427d3</t>
  </si>
  <si>
    <t>a4e40e55-9775-4753-b74c-bb9f46d1376a</t>
  </si>
  <si>
    <t>06dab3d3-cf7f-4be4-8f91-78ed0fbd6968</t>
  </si>
  <si>
    <t>4e6f6c71-a8af-4bb3-a076-ab47b961ce79</t>
  </si>
  <si>
    <t>b0895573-f865-4fad-b9bc-9df62103f4d8</t>
  </si>
  <si>
    <t>e5dfca30-60d9-4d81-9d32-46bb995f7059</t>
  </si>
  <si>
    <t>69718308-2a83-4267-9e79-55507cf3da3b</t>
  </si>
  <si>
    <t>4bef4bcb-0ba3-494d-ab67-1e1fc99a763b</t>
  </si>
  <si>
    <t>1f8768b6-bb47-4ad7-bcf5-958bf614f62f</t>
  </si>
  <si>
    <t>e9a15fc8-6c22-4334-b6e9-b5869c98d9be</t>
  </si>
  <si>
    <t>fecd6e46-0ced-4716-a827-c14b7faddc90</t>
  </si>
  <si>
    <t>0a966850-5dfa-4012-b82f-79e85d86aae7</t>
  </si>
  <si>
    <t>e747b4a9-b934-4ded-b06a-37a42f8fc866</t>
  </si>
  <si>
    <t>971ca88d-d567-4d41-a0a8-ac5dcaf6e51b</t>
  </si>
  <si>
    <t>7933989a-718e-4318-854d-076d125f6887</t>
  </si>
  <si>
    <t>d7677eba-6d10-4951-8541-a13afa120c04</t>
  </si>
  <si>
    <t>6ff2c38b-9267-4497-a09a-76d3426f1f73</t>
  </si>
  <si>
    <t>157e891a-4396-4722-90d0-fb48cbe5ea32</t>
  </si>
  <si>
    <t>35162d5a-3611-45a0-a486-dc56a2fc61d5</t>
  </si>
  <si>
    <t>bad24c77-2f1a-44db-9d01-268a80a5fbc8</t>
  </si>
  <si>
    <t>28df797c-b64e-4892-9b3d-89d796d5df7b</t>
  </si>
  <si>
    <t>8e16953e-e109-433a-a112-01d92c7aec81</t>
  </si>
  <si>
    <t>ff0a5cdb-12ff-4379-acd1-ace52dd45747</t>
  </si>
  <si>
    <t>110f8e38-e3e2-4cba-84e2-e8da3b480b54</t>
  </si>
  <si>
    <t>36004c2d-0bff-4ac9-a771-d97ffe034f71</t>
  </si>
  <si>
    <t>ceffd05b-d839-4fd0-87dc-20ae9fc26c04</t>
  </si>
  <si>
    <t>fda8f608-0135-4dad-91bd-af27ffdeca10</t>
  </si>
  <si>
    <t>6f8ec1a0-08a9-405c-9aae-49f545ec0230</t>
  </si>
  <si>
    <t>7bd5b4eb-f1bb-4a7f-bb9c-57dda509cbba</t>
  </si>
  <si>
    <t>90ee4b1a-1a96-4dcd-b900-ce28fb065cdf</t>
  </si>
  <si>
    <t>649555c8-de96-449a-88f3-2ca7712ec190</t>
  </si>
  <si>
    <t>4bbf5982-44b8-406f-8fff-112c22079cbc</t>
  </si>
  <si>
    <t>8b660df6-40ee-42c5-af6d-420147cc3982</t>
  </si>
  <si>
    <t>bd73f230-d8f6-44a3-aef8-49840aa00739</t>
  </si>
  <si>
    <t>ffdaaf85-9ff9-46a8-a002-f90179054981</t>
  </si>
  <si>
    <t>d8121242-770c-442a-9cbe-64246310b5af</t>
  </si>
  <si>
    <t>d053c8c0-c6e5-4be8-be9b-8e3b2aa2a375</t>
  </si>
  <si>
    <t>cdf09ede-c67a-4e9f-8680-e222053407b4</t>
  </si>
  <si>
    <t>91931803-cea3-4234-9912-f62195f7dc1d</t>
  </si>
  <si>
    <t>1ad36b36-cbad-49d4-9e4c-3ae769e37f16</t>
  </si>
  <si>
    <t>9fe26506-9055-4cc2-a649-965b15981b9f</t>
  </si>
  <si>
    <t>1b3a785b-c3f2-4720-b550-8ae25ddd192e</t>
  </si>
  <si>
    <t>c3489ee6-0e2f-4018-88e9-e51c3d06ff14</t>
  </si>
  <si>
    <t>ba195739-5b58-42b4-a973-cb2ef1b64316</t>
  </si>
  <si>
    <t>6f719758-5369-4f52-bf00-1d23af7a182d</t>
  </si>
  <si>
    <t>cae603e8-d69b-40f5-9e0e-c30e4f458fe3</t>
  </si>
  <si>
    <t>f2610037-abe6-4c10-9b1a-62f8aca343f6</t>
  </si>
  <si>
    <t>92d20152-2c3e-49c3-85be-e3e850ce8c2b</t>
  </si>
  <si>
    <t>23ae4db5-9e05-427b-b498-16e1d52c56de</t>
  </si>
  <si>
    <t>00f1003e-2dc4-4888-8939-edf27ba5bad2</t>
  </si>
  <si>
    <t>61d6c214-814d-4373-82f5-488c91fae47a</t>
  </si>
  <si>
    <t>9862fb84-98fb-4f85-8fad-c3b4c61ade4f</t>
  </si>
  <si>
    <t>e6944e6a-3da9-4156-86dc-a6da8e11e308</t>
  </si>
  <si>
    <t>472898d2-dca0-4413-b639-99d6a0be945b</t>
  </si>
  <si>
    <t>6f73d210-4e84-4735-909f-4f0e141bc154</t>
  </si>
  <si>
    <t>2e2560b7-be42-49df-ba48-43e71a74b261</t>
  </si>
  <si>
    <t>500e617f-c296-4913-9962-73344c78a8d6</t>
  </si>
  <si>
    <t>50157ddb-960a-4868-94b1-531815b5bf6c</t>
  </si>
  <si>
    <t>ba28a7c6-015f-4abd-bf2f-8f0d27acc0eb</t>
  </si>
  <si>
    <t>c97df0d3-5859-4d74-8d40-4f3838f45eda</t>
  </si>
  <si>
    <t>b7538479-7a76-4c52-9018-42018330fa0b</t>
  </si>
  <si>
    <t>941b7bf2-76c8-4d20-8eff-1921653a6c42</t>
  </si>
  <si>
    <t>d8bec6aa-b5d7-4392-80b9-48f13e906dcd</t>
  </si>
  <si>
    <t>1490a08c-0be7-46de-b729-089a6275ece8</t>
  </si>
  <si>
    <t>2cfd95c9-d1b2-446e-b414-7d14b66f5b9e</t>
  </si>
  <si>
    <t>c8ad83fe-f21a-44f6-ac92-17e26a7fe60c</t>
  </si>
  <si>
    <t>bf26324a-0821-49c8-8db1-7bff8c26033c</t>
  </si>
  <si>
    <t>1e32d198-8929-40d7-916c-c33e83bd836d</t>
  </si>
  <si>
    <t>193d2210-0742-4c9f-ab6e-291ebebe8a5f</t>
  </si>
  <si>
    <t>31ee35b9-7357-4f62-b293-1e743a8c5dc7</t>
  </si>
  <si>
    <t>ef7755b2-59f0-44e9-b7f0-b686e3189c20</t>
  </si>
  <si>
    <t>3837ba6f-21bf-4827-80e8-4db856e842aa</t>
  </si>
  <si>
    <t>e3acdd3b-c648-4015-a730-379acf5a666d</t>
  </si>
  <si>
    <t>8b8826a1-2419-4f67-81b5-640aa0859d88</t>
  </si>
  <si>
    <t>ccd8eff6-cce9-4a41-97f0-3a40a309e266</t>
  </si>
  <si>
    <t>286a038c-26c7-4085-bddd-97bcb1376c72</t>
  </si>
  <si>
    <t>21f8e357-a84e-44c4-87fe-96a68c3b1561</t>
  </si>
  <si>
    <t>d2c81059-7ad0-4bff-9c68-2cd404a6f91d</t>
  </si>
  <si>
    <t>876759c0-31f5-4c65-8978-3647ef9eb649</t>
  </si>
  <si>
    <t>03a0dc63-d6a6-4ae1-9f58-d5d8805a354e</t>
  </si>
  <si>
    <t>071bc16c-c0be-46ad-b861-a076a9d9a713</t>
  </si>
  <si>
    <t>9a59b144-8e9f-4b42-8b77-a8891b0c4def</t>
  </si>
  <si>
    <t>68ca5ba6-84d9-4e5e-a98c-6beeca084683</t>
  </si>
  <si>
    <t>e3238f9d-7e3b-4f50-82ed-ff1941b62ad6</t>
  </si>
  <si>
    <t>a3c1a1e8-726c-40f1-ae80-3d23f4615c90</t>
  </si>
  <si>
    <t>42063e09-b7d1-429e-9d6a-4c49e005dd4f</t>
  </si>
  <si>
    <t>d688f444-64d6-451b-85a2-4f6cb194c9ab</t>
  </si>
  <si>
    <t>b11b9ce9-7d1f-4660-aa34-d7e76fa48687</t>
  </si>
  <si>
    <t>7fe58b82-21d0-40e4-b845-8508491e4201</t>
  </si>
  <si>
    <t>4f12b481-c38e-470a-8a5f-1ca0ecce48e9</t>
  </si>
  <si>
    <t>322f52c3-3a55-4b5a-af8d-381af0379e28</t>
  </si>
  <si>
    <t>aef4abd9-80fb-498c-a4a0-68839f8ea9ea</t>
  </si>
  <si>
    <t>f565d779-4811-46df-9f6e-4c49d004f18e</t>
  </si>
  <si>
    <t>12615af9-4289-46f0-8c6a-b0f48387ab75</t>
  </si>
  <si>
    <t>cc16b0d9-f6a6-427d-a1dc-156e1aabb356</t>
  </si>
  <si>
    <t>c9ef7f90-299b-42d8-aac0-90b9d857c7b8</t>
  </si>
  <si>
    <t>bc226a6c-d4f0-4001-bc49-cc4b3e633356</t>
  </si>
  <si>
    <t>721cf645-8854-428f-8fad-b824add7ff8e</t>
  </si>
  <si>
    <t>63c1b8e6-8f58-4eff-a96c-56c829b1f3d9</t>
  </si>
  <si>
    <t>b1f8aeae-8461-4876-a264-dfbd4b9cbb83</t>
  </si>
  <si>
    <t>2cde6ebb-54da-4e27-92fa-1108f0fc84ea</t>
  </si>
  <si>
    <t>a90a6266-4229-4311-bd77-184f4925c50e</t>
  </si>
  <si>
    <t>a3cf743c-71ca-4b6e-9c13-48fe00404598</t>
  </si>
  <si>
    <t>109b8d48-3367-44e2-8dcc-3c517b1d6829</t>
  </si>
  <si>
    <t>d5d03363-c62a-47f1-879f-94b46ac11b33</t>
  </si>
  <si>
    <t>0212d109-d887-4fbf-9507-e9182e5af684</t>
  </si>
  <si>
    <t>672cbece-b40e-4707-9f89-6b649e2ab472</t>
  </si>
  <si>
    <t>2b278a38-56c5-4ee6-aa67-99a2b13a257c</t>
  </si>
  <si>
    <t>986df819-0b23-42d2-bea8-94981b3878f1</t>
  </si>
  <si>
    <t>6ed59f03-1034-4a17-944a-502419f22a60</t>
  </si>
  <si>
    <t>3e42d11b-7998-46b0-9c66-5301c344eddc</t>
  </si>
  <si>
    <t>48328123-1f4e-488a-bef3-f7f9590e0f21</t>
  </si>
  <si>
    <t>33bd5240-320e-47ca-aee8-02221e5dee50</t>
  </si>
  <si>
    <t>f27a1347-cdcd-4c64-b086-f370facf8ff3</t>
  </si>
  <si>
    <t>3424119d-aa07-480c-84f2-cddb0eec26b9</t>
  </si>
  <si>
    <t>85601f44-929d-4f3a-b57f-f6de4abf0f6a</t>
  </si>
  <si>
    <t>6fc66798-381b-4ab6-83a8-813cef0349d3</t>
  </si>
  <si>
    <t>ded135ce-45fe-4fbf-972b-250f2f61a0f8</t>
  </si>
  <si>
    <t>2f1d49ef-c718-4da8-8cca-5e05a83df697</t>
  </si>
  <si>
    <t>912de5e2-ec12-43e4-aee5-ff8b8b144948</t>
  </si>
  <si>
    <t>238d652c-b9a3-4071-9391-126108cab2e6</t>
  </si>
  <si>
    <t>882adea6-9255-4192-b401-f8f0e4e604b0</t>
  </si>
  <si>
    <t>d5585bdd-db8c-4258-acde-e0bf44d1371e</t>
  </si>
  <si>
    <t>7c252df5-9531-430a-a169-9840d51a9e6e</t>
  </si>
  <si>
    <t>141f174d-395d-4ab8-9a1b-303bec744f03</t>
  </si>
  <si>
    <t>54f787f5-e4b5-476d-9ab7-5f95285db414</t>
  </si>
  <si>
    <t>c9ff9bc0-5d44-47b2-8945-6f779146978b</t>
  </si>
  <si>
    <t>3580a144-0c88-4795-b9e8-5844af21490e</t>
  </si>
  <si>
    <t>74c3b16e-40b6-4a73-a06b-68124e7c85ed</t>
  </si>
  <si>
    <t>fbccf1f2-dc8d-429e-9de6-37db4f0ebfef</t>
  </si>
  <si>
    <t>df4950b4-0ad1-4389-a018-2fb7f8506b96</t>
  </si>
  <si>
    <t>f1761b87-53ed-4d93-94e7-bca59e0b51bd</t>
  </si>
  <si>
    <t>74d83a91-025e-44d4-8c53-db3eadf35f7a</t>
  </si>
  <si>
    <t>0b064ccc-34d4-4668-9c28-bdcab21dd5de</t>
  </si>
  <si>
    <t>130db50c-3d10-40cf-ad15-07d1aebeb864</t>
  </si>
  <si>
    <t>d58247d9-edcd-4041-9c9b-c84be3072c6a</t>
  </si>
  <si>
    <t>6ece9cbb-4807-48e4-97c5-684f8455c94d</t>
  </si>
  <si>
    <t>2c154b77-e55c-4e9a-a518-c4ce5250e078</t>
  </si>
  <si>
    <t>907c5728-2a03-4212-b5f1-d40b8e1eedae</t>
  </si>
  <si>
    <t>cdc18714-e8db-4dda-a10c-3a3afec10d39</t>
  </si>
  <si>
    <t>e94bfd53-d2b9-45d9-b849-77cd703b0030</t>
  </si>
  <si>
    <t>9e584f94-7052-4eaf-bdcd-b30293eeceb4</t>
  </si>
  <si>
    <t>e1c19e3a-b547-4af0-b68a-41cef42fe88f</t>
  </si>
  <si>
    <t>a187408e-920e-4862-8eef-fd8851c30aec</t>
  </si>
  <si>
    <t>cee5287e-8956-4544-910f-6a5698d22a8a</t>
  </si>
  <si>
    <t>c3bec1ee-f579-4324-8a84-2d1898e184ce</t>
  </si>
  <si>
    <t>f0ed1e8c-57b4-421a-b9e5-7918b30545eb</t>
  </si>
  <si>
    <t>40791d7b-fb1a-4d30-a9c6-c975be17120e</t>
  </si>
  <si>
    <t>09d02da4-89df-46e0-aea5-142ddeefc878</t>
  </si>
  <si>
    <t>54c7415a-b5bb-4400-bf35-9cce2ae22eaf</t>
  </si>
  <si>
    <t>e44494f3-25ea-44e3-87ef-e6e07355a022</t>
  </si>
  <si>
    <t>af34cb78-abf6-4326-bd3c-49980401372c</t>
  </si>
  <si>
    <t>ef0fb6cd-3fb5-4d0b-9526-f6503e7c5e87</t>
  </si>
  <si>
    <t>ae178dcd-b240-4756-b563-4fadf2b1bbda</t>
  </si>
  <si>
    <t>c6b3d176-1f2f-42ff-8fe7-23dc7ff181df</t>
  </si>
  <si>
    <t>8d5e5e2d-0882-4eea-af72-b759a505f504</t>
  </si>
  <si>
    <t>022b8baf-4837-4db2-a56c-a44233685fab</t>
  </si>
  <si>
    <t>ff35cda8-0489-46c9-a31b-7722d87f4e53</t>
  </si>
  <si>
    <t>826a30fc-5ee7-494b-beb5-51fa06bbeab5</t>
  </si>
  <si>
    <t>e3fe7ac6-f7d3-47df-9bd6-488cff8c66af</t>
  </si>
  <si>
    <t>69c3ce93-6384-4330-9d80-36dcf0dc5bc8</t>
  </si>
  <si>
    <t>e828249b-698f-48da-8893-7c92dc4a7a2c</t>
  </si>
  <si>
    <t>c6cb016a-948e-455f-bb1f-877ce01069d5</t>
  </si>
  <si>
    <t>1ccc3332-9217-435c-87fc-67925e16e898</t>
  </si>
  <si>
    <t>ff082583-0fab-435c-932f-900b2fd1fe38</t>
  </si>
  <si>
    <t>91cefc92-74b1-4d8c-a7ba-9edd4612ee23</t>
  </si>
  <si>
    <t>963e3e49-e21d-4194-8104-3a5754203cfb</t>
  </si>
  <si>
    <t>a3d37359-8e1e-494c-b15e-01768ce852a9</t>
  </si>
  <si>
    <t>d7e12e34-f4c3-4f25-8f38-b86dcb65cd42</t>
  </si>
  <si>
    <t>f6543ebe-132f-4728-94fb-2e62e7f7029c</t>
  </si>
  <si>
    <t>7ac2660e-b003-4df2-b41d-b0daebc18294</t>
  </si>
  <si>
    <t>5b40814a-7265-40bd-bb8a-6578ea87d85f</t>
  </si>
  <si>
    <t>c209a404-0582-4dbc-baed-aa437dc5e2d2</t>
  </si>
  <si>
    <t>1bd1c3e9-e080-484e-9b0f-eead0de97721</t>
  </si>
  <si>
    <t>b5a4d104-ff7d-46de-a0a2-2d6c7ec77beb</t>
  </si>
  <si>
    <t>80d1d383-ee83-49e7-b593-f0ff2580b53d</t>
  </si>
  <si>
    <t>bf56cc35-8dbe-4a44-a6ae-768ac7ef3ff5</t>
  </si>
  <si>
    <t>6eb77741-55fe-48d0-83ff-c72e2b17c8d7</t>
  </si>
  <si>
    <t>0e1496cb-77d0-48f9-9883-7f7d14c1b850</t>
  </si>
  <si>
    <t>8807464f-8cbb-4f87-b799-9a6b70404c2e</t>
  </si>
  <si>
    <t>708cadfd-25d1-41df-b982-91aac0d2612b</t>
  </si>
  <si>
    <t>f0faee2d-b1f3-46b4-9e1d-50d0571f8d9d</t>
  </si>
  <si>
    <t>a8373475-f6e9-4c20-abe1-91791ed15f98</t>
  </si>
  <si>
    <t>8abe00a4-701c-4229-9381-5dd04501cdfc</t>
  </si>
  <si>
    <t>39ddad3a-7e17-4b44-ba62-af8b9b6822ba</t>
  </si>
  <si>
    <t>bdbaa476-6b14-4096-a25b-eb3d3bbdc579</t>
  </si>
  <si>
    <t>770c0ddd-3b66-4ec3-88d8-4903d5427bce</t>
  </si>
  <si>
    <t>da9e8508-8434-41a4-9c16-95e20feac39e</t>
  </si>
  <si>
    <t>f74a1849-02ef-49a7-89b9-9e4e15f48999</t>
  </si>
  <si>
    <t>93daee62-1537-417b-affd-bddd2b0c9e09</t>
  </si>
  <si>
    <t>197cebaa-f685-4d91-b868-414a12cd4804</t>
  </si>
  <si>
    <t>72c5042b-e3c4-4e21-828e-8d6b7dd1c5a3</t>
  </si>
  <si>
    <t>c0772027-abfb-41d4-a7b2-b772def28da7</t>
  </si>
  <si>
    <t>b3928267-a174-4e9a-adf0-a1615a4114e6</t>
  </si>
  <si>
    <t>ecc49659-91ca-4949-b696-d38623ce409f</t>
  </si>
  <si>
    <t>7623d9f9-3ff9-4e24-8c88-07443583c408</t>
  </si>
  <si>
    <t>0ad4d5cc-ab70-4a2e-99a3-d12217e8b596</t>
  </si>
  <si>
    <t>3f337367-4697-44b3-85d3-79801502ea7b</t>
  </si>
  <si>
    <t>365b2621-3dcf-443e-ac1f-4f18edde1daa</t>
  </si>
  <si>
    <t>0944ddef-5fe3-4b2d-82cc-328e6e0ac6c9</t>
  </si>
  <si>
    <t>f136072b-7b44-4036-81ff-6fe89c1caadb</t>
  </si>
  <si>
    <t>bfadec33-41fc-4f9b-8aec-c84cdfffe01d</t>
  </si>
  <si>
    <t>adb5982a-1885-4f30-9a0e-6f286b0e025f</t>
  </si>
  <si>
    <t>edd5056c-8bbd-4a94-9d25-58b7f93a6231</t>
  </si>
  <si>
    <t>35d73817-b9bc-4dc3-b272-9e217de4db50</t>
  </si>
  <si>
    <t>943e1af9-dcf2-416c-8d37-b2bf64173c90</t>
  </si>
  <si>
    <t>41114553-45c3-4e9b-aa2f-e2fda7c59dec</t>
  </si>
  <si>
    <t>1af1aa3d-f894-4f8e-8f35-b5de7ea8dbe3</t>
  </si>
  <si>
    <t>852c0bfd-78d8-4056-8a5b-74958365892e</t>
  </si>
  <si>
    <t>782a6bbb-d63b-4b4c-99aa-ee41ad71c91b</t>
  </si>
  <si>
    <t>42157d42-3242-4d12-88ae-d8268365187a</t>
  </si>
  <si>
    <t>ad9bbd31-2d66-46cd-b837-284ca1b31807</t>
  </si>
  <si>
    <t>31272921-97aa-4dbc-a2bc-004dbb97296a</t>
  </si>
  <si>
    <t>59b767a4-d3e6-444e-b326-f443d5ef28a8</t>
  </si>
  <si>
    <t>d9d2f54a-2837-446c-be84-7cd24d53a1e2</t>
  </si>
  <si>
    <t>54f63937-46c8-42b4-ab11-78b9405e52f1</t>
  </si>
  <si>
    <t>fa1e9eb2-b3ae-4416-9e60-4fc823a9d218</t>
  </si>
  <si>
    <t>580441a1-0228-4307-b260-4bb7d41ee09b</t>
  </si>
  <si>
    <t>0ea04be2-bba6-4a21-983d-6940dc72d44c</t>
  </si>
  <si>
    <t>b8b69124-2a4f-4b5e-854d-d9fdd1620a48</t>
  </si>
  <si>
    <t>332b020c-d0c8-49f8-b914-d9c889f517a0</t>
  </si>
  <si>
    <t>3eeebb34-1d09-4016-91d1-cd6849c2aaf7</t>
  </si>
  <si>
    <t>42f55c50-ffeb-4597-8323-14ac47cef961</t>
  </si>
  <si>
    <t>83fcda19-8860-4c86-ad4f-63c0de69bfb7</t>
  </si>
  <si>
    <t>7a537f97-1484-403b-bd2b-aa82bc1542cc</t>
  </si>
  <si>
    <t>02354535-77d6-4f5a-b05a-15ff12f34040</t>
  </si>
  <si>
    <t>c43b13a1-8924-4154-87a3-87233d549244</t>
  </si>
  <si>
    <t>1f02cd76-2c91-4500-967f-a57e815323fb</t>
  </si>
  <si>
    <t>3cd4afb9-d006-4aae-9531-f599c57b2006</t>
  </si>
  <si>
    <t>123b92c0-7fb3-4ef6-9c45-31815467bd07</t>
  </si>
  <si>
    <t>c55a1724-932c-4776-add3-5c79dc1817e6</t>
  </si>
  <si>
    <t>b13a91e7-0f53-4b2a-b3b3-dd0f0d9a3b8c</t>
  </si>
  <si>
    <t>3b56fb35-ca7f-448a-ac0c-be3a5aba6c9e</t>
  </si>
  <si>
    <t>ab0b1792-e87e-49b8-83b3-95abdf38dec2</t>
  </si>
  <si>
    <t>40565c66-bc80-44b1-a3e2-d95faf5eb482</t>
  </si>
  <si>
    <t>19978356-10ce-4644-9612-57e569afa364</t>
  </si>
  <si>
    <t>e643cd7b-a6af-41a2-8da6-9f0728f399e9</t>
  </si>
  <si>
    <t>006b0b86-d722-47fc-86d1-3eddeb21d603</t>
  </si>
  <si>
    <t>7c0618da-a4ed-453e-975c-c6348dfd7c74</t>
  </si>
  <si>
    <t>bbf8fb3c-7145-46e1-b393-aa81fa0088b5</t>
  </si>
  <si>
    <t>236e5a42-faf6-4039-9ec0-00a256ac2d09</t>
  </si>
  <si>
    <t>623131f5-dd53-4798-9ebe-fdd6c86148de</t>
  </si>
  <si>
    <t>37404a14-5943-4976-853a-fcd035ed8a85</t>
  </si>
  <si>
    <t>6016071e-c55a-4340-a435-38f931cd0f37</t>
  </si>
  <si>
    <t>c21f8fa4-42f6-4dd8-b081-8a6eea8bf776</t>
  </si>
  <si>
    <t>cc79dc01-d465-4089-aa56-645c4c6df092</t>
  </si>
  <si>
    <t>0579b69e-9ef3-47f7-af6b-0014cf6c5da9</t>
  </si>
  <si>
    <t>5cc94658-fefc-47cc-8c20-d4527fd29d32</t>
  </si>
  <si>
    <t>7361da46-9742-4f68-91c3-2713e379836e</t>
  </si>
  <si>
    <t>278d8b8d-f367-4d9d-9fec-e011112991bc</t>
  </si>
  <si>
    <t>fe0867de-dda0-46c6-8c53-ef987d337c7f</t>
  </si>
  <si>
    <t>415cf605-48e9-4aae-9f4f-048e065b3479</t>
  </si>
  <si>
    <t>e0d5efb5-b4f6-4678-9d72-9ab8830a84ca</t>
  </si>
  <si>
    <t>98d4588a-12af-4718-adb0-1f1539d1abca</t>
  </si>
  <si>
    <t>baa0e6c3-66c7-4021-bb34-c44aba7ce629</t>
  </si>
  <si>
    <t>a59664c2-7494-4b02-ad32-2200ce583966</t>
  </si>
  <si>
    <t>7f1598d6-ec4c-4982-96f0-0f8227f83f4e</t>
  </si>
  <si>
    <t>68d0d557-de86-40b1-a25a-bddb36c2b56c</t>
  </si>
  <si>
    <t>630a7937-0a06-47d5-811e-d31863602b74</t>
  </si>
  <si>
    <t>b72f1fa5-a485-4b06-b84a-f05bcb7ee827</t>
  </si>
  <si>
    <t>dab10305-e9a3-4d92-a822-25f1a6d885a5</t>
  </si>
  <si>
    <t>69eca27b-ab12-44b4-8a13-58507d0a1d4b</t>
  </si>
  <si>
    <t>2a40144c-d103-4d39-9288-a348ea2a4cbb</t>
  </si>
  <si>
    <t>9565a2a9-dc81-4bf2-8cdb-00ac75293c55</t>
  </si>
  <si>
    <t>5c380d7e-2aab-48b7-9920-ee43b16b7952</t>
  </si>
  <si>
    <t>7a1a4ab5-2a6d-42e3-bf80-bf9c0ebef1d7</t>
  </si>
  <si>
    <t>5286d935-ab1d-4162-92b9-0e20501e6098</t>
  </si>
  <si>
    <t>439ae4c7-d661-407d-bd18-96c287a22303</t>
  </si>
  <si>
    <t>6035dd14-4431-4679-af9a-6a6e3c322afb</t>
  </si>
  <si>
    <t>6bc463ef-6876-4e56-896d-bef019e02212</t>
  </si>
  <si>
    <t>6822ae7d-d9df-4afb-98ea-b1fc1236b6f5</t>
  </si>
  <si>
    <t>15f623c0-3fd4-43cc-9f9f-86da3580ec02</t>
  </si>
  <si>
    <t>deb12eec-6da8-421a-b184-1273894e2fc2</t>
  </si>
  <si>
    <t>ff369e59-8ff5-4414-a8f1-2a91835c5689</t>
  </si>
  <si>
    <t>15bf53b6-7fea-46ff-b606-f591c2345f1d</t>
  </si>
  <si>
    <t>b801583f-5716-4c34-978b-b7489a52def7</t>
  </si>
  <si>
    <t>3c277972-a133-4a83-abd0-c2b2e79c9e19</t>
  </si>
  <si>
    <t>40230396-dcd0-4a80-ae1e-c56116fd3b81</t>
  </si>
  <si>
    <t>3b8366a2-59fe-429b-acc7-6a1a64578ad3</t>
  </si>
  <si>
    <t>e7577c56-692a-499a-b298-460471f6c3fa</t>
  </si>
  <si>
    <t>d454d056-0874-4ba2-ab7d-176ad34b431c</t>
  </si>
  <si>
    <t>e85baa44-24a5-4635-a70d-99aeb72fb8e3</t>
  </si>
  <si>
    <t>d6e1a787-e2d4-4f84-8063-53497bc55473</t>
  </si>
  <si>
    <t>18d25a3c-8636-48a7-85de-cf6f91beea3a</t>
  </si>
  <si>
    <t>47916251-935c-47e7-9921-941e9b1a2df7</t>
  </si>
  <si>
    <t>25ae5490-f8ed-47f2-b2aa-f8d0cea8bc81</t>
  </si>
  <si>
    <t>77bf13c8-40a9-46a9-b3cb-7f36e0b7cdc7</t>
  </si>
  <si>
    <t>8700f4e1-6540-4b21-8841-b8e76f91103c</t>
  </si>
  <si>
    <t>109f4bfc-7fa0-4ba4-9768-3717638bdfb2</t>
  </si>
  <si>
    <t>e85fefe4-c4b5-4b6d-9e22-22177b716994</t>
  </si>
  <si>
    <t>712d990f-3bf3-430e-9719-fb706ffe5d7e</t>
  </si>
  <si>
    <t>dc8a7b08-5f10-4118-856b-3684c50b1b24</t>
  </si>
  <si>
    <t>e7ff0c1e-793a-4678-987e-23c6a73952c2</t>
  </si>
  <si>
    <t>47127cd5-7800-4265-ad89-c24e312d9aa6</t>
  </si>
  <si>
    <t>2f607fe5-1109-42bb-bd85-d09a1448843b</t>
  </si>
  <si>
    <t>3ad53982-ab71-4192-af76-5f494547724c</t>
  </si>
  <si>
    <t>5d19db35-b97c-4c16-aba0-df575f8fa3da</t>
  </si>
  <si>
    <t>59e57fc9-5ef3-448d-8ba2-0d46f2ba3ead</t>
  </si>
  <si>
    <t>1edf0e53-beaa-4200-ab52-3a610081ccad</t>
  </si>
  <si>
    <t>7132eda9-59c1-4e34-b1e2-ecf173bdcaa3</t>
  </si>
  <si>
    <t>d4f967ec-39f4-4ddf-ab82-7713f1e72b95</t>
  </si>
  <si>
    <t>f83bb667-a146-4223-938b-dd9b64e491c6</t>
  </si>
  <si>
    <t>75299c60-e859-44de-98b6-30c62e3144c8</t>
  </si>
  <si>
    <t>219e24b0-ba1f-46ca-a0ba-c4ae5ab28321</t>
  </si>
  <si>
    <t>3a402b0e-a7be-44b2-9d4e-0497ca456444</t>
  </si>
  <si>
    <t>0f2a3ee9-ada3-4d18-ad68-a30e0f01557a</t>
  </si>
  <si>
    <t>a8a0ad5f-b016-4b9c-b7e5-9befc584c520</t>
  </si>
  <si>
    <t>2e6862a8-af01-456c-9a62-dd4e9fd5f001</t>
  </si>
  <si>
    <t>b25cb847-0fc3-4f13-b678-53c51a0f5453</t>
  </si>
  <si>
    <t>4ea6827b-79e2-4307-b2d8-fd8352e19b5b</t>
  </si>
  <si>
    <t>8332f439-8028-425d-b1dc-9e4802805fc5</t>
  </si>
  <si>
    <t>b30ef47a-8e49-4c6a-9dc0-1564a872d9ec</t>
  </si>
  <si>
    <t>b9846906-de17-42a4-934a-cb4507f3669e</t>
  </si>
  <si>
    <t>751c5aa5-cf4a-4f41-902b-8d2f1eff102f</t>
  </si>
  <si>
    <t>5ab5df44-41a6-416c-a07d-34bc4d4d858c</t>
  </si>
  <si>
    <t>b5745d33-af21-4b96-96ca-712a2069b16a</t>
  </si>
  <si>
    <t>75a59ee0-cb0d-44a6-a41a-a8d7195f1b0c</t>
  </si>
  <si>
    <t>f1a8feef-9683-45b5-ae7a-4a8d9d167715</t>
  </si>
  <si>
    <t>6bad97f8-157f-4fa7-851e-f44063c74c17</t>
  </si>
  <si>
    <t>9e578f84-ada5-4048-908c-68c58cbae0f3</t>
  </si>
  <si>
    <t>43cfc48d-c9cc-4bf6-8283-93d23b0a2ff2</t>
  </si>
  <si>
    <t>90a1067e-48a1-4f1a-a017-58534bdce961</t>
  </si>
  <si>
    <t>01a74e68-a801-49f3-9d24-c09f5c49cdd9</t>
  </si>
  <si>
    <t>c7b113cd-f679-4ffb-9377-55d3213bb82f</t>
  </si>
  <si>
    <t>a8b198f5-bdca-4343-bcbe-00579f7c9b57</t>
  </si>
  <si>
    <t>675a1c27-2319-422e-abf5-f1de252f8c79</t>
  </si>
  <si>
    <t>c8866b82-4c87-4166-8bd3-e26b714d2b26</t>
  </si>
  <si>
    <t>16190fa0-36b0-4b12-81f1-edbee62a0c49</t>
  </si>
  <si>
    <t>db5d3b59-82d8-4a97-acb7-27e934f4cc26</t>
  </si>
  <si>
    <t>99f870a2-5d36-432d-b754-1263044b6fd2</t>
  </si>
  <si>
    <t>496aec51-18ec-4d6f-8ebb-a8f66380de54</t>
  </si>
  <si>
    <t>6707e499-22d0-459c-bebe-f9203d522109</t>
  </si>
  <si>
    <t>4287cd28-cbdb-43e1-ab8a-e53e9e60abd2</t>
  </si>
  <si>
    <t>7bcbd829-87d1-4c3d-9f59-236c943a2a5f</t>
  </si>
  <si>
    <t>433beb16-1ece-4e5f-bbf8-7adc20d7c49f</t>
  </si>
  <si>
    <t>2f3e93d2-b58f-46dc-9c1f-a3d9968f07e1</t>
  </si>
  <si>
    <t>15dd203a-11b8-478a-a2f9-dfa5a6172738</t>
  </si>
  <si>
    <t>c9050811-d27a-4cb0-8503-3865e9a12f5d</t>
  </si>
  <si>
    <t>46dc4810-e9af-451d-b8e1-2b432e932e4b</t>
  </si>
  <si>
    <t>b4c6792e-5a04-47eb-8666-f7684818e2fc</t>
  </si>
  <si>
    <t>ba3c14c4-dee4-485a-85fa-cfc2b9be8c61</t>
  </si>
  <si>
    <t>0b2580f9-da21-4b86-9c6b-8e42759c0b84</t>
  </si>
  <si>
    <t>ba38182d-7064-4d93-a876-cf7fe5706f5b</t>
  </si>
  <si>
    <t>4593ae2c-5bd6-4c84-8085-d3dac556c048</t>
  </si>
  <si>
    <t>9470a6f6-8412-4e07-8d42-45844c342b91</t>
  </si>
  <si>
    <t>94c7c8de-6d73-4716-887e-1fad6b3e59f2</t>
  </si>
  <si>
    <t>a432b319-6c0b-4e14-9fd1-a3ac6ce5d5eb</t>
  </si>
  <si>
    <t>812577a4-0ddb-4f8d-adcb-7b82878735cb</t>
  </si>
  <si>
    <t>6416dd00-220a-4b53-bb20-ac84c3ce74a5</t>
  </si>
  <si>
    <t>40918830-0831-4d2f-9348-8b975f5a7e2d</t>
  </si>
  <si>
    <t>a454c509-39a7-4774-8783-635dc6c7de05</t>
  </si>
  <si>
    <t>bdbe3ac5-ab43-416e-aa81-58f7da9f9f00</t>
  </si>
  <si>
    <t>a30c8671-de6c-496e-be61-4b899b23e7e3</t>
  </si>
  <si>
    <t>66f362a2-355b-44c2-8696-7a27c3ff258f</t>
  </si>
  <si>
    <t>b716d52a-ce9e-43cb-935a-481920d00b94</t>
  </si>
  <si>
    <t>2c16bbc4-d9df-4f78-81d0-34e8846fd36f</t>
  </si>
  <si>
    <t>23bece7c-6134-4946-a38c-d63cea254d95</t>
  </si>
  <si>
    <t>d4a4fe71-9382-4080-a45b-ae23f602b7d9</t>
  </si>
  <si>
    <t>8af82ba3-6459-438f-8a0f-56be49d736c6</t>
  </si>
  <si>
    <t>757f990c-98b5-44ac-a868-0b3b111fdeb7</t>
  </si>
  <si>
    <t>7cadf75d-8bdc-4d45-9973-427dd9648d04</t>
  </si>
  <si>
    <t>083a163b-97a0-4acb-9647-8004a6a82ac6</t>
  </si>
  <si>
    <t>99fdf656-d6bc-46f0-80b9-32ed3240221b</t>
  </si>
  <si>
    <t>adf97801-675b-4519-ac1f-fbf25a6a2393</t>
  </si>
  <si>
    <t>770d45dd-c742-45c0-81b2-b3030fef6f60</t>
  </si>
  <si>
    <t>734dec3e-8e77-4782-8188-aaedfc40f84e</t>
  </si>
  <si>
    <t>96700363-3d07-4e53-a039-7b0a0165b7cc</t>
  </si>
  <si>
    <t>ce095a51-c77b-4c55-b113-ec366ec31e4c</t>
  </si>
  <si>
    <t>e1924e4e-c105-4d12-b8f9-3c526d133225</t>
  </si>
  <si>
    <t>351926c7-b77b-4798-a501-403c712f0ef9</t>
  </si>
  <si>
    <t>cde7d0e7-9ac5-4861-aceb-9b3fd3851319</t>
  </si>
  <si>
    <t>37d72299-950c-4561-8900-398ada2c82df</t>
  </si>
  <si>
    <t>9e91a7d0-9707-4c46-b9d7-4654ce6e9d31</t>
  </si>
  <si>
    <t>43c42d5f-b492-4091-97b4-cb2571610942</t>
  </si>
  <si>
    <t>6e165ddf-1776-427c-a4b8-beca2250317a</t>
  </si>
  <si>
    <t>9f015c80-d7dc-405b-81d0-cc63f4d87c8e</t>
  </si>
  <si>
    <t>652d00ea-eacc-4955-ad91-8b85bc838c00</t>
  </si>
  <si>
    <t>6ef138b7-b107-4e6d-89df-268aae302ec3</t>
  </si>
  <si>
    <t>675514b4-5dd1-40bc-a6d2-352d2645ff19</t>
  </si>
  <si>
    <t>67006e48-e5bb-4d8c-9f48-72d7410a6fc0</t>
  </si>
  <si>
    <t>579e42b0-ce8c-4944-8b1a-811736c431d2</t>
  </si>
  <si>
    <t>60df80ad-f734-4297-84fb-342f193a2b6f</t>
  </si>
  <si>
    <t>de23192c-fe1c-4573-8463-d4867506972c</t>
  </si>
  <si>
    <t>f2d7975c-f38a-4216-a207-b99b6af9c29f</t>
  </si>
  <si>
    <t>f8127203-f587-4b99-8c17-0b4c0e92cf96</t>
  </si>
  <si>
    <t>f95852a1-d131-45ba-8064-d2c8cc3400ac</t>
  </si>
  <si>
    <t>d2738e00-0985-49dc-b481-8ae8a8941107</t>
  </si>
  <si>
    <t>a5698c2a-b3aa-4006-a00b-f8abf45290e1</t>
  </si>
  <si>
    <t>c741c5e0-2585-4560-94fa-08838bc95fed</t>
  </si>
  <si>
    <t>aa596f13-996c-4a8e-a277-c2b9d6302f0b</t>
  </si>
  <si>
    <t>7631749b-5d97-4d29-b296-55df6f685308</t>
  </si>
  <si>
    <t>ba46f896-047a-4cdf-9f70-afe51fb256a4</t>
  </si>
  <si>
    <t>7dbd6fef-72ce-4be6-85c1-7f4e9c218fc9</t>
  </si>
  <si>
    <t>f2157208-df64-4cbb-8c3f-b6ca558d91ac</t>
  </si>
  <si>
    <t>1f827758-4c07-4aef-95d8-f962b5182964</t>
  </si>
  <si>
    <t>27fb5636-ae59-4438-bd07-eb3b3fc6efa2</t>
  </si>
  <si>
    <t>feaaf93d-b0e1-4f3a-a840-37b97f556f12</t>
  </si>
  <si>
    <t>af582ed0-53e0-4e4b-9b66-078294e4de6d</t>
  </si>
  <si>
    <t>cb783760-d3a3-4ba2-884d-8acd72e21d94</t>
  </si>
  <si>
    <t>0fc6c9bf-df3e-4a1d-97ec-23ee81f6ce89</t>
  </si>
  <si>
    <t>e26cb85e-d60c-4d03-bb4e-181d73bb6a5e</t>
  </si>
  <si>
    <t>ea6f8a67-1bed-42ea-8833-1dd071084a31</t>
  </si>
  <si>
    <t>5c8531c6-3cf0-4a7e-b402-a352370ce971</t>
  </si>
  <si>
    <t>f4557651-65ad-47c3-8ba6-811edf17fbc5</t>
  </si>
  <si>
    <t>bd5af302-9a3f-45fb-857a-0db0ed408b92</t>
  </si>
  <si>
    <t>4bcae6e5-2b4b-4e3c-9aef-bf03a4c759f0</t>
  </si>
  <si>
    <t>c18dc8ef-f9de-4bbb-8491-e54e3527ccfb</t>
  </si>
  <si>
    <t>68039440-ab5d-47f8-bc88-af9630ce6906</t>
  </si>
  <si>
    <t>dd11f8a7-fbe0-4200-9580-8bcc3978ffdc</t>
  </si>
  <si>
    <t>f363e248-005c-46e5-94ea-4fd018516501</t>
  </si>
  <si>
    <t>9498c1aa-81d2-4e38-89c9-013cb5768787</t>
  </si>
  <si>
    <t>e8852f10-f250-4243-8ff2-2e689c8569d4</t>
  </si>
  <si>
    <t>6d714f2f-c734-4f60-85a8-743067b1538e</t>
  </si>
  <si>
    <t>3cf5ba99-7ce1-4ef7-b782-b4c17fb5dfd7</t>
  </si>
  <si>
    <t>3caa856f-1e60-46da-b73f-119227b024a2</t>
  </si>
  <si>
    <t>23e37fbd-2bd2-4605-8486-37837c6155d1</t>
  </si>
  <si>
    <t>a993d8f7-6c66-4361-8173-23b013e6d371</t>
  </si>
  <si>
    <t>c2b49156-7763-4253-b7e5-c838e7f70579</t>
  </si>
  <si>
    <t>7cc9dd45-a98c-43e2-8134-9c0a7a21e0a4</t>
  </si>
  <si>
    <t>328e5f1c-e99a-4322-b540-a5cd1ec5b7dc</t>
  </si>
  <si>
    <t>d893b6d9-6e5f-4b2e-b495-3dcb4571ce25</t>
  </si>
  <si>
    <t>9939f3a5-e4d0-453c-995b-9646d102544b</t>
  </si>
  <si>
    <t>5008bcc9-1059-40c1-ae4c-ac0c68a933e3</t>
  </si>
  <si>
    <t>b6889360-6845-4129-adaf-412f7be30b2b</t>
  </si>
  <si>
    <t>f0d22cfe-7bd5-4f9b-be5d-db4fc8ef6f79</t>
  </si>
  <si>
    <t>c1363049-2490-4f50-b5e0-dab80f614164</t>
  </si>
  <si>
    <t>da6cfcb1-97dc-48be-b3c1-82fb90181246</t>
  </si>
  <si>
    <t>a4b3e2dd-2998-4b80-90c6-a47e4911246a</t>
  </si>
  <si>
    <t>1f2752aa-5a56-4bfe-8973-b890e8341c4b</t>
  </si>
  <si>
    <t>7dde45b1-5ba4-4a7a-b5d2-7b0122c76dd7</t>
  </si>
  <si>
    <t>b5f281a2-6de6-4e26-8acf-fc08871b493f</t>
  </si>
  <si>
    <t>f090208e-ad15-4e79-a905-2c9d794380db</t>
  </si>
  <si>
    <t>8759a88a-643e-4121-a390-1aba6a4430c2</t>
  </si>
  <si>
    <t>838fe1c9-50b6-4532-8ba9-98a6cabd6a0a</t>
  </si>
  <si>
    <t>5bf64fac-2fb7-4107-b024-35ab2ddbfda9</t>
  </si>
  <si>
    <t>8c7de46c-163b-492f-9189-d405c3ef840a</t>
  </si>
  <si>
    <t>4b83115f-1fa8-47b6-aaca-2c285908d276</t>
  </si>
  <si>
    <t>4a69c066-7538-4f75-9ed5-f06572f806f1</t>
  </si>
  <si>
    <t>24051ca5-8c06-458a-9c53-c4d657659011</t>
  </si>
  <si>
    <t>46fc2682-676c-4ba5-9dfb-e2cdd54c70db</t>
  </si>
  <si>
    <t>ffe45f20-dc31-4411-8048-0b53a77587b2</t>
  </si>
  <si>
    <t>98de82a8-1109-45c1-8d3e-abde2c6a9d8c</t>
  </si>
  <si>
    <t>6f91b220-280d-4b6a-b1f6-a47006a92375</t>
  </si>
  <si>
    <t>3fe6551d-a623-49c0-be4d-323aed0235ab</t>
  </si>
  <si>
    <t>63baa3c2-1bef-4ef9-8f5f-92f0b36ffbfe</t>
  </si>
  <si>
    <t>05d8baa9-2f25-4058-94f5-8c647cb06cc3</t>
  </si>
  <si>
    <t>fa269893-819d-4acf-aad9-3cd721314819</t>
  </si>
  <si>
    <t>8c296645-e792-419e-b6ad-17ed38de69a2</t>
  </si>
  <si>
    <t>512de48a-16d1-4058-9d3b-49530773d51e</t>
  </si>
  <si>
    <t>adaf6e5f-c7ad-46bb-a800-bcb686b5ec47</t>
  </si>
  <si>
    <t>6c16277e-430e-4fb5-b098-865f5485fef5</t>
  </si>
  <si>
    <t>4b572e7e-26ee-4b22-b099-3e96f8d8782e</t>
  </si>
  <si>
    <t>b39c0b52-290b-49f2-bf59-f765459158c2</t>
  </si>
  <si>
    <t>c09c630e-f4b1-4f6d-9059-8784bf992711</t>
  </si>
  <si>
    <t>d03f9873-f8ce-4175-82a2-faab40e87317</t>
  </si>
  <si>
    <t>8e9f775d-cda8-4777-96fe-a86558a31279</t>
  </si>
  <si>
    <t>67e63ef0-3954-4f7e-9c4b-4ffba3ca1725</t>
  </si>
  <si>
    <t>c022066c-bff0-4be3-8539-d5915979f9ba</t>
  </si>
  <si>
    <t>ad363ca8-4d7d-4f2d-aa4f-e766e345b2ea</t>
  </si>
  <si>
    <t>b2cc58e2-6e97-4d41-8a79-555795b736bc</t>
  </si>
  <si>
    <t>c80ff949-84f5-40fe-a736-46e12235eeda</t>
  </si>
  <si>
    <t>bb81594e-b85f-4103-8a42-348513fa8ce8</t>
  </si>
  <si>
    <t>c706d0c8-9bdf-4241-ac3b-a51ca967ea15</t>
  </si>
  <si>
    <t>64344ba9-d0f8-447f-ad99-eb578ce4156b</t>
  </si>
  <si>
    <t>69e76ab9-0f25-4739-8010-3c57c7ed0ffc</t>
  </si>
  <si>
    <t>f7a83f64-98e4-44e5-9cc8-1e9a907de466</t>
  </si>
  <si>
    <t>2c0326be-d1d2-4b0c-a03d-4710c0acd832</t>
  </si>
  <si>
    <t>9b43b5d9-74f6-458b-97ef-27ad98e145c7</t>
  </si>
  <si>
    <t>fe2acb47-3638-4b5d-bdfd-3cee6c744d8b</t>
  </si>
  <si>
    <t>1a673f72-2ef3-44f0-95cb-8d4acb33ede9</t>
  </si>
  <si>
    <t>de02f637-5f5a-47cd-a6b8-75bf8d397d57</t>
  </si>
  <si>
    <t>6d180a5a-242b-40b1-86ac-a0e340987e0a</t>
  </si>
  <si>
    <t>58057bd0-6c6c-49e9-99d7-9b6512b6cdd1</t>
  </si>
  <si>
    <t>5104f628-0c16-4256-ad83-932f321f34ae</t>
  </si>
  <si>
    <t>e24bf8e6-1812-46aa-b353-b46e37859d77</t>
  </si>
  <si>
    <t>82871ac9-fa7c-4ad6-8443-4b0b301eec9c</t>
  </si>
  <si>
    <t>8d6e3947-2e10-4a24-9245-2f63b32b6fc2</t>
  </si>
  <si>
    <t>ec23951d-a7f0-4e58-bb1b-7a104b077477</t>
  </si>
  <si>
    <t>2ca6fede-e7ad-48a1-8f1e-0eacbcb96dd5</t>
  </si>
  <si>
    <t>bd4ea43d-9405-4fe3-b312-dea8e7fc345e</t>
  </si>
  <si>
    <t>686cdd7f-ba59-443f-aa88-f9efc3a209c2</t>
  </si>
  <si>
    <t>58ed1ce5-dc66-4f92-99c3-9f47b8968491</t>
  </si>
  <si>
    <t>fb5d8011-5b75-457b-9a21-b5d3c8d39cec</t>
  </si>
  <si>
    <t>d368a3d1-6a28-4202-8167-91cbab888422</t>
  </si>
  <si>
    <t>7ad4ad54-c897-4d32-97ae-5077f02b55e4</t>
  </si>
  <si>
    <t>a69114da-f087-4e51-9b12-add6f32a76d3</t>
  </si>
  <si>
    <t>f927da61-bb84-4dbe-9530-8db2f7162046</t>
  </si>
  <si>
    <t>c67b6aca-0b9c-48e8-a7b2-b1c1b61db31f</t>
  </si>
  <si>
    <t>ce853c79-1788-48d5-9455-5dd8367ff631</t>
  </si>
  <si>
    <t>645779fd-de58-475b-83a9-2a1f9a030dbc</t>
  </si>
  <si>
    <t>da46946d-3a25-4bad-9e79-334102e30120</t>
  </si>
  <si>
    <t>85248308-4659-4966-988a-b5dff2ad1496</t>
  </si>
  <si>
    <t>de3a06e0-5e16-4e60-803f-0ff58e39b0cd</t>
  </si>
  <si>
    <t>5680a13c-5894-4849-a0ca-1e829e23b777</t>
  </si>
  <si>
    <t>f7530071-869c-4ca6-a550-8abb1fa7be16</t>
  </si>
  <si>
    <t>d9fd0304-b2ea-49b3-a783-7030be43e3fd</t>
  </si>
  <si>
    <t>fd79b03c-2e4b-460e-89a0-f09b8dbdf15a</t>
  </si>
  <si>
    <t>1a5ad52c-149b-47db-98b0-9476af938a4e</t>
  </si>
  <si>
    <t>874be28f-cb6c-420e-9588-dfff7492e127</t>
  </si>
  <si>
    <t>217d50e0-b922-41f8-b6a2-a7856b1e7458</t>
  </si>
  <si>
    <t>271d3fe1-7a9c-45c6-b19d-e7beb0fe4979</t>
  </si>
  <si>
    <t>a9bf3e7c-a6ae-4710-bb87-009e3bd1ff2a</t>
  </si>
  <si>
    <t>fbc86c06-6317-4202-a5f0-d6f095f0182b</t>
  </si>
  <si>
    <t>3746ec7a-7979-415d-a98d-47905f39c72a</t>
  </si>
  <si>
    <t>5e135eac-5f92-4231-ac94-49b4ca2d3570</t>
  </si>
  <si>
    <t>4b47a447-8111-47c1-81f0-53115d8a7a04</t>
  </si>
  <si>
    <t>5efaa31c-7b47-4a3c-8d17-34aa006646bf</t>
  </si>
  <si>
    <t>41422d41-fa15-415e-8ff7-378a5fa43e8d</t>
  </si>
  <si>
    <t>646496d2-0a59-4f94-a2be-1c7e6523501d</t>
  </si>
  <si>
    <t>83f4703c-f7db-46c3-a39a-3b65b54613e1</t>
  </si>
  <si>
    <t>042b5d89-e96d-4971-9a70-44ad2131c4cf</t>
  </si>
  <si>
    <t>11c1c668-b2c2-4fd9-95c3-459abded0348</t>
  </si>
  <si>
    <t>fda1d279-192b-453a-8adc-0ee90e6ce342</t>
  </si>
  <si>
    <t>98501ad8-7cc2-4b66-9ef0-358bd93e3fed</t>
  </si>
  <si>
    <t>55ea1aeb-5b39-4361-b850-4db3c15f8060</t>
  </si>
  <si>
    <t>42297d83-643f-4308-842f-8bb3e9bb1ee6</t>
  </si>
  <si>
    <t>159bb5c8-ef62-4770-bc5b-568d54679eb4</t>
  </si>
  <si>
    <t>1c083bf4-f4ed-4b12-b375-c95a0d442100</t>
  </si>
  <si>
    <t>3eb2cd8f-7dc8-4dbe-b8a8-b839e12716c4</t>
  </si>
  <si>
    <t>4284f215-f570-4737-99b9-2e6ac1eb5f1d</t>
  </si>
  <si>
    <t>922cb64f-324e-4ab4-8774-118b884beb18</t>
  </si>
  <si>
    <t>0d718029-569f-4e03-a29a-cf86e7d88385</t>
  </si>
  <si>
    <t>3b3f4cfa-60dd-4795-af5e-b20ca1c35676</t>
  </si>
  <si>
    <t>7e30535a-1739-402a-8cb8-cd4356dfb508</t>
  </si>
  <si>
    <t>9a52e3c9-c3c1-4454-9ebc-ef79192f6f9b</t>
  </si>
  <si>
    <t>68f288b7-d4b6-4e5e-99f7-899b92f1b823</t>
  </si>
  <si>
    <t>9c0d92a4-fbd2-406b-a9e1-f3e8aa2b9f0a</t>
  </si>
  <si>
    <t>820b4e40-b642-40c1-9564-18af391036c5</t>
  </si>
  <si>
    <t>bacc4b0c-1fe1-43b6-8598-0714dfb79331</t>
  </si>
  <si>
    <t>6f272cc0-6a94-4d73-9f1f-103a99ca45f5</t>
  </si>
  <si>
    <t>07e38b3f-9442-4fe6-8bcf-1a089e722c76</t>
  </si>
  <si>
    <t>eeac2b2c-87a2-4936-8865-bd6bb3aeb798</t>
  </si>
  <si>
    <t>b2d78f4f-f858-4f3a-bfda-d439755db268</t>
  </si>
  <si>
    <t>5ab145d3-52d7-4c22-aa98-e9863364a2cb</t>
  </si>
  <si>
    <t>437fe27b-8095-4f92-9482-4d6229656721</t>
  </si>
  <si>
    <t>46fdcce8-bda0-4a4c-96d8-ed3cf2f6a247</t>
  </si>
  <si>
    <t>70380af0-cfdb-4ca4-8686-43aa92cbd492</t>
  </si>
  <si>
    <t>03f52750-f88b-4c58-accd-7df848325017</t>
  </si>
  <si>
    <t>0e85f56f-7793-4116-890c-ca121c6408b5</t>
  </si>
  <si>
    <t>db173ce3-b1ff-42bf-b73a-210a17226f6b</t>
  </si>
  <si>
    <t>b8805a3c-6b2c-461f-bafc-79612dcc0c8e</t>
  </si>
  <si>
    <t>6234c500-5d1d-42ef-9418-246e6a245b39</t>
  </si>
  <si>
    <t>6fd9197f-90a2-45b8-9a98-84abd3f1c9ca</t>
  </si>
  <si>
    <t>ec08e37e-87e9-455f-a6a0-9cc5f5395807</t>
  </si>
  <si>
    <t>64a8dabc-54c9-40df-a882-2d6e86de18a8</t>
  </si>
  <si>
    <t>d0ee7e82-9011-4a8c-bdcd-1413c6905baa</t>
  </si>
  <si>
    <t>2c70191f-d412-4dec-9e0a-33df3bf76cf9</t>
  </si>
  <si>
    <t>a2caa0cf-814c-482b-8125-898a3bb77bb6</t>
  </si>
  <si>
    <t>9b846701-9bcc-402f-9b21-404fbf402fbf</t>
  </si>
  <si>
    <t>fffd01ad-8bbb-41fc-a5b6-8ac70cb01554</t>
  </si>
  <si>
    <t>5149ada6-e69b-430b-9a3f-4b160b0dafe5</t>
  </si>
  <si>
    <t>ae9671ba-ba33-4d8d-b5fb-4ce05340d192</t>
  </si>
  <si>
    <t>1b357fcf-f398-40d7-b8e9-6c2204b02f13</t>
  </si>
  <si>
    <t>0432c4ee-99f3-44b7-a5b0-61c1a757142f</t>
  </si>
  <si>
    <t>3cff7a02-1755-4001-a556-874acbc55d0e</t>
  </si>
  <si>
    <t>9c7ee8c2-8e08-4e8c-9361-bd929b33d19e</t>
  </si>
  <si>
    <t>d1f35664-b986-4bc3-a2a7-773c29635e32</t>
  </si>
  <si>
    <t>71b7c37a-f207-4a47-a7b5-f50a45a0b07f</t>
  </si>
  <si>
    <t>d245a064-42a9-45ec-856a-cc8916d9e290</t>
  </si>
  <si>
    <t>c4add16d-cc11-4697-a185-7143f57f5f4a</t>
  </si>
  <si>
    <t>3eb1688d-0562-43ba-8bba-ecb1217ff98e</t>
  </si>
  <si>
    <t>68aeb4b2-6197-4efe-801c-c7c58469f8af</t>
  </si>
  <si>
    <t>9c780a28-8a6e-4b86-badf-2d1a77c8a47d</t>
  </si>
  <si>
    <t>e4c7f8d9-f5b4-48e8-bba6-cea7ff4ffeea</t>
  </si>
  <si>
    <t>844379f5-c5e1-4b6a-a58d-84d57a8f25b6</t>
  </si>
  <si>
    <t>1b9fad1d-d1da-4f03-b843-f09604b37e89</t>
  </si>
  <si>
    <t>10974f36-099c-40b9-871d-e457b06dbd2f</t>
  </si>
  <si>
    <t>cb8208f1-772d-46ee-bbcf-7746df1d2763</t>
  </si>
  <si>
    <t>53e8ae3d-acf7-4521-93fc-37342269367b</t>
  </si>
  <si>
    <t>4a8ea788-7b4e-43f9-8600-28d3b21b4444</t>
  </si>
  <si>
    <t>aeeb3ce2-1a9e-420c-a109-c68452b6cd5c</t>
  </si>
  <si>
    <t>ac888556-d2ea-4f8b-a9e5-b445081ef152</t>
  </si>
  <si>
    <t>af31bb80-121e-4805-86d1-722e26ca635d</t>
  </si>
  <si>
    <t>38a218d7-8fe6-4dc7-bebf-7ce606d5a101</t>
  </si>
  <si>
    <t>144ee923-cb68-4a6d-adba-c230faed141c</t>
  </si>
  <si>
    <t>81a42789-8351-4a38-9b93-e467f755d611</t>
  </si>
  <si>
    <t>0d6bc3ee-bcad-4899-8d68-ecbf80946334</t>
  </si>
  <si>
    <t>57b08b87-b6da-47af-a307-b9d9cda1a5d8</t>
  </si>
  <si>
    <t>8193dc26-087b-46f0-bd4e-347bcb4e4be4</t>
  </si>
  <si>
    <t>6fdccbd3-bba7-4e9a-9a50-8489baef5bbb</t>
  </si>
  <si>
    <t>df8b2d48-5233-46f5-afe0-6832f9c57da0</t>
  </si>
  <si>
    <t>702b2fbc-4829-421f-a633-59d4ddb7778a</t>
  </si>
  <si>
    <t>bc8cd8e1-5044-4f59-8cc5-95620cab01bd</t>
  </si>
  <si>
    <t>90a238a3-6a3e-4239-b49f-39c764638f66</t>
  </si>
  <si>
    <t>fdf0270a-3025-42a9-bb1e-a1ff45715855</t>
  </si>
  <si>
    <t>4dc9c7a3-622f-4e3f-828d-697df1171efe</t>
  </si>
  <si>
    <t>cb75b32c-2ef4-4459-a6b5-d54d0fbca4b7</t>
  </si>
  <si>
    <t>b510923a-ad62-46c3-a0f5-648fd1a80849</t>
  </si>
  <si>
    <t>3dfbdad4-bfff-498c-867d-16e6d593f04f</t>
  </si>
  <si>
    <t>aecf11b5-c318-45d6-93de-5deb6e36c4e7</t>
  </si>
  <si>
    <t>277f993d-ead0-44ea-8e08-a3b987e23724</t>
  </si>
  <si>
    <t>27fa65a0-0b8c-4f27-b943-ae7334fc9ddb</t>
  </si>
  <si>
    <t>f9162c0e-6179-430f-a705-253114d9a7c2</t>
  </si>
  <si>
    <t>c270074b-3c6e-44df-a833-fa102ba656c9</t>
  </si>
  <si>
    <t>b571fc85-1320-4856-9d32-cd59de50e5c5</t>
  </si>
  <si>
    <t>b79dbf06-a411-43c2-9317-a0c766fb27ee</t>
  </si>
  <si>
    <t>1c00fb0e-49b8-48b9-b912-39397c4a7f91</t>
  </si>
  <si>
    <t>87bd567f-7644-4717-b88b-1fe85a40ab1c</t>
  </si>
  <si>
    <t>690d0c42-c9b5-4117-9e9c-948b76ee1bef</t>
  </si>
  <si>
    <t>3442e042-f378-4f48-bb65-66a2290d6890</t>
  </si>
  <si>
    <t>0ff53c29-0c5d-46e7-b488-007edf8686b8</t>
  </si>
  <si>
    <t>2de89e31-91b0-425e-acea-0f3bcf0990fa</t>
  </si>
  <si>
    <t>94db702e-c35b-4270-bed3-d819a92f1e45</t>
  </si>
  <si>
    <t>72ee2020-7bd0-4d61-b4e7-f026f6e586ab</t>
  </si>
  <si>
    <t>abefb184-54f3-4c80-ba4f-f324363c84de</t>
  </si>
  <si>
    <t>7e8ade53-538f-4616-a768-52c52cc997f4</t>
  </si>
  <si>
    <t>e137a0d7-9e4c-4278-8a3d-1dd35089d518</t>
  </si>
  <si>
    <t>ad23f3ad-e5c4-447b-94a0-4da659808216</t>
  </si>
  <si>
    <t>64b06e2a-5fe1-490e-ba3f-2afc01d40b83</t>
  </si>
  <si>
    <t>f887fef2-85fa-4d9f-ac7c-76489f940dbc</t>
  </si>
  <si>
    <t>b444257c-917a-41cb-8a07-a1938e89d6fd</t>
  </si>
  <si>
    <t>953b15fa-c85f-415f-8325-8e524caf8bb0</t>
  </si>
  <si>
    <t>b20b905a-76f5-4683-bb14-9886599d1616</t>
  </si>
  <si>
    <t>d2b124b9-8109-459d-8e95-9c14de05fa66</t>
  </si>
  <si>
    <t>f765ae35-c7ff-4aed-8bf0-71487cd90355</t>
  </si>
  <si>
    <t>dafa3a54-9591-4831-be41-245e76e644cb</t>
  </si>
  <si>
    <t>0ce864f8-0e5b-454b-a93e-5a08ab82ea0b</t>
  </si>
  <si>
    <t>800d0075-7b02-4e5f-85b3-8aebdf27a3e4</t>
  </si>
  <si>
    <t>e50d3136-3a89-40e1-b2b5-89e7cb952be2</t>
  </si>
  <si>
    <t>e86ec0db-a011-491c-b2bf-eab1095c9b3f</t>
  </si>
  <si>
    <t>f23f1e24-540a-45f7-bbe2-53d70696abc6</t>
  </si>
  <si>
    <t>78752ea6-20e1-4111-9997-8a0f35ad38b6</t>
  </si>
  <si>
    <t>4777db35-c67b-4212-a1f1-e0a0ea82a08d</t>
  </si>
  <si>
    <t>7211081b-a5fe-4c91-96ee-bfc7fe4382cf</t>
  </si>
  <si>
    <t>7d6f12b0-7913-4a58-a6db-ff113ffa5cf2</t>
  </si>
  <si>
    <t>5dae910d-4528-4bfe-9200-4b615725f8d3</t>
  </si>
  <si>
    <t>d37278d8-e8be-41f9-8ebd-4b39d0d27aec</t>
  </si>
  <si>
    <t>f3045e05-5e35-4c35-a9ab-c132148dc286</t>
  </si>
  <si>
    <t>7a1968f3-da75-4c26-a808-9d9fe33e5d2d</t>
  </si>
  <si>
    <t>b331f32c-2fd7-460c-8241-9646c6647790</t>
  </si>
  <si>
    <t>dd645808-64c8-4ec2-acf6-1aa7c2e1371b</t>
  </si>
  <si>
    <t>00a9bb4c-f464-4239-bea3-284026fff732</t>
  </si>
  <si>
    <t>51e82085-b70f-4ee8-8200-9bc9894f0b95</t>
  </si>
  <si>
    <t>14ae6324-b8ca-4118-abd9-fc65cb58c234</t>
  </si>
  <si>
    <t>4c904078-4b6f-4e65-9796-6bff0e620272</t>
  </si>
  <si>
    <t>bbfece32-244a-4ed0-acf2-51c7ec3cb347</t>
  </si>
  <si>
    <t>acb01ef7-4101-4605-b5fc-1702ab862c7c</t>
  </si>
  <si>
    <t>e6530c22-7700-4be6-aaa1-e2c123ceb9f6</t>
  </si>
  <si>
    <t>d6d52f01-0e91-47b7-89bb-05d7f7700a50</t>
  </si>
  <si>
    <t>1bf9df06-2b15-4989-a90e-01513f4ae392</t>
  </si>
  <si>
    <t>c5f5f91a-5204-44ff-ae0e-764b16c75655</t>
  </si>
  <si>
    <t>83bd0570-0601-48e6-8b4d-cafcb65a7e8b</t>
  </si>
  <si>
    <t>8b8c91df-ef83-4e7b-8a14-2931705451af</t>
  </si>
  <si>
    <t>c90dccb3-9ce1-4567-9472-9363228031d5</t>
  </si>
  <si>
    <t>a066a632-e0f4-407d-b03d-bf651654feff</t>
  </si>
  <si>
    <t>959074ae-d941-499e-a015-81ffcbc25ebd</t>
  </si>
  <si>
    <t>d17c69a6-3081-4cf4-a6a4-68467ec65421</t>
  </si>
  <si>
    <t>1e2237be-20dc-45d6-8483-5e90a48aa886</t>
  </si>
  <si>
    <t>12215687-7f9a-4617-8e1e-75a084b0e1d1</t>
  </si>
  <si>
    <t>62f46381-dc9f-452a-aaaf-1bfc1598d21d</t>
  </si>
  <si>
    <t>e5166cbd-2ba9-4f22-aabd-b3512d09cba8</t>
  </si>
  <si>
    <t>741e66a0-bb9b-4f7a-bbed-d31c40e61270</t>
  </si>
  <si>
    <t>fac2c6c9-114a-49a0-9524-65d9f59baac1</t>
  </si>
  <si>
    <t>461c0186-e59a-419e-be43-b0ee2cedb58d</t>
  </si>
  <si>
    <t>5e9b507f-c89b-4bdc-aa38-bf485b6e3345</t>
  </si>
  <si>
    <t>79268bda-4e4a-4ea4-af66-e95eb5f929d1</t>
  </si>
  <si>
    <t>853e1beb-d5fa-418c-8f84-191a3c443b5c</t>
  </si>
  <si>
    <t>f8ad197e-f066-4ae2-9af4-82ee49f123ff</t>
  </si>
  <si>
    <t>96f539a5-0da9-49e3-84c1-334eb813eae7</t>
  </si>
  <si>
    <t>48cbc90f-252f-4813-a0e4-0ea78fa6a606</t>
  </si>
  <si>
    <t>e0204a68-1a96-4f34-acd4-65df96edec80</t>
  </si>
  <si>
    <t>83a581a8-b776-498b-8ac6-71443d7b10be</t>
  </si>
  <si>
    <t>069cf082-818b-4638-8746-3b8e32407a0e</t>
  </si>
  <si>
    <t>e4deb460-cb46-4ff4-b498-00cdd4a16f17</t>
  </si>
  <si>
    <t>687c005d-0fe8-4d25-9a60-75b0bc5e2b99</t>
  </si>
  <si>
    <t>fa4256f5-532d-45c3-bd13-5c396390b4e3</t>
  </si>
  <si>
    <t>7c000ca6-94a1-4e6f-bf5c-5d3fe0423667</t>
  </si>
  <si>
    <t>277cb051-55d4-41d6-8d60-5391adf47b70</t>
  </si>
  <si>
    <t>8caf7c26-9d4b-4345-9738-779c4d34e9bc</t>
  </si>
  <si>
    <t>985d266a-d5ad-4ab2-b2d4-04d1b2fd2dcc</t>
  </si>
  <si>
    <t>06a155ec-6741-4dc7-ae3c-057c1eecec44</t>
  </si>
  <si>
    <t>8c5fe4b1-adca-4b51-a6eb-08292bd638a7</t>
  </si>
  <si>
    <t>3db7b678-d8d3-4732-8607-ad14c49b61ae</t>
  </si>
  <si>
    <t>239f0a87-a5c8-4aca-b661-f775f2211b03</t>
  </si>
  <si>
    <t>eeec28fd-b82f-4407-95bf-08d792e568fb</t>
  </si>
  <si>
    <t>7423d3ab-dd8b-4434-9575-2e900e11569d</t>
  </si>
  <si>
    <t>eb9d44db-4c6e-4ca4-a3a8-908e381dd2c4</t>
  </si>
  <si>
    <t>8f319e27-c8c9-4e4a-b7bf-6682454d6004</t>
  </si>
  <si>
    <t>ab82b4b0-7512-4749-991f-91bf435d248f</t>
  </si>
  <si>
    <t>18462a9e-0bfe-418f-83de-5adc907d053b</t>
  </si>
  <si>
    <t>5a9aa5db-73ad-43dc-ba20-c49f8c87e2af</t>
  </si>
  <si>
    <t>b9d8585d-cb65-4cae-9f59-26a5d3a3479c</t>
  </si>
  <si>
    <t>94fdaef7-9d81-4c2e-8d67-dcf53a0ad521</t>
  </si>
  <si>
    <t>8fc03244-fbfa-4aca-9a1e-f6b4eb3a632f</t>
  </si>
  <si>
    <t>cdc91dee-a233-4901-96b1-6ddb2fb83f73</t>
  </si>
  <si>
    <t>da1ee8ca-dbb6-4b90-8b00-48fd8d4deec0</t>
  </si>
  <si>
    <t>20a23f9b-8ba4-4c39-892c-037865bf4c7e</t>
  </si>
  <si>
    <t>9d9b96ac-f726-4d0e-8bd8-3d910d8aa7a1</t>
  </si>
  <si>
    <t>e249453a-3414-42f1-93ba-ba50509fc37f</t>
  </si>
  <si>
    <t>723d2620-0fa0-4f22-bc8f-6e81114f49a4</t>
  </si>
  <si>
    <t>505e6442-8f45-47fa-a177-e5b688a80250</t>
  </si>
  <si>
    <t>537af562-680a-4a83-8ac1-730d4d4fe7a8</t>
  </si>
  <si>
    <t>9187d2fc-86e9-490b-bab3-93fd8fcb1eef</t>
  </si>
  <si>
    <t>c5eefd8b-6880-4690-ae81-b2cd90ea9bd7</t>
  </si>
  <si>
    <t>85d47ba9-8862-440e-af99-0e7880d9a909</t>
  </si>
  <si>
    <t>6e1efbe2-0f4e-43f1-8cb4-dea613058079</t>
  </si>
  <si>
    <t>076b3537-e3b1-4ac4-b384-19eae106edcf</t>
  </si>
  <si>
    <t>54992a94-c160-45b9-9714-e9e102c39b69</t>
  </si>
  <si>
    <t>8c4435aa-e948-4694-9207-8e5c2e669717</t>
  </si>
  <si>
    <t>6f56d03d-4c3d-4341-881b-d881d4735ddb</t>
  </si>
  <si>
    <t>2e1ff7ef-959b-4299-a44f-793b9a55100a</t>
  </si>
  <si>
    <t>ecc7bfcc-192d-477c-9b66-d27b5e7010e7</t>
  </si>
  <si>
    <t>4b06d8d2-f79a-4d59-b544-ef60b61e23bb</t>
  </si>
  <si>
    <t>227114ce-ec63-488e-b572-fb36e21483e3</t>
  </si>
  <si>
    <t>f11d323c-3cd2-426f-9db1-93049a149883</t>
  </si>
  <si>
    <t>2cb677d1-b33b-4205-9b98-064ab7d2c3d8</t>
  </si>
  <si>
    <t>ef7e3c84-209e-4595-84c8-41418382da98</t>
  </si>
  <si>
    <t>4e6e5ae0-1671-4d2e-88da-48008400e16a</t>
  </si>
  <si>
    <t>cba392de-8fed-4dae-a9d4-cab1f0880f29</t>
  </si>
  <si>
    <t>5ab85087-787a-4589-ad3a-ec3c098dc6a4</t>
  </si>
  <si>
    <t>62d30239-e6ca-46d7-ba5d-7c5b5e78cc65</t>
  </si>
  <si>
    <t>9188f107-45e2-43ff-bf4c-fea56d6522eb</t>
  </si>
  <si>
    <t>c1ccf58e-6f81-4f0a-955a-17fc2baf2cc4</t>
  </si>
  <si>
    <t>d96a4d3c-8d5e-4742-9678-83274374c207</t>
  </si>
  <si>
    <t>9cfe4dbd-29a4-4d34-a16f-b3e055d7444c</t>
  </si>
  <si>
    <t>87c66512-2684-4f38-bc51-fcd1dcd54461</t>
  </si>
  <si>
    <t>6907702b-1bca-4f03-9189-56a22c876d1b</t>
  </si>
  <si>
    <t>279ac470-dbb1-4d09-96c6-f5ad09eefaf6</t>
  </si>
  <si>
    <t>9d78117c-6850-4827-b426-5737a5882fea</t>
  </si>
  <si>
    <t>5411fcd0-4292-43bf-8467-7785e47f3342</t>
  </si>
  <si>
    <t>ebbec2d6-f87a-4dea-bb93-4f7b2c8863b0</t>
  </si>
  <si>
    <t>e4ae05a2-7678-46ae-9f07-af27513f7ae3</t>
  </si>
  <si>
    <t>f868a226-3c0a-476d-96ad-c33b9a9e6db8</t>
  </si>
  <si>
    <t>b571ec7e-a4e2-46f8-875e-5cbb45216d02</t>
  </si>
  <si>
    <t>cd7bd375-0d68-41c5-8e44-78945144fd16</t>
  </si>
  <si>
    <t>2c4d2e63-c0eb-4eb1-9513-cd71ac397b1c</t>
  </si>
  <si>
    <t>630e5535-d4c2-4708-98d9-94eee3da1a9f</t>
  </si>
  <si>
    <t>57bb3a50-f4df-4e56-a24f-9465202a16ab</t>
  </si>
  <si>
    <t>12ab4bf0-7864-4ce5-b196-8ef13c105082</t>
  </si>
  <si>
    <t>59c21ad5-2bf8-4110-a0e8-04790520ab59</t>
  </si>
  <si>
    <t>0c3ba04e-3050-4af5-9a99-e62ab1aa278f</t>
  </si>
  <si>
    <t>f2d74bbe-566f-4c58-a6b0-094855d561d3</t>
  </si>
  <si>
    <t>3671020a-57c1-4ee8-9cf1-97c6908cba8c</t>
  </si>
  <si>
    <t>44a3a97c-e66b-4827-a9fb-ebce0f2679ff</t>
  </si>
  <si>
    <t>f429ee34-86ab-450b-9f04-2e62936ce85c</t>
  </si>
  <si>
    <t>cb5695e3-c36f-4b9a-8636-230274896c1f</t>
  </si>
  <si>
    <t>ce4fe70d-3147-4534-a472-472fcb13d075</t>
  </si>
  <si>
    <t>60ac33c8-cd65-4546-a978-44884e97503c</t>
  </si>
  <si>
    <t>5d0957ca-4d9f-4982-a248-44bfeb8ea50e</t>
  </si>
  <si>
    <t>0f2b886e-ae95-4e00-a5ee-1be634423cf6</t>
  </si>
  <si>
    <t>f8a23f49-3bc3-4937-a12a-59821b67053e</t>
  </si>
  <si>
    <t>d2d309ad-1960-43ea-8dfe-f13b7e3265b0</t>
  </si>
  <si>
    <t>a433d9ff-c285-4995-8561-e59944229f6d</t>
  </si>
  <si>
    <t>9b76883b-0fa3-4c1b-a928-99b703c08e32</t>
  </si>
  <si>
    <t>54a9ead8-7dc4-4a65-a7d1-dee5298d8601</t>
  </si>
  <si>
    <t>f75d0022-5c92-424a-bf63-9fd19e673fdd</t>
  </si>
  <si>
    <t>81b2b045-32a5-4443-b223-5336f46b4b98</t>
  </si>
  <si>
    <t>a1ca5242-f323-45f8-90d3-d55a28c9d54d</t>
  </si>
  <si>
    <t>a477b3cb-885b-49eb-9170-c7b9f842718c</t>
  </si>
  <si>
    <t>60c2d961-8e98-4e62-abb3-6339961851b4</t>
  </si>
  <si>
    <t>39e9070b-c416-42e5-b410-65ac495c5323</t>
  </si>
  <si>
    <t>7f8ee8cd-bac6-4f32-8076-7e7a724d2a01</t>
  </si>
  <si>
    <t>a081a999-04c7-4fed-9954-78d513e161c4</t>
  </si>
  <si>
    <t>231137f0-431b-4042-965f-f76c1118711f</t>
  </si>
  <si>
    <t>2e9e7fef-ee07-4fba-b697-77f3cffb25f0</t>
  </si>
  <si>
    <t>a2635e3e-b00f-4043-b52e-1a611fa71f68</t>
  </si>
  <si>
    <t>5aec0210-c2f0-4368-8c6c-c68a9ae24503</t>
  </si>
  <si>
    <t>303fdd28-4b10-4d43-bfd9-9e14629463c4</t>
  </si>
  <si>
    <t>01c65adc-a681-4b13-85e6-b4b64fe6a123</t>
  </si>
  <si>
    <t>aad0ee79-5996-4885-85d7-883b4383554f</t>
  </si>
  <si>
    <t>eac26082-bfa2-4f82-9d2a-64d5a9299beb</t>
  </si>
  <si>
    <t>536f4ca5-b684-4483-9e30-08484ea44f2f</t>
  </si>
  <si>
    <t>0f43e2b9-21d4-4425-b80c-79b8f3ca2711</t>
  </si>
  <si>
    <t>1afc66bc-f5cc-4584-ab06-e1e718fb571e</t>
  </si>
  <si>
    <t>12357495-3ffd-436d-abc0-dd46785162f8</t>
  </si>
  <si>
    <t>d3ca2e95-abce-4606-9a11-55eae6357b6e</t>
  </si>
  <si>
    <t>81efac6e-486f-44e5-b14d-a8abcfb2c634</t>
  </si>
  <si>
    <t>31ed2422-e682-48d1-99b4-c2ef8c23dfaa</t>
  </si>
  <si>
    <t>0e8aa09a-4711-4eb8-b275-dc63b7824439</t>
  </si>
  <si>
    <t>e1d8e82e-fc69-43f1-8f35-f1f1a251b4f9</t>
  </si>
  <si>
    <t>0c006979-1ce9-4e37-bb18-ceaf4f36cfde</t>
  </si>
  <si>
    <t>9256bf70-cfe9-4f89-a657-4296cf985745</t>
  </si>
  <si>
    <t>df81ab36-574f-4c08-b90f-4dc27da3af36</t>
  </si>
  <si>
    <t>7a098872-1ed6-4cde-bf32-09ae79b5a5fa</t>
  </si>
  <si>
    <t>0b10fdcb-8c33-42b2-857d-b09eb181a285</t>
  </si>
  <si>
    <t>08761417-da44-4387-9d84-74b9b9fe4d7d</t>
  </si>
  <si>
    <t>d5a2807d-c495-4091-b1cf-4c6604a2d131</t>
  </si>
  <si>
    <t>2f3574a2-b041-469f-82bd-225cb9eb05c4</t>
  </si>
  <si>
    <t>cd068692-720a-40c3-9f6e-749726602b35</t>
  </si>
  <si>
    <t>5e2ff526-aee9-450f-bd4b-a37d40c695d1</t>
  </si>
  <si>
    <t>b3207d8c-cd76-4f21-b5e3-7e09d0729399</t>
  </si>
  <si>
    <t>7bae243e-0cce-42c1-a49f-5da81714d3d6</t>
  </si>
  <si>
    <t>31741bf3-2543-417c-a47c-aa49230acf00</t>
  </si>
  <si>
    <t>fb243386-90b1-4ec7-bb71-8539849f08d1</t>
  </si>
  <si>
    <t>c8ff4193-6be8-4acd-88de-21f288401d9a</t>
  </si>
  <si>
    <t>4a9bbcdf-9bab-4f5a-80db-4db002db648e</t>
  </si>
  <si>
    <t>f5229a63-de1f-4f6e-b3ed-4d1b3d9afc0f</t>
  </si>
  <si>
    <t>dbe45863-0780-4295-ac8c-ee9895dde644</t>
  </si>
  <si>
    <t>8f587a60-c6c4-4594-9dc9-0d98bde580e7</t>
  </si>
  <si>
    <t>001f4ecf-22a7-4b7e-936a-b3aab9392551</t>
  </si>
  <si>
    <t>15285c97-187b-4f2c-b97c-6e2bf4ce4a12</t>
  </si>
  <si>
    <t>13f7b8b1-ba6e-4e20-8a4c-db8950580c18</t>
  </si>
  <si>
    <t>96e53f0d-4ced-4df4-804d-9f7e573c31d7</t>
  </si>
  <si>
    <t>faa677e6-713f-494d-8303-07936881da2b</t>
  </si>
  <si>
    <t>3e069431-8b73-43fb-a7ce-566053a1d097</t>
  </si>
  <si>
    <t>eeac6445-dff4-4b5e-8604-61713b1fd7e7</t>
  </si>
  <si>
    <t>35ce5577-1af9-44be-b946-1fdc91a2ff19</t>
  </si>
  <si>
    <t>0d5c2c1b-3e23-4a6a-9320-13b8a0404543</t>
  </si>
  <si>
    <t>7d885fb7-cb53-46f2-ade9-ecf971a99cba</t>
  </si>
  <si>
    <t>dc31c5a5-510a-4bde-8bc4-39fc853e40df</t>
  </si>
  <si>
    <t>026c200f-1fd1-4e08-b978-d051a5c2172b</t>
  </si>
  <si>
    <t>4b2d97f5-2817-44d7-865f-4c180a66959e</t>
  </si>
  <si>
    <t>ab76a7f0-589b-49f6-ba34-5e04fc961227</t>
  </si>
  <si>
    <t>a5530b5d-49d3-4a87-b974-f420546c5e37</t>
  </si>
  <si>
    <t>eb1bd415-ac63-4748-a277-9049b8cdadcf</t>
  </si>
  <si>
    <t>03728458-25e2-4c7c-94ef-da6c4f216728</t>
  </si>
  <si>
    <t>1314155b-ed46-40f3-93e7-d327940922a3</t>
  </si>
  <si>
    <t>691537f1-732a-465a-8a0d-8bc4d64a06e3</t>
  </si>
  <si>
    <t>26e5086d-cd61-4ed4-942e-0f13a7410faf</t>
  </si>
  <si>
    <t>6bd7539f-ac40-4ada-8800-16842a1dc61a</t>
  </si>
  <si>
    <t>3a2d2389-2486-4f67-a187-8fa16a02acd5</t>
  </si>
  <si>
    <t>81fea70a-ba9f-463c-ae68-47b80a9f4881</t>
  </si>
  <si>
    <t>bc83925d-8e2c-4731-a5b1-7a9329266db2</t>
  </si>
  <si>
    <t>5dde0f1b-d312-49d5-b9b1-c429ba881bce</t>
  </si>
  <si>
    <t>984c9048-162d-4ec8-a265-d3b645d2647a</t>
  </si>
  <si>
    <t>4681badb-21fd-49a4-9b57-528d01e24671</t>
  </si>
  <si>
    <t>acfc11e6-af4b-4a62-adaa-5ea164cf4b02</t>
  </si>
  <si>
    <t>e2fe01cb-06c6-4f27-900e-c8a590e42330</t>
  </si>
  <si>
    <t>96acf10b-09df-4993-ade9-59857a186fc8</t>
  </si>
  <si>
    <t>57556967-2e78-4c64-949f-e0124be5b50d</t>
  </si>
  <si>
    <t>f35e1ea0-2f29-41f3-ae99-710405094f76</t>
  </si>
  <si>
    <t>66e212d8-6d6d-4ff6-a76a-bd479d81005c</t>
  </si>
  <si>
    <t>c326910b-af92-44cc-a81b-39b20c8f0f66</t>
  </si>
  <si>
    <t>605d5d32-ff25-488f-b109-ae8794a8df60</t>
  </si>
  <si>
    <t>0c678752-e8bd-4bb4-a41c-d49d99a4befc</t>
  </si>
  <si>
    <t>5b6a7252-567f-48e3-81d7-24adb48ec84f</t>
  </si>
  <si>
    <t>066ec319-b757-4717-9cd1-d9b0df27331f</t>
  </si>
  <si>
    <t>e768ed15-1c76-4a41-a79f-fd25dee70f4c</t>
  </si>
  <si>
    <t>33fb344f-8421-42a5-a398-3287ecc743ba</t>
  </si>
  <si>
    <t>d9e8b77a-dc0c-4d33-80c7-6b9e8f8500d3</t>
  </si>
  <si>
    <t>679c6126-8505-49ad-a286-0c57f9f58555</t>
  </si>
  <si>
    <t>d37529b2-d5d6-4aea-ae24-26c0caa80702</t>
  </si>
  <si>
    <t>c1d5bace-8842-4ee6-ae16-cbb4955a6447</t>
  </si>
  <si>
    <t>2a88d672-73ea-4895-9b0e-74134ad8bb7c</t>
  </si>
  <si>
    <t>1d1d281b-4866-4a0e-9392-41d063826ff4</t>
  </si>
  <si>
    <t>4417283a-d04d-41cf-9176-6ccdb0cd5d86</t>
  </si>
  <si>
    <t>de1bc905-d532-4edc-b37b-6993ae5f40a4</t>
  </si>
  <si>
    <t>9e40a6d0-077d-48a7-9875-49cc7c4e1bf4</t>
  </si>
  <si>
    <t>1b1e3d64-8516-4fa9-be0c-6f6a568ec6eb</t>
  </si>
  <si>
    <t>f64ef413-e1fa-4c0c-9950-953ec0cfc92d</t>
  </si>
  <si>
    <t>5f9cd9b8-8048-4565-826b-9091f08f3c4d</t>
  </si>
  <si>
    <t>88b52f92-8ff5-42c4-96b2-c96c60c5def1</t>
  </si>
  <si>
    <t>c1d16a8f-0e45-4453-98ae-584ee6e6d253</t>
  </si>
  <si>
    <t>1a01e979-fbc2-459e-b92d-b41d88c5a168</t>
  </si>
  <si>
    <t>e1547fa7-1e32-487d-b2fb-84fcc741a6b6</t>
  </si>
  <si>
    <t>9a87f0f3-880e-47bb-9022-48390013014f</t>
  </si>
  <si>
    <t>b4bda6c6-b539-414f-b306-cd1d30e42edf</t>
  </si>
  <si>
    <t>354fb0b9-6ce2-48e8-9a42-916c76ab1367</t>
  </si>
  <si>
    <t>d31306c2-9d93-4bdc-84a8-89021e945269</t>
  </si>
  <si>
    <t>fec5b3a6-977a-4b50-b5d4-cd82c7b71830</t>
  </si>
  <si>
    <t>59563655-377f-4b53-9f04-aeaafe4dedf2</t>
  </si>
  <si>
    <t>59d0c15d-6396-406a-a670-c3005c4de1a0</t>
  </si>
  <si>
    <t>c67261a0-a54d-4d39-9e37-917f8a0a4cc6</t>
  </si>
  <si>
    <t>32926a69-86a7-4df9-bf21-dae738e634ff</t>
  </si>
  <si>
    <t>44344a0f-1a12-4912-b8a4-dcbcf2bb4126</t>
  </si>
  <si>
    <t>39e137a9-c1dc-467a-ba09-e2664e9743c4</t>
  </si>
  <si>
    <t>5dd29411-7986-4a14-b9aa-ef4f0a0550a8</t>
  </si>
  <si>
    <t>fdf8d5f4-a80d-4208-8522-aafa3627c190</t>
  </si>
  <si>
    <t>c31676a8-47a2-4071-8fef-19ad3692348e</t>
  </si>
  <si>
    <t>533946bb-8ed2-4b68-9478-2962749b2ae8</t>
  </si>
  <si>
    <t>742105fb-b4d3-4697-950e-646f949e2219</t>
  </si>
  <si>
    <t>5d4fedf3-ff8e-48c1-aee8-703d910a6a20</t>
  </si>
  <si>
    <t>f5ba0d5a-2614-4bd2-8c91-444f9f1bae64</t>
  </si>
  <si>
    <t>1539ef81-12cd-47ee-886c-423f691c9473</t>
  </si>
  <si>
    <t>7a7c0921-c498-4ff2-acc2-ebe658a75166</t>
  </si>
  <si>
    <t>c789d820-f155-4d73-a34c-be07f35338a8</t>
  </si>
  <si>
    <t>9d38d6b3-3aa2-460a-aaaa-44a4574536c3</t>
  </si>
  <si>
    <t>2e5518d6-6115-4d56-ab03-0cf120c4f657</t>
  </si>
  <si>
    <t>4fa88838-d4c0-4c11-84c4-bf448037c510</t>
  </si>
  <si>
    <t>3cf7e68d-1d51-4974-a50c-50043bdc65c5</t>
  </si>
  <si>
    <t>f7c1ccc9-e469-4952-88ee-3a4d8dba60e7</t>
  </si>
  <si>
    <t>52385771-d6e6-47eb-b611-8721737264ef</t>
  </si>
  <si>
    <t>fdf90db7-222b-4f02-8099-a2667ad1001e</t>
  </si>
  <si>
    <t>bf72f966-9109-4bb5-9ca5-564fe23f7e0e</t>
  </si>
  <si>
    <t>62749e21-6168-4ee7-b54c-7c1e5ba97c1c</t>
  </si>
  <si>
    <t>e509e723-f8f1-49c2-8c96-1bd9b463d61c</t>
  </si>
  <si>
    <t>2463f9f7-8eba-45c8-9809-bf3fe6539fed</t>
  </si>
  <si>
    <t>3f659aa7-7d9e-484c-bb43-b1990b353a72</t>
  </si>
  <si>
    <t>88c18333-b1c6-431d-8d22-0cdf76c9d058</t>
  </si>
  <si>
    <t>54c886b9-2311-4314-8c46-497dd7a5bb80</t>
  </si>
  <si>
    <t>93fa17d1-35f0-421f-985b-c578bcef8471</t>
  </si>
  <si>
    <t>76609a33-befe-4f71-9f55-eb926e2375f8</t>
  </si>
  <si>
    <t>346a37b2-5a28-4ad7-9839-056ff31a706a</t>
  </si>
  <si>
    <t>85351b72-90c8-4835-8eb9-0630dbd5bc8b</t>
  </si>
  <si>
    <t>9fb58db9-0c19-400b-a86d-48da8e425b3f</t>
  </si>
  <si>
    <t>c7669059-96e7-4000-aa64-538b12300f5b</t>
  </si>
  <si>
    <t>a3b39e54-291d-4942-a0ee-3de764123a5a</t>
  </si>
  <si>
    <t>a4ae5043-2337-4d03-9037-23e8c1cfb421</t>
  </si>
  <si>
    <t>08bcc261-1118-4b19-98c4-8b2ade456306</t>
  </si>
  <si>
    <t>bb9245f7-29c6-46f1-8530-beb3c1570d57</t>
  </si>
  <si>
    <t>c5ed3a7d-9631-473b-bb5b-d926b36c8707</t>
  </si>
  <si>
    <t>180b5ba2-9189-443e-9f34-637c431e8edd</t>
  </si>
  <si>
    <t>b4be1b60-1db2-4579-8424-af3d8707420f</t>
  </si>
  <si>
    <t>272c9daa-ce51-4886-b885-f108068261c3</t>
  </si>
  <si>
    <t>fd77440d-dc5d-4bd3-a5c2-5291c211beed</t>
  </si>
  <si>
    <t>67378f8a-ce90-4d2f-baf9-7c1c29380e05</t>
  </si>
  <si>
    <t>81450f83-7ef9-46d6-ab74-15e0dea964d6</t>
  </si>
  <si>
    <t>d2cdbdce-716b-487a-bcd1-09bf35fe2740</t>
  </si>
  <si>
    <t>907a4110-9da2-48fa-9e84-d0f1c53b9aa9</t>
  </si>
  <si>
    <t>8ac19c51-dc1b-48d9-91ce-1da118e2b286</t>
  </si>
  <si>
    <t>e6ce643b-7f61-4165-bca2-598531182eb1</t>
  </si>
  <si>
    <t>993fbfea-7cfb-44a9-9755-89ff65c8e86c</t>
  </si>
  <si>
    <t>dc547f59-ec78-4a44-ba69-cb96e25f0f8b</t>
  </si>
  <si>
    <t>dc1f7ef1-ec1b-4014-91b4-389fe770c256</t>
  </si>
  <si>
    <t>df64b1a7-0aa2-4113-895b-2b6275df61f6</t>
  </si>
  <si>
    <t>d47caeec-4768-4a10-b274-e5cf34782ecd</t>
  </si>
  <si>
    <t>2026b1a2-a152-461d-96ac-6a8cf0012ae4</t>
  </si>
  <si>
    <t>71c33c7a-08d5-4793-a75a-7d89a37023d3</t>
  </si>
  <si>
    <t>cebefaae-5015-4034-a477-4a5259db6b58</t>
  </si>
  <si>
    <t>3c6da78c-924b-4d01-b408-3787a00a2506</t>
  </si>
  <si>
    <t>10234b89-69d0-42be-8e51-98a871613d21</t>
  </si>
  <si>
    <t>ef02116e-3ed3-4570-b0dc-66b00c7fac10</t>
  </si>
  <si>
    <t>a0958159-5636-48e7-9e09-e1380f7a10ee</t>
  </si>
  <si>
    <t>ec2c5226-64b6-4969-92e4-f146c4741a43</t>
  </si>
  <si>
    <t>e3920e3e-f8b2-453b-ac37-ffac635d448d</t>
  </si>
  <si>
    <t>bd2c6495-de3c-42af-a0a1-dbacb3917284</t>
  </si>
  <si>
    <t>35575962-9b96-4a21-b1d7-d0c43d86ae0a</t>
  </si>
  <si>
    <t>87772799-3aa7-41c4-ad3d-04a1745cb7ad</t>
  </si>
  <si>
    <t>10de54b9-9a57-4234-adb0-c2615994be55</t>
  </si>
  <si>
    <t>fb5a9c84-3802-47fb-bdea-084b0b918d52</t>
  </si>
  <si>
    <t>2f1d91bc-a41b-462d-a021-b19361e7e3fc</t>
  </si>
  <si>
    <t>66a3efdc-ebf4-4442-9330-7e1e19171737</t>
  </si>
  <si>
    <t>801d53e9-4f0a-467f-84d4-839da616378d</t>
  </si>
  <si>
    <t>9902ee84-6cfd-4149-a114-f4ddedda27b6</t>
  </si>
  <si>
    <t>84c9e791-3fd8-4613-8150-2c3c6b27a279</t>
  </si>
  <si>
    <t>36372e5b-b2f2-4e46-8449-adeb994af05c</t>
  </si>
  <si>
    <t>f2cf0e83-c315-4c52-b6da-6de55b0c728e</t>
  </si>
  <si>
    <t>e1fc82b5-f22a-46d0-a9af-6733073c86ee</t>
  </si>
  <si>
    <t>3a590025-5933-4298-ba7d-e3e5cd6392bf</t>
  </si>
  <si>
    <t>94a079fd-8d2c-4d5f-bbe8-89eda909e866</t>
  </si>
  <si>
    <t>cea15112-0c33-476b-b602-9c50ec0525e0</t>
  </si>
  <si>
    <t>86008c6d-3ae0-4b81-90ac-087f36077f46</t>
  </si>
  <si>
    <t>9d07d485-75d8-45c8-a9bb-83d0983ba5f9</t>
  </si>
  <si>
    <t>4cb3abf9-3e4c-4cb5-8acb-d39c3aad87ab</t>
  </si>
  <si>
    <t>765446a0-bac3-4986-af85-3be9dca46e9f</t>
  </si>
  <si>
    <t>64ec45a5-9e13-4de8-939d-3b0dcdd7f1f9</t>
  </si>
  <si>
    <t>b58f98ea-746d-4624-9953-3fedff2ff355</t>
  </si>
  <si>
    <t>c7d1095c-4094-44b2-ab03-bd975830b3b5</t>
  </si>
  <si>
    <t>9036f95f-1619-4aa8-9dbd-da184596fbe5</t>
  </si>
  <si>
    <t>061eb0b8-4efe-4c7d-9cf6-913a0fa90a0c</t>
  </si>
  <si>
    <t>5421cc8c-035e-4a08-88ae-e13c1e15b278</t>
  </si>
  <si>
    <t>d26c0976-280b-4c46-825f-5fe771a636b8</t>
  </si>
  <si>
    <t>8d40516a-2fd8-4a81-b0f6-c763b5409f22</t>
  </si>
  <si>
    <t>5472b980-8db4-4f84-854e-5eb1c40f7bc2</t>
  </si>
  <si>
    <t>fa6b1ab6-c825-40e4-b762-0f8240574611</t>
  </si>
  <si>
    <t>a8e588aa-08e5-424d-946e-88971c9a06a6</t>
  </si>
  <si>
    <t>ef49b12e-873e-4ca2-9658-35f764350eb3</t>
  </si>
  <si>
    <t>3d1c2607-d6d9-46c1-a915-de29af5db5cc</t>
  </si>
  <si>
    <t>e7dbf907-0fbc-48b8-bb3e-837ecc59f16d</t>
  </si>
  <si>
    <t>dae14125-4b58-4d4a-97d6-73dd21ff621b</t>
  </si>
  <si>
    <t>a3fc5f3c-4f73-4091-9853-a0b18b1c2358</t>
  </si>
  <si>
    <t>a086cdab-cec7-40f2-8c08-307377eedfbc</t>
  </si>
  <si>
    <t>cfc4bf92-e5c4-482d-b665-d7e87a7a1b15</t>
  </si>
  <si>
    <t>e6b98215-2744-45e1-b17a-d00427b10248</t>
  </si>
  <si>
    <t>1f9ea09a-b9ef-467a-b7b8-ec64fd5bf96a</t>
  </si>
  <si>
    <t>d6674e04-09b7-4f96-a62f-5db69c9b9b9c</t>
  </si>
  <si>
    <t>40c43e87-5d44-42ff-b728-dac652a5e5c3</t>
  </si>
  <si>
    <t>950c64f1-e8fb-4c90-8628-a4e92436f51e</t>
  </si>
  <si>
    <t>02c15d59-5de1-44d4-8fd0-1e7b1797ead6</t>
  </si>
  <si>
    <t>418a6f72-30c2-4792-a850-4e5457ba230d</t>
  </si>
  <si>
    <t>0d204a85-b059-43b3-8d09-433d5dc89bac</t>
  </si>
  <si>
    <t>f2599845-3b6d-4999-b01c-3c62ccbc258f</t>
  </si>
  <si>
    <t>74acc089-f74c-42e2-88ed-c134d22f571d</t>
  </si>
  <si>
    <t>171a8122-66c3-4f20-8e68-1004fca88089</t>
  </si>
  <si>
    <t>b73afb1a-8a49-4cd0-93f3-40bc7a3e803e</t>
  </si>
  <si>
    <t>f2d6b232-c57a-4232-9653-6d6d90b4de4c</t>
  </si>
  <si>
    <t>eb57b609-c7cd-4e92-82d3-d2e01ea4d4e9</t>
  </si>
  <si>
    <t>544eab05-d86b-4e6a-99ae-54a9110b51c9</t>
  </si>
  <si>
    <t>961af8c9-0b4b-49a5-850f-1031cb6792ab</t>
  </si>
  <si>
    <t>852b3b53-a422-4ee0-9186-364029136a5a</t>
  </si>
  <si>
    <t>fa793abe-c38e-451a-ac7e-627ff5d7828b</t>
  </si>
  <si>
    <t>4c5b4a5c-9e8b-428c-b26a-e5fc24416363</t>
  </si>
  <si>
    <t>04e141af-326b-4805-b7e9-ca487c659b11</t>
  </si>
  <si>
    <t>8aa5306b-916a-4098-87a4-0f989310ebca</t>
  </si>
  <si>
    <t>5703b408-dd87-4ac8-b0da-807ed45b784c</t>
  </si>
  <si>
    <t>dad83e17-7b75-48c2-a10e-fb3abcb22d4f</t>
  </si>
  <si>
    <t>636f9ff2-608b-4853-b869-719fa970a26e</t>
  </si>
  <si>
    <t>d853eebd-db45-4503-b08f-8329ae17f4af</t>
  </si>
  <si>
    <t>f5907a33-4593-419b-9f38-4c5f7466fbdd</t>
  </si>
  <si>
    <t>12823864-ef4f-4e25-aac2-2b49b391da3e</t>
  </si>
  <si>
    <t>3424d63a-2bc5-49c8-9157-91d6144bbe3c</t>
  </si>
  <si>
    <t>8c5d3a3b-bd13-4f33-8a83-f469d246e563</t>
  </si>
  <si>
    <t>650cfc06-e28f-45e1-aa6a-c42194d31db5</t>
  </si>
  <si>
    <t>2d0dd24a-5c27-4ff4-8109-d19704dbf6f2</t>
  </si>
  <si>
    <t>705bb47c-5d33-4942-af9c-5ca08c31ccd1</t>
  </si>
  <si>
    <t>687fd479-3bc6-42d3-89ff-1e33ba28374f</t>
  </si>
  <si>
    <t>d57829b0-b25e-4477-8fd0-80d4053e6ff4</t>
  </si>
  <si>
    <t>1d485d72-5954-4708-9d5a-988ff0ae80cc</t>
  </si>
  <si>
    <t>978081da-4c57-4264-bded-f7542d66ae79</t>
  </si>
  <si>
    <t>07971587-e056-4606-810e-730483fef180</t>
  </si>
  <si>
    <t>4a573dc8-462e-40c6-b5f8-886499c256e5</t>
  </si>
  <si>
    <t>d3e5d08c-48df-4348-b3bf-d5242f68c002</t>
  </si>
  <si>
    <t>5af4b3f2-b4ea-4446-a89c-8498fa8f3aea</t>
  </si>
  <si>
    <t>5af89fab-03a0-4cc8-8657-ef577113b16b</t>
  </si>
  <si>
    <t>81d72814-e300-4e99-96df-8fc7a2313359</t>
  </si>
  <si>
    <t>58603926-318b-424d-9537-c3f0a8f6d9ad</t>
  </si>
  <si>
    <t>a48149c8-b7bf-4633-92e3-bfc871087eb0</t>
  </si>
  <si>
    <t>cdd2086b-a486-42e2-bf48-2696d50f6598</t>
  </si>
  <si>
    <t>91c6f353-9d08-48f8-a4c0-41a7b936fd7e</t>
  </si>
  <si>
    <t>e8eb32c7-f2aa-4aa4-9cc3-36e1d7afedc5</t>
  </si>
  <si>
    <t>f8bb20f4-bae8-426e-a1dd-a779e9bfc121</t>
  </si>
  <si>
    <t>5736b619-63a0-47c1-af11-9e79e0e3b3f4</t>
  </si>
  <si>
    <t>f1104126-2325-4619-8714-dc545f088600</t>
  </si>
  <si>
    <t>dd44b16e-5c3d-4293-b322-f25a943d262d</t>
  </si>
  <si>
    <t>f123fd72-6590-4165-8ce6-a658ed497bdc</t>
  </si>
  <si>
    <t>2af58e32-b367-4fcb-ac6d-8c11ad517156</t>
  </si>
  <si>
    <t>f1b9bb60-21cd-4df2-80ea-dde1131a2b1f</t>
  </si>
  <si>
    <t>5ff6be4c-cd51-4b1d-8f55-a8b814f90e8e</t>
  </si>
  <si>
    <t>adfb20c0-befe-4f11-bbd4-71f36e2bc262</t>
  </si>
  <si>
    <t>5cd68997-2d5f-4d02-93b0-7231a7b53ed8</t>
  </si>
  <si>
    <t>af1e9ba5-2c19-40ed-9d17-593f98e17881</t>
  </si>
  <si>
    <t>4ed8564a-3cf4-448d-8400-d0d1f765157a</t>
  </si>
  <si>
    <t>e53443f4-c03a-4a98-972e-3175608d1d6a</t>
  </si>
  <si>
    <t>3eb6d8f0-4a5f-483f-a64a-d4a921db367d</t>
  </si>
  <si>
    <t>79f6d8ad-9116-4c0a-bb34-fb4b4e55ed88</t>
  </si>
  <si>
    <t>d486b165-6fda-459c-b9b6-55db71cbc1f5</t>
  </si>
  <si>
    <t>6368424e-4b63-4348-98f2-008f320da49a</t>
  </si>
  <si>
    <t>650df457-65af-4f80-b67d-85ba56b6dbfc</t>
  </si>
  <si>
    <t>542d9103-436f-4a19-8deb-0bde27946e79</t>
  </si>
  <si>
    <t>15bf12c2-e1b5-4d4a-8413-e001703c842e</t>
  </si>
  <si>
    <t>9a39cbe4-f05d-438c-bd08-e70eb59d304c</t>
  </si>
  <si>
    <t>396e6a68-e46c-4600-88e2-6f9d0896f8cc</t>
  </si>
  <si>
    <t>0707e215-ab21-454b-bf2d-da4b0f246dc7</t>
  </si>
  <si>
    <t>68c78e5b-4c97-4ef9-946a-bae8cf4bfde5</t>
  </si>
  <si>
    <t>0b94a85d-8638-4bd7-bc63-b66bf7d9375f</t>
  </si>
  <si>
    <t>a517bf3f-b9e3-4f81-ac09-c09905c69b26</t>
  </si>
  <si>
    <t>71947f64-a507-4966-bebf-464f76fae0bc</t>
  </si>
  <si>
    <t>cd6a8b20-1a44-4189-9ed4-08cb80e9b2b8</t>
  </si>
  <si>
    <t>2e7603cb-6eac-4354-b6d8-08a2bf0db491</t>
  </si>
  <si>
    <t>9572022c-e1f1-4174-b7a0-6dda7413fc74</t>
  </si>
  <si>
    <t>daebf930-0d57-4613-95f4-4554e21c997d</t>
  </si>
  <si>
    <t>8c5d8215-2402-4029-831b-91bb28e210b2</t>
  </si>
  <si>
    <t>60581eae-6edb-48d7-8d07-6ff5b0e85bcc</t>
  </si>
  <si>
    <t>12f49456-bbe9-4773-ac89-484bef4cce3e</t>
  </si>
  <si>
    <t>af79ea0a-5479-4c48-abb7-34b5b806890a</t>
  </si>
  <si>
    <t>0c2c2ee5-1c2a-47f9-823f-d21533378d8b</t>
  </si>
  <si>
    <t>06d24187-f3e7-46e6-9ad4-a620516d52af</t>
  </si>
  <si>
    <t>b35cfb61-f0f9-4cfc-bfca-074dbc699e9a</t>
  </si>
  <si>
    <t>b317e280-d57c-4430-9a49-2d5d99200103</t>
  </si>
  <si>
    <t>f9cac581-1ea3-4a34-b13e-22deb5582e35</t>
  </si>
  <si>
    <t>2d7be0a6-512c-4fa5-b0c0-723760987456</t>
  </si>
  <si>
    <t>95ba53c4-c19c-4889-a401-e821f367ed1b</t>
  </si>
  <si>
    <t>df745f92-7bed-49ff-986b-323feef06bc0</t>
  </si>
  <si>
    <t>2f8e9a2a-5abd-4728-9114-93bc117525de</t>
  </si>
  <si>
    <t>fbf07d3d-967f-404c-bf03-ed5a95a76bfd</t>
  </si>
  <si>
    <t>d27bec20-9a86-45de-a0b5-57b1f07430ea</t>
  </si>
  <si>
    <t>8c19bfc6-5081-4451-8fe4-b96c8ebec265</t>
  </si>
  <si>
    <t>9d0ad95e-7819-4831-94f9-209641691538</t>
  </si>
  <si>
    <t>f130ca72-d896-4a8b-b806-9387e745c1a7</t>
  </si>
  <si>
    <t>7647befe-414b-4acd-a733-fffb2631bcc6</t>
  </si>
  <si>
    <t>dba852a6-c7c4-443f-bdbf-9cc9096dcea9</t>
  </si>
  <si>
    <t>5682cbe9-d3f9-448e-b051-b34b1d442a42</t>
  </si>
  <si>
    <t>f707576e-d8f8-4514-9993-a42aad27efcd</t>
  </si>
  <si>
    <t>efb9e82a-18fb-4334-991f-acd61b912e5c</t>
  </si>
  <si>
    <t>1cdb6874-9816-4fe4-a108-a5e09bc8cd7e</t>
  </si>
  <si>
    <t>6c41636f-2ee0-4c8f-b963-1de26a83ccc8</t>
  </si>
  <si>
    <t>b0418f1d-a8f8-450b-8cf0-499df39f807c</t>
  </si>
  <si>
    <t>cab22341-15d6-4aa1-b3e7-824b0814e718</t>
  </si>
  <si>
    <t>36dff75c-5c17-4cc1-9f1b-f4ee1da396d3</t>
  </si>
  <si>
    <t>d6cf0e23-5f4c-4249-865e-ef86afcf526a</t>
  </si>
  <si>
    <t>d88b1704-cd2a-4cc8-960c-c703991ffed9</t>
  </si>
  <si>
    <t>76c932ed-2319-43a0-90ce-ef543fe92f5a</t>
  </si>
  <si>
    <t>087b64a2-4658-4174-ae26-a8cc7f9d0c8b</t>
  </si>
  <si>
    <t>08906ade-09ab-496e-b79a-19e3a7bf442a</t>
  </si>
  <si>
    <t>bb1e2a5e-3bce-4f3b-990a-900539f899d7</t>
  </si>
  <si>
    <t>c6bdc07e-bcaa-4060-a1ad-afbc7cdfabc6</t>
  </si>
  <si>
    <t>f73329eb-d798-4b07-862a-360a5eec820e</t>
  </si>
  <si>
    <t>7b506691-8efb-46f4-ad22-250daecb5e6f</t>
  </si>
  <si>
    <t>c8e78ea7-043e-477e-8995-c5537aaa1aa8</t>
  </si>
  <si>
    <t>77cd7a6e-80f1-42c3-90ce-ce01ad339bd2</t>
  </si>
  <si>
    <t>fff08560-1e6b-414d-b4d8-48b048a7f068</t>
  </si>
  <si>
    <t>612b8e51-c0fd-476e-86cf-cfe4b4885981</t>
  </si>
  <si>
    <t>8542d4ed-4366-4436-9de1-440a973ce8de</t>
  </si>
  <si>
    <t>259b46a2-7c23-4f07-a043-aae1e1711b41</t>
  </si>
  <si>
    <t>a1974087-f4d0-4c7c-9a06-21c0fe5ea854</t>
  </si>
  <si>
    <t>c5fcdc61-125e-49ba-8f2b-949312be4f1b</t>
  </si>
  <si>
    <t>a30102a1-3138-481a-940b-43abc506efc0</t>
  </si>
  <si>
    <t>aa47bfd0-1475-4781-a409-5a2a167c41e8</t>
  </si>
  <si>
    <t>387a0647-6362-42a8-8b6e-2971e12fbde3</t>
  </si>
  <si>
    <t>6da6c610-980d-4be6-8f07-49ec3323f8e2</t>
  </si>
  <si>
    <t>26a0724a-0c50-4fdc-99ec-416271fd5e2d</t>
  </si>
  <si>
    <t>9a99ffe9-38ab-4b33-b461-c769b6f49864</t>
  </si>
  <si>
    <t>b623f435-fded-4eb1-896b-87641cb25f15</t>
  </si>
  <si>
    <t>5029a98c-3ff7-4ea6-9f75-7a2a69467d21</t>
  </si>
  <si>
    <t>160c4df5-b884-4935-9d8b-352e289f4528</t>
  </si>
  <si>
    <t>6d9b52ba-7969-45a7-8ff4-f4e9703c01e5</t>
  </si>
  <si>
    <t>4012d6cc-9082-4735-817a-0518b9494565</t>
  </si>
  <si>
    <t>559f5fc1-240b-44af-84ca-9949e69e5960</t>
  </si>
  <si>
    <t>698f0659-a0a3-489d-99b2-2414347b2c79</t>
  </si>
  <si>
    <t>edb0bbbf-1c1f-4981-b406-d27cb4d8ccc0</t>
  </si>
  <si>
    <t>51f7fac5-f61c-462f-a36f-b32cbb2f48d7</t>
  </si>
  <si>
    <t>2bf00658-9bc8-49ce-a4a8-2b97290eadcc</t>
  </si>
  <si>
    <t>ac150143-44e0-4bff-9242-acf709983f60</t>
  </si>
  <si>
    <t>e42d96e2-d8b1-4a23-8ef7-e0ff6fe2e255</t>
  </si>
  <si>
    <t>019292bd-dd48-4f5b-9ea0-fa9a48d70224</t>
  </si>
  <si>
    <t>d30da4a2-9d6e-4558-bb79-20eb6782a3b2</t>
  </si>
  <si>
    <t>fe3d671d-a6c5-4336-baf8-0890615aed83</t>
  </si>
  <si>
    <t>21d93f25-3066-4dd0-a454-d45888e63794</t>
  </si>
  <si>
    <t>edf7d9e1-3ddc-48e5-85f6-a01155fa0a5f</t>
  </si>
  <si>
    <t>990adde8-fcbc-4623-b552-bc9342534bcc</t>
  </si>
  <si>
    <t>9e7bf506-d6b1-46e1-9f77-0f34b057001f</t>
  </si>
  <si>
    <t>a4467e45-4719-41ae-a8dc-762fc9b4b24b</t>
  </si>
  <si>
    <t>a88aec02-d92d-41e6-8864-f98e540df9dd</t>
  </si>
  <si>
    <t>acdeef83-6ed8-4630-8355-cee4a5262139</t>
  </si>
  <si>
    <t>29860277-551a-4400-8089-ccd2f65106a2</t>
  </si>
  <si>
    <t>60c4c611-ddfd-4b2c-b231-c475d8b2373c</t>
  </si>
  <si>
    <t>67a4bee2-9aff-4657-83b6-d573f9d62a0e</t>
  </si>
  <si>
    <t>989a7b98-f766-4a99-9bae-65a840a3c70a</t>
  </si>
  <si>
    <t>a91e3eab-888c-4a51-85b2-965327e7254c</t>
  </si>
  <si>
    <t>d1c663c6-20c5-4823-9608-d823fd2b14ca</t>
  </si>
  <si>
    <t>ca0d90cf-48ba-4922-80cf-5ec0d9e5b459</t>
  </si>
  <si>
    <t>6605b494-73ed-4b34-9ecf-1a85f668e342</t>
  </si>
  <si>
    <t>d7bc2737-a2f9-44d3-910a-99eb3c7f4fe2</t>
  </si>
  <si>
    <t>30dfaf63-9334-4eb2-93a7-f94530d45a55</t>
  </si>
  <si>
    <t>dda57141-5340-4f19-a3c7-e317a614cacd</t>
  </si>
  <si>
    <t>3456b6d5-0846-4338-bba6-a11f7abb8e36</t>
  </si>
  <si>
    <t>028764cf-07e0-41c8-8ad0-f9562b78e6fb</t>
  </si>
  <si>
    <t>3ac935ad-6f30-488e-a6d4-87ec19b01286</t>
  </si>
  <si>
    <t>7fff3973-e2ab-4ca2-b1ba-69a16eef41e5</t>
  </si>
  <si>
    <t>2eacb479-1322-4d47-940b-45e8ef050435</t>
  </si>
  <si>
    <t>dc2e925e-2f3f-44e7-93e5-ca1ca2926f4d</t>
  </si>
  <si>
    <t>e5948add-ba9d-4934-b23f-14dd2f3aace7</t>
  </si>
  <si>
    <t>23aeed16-d89f-4891-b343-70427c87e67d</t>
  </si>
  <si>
    <t>eaf8021c-1238-4950-96fe-010b97ced3a2</t>
  </si>
  <si>
    <t>ac6f5c9f-afa8-46d0-b5e7-268e020ee6de</t>
  </si>
  <si>
    <t>0fb12038-4df7-4b6c-8a92-32fc448b75fe</t>
  </si>
  <si>
    <t>83bc5897-31c3-4c49-ad1e-bc7aa68fcf04</t>
  </si>
  <si>
    <t>149f559f-c294-4846-a66a-9e2948e069a3</t>
  </si>
  <si>
    <t>5f00fdcd-fcfb-4c85-8456-4ace1bc8ef75</t>
  </si>
  <si>
    <t>53c461fc-0c5e-41f9-8ddf-fd348df41fa3</t>
  </si>
  <si>
    <t>b33ae915-d1be-4503-b4cd-d712e26bca0c</t>
  </si>
  <si>
    <t>ea459242-ad16-4815-aaae-6e1ffcfb46e0</t>
  </si>
  <si>
    <t>044f57c8-b602-419d-96b3-3f0dfe060efb</t>
  </si>
  <si>
    <t>25bc55e7-44a0-4907-8777-8bd018d7dc5a</t>
  </si>
  <si>
    <t>cbde876e-412a-4c4e-a025-c3b2c1db04dd</t>
  </si>
  <si>
    <t>a3db892c-114b-47fe-a088-5650232d39fc</t>
  </si>
  <si>
    <t>36b4026e-4fd2-4242-a0f7-eaca419f9770</t>
  </si>
  <si>
    <t>e7068326-e373-498c-b2da-fb1725683df9</t>
  </si>
  <si>
    <t>8970d571-cb90-4868-801b-8b3b60c815c9</t>
  </si>
  <si>
    <t>0ccdd2ce-f8f3-4af5-b1e1-0b751d59b501</t>
  </si>
  <si>
    <t>3ca07a7c-a9d8-4461-ab66-10d37085bca4</t>
  </si>
  <si>
    <t>fa39084c-0e03-423a-b23f-d9d2d8684327</t>
  </si>
  <si>
    <t>6d60214f-2843-4fa3-9354-7d96ddb9a4fe</t>
  </si>
  <si>
    <t>9fa608c9-7c76-4079-a068-9b6fabd69855</t>
  </si>
  <si>
    <t>72a48ea0-cf9a-48fb-9f5f-a1cdb88b07ab</t>
  </si>
  <si>
    <t>e146369c-0c1d-4490-97ca-21f42d5e1ec8</t>
  </si>
  <si>
    <t>3027ff68-05e8-4919-90f9-aabb7f19dfc8</t>
  </si>
  <si>
    <t>3110275f-bbe4-455e-bc45-675d19291594</t>
  </si>
  <si>
    <t>dd69ef2d-90e5-4155-a711-bad98542ec30</t>
  </si>
  <si>
    <t>155b797f-9247-4d6e-80cf-2c0b84715e24</t>
  </si>
  <si>
    <t>20ee4339-81e7-4fa1-8633-ee4f06052bc3</t>
  </si>
  <si>
    <t>91ac89ad-845f-4187-ae0c-1b180c3a9438</t>
  </si>
  <si>
    <t>a1c2b935-9cc2-4216-bc52-8f87b2fb5205</t>
  </si>
  <si>
    <t>2d1843f1-89fe-4b8f-b8fc-22045bbafe22</t>
  </si>
  <si>
    <t>33bbd4ec-6794-4622-b7d9-e703d576f291</t>
  </si>
  <si>
    <t>9ce49a4d-75ed-48fa-a7c2-d7355f58b339</t>
  </si>
  <si>
    <t>214f51fe-bf9d-4a05-bac5-84bfcd4b6fb0</t>
  </si>
  <si>
    <t>4c75bdff-45e8-40b4-84ed-3974a6a5f154</t>
  </si>
  <si>
    <t>c662d84d-384f-4435-9441-50bdb83f8a34</t>
  </si>
  <si>
    <t>14c3e227-7a5f-4f82-91bb-1dae4c2a9220</t>
  </si>
  <si>
    <t>1c03057f-b807-47f6-a1f0-d7d162e36ce2</t>
  </si>
  <si>
    <t>8f3e85d5-d762-4275-aa63-42a79572f324</t>
  </si>
  <si>
    <t>e3cc6921-4f6d-45a2-8160-29370b5475a8</t>
  </si>
  <si>
    <t>3294e34b-28c2-4358-88c9-6f2c6f8e5b60</t>
  </si>
  <si>
    <t>71a41c05-feb4-47d0-a77a-e0195f31755e</t>
  </si>
  <si>
    <t>10988205-cec5-414f-9c03-9f35c2022149</t>
  </si>
  <si>
    <t>31bbbb7b-6af1-4648-b4fa-79e768346eb1</t>
  </si>
  <si>
    <t>1eff9442-27a2-4cd3-8290-577944f13bac</t>
  </si>
  <si>
    <t>1293ae13-6219-4829-b697-1e6c78add95b</t>
  </si>
  <si>
    <t>6b7c3fa4-ebac-4800-b011-a57bc1607a41</t>
  </si>
  <si>
    <t>9c669ca6-a91a-492b-a255-0119d6ce82f5</t>
  </si>
  <si>
    <t>1d97f984-9faa-4c7b-8d3c-8317e52c65ee</t>
  </si>
  <si>
    <t>2deadd82-8e9b-4172-af3e-e0dd912a2e3c</t>
  </si>
  <si>
    <t>ed6a5013-fa8d-4d57-94a1-5a7bae10d42c</t>
  </si>
  <si>
    <t>5b0b29de-327f-4f6c-8fb4-a2e40cf0c667</t>
  </si>
  <si>
    <t>e067c808-6c81-4da9-81c0-f45f81018424</t>
  </si>
  <si>
    <t>351493f7-e80e-42de-8258-ba9151dd41a1</t>
  </si>
  <si>
    <t>405327ad-0b34-4dfc-b2cd-c27600b53a6b</t>
  </si>
  <si>
    <t>a247fd74-fe39-4564-aeed-9843fdb7ae44</t>
  </si>
  <si>
    <t>5ccb121d-4283-4d2b-b48e-19f5a5f70fda</t>
  </si>
  <si>
    <t>01fbae82-d93e-4fba-8649-4eb9c6d5da5e</t>
  </si>
  <si>
    <t>24f8a9a5-78e6-4e06-9414-363acc5289dc</t>
  </si>
  <si>
    <t>cc58418d-3f43-4464-86e3-4978b1dd4b1d</t>
  </si>
  <si>
    <t>79a6d434-d6be-4879-9ff0-cafb494d9809</t>
  </si>
  <si>
    <t>58785296-b6aa-414a-bf1c-96502eb981d0</t>
  </si>
  <si>
    <t>9c035e4c-36b7-4049-b094-549290946079</t>
  </si>
  <si>
    <t>1ed7e85b-f133-4ea8-bb64-dfd422706d91</t>
  </si>
  <si>
    <t>ebd40034-abc0-478a-ac8e-614ceae0d684</t>
  </si>
  <si>
    <t>ec3fccfc-6187-49bf-8143-532bce0ed7a1</t>
  </si>
  <si>
    <t>d40baa10-3029-420a-bf2a-6c3ff4176001</t>
  </si>
  <si>
    <t>cff803e8-57bc-48e7-8ac5-9bb71bc294a5</t>
  </si>
  <si>
    <t>d6b22354-3c7e-4495-86a4-db49261c7bc2</t>
  </si>
  <si>
    <t>ff49fab0-8424-4ab4-b928-1a6cab9b0e54</t>
  </si>
  <si>
    <t>623778a1-e944-460b-88cc-2250ef83f52b</t>
  </si>
  <si>
    <t>350c0b2b-0a25-4ea3-a7d8-0ea053ead034</t>
  </si>
  <si>
    <t>b35ca65b-c309-4b8c-bd6a-eb6d1c06436b</t>
  </si>
  <si>
    <t>3d037bfd-4fbe-46b9-84e0-17cbb361d23f</t>
  </si>
  <si>
    <t>bcadb4ce-b627-45a5-837f-b44b70eaf9ae</t>
  </si>
  <si>
    <t>89a7a6d5-bc55-4432-b128-6de90331d6c6</t>
  </si>
  <si>
    <t>1a47b948-7356-4f27-b0ff-e5f5ac90df90</t>
  </si>
  <si>
    <t>081e58a5-6cbc-40f9-af69-f4c203bd7700</t>
  </si>
  <si>
    <t>f14d7e70-7b07-441d-836b-50e0c734d4e6</t>
  </si>
  <si>
    <t>e403b8d1-0c32-4c09-98c9-7b145dfe9e3e</t>
  </si>
  <si>
    <t>0f06e62f-5dd7-4f08-96d0-8c7fa15157aa</t>
  </si>
  <si>
    <t>4d90cdc6-5b91-4c51-a563-7611d7b9b5bc</t>
  </si>
  <si>
    <t>4cd20639-3889-4925-9339-d362f313639c</t>
  </si>
  <si>
    <t>15c5f30f-1180-4102-b403-9185b57ac176</t>
  </si>
  <si>
    <t>29b18c95-96a4-409e-9808-f9ecfa154175</t>
  </si>
  <si>
    <t>9710e4a1-47ad-4245-8869-f54c94b5f678</t>
  </si>
  <si>
    <t>f66e652d-2e97-4e3c-9d45-d439ae6110a2</t>
  </si>
  <si>
    <t>746b9b1d-0135-4bb6-8613-61a8ce498f05</t>
  </si>
  <si>
    <t>477c2d12-ac33-4a91-82ea-584e18810830</t>
  </si>
  <si>
    <t>cf31e347-64bc-4c12-be38-35d20f688b9b</t>
  </si>
  <si>
    <t>9ef373cf-8bb1-4f61-9b35-d8987394ddc6</t>
  </si>
  <si>
    <t>7015f779-c7aa-4a5d-8642-181d5c307a2f</t>
  </si>
  <si>
    <t>6d11605b-d7e6-47d0-80b5-c3ca1fd3ea97</t>
  </si>
  <si>
    <t>f23edae6-75ed-469b-9b02-ac5b52439dc4</t>
  </si>
  <si>
    <t>eabe4fcc-703a-4574-85bd-ab35047fa1f4</t>
  </si>
  <si>
    <t>8ddee905-2794-422a-b5d1-abdeaeea1935</t>
  </si>
  <si>
    <t>85827b73-5e85-4c82-9282-77f41144c6b6</t>
  </si>
  <si>
    <t>d11e8634-2795-482d-a8d8-a1f98f2b803a</t>
  </si>
  <si>
    <t>db579fb3-3a79-4443-a7c8-efe92a179cee</t>
  </si>
  <si>
    <t>bdb99e94-8c47-46f7-9181-eabea414ed6c</t>
  </si>
  <si>
    <t>39fac5f6-542e-4330-a4d8-035d56b82bb6</t>
  </si>
  <si>
    <t>c06d5239-568f-45b4-bbb3-5446dbba3811</t>
  </si>
  <si>
    <t>bc068e4f-9d17-4db5-9d31-4486c9badb5f</t>
  </si>
  <si>
    <t>e53ac944-d457-463c-8e82-a6045ba5ccc4</t>
  </si>
  <si>
    <t>4f5c9bbc-e78a-4662-a0fd-75c2871cbdf2</t>
  </si>
  <si>
    <t>36e28f14-006b-4b4f-b296-5210de80d84c</t>
  </si>
  <si>
    <t>971dff6f-d2e2-4b08-acc3-90a0f64f9705</t>
  </si>
  <si>
    <t>3ff12735-41bd-4f1b-80b3-8c6fceac4292</t>
  </si>
  <si>
    <t>6d079d03-5e91-4be9-b8f6-73e23bb44e6b</t>
  </si>
  <si>
    <t>cbae6bbd-27a1-4983-ba03-f49997351ffd</t>
  </si>
  <si>
    <t>3e3a7dcd-7c34-4288-a6b0-5af7f70dce77</t>
  </si>
  <si>
    <t>db854150-1a58-4675-853c-0b035f6ca643</t>
  </si>
  <si>
    <t>66edfe89-04af-4198-ae52-491d5089305a</t>
  </si>
  <si>
    <t>58cc5405-aead-4d63-b943-3eea4fcbfadb</t>
  </si>
  <si>
    <t>78cff833-443f-48c6-b71d-65fe9e67594d</t>
  </si>
  <si>
    <t>41f93880-83d5-449d-9777-edf52f951bf8</t>
  </si>
  <si>
    <t>ee7aa5b4-ac02-4fc2-b906-0a3a67e6adff</t>
  </si>
  <si>
    <t>2b7f830f-cb46-401f-a715-385ed841a22f</t>
  </si>
  <si>
    <t>b02ab2f5-7ebf-485d-a417-af86e4510b7a</t>
  </si>
  <si>
    <t>c9a4e02a-20d8-450f-b868-ef612689a522</t>
  </si>
  <si>
    <t>55114d59-a198-4dd5-891d-44057f337809</t>
  </si>
  <si>
    <t>25ef29a7-6946-4d00-aa34-1e9a536616c3</t>
  </si>
  <si>
    <t>63457699-f957-41f3-b413-3e317b6762c6</t>
  </si>
  <si>
    <t>049e3949-43aa-40ae-a186-981dc25aa2c5</t>
  </si>
  <si>
    <t>51ab5996-e23f-4018-8039-45e6ebc16ec5</t>
  </si>
  <si>
    <t>ef54a00b-9a7a-4b9e-be8b-45062651a7f8</t>
  </si>
  <si>
    <t>43546353-f350-4227-9f74-e4e9ac689064</t>
  </si>
  <si>
    <t>6e4f346a-2da2-4a6d-a688-af86d70782c5</t>
  </si>
  <si>
    <t>607e8669-1545-4605-b71c-ba976163b2de</t>
  </si>
  <si>
    <t>82d77898-2723-48c7-a5b0-88c1a2c69d52</t>
  </si>
  <si>
    <t>12fca4c2-d6cb-422e-82fe-0f0685814982</t>
  </si>
  <si>
    <t>e9a78ca8-06a9-42eb-ae4e-4d739ae11537</t>
  </si>
  <si>
    <t>0320766b-bbee-4bf8-a431-4367547343e6</t>
  </si>
  <si>
    <t>68a1ae26-1dda-42d7-90f8-0702bc6149a7</t>
  </si>
  <si>
    <t>14345813-af2f-4618-847e-f87bb86a7558</t>
  </si>
  <si>
    <t>695fe893-a0b8-44ec-9f1d-b02a2684d51c</t>
  </si>
  <si>
    <t>0d5b7b3e-6cc7-4e9f-9af5-4049ffc4de1f</t>
  </si>
  <si>
    <t>77b2bf0e-ac38-48d0-981e-ca628aa47899</t>
  </si>
  <si>
    <t>f4f0be03-3ac9-4137-b9cb-27be2c1a7806</t>
  </si>
  <si>
    <t>93f269c8-c2d3-4dc1-a1c8-85bca0f61e2c</t>
  </si>
  <si>
    <t>3e80c8dc-03c2-4af9-8f22-ec7c4aac03a8</t>
  </si>
  <si>
    <t>6778d2e3-2f9a-41b3-b7ef-c543b51cfccf</t>
  </si>
  <si>
    <t>90ecb98e-07cf-4996-a720-6a3c567f57e9</t>
  </si>
  <si>
    <t>0fdf5ba6-b12b-41fe-85cd-dc6b3d767e8d</t>
  </si>
  <si>
    <t>7d9be125-d116-4813-965d-01396b59fc87</t>
  </si>
  <si>
    <t>9aa4d0e9-aba4-4a74-98a6-0097477ddd9a</t>
  </si>
  <si>
    <t>dd79c596-d25f-4833-91ff-26d14f632f8e</t>
  </si>
  <si>
    <t>380cfb8c-c35f-4d34-b300-187a34303289</t>
  </si>
  <si>
    <t>6fb10b32-bea6-469f-a189-e0002d8aeb00</t>
  </si>
  <si>
    <t>a4799548-0a4b-4589-9389-c55aa18e05bd</t>
  </si>
  <si>
    <t>6dd3fe65-955e-4f8b-a142-6be7cfb16237</t>
  </si>
  <si>
    <t>47a0fd30-e2fb-4642-b823-879453155221</t>
  </si>
  <si>
    <t>1864921e-5097-4b0e-bc53-bc6e8e7193fe</t>
  </si>
  <si>
    <t>febb719d-86cc-4961-bae8-62251e261459</t>
  </si>
  <si>
    <t>88356d94-d789-4f5d-8e14-12165c9b6919</t>
  </si>
  <si>
    <t>a21b5c72-abe2-44d7-b5b8-e3119264153d</t>
  </si>
  <si>
    <t>96220e6d-1e59-4ca6-ae62-d5b7f15e6f16</t>
  </si>
  <si>
    <t>691e263c-1ef2-4b64-a0d2-1d0a2fa6a0c8</t>
  </si>
  <si>
    <t>a4968ed7-a4cb-465d-9d1d-45f41bd93ecb</t>
  </si>
  <si>
    <t>d4644404-aef5-4b07-b191-6588eaaa45ca</t>
  </si>
  <si>
    <t>419f7305-441b-49df-9715-d4c0f8b2cf1e</t>
  </si>
  <si>
    <t>7502609e-73e8-456b-bdb8-5bacb468ed64</t>
  </si>
  <si>
    <t>d7502cb6-0c56-4b89-a3c3-f7e56da913f6</t>
  </si>
  <si>
    <t>5b111ab1-04a4-4fd7-8661-314e1a750acf</t>
  </si>
  <si>
    <t>80a45bff-2642-4bae-b773-2e7a0b31ae65</t>
  </si>
  <si>
    <t>71037a9c-e2b6-4277-b535-e184e6c573d6</t>
  </si>
  <si>
    <t>c2c235b9-11f9-432b-b926-da41894dbc05</t>
  </si>
  <si>
    <t>4e0c4ff0-50b0-4e27-811d-febe953fa318</t>
  </si>
  <si>
    <t>94f9f302-8562-4267-bc7c-fb5db5b50ee5</t>
  </si>
  <si>
    <t>09a9f4be-6333-4cb2-9011-aa9e35ecade5</t>
  </si>
  <si>
    <t>03251ed5-16fb-4d4c-802f-75a48c1d3897</t>
  </si>
  <si>
    <t>ded629b7-c332-4cf2-b25d-07ca32015919</t>
  </si>
  <si>
    <t>5529d3d1-d9e4-424a-a579-b1d16d96ab77</t>
  </si>
  <si>
    <t>a9ea4772-57d0-48f3-9990-7f36c728d4f9</t>
  </si>
  <si>
    <t>55f60c2d-2015-4fd4-a964-41cef49ca534</t>
  </si>
  <si>
    <t>f52109f9-d86f-4b76-bc26-aefd941e6431</t>
  </si>
  <si>
    <t>0c9093c5-e42a-4345-983d-983076a20bcd</t>
  </si>
  <si>
    <t>fa5de2f7-ecd3-4468-a194-824aa225d42a</t>
  </si>
  <si>
    <t>b82d9335-a276-4b58-b93b-9f5fc119a373</t>
  </si>
  <si>
    <t>8dd5e1a1-c8fb-40fb-bc5e-33070226a068</t>
  </si>
  <si>
    <t>1bb40231-0dfb-4fd2-abfc-38bcdd4863e2</t>
  </si>
  <si>
    <t>d6e9f0f6-48e0-4a7b-99d0-25186f6c1e78</t>
  </si>
  <si>
    <t>3a288338-f686-4808-860c-0cb0c8be1151</t>
  </si>
  <si>
    <t>911fbf9f-5306-420a-8b54-fc18383d474c</t>
  </si>
  <si>
    <t>afd90022-a8bd-47fa-b680-1036c91fc5c1</t>
  </si>
  <si>
    <t>6192e3ae-3955-48f0-9ff8-812bde6a10a2</t>
  </si>
  <si>
    <t>96cf6098-8f39-4282-92c5-27b6942dcb7f</t>
  </si>
  <si>
    <t>2d6b67ef-d1f7-4f0e-933d-4ef9d24ebf70</t>
  </si>
  <si>
    <t>55a93a05-bdff-4f34-892d-212d476e2ded</t>
  </si>
  <si>
    <t>3dde651e-4ae8-4b94-b257-ffbc95b902c2</t>
  </si>
  <si>
    <t>0b732999-8a01-425f-b396-7d37c7206909</t>
  </si>
  <si>
    <t>df110553-f3b5-48b6-ac65-8903ab3948d7</t>
  </si>
  <si>
    <t>80d574cb-5aea-4806-985e-e90d619c9fe2</t>
  </si>
  <si>
    <t>cdf8bdc3-1025-4ae2-a27f-37891fac1905</t>
  </si>
  <si>
    <t>2540beaf-23d7-4d0f-b633-66a896fd14c5</t>
  </si>
  <si>
    <t>6730ef5a-504a-4bbf-b644-c0549fc467c4</t>
  </si>
  <si>
    <t>9c5ea57b-cd08-4497-bdaf-496828f0607e</t>
  </si>
  <si>
    <t>d1f3c687-8b61-439e-b807-08fe26c21dc6</t>
  </si>
  <si>
    <t>0bfd7f7c-ecea-4275-af7c-bd23e5d5530d</t>
  </si>
  <si>
    <t>5841ae66-61d2-4395-a47a-7098127fb8a5</t>
  </si>
  <si>
    <t>40da0cbc-2574-4566-8f55-33087b22ef04</t>
  </si>
  <si>
    <t>0f9a8e57-15d3-498e-89bb-84234748a10e</t>
  </si>
  <si>
    <t>1dd4b5db-ec18-4695-a7a3-78616f8db013</t>
  </si>
  <si>
    <t>bb9e885a-c698-457f-9ccd-9747ba8bb0af</t>
  </si>
  <si>
    <t>76b3acb5-92f6-43c9-95e2-27b43f3fb5cd</t>
  </si>
  <si>
    <t>be5bbb1e-c405-4c54-83b3-97823d3e3e7a</t>
  </si>
  <si>
    <t>b00729f7-205f-4310-9e7d-cf9956e81147</t>
  </si>
  <si>
    <t>376a1482-8ca5-449d-94cd-c964ab84e591</t>
  </si>
  <si>
    <t>252ca769-77ba-4687-93c5-305dcf7620e9</t>
  </si>
  <si>
    <t>03610405-c75b-45bd-a4f5-bd9e3acbf5a7</t>
  </si>
  <si>
    <t>8d1613c5-452b-4a3d-96b1-aeec4c96c43e</t>
  </si>
  <si>
    <t>bd4765fd-9af9-47aa-81a2-ca7dbd680fcc</t>
  </si>
  <si>
    <t>2601bb49-097b-4547-9176-b5e1cd278d0c</t>
  </si>
  <si>
    <t>d53969e0-4b8c-4583-9b7b-0059ead49680</t>
  </si>
  <si>
    <t>37b797c6-feb0-466b-960f-8f0afab6f225</t>
  </si>
  <si>
    <t>ae463c1a-951d-4e40-94d0-ba937e3d0996</t>
  </si>
  <si>
    <t>0293c93c-62b9-471d-b470-9183e03450d0</t>
  </si>
  <si>
    <t>035ee348-6d06-4e98-87d2-1da7a332ba43</t>
  </si>
  <si>
    <t>e68d38bb-dc89-4325-bb11-9e9627569359</t>
  </si>
  <si>
    <t>c20cffe4-5d2e-433b-a058-b5cf2310d5f6</t>
  </si>
  <si>
    <t>9fa04dea-e445-419c-860e-a66cd9510b03</t>
  </si>
  <si>
    <t>478dece5-6d19-45b3-96a5-ef2f51d47d29</t>
  </si>
  <si>
    <t>521a062f-38d6-4856-b175-7b8ade04eb43</t>
  </si>
  <si>
    <t>71de6a59-60f9-421f-bd03-249a6ab19c41</t>
  </si>
  <si>
    <t>9b44cc5d-be13-468f-bce9-9175da253028</t>
  </si>
  <si>
    <t>bee9f9fc-c223-4bbf-8629-39cdca56a2bd</t>
  </si>
  <si>
    <t>32451db4-9631-48b9-ad4a-e98c760266a8</t>
  </si>
  <si>
    <t>3b392b9f-4531-4307-92a4-fa287a80e419</t>
  </si>
  <si>
    <t>c7e9c512-edaf-44ca-9513-db0b82c76b3c</t>
  </si>
  <si>
    <t>c4af7ffb-d540-4e10-99ba-49cb86bd6deb</t>
  </si>
  <si>
    <t>6d7d076b-6947-4d0b-813c-b7eb6aeec199</t>
  </si>
  <si>
    <t>81fc1efb-839a-458e-ad84-83e5e548605c</t>
  </si>
  <si>
    <t>ab46e6b8-0f04-498b-98bc-80ce22c2f612</t>
  </si>
  <si>
    <t>0348362e-8266-4c25-85d9-ea1ebe3886e9</t>
  </si>
  <si>
    <t>d7162498-b37f-4b5c-9911-30f2265b06f3</t>
  </si>
  <si>
    <t>4b4175da-906a-4e9b-a662-9a1dbf5de6a0</t>
  </si>
  <si>
    <t>6b098832-11ff-4863-a15f-537b80c74d51</t>
  </si>
  <si>
    <t>949b57ae-12c2-41ba-8b61-0ac00adb0df2</t>
  </si>
  <si>
    <t>4fc327e3-e3eb-48c1-99d4-00a3bb68cd5f</t>
  </si>
  <si>
    <t>c8937ff6-9171-4f4a-87d1-8f97d5c8b5ee</t>
  </si>
  <si>
    <t>4b23ec7c-622e-489a-a69f-3181eb35f65a</t>
  </si>
  <si>
    <t>0db4b2d6-86b8-4823-b505-83a6ac0a85ac</t>
  </si>
  <si>
    <t>fb3aae30-58ea-4c87-9fea-1e4a705fe144</t>
  </si>
  <si>
    <t>6eb34806-ee80-4930-9883-e34b0a9c1249</t>
  </si>
  <si>
    <t>eeba8fcb-9bf8-4d13-a4e0-c7df2432c371</t>
  </si>
  <si>
    <t>6118c775-e317-4075-b5d1-10a3960a71bc</t>
  </si>
  <si>
    <t>2bd210a0-fca0-4d4c-9186-12c31dcc1b31</t>
  </si>
  <si>
    <t>875ef4dd-c779-46c8-8e1f-1e839c2a9e83</t>
  </si>
  <si>
    <t>95ecddba-4aea-466d-b62f-a48ce5521f8b</t>
  </si>
  <si>
    <t>4104ca35-da65-476c-bc2b-4fd764517336</t>
  </si>
  <si>
    <t>a33472da-a00a-4c71-99b5-020b0dfb37e5</t>
  </si>
  <si>
    <t>b21909f4-d0cc-407d-b485-4d9f2c8808a6</t>
  </si>
  <si>
    <t>bbc6d3dc-bebf-4d08-a937-e20b874262d7</t>
  </si>
  <si>
    <t>972f47d9-6e33-4fa8-849b-5392666e46d0</t>
  </si>
  <si>
    <t>28d94a2b-1f97-44c1-bad2-e1b56106127a</t>
  </si>
  <si>
    <t>f2315dbe-a418-43f5-b0f8-75b29afaabf1</t>
  </si>
  <si>
    <t>5a659b16-7fee-4d68-9468-6aeac75d070c</t>
  </si>
  <si>
    <t>df952515-13a9-4968-8479-5c1a2d3ec74f</t>
  </si>
  <si>
    <t>2e441537-66ec-4a02-b5c5-4f4f2a855622</t>
  </si>
  <si>
    <t>08600cfb-4dd0-4046-a854-c9bfa95e689c</t>
  </si>
  <si>
    <t>cdb2f862-5792-452b-90eb-183fb58b7844</t>
  </si>
  <si>
    <t>c712558d-5d93-437c-9cd5-e14495f977ce</t>
  </si>
  <si>
    <t>28a21b61-1bdd-469b-b48d-2f09b8e32384</t>
  </si>
  <si>
    <t>8b71433d-554e-4ae3-b4a5-f211ed502e57</t>
  </si>
  <si>
    <t>dc91a37b-284e-4e59-bb12-da0ea7555cfe</t>
  </si>
  <si>
    <t>c22e44e9-5322-49fc-b24b-6db03632ccf3</t>
  </si>
  <si>
    <t>f88b0ffe-e647-4f05-af86-129013a40c43</t>
  </si>
  <si>
    <t>6130fcd8-fdaf-41da-8ca9-7993bac6f3f5</t>
  </si>
  <si>
    <t>4cb3c782-33f9-430b-b928-1129e53d6949</t>
  </si>
  <si>
    <t>66cb48d7-861e-4fca-96b0-fd9bfaf4069b</t>
  </si>
  <si>
    <t>455d0814-7c2e-4b9c-b0e4-eff7604d1f48</t>
  </si>
  <si>
    <t>9ff317c1-4b8c-4417-9c64-7a54dbdb58e4</t>
  </si>
  <si>
    <t>6d2e6590-9bb0-423d-8fd5-6fa7d6c3f62c</t>
  </si>
  <si>
    <t>2a11628b-6a1f-4c20-9167-bc6df674b1f8</t>
  </si>
  <si>
    <t>ab75538b-c0e1-4b45-8024-c51e85136ab7</t>
  </si>
  <si>
    <t>c33d472b-fe8b-4e41-85ab-6196d414004d</t>
  </si>
  <si>
    <t>777679a0-dbea-42e7-b2c9-1c27324b0f4c</t>
  </si>
  <si>
    <t>b3d26da2-f5a7-4d53-b50e-462cc98ecf87</t>
  </si>
  <si>
    <t>b3bc92a8-94e8-4ea7-8ad3-e256d0d41590</t>
  </si>
  <si>
    <t>f5d5370a-484c-4438-8fed-308212e02c9c</t>
  </si>
  <si>
    <t>26e90519-e76d-47c8-9ce0-a520e6e80f45</t>
  </si>
  <si>
    <t>7dea9eb0-192d-49db-8925-57d283334082</t>
  </si>
  <si>
    <t>67ca96cd-dac2-4547-952f-ac82f01acc84</t>
  </si>
  <si>
    <t>1e1628da-9060-497a-93ff-abb0d7758633</t>
  </si>
  <si>
    <t>5ed24792-b0e0-49c6-9dbf-a64952ed9239</t>
  </si>
  <si>
    <t>a1785b57-d2b8-4012-961d-fece99256944</t>
  </si>
  <si>
    <t>31e56745-07fa-4356-a78d-c1c58aa09791</t>
  </si>
  <si>
    <t>3d39c844-f62f-49fa-9489-e081e947d3c2</t>
  </si>
  <si>
    <t>8f53ad27-e8d8-4cb8-b01c-4d2fe1232f45</t>
  </si>
  <si>
    <t>6a5cc2ea-97d7-4c8c-a896-edddc865b087</t>
  </si>
  <si>
    <t>ede43148-2e4c-4301-ab6d-73b8e273ac64</t>
  </si>
  <si>
    <t>a2ff95ac-b98a-42e3-a256-fcc333404190</t>
  </si>
  <si>
    <t>34c6e86d-8df5-4e26-a427-c89ae0eb28f6</t>
  </si>
  <si>
    <t>5b8b0f3e-cfe2-4629-87f6-34ac1d4f1ac7</t>
  </si>
  <si>
    <t>d8159105-08af-4e25-922c-1a0952088a7e</t>
  </si>
  <si>
    <t>685f97ae-6e96-4293-90de-0318580061f0</t>
  </si>
  <si>
    <t>91bf754b-9136-4627-af9d-c0aad0d11392</t>
  </si>
  <si>
    <t>0c83590e-be19-4784-b802-7252ae547a8b</t>
  </si>
  <si>
    <t>bf3c4fad-c606-4a7e-818b-c25b4a4acb43</t>
  </si>
  <si>
    <t>1c7a4410-3e0d-4c62-9e18-7a2b7b6bd6fd</t>
  </si>
  <si>
    <t>5cc4d498-088d-4b2b-844a-afb9e50269f5</t>
  </si>
  <si>
    <t>59e42239-0ade-495a-abc6-3d29f538975d</t>
  </si>
  <si>
    <t>859e131a-7f1d-4598-8fe7-8d112454ab5d</t>
  </si>
  <si>
    <t>f5289566-2277-4c19-84e6-f9f58e9e6ddf</t>
  </si>
  <si>
    <t>9641153f-88e4-4604-96d2-3c88106bb800</t>
  </si>
  <si>
    <t>ea979c43-ccd0-4fc6-b762-4e6b30bbbf5b</t>
  </si>
  <si>
    <t>ade25a98-632d-4867-8736-a206ec6c17dd</t>
  </si>
  <si>
    <t>eb07476f-c4b1-425e-ba1b-dd65dd75eb40</t>
  </si>
  <si>
    <t>0ab10af5-d33e-4b79-bfce-df6aa8588a22</t>
  </si>
  <si>
    <t>8be501fa-e8e9-44ce-b3be-45ca14600489</t>
  </si>
  <si>
    <t>6cd9ef13-3359-4ebd-84a9-5c8968228d1e</t>
  </si>
  <si>
    <t>818d4c1a-0090-44a7-8ea5-5df4faae212b</t>
  </si>
  <si>
    <t>334f1b19-1545-4e01-a92f-6395a3c21a0d</t>
  </si>
  <si>
    <t>04899a29-b635-4f31-9f4a-bb3cdea56161</t>
  </si>
  <si>
    <t>4c80e427-5ad4-4587-92da-ac5f6d667733</t>
  </si>
  <si>
    <t>6ecaf7ea-7f99-4826-ab38-414475fc0121</t>
  </si>
  <si>
    <t>8f723a86-6f21-4c95-83f4-c47196a1420e</t>
  </si>
  <si>
    <t>a247c6e5-38bf-4d94-bba7-2fdaa0641d18</t>
  </si>
  <si>
    <t>0d75d723-7fd9-4318-99aa-cc5a34b82a10</t>
  </si>
  <si>
    <t>5bceaa08-01b6-44e3-aeaa-a746fbe0a538</t>
  </si>
  <si>
    <t>22203b43-2167-4abb-a573-6b8adb21b012</t>
  </si>
  <si>
    <t>a88fab63-c2cd-4a66-aa60-965d717a77d7</t>
  </si>
  <si>
    <t>99ae631b-16c2-487c-b460-98c35d44953e</t>
  </si>
  <si>
    <t>780b2cb6-28a7-4885-90e3-e8d0160f51bd</t>
  </si>
  <si>
    <t>24e22739-0bfb-4f91-9b1f-a3eb573f38f7</t>
  </si>
  <si>
    <t>1b942bb6-4a59-4739-95c2-24981d4a88f0</t>
  </si>
  <si>
    <t>cfd23b51-58e5-4473-87ee-a056112c9f99</t>
  </si>
  <si>
    <t>c6bd4c96-9849-40d4-8060-3ee23854e121</t>
  </si>
  <si>
    <t>ad0fac78-b691-4476-8131-18c9329e5d75</t>
  </si>
  <si>
    <t>4721d48f-8a04-42cf-8de5-3a6576a92f19</t>
  </si>
  <si>
    <t>286fc8f7-dca8-4905-9a9f-eab3c9000168</t>
  </si>
  <si>
    <t>4fcaf1e2-2d1b-400d-a07a-4a20d26bf305</t>
  </si>
  <si>
    <t>fafdc2a4-b983-4d7e-ba9b-6ff19785c829</t>
  </si>
  <si>
    <t>8fdff714-d09d-4ae9-ba21-527da1984c9a</t>
  </si>
  <si>
    <t>ae70a76d-e54e-4a50-8c02-c934e1bdc30c</t>
  </si>
  <si>
    <t>8add5566-a65a-4173-8178-5802f3b5b898</t>
  </si>
  <si>
    <t>d029509a-14dc-4bf4-9973-79d9687dc63d</t>
  </si>
  <si>
    <t>c2765cd0-d90d-4846-a82e-da82491a31db</t>
  </si>
  <si>
    <t>8fe5e0fe-d2fc-4b8a-8a5b-53dd62bb49f4</t>
  </si>
  <si>
    <t>bad468f3-cd49-407e-8d74-62e42c224a0a</t>
  </si>
  <si>
    <t>24d2ec2a-f273-4839-a1eb-d7672800c425</t>
  </si>
  <si>
    <t>5813fd49-f07f-46f2-830c-af5eb358b9f8</t>
  </si>
  <si>
    <t>846dd0f1-760e-4a4a-a299-b4ccc1716104</t>
  </si>
  <si>
    <t>c8b38fd2-f9ee-4f06-894c-1cdedb899705</t>
  </si>
  <si>
    <t>45e1f109-9320-47a4-a01c-ae88ad25d2f7</t>
  </si>
  <si>
    <t>a1e701dd-2501-43a6-953c-1810e81c5b31</t>
  </si>
  <si>
    <t>bf65d3c8-31e4-4741-94d5-fa6bdd447d64</t>
  </si>
  <si>
    <t>cda3d3da-c51a-4ce3-93c2-27622a354019</t>
  </si>
  <si>
    <t>30eacc31-069d-469d-82dc-191594f1027b</t>
  </si>
  <si>
    <t>54042a52-c507-44aa-97d7-11c38e419ce0</t>
  </si>
  <si>
    <t>82d9b6b7-51df-4f4a-89d9-565148aeaa6d</t>
  </si>
  <si>
    <t>1ddd9a8e-14fb-4e3f-bb52-bceb7bcd3439</t>
  </si>
  <si>
    <t>5c66226c-5ee7-4bba-b4e8-45fbbd014a9c</t>
  </si>
  <si>
    <t>70da0acc-9271-42e9-ab3c-b5812f9499f7</t>
  </si>
  <si>
    <t>0f31d057-fefe-4d22-8951-cf07b2b11c72</t>
  </si>
  <si>
    <t>9b3d8fcb-e5bd-498f-813a-a0aa44447cff</t>
  </si>
  <si>
    <t>295d0cdb-4df2-4b3a-b2f2-ee98a9ca47a3</t>
  </si>
  <si>
    <t>02e78614-74ef-4a4c-8223-2525d8376522</t>
  </si>
  <si>
    <t>ec76434c-22bc-412b-a363-807268f6ee50</t>
  </si>
  <si>
    <t>24db2a82-0b9f-4909-886e-662a9b3cf258</t>
  </si>
  <si>
    <t>de635976-498e-4b39-bede-c30566d6c63b</t>
  </si>
  <si>
    <t>8c553a97-5928-4376-8a15-56828312ed15</t>
  </si>
  <si>
    <t>37f0349d-6000-42cc-9825-3f220f0339c3</t>
  </si>
  <si>
    <t>a5ff84b6-e96d-4d63-b2b6-7eac80575e9e</t>
  </si>
  <si>
    <t>57985a53-c571-465c-835a-73e7bb2ecd2a</t>
  </si>
  <si>
    <t>dd4f5954-f2da-49e4-a20e-27b17709ddd3</t>
  </si>
  <si>
    <t>dea7767a-4cb0-4596-94db-c27e4dee86ba</t>
  </si>
  <si>
    <t>f20bca0f-4ce5-4fe7-8283-19192471b142</t>
  </si>
  <si>
    <t>4f20e71f-e503-41e2-918f-ff5d24732044</t>
  </si>
  <si>
    <t>848cc649-9f5c-4323-a9cf-1c5d9384fee4</t>
  </si>
  <si>
    <t>17034358-3661-4b1c-9baa-fc6beddb2264</t>
  </si>
  <si>
    <t>fb36377b-5dfa-44e0-a103-fbcd0e0d7e96</t>
  </si>
  <si>
    <t>f2b90aef-7f2b-4673-9406-1f7f46ba644e</t>
  </si>
  <si>
    <t>2690a229-4319-4606-9fa7-8a0eb11a69b7</t>
  </si>
  <si>
    <t>1c0bf190-a880-4e34-b49a-36aae2f10c0d</t>
  </si>
  <si>
    <t>3f6ffc73-dccf-49db-88df-f4dfe9d18002</t>
  </si>
  <si>
    <t>834e6680-d8e1-47f1-93a6-008466c10dd2</t>
  </si>
  <si>
    <t>30d15e82-1989-4aa4-97fc-ab063abb36e4</t>
  </si>
  <si>
    <t>8497c052-be4f-43a7-b3d1-0e4f5b449ff7</t>
  </si>
  <si>
    <t>7fb9ada3-4026-4e8e-b014-ebf1666cd0e6</t>
  </si>
  <si>
    <t>da136f4d-4171-4ab9-a90a-3574fc741adf</t>
  </si>
  <si>
    <t>cc4f5d2a-b864-4306-929f-9513534fee86</t>
  </si>
  <si>
    <t>d1459c57-5225-4af2-9ad3-11aa457bdfc3</t>
  </si>
  <si>
    <t>cfbaa8ee-99e4-43a0-bea8-9c85664ff95d</t>
  </si>
  <si>
    <t>9809544b-c4b8-4cfa-89cd-83c79c69bbde</t>
  </si>
  <si>
    <t>9cad9a53-44f9-4af7-8fed-59d3d30b849c</t>
  </si>
  <si>
    <t>b9f02189-dc18-492b-bfd5-88b6ba51dc90</t>
  </si>
  <si>
    <t>ae2903a2-8607-464e-96a9-cb39bc26d32c</t>
  </si>
  <si>
    <t>95694e33-784c-4edd-abdf-ad425e442e2d</t>
  </si>
  <si>
    <t>379fafed-7cda-4922-abde-420aeafd7053</t>
  </si>
  <si>
    <t>b3f162ff-0d35-4c6f-a2fe-f333db849dbf</t>
  </si>
  <si>
    <t>2ad1f844-0c1f-429c-89c6-6b9269267276</t>
  </si>
  <si>
    <t>2f71ce7a-f41d-480e-b01c-764e14bd9c0c</t>
  </si>
  <si>
    <t>880efed5-3ba4-4d74-be99-5f72a2743d37</t>
  </si>
  <si>
    <t>b0a01a8e-7f78-4370-be55-4c3775f63c19</t>
  </si>
  <si>
    <t>0eff6ef9-e12f-4052-be68-0cb6c635c108</t>
  </si>
  <si>
    <t>582db9de-de1e-4bce-a8a4-f492f4595a4a</t>
  </si>
  <si>
    <t>9083ed15-6c5e-47b3-8f16-8d14af7fab3f</t>
  </si>
  <si>
    <t>0a5c240c-e7dc-4fd4-b578-eed9adff264c</t>
  </si>
  <si>
    <t>7e936663-dcf2-41cb-82c0-766c695e775a</t>
  </si>
  <si>
    <t>24899793-dec6-43d1-adf1-cc06fd6bc985</t>
  </si>
  <si>
    <t>7e8f5fd7-01d5-4227-8f75-e9b7bff7c2db</t>
  </si>
  <si>
    <t>549ca019-6838-4866-8c28-7d7c2a0ce892</t>
  </si>
  <si>
    <t>e6b4f190-4218-4799-86f3-2c5cf3561742</t>
  </si>
  <si>
    <t>1c3b81cd-c1f2-481b-a51a-a8dcb8fcaaff</t>
  </si>
  <si>
    <t>da453ec6-b760-48c9-9635-4a4662863a3a</t>
  </si>
  <si>
    <t>92a68cb1-59c5-40d7-ba3d-cd2359db238d</t>
  </si>
  <si>
    <t>6fd55c82-4030-434e-8345-8c1b20f78298</t>
  </si>
  <si>
    <t>f4c852c2-ec24-4db4-a735-61a93fa99ffb</t>
  </si>
  <si>
    <t>c00dcc7d-6816-47a8-9936-86fea8a31ed8</t>
  </si>
  <si>
    <t>cbc9f6b0-982e-4e5c-9ccf-15171e5a8459</t>
  </si>
  <si>
    <t>e04e6bfe-c16b-4d68-86c8-f0bf84e4cc7f</t>
  </si>
  <si>
    <t>62ba19f4-6c1d-4a41-a35d-1ae1d7692afd</t>
  </si>
  <si>
    <t>b0c440ac-a4c7-45e6-9582-0eb35d9f2944</t>
  </si>
  <si>
    <t>2146c9e7-4584-4230-b4b6-4d89f9b97fca</t>
  </si>
  <si>
    <t>cb3b33c1-0b30-4d86-bacb-9822968355b4</t>
  </si>
  <si>
    <t>e2be32d0-e0bd-4d8c-8fae-a199a45cae12</t>
  </si>
  <si>
    <t>850cee70-09bd-489f-96d9-f71f1c1090ea</t>
  </si>
  <si>
    <t>a6a1a583-8e40-442f-aad3-1a1c04e8947f</t>
  </si>
  <si>
    <t>b8f2db15-4b3c-4d9a-a463-a3caa7558786</t>
  </si>
  <si>
    <t>73f2050f-50d4-4c8d-b620-89d9fa296610</t>
  </si>
  <si>
    <t>2c9f68de-5708-47db-be83-76c0f7d15837</t>
  </si>
  <si>
    <t>b275640e-6173-4ae7-b9ed-50768605ea66</t>
  </si>
  <si>
    <t>fc7c71d2-8d0b-4a72-8af8-6c08e9d900f4</t>
  </si>
  <si>
    <t>8c84122a-2baa-4838-8f00-1f4aaebe0a6f</t>
  </si>
  <si>
    <t>e599e862-2505-4676-90ce-902827ba27d7</t>
  </si>
  <si>
    <t>260617df-a519-4c8f-a67f-14321226bbc7</t>
  </si>
  <si>
    <t>637693b4-2e98-461b-bb53-a6e74c17aee3</t>
  </si>
  <si>
    <t>de4119b9-15f5-4295-a8ce-881b7fac2d6d</t>
  </si>
  <si>
    <t>14a24cf1-20ac-4d5b-8512-af3b5f88162c</t>
  </si>
  <si>
    <t>32a15ce1-0889-43ce-bb43-e3739d541546</t>
  </si>
  <si>
    <t>4c9e7e1a-4918-4db6-9e50-2c16d1749376</t>
  </si>
  <si>
    <t>5a6cb1b1-5601-4bf0-98a1-31291ae9655c</t>
  </si>
  <si>
    <t>9f2f9574-ab73-4b28-b78a-955569ce0832</t>
  </si>
  <si>
    <t>be28de17-9d0f-45fd-b698-b5e3f72b3e65</t>
  </si>
  <si>
    <t>34d914fe-c334-412b-b6b7-be938aaf3016</t>
  </si>
  <si>
    <t>1591ac28-0b88-48a4-b25f-cffb7163eab0</t>
  </si>
  <si>
    <t>3e61cc99-0efd-4cbb-a2e7-46de2339039b</t>
  </si>
  <si>
    <t>90b59c39-6403-4bb1-9a35-4a379c5948e4</t>
  </si>
  <si>
    <t>66305472-48ea-4d42-875d-fea9002adb2c</t>
  </si>
  <si>
    <t>6ce78e35-0b31-43dc-ad0d-c341e1cfb961</t>
  </si>
  <si>
    <t>f5a36ca2-7082-4522-990c-08eddf9033f1</t>
  </si>
  <si>
    <t>51dcebfd-6ae5-41e1-b0e7-93f1a3fe6581</t>
  </si>
  <si>
    <t>94656352-3fec-4159-82e1-9d146af1046f</t>
  </si>
  <si>
    <t>21abcd68-0308-4b8d-afbb-6efb15911a86</t>
  </si>
  <si>
    <t>40d10bdf-d120-4c38-803a-18d29988dc1f</t>
  </si>
  <si>
    <t>cf2d5188-40eb-4cdb-8b31-3fab446e56d3</t>
  </si>
  <si>
    <t>036bbf55-940c-450a-ae50-de5cb871faf6</t>
  </si>
  <si>
    <t>7bfdfc5e-eee1-4e17-9426-b7701350094d</t>
  </si>
  <si>
    <t>c28dcb11-ae27-4e01-9632-425833a9b0cc</t>
  </si>
  <si>
    <t>08927630-c9fe-4318-aa6d-1e33a426dcc4</t>
  </si>
  <si>
    <t>2333c307-2af1-4b28-87ae-d66988891dcb</t>
  </si>
  <si>
    <t>00d86afb-bd60-414c-b59a-d3e129a819ba</t>
  </si>
  <si>
    <t>3995613f-d3e5-4c76-85a6-a6f3ad5c6f66</t>
  </si>
  <si>
    <t>1cb05912-2836-43d5-a70c-127550684d98</t>
  </si>
  <si>
    <t>f981b6c4-0c3f-4d06-b0db-55afb5e9b33c</t>
  </si>
  <si>
    <t>ea386a4a-dc43-4530-8bc6-ccc50cb01c16</t>
  </si>
  <si>
    <t>dfd967a5-357c-4b09-b1db-ca289e2398e5</t>
  </si>
  <si>
    <t>8801a960-06de-497a-a44b-fbd143bd51eb</t>
  </si>
  <si>
    <t>fed30089-f59f-4af9-81ce-fa6cd8292a65</t>
  </si>
  <si>
    <t>4cc86dae-6ce1-4914-bd7f-a50f52ae7e5c</t>
  </si>
  <si>
    <t>b58dd64d-b8d0-40f0-8330-460dd29729e8</t>
  </si>
  <si>
    <t>6476da48-91a4-4a59-96b8-c6f2e9f53082</t>
  </si>
  <si>
    <t>7cbdc35d-ace5-4141-ba5e-5ed2ed59de4d</t>
  </si>
  <si>
    <t>f563d2bc-2f37-49f9-badd-3a91641cfb97</t>
  </si>
  <si>
    <t>5341c5b8-ba16-4f09-a2d5-c98a2b16b743</t>
  </si>
  <si>
    <t>91eb4bcf-040f-4587-9963-ccde6e4f09f2</t>
  </si>
  <si>
    <t>8c49a1a4-b5a1-4d65-8045-eeddc09fa57b</t>
  </si>
  <si>
    <t>30a197b3-d3c7-4734-a36e-3e5e88242ce5</t>
  </si>
  <si>
    <t>069e4c24-570f-49f1-84f4-119abe962174</t>
  </si>
  <si>
    <t>a58a9043-753e-43fa-908b-647c6aa58849</t>
  </si>
  <si>
    <t>269c6ff1-d6bb-4266-859c-cf2374321f01</t>
  </si>
  <si>
    <t>d106f0d7-3202-4ec1-8dcb-4f9389296571</t>
  </si>
  <si>
    <t>c3e72099-fc5f-4ade-935e-30a6f1ab23fd</t>
  </si>
  <si>
    <t>91c99b56-f880-4489-b75a-586de70f7ac0</t>
  </si>
  <si>
    <t>0ee08184-00a6-42b3-8fb6-b54e5e59098b</t>
  </si>
  <si>
    <t>bdb5d9b4-e0b2-47c3-abfb-a304b72ed1fd</t>
  </si>
  <si>
    <t>bf10eed9-a96a-4934-83bf-ab9637a681de</t>
  </si>
  <si>
    <t>56d00a90-e3c3-4937-b3ee-f8126d1d8720</t>
  </si>
  <si>
    <t>6ecfb737-ed20-43d5-84be-044e64135993</t>
  </si>
  <si>
    <t>338c3bb2-e426-4a41-9cf8-4a46d90919c7</t>
  </si>
  <si>
    <t>2b9415ec-2bb3-4e9a-9295-2daf37c32d11</t>
  </si>
  <si>
    <t>19685e73-24b2-43c2-a31c-d916bb5d8791</t>
  </si>
  <si>
    <t>8b8704e9-8967-4706-bd3c-0adfb02802a9</t>
  </si>
  <si>
    <t>6b716c6b-c20e-4c92-bf28-26f0d0f8095a</t>
  </si>
  <si>
    <t>416c1371-bbb0-4ceb-a503-60c1a5f85d81</t>
  </si>
  <si>
    <t>b72db1a8-c2f6-4af8-9520-e0b9ad167e2a</t>
  </si>
  <si>
    <t>5934d79a-5501-474b-a5f5-de60cfa0ad19</t>
  </si>
  <si>
    <t>11a4802f-0b18-4276-9db5-062787cf6259</t>
  </si>
  <si>
    <t>09b7a03c-5796-46c0-bb9c-3eb30dae86d6</t>
  </si>
  <si>
    <t>0e138307-6dcc-474e-9f44-d00227a5a0a2</t>
  </si>
  <si>
    <t>293e11c0-bc44-4a45-a420-62c53c341f4c</t>
  </si>
  <si>
    <t>4556b65b-5868-4d44-8b2d-080de4653a0a</t>
  </si>
  <si>
    <t>1d76184d-a719-4b76-8c38-4820016c8e87</t>
  </si>
  <si>
    <t>ca652933-9400-4dc4-8222-d061005f8812</t>
  </si>
  <si>
    <t>f79e43ae-b716-42eb-bb42-e06329d0b829</t>
  </si>
  <si>
    <t>ee17c9f2-17ec-4a60-87bd-71d2c2bcf33b</t>
  </si>
  <si>
    <t>3fa9c8a2-38c9-45e6-94ba-9640a5c39100</t>
  </si>
  <si>
    <t>955eb808-5fff-4df1-b795-760a2b361c0d</t>
  </si>
  <si>
    <t>cff18575-fa89-477a-b35c-13a7b03fa5af</t>
  </si>
  <si>
    <t>b589cfb7-369d-488a-9e6c-6a463447037b</t>
  </si>
  <si>
    <t>3aa8a112-dde5-4c1e-9543-a537a7048099</t>
  </si>
  <si>
    <t>b9bcd4dd-dbaf-47bd-9beb-65b54ee48ab0</t>
  </si>
  <si>
    <t>f39621c2-b37d-461a-ab50-20d24e44ccc9</t>
  </si>
  <si>
    <t>c1a96494-297d-48b4-9a62-a74bc163b805</t>
  </si>
  <si>
    <t>b8d37866-5a96-4927-a80f-42b8f3a8ed52</t>
  </si>
  <si>
    <t>16f0b951-84ac-43dc-ad3b-1561c2694ca7</t>
  </si>
  <si>
    <t>c05bcc74-2421-412f-bc13-5e48edd76821</t>
  </si>
  <si>
    <t>42ecea2f-833a-4c64-8d0b-77804739c014</t>
  </si>
  <si>
    <t>01140386-1478-4e7a-809e-2967adbc565d</t>
  </si>
  <si>
    <t>1a6ac7d9-5d79-4054-955c-fa86502b6708</t>
  </si>
  <si>
    <t>f4303886-aed4-42e7-b3f3-66f6d1e06101</t>
  </si>
  <si>
    <t>82989ee6-7057-48f1-842e-1dd5c988563c</t>
  </si>
  <si>
    <t>a4e3f8c0-4601-44f8-9fa6-7fed142a5273</t>
  </si>
  <si>
    <t>719803a4-8ae5-4ff1-990b-cc146718a4fd</t>
  </si>
  <si>
    <t>92cfc2cc-ff5e-43ec-aea4-86b3057873aa</t>
  </si>
  <si>
    <t>8472dad4-3007-482a-8795-6d9960658917</t>
  </si>
  <si>
    <t>277288a3-99c4-48c1-81ae-7767420b725a</t>
  </si>
  <si>
    <t>54981536-db10-49b4-8622-213c66c626a6</t>
  </si>
  <si>
    <t>02b0d698-81e2-4d24-ad69-d124a820324c</t>
  </si>
  <si>
    <t>0abc6142-dbd3-4f8a-a72e-fcb8d3ae98e9</t>
  </si>
  <si>
    <t>fd3b0e66-7021-4fc0-9bfe-f1d7c92459ee</t>
  </si>
  <si>
    <t>698ae258-c1d6-4f36-af68-c30c849914a0</t>
  </si>
  <si>
    <t>eadc3784-b355-44e2-83dd-13ee3a0a9016</t>
  </si>
  <si>
    <t>7cd5b00a-1603-4688-83c2-73781653cb07</t>
  </si>
  <si>
    <t>8e365219-eb19-4f77-984a-be48aeaca4b7</t>
  </si>
  <si>
    <t>7eb6549b-dc98-4948-8d10-e292cb2a2078</t>
  </si>
  <si>
    <t>ff01b9fd-b000-433e-87ff-40a43b3d8d91</t>
  </si>
  <si>
    <t>3f235436-5af2-4924-a5c6-efd5c88e6da1</t>
  </si>
  <si>
    <t>149d0be8-887a-4f5f-9aac-198a8cb0831b</t>
  </si>
  <si>
    <t>3d2ad809-1e1f-4a09-8144-08f0d9bda4b4</t>
  </si>
  <si>
    <t>77bea95a-8ae7-4f32-9ad6-9fd8602420de</t>
  </si>
  <si>
    <t>6c34025e-6fdc-450b-a9cc-a5c9af4d9afc</t>
  </si>
  <si>
    <t>87e3dccf-aad8-40ec-83f1-728c0c33d8e0</t>
  </si>
  <si>
    <t>c42ee1a2-50cc-4fb0-bb6a-48b9baeea672</t>
  </si>
  <si>
    <t>3d86f7a3-7d8a-4599-bdcb-6d4a5565c7c5</t>
  </si>
  <si>
    <t>2df944f5-1c14-47ca-bc3f-b620e44dff47</t>
  </si>
  <si>
    <t>ce47fc85-f20b-444a-9259-eb94aa1373a0</t>
  </si>
  <si>
    <t>75dd379b-fe40-4720-8902-4f8c5aef9f2c</t>
  </si>
  <si>
    <t>e9f4c79d-47c7-42ce-8b2b-98a413d3ef7e</t>
  </si>
  <si>
    <t>e3d77866-670a-487d-b374-4056ce0cadda</t>
  </si>
  <si>
    <t>c80385fa-c549-401c-b638-89191b6d4813</t>
  </si>
  <si>
    <t>36988962-2c02-4d6f-a78c-8da8d1b8e298</t>
  </si>
  <si>
    <t>c493c1fb-ff2c-43b4-83ea-0333946da2b4</t>
  </si>
  <si>
    <t>aa042542-ca3c-443e-b0c3-9a16d77129bb</t>
  </si>
  <si>
    <t>f4c38c62-9593-4ed7-acb1-0c34ef847d43</t>
  </si>
  <si>
    <t>d05688a1-e9a7-483a-bdb1-2db31abed2a0</t>
  </si>
  <si>
    <t>780fa5c6-d746-40ec-a32d-ead7d69c79a9</t>
  </si>
  <si>
    <t>f7bbb642-52d4-4489-97ba-05c0225c5789</t>
  </si>
  <si>
    <t>89f0f78c-4467-4e5f-b720-cad0f399c8cc</t>
  </si>
  <si>
    <t>0ba9938a-103d-4bc3-bc1f-90c0c88032ce</t>
  </si>
  <si>
    <t>ee9b3401-797b-449b-9a41-b8ac7673794f</t>
  </si>
  <si>
    <t>18e46255-009b-460e-b9b5-05bec00b4768</t>
  </si>
  <si>
    <t>cdaf6b20-69a2-4ec5-b0da-c504881d3139</t>
  </si>
  <si>
    <t>7a8238a4-87b1-4401-b30a-2d1867b87b29</t>
  </si>
  <si>
    <t>90ea7350-7c4a-47fc-9826-48318f86aab3</t>
  </si>
  <si>
    <t>f87163e6-57e4-42ff-90df-71419c760c77</t>
  </si>
  <si>
    <t>7fe7a31c-155f-4dfa-ad18-11416342cfe7</t>
  </si>
  <si>
    <t>1c6f7dcf-89ae-426e-95fd-6e940510ceb1</t>
  </si>
  <si>
    <t>ce53590b-0795-42ae-a6d3-c5af39bb4595</t>
  </si>
  <si>
    <t>ad4f0954-8814-4ad0-a30b-8ab4faabc0a3</t>
  </si>
  <si>
    <t>d53899da-639b-403c-bc2f-d90e9b42d386</t>
  </si>
  <si>
    <t>39b039aa-70b9-4d7b-88d9-411661c9bf63</t>
  </si>
  <si>
    <t>d74d4f2f-6215-413c-b95f-9d7ca9e0097a</t>
  </si>
  <si>
    <t>ba462fcb-a60a-47f0-9960-6d7e634e2aea</t>
  </si>
  <si>
    <t>1fa8ecac-d3f9-47b3-9e3d-13663ef9431b</t>
  </si>
  <si>
    <t>8215a5a0-75d9-4445-83d9-0e644cad9801</t>
  </si>
  <si>
    <t>3bcb893e-9359-4e7a-ad61-9fb1ccc48627</t>
  </si>
  <si>
    <t>4b424203-8f7e-4092-a84f-26595a93ba0e</t>
  </si>
  <si>
    <t>e64f36db-852b-4a4a-aa11-39e4b7d61d00</t>
  </si>
  <si>
    <t>98203373-da60-4298-bb71-a60c68115388</t>
  </si>
  <si>
    <t>44a51209-fb05-4db7-a7a1-bef63a2a69dd</t>
  </si>
  <si>
    <t>bbdbec15-f523-4cda-902e-afa39dca849a</t>
  </si>
  <si>
    <t>607cd32f-640b-4844-8269-1aae614dc2a9</t>
  </si>
  <si>
    <t>28a9edd4-1b90-4cf1-bd88-4b518168367e</t>
  </si>
  <si>
    <t>217fdf3b-4fe7-41b9-b409-d0da9e8d1fa5</t>
  </si>
  <si>
    <t>9b268b67-9b13-4081-9f9b-87fb589a7384</t>
  </si>
  <si>
    <t>5d6c5b16-5824-4978-9cc8-4de41155497d</t>
  </si>
  <si>
    <t>457be273-f771-4cab-962b-91304151fd91</t>
  </si>
  <si>
    <t>a52ed320-9ccd-409d-a4b9-d8f82dd88d58</t>
  </si>
  <si>
    <t>8a545aa6-aa35-4a29-a6ab-236ec9215196</t>
  </si>
  <si>
    <t>97a5c88f-e15c-4cc0-b29c-5cb9e9249e4e</t>
  </si>
  <si>
    <t>704521c9-8af3-4472-808a-a508a872db36</t>
  </si>
  <si>
    <t>899b8afa-55bb-411b-bc4d-0cc587c27244</t>
  </si>
  <si>
    <t>727491c4-7a68-4750-9bbb-f34ed088dd4c</t>
  </si>
  <si>
    <t>012ab0e1-ee29-4176-a751-410215cd1f68</t>
  </si>
  <si>
    <t>3095e7c2-3753-45a7-82c7-13889653913d</t>
  </si>
  <si>
    <t>398733e6-7f12-40d2-bf52-2af7a6bac908</t>
  </si>
  <si>
    <t>8ba5a9ba-3a7f-455b-90d8-7c1a43abc9d8</t>
  </si>
  <si>
    <t>a47cf854-2f83-45f7-ac7a-f6e733960fd9</t>
  </si>
  <si>
    <t>d1e3d38a-6dda-4571-a579-1b709ccf4052</t>
  </si>
  <si>
    <t>8092cecf-5745-4d95-8a03-7796fa5c0aee</t>
  </si>
  <si>
    <t>9b632797-6801-4c6b-8854-eb098282de81</t>
  </si>
  <si>
    <t>ca5f8bbd-5eae-4574-9bcf-8c4e1b34420a</t>
  </si>
  <si>
    <t>75a61af9-e059-4f0c-b799-bb37a04e78a5</t>
  </si>
  <si>
    <t>814e6403-6b53-4b1d-9d0f-0bbb01627058</t>
  </si>
  <si>
    <t>2701dab7-e99d-46e7-a80c-fcf4a2e026f3</t>
  </si>
  <si>
    <t>4e5c820b-0249-47e8-b273-1254511b452d</t>
  </si>
  <si>
    <t>eb4878eb-63a8-46f8-9543-eb46ef859df7</t>
  </si>
  <si>
    <t>6a1f301c-27bf-423b-968a-0f511098892c</t>
  </si>
  <si>
    <t>3af741ef-2f90-48e4-8114-f27dac961eba</t>
  </si>
  <si>
    <t>014879da-23f2-4dae-8410-4f0d83fe20dc</t>
  </si>
  <si>
    <t>0801550d-53cc-4a78-8f6d-aa20ba41a049</t>
  </si>
  <si>
    <t>33b4e4cd-8c9d-4b36-9c8b-df4cbde1f18b</t>
  </si>
  <si>
    <t>9d943fbe-184a-42dc-95ca-87334b9b8383</t>
  </si>
  <si>
    <t>6246933c-8c70-43cf-bc79-e2f4686e970a</t>
  </si>
  <si>
    <t>139b8521-ff7b-4b84-a1ac-246a0aacd532</t>
  </si>
  <si>
    <t>3d98ee94-ef11-4b45-a738-9fd706544ae2</t>
  </si>
  <si>
    <t>c5fad136-b082-4709-9448-60b1deda2839</t>
  </si>
  <si>
    <t>acd1f07d-4d53-456c-ac17-c500683d10a4</t>
  </si>
  <si>
    <t>1753204d-92ca-4d0d-8fd4-f3e232df7ac8</t>
  </si>
  <si>
    <t>e116d700-3d01-493f-9d84-16fd487ecc98</t>
  </si>
  <si>
    <t>2de8c76b-57fe-4f20-afeb-c3a3298d8287</t>
  </si>
  <si>
    <t>e2ed3311-3eab-42b4-914e-754d7bba244b</t>
  </si>
  <si>
    <t>ecbcb165-9f97-4e33-9246-8cc798bc87c8</t>
  </si>
  <si>
    <t>c6388f2f-a2d9-47b4-bacf-3c808e66b25b</t>
  </si>
  <si>
    <t>199d4b9d-38ea-4337-9de7-a98a51e51e17</t>
  </si>
  <si>
    <t>c5b759f7-418a-4252-a058-4d3d62989d0e</t>
  </si>
  <si>
    <t>df79ec36-3b0a-4511-aca4-3d5a294e599b</t>
  </si>
  <si>
    <t>039b8c66-fbcd-4859-9f6e-95cc5d110a3c</t>
  </si>
  <si>
    <t>079a82e4-998e-4e0e-b32e-d63d644c3de2</t>
  </si>
  <si>
    <t>048671b7-3876-4886-bb9d-a8f84b660672</t>
  </si>
  <si>
    <t>3f9011f2-3f5d-43f4-b016-0e03cdcca3c7</t>
  </si>
  <si>
    <t>2fec8c6b-ea86-4415-95bf-f8e716acd3f4</t>
  </si>
  <si>
    <t>3806dd50-e11c-46b8-a957-7678f09dd47f</t>
  </si>
  <si>
    <t>e1109c7e-31ab-4c40-bfb6-e04a0f10d4e0</t>
  </si>
  <si>
    <t>702a47dd-b58b-4357-8971-76e4ca0276c0</t>
  </si>
  <si>
    <t>4bc7ca0e-df5d-45ea-9ba8-c223b52db60f</t>
  </si>
  <si>
    <t>85eb7e38-02e3-418c-893b-4db69f0fe410</t>
  </si>
  <si>
    <t>99f0aea8-413f-43b2-9920-014eb2073f56</t>
  </si>
  <si>
    <t>ef327596-fce0-41c8-ab3e-391071ae5a86</t>
  </si>
  <si>
    <t>c28be08d-13e2-4f80-a548-59215ddb6be8</t>
  </si>
  <si>
    <t>4c75ace9-d237-4172-8fc1-60d82d3701a8</t>
  </si>
  <si>
    <t>ddabed7b-1d84-4a63-a474-37c04a486d3f</t>
  </si>
  <si>
    <t>b36e634b-dc8a-4f09-a23e-ba5f53bab0ba</t>
  </si>
  <si>
    <t>a862046f-f10d-4b56-9ad6-600d4484fec6</t>
  </si>
  <si>
    <t>55891f96-726f-4ce8-805a-bdd0745c750d</t>
  </si>
  <si>
    <t>d7166e1c-0d3c-4aea-bd48-103a472dde3c</t>
  </si>
  <si>
    <t>e1ef9bc4-1617-4ee6-932e-959c42cd56e5</t>
  </si>
  <si>
    <t>c4c405ea-1fe7-4f23-9d2d-c8a305334e52</t>
  </si>
  <si>
    <t>69ac957f-b075-4d90-890e-f90cdf596a31</t>
  </si>
  <si>
    <t>bedcb0c9-1284-4f6d-b5e2-35185d096490</t>
  </si>
  <si>
    <t>de34dd77-f8b2-4305-ab5f-525d195b5893</t>
  </si>
  <si>
    <t>02950285-e887-47fb-8706-0692e104ccc7</t>
  </si>
  <si>
    <t>e5039cf6-68b0-4dfd-a0ea-96ddd272f56b</t>
  </si>
  <si>
    <t>f4e2e739-8fdb-4bbb-9e34-315b0cfdd54a</t>
  </si>
  <si>
    <t>8d0c8875-6d5d-4d5a-9f8d-61e1f79cf85f</t>
  </si>
  <si>
    <t>b5e5ecab-55be-44d8-9882-ca241f5dab2b</t>
  </si>
  <si>
    <t>996f82a0-6798-4635-9498-642964c4b307</t>
  </si>
  <si>
    <t>01d780f3-a761-4782-be04-d56cee6b4dff</t>
  </si>
  <si>
    <t>c229de32-92cf-476f-92cf-5e86485966ce</t>
  </si>
  <si>
    <t>d4a85f50-68e1-4c5b-aff7-ba725687c531</t>
  </si>
  <si>
    <t>8dc54915-574a-4364-9a22-abd1ae0fab2d</t>
  </si>
  <si>
    <t>18d60a71-ff89-40a6-a7fe-195cd1e6ef5e</t>
  </si>
  <si>
    <t>6d2b9954-0482-4cb5-b974-33a3375c7a60</t>
  </si>
  <si>
    <t>111169b5-046f-4cdd-b342-e0ec51b296e4</t>
  </si>
  <si>
    <t>410a4a17-1122-4577-a81f-b8b0c4542cf9</t>
  </si>
  <si>
    <t>24f2a30f-620c-47a6-9c1e-f217f6d14080</t>
  </si>
  <si>
    <t>ccab2712-32af-4710-abeb-1f751205020a</t>
  </si>
  <si>
    <t>807171f4-9b0d-4203-b52f-86d3168622ec</t>
  </si>
  <si>
    <t>6213fc03-5b10-4503-adaa-d0b1a9dac439</t>
  </si>
  <si>
    <t>72422f9b-c3fc-4111-b683-4b41db9d0ac0</t>
  </si>
  <si>
    <t>cf8120bc-ebb9-4ea6-9a4b-0ba35b8b7e38</t>
  </si>
  <si>
    <t>fcdd00bf-cfa7-47fd-a3bd-108402b4bca4</t>
  </si>
  <si>
    <t>b91d7011-57c3-4a35-9bda-b447389a83ee</t>
  </si>
  <si>
    <t>25c78957-252e-4c28-bf33-fa67cd34b6ff</t>
  </si>
  <si>
    <t>0842b084-9b30-4d5f-b231-9bf1000c6430</t>
  </si>
  <si>
    <t>242987b4-a6c9-46c0-809f-706ab336bee8</t>
  </si>
  <si>
    <t>5f609556-79e1-4b54-abab-ebb82020e621</t>
  </si>
  <si>
    <t>3f63fa37-974e-4f86-8dd5-ee662578bf6f</t>
  </si>
  <si>
    <t>be87ec35-5ce7-4d21-9e4e-baa0d4a2ce15</t>
  </si>
  <si>
    <t>a3705d4a-b74f-4c5e-8078-f8bb6549aa56</t>
  </si>
  <si>
    <t>18302839-4d96-4ec5-a3fc-e09385baad70</t>
  </si>
  <si>
    <t>a5f49c97-4004-46d2-9703-9ab49fcbbe25</t>
  </si>
  <si>
    <t>75b42c30-9ce9-49e2-a4d8-01573d4030d8</t>
  </si>
  <si>
    <t>a6fd4264-7961-4258-8d54-66e5efa1a922</t>
  </si>
  <si>
    <t>f970db09-934b-4a01-97c4-4d5062e79311</t>
  </si>
  <si>
    <t>3ecd5dad-6e0b-428d-b405-b2b2cfa4d733</t>
  </si>
  <si>
    <t>a20cfe61-b732-474f-96a0-96e4c57e5945</t>
  </si>
  <si>
    <t>def47b1b-032c-40f2-81c8-3190a3477a7d</t>
  </si>
  <si>
    <t>eaa3ee70-113a-4506-bd7c-9a653495f96b</t>
  </si>
  <si>
    <t>8b95f4df-d9a1-4469-bff5-40d903e95611</t>
  </si>
  <si>
    <t>ebcfd1e3-753b-4cd8-ab34-d3e51b1bdec2</t>
  </si>
  <si>
    <t>ae04f7be-9553-43f7-a339-d5cf2f9b5945</t>
  </si>
  <si>
    <t>72e89c47-3271-4d85-ab40-259c524b13fe</t>
  </si>
  <si>
    <t>7d097b53-ae17-45d5-bdd7-7fa44b8a53c8</t>
  </si>
  <si>
    <t>40d3c7a8-78f8-4501-b0ce-c2cd3d316515</t>
  </si>
  <si>
    <t>abede4a5-ce74-405c-8f32-c9b12da01707</t>
  </si>
  <si>
    <t>d92f90cb-248f-4dc7-b2be-bd7cee2c39d4</t>
  </si>
  <si>
    <t>f3a165b7-1212-4763-9c92-0a9e30730494</t>
  </si>
  <si>
    <t>f6e12416-c0a5-4aed-8a9c-7328423c3bfa</t>
  </si>
  <si>
    <t>54718a86-72b3-48d1-8a96-f8a6a773222e</t>
  </si>
  <si>
    <t>87561c70-a300-425e-b039-ede1d23f620c</t>
  </si>
  <si>
    <t>71d20d89-0f20-4d55-b779-701d8a0ad633</t>
  </si>
  <si>
    <t>a404027f-dd1f-4e6c-a6a4-3f55dfa3469c</t>
  </si>
  <si>
    <t>b12006e2-bb4d-4a46-ae1e-63d5169872a5</t>
  </si>
  <si>
    <t>4bc6aaa4-c0db-42ea-a513-ce63f0b9b79f</t>
  </si>
  <si>
    <t>69964ec3-9d80-4fd2-839e-e8a7795c7357</t>
  </si>
  <si>
    <t>95c64ea2-5507-417c-a68a-775f7e3d360a</t>
  </si>
  <si>
    <t>2e15c290-729b-41b2-9b9a-a911140108b1</t>
  </si>
  <si>
    <t>54cfb3cf-4fe7-4538-a77a-31f482815923</t>
  </si>
  <si>
    <t>9fd5fe95-6196-408f-afca-0d10b6cf95b1</t>
  </si>
  <si>
    <t>5f2c7d24-0301-4e5d-a4a6-de7d24199e6e</t>
  </si>
  <si>
    <t>c1091ed3-8fa8-4b1c-ba51-ad6eaead4fea</t>
  </si>
  <si>
    <t>ca8c6bcd-6dd7-4fb8-b762-12b829f79757</t>
  </si>
  <si>
    <t>e095ef8d-2fd3-4c37-8f7f-f9f0a027b7d5</t>
  </si>
  <si>
    <t>20dbb912-ad66-4294-bf89-4f5c36f29c65</t>
  </si>
  <si>
    <t>4580d68c-ad8b-4b4c-9b44-5b3bfd484190</t>
  </si>
  <si>
    <t>0e9dbf1a-cf34-4fdc-b11f-daa8547b86a9</t>
  </si>
  <si>
    <t>90625ba9-d400-4b6b-b0a5-df508837788c</t>
  </si>
  <si>
    <t>48ed95f5-3c60-4c02-9101-7439b8f94a1e</t>
  </si>
  <si>
    <t>ff248ebd-51cd-4ffe-b48c-dc991a1ea81a</t>
  </si>
  <si>
    <t>ac6afca7-648a-4a46-a295-aba93466186e</t>
  </si>
  <si>
    <t>5a979eff-d3e4-47b3-b369-9a879c0e5e00</t>
  </si>
  <si>
    <t>8dae6fd3-644c-4ad5-a034-5225d4e2b57d</t>
  </si>
  <si>
    <t>c1116f4c-8b50-45a7-9e69-642921551ad3</t>
  </si>
  <si>
    <t>c6a79bd1-3da0-4d9b-a750-651a3d5379b6</t>
  </si>
  <si>
    <t>1ead05f7-a31d-4501-9efa-264697bd1f1f</t>
  </si>
  <si>
    <t>3b0162c4-f16b-422f-a11a-44afddbc348a</t>
  </si>
  <si>
    <t>7cc7408d-1ec5-4e72-ae39-1a77a326ce61</t>
  </si>
  <si>
    <t>682dddc7-949f-4fc0-82d5-c76874767f2f</t>
  </si>
  <si>
    <t>d8bf768f-b878-43e2-97c1-6c04aba1bbcc</t>
  </si>
  <si>
    <t>36f4edd8-fec5-4181-baec-aa9dfe608c79</t>
  </si>
  <si>
    <t>52cdea84-0538-417a-adf8-a5346e2049ce</t>
  </si>
  <si>
    <t>e0870378-407b-4154-8226-4208bf921d9e</t>
  </si>
  <si>
    <t>eeaee03d-a5a6-44c1-95c9-d07d056d1670</t>
  </si>
  <si>
    <t>cab91d82-55d0-4438-8ff6-a8929b71dd1e</t>
  </si>
  <si>
    <t>ade02460-3b64-4b97-9afe-144d587438b7</t>
  </si>
  <si>
    <t>35a2609f-2c74-49af-8f99-ba8242dc7ad9</t>
  </si>
  <si>
    <t>c616d051-0fe5-4206-b4b0-ebd0cc4e1595</t>
  </si>
  <si>
    <t>545b50f9-00bb-439c-95c0-5f97af3d1b80</t>
  </si>
  <si>
    <t>31aec8b9-4d98-494c-9099-faef5029100e</t>
  </si>
  <si>
    <t>4cdd7df8-30ab-4868-a291-fec47fa7ab63</t>
  </si>
  <si>
    <t>11a55b06-d26d-4a11-9a3b-8edc87898c68</t>
  </si>
  <si>
    <t>6b2b3499-ba11-4c27-b4e7-7640ec034ea2</t>
  </si>
  <si>
    <t>ebb0a3ea-ba75-480a-946d-06e9183c6cb0</t>
  </si>
  <si>
    <t>df68a049-a71d-4b66-bf00-2b90b4fff2c1</t>
  </si>
  <si>
    <t>ea86734a-9b8b-4568-b036-31f01b7dba52</t>
  </si>
  <si>
    <t>8cd56b5c-6685-4be2-8169-aa0515c22d7b</t>
  </si>
  <si>
    <t>5c6898ac-e2df-43d6-b933-cf2ffd8ecaa4</t>
  </si>
  <si>
    <t>934ed0e3-12b5-4cd1-bef5-1c057b398394</t>
  </si>
  <si>
    <t>43b90712-251a-4d0a-9eb8-51b364e5459f</t>
  </si>
  <si>
    <t>9aece2e4-3b9a-4ba8-a2b5-a4dcdb572292</t>
  </si>
  <si>
    <t>e587cd49-f14d-450a-a181-4ea97512aef8</t>
  </si>
  <si>
    <t>2c327fef-30cd-43d5-bf24-5a1b3661539a</t>
  </si>
  <si>
    <t>2fb14892-143b-4125-b358-011713ccd531</t>
  </si>
  <si>
    <t>1e7a9235-a2e1-4cf4-9db8-822ccde64164</t>
  </si>
  <si>
    <t>d20b5796-56ea-45b2-bde3-40a61e379a3f</t>
  </si>
  <si>
    <t>bbfb4e77-7cf7-42c6-9ede-d9b2a0a5c932</t>
  </si>
  <si>
    <t>ca731a3a-8eaf-4707-88a2-4f6356d892a3</t>
  </si>
  <si>
    <t>ec34e7f0-6db3-4f99-8079-ee60b0ffeb8f</t>
  </si>
  <si>
    <t>7290e4df-3a65-4795-af4f-264892683071</t>
  </si>
  <si>
    <t>f5f0d7cf-d414-4326-a92c-3439701efa3f</t>
  </si>
  <si>
    <t>ac00ab83-5c5e-4711-9f15-ddddf518f3b3</t>
  </si>
  <si>
    <t>13fc7ba8-12e1-48d0-ba83-63f9c44cfd17</t>
  </si>
  <si>
    <t>8db78415-18aa-4196-bdcc-b62bb11127bd</t>
  </si>
  <si>
    <t>9a932017-83a7-4c40-9981-ab14808fe4cb</t>
  </si>
  <si>
    <t>7f08fce9-cc3b-483a-acf1-e803500a6a68</t>
  </si>
  <si>
    <t>ef3cdb83-fbdc-4a73-97f5-d7086ee35c6b</t>
  </si>
  <si>
    <t>65fa10f7-f3ac-4d04-9ad9-7b35a149da9f</t>
  </si>
  <si>
    <t>b5804fe2-d718-4f28-987a-74975c9b576c</t>
  </si>
  <si>
    <t>a70a09bc-b86a-43d3-9cb8-5df0bde6871a</t>
  </si>
  <si>
    <t>a4ad9b86-a76b-4bb3-babb-15703dc5ee52</t>
  </si>
  <si>
    <t>c72a3667-94a1-4965-910b-87056b7a967e</t>
  </si>
  <si>
    <t>516c8268-bd51-41f7-b6ab-70cc626ff5a7</t>
  </si>
  <si>
    <t>116aa352-a2eb-46db-b0ea-df4de571c1e2</t>
  </si>
  <si>
    <t>8b75691f-7e7c-4267-a0ed-38f760d6e93a</t>
  </si>
  <si>
    <t>039054b5-f1d6-4a2d-a260-7442c94e2cd1</t>
  </si>
  <si>
    <t>f11383c8-e25f-414c-afbd-ba83cf0b8783</t>
  </si>
  <si>
    <t>0f0e1662-97c7-436a-8b27-38b9ac2ff5b7</t>
  </si>
  <si>
    <t>12506692-9112-4818-b910-a85e72cbd061</t>
  </si>
  <si>
    <t>ac017cf9-89c4-4921-99c5-f69a25c35aee</t>
  </si>
  <si>
    <t>1e17445d-a411-4252-a6c0-f987993ff8bf</t>
  </si>
  <si>
    <t>57587097-d5ec-410f-885a-d5d0d38ddf98</t>
  </si>
  <si>
    <t>10fbe092-f78d-4adf-9f4b-53c72f2819fe</t>
  </si>
  <si>
    <t>05fc324f-d4fc-443b-a807-e5c574a3e0d5</t>
  </si>
  <si>
    <t>364e9c9e-b493-41df-8949-7c7d8cf6d08b</t>
  </si>
  <si>
    <t>56f83ad3-beca-498f-b09d-a6e9b73cb1ca</t>
  </si>
  <si>
    <t>a1609a63-c36c-4c59-b1cb-dc5bd545d743</t>
  </si>
  <si>
    <t>9079d53a-8ac2-482a-b748-aedca500e5e0</t>
  </si>
  <si>
    <t>63d368d3-25b9-4640-92f5-be3b26c0c9bd</t>
  </si>
  <si>
    <t>23c01aed-b917-4c0b-8c4d-24b9f2aadd94</t>
  </si>
  <si>
    <t>37076542-17df-4991-8cea-f054c0b8e1cf</t>
  </si>
  <si>
    <t>8f77774f-b5a4-4d50-8fc6-894de43a25c8</t>
  </si>
  <si>
    <t>b4e8647e-6c90-49e2-ae11-74504f9b8479</t>
  </si>
  <si>
    <t>e29b2047-c1c3-4c0b-9b46-f7d1fc2861d5</t>
  </si>
  <si>
    <t>3d02c229-c057-4b6f-8a06-f7ba288c05a7</t>
  </si>
  <si>
    <t>6b9b00b2-01a0-46f6-8c5c-0501f6e874c1</t>
  </si>
  <si>
    <t>cc7805d6-6099-4810-a468-5e1b0ceaf78a</t>
  </si>
  <si>
    <t>705139c5-1674-43ad-b056-ca9bb418570b</t>
  </si>
  <si>
    <t>155de5aa-a7a4-4ead-9356-4776c93453e7</t>
  </si>
  <si>
    <t>43e99e50-18af-4abe-b387-274b5b9ac1db</t>
  </si>
  <si>
    <t>9192be25-321f-4e41-8404-517f641dc197</t>
  </si>
  <si>
    <t>5865f67b-7db4-4230-8e7c-a55f3a80d6ca</t>
  </si>
  <si>
    <t>c1a13d3b-d82b-44d5-81f2-cbb64a25dbc6</t>
  </si>
  <si>
    <t>dd8861c6-8068-4ef3-91fd-497addb6dfb4</t>
  </si>
  <si>
    <t>31af0d99-1cd2-4a51-be42-9a285d8cca68</t>
  </si>
  <si>
    <t>35beba1a-a8e6-43d2-a22d-43a05c2ed373</t>
  </si>
  <si>
    <t>5f492c03-fd93-48e3-9cbb-4167d95a8ed8</t>
  </si>
  <si>
    <t>45730181-4166-4ca4-ae5f-292a8c987955</t>
  </si>
  <si>
    <t>aa2186b4-a5b8-4bed-890a-52b769432ba5</t>
  </si>
  <si>
    <t>d0f556da-7436-4611-9b56-95e59372727e</t>
  </si>
  <si>
    <t>3ce7568f-fbcf-4491-9096-57e5934f07eb</t>
  </si>
  <si>
    <t>1647424d-47eb-49f7-bc13-1f563c15934c</t>
  </si>
  <si>
    <t>b80c2ac6-0fc5-4cf3-863f-44a08bf11746</t>
  </si>
  <si>
    <t>d83a7b8b-003b-49c7-b811-78b382f487ac</t>
  </si>
  <si>
    <t>a770db24-7bd5-4d06-92a6-85ff997763d3</t>
  </si>
  <si>
    <t>87c4fc59-0ed2-4043-94e6-8ba327248074</t>
  </si>
  <si>
    <t>7ead7bb1-7bd4-4a1e-962c-c67856868791</t>
  </si>
  <si>
    <t>6c78f797-0805-4748-b186-016a3897767c</t>
  </si>
  <si>
    <t>c009aa39-41cb-42fa-8516-e6414234590e</t>
  </si>
  <si>
    <t>b38de009-b9ab-4d2f-ae74-69d5e633e984</t>
  </si>
  <si>
    <t>e1156ab1-7374-4207-ab73-d149929886dc</t>
  </si>
  <si>
    <t>923d8bc8-2960-480f-b804-9b4d86b2c59a</t>
  </si>
  <si>
    <t>2cc2d49e-a544-45ac-86ee-bf4df5ddc1cb</t>
  </si>
  <si>
    <t>3cf00b8e-a366-49fb-90bc-7102d9c05c0f</t>
  </si>
  <si>
    <t>e9616ec4-4bc8-4635-a03d-59881cbcb41f</t>
  </si>
  <si>
    <t>bed6d9ad-74d5-4af6-a5d3-5a58a968b222</t>
  </si>
  <si>
    <t>85ce09a3-6b7a-4109-ac0e-38040d308177</t>
  </si>
  <si>
    <t>96eb1d7c-80e6-4a57-888f-803807440112</t>
  </si>
  <si>
    <t>9458259e-3f14-4525-ac56-634d975862a2</t>
  </si>
  <si>
    <t>1776eaed-6e95-4d1c-b1d3-d3a925a0fb98</t>
  </si>
  <si>
    <t>53571632-1546-434b-97bb-3a10b71387d9</t>
  </si>
  <si>
    <t>83c2a4aa-c175-473f-8bac-85f8ac7ef26e</t>
  </si>
  <si>
    <t>63f259ae-aea9-4f49-affd-b27f818f9ea8</t>
  </si>
  <si>
    <t>62e0ff21-c9cb-4ed5-af57-02adebcad20d</t>
  </si>
  <si>
    <t>52c62e9c-8aaf-44ef-bb50-f854faa50ca7</t>
  </si>
  <si>
    <t>ebdef120-3c3e-4b84-8e3e-aeab3c9c5913</t>
  </si>
  <si>
    <t>8bbed306-b83a-48d4-b60f-0a30164f9c4a</t>
  </si>
  <si>
    <t>14f84f9d-2eb0-4ac4-9a2e-965747e38c37</t>
  </si>
  <si>
    <t>27a6155e-dcb5-4ece-9d0c-37db22191946</t>
  </si>
  <si>
    <t>d397fc90-68db-4faf-9db1-040ade2f1828</t>
  </si>
  <si>
    <t>19358569-8cce-4d56-abf0-e7281b634f6e</t>
  </si>
  <si>
    <t>ae07d320-3dd7-437c-b818-9e3d4dec0b59</t>
  </si>
  <si>
    <t>d794ea51-695f-448b-b87f-72cc458175e5</t>
  </si>
  <si>
    <t>e847d988-b714-47f9-a61e-94f3ddbfe52e</t>
  </si>
  <si>
    <t>22bed6bb-0117-4f2b-a60b-2542f6d58553</t>
  </si>
  <si>
    <t>1a416ed7-8718-4dc0-85a4-3b10f3a6cf1d</t>
  </si>
  <si>
    <t>69101e5c-4c50-4600-9348-4f1e4147c24b</t>
  </si>
  <si>
    <t>815a28d8-bc0f-4d1b-9f46-0f33bb7f72ea</t>
  </si>
  <si>
    <t>97b9c807-7aa7-467b-b7bc-3895677c2530</t>
  </si>
  <si>
    <t>8a3d31be-6870-4f8e-977a-2cbebcf48eb2</t>
  </si>
  <si>
    <t>90042ea6-7612-4336-ade0-e4fd65d03379</t>
  </si>
  <si>
    <t>8e110581-d2ac-4e81-a641-97535a35f201</t>
  </si>
  <si>
    <t>f9441eb0-38ec-47bc-8dae-f6dd34bb9c4f</t>
  </si>
  <si>
    <t>e46efadd-f3bc-4d98-8031-6dd28942bb74</t>
  </si>
  <si>
    <t>54b387a5-4b1f-46d1-9087-5109c6def2de</t>
  </si>
  <si>
    <t>ad8ae8fe-ef7f-47f0-ac6a-52e005ad1b1d</t>
  </si>
  <si>
    <t>9a4d2086-4085-4082-a846-5f1dd52cf478</t>
  </si>
  <si>
    <t>be283a1e-d89a-44e1-b2de-75f685f4c8e8</t>
  </si>
  <si>
    <t>468b19d6-e6d6-4357-975b-46171bc10cd1</t>
  </si>
  <si>
    <t>138b2901-d32e-41e2-bfe6-751a654eaa1f</t>
  </si>
  <si>
    <t>1f0f3cb7-a0ef-48b8-8c04-6573b8a56789</t>
  </si>
  <si>
    <t>0cc5fcd8-eb4d-46bc-8996-c1e90ea8a6a1</t>
  </si>
  <si>
    <t>37c14c9e-b36e-44be-8e84-f58f0bc785cc</t>
  </si>
  <si>
    <t>b581f08d-68d5-452e-b382-4ec38130b488</t>
  </si>
  <si>
    <t>a825d508-a93f-4c40-b892-cd739e89c335</t>
  </si>
  <si>
    <t>603f15c0-9b71-4c9a-97b8-7502e41ce666</t>
  </si>
  <si>
    <t>382e99f0-f74e-43dc-9252-240b74a1088f</t>
  </si>
  <si>
    <t>e5d46139-e2e2-4dcc-930b-9701fc634464</t>
  </si>
  <si>
    <t>e0bff297-4317-4e53-8569-51f4b72ee011</t>
  </si>
  <si>
    <t>a8f9f9c4-022c-4151-8b98-01dd9f85b3e5</t>
  </si>
  <si>
    <t>f5589250-8844-4b22-8afc-4656a79039da</t>
  </si>
  <si>
    <t>98337206-9a32-48c4-8f0d-a4975b4e5062</t>
  </si>
  <si>
    <t>f756e326-dea2-4839-8bbc-198d030207f2</t>
  </si>
  <si>
    <t>59621899-d7ca-4a36-ac3a-8c7f5e1aa019</t>
  </si>
  <si>
    <t>be3fda2b-fe83-41b1-b76c-842637cbbd2d</t>
  </si>
  <si>
    <t>ee6b4d41-c446-4577-8dd3-77c6a03a6b88</t>
  </si>
  <si>
    <t>185c1ea9-cec7-4159-bacf-eaa6f88ebf93</t>
  </si>
  <si>
    <t>ee46e74c-81c4-4810-ae47-b08c2e02bdf9</t>
  </si>
  <si>
    <t>d248732b-9d6b-4ce0-b1e3-e208ba9859dd</t>
  </si>
  <si>
    <t>26e9533d-ca39-4800-bfb0-362c836d5999</t>
  </si>
  <si>
    <t>8241ad29-8877-4036-b3dd-d4e04683646f</t>
  </si>
  <si>
    <t>fcf4b2c9-83f1-4f8a-b428-465fc972ec4f</t>
  </si>
  <si>
    <t>4fd0e69f-d3d5-43a3-b416-c6b329fa682a</t>
  </si>
  <si>
    <t>8dcf79b8-33e7-4a8d-9c41-e2fdc8795e40</t>
  </si>
  <si>
    <t>96a8f570-26f0-4231-823c-ace49ff31bda</t>
  </si>
  <si>
    <t>cb929dca-5376-48c3-9c7b-970f84ac826a</t>
  </si>
  <si>
    <t>17e974d3-3052-49a7-aa81-8f6a87786422</t>
  </si>
  <si>
    <t>ee82a0e4-ecee-4446-b8db-501ff5571b9b</t>
  </si>
  <si>
    <t>9cfa3e26-d568-43b5-b1d9-9975551f8ce2</t>
  </si>
  <si>
    <t>7ede53b0-1e6c-4020-905c-1595399947bf</t>
  </si>
  <si>
    <t>f05b1b33-c92b-4772-b2a1-a064afa6e447</t>
  </si>
  <si>
    <t>53bfaf53-83be-4544-8a5b-ad74ed347a74</t>
  </si>
  <si>
    <t>3fc34f15-351d-4297-863a-4596bd7a500b</t>
  </si>
  <si>
    <t>bd3dd95a-e8de-49b1-8620-23d67c9e158e</t>
  </si>
  <si>
    <t>3e10ae06-4e96-4f19-a134-a1facec429b2</t>
  </si>
  <si>
    <t>c41eacab-71c3-41f1-b5eb-073f0bb48e82</t>
  </si>
  <si>
    <t>cedeeaef-da9f-475b-9e78-e4348491747f</t>
  </si>
  <si>
    <t>69aed129-359f-4fe8-a0b0-dcfb80d66818</t>
  </si>
  <si>
    <t>389dd4d9-e8d6-46a1-af7f-e8fb6c8f33ae</t>
  </si>
  <si>
    <t>f38b40ed-9fd9-4af6-8b68-6bde162e0f1f</t>
  </si>
  <si>
    <t>a675c389-36c0-40f8-8693-fbbc20be6acc</t>
  </si>
  <si>
    <t>b6cec6d2-3536-400d-bb7e-cab37b44672d</t>
  </si>
  <si>
    <t>48a62e3c-9c6c-4371-a96e-a487da01ae2d</t>
  </si>
  <si>
    <t>e157cf2a-e995-4d9c-9127-238c63bccf08</t>
  </si>
  <si>
    <t>0550f85e-ccb3-450f-b242-50cb52f6f0c0</t>
  </si>
  <si>
    <t>0c3ee7b7-7b89-450f-97bd-0edcbf4a169c</t>
  </si>
  <si>
    <t>2f572e96-2424-4627-84d1-fd5e832dff06</t>
  </si>
  <si>
    <t>64b84766-539b-472a-8953-904fab44d5f8</t>
  </si>
  <si>
    <t>a400e6cd-d15a-4c4f-a8e9-6b041f9476ed</t>
  </si>
  <si>
    <t>7c1e0a67-73f5-4980-ab21-4f179713a805</t>
  </si>
  <si>
    <t>14851774-76bf-4a8f-8dd3-c80979e8dc00</t>
  </si>
  <si>
    <t>3ecb3632-e745-4d71-b313-397bbc529a42</t>
  </si>
  <si>
    <t>59bff57d-c519-404a-b673-66f5e3482f03</t>
  </si>
  <si>
    <t>893c7001-1618-43e5-acb8-faaa5874602b</t>
  </si>
  <si>
    <t>1d1b7991-e1ca-422a-a683-f15a11d7910e</t>
  </si>
  <si>
    <t>cc35e6ed-cb18-4881-96ff-9eba2907c54a</t>
  </si>
  <si>
    <t>cac89713-5f41-4b0b-b5de-d08dbfe1cb23</t>
  </si>
  <si>
    <t>9d2011dd-df64-4c33-94d7-696a9141aff5</t>
  </si>
  <si>
    <t>70ef789f-2e8e-42fb-8b56-ac8bada9e85f</t>
  </si>
  <si>
    <t>925ac1e8-2c8b-4063-b7ce-2c2a2985dae3</t>
  </si>
  <si>
    <t>99a90933-61ee-4545-b9a0-89bbcbf62fee</t>
  </si>
  <si>
    <t>a0cfdc0c-52bb-40ec-bde9-d38afaacb1f5</t>
  </si>
  <si>
    <t>48acc318-6a47-4fde-8e58-5d7e6e7e2aee</t>
  </si>
  <si>
    <t>403af448-039e-4b66-bf85-9c2d6146af16</t>
  </si>
  <si>
    <t>57a4780f-1c1d-4a53-b5ac-a423feb944f3</t>
  </si>
  <si>
    <t>daf00726-906a-4559-b8cc-8ffdcc587567</t>
  </si>
  <si>
    <t>cf59fd02-a3f9-4d87-8e49-a7f4626b84f7</t>
  </si>
  <si>
    <t>4530fb88-85ed-429b-9563-3ec3b31639ee</t>
  </si>
  <si>
    <t>211483a8-587f-4199-ad7c-21e9eaf3b7de</t>
  </si>
  <si>
    <t>8fd8ea23-9c65-4200-ad21-3c385b86a5aa</t>
  </si>
  <si>
    <t>a64e5dc7-ce9a-4a1d-9d78-32f63b560413</t>
  </si>
  <si>
    <t>e9fa9fbe-8baf-4ab6-b371-a9cd229dfa05</t>
  </si>
  <si>
    <t>159e2e33-5359-44fe-814b-04bf54266d94</t>
  </si>
  <si>
    <t>ee4f5691-f9ba-4a27-9f55-d893ad720417</t>
  </si>
  <si>
    <t>66c1147c-d5a6-4da8-9739-9ef09007bf3e</t>
  </si>
  <si>
    <t>b195a19a-fa5b-4450-87a5-ece39520ade8</t>
  </si>
  <si>
    <t>1fbedba7-4a99-4c67-aba0-e0242433e444</t>
  </si>
  <si>
    <t>75647ca7-d768-461f-94b1-7086e80bec5c</t>
  </si>
  <si>
    <t>6d528df9-2055-42de-ab08-82d297c27201</t>
  </si>
  <si>
    <t>9ac6e7a0-abda-49c8-bf64-cd9e30050253</t>
  </si>
  <si>
    <t>23ecbe7e-068f-4c07-b843-2a1d60d434c6</t>
  </si>
  <si>
    <t>51580c22-300e-4bd7-a142-80093fef7578</t>
  </si>
  <si>
    <t>a834c348-cbfc-4131-8f4b-f2aae86d14a2</t>
  </si>
  <si>
    <t>f4930b60-a214-499a-b995-a73a7082201c</t>
  </si>
  <si>
    <t>4320c03a-222f-457f-a0c2-4f751f1cf9d2</t>
  </si>
  <si>
    <t>8a71297f-411f-4fb1-8aa7-3875d33f4cd7</t>
  </si>
  <si>
    <t>8945780b-e9f4-4021-9aff-b091b04810fb</t>
  </si>
  <si>
    <t>a943b7c0-78c7-4faa-8788-314ae2ff84c6</t>
  </si>
  <si>
    <t>092d7979-7725-4ebb-b0e5-b304ce74e01c</t>
  </si>
  <si>
    <t>f9bd0119-1b47-449c-9664-ba279fa6c0de</t>
  </si>
  <si>
    <t>35ca0cc4-39ec-43d4-b99c-5ce668540afa</t>
  </si>
  <si>
    <t>77bdff8a-682a-4af6-95b6-5bac88104791</t>
  </si>
  <si>
    <t>bd3134da-1096-42c1-bf98-9462090743f6</t>
  </si>
  <si>
    <t>4ec2b467-251c-4816-a703-4da342a9f2d6</t>
  </si>
  <si>
    <t>b2203903-34be-4399-a536-4b66d61b66df</t>
  </si>
  <si>
    <t>b44a3b80-4966-4239-ae99-7081f35c9958</t>
  </si>
  <si>
    <t>f7afa70b-51be-4b37-880e-45cb7a78c0c8</t>
  </si>
  <si>
    <t>29c0a680-13d4-4b53-ab6c-a3bd0ff68d75</t>
  </si>
  <si>
    <t>753cac08-9e0f-4efa-98fe-da2f8571c3d8</t>
  </si>
  <si>
    <t>42b8a556-c9b6-4df8-acc9-101b1843739a</t>
  </si>
  <si>
    <t>b4cdc2a4-8774-4251-8721-0b356b2847c3</t>
  </si>
  <si>
    <t>ed7541fb-9f3b-4619-852d-99a64a0aeec5</t>
  </si>
  <si>
    <t>b68b8aca-b646-447b-8185-be0f7c699f15</t>
  </si>
  <si>
    <t>99d6deef-a69c-4744-85c7-d7fa16084a2d</t>
  </si>
  <si>
    <t>a7338a01-7785-4e20-9f16-4354c1f287f1</t>
  </si>
  <si>
    <t>77e2cd59-d1de-4cca-8707-de77fe40bd9f</t>
  </si>
  <si>
    <t>144bb1ba-5077-48a3-8536-131373cb5452</t>
  </si>
  <si>
    <t>1465bf1f-a57c-4119-9f80-8a0393c3c8b4</t>
  </si>
  <si>
    <t>4bb3fe1d-241c-4b6e-a13c-19e44ebe3772</t>
  </si>
  <si>
    <t>653283de-f67a-4e86-a869-acca460ccf03</t>
  </si>
  <si>
    <t>5874a13b-5c9e-48fc-adf4-f38905234f20</t>
  </si>
  <si>
    <t>7572b5db-b834-4a90-bf12-329b4fcf06be</t>
  </si>
  <si>
    <t>104f777e-b9ae-4c1e-a7e3-69383e036c8c</t>
  </si>
  <si>
    <t>4ff59998-d675-4fd8-8727-46a0b0421f3e</t>
  </si>
  <si>
    <t>6af7a143-3bda-4d34-813f-1943d962bc30</t>
  </si>
  <si>
    <t>3dd81510-0c40-4f72-b485-c92c1e72ef27</t>
  </si>
  <si>
    <t>ae142cb0-ef6b-4003-a053-e02a15fb8a61</t>
  </si>
  <si>
    <t>266fdb88-743b-4e7d-9c50-7ac0c5cade26</t>
  </si>
  <si>
    <t>afe73b8a-c86b-4409-8fc3-1fdb139f279b</t>
  </si>
  <si>
    <t>b559376d-d644-4c66-a83c-d6b3e2a74b75</t>
  </si>
  <si>
    <t>fe743f6f-8543-481f-8805-6f675cee6b8e</t>
  </si>
  <si>
    <t>e0f5b607-7bf5-4849-a7ce-9d3f274b7c66</t>
  </si>
  <si>
    <t>d65fd372-9903-49d1-9e3b-75a334b87e13</t>
  </si>
  <si>
    <t>d050f2e8-68dd-4bb3-bb70-c712297ee6e7</t>
  </si>
  <si>
    <t>0aa81c23-8e5d-4644-9cad-907da7559ab3</t>
  </si>
  <si>
    <t>e998334d-17b9-4936-9fdf-6bd70986afb4</t>
  </si>
  <si>
    <t>30314daf-7516-481a-8652-d88796b144d5</t>
  </si>
  <si>
    <t>b8e4d558-6770-47ac-8a8e-d79a926b084d</t>
  </si>
  <si>
    <t>6f3bea0a-949d-4f20-a9ad-cc26327b9908</t>
  </si>
  <si>
    <t>efd78fd8-1907-47b8-81d5-a06170a61b43</t>
  </si>
  <si>
    <t>74e42529-6aae-480b-930f-b0de3c98c67d</t>
  </si>
  <si>
    <t>8a7d5ba3-70bf-4d57-a149-c265ad9a692e</t>
  </si>
  <si>
    <t>5d454e17-474d-442b-8a92-3f6130bc5c7e</t>
  </si>
  <si>
    <t>8058c80c-ce62-41de-8f49-1c951aa69268</t>
  </si>
  <si>
    <t>66c454f6-5d3d-4ec8-b095-7784446d6acb</t>
  </si>
  <si>
    <t>fcc59c62-0aa9-4bbd-9a51-cc2078f9a393</t>
  </si>
  <si>
    <t>73ba7143-6993-4a88-8439-74746f7ca5f2</t>
  </si>
  <si>
    <t>986e0c5d-714d-4415-b172-d1ee2d7beb37</t>
  </si>
  <si>
    <t>735d6b4d-832f-4a01-a3b1-2739d0a069fb</t>
  </si>
  <si>
    <t>5c374850-aa83-45fe-8c24-8e98f9144d1d</t>
  </si>
  <si>
    <t>5073d7e4-2bab-4193-934e-cf04b9c1d0b6</t>
  </si>
  <si>
    <t>965b0ab7-c4d2-4431-b594-58c7177b82d7</t>
  </si>
  <si>
    <t>9ae61ad8-f220-4430-a1b4-acee79887c88</t>
  </si>
  <si>
    <t>1d3d2e1f-ed63-4005-8ad4-10134ee8f9a5</t>
  </si>
  <si>
    <t>a16a474c-bc1b-41f2-9138-1afb34f10a41</t>
  </si>
  <si>
    <t>5c95dece-c5fa-41e2-868d-611470b48a53</t>
  </si>
  <si>
    <t>67eab42e-c294-4a44-9c79-7785aeb24b26</t>
  </si>
  <si>
    <t>ed632146-04d9-41b3-b644-4f11819d2882</t>
  </si>
  <si>
    <t>86b6d5d2-aa56-4363-9156-36ffe7b37ec5</t>
  </si>
  <si>
    <t>46fc8a31-0e16-4187-9d62-6f375253a279</t>
  </si>
  <si>
    <t>a0ae485c-9912-4ddc-af74-eaa4e8bdb2e3</t>
  </si>
  <si>
    <t>cb3917a6-424a-4c25-aa66-c4919e68cccb</t>
  </si>
  <si>
    <t>54330afa-f790-4a61-a64a-bf6f2eb8a91c</t>
  </si>
  <si>
    <t>181d5d90-6e74-4bba-b1e8-369c661e8b2c</t>
  </si>
  <si>
    <t>eb808737-5b91-4229-ad61-e7fb77fa3ddd</t>
  </si>
  <si>
    <t>fbb1bd24-8a7c-468e-891d-cc52043b63ae</t>
  </si>
  <si>
    <t>2ba9ac84-44e0-4911-b80f-c9abdc8664f0</t>
  </si>
  <si>
    <t>f3d7c017-a699-4ea2-8e3c-144fd5bdeb2f</t>
  </si>
  <si>
    <t>f2f33818-9360-478c-a7cf-5dfb59c5bff3</t>
  </si>
  <si>
    <t>91ab6afd-87fd-4cd2-bd7d-da6fc1a06a8c</t>
  </si>
  <si>
    <t>948773c7-e2fb-49f3-b9d7-41045b472de6</t>
  </si>
  <si>
    <t>f0416bfc-b179-4841-a636-8e3bdd674440</t>
  </si>
  <si>
    <t>a030096a-b53a-4e26-8f00-cd8ba11ecfa3</t>
  </si>
  <si>
    <t>b8bb9a4e-669d-4682-a889-4ff270601c47</t>
  </si>
  <si>
    <t>17fdb709-176a-4f7e-89fe-cfb507a4279f</t>
  </si>
  <si>
    <t>3fedea91-662f-4069-8936-59df4e0fefef</t>
  </si>
  <si>
    <t>98b2b56b-379b-4e93-ad0f-ff2926b16240</t>
  </si>
  <si>
    <t>5683ed4a-81b8-4b15-bd26-7625b8b7fc3a</t>
  </si>
  <si>
    <t>ce5cc60b-742e-4e25-8580-204332ded06f</t>
  </si>
  <si>
    <t>080f1d57-d871-4958-b851-07898bd884a0</t>
  </si>
  <si>
    <t>1e405ae3-76e8-4759-9dc5-0f39ee4d91e9</t>
  </si>
  <si>
    <t>51b9d0b3-bd2a-405a-9b41-002b83e9499f</t>
  </si>
  <si>
    <t>146a9f02-3982-40af-90d1-daca8d0e5fea</t>
  </si>
  <si>
    <t>2808e9aa-fdb9-4e11-874e-34578d02f5bb</t>
  </si>
  <si>
    <t>ca68b151-5018-4c12-bc93-7015c3b33489</t>
  </si>
  <si>
    <t>4456177a-32a2-450e-b809-4ad90ea12891</t>
  </si>
  <si>
    <t>e2a4da0c-eb73-4323-a7af-f3d785a75b73</t>
  </si>
  <si>
    <t>0db5da12-7c20-49cc-a1da-976c6023b840</t>
  </si>
  <si>
    <t>fc76dc67-b1c6-47f1-940b-ec34784e4461</t>
  </si>
  <si>
    <t>5740b513-fc0b-4ee1-ac14-20aed59cd531</t>
  </si>
  <si>
    <t>3666fdde-9940-43c5-aeb0-dd28ec247e95</t>
  </si>
  <si>
    <t>6acf0e21-82dd-4eb3-8df8-0348284818d7</t>
  </si>
  <si>
    <t>8162b29f-a4ac-40c0-af6f-c6e4507c91d8</t>
  </si>
  <si>
    <t>6ab250fc-00e6-4cd7-ab6e-19610fbc7546</t>
  </si>
  <si>
    <t>c8396ca0-092b-416e-b388-014ec6f64e45</t>
  </si>
  <si>
    <t>c8b77408-ce3c-4939-af53-5f2c896cc7f5</t>
  </si>
  <si>
    <t>a45fe979-430b-4912-bab3-e91b0fe5a1e3</t>
  </si>
  <si>
    <t>5e525d2a-b468-4dad-b798-c7dab8d89f73</t>
  </si>
  <si>
    <t>0ccff568-2cd4-4623-9980-8395568b4340</t>
  </si>
  <si>
    <t>9e4542d3-4942-4c4f-8000-c9f0324a03f6</t>
  </si>
  <si>
    <t>cb09b98e-e219-4e56-8608-110880fcc924</t>
  </si>
  <si>
    <t>5533e6c7-ea02-4ea2-9238-16fe11f42544</t>
  </si>
  <si>
    <t>73344a8d-0a80-4db4-bc34-88d3f40f58e0</t>
  </si>
  <si>
    <t>5b713e6c-e6f4-4954-89b3-3f52154d1fea</t>
  </si>
  <si>
    <t>e19033a1-9207-45ed-961b-b93bcbd7f221</t>
  </si>
  <si>
    <t>964e6d13-1e7d-4e73-88d9-9115cc696fb0</t>
  </si>
  <si>
    <t>a3eb6102-ea82-468a-be23-b4831d3bcecf</t>
  </si>
  <si>
    <t>e3a6adf9-884f-436a-a091-fe0f81ffe87e</t>
  </si>
  <si>
    <t>cb4489e0-3ca0-45be-a00b-687372fba926</t>
  </si>
  <si>
    <t>bda5fdae-33f7-4636-9dc6-916b42ccf61b</t>
  </si>
  <si>
    <t>e97342b3-3063-4e4d-a9b8-b160209ce80c</t>
  </si>
  <si>
    <t>03fe331c-df9f-448e-9411-a72deb2e2321</t>
  </si>
  <si>
    <t>fff240a0-cf4e-42ea-8b26-ca77c8772903</t>
  </si>
  <si>
    <t>3f4a9dfb-63e9-49c2-a7e8-4df15a195a96</t>
  </si>
  <si>
    <t>f25d86c1-05cc-433c-92fa-28270c2f6946</t>
  </si>
  <si>
    <t>422e723f-90cc-4071-81ed-414ee7963053</t>
  </si>
  <si>
    <t>5bfa6319-04d4-4f11-974f-7987791dedad</t>
  </si>
  <si>
    <t>a9d45a4c-f732-4b9f-8fa3-dc204ae686e1</t>
  </si>
  <si>
    <t>18051825-dbf3-4389-af0c-8e0c521ec740</t>
  </si>
  <si>
    <t>d278ba8d-ca79-424d-885f-0b32fba880e7</t>
  </si>
  <si>
    <t>938fbd29-9daa-40cb-927a-b995ff9ec927</t>
  </si>
  <si>
    <t>8c19d70b-f882-4cd1-a6ab-86887551ec1b</t>
  </si>
  <si>
    <t>1072d731-f2ce-433c-8e63-f39192545f6d</t>
  </si>
  <si>
    <t>75a2ebd0-e257-4c22-81d3-73ad991d2b77</t>
  </si>
  <si>
    <t>fe696b45-8612-413e-a262-21cf56e70099</t>
  </si>
  <si>
    <t>963a2b69-8500-4163-96bc-ea93682a7133</t>
  </si>
  <si>
    <t>83ac4493-4dc5-4bee-b733-ae7f83d54353</t>
  </si>
  <si>
    <t>f252b3db-8d24-4bfd-9cf3-db3dc407df03</t>
  </si>
  <si>
    <t>cac52f11-a783-4861-b49d-745e06eff40e</t>
  </si>
  <si>
    <t>34395921-7507-43b8-807e-f5ba54600a31</t>
  </si>
  <si>
    <t>d69061a5-472c-424e-869d-505a101943f5</t>
  </si>
  <si>
    <t>8c8bccc1-33c3-4133-af53-fef13b441944</t>
  </si>
  <si>
    <t>702443c2-b64e-499a-a97f-c09bbc23be5c</t>
  </si>
  <si>
    <t>55a9d8d9-e75b-42e4-86c6-fe28b53e6c48</t>
  </si>
  <si>
    <t>68965009-d1ed-4c3f-bb46-3c0b06fc8fa4</t>
  </si>
  <si>
    <t>a477b608-1483-469f-b95f-4a97b27c64e5</t>
  </si>
  <si>
    <t>a76dbe93-b3d2-4df4-b555-3c4f29bd8d40</t>
  </si>
  <si>
    <t>cf7c6d17-4b73-47ad-beb8-945046b44c17</t>
  </si>
  <si>
    <t>6d2fa8cf-aef2-48b2-accb-d06370181932</t>
  </si>
  <si>
    <t>3feca40d-39d1-401f-a186-4ffcd2ade57a</t>
  </si>
  <si>
    <t>6d4b19d0-ca83-4e09-9ad1-10c89d7fb3aa</t>
  </si>
  <si>
    <t>444363d0-5b53-4d9a-8b51-db030ad50868</t>
  </si>
  <si>
    <t>6cecd626-d6a2-4dbe-bc8d-f7dee36f7106</t>
  </si>
  <si>
    <t>6be0aa94-e68f-4b0c-a46f-18e78136b612</t>
  </si>
  <si>
    <t>f361b694-0341-4cfd-8154-9d1f9e7b7299</t>
  </si>
  <si>
    <t>2478c209-df5c-4421-8cc8-e6af55be556b</t>
  </si>
  <si>
    <t>6045c08e-fee1-4104-8241-86becaf2776e</t>
  </si>
  <si>
    <t>f26d4838-8a7e-4c3e-b606-fb3003e2c96d</t>
  </si>
  <si>
    <t>46b7c9c1-f173-4eb0-995c-cb4f5cea8b22</t>
  </si>
  <si>
    <t>884b0bb2-7be7-48fe-9738-72e9f2724a53</t>
  </si>
  <si>
    <t>1a061f4c-6b0c-40f6-be54-da058e71d0ff</t>
  </si>
  <si>
    <t>3ac05b13-b241-40d6-be6e-2d384d6cf70a</t>
  </si>
  <si>
    <t>4b050b38-313d-4de9-9cb9-71a9ca3abee9</t>
  </si>
  <si>
    <t>d7c25a4b-0a6e-40fc-9de9-3b968dbe571a</t>
  </si>
  <si>
    <t>292c3293-a5a7-4ddf-a599-d2f340400584</t>
  </si>
  <si>
    <t>7681219e-e53a-48f6-b5fb-d592447c336e</t>
  </si>
  <si>
    <t>c358dde1-4f69-4796-93f5-f2849e91c230</t>
  </si>
  <si>
    <t>e1d770b1-7b6e-4875-a66a-868471611f17</t>
  </si>
  <si>
    <t>71e73747-677e-4eca-9753-107954b01f97</t>
  </si>
  <si>
    <t>1bd32605-23e4-4f4d-94d8-5fce19701f8c</t>
  </si>
  <si>
    <t>c9e5781b-eb4b-4234-bd9d-c0ee03ca8262</t>
  </si>
  <si>
    <t>1b5a6265-a0a3-44b1-99eb-931305c9c978</t>
  </si>
  <si>
    <t>27251137-93dc-40f1-9506-7123a833311d</t>
  </si>
  <si>
    <t>4a9de581-4ddc-4639-971a-98ab70a51ac2</t>
  </si>
  <si>
    <t>d214369d-c503-4101-b977-77a9c03b1a46</t>
  </si>
  <si>
    <t>7a50af74-3b3d-4a0e-9658-30a2dc52e0d9</t>
  </si>
  <si>
    <t>8b8c1238-d558-4a5b-a388-1838ac9a209d</t>
  </si>
  <si>
    <t>7fe763ba-7adb-4ede-959c-3f22318ff085</t>
  </si>
  <si>
    <t>88a42e19-b846-4aea-b022-6ebf483b15ba</t>
  </si>
  <si>
    <t>0f835f90-f2ad-4808-a1ac-5473be8d311b</t>
  </si>
  <si>
    <t>580c1131-c179-4cf9-b3a0-4a8ae3e4f186</t>
  </si>
  <si>
    <t>ed9067b7-3e5a-4920-83ce-d59c36a42039</t>
  </si>
  <si>
    <t>023ca4ce-01f3-43dd-a5cb-3ced66e3d726</t>
  </si>
  <si>
    <t>048c9860-3901-4d46-8de2-62abed4b35d6</t>
  </si>
  <si>
    <t>44c2ede2-414e-4030-b7f9-3ebe731c040c</t>
  </si>
  <si>
    <t>c8fd7b56-1a7d-4f50-8e2d-2ecf71cd9571</t>
  </si>
  <si>
    <t>d21b9d5e-f74d-487a-8b9d-678f63a9eacc</t>
  </si>
  <si>
    <t>c2f8854a-7dba-467d-a7fe-c3fb5fb52620</t>
  </si>
  <si>
    <t>d8336bd9-8a54-43fd-9b98-9f75c78c8a21</t>
  </si>
  <si>
    <t>f7c5ba8d-9325-43bd-9fee-d668986fab37</t>
  </si>
  <si>
    <t>cc48a52f-04ef-4090-a2df-14be59927b19</t>
  </si>
  <si>
    <t>5ef64abb-79cf-488d-95d8-060072b616af</t>
  </si>
  <si>
    <t>2cc68110-c2ae-4341-a494-f7527a76bf31</t>
  </si>
  <si>
    <t>cd60a400-c969-49c6-9402-55034838bbba</t>
  </si>
  <si>
    <t>d1763cc5-5b9e-4d13-b289-4b338651e28c</t>
  </si>
  <si>
    <t>439a0287-a4b7-4288-8ff5-4add13d6990e</t>
  </si>
  <si>
    <t>bc77053a-ee09-4c3f-8e80-32723520266f</t>
  </si>
  <si>
    <t>d007e40b-9965-41b1-bdc7-06196ada6280</t>
  </si>
  <si>
    <t>e561e903-17c9-4c99-82de-9d5e9dbcfd6a</t>
  </si>
  <si>
    <t>58abc050-7b85-4e6c-a48d-4ef353165ac3</t>
  </si>
  <si>
    <t>8c63b126-1d83-4963-9386-3a28c250d1ec</t>
  </si>
  <si>
    <t>5e1e9987-5c9c-4a0d-b7ac-97c2f70b70b2</t>
  </si>
  <si>
    <t>66c0d434-8a83-4922-bbec-e880a97c6c5b</t>
  </si>
  <si>
    <t>39378a44-a6b8-4ffb-82c7-ae9a19941b1b</t>
  </si>
  <si>
    <t>10fb7137-3be6-42e9-b7cc-e6e4e195f1c1</t>
  </si>
  <si>
    <t>e0a3ff52-ec57-4214-a504-f523640e5055</t>
  </si>
  <si>
    <t>58e2cfc3-44f0-46f9-99a7-f2f2b7ea2cc1</t>
  </si>
  <si>
    <t>5143abb6-46d7-44dd-a374-8452b7912566</t>
  </si>
  <si>
    <t>9a47881a-f7f4-4cf4-87d7-424b143c3eb7</t>
  </si>
  <si>
    <t>0cea0b4e-dbc8-4f61-9283-4cbb83fe772f</t>
  </si>
  <si>
    <t>9ec2f500-75e7-4562-bf0a-7572300206c2</t>
  </si>
  <si>
    <t>e9fc904e-aa3c-4188-8c8b-b96b7b45f9c8</t>
  </si>
  <si>
    <t>6e50ef81-45e1-4156-81da-db3fef0f72f9</t>
  </si>
  <si>
    <t>bb5d79b9-3d11-49f8-a4e0-4bedb2bd3aad</t>
  </si>
  <si>
    <t>dd555ea0-31bc-468d-9565-76e9e0b01ef9</t>
  </si>
  <si>
    <t>af8584e5-d9b6-4c0d-8037-76500777f052</t>
  </si>
  <si>
    <t>e3f3d793-91a3-4436-ba44-0047d5262db7</t>
  </si>
  <si>
    <t>25f09158-299b-4051-b354-b09bdae5ddd7</t>
  </si>
  <si>
    <t>61794703-bda2-4a1e-aecd-0492daf5d801</t>
  </si>
  <si>
    <t>dd355e7e-b062-4831-aabf-de4c4cc04e81</t>
  </si>
  <si>
    <t>ad26a78e-0e6e-4673-b63f-0ff2c02c69cc</t>
  </si>
  <si>
    <t>933793b5-f7be-475f-b059-412fa0a45d5c</t>
  </si>
  <si>
    <t>b78b9a61-483e-4388-bc8d-9a5ebe7587c3</t>
  </si>
  <si>
    <t>f5fc0ab1-1dd2-4a04-b15e-e552414e49bf</t>
  </si>
  <si>
    <t>60457dd2-0c4c-46a5-ad78-0c71d77cbbd4</t>
  </si>
  <si>
    <t>15187de7-3c82-4de1-af95-4537299d5eb3</t>
  </si>
  <si>
    <t>522e6b07-6543-430d-a00f-92d0a0cdecdc</t>
  </si>
  <si>
    <t>0e05d9ed-97c8-4fb9-8c12-79234aa21e81</t>
  </si>
  <si>
    <t>164447c9-7b4b-4b72-8288-5b6e223c17ed</t>
  </si>
  <si>
    <t>8bb4c3d5-d85b-4104-badc-88c47c3653e2</t>
  </si>
  <si>
    <t>4a9fc691-49c6-4ee7-914c-90010d44d51b</t>
  </si>
  <si>
    <t>23607540-d667-4a1b-afe2-567094922aea</t>
  </si>
  <si>
    <t>3c726d3b-8530-4e43-b966-1ac069e914f7</t>
  </si>
  <si>
    <t>f93e49a5-1b75-4573-9762-5ab08e6bd215</t>
  </si>
  <si>
    <t>01f550c7-ecaa-40d5-86a2-70e778abc4a5</t>
  </si>
  <si>
    <t>afb0c01a-0b5f-4c9c-bb76-dfe6e33b0fa7</t>
  </si>
  <si>
    <t>72ac7917-22cf-4613-9e25-61f8e4b4b99e</t>
  </si>
  <si>
    <t>ec158dee-e828-4d68-b1ae-db91e8da58b5</t>
  </si>
  <si>
    <t>75da806a-5cce-4c02-b08a-482a1ad4a356</t>
  </si>
  <si>
    <t>63f840fe-0111-4368-8e12-956c4b815bf2</t>
  </si>
  <si>
    <t>396977fa-c113-4f9d-8108-642bdee6436f</t>
  </si>
  <si>
    <t>95dc76e4-f26c-4a86-b86b-44a59b84ac9d</t>
  </si>
  <si>
    <t>8f646e6e-76f2-4d2a-868b-d9e7db30c568</t>
  </si>
  <si>
    <t>2d3384bb-0c3a-4059-805a-60a61a3a7ce3</t>
  </si>
  <si>
    <t>cf198771-93fa-45ef-a207-08a11ec0334e</t>
  </si>
  <si>
    <t>62bc8618-9de7-42b9-82c9-a9f86e791bc3</t>
  </si>
  <si>
    <t>e25ee956-b52e-40b6-b5c8-bd7f3851200b</t>
  </si>
  <si>
    <t>985a0f8f-6117-4df3-95ab-d0cf5b44c06d</t>
  </si>
  <si>
    <t>d0ef24aa-bfa5-45b3-980f-8a9df1a1d761</t>
  </si>
  <si>
    <t>13992def-137c-433c-ac5e-5219f3f2c546</t>
  </si>
  <si>
    <t>6fdb5485-9443-4623-ae24-0d5f8ea266d5</t>
  </si>
  <si>
    <t>61125391-bee2-4a00-8a9a-80978a8228be</t>
  </si>
  <si>
    <t>b1c2a4eb-a1b7-4478-9137-d7574e54135f</t>
  </si>
  <si>
    <t>901f0923-9894-4da8-8dff-d845cf7478aa</t>
  </si>
  <si>
    <t>5aba1a76-9e74-469d-bb94-22e68c6308e7</t>
  </si>
  <si>
    <t>983ae7f2-1d3a-454a-93cf-994a3fb369e6</t>
  </si>
  <si>
    <t>64cf13fc-dea4-4f17-b16f-d4e65b89dade</t>
  </si>
  <si>
    <t>d301b110-f272-44cd-bf8e-9b235b688b0f</t>
  </si>
  <si>
    <t>e8464b18-5de2-4ef6-b6de-473a680c936c</t>
  </si>
  <si>
    <t>07a7b144-8f84-441b-8080-b16f1450460e</t>
  </si>
  <si>
    <t>25577ddd-7bde-486f-9dee-357079de2626</t>
  </si>
  <si>
    <t>219fbf06-5962-45b0-9b39-b9fd6cfc5cd0</t>
  </si>
  <si>
    <t>60e1d6a6-6a9a-4116-a6d0-a547571a90e8</t>
  </si>
  <si>
    <t>2e84365a-8d6f-4a02-ba7d-5d2a2ed60f69</t>
  </si>
  <si>
    <t>eaf9c902-76d1-4b05-b5ce-7de95e47d3f2</t>
  </si>
  <si>
    <t>1ff1257e-ae82-4abe-8b2e-3dbda399182a</t>
  </si>
  <si>
    <t>c15dfa1f-65fc-4e7f-9eb0-facf9847d0ba</t>
  </si>
  <si>
    <t>2e45f530-19ed-422d-90f3-75bf2d2507b7</t>
  </si>
  <si>
    <t>28e11ef0-8d78-4e44-8051-6280f40f70b9</t>
  </si>
  <si>
    <t>837fa547-8286-4f94-9def-01546b55abbb</t>
  </si>
  <si>
    <t>7876f54c-a842-4f23-b1c2-2e39893db333</t>
  </si>
  <si>
    <t>5254b5a0-5897-45be-af77-c99139d91d49</t>
  </si>
  <si>
    <t>2c44b11d-92b0-49c0-8981-ede4b4c13487</t>
  </si>
  <si>
    <t>6277a3d3-8592-4c32-8f84-995bd204e894</t>
  </si>
  <si>
    <t>e0b9fd2d-6ee7-4364-92c3-4d1ed45c46d4</t>
  </si>
  <si>
    <t>3e6e4980-3369-47b0-9041-5fd4ffb47fec</t>
  </si>
  <si>
    <t>8b24d6d0-fee2-4df3-be5a-d195b84aede9</t>
  </si>
  <si>
    <t>7b0fc15c-61fa-4399-8608-831e24f9d223</t>
  </si>
  <si>
    <t>eb03b6d3-af72-4e78-aff5-e42402c8f3e6</t>
  </si>
  <si>
    <t>ef6d8274-4e24-4f31-b845-5fe92898b92c</t>
  </si>
  <si>
    <t>bdd33090-9871-433c-af09-e917be1179e6</t>
  </si>
  <si>
    <t>f192e9af-8dde-4f4d-b208-a6a95d6c6fb4</t>
  </si>
  <si>
    <t>a51b320b-436d-439a-a2ce-34f76c849a7d</t>
  </si>
  <si>
    <t>d0182c6b-4c68-4960-9112-d023fd5eb7eb</t>
  </si>
  <si>
    <t>b15621a9-dea2-40f1-bd9e-5b459adfd1ab</t>
  </si>
  <si>
    <t>cfe45d90-9880-4a59-ba6f-3c0327b2bb96</t>
  </si>
  <si>
    <t>578560e0-a8c9-4ba6-8a98-4243e10d0fd1</t>
  </si>
  <si>
    <t>365df12c-1a96-4c92-b311-ccdedfb4b436</t>
  </si>
  <si>
    <t>99c856ed-ac19-4fd3-ae29-06b732cd8b45</t>
  </si>
  <si>
    <t>44f8fe03-3786-4399-bc24-8afa8d7e4046</t>
  </si>
  <si>
    <t>2bc8701f-8709-4a54-bde5-7b8724788a66</t>
  </si>
  <si>
    <t>fa96a5ce-edab-400a-8382-a7c0d2591f45</t>
  </si>
  <si>
    <t>2627e3fe-6064-4390-9c82-c56fafc13167</t>
  </si>
  <si>
    <t>bcdbca6d-0324-4792-b803-279f6dfe6261</t>
  </si>
  <si>
    <t>02cda447-7c6b-496b-a034-8f6dd22f46f5</t>
  </si>
  <si>
    <t>9f1ffab3-c739-41f8-b442-c9a3e84ad910</t>
  </si>
  <si>
    <t>561e30a3-fd35-427a-ac59-3b75668fdd9e</t>
  </si>
  <si>
    <t>736f71bd-0a3a-4a65-b6d9-3cf1221de4b4</t>
  </si>
  <si>
    <t>d3c67496-2201-4c8e-b300-66bbb6394460</t>
  </si>
  <si>
    <t>bdabb687-d120-4c3d-9426-1d12e6b5d711</t>
  </si>
  <si>
    <t>f169a7f5-a4fb-4b85-ad79-d8addce190a0</t>
  </si>
  <si>
    <t>db82f2f6-91f7-404d-9c4a-ceaff5014551</t>
  </si>
  <si>
    <t>6ac1f5d0-8bde-4ed3-a1ab-b9df7952adda</t>
  </si>
  <si>
    <t>aa1f4f6a-c73a-409a-a9bc-73779a8c6c5e</t>
  </si>
  <si>
    <t>05d25822-2023-404e-b4a3-88d7d80bf89f</t>
  </si>
  <si>
    <t>98a8a3e0-d045-48af-96a3-16d62426b463</t>
  </si>
  <si>
    <t>bd0525d1-b8db-4a0d-9e37-eb0743368216</t>
  </si>
  <si>
    <t>15ca8014-0878-4d87-967f-83976348e71f</t>
  </si>
  <si>
    <t>cfe4e8d2-cfc0-4e49-9d9c-40bc031a102a</t>
  </si>
  <si>
    <t>6c680f49-2e1e-4767-b2df-a642693933e5</t>
  </si>
  <si>
    <t>a83c5650-a46f-4b33-9a52-4d37dd47f0ab</t>
  </si>
  <si>
    <t>891ee3da-3448-4800-9446-4d65ef0f890c</t>
  </si>
  <si>
    <t>1b7fceb8-165f-460b-b459-89cb11bfc47a</t>
  </si>
  <si>
    <t>75933624-4465-4388-8f60-fbe153d508c6</t>
  </si>
  <si>
    <t>37875294-e1b6-41c0-9b28-98005fd5167d</t>
  </si>
  <si>
    <t>d12b4e3e-dee7-429c-8e6a-7cf837ff9910</t>
  </si>
  <si>
    <t>125fc6e7-b8bd-427b-bf6b-927e7ec7e07c</t>
  </si>
  <si>
    <t>c90a3235-0b50-4565-9ffd-1e182370eea1</t>
  </si>
  <si>
    <t>446420ad-bf9a-4358-9484-2227c15bdeb7</t>
  </si>
  <si>
    <t>4ec7b569-6fe3-4f39-b2cb-72830365586d</t>
  </si>
  <si>
    <t>c222b10c-cbd3-4de0-a163-3f0202dfa273</t>
  </si>
  <si>
    <t>3dc0f2a9-f341-4f1c-8027-a678378c1bb7</t>
  </si>
  <si>
    <t>e71f1af5-1801-4f6b-b39d-1bfd2467381b</t>
  </si>
  <si>
    <t>1d07f336-4fdb-49d1-b505-19f838ff51dd</t>
  </si>
  <si>
    <t>2d737517-17dd-4cfa-8add-d8f757732ad8</t>
  </si>
  <si>
    <t>dc4f38bc-0a40-4bb1-8b4f-cb1d7cb87e56</t>
  </si>
  <si>
    <t>fd7faa81-5b2f-4474-8061-6c32a8b76446</t>
  </si>
  <si>
    <t>3d9dbbda-67f4-4867-a593-268932bd57b7</t>
  </si>
  <si>
    <t>30b56eab-f81d-4366-b5b4-0f62f5713520</t>
  </si>
  <si>
    <t>9cc6ec20-9c9d-420c-822f-335a606167bd</t>
  </si>
  <si>
    <t>cfec597e-6035-4af8-917d-505f9795e0e8</t>
  </si>
  <si>
    <t>0713d1f1-33ed-49a7-b12d-7dab4828177a</t>
  </si>
  <si>
    <t>a03d37d6-2eba-4370-951e-1e3620dd2abb</t>
  </si>
  <si>
    <t>b59254a2-7f4f-4d6c-896a-c5e0c0dd98f4</t>
  </si>
  <si>
    <t>6df975fd-1687-4ab1-aa0d-7c1afefe03f7</t>
  </si>
  <si>
    <t>b1f90639-4142-4a9c-94f0-e2fdf4aa9326</t>
  </si>
  <si>
    <t>3ec1b75e-94c1-4e6d-8c77-da5b83b0b7a9</t>
  </si>
  <si>
    <t>f2de12f1-c5a0-4477-a426-6685641114c1</t>
  </si>
  <si>
    <t>c3e94a6d-d2a2-4629-8ea0-f6b91b0a8d1c</t>
  </si>
  <si>
    <t>c2b96e24-27e0-46ef-95c1-488803fd2e42</t>
  </si>
  <si>
    <t>40622650-c1e9-4851-a417-db055289c15b</t>
  </si>
  <si>
    <t>ecf33532-18a8-4046-b5df-2fb61fc9906f</t>
  </si>
  <si>
    <t>5d2174ec-67df-4afa-afa0-245db3204589</t>
  </si>
  <si>
    <t>f1b1c52a-d967-4fc9-b84f-ece1260d1453</t>
  </si>
  <si>
    <t>69855e37-dd41-4a77-95d2-412bd1e93369</t>
  </si>
  <si>
    <t>f945f2b3-5dab-4eca-a51d-ae4301c76e62</t>
  </si>
  <si>
    <t>06aaa17c-b519-4216-bf5d-3915f43de606</t>
  </si>
  <si>
    <t>ced90c4b-fbb6-46e4-b1a3-ea9264d03af3</t>
  </si>
  <si>
    <t>3978a82e-9589-4653-9a3f-ea49bc0df3c5</t>
  </si>
  <si>
    <t>cba31e65-d95e-42f5-8a39-dd79ad99058c</t>
  </si>
  <si>
    <t>a3b91936-23fd-4eb6-a241-8051b824cf39</t>
  </si>
  <si>
    <t>07fe61aa-4424-4146-a8b0-b3ae5c70fa78</t>
  </si>
  <si>
    <t>227b20d2-2d0a-4410-b166-0ed68cf18400</t>
  </si>
  <si>
    <t>dd8a7c8e-7060-4310-baad-812a032e108f</t>
  </si>
  <si>
    <t>39c5c7b8-cdc8-4f46-ae39-dbefb0add5bd</t>
  </si>
  <si>
    <t>a785113f-0ee2-4315-bea4-c611784bb67e</t>
  </si>
  <si>
    <t>9b758c0e-9b94-4491-a9c7-c4e650792fb8</t>
  </si>
  <si>
    <t>082072ad-d3e5-4956-8b2c-17a12befa9f9</t>
  </si>
  <si>
    <t>71b5842b-02c0-4dfb-a822-3635368f10fa</t>
  </si>
  <si>
    <t>9da3c9af-7041-4e05-b621-285df54090c5</t>
  </si>
  <si>
    <t>ee04b4ce-e207-4e3f-a61f-c3018e61e462</t>
  </si>
  <si>
    <t>e2f5641c-cae5-4e3a-a589-21ec2d160941</t>
  </si>
  <si>
    <t>de51bc18-871c-474b-9937-6cd262395018</t>
  </si>
  <si>
    <t>82df8ba7-3b89-4b28-ad94-d87fd628744e</t>
  </si>
  <si>
    <t>61c190a3-ee42-407c-9314-41367b4a85b4</t>
  </si>
  <si>
    <t>0c6ac768-2112-4011-90f7-40a0dc301bf0</t>
  </si>
  <si>
    <t>acd6c3a0-553d-46da-a795-cee9587caded</t>
  </si>
  <si>
    <t>feedaadc-a6b6-4d0a-9124-9a2c2068b3f6</t>
  </si>
  <si>
    <t>92f19ea0-501d-4176-9d65-151b0b870314</t>
  </si>
  <si>
    <t>2582b421-81e0-4f5f-9405-721945c751e1</t>
  </si>
  <si>
    <t>ed96ef72-3d8a-4610-8484-3afdc3d6ddbc</t>
  </si>
  <si>
    <t>f849ee29-3dae-4313-abe0-f8c92c37070e</t>
  </si>
  <si>
    <t>04259dd2-e32b-4b93-8f42-4e44cbe9116c</t>
  </si>
  <si>
    <t>4bd02199-598a-46a7-9b2e-619deff002dd</t>
  </si>
  <si>
    <t>a1567fc0-44fb-4e80-bff6-22eb96f66f7a</t>
  </si>
  <si>
    <t>782f5e95-d971-4e53-b080-825fb0e8f8fc</t>
  </si>
  <si>
    <t>25036cfa-0125-4bd0-a17d-9238b0f315e5</t>
  </si>
  <si>
    <t>d0523c3d-1de3-4e41-aaff-75ad7e7c3a8b</t>
  </si>
  <si>
    <t>070cd99c-198b-4fea-bd46-feb82a4f3f18</t>
  </si>
  <si>
    <t>61d78058-b325-4c91-b7a6-681b2592554b</t>
  </si>
  <si>
    <t>0e94caa7-7259-4321-83e0-bcfc750d6533</t>
  </si>
  <si>
    <t>398e1454-a6c5-40cf-8bb4-e10da48ae371</t>
  </si>
  <si>
    <t>68b826f9-2ca6-41c0-8326-34e9e8cffa0c</t>
  </si>
  <si>
    <t>35594884-4d14-4748-95d9-a1cb146c26ba</t>
  </si>
  <si>
    <t>755fba21-1be4-47ff-9108-74bf3e392545</t>
  </si>
  <si>
    <t>748e702d-5529-4799-9491-de2845eb2267</t>
  </si>
  <si>
    <t>3fa4edb2-d1f0-4ed7-9cd3-e513d3da20a8</t>
  </si>
  <si>
    <t>083d5672-35ab-42ae-9736-821b8f5b6a24</t>
  </si>
  <si>
    <t>a46b3278-5156-48aa-8fcc-0154c16cdb2d</t>
  </si>
  <si>
    <t>9b912a0d-cab4-43bd-b279-9caa4ee89fb4</t>
  </si>
  <si>
    <t>fa4e69b2-0c56-40f0-ac59-7891b0860b8f</t>
  </si>
  <si>
    <t>c0e1ae94-0f14-47a7-844a-ad4b5fb4c12e</t>
  </si>
  <si>
    <t>3c009b23-c7f0-4283-8d8e-8ad2f77ce499</t>
  </si>
  <si>
    <t>45541c65-99c9-456d-9e1d-484bbebf3bdf</t>
  </si>
  <si>
    <t>187b0189-f180-4596-b311-02b2ac652810</t>
  </si>
  <si>
    <t>107b9eca-fe6a-48a5-b467-26003658f4e4</t>
  </si>
  <si>
    <t>a390f24c-d096-46d6-88ee-717eb5e71282</t>
  </si>
  <si>
    <t>f1dae68b-c046-4617-881c-195a4cae013a</t>
  </si>
  <si>
    <t>94b5acc0-9612-4434-872d-c1aed4fae858</t>
  </si>
  <si>
    <t>427e8643-27c4-40e5-9248-a2aa0b23ad1e</t>
  </si>
  <si>
    <t>a85722b7-2c18-4bd8-94ac-f4be89310e40</t>
  </si>
  <si>
    <t>1681b59d-e4dd-4484-86d9-bde6a4a17014</t>
  </si>
  <si>
    <t>2d9f713f-037c-43be-961c-12aef27b2aef</t>
  </si>
  <si>
    <t>91a6e0ad-9e59-483e-a59b-a75aefd23b36</t>
  </si>
  <si>
    <t>61f8e3ea-9f6a-4f93-9e9a-69b1a976fc32</t>
  </si>
  <si>
    <t>0e4b50a1-d672-47fb-8bab-64df7d21522b</t>
  </si>
  <si>
    <t>2c7cd748-ca1f-421b-bb89-b04f5d386f10</t>
  </si>
  <si>
    <t>641fa5d8-1fb6-4495-9978-098f2d10f926</t>
  </si>
  <si>
    <t>71e0068a-6b94-4a0a-b44d-3a848e8f4bf7</t>
  </si>
  <si>
    <t>d4c6db3b-e0f0-4b0a-8131-b4b0e4f38bd6</t>
  </si>
  <si>
    <t>11ce06f9-a70e-4479-b99a-7b1fb79e07db</t>
  </si>
  <si>
    <t>d274ed97-f054-42c8-9f01-9a66f266144f</t>
  </si>
  <si>
    <t>2b34f92d-dad2-4ecb-a0b5-8979bb103f02</t>
  </si>
  <si>
    <t>16fcbd8b-ffa0-4a3b-8b36-aefc70797b8e</t>
  </si>
  <si>
    <t>76b807a3-5cc8-4d96-9a45-e7b3a62fa9c3</t>
  </si>
  <si>
    <t>2b2b1d9b-8d04-49e4-8122-96710bfb1902</t>
  </si>
  <si>
    <t>7568f30a-e321-4589-8cd8-b61f869d45d2</t>
  </si>
  <si>
    <t>ab2fc27b-e05f-4775-b08c-6173fd04e473</t>
  </si>
  <si>
    <t>daaa0d1b-e7fa-4253-b8e3-8555f54fad29</t>
  </si>
  <si>
    <t>7c84bde4-d3a4-4678-ad10-81b8ce91b6e9</t>
  </si>
  <si>
    <t>c1cb56e5-9793-4db0-aa2f-cbae3a236f59</t>
  </si>
  <si>
    <t>340da087-58b0-4017-8a4b-56e328f6385e</t>
  </si>
  <si>
    <t>ab45d483-969c-4836-b85d-b5ae6fdbb59b</t>
  </si>
  <si>
    <t>00a2bbb0-064c-4e75-8cb6-7f14f8d01636</t>
  </si>
  <si>
    <t>08c345fc-ebf4-4b96-9938-74efd47257d6</t>
  </si>
  <si>
    <t>8cb0b0aa-0156-44a4-88ff-fe28050aad44</t>
  </si>
  <si>
    <t>dddc911a-34d0-4df1-9680-23f387fb6ea1</t>
  </si>
  <si>
    <t>e455c195-3847-4c0b-876b-373d5dc40ec3</t>
  </si>
  <si>
    <t>16522090-2062-4332-b72c-ff95d162125e</t>
  </si>
  <si>
    <t>da450027-e7fa-49a5-b273-f3e95c72a2ad</t>
  </si>
  <si>
    <t>6d244ad2-cd93-42a1-bae5-9b15a822c98b</t>
  </si>
  <si>
    <t>96bcc3f3-b17f-4144-b532-e78629ea961c</t>
  </si>
  <si>
    <t>a75b739c-b514-4fab-83c1-2426470b5668</t>
  </si>
  <si>
    <t>917e89c4-426e-4e52-8451-354d69946881</t>
  </si>
  <si>
    <t>ef802b6c-991e-47e1-82db-71db2afb2cf3</t>
  </si>
  <si>
    <t>0ac1056f-68c8-4bab-8226-35e5ef2693bc</t>
  </si>
  <si>
    <t>6fceef17-7e19-4bce-9b15-09aa006b3488</t>
  </si>
  <si>
    <t>d773030b-bbfd-47af-a49e-79b1d83f8c4f</t>
  </si>
  <si>
    <t>ea69e3e2-774a-4bba-9edf-ef47318b0084</t>
  </si>
  <si>
    <t>3046d102-5f13-45bb-9084-ceeb8e689cf6</t>
  </si>
  <si>
    <t>80e241ac-429c-46d5-bfb1-ccf960ff8c04</t>
  </si>
  <si>
    <t>6e6a6ca7-32c5-4c9b-8db6-6097eb392b38</t>
  </si>
  <si>
    <t>895d0e3e-407e-425b-9394-70e5f1bc29a4</t>
  </si>
  <si>
    <t>afcd8663-7562-408d-a39d-36bcb139866f</t>
  </si>
  <si>
    <t>0423da10-2b81-4b9e-86b8-d558d58adae8</t>
  </si>
  <si>
    <t>07472f75-986b-4fca-90c0-ebd4b796fe07</t>
  </si>
  <si>
    <t>10351e13-0983-4cfd-a57f-ef021618ed2c</t>
  </si>
  <si>
    <t>83ffcfd0-6ed5-4e84-b401-44bcb19a7600</t>
  </si>
  <si>
    <t>7b3d3c49-58a4-460d-9061-d6e197ddf9fe</t>
  </si>
  <si>
    <t>5926df4d-0f72-4daf-a131-04ed6ff7199a</t>
  </si>
  <si>
    <t>04fef7ee-073b-4e37-bd2e-2f7365cf8074</t>
  </si>
  <si>
    <t>97ea166f-e2cd-4d3a-a287-ff7f61f27867</t>
  </si>
  <si>
    <t>357bf918-367c-4b94-9fb7-cd1098cb1cae</t>
  </si>
  <si>
    <t>1ad583fa-7735-4498-83b2-f25d6ef025f8</t>
  </si>
  <si>
    <t>fd6a0516-b55f-42ee-b91a-e3b20a1cd5a4</t>
  </si>
  <si>
    <t>c1448021-0def-4b39-8395-0aed8ff1ecf1</t>
  </si>
  <si>
    <t>b4feaed6-a3f5-41fa-86b6-54413c2ca831</t>
  </si>
  <si>
    <t>2c4538ec-aeba-4f3f-91a1-27ac809cfd6f</t>
  </si>
  <si>
    <t>6fb4dd4f-ad4b-40c1-99a5-28006bd63701</t>
  </si>
  <si>
    <t>37923a73-fe52-44b4-8fa4-b5dc232e8c61</t>
  </si>
  <si>
    <t>13b4966e-4b0f-4a83-a629-cf206e331bb8</t>
  </si>
  <si>
    <t>9ee4e094-a5e4-4564-b68d-8a70bfeeaaa3</t>
  </si>
  <si>
    <t>9dddccc6-abe6-42ca-aff7-6c1f25815c3e</t>
  </si>
  <si>
    <t>f19ea178-57a2-49d3-a450-364d764b8f02</t>
  </si>
  <si>
    <t>78d3683f-a4c9-4d43-8101-b2a9249dc0c4</t>
  </si>
  <si>
    <t>d4adf904-66f4-455e-aa92-ffb4657c2b80</t>
  </si>
  <si>
    <t>3b873945-55c0-42f7-bfab-4e2667f81c32</t>
  </si>
  <si>
    <t>805ee814-27a4-416d-a652-3612dd2af833</t>
  </si>
  <si>
    <t>2f10ed8a-0d8c-4879-83aa-932fe9ae536d</t>
  </si>
  <si>
    <t>73656985-3046-4b24-91fd-978dc3941020</t>
  </si>
  <si>
    <t>8aa10f74-2091-4e13-b44a-0c3b223daaa3</t>
  </si>
  <si>
    <t>28a3d4e3-a458-4954-b07a-12b2eb7173e0</t>
  </si>
  <si>
    <t>3de5c0b1-dc9e-4e76-ba11-f1f305c64fac</t>
  </si>
  <si>
    <t>08c0d5d7-527b-4f3c-94a3-dd4ec561d096</t>
  </si>
  <si>
    <t>db6f0d43-cb4a-457d-96f6-fd3375444e10</t>
  </si>
  <si>
    <t>f75bf54d-4ae2-4da9-9253-a36c9d96a197</t>
  </si>
  <si>
    <t>9547d95f-d235-40fa-94c3-9b1e9cb390d7</t>
  </si>
  <si>
    <t>8750ed64-3456-446f-854b-dffd86582fce</t>
  </si>
  <si>
    <t>29dc80d1-b378-481e-93d6-b1fb4168d804</t>
  </si>
  <si>
    <t>2ccaccb7-9faa-4a16-92bf-216f05447da5</t>
  </si>
  <si>
    <t>a148fa28-8c26-4661-babd-e7bc56fa4801</t>
  </si>
  <si>
    <t>2c51dc3a-a88b-40b3-a97d-91d798eafba3</t>
  </si>
  <si>
    <t>8303d7c9-7296-47b3-9352-46084748d9c8</t>
  </si>
  <si>
    <t>a6a84b22-f4aa-4c4f-a8e1-a6f8868ba42d</t>
  </si>
  <si>
    <t>27b26769-82fa-4042-b34b-f130422c525e</t>
  </si>
  <si>
    <t>71c18842-7beb-4568-802f-f8c58bdb93cf</t>
  </si>
  <si>
    <t>b6344e2b-0fb1-4cd8-a1e2-72086a5de805</t>
  </si>
  <si>
    <t>820154d8-67f2-483f-87d9-7d2085fb5fa2</t>
  </si>
  <si>
    <t>a98debfe-126b-4927-97c4-6ee92b456872</t>
  </si>
  <si>
    <t>ec037b25-158d-4965-b8b2-7c503684ab4d</t>
  </si>
  <si>
    <t>2155f685-9991-4a43-a44b-d8d629c99ec8</t>
  </si>
  <si>
    <t>45f49aa7-4d8d-4851-9b52-673204d12e6d</t>
  </si>
  <si>
    <t>862588c1-5ece-43e0-b930-20b06550bc45</t>
  </si>
  <si>
    <t>36fcbc42-0c79-4ba7-8448-eefd89901fa3</t>
  </si>
  <si>
    <t>b29b3857-5dc6-4baa-bf61-dfff99c0886c</t>
  </si>
  <si>
    <t>6f3f2dde-931b-4fe5-bbac-97b0c030041f</t>
  </si>
  <si>
    <t>6927f145-f762-4691-ab0d-9865ecb90e48</t>
  </si>
  <si>
    <t>97fb70f6-f7cf-4d19-a680-1196c5fc92b3</t>
  </si>
  <si>
    <t>65f98fde-82e6-4ad6-9dc9-6d8c4d15c3e7</t>
  </si>
  <si>
    <t>5e0bf772-ab40-48d9-adbc-f9c880942857</t>
  </si>
  <si>
    <t>44caa0c1-a9ec-4ef3-be67-719673139fcf</t>
  </si>
  <si>
    <t>e5cc2ff7-bda1-4f75-9faf-b6ef56e614cd</t>
  </si>
  <si>
    <t>415bb82e-0834-4a56-b0d8-c0108b7a0bf8</t>
  </si>
  <si>
    <t>e528d976-2bfd-4c81-bedb-d7691c04b277</t>
  </si>
  <si>
    <t>37e5b445-2df4-414b-84bb-7451c5193203</t>
  </si>
  <si>
    <t>69d70d0b-8211-40af-9ce5-37f206b6ae62</t>
  </si>
  <si>
    <t>7f3fcc76-17c8-4242-850c-9e17c7590441</t>
  </si>
  <si>
    <t>c8b8a27a-efba-45f6-ab1d-938cb6e44845</t>
  </si>
  <si>
    <t>5242794d-eb42-4137-bc5d-711cec5e290b</t>
  </si>
  <si>
    <t>552832c4-f241-4a04-aaf0-d78ef4334234</t>
  </si>
  <si>
    <t>464b76b5-a9e1-4819-9768-55af44d02da8</t>
  </si>
  <si>
    <t>2a50f8bc-719e-4c2f-aea2-a4e1c5a61558</t>
  </si>
  <si>
    <t>2fbf985d-28a0-4b30-999a-5ab0ab2999fa</t>
  </si>
  <si>
    <t>ca23573a-43e4-40d0-acf8-d807d1641ed2</t>
  </si>
  <si>
    <t>133fb5b9-73d4-481b-8e1a-ef7c283726d2</t>
  </si>
  <si>
    <t>2bf18a21-eabe-492d-b836-6567b3a95577</t>
  </si>
  <si>
    <t>ffb5f434-54e6-4f82-837a-b0ef8b878b43</t>
  </si>
  <si>
    <t>c40029b3-c27a-48eb-b792-13352c0aea58</t>
  </si>
  <si>
    <t>1543cf18-9854-4af0-8dba-32131e287031</t>
  </si>
  <si>
    <t>aa254575-ed72-4b94-ad9f-84423d586165</t>
  </si>
  <si>
    <t>Kısıklı</t>
  </si>
  <si>
    <t>ed2b02cc-e7e7-49df-b56c-95586ebdb36b</t>
  </si>
  <si>
    <t>21754fd9-ac19-41df-ac5b-34e9a8f76ed9</t>
  </si>
  <si>
    <t>5cea96e4-6695-4e1f-b0e4-4b2ae2e0a3c7</t>
  </si>
  <si>
    <t>fcd483f4-3a8c-40cd-a1b4-431f1cadb9a3</t>
  </si>
  <si>
    <t>c302604f-683b-4c4a-859e-4e886b570cdb</t>
  </si>
  <si>
    <t>5835439b-a385-4780-ae35-617775429da1</t>
  </si>
  <si>
    <t>98be79ee-40bf-47a0-8fb5-23fdb40124f2</t>
  </si>
  <si>
    <t>0f77be9b-b8f7-4d46-8850-b0bbb38f0078</t>
  </si>
  <si>
    <t>30ca9629-5c68-490e-b645-cd661ee2e2bb</t>
  </si>
  <si>
    <t>4c56425c-6cc9-4011-b36c-b9b6d4493856</t>
  </si>
  <si>
    <t>7305fe37-3e9a-42ac-a957-9f3a7eb16488</t>
  </si>
  <si>
    <t>0d32a0d5-7007-458d-ae8d-029500adb6fd</t>
  </si>
  <si>
    <t>7c683924-b4dd-4fc2-8e06-ae78aa119793</t>
  </si>
  <si>
    <t>3eb115e7-3dce-4a6e-8ce9-49a3121093c8</t>
  </si>
  <si>
    <t>ef9ad4f6-0a12-4754-b1e8-81209ce18147</t>
  </si>
  <si>
    <t>4ba9f1e7-2ff6-40b5-bd4b-a57da38ea2ce</t>
  </si>
  <si>
    <t>88cad1d7-d54b-4d98-a3de-3e09bb92d20c</t>
  </si>
  <si>
    <t>4994d9e5-89bf-4fc4-a0aa-df0d0b7c7c0f</t>
  </si>
  <si>
    <t>175206c6-09f5-47b7-94e6-22458f850423</t>
  </si>
  <si>
    <t>307df996-71a7-412a-9038-ab8ef0104bd0</t>
  </si>
  <si>
    <t>e38b043f-4189-4f1c-a8d4-5d88c6492743</t>
  </si>
  <si>
    <t>f6028545-a7ad-4fdd-8e7d-5be6ff10cba0</t>
  </si>
  <si>
    <t>dbb1ee66-7e06-4f02-948b-036c0dc50063</t>
  </si>
  <si>
    <t>c15e5068-e985-434c-8b76-e17e9b370c60</t>
  </si>
  <si>
    <t>2c08f080-fecf-455c-a3cc-5246d85daa6c</t>
  </si>
  <si>
    <t>80074d26-d3a8-4636-be2e-77055c38fc20</t>
  </si>
  <si>
    <t>0d60525e-992a-4c1f-ab6e-231b2ceda3a8</t>
  </si>
  <si>
    <t>94580bd1-b3a8-4000-9dba-cabbb8843f67</t>
  </si>
  <si>
    <t>837df3d0-75bd-4306-8803-9b0c88405f13</t>
  </si>
  <si>
    <t>92a276b0-ec0c-47d6-984b-3ec25cff9426</t>
  </si>
  <si>
    <t>dc98e5d2-82a0-47ad-bd9b-597943fa00b8</t>
  </si>
  <si>
    <t>8fb47cfd-d67d-47c9-bd04-ac936cada67e</t>
  </si>
  <si>
    <t>067cb10e-6a94-45b9-ad45-62fb1d04cb4b</t>
  </si>
  <si>
    <t>a5f68cd1-34ae-4513-b8be-570a5ecd407f</t>
  </si>
  <si>
    <t>d05c0c2c-f91c-4891-afcd-0a88d969408f</t>
  </si>
  <si>
    <t>320db910-480c-41ec-bec1-aa467c422d88</t>
  </si>
  <si>
    <t>9ed70ad7-410f-42c6-bf1e-bba4c0172c02</t>
  </si>
  <si>
    <t>109f5632-27f6-4b45-8f15-a96dd1474a7e</t>
  </si>
  <si>
    <t>142b36d9-dd32-49c5-9176-9f6a165eee0d</t>
  </si>
  <si>
    <t>4efe5e6a-ee18-407f-8cc3-3aad82b49ca5</t>
  </si>
  <si>
    <t>ce2b4d59-b2d8-490e-801d-552b4e2165d5</t>
  </si>
  <si>
    <t>55444e35-488d-4793-b1af-04c18af168a3</t>
  </si>
  <si>
    <t>b149f7ec-cbc2-4319-86f0-1bb5a2208dd5</t>
  </si>
  <si>
    <t>814e64a3-f516-4d98-a862-226512371cda</t>
  </si>
  <si>
    <t>9f160bf4-1cd0-4396-8b2d-be887ac9abe1</t>
  </si>
  <si>
    <t>fd448660-c2ca-49b5-9dae-c09859d30d33</t>
  </si>
  <si>
    <t>2117f3ae-ba5c-4055-bb0d-f1b544c7424d</t>
  </si>
  <si>
    <t>096a0d9a-826d-40e3-99a1-bcc63e002564</t>
  </si>
  <si>
    <t>13c5a4f8-0c1b-4324-9741-24ed3476c7c6</t>
  </si>
  <si>
    <t>7d1dc1a1-1c43-47ce-bfd5-29efd6e7c88c</t>
  </si>
  <si>
    <t>eb70a157-e38c-4850-86f6-a04a30dbe4fe</t>
  </si>
  <si>
    <t>2028aaf8-67c5-4661-a37d-48f754148a16</t>
  </si>
  <si>
    <t>ba19c4ad-c56d-49a2-accc-45af9670f1cf</t>
  </si>
  <si>
    <t>967b3030-b745-47c4-bae4-aecf36ef4d1f</t>
  </si>
  <si>
    <t>f49d6c6e-fe52-420e-9de4-ef2fcb0b3819</t>
  </si>
  <si>
    <t>41509213-3a97-47a8-874a-972bc14bf1d0</t>
  </si>
  <si>
    <t>28fc286b-a257-44c2-8b7c-d8817ce862b8</t>
  </si>
  <si>
    <t>3626a202-6fe8-46bf-b93e-0e6e3860b17b</t>
  </si>
  <si>
    <t>b09c4beb-e521-4dcf-ac1e-05bb0a14df19</t>
  </si>
  <si>
    <t>d95e8366-a088-4641-ba61-1135c955229b</t>
  </si>
  <si>
    <t>d48cc221-fa6c-4d5a-ae4a-734a0de109e6</t>
  </si>
  <si>
    <t>57a77d9e-b109-45cd-aa78-12daf7ac3beb</t>
  </si>
  <si>
    <t>99c9162b-8e6c-4692-9ba7-948bd78ff290</t>
  </si>
  <si>
    <t>10be8548-2381-4acc-8b75-5139cc871906</t>
  </si>
  <si>
    <t>4b08b89e-1a7a-48c8-9326-2de540ab6b6f</t>
  </si>
  <si>
    <t>7de4833a-f852-45f3-8d8e-b6d708f3a4aa</t>
  </si>
  <si>
    <t>7bd5ae46-5dac-458b-a796-861674a6dda5</t>
  </si>
  <si>
    <t>4d8beb40-a51c-43cc-abb7-760db9888f87</t>
  </si>
  <si>
    <t>0f88d6f7-b45f-48bd-bcf3-40951eb1970d</t>
  </si>
  <si>
    <t>39a0f0c1-a070-4b77-9d78-b985fd5718dc</t>
  </si>
  <si>
    <t>bab52ccf-4b53-4640-bcbd-f5fa171e4860</t>
  </si>
  <si>
    <t>198a8e0f-916a-4aab-bde0-827bab7bbc9f</t>
  </si>
  <si>
    <t>68aff87b-01b4-4951-b9c5-599934a18a18</t>
  </si>
  <si>
    <t>19330c26-b829-4dce-a277-cfdd2e91238d</t>
  </si>
  <si>
    <t>5ebda012-1333-4a2f-b677-b4d2e0022c96</t>
  </si>
  <si>
    <t>de8c3a6b-691d-4f03-b8fa-150f922335fe</t>
  </si>
  <si>
    <t>1d059d48-bfcb-4d1a-8855-02d975462b0a</t>
  </si>
  <si>
    <t>0c52d73e-16df-48f0-96a4-b62c489f9a0e</t>
  </si>
  <si>
    <t>518badec-094d-42f5-b555-19e9194d5a6b</t>
  </si>
  <si>
    <t>1aa619e3-3064-4a3d-8351-6cb8eb075af1</t>
  </si>
  <si>
    <t>00a90037-7404-46c4-b25c-e0fd579655e4</t>
  </si>
  <si>
    <t>2bdabfb0-ac24-4b41-a008-5e2a69f16d40</t>
  </si>
  <si>
    <t>29d03599-e865-4e3b-be2d-9bc45cb8ffe7</t>
  </si>
  <si>
    <t>7eee155e-c3a5-4276-8e26-34b5579b0507</t>
  </si>
  <si>
    <t>1f761c66-ee92-475c-901f-21911dacc281</t>
  </si>
  <si>
    <t>4383b640-d5d9-427f-917f-f2c8a4e1d30c</t>
  </si>
  <si>
    <t>d4c387c9-d127-4197-bcec-b6568c34d5d4</t>
  </si>
  <si>
    <t>2eb3d57a-0053-44fd-8363-727626197ddb</t>
  </si>
  <si>
    <t>27358792-638e-4814-9c41-aa8aae9827c6</t>
  </si>
  <si>
    <t>e1c437e1-a103-4422-987c-639013262b54</t>
  </si>
  <si>
    <t>fa430125-9537-4d84-b4be-37c34845ba53</t>
  </si>
  <si>
    <t>5c5990de-dc95-4eb8-9e8e-e959090d8215</t>
  </si>
  <si>
    <t>e3fa7704-82ac-4d61-b3bb-dfa58709beda</t>
  </si>
  <si>
    <t>9b80cca8-798c-42ba-a397-f14af0dda879</t>
  </si>
  <si>
    <t>c06d56c3-a0b8-4570-bb40-3687aa5f3e26</t>
  </si>
  <si>
    <t>57f0fa9c-4641-48c3-ac72-31bcbbac51a1</t>
  </si>
  <si>
    <t>8bd24faf-69ae-42db-8b5b-7af3da3f9906</t>
  </si>
  <si>
    <t>4059e1c8-14ac-4474-8575-4db0490f0781</t>
  </si>
  <si>
    <t>94380354-d407-4119-a086-414dc99294cb</t>
  </si>
  <si>
    <t>6196de0e-d436-46ef-9850-5df6a4db0a61</t>
  </si>
  <si>
    <t>f8bb7aba-824b-4993-a946-034548a464cb</t>
  </si>
  <si>
    <t>41454c5a-2ba1-4b02-a2f2-2fbb31be5259</t>
  </si>
  <si>
    <t>025bebc0-2cba-4343-b910-6abed4a06919</t>
  </si>
  <si>
    <t>1432db48-5b53-4f65-9464-d730650585dc</t>
  </si>
  <si>
    <t>cd7b23ed-da4a-42ec-8cae-7ba93ecd6059</t>
  </si>
  <si>
    <t>f78b6e92-8dfb-4537-ab85-f4f24cf89b44</t>
  </si>
  <si>
    <t>95784d25-4986-420f-966c-bbb3f1d79f38</t>
  </si>
  <si>
    <t>0bdadb59-50b1-40b0-aea9-99d9dbbc337a</t>
  </si>
  <si>
    <t>0c2a2c6e-b75f-4be6-b3a2-b54663520e38</t>
  </si>
  <si>
    <t>4b291e72-a15b-4ebc-93dc-302f3c2a19f5</t>
  </si>
  <si>
    <t>e01255fc-88f8-4822-ad27-eb6532c2a397</t>
  </si>
  <si>
    <t>f027246e-540c-437c-8e37-64e77c6cdf9b</t>
  </si>
  <si>
    <t>252cdec6-b385-4db9-b38a-0dbcc76f7d5f</t>
  </si>
  <si>
    <t>09ff3e7f-a62c-4f52-8ef6-ebeba4367700</t>
  </si>
  <si>
    <t>fd80eda3-64f4-4d1f-b11d-512885d4be20</t>
  </si>
  <si>
    <t>ea11be46-de23-45ac-910f-a2103ffea1f2</t>
  </si>
  <si>
    <t>c1e94318-b22e-4b7e-940f-41c0d0ee9710</t>
  </si>
  <si>
    <t>e3040e92-9da0-4b3b-b3a1-0805b0081a6f</t>
  </si>
  <si>
    <t>3a95a2c5-4413-49af-8e87-5004d8b1906a</t>
  </si>
  <si>
    <t>deea93f2-9239-4596-bb1e-475f5ec0e4da</t>
  </si>
  <si>
    <t>88194514-a2a6-444c-97ac-dca6ca13392f</t>
  </si>
  <si>
    <t>d16fb5f8-0710-4813-83d2-22067e84c1ee</t>
  </si>
  <si>
    <t>c3da0dd2-c849-498f-b1fe-f41b85a12484</t>
  </si>
  <si>
    <t>f36ac66a-7417-4860-b872-0c6ffc3d01dc</t>
  </si>
  <si>
    <t>c294fd3b-d846-4d7a-bd67-af1e9b1da6f3</t>
  </si>
  <si>
    <t>0f37dab9-9b13-44ae-bc5a-1419ee522e6c</t>
  </si>
  <si>
    <t>007de64d-0e79-420e-a7fb-db0e1337c4c2</t>
  </si>
  <si>
    <t>beb6d479-6f3e-4e4c-bbb4-cd72eb59a0fc</t>
  </si>
  <si>
    <t>54e977de-aac3-449d-bc27-b3acd03ea7c8</t>
  </si>
  <si>
    <t>434e793b-b7bc-4f48-875f-44bdf20af178</t>
  </si>
  <si>
    <t>36805448-15c3-4f39-87e2-c8d5648aaa26</t>
  </si>
  <si>
    <t>b94d690f-bd52-4f2a-83e7-20793515073f</t>
  </si>
  <si>
    <t>e62efc0e-376f-45a5-9301-d20ee9a115b6</t>
  </si>
  <si>
    <t>5f19cd79-13bd-4b85-a3e1-41be5d096ef9</t>
  </si>
  <si>
    <t>4f1e9f78-6f64-40e0-8b7a-4982315fb58c</t>
  </si>
  <si>
    <t>7cf23ca8-b66d-4f65-935b-3a99560e6449</t>
  </si>
  <si>
    <t>3f9dea60-c756-4d14-b6bf-25f48e1692b3</t>
  </si>
  <si>
    <t>a178c535-a1da-4185-aa55-116fd130abf2</t>
  </si>
  <si>
    <t>0ba0b77f-e4e4-4428-9505-6263d8c9f56b</t>
  </si>
  <si>
    <t>4d676321-d793-4e24-bc05-767157f2cead</t>
  </si>
  <si>
    <t>9607e9ef-9af1-41e3-8dcd-e07c025545b2</t>
  </si>
  <si>
    <t>2b9a12ba-a16a-4038-aa43-f32a08fa46b7</t>
  </si>
  <si>
    <t>5a8e23a9-5af8-4e2b-8e8b-45c517affc5f</t>
  </si>
  <si>
    <t>860af5fe-5654-4648-90e9-d9890d44a8e4</t>
  </si>
  <si>
    <t>489a410f-f91e-4228-a8c6-1e600ab45795</t>
  </si>
  <si>
    <t>258a4ada-62bc-4595-a439-76a065999e44</t>
  </si>
  <si>
    <t>21c6f294-edbd-4162-9918-6d5b7a69dd5c</t>
  </si>
  <si>
    <t>3ca97cd3-545e-4b5c-952d-971fe4343b1e</t>
  </si>
  <si>
    <t>4ca5d4ee-1aab-4249-aced-40c78a34bac2</t>
  </si>
  <si>
    <t>edadc665-c8bf-4a26-a330-23f8024ee0dd</t>
  </si>
  <si>
    <t>f0cc26d9-38f6-4e5a-8a59-d380552cc014</t>
  </si>
  <si>
    <t>8f6eb58e-baec-4aa2-806a-300394a7cf0b</t>
  </si>
  <si>
    <t>0c3515a3-81d2-4f88-b026-3af8f352dda6</t>
  </si>
  <si>
    <t>1f653153-0b2e-43ef-9986-6a24950eb155</t>
  </si>
  <si>
    <t>cee00ee9-31ef-4354-836f-e03341bd4dc4</t>
  </si>
  <si>
    <t>d109b804-7d84-4390-85fa-3f891d1a2f8c</t>
  </si>
  <si>
    <t>04e5f6fb-9f28-4171-95f3-0df2df83f454</t>
  </si>
  <si>
    <t>d20a1b17-722f-4ac3-87d0-3ce0b925aa6c</t>
  </si>
  <si>
    <t>cff7fa4a-57d3-4296-a16d-741b24c82cf2</t>
  </si>
  <si>
    <t>85e917c6-5910-496d-88da-4681ef281e49</t>
  </si>
  <si>
    <t>82c988ab-09e1-4eea-8423-9ffa8589457a</t>
  </si>
  <si>
    <t>8eb27c0d-b6fd-442b-813e-12ab789acb48</t>
  </si>
  <si>
    <t>566ab524-3c87-45ea-bf3f-a4ad710f2c84</t>
  </si>
  <si>
    <t>83561cfd-bcd8-4674-ae17-4b2c7a0ead96</t>
  </si>
  <si>
    <t>06e81b7a-fdc3-436d-9dac-7b0504d764a1</t>
  </si>
  <si>
    <t>458642fe-a8c4-48c8-9e2f-0a0ba5971d82</t>
  </si>
  <si>
    <t>ade15e90-c411-4e91-942d-c928535de261</t>
  </si>
  <si>
    <t>73cd3964-dd62-4f38-9ca3-58dca79554af</t>
  </si>
  <si>
    <t>fd5f1c78-eccd-4294-820c-e15ab1ff76a9</t>
  </si>
  <si>
    <t>c96b081b-5366-4254-ad09-6cb5dadacd36</t>
  </si>
  <si>
    <t>1e7a873b-5d63-464c-a2a4-ca5c1a0b770f</t>
  </si>
  <si>
    <t>bd50e545-453c-4e6d-932e-ecefe5356bf9</t>
  </si>
  <si>
    <t>4591a087-a1ce-4b21-aa5a-dd99d67b62be</t>
  </si>
  <si>
    <t>b001752d-5b33-4954-bce9-cbcf2b600bd1</t>
  </si>
  <si>
    <t>4ce28403-ecc4-4fc8-a51f-97f8c2398291</t>
  </si>
  <si>
    <t>f2e10ed1-7e96-4241-93a2-3a599130d443</t>
  </si>
  <si>
    <t>6dafce09-1b62-4057-8528-7e4681920109</t>
  </si>
  <si>
    <t>a4441a01-e0a9-458a-8aa8-72654a995d48</t>
  </si>
  <si>
    <t>5a8fdb31-f7af-4801-8310-cb89dd414a9a</t>
  </si>
  <si>
    <t>41002239-9f60-41b1-af49-374ee2692d70</t>
  </si>
  <si>
    <t>b8bb009b-2365-4a2a-a0b9-5c259f6e82c5</t>
  </si>
  <si>
    <t>31ce15f3-6ef5-465f-87da-517c309c86af</t>
  </si>
  <si>
    <t>58f3e4f4-c3f0-4162-a784-b0768ace3009</t>
  </si>
  <si>
    <t>3350e845-f374-4e9b-b56e-dd2ef0d0f879</t>
  </si>
  <si>
    <t>e9c9ba5d-89ef-42af-abea-5c234fc9ae8a</t>
  </si>
  <si>
    <t>fdf6ebe2-dcdd-48ec-a453-1a8ea704821d</t>
  </si>
  <si>
    <t>822313a0-a7f0-4992-b022-ad57cda76908</t>
  </si>
  <si>
    <t>1b52c0e3-e2f6-47ee-b273-6eadcbce5c48</t>
  </si>
  <si>
    <t>922216db-5cea-44e9-9857-6696dc5d788c</t>
  </si>
  <si>
    <t>2d3741b8-6fbe-44fa-8e1a-45c1b24e3a9e</t>
  </si>
  <si>
    <t>ce5e071e-0f4c-4191-a359-0621825fd5a7</t>
  </si>
  <si>
    <t>a5666cdf-33fb-46b0-b577-b5b95e3780c0</t>
  </si>
  <si>
    <t>8f7930cc-70cf-4053-b222-f869169707eb</t>
  </si>
  <si>
    <t>7952bd7f-8d14-4ae9-8796-db38ea7db791</t>
  </si>
  <si>
    <t>cc556853-e677-49e9-81ad-5b02121f22da</t>
  </si>
  <si>
    <t>19b8b814-aa6e-49bb-9865-38f877215d58</t>
  </si>
  <si>
    <t>75ff6a6e-f9ab-496e-808a-ecc072d3d86a</t>
  </si>
  <si>
    <t>d2b2cc82-46cc-4e3b-8b4a-342e272b640d</t>
  </si>
  <si>
    <t>04a24e55-b5c3-4901-b59a-3f1632e3997c</t>
  </si>
  <si>
    <t>3ab113ba-51cd-4aec-8a48-539cb0946b49</t>
  </si>
  <si>
    <t>065e7eb0-73cd-4ba7-a207-59edb20c7ad0</t>
  </si>
  <si>
    <t>1321dec4-ed03-4bdc-870c-8f454872ec99</t>
  </si>
  <si>
    <t>077d85ed-90b1-42c2-bedc-903391a4c513</t>
  </si>
  <si>
    <t>6b61630f-d443-484b-8280-3c17925033cd</t>
  </si>
  <si>
    <t>6d0e28ef-37fd-4be9-98c1-b11fbfd5308b</t>
  </si>
  <si>
    <t>8bb41afa-29b2-42d9-8e78-0a8da7528ec8</t>
  </si>
  <si>
    <t>68eda09d-1e7b-45bd-b61d-17bc445fe762</t>
  </si>
  <si>
    <t>f3a3f685-1faf-4d08-b16e-ccffb002287e</t>
  </si>
  <si>
    <t>624b1be8-e305-4978-b334-0248bbb10d52</t>
  </si>
  <si>
    <t>e83c7a60-c171-4dc9-a617-b77e4ba9f2d8</t>
  </si>
  <si>
    <t>5efa4da7-38be-46d0-ae34-e274595d57e7</t>
  </si>
  <si>
    <t>0c1d8abe-4dc4-4b4b-b101-f127294a61dc</t>
  </si>
  <si>
    <t>d7998678-6316-4958-88ed-142bca9593f3</t>
  </si>
  <si>
    <t>00bfaa53-cb06-41ad-b5d9-1048f84d6373</t>
  </si>
  <si>
    <t>45abfe42-ad03-4368-ba2e-34b4114c7366</t>
  </si>
  <si>
    <t>f527de4d-4d15-420f-9ed4-0fe9dfbef352</t>
  </si>
  <si>
    <t>7846a0e4-42c3-4aa0-8fa7-c555a818c872</t>
  </si>
  <si>
    <t>8c9acbc3-413f-40c6-a839-c7d9dc343ec2</t>
  </si>
  <si>
    <t>756ebc12-6d5f-46d9-b15b-4582ff3d0240</t>
  </si>
  <si>
    <t>f9999814-c21d-4f2d-af40-7298c7dd29fd</t>
  </si>
  <si>
    <t>dd197998-ef87-4399-a4a8-ba6d7b04393c</t>
  </si>
  <si>
    <t>c0bb7766-209a-4100-82f8-ffcb9f91c4f2</t>
  </si>
  <si>
    <t>fad36629-8db2-4900-a0cc-1cca4659df5c</t>
  </si>
  <si>
    <t>a30fb939-9269-443e-b96e-db236cc3c8b6</t>
  </si>
  <si>
    <t>360aeca3-a976-4d8c-8af6-8c7f256de7f5</t>
  </si>
  <si>
    <t>d365c022-4e4d-4759-8b56-efcd0b48a34f</t>
  </si>
  <si>
    <t>77bd7fb5-df26-4989-b2d4-bbafadd4a668</t>
  </si>
  <si>
    <t>86753301-be2c-44c7-914e-d077f34b8b49</t>
  </si>
  <si>
    <t>c862d829-1826-43a4-8772-2c20ce20e8c0</t>
  </si>
  <si>
    <t>b890c809-59c4-4243-9207-a2265dca3860</t>
  </si>
  <si>
    <t>1a3c9104-8eaf-4ea7-adb9-f870461cb905</t>
  </si>
  <si>
    <t>78db4143-710f-44f0-8556-2dc0db407a1f</t>
  </si>
  <si>
    <t>7a2dcbdf-c5a2-4a0f-83d4-087d1a36e54d</t>
  </si>
  <si>
    <t>e69bf967-dcc0-4498-99b0-85153c3701a9</t>
  </si>
  <si>
    <t>6248b315-dc18-44ef-a06f-89025f7547fb</t>
  </si>
  <si>
    <t>5073c92f-d8ba-46c5-acca-786365653c66</t>
  </si>
  <si>
    <t>d3ee8ce4-7675-47ab-b5f1-97feb0213145</t>
  </si>
  <si>
    <t>2250fca8-0ebe-49d5-aa85-5316d07a161b</t>
  </si>
  <si>
    <t>9e90f72a-efc5-492b-b520-84c22acdba82</t>
  </si>
  <si>
    <t>e3b1e2da-83f5-4d5d-bfac-6377ec4aa123</t>
  </si>
  <si>
    <t>0bd4a381-9bcd-41c6-84a6-9393298cd8c6</t>
  </si>
  <si>
    <t>a033448e-da4c-4960-b4e8-38fa08e354a2</t>
  </si>
  <si>
    <t>6596a29e-2048-4ac4-a621-5ca8828dbf71</t>
  </si>
  <si>
    <t>bccdb30a-9094-433c-a61c-607c0d18e726</t>
  </si>
  <si>
    <t>3a0a9200-398b-4070-8dcb-aed948bf821c</t>
  </si>
  <si>
    <t>b6741c71-d985-4ca9-8d1e-547c9f49a205</t>
  </si>
  <si>
    <t>ac12d0cb-2d8b-4406-ac5f-7b001144792c</t>
  </si>
  <si>
    <t>8e5d4bdd-aa0c-463f-8e54-09b88ecd1387</t>
  </si>
  <si>
    <t>689aa9e2-656c-42b5-8220-a8b4c54c2ff8</t>
  </si>
  <si>
    <t>1b994348-e35f-4f48-8be4-e41fd8c827da</t>
  </si>
  <si>
    <t>e3b636d3-e8da-4100-8ff4-2dd51d272937</t>
  </si>
  <si>
    <t>d1302324-ee19-4276-882c-7215953a767c</t>
  </si>
  <si>
    <t>02e2969e-90a6-45b9-b444-bf495efc5592</t>
  </si>
  <si>
    <t>355eea84-3592-4213-9bd6-2842abdfa497</t>
  </si>
  <si>
    <t>b3692cd2-a963-41c8-9bc4-ee2f55084568</t>
  </si>
  <si>
    <t>ef8b04fc-a1f8-4538-ad41-76f41d3b2026</t>
  </si>
  <si>
    <t>f732ad05-5823-4a3a-bc28-0710e5b56c6d</t>
  </si>
  <si>
    <t>02ad605d-0227-41ff-8bb1-388e03859c5f</t>
  </si>
  <si>
    <t>4915a020-d13d-48ef-913b-c0a1396fe4c1</t>
  </si>
  <si>
    <t>b9c78a9f-ede4-4cfd-a885-c703b5531318</t>
  </si>
  <si>
    <t>6d5a7572-daa1-4fb9-9a10-6bde40ab35d9</t>
  </si>
  <si>
    <t>36a9f87a-5878-409a-bec6-8f352a503164</t>
  </si>
  <si>
    <t>8331e87e-b3a7-4b22-b337-722ee060f081</t>
  </si>
  <si>
    <t>842cd4d2-9b83-4557-876b-f1d9025e0cb5</t>
  </si>
  <si>
    <t>8a0a4b31-e5b2-4301-b38b-78b3d9773391</t>
  </si>
  <si>
    <t>c5cc5544-50e9-4f8e-8cb2-3610a55ca9ff</t>
  </si>
  <si>
    <t>15f621fd-b80e-4570-b0ec-88fcffb8c050</t>
  </si>
  <si>
    <t>85563fa6-b14c-4532-82f3-57e3156a3b51</t>
  </si>
  <si>
    <t>6fcd6d17-7d62-48b9-a5ec-1da1e0ccea57</t>
  </si>
  <si>
    <t>959bceed-fe74-4d51-9e5c-64f33cc3602d</t>
  </si>
  <si>
    <t>213bbc4f-2b0b-4dfa-b9c9-445985f7fea8</t>
  </si>
  <si>
    <t>2dc6c857-0349-4cb3-b6ac-7cc44ee6fb3f</t>
  </si>
  <si>
    <t>02bcf77a-4636-4ba4-80e9-f702fc62b832</t>
  </si>
  <si>
    <t>bf628fa6-a2db-4ec2-998f-fc440b59bba2</t>
  </si>
  <si>
    <t>5bed6ca5-fa7b-40af-af11-52d456c0ee93</t>
  </si>
  <si>
    <t>0d10f133-d2ca-4457-bbba-76194109cc07</t>
  </si>
  <si>
    <t>74e967d0-eef3-4cbb-815c-b506b8c5e857</t>
  </si>
  <si>
    <t>b9c6a73a-c3b0-4ff1-8335-e26c8ec8ab39</t>
  </si>
  <si>
    <t>4d4e2e0d-3e50-4d48-9c01-6ea73b912ab3</t>
  </si>
  <si>
    <t>60f3bd41-dee8-4c77-bdfe-0deb9dabff4e</t>
  </si>
  <si>
    <t>d7396ea6-286b-4613-bd42-ab4f903418fb</t>
  </si>
  <si>
    <t>4ffb9dd5-8fae-4480-b1f6-c29d5bc65dd9</t>
  </si>
  <si>
    <t>2c361f7f-a879-4316-8e2e-be1a555f568d</t>
  </si>
  <si>
    <t>0003bcdd-b0e4-4266-92b8-7e06cf24cc02</t>
  </si>
  <si>
    <t>b5e5bd2f-ef15-4843-a41e-d14ab355f05a</t>
  </si>
  <si>
    <t>6615bc1d-e750-4571-a887-99153c65109f</t>
  </si>
  <si>
    <t>13ea541a-eaf9-4a1c-8a92-c51a0e19e7c9</t>
  </si>
  <si>
    <t>0a4d2062-31e3-403d-b744-71aabb1d6f77</t>
  </si>
  <si>
    <t>7b4c5885-5fa1-4236-abf9-0fc544e69be4</t>
  </si>
  <si>
    <t>0285a7b9-3fad-485f-8bd2-68765e05efd5</t>
  </si>
  <si>
    <t>19ace578-5296-4282-8950-c6e5be0e2dba</t>
  </si>
  <si>
    <t>060ed629-b5f3-44a9-86c3-badecb9ae50b</t>
  </si>
  <si>
    <t>281be035-c8d5-45cf-8363-a0f9a50a05d1</t>
  </si>
  <si>
    <t>6e452375-d00b-4f1d-8f90-66b387ba2ffe</t>
  </si>
  <si>
    <t>c164a068-23d2-4d2e-90d3-bf034a1ec114</t>
  </si>
  <si>
    <t>560dd402-b9e2-4785-906d-052f0f3a833f</t>
  </si>
  <si>
    <t>68c9d65b-edd9-4201-ade4-9a51d027929d</t>
  </si>
  <si>
    <t>4bf4675b-0cad-419b-b3e6-01ad94df2506</t>
  </si>
  <si>
    <t>948a4858-5723-433d-94f1-fa67fae4f3ac</t>
  </si>
  <si>
    <t>1d3c9494-7829-4563-9b43-6e481e7b6b08</t>
  </si>
  <si>
    <t>6f876bf5-8105-4268-9855-87bd818bd5b1</t>
  </si>
  <si>
    <t>cd335ae3-50cc-40fb-a654-3bdb0e7618d7</t>
  </si>
  <si>
    <t>0e369778-088a-4d84-ba7d-00b9b5d0bcce</t>
  </si>
  <si>
    <t>b9f9aaa5-1fa6-460f-9e73-9dfb3c25d0fc</t>
  </si>
  <si>
    <t>450c2c38-2d2b-42ef-88c9-be71277eee0d</t>
  </si>
  <si>
    <t>0f4c7f53-e4b7-426c-b80c-9f09f4ebab2f</t>
  </si>
  <si>
    <t>ff540509-6783-45e0-9da8-70989217dd32</t>
  </si>
  <si>
    <t>9863b5d1-b117-43fa-bee5-6d31e8340267</t>
  </si>
  <si>
    <t>6c3bbd78-df6c-4da7-9618-d7ff285c1efc</t>
  </si>
  <si>
    <t>549db781-9e7c-4889-a156-5836002e5bd1</t>
  </si>
  <si>
    <t>9d6883b3-25a9-47d0-9baf-409fe3886fcb</t>
  </si>
  <si>
    <t>ad786ae8-1064-4395-b2c9-e6c0dc888bd7</t>
  </si>
  <si>
    <t>6b41c0d7-56a8-4518-b4a1-c3b02ceb0dbf</t>
  </si>
  <si>
    <t>a25e8b9d-3200-40cb-bdd7-70c1198e7d05</t>
  </si>
  <si>
    <t>aff0d62c-b68e-410c-b165-25490f202cbc</t>
  </si>
  <si>
    <t>3ba19452-0e4d-4748-9b75-bd6d0f2af7a5</t>
  </si>
  <si>
    <t>d0b25721-4f45-4cfb-893f-5bce5173d642</t>
  </si>
  <si>
    <t>6334f344-b0ac-4571-8847-2493be93c6ac</t>
  </si>
  <si>
    <t>23feb2a7-e227-4328-a93e-08aba96159ad</t>
  </si>
  <si>
    <t>2b48e308-1ac0-410e-b285-a6a9a21de98c</t>
  </si>
  <si>
    <t>1c28fa12-c642-4206-b636-404e1e3d5287</t>
  </si>
  <si>
    <t>b6308c17-701a-4113-9548-104b5fb310bf</t>
  </si>
  <si>
    <t>e98c0e46-9d16-4b44-b330-957510baba56</t>
  </si>
  <si>
    <t>7ef15abe-57cd-4f13-9671-4cac30d06ca4</t>
  </si>
  <si>
    <t>e21567ab-dc78-4195-9a37-5cd1efa3488b</t>
  </si>
  <si>
    <t>a7d7ac97-f5ac-453a-8ef8-afddfe3ddd14</t>
  </si>
  <si>
    <t>e1cd3df3-d94d-4ab7-995c-713ecd6d02f4</t>
  </si>
  <si>
    <t>6c4bb220-8920-40ea-b6f2-a0f106880466</t>
  </si>
  <si>
    <t>6e4dedf9-b516-4b9b-9420-59856d089249</t>
  </si>
  <si>
    <t>01c4a30c-7d1c-4af9-9b58-837e1b2e2c30</t>
  </si>
  <si>
    <t>c755a192-d241-43c6-ac9d-7da44fc5003a</t>
  </si>
  <si>
    <t>6deb1e9e-d8d8-43de-9dbe-76a81f21713c</t>
  </si>
  <si>
    <t>3604935b-ac2e-4fb5-be6e-9593753b3855</t>
  </si>
  <si>
    <t>eb172593-b7b3-4a61-bbd3-e49c8eb7aeb6</t>
  </si>
  <si>
    <t>c6ba3d83-afcd-49a9-94cb-4168f1261037</t>
  </si>
  <si>
    <t>393ebeca-9b37-4353-89b4-ea9839d83b1b</t>
  </si>
  <si>
    <t>c3b989ac-acac-4ea9-be72-2a498ff37df8</t>
  </si>
  <si>
    <t>d00e5ff8-05b1-4035-876a-7367cee8b592</t>
  </si>
  <si>
    <t>d4c9b7cb-b58a-4c15-845d-0f88cd0c0895</t>
  </si>
  <si>
    <t>7b040333-8402-47d5-9e29-daba15cc234f</t>
  </si>
  <si>
    <t>ed97eb13-cdbb-48a9-8146-7f9853fea9e4</t>
  </si>
  <si>
    <t>b9243e87-dc11-4a79-94b8-3cc7b9aab610</t>
  </si>
  <si>
    <t>98fedc4e-5eb0-4b3e-a8b2-b7f576d29d65</t>
  </si>
  <si>
    <t>54363dad-b2f8-4831-888b-5d3c1496d539</t>
  </si>
  <si>
    <t>442c7258-b2de-4866-a8ab-465137361c4a</t>
  </si>
  <si>
    <t>7dc90118-24e1-432d-beaa-ca3db842bd1f</t>
  </si>
  <si>
    <t>169f2537-5526-48e9-b139-f1c2f0daba4c</t>
  </si>
  <si>
    <t>b77d7a75-1972-45d0-b61d-541a3c8ec01c</t>
  </si>
  <si>
    <t>f8728298-abcc-445c-ac66-624480d5b70f</t>
  </si>
  <si>
    <t>1b94cc3d-50e0-426d-9a3f-8776b4aaa669</t>
  </si>
  <si>
    <t>67ab5268-b19e-43bb-ab2c-73c49bdb0030</t>
  </si>
  <si>
    <t>4468fc42-c761-46d9-b891-9595b4d5af18</t>
  </si>
  <si>
    <t>8323971e-0bd7-4a11-a9d4-b6372a24d6f6</t>
  </si>
  <si>
    <t>ef4acf45-7d5b-48e6-8403-08dfaa086f4f</t>
  </si>
  <si>
    <t>45ff4bde-b9b0-44d0-aaa7-9e57cb54d759</t>
  </si>
  <si>
    <t>014e59db-f772-4cc5-ad7e-0219ae40740a</t>
  </si>
  <si>
    <t>0241387c-0e12-4fac-a71d-d4802e335503</t>
  </si>
  <si>
    <t>f7d45309-a1d2-4de6-b3d6-4b797205ce34</t>
  </si>
  <si>
    <t>837fadc5-ce81-43da-92b3-16563f1f3841</t>
  </si>
  <si>
    <t>f7c51d1b-9051-4bd8-8390-58d1d83a2f1b</t>
  </si>
  <si>
    <t>fe595bc8-73ad-4ff6-98fc-9facfc456fe6</t>
  </si>
  <si>
    <t>7fad4f13-fcd1-4a49-a39f-cbfb93879704</t>
  </si>
  <si>
    <t>abaab436-f328-487f-b877-7e91fb96401a</t>
  </si>
  <si>
    <t>1643fd33-9cfb-4383-9213-012f4245652a</t>
  </si>
  <si>
    <t>a0a0a790-74da-476a-8a61-6a2429b83a15</t>
  </si>
  <si>
    <t>12db57ed-17cf-4642-9154-588e2615e2f3</t>
  </si>
  <si>
    <t>cf7a36aa-354a-48cb-926f-c444bbbfca78</t>
  </si>
  <si>
    <t>4bfb500c-1dde-4f61-97dd-18a69de54896</t>
  </si>
  <si>
    <t>f11b53de-0027-40ae-85f9-e35f588571c7</t>
  </si>
  <si>
    <t>4836c159-ad54-4632-8874-e56a79f323fc</t>
  </si>
  <si>
    <t>9212359d-fe73-4d27-a8b5-15716c0979a5</t>
  </si>
  <si>
    <t>6e17f51b-4f30-4b72-87c9-d20395865ee6</t>
  </si>
  <si>
    <t>9948aac6-7617-4641-9e0f-feabb2101e87</t>
  </si>
  <si>
    <t>10e917bf-3bc1-4c6b-9cc5-378b9754e484</t>
  </si>
  <si>
    <t>628b14a2-4642-4d64-82f9-55d7d0d26969</t>
  </si>
  <si>
    <t>44700e2a-4dd9-42d8-ad9b-ceacc9d97a23</t>
  </si>
  <si>
    <t>e0030d27-758c-4d89-8379-b964732c914c</t>
  </si>
  <si>
    <t>5c02b6f8-3219-462a-988f-927df1678c6c</t>
  </si>
  <si>
    <t>22efe60b-3e22-474f-b509-741cb5590822</t>
  </si>
  <si>
    <t>7908ac12-eae6-4070-9a0c-81ceac8be4f3</t>
  </si>
  <si>
    <t>0f24bd00-e0c8-4165-ad17-71fe3ea8b1b2</t>
  </si>
  <si>
    <t>9105dca7-679e-48d6-bd99-3b6c50e451aa</t>
  </si>
  <si>
    <t>7ff1f229-1b00-47b6-b5a8-080c8adb55f0</t>
  </si>
  <si>
    <t>a0791e85-468f-4dfa-b9f8-b0b0a64f3293</t>
  </si>
  <si>
    <t>88a0b1dc-6bf1-4701-a1fb-34caf8a7255b</t>
  </si>
  <si>
    <t>d2969aef-e8eb-443c-91f4-072f9e675e59</t>
  </si>
  <si>
    <t>15255fc9-b09c-4d2f-8629-9d0c3c90b107</t>
  </si>
  <si>
    <t>0f55a749-d7e9-45bc-8f47-c52c128db651</t>
  </si>
  <si>
    <t>75dba20e-3aae-4853-ab2b-2fbd5273c315</t>
  </si>
  <si>
    <t>e57249a6-76c1-463b-8ae4-411dc50b70b8</t>
  </si>
  <si>
    <t>7a87389c-11a2-459b-b115-0d8cf7b4ee40</t>
  </si>
  <si>
    <t>7b32cfd7-2d15-4749-8d57-767b916bf3b7</t>
  </si>
  <si>
    <t>e5083f98-69ea-44c3-b004-34d455614f69</t>
  </si>
  <si>
    <t>1fcc988f-cdfc-4047-8d8c-880563703445</t>
  </si>
  <si>
    <t>d7d0ebb4-f9a6-4f9e-9717-6a293b53420a</t>
  </si>
  <si>
    <t>d9fee727-c5a7-418c-a35f-c72a9c3ab06c</t>
  </si>
  <si>
    <t>17c2da8a-f749-4615-bce2-ce051c26f6ea</t>
  </si>
  <si>
    <t>fc9da5b0-8736-41e7-bba3-5a1d96adc695</t>
  </si>
  <si>
    <t>4101057f-675e-4cef-9714-78dbecc43114</t>
  </si>
  <si>
    <t>e15203ba-e805-46ba-a6b2-4aafe6f0622a</t>
  </si>
  <si>
    <t>dd27b6e6-335f-4300-9ef5-f03979314817</t>
  </si>
  <si>
    <t>617256af-1f62-484b-bbff-6cf444f813e2</t>
  </si>
  <si>
    <t>16fa2343-9a78-4417-8e5b-21decdbfc4be</t>
  </si>
  <si>
    <t>239bfdd9-2c4f-4da3-a3cb-a855a5bbaa1a</t>
  </si>
  <si>
    <t>a2f38e08-7c6c-44d1-8aa5-04d3252c270c</t>
  </si>
  <si>
    <t>83b5a5a3-ce51-41a5-bbfc-a4783d0470b3</t>
  </si>
  <si>
    <t>609be3a2-61b6-4d69-a967-04484ad06ad7</t>
  </si>
  <si>
    <t>e1e064a8-5d54-451a-bd43-1f1416572622</t>
  </si>
  <si>
    <t>7f428814-a683-4a28-8249-67d426efe2c0</t>
  </si>
  <si>
    <t>d24d3c8c-cbd6-454c-953b-7b16810eabde</t>
  </si>
  <si>
    <t>ed85bcb9-f195-43ff-b455-76923282d9b8</t>
  </si>
  <si>
    <t>fb1f14f1-a59f-4156-9083-359a2b61b96e</t>
  </si>
  <si>
    <t>fc1d611d-6809-4609-816f-edc0add03ddd</t>
  </si>
  <si>
    <t>a8ab8fda-693a-4fd0-99e9-b41019d88f43</t>
  </si>
  <si>
    <t>09379cd8-a01e-4cc9-adc6-1bcbade1e1c8</t>
  </si>
  <si>
    <t>023469ac-69d5-4104-9036-279edc117b69</t>
  </si>
  <si>
    <t>cbcce604-d44e-4370-8cbe-9af8dc4a2ab6</t>
  </si>
  <si>
    <t>f774f135-452e-45dd-8a54-bf30aae261b2</t>
  </si>
  <si>
    <t>cb992444-97cc-4d10-b531-9a60ad5af10d</t>
  </si>
  <si>
    <t>5cd7f5f5-9307-4d04-82e4-b65cc3c151ea</t>
  </si>
  <si>
    <t>a2e81ccc-3969-4e68-8b64-4bedb839928c</t>
  </si>
  <si>
    <t>fb671d1e-8245-446f-a985-14097005e31c</t>
  </si>
  <si>
    <t>c795236c-1658-46c7-98b2-15f9a5a193e6</t>
  </si>
  <si>
    <t>4a753713-7d5e-4381-8036-86af6c983f56</t>
  </si>
  <si>
    <t>3399fbdb-75dc-4583-ad52-dee51db5a0a6</t>
  </si>
  <si>
    <t>783b2bae-598d-47bc-a8a1-fca32caace14</t>
  </si>
  <si>
    <t>2f14c2a6-0c27-4b2d-81fc-e395ef240a1e</t>
  </si>
  <si>
    <t>80dd373d-e45c-4d8c-8db5-0411299dc6ea</t>
  </si>
  <si>
    <t>93ab66a3-6f19-41d1-9d45-486dcf6b0270</t>
  </si>
  <si>
    <t>87a88bc4-d09c-4574-a733-6686ae3743d3</t>
  </si>
  <si>
    <t>f12b518a-ca5e-4f35-9e29-b50a760a380d</t>
  </si>
  <si>
    <t>e9ba3b50-20dd-44ea-a405-39f840e66396</t>
  </si>
  <si>
    <t>ac05e331-3963-44e6-8bd9-8588a258d339</t>
  </si>
  <si>
    <t>298b4f74-7845-4140-917f-480809c931d5</t>
  </si>
  <si>
    <t>fba2871a-a7c6-43f0-8ea6-31d16846bfd8</t>
  </si>
  <si>
    <t>bf7f9fea-806a-45f2-ad3b-fc565865f7df</t>
  </si>
  <si>
    <t>50bbd32d-0d6f-4b58-b3b3-b6d5872f7dae</t>
  </si>
  <si>
    <t>5282a164-2245-4d1f-afbe-b1e90b9de72f</t>
  </si>
  <si>
    <t>1f692eb4-caa2-4195-94a0-b0d1636b32c4</t>
  </si>
  <si>
    <t>17ae47bf-bb24-4233-bdb8-6ee0c979a42c</t>
  </si>
  <si>
    <t>471dd829-a66f-4692-aff5-61b3bd55c325</t>
  </si>
  <si>
    <t>50527827-34b4-4b83-83fa-0bfd626ea49e</t>
  </si>
  <si>
    <t>895b61ea-d61f-40b2-b1d1-cb5897972b5d</t>
  </si>
  <si>
    <t>8a42709a-86e2-43a5-a0a3-b4fe78a15f1c</t>
  </si>
  <si>
    <t>b8a87e5e-03a1-4278-9a91-a72b671d240a</t>
  </si>
  <si>
    <t>59c04acb-4c4f-4c85-8dea-df11106aabdd</t>
  </si>
  <si>
    <t>e809dce1-ff5e-478f-926d-001f0552a192</t>
  </si>
  <si>
    <t>ec073c70-d47e-402b-ad20-2c908df861d1</t>
  </si>
  <si>
    <t>9bd4921f-60a1-4221-9a3c-f85b06244964</t>
  </si>
  <si>
    <t>c3a01814-5a87-4232-95f3-5f4c923adf72</t>
  </si>
  <si>
    <t>a5712340-c454-43ea-a864-17e55e162a1e</t>
  </si>
  <si>
    <t>d4fcb77e-0e91-4dc9-a721-ef54c66ad6e9</t>
  </si>
  <si>
    <t>4f402315-dddf-41d8-8ec1-76d4637f596f</t>
  </si>
  <si>
    <t>874a6ef4-87c6-499c-8c1a-f0aae5c58bcb</t>
  </si>
  <si>
    <t>f1ea0a89-73e2-48f7-8f5e-fd5b4af0570a</t>
  </si>
  <si>
    <t>8ac6fef0-8577-4746-a436-7f8972213606</t>
  </si>
  <si>
    <t>4851fac9-1d0d-4e4a-9bca-bfef9151dcd6</t>
  </si>
  <si>
    <t>cb59883f-1042-47c7-adc6-636a371a2560</t>
  </si>
  <si>
    <t>13011bde-66f7-45ca-8fcc-0980fa715533</t>
  </si>
  <si>
    <t>e591614e-7333-43ee-a7af-c1bf3b083ad6</t>
  </si>
  <si>
    <t>5b85abc0-28df-4a38-b3f8-b526301886ba</t>
  </si>
  <si>
    <t>8f050fba-c15a-422a-aa0b-ad636340d91d</t>
  </si>
  <si>
    <t>46932f52-3d44-4716-8483-663010e39d67</t>
  </si>
  <si>
    <t>0154295b-77bd-4613-89a8-c4b706695af7</t>
  </si>
  <si>
    <t>003f9a82-bdca-422d-9113-773fbe7fc0e4</t>
  </si>
  <si>
    <t>e98ac2c7-073d-4c5c-bb1c-68b9234c62ed</t>
  </si>
  <si>
    <t>31805c64-1601-4c30-a6fd-06e654aa4ea8</t>
  </si>
  <si>
    <t>a5a94b61-e1d8-4a8e-8d77-fab7957420d2</t>
  </si>
  <si>
    <t>06e07991-f1ff-4007-8150-9e8d69f66ac9</t>
  </si>
  <si>
    <t>ed32a5c5-7844-43c2-897e-340abb026f44</t>
  </si>
  <si>
    <t>3d7b723f-7769-479d-814d-ba6a53f2090d</t>
  </si>
  <si>
    <t>6957ec77-f646-4db5-8937-913cffa65e77</t>
  </si>
  <si>
    <t>5ee92ecd-4930-4179-9723-7ee985734f29</t>
  </si>
  <si>
    <t>59903363-0248-43c8-af8d-3a3a1c13f196</t>
  </si>
  <si>
    <t>10bbe205-2da8-4d1b-b283-8ccbbb3bbc4e</t>
  </si>
  <si>
    <t>90ea8417-63fa-4671-9446-4631e0740bc0</t>
  </si>
  <si>
    <t>a7aedbde-3d66-48c6-9234-6c00dc0376f3</t>
  </si>
  <si>
    <t>61f13de4-af0d-4637-9919-e29f39814f88</t>
  </si>
  <si>
    <t>cd150fc7-82ec-4611-9a39-d42b3bbf563b</t>
  </si>
  <si>
    <t>68dbd117-5d73-4235-9036-07e9941bcc03</t>
  </si>
  <si>
    <t>f25b2eea-9179-46ec-97ca-17f285f09819</t>
  </si>
  <si>
    <t>9b8ef01d-65c6-4e9b-af17-1aa86ae90ddc</t>
  </si>
  <si>
    <t>6d3ec496-d54f-4f29-bc45-41678fa00017</t>
  </si>
  <si>
    <t>347a0b3f-d58a-4aba-b874-ca84c17ee6a9</t>
  </si>
  <si>
    <t>12b7ddd5-c71b-4d07-a9b9-558f4c2abf7e</t>
  </si>
  <si>
    <t>e4bdda08-f4e2-4fe6-901e-422b34af4b88</t>
  </si>
  <si>
    <t>59996973-d3e2-4d79-b2a6-7c9ee4f7a371</t>
  </si>
  <si>
    <t>80fb358f-ec15-414d-9805-8d5c2558fb2d</t>
  </si>
  <si>
    <t>aaefc258-4198-4b05-8398-3e1741af73f2</t>
  </si>
  <si>
    <t>f168fe05-7ab8-4af8-b2c9-16fbd1a974d8</t>
  </si>
  <si>
    <t>8f378bfe-7b98-47c0-9c8c-80031f0f85e4</t>
  </si>
  <si>
    <t>1dcb01a7-a411-48b6-90f7-ad6c488b4e5f</t>
  </si>
  <si>
    <t>88ca674c-e64d-4916-a574-e65c5d7e74e7</t>
  </si>
  <si>
    <t>0c31af6b-0117-44b5-86b2-69c9a9490716</t>
  </si>
  <si>
    <t>a9f3821a-0c70-4087-99b1-4aa15a596c14</t>
  </si>
  <si>
    <t>9ce01fb1-078b-47ea-896c-63ca56e5571a</t>
  </si>
  <si>
    <t>e20d36d1-d359-4144-86d2-949e380f4973</t>
  </si>
  <si>
    <t>4d992b4e-f9b2-4c3c-80b0-0f82c89ce46c</t>
  </si>
  <si>
    <t>12d37a04-a130-4fc0-bcce-1def74da3842</t>
  </si>
  <si>
    <t>7b9ccd1a-b0bf-4a91-8d5e-2e510a7770a9</t>
  </si>
  <si>
    <t>f20298a1-0557-48a4-a327-8fe1d5b730dc</t>
  </si>
  <si>
    <t>f9217661-7380-4f3d-8d05-5cf1698401bb</t>
  </si>
  <si>
    <t>40686106-3501-474d-84ea-98b33c3c5ecb</t>
  </si>
  <si>
    <t>1d3e4ee5-da9f-40db-82e9-094ee538b66f</t>
  </si>
  <si>
    <t>abe1e935-d8e2-42ac-8c2d-a7d7deb064c6</t>
  </si>
  <si>
    <t>8203eb89-f473-4170-b37e-aa2ab4158983</t>
  </si>
  <si>
    <t>a26918c3-8f25-45ba-9ce9-1333304e1093</t>
  </si>
  <si>
    <t>f8e1f76f-3bd0-41c4-be4b-9717569b43cc</t>
  </si>
  <si>
    <t>006bd9d5-a546-4e6a-95a5-5e3ba1f25df5</t>
  </si>
  <si>
    <t>bc4ea128-406e-455f-96e3-2109718014f3</t>
  </si>
  <si>
    <t>a4337919-51f9-48af-992c-b0bc6ed787ef</t>
  </si>
  <si>
    <t>00e2c9b9-e413-4f4a-9585-4edf4dc22b34</t>
  </si>
  <si>
    <t>2e9fa682-559b-40e5-ada6-34c7f75fc8b4</t>
  </si>
  <si>
    <t>10cd4be4-275c-4b48-a83b-b3851c89fd26</t>
  </si>
  <si>
    <t>7d6be905-cb0c-41c9-a7d6-215ca280e253</t>
  </si>
  <si>
    <t>56d3437b-2ee6-4cce-9c0f-ab79da4fe8ed</t>
  </si>
  <si>
    <t>b4e8acd1-61c4-452b-bbcc-cc20ece666fe</t>
  </si>
  <si>
    <t>a757cb8c-9270-48c6-a534-c3aaad76203b</t>
  </si>
  <si>
    <t>d317f744-a3bd-4d9f-ab4c-826a6a93dd7c</t>
  </si>
  <si>
    <t>0f7f01d7-0f00-48f3-9437-2f3680cdf4e1</t>
  </si>
  <si>
    <t>a16d41d7-86f8-40c3-b6ff-f10fc635b8fa</t>
  </si>
  <si>
    <t>178aad1d-7810-4b50-b026-af32d3316517</t>
  </si>
  <si>
    <t>0df67bb5-3f4d-476d-870c-75ce8eef4ffd</t>
  </si>
  <si>
    <t>f24ef591-1e2a-45d9-a82a-6aab35164b02</t>
  </si>
  <si>
    <t>d30ea941-4847-4c52-89cb-5d2ced212480</t>
  </si>
  <si>
    <t>8c0b9cae-953e-4777-a39e-5be07a8264bc</t>
  </si>
  <si>
    <t>dca6f998-d8fc-468c-a7e8-ed91ad806d85</t>
  </si>
  <si>
    <t>e8a4cfc7-3377-4f32-b343-0ffe7f8c1a5e</t>
  </si>
  <si>
    <t>3147fb11-2439-4919-afb1-6df82e7989f0</t>
  </si>
  <si>
    <t>d55c5232-734c-4c28-b79a-4bc76de9cfaa</t>
  </si>
  <si>
    <t>41f56052-7588-40aa-a26d-11231709c96d</t>
  </si>
  <si>
    <t>3f07d1a5-69e6-468a-aa71-c8015f158ce2</t>
  </si>
  <si>
    <t>038b12a5-c64b-4f66-96ef-d3aa34adda8e</t>
  </si>
  <si>
    <t>464763a4-9fdc-4dd2-a724-a2664122d799</t>
  </si>
  <si>
    <t>55c47a8b-9445-4c2f-bebe-fdc34f13f53a</t>
  </si>
  <si>
    <t>0609817a-ce63-4b78-b69f-13fb8d84ae4f</t>
  </si>
  <si>
    <t>ca77cf36-d192-43c3-a6be-7d571110bcbe</t>
  </si>
  <si>
    <t>de97c5ea-0902-48ed-82a1-98a32e1e6a35</t>
  </si>
  <si>
    <t>0b609fcb-a8cd-4701-b1f6-1a8f6275da96</t>
  </si>
  <si>
    <t>cbfdee74-ecc4-421e-b0e9-1862ef81dcd3</t>
  </si>
  <si>
    <t>100e22c3-bdaa-4dc9-b225-b9c2a0227438</t>
  </si>
  <si>
    <t>c755f135-df7c-4022-a455-74640b8f3abb</t>
  </si>
  <si>
    <t>046379e4-8adc-45fd-96d8-db0b11db3ceb</t>
  </si>
  <si>
    <t>b92af5ca-0cc0-4c59-96a2-b48a1699b0c9</t>
  </si>
  <si>
    <t>7f686357-ee2b-4dfe-92d0-e8c4a456695d</t>
  </si>
  <si>
    <t>34efc27b-a33e-4936-8658-c46f84624c50</t>
  </si>
  <si>
    <t>b174f8b5-1657-4f5a-81f4-6528b3a878f4</t>
  </si>
  <si>
    <t>474b0e0a-aa2a-4b6a-b93d-008c2291a9e7</t>
  </si>
  <si>
    <t>f3cbf51e-5cf4-4067-91c8-647dfdc36c61</t>
  </si>
  <si>
    <t>30d2e842-c7f7-46d1-880c-faa244137027</t>
  </si>
  <si>
    <t>4677daa2-c50f-4597-a313-1a909f3d544d</t>
  </si>
  <si>
    <t>0df70ecd-89fe-49da-8fd3-dd5a9cfddd7a</t>
  </si>
  <si>
    <t>058ed955-6702-40b8-b88e-12bef778fed2</t>
  </si>
  <si>
    <t>0f31cbdd-c218-498c-aef3-adc4958269cd</t>
  </si>
  <si>
    <t>f5764fa7-6284-4168-b622-e9ec46f35398</t>
  </si>
  <si>
    <t>023f7df5-db23-4a6c-989e-68372ede45fc</t>
  </si>
  <si>
    <t>27c58ebe-7a71-4930-80f8-3253071154fa</t>
  </si>
  <si>
    <t>fb8add9d-9acc-419c-ba02-9bc8f99fa82b</t>
  </si>
  <si>
    <t>fcf4a9a9-50c1-4a76-bd9c-91e3c67e3ec9</t>
  </si>
  <si>
    <t>5f5897bd-8751-4bd7-8921-c81bd94eca9b</t>
  </si>
  <si>
    <t>dba4de42-7dbe-4b5b-a4f6-b3740d4e6e62</t>
  </si>
  <si>
    <t>f9bd12ea-8f4e-4265-b88a-d859610a12be</t>
  </si>
  <si>
    <t>7b590351-6ce6-4419-8acb-b2556d1cab80</t>
  </si>
  <si>
    <t>fb3993d7-1d4c-4952-acbe-3bc5aba8e7db</t>
  </si>
  <si>
    <t>9a6c9346-8cee-45c1-a363-fb823f65abe7</t>
  </si>
  <si>
    <t>a7fbf37b-3b7a-47e6-ac41-4c2d7fce0554</t>
  </si>
  <si>
    <t>2c6da18b-b8e2-4368-b83c-cb0290aa4ca7</t>
  </si>
  <si>
    <t>bc06dc69-71b6-44f3-b6a2-d90a433a2d9a</t>
  </si>
  <si>
    <t>775f19d5-1961-4e9d-bee1-0d0800dc3f4a</t>
  </si>
  <si>
    <t>5fd776f1-3962-4189-bb04-8a80b6188726</t>
  </si>
  <si>
    <t>ae0948d0-9f20-4128-bf19-99e07466498e</t>
  </si>
  <si>
    <t>4399eabd-1a4b-4161-9dc2-efdc3d775b53</t>
  </si>
  <si>
    <t>ecd15172-ae2f-450e-a9f3-54c742cbd571</t>
  </si>
  <si>
    <t>e77c583b-8968-4b58-8c66-0f37be298b63</t>
  </si>
  <si>
    <t>73c7b7af-a067-4d77-a13c-f55d136fe6a0</t>
  </si>
  <si>
    <t>56ee0aa4-ace6-4a6c-8584-210eda4bdd36</t>
  </si>
  <si>
    <t>1973d214-40e2-4875-857e-33ca1ee84b43</t>
  </si>
  <si>
    <t>847d4dce-3d3a-4fff-8226-6c2ad7bfb9dd</t>
  </si>
  <si>
    <t>f561f2a2-69ea-41cd-a35d-c2cb6376194b</t>
  </si>
  <si>
    <t>6d2d4756-528b-41a5-9067-bb10f2e682f1</t>
  </si>
  <si>
    <t>a8c4bd69-f554-4739-aa64-0fb5c353084f</t>
  </si>
  <si>
    <t>55acf167-e8a9-445e-ae01-a0d63a0eda60</t>
  </si>
  <si>
    <t>1f6b3a36-6cdb-4109-a4aa-d00495d513f6</t>
  </si>
  <si>
    <t>637e61f5-d309-4545-983e-47b24269aa32</t>
  </si>
  <si>
    <t>17d0df04-427a-4e85-a2e7-660855da3e69</t>
  </si>
  <si>
    <t>67841e7b-ba43-46f0-a8d1-26cd5bbf5a39</t>
  </si>
  <si>
    <t>be9b7631-a0ab-43aa-b1e6-d9dd9648c194</t>
  </si>
  <si>
    <t>147bd73a-e8f9-4dab-92a5-141e877dfda6</t>
  </si>
  <si>
    <t>ff901c1d-f103-47fd-a586-368e1aeeeafa</t>
  </si>
  <si>
    <t>10c52476-9083-4920-93e8-2c78ef600793</t>
  </si>
  <si>
    <t>b8fe14fb-1475-4ba1-8515-c9c8ed3ae754</t>
  </si>
  <si>
    <t>24c06c6f-a3e0-48b6-854a-7bee8e8aa855</t>
  </si>
  <si>
    <t>a2d39034-b028-47af-b36f-a9a4061866bc</t>
  </si>
  <si>
    <t>79a297a2-ed91-40bf-bb6d-bd05ac73b2e6</t>
  </si>
  <si>
    <t>ec497d3c-3942-4202-90a2-9de6e5d5fe20</t>
  </si>
  <si>
    <t>db67e43b-402d-4dea-a100-3f0b4bfbc65b</t>
  </si>
  <si>
    <t>dcfafdb1-b493-45ad-990b-d715fd221ee5</t>
  </si>
  <si>
    <t>26ab82ce-1ba2-437d-bf56-6ce1747e69c4</t>
  </si>
  <si>
    <t>f90404bc-30f5-49ba-8e5c-1067a65ef376</t>
  </si>
  <si>
    <t>fa17c7ba-d587-4722-9ae3-57ef60ff0965</t>
  </si>
  <si>
    <t>35742efa-f0b9-4119-a395-be4cf4f343e5</t>
  </si>
  <si>
    <t>e03f96f5-f8c7-4df1-ac6c-426109ad6204</t>
  </si>
  <si>
    <t>046bd57a-683a-4e96-be30-b1387f9d2a93</t>
  </si>
  <si>
    <t>283a4877-9c11-4664-b516-10c3cb8e53f9</t>
  </si>
  <si>
    <t>8195db56-9327-4ac6-aa93-8407346d51db</t>
  </si>
  <si>
    <t>562d61d5-e25c-4efe-b989-0ec4d80077fb</t>
  </si>
  <si>
    <t>d17aa94a-f9ff-4f60-83d8-82fab2c060be</t>
  </si>
  <si>
    <t>acc5717e-1786-4886-a2a6-fbaa4871c101</t>
  </si>
  <si>
    <t>d29d570d-5513-46d5-aeca-746fc95299e1</t>
  </si>
  <si>
    <t>8b2b8265-48e8-45f2-8b7e-6190ca874ed5</t>
  </si>
  <si>
    <t>f734e59f-f007-4a9f-bf4e-0212918b4e23</t>
  </si>
  <si>
    <t>c333ed0a-d9cf-43c6-9e6e-d2fbe16e99c3</t>
  </si>
  <si>
    <t>33cd05fc-4a85-4d9a-abbc-146ef91cc718</t>
  </si>
  <si>
    <t>04f1ad8a-b115-489a-8dfb-d3f78af96ec9</t>
  </si>
  <si>
    <t>7dd44304-8e4d-4b3e-a8ca-d1c242365658</t>
  </si>
  <si>
    <t>7e8101ee-b989-477b-a0cc-d06deb82ba3c</t>
  </si>
  <si>
    <t>36ffb492-3d80-42c6-9026-9bfa29bba4a7</t>
  </si>
  <si>
    <t>fd1c862f-25a6-4051-a9b5-2776fb28345e</t>
  </si>
  <si>
    <t>817bf3bb-1a67-4c5e-9f69-4b5b59016fb3</t>
  </si>
  <si>
    <t>de98c007-a750-41b7-954e-671934b11456</t>
  </si>
  <si>
    <t>d0a22d3c-43db-4344-8318-56e845430eb0</t>
  </si>
  <si>
    <t>35c4048d-03be-490e-972f-57044f5ea8b4</t>
  </si>
  <si>
    <t>267ff7ad-ef98-4c47-a907-a6a5c2e5ce1d</t>
  </si>
  <si>
    <t>8f57ca37-1bd3-410d-affb-e8d877ac9676</t>
  </si>
  <si>
    <t>3b4fb116-aecd-4ec2-a157-2bb092f1e3a8</t>
  </si>
  <si>
    <t>4709645f-4090-4757-9287-a1c1f14c3af6</t>
  </si>
  <si>
    <t>2ad2cbe1-d3b5-4ce5-beb1-adcc9087a63d</t>
  </si>
  <si>
    <t>727fd9cc-e6fd-45fe-822c-e1446e75b4b4</t>
  </si>
  <si>
    <t>6027c0b6-4278-4120-b994-5ef614c41f74</t>
  </si>
  <si>
    <t>6669566f-9f93-48d0-a159-369c1cee0950</t>
  </si>
  <si>
    <t>5ffe7521-477d-4cb2-adda-9245aa35cdb1</t>
  </si>
  <si>
    <t>6a240dfa-7cb6-42ef-b06e-0ee024ab6e99</t>
  </si>
  <si>
    <t>e3a65c39-a861-4921-9519-69e3f2d7e963</t>
  </si>
  <si>
    <t>317cebe7-7375-40f5-86c3-1b0f09f9b439</t>
  </si>
  <si>
    <t>4a5aaf64-d11e-4f91-8bc1-2aa6867b6cc6</t>
  </si>
  <si>
    <t>cb756234-3dde-4df1-9625-0d7d464930d0</t>
  </si>
  <si>
    <t>792c99aa-803b-4567-afba-6bb1a4d9f127</t>
  </si>
  <si>
    <t>3b70a38d-b5c8-4529-9db7-9f1bf27b81e2</t>
  </si>
  <si>
    <t>9cf759b3-15db-4f1d-a247-cfcd860a6da5</t>
  </si>
  <si>
    <t>2135b25d-fd99-4bbe-abbd-4fbbd1b7ac5c</t>
  </si>
  <si>
    <t>8e42bba9-3dc5-4c43-844a-44837c54e378</t>
  </si>
  <si>
    <t>e1f9f4f9-1a88-4a5e-8d58-ab50275b3425</t>
  </si>
  <si>
    <t>65b75deb-4294-4a54-8c2b-8af46951c25e</t>
  </si>
  <si>
    <t>62e657ae-f480-47f9-8414-0d9f61cca956</t>
  </si>
  <si>
    <t>00a5d575-39d5-4964-8839-60f3a844691f</t>
  </si>
  <si>
    <t>e7a14f88-410e-4b52-bc0f-0f8633dd9cc2</t>
  </si>
  <si>
    <t>f2a926b5-5bea-4be4-9d66-ed1519e09242</t>
  </si>
  <si>
    <t>c5fd2150-63c5-4994-a64e-168a9d8c44de</t>
  </si>
  <si>
    <t>b3d6391a-b755-42dc-a01f-cc2fede4fa24</t>
  </si>
  <si>
    <t>e38a7466-56f4-4c95-99a6-ec45934007b7</t>
  </si>
  <si>
    <t>e4667cef-c19f-46ad-86da-926d931b9012</t>
  </si>
  <si>
    <t>794fe537-6c6c-4f98-9c27-ea5b180fe585</t>
  </si>
  <si>
    <t>89afb44c-3416-4d83-ab35-8c8c933fb6d1</t>
  </si>
  <si>
    <t>75aff142-57e0-4676-8b0a-2f5c58c5641c</t>
  </si>
  <si>
    <t>57bd947e-b343-4cc3-9e8d-87d94b6375bd</t>
  </si>
  <si>
    <t>854459f7-99dc-4827-a2e5-07c6d2c19fe5</t>
  </si>
  <si>
    <t>2f2b5bcb-6cd5-483b-b26d-ded8e7b1e4b7</t>
  </si>
  <si>
    <t>4a5512a8-1883-48a8-a0f1-c717325eb025</t>
  </si>
  <si>
    <t>b20b7eb8-4edb-4fc1-ae03-779386259423</t>
  </si>
  <si>
    <t>1a8ad5eb-4687-4fca-807e-b771042a1f61</t>
  </si>
  <si>
    <t>2d2f5348-f979-4035-93a3-3377c447602e</t>
  </si>
  <si>
    <t>Hacımimi</t>
  </si>
  <si>
    <t>28c00c19-3f51-4ac4-969d-4352f4843604</t>
  </si>
  <si>
    <t>ebd0e367-5f37-4abf-8a1c-5ccab99274e6</t>
  </si>
  <si>
    <t>ac288981-5a65-4b91-9771-db54d76b6903</t>
  </si>
  <si>
    <t>cbf8c7b1-decc-4600-a5ed-6af5c32155b0</t>
  </si>
  <si>
    <t>77476b49-fadf-4851-9b92-c674cee9378d</t>
  </si>
  <si>
    <t>d13b819f-1cc1-4c74-902f-9f00f1283d34</t>
  </si>
  <si>
    <t>59cb6d73-917c-4a32-bb3b-93a0e39f7da6</t>
  </si>
  <si>
    <t>102a32e1-38f5-49ed-8c0d-6ef4c01ae985</t>
  </si>
  <si>
    <t>b3b00efe-dc7c-453f-9a48-6e20844c6d32</t>
  </si>
  <si>
    <t>74f636ce-3477-4f3f-a7f2-1179526361e4</t>
  </si>
  <si>
    <t>23da913b-c36b-471c-b0b2-33c3f411725a</t>
  </si>
  <si>
    <t>03b92684-7e89-4912-85f5-efaf8a910e43</t>
  </si>
  <si>
    <t>03ab9494-0104-40b9-8455-75722c75ef2a</t>
  </si>
  <si>
    <t>31635b53-6084-4989-8b02-2337adedad70</t>
  </si>
  <si>
    <t>7bb77fe7-0dc9-426e-b8f8-db5bd37f3c3e</t>
  </si>
  <si>
    <t>5fdf88c3-27e0-4dba-acea-93776417417d</t>
  </si>
  <si>
    <t>116cee86-23f7-407e-9f2d-0868aec7b095</t>
  </si>
  <si>
    <t>e03ba94a-2414-45ca-8592-d815972828b9</t>
  </si>
  <si>
    <t>10216f2a-2a4c-49e7-9972-51742a63b82c</t>
  </si>
  <si>
    <t>7d89f472-3040-479b-a26c-731300bd1523</t>
  </si>
  <si>
    <t>a17c2ca0-feaf-43aa-8478-f4124f8dfcbe</t>
  </si>
  <si>
    <t>b094a788-cd56-4b03-a343-072ea6f48ec1</t>
  </si>
  <si>
    <t>b31b9a87-e424-4644-ba70-035b34a979c6</t>
  </si>
  <si>
    <t>7d21224a-af9e-4bf0-ac88-1d36ede4706d</t>
  </si>
  <si>
    <t>f08a4c4a-aa2f-4071-9b9f-3deb0e855a0b</t>
  </si>
  <si>
    <t>e002e316-aa5e-48cc-a1df-843b42ca32ba</t>
  </si>
  <si>
    <t>4f274ae9-7978-4cff-a6a1-7026a3828d36</t>
  </si>
  <si>
    <t>53fe9136-7ab9-43b2-b188-fbc97f88ca83</t>
  </si>
  <si>
    <t>7da20332-441f-47c4-9ded-0c56cb6b64fc</t>
  </si>
  <si>
    <t>c895783f-efc9-4579-9a1b-46ac2c300746</t>
  </si>
  <si>
    <t>09807701-5e2f-44c4-8d4e-1bb056f0cb9c</t>
  </si>
  <si>
    <t>1529e9f1-dc41-493f-b499-0fe6875e26a7</t>
  </si>
  <si>
    <t>5398355c-e079-419c-a235-c96d05ca2efd</t>
  </si>
  <si>
    <t>564a3455-5694-493f-8ab8-a12653401e9d</t>
  </si>
  <si>
    <t>8189a082-1d8c-4b07-988c-120aa76913a8</t>
  </si>
  <si>
    <t>751ded1b-9504-4599-abf7-2d8e5125b648</t>
  </si>
  <si>
    <t>962759b7-b123-4b83-9c62-6f5a561ed806</t>
  </si>
  <si>
    <t>47ed717c-d772-4ccf-8a76-63e2a5860691</t>
  </si>
  <si>
    <t>a2a7e5a7-6fa7-41b5-a9d4-522d31c6d2c3</t>
  </si>
  <si>
    <t>babe453b-261b-4b3d-8737-9aa80fbf63d8</t>
  </si>
  <si>
    <t>279c5889-0995-4258-a6d5-fe85c66b0b58</t>
  </si>
  <si>
    <t>bd79078d-a310-4ef0-9bb0-5dcb6c4d4d50</t>
  </si>
  <si>
    <t>58128b66-ca09-43e1-b528-e12df8c682eb</t>
  </si>
  <si>
    <t>3a712a35-264c-4a0c-a572-887682779d84</t>
  </si>
  <si>
    <t>b96f3b13-ce28-40dc-a152-f3fd50d91b78</t>
  </si>
  <si>
    <t>ea1c8161-ab91-4dca-830d-03dad579ea3c</t>
  </si>
  <si>
    <t>88041d5c-3dcf-4d9b-907d-6c869b65672d</t>
  </si>
  <si>
    <t>94b59c8f-39be-4474-9f56-9928db09cac1</t>
  </si>
  <si>
    <t>6fd92513-4501-4160-8082-69df11ad81f2</t>
  </si>
  <si>
    <t>cb9e34ec-d4ca-480c-967f-5d4736873e99</t>
  </si>
  <si>
    <t>252e2a88-f6ae-4447-8992-ae9fb7c39976</t>
  </si>
  <si>
    <t>736e90fd-ed1e-4734-a7c2-b8250b178c88</t>
  </si>
  <si>
    <t>d94f5e5a-31d0-4d1a-a287-189e1689b3ac</t>
  </si>
  <si>
    <t>08d3f1bf-edda-4940-a5ea-07dfcf4f2fc4</t>
  </si>
  <si>
    <t>82fb89ba-92cd-45b1-89d2-9fcff94f5cb9</t>
  </si>
  <si>
    <t>5071e7c9-6585-414a-8a92-ac70aacdf6d6</t>
  </si>
  <si>
    <t>b6b5dcaf-351a-41c4-a2d7-418e1adb1448</t>
  </si>
  <si>
    <t>3ea776e1-0244-42dd-9bfd-b66fe5f15f16</t>
  </si>
  <si>
    <t>25513a41-968f-4b36-9a2f-121d3dd6287b</t>
  </si>
  <si>
    <t>a9a7410d-4a99-4a45-b7f9-a9ba3b956a55</t>
  </si>
  <si>
    <t>86adf77a-fd77-4b1e-a87d-25bcff4d6f9a</t>
  </si>
  <si>
    <t>93ab12dd-a4a0-4efd-b7f8-12cdb5df2af8</t>
  </si>
  <si>
    <t>058fa3e8-c63e-4969-98a3-e726aba59c0c</t>
  </si>
  <si>
    <t>105d77c3-4718-4831-8069-b128da988f9e</t>
  </si>
  <si>
    <t>3455bfd4-bb15-4b91-8f8d-215deedd8a2f</t>
  </si>
  <si>
    <t>2dc63338-4910-42a2-b0c7-86b63912ab4e</t>
  </si>
  <si>
    <t>63767e59-02b5-408b-8f4b-be21193880c7</t>
  </si>
  <si>
    <t>c8d349f5-2dd5-450e-99c1-da25bf8bb0e9</t>
  </si>
  <si>
    <t>69b07168-272d-4d25-a82b-c3363d415de5</t>
  </si>
  <si>
    <t>e0e9e491-b8a1-4701-a3b9-780994b3e3ec</t>
  </si>
  <si>
    <t>f3f969ee-6d91-4cda-88e7-eb71dc6b5a7a</t>
  </si>
  <si>
    <t>b009ecb7-6ef6-4f9e-8b53-66d5454f7b02</t>
  </si>
  <si>
    <t>2c1583ce-49e4-48b8-be17-114069acdfcf</t>
  </si>
  <si>
    <t>5facc9bf-02e2-469e-8a24-a0135e5303f6</t>
  </si>
  <si>
    <t>f35f856c-72fb-4382-9844-84e706e12ab3</t>
  </si>
  <si>
    <t>abead7ee-b83d-4994-98b0-1e0254f5d4e4</t>
  </si>
  <si>
    <t>c977fa2d-49f6-4d67-b444-6d86c4597241</t>
  </si>
  <si>
    <t>34c5da54-ec5c-4e08-a3b5-1006c9adf3c7</t>
  </si>
  <si>
    <t>08761b97-c2f5-4291-b53a-f9e040ccf1b5</t>
  </si>
  <si>
    <t>b402e187-641b-4d71-ba1b-33c13bbe2c66</t>
  </si>
  <si>
    <t>70d769f0-29a1-4906-bc03-870ea9ea33d9</t>
  </si>
  <si>
    <t>e606a558-b6df-4770-8e7a-2bfe49f8a635</t>
  </si>
  <si>
    <t>a350615e-9dc9-4522-ad06-42229e89c3dd</t>
  </si>
  <si>
    <t>9e1f47e7-0ee4-4ef4-9341-2deca1727825</t>
  </si>
  <si>
    <t>f0ea8740-b681-4325-81b8-8179829912ca</t>
  </si>
  <si>
    <t>f53cb6c4-1b6c-4124-a1a2-c5ffb601ffbc</t>
  </si>
  <si>
    <t>ac72b79f-b84a-4d87-89d4-b589371a2200</t>
  </si>
  <si>
    <t>43d3cb31-10ef-4186-afaa-39542cb5d4e9</t>
  </si>
  <si>
    <t>53ebea22-3e5e-49d4-8075-4a3cf68f48a9</t>
  </si>
  <si>
    <t>d05fd8f5-8f9f-4067-bdc2-5d99f70c5046</t>
  </si>
  <si>
    <t>fba38bc2-252a-440a-9e29-0305966417aa</t>
  </si>
  <si>
    <t>ef766558-cca5-46a1-927c-8119b288b90f</t>
  </si>
  <si>
    <t>99b3dc16-c151-4d64-9e2b-f7efe211d7d3</t>
  </si>
  <si>
    <t>a3efd85b-fe94-4ab2-a52c-9861f2d6ac0a</t>
  </si>
  <si>
    <t>82004641-2983-4be7-a630-5ccb2f000645</t>
  </si>
  <si>
    <t>5b78a922-1376-4f6b-be3c-50efcce5e270</t>
  </si>
  <si>
    <t>e02551b6-b616-437f-b198-43481352fa60</t>
  </si>
  <si>
    <t>d674a1d0-5c5e-4cab-8e34-bb4e8044d7bd</t>
  </si>
  <si>
    <t>09e0fb71-6c70-49b2-8375-04b95d0f1cc5</t>
  </si>
  <si>
    <t>22f025f9-17b2-43ae-a50c-9a3769ebd671</t>
  </si>
  <si>
    <t>f8e2b8a8-c1fd-4ea8-8033-2c094ac8df66</t>
  </si>
  <si>
    <t>3ec98ba0-42cf-4c1e-8719-e0060d13dd79</t>
  </si>
  <si>
    <t>1023cf37-3b7d-4800-b0bd-5fec714a2e99</t>
  </si>
  <si>
    <t>15e7d761-bdc8-4d74-b4dd-848ba21e06c8</t>
  </si>
  <si>
    <t>41235c8b-f65f-4905-bef2-8f738077e850</t>
  </si>
  <si>
    <t>2d474a3b-8088-4078-ac97-3451df9501a9</t>
  </si>
  <si>
    <t>432c5525-a72e-4270-aa4c-4d4150fe0457</t>
  </si>
  <si>
    <t>67d410ab-7a30-40f8-b2fb-94b6b8794759</t>
  </si>
  <si>
    <t>c8ec03d2-3bf8-424f-8ad5-5b4e6b2168c7</t>
  </si>
  <si>
    <t>e63e6a6f-3105-44fd-b57b-337add1b7563</t>
  </si>
  <si>
    <t>526efe3d-7020-47f7-8332-5aef9ab13fe5</t>
  </si>
  <si>
    <t>b1dce62d-dbf3-4c9b-84e3-416f065cde97</t>
  </si>
  <si>
    <t>9167b967-b4ed-4c8b-b490-f59f2feb33e3</t>
  </si>
  <si>
    <t>110632ad-78cf-4bdd-9153-f8cff32b1340</t>
  </si>
  <si>
    <t>efd80465-884e-46dd-b6de-6d5ce561d9c9</t>
  </si>
  <si>
    <t>e6d74654-3ba6-4efb-8dcc-c3894fa3bed2</t>
  </si>
  <si>
    <t>830e9198-d41f-42bb-b911-33937c307f7a</t>
  </si>
  <si>
    <t>9f364e45-9500-46c0-93a9-d9f907998f76</t>
  </si>
  <si>
    <t>04861083-d6d9-4222-b670-d09ecdfaa177</t>
  </si>
  <si>
    <t>14faee83-d86d-4966-873c-27e8fe244847</t>
  </si>
  <si>
    <t>6acd612e-a996-482b-829c-4c35fd8b334c</t>
  </si>
  <si>
    <t>812a3da9-4b76-43e4-bdd7-70816d739de5</t>
  </si>
  <si>
    <t>064eafa4-3135-4786-a3cb-f1e885015077</t>
  </si>
  <si>
    <t>df406700-7b7e-4775-893c-6637946cdde1</t>
  </si>
  <si>
    <t>5585b405-de11-4e57-9929-5ed3c3a1a78f</t>
  </si>
  <si>
    <t>703ba437-35b0-4c0a-9b22-86f8d3864efb</t>
  </si>
  <si>
    <t>2b11e8dd-168f-4ea8-852a-7a552cae21f3</t>
  </si>
  <si>
    <t>1a66d7f8-ebdc-4675-88d0-5cdf1c0d4c89</t>
  </si>
  <si>
    <t>812b92a6-4f0b-4d31-996b-b0ed6e1c1578</t>
  </si>
  <si>
    <t>d183f1f8-0358-41ee-af4c-5322e8fb5b3f</t>
  </si>
  <si>
    <t>41b92264-975f-4a41-953e-f314e8b9d612</t>
  </si>
  <si>
    <t>bc5ac64e-701e-4cc6-8664-b72be6cc74bf</t>
  </si>
  <si>
    <t>586d788b-6d19-46df-adbb-5116a18868e3</t>
  </si>
  <si>
    <t>094ebdb7-2f5b-4380-bbd5-703453d9f8ce</t>
  </si>
  <si>
    <t>74e5da05-5bed-4ce8-99e7-15abf4cf89c5</t>
  </si>
  <si>
    <t>4aefffa7-a806-4305-a408-45e542cf17fc</t>
  </si>
  <si>
    <t>29e86ba7-9b92-437c-9219-d7fa25b837eb</t>
  </si>
  <si>
    <t>682dbcc0-5beb-4bc3-8e6b-495adb685525</t>
  </si>
  <si>
    <t>2f901f1f-9d1e-4bb8-bed0-6f84bc10fd82</t>
  </si>
  <si>
    <t>9b3b9731-9dee-4353-bf6f-726d27379ced</t>
  </si>
  <si>
    <t>1b0c8180-e897-454b-bf33-522ee4834756</t>
  </si>
  <si>
    <t>5cad71c3-0c80-411b-8cb6-a30fad7f53bd</t>
  </si>
  <si>
    <t>d51d8da7-be9e-41a9-a8a6-c071029c2e72</t>
  </si>
  <si>
    <t>1ee149be-78d3-41ef-acbb-397f57116686</t>
  </si>
  <si>
    <t>3d09d89a-95a6-4534-9694-c0bbebf829f9</t>
  </si>
  <si>
    <t>4786065a-6d91-4032-94ed-b2c06a7a61ff</t>
  </si>
  <si>
    <t>10e21f0b-14df-45bb-a6e9-dfa453b5c4be</t>
  </si>
  <si>
    <t>0ac2add9-81df-40f8-9e06-53f9f4ab2d26</t>
  </si>
  <si>
    <t>ccf7cf0e-4bfb-44cb-adfd-933d07c3928c</t>
  </si>
  <si>
    <t>2419961c-4a02-4261-9edf-6b053df0b977</t>
  </si>
  <si>
    <t>0723cead-d530-422b-95fa-bbd4af2671ff</t>
  </si>
  <si>
    <t>8d01afb4-6a25-4896-85d2-c2da6f8658d6</t>
  </si>
  <si>
    <t>7ac3c2b9-01ec-47c3-820b-49d812bd248a</t>
  </si>
  <si>
    <t>fa2783ea-39ce-4849-9146-86032d1f55e1</t>
  </si>
  <si>
    <t>ddc90b3e-90a8-4e42-959b-356251dcfc21</t>
  </si>
  <si>
    <t>319f08a4-40ed-414b-9b59-275cc415eca9</t>
  </si>
  <si>
    <t>1b0ffb81-cf7b-42de-8e7f-b9f69561364a</t>
  </si>
  <si>
    <t>1734e679-cf4c-494c-9f7c-82c7bbfcd13f</t>
  </si>
  <si>
    <t>50605e99-6d2f-4075-b940-e5303297a666</t>
  </si>
  <si>
    <t>cd425c10-5166-46e0-b042-85b9ea6a5b42</t>
  </si>
  <si>
    <t>d3cf2473-ad39-4dc8-8ad5-b58f03670f59</t>
  </si>
  <si>
    <t>9901d05c-e8f5-441b-aa7c-fcb53d9371e0</t>
  </si>
  <si>
    <t>af74f0e1-c3c4-4873-b77a-949603cf9fc3</t>
  </si>
  <si>
    <t>502bbcd5-7099-456f-866e-3dd43842a088</t>
  </si>
  <si>
    <t>31df9e53-6ef5-41ea-90a3-4611b71db6c6</t>
  </si>
  <si>
    <t>3c8bfb1f-457e-4402-9371-9aa71cfb1fc8</t>
  </si>
  <si>
    <t>9a6c6d1f-f9ed-4a47-b114-3fb3db6596ff</t>
  </si>
  <si>
    <t>1918e4a0-cbe8-434d-bbdc-591f8d24b87e</t>
  </si>
  <si>
    <t>1b36face-ed3f-4d05-9866-90f7620db091</t>
  </si>
  <si>
    <t>a10c7795-b783-490b-baa5-89038cc92e7a</t>
  </si>
  <si>
    <t>4e6536b9-981c-4763-b9c2-a15390ed57da</t>
  </si>
  <si>
    <t>caa9e4c5-5c4a-49e5-a4ad-8108b10e847a</t>
  </si>
  <si>
    <t>e37609ec-37aa-422b-8940-80ffa978feed</t>
  </si>
  <si>
    <t>8f98a40e-05ff-4586-927b-eec5e4b38a48</t>
  </si>
  <si>
    <t>b8c18256-ff43-4222-8c6f-630447aab92d</t>
  </si>
  <si>
    <t>c97b100a-f583-4524-a554-f9db62c74544</t>
  </si>
  <si>
    <t>a1979368-b4c4-4997-8148-70c1355b06e7</t>
  </si>
  <si>
    <t>d44eef4e-ca51-4f3a-9574-22f221e75d91</t>
  </si>
  <si>
    <t>733fb76e-431f-4ad8-b70e-86399d9e0eb5</t>
  </si>
  <si>
    <t>956d9bf2-58c4-40a2-b9c0-0147ccd06277</t>
  </si>
  <si>
    <t>320ea8cd-36a5-4549-ad3f-6a9742ddb707</t>
  </si>
  <si>
    <t>9d4877f2-3b38-485a-b35f-86efe5c5bf1c</t>
  </si>
  <si>
    <t>bcd376b8-079b-4469-9973-01e04a4c38d2</t>
  </si>
  <si>
    <t>dcc530a3-bdc1-494f-86c1-0f77b988ec51</t>
  </si>
  <si>
    <t>8d19f1c2-2e03-4c82-9d55-6df020986f8a</t>
  </si>
  <si>
    <t>042e1264-0f7f-4bd9-a6f3-f3a0400a6aa7</t>
  </si>
  <si>
    <t>2473a138-24e4-4e87-89ce-c437165332ee</t>
  </si>
  <si>
    <t>02505633-5f52-4382-af00-91dfb2a5b0db</t>
  </si>
  <si>
    <t>b8e7fefe-6a0c-4d71-9d2b-2387f207f36e</t>
  </si>
  <si>
    <t>75cd7d56-8e06-4305-99d6-65fcc987b124</t>
  </si>
  <si>
    <t>58ce55e6-cdeb-4b7a-b08a-1e838f3d4233</t>
  </si>
  <si>
    <t>c36e09a3-8c22-48ef-a055-2f92ee4bcb67</t>
  </si>
  <si>
    <t>95428ac6-c854-4e79-b41c-950367ae0944</t>
  </si>
  <si>
    <t>f603cc4b-20f9-4fbc-a9e7-76b79355f17d</t>
  </si>
  <si>
    <t>976a1492-2f1b-4299-b098-01dd926a55d7</t>
  </si>
  <si>
    <t>5cf889ee-c3fb-4662-835c-0ed00aa7cfa0</t>
  </si>
  <si>
    <t>8fa31a18-6a67-46c9-8a11-5fff77126c9a</t>
  </si>
  <si>
    <t>74ebe314-4a2f-4d9f-bd77-ce70962bd5b2</t>
  </si>
  <si>
    <t>44f122c5-9182-4064-b466-8368e899fe42</t>
  </si>
  <si>
    <t>42caa8a8-ad9d-4a02-8789-37d374d22d0e</t>
  </si>
  <si>
    <t>fbae4dfb-53f3-4da3-b0d0-8df18ff0ba09</t>
  </si>
  <si>
    <t>9510d892-d86f-4185-83c2-67da36c4eef5</t>
  </si>
  <si>
    <t>3a389a5f-2fc9-4140-aefd-2ef974ce3bc4</t>
  </si>
  <si>
    <t>0469502b-d97f-4955-ac34-96795a3696eb</t>
  </si>
  <si>
    <t>99702aa3-38dc-4e15-93a1-7ae67c75a9d5</t>
  </si>
  <si>
    <t>38dd1028-ac27-4baa-976a-65c0a69f4c32</t>
  </si>
  <si>
    <t>f781848c-ebd2-4aa4-b258-8c64384dd23c</t>
  </si>
  <si>
    <t>6e543948-1bf3-47e7-9a2f-ee6608d90e33</t>
  </si>
  <si>
    <t>8b51614b-542d-416c-821a-cdc664f22d86</t>
  </si>
  <si>
    <t>66106d0b-271e-40c0-b55d-a62f34ed8706</t>
  </si>
  <si>
    <t>367edb7b-032c-4d60-9664-73690db0c224</t>
  </si>
  <si>
    <t>e02cbd75-0ace-47b0-affc-25aa710c5786</t>
  </si>
  <si>
    <t>1be8ddda-589b-402c-9197-62472ec0ebc5</t>
  </si>
  <si>
    <t>7fc38681-e0b6-4305-8ca8-a7311b52aac3</t>
  </si>
  <si>
    <t>73dabf27-d96f-41d8-93a1-9fc122dd4268</t>
  </si>
  <si>
    <t>4dd1ba99-9731-4d6c-b52f-85e816cf1c47</t>
  </si>
  <si>
    <t>5ef3746c-a2c7-4306-ada0-40525c0fb0b8</t>
  </si>
  <si>
    <t>c874d591-ae44-4d41-b471-6ae99c5198c4</t>
  </si>
  <si>
    <t>4f4104ec-e722-4d4c-913c-e1f94a82cec2</t>
  </si>
  <si>
    <t>f204a492-39da-4157-b71a-e222a514c53e</t>
  </si>
  <si>
    <t>59c800e1-9324-4905-9674-444d8a795c68</t>
  </si>
  <si>
    <t>4778f623-7c7e-4120-b9c9-c54c52f203cf</t>
  </si>
  <si>
    <t>cfbf942a-e9f4-4a6b-babc-93b34babc5d6</t>
  </si>
  <si>
    <t>eb90c18b-797b-416e-93cb-93ab77135bef</t>
  </si>
  <si>
    <t>c0f5c84a-d1db-4448-a0f6-6bb74a2ddf36</t>
  </si>
  <si>
    <t>1c8bc669-85ba-4b03-a1e4-affba287bad6</t>
  </si>
  <si>
    <t>bff2040a-e769-4132-b4d5-c06432d48610</t>
  </si>
  <si>
    <t>e8e62732-9600-4c98-b6e5-3df185321917</t>
  </si>
  <si>
    <t>63576441-1dd7-43b9-b71c-a0e572e53477</t>
  </si>
  <si>
    <t>04d1415f-df52-4012-954b-618c23c65d8e</t>
  </si>
  <si>
    <t>440e533c-6e40-4439-bf44-315b6bcf7462</t>
  </si>
  <si>
    <t>dc5add33-635c-4dd7-9d4c-f6e7a1655193</t>
  </si>
  <si>
    <t>dde7d9b2-0746-4e6d-b7da-3c703073d919</t>
  </si>
  <si>
    <t>483689ed-c57e-4c3b-bde4-ba5a2e01b444</t>
  </si>
  <si>
    <t>a2e3087b-86c7-46a2-9f22-d055ca0775d2</t>
  </si>
  <si>
    <t>68c2503c-b807-4de1-800b-54e0386b1025</t>
  </si>
  <si>
    <t>2da2e79a-e027-4603-850e-de4783b4eae6</t>
  </si>
  <si>
    <t>a079947e-3b2a-4de3-ae39-b64b2142ba89</t>
  </si>
  <si>
    <t>46899841-68f4-42d5-ba13-51cd4a790072</t>
  </si>
  <si>
    <t>eb22b778-630e-4e80-b663-dafb1f89b4af</t>
  </si>
  <si>
    <t>de242f4e-a9a4-4c37-a096-0d42e55a3189</t>
  </si>
  <si>
    <t>84883acc-2168-4b44-a7db-6f67eb8fd830</t>
  </si>
  <si>
    <t>093df548-5ecd-4eff-983b-9f812fa300c4</t>
  </si>
  <si>
    <t>950a20fc-7775-4b25-9f26-3fc22ef079b7</t>
  </si>
  <si>
    <t>45e49d06-1afc-4b11-af39-29bb8ee8b2bd</t>
  </si>
  <si>
    <t>416deae3-3baa-4677-943c-4ceb3621fcd3</t>
  </si>
  <si>
    <t>fe905da9-c315-4c8f-b5d7-e5c758c8875b</t>
  </si>
  <si>
    <t>524148eb-e9af-460b-a8f9-886fe0e255a3</t>
  </si>
  <si>
    <t>fc9b4116-bae5-4f1e-b6d7-6c6fa0480b02</t>
  </si>
  <si>
    <t>e9ccf0f0-5a62-4d3d-955e-94d8def9482b</t>
  </si>
  <si>
    <t>bf1cd3f2-8d76-440d-96a9-c8c614331bda</t>
  </si>
  <si>
    <t>dde0035d-b658-42ea-bc2d-d05ef72d7f96</t>
  </si>
  <si>
    <t>822ed9a9-9ed3-4a85-8ac6-e0d8d21c9f9a</t>
  </si>
  <si>
    <t>1c823659-401e-482e-addf-9573b75a68c3</t>
  </si>
  <si>
    <t>51d4bb70-863f-4bd9-bd43-80a23fb7da53</t>
  </si>
  <si>
    <t>e2a9a223-f495-4797-8299-18c1b2823ae2</t>
  </si>
  <si>
    <t>8f3f3ff2-6cad-4021-a8dc-dd6b1e5d344a</t>
  </si>
  <si>
    <t>abc1a514-d5d3-4d03-b9eb-3742189fe8eb</t>
  </si>
  <si>
    <t>43bd3bb1-af34-4e0b-b90e-59e0e60d77d2</t>
  </si>
  <si>
    <t>d9319ec9-3796-41ca-82e0-3f5cb6f258ea</t>
  </si>
  <si>
    <t>fe19247e-99cb-4682-a40a-46d64da823f8</t>
  </si>
  <si>
    <t>3004496c-ccd8-49ed-9c0d-bac5d3ad09f3</t>
  </si>
  <si>
    <t>4385326a-1a91-4bf9-8a62-853de24e2f84</t>
  </si>
  <si>
    <t>ba5d7c9b-e577-493d-b344-f43d72373a52</t>
  </si>
  <si>
    <t>abbe4af0-6058-4a5e-b102-766424349bcd</t>
  </si>
  <si>
    <t>e0dadc6d-6d35-42bc-a6e1-ac91d588cc20</t>
  </si>
  <si>
    <t>e2dab617-ea10-4b62-8f46-6c2ff41635ab</t>
  </si>
  <si>
    <t>102bbb04-89f6-4488-a9cc-c5777d6d1755</t>
  </si>
  <si>
    <t>d2f4cb4b-cc28-4fff-8ef0-a5087abe821e</t>
  </si>
  <si>
    <t>89c505ef-e81d-4b70-99bc-2dcea8046c6e</t>
  </si>
  <si>
    <t>26a07fad-4beb-4364-9d5d-d34d3cdc37a3</t>
  </si>
  <si>
    <t>f7d9b003-3a11-44db-bc0c-3ddb2f94d638</t>
  </si>
  <si>
    <t>d4232d51-4c58-4733-8dc3-924ff9f67a56</t>
  </si>
  <si>
    <t>c1870f00-1964-4d74-ab20-c1f4e06f5017</t>
  </si>
  <si>
    <t>9bb0b497-b6a2-455b-a387-84800d5fa111</t>
  </si>
  <si>
    <t>6a16b566-d2a2-43f1-bf81-d2367a832ad1</t>
  </si>
  <si>
    <t>4fa69545-3397-4888-9477-087f5f29ee47</t>
  </si>
  <si>
    <t>2a9dae44-57eb-459e-b839-c9e202a723f3</t>
  </si>
  <si>
    <t>d530e4dc-39f2-4f62-8868-25f3543ee328</t>
  </si>
  <si>
    <t>03a0b49b-0fa0-444b-9fa8-7f1e5e66d9cd</t>
  </si>
  <si>
    <t>cc2b1a32-6f1c-4987-a667-beb31e900fb0</t>
  </si>
  <si>
    <t>7bad0105-4689-4507-bd35-e7efccf55cc8</t>
  </si>
  <si>
    <t>a55afc32-a214-496a-b8e5-dc59ff0eb7bc</t>
  </si>
  <si>
    <t>b9afe363-3436-408f-826e-264d4108427a</t>
  </si>
  <si>
    <t>98968da3-e9d6-4c54-a745-76eba508a1a9</t>
  </si>
  <si>
    <t>4e4c3a40-5f74-457d-a8fd-841c73a46afc</t>
  </si>
  <si>
    <t>35409c58-62ff-4db6-95d2-0fbdfda96595</t>
  </si>
  <si>
    <t>4342ba16-fcca-4906-a5b8-f2e39f246d1c</t>
  </si>
  <si>
    <t>dda23600-05d0-4ce5-8f09-944f18f9c919</t>
  </si>
  <si>
    <t>5877dfb8-f8d1-4aa2-9519-226f81c77c07</t>
  </si>
  <si>
    <t>0c0402b7-0e2a-4579-86d2-14e3d250b3af</t>
  </si>
  <si>
    <t>f546b1af-29d1-44a5-9332-902540e256e2</t>
  </si>
  <si>
    <t>16353277-5a05-43ed-b132-db70b5d8b055</t>
  </si>
  <si>
    <t>8309f6ec-94cb-4aa3-bef2-c5f7e6ab8d85</t>
  </si>
  <si>
    <t>1f970a00-dccf-48de-bcbf-b999a65c3c82</t>
  </si>
  <si>
    <t>fd389bec-81cc-4a08-b1dc-3b5d6786c83f</t>
  </si>
  <si>
    <t>777403d1-960d-4218-acba-857626d487a7</t>
  </si>
  <si>
    <t>74ccf608-da03-4516-9cbe-7a51e22de5c9</t>
  </si>
  <si>
    <t>a8195a94-2e1e-4b0c-96ec-dff679f25064</t>
  </si>
  <si>
    <t>a01757f7-5cae-4c2a-9cce-ef8420a315c0</t>
  </si>
  <si>
    <t>b1523d6c-c0dc-44f0-90c2-2a2734b1f0f9</t>
  </si>
  <si>
    <t>a69ede6c-27ab-4d53-93fd-fd25f28a3763</t>
  </si>
  <si>
    <t>abd69124-1036-4d43-ac9d-74a644216e99</t>
  </si>
  <si>
    <t>777188b0-a7cb-4ecf-975d-ae9a51e90ab1</t>
  </si>
  <si>
    <t>8dd6582b-084b-4b3a-98c0-0129b018bd33</t>
  </si>
  <si>
    <t>6d1233a0-3ee9-4775-b8f8-be0da8b65580</t>
  </si>
  <si>
    <t>116cd102-f142-446c-9e2d-5f501ab8ec9c</t>
  </si>
  <si>
    <t>f0f69db3-6ed1-464f-957d-9c2b9c56e60c</t>
  </si>
  <si>
    <t>ca39d0f7-0626-4912-bedf-5a0686b3aa91</t>
  </si>
  <si>
    <t>bec9d8e8-878a-4892-b3b0-096438cc64ef</t>
  </si>
  <si>
    <t>9ad6c673-f106-472e-8cd3-c146817154e0</t>
  </si>
  <si>
    <t>12c8e728-ac57-49cf-aae0-f118e0a231ff</t>
  </si>
  <si>
    <t>276a7837-0569-4aa0-87e6-08cf8c3ca853</t>
  </si>
  <si>
    <t>a0cad06a-046b-4b70-8ce3-5abf80c1dd89</t>
  </si>
  <si>
    <t>8a9cb315-5d24-49ac-b038-c709dd434209</t>
  </si>
  <si>
    <t>4bbae8ce-e50a-4851-9b1e-21483a2397e5</t>
  </si>
  <si>
    <t>320c7f0a-7bd3-418b-ae8c-845a9a275baf</t>
  </si>
  <si>
    <t>ae02ebd5-2727-4fac-943b-8c4d5ed71670</t>
  </si>
  <si>
    <t>443559a7-bec0-4493-b2db-50532c33c258</t>
  </si>
  <si>
    <t>acc288e7-c64e-4e54-825e-b4cc9c4aca50</t>
  </si>
  <si>
    <t>4b195f93-911c-4c94-8a24-bf09e02af8ac</t>
  </si>
  <si>
    <t>94480760-4b05-470c-91be-5eb6e05c9f19</t>
  </si>
  <si>
    <t>95cb16ba-10ca-4006-a631-ef37af92d237</t>
  </si>
  <si>
    <t>8127c393-4023-45f3-a30b-4c644b918da1</t>
  </si>
  <si>
    <t>ce98d5c8-b25a-4797-96b6-3f8d331dd169</t>
  </si>
  <si>
    <t>c782cf73-b0e2-43ed-a829-e6ebb0c42cf7</t>
  </si>
  <si>
    <t>83ee16d5-7eca-449f-86dd-1551b6cf35d2</t>
  </si>
  <si>
    <t>3195f5ce-7616-4cb0-9733-d8fdf4ef99df</t>
  </si>
  <si>
    <t>19009cc6-1465-4867-8752-b98e52cae581</t>
  </si>
  <si>
    <t>2abd9ad7-93db-4474-af88-868229e087a1</t>
  </si>
  <si>
    <t>c7532ce0-c7ec-4468-bfc2-eccc69ff1e85</t>
  </si>
  <si>
    <t>ea3f185f-685a-4ca5-a803-d3fd7e152964</t>
  </si>
  <si>
    <t>d40fd478-78b7-4c27-9a2a-c53a6426922e</t>
  </si>
  <si>
    <t>5ccce103-6c87-41c7-97a5-194ef8783d59</t>
  </si>
  <si>
    <t>b4a093bf-d50c-409e-93d2-68e9760cc872</t>
  </si>
  <si>
    <t>5c734b67-fd6c-4f04-b432-ce45ca49260e</t>
  </si>
  <si>
    <t>4b2e3191-faca-42cb-a329-f591cd98f291</t>
  </si>
  <si>
    <t>5b044184-39ae-475d-bb8d-cf63a4f71a23</t>
  </si>
  <si>
    <t>ac455a7f-22b4-46b8-b4d8-b7fa24c9570d</t>
  </si>
  <si>
    <t>7969049b-59d5-45ad-8385-b3a6d7980239</t>
  </si>
  <si>
    <t>d40049cf-a791-4789-a86c-e52e84a8226d</t>
  </si>
  <si>
    <t>827f146d-7b8e-4e1b-98f0-00426886fef8</t>
  </si>
  <si>
    <t>bb2f3410-151f-4b51-b4a3-192540ad7d74</t>
  </si>
  <si>
    <t>ad01968f-c8b1-4fe9-971b-0902661d3473</t>
  </si>
  <si>
    <t>049aa1a1-4f59-4e67-b4a8-48aadce793fe</t>
  </si>
  <si>
    <t>763e8163-064e-4b59-ba78-bcde318abf0f</t>
  </si>
  <si>
    <t>e20f51bf-6392-4e8a-af4f-66dec306ec94</t>
  </si>
  <si>
    <t>e0fa9a9c-5a18-48ee-8a59-e387d0a7f9ae</t>
  </si>
  <si>
    <t>baa94b62-d158-4f0e-877c-8000d6ea9f5e</t>
  </si>
  <si>
    <t>d4af1de7-6ea9-4c65-a3b8-1b127aac0653</t>
  </si>
  <si>
    <t>76e04f5c-3bac-4e28-afc0-1674738b3338</t>
  </si>
  <si>
    <t>da5b2842-1d9a-4d55-810f-1a1ee2eccebe</t>
  </si>
  <si>
    <t>03f9e074-d326-4c2e-b461-d1c7487a5be3</t>
  </si>
  <si>
    <t>10a7d541-0334-434f-9906-eaf6e7c136df</t>
  </si>
  <si>
    <t>86eb241e-d074-46d1-ac2c-064153dd87e7</t>
  </si>
  <si>
    <t>a9e1649b-5429-4217-a497-b2787ef849ea</t>
  </si>
  <si>
    <t>d2f4e08f-b36a-4f8c-a81f-68b6ae56686a</t>
  </si>
  <si>
    <t>d2424452-d3c2-4bf6-b68d-c83ea5938cf3</t>
  </si>
  <si>
    <t>13e3d28e-1419-4b5a-9741-3c1fe5e46f98</t>
  </si>
  <si>
    <t>dcf31e65-3846-4808-bf94-b8840a710b01</t>
  </si>
  <si>
    <t>11d37bf6-247f-457c-bdd9-2f6c0fe4c2e5</t>
  </si>
  <si>
    <t>b29f3eb5-5d95-4c13-8391-31b2456e7a83</t>
  </si>
  <si>
    <t>93fbb95f-40e2-4e83-b70b-ce95d150e311</t>
  </si>
  <si>
    <t>91815ae5-a927-4503-9f3d-ab0a5af7741a</t>
  </si>
  <si>
    <t>cfcaffca-e99a-4e34-add0-7acb782663ef</t>
  </si>
  <si>
    <t>cebac871-3778-418e-80e2-af04df63576e</t>
  </si>
  <si>
    <t>0489c1eb-71b0-4ae4-add4-613d77b108f6</t>
  </si>
  <si>
    <t>cbb89276-1d3e-495f-bf8a-f2dd5fdd760e</t>
  </si>
  <si>
    <t>b0d3c482-949b-46e8-af18-20f1b2fd563d</t>
  </si>
  <si>
    <t>26787db7-e0aa-4bee-b811-a119125f725e</t>
  </si>
  <si>
    <t>968c3f8b-7fa7-494f-93d6-f2a26978deeb</t>
  </si>
  <si>
    <t>6c7650c8-b1b1-473d-a7c0-e54357968c89</t>
  </si>
  <si>
    <t>7eb1f068-ab7d-4eec-b373-5dd33b5f071e</t>
  </si>
  <si>
    <t>6265aa99-3c12-435b-a58b-179d3e136043</t>
  </si>
  <si>
    <t>a747a932-1d1c-4bda-9251-d3827c1681a1</t>
  </si>
  <si>
    <t>a5f32861-3739-4e23-b509-022a29c8b31e</t>
  </si>
  <si>
    <t>bbf7dc09-4d6f-42d2-8d02-bef5c956c969</t>
  </si>
  <si>
    <t>49f8f5bd-5981-4aab-bc98-1fd006d1a7e5</t>
  </si>
  <si>
    <t>261529f9-fefa-4d3c-b65a-2b170256d4e2</t>
  </si>
  <si>
    <t>025ff38e-8318-4848-b3d4-54b76a04a813</t>
  </si>
  <si>
    <t>d25b164c-5cfa-4770-96a7-9446c99e653b</t>
  </si>
  <si>
    <t>f38bb5ea-b88c-4f0a-aab1-3c115b229202</t>
  </si>
  <si>
    <t>f9cdab6e-fba9-4a8c-afff-320cde112ae9</t>
  </si>
  <si>
    <t>1b78d61b-15a3-4108-a175-d24f735ca390</t>
  </si>
  <si>
    <t>534cfab9-9dc5-45f7-b0de-8e429306e5f6</t>
  </si>
  <si>
    <t>5668eb3c-d787-42f3-b683-739308f18f85</t>
  </si>
  <si>
    <t>97cc4beb-feca-497a-88e6-5ae91650bd72</t>
  </si>
  <si>
    <t>56a264ef-18c8-4ee6-a506-d6138694ff71</t>
  </si>
  <si>
    <t>7dd1abfc-589f-44ab-8a68-b2fd384a81bf</t>
  </si>
  <si>
    <t>abe9b534-be27-4476-bc5e-4bb8e45c2276</t>
  </si>
  <si>
    <t>98bf7bcb-aec5-442c-be4f-6c78396aab32</t>
  </si>
  <si>
    <t>8bb9e071-a2aa-42d7-9713-6b02b4a552b3</t>
  </si>
  <si>
    <t>4e4deede-e76a-4645-85be-008456f0247d</t>
  </si>
  <si>
    <t>185110e4-8b47-40bd-b964-6792e5699ea0</t>
  </si>
  <si>
    <t>12575bb3-f604-4082-a97b-912b4d14b7fe</t>
  </si>
  <si>
    <t>2a2470d6-4e2d-4342-ad8d-e562534e05fb</t>
  </si>
  <si>
    <t>df63eaf0-0672-47ec-8346-b28e4c9b2827</t>
  </si>
  <si>
    <t>d1cdf553-be34-4d49-bc42-6b9400a699ce</t>
  </si>
  <si>
    <t>3e404600-2663-4442-86e2-271c1b73ac14</t>
  </si>
  <si>
    <t>f36ff6dc-8cbe-4e50-b826-b4eba7a0e040</t>
  </si>
  <si>
    <t>18137dac-2d0f-477f-8d26-4398ca0ae010</t>
  </si>
  <si>
    <t>a83c49e9-e2cc-499a-9f51-dc1d4e9b8729</t>
  </si>
  <si>
    <t>a7a7d07c-7288-4e6c-b04b-5f4dd8451988</t>
  </si>
  <si>
    <t>fca7aa5d-5e38-4cf7-9e75-fb4113f85b62</t>
  </si>
  <si>
    <t>451e3330-9b2d-43ad-a0f4-74cb60f64a57</t>
  </si>
  <si>
    <t>53b9c566-0e31-4277-81d4-ea7058d9d5c9</t>
  </si>
  <si>
    <t>3734e844-e63c-4a13-8251-a604bc583eb5</t>
  </si>
  <si>
    <t>09f337c6-35d3-4f10-8fc6-7481b2cff937</t>
  </si>
  <si>
    <t>666e5807-b5be-4043-bbe7-2b9e4f7737bb</t>
  </si>
  <si>
    <t>dc91aa06-7ef1-4129-993c-5d9bb871c5d7</t>
  </si>
  <si>
    <t>5a0c5188-28f9-47fb-9d46-70ac06f3021c</t>
  </si>
  <si>
    <t>f4692e20-9cd2-4de4-9e1f-ef1e1e55b59f</t>
  </si>
  <si>
    <t>1890c35a-eb35-45d6-a0b8-5522b707aed1</t>
  </si>
  <si>
    <t>b63bbe9c-602e-45af-bd70-cfb367354eea</t>
  </si>
  <si>
    <t>1f5645b4-eb7c-4a10-994b-df06331b3ea0</t>
  </si>
  <si>
    <t>ff028139-535c-4a73-a88f-f2fad19a362d</t>
  </si>
  <si>
    <t>7f9a9031-f517-4555-b8fb-badb2b8d7419</t>
  </si>
  <si>
    <t>1fc65af6-3563-421c-8b8c-eac43cb001e2</t>
  </si>
  <si>
    <t>4c0a20ea-b381-422b-bc85-f973d9bda725</t>
  </si>
  <si>
    <t>fa942ee8-d219-46ce-940d-3d48edaf5773</t>
  </si>
  <si>
    <t>8796c3b5-9236-476b-9554-04be1eab6135</t>
  </si>
  <si>
    <t>ae0c629c-715c-4c3b-a68e-d5cb6b6d9a9b</t>
  </si>
  <si>
    <t>673fe2b5-9cc6-4c20-aefd-c7712e0ecab1</t>
  </si>
  <si>
    <t>e57e8c48-5e2f-4e6a-91f1-2abbb95f2f2b</t>
  </si>
  <si>
    <t>95e4ed58-ebeb-4c6f-b586-75179e1500d8</t>
  </si>
  <si>
    <t>41c76172-bfb4-44a9-91c9-870043d82fbf</t>
  </si>
  <si>
    <t>5f2cb1c0-81e5-4fa6-9a35-986cb8a35242</t>
  </si>
  <si>
    <t>460a5830-1ed0-4a41-935d-5f770c22e75c</t>
  </si>
  <si>
    <t>80a796b7-7ac7-4e71-a054-f8134ab5c4ad</t>
  </si>
  <si>
    <t>cd45744b-3610-414f-9380-9d0261acca3f</t>
  </si>
  <si>
    <t>d678ffb5-f56d-4599-8833-a91ddd0a110a</t>
  </si>
  <si>
    <t>1b759429-9b53-47b1-ad27-e7614867df08</t>
  </si>
  <si>
    <t>3f2b0ff7-ceea-4b9e-8732-3525265db41a</t>
  </si>
  <si>
    <t>e9d6fdff-facf-46e4-b4e0-77c8d238f365</t>
  </si>
  <si>
    <t>6e63614e-1988-4ab9-954f-29bf66b239ee</t>
  </si>
  <si>
    <t>8e6f5b4d-e08a-4566-a869-29b68570cb28</t>
  </si>
  <si>
    <t>c068df9b-175a-459d-9864-af5ab7903116</t>
  </si>
  <si>
    <t>52a782a7-d49d-408e-8e70-6d6bbfe3273f</t>
  </si>
  <si>
    <t>a2d43920-920b-4095-a410-01044f22e1f4</t>
  </si>
  <si>
    <t>a5abb923-f748-4f24-b2c7-f10082e10853</t>
  </si>
  <si>
    <t>613594f1-2688-476b-a32b-514fbe29fd2d</t>
  </si>
  <si>
    <t>f9f3005e-5d97-48b5-8729-4834288d4b66</t>
  </si>
  <si>
    <t>2f98822f-2fb4-448e-860a-a9e4d6c0be1b</t>
  </si>
  <si>
    <t>db034454-cfe7-4c5f-9c41-67b8bf8a7ca6</t>
  </si>
  <si>
    <t>f21152b9-124e-407a-b777-e67b37fdbd85</t>
  </si>
  <si>
    <t>51018379-0c28-4440-896d-96ca35a75b5c</t>
  </si>
  <si>
    <t>618bbd88-ec0f-4a1e-985b-facc5882c17a</t>
  </si>
  <si>
    <t>a8ea77d3-58ab-4896-8ee7-84cc9dbf94fc</t>
  </si>
  <si>
    <t>da1ad9f5-fd96-463c-892b-2b116c08e9a8</t>
  </si>
  <si>
    <t>c34b24cb-4dee-42fb-a998-a27a4a329d4f</t>
  </si>
  <si>
    <t>825d5a59-dd72-4819-a305-5cfb221e9b96</t>
  </si>
  <si>
    <t>f72826ce-1044-428f-ad21-4cd3f29990fb</t>
  </si>
  <si>
    <t>607a786c-a766-4c8a-b01b-813d88d72750</t>
  </si>
  <si>
    <t>79fc73f0-172a-4e02-b1d6-2c78f261777a</t>
  </si>
  <si>
    <t>684501ea-f862-4400-b60e-39a1859f4d43</t>
  </si>
  <si>
    <t>2d4ff9dc-61a1-44d8-b9b3-fb7c791e76da</t>
  </si>
  <si>
    <t>d6ed45dc-94b5-45ac-9fa0-a6faf030c6ce</t>
  </si>
  <si>
    <t>633a272c-253e-4797-8d39-ca38ebcca921</t>
  </si>
  <si>
    <t>77970f42-7914-46d3-a639-addfa3d6ac54</t>
  </si>
  <si>
    <t>4a7ced07-1cb0-4cf0-8f74-3499c5566099</t>
  </si>
  <si>
    <t>a9a36be0-4c0c-4d91-bb96-61455a26a987</t>
  </si>
  <si>
    <t>cb4758db-0d5f-4f4f-be73-b3f6094933ec</t>
  </si>
  <si>
    <t>1370af4b-0267-4340-a093-8b2ca23626c0</t>
  </si>
  <si>
    <t>bf8850db-fcdf-4531-b056-b30f94395152</t>
  </si>
  <si>
    <t>55ca3d40-061f-44ce-a29e-458582bab02d</t>
  </si>
  <si>
    <t>6bf1555b-8ab6-4bab-8765-57994aa8917d</t>
  </si>
  <si>
    <t>f7942a5e-3391-44c2-ad31-5d352a877df8</t>
  </si>
  <si>
    <t>b7a3d1ef-6c1e-4c5b-984a-8ff6bb6cc866</t>
  </si>
  <si>
    <t>5ac6730b-7e2d-4dd9-9615-e9e08fae6743</t>
  </si>
  <si>
    <t>70bc4d27-5c07-47ec-8fc5-13a3470faf4e</t>
  </si>
  <si>
    <t>69bb2fb5-6a86-411f-86c0-bfb77b677e18</t>
  </si>
  <si>
    <t>402475e4-11c7-4398-a915-0acc4b518a81</t>
  </si>
  <si>
    <t>e10bba76-a804-476d-bad2-5bdd30b6cac3</t>
  </si>
  <si>
    <t>7a26a867-baa5-4bf3-941d-9639e55e6f38</t>
  </si>
  <si>
    <t>b012d488-cfb3-46a5-bbb1-e5bb61d7696d</t>
  </si>
  <si>
    <t>2ba4d79b-0a11-4bce-9474-8e1c072cd720</t>
  </si>
  <si>
    <t>2d81c79d-0a4e-41dd-bc84-66bd7b0b5655</t>
  </si>
  <si>
    <t>67edc549-320b-4ce1-9aaa-8948c68bbe21</t>
  </si>
  <si>
    <t>221d10f1-2538-4e6a-8488-c9bcb0b1e44f</t>
  </si>
  <si>
    <t>671f774d-f634-4d2c-9bd9-dd696d919e20</t>
  </si>
  <si>
    <t>523f8638-d0cf-4444-bc60-1dcdddb91c0a</t>
  </si>
  <si>
    <t>b17eab0f-e872-4bea-8b15-a1ae076e4723</t>
  </si>
  <si>
    <t>565e480e-54ad-4824-b6be-a79df1272efb</t>
  </si>
  <si>
    <t>3fe79562-29ee-488b-89f7-6e53ef7a42e4</t>
  </si>
  <si>
    <t>f6f54c6b-71fb-4146-a757-55ccda3bcfe7</t>
  </si>
  <si>
    <t>590d2001-ab46-4092-8d32-5580b94c2ed1</t>
  </si>
  <si>
    <t>3e179711-230a-4c52-b4a2-463d5e929baf</t>
  </si>
  <si>
    <t>ed826e69-53c7-418f-aa77-6dcf4aac22e2</t>
  </si>
  <si>
    <t>e736ce4a-f5f2-4be5-9095-9aaf960a3331</t>
  </si>
  <si>
    <t>c757367e-05ff-41f8-b158-70694e0c282d</t>
  </si>
  <si>
    <t>ed0d73bd-bbbc-4ab1-bbaf-68b5278cf4c7</t>
  </si>
  <si>
    <t>1e8fde7d-0f40-454b-a67a-5d1b55fda3e9</t>
  </si>
  <si>
    <t>a59db46a-7294-482e-be1d-46a9b46dd677</t>
  </si>
  <si>
    <t>b040f53b-afbe-406b-bcf6-a7189bb35234</t>
  </si>
  <si>
    <t>3ad53998-f56c-4622-a158-1a5b6901d585</t>
  </si>
  <si>
    <t>034ea7ae-b24d-4608-8219-d5ca729edb11</t>
  </si>
  <si>
    <t>66571a06-f1fc-4060-a3b0-3b01be109a8f</t>
  </si>
  <si>
    <t>41904461-3256-4816-a05c-17a44435c141</t>
  </si>
  <si>
    <t>f90106e9-cf89-474c-9444-7bf1998638af</t>
  </si>
  <si>
    <t>96022208-f712-459a-a16e-341e260ffee0</t>
  </si>
  <si>
    <t>1258da43-dcd5-4b3d-b373-5686199300d8</t>
  </si>
  <si>
    <t>438755ba-222d-44ae-825a-60e461a6541c</t>
  </si>
  <si>
    <t>7d7580c4-c4f7-42a7-8fd0-f86d790a9395</t>
  </si>
  <si>
    <t>bb7e82b2-1528-4646-978d-d0c687eb7ab5</t>
  </si>
  <si>
    <t>dc6ddd87-a0f2-47bb-a503-83b3faef4b7e</t>
  </si>
  <si>
    <t>7f457302-eb97-40db-a511-eaa6c58eb21f</t>
  </si>
  <si>
    <t>721c5fb9-522f-4d04-9044-68ec9508beac</t>
  </si>
  <si>
    <t>f50c0718-7376-472f-ac8c-c1ea588f1485</t>
  </si>
  <si>
    <t>40fd5417-ed3a-4d56-85f9-58291ad4d06b</t>
  </si>
  <si>
    <t>5d03e922-e8c6-4d3a-80b8-f204dbbfc41b</t>
  </si>
  <si>
    <t>78cc66a8-53f9-4254-8298-c52a5a0e71dd</t>
  </si>
  <si>
    <t>11baa69a-fdc7-4757-aee8-5218ecbc1732</t>
  </si>
  <si>
    <t>7b6100b1-3d7d-4897-8618-e24237f20fde</t>
  </si>
  <si>
    <t>949d637e-d21e-4398-83c6-edffa95d6130</t>
  </si>
  <si>
    <t>a5640be9-6563-4a0d-a39d-e30c3ce23845</t>
  </si>
  <si>
    <t>5cb264d0-a4b4-41ea-b835-e7bb50aeb274</t>
  </si>
  <si>
    <t>62826f0e-3b9d-416f-b462-a2d3e7970581</t>
  </si>
  <si>
    <t>4fcb2c79-dafa-4499-b23b-ae7db779ec45</t>
  </si>
  <si>
    <t>1934f007-f409-4d77-8f9d-4ee12d5f700c</t>
  </si>
  <si>
    <t>c2650e8a-9081-4afc-ad89-965a88f51751</t>
  </si>
  <si>
    <t>cdfdc3c9-38d6-49fb-ab51-c9823c4803fe</t>
  </si>
  <si>
    <t>d8223ec5-509e-4353-839b-4a5c40bb0162</t>
  </si>
  <si>
    <t>3a74ea53-52d2-45ed-b65b-eded54eeefdf</t>
  </si>
  <si>
    <t>b3a4baea-61e1-474b-988b-75ed4db53189</t>
  </si>
  <si>
    <t>888a3696-9a8c-4ca5-b375-63dfc03d9901</t>
  </si>
  <si>
    <t>a10de594-7162-46c3-9df4-fcfbc6371feb</t>
  </si>
  <si>
    <t>5ee65ba0-f5b5-4a34-858f-86a9e13a9fbf</t>
  </si>
  <si>
    <t>2e7ab17a-d551-43b8-b804-08b92a2f5f00</t>
  </si>
  <si>
    <t>325d00b3-e1c3-484f-abf9-4630ece2a61f</t>
  </si>
  <si>
    <t>97275fc7-3f40-430d-ac02-49a298e3dfa3</t>
  </si>
  <si>
    <t>712bbc9d-a0d7-438a-b194-519cb1f721af</t>
  </si>
  <si>
    <t>53eb8830-d306-4f43-b72a-fffc545ee8f1</t>
  </si>
  <si>
    <t>9251dde8-923e-4480-af6f-a0b65f316327</t>
  </si>
  <si>
    <t>251e1eb8-84e7-4ab3-ab84-282b7e91dd59</t>
  </si>
  <si>
    <t>f05288a9-7565-49cc-8359-1b175d0a6739</t>
  </si>
  <si>
    <t>b4fa2392-2e8f-4533-b3ac-8dd6b1e27ff3</t>
  </si>
  <si>
    <t>d21b7719-99c1-4301-8e5a-1ed29dbde586</t>
  </si>
  <si>
    <t>6cf47885-3cc6-4897-a3e4-544bb0cb8ee3</t>
  </si>
  <si>
    <t>7039d881-8b20-448f-8e38-09661d8a3555</t>
  </si>
  <si>
    <t>4ba605da-d81f-4af1-a664-44109793ae3e</t>
  </si>
  <si>
    <t>702f4201-06af-4ae4-86b7-0228f3b01826</t>
  </si>
  <si>
    <t>897ea650-04bc-42c7-b84b-d0b189386418</t>
  </si>
  <si>
    <t>100790ed-4747-4234-b586-a6b16cb4fe9d</t>
  </si>
  <si>
    <t>faf70324-dc07-4343-bf91-d9d13a181e95</t>
  </si>
  <si>
    <t>dc1317bb-aa7c-4eab-ae50-f38156e5616c</t>
  </si>
  <si>
    <t>0499d6e4-730f-45a8-9059-d063e00a8fda</t>
  </si>
  <si>
    <t>c72e172a-f5cd-4b72-8b24-f476b501e4eb</t>
  </si>
  <si>
    <t>013d08c3-1335-4488-addb-abd1669b9e26</t>
  </si>
  <si>
    <t>21f7418b-ad76-4aa5-8442-34de8247590c</t>
  </si>
  <si>
    <t>99234340-4011-438d-bb16-a0641718c69c</t>
  </si>
  <si>
    <t>63014702-4b56-4971-a82a-64028b1eb99f</t>
  </si>
  <si>
    <t>26310b87-e49e-4778-9382-094016a1db9f</t>
  </si>
  <si>
    <t>e542c76d-09dc-452e-af95-966985322bdf</t>
  </si>
  <si>
    <t>a7faf001-53ff-425a-accb-13680596d005</t>
  </si>
  <si>
    <t>8d11921b-e04e-4283-a102-dfe6de74851d</t>
  </si>
  <si>
    <t>57f37fd1-ed8e-49af-9fe1-4ff9517c7e49</t>
  </si>
  <si>
    <t>4a409d66-d64c-4a7e-baf7-4a7a16abf871</t>
  </si>
  <si>
    <t>c6f0e584-1c25-4f56-accb-72d79c47fa8b</t>
  </si>
  <si>
    <t>3d163fd9-a80d-436d-9036-7fc47cb9d4af</t>
  </si>
  <si>
    <t>5eca1e73-06b2-4260-b664-ab2808e2c0a3</t>
  </si>
  <si>
    <t>62135c88-030e-4d47-a4f4-dbbba53c3959</t>
  </si>
  <si>
    <t>901612da-7c67-4feb-ae80-8401b6b5ef6a</t>
  </si>
  <si>
    <t>c2b2b101-1a97-48a2-8c9e-e8e0ab10eeaa</t>
  </si>
  <si>
    <t>ed68ddca-5565-496f-9954-24a903ee5430</t>
  </si>
  <si>
    <t>ce9207db-099c-463b-a23e-867896d9fcd0</t>
  </si>
  <si>
    <t>1de176b4-52d7-49fd-8818-fbe3a7584e80</t>
  </si>
  <si>
    <t>3f6e143e-c501-4547-bd75-6bb878a72ab2</t>
  </si>
  <si>
    <t>25c2670e-6c54-42ea-b214-3b2ebd5004c4</t>
  </si>
  <si>
    <t>8f7eba9a-c5a1-4413-8623-f5a3c2c56703</t>
  </si>
  <si>
    <t>b204ff30-dba8-41a1-97a2-384cfcfb18ea</t>
  </si>
  <si>
    <t>dd545626-6636-4fac-8510-ae79a2c1733c</t>
  </si>
  <si>
    <t>78b7c027-b5da-4cc7-84e4-3d63b0d73bda</t>
  </si>
  <si>
    <t>08283549-52bd-4a8b-bcd7-569a3dab483c</t>
  </si>
  <si>
    <t>64346c39-dac3-4f82-92e3-b4208f6c6b86</t>
  </si>
  <si>
    <t>f7ec8515-e6d5-463b-99e6-033efde6c52a</t>
  </si>
  <si>
    <t>cacabf61-f42d-47c1-9238-dfc0c947aa08</t>
  </si>
  <si>
    <t>45369d89-398a-48b2-ac4d-75805740d374</t>
  </si>
  <si>
    <t>2f3b0e14-0390-407b-b511-1d7b4bb85ecc</t>
  </si>
  <si>
    <t>6802a17f-5ea7-4a45-bf0c-abe787771d7c</t>
  </si>
  <si>
    <t>be273430-c9e9-4ed5-8a3c-a81993c956ae</t>
  </si>
  <si>
    <t>aea136a4-5fa1-46ab-b1a4-17655070a0d8</t>
  </si>
  <si>
    <t>bf0c5150-1ea1-4433-b000-3843dc88692d</t>
  </si>
  <si>
    <t>bee35b95-4bfa-4d7f-ba26-eb6e7d4d2a7c</t>
  </si>
  <si>
    <t>012e88fa-f268-4829-8d5e-c61a6d0b74b6</t>
  </si>
  <si>
    <t>1f4205e6-7bb8-42d6-82c2-87ccd12133a4</t>
  </si>
  <si>
    <t>195b7af4-7618-4a81-aae1-bc4644320cfb</t>
  </si>
  <si>
    <t>661576c9-727d-4dad-842a-9625c2e9387a</t>
  </si>
  <si>
    <t>94cde91d-ccae-45ce-a9cb-10ace916a064</t>
  </si>
  <si>
    <t>63816501-f6da-4494-b834-ad4f5ccd1c5f</t>
  </si>
  <si>
    <t>0c6c16c4-a68c-43a0-9dfb-fdc3f47d5a9c</t>
  </si>
  <si>
    <t>9778d29c-aa98-417e-b310-d3b84cf5b098</t>
  </si>
  <si>
    <t>62f6d037-3cba-45de-a2a0-9bdbce3da3c8</t>
  </si>
  <si>
    <t>2a059c6b-8421-42e7-97b4-a5b41adf1169</t>
  </si>
  <si>
    <t>1480cc9e-56e9-4aa7-9d37-baabec6fa979</t>
  </si>
  <si>
    <t>61bf8048-4f37-4ffb-9c9a-7eecfd00e053</t>
  </si>
  <si>
    <t>69724677-0658-44c6-93f4-0ec7bb888387</t>
  </si>
  <si>
    <t>8400d669-9601-4e23-adaf-72521896b881</t>
  </si>
  <si>
    <t>ba729520-64fd-4281-b98b-34d2048e21d4</t>
  </si>
  <si>
    <t>fe9f5c2a-6b4c-44fa-8c26-d98eed15cc51</t>
  </si>
  <si>
    <t>e24eb388-95c5-4ce9-81e0-ee9685b67935</t>
  </si>
  <si>
    <t>7ed322e8-2867-46bb-b687-800f2163ddcf</t>
  </si>
  <si>
    <t>a350d946-bfd5-46d9-b667-5a308390ba6e</t>
  </si>
  <si>
    <t>7ee8fd23-1659-4d15-bc34-9de957ec4f80</t>
  </si>
  <si>
    <t>4b983564-6e64-4c52-82d0-5f529129116b</t>
  </si>
  <si>
    <t>ac4c4ad8-1909-478c-9c02-77d9dc37a8d7</t>
  </si>
  <si>
    <t>215dd20d-077b-47b4-b02c-f543ad91707b</t>
  </si>
  <si>
    <t>850c40a6-75d3-4809-9893-cc9b21e95dde</t>
  </si>
  <si>
    <t>af63ca1e-c377-465d-b6fb-d498f107d61f</t>
  </si>
  <si>
    <t>df53a8e5-d619-4b10-8937-bef039e5c5d4</t>
  </si>
  <si>
    <t>d381fc4a-6d34-473a-84cc-2105a4f20c21</t>
  </si>
  <si>
    <t>7b117b06-eb60-4710-80e6-d7fb41b2be8d</t>
  </si>
  <si>
    <t>b3e51df6-c1b2-4778-bd10-027cd9c6cdbb</t>
  </si>
  <si>
    <t>eb19bda2-d030-4b28-a905-a1cbbdbde31d</t>
  </si>
  <si>
    <t>5db57cde-f6d6-4035-b7f6-92765cd6199b</t>
  </si>
  <si>
    <t>09998a39-02eb-458f-9387-4d97c8445058</t>
  </si>
  <si>
    <t>7e62e8ae-9135-4b9f-b1c6-ab1cf7261420</t>
  </si>
  <si>
    <t>262a6869-5020-4f3f-900c-a82e36bfd803</t>
  </si>
  <si>
    <t>baadf194-cbfc-40b7-9f57-2d94267b259b</t>
  </si>
  <si>
    <t>0aa7999b-49dc-4fda-a14e-fdc5baf49ec7</t>
  </si>
  <si>
    <t>ce458cda-3705-45a1-8044-21ce6d501cd3</t>
  </si>
  <si>
    <t>96ab12f1-4c26-4aa1-a581-152fef391d69</t>
  </si>
  <si>
    <t>97c83b22-011f-49b5-99ed-6573fca94939</t>
  </si>
  <si>
    <t>22d5751b-6d75-4d20-aa91-bf15a1f2ffd1</t>
  </si>
  <si>
    <t>f9229558-18d5-40d0-821f-26217fd2f8f8</t>
  </si>
  <si>
    <t>17b0f025-4f11-4974-aa65-6081bcb64738</t>
  </si>
  <si>
    <t>9332893c-c705-4c3e-ad3a-9ba326c73350</t>
  </si>
  <si>
    <t>8b8f96d2-9558-4117-959b-a178e41f8429</t>
  </si>
  <si>
    <t>27b116db-a058-4f46-9916-fa7273872844</t>
  </si>
  <si>
    <t>fadfa3f5-a77f-401c-a753-d7f7098c1614</t>
  </si>
  <si>
    <t>29c7d0a8-b2db-4325-bda5-a4cab7215c8d</t>
  </si>
  <si>
    <t>c09ee742-c6b5-4ee7-a146-a778d9077e96</t>
  </si>
  <si>
    <t>2ea959eb-7eb0-43dc-9961-f0436b2e0725</t>
  </si>
  <si>
    <t>2414f3fb-cafc-433a-8259-6e0dea8ef99a</t>
  </si>
  <si>
    <t>55f987a6-edaa-4309-bc3e-1f44dfa3db64</t>
  </si>
  <si>
    <t>a87075ad-2c94-48a7-857f-c540473b9295</t>
  </si>
  <si>
    <t>7f52128f-86ea-4108-855a-126c0ec7b917</t>
  </si>
  <si>
    <t>451f83e1-50bd-4f7b-9810-cfbd46dad5ce</t>
  </si>
  <si>
    <t>0a08247b-23ce-499d-b1e9-fbcab0b3277c</t>
  </si>
  <si>
    <t>4abc9e8c-2791-43da-8169-3c0b14a6e162</t>
  </si>
  <si>
    <t>3cade607-24e5-40c9-96ea-b0ef332c1f52</t>
  </si>
  <si>
    <t>9ff799bf-1537-4486-92ae-d6b2be5cfb41</t>
  </si>
  <si>
    <t>7576b3cb-0021-48b0-b144-1421240f03e1</t>
  </si>
  <si>
    <t>10493f0f-f829-488d-9a6d-c6c3dd8d722b</t>
  </si>
  <si>
    <t>615e71bb-8992-4375-b503-195f178f7282</t>
  </si>
  <si>
    <t>f0dc5ed0-34eb-4034-9d13-14d479c38611</t>
  </si>
  <si>
    <t>d54857aa-ba0c-4a62-9649-60fc8f88ce39</t>
  </si>
  <si>
    <t>99ff3d17-ba39-4f92-b7fc-46170991bb26</t>
  </si>
  <si>
    <t>ae0ccc6b-5cc8-4ea5-8afe-ef212ecb7d84</t>
  </si>
  <si>
    <t>c91cbfd6-aa06-4c50-90a5-47297c02959d</t>
  </si>
  <si>
    <t>0b4fbb76-545d-49e9-9c80-2c8df6b7b13b</t>
  </si>
  <si>
    <t>8e3abc2a-520a-4f08-ab2a-83fc177b5925</t>
  </si>
  <si>
    <t>8f51c3eb-707e-463e-93c5-bbe3dc85b6e2</t>
  </si>
  <si>
    <t>6d4ec550-74e6-4f04-8af6-9841f420519d</t>
  </si>
  <si>
    <t>b0116ca3-cb38-4a5d-885a-3c91dcd6c1e0</t>
  </si>
  <si>
    <t>36d2d298-b084-4c9c-a533-f0d91e3540a8</t>
  </si>
  <si>
    <t>b7c989cb-b2bc-41d1-8701-ba2ebaa261e7</t>
  </si>
  <si>
    <t>649ba79a-9f04-4643-bec1-e706761db3a3</t>
  </si>
  <si>
    <t>e1402a9c-6b6a-4a7e-8c8d-99040d1cf50b</t>
  </si>
  <si>
    <t>e950573c-51d7-45a3-b66b-e672e9f3f5a4</t>
  </si>
  <si>
    <t>3b3e34d0-33cc-40a7-8710-f8c7a97de10a</t>
  </si>
  <si>
    <t>6277134c-c2f4-4880-b4a9-e3a27b89912a</t>
  </si>
  <si>
    <t>592707ec-469e-4c99-83d2-e6c2bf1abb60</t>
  </si>
  <si>
    <t>b46d9ef2-8b4d-426f-b5f4-fd754de63618</t>
  </si>
  <si>
    <t>b7ce6995-d80e-4f3b-b6d9-b64b8b23e878</t>
  </si>
  <si>
    <t>cabd2ded-11ea-4156-928e-da1e7b24d1c0</t>
  </si>
  <si>
    <t>235111d8-9723-4988-af63-aad496fd4d88</t>
  </si>
  <si>
    <t>8ff91a33-d03f-47b5-89ab-0dd9c2f2b011</t>
  </si>
  <si>
    <t>c8c89663-a234-4d4c-8848-55b553b73d11</t>
  </si>
  <si>
    <t>9c3bf776-7f30-48ea-932b-f5d5574478c4</t>
  </si>
  <si>
    <t>81fe53fa-c302-411b-84c3-53cec3fa8551</t>
  </si>
  <si>
    <t>25620827-6d25-4652-b7df-c1a3d4bed0db</t>
  </si>
  <si>
    <t>4b09247b-8b64-4a9c-bb67-41c36c87c558</t>
  </si>
  <si>
    <t>34377646-f0a2-4d9f-bc1a-572bb417296c</t>
  </si>
  <si>
    <t>d2e9974c-60f8-45d3-afba-4c685f5f3815</t>
  </si>
  <si>
    <t>27746f64-ac7d-4e04-8b33-bccd067cce7c</t>
  </si>
  <si>
    <t>b4ff7a5c-90fe-4443-bb8c-0f652c927ff7</t>
  </si>
  <si>
    <t>aac4fc79-51cf-4491-adf3-0408dacc1b6d</t>
  </si>
  <si>
    <t>a283376c-32f7-4602-8b68-4e5ef38a6acb</t>
  </si>
  <si>
    <t>7f386db5-eea7-40ac-ada8-1056812320de</t>
  </si>
  <si>
    <t>78012f54-925d-4b8a-bb9d-76078b12ddb4</t>
  </si>
  <si>
    <t>21d4c2ab-0bc8-4405-a517-f58d74d5c4f2</t>
  </si>
  <si>
    <t>ad289ada-868a-4db2-b149-b4f122fe4de7</t>
  </si>
  <si>
    <t>f5545964-e8f9-44b6-a22d-cd5c68b9b8e7</t>
  </si>
  <si>
    <t>8b12bb06-19ed-4df9-863c-9be02e0ac633</t>
  </si>
  <si>
    <t>46e5cddd-a174-4a7c-a2b9-9a3562c18399</t>
  </si>
  <si>
    <t>906e6ab5-714d-42e7-9926-b61c35cbaf3d</t>
  </si>
  <si>
    <t>9275edc7-98cb-4234-a716-82791749eef9</t>
  </si>
  <si>
    <t>fab05cff-4afc-4736-a897-2daf7bcd48d6</t>
  </si>
  <si>
    <t>0bb07b69-4b8e-4837-8497-6e8fcdee1fb4</t>
  </si>
  <si>
    <t>7d4dc96e-f76e-4cf3-ae26-3445f1882e32</t>
  </si>
  <si>
    <t>ba1f0b7e-4931-457c-925d-edb0d3ba645a</t>
  </si>
  <si>
    <t>3b28e2fa-5800-404c-87b7-3690f2e7ecac</t>
  </si>
  <si>
    <t>82fdda04-2756-410c-9f41-ef58e09d3744</t>
  </si>
  <si>
    <t>59ad0319-2abc-402c-ba6e-8af1ee1b49e9</t>
  </si>
  <si>
    <t>a0a96480-546c-436d-a24a-703e8b5f8ac3</t>
  </si>
  <si>
    <t>652882c9-14c8-476b-8014-84991a04a443</t>
  </si>
  <si>
    <t>1aa1fa37-0b84-4a83-9a1c-e10ac0ba8bbb</t>
  </si>
  <si>
    <t>6a8c0a15-44e3-4dc8-9c83-28add6fc0dee</t>
  </si>
  <si>
    <t>720b0d9b-f287-4bc0-9751-9d2a981f242a</t>
  </si>
  <si>
    <t>e3de883f-892c-4215-8b61-77e0b6153933</t>
  </si>
  <si>
    <t>df7fb147-055c-47b1-aef8-245983d24cf1</t>
  </si>
  <si>
    <t>31d7607a-ee3f-4ea7-8cfb-b7990208ea6e</t>
  </si>
  <si>
    <t>a5c3d386-8323-404d-9af4-e75b828c16d7</t>
  </si>
  <si>
    <t>f436aa8c-2d24-43ab-8c5f-43e23da43b54</t>
  </si>
  <si>
    <t>37608645-325e-415d-8b89-ef87ecf04624</t>
  </si>
  <si>
    <t>9ccc50cf-7293-4271-94d8-87800c56b221</t>
  </si>
  <si>
    <t>28fdef57-c959-40fd-975a-8beb4c734afb</t>
  </si>
  <si>
    <t>e084c126-8ecb-4801-aa4a-5ea8c92452e0</t>
  </si>
  <si>
    <t>efa9e6ef-28a6-40d0-8b68-386f507be4fe</t>
  </si>
  <si>
    <t>7f3380e9-b2f6-4587-9b8e-0e4085125002</t>
  </si>
  <si>
    <t>01230575-77ae-4365-81be-fc8f6395e54b</t>
  </si>
  <si>
    <t>ca8ea946-6a28-48f1-8c6b-e2684714bcb5</t>
  </si>
  <si>
    <t>786550aa-9f98-4c6b-8800-027f8e95e0af</t>
  </si>
  <si>
    <t>547de5a4-cd1e-43e2-b515-71e2343fa29e</t>
  </si>
  <si>
    <t>99f32bcc-45c1-49da-9be4-282254ef53b9</t>
  </si>
  <si>
    <t>ac59c82b-9e8c-4678-bf16-90d6e1d6d6bc</t>
  </si>
  <si>
    <t>83af0e39-a4df-41da-9f8a-b46039c355de</t>
  </si>
  <si>
    <t>d800455a-7d1e-4c9d-a4a6-2df5e57ff03c</t>
  </si>
  <si>
    <t>7c0f60c9-f3e9-4bfa-8ef7-788adc97f0c3</t>
  </si>
  <si>
    <t>80283767-0473-4014-9d27-d26a1159b537</t>
  </si>
  <si>
    <t>cf90dfba-a0e3-4857-a7b3-5906a340f3a2</t>
  </si>
  <si>
    <t>ae6e921b-48cd-4d0e-90be-482e99b0f4e1</t>
  </si>
  <si>
    <t>6a946b82-e522-43bb-9583-e3e2cb573b28</t>
  </si>
  <si>
    <t>a5720b7c-adb9-4f6e-af5b-a6fa70729d91</t>
  </si>
  <si>
    <t>a8bf4b52-57e4-4e20-ad45-5c2eecde5348</t>
  </si>
  <si>
    <t>b32c59be-3a4d-4755-850f-f5439c346eb2</t>
  </si>
  <si>
    <t>bb8486d6-9cf0-4540-b19b-aeac7f75eece</t>
  </si>
  <si>
    <t>be1c3c1a-b9d8-437b-aa0f-8cc03272fac7</t>
  </si>
  <si>
    <t>1fc5c888-a8c1-4d1c-a726-e82790e0bcc0</t>
  </si>
  <si>
    <t>6dd39a59-d88f-4e29-817b-45b3bf72f71c</t>
  </si>
  <si>
    <t>d8047b91-84d3-4d69-b2e0-bfdad7f37d6d</t>
  </si>
  <si>
    <t>3f21c585-6667-43b9-bdbb-e365c564af8c</t>
  </si>
  <si>
    <t>5994fdcb-f967-4712-8adc-f3c0da677787</t>
  </si>
  <si>
    <t>a539248c-d6c2-45e7-80d0-de7c42287f29</t>
  </si>
  <si>
    <t>081dbdf0-4723-4ada-9f5b-0775d0aba498</t>
  </si>
  <si>
    <t>f04825eb-9100-4c6d-bf20-9f68c036de35</t>
  </si>
  <si>
    <t>503a4866-acde-426a-92d1-059f61d24985</t>
  </si>
  <si>
    <t>0ad7392d-6b11-46ad-b7d4-ed5bdf316650</t>
  </si>
  <si>
    <t>e39568f4-f451-4f60-be5f-8c7d52cab916</t>
  </si>
  <si>
    <t>93283026-60ea-4f0b-b401-f31f06742544</t>
  </si>
  <si>
    <t>2e0a6471-c630-4a4d-9965-2539aafa55a2</t>
  </si>
  <si>
    <t>157e8b1c-3b2e-4177-8e22-1c25d27c1783</t>
  </si>
  <si>
    <t>51575a93-0b78-42bc-9b8b-9891d7d89b75</t>
  </si>
  <si>
    <t>a61666e9-3409-42e4-ac38-7047e87ba427</t>
  </si>
  <si>
    <t>29df28ba-439d-4256-bfe5-a5de099e0e75</t>
  </si>
  <si>
    <t>5428d53d-2722-40c4-85e8-fa286644e0dc</t>
  </si>
  <si>
    <t>501b92c0-39ff-4c7a-9f9c-2bbcfb854d2d</t>
  </si>
  <si>
    <t>9fa78648-c598-4a84-9848-8f9cc71bfec5</t>
  </si>
  <si>
    <t>d82e8960-535a-4b40-8338-a631db6c50ef</t>
  </si>
  <si>
    <t>3abecf00-651b-47e2-b76d-c7f1b53080f2</t>
  </si>
  <si>
    <t>a3faf5a9-93e0-4673-82a4-aac806723308</t>
  </si>
  <si>
    <t>9cebf396-c75f-4144-8ff7-1dd97a086cef</t>
  </si>
  <si>
    <t>646f0b1a-7ebd-496b-ac81-d756144d9eb5</t>
  </si>
  <si>
    <t>1bef8571-fa74-494a-bf28-aba4a4cf6282</t>
  </si>
  <si>
    <t>1d1a2853-b8bf-4b61-81ca-cd9bf41f9207</t>
  </si>
  <si>
    <t>b1cfae10-decb-4a85-a758-50396086ad1f</t>
  </si>
  <si>
    <t>dac6039d-06d6-40a7-b55d-31238cef8db2</t>
  </si>
  <si>
    <t>9ed39eb7-0bbf-4505-b228-b4f1aa7d97cb</t>
  </si>
  <si>
    <t>5adc8860-d080-4842-be9e-c5411b40723b</t>
  </si>
  <si>
    <t>71627e09-3d30-4317-aeab-c413f3e3cfdd</t>
  </si>
  <si>
    <t>2428305e-d275-4dfa-b8dc-d753eca753bd</t>
  </si>
  <si>
    <t>5002d433-5bbe-4d1b-95db-6eca7a57bd10</t>
  </si>
  <si>
    <t>0aad1fe9-2718-4afe-a9b9-fd995b329cea</t>
  </si>
  <si>
    <t>ba5a1aee-c4e9-4939-aa11-dbff77ed9bfb</t>
  </si>
  <si>
    <t>9004392f-8737-448e-8ad2-282f012de979</t>
  </si>
  <si>
    <t>a770de70-54bf-4392-a7b2-df15cf60f89c</t>
  </si>
  <si>
    <t>218480b4-46f0-4eb9-a074-2590c149f628</t>
  </si>
  <si>
    <t>f2730dad-e3a7-4480-a99e-f78072b5be34</t>
  </si>
  <si>
    <t>9d28ca73-68a7-4d71-af77-1716566aa955</t>
  </si>
  <si>
    <t>424a9a31-3d50-421a-b206-5228b45341e3</t>
  </si>
  <si>
    <t>4c6684d9-da85-4d80-9cb2-e29248fbf432</t>
  </si>
  <si>
    <t>c0c04fcd-b984-4de5-9102-9a76d01dd92e</t>
  </si>
  <si>
    <t>4d9d5caa-30e9-4147-8cf1-b45421ba4189</t>
  </si>
  <si>
    <t>9a796524-0b7d-4218-862b-89993fe09524</t>
  </si>
  <si>
    <t>d42ec914-17b3-4739-8c1b-f6e0e647581e</t>
  </si>
  <si>
    <t>5907df86-b361-4009-b2df-ceed99df8181</t>
  </si>
  <si>
    <t>6dd3a33c-8334-4727-a94d-259f2f8e5865</t>
  </si>
  <si>
    <t>c371af26-f3bf-40e0-b761-331ea1cfd983</t>
  </si>
  <si>
    <t>f477302a-f54a-40c4-b252-4ae0c57723c8</t>
  </si>
  <si>
    <t>c2a959c0-68f5-4033-962d-b0bc2202b79a</t>
  </si>
  <si>
    <t>b1f5916d-a333-40d3-874a-cf174f9a1d34</t>
  </si>
  <si>
    <t>aeea8646-0bba-46ef-9776-fd4516a254e0</t>
  </si>
  <si>
    <t>0d02ffcd-3a10-4ad8-a802-99c84a65c276</t>
  </si>
  <si>
    <t>24ffc5b6-d849-4881-989b-4e6f228e4330</t>
  </si>
  <si>
    <t>809661d2-a0a5-4c71-bff8-d21236855413</t>
  </si>
  <si>
    <t>695e9e24-644d-4ef0-b3e5-4c9a65f23280</t>
  </si>
  <si>
    <t>9c5a8c5b-3a54-44ce-9b1f-2b9148139854</t>
  </si>
  <si>
    <t>963361b6-6ab9-4ce5-b764-0a75b7f61c08</t>
  </si>
  <si>
    <t>a919186b-c848-45d1-8924-53b973e2771e</t>
  </si>
  <si>
    <t>389d8130-4716-418d-a72e-71705d55c7a4</t>
  </si>
  <si>
    <t>e355790f-b685-4980-9bad-7a51476e4d51</t>
  </si>
  <si>
    <t>1b6b4db6-d72c-4611-8c4b-dda797ca5cee</t>
  </si>
  <si>
    <t>30a429bd-c064-4b15-8611-276555dcab18</t>
  </si>
  <si>
    <t>4e3be7b1-5895-446d-91fa-5ec61c498540</t>
  </si>
  <si>
    <t>db7f3ed5-3d92-4be7-befa-4468562a7649</t>
  </si>
  <si>
    <t>4ed553c8-b8f5-422a-ba2a-3213a0ff4bd2</t>
  </si>
  <si>
    <t>53721776-d6e6-410c-9b46-52336efa98d6</t>
  </si>
  <si>
    <t>02864c48-307a-48db-8c6e-df3cc77dce99</t>
  </si>
  <si>
    <t>510bc947-a907-4bb6-9231-ad47e555cd32</t>
  </si>
  <si>
    <t>5a001aa1-bf2b-498b-872c-d14d05b47d14</t>
  </si>
  <si>
    <t>05cca590-0145-4971-906f-92147a60691d</t>
  </si>
  <si>
    <t>6fa821ea-6682-444c-b490-a5d10b6edef1</t>
  </si>
  <si>
    <t>182ebaea-7eb8-4a9a-9088-718c36a360be</t>
  </si>
  <si>
    <t>01f16540-6cbc-48ab-8ec6-f4092a1afaaf</t>
  </si>
  <si>
    <t>dddf3487-3fa0-47b9-aa15-e220c3a9e593</t>
  </si>
  <si>
    <t>9e7113f2-7327-4cd6-a2f2-46379c72a735</t>
  </si>
  <si>
    <t>9dcc5c50-6865-49b2-bdd8-d77f77100d17</t>
  </si>
  <si>
    <t>eb76d0e2-148c-41be-bc8c-3ea340385910</t>
  </si>
  <si>
    <t>a3d1bcce-3cbf-47f8-afb4-01b4d652e29e</t>
  </si>
  <si>
    <t>01019da3-bc43-409c-b0eb-59b17a9366a4</t>
  </si>
  <si>
    <t>8320b5e8-2460-4fb7-9067-0add43846e07</t>
  </si>
  <si>
    <t>c96d9722-f5a6-4883-bbf1-7bbb10610eeb</t>
  </si>
  <si>
    <t>885ccff4-8dfa-436d-a5a5-c529cd9f3e5b</t>
  </si>
  <si>
    <t>3268e944-e830-4ce9-a56f-c011c9508af2</t>
  </si>
  <si>
    <t>e35e2860-a5bd-4939-933d-c67e38143eff</t>
  </si>
  <si>
    <t>1a6b4a35-d772-4905-8136-a9b66069b801</t>
  </si>
  <si>
    <t>ae792118-6fa2-4bd1-848b-c84fb23fca85</t>
  </si>
  <si>
    <t>7f9e5b60-5e08-4645-8aad-57d7cc76c4ce</t>
  </si>
  <si>
    <t>a7c1fb9c-56f5-41e8-baf8-3f53f5cd854a</t>
  </si>
  <si>
    <t>d0ff8860-3035-4c36-a6b2-f8d3aee89aaa</t>
  </si>
  <si>
    <t>e2091d15-a3b0-47da-a7ff-9bb7548f0235</t>
  </si>
  <si>
    <t>10a82378-5f00-4549-9c79-d4b56bbd9496</t>
  </si>
  <si>
    <t>0cee3096-c4f7-4354-8bf3-4787e63bf890</t>
  </si>
  <si>
    <t>e38296c4-e764-41c9-87c0-ea3ddbd9fee5</t>
  </si>
  <si>
    <t>5c0182a6-3be2-4643-8b8a-f6950b294163</t>
  </si>
  <si>
    <t>255b3c17-5ef2-424a-a2e9-66fc74356c52</t>
  </si>
  <si>
    <t>c928ca1a-02db-4bf2-9050-f9b28a4d6e18</t>
  </si>
  <si>
    <t>a85bc366-40c8-4e6e-8f9a-20499d9a6c90</t>
  </si>
  <si>
    <t>4ffa6ff2-f4f5-4125-b434-40ca5c5955d4</t>
  </si>
  <si>
    <t>ea280293-065b-4821-9aa8-6a5a839a960e</t>
  </si>
  <si>
    <t>229530bc-40b5-4e83-9006-cdd6cdbd04e8</t>
  </si>
  <si>
    <t>cceffd41-1eed-48e3-a118-c103acb5cbc0</t>
  </si>
  <si>
    <t>146b424a-398b-438f-acfa-47ddaaa0d45c</t>
  </si>
  <si>
    <t>cf0840f3-f615-4d39-a328-e22a34a6e1ca</t>
  </si>
  <si>
    <t>a5ad115d-d668-4ee4-a6fc-22b6c318b810</t>
  </si>
  <si>
    <t>93ac2d91-74c4-4d46-8cbb-69c47802f808</t>
  </si>
  <si>
    <t>d300bfdb-6f80-49fd-a53d-a725a02cc9c5</t>
  </si>
  <si>
    <t>f665db57-e9d8-4c24-a12e-de6390e90a84</t>
  </si>
  <si>
    <t>dc006a7e-d0e7-4391-90a6-42b8ba05d7a3</t>
  </si>
  <si>
    <t>0771367f-7b8e-4967-a71d-8023e1069ce8</t>
  </si>
  <si>
    <t>4cc7e344-7a3f-4ba0-b9bf-ffc4d8aaaf71</t>
  </si>
  <si>
    <t>e44e553a-d7d5-412e-baf3-b3ef34853f7c</t>
  </si>
  <si>
    <t>88e97537-8ffc-436e-a3fc-116015731b2d</t>
  </si>
  <si>
    <t>530e5f0c-63fc-41c8-92e0-63a0bf93702d</t>
  </si>
  <si>
    <t>76a11a0c-3763-4dd9-a609-15c644f572f8</t>
  </si>
  <si>
    <t>a73ad834-38a3-4d3b-a803-979dda10aede</t>
  </si>
  <si>
    <t>34462e02-6353-4bc4-b3a4-2b53226583e8</t>
  </si>
  <si>
    <t>b36f8c6d-6a44-4923-a378-7369b219d304</t>
  </si>
  <si>
    <t>b98ceb5b-2ac1-44d8-8979-c99cd12e5538</t>
  </si>
  <si>
    <t>e40c51ce-178e-4d0c-9acd-e60aa32227b0</t>
  </si>
  <si>
    <t>a162a015-1a4e-498d-866f-43298fb8bc25</t>
  </si>
  <si>
    <t>68f4236f-d6fb-488a-917f-5ca7f8690fda</t>
  </si>
  <si>
    <t>d8bd2ffa-c758-4c70-be38-c5b2ade7eb93</t>
  </si>
  <si>
    <t>7079dc0b-0b8e-409e-aeb6-e160921218e4</t>
  </si>
  <si>
    <t>21f344d5-3b0c-4a8b-a4c0-7e22bccb5186</t>
  </si>
  <si>
    <t>22a7dfd5-8dff-45a3-b1a6-e54f38f33c9d</t>
  </si>
  <si>
    <t>b8575ed9-67c4-49aa-8cf8-ef3762e9ccb8</t>
  </si>
  <si>
    <t>13cd5d94-3ce2-4a59-8134-6eb512a5a445</t>
  </si>
  <si>
    <t>81adeed8-60ed-49a2-a5c0-3ad0baa4fbab</t>
  </si>
  <si>
    <t>143369e6-5c2c-45e2-aaf2-9c55f58bcf9b</t>
  </si>
  <si>
    <t>40435a63-a248-44a5-8c14-85fbc87de3b9</t>
  </si>
  <si>
    <t>32903d78-bf1e-4840-a058-a8fa859ffa45</t>
  </si>
  <si>
    <t>2972ca6a-4ea8-40d9-907e-d6b062763b0c</t>
  </si>
  <si>
    <t>0b9ec1e4-2433-4364-885b-6609fae43ffb</t>
  </si>
  <si>
    <t>7abbdf4a-f081-433e-9488-389677f6ab8e</t>
  </si>
  <si>
    <t>59bf9235-c64b-4df9-aedc-abfe2a3f7b54</t>
  </si>
  <si>
    <t>77ace447-340c-42ec-b614-de97453bdba9</t>
  </si>
  <si>
    <t>ae3df881-e990-4d77-bec4-b02cfffd0b18</t>
  </si>
  <si>
    <t>4f76417a-3feb-4177-9fc1-bdc18751be7b</t>
  </si>
  <si>
    <t>986006bf-c1b9-48b2-b2df-575e18c746ef</t>
  </si>
  <si>
    <t>b21c087d-1e96-40a4-a64d-ef8140792393</t>
  </si>
  <si>
    <t>a25220f4-32f6-4cf9-8c60-2291d5b27259</t>
  </si>
  <si>
    <t>14ba25fc-01f5-4aba-a705-1919b772f7f7</t>
  </si>
  <si>
    <t>d967d197-492a-48e3-83e9-b47da00361e4</t>
  </si>
  <si>
    <t>b64185dc-b2f9-4206-9518-2f2730a1fba6</t>
  </si>
  <si>
    <t>8aaa0c33-eb86-4a59-a793-d612f0ad5202</t>
  </si>
  <si>
    <t>77cce2a6-da79-4768-9b26-60ee743fac7f</t>
  </si>
  <si>
    <t>b0b1cf45-09ca-46b1-915c-6c447c93bdfe</t>
  </si>
  <si>
    <t>6dfddfe7-34bc-41da-a48f-052d66ec3827</t>
  </si>
  <si>
    <t>818f9920-b8bc-4549-9775-17e3ae7ea261</t>
  </si>
  <si>
    <t>1c0718fc-6632-4198-98a0-068986596935</t>
  </si>
  <si>
    <t>f4cedff3-fdb1-45d6-b172-910922cf726e</t>
  </si>
  <si>
    <t>f6f00d1b-2bfb-4ffa-a22f-f18cb9ff8a50</t>
  </si>
  <si>
    <t>b47020e8-2de3-4c8b-8357-f3415d34c10f</t>
  </si>
  <si>
    <t>ea539dc1-b994-4636-9e6e-edde8c6f9329</t>
  </si>
  <si>
    <t>3647753b-7daf-4c09-942a-007843592e1c</t>
  </si>
  <si>
    <t>04dba3ac-a5c9-416c-8078-1174256fcf63</t>
  </si>
  <si>
    <t>7141f9a1-2ba3-4616-a9aa-bc1352cdf20f</t>
  </si>
  <si>
    <t>0bf6cb21-7c0d-4639-873e-82d9171134d1</t>
  </si>
  <si>
    <t>fa96ea30-98b7-4489-bbc7-3dedd06e3c57</t>
  </si>
  <si>
    <t>6690b587-860d-4983-93ee-684aa9ed2763</t>
  </si>
  <si>
    <t>f431cabc-22a0-4ea6-a250-c1285e066f14</t>
  </si>
  <si>
    <t>2d920115-1da7-4e8a-91d2-c8ebc639e648</t>
  </si>
  <si>
    <t>57fadef5-0c4a-452c-b758-27ea46488faa</t>
  </si>
  <si>
    <t>a1091f41-735d-43b9-a084-f6e8914bf055</t>
  </si>
  <si>
    <t>c7598ad9-a403-43ee-aa3e-c09f962abd0a</t>
  </si>
  <si>
    <t>d19e3429-0857-4d38-ada6-1b1063953e71</t>
  </si>
  <si>
    <t>00403ca9-7d60-4d28-b299-42c1f6a9dd5c</t>
  </si>
  <si>
    <t>fe8feddc-6c0b-4111-bf0f-d036a860a1cd</t>
  </si>
  <si>
    <t>e2af7611-d579-454f-a235-1bf692a1e5cc</t>
  </si>
  <si>
    <t>a48821a9-76d9-485c-ad07-214cbb609b90</t>
  </si>
  <si>
    <t>8f74fb4a-a868-4bc2-be41-bee2cb6f6808</t>
  </si>
  <si>
    <t>3582b762-6a65-4e79-b4d0-ad66a2aa3257</t>
  </si>
  <si>
    <t>8b31efb3-34ea-42c7-b588-1c19a5b37c0e</t>
  </si>
  <si>
    <t>2c9d073f-db62-4a91-8c9d-a4a3f0ffed44</t>
  </si>
  <si>
    <t>25e8f413-08bb-415e-b78d-f44aa4aad1be</t>
  </si>
  <si>
    <t>ebcff2d9-53b6-4644-86ad-8c336c67d5c3</t>
  </si>
  <si>
    <t>f2394649-a9cf-449e-b1be-d49d425ba64e</t>
  </si>
  <si>
    <t>f7bf3550-041b-41f9-8833-87a123ed5ed1</t>
  </si>
  <si>
    <t>5d408089-3b42-43ac-9440-95aa5dcccc98</t>
  </si>
  <si>
    <t>52953781-da31-4480-b78c-dcf5b321c0ce</t>
  </si>
  <si>
    <t>3f80b9b3-480e-4f03-9f4c-da993b971fbc</t>
  </si>
  <si>
    <t>d451c417-7e17-47e9-9326-f973a3d3325d</t>
  </si>
  <si>
    <t>607e5601-e369-4861-a41c-62dda1182908</t>
  </si>
  <si>
    <t>41c51841-9b5d-4222-8d67-f003e13c333a</t>
  </si>
  <si>
    <t>a82afcbb-3768-4c68-be7b-8a51fd0d317f</t>
  </si>
  <si>
    <t>bec93e2d-a3b2-4237-90f5-c3f12f0ae209</t>
  </si>
  <si>
    <t>569c4e09-97e8-4615-87e3-9e6d0a2ccf61</t>
  </si>
  <si>
    <t>76511747-7600-4752-a86d-b9efc3c98d2a</t>
  </si>
  <si>
    <t>ee84f4cb-8852-4a16-804f-49d49a98f0d2</t>
  </si>
  <si>
    <t>1c8086d5-0c4c-4d2b-9891-b0bd2636ffd9</t>
  </si>
  <si>
    <t>91106b97-8e72-4c0d-b445-638ac10bd98f</t>
  </si>
  <si>
    <t>c6793f53-2dfc-49dc-ad32-f79ffcee683f</t>
  </si>
  <si>
    <t>4152026b-5199-468d-acc4-11b9993cb226</t>
  </si>
  <si>
    <t>a101fc68-bc1b-4896-beab-51a1813dc0b7</t>
  </si>
  <si>
    <t>f44047b6-8a16-4edd-862d-944927be4098</t>
  </si>
  <si>
    <t>13297624-7c3f-4add-8455-e94aec85ab6e</t>
  </si>
  <si>
    <t>419e6582-2443-4ba9-98ed-9eb31a184a2b</t>
  </si>
  <si>
    <t>01569bc7-9c26-4b0c-89d5-31953b3280dd</t>
  </si>
  <si>
    <t>8c62b7f9-f32a-4afc-8c3d-66ee34b30627</t>
  </si>
  <si>
    <t>2155c90f-304c-4538-8b55-c60d11d8bba1</t>
  </si>
  <si>
    <t>639ae3fa-90a7-4238-a0fb-56f977e57d08</t>
  </si>
  <si>
    <t>707809b5-4571-4d2a-8459-0cefe2ed614c</t>
  </si>
  <si>
    <t>0407812a-67fe-4706-a13d-5c2f5c8e771f</t>
  </si>
  <si>
    <t>99cc2458-1eae-4d31-8805-8f61efc2db75</t>
  </si>
  <si>
    <t>49fc79d1-d6ee-4c0d-8a80-6007b7e5606c</t>
  </si>
  <si>
    <t>397ba35a-4935-41fb-bf69-2b11dbae9c2e</t>
  </si>
  <si>
    <t>2634e884-34ca-45ca-bea3-6223022d03dd</t>
  </si>
  <si>
    <t>2dfd13bc-9e3e-4ea6-9226-033072b98108</t>
  </si>
  <si>
    <t>f08a107f-b38d-4e03-a3d2-7a8279c57d56</t>
  </si>
  <si>
    <t>7f1a82bd-a74b-4e94-b0a0-fb166c6c8b62</t>
  </si>
  <si>
    <t>8279aba7-1cee-4f33-ab36-13c61aa69ffa</t>
  </si>
  <si>
    <t>7792a32b-ae4c-4600-8fe0-a95db6ffb6f7</t>
  </si>
  <si>
    <t>38dcff9e-86ae-490c-957b-f6acee519056</t>
  </si>
  <si>
    <t>31bc1160-f731-423b-a344-24313a88425f</t>
  </si>
  <si>
    <t>2923c7ee-4635-4eaf-97f7-bbdfac83407d</t>
  </si>
  <si>
    <t>d54bd8e7-3326-49a2-8040-d448a025f4c1</t>
  </si>
  <si>
    <t>3981c410-29fb-4a66-b58f-e1cf00b2bb42</t>
  </si>
  <si>
    <t>659fb90c-7594-490e-a52d-9fbbcdaa767a</t>
  </si>
  <si>
    <t>55df7442-b538-46ed-8a97-af4b785eb614</t>
  </si>
  <si>
    <t>b49c123c-4a59-4c92-919f-729ad30fff35</t>
  </si>
  <si>
    <t>6e312191-952e-42ee-95e9-896a7a131149</t>
  </si>
  <si>
    <t>5e6fb71c-b9f2-4ae6-a8a1-f5313beb3868</t>
  </si>
  <si>
    <t>3fe04fc9-fd99-4069-bce8-8090e5ea94bf</t>
  </si>
  <si>
    <t>837e62d9-3077-4590-b629-cbb23561cf74</t>
  </si>
  <si>
    <t>bd2c156e-ba3f-474f-ae12-9aac0f5bcc56</t>
  </si>
  <si>
    <t>fc4a881d-9838-4318-b0c6-95613ab4a239</t>
  </si>
  <si>
    <t>9146b59d-0739-48b4-9d56-ee49a7ef04dc</t>
  </si>
  <si>
    <t>fa7bc9c1-d487-4640-9025-1274aa5f17be</t>
  </si>
  <si>
    <t>6f177901-d12d-4828-9356-98aae29ab943</t>
  </si>
  <si>
    <t>1fc82775-bb05-4c9e-897e-25fec85bcc63</t>
  </si>
  <si>
    <t>2a534eac-e44b-4f3c-84bd-f476dc3d3f91</t>
  </si>
  <si>
    <t>1ba85611-c9b1-4772-b6fd-2e8a4679f3fd</t>
  </si>
  <si>
    <t>6b116043-6a9d-453c-96f0-9c60ee758292</t>
  </si>
  <si>
    <t>e5c48c0e-8225-4e04-b2ef-1c78b272f158</t>
  </si>
  <si>
    <t>bf9b5b14-d210-48fe-a8be-7a91ec4619c3</t>
  </si>
  <si>
    <t>8dfea621-5c39-4f3f-994e-768dfa3dd120</t>
  </si>
  <si>
    <t>330edce5-bd54-4294-9403-e86afc2575ef</t>
  </si>
  <si>
    <t>f85b2366-2530-47e7-99c2-d5748bb41e26</t>
  </si>
  <si>
    <t>27bba004-04c1-4a18-b431-c3c0926ff87a</t>
  </si>
  <si>
    <t>dfdc7a9a-fc90-4337-b421-426e51ed6bc5</t>
  </si>
  <si>
    <t>27366a6c-6625-47be-8572-1945acd57c77</t>
  </si>
  <si>
    <t>477d0a56-19a2-4e16-a526-38d43ec06739</t>
  </si>
  <si>
    <t>afb96f77-5ed2-412b-a76e-dfd4d6973ab7</t>
  </si>
  <si>
    <t>19445a55-3f72-4dd3-a904-f1d98a8aef76</t>
  </si>
  <si>
    <t>5f0552b7-38dd-41f7-a1e0-a6a04e1e1c77</t>
  </si>
  <si>
    <t>e7af03c1-ba30-464a-bf43-707a5c9dcb99</t>
  </si>
  <si>
    <t>704dc0d4-ca0b-4a97-be45-41367ebcccd5</t>
  </si>
  <si>
    <t>087709aa-a6b0-48da-a2f1-bac835c74434</t>
  </si>
  <si>
    <t>e69ed3ad-e524-45ac-bb82-2b252f6fcbc4</t>
  </si>
  <si>
    <t>241573c1-1994-4fe7-966f-8e2e678b731b</t>
  </si>
  <si>
    <t>b02fe8e5-a18f-4386-89fc-e3ee2a7f33ca</t>
  </si>
  <si>
    <t>5baab446-74e4-4a7c-88c9-cbddd3e931dc</t>
  </si>
  <si>
    <t>531d0023-522b-4e31-bbff-dbf7d2fc258d</t>
  </si>
  <si>
    <t>340aac0c-6eef-4b2a-9ac6-394575eb2a75</t>
  </si>
  <si>
    <t>f1ae36a3-9a70-456a-a7f6-ef55ee83133a</t>
  </si>
  <si>
    <t>917b9c8e-a91f-449b-a30d-ef1d6d7eab8f</t>
  </si>
  <si>
    <t>c2b7203b-41f5-4487-8c36-bed8082d4a02</t>
  </si>
  <si>
    <t>190e1db9-54e8-4c79-a7da-c78f53850395</t>
  </si>
  <si>
    <t>1b263890-3155-4bf2-9c4c-457b6262a45b</t>
  </si>
  <si>
    <t>1dd76d24-ef39-4963-8e88-f60669225924</t>
  </si>
  <si>
    <t>748d3374-49dc-410d-bb79-175010c33db2</t>
  </si>
  <si>
    <t>df113c7c-d7e9-4708-a9e1-a59ff0d0521a</t>
  </si>
  <si>
    <t>d31a1bc3-f214-49c2-aeec-78e2f2440cf3</t>
  </si>
  <si>
    <t>72d1a4f8-159c-4186-a125-0e5ae91377e2</t>
  </si>
  <si>
    <t>cc7d7aa4-67fd-4b26-ba82-ebfd4afaba83</t>
  </si>
  <si>
    <t>67192202-8c3e-438d-aefa-6d074fa8834a</t>
  </si>
  <si>
    <t>c69eaf9f-8bf5-43d9-8c09-ec34c50d7cd6</t>
  </si>
  <si>
    <t>53b92f6d-e068-4e84-92d8-8f7a5904f668</t>
  </si>
  <si>
    <t>8ae8b99b-9a9c-4afa-99fb-f5a004fb9ad3</t>
  </si>
  <si>
    <t>f9e0bc7e-d608-47a0-ab46-b8b652c44b18</t>
  </si>
  <si>
    <t>17cd0c31-ad82-4712-a3c9-8a27eb594542</t>
  </si>
  <si>
    <t>e342e7c7-1c45-488d-9d1e-bb40da8fc849</t>
  </si>
  <si>
    <t>abf77ad7-ea16-440b-8222-f40716ab9a6d</t>
  </si>
  <si>
    <t>96848cad-8336-4f52-b655-306d2bdb6db6</t>
  </si>
  <si>
    <t>93635eee-1582-4c67-add1-f89eab4c5511</t>
  </si>
  <si>
    <t>c66bdfc5-93eb-4749-86a9-5f23fe4b2a10</t>
  </si>
  <si>
    <t>a4feeac4-bb65-40a5-a6c7-dd871c76749e</t>
  </si>
  <si>
    <t>b0c9be35-f91d-4126-9479-98f95ea82918</t>
  </si>
  <si>
    <t>477c2fc1-c51b-47ec-bba8-b399f24fae0c</t>
  </si>
  <si>
    <t>98ebea71-b913-4c67-a3d2-cea111588cee</t>
  </si>
  <si>
    <t>0f793c74-936a-41b5-a46b-7c6c3d57edd5</t>
  </si>
  <si>
    <t>cff6cfc3-a4e2-4037-a5ec-bf54935d0f3f</t>
  </si>
  <si>
    <t>74386a61-80b9-4235-b64c-db84881d7628</t>
  </si>
  <si>
    <t>dc124825-0bba-454d-86a6-02fcc6180562</t>
  </si>
  <si>
    <t>e9b29581-695e-4a23-a08d-d26c1d39dd8f</t>
  </si>
  <si>
    <t>3c34930a-990b-4462-bfcd-ccda87fb18fd</t>
  </si>
  <si>
    <t>19170f2c-703f-451f-bf4d-e0dc04ba28de</t>
  </si>
  <si>
    <t>4eb7f47c-4fc4-4005-a7db-517d56531238</t>
  </si>
  <si>
    <t>b0e57d95-5225-49c1-a544-1b62be6cf5db</t>
  </si>
  <si>
    <t>33c54f96-22b9-4def-9c47-24856d704a52</t>
  </si>
  <si>
    <t>b4d2406d-32bf-4bfe-b4e6-3cba3194e844</t>
  </si>
  <si>
    <t>3c6f9cd3-eccf-41ac-a31b-c07242e41e39</t>
  </si>
  <si>
    <t>7371c9bf-06db-471b-9e1c-173bbb99c345</t>
  </si>
  <si>
    <t>b0d99058-b3ef-408c-9965-ee90eb077428</t>
  </si>
  <si>
    <t>fb82ddf5-a94b-4b3b-86bc-f8b5fd583cd5</t>
  </si>
  <si>
    <t>225a306a-977c-47b6-a9cf-bc1b8c2c8750</t>
  </si>
  <si>
    <t>0d438f03-b8be-4c80-854a-ca16cd6c95dc</t>
  </si>
  <si>
    <t>436bfa76-03db-4020-920d-755546d21653</t>
  </si>
  <si>
    <t>d1c37cab-1105-40de-bb01-f0c75a4d35a3</t>
  </si>
  <si>
    <t>e9d869d0-dd45-4c13-a881-497a94886d20</t>
  </si>
  <si>
    <t>85db8c66-c29c-4904-bb89-a43e176c4811</t>
  </si>
  <si>
    <t>9c51f79f-6831-470d-99a7-0cb69c69d717</t>
  </si>
  <si>
    <t>8ebe4a40-4caa-487e-857e-28daa8915782</t>
  </si>
  <si>
    <t>27ea98c6-0923-428b-8ce7-1f7da4e9dde9</t>
  </si>
  <si>
    <t>f04b5636-079b-41f6-ba26-5974ef345d40</t>
  </si>
  <si>
    <t>19687590-1046-43e2-99b9-a0104e2e2918</t>
  </si>
  <si>
    <t>ead18a7d-3b0d-42ec-8909-3531aeca8e6e</t>
  </si>
  <si>
    <t>c98f137d-63a3-45fc-af83-a0a3c658789f</t>
  </si>
  <si>
    <t>ffbea9ce-3376-488d-820d-8962b608ad63</t>
  </si>
  <si>
    <t>247c46d4-9784-47f6-8884-8d4ae87a3201</t>
  </si>
  <si>
    <t>2c26f936-9882-4865-b1ee-1b3fc0ae9121</t>
  </si>
  <si>
    <t>f6c50f60-6499-4368-aec8-d200f98a96b2</t>
  </si>
  <si>
    <t>28fdc7d1-c54b-4879-8108-a90b0cf29b2d</t>
  </si>
  <si>
    <t>86212bb4-9b21-4b74-bc46-ed8dcc8b2d60</t>
  </si>
  <si>
    <t>d188f369-5510-4839-adc2-0e86e3d7c328</t>
  </si>
  <si>
    <t>2d906da0-7fe2-49a5-a302-430a840775d6</t>
  </si>
  <si>
    <t>6a056b35-8ea3-433f-a7ca-5e4bcf1a39e0</t>
  </si>
  <si>
    <t>b907571b-6317-4185-bdd1-367df25f5c5d</t>
  </si>
  <si>
    <t>4efdae31-8c96-4872-8b84-55b6ba413f31</t>
  </si>
  <si>
    <t>d1135bac-846c-4252-b3a8-2601cf561c6c</t>
  </si>
  <si>
    <t>8afffdde-8db6-4c23-81a1-db67cca6ec18</t>
  </si>
  <si>
    <t>965e0cb7-d26a-4b63-97da-3a4f3cd67cc3</t>
  </si>
  <si>
    <t>7a125700-8874-4538-b1bf-1bd850838c18</t>
  </si>
  <si>
    <t>f4d550f3-2d14-4fe0-bc6b-2edbabcaccca</t>
  </si>
  <si>
    <t>ed430073-2a4e-4339-8bc8-0e9d200ffc46</t>
  </si>
  <si>
    <t>fb45472c-8264-440a-af39-dcfa6eb0862c</t>
  </si>
  <si>
    <t>083f7250-5f0b-4c18-8798-7f6717e9ef7a</t>
  </si>
  <si>
    <t>052f1917-52a1-4e79-8378-44888a4fb788</t>
  </si>
  <si>
    <t>42bbbe41-89a2-44d2-8275-f7c8b26b38ce</t>
  </si>
  <si>
    <t>c02babde-0b42-4843-8bc1-0ac1ca973104</t>
  </si>
  <si>
    <t>dc872b9a-94c7-4b20-b336-cf1eb468247c</t>
  </si>
  <si>
    <t>29250cd7-f00b-4a57-9fb2-0846b497e326</t>
  </si>
  <si>
    <t>8c01246e-be25-4330-844a-300f429c20f8</t>
  </si>
  <si>
    <t>5f3dace3-6fb9-426b-b72a-e0b58b651772</t>
  </si>
  <si>
    <t>6a974abc-29a4-48a4-b842-2526e8448045</t>
  </si>
  <si>
    <t>9a2857a6-0893-49e0-86d9-8bd038277368</t>
  </si>
  <si>
    <t>ebb0a6a7-267a-4d4d-9a41-c7389d92bf2a</t>
  </si>
  <si>
    <t>b14576cd-3779-4441-936b-b9ac1373ec2b</t>
  </si>
  <si>
    <t>242e8b4f-e22c-4972-b474-a4127b2f973d</t>
  </si>
  <si>
    <t>16abd73e-8df6-4908-81ae-7c37aa41eca8</t>
  </si>
  <si>
    <t>39515a78-b16a-4cc1-9ef5-2eab9bd7515e</t>
  </si>
  <si>
    <t>b3ddbd3a-a15a-4e58-a96f-65b399748469</t>
  </si>
  <si>
    <t>92369f62-a109-4a89-8a4d-098f72f8b585</t>
  </si>
  <si>
    <t>2deaa3a9-c53c-4667-995e-cd4e69d142e5</t>
  </si>
  <si>
    <t>3eb3bbad-5a80-449b-aecd-567bbf436846</t>
  </si>
  <si>
    <t>1ab4e442-7f2a-4bc3-93ca-e7552bc0ff2c</t>
  </si>
  <si>
    <t>362d4e2d-a097-4b59-b0ca-2f9fcbc5c1b5</t>
  </si>
  <si>
    <t>9d23ab64-d613-4c2d-a9ee-20365a43b760</t>
  </si>
  <si>
    <t>9e5cf350-f085-4b83-9cf3-7fd584105e77</t>
  </si>
  <si>
    <t>cd36e2d8-0d71-426a-a5d8-3eb6aba412bf</t>
  </si>
  <si>
    <t>c5db3dbe-01b3-4a67-a98f-8590e6096263</t>
  </si>
  <si>
    <t>5ba50a7a-ec28-4430-a433-a3e4e31c1a29</t>
  </si>
  <si>
    <t>ece93354-7a55-493e-8560-ff8515afb265</t>
  </si>
  <si>
    <t>58b32529-c330-44c9-9d71-2c0c71f93ded</t>
  </si>
  <si>
    <t>c9211e3f-cb4b-4b3e-97cb-60f8d1d91908</t>
  </si>
  <si>
    <t>659fcf98-eb5d-4a6d-97a5-0f15126e3caa</t>
  </si>
  <si>
    <t>d48d931a-6719-4d09-9bdd-71216901da0f</t>
  </si>
  <si>
    <t>8a91a018-9e62-4413-94ed-a6f61eb7ac5e</t>
  </si>
  <si>
    <t>ef1042cb-175b-4552-8758-ff537f440073</t>
  </si>
  <si>
    <t>fee6b556-7c13-4a6e-881b-3271b2744ceb</t>
  </si>
  <si>
    <t>359efaf5-a344-4672-a802-2407d6ded41b</t>
  </si>
  <si>
    <t>d09539de-28a1-4205-8c01-5bf5b1b00b25</t>
  </si>
  <si>
    <t>9762db66-c357-481f-8d63-9e9bb50f3dd6</t>
  </si>
  <si>
    <t>46972c9c-fd8a-41e1-a5b8-0f1315b53a01</t>
  </si>
  <si>
    <t>2760e25f-3fb5-4010-aaf1-2120afa64b70</t>
  </si>
  <si>
    <t>3cb11ab9-f8e1-439d-a979-28b47028748c</t>
  </si>
  <si>
    <t>eb2eff3b-5aaa-4373-b43b-65a53183514d</t>
  </si>
  <si>
    <t>ceb4a9dd-c0c7-4619-861a-ac2c6f741b5b</t>
  </si>
  <si>
    <t>501797ce-7fb1-4914-bde0-8e817d7d519e</t>
  </si>
  <si>
    <t>29b35f0d-693b-4416-857e-d5c4656804c0</t>
  </si>
  <si>
    <t>a8f1fcde-870c-4f8d-b6f4-9315d6ff4f3b</t>
  </si>
  <si>
    <t>72648ae7-1be1-474d-a429-a6bacfc75fed</t>
  </si>
  <si>
    <t>866c0b4f-983d-4ad8-955d-34778f9d86df</t>
  </si>
  <si>
    <t>a7289f2b-1220-4132-97e2-05bf4dc8a3de</t>
  </si>
  <si>
    <t>2f20346c-3dc2-49bd-8e7c-fe88c09c0d95</t>
  </si>
  <si>
    <t>ecf3fbe9-085f-4266-a12b-4471aee083e0</t>
  </si>
  <si>
    <t>5b424461-946d-4fc2-9ab4-28d694d06965</t>
  </si>
  <si>
    <t>0ffa2f72-25ba-45d3-8d63-ef1c901fe3a4</t>
  </si>
  <si>
    <t>e52c3807-fc44-4edc-be12-61fedcb84eae</t>
  </si>
  <si>
    <t>c1a163b9-95c0-4211-8776-12cc5d9f7ab5</t>
  </si>
  <si>
    <t>2d6030a2-5372-405a-9b33-30f25c2b21f9</t>
  </si>
  <si>
    <t>26bc269e-6628-43af-8e41-b70b9182a5d0</t>
  </si>
  <si>
    <t>53c3d1dc-ea43-414e-ba66-a3adf221d220</t>
  </si>
  <si>
    <t>fe4cc5a8-dc80-4fd7-9049-2299167c9848</t>
  </si>
  <si>
    <t>08808d1e-8bbe-4920-b0bb-ee220dd6a39b</t>
  </si>
  <si>
    <t>95753f5e-6ab9-45ac-ba00-71d422ebc2d8</t>
  </si>
  <si>
    <t>a6af43b8-1e40-4449-acd1-935bbdfaa1cc</t>
  </si>
  <si>
    <t>16a0449a-f036-4c73-943e-ab5090ca0a2c</t>
  </si>
  <si>
    <t>966dbc1c-5040-4c0f-86bb-281b06d326a5</t>
  </si>
  <si>
    <t>bc8b2aeb-d6a2-4d37-bc91-e5fcb6878b1c</t>
  </si>
  <si>
    <t>4b668e2e-231d-4863-b81d-8d4aa8f40f18</t>
  </si>
  <si>
    <t>854538a2-2ca5-4283-897f-c381a3735f89</t>
  </si>
  <si>
    <t>48b5e4a7-17e9-42d4-a64b-9fa1752f6bcb</t>
  </si>
  <si>
    <t>3c1d31fb-d321-4da7-9e83-45e6d52d5712</t>
  </si>
  <si>
    <t>63a4063d-7cd9-403c-83a6-fbcbba4d2159</t>
  </si>
  <si>
    <t>febb9e8c-d8ec-4745-bc7d-36672beb5e86</t>
  </si>
  <si>
    <t>71800c87-db4f-4d26-b25d-ab02b5067d38</t>
  </si>
  <si>
    <t>798e502a-c67b-4acf-9959-4cb73735ad33</t>
  </si>
  <si>
    <t>1f1e80f0-9cbe-4419-b994-8fc1722859f9</t>
  </si>
  <si>
    <t>ebbba292-35be-4cd1-a031-f9b5c53f547c</t>
  </si>
  <si>
    <t>87225839-ce91-4041-b9a2-a7981f68f0c6</t>
  </si>
  <si>
    <t>3d3b8b1a-586e-4134-8b39-5988e8574b1f</t>
  </si>
  <si>
    <t>9c3388e7-525d-4583-86c6-032bb632d323</t>
  </si>
  <si>
    <t>ae43c80c-308c-458d-a73d-40189b03d06e</t>
  </si>
  <si>
    <t>0972e67f-f714-4e7f-9ae0-c0c42a16420a</t>
  </si>
  <si>
    <t>d7f9c188-75ee-4ce6-96c9-02005c715fcf</t>
  </si>
  <si>
    <t>d5871990-0499-4be8-9e5a-2a1f0d76932d</t>
  </si>
  <si>
    <t>eec4c696-5b02-41d0-a875-4337cf759ce1</t>
  </si>
  <si>
    <t>fabe4042-3745-43b2-80e0-b996d8834415</t>
  </si>
  <si>
    <t>19cc472b-9758-43ab-b7ce-95a83621e99f</t>
  </si>
  <si>
    <t>d54a336f-987f-4f35-9008-737816c9bfc3</t>
  </si>
  <si>
    <t>597c9e18-998b-4297-b913-a70b8ec03f88</t>
  </si>
  <si>
    <t>75eaf386-1f3f-4a33-87f7-0d61c35e9403</t>
  </si>
  <si>
    <t>9fe71858-c5ae-4ef6-bec3-6daad445022c</t>
  </si>
  <si>
    <t>e58fb054-f36d-498e-b038-5fd477e9f795</t>
  </si>
  <si>
    <t>1cde8e3e-12d2-4504-bae7-2d96293ac014</t>
  </si>
  <si>
    <t>bcdff9ca-239f-40b3-bddb-c9beb3cdae42</t>
  </si>
  <si>
    <t>68687290-2c1f-4370-bde8-c2226175cc11</t>
  </si>
  <si>
    <t>8dc2cc1c-018b-47a7-8ac9-b7e734aeb895</t>
  </si>
  <si>
    <t>5aaacd6d-1d2c-4644-9abf-6d11cd02262b</t>
  </si>
  <si>
    <t>6c6f9a43-7da3-41b4-81ea-79f7507f3d16</t>
  </si>
  <si>
    <t>784d4c0b-759b-4e84-ba34-c7a32f5bd69f</t>
  </si>
  <si>
    <t>9c8e72e3-c2b9-40c4-a4d4-92c95be54ff6</t>
  </si>
  <si>
    <t>7a2ac95c-700f-4b38-8635-63c20d27c060</t>
  </si>
  <si>
    <t>a18c2705-d6ce-420a-8c39-1a298ad8a981</t>
  </si>
  <si>
    <t>8d968bf7-eafc-4cdc-bb4a-57bcc9bc1981</t>
  </si>
  <si>
    <t>20ef8448-4b5f-41f7-87d8-bb57a4a9b5cf</t>
  </si>
  <si>
    <t>2c9d514b-2275-4835-af69-1de4e888dd93</t>
  </si>
  <si>
    <t>4edb15d3-7799-4679-8386-241486e3f775</t>
  </si>
  <si>
    <t>81803c8b-fbb8-4a89-a7c2-8e88abd7531f</t>
  </si>
  <si>
    <t>589d6a34-d9d5-40b1-bdd7-c9984f7f784a</t>
  </si>
  <si>
    <t>d84ac3bb-7bd6-45e4-b453-68f684cc23fc</t>
  </si>
  <si>
    <t>2949a4e2-78ae-4104-bc69-e3475bbcffc6</t>
  </si>
  <si>
    <t>a91a8b4a-3ab2-4221-b3d4-fafea6b3f07d</t>
  </si>
  <si>
    <t>57eb233c-c1de-4d3f-abe8-33050704d77a</t>
  </si>
  <si>
    <t>e439db3b-a157-46b6-b8af-ad4eaebb5071</t>
  </si>
  <si>
    <t>1d63bbb6-9e64-4d75-a6a3-432182e7c683</t>
  </si>
  <si>
    <t>b28268be-7dec-4b50-bb3e-16528bcea45a</t>
  </si>
  <si>
    <t>e7f2e9a3-dc46-43ff-8bf7-1139267b2cfc</t>
  </si>
  <si>
    <t>c3f32f77-8f76-4865-bddf-6826995cd35c</t>
  </si>
  <si>
    <t>3e8f50c5-1aac-4ed5-8cea-c7aed363f192</t>
  </si>
  <si>
    <t>64e7bad4-98b1-491c-8747-cd4cbae9cda8</t>
  </si>
  <si>
    <t>5b601c9a-ee82-4c89-a746-edc7bdf6d81b</t>
  </si>
  <si>
    <t>627f75d0-d8c7-486e-a4de-98c8d64ca693</t>
  </si>
  <si>
    <t>23ba54b4-09ac-407b-89ab-48d8bb01ecda</t>
  </si>
  <si>
    <t>e700024e-c46e-4332-9859-208938de39cc</t>
  </si>
  <si>
    <t>f7c5a78e-3d02-46a9-b60d-102d152123b0</t>
  </si>
  <si>
    <t>e828c364-9f74-4358-bb61-5e1ef14f1538</t>
  </si>
  <si>
    <t>5cfd07c2-8ab2-4210-8146-0632eb41a410</t>
  </si>
  <si>
    <t>5e2ebf88-88f7-4e83-9eff-6e1584fc9326</t>
  </si>
  <si>
    <t>c817b2eb-819f-4f77-bad9-c48f10556979</t>
  </si>
  <si>
    <t>e9617ed7-7a81-48c5-917b-497dcb918a36</t>
  </si>
  <si>
    <t>1ded6520-1e4a-4827-ad2f-1c8dbd05fc76</t>
  </si>
  <si>
    <t>86eeff81-0ea7-478f-86e2-0acbed744248</t>
  </si>
  <si>
    <t>a4c0c334-7994-46f6-b10b-ca2e77408ed3</t>
  </si>
  <si>
    <t>cf6073e8-959d-4efd-9ca7-2a841e627f9c</t>
  </si>
  <si>
    <t>11dd348a-f1a8-4815-86f0-243d88475e6f</t>
  </si>
  <si>
    <t>eb222ba4-8451-4dd9-944b-631986f61a2f</t>
  </si>
  <si>
    <t>f7ce7e2e-2377-40d1-b061-8dcce0490f63</t>
  </si>
  <si>
    <t>493396df-eb6d-4d68-bf24-eab4146c05c2</t>
  </si>
  <si>
    <t>430b6335-efff-4d48-89ca-b976dc81a58e</t>
  </si>
  <si>
    <t>a0f849c0-8c39-4ff9-93e3-82fa22f12dbe</t>
  </si>
  <si>
    <t>aae8aa37-b74b-4e25-a106-9bd71040f506</t>
  </si>
  <si>
    <t>4b3a9226-273d-47c6-86d9-5a2ed8d6ea2b</t>
  </si>
  <si>
    <t>36a32ab6-d4e7-4a39-947f-60aad84fe9b3</t>
  </si>
  <si>
    <t>849cfbb6-0d0d-4f4c-8496-efb8dbc68faf</t>
  </si>
  <si>
    <t>cea5ddb2-fa8e-458a-ab29-8b6dfa7004bc</t>
  </si>
  <si>
    <t>3c08631c-5aba-458f-9702-3ad642e1552f</t>
  </si>
  <si>
    <t>a454f59f-248c-421d-8340-177078f9e371</t>
  </si>
  <si>
    <t>ed35b080-4ab0-42b2-86a4-49a459aa07a4</t>
  </si>
  <si>
    <t>5969adb3-2fcd-4220-96d4-685e3d179b78</t>
  </si>
  <si>
    <t>be2707aa-91c4-465d-aafe-e9d8c125ece2</t>
  </si>
  <si>
    <t>77b7d786-a730-4839-9171-7f251cc96279</t>
  </si>
  <si>
    <t>499412d4-30ed-40ec-a691-0605d9965ae0</t>
  </si>
  <si>
    <t>d3ea1845-4c09-4a47-90de-3df8c78da61f</t>
  </si>
  <si>
    <t>7de2b1a2-c69f-4128-8eee-0a51537570eb</t>
  </si>
  <si>
    <t>c18994b1-5806-41d6-ae56-c48467220d12</t>
  </si>
  <si>
    <t>be9f0268-3efa-4984-8c08-c09237a9959c</t>
  </si>
  <si>
    <t>aaaff43a-4511-4beb-92bc-e00245921167</t>
  </si>
  <si>
    <t>a3d615d7-4b4e-46b1-be77-7047ece17c79</t>
  </si>
  <si>
    <t>19ba6738-f551-4ba3-bd6a-1865bf132fcd</t>
  </si>
  <si>
    <t>25725c58-835f-4c0e-924f-ce10b12e7a88</t>
  </si>
  <si>
    <t>164ce9d8-b8a8-4d83-bd43-4210fc20d3a4</t>
  </si>
  <si>
    <t>2d8ec0a3-fbd8-4dcb-889c-cca8c00c97c5</t>
  </si>
  <si>
    <t>d08913bb-ddd9-4498-859d-fcf9b64ec900</t>
  </si>
  <si>
    <t>696839bc-1316-47fa-b9c2-0c96b020bb47</t>
  </si>
  <si>
    <t>bd22d0cf-6d8a-4f48-806c-5fafab1467b0</t>
  </si>
  <si>
    <t>7c8a30cb-6a8a-45cf-995e-51a681553d89</t>
  </si>
  <si>
    <t>2a7b21a6-39b9-4faf-8eb0-a934ab91f6d9</t>
  </si>
  <si>
    <t>9a2248ba-7b0a-4715-a14b-f71310cf5bd2</t>
  </si>
  <si>
    <t>f17e34bc-6769-4117-b7cf-fe54e3584fbb</t>
  </si>
  <si>
    <t>3306e699-2626-415a-8486-5b5b7a8cfab8</t>
  </si>
  <si>
    <t>1e66ab10-19e5-49d2-b8e9-f3bd5af8f413</t>
  </si>
  <si>
    <t>8e1cd48b-4b50-4b29-ad90-aa7de4b66818</t>
  </si>
  <si>
    <t>56844675-9138-446d-8469-d147e1dc5914</t>
  </si>
  <si>
    <t>7a6b95f9-bfb9-4f28-9c27-cdddd6ceac65</t>
  </si>
  <si>
    <t>3e6261d7-efe9-445f-a52b-d41a99682de6</t>
  </si>
  <si>
    <t>0b91e80e-5108-4bf0-bbd6-ff3bdc295413</t>
  </si>
  <si>
    <t>724ad008-8409-4ae8-9e9b-463a7b17fba1</t>
  </si>
  <si>
    <t>3739d673-70f8-4c2a-983b-6fb57a732edf</t>
  </si>
  <si>
    <t>dac6bbca-1fa3-4b1d-9d00-ef566f8ed671</t>
  </si>
  <si>
    <t>ea515987-d532-4204-bb6d-f227ef2bd1d3</t>
  </si>
  <si>
    <t>e973b355-6061-4c84-81a1-c236fbd87d3e</t>
  </si>
  <si>
    <t>c4f3db47-38d1-4484-acaa-d6f369e2ca09</t>
  </si>
  <si>
    <t>b089b6fa-54e0-4f18-825c-4da42db6a27b</t>
  </si>
  <si>
    <t>2a55fb2a-a8c0-4279-92d1-4b6113233faa</t>
  </si>
  <si>
    <t>538ec077-8dff-45e0-9683-6526e701da77</t>
  </si>
  <si>
    <t>9ab4ab92-ccf1-4a38-b64f-c2d369ea0f81</t>
  </si>
  <si>
    <t>077a692a-052b-4c30-83ee-e67dc87a03aa</t>
  </si>
  <si>
    <t>f1067b40-893c-420e-bcfc-adf9e9f56a2b</t>
  </si>
  <si>
    <t>932e3376-c172-44ef-8995-e12a4437f33d</t>
  </si>
  <si>
    <t>705ca523-9759-42d7-be50-adbd57116b9b</t>
  </si>
  <si>
    <t>4071e3de-653f-44e3-834a-352f272004aa</t>
  </si>
  <si>
    <t>a139445c-0a1f-4e25-9780-0f42ccc106f2</t>
  </si>
  <si>
    <t>b257bd71-6bcd-46b9-8755-8fa20912bd5c</t>
  </si>
  <si>
    <t>0c333040-9c53-4ae2-90fb-930667064998</t>
  </si>
  <si>
    <t>b7311fc1-d672-4a79-adbc-0ffd43be3c81</t>
  </si>
  <si>
    <t>1a366676-754b-4cfa-b86e-aaa9ba02e66c</t>
  </si>
  <si>
    <t>78b3fdb7-9802-42d0-ab8d-c6c4e1a057fa</t>
  </si>
  <si>
    <t>3d81e97a-2b4f-499d-99be-7a0dea2ba26a</t>
  </si>
  <si>
    <t>c86a7500-66c8-4b6b-baeb-6d9452ab34d9</t>
  </si>
  <si>
    <t>5df40134-15bb-4c68-a7a7-0a118dfcfff1</t>
  </si>
  <si>
    <t>5d1ea87a-8523-4c3d-aaa4-f23bab810a35</t>
  </si>
  <si>
    <t>4ee6ead7-bd5b-455e-ba6b-8163eef8df0d</t>
  </si>
  <si>
    <t>f9bf02c3-0318-4bb7-8d9e-7cded90b3123</t>
  </si>
  <si>
    <t>a18bc363-3ca3-4a5f-952c-bfc7330d1466</t>
  </si>
  <si>
    <t>db2a2e0d-b03a-4353-b40f-fd21bbe7778b</t>
  </si>
  <si>
    <t>a6403d9a-9bc1-40e0-be19-180e5dfae7b9</t>
  </si>
  <si>
    <t>9a1a94b7-9c58-4c63-888c-77f0996f3930</t>
  </si>
  <si>
    <t>81aa085c-9cdf-4d75-a374-661a1766eb7c</t>
  </si>
  <si>
    <t>284e93a2-4201-425a-9064-569687646ff3</t>
  </si>
  <si>
    <t>6e74d5f9-6f63-43a8-852d-4c8f7b98a357</t>
  </si>
  <si>
    <t>0cbc11fb-cffc-4435-aa42-7038cd920917</t>
  </si>
  <si>
    <t>33fb4f7d-8571-4657-b3a8-ccf92aeb106b</t>
  </si>
  <si>
    <t>4febe3d0-420e-4e01-b45b-c019c6840ddd</t>
  </si>
  <si>
    <t>b8b46778-66ba-4432-a16e-61f5a80c84d5</t>
  </si>
  <si>
    <t>2962a89a-80a2-4599-a090-7d3793d38f50</t>
  </si>
  <si>
    <t>2beab3e1-ab29-467f-9335-8ae3248e173a</t>
  </si>
  <si>
    <t>52e73ffd-0c59-41a4-bf40-3b3aa8978413</t>
  </si>
  <si>
    <t>a880ff71-f94e-48ef-9682-e457069627d1</t>
  </si>
  <si>
    <t>33eb7dc6-a12f-474a-9d9d-693244ce58f9</t>
  </si>
  <si>
    <t>d7d7c1d5-9782-4de6-be76-8ccacb40eb57</t>
  </si>
  <si>
    <t>300b0c49-a9ef-42b2-81c6-1f5534981ce7</t>
  </si>
  <si>
    <t>6df40061-0a34-459a-bce3-1544280dcc39</t>
  </si>
  <si>
    <t>9b3d8d4a-4f46-47e0-8bef-622f95e2dfeb</t>
  </si>
  <si>
    <t>d4d63e32-a502-4328-9edc-de67b1f0ea00</t>
  </si>
  <si>
    <t>3e878de2-ff45-46c8-8f1f-9c7ab2d0ba02</t>
  </si>
  <si>
    <t>8600776d-1947-44e9-978c-a0a3421321c5</t>
  </si>
  <si>
    <t>1560a983-1f6b-4417-a1f4-660f0e3a76d9</t>
  </si>
  <si>
    <t>06a9ef47-1468-4045-807f-b3ba877ffdfb</t>
  </si>
  <si>
    <t>10e57294-3791-43e4-b19c-f43261e3269c</t>
  </si>
  <si>
    <t>fddf9c5c-622e-41d8-8c5f-a3462e989e44</t>
  </si>
  <si>
    <t>70e9b722-5416-4518-8fd5-da784976c6dd</t>
  </si>
  <si>
    <t>633af16e-6a33-42a8-98d7-b8adac07a43e</t>
  </si>
  <si>
    <t>a3fd5849-f770-44e2-8677-0e57d747df1b</t>
  </si>
  <si>
    <t>4f24ab91-06ed-4fae-bafa-6e74b0158837</t>
  </si>
  <si>
    <t>e05611f6-a131-4656-ad27-da271e329ef7</t>
  </si>
  <si>
    <t>770ad483-e976-4422-ae75-a4229364b2c3</t>
  </si>
  <si>
    <t>0685c50d-6ca2-43a6-b127-3b8e29e2e6ef</t>
  </si>
  <si>
    <t>c17bc540-8bc1-4ade-8c14-9c9ed1272f9f</t>
  </si>
  <si>
    <t>59f5ea14-09da-4634-a846-94e93947bcae</t>
  </si>
  <si>
    <t>115bb796-50b6-4ef2-b637-7d0862883569</t>
  </si>
  <si>
    <t>427bb65e-28e7-4ddf-9fd0-bfa698265051</t>
  </si>
  <si>
    <t>ff1d85c4-a9d1-4b45-b5b9-289c9630eb0a</t>
  </si>
  <si>
    <t>8b3c1c31-d196-4df1-854e-7da3ccb52a22</t>
  </si>
  <si>
    <t>2ef1cdfd-9b15-480a-8d83-3500b8ee0a87</t>
  </si>
  <si>
    <t>f6828b60-7a28-4f52-ae62-5aeaaf2f5d1e</t>
  </si>
  <si>
    <t>35539c9d-1d3a-425c-908f-03c9027ecf4d</t>
  </si>
  <si>
    <t>e4056f0e-2b68-4733-9f21-8865e7f0942c</t>
  </si>
  <si>
    <t>390f8f2c-d97e-45c7-8132-3e83ee79f28a</t>
  </si>
  <si>
    <t>ce4d15c8-ff53-48a3-8907-54a3853a4e19</t>
  </si>
  <si>
    <t>a66d325c-3823-4ce3-b61e-7762d1cb530e</t>
  </si>
  <si>
    <t>68ca07e9-9901-4b6e-9d4e-ae4260cd998b</t>
  </si>
  <si>
    <t>1101fd12-e429-4aa6-b360-69a531503833</t>
  </si>
  <si>
    <t>c1adc3c1-07e5-4b91-b475-bf7c80d12a4f</t>
  </si>
  <si>
    <t>12b3f2ff-6d7f-4465-bac1-1da7190ef33a</t>
  </si>
  <si>
    <t>e0688c49-d3cb-4f1d-8477-1ed90eaebfdf</t>
  </si>
  <si>
    <t>f71f0045-350f-4b89-8335-5ff15539e8bb</t>
  </si>
  <si>
    <t>a59bcd8a-78a1-48e4-8157-d46911cc0346</t>
  </si>
  <si>
    <t>f6a7a3a2-75d1-4694-8d55-8c2f9d6a3d57</t>
  </si>
  <si>
    <t>8fbce4ae-2f8c-41c9-8832-c4cb3af5244f</t>
  </si>
  <si>
    <t>9d5d414c-e9a9-40f0-9949-b94b193ad177</t>
  </si>
  <si>
    <t>8af2259b-0b6f-4f9c-a133-0f65948e94d2</t>
  </si>
  <si>
    <t>13722c9b-84a0-41e5-a1ac-e85a048cf205</t>
  </si>
  <si>
    <t>208b749d-174d-4e9d-9d0c-e05b45a71eb4</t>
  </si>
  <si>
    <t>a614479b-c910-4a45-b97c-de1ffe99c8d5</t>
  </si>
  <si>
    <t>4bd15948-3cf4-46fb-ba13-cd287a311de3</t>
  </si>
  <si>
    <t>8c788bbd-6d21-438f-83c9-1bb3c131f835</t>
  </si>
  <si>
    <t>6ae16830-493d-4a68-96e8-16ec3156e87d</t>
  </si>
  <si>
    <t>6bc303e6-a1b8-4a73-b528-0ea66478416a</t>
  </si>
  <si>
    <t>97f507d2-0693-4c60-9164-37e8149b34d4</t>
  </si>
  <si>
    <t>6a928a1b-28f1-405b-8898-1b5a6b8865da</t>
  </si>
  <si>
    <t>8eb8a00d-3c63-4687-a446-5c4dcde9d81b</t>
  </si>
  <si>
    <t>98d0958c-3555-49f3-9a51-55869c3deac2</t>
  </si>
  <si>
    <t>cbbb1f36-bb37-4022-a4b5-3101a0ae1ab3</t>
  </si>
  <si>
    <t>9e87ff82-cb48-4287-ad67-59f582a2f2d5</t>
  </si>
  <si>
    <t>c35c7e18-557a-48db-9abe-399d2bf7dfb7</t>
  </si>
  <si>
    <t>bd2197c7-e13a-47a0-a863-6815c58cfc09</t>
  </si>
  <si>
    <t>13664a88-8fe7-430e-8001-94cc55e75f51</t>
  </si>
  <si>
    <t>517e0a2e-4cda-4d80-b709-b2fb4aa86082</t>
  </si>
  <si>
    <t>9dcb09b9-373c-4845-ba2f-52e8fbab4285</t>
  </si>
  <si>
    <t>ec6ed919-e7fb-45bf-88d3-806869aa501d</t>
  </si>
  <si>
    <t>75e9b915-47f5-4b94-9aef-c152971615d6</t>
  </si>
  <si>
    <t>04fe6228-8e25-4115-aed9-19abaf445ad6</t>
  </si>
  <si>
    <t>bae3cf6e-737b-453f-abc3-a1e9d1cfe9b6</t>
  </si>
  <si>
    <t>1585aba5-ad86-433f-a149-a83c564fa70f</t>
  </si>
  <si>
    <t>01e437ac-23e2-40db-8103-8b31bffa7033</t>
  </si>
  <si>
    <t>96e6dc65-e87f-4545-842e-5ef843291af1</t>
  </si>
  <si>
    <t>cd6759ed-695c-48c2-9038-28dd151c9e8f</t>
  </si>
  <si>
    <t>16742d8f-8502-49a9-ad7d-a40180b07f70</t>
  </si>
  <si>
    <t>65882645-700b-433b-844c-ee1ef8c7ecac</t>
  </si>
  <si>
    <t>44b1f108-1a1f-478a-8e3a-569fd03fb6cd</t>
  </si>
  <si>
    <t>815e4621-9993-4b4a-ba26-b295eb853658</t>
  </si>
  <si>
    <t>cdb40f21-e68b-41b0-9f43-4fcb3f20d6ee</t>
  </si>
  <si>
    <t>9e91e3d7-3ba9-49f1-b224-e0dad96a8a06</t>
  </si>
  <si>
    <t>d30ea97a-d200-41ff-9282-d62a60e15bed</t>
  </si>
  <si>
    <t>41d7b47c-0b56-468b-b43c-87be17d552f0</t>
  </si>
  <si>
    <t>b2a9fff0-fd3c-4faf-a94c-1715d3b9cef9</t>
  </si>
  <si>
    <t>ec899ce5-d0ab-4bcd-83c0-8ed788a1c414</t>
  </si>
  <si>
    <t>aa4944b8-0689-48d0-98d4-0eb8474ea0b2</t>
  </si>
  <si>
    <t>a2f867de-3ae6-4ab8-a186-338f1e8b20c1</t>
  </si>
  <si>
    <t>3a3267a1-777a-4736-977c-3a525fced387</t>
  </si>
  <si>
    <t>4c6145c9-af80-44d1-a80e-09e9a3094984</t>
  </si>
  <si>
    <t>8239d8b7-bfc4-4efc-9d2c-53bd9cde7ed6</t>
  </si>
  <si>
    <t>19cf4bd6-ec9b-49d5-9d2c-687be8505094</t>
  </si>
  <si>
    <t>e5dd408a-f846-441a-89c1-217b91f293d0</t>
  </si>
  <si>
    <t>9f8f7b12-2524-4438-a49f-cdba7f9d3386</t>
  </si>
  <si>
    <t>2b7ccaf1-d960-4659-bf40-0c3117a36627</t>
  </si>
  <si>
    <t>347d4dc9-d13e-46d8-9eb7-f5af9e3eb561</t>
  </si>
  <si>
    <t>b556a89e-4476-424f-b7ae-bb42383c7f54</t>
  </si>
  <si>
    <t>b3b2eb9c-77a4-44a1-a763-ac25a5ebed3b</t>
  </si>
  <si>
    <t>9edaa218-92cc-4bf9-b4d4-e0aa07b0c36e</t>
  </si>
  <si>
    <t>7bf7de6b-c74a-42a6-8bbf-9532cdc5b50c</t>
  </si>
  <si>
    <t>0fdd6c29-3d64-4973-9a08-bb5198dfe6af</t>
  </si>
  <si>
    <t>a332df87-0724-434e-820f-8981d914edd4</t>
  </si>
  <si>
    <t>54ff5acb-0d3c-45c0-a8cc-364b1c4392c0</t>
  </si>
  <si>
    <t>4dd7d058-4c75-4556-87ec-67e9a8c0df9f</t>
  </si>
  <si>
    <t>7eab7eb2-1df8-4d80-af07-b93b985bb5ba</t>
  </si>
  <si>
    <t>6b4af618-5079-4255-a596-b91fc459cba7</t>
  </si>
  <si>
    <t>51d193bf-1a44-4330-a427-4fe83168e34d</t>
  </si>
  <si>
    <t>39645a11-e60e-40d2-93e5-b476e2b938e4</t>
  </si>
  <si>
    <t>89cc09f8-c0e5-45ee-a466-072b5263dce6</t>
  </si>
  <si>
    <t>4acc0bb1-2f06-42d8-99f2-91fd3fcb71d2</t>
  </si>
  <si>
    <t>2d612f05-70b9-42e9-9599-3311dcb4742d</t>
  </si>
  <si>
    <t>22cbc7ec-0fca-4532-94f4-c14dc4378d9f</t>
  </si>
  <si>
    <t>60f43ff4-afba-4b6a-8dc1-8c316b0a04f5</t>
  </si>
  <si>
    <t>69420ec7-6a38-41de-9db8-56707b750d13</t>
  </si>
  <si>
    <t>da95eb20-3a0d-42f3-a5e6-41b79825cc60</t>
  </si>
  <si>
    <t>fc42a19f-09d2-4a58-b1a0-c110a2a9822c</t>
  </si>
  <si>
    <t>15323473-8415-4350-a12a-420634ed4f0f</t>
  </si>
  <si>
    <t>e6d8152f-190d-4b24-8423-88d49bf88537</t>
  </si>
  <si>
    <t>edf1d092-98bf-4986-a256-997a451e2bb0</t>
  </si>
  <si>
    <t>2c8e762a-e4ab-490b-856e-04dd82d32446</t>
  </si>
  <si>
    <t>702d66a3-d1f3-474b-8054-4dcf5506ebb4</t>
  </si>
  <si>
    <t>20c4f616-0358-4989-9745-32c15ec79eba</t>
  </si>
  <si>
    <t>c9e8a787-b58a-4290-ba91-9749c4f10263</t>
  </si>
  <si>
    <t>e0d4269f-a967-4eb6-8541-9e4ef5254dce</t>
  </si>
  <si>
    <t>6089939f-67e5-41e8-9d35-8df225f1b58c</t>
  </si>
  <si>
    <t>bb87b44d-e645-40a1-b4e1-514e91cf3323</t>
  </si>
  <si>
    <t>8e695ee2-fb59-4c2d-86fd-9fc5f6949d26</t>
  </si>
  <si>
    <t>f654f4d1-773d-4657-b1ab-58a3f32e503a</t>
  </si>
  <si>
    <t>c3a55582-b755-4ed1-aa4d-e0ce1b070b0a</t>
  </si>
  <si>
    <t>e18d6374-6ebb-4231-8dc1-6a5bd774f98e</t>
  </si>
  <si>
    <t>1b316664-e8df-437f-80b9-9c08bf71668c</t>
  </si>
  <si>
    <t>28624e4d-3cc9-44c3-9568-d7b08bf2a184</t>
  </si>
  <si>
    <t>2da2c108-f0e1-4767-8b49-2653b2746916</t>
  </si>
  <si>
    <t>91434306-0a28-4e25-9fce-22d83fe3d739</t>
  </si>
  <si>
    <t>464b16cd-9af3-4ad2-9d36-d892559d9434</t>
  </si>
  <si>
    <t>87928e1b-46b3-412d-91fd-e87c24af37b0</t>
  </si>
  <si>
    <t>fbdbdd23-b3f9-429d-b9eb-621b855ef87b</t>
  </si>
  <si>
    <t>7b4503f5-9739-4250-bdff-92ef204c8edf</t>
  </si>
  <si>
    <t>02cd4ebb-069e-4ad5-8533-a65217575944</t>
  </si>
  <si>
    <t>5d3ade70-f2cf-4b5d-82ac-2b2a02dd3e08</t>
  </si>
  <si>
    <t>ecf13c56-d8ef-4e2b-a81b-09eb99dbe6b0</t>
  </si>
  <si>
    <t>c69438dd-6755-4a70-9b1e-72c98012ec99</t>
  </si>
  <si>
    <t>3f076970-c619-4bee-98ff-ba6bd05a7e27</t>
  </si>
  <si>
    <t>1f3897e6-7f6c-47a9-8f55-4a661a70e3dc</t>
  </si>
  <si>
    <t>4bcf1939-79b3-44e0-809c-540e3efcd3dd</t>
  </si>
  <si>
    <t>fb23a054-b9c7-4f44-aaf9-2becba4fa624</t>
  </si>
  <si>
    <t>7a4a6803-40c8-41f3-9f17-afe166651934</t>
  </si>
  <si>
    <t>b46aa775-2b8b-49a5-b904-d2b8629641b2</t>
  </si>
  <si>
    <t>78b5393f-a8d9-47c2-9f93-7f096920c6fb</t>
  </si>
  <si>
    <t>08efa38f-9db8-4d21-aede-77c47442b28f</t>
  </si>
  <si>
    <t>958582ce-9b09-4b92-925f-cffde8e19ea4</t>
  </si>
  <si>
    <t>813a3850-0b9e-4b35-a5ab-9ca841634685</t>
  </si>
  <si>
    <t>8e787156-1bd7-456c-be2d-8b9670ab9411</t>
  </si>
  <si>
    <t>ecb7fa47-bd83-4408-96f2-08236007746a</t>
  </si>
  <si>
    <t>35e92a55-d5f4-4b4a-954e-55da62525798</t>
  </si>
  <si>
    <t>d3f88f6a-608f-4ca9-be46-0524594d0e93</t>
  </si>
  <si>
    <t>9e96d4d1-804d-43a1-a5e5-fbe4c9f7c3c0</t>
  </si>
  <si>
    <t>45486047-e372-4c34-ac2b-553c1ccd8119</t>
  </si>
  <si>
    <t>57b6468d-5fc0-4d63-81f1-7e4917c9f177</t>
  </si>
  <si>
    <t>39459554-d39b-4fdc-9c04-71e23090b685</t>
  </si>
  <si>
    <t>ea68efe2-e209-47ce-b554-0e9030863ba6</t>
  </si>
  <si>
    <t>0892d80a-0401-49bb-933a-bd6c7b5a5154</t>
  </si>
  <si>
    <t>86a290f2-7f9b-4e37-874e-4b961f097241</t>
  </si>
  <si>
    <t>26817d7d-9218-455c-a0e2-2fbf556b73a2</t>
  </si>
  <si>
    <t>e1fecf00-da3e-4631-a92f-b21b08945705</t>
  </si>
  <si>
    <t>09cd8c43-002c-444f-bdc9-22f34331422a</t>
  </si>
  <si>
    <t>f4b91edc-b393-4883-94a2-2aab16587675</t>
  </si>
  <si>
    <t>93cf7994-3a40-48af-92be-b748a2bd59fe</t>
  </si>
  <si>
    <t>d3941eb3-b1b9-4c56-8d14-2ca4fced5af6</t>
  </si>
  <si>
    <t>da38bf65-bfaa-4ed2-ac21-1429d88d42b2</t>
  </si>
  <si>
    <t>8a6ba8b7-dec8-4994-b4e0-119d76186d63</t>
  </si>
  <si>
    <t>0e94a3b5-77d6-4f48-8723-9da59ec9c526</t>
  </si>
  <si>
    <t>0938c0ae-9e89-4828-ad32-2596e5e6ac96</t>
  </si>
  <si>
    <t>85024e7e-3f4e-410e-a5c7-d56ce438214f</t>
  </si>
  <si>
    <t>bd7b694c-16bf-42e2-b30a-1d83422b2a0f</t>
  </si>
  <si>
    <t>ea5554a6-56fe-48af-a26d-1b4ca17a5c8d</t>
  </si>
  <si>
    <t>90df722a-baec-4140-88bc-80c7ca978a0b</t>
  </si>
  <si>
    <t>98fe25cd-6ec3-44e6-83ca-bed93ea5a63c</t>
  </si>
  <si>
    <t>2164fd3b-c5fc-4cbd-a709-30da3be46df5</t>
  </si>
  <si>
    <t>baf9ecdc-5f36-4a27-ad45-c55c7b0b4f00</t>
  </si>
  <si>
    <t>012c0ea2-646b-41c6-acab-18ac62a05759</t>
  </si>
  <si>
    <t>aa29d101-58e3-4faa-8db3-cc482bb16b59</t>
  </si>
  <si>
    <t>9e0aee00-5262-46bb-9fb6-9ec1459ac7d2</t>
  </si>
  <si>
    <t>6e3dd9f5-ad0b-411a-b992-10b6c32e1f03</t>
  </si>
  <si>
    <t>24b7516a-c2d2-4d12-ad92-f27b8c575e74</t>
  </si>
  <si>
    <t>ad234d09-18db-43b3-bef4-a4a030169d0e</t>
  </si>
  <si>
    <t>62a6e058-ec68-4cc0-b7a8-5d0111657fb2</t>
  </si>
  <si>
    <t>9107c403-a1c6-4bce-8c17-a2b5df42ab6f</t>
  </si>
  <si>
    <t>d3c1f31a-253a-4022-a213-16e340216bc3</t>
  </si>
  <si>
    <t>2a237955-0df8-4129-befd-e8f01a4905bd</t>
  </si>
  <si>
    <t>cec04d1c-ec7a-4f1d-ad06-0bce675d91a2</t>
  </si>
  <si>
    <t>4061c83e-d14c-41d2-b636-00b8ca211f22</t>
  </si>
  <si>
    <t>9cdf9743-0f2e-4674-bfa8-da4b8bf44b13</t>
  </si>
  <si>
    <t>a62d1d11-1fd1-41d4-aef2-8d67d986d862</t>
  </si>
  <si>
    <t>22dad73c-8758-4b1b-a075-fed8fe8fa42d</t>
  </si>
  <si>
    <t>7174f537-bb4c-4852-ba4c-bf9a5ca34d6e</t>
  </si>
  <si>
    <t>8aed114c-5d09-4063-bc77-576bf79f6049</t>
  </si>
  <si>
    <t>836e4d6f-20a0-4b15-b13b-7deb1a500e96</t>
  </si>
  <si>
    <t>ec18ba06-a872-4045-a0dd-aeaf46855b52</t>
  </si>
  <si>
    <t>dc718c5f-89b2-4853-8c8f-5a085e31040e</t>
  </si>
  <si>
    <t>69d57757-c1ce-4316-92b0-8d35394dc340</t>
  </si>
  <si>
    <t>b19f64c9-b487-4bf7-85ad-ebd5fcff0210</t>
  </si>
  <si>
    <t>01389aa0-b1f9-48ea-b183-72da63141e1c</t>
  </si>
  <si>
    <t>3c4b839d-ecdd-4b28-8fa3-3c10bc53350c</t>
  </si>
  <si>
    <t>2400225e-fbad-48dd-9c0d-e62dbae770c2</t>
  </si>
  <si>
    <t>b748a3cb-bc4b-4d3b-825b-83a5d8bff28c</t>
  </si>
  <si>
    <t>830d2df2-b1c3-46ab-9df2-2cdddb0e2e05</t>
  </si>
  <si>
    <t>83285e8c-ba24-43fc-b542-89044e9f56a5</t>
  </si>
  <si>
    <t>95c1c764-c801-4114-8573-ee249fdd0823</t>
  </si>
  <si>
    <t>abbea1ae-8ab9-43f7-8215-f82db34d158f</t>
  </si>
  <si>
    <t>4f9e1266-f6f6-4c36-b52a-092f7bd54288</t>
  </si>
  <si>
    <t>60bd9dd7-292d-43d6-a949-89a25b17f7ab</t>
  </si>
  <si>
    <t>042e84f1-bef5-4663-8839-8978d9c4acf6</t>
  </si>
  <si>
    <t>7d4ad157-fd56-4b5d-a361-afa819a64e5b</t>
  </si>
  <si>
    <t>0c51473c-0361-4fbf-a7c4-c9945d735a53</t>
  </si>
  <si>
    <t>f85cef78-88f8-4ca3-971b-2963370b6d16</t>
  </si>
  <si>
    <t>62b4a871-9a37-4071-b5c3-330ab63caf11</t>
  </si>
  <si>
    <t>bd64fb47-75f1-43f4-918b-84a14d42ce44</t>
  </si>
  <si>
    <t>84f69c6c-d0cd-4c68-9b67-994b1b7d61a6</t>
  </si>
  <si>
    <t>00dfb289-8893-45e1-bdd6-ff75106faf65</t>
  </si>
  <si>
    <t>a0f87e9c-a8fc-44e1-962a-c4b146de7e1f</t>
  </si>
  <si>
    <t>ec8a9b0f-13ea-4e55-8bd9-d9020618f6dc</t>
  </si>
  <si>
    <t>10097bf8-6dca-4c51-b2db-94630a5edfcd</t>
  </si>
  <si>
    <t>bd79ff60-ec3c-461e-af65-999d6a11a7c3</t>
  </si>
  <si>
    <t>7eaae062-9587-4c98-a91e-499d1f7c5a38</t>
  </si>
  <si>
    <t>7b5c845b-6f92-46ef-aefa-1d3132a843c6</t>
  </si>
  <si>
    <t>0a1d1224-de2c-45f0-b02c-89059039857b</t>
  </si>
  <si>
    <t>9f3a5520-0943-4669-90b5-5a4a57d4e527</t>
  </si>
  <si>
    <t>7451918c-731f-4356-b241-3e320f623c1b</t>
  </si>
  <si>
    <t>8a446c6b-8641-4211-a187-d6d0acea2f92</t>
  </si>
  <si>
    <t>7eabda33-bfc4-47e7-9c66-98d79a40b418</t>
  </si>
  <si>
    <t>31b346e3-d9b0-40a4-a213-1de2a7f86a16</t>
  </si>
  <si>
    <t>3ee3b872-32db-41ad-8795-a515ab01914c</t>
  </si>
  <si>
    <t>80d74970-0e67-48ef-a91e-bf0a6d6924ea</t>
  </si>
  <si>
    <t>83270405-c0a0-44f6-8b28-82b7cf7c8546</t>
  </si>
  <si>
    <t>0657a03f-2180-41cb-bda2-3638253341fc</t>
  </si>
  <si>
    <t>f0cd78b0-ef8a-4e22-a1a9-7aaca0f724ca</t>
  </si>
  <si>
    <t>7d56a6c3-4025-4405-8939-d236850221fd</t>
  </si>
  <si>
    <t>cad94154-b171-4cf8-92df-9fe28194110a</t>
  </si>
  <si>
    <t>a422e051-2a26-4350-a337-aea0a3c6bcd6</t>
  </si>
  <si>
    <t>5a56f1d1-bbb9-4fd1-a59f-867be9982f91</t>
  </si>
  <si>
    <t>af26f89d-47f7-4e5e-9898-dca704702e74</t>
  </si>
  <si>
    <t>eb124956-ece1-4ceb-9511-918cdc7ffde9</t>
  </si>
  <si>
    <t>9a8c1d4f-8a6a-4ad8-9ef7-c6cf1f592308</t>
  </si>
  <si>
    <t>1d0015ac-dae7-4d76-a7e0-3310980d6e44</t>
  </si>
  <si>
    <t>a3e4670a-c80a-41f3-8f97-7a5b0153c27d</t>
  </si>
  <si>
    <t>d5026c26-b289-49e5-8110-a4a37ce22f03</t>
  </si>
  <si>
    <t>a1d3b40a-5985-4220-9413-22e6f8297352</t>
  </si>
  <si>
    <t>a4d147cd-565f-4f97-a496-b772112b0ce1</t>
  </si>
  <si>
    <t>22036c83-ce0f-4def-8f59-9aa47d9c4ef6</t>
  </si>
  <si>
    <t>a53303b6-e427-4b36-be9b-c4c772c429f6</t>
  </si>
  <si>
    <t>ac7c8d91-29a2-4f6e-a39e-1b1d33d485f3</t>
  </si>
  <si>
    <t>9b220d1d-eca1-49d6-a9bd-65419ef5d29b</t>
  </si>
  <si>
    <t>6ce03dd2-a865-4478-bbbe-b16355a6a66e</t>
  </si>
  <si>
    <t>946ae448-5dbb-41dc-90dd-8776e0f8031a</t>
  </si>
  <si>
    <t>79a6d456-0c79-46c1-b220-156360aaf82b</t>
  </si>
  <si>
    <t>eb91ad3a-dd4c-4c92-9028-96ac481f3285</t>
  </si>
  <si>
    <t>a7290c90-dd61-4107-aacf-f2947a6c4906</t>
  </si>
  <si>
    <t>ca0a5463-2fc5-4214-9a58-f02368bd3b12</t>
  </si>
  <si>
    <t>eac48b5f-a29b-407f-a5f7-bfccee28a3d0</t>
  </si>
  <si>
    <t>53bf24ed-5c38-475d-a12c-7779746e7548</t>
  </si>
  <si>
    <t>647b0f30-2889-4407-867a-1cf0bca049b8</t>
  </si>
  <si>
    <t>672b1f79-1add-412b-a457-e9dfa464479f</t>
  </si>
  <si>
    <t>f5c601ca-218f-4179-8e4a-7559e9f56952</t>
  </si>
  <si>
    <t>70715c8d-fb1b-4931-a359-778ac1c090ed</t>
  </si>
  <si>
    <t>54ecf486-db51-4281-b29d-5b5ec44b955e</t>
  </si>
  <si>
    <t>d3485eba-f161-4ac5-907d-0771808725c9</t>
  </si>
  <si>
    <t>350a0d1b-eaae-4178-a4c6-493e37ad8d91</t>
  </si>
  <si>
    <t>c2ad3e4f-5284-419f-8321-8e399dfaa0f2</t>
  </si>
  <si>
    <t>220dd76b-7db0-4967-9e46-f4d861faed38</t>
  </si>
  <si>
    <t>dc856a7b-0d9a-4528-9326-f3d392130835</t>
  </si>
  <si>
    <t>8ca43512-b0b8-42a1-adaa-73100dba82ec</t>
  </si>
  <si>
    <t>3640d376-1357-4922-b664-8d524619b93d</t>
  </si>
  <si>
    <t>828803c6-a6ed-4817-9d24-34f8c37f66cd</t>
  </si>
  <si>
    <t>031b8d45-51ad-4522-8ff2-693631a69f86</t>
  </si>
  <si>
    <t>195f71d9-408e-42de-b1c6-b7e908b4911c</t>
  </si>
  <si>
    <t>1848fa17-d213-4546-a0f6-4a034b4533e1</t>
  </si>
  <si>
    <t>574cded8-e0d6-4d38-bab7-764e401e04c7</t>
  </si>
  <si>
    <t>43d07d27-c6a5-4551-8adc-8790ac8bb882</t>
  </si>
  <si>
    <t>8919327c-fdab-43d5-b95b-b962b3db76ff</t>
  </si>
  <si>
    <t>06118c1e-14b2-41ef-8f74-ea760fd2e67a</t>
  </si>
  <si>
    <t>7f78d421-1032-4ecf-8faf-f72923b6c72b</t>
  </si>
  <si>
    <t>9a576eb4-6701-4c30-aeea-92cc5ea8be8b</t>
  </si>
  <si>
    <t>6995c196-f77f-41a3-89e2-7e62daf2d939</t>
  </si>
  <si>
    <t>bc046d77-3bda-4c2a-bd26-e2c038f8101c</t>
  </si>
  <si>
    <t>61b949d3-34e7-4f37-9bc2-6e3df2091222</t>
  </si>
  <si>
    <t>044ef5cd-37ff-449e-8ef7-18cc5e076332</t>
  </si>
  <si>
    <t>0d573f20-f8b8-4f2b-be45-831cb8b609e1</t>
  </si>
  <si>
    <t>87db3d90-2cde-41aa-8557-cc22c57a3387</t>
  </si>
  <si>
    <t>5b545ee5-ff68-4ef6-a138-c70378b8c5d3</t>
  </si>
  <si>
    <t>bcf9a612-f4c0-4d87-8458-7c36c23f8347</t>
  </si>
  <si>
    <t>dee352de-e87a-47e2-9f2f-fde3964b8c40</t>
  </si>
  <si>
    <t>f9285362-59ce-434c-84a3-15ef73875b45</t>
  </si>
  <si>
    <t>21dd71ab-f053-49ff-80c9-7645b3165dee</t>
  </si>
  <si>
    <t>0efdf1bc-7cf0-4d6d-991f-0bbb3a1fa8ab</t>
  </si>
  <si>
    <t>b7f91b0f-ca4c-4f41-81a6-221adb1fa02d</t>
  </si>
  <si>
    <t>0c9f0c5a-4948-4c13-a834-76fb4b73df74</t>
  </si>
  <si>
    <t>032670e6-84aa-4e60-a25e-55b79faf26ce</t>
  </si>
  <si>
    <t>5eee2875-9a92-4b8c-9a03-8cb32d4c1dc2</t>
  </si>
  <si>
    <t>de94381a-87ce-497f-8748-28782ebc6c44</t>
  </si>
  <si>
    <t>dc467741-d53c-4c22-8bd2-6eb1300b6bd0</t>
  </si>
  <si>
    <t>dc03f861-cb01-4266-abcf-11e07858a26a</t>
  </si>
  <si>
    <t>d7a99ef3-e827-4e5e-b7f1-fc2b10148c7b</t>
  </si>
  <si>
    <t>a04ca9a1-d7f5-4f5f-879d-3b8d4dda5ec4</t>
  </si>
  <si>
    <t>3d61f989-c968-41d0-b370-256f04941e13</t>
  </si>
  <si>
    <t>59732428-c900-47a5-ade9-847fad3b28b3</t>
  </si>
  <si>
    <t>e9cbd4a2-1c87-43ec-8f42-e9fb3ab8f09f</t>
  </si>
  <si>
    <t>a9cda71b-acd4-48e5-b322-61f611316f91</t>
  </si>
  <si>
    <t>e69d2c8b-81b7-4c2a-bd80-81868892428d</t>
  </si>
  <si>
    <t>81500601-b435-4241-898a-3fa3fa25487d</t>
  </si>
  <si>
    <t>0a24e517-8072-456f-a78f-aab491c57298</t>
  </si>
  <si>
    <t>c731e0d2-dbe1-465e-8939-2a4ce902de84</t>
  </si>
  <si>
    <t>72ff0127-dff4-446e-a9fc-6c00bf83156e</t>
  </si>
  <si>
    <t>aa34d263-448b-4485-a617-e96f1dec5214</t>
  </si>
  <si>
    <t>d819780f-c09a-43bb-9c01-0f429d944565</t>
  </si>
  <si>
    <t>882c62bc-9aad-4a09-a9b4-6947a07f95b8</t>
  </si>
  <si>
    <t>ba2f9f7a-5c60-4dc7-adc8-66609d45cef7</t>
  </si>
  <si>
    <t>0137a22b-6916-40ea-9de4-1e5124499705</t>
  </si>
  <si>
    <t>4f1aabc6-7b46-4c4c-99b3-a0afdbc357c7</t>
  </si>
  <si>
    <t>9b6af5ad-cd43-4053-970e-b5142c942d9a</t>
  </si>
  <si>
    <t>a20e1dcf-cf21-4bac-be33-3f23538c82c1</t>
  </si>
  <si>
    <t>cdead8ca-0bd8-48c3-b6e1-080c29271d66</t>
  </si>
  <si>
    <t>2b852034-ffaf-4b8e-ad0b-1f2705cda153</t>
  </si>
  <si>
    <t>68abc7b3-7eee-4a69-8262-4a7b6481cc18</t>
  </si>
  <si>
    <t>fe275f09-e283-4aeb-be02-da34097a1f3b</t>
  </si>
  <si>
    <t>ad79c1e9-610a-4c25-a6d5-cb498b3ebdce</t>
  </si>
  <si>
    <t>89be7d50-9d38-4f5a-9915-21717c5a27f7</t>
  </si>
  <si>
    <t>a7d5a32e-ae1e-4aca-b085-9782c9cd236e</t>
  </si>
  <si>
    <t>1b702f19-30b5-42af-a635-266f8dafd946</t>
  </si>
  <si>
    <t>e1e762ac-dde2-4c73-b38b-9d13391940ba</t>
  </si>
  <si>
    <t>2e1e6125-f942-430e-a2a9-43e50004ce9c</t>
  </si>
  <si>
    <t>94e14e42-15ec-4c5a-8ceb-bf2b40162eb1</t>
  </si>
  <si>
    <t>32632a0a-1deb-4a0d-a721-4ce7c9a5bb03</t>
  </si>
  <si>
    <t>dedc6e95-c23d-43e3-b4bd-aedf9f7cc1af</t>
  </si>
  <si>
    <t>668244cc-497b-4cfb-a0b9-5d667912a429</t>
  </si>
  <si>
    <t>c229375e-a23b-486b-8376-8bf2d26e12c2</t>
  </si>
  <si>
    <t>ceee9fff-6c50-4c02-af3f-f50f44c47c21</t>
  </si>
  <si>
    <t>cbccd709-dc56-46bb-88b6-c4af64a5032b</t>
  </si>
  <si>
    <t>ea7820b8-7dbe-4931-a8cd-6432e3533e9b</t>
  </si>
  <si>
    <t>f103be5e-09b9-41cc-a589-fbe1a3aa0482</t>
  </si>
  <si>
    <t>8fd0faaf-f4e5-4435-af7a-2244d92fad78</t>
  </si>
  <si>
    <t>a5835e63-ab09-4a05-8c37-ca7056e066b8</t>
  </si>
  <si>
    <t>b21756c0-1b36-4b30-9899-49812ade8207</t>
  </si>
  <si>
    <t>5e6af03c-58eb-47ef-a7d2-67fbc025a179</t>
  </si>
  <si>
    <t>895dc34a-4b00-40fd-b3c7-6a16d644fd48</t>
  </si>
  <si>
    <t>b2aa7110-e666-488d-8270-000a112b6fef</t>
  </si>
  <si>
    <t>237073a1-0547-4ad3-963e-26aa22c3344f</t>
  </si>
  <si>
    <t>85e24a23-1447-40f1-b5b4-4f3307f5d07e</t>
  </si>
  <si>
    <t>1b48642d-c0d5-4144-8fde-081fa05213d4</t>
  </si>
  <si>
    <t>df987812-0407-4601-ac6f-f9311dd58e12</t>
  </si>
  <si>
    <t>0fd0e76f-5973-49b2-98fb-e88f5590dac0</t>
  </si>
  <si>
    <t>ced3a462-3c7a-4082-a154-64703befc7fc</t>
  </si>
  <si>
    <t>dd01f014-c0c8-4d6d-bced-53834f167eb3</t>
  </si>
  <si>
    <t>e3cca898-51e6-479a-88d0-eb4c915761ee</t>
  </si>
  <si>
    <t>a2546d94-feae-42bf-8079-4d269ce9f113</t>
  </si>
  <si>
    <t>85b6eaa6-7cdc-4bfc-a56a-7a1aa8fdf6a1</t>
  </si>
  <si>
    <t>4e052a1d-aac3-44b6-8c35-3e170f250e6c</t>
  </si>
  <si>
    <t>e7e52982-54fd-40f4-8778-4d4c3cc46faa</t>
  </si>
  <si>
    <t>1296a87d-20c7-47af-ad30-32a0f0410f10</t>
  </si>
  <si>
    <t>5b951cab-048c-4e4d-ae5f-9dbb5a3e60f9</t>
  </si>
  <si>
    <t>3ff8038a-0aad-4b60-9c03-6bb3860cc757</t>
  </si>
  <si>
    <t>20e198ca-9134-4f6c-b814-404355677070</t>
  </si>
  <si>
    <t>b673ebe0-569d-48b9-aaf5-8e2e5866f8ad</t>
  </si>
  <si>
    <t>e9d262fe-9bb6-4262-9329-2ad9ff107c52</t>
  </si>
  <si>
    <t>ede49cde-9c01-4b12-875a-1a35d44521a0</t>
  </si>
  <si>
    <t>35ea0fd4-6458-47c9-9521-adf47deb9bdd</t>
  </si>
  <si>
    <t>69c5491a-e546-4ad5-80ae-055142f3de1a</t>
  </si>
  <si>
    <t>696ea088-9301-4e3d-b0b9-5ce59839b6d1</t>
  </si>
  <si>
    <t>c4866762-04b3-41cf-adeb-01052fefbff4</t>
  </si>
  <si>
    <t>65031ba1-b7c1-4691-b580-dcc1e68c2f4d</t>
  </si>
  <si>
    <t>107870d6-dd8e-4608-b1d0-7d87a5aefe85</t>
  </si>
  <si>
    <t>28fa57b6-ab69-49fb-b36d-31379c534f17</t>
  </si>
  <si>
    <t>2edc215e-b9cc-4ec4-aa72-b16cdd29e7e4</t>
  </si>
  <si>
    <t>7d4e55c5-8e7b-4e67-89e6-6e59311e6c82</t>
  </si>
  <si>
    <t>3eb743ad-01ef-4093-9b2d-17e2c9392afb</t>
  </si>
  <si>
    <t>570dbc51-6a8d-48ec-8c98-a267063afa25</t>
  </si>
  <si>
    <t>918201e1-8883-4e76-8864-5ab76c4ef544</t>
  </si>
  <si>
    <t>be8c5cb2-7f2d-4c26-bd78-1262b0cc81da</t>
  </si>
  <si>
    <t>970b1cd5-ee21-4926-91d6-7ba1722a842c</t>
  </si>
  <si>
    <t>b25f5c5e-1448-4ed9-beb6-2cd19204046f</t>
  </si>
  <si>
    <t>6fa9b590-aaf5-43b9-84de-27e5a20a8671</t>
  </si>
  <si>
    <t>c212a080-6504-4391-b8d4-c7e4deb1b868</t>
  </si>
  <si>
    <t>4788d920-5a4e-43f1-87ac-232634d71d1f</t>
  </si>
  <si>
    <t>d32d06a9-44c3-436c-988b-b01771bb3164</t>
  </si>
  <si>
    <t>c1a64c5b-f0f9-44f5-915b-197ec1915e8d</t>
  </si>
  <si>
    <t>7756dbab-809e-4013-acaa-035de2f2de5f</t>
  </si>
  <si>
    <t>0756f473-189e-41b1-90f2-5b8baa668cb8</t>
  </si>
  <si>
    <t>306f0762-6181-41c4-bff6-7905fd5ee5d6</t>
  </si>
  <si>
    <t>44d68017-a9bd-4518-a566-f50f3af6d9d9</t>
  </si>
  <si>
    <t>0af3f840-a7eb-4f8c-9e2c-ceafabbb874b</t>
  </si>
  <si>
    <t>ec6e8b68-12b4-493a-9cd2-7246e357f2b2</t>
  </si>
  <si>
    <t>0ddaca69-351c-44ae-a50e-1dc164211ed7</t>
  </si>
  <si>
    <t>739e0650-ddf2-4247-8deb-8b63253b38b9</t>
  </si>
  <si>
    <t>11aa9425-1658-48fa-9fd6-aa40e26047ae</t>
  </si>
  <si>
    <t>19990fb7-4bf1-4fda-aefd-961fce774713</t>
  </si>
  <si>
    <t>e21e5507-f05e-488d-b967-c1b107b006a3</t>
  </si>
  <si>
    <t>09320bb0-b4fe-44aa-8081-d94980c28466</t>
  </si>
  <si>
    <t>dfeea747-737e-43da-804d-5c1938879938</t>
  </si>
  <si>
    <t>8ba1efb2-e284-4cff-b626-fe01f1ecbbee</t>
  </si>
  <si>
    <t>d38d9f2b-26ce-4e37-878a-57d5ac074dc0</t>
  </si>
  <si>
    <t>a9a6a8c3-4b9f-4231-96b1-bf03839abc36</t>
  </si>
  <si>
    <t>32538000-914a-46f4-bab6-53460c0c4b0f</t>
  </si>
  <si>
    <t>7d07c51e-5587-4993-b2d8-4964badd4727</t>
  </si>
  <si>
    <t>73cbf6f4-303d-473d-9e82-16c56f4fee2f</t>
  </si>
  <si>
    <t>b2cfa6f1-fb93-4ffd-9304-4f6f47b5eebf</t>
  </si>
  <si>
    <t>b10a0f24-e3f0-4baa-925e-4f84ce22d91c</t>
  </si>
  <si>
    <t>c05b245a-c5f5-4659-b5b6-e4b37f2d0ad6</t>
  </si>
  <si>
    <t>72bca076-2ff0-4c5d-980a-bf8df4228f3d</t>
  </si>
  <si>
    <t>6995831d-ddb2-499f-92fd-31fc3387e86f</t>
  </si>
  <si>
    <t>80a22930-3807-4f2e-8bae-b6ca347e8d32</t>
  </si>
  <si>
    <t>072e3ae5-8be3-48a6-b1c5-020211078f02</t>
  </si>
  <si>
    <t>5990be2a-9fdc-4505-83ad-90d723b6bd97</t>
  </si>
  <si>
    <t>6d98b34f-9360-4e19-9a0e-9faf593f0a1c</t>
  </si>
  <si>
    <t>e021a6a9-7ba6-473c-9b35-0abc1e356925</t>
  </si>
  <si>
    <t>6c5eb981-5a37-4865-880a-9ac2352bd5a8</t>
  </si>
  <si>
    <t>2ac6b9f5-919a-4db8-b6a2-6c4eb829ee56</t>
  </si>
  <si>
    <t>fe12f458-d083-4a34-9ba2-8370bc3fde7d</t>
  </si>
  <si>
    <t>93e73976-156a-4892-9bb0-1c5c9769b9dd</t>
  </si>
  <si>
    <t>390bffe7-fd31-4f41-8116-50c81c305ec5</t>
  </si>
  <si>
    <t>aac6e6cb-8ad7-429e-a73a-cf7c69d90c16</t>
  </si>
  <si>
    <t>450b6a32-8c08-4b65-bcaf-98d4d2fca579</t>
  </si>
  <si>
    <t>7a3627e2-70ef-4e25-b5f5-bb1d435e0fde</t>
  </si>
  <si>
    <t>f4f0a067-6e25-4e6a-89e2-23a0c539bde4</t>
  </si>
  <si>
    <t>ea737e48-8c49-4ce7-8e37-39a6f45e98f4</t>
  </si>
  <si>
    <t>3a9c0e53-ca25-453a-992d-1b3ae985cf4d</t>
  </si>
  <si>
    <t>93afab84-1c18-40ae-8a90-266c38f993ca</t>
  </si>
  <si>
    <t>87886d5d-1ebd-4308-8f90-ce2eb2b0044c</t>
  </si>
  <si>
    <t>b4d07dcb-9768-496d-9e84-9a7828bb034a</t>
  </si>
  <si>
    <t>c39a1d93-000d-43c2-862e-1d13c80a1744</t>
  </si>
  <si>
    <t>c7385736-2cd0-4e45-a3f7-62d27a7cbdd8</t>
  </si>
  <si>
    <t>fbd0e582-bdb6-4392-bfda-fa64c76a8581</t>
  </si>
  <si>
    <t>521645e6-ac56-4282-bb0a-8f539a314f11</t>
  </si>
  <si>
    <t>875270df-3f40-4cd1-a837-ab99b8615394</t>
  </si>
  <si>
    <t>2675640e-2077-4fa6-b24e-942f55db78ed</t>
  </si>
  <si>
    <t>b5b7e557-ca8c-4e10-a8d9-78db1e3d3e8b</t>
  </si>
  <si>
    <t>b4d19703-ff9c-416e-af5e-ed05ca8fe4dd</t>
  </si>
  <si>
    <t>209e6bdb-70fe-4dee-b892-be3ca3ebb3b6</t>
  </si>
  <si>
    <t>6b5e7ca4-8b42-48b7-96a4-e666fa28ad50</t>
  </si>
  <si>
    <t>663c3185-52dd-476f-99b4-1394268cd0e1</t>
  </si>
  <si>
    <t>71d70adf-4127-4496-aa07-380eb6d41fcd</t>
  </si>
  <si>
    <t>e7c24b79-ab2c-41a0-b1e0-e07d4d66e08b</t>
  </si>
  <si>
    <t>8f6c115f-0495-4427-8fb1-585e562a97fd</t>
  </si>
  <si>
    <t>91b106b4-f1dd-4c54-8d1f-7638415925a8</t>
  </si>
  <si>
    <t>90286a6d-0da7-4429-b872-08a067dc0aac</t>
  </si>
  <si>
    <t>3c10a763-fef2-4f9b-a68e-ebece8d49c8f</t>
  </si>
  <si>
    <t>a23739d9-e670-4848-825c-3842b0e74501</t>
  </si>
  <si>
    <t>765590d1-1c59-48e4-bd01-c047d6b62379</t>
  </si>
  <si>
    <t>b1020846-0175-4d88-bcb0-1193be3df42d</t>
  </si>
  <si>
    <t>46bc37c4-03d5-4751-9a47-f4091c738496</t>
  </si>
  <si>
    <t>76c05c6e-b4f2-42f3-b42d-f21f9914e047</t>
  </si>
  <si>
    <t>f4cad5eb-a20b-4eef-9bee-d164c989ddf3</t>
  </si>
  <si>
    <t>15f2c2be-28b0-4633-b687-4d7d5979337d</t>
  </si>
  <si>
    <t>8d4436aa-632a-4858-93b7-389bf93f8a24</t>
  </si>
  <si>
    <t>c1ad771e-5aec-424e-be91-07fc936dc5b8</t>
  </si>
  <si>
    <t>640d7cb8-6e29-425b-aa10-b8ffcd2460a4</t>
  </si>
  <si>
    <t>e5beb024-61f2-49c9-850a-ccecf64a9965</t>
  </si>
  <si>
    <t>c03868d6-1e77-4bfd-8c39-07a23f1e3a88</t>
  </si>
  <si>
    <t>60accfe4-0594-4366-be32-ed0757b85b3b</t>
  </si>
  <si>
    <t>50803f2a-261c-4a8b-bb43-20ff42a78a8f</t>
  </si>
  <si>
    <t>89249586-0654-4d82-8883-de74ae3ada4f</t>
  </si>
  <si>
    <t>38e524b9-b789-4b92-a271-863364bd683f</t>
  </si>
  <si>
    <t>40509f52-a0d2-416d-9c4f-36b70ddda5d6</t>
  </si>
  <si>
    <t>2906a12c-25ed-47d4-a809-4697bd273d80</t>
  </si>
  <si>
    <t>ecfcdee2-8fa7-42fd-84d9-d64058f83a56</t>
  </si>
  <si>
    <t>9cd1c1bb-ce57-4a59-98ba-0f97e92e8ab4</t>
  </si>
  <si>
    <t>87d2d89f-7a28-4b9a-84b4-11f571e69c4e</t>
  </si>
  <si>
    <t>3708079f-e9be-4cf4-b231-bcb18e37c392</t>
  </si>
  <si>
    <t>6c808f52-42a2-4e97-8d24-39665d98c0a1</t>
  </si>
  <si>
    <t>70a302a7-0034-484c-bf2c-84eabce56230</t>
  </si>
  <si>
    <t>9da254c8-70e4-43da-ab00-f22179453021</t>
  </si>
  <si>
    <t>3581ac06-74b6-40d7-966a-04bea45742ea</t>
  </si>
  <si>
    <t>bf76c828-88a9-4122-a891-71d4da6e8d8a</t>
  </si>
  <si>
    <t>3c469348-4abc-447d-94b9-0244a75a22b0</t>
  </si>
  <si>
    <t>998e08e5-9988-4de2-af46-666934fb6394</t>
  </si>
  <si>
    <t>cf0a3eaa-22f4-4ccc-a567-9884555c4223</t>
  </si>
  <si>
    <t>af8cf508-2363-46a6-b110-a57b935f4c9f</t>
  </si>
  <si>
    <t>abf15e9e-b93d-4b25-a3b7-57ee683be21f</t>
  </si>
  <si>
    <t>112ec450-7f51-449f-8ab4-22bef172a703</t>
  </si>
  <si>
    <t>4db06263-1d92-4d96-980a-326ae99054b7</t>
  </si>
  <si>
    <t>6d7e54b2-3ee9-4dff-915a-0db019ce6832</t>
  </si>
  <si>
    <t>8127b4d6-de6c-4e9d-a1dd-92ea9079dc5a</t>
  </si>
  <si>
    <t>0d50579e-46ff-4a8b-900c-b72a504adabb</t>
  </si>
  <si>
    <t>0ca1cbf0-ccfe-4dc1-98f9-80936f0fd0b3</t>
  </si>
  <si>
    <t>b8b464a7-b975-42ab-b4c3-ffd242706bbe</t>
  </si>
  <si>
    <t>dec9f6e6-204c-42d8-8e8b-64044c074fa8</t>
  </si>
  <si>
    <t>ef3c3a16-e5c3-463c-b5bd-cd1a7ff03c9a</t>
  </si>
  <si>
    <t>3cb0a846-1919-4e95-8aee-f088a32b3815</t>
  </si>
  <si>
    <t>449aadb4-b777-4250-bd8b-a98f4e7adca8</t>
  </si>
  <si>
    <t>0f034b3b-f967-4e4e-82d4-061b7454a32f</t>
  </si>
  <si>
    <t>9d2761d2-fd09-46a0-b35a-d314fff11353</t>
  </si>
  <si>
    <t>bc75aa39-6481-452c-9ca9-5dac1b13000c</t>
  </si>
  <si>
    <t>fdca7e9a-95f0-4964-9625-5bf111dbf543</t>
  </si>
  <si>
    <t>56403e08-5186-4345-b025-8ef25f5d6110</t>
  </si>
  <si>
    <t>724af0e2-4299-401c-8d62-30c40f93b596</t>
  </si>
  <si>
    <t>0828bb73-89dc-47ab-be11-1f89b7f59d92</t>
  </si>
  <si>
    <t>80014797-a4fa-48b9-ad44-fc88e02bbb46</t>
  </si>
  <si>
    <t>503cd7d3-6366-4ab6-98e3-4b27b2709c92</t>
  </si>
  <si>
    <t>7069c8cc-692a-484f-a48e-bae835e6f727</t>
  </si>
  <si>
    <t>1756db9a-4223-469b-8a0c-296880f92e99</t>
  </si>
  <si>
    <t>434e79c8-d5a4-4d50-b272-264795d02546</t>
  </si>
  <si>
    <t>735ed8ed-d01a-4781-b434-4072a2950924</t>
  </si>
  <si>
    <t>8fa7bf52-802d-4131-83e2-9b792cc00a09</t>
  </si>
  <si>
    <t>28573462-67d4-4b25-84ad-e6d6fb23315f</t>
  </si>
  <si>
    <t>2999fd84-bde7-45cb-98dd-5ae3a6f9f82c</t>
  </si>
  <si>
    <t>7fdb59b9-342c-4ab9-b038-17bea4252201</t>
  </si>
  <si>
    <t>bc078c74-4459-47d0-b3df-b7faaa634087</t>
  </si>
  <si>
    <t>b39624ca-40d6-427b-b11c-195a7c8f806d</t>
  </si>
  <si>
    <t>0778beaa-0980-4b83-83e7-04d135cdaef8</t>
  </si>
  <si>
    <t>acf249f7-c4a1-47c6-813c-275707e19abc</t>
  </si>
  <si>
    <t>65b2cc70-5892-4c96-8c0d-d2ff844d95a7</t>
  </si>
  <si>
    <t>b519cf7a-a517-4db7-90ac-28ef8646d267</t>
  </si>
  <si>
    <t>39480c65-0722-43bd-bfb7-757fe514b5ee</t>
  </si>
  <si>
    <t>19ef6629-4e43-4c6a-80f7-334bc19af96e</t>
  </si>
  <si>
    <t>13d85d4a-e8d5-4bdf-b76c-829fc966eb40</t>
  </si>
  <si>
    <t>9d6f4934-263a-4fd5-9818-ef563e04e5be</t>
  </si>
  <si>
    <t>3ebdf6cf-362d-4871-9a3d-db12c471fa2c</t>
  </si>
  <si>
    <t>7558a86e-05e8-4578-938d-1fd1c7c97c8a</t>
  </si>
  <si>
    <t>ddfd0534-9a8a-4808-aa0a-a5d21dd51105</t>
  </si>
  <si>
    <t>de0378f7-1e2f-4f06-ab20-aab70dd928e3</t>
  </si>
  <si>
    <t>f68c5c9a-7fc6-4e52-ad6a-98180df67ef6</t>
  </si>
  <si>
    <t>70bff81a-348a-4d47-a36c-f7f518b360e8</t>
  </si>
  <si>
    <t>b7cda4fc-9dd3-4bf2-8b85-71323f666db5</t>
  </si>
  <si>
    <t>1a436231-9284-4e4b-aa4a-80d6e0d67d13</t>
  </si>
  <si>
    <t>3a285567-9a47-4baa-bd5f-63fafd3db6f0</t>
  </si>
  <si>
    <t>108208fd-631f-4e44-8803-8b3d30e91a44</t>
  </si>
  <si>
    <t>39aad902-7d8d-433f-8a49-850e254d1b08</t>
  </si>
  <si>
    <t>c8d4bf06-d308-4005-a5a7-fbbf618dfae9</t>
  </si>
  <si>
    <t>7d5b2d94-c36e-4832-bec1-9b7eaf8058ac</t>
  </si>
  <si>
    <t>df214198-5024-482a-ab2b-8b77fe4afd8d</t>
  </si>
  <si>
    <t>39b582c7-a1e1-4364-8ece-8c8743617ff3</t>
  </si>
  <si>
    <t>0a941f5a-7498-4e7c-87a0-43179e80e79a</t>
  </si>
  <si>
    <t>9e1798c6-6dc4-4b6d-a98c-9b6467e7aa80</t>
  </si>
  <si>
    <t>a5e8419e-a061-4fea-a8f3-78a153947b60</t>
  </si>
  <si>
    <t>09f06412-51ae-459e-a337-547604302588</t>
  </si>
  <si>
    <t>afcc600f-df80-490b-b774-b61a83704387</t>
  </si>
  <si>
    <t>5ba34059-fe8c-4c8c-965a-ea7568cd4159</t>
  </si>
  <si>
    <t>d10e75b7-a847-40b3-aa9e-04790ec279c6</t>
  </si>
  <si>
    <t>4b5999e7-0ea2-4d24-80d8-8af22d921072</t>
  </si>
  <si>
    <t>98680b58-813f-4432-8171-c6ebadcd576d</t>
  </si>
  <si>
    <t>a9f7bb22-d37e-4bb3-b5d6-67a12fd2af5f</t>
  </si>
  <si>
    <t>17297603-6a6f-4d30-871a-373f586fc111</t>
  </si>
  <si>
    <t>3c07b69b-6554-4387-af72-5b84342ff198</t>
  </si>
  <si>
    <t>32c3a48c-15a2-43ee-bdc9-c62eee4a0bd7</t>
  </si>
  <si>
    <t>e7059107-0a51-4fd6-8a4c-41bc22f5a610</t>
  </si>
  <si>
    <t>16edb85b-7ab5-4055-8bc2-715bb94801e8</t>
  </si>
  <si>
    <t>28efbca7-b853-414d-8245-554f82f3725e</t>
  </si>
  <si>
    <t>70f68019-2823-40cb-9537-612c6e232da0</t>
  </si>
  <si>
    <t>1c0eb15b-56b1-4f90-a169-53706dc026fb</t>
  </si>
  <si>
    <t>4d654786-6c07-4cb8-9302-0f4ae1f19de5</t>
  </si>
  <si>
    <t>317e8d9f-1a14-4beb-9761-4b9d0ec6c6fa</t>
  </si>
  <si>
    <t>690e486f-2e7d-4508-af09-d8fc97a65ffa</t>
  </si>
  <si>
    <t>2e9ac27f-7219-4423-a6e6-0b7d2eb745f9</t>
  </si>
  <si>
    <t>946a9e43-e639-43c5-b01b-b4b7ece6cd55</t>
  </si>
  <si>
    <t>7f57ff68-1f39-4e91-88eb-e8318792d3a4</t>
  </si>
  <si>
    <t>a58b5989-0413-45f2-8343-dd261058a739</t>
  </si>
  <si>
    <t>41f9534b-ad0e-4b32-bf89-dab32b3d7855</t>
  </si>
  <si>
    <t>c5a4507a-74a0-4e92-b9f8-90b02210897e</t>
  </si>
  <si>
    <t>14239f40-10f2-46a0-b86d-52a124d044d3</t>
  </si>
  <si>
    <t>422b59dd-be6b-44fd-8550-c6293800a800</t>
  </si>
  <si>
    <t>e7559ff3-74da-4e4c-8f50-bf03c9eaa1bb</t>
  </si>
  <si>
    <t>ab2d43b7-f5e1-4554-b531-f43a7f5c8b8b</t>
  </si>
  <si>
    <t>1ab84294-7243-4afa-8643-3a6dc3391f89</t>
  </si>
  <si>
    <t>d1ef3e28-3475-4cf5-b105-b1536cbd7e47</t>
  </si>
  <si>
    <t>c4527439-7a4b-4277-8875-ebae774eee24</t>
  </si>
  <si>
    <t>034b1a99-0e3d-4fe8-b97e-9f68f11f598d</t>
  </si>
  <si>
    <t>3c22a5f0-b985-4170-8c7a-36300b710c03</t>
  </si>
  <si>
    <t>c6957062-7130-4f18-aa3d-35ecd44e2d58</t>
  </si>
  <si>
    <t>70903558-f458-40f0-a509-8e74d87731e0</t>
  </si>
  <si>
    <t>b5679d3f-8c2b-4f1a-8155-9bc2466cd81a</t>
  </si>
  <si>
    <t>3bd5205a-e70a-4162-9005-572a661967b8</t>
  </si>
  <si>
    <t>14d0d509-3770-4e14-9c8a-f8ca718aadab</t>
  </si>
  <si>
    <t>ccd026da-66fc-4bde-9145-6de5d858ac63</t>
  </si>
  <si>
    <t>b21dfb74-57f9-4439-a0b8-e008b7666491</t>
  </si>
  <si>
    <t>11ba1cf8-994d-400c-9dc7-b8b83dae5bd2</t>
  </si>
  <si>
    <t>359d7f0f-31ca-4378-947f-66564bb4f03e</t>
  </si>
  <si>
    <t>61851b66-72c5-4151-a2fa-ca86c848ab11</t>
  </si>
  <si>
    <t>f37428f9-cb88-498a-96f1-c8650850c72a</t>
  </si>
  <si>
    <t>2408209e-1b04-4860-9d0f-6015ffc22bbe</t>
  </si>
  <si>
    <t>700e036d-09b4-468f-9ec8-b3f041652994</t>
  </si>
  <si>
    <t>a745afd2-36a1-4fb6-80b7-57c06ef641ba</t>
  </si>
  <si>
    <t>dd05b192-2ac7-4806-814b-7edefc064331</t>
  </si>
  <si>
    <t>1ef93c4f-032c-476b-954b-2e8837541af6</t>
  </si>
  <si>
    <t>bed88797-0494-463c-9c8d-e1b2a462e46a</t>
  </si>
  <si>
    <t>b65840b3-3917-4c9d-afbf-a18db51f8953</t>
  </si>
  <si>
    <t>4935da4d-de9d-48c6-9469-d1468638c6e4</t>
  </si>
  <si>
    <t>d7530d25-8e4c-4530-a8c7-d627e15a9dd3</t>
  </si>
  <si>
    <t>2b049a8f-49d7-4885-90e1-3cd4bc4347c7</t>
  </si>
  <si>
    <t>9c90cbcd-f8cf-48bb-98a2-52f08955b633</t>
  </si>
  <si>
    <t>82810ab5-1820-4a25-83e6-82b0ba73fd69</t>
  </si>
  <si>
    <t>ef059ed0-4f4a-4af9-a07e-6ea32ec0f84f</t>
  </si>
  <si>
    <t>8296b32b-ddcd-4e9c-b3bc-d675844325c6</t>
  </si>
  <si>
    <t>3d936f8c-90bf-44c8-b66d-170e8f9e0cba</t>
  </si>
  <si>
    <t>21d9d459-34d2-485f-808c-bb31eecdae8f</t>
  </si>
  <si>
    <t>3f64bf16-f907-493d-9113-828db4eb5660</t>
  </si>
  <si>
    <t>504e2ce3-4afa-4c06-86c4-77fc6ff4780b</t>
  </si>
  <si>
    <t>cb809c93-56b0-4e9a-86b9-119fa25b6c7a</t>
  </si>
  <si>
    <t>286be2f0-ea40-40be-b633-529902747190</t>
  </si>
  <si>
    <t>87c5ac2c-8328-4f46-89bd-697e2825fe3f</t>
  </si>
  <si>
    <t>250c3732-75f2-4daa-ac7d-b800e5605db3</t>
  </si>
  <si>
    <t>ddd0afa5-c1c6-439c-92ae-70dd1ea538cc</t>
  </si>
  <si>
    <t>14eb75ec-266e-4bdc-9771-492414cc0078</t>
  </si>
  <si>
    <t>e12a20ca-0f00-4ea6-b6a2-44d25bc797c9</t>
  </si>
  <si>
    <t>dd37eeea-cc2d-4dab-a379-4e2c1aa99a27</t>
  </si>
  <si>
    <t>2794f938-9ee8-4045-b533-71cf8130693c</t>
  </si>
  <si>
    <t>d9eec313-2ffa-455d-8e5f-10c7d74eeb8b</t>
  </si>
  <si>
    <t>1e6cae4e-9e35-4a36-99bc-b0e58624cc45</t>
  </si>
  <si>
    <t>10664b38-ef25-4be7-8647-2847476c08dc</t>
  </si>
  <si>
    <t>d82681e5-3bb8-40ed-a6a6-c6f5535fb39d</t>
  </si>
  <si>
    <t>fb30fd38-1245-4287-b4c4-c673fdad4eee</t>
  </si>
  <si>
    <t>2a1e3ba0-d422-45e1-898e-e70f3390c9b3</t>
  </si>
  <si>
    <t>82edf399-619d-4a5e-8fd0-142c44afed99</t>
  </si>
  <si>
    <t>ad087d18-0763-4062-9eb0-75722684c488</t>
  </si>
  <si>
    <t>7e117fc8-7715-4646-a413-85b8f03e8dbd</t>
  </si>
  <si>
    <t>d29c1763-7373-45ed-85df-1883e53449c5</t>
  </si>
  <si>
    <t>Örnektepe</t>
  </si>
  <si>
    <t>89172ce2-3b63-47be-8543-61b297aaccc9</t>
  </si>
  <si>
    <t>1cf4c39f-1cc3-420b-8229-84f7738d7ebd</t>
  </si>
  <si>
    <t>978b50a7-fb1e-401d-8baf-3323c0f5c84a</t>
  </si>
  <si>
    <t>2729f8c6-0421-440c-92b5-01f421d57866</t>
  </si>
  <si>
    <t>d4d56462-30a2-4a27-818d-ae902b098675</t>
  </si>
  <si>
    <t>c9ab483f-84c9-414e-b5ea-8d677fb954b1</t>
  </si>
  <si>
    <t>c3607f8f-645f-4554-a936-32572f75f16d</t>
  </si>
  <si>
    <t>0fd9037c-9484-4442-a679-c7f51500796e</t>
  </si>
  <si>
    <t>d72ba287-2f53-4d71-9243-806d7f4230d8</t>
  </si>
  <si>
    <t>026d0ed9-1600-426b-9d75-6a663908594e</t>
  </si>
  <si>
    <t>6612f035-8efa-4ff7-9c14-c16bcc472b35</t>
  </si>
  <si>
    <t>ad0f4e38-5204-42ad-b259-9391e257acb8</t>
  </si>
  <si>
    <t>f24b5d70-29cf-4674-99f0-3c1724dc3045</t>
  </si>
  <si>
    <t>826828fb-1268-4ffa-a3ff-c0bb9b395072</t>
  </si>
  <si>
    <t>a69fa80f-c2ae-4f48-95e3-40c26d2c33d8</t>
  </si>
  <si>
    <t>cf71e691-2e60-4eb7-a365-210d31a5341a</t>
  </si>
  <si>
    <t>c97970c3-3b9f-4300-b25b-b2bb124fc5d8</t>
  </si>
  <si>
    <t>13fe4689-6028-461b-b4f4-6f8c171d7c04</t>
  </si>
  <si>
    <t>d40e712f-7794-4fa8-946c-d46c895ab4c0</t>
  </si>
  <si>
    <t>7ebcb0fa-9295-4351-beb8-7c05c6a21e62</t>
  </si>
  <si>
    <t>6ab45724-051c-4317-884e-2de4c7d1ffed</t>
  </si>
  <si>
    <t>f6f32e0d-1f54-4dc7-9d58-a4cbbdf27f3d</t>
  </si>
  <si>
    <t>ec597c52-cb99-47b7-8b2e-54ff607926cb</t>
  </si>
  <si>
    <t>4e104b8e-64bb-431d-b7d5-1b359fc6915c</t>
  </si>
  <si>
    <t>1e533f34-f65a-43bd-a718-ec24e49135c2</t>
  </si>
  <si>
    <t>fc1003d7-8fb6-4063-a788-f08bf405f7f2</t>
  </si>
  <si>
    <t>b06963c0-6c1d-4309-aed1-919596b666ab</t>
  </si>
  <si>
    <t>b1e280b5-1ae5-48ee-ab6f-c560af047bd2</t>
  </si>
  <si>
    <t>85224c3c-f8eb-446c-9678-68b99c315624</t>
  </si>
  <si>
    <t>490e0dbe-dc43-41a1-8f3e-3add67aa29c0</t>
  </si>
  <si>
    <t>d43f9c2d-addc-4496-992e-99acbcefa884</t>
  </si>
  <si>
    <t>c4d70671-7623-4f0b-b1eb-2e8009686e2b</t>
  </si>
  <si>
    <t>2dfa7fe0-2f6f-4f06-b82e-60fe62d39587</t>
  </si>
  <si>
    <t>d09e6792-09c2-401e-8b71-68a111b4ca28</t>
  </si>
  <si>
    <t>5fbae83e-8acc-4aa4-a603-8db3ad16708c</t>
  </si>
  <si>
    <t>25e13571-f2aa-46a0-8bae-056393fe86ab</t>
  </si>
  <si>
    <t>ac711bc3-398e-4ed3-bef2-2618e3c4ce57</t>
  </si>
  <si>
    <t>8f71c864-5e3c-4d2b-8fa0-1e470b9f875d</t>
  </si>
  <si>
    <t>1645190a-2c74-4c95-9e99-e8d0122bbf3c</t>
  </si>
  <si>
    <t>bcc786f5-a0bf-49dd-ace8-e8e68bacc2eb</t>
  </si>
  <si>
    <t>95080776-8f3e-4716-8fc4-e57e84c84829</t>
  </si>
  <si>
    <t>0a787d0c-1e3a-46fd-8c48-5de68bb8c674</t>
  </si>
  <si>
    <t>4c3507d3-3e54-4176-be3d-4c75d791a73c</t>
  </si>
  <si>
    <t>47252c23-77b8-4f68-ade4-ca53ec29deb4</t>
  </si>
  <si>
    <t>a83d2961-1b92-46e3-9907-1277da0a9f50</t>
  </si>
  <si>
    <t>9a4a19f5-b695-4d5f-96d8-c1d05d79d32e</t>
  </si>
  <si>
    <t>ff5fade0-10b8-4e7e-b70d-7346e5e98623</t>
  </si>
  <si>
    <t>ed215a3d-684d-47b2-9dd1-5f8a6dcfd2d7</t>
  </si>
  <si>
    <t>616f7e51-9497-4c62-b890-dafc0930ee84</t>
  </si>
  <si>
    <t>76b13afd-93df-4142-abbe-16a863014b69</t>
  </si>
  <si>
    <t>16c1fec6-a91c-44d4-a389-f3a9e376a6b2</t>
  </si>
  <si>
    <t>e470fea7-2cbb-4471-80cc-237d88163bcd</t>
  </si>
  <si>
    <t>13d8671f-dbaa-4c58-b609-8cc7cd6a05f0</t>
  </si>
  <si>
    <t>dceac5d3-a5cb-4095-b692-d299f830e925</t>
  </si>
  <si>
    <t>6c3a112b-9264-44bb-9280-61bbfcf9e37b</t>
  </si>
  <si>
    <t>c53a404e-15d6-4adf-8c1c-9c0ac0eb5d12</t>
  </si>
  <si>
    <t>e0ac2d32-97a3-46b9-b6ef-db7e1c738231</t>
  </si>
  <si>
    <t>9be12812-22df-4961-9e3e-9759009707b8</t>
  </si>
  <si>
    <t>5c1a039f-73b1-451e-9e4f-bb60ae878505</t>
  </si>
  <si>
    <t>07960371-969d-44d5-bd08-1387a89f8ccf</t>
  </si>
  <si>
    <t>47f91d24-593f-484d-897b-7987f2924cf4</t>
  </si>
  <si>
    <t>aac6e5d0-8ddd-495e-be7f-f03048a03198</t>
  </si>
  <si>
    <t>2dde6b90-c995-444a-927f-f00f797eedee</t>
  </si>
  <si>
    <t>65e9d558-c5dc-4297-89bc-dde795c48b0f</t>
  </si>
  <si>
    <t>d1feeade-8649-4e7c-a5f4-97e3f640eda3</t>
  </si>
  <si>
    <t>c0e08bbe-b666-43ab-8b5c-f4cba2ce67d5</t>
  </si>
  <si>
    <t>174c9d9c-1aad-4019-b94f-a594b2e9491c</t>
  </si>
  <si>
    <t>a7d32243-f244-4d72-b37e-2f8bcfc2217a</t>
  </si>
  <si>
    <t>98ace806-fd60-4b92-bc48-1a219deb8ce7</t>
  </si>
  <si>
    <t>796160f0-212b-4eff-8e72-9ad4b241612a</t>
  </si>
  <si>
    <t>779e9edf-82c1-45ee-9e8b-ce25878a4b67</t>
  </si>
  <si>
    <t>e325fef3-6a2e-4428-bec4-d1ac10847edd</t>
  </si>
  <si>
    <t>0675ab9f-7d4e-4491-81d0-8f4ad7db4cfa</t>
  </si>
  <si>
    <t>0ed77088-6713-453a-823e-0756e8e95114</t>
  </si>
  <si>
    <t>fcec36b8-4b97-41bc-ab45-cd3d4cc175f5</t>
  </si>
  <si>
    <t>094d1adb-f76d-46bd-bf7b-dd38f7c025cb</t>
  </si>
  <si>
    <t>6bccc386-74ff-40db-b544-61ce5892ee3d</t>
  </si>
  <si>
    <t>c5cfed73-a778-4303-a3a6-9b535b0c415a</t>
  </si>
  <si>
    <t>14e54cd7-7cad-49b7-9201-210d911539b5</t>
  </si>
  <si>
    <t>698b2bb2-8e48-4623-b359-0ff5e6c129fb</t>
  </si>
  <si>
    <t>ea7a37c9-a6ee-483e-a71d-2daddf4dfc25</t>
  </si>
  <si>
    <t>b5afcf45-d6ab-4af4-83dd-70a18bd1ac99</t>
  </si>
  <si>
    <t>ca2cd4f1-2168-4c60-ad13-1a93c9e0bdb0</t>
  </si>
  <si>
    <t>c9abc0df-3c3a-44d7-8070-a086696d9ba0</t>
  </si>
  <si>
    <t>252251d9-f09a-4beb-b8b6-5bd957319701</t>
  </si>
  <si>
    <t>8310220c-e9a2-40d7-aa4d-3afd791f98c4</t>
  </si>
  <si>
    <t>053abc8c-4be1-43e8-a85a-1f428bca293d</t>
  </si>
  <si>
    <t>f2d169fc-91a5-4a98-973a-0523202c5de9</t>
  </si>
  <si>
    <t>694e42f7-28f3-48c3-9e48-4cf189ac40d2</t>
  </si>
  <si>
    <t>418544c6-22fc-41ac-9225-d1491577a882</t>
  </si>
  <si>
    <t>6745d181-7213-43a3-b5e5-302d65afd5c6</t>
  </si>
  <si>
    <t>ae9c09d2-0ec5-49ff-b27f-0b75ad215cb1</t>
  </si>
  <si>
    <t>52d0bc7c-1b94-4a78-ad51-c1df24ad5ad7</t>
  </si>
  <si>
    <t>cbe86c0c-9471-46f1-8236-4838efcbacaa</t>
  </si>
  <si>
    <t>79d0636b-2b52-4467-90f0-6150f20e81f6</t>
  </si>
  <si>
    <t>96f1b21c-f820-4395-a4a6-f32ee3ef95ae</t>
  </si>
  <si>
    <t>1478fb9f-504f-4212-9a4d-7f9cbaa65283</t>
  </si>
  <si>
    <t>565f399e-5cef-42c0-bd66-c597fb311969</t>
  </si>
  <si>
    <t>89c0360f-36c2-478f-8602-1cb5f2143648</t>
  </si>
  <si>
    <t>7c5c9fb7-ed9c-471b-a84c-db551aabe371</t>
  </si>
  <si>
    <t>521e537e-86ba-44fa-af96-9dec09ce4c0a</t>
  </si>
  <si>
    <t>5f56b198-22d5-4fb3-9d87-8c2e17737b5a</t>
  </si>
  <si>
    <t>19faf8cc-1301-47e1-86af-18867feab219</t>
  </si>
  <si>
    <t>0693581f-747f-4ee2-8f52-ba751f63d72c</t>
  </si>
  <si>
    <t>fa223dd4-b46b-4955-92ab-f339fd2a1a36</t>
  </si>
  <si>
    <t>57c00a0b-fc23-45c5-b8a3-30d14fe86094</t>
  </si>
  <si>
    <t>b36635f7-5be0-4c35-8a34-7ca629a1b0c4</t>
  </si>
  <si>
    <t>8d260b8a-6bf0-42d3-9baa-79ed330a6469</t>
  </si>
  <si>
    <t>f87e8245-0f3a-4e7d-91b0-1ce8dd2eac59</t>
  </si>
  <si>
    <t>17e58b75-0834-4587-be9d-b75fc1b86064</t>
  </si>
  <si>
    <t>eafc3f6a-7f6a-4223-a980-fc2a270628fc</t>
  </si>
  <si>
    <t>835a6ebc-03d1-404b-b610-452764234a2b</t>
  </si>
  <si>
    <t>365a5d82-4730-4f9c-8625-058f9d22208d</t>
  </si>
  <si>
    <t>c58f20a9-ef21-44d2-ba71-8e435fe48f48</t>
  </si>
  <si>
    <t>8104ae9c-bc70-4e56-ba84-82c0a2c96510</t>
  </si>
  <si>
    <t>7068c22d-c0f5-4802-8cad-4554f1914a30</t>
  </si>
  <si>
    <t>8d1a33ec-0769-4e2b-8346-47453815087a</t>
  </si>
  <si>
    <t>3a373600-55fd-4774-a6e4-dde2cc38d4d9</t>
  </si>
  <si>
    <t>600b7724-558d-4eb4-8115-61cb55a6ed34</t>
  </si>
  <si>
    <t>e9f11a39-f49e-437f-801f-7cc5ca1a27db</t>
  </si>
  <si>
    <t>4b03f71f-ec4f-477e-bf87-fedfa82b704e</t>
  </si>
  <si>
    <t>284513a9-5b81-45e0-a8b6-283c861809a0</t>
  </si>
  <si>
    <t>a21c82ba-a17b-4814-94a6-a2193259e76c</t>
  </si>
  <si>
    <t>1a69d107-b3bb-407e-8e63-881ea70eaa00</t>
  </si>
  <si>
    <t>94a44bb5-6d53-44a1-9e20-be883f16ee52</t>
  </si>
  <si>
    <t>fd470ee1-34a1-4a9f-9ed6-8051cc6b8cb8</t>
  </si>
  <si>
    <t>cd9f9d90-9f2f-4ee6-a45b-70099eed1e62</t>
  </si>
  <si>
    <t>2822c02d-8cd0-43fa-ae2f-f8230a836584</t>
  </si>
  <si>
    <t>554b81f6-2e71-4159-9631-3de6f0f4fe79</t>
  </si>
  <si>
    <t>82aa1a98-c667-4c57-aa7f-ac3395b27439</t>
  </si>
  <si>
    <t>2469704d-5c6b-4bad-afc9-daef9ed2b10e</t>
  </si>
  <si>
    <t>97aefd34-572f-449d-94b3-754075f116f0</t>
  </si>
  <si>
    <t>a1f5d7c7-5f08-4aea-8e44-ef7da413a6b1</t>
  </si>
  <si>
    <t>bc2c3d45-b831-4cf3-a801-066e7a5d9779</t>
  </si>
  <si>
    <t>9e6a8287-3a89-4d00-a475-bca3ecf08944</t>
  </si>
  <si>
    <t>b1c68a66-cb30-4c54-a510-c107b775842a</t>
  </si>
  <si>
    <t>c782420b-c22a-45e1-a5ae-fccc9165f1ca</t>
  </si>
  <si>
    <t>599548ba-6bd1-437d-a377-2d423b7e4740</t>
  </si>
  <si>
    <t>4a82e021-28a9-4570-b5b6-fecb5517201e</t>
  </si>
  <si>
    <t>4c5e8339-4183-42fc-be09-ac46af6bfae2</t>
  </si>
  <si>
    <t>b742c1d9-71a0-413d-bddd-89128013e863</t>
  </si>
  <si>
    <t>c4ff96d4-f8d8-4167-895f-39e4eda27e27</t>
  </si>
  <si>
    <t>b5373c8a-5a46-4b07-9580-d6f587ba10bd</t>
  </si>
  <si>
    <t>99fc6d9f-8a0a-48ec-a8db-59b455db7e90</t>
  </si>
  <si>
    <t>d3216d3e-593c-492c-b428-e295fdc23f7e</t>
  </si>
  <si>
    <t>ec1262d8-3aff-47ed-84db-100be3bfef4a</t>
  </si>
  <si>
    <t>0b96f264-3819-40d6-8995-a8bf9f2cda75</t>
  </si>
  <si>
    <t>6fb32254-fd8b-4306-b68d-78195313d6ca</t>
  </si>
  <si>
    <t>72e73d17-8502-4b84-9510-c9d87a5ba73c</t>
  </si>
  <si>
    <t>8b1ab609-c054-40c3-9998-3a8679a18868</t>
  </si>
  <si>
    <t>a2d18f97-5bdc-45fc-8679-a084695068ea</t>
  </si>
  <si>
    <t>82b11e3e-e133-4685-8ed6-c8c2c6b3c6d4</t>
  </si>
  <si>
    <t>b0e22eb1-842f-4772-885c-38f9092e5ee2</t>
  </si>
  <si>
    <t>758d9e38-fea6-479d-9ac5-356c1e3b7303</t>
  </si>
  <si>
    <t>b973c8be-da7f-4b07-83cc-07994f2b1319</t>
  </si>
  <si>
    <t>ae86ae09-f97d-46d3-8c66-f63f01ec93be</t>
  </si>
  <si>
    <t>2bc5f28a-601e-411a-b4da-c69395e4718d</t>
  </si>
  <si>
    <t>3a6d2318-3aef-460a-9d42-e29a4504b620</t>
  </si>
  <si>
    <t>3175c461-5f34-4294-b6dc-5b66a99f265a</t>
  </si>
  <si>
    <t>7fab0b97-2557-4a9a-bca0-7d6fdc8dae46</t>
  </si>
  <si>
    <t>9bd56dd4-ed6a-42b1-87e3-8742120a74cc</t>
  </si>
  <si>
    <t>c3356fa6-63f7-449f-930e-193938ed3c63</t>
  </si>
  <si>
    <t>b3e9e1c0-42ac-4fd8-9286-944a2345147e</t>
  </si>
  <si>
    <t>9ae9fc16-1ad3-489e-9ad7-f0cc634bbdb7</t>
  </si>
  <si>
    <t>6069c6f0-fd19-4fce-a8b2-b83d1c871efe</t>
  </si>
  <si>
    <t>ff1b42e5-9b51-4863-b6ee-c9e612c8d771</t>
  </si>
  <si>
    <t>66bacd14-2398-489a-878f-23580666db5b</t>
  </si>
  <si>
    <t>128547e4-32f3-4049-8d5b-b2d32f7a02d8</t>
  </si>
  <si>
    <t>4791512b-0feb-4bc5-8274-de86e98b8172</t>
  </si>
  <si>
    <t>79fc02e9-7dfd-4ca5-a0cb-800fa99d53c5</t>
  </si>
  <si>
    <t>2a021572-3ab6-427e-912d-02287ec15131</t>
  </si>
  <si>
    <t>af734061-8766-48da-a919-6aa6dc997c5d</t>
  </si>
  <si>
    <t>bc2edf32-4d17-4916-b508-99e49734cac4</t>
  </si>
  <si>
    <t>80b3d1c8-1ef0-4a16-be30-e402fb68c4ec</t>
  </si>
  <si>
    <t>b7b532fd-9a8d-4f3e-b578-58cbe96c39b3</t>
  </si>
  <si>
    <t>218b03b9-e09d-4ec0-afaf-65b357e73dcc</t>
  </si>
  <si>
    <t>2d9233ed-2cb0-446d-8430-c46113f92de5</t>
  </si>
  <si>
    <t>e71e7467-cd88-481e-b29d-90cda9d51aac</t>
  </si>
  <si>
    <t>93219fa8-3154-438e-ad85-6c07cb54c2ea</t>
  </si>
  <si>
    <t>9f674c0e-2e8d-4840-a317-6b5056ba98fc</t>
  </si>
  <si>
    <t>836fd1db-ee1b-4cc2-b179-b972c776c245</t>
  </si>
  <si>
    <t>918e1bda-8bbf-4647-ac59-9b67044daaef</t>
  </si>
  <si>
    <t>9f59fb1f-1f0c-4625-8e9d-94e8a0841f01</t>
  </si>
  <si>
    <t>2ccefc8b-abba-4784-a4c2-cf7befdd3a3b</t>
  </si>
  <si>
    <t>4d30c297-42e3-477a-9d78-26d78406ead3</t>
  </si>
  <si>
    <t>89877b21-95b2-4982-a5ba-4b7509bf69bc</t>
  </si>
  <si>
    <t>51ccffb3-852b-4b31-b798-5879e2a83667</t>
  </si>
  <si>
    <t>96d5a92f-07a8-4383-9377-c3fab942dae0</t>
  </si>
  <si>
    <t>cda7e3ff-c373-4c6c-b817-c6496afac703</t>
  </si>
  <si>
    <t>f1b91123-5bbb-401c-9030-7bf46eb8ec3a</t>
  </si>
  <si>
    <t>49302a28-8825-4518-97dc-4266f2fa56f0</t>
  </si>
  <si>
    <t>58e0f049-c3cf-408f-8862-090477b5c4dd</t>
  </si>
  <si>
    <t>f7e79414-9248-46b1-a7f2-6ea5c47d11c6</t>
  </si>
  <si>
    <t>a6e84711-8901-4a9d-9fc4-53ab20b85e82</t>
  </si>
  <si>
    <t>cbdee752-97c3-47fc-8730-15c5782a7510</t>
  </si>
  <si>
    <t>c834304e-255d-4f0d-910b-4588156e1180</t>
  </si>
  <si>
    <t>fe0114bc-5198-4202-9c7d-f192fd53bc90</t>
  </si>
  <si>
    <t>83c29d70-609e-47bd-b925-4d323a5940c6</t>
  </si>
  <si>
    <t>bbeaa67d-58ed-4e19-bbdc-91d20981c88f</t>
  </si>
  <si>
    <t>8bf9ee4e-4028-4cc3-986a-2fca8a75310c</t>
  </si>
  <si>
    <t>5bbb1ab9-f805-41a8-9f53-2a06c09fb3f0</t>
  </si>
  <si>
    <t>1053ee9d-b7c7-4fdd-8c34-a7c8c74d5f84</t>
  </si>
  <si>
    <t>e2e0a5ee-e605-41f4-b447-53f5bab28119</t>
  </si>
  <si>
    <t>6c1dff12-e8bd-47d2-a543-306a88602374</t>
  </si>
  <si>
    <t>63a6a431-8fb5-43bd-8592-d0889b3fb583</t>
  </si>
  <si>
    <t>fae86eec-f41d-4673-aa8c-9ec9ce605c17</t>
  </si>
  <si>
    <t>74b318ef-71ee-4472-942e-4330434a98ad</t>
  </si>
  <si>
    <t>0951f5c6-346c-4f45-95b9-24ffdfad5367</t>
  </si>
  <si>
    <t>764e46fe-e1ea-4925-b0a7-a7ebac0a1d7a</t>
  </si>
  <si>
    <t>e26e5ed8-1c90-4b35-b355-7a37f129d410</t>
  </si>
  <si>
    <t>0ba651c7-7688-4cdc-b37e-f41d39ceb180</t>
  </si>
  <si>
    <t>88d542e2-1bc2-4c71-bff0-0a0c8d792ae9</t>
  </si>
  <si>
    <t>f5c6482a-ba62-48d4-8bb3-38ed61f378a7</t>
  </si>
  <si>
    <t>2f386b0c-6b69-46b8-9278-febde27ebf4e</t>
  </si>
  <si>
    <t>d283de79-bc25-4fdb-98c2-ee6604466f92</t>
  </si>
  <si>
    <t>b38872d0-8353-4654-969b-f242e9b93497</t>
  </si>
  <si>
    <t>4a6969c1-dd30-4e82-ba70-f5fa87d7a4cd</t>
  </si>
  <si>
    <t>2b340e59-8f00-46e3-a866-f61999e5a66e</t>
  </si>
  <si>
    <t>fba16132-6eb7-4862-b1b7-42f0fe33e372</t>
  </si>
  <si>
    <t>f80a43f0-ed88-4a6a-8c77-c9bb8ddb41cf</t>
  </si>
  <si>
    <t>a62031e8-c7f7-4c05-8edd-1931ee2b3c27</t>
  </si>
  <si>
    <t>1007a3ae-31e2-4a25-a04e-a77545869393</t>
  </si>
  <si>
    <t>8ee3aee7-769d-4485-8625-8893d3c5c1d6</t>
  </si>
  <si>
    <t>d3389a0a-acad-4c0e-a4f4-231777758949</t>
  </si>
  <si>
    <t>4ab8e268-6807-4165-9cb4-a584bf227f95</t>
  </si>
  <si>
    <t>245d045c-2645-43b0-bea0-6dbf079f00fc</t>
  </si>
  <si>
    <t>f83910f0-7d5c-4ef2-a533-77e5373c2aed</t>
  </si>
  <si>
    <t>a428459d-bcda-49f3-9614-40db48a06149</t>
  </si>
  <si>
    <t>25cea87a-d503-48d6-b3c0-24b824f031d1</t>
  </si>
  <si>
    <t>331d0355-e09d-4687-8e58-c764c2a1db2a</t>
  </si>
  <si>
    <t>b511a29f-a133-443b-9543-735ce62473c3</t>
  </si>
  <si>
    <t>f3b00bbf-3dea-4e7a-8935-45d259e1ec3d</t>
  </si>
  <si>
    <t>816e127e-6297-4c54-b4e7-b0f05bd5b144</t>
  </si>
  <si>
    <t>10b5ca83-134b-41b6-a35a-fda46fba7469</t>
  </si>
  <si>
    <t>901288f1-8007-44cf-a2bc-b2f5a29a8689</t>
  </si>
  <si>
    <t>8b5d2484-09da-4a84-9689-e534c7d091ab</t>
  </si>
  <si>
    <t>66a6f36b-f94a-4e03-a9c2-1049d3ac0e86</t>
  </si>
  <si>
    <t>27dce334-50d2-4c7e-bb2d-92131bdf87f5</t>
  </si>
  <si>
    <t>e7611913-1139-4c2b-8de6-c6844e8cb0a8</t>
  </si>
  <si>
    <t>b9c7b535-7459-460d-883e-298188e21f5f</t>
  </si>
  <si>
    <t>203f9da2-b513-49e0-bffa-ae220207ea93</t>
  </si>
  <si>
    <t>7881ae0a-6628-4ca7-a340-e2165397684d</t>
  </si>
  <si>
    <t>4a3b25f2-bef5-4bdf-a3b7-6c3875cebdbb</t>
  </si>
  <si>
    <t>77e162f9-1d9a-4d12-8104-7b484223c354</t>
  </si>
  <si>
    <t>a8d64cf4-f54c-421e-889a-c672813a8287</t>
  </si>
  <si>
    <t>ffb5266c-ad3b-4f1b-8d03-c273aab6bb5f</t>
  </si>
  <si>
    <t>be21ade3-8710-4440-a961-f2435b5e2a24</t>
  </si>
  <si>
    <t>5d64b3f6-fc48-4113-a570-e1a9abd9d1de</t>
  </si>
  <si>
    <t>4e562de1-3753-4bd0-9617-83154bf0d80b</t>
  </si>
  <si>
    <t>b3b593ab-c8b9-4d55-8bfb-f7eb597d556f</t>
  </si>
  <si>
    <t>3667699b-7629-4df9-92fe-e19aad8d01fc</t>
  </si>
  <si>
    <t>acffc516-aa2a-45f1-bda6-0430d7bcd0ab</t>
  </si>
  <si>
    <t>9b0f3c94-a335-4e03-a162-b2904700793d</t>
  </si>
  <si>
    <t>bfadd5be-88eb-4790-849d-c12c2aaac89e</t>
  </si>
  <si>
    <t>3ff6e0f0-1fc8-4746-a6cd-41554edc0151</t>
  </si>
  <si>
    <t>579de106-c5b7-453b-ae9b-2cbffe31168d</t>
  </si>
  <si>
    <t>e63b0031-fa04-455c-9849-d362fca8dbfb</t>
  </si>
  <si>
    <t>013e22d8-a36c-4d9a-9fed-0c1e48479a01</t>
  </si>
  <si>
    <t>ae5a9750-5605-41bd-a860-dad9234f2d0d</t>
  </si>
  <si>
    <t>65971302-5527-48ac-99d9-5277d6cad479</t>
  </si>
  <si>
    <t>c14631b8-0ee8-4255-9297-a39311ebb64b</t>
  </si>
  <si>
    <t>59a156ad-7bd2-417b-9dae-0bd77f59bab1</t>
  </si>
  <si>
    <t>b2d99c8f-cf7e-4f1d-8996-96c64814e367</t>
  </si>
  <si>
    <t>3f88304c-9ebd-42ba-84c0-ead04a0d5701</t>
  </si>
  <si>
    <t>1869f521-05ae-4c9c-9110-8a887f908afb</t>
  </si>
  <si>
    <t>e7ff3f51-cd9c-497f-8b92-e95f655f35d5</t>
  </si>
  <si>
    <t>7fedb817-810b-4fe0-9fb5-562713c283c4</t>
  </si>
  <si>
    <t>aa3d8301-d5cf-4247-8b0f-6afb7ebdc9f3</t>
  </si>
  <si>
    <t>e0036ff7-3159-451a-99e5-44f031bbd1cb</t>
  </si>
  <si>
    <t>d209f399-2bc8-4f3f-8f68-af9c9ce37b9e</t>
  </si>
  <si>
    <t>137b25b2-babd-4f88-a790-bf6fa60b0443</t>
  </si>
  <si>
    <t>c2f15272-bd93-42cc-9221-49f7064764e9</t>
  </si>
  <si>
    <t>dabf06fc-9b0d-4827-9631-97a2f4dceedd</t>
  </si>
  <si>
    <t>6dd02e02-6874-4ac8-9046-6156c0a9af56</t>
  </si>
  <si>
    <t>39b474c5-852b-4f85-8d37-16a71f196932</t>
  </si>
  <si>
    <t>a6afa277-28bf-4e10-8c00-1c7674cb41e7</t>
  </si>
  <si>
    <t>628201e8-7bbd-4072-8072-5303fc2e4005</t>
  </si>
  <si>
    <t>875471d0-eade-48d2-9f89-db8826688e05</t>
  </si>
  <si>
    <t>dab22855-e4f4-49a0-b044-1360b3400a5e</t>
  </si>
  <si>
    <t>d6362a42-2f07-41a0-80eb-9f4b200dc31d</t>
  </si>
  <si>
    <t>50140dc6-9eaf-4782-8756-86d85a679b9a</t>
  </si>
  <si>
    <t>ac7abef2-6c27-4e90-a525-856bf2bf39d8</t>
  </si>
  <si>
    <t>88da5c25-7bbb-4279-98c5-746c154342c4</t>
  </si>
  <si>
    <t>053f8fbb-14a1-458b-9237-03bca66b2388</t>
  </si>
  <si>
    <t>3efb855c-6590-4d4f-928c-cc48e0e53162</t>
  </si>
  <si>
    <t>55f8d2c6-772c-450f-972e-9157d2c15f0f</t>
  </si>
  <si>
    <t>27860b72-2262-4d2c-bc95-252f27fcfa5d</t>
  </si>
  <si>
    <t>f4e4ad2b-29ef-4295-8c11-bc61d8a7d0c0</t>
  </si>
  <si>
    <t>422bcf6e-7512-493d-8d45-21b29e1127ea</t>
  </si>
  <si>
    <t>aa1cd19c-82ba-4c12-bb3e-966157d3e6ce</t>
  </si>
  <si>
    <t>e8baccf7-d97e-4e98-9c25-931838d10ba6</t>
  </si>
  <si>
    <t>a704f4bb-2e39-4c60-b953-cdb8d55e26a0</t>
  </si>
  <si>
    <t>de6d2815-4fc9-4c58-bcfd-6535057bd628</t>
  </si>
  <si>
    <t>e814878b-51b6-4332-9615-f345f76dd4c7</t>
  </si>
  <si>
    <t>8e45dc2c-3192-4231-bf27-a07594de613c</t>
  </si>
  <si>
    <t>554c1fc0-55ac-4bf5-b434-8381066807e1</t>
  </si>
  <si>
    <t>db4cb1bf-59c8-479b-890f-a64365fcfbd0</t>
  </si>
  <si>
    <t>fd4897fb-5db3-4a5a-8e5e-15bbd8a53fff</t>
  </si>
  <si>
    <t>c9bdfa74-c97e-4413-8c81-abe740bffc70</t>
  </si>
  <si>
    <t>1d88d9a3-ba4c-4a07-9e9e-4356e96b108b</t>
  </si>
  <si>
    <t>4df3079e-3d61-481e-9db0-7e0714dbaebe</t>
  </si>
  <si>
    <t>0a9a1112-fa92-4072-bebf-3872e88240b6</t>
  </si>
  <si>
    <t>ff84c5c8-c30c-4417-a046-a86bd950d8b3</t>
  </si>
  <si>
    <t>d84cc800-d40c-4b01-983e-e05963b4f565</t>
  </si>
  <si>
    <t>899d7492-b248-4209-88c3-ad286e628971</t>
  </si>
  <si>
    <t>4231b625-c239-4d2c-b8e4-81f876ac3a18</t>
  </si>
  <si>
    <t>502c3d6b-67b1-4d60-b946-9a480bd13b11</t>
  </si>
  <si>
    <t>f91ea63f-523f-45c4-a258-6a42c60843ad</t>
  </si>
  <si>
    <t>bb59a60d-29cf-4632-830c-d90d6a983a1f</t>
  </si>
  <si>
    <t>4dc8ea36-d138-482e-8987-1d6b9dfc6d28</t>
  </si>
  <si>
    <t>fa9c002b-a84b-47b1-90fc-29e0ac3c2623</t>
  </si>
  <si>
    <t>77a64174-34d1-404c-8020-eb2ff535c007</t>
  </si>
  <si>
    <t>2b0c9f0c-f279-4b9f-9597-d581a8551cb1</t>
  </si>
  <si>
    <t>12e0c7a3-72d7-40ea-b54a-259735a66322</t>
  </si>
  <si>
    <t>67f4b459-88ad-4e9e-8d05-2f3704411b8c</t>
  </si>
  <si>
    <t>94155176-25a3-46fe-b61b-913f566df8d1</t>
  </si>
  <si>
    <t>8e26242b-78ea-49cc-a079-9c9253b52707</t>
  </si>
  <si>
    <t>2787da69-f77a-43d0-a664-6ee77a26344a</t>
  </si>
  <si>
    <t>88e14933-fbc5-413f-985e-dc297b76a853</t>
  </si>
  <si>
    <t>5f20d766-4e0c-4f7a-8b59-026c0c252681</t>
  </si>
  <si>
    <t>df35c8d9-5f00-4731-9a08-ce511e01adcd</t>
  </si>
  <si>
    <t>3b08965c-c862-4e8c-b359-46e0fa78e03d</t>
  </si>
  <si>
    <t>037b9261-9f0d-4d73-a5c8-4c21ed4773e9</t>
  </si>
  <si>
    <t>dabfad62-9654-4127-969c-718b29c25aaf</t>
  </si>
  <si>
    <t>573faade-07da-4bfa-a38c-fbaabe5935d0</t>
  </si>
  <si>
    <t>5f4db036-4ff4-4e93-8f41-5d0beeffe064</t>
  </si>
  <si>
    <t>b04644ef-2f01-4f6b-9b64-73db4a4760c0</t>
  </si>
  <si>
    <t>01e75e73-454a-4472-a947-cc4fdf876d65</t>
  </si>
  <si>
    <t>e01d1800-2340-4deb-8be8-690f5454a77f</t>
  </si>
  <si>
    <t>82a84faf-6a38-4c9f-823b-ad445dddf40c</t>
  </si>
  <si>
    <t>aa35558f-e4e2-4721-aecf-cc0ac73bcdf0</t>
  </si>
  <si>
    <t>81154e33-af23-4776-8c48-5f93e1ee68d0</t>
  </si>
  <si>
    <t>5d8174be-d53b-4144-a666-48b288de26e9</t>
  </si>
  <si>
    <t>08418b19-cd82-4c9b-aae1-772171f495d5</t>
  </si>
  <si>
    <t>98b2abb6-a7fe-4721-806f-47c142b6a325</t>
  </si>
  <si>
    <t>05d533b9-4815-4d35-84c8-14994408ef0a</t>
  </si>
  <si>
    <t>74e3af25-2bdb-4bf8-afa1-3c35020d0d0b</t>
  </si>
  <si>
    <t>abbd105a-5d19-4f11-b3a3-78e05a9bf21e</t>
  </si>
  <si>
    <t>60a0bca7-d84c-4547-ad1f-8b30787bf09a</t>
  </si>
  <si>
    <t>08bb94dd-af58-4377-8f3f-3ec0730c8de5</t>
  </si>
  <si>
    <t>e9db2850-b1dd-4521-af44-eca572c3fbd1</t>
  </si>
  <si>
    <t>74e412db-5b10-4568-b6e5-368c32bba97c</t>
  </si>
  <si>
    <t>01f84bc3-c7ca-4b6c-abe4-8a2fc2fe184f</t>
  </si>
  <si>
    <t>153077f9-f654-43ce-b6f5-97f2e80995fd</t>
  </si>
  <si>
    <t>8d676e3a-cbbc-4e90-9f96-5750592c2ed5</t>
  </si>
  <si>
    <t>633e5382-e419-4a01-9384-0144cc69b81b</t>
  </si>
  <si>
    <t>cac99f0e-297b-47e2-bdc8-87e5934a1128</t>
  </si>
  <si>
    <t>80c0eee1-70e1-4a4e-9f2c-03b880cd4b5c</t>
  </si>
  <si>
    <t>1c504020-8a83-472b-8960-cf7c7e6562dc</t>
  </si>
  <si>
    <t>ee03664b-494b-4eda-83d0-790a0f9188a3</t>
  </si>
  <si>
    <t>81dcbc80-ad51-4b78-84db-afa1df282634</t>
  </si>
  <si>
    <t>b9bf4d62-275d-41e6-867b-1649692a1fb9</t>
  </si>
  <si>
    <t>1a14b3de-3981-4d87-8fcb-c978f2d1d32d</t>
  </si>
  <si>
    <t>ad6f773f-babc-4dad-9586-6b5718c153bd</t>
  </si>
  <si>
    <t>c118cfea-b384-4d52-8c43-b0ff2402a42a</t>
  </si>
  <si>
    <t>1f2b1a67-5e3d-4055-8b40-ee1f7a47a85e</t>
  </si>
  <si>
    <t>4282e3dd-760e-4b67-aba9-2f89e64227e3</t>
  </si>
  <si>
    <t>7ed9c481-96df-4e98-8d97-bcaf0fb1a1e9</t>
  </si>
  <si>
    <t>7347e3f2-67ef-43db-a0be-5a5798757d29</t>
  </si>
  <si>
    <t>ea0b8ccc-3376-4f83-ad12-9f19b6bc68df</t>
  </si>
  <si>
    <t>aaf6b469-5a76-446b-8e8a-0bd0fec3a141</t>
  </si>
  <si>
    <t>ad63a127-6819-44af-a613-f47a3121b613</t>
  </si>
  <si>
    <t>715b2123-44b4-4f86-a834-828b1effe43c</t>
  </si>
  <si>
    <t>a9cf05c4-6d4a-4f2d-9bc4-c48e568eeae7</t>
  </si>
  <si>
    <t>3590fd2e-cf4e-4240-a03a-8a8b96cfe8d9</t>
  </si>
  <si>
    <t>320d6d85-fb32-46e2-ac8a-327c340dc276</t>
  </si>
  <si>
    <t>55cfa03b-b0d7-4890-bbe6-ac1478c87d69</t>
  </si>
  <si>
    <t>56326efb-454c-4a9e-82bb-08d73409c8f2</t>
  </si>
  <si>
    <t>ca421347-e5ff-421a-a842-c96178cf0da3</t>
  </si>
  <si>
    <t>9ead2d03-250b-46d2-a395-11e76e941a13</t>
  </si>
  <si>
    <t>23c2b02c-52fa-4b4b-8914-94f5dc4610e3</t>
  </si>
  <si>
    <t>6df6f6dd-9056-4e72-88a0-e40b251778bb</t>
  </si>
  <si>
    <t>e9d6b478-b0f8-4d2a-b472-96adc88c78b4</t>
  </si>
  <si>
    <t>fec1c2fc-2b79-4297-bf4b-b602ec836a10</t>
  </si>
  <si>
    <t>c5f11cb7-bee2-45c7-a557-f28d56a85ffc</t>
  </si>
  <si>
    <t>2cdddeb8-3c7d-4e90-977d-0eb5bf7a1429</t>
  </si>
  <si>
    <t>6acca79b-41a7-4319-8e31-80e0f5752d3c</t>
  </si>
  <si>
    <t>c492ef17-2a10-498a-a5df-65fab6891167</t>
  </si>
  <si>
    <t>dbc4e6bf-f285-4715-813c-e8394966b0d8</t>
  </si>
  <si>
    <t>c36023ce-4a99-4895-a847-1266dc28fe72</t>
  </si>
  <si>
    <t>4350a0b2-fce0-477d-9a45-6fb99ae73003</t>
  </si>
  <si>
    <t>eec23d1a-e7c9-48f2-a31d-fe74054e9b63</t>
  </si>
  <si>
    <t>0a540aa8-d1e9-44e1-bf81-6adc3338dcdd</t>
  </si>
  <si>
    <t>3b6a40a3-0a6e-40f2-afd6-4f08c2c16a47</t>
  </si>
  <si>
    <t>bc571a1a-20ad-4932-acd7-a1bbbb19b01b</t>
  </si>
  <si>
    <t>88090cec-6779-4abb-a3a7-13fa404d7d80</t>
  </si>
  <si>
    <t>58045e0a-d513-4559-a81a-11d8e0a9c740</t>
  </si>
  <si>
    <t>79a1b730-8524-4635-8bd1-c59f9936eb53</t>
  </si>
  <si>
    <t>45b90e6d-4352-46fb-9fc7-fcc2a80a186e</t>
  </si>
  <si>
    <t>64348797-fc42-4ff3-b1aa-7937dc9a7bf0</t>
  </si>
  <si>
    <t>ce4c06e1-8eb5-4dca-8a37-ae140176e349</t>
  </si>
  <si>
    <t>80020579-5eab-4e6e-ab16-1fad6414d6e4</t>
  </si>
  <si>
    <t>902eb442-f7a7-4481-9d99-82b714f58977</t>
  </si>
  <si>
    <t>7d809bcd-b69b-4c5a-95f7-31978153d69c</t>
  </si>
  <si>
    <t>d49987ae-7ca2-46b2-8bf7-fc58e06d59e4</t>
  </si>
  <si>
    <t>b1dfc595-6d69-45b2-9a24-f73ec044cad1</t>
  </si>
  <si>
    <t>baa2a6cb-24d9-4bd2-86de-0529a899a111</t>
  </si>
  <si>
    <t>b94eccef-e11f-4daf-b3f5-f87849eba452</t>
  </si>
  <si>
    <t>63782274-b448-4afb-8045-20591d41591c</t>
  </si>
  <si>
    <t>f6dbedec-8ef1-4062-a936-0d93f1928b46</t>
  </si>
  <si>
    <t>1ec51c81-6d19-4f6a-a1dd-443d29c337c9</t>
  </si>
  <si>
    <t>93523002-195d-45b9-9bae-972588657d27</t>
  </si>
  <si>
    <t>59f4accd-9a6b-4ea1-8140-56dbf2d39fcf</t>
  </si>
  <si>
    <t>dc8a0662-6e84-4822-b8e0-194576e8d89e</t>
  </si>
  <si>
    <t>5a7880b0-1fc2-44f9-807d-41d9586c9c51</t>
  </si>
  <si>
    <t>bf811938-6bfd-4f47-b417-1e62c1d458a3</t>
  </si>
  <si>
    <t>4893a29a-fab9-4466-a197-97b13bc87d6b</t>
  </si>
  <si>
    <t>fec60a8d-fb69-4f26-b841-5b3af3b5b0cf</t>
  </si>
  <si>
    <t>f5da45ea-e4fb-4a75-9b38-f0c1e5b908b2</t>
  </si>
  <si>
    <t>9d2149cc-d897-4660-bd8e-17b019e38a4e</t>
  </si>
  <si>
    <t>e993da3b-6c7d-49ce-b9cf-c717d0981b83</t>
  </si>
  <si>
    <t>5d25058a-e00d-4ef5-ab78-eb4da7de3aa6</t>
  </si>
  <si>
    <t>159e9600-1a50-4913-bcfd-853ba5e9a4d9</t>
  </si>
  <si>
    <t>8769c916-d71e-4afd-8338-4d46c0044b8b</t>
  </si>
  <si>
    <t>83c66e56-f011-44b6-9d29-c08e57f4c4ca</t>
  </si>
  <si>
    <t>4294a71e-2618-4149-93d2-ef4a3703b3f5</t>
  </si>
  <si>
    <t>00ed790d-1153-4016-a557-810639b0fb21</t>
  </si>
  <si>
    <t>39a53fbe-38d3-499b-bae7-ca555acf0a2c</t>
  </si>
  <si>
    <t>ea0d8e3c-e7a1-4e80-8eeb-e04d2436455c</t>
  </si>
  <si>
    <t>d6eeaa20-c127-48ba-85ab-eb44b7bf94c9</t>
  </si>
  <si>
    <t>072aadc2-27b8-4328-bae6-4cabfef2237b</t>
  </si>
  <si>
    <t>0247932a-939f-48c8-8af7-365e7db37d48</t>
  </si>
  <si>
    <t>73f47af0-cfcb-4bb9-b0a1-ad289783fe76</t>
  </si>
  <si>
    <t>b33430e9-b1cc-449e-b0f0-b10f692f25e4</t>
  </si>
  <si>
    <t>92d08e87-4d9d-404c-9dbf-7f621135185a</t>
  </si>
  <si>
    <t>c77412bc-b7e5-4798-811d-e8c6fa0a9bee</t>
  </si>
  <si>
    <t>4fe242ab-1042-41e9-9cb9-22783ef82ca0</t>
  </si>
  <si>
    <t>ee567dc1-7646-41dd-a5dd-64a77626895b</t>
  </si>
  <si>
    <t>ece581b6-2e6b-4e6c-857e-4b03b19def29</t>
  </si>
  <si>
    <t>33bbf97d-a6fb-433d-a29c-cdaf08e98caa</t>
  </si>
  <si>
    <t>2ea57aa3-4d9d-417f-8555-ae3d314f9639</t>
  </si>
  <si>
    <t>900fa175-2656-4f90-8463-625b6bab2cc9</t>
  </si>
  <si>
    <t>7a0f4196-d713-4776-8896-4068b2379b0e</t>
  </si>
  <si>
    <t>a9f86878-2943-4870-8869-fe7883e06922</t>
  </si>
  <si>
    <t>2c4d86b7-4809-4649-8dfa-1508502fed09</t>
  </si>
  <si>
    <t>c6503d31-7282-4d60-a82d-bf3e163ae35c</t>
  </si>
  <si>
    <t>11754188-12e9-4ff9-80c6-70f8b128f977</t>
  </si>
  <si>
    <t>2cacfbe6-9a11-4fad-b7c9-bee515fbeff8</t>
  </si>
  <si>
    <t>014524df-1c6a-4056-bd4d-c7290637de74</t>
  </si>
  <si>
    <t>49a8d343-75a6-4950-9b28-12fc6a8bdb9c</t>
  </si>
  <si>
    <t>bf385854-09f2-4fef-b480-171a3e3e76ff</t>
  </si>
  <si>
    <t>5fc56d06-6e94-433a-a0c9-a2f98d4f41f8</t>
  </si>
  <si>
    <t>55433304-d312-4e58-8b88-c2afaebe17ba</t>
  </si>
  <si>
    <t>326de512-855c-47fa-a615-95cb6426bd0a</t>
  </si>
  <si>
    <t>b7b931d7-1cbf-4d11-a6f1-ceb871579583</t>
  </si>
  <si>
    <t>4a2d5ee3-6428-48be-afda-2e5cef4eb638</t>
  </si>
  <si>
    <t>538f31e8-79da-4f2f-8a09-001e6fb2d56e</t>
  </si>
  <si>
    <t>59a6fbba-4b8a-442f-a8d9-d329f3503f89</t>
  </si>
  <si>
    <t>19bcd60f-57f1-4167-8e12-f8a7aafe6cbd</t>
  </si>
  <si>
    <t>71cd488c-7a3c-4db9-959e-53190c212040</t>
  </si>
  <si>
    <t>a88114f7-eaa1-4e41-ada0-99a31f352356</t>
  </si>
  <si>
    <t>7fab1399-9501-4c8f-a3e2-bac4e7811c64</t>
  </si>
  <si>
    <t>b40a4551-da8e-4e09-ba6b-23996355e216</t>
  </si>
  <si>
    <t>df6fb309-3ff4-4b07-96dd-023a7d6536ca</t>
  </si>
  <si>
    <t>76fa73cf-91e0-40ca-9e2b-47508e7895fd</t>
  </si>
  <si>
    <t>4ca4f853-8856-4e5e-8074-2d76e09e48d4</t>
  </si>
  <si>
    <t>9d3011c2-b7e7-45b1-a7ce-0f12dd6c5b66</t>
  </si>
  <si>
    <t>ae248926-7d79-4af5-8383-d2a5e1f36ac2</t>
  </si>
  <si>
    <t>7ef77d2f-0dd3-451c-bba4-14abf8801110</t>
  </si>
  <si>
    <t>f6cde331-8fbd-4849-bab5-602e073cfca4</t>
  </si>
  <si>
    <t>d0a66030-cbbb-42ff-a640-fd791f2f0051</t>
  </si>
  <si>
    <t>79def3e1-ef68-4c9c-badc-6bacbedae0d9</t>
  </si>
  <si>
    <t>66902a4c-68cd-4e2f-aaed-db23e7f4ee0b</t>
  </si>
  <si>
    <t>89318f88-06ca-459a-9ad3-44380b3f03cb</t>
  </si>
  <si>
    <t>f225f936-d6fa-4050-9a34-b21582f89cc3</t>
  </si>
  <si>
    <t>b8ce9c1d-bd48-4700-ac8e-818c77465153</t>
  </si>
  <si>
    <t>93a4dad1-b83a-479d-b3de-c2664e96d36e</t>
  </si>
  <si>
    <t>587ab43f-bd84-42f1-a84c-33ae25cf7b66</t>
  </si>
  <si>
    <t>62b9224e-0c66-4f64-b2e1-9f79293f959a</t>
  </si>
  <si>
    <t>32e24711-0048-411b-8067-a765604c4af5</t>
  </si>
  <si>
    <t>4eefe55a-5dd5-45f5-b465-02a53f7605ec</t>
  </si>
  <si>
    <t>e6d7916d-b6c3-4bdf-97e5-16bd477e203a</t>
  </si>
  <si>
    <t>a21c4608-49f2-4ec0-8a48-4fd1f6663005</t>
  </si>
  <si>
    <t>addc2f28-2537-451f-8ccf-8a032d664ba0</t>
  </si>
  <si>
    <t>2c4fb5d9-cf83-4e7d-add3-1ed9c2252e6e</t>
  </si>
  <si>
    <t>d23c090c-0157-48b1-b7e5-b34d3fdf0c5b</t>
  </si>
  <si>
    <t>3c1288b6-af79-4558-8197-e7b6e591d08f</t>
  </si>
  <si>
    <t>45b3ec52-c59e-4f40-9b00-7dca42060901</t>
  </si>
  <si>
    <t>4e15627f-d2ad-4025-8c71-bf25660c1081</t>
  </si>
  <si>
    <t>5a5054c0-5e20-4567-8779-958036ce2e89</t>
  </si>
  <si>
    <t>9e6eff25-daf2-45f4-a1a1-ecd8c5ddc251</t>
  </si>
  <si>
    <t>0012b897-e290-41ca-b65e-e6065525c084</t>
  </si>
  <si>
    <t>37e62274-f15b-4329-b845-170b5919eef4</t>
  </si>
  <si>
    <t>67acc8c4-0868-4bb9-b7b8-ea52ed8ebe91</t>
  </si>
  <si>
    <t>ace4d13d-b497-4290-bf9a-5fe5a28f9113</t>
  </si>
  <si>
    <t>2bd36b68-99d5-45f3-a106-8b813bfde4ea</t>
  </si>
  <si>
    <t>8e2d8bb0-8025-4a8b-ac01-e23ca9bd49b0</t>
  </si>
  <si>
    <t>e0452944-765c-45a1-8fdf-33cfac667df8</t>
  </si>
  <si>
    <t>3bbb5d72-2872-4298-8e50-b1d4661c4a40</t>
  </si>
  <si>
    <t>b7212c6b-ccf5-4f47-ac26-1c09f3bce234</t>
  </si>
  <si>
    <t>e937f6ee-c9a2-4d70-b121-16dd4a31954f</t>
  </si>
  <si>
    <t>b099d643-fb29-4376-bc20-3242ae0b7e4b</t>
  </si>
  <si>
    <t>2c904a39-b768-4997-9228-ac8f8954785f</t>
  </si>
  <si>
    <t>92acc646-1092-4b74-a88c-f62c635494b3</t>
  </si>
  <si>
    <t>e2078763-79a7-4377-bac4-df826d1e7f3e</t>
  </si>
  <si>
    <t>c5ebc266-6806-49fe-8dbf-45dc81c07b96</t>
  </si>
  <si>
    <t>879f7036-a2e3-4962-a6a8-358ccf0acdae</t>
  </si>
  <si>
    <t>0b7e80ae-d3e2-4c5f-a2af-e2926bc011b4</t>
  </si>
  <si>
    <t>0ee088ed-1610-4b8b-ab16-bdcd41bb8578</t>
  </si>
  <si>
    <t>1a3b12c6-993a-43e0-8fa5-24d420cde84f</t>
  </si>
  <si>
    <t>b26e9dff-cda3-4609-b3e5-e1fb56892aae</t>
  </si>
  <si>
    <t>2df87731-736e-4e70-93bd-1114d1585ff4</t>
  </si>
  <si>
    <t>77324ee3-6fb8-49b9-a29a-13515473b882</t>
  </si>
  <si>
    <t>1598bfd4-2906-4302-a302-d238a9adb5c1</t>
  </si>
  <si>
    <t>e1cdadbd-d89b-40ab-9453-f4a6d0331068</t>
  </si>
  <si>
    <t>377a72c4-3047-4151-98ca-a2087fae4721</t>
  </si>
  <si>
    <t>212b8799-4c58-42e1-9b76-4794fa137f37</t>
  </si>
  <si>
    <t>8b856c2d-fa0a-46fd-803d-e36d4828f007</t>
  </si>
  <si>
    <t>55dad7f3-7ef7-44db-a658-62b1bffe4bef</t>
  </si>
  <si>
    <t>5a0b8e02-59af-41fe-8994-93dae71d8c27</t>
  </si>
  <si>
    <t>26996d29-7d16-4b8c-9950-75eb28218c31</t>
  </si>
  <si>
    <t>281b2ee9-d209-4a85-a84c-7753b6e5cab0</t>
  </si>
  <si>
    <t>012b0396-47e3-4f0c-a143-2d0ad633db03</t>
  </si>
  <si>
    <t>c89e39e8-b2b8-40e7-996d-7b766af4aa28</t>
  </si>
  <si>
    <t>4a7cd0ed-71f5-448b-b90a-1340d06e4b3f</t>
  </si>
  <si>
    <t>c13c6542-4eea-473c-9a6d-4db80ecc9467</t>
  </si>
  <si>
    <t>5058e352-c7e6-4087-9e14-bb948f24eee0</t>
  </si>
  <si>
    <t>c9640fba-daab-477e-9d53-e858187645cf</t>
  </si>
  <si>
    <t>3eaf34bf-6e0e-465e-8216-58feb05408d2</t>
  </si>
  <si>
    <t>faaec5c2-bebc-4da7-bbc6-56a16e3c68ee</t>
  </si>
  <si>
    <t>ae9feea6-67ec-446e-95ee-20044924730e</t>
  </si>
  <si>
    <t>22b17e58-cfbc-404e-a58d-8785ad8b9b6d</t>
  </si>
  <si>
    <t>557f5264-0b8f-4d81-a126-f4d0d62b55ef</t>
  </si>
  <si>
    <t>c3743d1f-a652-469a-8e48-f0b4556f2551</t>
  </si>
  <si>
    <t>32961c00-b0da-4675-ab05-7c5c2170dae8</t>
  </si>
  <si>
    <t>142ce6ff-9bf4-4ac4-bc69-8c4e20153103</t>
  </si>
  <si>
    <t>112b190c-ccff-4dc9-a5df-796767749c48</t>
  </si>
  <si>
    <t>7722d6e1-90b8-4f54-bc2f-62552a56705d</t>
  </si>
  <si>
    <t>89293b20-9dd2-4fbe-ac38-339976ae4fd3</t>
  </si>
  <si>
    <t>129bbf09-8097-4bbc-ae92-d17e571c5151</t>
  </si>
  <si>
    <t>aa93ad18-3f2d-450a-a92c-c01c4af09f90</t>
  </si>
  <si>
    <t>e50a60a3-e109-4c4a-982c-357b9cae4db5</t>
  </si>
  <si>
    <t>2cff1bcf-d887-430f-a3c5-d83ddc0e9407</t>
  </si>
  <si>
    <t>3d0ee551-3234-4c71-ab93-f2fb6f187475</t>
  </si>
  <si>
    <t>f0bca942-00da-4a13-af42-2096327f100f</t>
  </si>
  <si>
    <t>f7b6c020-c041-4d4e-a248-03a49c7bcfa7</t>
  </si>
  <si>
    <t>cb9f6f49-bd96-46f2-870c-64b0f407acee</t>
  </si>
  <si>
    <t>2481dfa5-8678-42e8-ab02-8d572e55c913</t>
  </si>
  <si>
    <t>4afc72c2-b522-403b-96f5-970efcfbba36</t>
  </si>
  <si>
    <t>89ae74a1-4762-4851-8359-e1543effc377</t>
  </si>
  <si>
    <t>c179b8d8-c41d-4ba4-98d5-3c952384c4b3</t>
  </si>
  <si>
    <t>a5361d68-c170-448b-8fcd-bd05026e87d0</t>
  </si>
  <si>
    <t>63e5311d-d330-4346-8d49-5bf8129b42fa</t>
  </si>
  <si>
    <t>e12820e4-f1a0-4b9b-873c-6947c7167be9</t>
  </si>
  <si>
    <t>a3782f15-d44b-4e98-ad19-9538cfc70d0b</t>
  </si>
  <si>
    <t>99eac2bf-8f69-4e94-b148-3c3d68466425</t>
  </si>
  <si>
    <t>3ce640ac-bf8c-4df8-99b1-4b2a674c46d8</t>
  </si>
  <si>
    <t>498c48aa-8593-461d-b2ae-7a07392d2385</t>
  </si>
  <si>
    <t>6198b3fa-acf6-4439-bb24-14c66ebf4b88</t>
  </si>
  <si>
    <t>53b654fd-f7c7-48d9-8013-ef5949285a54</t>
  </si>
  <si>
    <t>45ff054e-c4a8-4501-bcfb-7ff2e343b09d</t>
  </si>
  <si>
    <t>834b696a-1198-4687-94ed-fe6618b95927</t>
  </si>
  <si>
    <t>bcae320a-4175-4593-b771-015e08e7980d</t>
  </si>
  <si>
    <t>d00dcd60-c761-4fb0-bf9f-741474dc9cd0</t>
  </si>
  <si>
    <t>232c1ccb-9f87-4f47-9b85-5ab80c27acd8</t>
  </si>
  <si>
    <t>50d3cd9c-6162-4208-8760-79b1a33cb015</t>
  </si>
  <si>
    <t>673f8233-ba0a-4fe1-b727-e046136cd655</t>
  </si>
  <si>
    <t>e04c4a95-95b5-408a-bb65-7a120e809d58</t>
  </si>
  <si>
    <t>e48ed83d-2d7a-4675-afbb-59fe4e910380</t>
  </si>
  <si>
    <t>8ed2ec07-d2cc-4eda-bf53-9e938f2a2bd9</t>
  </si>
  <si>
    <t>a2b50070-56f6-4abe-b688-9f33510f26e2</t>
  </si>
  <si>
    <t>e62ba71e-1f89-438b-a70c-9dbdf8483bf8</t>
  </si>
  <si>
    <t>13f1c2c2-fa39-49c9-b1e8-61d22053d18d</t>
  </si>
  <si>
    <t>d8d3c630-790c-473c-a8b9-aee891016963</t>
  </si>
  <si>
    <t>3bebf507-7b45-46ed-8790-ca79c53d8689</t>
  </si>
  <si>
    <t>94818a65-6c46-4a13-bc24-771450ba4716</t>
  </si>
  <si>
    <t>02d9ec75-4f32-482e-a565-d2025a93c7d3</t>
  </si>
  <si>
    <t>06eeda1e-d93b-4d5c-9e87-12c7a321e364</t>
  </si>
  <si>
    <t>32c6adc7-758f-4a62-9c5c-6ce07b70b6b8</t>
  </si>
  <si>
    <t>b8cb0e5f-3193-4d47-aae4-a5020f688bda</t>
  </si>
  <si>
    <t>b26e6c6a-00bc-40e8-b188-8a6ca184dd3b</t>
  </si>
  <si>
    <t>7b2ca3c2-a149-4909-aabd-a70dd6f54a76</t>
  </si>
  <si>
    <t>ee99f0bb-0418-4c5a-87fb-937a79bcb2e0</t>
  </si>
  <si>
    <t>facc32bc-874c-4868-9047-11fdf60018a5</t>
  </si>
  <si>
    <t>697b9ed0-d22d-459b-945e-b47bc247475c</t>
  </si>
  <si>
    <t>40146ecf-1b90-458e-a0c9-8148c92ee7dd</t>
  </si>
  <si>
    <t>02a7dc44-8e27-44cd-97fa-fe8a7e15f3d8</t>
  </si>
  <si>
    <t>fc9618e3-5ead-4919-84f2-f89544b63263</t>
  </si>
  <si>
    <t>e193c392-fa0d-40d8-b7ca-48c3f338e74f</t>
  </si>
  <si>
    <t>9d256483-6200-4405-a08a-24fcc371bab4</t>
  </si>
  <si>
    <t>b9bf0a61-fb71-45d8-8774-cc9b011bfa20</t>
  </si>
  <si>
    <t>55299a71-7bd6-42f1-8c25-262c9f3baa5f</t>
  </si>
  <si>
    <t>afe02719-c656-4431-825a-0ef63220c3c0</t>
  </si>
  <si>
    <t>a11d640a-6f75-4876-8c60-91cc80ec8f8d</t>
  </si>
  <si>
    <t>f4d812b7-85c3-4683-a0f3-2f4da5c9ff9a</t>
  </si>
  <si>
    <t>c658fec4-bd7b-4794-92ad-fa701e903a52</t>
  </si>
  <si>
    <t>320d11f6-64a5-4a7d-af0f-5a04bb1ed1e5</t>
  </si>
  <si>
    <t>5a76172e-7cd6-470e-803a-49433341198d</t>
  </si>
  <si>
    <t>a3773518-904b-4200-b3e5-5d02e1baf673</t>
  </si>
  <si>
    <t>25535172-7b5d-453a-9d41-a9605cd6423c</t>
  </si>
  <si>
    <t>d69b8e0f-393c-45ec-9028-0b2478d63867</t>
  </si>
  <si>
    <t>9facb7f9-f5f5-47d1-930e-386fe077b2a6</t>
  </si>
  <si>
    <t>4f85ad59-0d85-4c1b-9f0c-c17bd6f888fe</t>
  </si>
  <si>
    <t>6878946c-023b-44f6-b5ba-503a5adb8641</t>
  </si>
  <si>
    <t>b4d1288b-e10b-4ab9-8b4f-4dfb253795ce</t>
  </si>
  <si>
    <t>71d2ef79-ba6b-43ba-979f-e2916f0c7fd6</t>
  </si>
  <si>
    <t>66007b4d-77c9-4b33-ac27-5a9baf6d552b</t>
  </si>
  <si>
    <t>f3c0689c-7a32-4b91-b2ce-11e795f7a3d2</t>
  </si>
  <si>
    <t>a27408ec-abdc-40c9-be08-11b4b895fb52</t>
  </si>
  <si>
    <t>16910354-90c5-4ed0-bd46-f9c5059c40db</t>
  </si>
  <si>
    <t>d51b56ca-1230-4a7a-bbff-05163d9c46e2</t>
  </si>
  <si>
    <t>8575998f-e5b2-4a5a-9f6f-d3710c30672c</t>
  </si>
  <si>
    <t>f1499380-111f-49e5-ae60-5cfdae300935</t>
  </si>
  <si>
    <t>6771d011-263c-4fc4-bb09-6ed8f997636c</t>
  </si>
  <si>
    <t>00033e4a-a591-4d5e-b778-7c70d8112f77</t>
  </si>
  <si>
    <t>dcf28998-5a2e-43e5-8a37-e3885f7e4ae2</t>
  </si>
  <si>
    <t>6a983b5b-c475-4e4f-8777-e42e3c196d19</t>
  </si>
  <si>
    <t>5ace5aad-74b4-44ea-b907-c6327f221bb5</t>
  </si>
  <si>
    <t>f13e8c17-b0f8-4679-b40f-13e1ec84cc89</t>
  </si>
  <si>
    <t>5c3cbe3d-0be9-44b8-b323-e0d2803fc423</t>
  </si>
  <si>
    <t>b18daeb4-e44f-424d-9856-c7e2a7050f19</t>
  </si>
  <si>
    <t>b34b40bb-fa8f-4bc3-9eef-1c99707d6843</t>
  </si>
  <si>
    <t>3d2d19c2-0afb-41d5-af8b-aa28be2fad0e</t>
  </si>
  <si>
    <t>6a1df11c-9208-4b0f-a279-249656eae359</t>
  </si>
  <si>
    <t>ed5a0042-4333-46e9-8d85-60f6403492b4</t>
  </si>
  <si>
    <t>07fe90d7-cd91-4054-8d74-df4566b1de77</t>
  </si>
  <si>
    <t>67c71d8e-fcf5-4b0e-a84a-172fb1f2412e</t>
  </si>
  <si>
    <t>be491cc9-deed-4d23-8eaa-57da0f58bf3b</t>
  </si>
  <si>
    <t>23bdf1c4-b4cf-434d-aff9-44c84e73b30e</t>
  </si>
  <si>
    <t>4b58880a-ca4f-41c0-8e0e-a021dd2aa620</t>
  </si>
  <si>
    <t>9b7b6cdf-de61-458c-8253-6557626053f4</t>
  </si>
  <si>
    <t>78a93096-3c2e-4385-8832-21c59d2867d6</t>
  </si>
  <si>
    <t>6a6a3fd3-9695-4e01-b707-6f3d4b58e30e</t>
  </si>
  <si>
    <t>5d86e3a0-6baa-4150-ab9d-4decdbfab5b5</t>
  </si>
  <si>
    <t>997bb816-b661-4354-8233-922aa3a20fa1</t>
  </si>
  <si>
    <t>b28c2e02-40ca-4719-bae0-48bc949f46a2</t>
  </si>
  <si>
    <t>1eb89514-6112-4b01-afe7-758b87e79bc5</t>
  </si>
  <si>
    <t>1acf491f-4b3b-4215-8cea-ab1c137fc829</t>
  </si>
  <si>
    <t>0eff6070-e3e7-4026-bfd9-915c2da02bfa</t>
  </si>
  <si>
    <t>39a34ce8-8d4b-4bff-ae2f-9893ecd0ac83</t>
  </si>
  <si>
    <t>6a29c13c-4b84-46ae-b4a2-52c4ea41a19f</t>
  </si>
  <si>
    <t>427a34e1-2fce-4ce8-b3a7-80ed5aa6f655</t>
  </si>
  <si>
    <t>f5b26b76-dcaf-4088-96a5-1d5cae8d8a49</t>
  </si>
  <si>
    <t>661f0149-e2a1-445b-9957-e5bffafd1072</t>
  </si>
  <si>
    <t>09620d55-55eb-4d68-82c5-1e63cda86cf3</t>
  </si>
  <si>
    <t>c4a1bc3a-bcc0-4d01-9e5e-a53d8b6b6801</t>
  </si>
  <si>
    <t>11664731-7306-40df-b6fd-103b72707d13</t>
  </si>
  <si>
    <t>2e64f431-66d0-4f82-adb5-6104784d7651</t>
  </si>
  <si>
    <t>8aff4cdd-9845-450d-a7d0-0c638b2be203</t>
  </si>
  <si>
    <t>b30c8e0d-601b-456a-b122-7c370dfdb7a4</t>
  </si>
  <si>
    <t>4d6b3bb6-b19e-49b8-bab2-10daee29f016</t>
  </si>
  <si>
    <t>40364135-140b-435e-bcd5-4d6527d8e71c</t>
  </si>
  <si>
    <t>9444173f-af34-491c-9e96-7390eae2ff97</t>
  </si>
  <si>
    <t>6ee50ec3-cf85-4c26-bbc0-805afe37a9a0</t>
  </si>
  <si>
    <t>68b72805-6e5e-48e7-ab78-3f0a13882757</t>
  </si>
  <si>
    <t>c16f55f1-7369-4db6-9b45-88c368b6ec61</t>
  </si>
  <si>
    <t>6a3489db-a162-4b62-84cf-184c74961a2c</t>
  </si>
  <si>
    <t>7924f072-8f34-4b86-b381-0a4baba9db69</t>
  </si>
  <si>
    <t>849c9e28-bdfb-4bfb-9e7a-7ce5f694ceb8</t>
  </si>
  <si>
    <t>5b87db06-5ad4-411b-87f6-1a52b19af8ff</t>
  </si>
  <si>
    <t>7fb4ec79-1cdf-4ecb-97d7-a6c4c7e6fb31</t>
  </si>
  <si>
    <t>3ec3dddd-4fc6-4e92-a344-5e30c5183f05</t>
  </si>
  <si>
    <t>daeb9ca7-ce75-45c6-a9c1-2a0ba2e8ad84</t>
  </si>
  <si>
    <t>b9a87c74-b311-457b-9d25-294d5517fed3</t>
  </si>
  <si>
    <t>747eea32-d2f6-4396-a9b1-77a436872f03</t>
  </si>
  <si>
    <t>bf1e62b8-c4de-4778-b27b-b49e44eeb35b</t>
  </si>
  <si>
    <t>5e3a8b7f-2c4d-4640-8048-514060ae7115</t>
  </si>
  <si>
    <t>6f113a2c-6765-418b-8e28-ea94f67c5762</t>
  </si>
  <si>
    <t>3462b1bb-6ac5-47eb-bcf8-f559127a332d</t>
  </si>
  <si>
    <t>8295cedb-c90d-4db6-8703-637f7d5fc048</t>
  </si>
  <si>
    <t>c4b9643b-eb52-4838-94b1-cfb18e80103d</t>
  </si>
  <si>
    <t>13cfb4a5-d9d9-40b0-a774-084f464082de</t>
  </si>
  <si>
    <t>2cc0444b-27d5-4e9c-8d12-671c51af8763</t>
  </si>
  <si>
    <t>4e6ec48d-4086-4339-8495-3c8e688d05c8</t>
  </si>
  <si>
    <t>c01142e2-e833-479b-b207-3bdfb56fef16</t>
  </si>
  <si>
    <t>b9da6e5c-6b98-4c83-aa77-2a83034baaaa</t>
  </si>
  <si>
    <t>27e1f4dc-4108-4727-82c2-3562ad9785b3</t>
  </si>
  <si>
    <t>51c8c332-6296-4917-a608-ad927e336146</t>
  </si>
  <si>
    <t>6f557723-af53-4381-8b03-bd9b61db19d8</t>
  </si>
  <si>
    <t>031146a8-fe95-4e64-90e8-ac786ef21769</t>
  </si>
  <si>
    <t>a84f853e-b0a2-4b69-acb4-a90852a97f94</t>
  </si>
  <si>
    <t>f6a1a560-0b42-435f-b44e-47fb14a6807e</t>
  </si>
  <si>
    <t>26256b57-ef61-46f4-bb47-19b2ca5e7c80</t>
  </si>
  <si>
    <t>05cda068-61ed-4f5d-bec3-77fe9e3d2f5d</t>
  </si>
  <si>
    <t>4ee5a080-9f08-4969-96f7-d4a375a00dce</t>
  </si>
  <si>
    <t>e1683017-e8dd-4b7f-963a-f4f8a53be35e</t>
  </si>
  <si>
    <t>326b0673-ee3a-4be3-94be-b73b9d8d4aea</t>
  </si>
  <si>
    <t>24c0fd36-1095-4d3f-ad40-2984c0b16057</t>
  </si>
  <si>
    <t>beb2f108-b831-418a-a7a3-2db542ff5f53</t>
  </si>
  <si>
    <t>6afa4a2c-85df-47ce-9b8f-0108aac93f5a</t>
  </si>
  <si>
    <t>0aef047a-ea6f-4169-adee-11db0d8d151f</t>
  </si>
  <si>
    <t>74689c85-e862-4ea8-bf11-3130e68bf499</t>
  </si>
  <si>
    <t>3ae9ecb8-fbdc-4529-980a-de4b2205f42c</t>
  </si>
  <si>
    <t>17152cc3-db1e-427b-a1af-f930ae3aa425</t>
  </si>
  <si>
    <t>8ee974d6-16aa-42c2-8d69-b9775bcdbd45</t>
  </si>
  <si>
    <t>df643834-08cb-438f-b3df-2544639079f7</t>
  </si>
  <si>
    <t>e720daba-b883-4c00-a8a9-ca5f64fed94b</t>
  </si>
  <si>
    <t>ef1112d0-5676-4a05-a828-f4f771853598</t>
  </si>
  <si>
    <t>0bb22d65-820c-4389-b6ae-20d7fdbfd38a</t>
  </si>
  <si>
    <t>c51f9d98-eb33-4177-8729-525d376c0a42</t>
  </si>
  <si>
    <t>87b9a843-0f15-4467-8bd9-e7d43a5ce693</t>
  </si>
  <si>
    <t>ebc5b74b-b1c0-4a00-8915-49ee5dbc0d15</t>
  </si>
  <si>
    <t>8725016d-03d2-4968-9482-b0ab4dc6a60f</t>
  </si>
  <si>
    <t>75bb9272-ceee-4725-9dbf-0084fce400a9</t>
  </si>
  <si>
    <t>97f8b511-3326-4b56-a09a-6d9e2dfdcf41</t>
  </si>
  <si>
    <t>e5324842-04df-40d3-a919-da65901ed107</t>
  </si>
  <si>
    <t>07cc8b8f-0bbd-42bd-9a7c-5d7979d5d92a</t>
  </si>
  <si>
    <t>3119c165-28ec-41e4-b680-83e90204ab5e</t>
  </si>
  <si>
    <t>cd88a748-c456-40aa-8b78-322b42299487</t>
  </si>
  <si>
    <t>a8fca28b-dcb9-4021-8761-7e716c1c376e</t>
  </si>
  <si>
    <t>01b36f81-cb98-4eac-bf74-e843ce7d1eec</t>
  </si>
  <si>
    <t>c08ffe32-7788-4e45-ae24-13f2f087d974</t>
  </si>
  <si>
    <t>8a1e36cb-4a20-467a-a165-6cf8bba6c340</t>
  </si>
  <si>
    <t>5f85a0cc-0ffb-463f-91ae-e98deb7b10ef</t>
  </si>
  <si>
    <t>ee53d188-08d6-40e5-9a6c-1737861bc42e</t>
  </si>
  <si>
    <t>fd71e565-1b50-42c4-98bb-5fb67bc74d6f</t>
  </si>
  <si>
    <t>8b4f94df-7b7a-452b-aa9e-26432ab7e1f8</t>
  </si>
  <si>
    <t>a0c157d0-8e97-4539-b65a-9bf8558f2c51</t>
  </si>
  <si>
    <t>3efba65d-35de-4fdd-8f3d-15546ab308c2</t>
  </si>
  <si>
    <t>6b6514b0-dd48-4b2e-848a-c656d99a50f8</t>
  </si>
  <si>
    <t>dd4f87fc-038a-4e90-b380-be1d295d8785</t>
  </si>
  <si>
    <t>e96097a8-ddc4-4cc0-9b51-4eaff9acd2ee</t>
  </si>
  <si>
    <t>14e91ae6-4d57-4a08-96f5-e526ea53939f</t>
  </si>
  <si>
    <t>5260d094-1e68-4ddd-87f0-a49dd6a2ea50</t>
  </si>
  <si>
    <t>b8365df3-4f06-4a8e-816f-d6c0370039a1</t>
  </si>
  <si>
    <t>1cf9e508-f0a0-4e3e-9aa4-9a0019b2cab5</t>
  </si>
  <si>
    <t>657326a3-1384-42b1-9da5-83405cedaf98</t>
  </si>
  <si>
    <t>49dfc86c-6306-4c23-81b6-0cdf7c66713b</t>
  </si>
  <si>
    <t>17ef63d6-3e67-4fae-a698-d89ad499b144</t>
  </si>
  <si>
    <t>9bc90e17-13a4-4484-92b2-f5681514f880</t>
  </si>
  <si>
    <t>deff5d63-258d-44e6-a970-947e54d656e8</t>
  </si>
  <si>
    <t>663153dc-ad97-48d9-87cc-0350d4fc30d4</t>
  </si>
  <si>
    <t>fe645310-003c-46e1-ba3f-f5c4d9f1802e</t>
  </si>
  <si>
    <t>2e719b84-8b98-4f6c-a562-a5afe051b3b7</t>
  </si>
  <si>
    <t>b2577b90-c1e6-4835-99c6-fb250056fbfc</t>
  </si>
  <si>
    <t>add00685-adba-4ff5-98c1-163aaefcfd94</t>
  </si>
  <si>
    <t>baca0490-2a17-4acf-b9fd-ef92a3ea0315</t>
  </si>
  <si>
    <t>ba51cc89-75ff-484a-a3b1-e58afcf15e26</t>
  </si>
  <si>
    <t>e371b6db-d7f1-46e1-a4cd-bad4ac68bcbb</t>
  </si>
  <si>
    <t>44ab5e97-2578-4dd6-8ba9-f4ed4df52c60</t>
  </si>
  <si>
    <t>bf78f2a3-4465-4b98-a22d-05c6be144309</t>
  </si>
  <si>
    <t>2471948c-4b7f-4d49-8180-84f38b668492</t>
  </si>
  <si>
    <t>014d7824-72a9-478e-9259-1e10efce2fba</t>
  </si>
  <si>
    <t>5b26cdc3-9b7e-46b3-9a51-456ad21a4b32</t>
  </si>
  <si>
    <t>d7571668-895f-4f6f-b290-167ab1e0e169</t>
  </si>
  <si>
    <t>30cadd1d-734a-4406-acf8-2e6f37836094</t>
  </si>
  <si>
    <t>679efaf8-5b37-4906-ba13-a5cdb6c15cfb</t>
  </si>
  <si>
    <t>2c09d32c-6120-4a81-b611-ca2f6459cb1f</t>
  </si>
  <si>
    <t>6d625936-f51f-4cc2-9c70-fa2888263f5a</t>
  </si>
  <si>
    <t>1c7686e3-5b54-45eb-92b4-357853024072</t>
  </si>
  <si>
    <t>dc1e4a97-2cc5-4ccd-8980-0cdbc12784c9</t>
  </si>
  <si>
    <t>9a75c06d-319c-4130-b3f5-218a7454ebe8</t>
  </si>
  <si>
    <t>17cf63f3-2a27-4c01-bcbc-73029f844851</t>
  </si>
  <si>
    <t>387cb3f9-301e-4323-aaa5-e324ad5eaa3b</t>
  </si>
  <si>
    <t>51a62b4a-9c26-4bba-9fc0-5f9cba23f145</t>
  </si>
  <si>
    <t>96cbb415-e6ee-423c-ab58-06769150bfbf</t>
  </si>
  <si>
    <t>8813d9b5-7568-4a54-bc51-e3c7849bdb89</t>
  </si>
  <si>
    <t>3d59ea91-0736-4883-8138-448234b98480</t>
  </si>
  <si>
    <t>427a6c41-c1b9-47f6-86c5-35dfc15bd212</t>
  </si>
  <si>
    <t>bbc79221-c7d4-4560-a34e-1ab20aa8cd1d</t>
  </si>
  <si>
    <t>ab0769c7-f803-4082-bfac-d839dd337aa8</t>
  </si>
  <si>
    <t>16c7994d-03e2-4618-95dd-5ba9b52c7787</t>
  </si>
  <si>
    <t>96f40fb2-0eb1-4581-802e-bcb35740305b</t>
  </si>
  <si>
    <t>025a4f9a-3289-4bf5-9e40-e64de5894085</t>
  </si>
  <si>
    <t>3d6e1803-38aa-4258-9ba5-537eca364623</t>
  </si>
  <si>
    <t>568c56e3-5c20-411f-bf25-c441985d559c</t>
  </si>
  <si>
    <t>bdb904b6-1814-4bbb-a550-5a188f0ed211</t>
  </si>
  <si>
    <t>f9de7516-023b-4f9b-92c5-fe77a16263cc</t>
  </si>
  <si>
    <t>3fcbe7f9-2cc3-4d17-973c-7da5c923768a</t>
  </si>
  <si>
    <t>f08a6f38-42d6-411d-a1f8-5ebcc0c6b669</t>
  </si>
  <si>
    <t>a41afb80-e0d8-444b-978e-26b25fb6d4ec</t>
  </si>
  <si>
    <t>fe6accc3-1d0f-4d59-a491-e184f589ca8a</t>
  </si>
  <si>
    <t>c95f35a3-4d2a-4699-ba31-9a8b9d94ecb8</t>
  </si>
  <si>
    <t>be259375-0985-49ab-ae95-343499bcab33</t>
  </si>
  <si>
    <t>66f472a9-a049-48e1-904d-a5a18c93befd</t>
  </si>
  <si>
    <t>70dbbe02-97bb-41a2-9825-554ed179d70e</t>
  </si>
  <si>
    <t>01fdcbeb-8a22-482a-a22a-d840f0603b4f</t>
  </si>
  <si>
    <t>a0510512-0782-481e-993a-523db4344d1c</t>
  </si>
  <si>
    <t>dddd5cb1-0b24-4872-8441-0d745236460d</t>
  </si>
  <si>
    <t>d24e1be5-26a2-4a99-911c-69656527219d</t>
  </si>
  <si>
    <t>1730ddbb-21a3-42ea-91c9-92563c27683d</t>
  </si>
  <si>
    <t>f4425549-089b-4591-abae-3f10cad12bcd</t>
  </si>
  <si>
    <t>2d46d3d3-4c35-4a50-be17-1ff0e1eb4f8b</t>
  </si>
  <si>
    <t>daf5e824-dd87-4acd-9615-570adccb3733</t>
  </si>
  <si>
    <t>91deb190-f43c-4449-96be-922c929bd736</t>
  </si>
  <si>
    <t>a0890aca-b665-4f0a-87f6-cbaea0a5d9e8</t>
  </si>
  <si>
    <t>17f82344-2ee0-48c3-86ae-90bc3eb94e9c</t>
  </si>
  <si>
    <t>70a5ab7b-e620-4342-aaae-3b8bbc1c1c59</t>
  </si>
  <si>
    <t>444edce4-fc58-46bc-bf4d-6ac572b4c990</t>
  </si>
  <si>
    <t>59c415c7-6791-4098-9742-aa1ae2f44d58</t>
  </si>
  <si>
    <t>dece12a0-371f-4e1e-b550-a40d5de73efb</t>
  </si>
  <si>
    <t>f52a717a-26fc-408c-bd5a-16866f98735f</t>
  </si>
  <si>
    <t>8118d292-4f6d-4354-a6a9-16d8d3c2075f</t>
  </si>
  <si>
    <t>5a251ecf-2bcc-448d-a06b-7b29d8dd3fe0</t>
  </si>
  <si>
    <t>9d60c1ab-68a1-4209-b162-e590d6dcd16f</t>
  </si>
  <si>
    <t>25f88cf5-f30b-4fec-8ff2-4d93100d00e4</t>
  </si>
  <si>
    <t>a4f65c83-e117-4d64-91c9-dd47f57e7b1a</t>
  </si>
  <si>
    <t>b0a3ab89-d2be-4ba3-ba65-edb0c576438d</t>
  </si>
  <si>
    <t>fe224ce5-f982-45bd-8924-489cf8cc26a8</t>
  </si>
  <si>
    <t>40faef4d-61aa-4fcc-8205-ba28d1d11d95</t>
  </si>
  <si>
    <t>690d72de-c02b-41d4-a374-102bcc3215e5</t>
  </si>
  <si>
    <t>5dd91bb3-eb27-4a42-83fc-5fcee4cd6d2b</t>
  </si>
  <si>
    <t>5d0c3d5e-34a1-460d-b2a8-5db0b70ce290</t>
  </si>
  <si>
    <t>135f11e5-9ce0-4333-b77e-9088e39b62b6</t>
  </si>
  <si>
    <t>84b9547f-0543-4115-8170-6b814313711f</t>
  </si>
  <si>
    <t>9512ff08-a021-4add-b27d-8ddc6a495e5a</t>
  </si>
  <si>
    <t>676b315c-e85d-4740-b1c4-36cf315c5e91</t>
  </si>
  <si>
    <t>31455294-4b59-41ca-8a71-04104ba59b47</t>
  </si>
  <si>
    <t>be9cf57b-b7d6-4380-aaa8-185459aea300</t>
  </si>
  <si>
    <t>c0587a84-3471-4cdd-85ff-8620d72abe37</t>
  </si>
  <si>
    <t>b406a024-6f28-4fa7-937e-e805dd8ca976</t>
  </si>
  <si>
    <t>2520075e-5322-471f-84fd-81e577039938</t>
  </si>
  <si>
    <t>d2dac397-fdea-4a6e-8951-c22eca905408</t>
  </si>
  <si>
    <t>bb985547-11e0-4d02-8de4-424965721182</t>
  </si>
  <si>
    <t>c5321d4f-d33b-480c-85a6-f16b6a90be00</t>
  </si>
  <si>
    <t>03c5dcbd-1a4e-49d4-907e-dcff4505e0b4</t>
  </si>
  <si>
    <t>571e554e-3ca7-4b7d-9610-f4afc5747bae</t>
  </si>
  <si>
    <t>945f4059-feb7-4835-8fb5-7919b712dab2</t>
  </si>
  <si>
    <t>75d8ee30-9449-4f8f-8205-6ff3e4c46de6</t>
  </si>
  <si>
    <t>0d5a6cbd-9d9c-4502-b434-0ad2c12e7e40</t>
  </si>
  <si>
    <t>0439244e-7c2d-4922-be9d-cd767b483e7d</t>
  </si>
  <si>
    <t>36b0366b-c0fc-439d-a9f1-ae543b6580a7</t>
  </si>
  <si>
    <t>0dc24295-feb0-4b29-807f-b9a6623aef80</t>
  </si>
  <si>
    <t>a3e85593-1b91-4760-90c9-2c54a0b8935c</t>
  </si>
  <si>
    <t>6cc9b565-4e82-4931-b1c7-fe1da828d689</t>
  </si>
  <si>
    <t>117d87fb-dae4-4052-9c7e-d8d705217ce3</t>
  </si>
  <si>
    <t>02bf486b-c7cb-47e6-96ce-d199894ded68</t>
  </si>
  <si>
    <t>16124520-f45c-49b4-92f9-89bafd46dc3a</t>
  </si>
  <si>
    <t>4d1b0bcb-be95-4a4d-a397-27f8a026f893</t>
  </si>
  <si>
    <t>b7ee4475-3c9d-434b-879b-28eaf93683b0</t>
  </si>
  <si>
    <t>25e14a60-a402-4c03-88b1-88c4b5bdc6d5</t>
  </si>
  <si>
    <t>2d29da95-52fa-4e42-88e3-c7ba574d177d</t>
  </si>
  <si>
    <t>81a66a10-86b7-4510-b271-07513eda7e50</t>
  </si>
  <si>
    <t>30d26fad-fc72-4cc9-bf04-98e3eb36a881</t>
  </si>
  <si>
    <t>737df9be-b5c8-495f-8fa5-f138aca185bf</t>
  </si>
  <si>
    <t>2dc8634a-3144-454d-a65d-0c1a7fdbc606</t>
  </si>
  <si>
    <t>066bce7c-899d-4ccf-94f5-3a990ea65dd6</t>
  </si>
  <si>
    <t>1c35d4a4-34df-438b-82e4-b61cabc4bebf</t>
  </si>
  <si>
    <t>0b861bb4-d5c6-4190-a658-3d59ac3839e8</t>
  </si>
  <si>
    <t>8a7693aa-bf84-4e24-8a89-553a50abcc35</t>
  </si>
  <si>
    <t>008be652-c4c8-4b10-a0ab-000374216846</t>
  </si>
  <si>
    <t>104dad30-a478-48de-aca7-63c2361bb718</t>
  </si>
  <si>
    <t>d6bdc79a-35b6-420d-b359-679ac1a763ce</t>
  </si>
  <si>
    <t>532d4419-badf-4386-8d9b-8721b5964048</t>
  </si>
  <si>
    <t>b459c918-523a-4aad-b5d8-ec460d751884</t>
  </si>
  <si>
    <t>db458f09-de00-4e78-af10-66b253c163a0</t>
  </si>
  <si>
    <t>e95ff000-ceb4-47a9-af1c-bb20f7e4e11f</t>
  </si>
  <si>
    <t>2b15f54f-af7a-44b0-bedc-decf5efd077f</t>
  </si>
  <si>
    <t>1cd90a69-0838-4f06-9cdc-3b8f8d1d3105</t>
  </si>
  <si>
    <t>31ddae7e-59b8-4171-900c-8aab1b877efa</t>
  </si>
  <si>
    <t>1ecdb4d5-7b67-4436-85e3-fa7c624598c9</t>
  </si>
  <si>
    <t>d9fb1270-c562-460e-87a8-999b5b7df889</t>
  </si>
  <si>
    <t>61769d0f-ef15-4500-bf56-ef1a9495779c</t>
  </si>
  <si>
    <t>eced0cb7-5586-4bf1-b390-68b0420b4531</t>
  </si>
  <si>
    <t>8a144d1b-0c3f-4dd2-ac28-e1bebf01789a</t>
  </si>
  <si>
    <t>39db5ea3-6885-43aa-bfe9-061dec763940</t>
  </si>
  <si>
    <t>16b80290-7e14-4e9b-85ed-e3087c8d50fd</t>
  </si>
  <si>
    <t>c5535f64-a801-43d3-b21a-3e8aa7691565</t>
  </si>
  <si>
    <t>534acac9-5dfe-4561-b9dc-2715d5506b00</t>
  </si>
  <si>
    <t>6732c2b1-57e0-4f25-a326-c93a9cacd489</t>
  </si>
  <si>
    <t>883be248-cf0f-4205-9f71-0ba031088a31</t>
  </si>
  <si>
    <t>b58d954a-ac2b-4bfc-ad5d-a13e1efdb525</t>
  </si>
  <si>
    <t>ebc8affe-253b-48bd-bdd2-365735d47313</t>
  </si>
  <si>
    <t>efa984f4-7f6a-4533-8a34-af87db25380e</t>
  </si>
  <si>
    <t>ec269b21-c6bf-46fd-967f-c014a0eabd96</t>
  </si>
  <si>
    <t>843b93d7-c700-4e88-b507-b9c19248b571</t>
  </si>
  <si>
    <t>ba10a18f-1a3a-4d6e-98b8-0bba44603ae7</t>
  </si>
  <si>
    <t>a2008aa3-ed74-495c-8e97-45eb677f8957</t>
  </si>
  <si>
    <t>3bc41d75-f6cf-4bb3-9126-75e589ab11ae</t>
  </si>
  <si>
    <t>fa2d8b1e-81fd-46ea-9b43-26edb021a751</t>
  </si>
  <si>
    <t>2b023772-de35-41d6-aedf-aac9d2d5e29c</t>
  </si>
  <si>
    <t>e1cc6de4-ec1e-4be2-a663-6f5144f89a0c</t>
  </si>
  <si>
    <t>8f80da91-73ba-4c48-960a-44a0e60e47d3</t>
  </si>
  <si>
    <t>d2f112b3-30e3-4982-ba9c-de768c23dfca</t>
  </si>
  <si>
    <t>fd59d46a-1516-4763-8903-97908c9a2d52</t>
  </si>
  <si>
    <t>de31b9d4-275f-446b-8ce1-c41a2bde87cd</t>
  </si>
  <si>
    <t>efd0d929-03ee-4f93-8f64-d540e9e0ae51</t>
  </si>
  <si>
    <t>9a040f43-689f-4a03-89d5-4782fd1f6c4a</t>
  </si>
  <si>
    <t>4fb640b3-47e1-4a4d-abc6-7ce27876ac45</t>
  </si>
  <si>
    <t>457a86a3-8ca6-4b1e-98fa-26697f9557f2</t>
  </si>
  <si>
    <t>6ed5b27f-74b3-44e6-a540-b03e150c8c2c</t>
  </si>
  <si>
    <t>9a7a9ded-a755-4dfc-9de0-5ac04f12c199</t>
  </si>
  <si>
    <t>8a05e6b6-74e1-4f77-89b6-00459970b898</t>
  </si>
  <si>
    <t>32847f1d-af24-4ea9-bd9a-16fafd5c7e20</t>
  </si>
  <si>
    <t>4d47f206-32c7-4753-944b-8151632234ff</t>
  </si>
  <si>
    <t>b314459a-848a-4cdb-8e40-dbedb9db2323</t>
  </si>
  <si>
    <t>e64870cc-e742-4530-9a4c-a9932b1751de</t>
  </si>
  <si>
    <t>1d29762c-d396-4957-b4ca-df658789ef84</t>
  </si>
  <si>
    <t>81d39878-1990-4f1c-be8b-f17842ddc00c</t>
  </si>
  <si>
    <t>ae283b4f-8c5e-46eb-913f-525b0eeb11f4</t>
  </si>
  <si>
    <t>bbe68783-f315-4a3c-b0b1-19229af5e235</t>
  </si>
  <si>
    <t>487e67ae-bc64-4076-863c-b931702f1b38</t>
  </si>
  <si>
    <t>c4b3ce08-ad49-4d24-8503-bc106f3966b2</t>
  </si>
  <si>
    <t>150126f7-5bd4-4135-b9c4-94b0f78b510e</t>
  </si>
  <si>
    <t>b269fe51-2af3-4ba0-8f05-d2d4ee9ace1b</t>
  </si>
  <si>
    <t>2d8a8c35-1e86-4796-a615-04302347ca79</t>
  </si>
  <si>
    <t>e4105d2a-c3dc-4afd-9256-2d0fd059e70d</t>
  </si>
  <si>
    <t>3f868a44-0565-4886-9c4b-1c1f82622a75</t>
  </si>
  <si>
    <t>f685e74d-be92-49bf-a6f3-e8a3cdfbf34a</t>
  </si>
  <si>
    <t>3379568d-1f54-414b-a364-7cad4b4dc5cf</t>
  </si>
  <si>
    <t>d85989f4-a71c-46a3-929d-4366debf75fe</t>
  </si>
  <si>
    <t>b64c4774-d8a1-446e-900b-8ea241fc3490</t>
  </si>
  <si>
    <t>c4e0dd6b-7f36-4a8a-a69c-6afd4afb24a6</t>
  </si>
  <si>
    <t>67fae406-d628-4f8e-b181-d103fe5ed5e9</t>
  </si>
  <si>
    <t>7f5cf855-d605-4899-b089-9dc229fb070f</t>
  </si>
  <si>
    <t>4af72a22-8cfb-4a84-9876-87a75de7efea</t>
  </si>
  <si>
    <t>33a9f08a-50d0-45e3-98a7-ff9082bd00e3</t>
  </si>
  <si>
    <t>a942b684-4a15-41f2-9e94-09ecbbb2891e</t>
  </si>
  <si>
    <t>1c5203cc-5ad0-4c2e-98fc-68db82300e9b</t>
  </si>
  <si>
    <t>becf3ce0-074d-4a48-805c-4198f631b692</t>
  </si>
  <si>
    <t>fef7a8aa-1c94-4242-b4fc-b5c4768a2fa1</t>
  </si>
  <si>
    <t>309607c3-6777-4662-ac3e-c6f749da1f89</t>
  </si>
  <si>
    <t>98656359-92f7-4775-b1eb-c55f8f68fb99</t>
  </si>
  <si>
    <t>29b3477f-ceb5-46e8-99ba-f96328ca17c0</t>
  </si>
  <si>
    <t>ddafc910-8e82-471e-a7c0-88259042d560</t>
  </si>
  <si>
    <t>238ce722-cdf8-4f20-acf7-2af4872386ec</t>
  </si>
  <si>
    <t>2c3b9b3b-9fbd-457d-a785-2ab665c1f3ec</t>
  </si>
  <si>
    <t>b5b6c91d-b29a-4890-88c7-f7cf1c7c92ce</t>
  </si>
  <si>
    <t>44b4e248-f808-4b96-b655-266ed9df0f7f</t>
  </si>
  <si>
    <t>198722d2-c972-4c17-8361-0e733f9f338f</t>
  </si>
  <si>
    <t>b88967bd-14f1-4a01-9777-2a5d00d303d5</t>
  </si>
  <si>
    <t>d0c7ca54-d579-4ef1-8eeb-e2ea1ec9406d</t>
  </si>
  <si>
    <t>4063b15b-2924-4037-9a39-a4de71619d68</t>
  </si>
  <si>
    <t>8c1c7bd4-28d4-41a2-9ba3-254c2848f402</t>
  </si>
  <si>
    <t>257e8ce1-30ba-4457-8c50-c0980cc65e7a</t>
  </si>
  <si>
    <t>130a7d02-c6f8-4375-9e5c-2cd143dfe2c0</t>
  </si>
  <si>
    <t>6e10882a-759f-457b-8517-5ba9b81e9c35</t>
  </si>
  <si>
    <t>f86bf2f1-98b5-4b89-8a31-d5ddd82fa28e</t>
  </si>
  <si>
    <t>feb8a594-bb25-4167-a877-50beb1a4ab03</t>
  </si>
  <si>
    <t>beda8adf-c15a-4336-a5cb-44513d128c58</t>
  </si>
  <si>
    <t>e60541c8-efce-4985-9e9f-ca1829a8d2af</t>
  </si>
  <si>
    <t>1fd95b48-d52d-46fa-b746-b88bfaae33db</t>
  </si>
  <si>
    <t>c292e61a-f5b4-4a4c-8877-de0a80a07852</t>
  </si>
  <si>
    <t>115ecd28-9c44-4114-87d5-18e97cc5704e</t>
  </si>
  <si>
    <t>ad98311f-9ca6-4ac7-8cbf-364d746456b6</t>
  </si>
  <si>
    <t>6e08ad9e-a6c5-4ad7-a6b9-282c65ea1ca6</t>
  </si>
  <si>
    <t>9eb79922-2b86-45a2-a961-7f3aba4ab2bf</t>
  </si>
  <si>
    <t>f25fe7a5-7649-407f-a7ac-0d3998ff8a62</t>
  </si>
  <si>
    <t>52dbd93e-f0fd-4ae6-8da7-14eaec9a2083</t>
  </si>
  <si>
    <t>d4b5f6af-db1b-44ad-bccf-91324408b641</t>
  </si>
  <si>
    <t>280054c7-c7eb-404e-9438-7620be08566a</t>
  </si>
  <si>
    <t>687c1385-b4bc-4c42-8a23-3d9dfe5f6b52</t>
  </si>
  <si>
    <t>be95bc30-cd96-4eda-a68d-4ee6d6ddfead</t>
  </si>
  <si>
    <t>391a2514-7351-4a4b-af33-d245d102ad34</t>
  </si>
  <si>
    <t>5dde15d0-58d4-4b0e-a28f-1d16479b8add</t>
  </si>
  <si>
    <t>3b48ae72-05e3-4e2e-85c0-466f52304a15</t>
  </si>
  <si>
    <t>2f8d3726-ada1-412e-8dd5-be91d0a67ed2</t>
  </si>
  <si>
    <t>28d81dda-5a71-41b8-9c60-19ef308b4e55</t>
  </si>
  <si>
    <t>57e6ecc3-2fe7-4669-854d-9ebea6c70c21</t>
  </si>
  <si>
    <t>0602a24f-ca24-4475-a94f-5d4c266fd087</t>
  </si>
  <si>
    <t>088f8f8d-8274-4078-a9b0-0ef61b940e11</t>
  </si>
  <si>
    <t>b3ae3b11-a19c-4b62-b182-2745ba41c725</t>
  </si>
  <si>
    <t>2e85c6d1-f810-49b9-8c31-fdc352d6d8e8</t>
  </si>
  <si>
    <t>6a006003-a92e-4f40-adaa-b79fb7b26cc2</t>
  </si>
  <si>
    <t>45511e76-ca10-4d62-881c-801572decbc4</t>
  </si>
  <si>
    <t>3acf2900-768d-452c-9858-f5c6b611a710</t>
  </si>
  <si>
    <t>5ec2237e-314a-4331-80ce-53430e821494</t>
  </si>
  <si>
    <t>efab3341-2631-4a0e-94c7-c084de7e6d8f</t>
  </si>
  <si>
    <t>19026026-74f1-42b3-8215-945440244f4e</t>
  </si>
  <si>
    <t>27689fec-938f-4438-bb01-af653ea94bce</t>
  </si>
  <si>
    <t>9ab4edcf-1c25-4ac7-98a7-91c96e350549</t>
  </si>
  <si>
    <t>64eca8c1-3a55-4ac7-8e32-b5f76975cc31</t>
  </si>
  <si>
    <t>3f13d679-1cbb-4ff9-9caa-7dc211924ab1</t>
  </si>
  <si>
    <t>bafc7dc0-f357-458e-bf67-408fa7fd42b8</t>
  </si>
  <si>
    <t>1ec64eeb-4ced-43b5-a9f3-01eb83e6cb26</t>
  </si>
  <si>
    <t>38f8ef86-2774-4bd7-9c68-9e5eabfa938e</t>
  </si>
  <si>
    <t>030070be-831a-4cda-9c28-b1fda4dedc82</t>
  </si>
  <si>
    <t>c03797ce-c43d-4bbf-95e2-9141a0be8713</t>
  </si>
  <si>
    <t>6448190b-94bf-4b43-96f6-647061c3797f</t>
  </si>
  <si>
    <t>a59ff30b-f447-4918-9caf-cb9c95dc9b9b</t>
  </si>
  <si>
    <t>e9966231-8710-4b22-bf72-92ce3793abb9</t>
  </si>
  <si>
    <t>542e9ebd-487a-455a-a455-6b17230edcb9</t>
  </si>
  <si>
    <t>1e0fe81a-0fd8-4fa8-a08d-6bd31d9ed71a</t>
  </si>
  <si>
    <t>e74f45c2-ab2b-4f21-9278-d1f9269ca21b</t>
  </si>
  <si>
    <t>594e75f8-3687-4442-b91c-f5f84dc6f8ff</t>
  </si>
  <si>
    <t>930a78f9-73f6-48bb-88e6-a4f13ccc799c</t>
  </si>
  <si>
    <t>3c98c2e0-8b01-47e2-bc33-765ce313646a</t>
  </si>
  <si>
    <t>3a148559-56e8-4ed2-b263-76eb9637100b</t>
  </si>
  <si>
    <t>9d39f5b8-5e44-4b92-8862-f82975d13f7b</t>
  </si>
  <si>
    <t>2bfdfc05-c1e2-4485-b916-07fe96c67bc2</t>
  </si>
  <si>
    <t>f5bb4821-0798-4ea5-b972-fc2a9b7a78f6</t>
  </si>
  <si>
    <t>351ec2b6-eab0-4a67-b68d-ffc84412c3f4</t>
  </si>
  <si>
    <t>45b2c8c7-4ab5-48b2-b34c-4e30acf1b8fa</t>
  </si>
  <si>
    <t>be041ac5-93b9-4224-97da-41e9207039da</t>
  </si>
  <si>
    <t>6d2266fa-eadf-4e28-94bf-b4bc79b3bfd2</t>
  </si>
  <si>
    <t>b12ac779-2318-43a9-a033-238935784fee</t>
  </si>
  <si>
    <t>36e3770c-e3a7-445f-aa29-c36d47c571f1</t>
  </si>
  <si>
    <t>a13e2afb-bfcd-485f-bd57-3dcae9197ddf</t>
  </si>
  <si>
    <t>52f870f9-3423-47ac-99f8-d0cbe32ad6a2</t>
  </si>
  <si>
    <t>51bcbb4a-3afd-4691-8033-5ea78291a423</t>
  </si>
  <si>
    <t>433cf328-deed-4c59-aa9e-ca5338f56193</t>
  </si>
  <si>
    <t>58f7a34d-9cd3-493f-a173-16facca13b0a</t>
  </si>
  <si>
    <t>1aa12b29-d34b-44a3-ab72-aa7b1c4f9bc7</t>
  </si>
  <si>
    <t>3a85b5ca-0c2d-4c70-a152-b891e1e39d4f</t>
  </si>
  <si>
    <t>7e7c8552-94c8-432d-899d-27b5839da318</t>
  </si>
  <si>
    <t>174b319d-d2fb-465d-aa23-8cb6e708e4fd</t>
  </si>
  <si>
    <t>c90cad01-51d7-4b9c-bbae-657924056470</t>
  </si>
  <si>
    <t>fbe44134-3467-4b5b-82c1-777d55865437</t>
  </si>
  <si>
    <t>f7ce3245-96c3-4dc7-b9bd-add8ac02a199</t>
  </si>
  <si>
    <t>3dcee178-2db0-40b0-91f8-6a4068ddf0b9</t>
  </si>
  <si>
    <t>50471ade-c98c-415e-b2ab-f37bf4d4f9bc</t>
  </si>
  <si>
    <t>2b03f473-bb42-48db-bc32-88f951fb6a78</t>
  </si>
  <si>
    <t>db4416ea-983e-44c5-b8b4-53ffc42a7d7e</t>
  </si>
  <si>
    <t>878065f6-941d-4da5-b2c7-3cad60848934</t>
  </si>
  <si>
    <t>d2d910e9-ab4b-4f9d-b600-077502f3872c</t>
  </si>
  <si>
    <t>c31d649c-754f-4ea1-b71c-77a297e83aef</t>
  </si>
  <si>
    <t>5e9b1875-0e79-4817-980c-275015f84d78</t>
  </si>
  <si>
    <t>04e793c3-b2fc-4e62-ab86-e7276451d1f8</t>
  </si>
  <si>
    <t>8e175bc7-9652-4acd-b69c-39fcd4b1b60f</t>
  </si>
  <si>
    <t>dbfb1673-7c00-46d8-a706-160ba11fde7d</t>
  </si>
  <si>
    <t>0767e767-fb68-477a-8f02-e39a7e37bf94</t>
  </si>
  <si>
    <t>188c0134-2124-420c-a9e3-3f980c5700d6</t>
  </si>
  <si>
    <t>0f674474-2a11-4851-9c2c-44c785dd4860</t>
  </si>
  <si>
    <t>4dbb4c8f-2950-44cb-bb95-e42f23e38c8e</t>
  </si>
  <si>
    <t>431abb04-337e-4010-95e2-e2f0cf02c7ac</t>
  </si>
  <si>
    <t>fb819896-dd36-4fcd-bfd1-7596f4845116</t>
  </si>
  <si>
    <t>6dca64c8-8276-42d2-be9d-928e7e77dee9</t>
  </si>
  <si>
    <t>801a3260-2b7e-4fbe-afc8-966ede983cc3</t>
  </si>
  <si>
    <t>cd7bf989-276d-457b-a2e0-8fc579a422b2</t>
  </si>
  <si>
    <t>54b371c6-47da-48c4-b2f9-67342b313916</t>
  </si>
  <si>
    <t>37ced674-5a6a-499f-99c4-15ac7da91b51</t>
  </si>
  <si>
    <t>19240967-ea7a-41e2-a0fb-a351ff323c44</t>
  </si>
  <si>
    <t>30d10165-64ca-402a-a7a2-f70de65d974b</t>
  </si>
  <si>
    <t>7f22c60f-bf4a-4e24-948b-3b7e8de152f3</t>
  </si>
  <si>
    <t>cd6017af-0e8b-44a3-baf0-ad9b731dc381</t>
  </si>
  <si>
    <t>643a4a49-0225-493d-95d1-8a0aa59ec2bf</t>
  </si>
  <si>
    <t>226e33c6-f2e9-46d8-be31-df0e2beea1bf</t>
  </si>
  <si>
    <t>0be0b601-46ed-4b95-b296-8c97f518fc54</t>
  </si>
  <si>
    <t>a220468c-9547-4d16-b2b3-1ba6462e8a86</t>
  </si>
  <si>
    <t>a363f214-2826-48c3-ae07-2a87575eff3d</t>
  </si>
  <si>
    <t>033d8008-24df-4373-8a17-58cf54bf56a6</t>
  </si>
  <si>
    <t>917758da-0b0c-4654-9394-b3e628942816</t>
  </si>
  <si>
    <t>201fe5fe-001d-4695-bd3f-424e9fe57743</t>
  </si>
  <si>
    <t>e011cb21-8f00-4010-a1e9-dcf80b9d340f</t>
  </si>
  <si>
    <t>e0697302-482f-4366-bd89-0efe57084943</t>
  </si>
  <si>
    <t>6bb09127-901d-4b89-b59a-2de0dca3ac6c</t>
  </si>
  <si>
    <t>b8e16fc4-e390-496c-8207-d0c3c642a0cd</t>
  </si>
  <si>
    <t>02d1e579-7967-44ca-8c97-d7eafbf3d1ba</t>
  </si>
  <si>
    <t>b6af32f3-461c-4572-973e-7765140eb41c</t>
  </si>
  <si>
    <t>185af4e7-c906-4af7-a4ba-b428d9716775</t>
  </si>
  <si>
    <t>185f3e84-a1a3-472c-8cf1-1f7a0bef0029</t>
  </si>
  <si>
    <t>de93d0fd-f263-4ff7-a788-133f1c4bd4f6</t>
  </si>
  <si>
    <t>80a4c12e-2875-41b9-8d12-8cf6428b7766</t>
  </si>
  <si>
    <t>8656dbca-d973-4643-ac8e-3ccd1f91b4bd</t>
  </si>
  <si>
    <t>e34b7ca1-273a-4729-97a2-9976047ec448</t>
  </si>
  <si>
    <t>493f5127-8199-4fd1-aa97-a53fc06c0596</t>
  </si>
  <si>
    <t>30cddd80-9a94-4d22-ada3-785c4287475e</t>
  </si>
  <si>
    <t>798e62bd-46b2-4629-bd66-d441abe23573</t>
  </si>
  <si>
    <t>29f34278-25de-46d5-85d2-ca261ad0bdd8</t>
  </si>
  <si>
    <t>c565d8e9-986e-4a6b-a04f-958b86b33c97</t>
  </si>
  <si>
    <t>f39e8168-090a-4487-9214-6223d402e506</t>
  </si>
  <si>
    <t>ef063935-7c1f-4dd2-b36c-3eb51a3b63ae</t>
  </si>
  <si>
    <t>13c3510d-0f49-4ce7-8f60-e9ec2387008d</t>
  </si>
  <si>
    <t>f7443087-526b-4c42-bc17-04879b6a4fdc</t>
  </si>
  <si>
    <t>780923ae-17e4-4b60-bb20-65fdd9dd12eb</t>
  </si>
  <si>
    <t>7e7f612f-1209-4f08-992d-b40c780ae2f5</t>
  </si>
  <si>
    <t>885355c4-97d4-4c80-9c57-48b8ed86d716</t>
  </si>
  <si>
    <t>cd4967e9-5c99-4bb5-887a-1264b99f2d0f</t>
  </si>
  <si>
    <t>8f473918-06c0-44b5-90ab-7e76fb3d23a9</t>
  </si>
  <si>
    <t>56ad8f15-780a-4570-b04d-ef6f01642d7e</t>
  </si>
  <si>
    <t>f6b74d30-596e-471b-bcdd-9eced193b345</t>
  </si>
  <si>
    <t>15f99bb0-15ac-4aa7-b662-e814654587d9</t>
  </si>
  <si>
    <t>6a19c4bf-30e7-4898-bacf-0822e152bf46</t>
  </si>
  <si>
    <t>5e7eacb5-4af2-4d8f-8a59-1061134c9e36</t>
  </si>
  <si>
    <t>4ced8a07-4f7b-42e3-ac2c-06d3ed661944</t>
  </si>
  <si>
    <t>1bf8447d-a3c8-463c-8fe3-17e835ef6242</t>
  </si>
  <si>
    <t>aa5d616c-2ad1-4246-9cad-cbfb2a13e8bc</t>
  </si>
  <si>
    <t>200066c7-8c40-4513-99cb-80ecb4044d3e</t>
  </si>
  <si>
    <t>3c21da37-9092-4e14-85f4-fd090c2c5b19</t>
  </si>
  <si>
    <t>44c03cbb-1afe-4ca4-8a2b-6d7ffaaaf962</t>
  </si>
  <si>
    <t>16332f0f-bf64-45f4-b62e-1a76e9f2f0be</t>
  </si>
  <si>
    <t>0c3be101-bfa6-4743-97d9-54c8e8295b21</t>
  </si>
  <si>
    <t>3b2f7521-3f77-4bb2-b974-84e93d2a9459</t>
  </si>
  <si>
    <t>e609cb0d-b844-4ae5-a2c0-7ed14e171066</t>
  </si>
  <si>
    <t>3813c2ba-1a9d-4ebf-891f-b2b3cdc2bfa4</t>
  </si>
  <si>
    <t>d20877fa-b08f-49f4-8155-5a603ee8a5e1</t>
  </si>
  <si>
    <t>d36ff8b0-6bd4-4cde-bcfa-025731b563ea</t>
  </si>
  <si>
    <t>60557c52-0892-4173-b140-1acab456f9aa</t>
  </si>
  <si>
    <t>62833d79-e034-4fa6-943d-f7904314100f</t>
  </si>
  <si>
    <t>bb88f17d-cf2e-4558-9dfc-b98743a01487</t>
  </si>
  <si>
    <t>f141b4c5-c636-43d5-9e7b-8d2f21c768a9</t>
  </si>
  <si>
    <t>0354f304-9408-458a-bf1f-c0817b722a60</t>
  </si>
  <si>
    <t>5a4c3181-0b89-4b5c-b002-5dfaf5b6c877</t>
  </si>
  <si>
    <t>caf3245f-59fe-4ef4-9537-c6b31aa8dfed</t>
  </si>
  <si>
    <t>f6c66edd-dbc8-4654-bf5f-bd14df179cc3</t>
  </si>
  <si>
    <t>f062d666-4924-48ed-83e4-f12555d3ef36</t>
  </si>
  <si>
    <t>be6513de-af20-4210-8401-3ba9ebe5d815</t>
  </si>
  <si>
    <t>e7a95a9d-6c2c-475a-8b51-14170fe66bb9</t>
  </si>
  <si>
    <t>5702b357-6f4f-4edc-972e-e87a288ee7c8</t>
  </si>
  <si>
    <t>cabb9c10-ffa8-4df6-9bdd-2d365dafaee2</t>
  </si>
  <si>
    <t>5553a7cd-4873-4d5a-9eff-9de85e2da716</t>
  </si>
  <si>
    <t>4262ff59-e43e-4457-bff0-bd4c7df5e75d</t>
  </si>
  <si>
    <t>b9db6b1d-362b-4182-a22f-bd3eb0087ed6</t>
  </si>
  <si>
    <t>ca9b04ed-219f-4111-8788-cb55f5ca225b</t>
  </si>
  <si>
    <t>7fc42038-7a86-456b-a19d-c29a4a9ae688</t>
  </si>
  <si>
    <t>7c06b7c1-8d37-4657-b965-5a94b8119604</t>
  </si>
  <si>
    <t>41cff950-889d-4db4-8c26-eceef43156ec</t>
  </si>
  <si>
    <t>1cc12662-4408-4db7-b46f-7c0e80027b64</t>
  </si>
  <si>
    <t>572c0e6e-7eda-4260-9885-f661ce3e04e9</t>
  </si>
  <si>
    <t>7cbafd23-a5f7-4984-a217-58b278e7bcd3</t>
  </si>
  <si>
    <t>59cad363-32fa-4d0c-a6b8-1c71ae8f7fc8</t>
  </si>
  <si>
    <t>f209f406-29f5-4cdd-aa3e-d9717b05409a</t>
  </si>
  <si>
    <t>90a966ea-2ce5-4513-899d-2e4135777a0f</t>
  </si>
  <si>
    <t>92b31361-3089-43e6-a4ad-282b65bfde4d</t>
  </si>
  <si>
    <t>b8c82b01-709a-4d64-9cfc-a7c4fff6368b</t>
  </si>
  <si>
    <t>a14cb18d-c020-40e6-8ab2-1db32531088c</t>
  </si>
  <si>
    <t>1e5401aa-46a7-4d31-a5fa-23e3fe0e595e</t>
  </si>
  <si>
    <t>674d7ee7-2f25-4d07-8681-ecba2af35aad</t>
  </si>
  <si>
    <t>630c5747-0c2d-4769-89bf-d83618b7b921</t>
  </si>
  <si>
    <t>dcd61b09-be40-4487-aa06-16c6e102ee25</t>
  </si>
  <si>
    <t>7a1e4ed8-a306-4ba0-89d7-baba1f5a6f25</t>
  </si>
  <si>
    <t>e239eb29-908b-4b98-91dc-c4bded0f58b3</t>
  </si>
  <si>
    <t>113c1ea6-32da-4ff9-9570-c2798888b380</t>
  </si>
  <si>
    <t>5d04ff3b-3fd5-4068-bb7e-d5fe66720b2d</t>
  </si>
  <si>
    <t>97a7c7f6-b54d-498a-8d4c-cb9932e0046a</t>
  </si>
  <si>
    <t>211fec08-37f7-457e-940c-57d367437669</t>
  </si>
  <si>
    <t>bd81448b-99ba-4bd8-8e24-6126b540a862</t>
  </si>
  <si>
    <t>a1cab983-c62e-485d-9eaf-9274bd15c7ae</t>
  </si>
  <si>
    <t>43d4dc16-086b-4ba5-af3f-0e3ec4c2325d</t>
  </si>
  <si>
    <t>e80a1b6c-e9fe-4d39-b733-e0f2d869940f</t>
  </si>
  <si>
    <t>65c1bdc7-d8f1-428f-ae64-f37bfcd84f5b</t>
  </si>
  <si>
    <t>7e129106-3fdf-42ff-8203-e5d544af4391</t>
  </si>
  <si>
    <t>73788415-51c2-4a6b-b083-fdd83d52f319</t>
  </si>
  <si>
    <t>425c3d7b-319f-45cd-93f1-b19366184032</t>
  </si>
  <si>
    <t>400a9237-285c-401a-890f-edd36cd50357</t>
  </si>
  <si>
    <t>2c7541e7-965d-4e80-90d7-4980d121412b</t>
  </si>
  <si>
    <t>9b6a32c4-eee5-4916-997f-0de83afe32d2</t>
  </si>
  <si>
    <t>2038290a-576d-406b-b0ad-12574c943116</t>
  </si>
  <si>
    <t>af2ca917-6a45-4739-895e-6322a2650b23</t>
  </si>
  <si>
    <t>64e7373a-2b6b-4a49-a464-2e1e00593953</t>
  </si>
  <si>
    <t>7d38a712-76f6-4ce6-82bb-d8248d59a912</t>
  </si>
  <si>
    <t>633ee69d-0327-4943-a2e3-78de5b9580db</t>
  </si>
  <si>
    <t>a01eebf2-5b47-43be-8486-bbc800d1bf3a</t>
  </si>
  <si>
    <t>ae294713-4ef4-4cf6-8c31-60749769cd73</t>
  </si>
  <si>
    <t>c0bfeaff-017e-42d9-9abd-897186670eb3</t>
  </si>
  <si>
    <t>30a04e03-3649-47bf-aec4-6a7a2a710903</t>
  </si>
  <si>
    <t>f84f8b71-0bba-4f1d-a1a2-e7110fa7e24d</t>
  </si>
  <si>
    <t>fd46c59e-34ba-47e4-bc4d-8f647d1c0b46</t>
  </si>
  <si>
    <t>3c18496a-ff70-4f23-864c-5565114879f8</t>
  </si>
  <si>
    <t>659c0173-f48b-4b1f-aa4f-d324c35ac566</t>
  </si>
  <si>
    <t>e79432f7-a538-4f3c-a46e-afc61d81e7c9</t>
  </si>
  <si>
    <t>15db94d9-5e40-401e-86da-16868909b5b6</t>
  </si>
  <si>
    <t>f6a0d2ab-c8d9-466c-b282-222d87e16092</t>
  </si>
  <si>
    <t>adebdf45-0e37-4abb-bf09-f7965567fc36</t>
  </si>
  <si>
    <t>d22387c6-4b60-432c-ace2-6aa271905bfe</t>
  </si>
  <si>
    <t>42e697c3-a684-4666-809b-5f9779c39d95</t>
  </si>
  <si>
    <t>71818a7b-f368-4d93-96c4-e5cff72f5f15</t>
  </si>
  <si>
    <t>fee15207-584a-48eb-9699-7f333d3e9cdc</t>
  </si>
  <si>
    <t>a3b010e1-12f0-46dc-9414-2e181e82d813</t>
  </si>
  <si>
    <t>24370d3e-116b-44dd-88b2-79e0dbe4ac75</t>
  </si>
  <si>
    <t>e302885c-20ad-42fa-9c02-39e99abde14a</t>
  </si>
  <si>
    <t>cebd32f5-5b6d-4094-8526-d9628a2b1daf</t>
  </si>
  <si>
    <t>fb4f2c32-1f88-47fc-9969-24276f837382</t>
  </si>
  <si>
    <t>7b1fbbda-d89a-4bab-8a81-fef6e4e572e3</t>
  </si>
  <si>
    <t>420a348b-fa50-46a0-b846-db532a9b44e7</t>
  </si>
  <si>
    <t>7a649a5d-d2f1-4916-b439-454223747be4</t>
  </si>
  <si>
    <t>0b6322f2-6d18-4936-b849-a2dd90dc82fb</t>
  </si>
  <si>
    <t>4d6c9ed0-c24e-413e-9248-afe995f7d965</t>
  </si>
  <si>
    <t>87bb870a-4bd1-43d4-aca6-f67b03a25a4a</t>
  </si>
  <si>
    <t>8212ad63-14bb-42de-a674-5e3d4d750f8f</t>
  </si>
  <si>
    <t>60a8db26-14cb-4f62-92e5-cdde6e2bae53</t>
  </si>
  <si>
    <t>626835d3-9c3e-430c-ab5d-2cf23b7a7bbb</t>
  </si>
  <si>
    <t>d610b3fa-d4c3-41dd-80c2-9f19b35a6081</t>
  </si>
  <si>
    <t>e97c99e9-fe02-4ff8-802b-82564fad5e62</t>
  </si>
  <si>
    <t>0adf3128-65ad-41b1-8997-f7a5c6f13c40</t>
  </si>
  <si>
    <t>14dbd16d-e564-418a-ab1d-1008c2492b42</t>
  </si>
  <si>
    <t>c74a6cb0-5dc4-4e68-8aff-5299797ef728</t>
  </si>
  <si>
    <t>7495e736-ab35-4292-8c7b-af603eced550</t>
  </si>
  <si>
    <t>2320d656-52ff-4545-b4a1-9226c30320cf</t>
  </si>
  <si>
    <t>7fa888cf-04ef-42b7-9f6f-22b86a78205f</t>
  </si>
  <si>
    <t>0c10f8a5-3fed-4416-a5af-03c61945a22b</t>
  </si>
  <si>
    <t>c64e73f9-9e4e-44c1-8825-9060eadb9e41</t>
  </si>
  <si>
    <t>3fd40768-7ef2-46b1-9800-986449980f0b</t>
  </si>
  <si>
    <t>6196e375-8b7c-405f-ab55-27b59f3d4cd5</t>
  </si>
  <si>
    <t>ff5f427c-2552-4c99-8d55-465a94cda616</t>
  </si>
  <si>
    <t>b4ffd87f-e290-4352-9ab6-f1aec9637266</t>
  </si>
  <si>
    <t>13b8d11f-a470-4bad-96e9-5e6b1d3c1d1b</t>
  </si>
  <si>
    <t>02292f9e-cb58-4f11-a781-2a0cfc7c6176</t>
  </si>
  <si>
    <t>5e8e3847-c80a-4c30-a5b1-ea403d54e911</t>
  </si>
  <si>
    <t>edd1f3fa-11cc-41a7-a0a4-55d35ad74fb9</t>
  </si>
  <si>
    <t>0863adc1-cef1-4429-b310-4522330f2f24</t>
  </si>
  <si>
    <t>f1314322-1543-437f-80c0-8fc614d3fdf0</t>
  </si>
  <si>
    <t>1db351dd-f948-49db-b197-7967a7a62a91</t>
  </si>
  <si>
    <t>9d7e482e-318f-44da-aaed-080f95c32ce9</t>
  </si>
  <si>
    <t>b007c435-4d90-466a-a52c-eec9fb68e842</t>
  </si>
  <si>
    <t>4b42fade-7370-401e-9b3d-0c62f7741bf9</t>
  </si>
  <si>
    <t>f8a611bc-6013-4629-8a4c-919a584bc1e0</t>
  </si>
  <si>
    <t>c6b0a0e4-3de8-446a-8507-af3c72bb4394</t>
  </si>
  <si>
    <t>d499728a-ead8-405f-8528-e46cd506158e</t>
  </si>
  <si>
    <t>e85d068a-cac8-428b-a780-2ae6f07f7939</t>
  </si>
  <si>
    <t>b2a02284-700c-4e33-92f8-33991864faf5</t>
  </si>
  <si>
    <t>367c66c3-f130-4163-b4e0-a4e7688ea93b</t>
  </si>
  <si>
    <t>10fa7d35-9ada-4490-9d4b-7b317656b33d</t>
  </si>
  <si>
    <t>f7908a22-db51-4687-90eb-87e037d78ab8</t>
  </si>
  <si>
    <t>72242e55-56ea-4438-b83e-c10243741774</t>
  </si>
  <si>
    <t>92141c67-9443-4b99-a615-0233e0baa60f</t>
  </si>
  <si>
    <t>6b644ffa-4a73-4f7e-8057-ecf6bfa239b0</t>
  </si>
  <si>
    <t>36a7b6b0-bcdd-406a-b97c-8128a9983190</t>
  </si>
  <si>
    <t>279f44b0-0fe2-402b-a0c6-3de2ba133f85</t>
  </si>
  <si>
    <t>c4103f3b-343d-4130-9fc6-bb176cd6bf84</t>
  </si>
  <si>
    <t>5c63395a-87a5-42e6-acae-ff75b2fdcc9e</t>
  </si>
  <si>
    <t>9619c39c-3e93-48dd-8469-a687cf28d852</t>
  </si>
  <si>
    <t>1e0e6f4a-9501-41af-b676-f4f6b762d684</t>
  </si>
  <si>
    <t>e4a05812-a43c-4412-81de-7dd42fc1f403</t>
  </si>
  <si>
    <t>b5992d00-9ca1-498d-9cfd-a102a116e4ad</t>
  </si>
  <si>
    <t>934ad762-8f79-4089-9d1a-ca3224721b63</t>
  </si>
  <si>
    <t>dc4fbedc-da4c-4d3b-a42a-8f2245665cc4</t>
  </si>
  <si>
    <t>eca53d9d-a1af-4674-888f-032b28903a21</t>
  </si>
  <si>
    <t>5eba7ea4-6d8b-413c-88bd-00e545e3e223</t>
  </si>
  <si>
    <t>ce2cb675-4f6f-4d4c-bd5e-0e5d07f8ea5d</t>
  </si>
  <si>
    <t>31f847b9-3110-4b7a-85ea-7e5cd9f4000e</t>
  </si>
  <si>
    <t>a6f6259e-6142-47c5-9604-4830bc74528a</t>
  </si>
  <si>
    <t>564a80c1-2271-4c40-8331-fb88f4f1ddc1</t>
  </si>
  <si>
    <t>f94e4ce5-2d3d-4bd9-b4fe-bbf6bd3e4edb</t>
  </si>
  <si>
    <t>11f0f7a0-a637-4d02-b75c-b8f717b92ace</t>
  </si>
  <si>
    <t>35935602-0cfe-4dd7-ad84-2d1cacf279d6</t>
  </si>
  <si>
    <t>1b525ddc-a784-4b72-ac38-4c8d235dca63</t>
  </si>
  <si>
    <t>26e06c50-96c3-4062-b158-ea5b3a40945e</t>
  </si>
  <si>
    <t>ff0dc966-2bbf-4741-9ddf-ffa7852f11f6</t>
  </si>
  <si>
    <t>41219798-915d-4d77-af6c-ce661be49ad1</t>
  </si>
  <si>
    <t>36ae749b-92f4-41eb-835e-8b98dedb99d3</t>
  </si>
  <si>
    <t>e41bc086-9197-4bf3-8ffa-5ac11c7a888a</t>
  </si>
  <si>
    <t>070b15de-7f6e-4aa5-a506-03bc7ce2560c</t>
  </si>
  <si>
    <t>0b66eed1-02f0-499d-b855-ec6e9cc1ea99</t>
  </si>
  <si>
    <t>66a4ce43-5bbe-4b47-9445-d61edb7ecd13</t>
  </si>
  <si>
    <t>fdcd2759-b060-4e22-8255-554812981933</t>
  </si>
  <si>
    <t>8b8ac00d-a94a-42be-978f-3bc60974eed2</t>
  </si>
  <si>
    <t>ee9457c3-350b-45d0-9077-77aea3049f74</t>
  </si>
  <si>
    <t>d473309c-8691-4c97-b365-aa4d7a162f56</t>
  </si>
  <si>
    <t>2a6a0c4d-b34b-49e8-b15d-cbf28b744492</t>
  </si>
  <si>
    <t>40fec9d2-76fd-443a-8ebf-86e47606ad13</t>
  </si>
  <si>
    <t>f3497270-e69d-48a3-a940-ed83cf5f0cd3</t>
  </si>
  <si>
    <t>c2c01be2-7d34-4d4f-87dd-3233282d29c0</t>
  </si>
  <si>
    <t>5d3de471-102f-4696-93c1-f3d7851aa27e</t>
  </si>
  <si>
    <t>a1172872-1ec3-4ddc-ab9a-c5369029b58f</t>
  </si>
  <si>
    <t>3de5a209-2c23-4a8f-b1cd-5105d47b5891</t>
  </si>
  <si>
    <t>d5e29e9a-a4b4-423d-b977-46604c10b2b1</t>
  </si>
  <si>
    <t>7094cba2-16ea-4a34-8ab8-1fe07bb3bdb8</t>
  </si>
  <si>
    <t>7eeff3d6-d188-41f8-9958-b6a16e5afce3</t>
  </si>
  <si>
    <t>4e3fde5a-58a4-4cfc-a199-338c2441ef49</t>
  </si>
  <si>
    <t>2caca423-ee14-4408-92db-6479112ef05b</t>
  </si>
  <si>
    <t>5934c1ae-3f5b-46e3-afa6-52e9e344ba82</t>
  </si>
  <si>
    <t>91a199de-5816-45c1-8a7b-d8ca173911db</t>
  </si>
  <si>
    <t>355c311a-6e11-4a63-9672-bc33dbbffb68</t>
  </si>
  <si>
    <t>f39ef521-85ea-4f2a-8327-1a95b9fcd6a5</t>
  </si>
  <si>
    <t>7e69933d-4ca5-4afe-bd67-f56b351222cc</t>
  </si>
  <si>
    <t>8332567f-014d-4821-b8c7-eae214b8e2fb</t>
  </si>
  <si>
    <t>2d71b9a5-bc26-4e4d-a8ba-be2ec3d7f2dd</t>
  </si>
  <si>
    <t>6a634591-a49b-4e88-8e56-645db18bc793</t>
  </si>
  <si>
    <t>967a4cf2-6734-4e46-99ba-397c71ed3e0b</t>
  </si>
  <si>
    <t>42288760-c542-4b95-a59a-5423b95b49db</t>
  </si>
  <si>
    <t>dfd9c5b9-6dd1-4a68-a643-217b19f12f5d</t>
  </si>
  <si>
    <t>d1fd3c15-9300-47ac-85d1-8cf7ff452f51</t>
  </si>
  <si>
    <t>36cf301a-832d-4d78-a780-6ad60a9fd866</t>
  </si>
  <si>
    <t>920e1588-24ab-4a9b-b4ca-793216a62e81</t>
  </si>
  <si>
    <t>f66153d3-7592-44de-adb4-a3e448e0f528</t>
  </si>
  <si>
    <t>9f01424e-56af-42e7-8eae-9022ed396a39</t>
  </si>
  <si>
    <t>1c30ef26-8f2c-4cb2-860d-3dda1d04c71d</t>
  </si>
  <si>
    <t>03b9e043-8c11-4ebb-aec0-987aaf1fb972</t>
  </si>
  <si>
    <t>1e9f989a-5f51-4570-b092-006b8608e5e0</t>
  </si>
  <si>
    <t>94c165fc-8421-48e3-8b20-e5d98c323edc</t>
  </si>
  <si>
    <t>1d5feb2f-e58a-4e9a-beb6-3258f4b477a8</t>
  </si>
  <si>
    <t>83cf143c-4d5b-4880-9bf2-2271bdaa7774</t>
  </si>
  <si>
    <t>a1598c8d-7a86-4c86-afa1-c37f6e3d062c</t>
  </si>
  <si>
    <t>889db63a-af70-4cd6-9d05-a2a8310951ed</t>
  </si>
  <si>
    <t>88b264de-d42d-4183-8b45-0846a3123225</t>
  </si>
  <si>
    <t>df76af02-e315-4d29-bfc4-0eb8b9f1c9a6</t>
  </si>
  <si>
    <t>b098927d-4252-4771-9b8e-bc143bb5a9d3</t>
  </si>
  <si>
    <t>79d91ac3-4834-48c3-b256-082b79002f4c</t>
  </si>
  <si>
    <t>c5285d84-e604-4cab-aa04-9df092198316</t>
  </si>
  <si>
    <t>054e82fb-d0de-473a-be05-17284719f5cd</t>
  </si>
  <si>
    <t>68f32b82-a26b-4bdb-869e-3bd49088b31d</t>
  </si>
  <si>
    <t>78da2023-193b-4815-966d-a6e9c2697745</t>
  </si>
  <si>
    <t>8eb51dc7-bbb8-49a4-aebe-0d7fb36e722e</t>
  </si>
  <si>
    <t>e249b814-58d2-4171-84a9-03a5a5d1025f</t>
  </si>
  <si>
    <t>14e8ddbe-b11e-411c-a5eb-9740640483ae</t>
  </si>
  <si>
    <t>d10e34d5-5df2-4777-8459-bc1db2f0594e</t>
  </si>
  <si>
    <t>570dd7a7-3fc5-445b-929f-f44786e5facc</t>
  </si>
  <si>
    <t>867150d6-026d-4d2e-87ac-1ce9262c463f</t>
  </si>
  <si>
    <t>9df440e7-3cbc-4f46-b8f2-d4ca6d1477cf</t>
  </si>
  <si>
    <t>bce70ef8-856b-485c-9d3a-841f86b28801</t>
  </si>
  <si>
    <t>54701e65-7def-4d63-9d81-df4ca6b76760</t>
  </si>
  <si>
    <t>079c1263-9820-4885-830e-95f0ce2d3008</t>
  </si>
  <si>
    <t>8653cfe8-a67d-4909-8087-3525c1acf5b8</t>
  </si>
  <si>
    <t>770a69ba-abcf-486f-80f8-136240264009</t>
  </si>
  <si>
    <t>ef997ccd-d142-4b66-849f-b4889b7430e7</t>
  </si>
  <si>
    <t>8c763baf-9fa1-4d54-ba73-78c37c152d3d</t>
  </si>
  <si>
    <t>43904242-c2d9-4b4f-a647-3b3840970e2a</t>
  </si>
  <si>
    <t>906609c6-5cde-492b-91a2-548420fb5794</t>
  </si>
  <si>
    <t>8270c710-b412-4c53-b58f-5bda49ec59bb</t>
  </si>
  <si>
    <t>cd6b9393-6271-4378-a89e-1679c8fc7e91</t>
  </si>
  <si>
    <t>b7ec7af5-8585-40ed-8dc0-16767cef9fbf</t>
  </si>
  <si>
    <t>2fc52276-c210-4b44-a9dd-b9e38329d6cb</t>
  </si>
  <si>
    <t>6b8b09b1-1853-47fe-bc67-1aa2035abb06</t>
  </si>
  <si>
    <t>d73a32b4-7dbe-4a38-a5ed-19ec2bd78e88</t>
  </si>
  <si>
    <t>f4d0f75e-1edd-44ab-b57c-6fc1d6e25bd3</t>
  </si>
  <si>
    <t>551088a0-b964-4277-b157-757371cefd31</t>
  </si>
  <si>
    <t>49238b7e-b212-4fd9-9218-b792e71f9129</t>
  </si>
  <si>
    <t>850fdbab-085c-4a99-91b1-8bfd9a8b02f8</t>
  </si>
  <si>
    <t>2796ea3c-5a08-4982-9f01-43ad0d1b2d43</t>
  </si>
  <si>
    <t>dac4c207-8acf-49b7-b0b5-902e847dd1ee</t>
  </si>
  <si>
    <t>452512e7-929b-4828-b6d7-307a63de8ef3</t>
  </si>
  <si>
    <t>7f6c4116-e430-40a4-bd4f-a419b9affe9a</t>
  </si>
  <si>
    <t>33c6c19e-e735-444a-bcaf-4914abd7ef41</t>
  </si>
  <si>
    <t>acb5d09b-52fe-49b7-8f8f-f61d0ec48dc8</t>
  </si>
  <si>
    <t>ca51a6bc-4a85-4568-af41-9cdb5fac1571</t>
  </si>
  <si>
    <t>4fba372c-6f8b-48fe-b7b6-f01b5cc9fba4</t>
  </si>
  <si>
    <t>511ff2f1-f31b-4aae-b776-05a57ee47d26</t>
  </si>
  <si>
    <t>302e6d5b-79d3-43b1-a694-5369c03e89da</t>
  </si>
  <si>
    <t>4a0041b7-0d36-4699-a39d-b040b04b29dd</t>
  </si>
  <si>
    <t>a026b9ab-82b6-43fd-9d15-3d6a9b2e9bf0</t>
  </si>
  <si>
    <t>6c88d02c-0aff-48d2-aa9b-5e9743f99eb2</t>
  </si>
  <si>
    <t>c21cd015-e5b9-475a-8bb5-f2211865cd9f</t>
  </si>
  <si>
    <t>2f9add47-a6b7-4aef-9f51-b6538114b75b</t>
  </si>
  <si>
    <t>37ccb41c-9fef-414c-a213-bb0a3fad9365</t>
  </si>
  <si>
    <t>a1904d03-7c30-4181-a0f0-12e401b59981</t>
  </si>
  <si>
    <t>00c84192-de07-4958-b2f9-7772c0efdc88</t>
  </si>
  <si>
    <t>cf716245-e4df-4f9e-9c0b-25b4e4edb51e</t>
  </si>
  <si>
    <t>73d217b7-8a03-4a8b-837b-37765fe989ff</t>
  </si>
  <si>
    <t>9db80134-a7eb-4c85-a6f7-88ddfa3f0da6</t>
  </si>
  <si>
    <t>833016cf-0454-4d0a-86bf-999f978359d5</t>
  </si>
  <si>
    <t>90a29761-f70a-45cd-87de-d6ba33211ef3</t>
  </si>
  <si>
    <t>0fd14a2d-10a0-4c8e-9f75-2ef723581ff8</t>
  </si>
  <si>
    <t>608a7a31-6264-437b-8d2d-81f682dcc05b</t>
  </si>
  <si>
    <t>b34c7a20-25a8-49b6-9627-12c91acd463e</t>
  </si>
  <si>
    <t>a139a8da-6050-4928-833b-d051070cf11f</t>
  </si>
  <si>
    <t>fe77acf1-c9cc-41cd-ba8f-6494842baa49</t>
  </si>
  <si>
    <t>7379d96b-1bf2-4617-a58f-e1d09f13a650</t>
  </si>
  <si>
    <t>f8898e66-f003-4811-be53-75824ab9cf88</t>
  </si>
  <si>
    <t>e84ac0f8-c503-43b4-8096-5c6634612dbe</t>
  </si>
  <si>
    <t>b9cd282b-c53d-4ee2-9d24-be0e8addbd56</t>
  </si>
  <si>
    <t>c0c1e640-f93d-4ad3-add0-d7075673dba8</t>
  </si>
  <si>
    <t>2106707d-6948-44d2-b245-7af9fc4efdf4</t>
  </si>
  <si>
    <t>44ade66a-f6f1-4ac0-b3ce-abdc6ee33367</t>
  </si>
  <si>
    <t>aa0ba587-3e4f-4d59-836d-27cdb6d01187</t>
  </si>
  <si>
    <t>5cbf986b-f852-4585-8adf-10cd3e602a3a</t>
  </si>
  <si>
    <t>e7c2ac4a-0c6a-4ae3-970d-e73882fff5ba</t>
  </si>
  <si>
    <t>ce8c633f-a762-4d33-9753-c26b606cd23c</t>
  </si>
  <si>
    <t>a2b19c4c-927f-48b2-baff-b4cf914d9c4a</t>
  </si>
  <si>
    <t>da9814f1-4abf-4b7c-be51-be2a71c100d6</t>
  </si>
  <si>
    <t>333b6b05-b7c2-4b67-b4f8-370db18ed189</t>
  </si>
  <si>
    <t>b8f904f0-2f38-4bc9-b926-95af05c9533e</t>
  </si>
  <si>
    <t>a0162abe-3ebb-41b6-9199-74ad600ded96</t>
  </si>
  <si>
    <t>791fc6bd-6b97-4f38-bfc9-8f1a72b219cb</t>
  </si>
  <si>
    <t>d93a40af-31ea-4100-ae3e-7adc70f65a69</t>
  </si>
  <si>
    <t>f3f3414f-bd7d-49db-8088-95e66ebbb866</t>
  </si>
  <si>
    <t>4fa62ff1-feb0-417e-8727-6e6464b1fb51</t>
  </si>
  <si>
    <t>dca2123d-9696-474c-a6f9-e8553acedff6</t>
  </si>
  <si>
    <t>eae6f010-84f3-43c5-9981-be646308bdb5</t>
  </si>
  <si>
    <t>15198bda-48fe-4db0-8ca0-37ebf275223a</t>
  </si>
  <si>
    <t>23ef0414-2181-4c51-a972-7470cc2be63f</t>
  </si>
  <si>
    <t>35995a78-0e83-4350-bdf7-40f20fb7d405</t>
  </si>
  <si>
    <t>bce7c8ac-47a4-43d5-8cac-00493a9b60ec</t>
  </si>
  <si>
    <t>c5fdc68e-0502-4506-8ff3-3352b8677170</t>
  </si>
  <si>
    <t>6402ec35-25fd-49f1-92ca-34596bd7cc72</t>
  </si>
  <si>
    <t>722c3e09-e6de-4b20-b53a-22509de1ec48</t>
  </si>
  <si>
    <t>1cf5d77c-a59a-494d-9b5c-8cbeff9c263a</t>
  </si>
  <si>
    <t>3c99cba6-c388-4cb5-91bf-53e3b66e0659</t>
  </si>
  <si>
    <t>d6e09e22-4428-4a95-9606-29bdc1a7d9d2</t>
  </si>
  <si>
    <t>899e65e6-cf74-41ab-bb75-80bc5cc1865f</t>
  </si>
  <si>
    <t>360ff464-eaa7-461b-b333-4b39c1d3d478</t>
  </si>
  <si>
    <t>f6734220-6624-430a-b079-07c4241c2c50</t>
  </si>
  <si>
    <t>bcbf77e1-6c66-432b-b027-7ac9faa58719</t>
  </si>
  <si>
    <t>0077171b-e8a4-4ba0-94f7-5df9ee72f86d</t>
  </si>
  <si>
    <t>d14125fe-68be-4c1d-99c2-c42d25c43476</t>
  </si>
  <si>
    <t>1d094631-b81f-462f-9838-8fa04ff56aa4</t>
  </si>
  <si>
    <t>7eec1082-359f-4513-a9e5-a45ea141b14e</t>
  </si>
  <si>
    <t>9b6e9ab1-f403-4f5c-9786-fbce6c3e63a8</t>
  </si>
  <si>
    <t>84435507-05fc-4a93-996a-ccce03f093dd</t>
  </si>
  <si>
    <t>ef225fba-4034-4172-a97b-980d0597fecd</t>
  </si>
  <si>
    <t>cd5618c9-76ab-4c02-a7cd-97f6adf1c024</t>
  </si>
  <si>
    <t>f3a1b9ef-00f9-496c-9cc2-d4c6548104f7</t>
  </si>
  <si>
    <t>b13b09b3-0e99-4d2a-9992-74a36552ccdd</t>
  </si>
  <si>
    <t>6b979ab8-9193-4893-af9f-6f5905babd3c</t>
  </si>
  <si>
    <t>6531745d-4c9d-481d-9882-895ed141187b</t>
  </si>
  <si>
    <t>a796be4f-1e5d-48b7-8f8a-092256c6e8e2</t>
  </si>
  <si>
    <t>8311061e-863e-41aa-9ff5-6a9f90af9dee</t>
  </si>
  <si>
    <t>c6d34cca-2442-4979-bf2e-9b3bae1df2dd</t>
  </si>
  <si>
    <t>7d27bac9-c193-431b-92ad-852edcb41cf2</t>
  </si>
  <si>
    <t>c34a2f27-8211-48b6-ac46-3e55128aebd5</t>
  </si>
  <si>
    <t>f87e91dc-9bea-4072-9e94-2999de03e22b</t>
  </si>
  <si>
    <t>2c17d483-0822-49fd-990a-05de1a532d8e</t>
  </si>
  <si>
    <t>8b508319-6c0e-4167-a6bf-99523b327277</t>
  </si>
  <si>
    <t>a2eb654f-dd28-43c2-975f-077eaa18ffee</t>
  </si>
  <si>
    <t>24bb75f1-6a65-4d6b-b1fa-43799e8976e9</t>
  </si>
  <si>
    <t>3d3a345b-280d-417f-9c73-8ba5f17e2801</t>
  </si>
  <si>
    <t>faaf81d7-5029-4b7f-a3f8-0863183d2aca</t>
  </si>
  <si>
    <t>c0a45de3-1877-482b-8216-65b55b4cd621</t>
  </si>
  <si>
    <t>74113267-da98-40c7-915c-69ab7396b742</t>
  </si>
  <si>
    <t>5ad17b25-6a8c-4eb6-8817-745dedc2329d</t>
  </si>
  <si>
    <t>9cdb80a3-e1ed-4a80-8f85-b3c15d310c24</t>
  </si>
  <si>
    <t>fcffd146-7f40-44f1-90a5-dab3780eeb6d</t>
  </si>
  <si>
    <t>aa716a22-eb22-4652-9623-49ab38cac905</t>
  </si>
  <si>
    <t>18b31e42-398a-4267-8ce6-13d255f4d9cd</t>
  </si>
  <si>
    <t>d04b44e7-991a-4496-b186-5022d3f52010</t>
  </si>
  <si>
    <t>b0eb811c-1e70-4cff-8075-70f63ed3b632</t>
  </si>
  <si>
    <t>23c9cc8b-1bc1-47da-9eb6-3fcec562358a</t>
  </si>
  <si>
    <t>ea62210a-df3f-4c9f-afe7-462cf84a6bbb</t>
  </si>
  <si>
    <t>e9d0f45d-1398-4c66-adc9-56052aa7d280</t>
  </si>
  <si>
    <t>c398cc5b-0af8-42e3-be3d-d296baebafc5</t>
  </si>
  <si>
    <t>b7ba84f4-8b7e-4e0e-bb3a-113f461d46ce</t>
  </si>
  <si>
    <t>37b7c568-181e-4614-ad84-fae2ab994aab</t>
  </si>
  <si>
    <t>097003a3-17ee-454d-8ad0-2a14439621da</t>
  </si>
  <si>
    <t>9e5adf8a-da7a-41f3-879b-e04aa01a81f6</t>
  </si>
  <si>
    <t>7ddef457-d7ac-41e3-939a-5aa9b6ae4982</t>
  </si>
  <si>
    <t>c4b29202-8bc3-404c-8ca6-3abfb8393798</t>
  </si>
  <si>
    <t>064eee8e-e5ee-4cb6-8cef-19a373f76f0a</t>
  </si>
  <si>
    <t>3db7bda6-51c8-4f57-97fe-85f47d977927</t>
  </si>
  <si>
    <t>668a1053-2841-4546-8af7-fa8d0cd01b03</t>
  </si>
  <si>
    <t>0eb4b9c5-652d-4c03-b3b8-ca34c98b6844</t>
  </si>
  <si>
    <t>95bee32f-24c7-4f27-bbc8-07d15420f45a</t>
  </si>
  <si>
    <t>f7a545a5-8275-471f-a526-b6c26a51ffe5</t>
  </si>
  <si>
    <t>c368c066-dd37-4285-a673-08e8073b75b4</t>
  </si>
  <si>
    <t>ba7bcbec-fef0-40bf-acba-4e3158631986</t>
  </si>
  <si>
    <t>014dc81f-2d08-4af2-96e6-3d09fe80e74d</t>
  </si>
  <si>
    <t>eea83a60-bd22-43a7-9dff-7cde98305393</t>
  </si>
  <si>
    <t>d3c6d3da-18df-4207-b191-d6cb0388a7be</t>
  </si>
  <si>
    <t>572b1eb7-a8e7-4e5d-9cc8-4c26f5da8698</t>
  </si>
  <si>
    <t>bef2c32b-820c-4af5-a3f8-ceeef3ccacf5</t>
  </si>
  <si>
    <t>9bb7bab9-9076-4df6-b704-4377113ea17b</t>
  </si>
  <si>
    <t>637f8fc4-f658-4970-8445-599a07536f1b</t>
  </si>
  <si>
    <t>84d6c001-9490-408e-bc60-94342e86f70c</t>
  </si>
  <si>
    <t>e238aee3-2e9d-4c9a-96ea-a908650b6c23</t>
  </si>
  <si>
    <t>d4cb58b8-9aa1-4b12-b4be-c193f8ac81cd</t>
  </si>
  <si>
    <t>0d904feb-34ca-466a-b944-c8476e4eddee</t>
  </si>
  <si>
    <t>1f631260-582a-4094-b676-1d7ec5287274</t>
  </si>
  <si>
    <t>be794954-2bad-455f-b603-6b9d68d18228</t>
  </si>
  <si>
    <t>a6b1e477-6f63-4b80-b4a6-82d0ee66ee13</t>
  </si>
  <si>
    <t>e3160c5c-e07f-49d2-9052-d833e406b014</t>
  </si>
  <si>
    <t>125c124b-eb78-471c-a34c-3681417f6384</t>
  </si>
  <si>
    <t>d1ca9833-6c6a-4bb6-b654-f2bd18118744</t>
  </si>
  <si>
    <t>76556bc3-78dd-4684-9382-dd5fab6c1e21</t>
  </si>
  <si>
    <t>982f1fdc-ee8a-4f7e-9fcd-d12606c5aac9</t>
  </si>
  <si>
    <t>317f4dd3-aeeb-4e42-a15b-6d65c6c09071</t>
  </si>
  <si>
    <t>eca3572e-975c-4f8e-a9c0-be76aa7b3d0e</t>
  </si>
  <si>
    <t>62c02f77-e155-4087-b374-d8cdaf83490d</t>
  </si>
  <si>
    <t>524fe851-4a35-4909-b67e-5bf52f21708d</t>
  </si>
  <si>
    <t>64d4bc47-2ebf-4aac-86bf-53114d182a96</t>
  </si>
  <si>
    <t>72ad86e6-790b-40d5-a584-5fca2cdedc0f</t>
  </si>
  <si>
    <t>15acdf1d-3c30-44a2-8986-1f86c6e49e7f</t>
  </si>
  <si>
    <t>af04ed5c-2e34-4813-8c49-5063b8a493d3</t>
  </si>
  <si>
    <t>490069f6-8381-4232-abe5-60aea915cd10</t>
  </si>
  <si>
    <t>db512508-e038-4e73-b7e2-9b4e681225b1</t>
  </si>
  <si>
    <t>71d52aa0-8a88-4f0c-8aee-25ae698386f6</t>
  </si>
  <si>
    <t>96a432e6-91b9-4fdf-8b16-738a96deceea</t>
  </si>
  <si>
    <t>b611e4ae-ecd4-4a19-a6c8-3b02207c181b</t>
  </si>
  <si>
    <t>6dc0c024-2726-4556-b0a3-46ce272d68fc</t>
  </si>
  <si>
    <t>88415911-a94e-448c-b440-5654bf051e45</t>
  </si>
  <si>
    <t>bfc9e03d-c06e-4b5b-b5e8-73e7abf32869</t>
  </si>
  <si>
    <t>c3b07f44-5b82-4877-8c57-3eb35f033fe0</t>
  </si>
  <si>
    <t>9e32991e-0611-4a47-bdb5-69804fcecf38</t>
  </si>
  <si>
    <t>e5309829-a5e2-4764-a723-b985c940c3e6</t>
  </si>
  <si>
    <t>319e7b7d-c7db-45a7-8978-730c7d830d87</t>
  </si>
  <si>
    <t>ee6be4ee-68cd-40c2-9c09-0e9d4ff67dbd</t>
  </si>
  <si>
    <t>656e8ce4-56f5-4ecf-9e05-348b1134613a</t>
  </si>
  <si>
    <t>990b73e5-3d39-4d7a-8689-7f675563083e</t>
  </si>
  <si>
    <t>49a6d142-224e-45ca-afad-e19b05bff62d</t>
  </si>
  <si>
    <t>e388bd0a-f318-4f64-ab09-a9157f1d4ef7</t>
  </si>
  <si>
    <t>2b40958a-46a4-4da1-92e7-4707ce8edf0c</t>
  </si>
  <si>
    <t>bc8e8276-e500-418d-a4ff-b7e445a3ec04</t>
  </si>
  <si>
    <t>6e7460c1-48c7-4f45-9727-e528f507aaf0</t>
  </si>
  <si>
    <t>3add7827-107b-42ab-97fc-b817e8edcd24</t>
  </si>
  <si>
    <t>7343b624-e781-4aef-8fde-ac44b5e3f92a</t>
  </si>
  <si>
    <t>1606cc46-6c54-48ea-97bc-0cc81ff3f198</t>
  </si>
  <si>
    <t>320f5921-39dd-416b-8edc-e0a8c0c9e03a</t>
  </si>
  <si>
    <t>efb19bf5-50cc-40e5-9673-b770b40c701c</t>
  </si>
  <si>
    <t>c167bb3a-1c7a-45b1-aeaa-d17d3a449c71</t>
  </si>
  <si>
    <t>d26b2328-595e-487c-8c06-86adc8cf7f7f</t>
  </si>
  <si>
    <t>d8564ac7-ada6-4c96-9068-7b35ac34c3a9</t>
  </si>
  <si>
    <t>48c166ca-d614-416a-adb1-f8caba8db6d3</t>
  </si>
  <si>
    <t>aee7b416-7abf-42b7-adfa-8dd941b4c07f</t>
  </si>
  <si>
    <t>3fd5e44d-848d-4003-80d8-56917ced8891</t>
  </si>
  <si>
    <t>266e3011-adf4-42b1-8f94-d6581c5329f3</t>
  </si>
  <si>
    <t>f8912acb-8c3a-4b0d-9ae1-2d3603979796</t>
  </si>
  <si>
    <t>d3cc425e-bdbd-4c7f-8013-8252b41a87a7</t>
  </si>
  <si>
    <t>19877a65-7f78-4fc8-a956-434c84f9e5a2</t>
  </si>
  <si>
    <t>b591b535-1410-4310-a384-025897baa144</t>
  </si>
  <si>
    <t>52ae90ac-017a-4866-9ba6-c369e8dc3c03</t>
  </si>
  <si>
    <t>1fa5461a-7779-449d-9f95-6fa34a3ba70a</t>
  </si>
  <si>
    <t>f565b3f7-5c8e-4a10-b444-b14cf98d10c1</t>
  </si>
  <si>
    <t>bb15b9a7-17f8-485f-a2e1-9204c1b4f8b8</t>
  </si>
  <si>
    <t>e4cc2c93-0a13-4a29-b994-4ee9e5a706fb</t>
  </si>
  <si>
    <t>7843d420-98c5-439d-8ce7-afe765900984</t>
  </si>
  <si>
    <t>0e206ec0-5199-47ed-9e4d-37e95992dd11</t>
  </si>
  <si>
    <t>daa65862-35fa-409f-97b7-d6947ff09952</t>
  </si>
  <si>
    <t>5516d9cb-277a-44f5-b483-7fa953deee7f</t>
  </si>
  <si>
    <t>b7b54d7f-565c-4c14-bf74-e98d824ca001</t>
  </si>
  <si>
    <t>85ce8e0e-7855-4e48-a106-7b9c67b69b12</t>
  </si>
  <si>
    <t>de6479e8-d7d5-4f3b-a774-736ff6c588f2</t>
  </si>
  <si>
    <t>8b54d32a-f41d-47de-b354-2d0c1a807e28</t>
  </si>
  <si>
    <t>66336e8e-6588-45ca-a053-38206835082f</t>
  </si>
  <si>
    <t>83bf44c8-9119-43dd-9595-cf2c143c373c</t>
  </si>
  <si>
    <t>ff3a9464-9053-4747-a67d-4c7a9ab0fb09</t>
  </si>
  <si>
    <t>cea3207b-b073-4c8e-9c00-51f052346628</t>
  </si>
  <si>
    <t>c7ec9a7b-30e0-4e47-8b2d-773d0352a304</t>
  </si>
  <si>
    <t>2e2585b7-ba60-4f1d-840f-5f3afe1092e5</t>
  </si>
  <si>
    <t>142a22f6-09c2-44bc-8d33-e82d63187f57</t>
  </si>
  <si>
    <t>dce15fe9-c5e9-44f6-8f89-61d95b780ca0</t>
  </si>
  <si>
    <t>7b09b9d6-d62b-4ca3-8bbe-665807f9ca7e</t>
  </si>
  <si>
    <t>0ac16364-1838-4868-8c81-a0354a9874f2</t>
  </si>
  <si>
    <t>573ebc9b-f600-490b-abb4-7beda20c5e93</t>
  </si>
  <si>
    <t>485a9271-b145-43fe-8967-78f8de13d6d2</t>
  </si>
  <si>
    <t>ab84ce80-9c49-4877-8b16-149bb2cb3e50</t>
  </si>
  <si>
    <t>87e6288a-e3c2-40aa-9339-29c748decb6a</t>
  </si>
  <si>
    <t>65a2b67c-ef3f-4634-87b3-966c38b1fd1d</t>
  </si>
  <si>
    <t>e1f1893d-40b9-4efe-825c-2a6ebc8be55c</t>
  </si>
  <si>
    <t>7ecdd337-e032-4f19-9e70-257179084a08</t>
  </si>
  <si>
    <t>b3585d2e-933d-4f47-aec5-a0d83ece50d8</t>
  </si>
  <si>
    <t>4aa4ccfd-c593-4e55-907c-23e7992544bf</t>
  </si>
  <si>
    <t>3c2e208f-106e-4586-b414-4c1718e4446e</t>
  </si>
  <si>
    <t>8cf10c7b-428b-415e-8a72-4c6aa76d4ad2</t>
  </si>
  <si>
    <t>5e52bd96-1511-4488-8acf-20ebc9eea3fb</t>
  </si>
  <si>
    <t>d1173804-2ac3-4e96-8ed4-281a586f20bf</t>
  </si>
  <si>
    <t>9244f8de-4867-4bed-9388-83798a3f5387</t>
  </si>
  <si>
    <t>dc94f912-7fd6-4888-8a69-208638dc4044</t>
  </si>
  <si>
    <t>d9a9ec19-0ab0-41aa-aeb5-8d8a934d456f</t>
  </si>
  <si>
    <t>9b902737-934b-4242-861a-ceb84192ee94</t>
  </si>
  <si>
    <t>1d9a377f-84ca-4cbf-8de1-df2ab40493c3</t>
  </si>
  <si>
    <t>7e1003d6-c178-4d70-b332-f1f8b0ea87a8</t>
  </si>
  <si>
    <t>9b18bde4-a6da-4165-bbb0-12f99f30f5c8</t>
  </si>
  <si>
    <t>93b51875-b9ec-4993-aded-210218cccd65</t>
  </si>
  <si>
    <t>de54b8ef-1c22-4280-aef0-05d9a734b94c</t>
  </si>
  <si>
    <t>0d0ed867-7ee0-499f-a588-14f94bd1ed37</t>
  </si>
  <si>
    <t>a158b1d3-fae5-46b7-8b7e-5e20a2808641</t>
  </si>
  <si>
    <t>659d1b8e-e9b7-41d9-98a9-c9f7edbd9b63</t>
  </si>
  <si>
    <t>3b87d966-dd27-4d24-b8ed-dfae6404b7fd</t>
  </si>
  <si>
    <t>567f7ebb-8f62-48df-b0cb-633bd60c35af</t>
  </si>
  <si>
    <t>3bff2686-84ea-4035-8550-0668da5e5dc3</t>
  </si>
  <si>
    <t>a4251d51-f16c-462d-b108-ac7090a19684</t>
  </si>
  <si>
    <t>df7fc635-31d5-4b9b-b020-40186ec32a0d</t>
  </si>
  <si>
    <t>0174bcd8-cdff-4bd7-af98-44971985a16c</t>
  </si>
  <si>
    <t>f79ba585-a891-4e7f-aaf0-29bfe8e5698e</t>
  </si>
  <si>
    <t>5c1de1f7-46a1-405f-b821-35bd667a0861</t>
  </si>
  <si>
    <t>65f3442b-6aa8-42ee-9d3b-390ff2d9bf37</t>
  </si>
  <si>
    <t>648a910a-b7d4-42e6-8bb1-9bd48ac618c9</t>
  </si>
  <si>
    <t>45c9a153-aaa8-4ce9-abeb-b5e5a01f5afe</t>
  </si>
  <si>
    <t>2a23a4dc-d704-4f6a-8233-b35d8e617fd8</t>
  </si>
  <si>
    <t>9c0292e5-969f-49fa-ad3c-bb6aa7c2cdd4</t>
  </si>
  <si>
    <t>916507ec-ec92-49dc-b58a-72701b6b07d8</t>
  </si>
  <si>
    <t>d17d2f21-8792-4e2b-b639-dc4c13e90f38</t>
  </si>
  <si>
    <t>b66d29be-5e44-463d-8a20-cc7c62e4c02b</t>
  </si>
  <si>
    <t>bc7587e5-8e94-43f4-a9c2-6334993d8f06</t>
  </si>
  <si>
    <t>c601c8c4-c0f0-4879-a598-88ca237fd4a8</t>
  </si>
  <si>
    <t>3b1d3066-8b31-470d-9dcb-dc2082dbdb98</t>
  </si>
  <si>
    <t>46e833b2-8c30-46ef-b1cf-0f624bcf7762</t>
  </si>
  <si>
    <t>d189686b-e104-4d64-8a5b-2e4125e86f0f</t>
  </si>
  <si>
    <t>6649a934-99ce-4ae5-8d82-430adb5ee86d</t>
  </si>
  <si>
    <t>8224048d-b5bb-4acc-ac4f-ef1cb1934098</t>
  </si>
  <si>
    <t>4b4ed85f-cc8c-47dc-9a72-a2b1519d76cf</t>
  </si>
  <si>
    <t>fb9018fb-d85b-44c2-b794-b6d86ff8402d</t>
  </si>
  <si>
    <t>ff2200e8-80ad-412d-9af5-21138da9cbb5</t>
  </si>
  <si>
    <t>3d49d6e2-7265-48a9-a528-d405969148fb</t>
  </si>
  <si>
    <t>a7536b75-2d7e-440b-9405-8231c2ac41af</t>
  </si>
  <si>
    <t>81077a0d-2a5c-4187-92ce-5f91833d8392</t>
  </si>
  <si>
    <t>ebc96edc-f021-499f-8737-f2f53de5d0fb</t>
  </si>
  <si>
    <t>8184852c-49b5-4bab-9024-0ec5f7f9de85</t>
  </si>
  <si>
    <t>6ebf582d-3c1a-4f3c-8fa2-c5cbc3acbaa2</t>
  </si>
  <si>
    <t>9beb7850-2a32-4331-a114-0b3e4257dffc</t>
  </si>
  <si>
    <t>b1a685db-f7e4-4ebf-b232-a17aea1ca0b9</t>
  </si>
  <si>
    <t>62e8bf71-2672-4bc1-a165-1fb34c82ddb4</t>
  </si>
  <si>
    <t>8ca464af-c4bf-49d2-97e8-81d7793a0200</t>
  </si>
  <si>
    <t>83a072dd-e123-4aeb-930c-57a86d90a7b8</t>
  </si>
  <si>
    <t>5c0b50c8-d3ed-40d7-a534-66290b02c529</t>
  </si>
  <si>
    <t>fb560415-bfa2-423c-b969-03d9b40e95ca</t>
  </si>
  <si>
    <t>4f5ce84e-e62a-4c96-878e-6f5e7899abb0</t>
  </si>
  <si>
    <t>cafb5554-cc90-4493-b72c-20ed28c04a07</t>
  </si>
  <si>
    <t>35ebc0f6-cb30-4bf2-8d42-4cd229413dee</t>
  </si>
  <si>
    <t>7a07d918-0fd1-4d00-b806-b52f01656b6b</t>
  </si>
  <si>
    <t>f6a51f86-5f61-4117-b5e4-ffd583afadb7</t>
  </si>
  <si>
    <t>1aef1460-5475-476c-9d72-85379c85d031</t>
  </si>
  <si>
    <t>36b2b775-c0a9-431c-99b2-771f9ac3ac4e</t>
  </si>
  <si>
    <t>de419d35-0e32-4793-bf70-f9169bd7e117</t>
  </si>
  <si>
    <t>20aa5645-ac61-488c-85fc-b057ef9e8f95</t>
  </si>
  <si>
    <t>dac07b4d-485f-4aa2-91d4-e5db9a8c0f84</t>
  </si>
  <si>
    <t>34b9f1be-4b3b-41e8-acb5-77ade66c6179</t>
  </si>
  <si>
    <t>9730613f-5056-4455-94ee-a302161fc429</t>
  </si>
  <si>
    <t>e3927954-1b31-443b-8924-dfd85dd8f21d</t>
  </si>
  <si>
    <t>2d467c5d-60f2-4da4-a7fe-ff753339b630</t>
  </si>
  <si>
    <t>839f0f4d-cd07-4465-ad20-aa687ff499c2</t>
  </si>
  <si>
    <t>e17acecd-bb7a-4da5-9939-8e24f161349c</t>
  </si>
  <si>
    <t>e767e0a5-44d1-4338-b101-397922a2db12</t>
  </si>
  <si>
    <t>619ab032-5ed6-4ae0-a81f-d0fc1a4eeb5b</t>
  </si>
  <si>
    <t>d0a2263d-3cac-4a46-adf7-16ecba2bbb24</t>
  </si>
  <si>
    <t>7403edd4-d6bb-498f-828f-4153f554fc2e</t>
  </si>
  <si>
    <t>788b350c-d3a5-40d9-ad9b-b53778f134ef</t>
  </si>
  <si>
    <t>1fb5b787-74bc-4391-b213-81b11ef6dead</t>
  </si>
  <si>
    <t>6716ea7d-d451-4ab2-a950-e27ae26bcdba</t>
  </si>
  <si>
    <t>63f0c3c3-793e-435e-94c8-3c8d5390aba1</t>
  </si>
  <si>
    <t>a267d5c7-abe2-4db4-9bfd-b128f59e5978</t>
  </si>
  <si>
    <t>31c8db93-8da1-4827-9a89-7b6941a63ed9</t>
  </si>
  <si>
    <t>41db992b-bd02-4e07-a452-5f5e777fe9b9</t>
  </si>
  <si>
    <t>2ae22efa-78e2-420f-9fa2-8eb34fadfc76</t>
  </si>
  <si>
    <t>6b444bbd-8535-457d-9365-b3e07973955f</t>
  </si>
  <si>
    <t>a00a5b97-2aaf-4416-873b-c8907ac79373</t>
  </si>
  <si>
    <t>6796efce-3ff0-4df8-89e7-9e898466a2bc</t>
  </si>
  <si>
    <t>70ea093d-2323-43a1-9f3d-7c56c4cc7fac</t>
  </si>
  <si>
    <t>da26ba99-c959-4046-91f6-2436ef336e50</t>
  </si>
  <si>
    <t>2208c4e1-c10e-4390-9203-08c9dc43d007</t>
  </si>
  <si>
    <t>106c8325-1b05-4421-8063-fd6d4fae8526</t>
  </si>
  <si>
    <t>6ab2f758-717e-46fd-a552-a5707623ba4c</t>
  </si>
  <si>
    <t>22c30767-19fc-4a04-a1f0-69096e53ec2a</t>
  </si>
  <si>
    <t>8f14afd2-72d5-43e0-9bde-453a4bec33cd</t>
  </si>
  <si>
    <t>c9655745-aca1-4d2e-95a1-637d02024b12</t>
  </si>
  <si>
    <t>18779e3e-5d86-4a67-9772-9f6e7fd548e6</t>
  </si>
  <si>
    <t>27e37914-d96e-42e9-8d09-0297b9189772</t>
  </si>
  <si>
    <t>73144b71-71f0-42a9-8b02-3ce474f89eff</t>
  </si>
  <si>
    <t>0687fc6d-6c33-4f10-a518-19c908173bfc</t>
  </si>
  <si>
    <t>a6118e30-797d-4157-891a-e6c7aa85004e</t>
  </si>
  <si>
    <t>abcd63a7-d16f-47b5-b3ed-ff37684613c9</t>
  </si>
  <si>
    <t>9a73bc3e-8a38-4fea-a656-0c5c20904a51</t>
  </si>
  <si>
    <t>9a198f8a-3bf9-4c4a-b59e-535c6f14e9d7</t>
  </si>
  <si>
    <t>1ea504a5-5a49-4578-8105-9466af5b6592</t>
  </si>
  <si>
    <t>039ad7cf-ca11-490e-9415-753a34990ad6</t>
  </si>
  <si>
    <t>4e272562-7dce-4328-a610-fc571cdbd0ca</t>
  </si>
  <si>
    <t>04d26f33-9b4e-46ed-ab6c-2a87d2613731</t>
  </si>
  <si>
    <t>52bfcbc1-75e6-42f7-8806-5effa2c13184</t>
  </si>
  <si>
    <t>d00abb09-df34-493d-b2b0-1ea78794efe9</t>
  </si>
  <si>
    <t>40b09e78-4945-40d9-bb7a-7e06070c4a9c</t>
  </si>
  <si>
    <t>603dbb6d-1dbf-4e7b-9df4-7c6b5d97e11d</t>
  </si>
  <si>
    <t>117b9336-95fe-47df-aaf1-809a595badf1</t>
  </si>
  <si>
    <t>bdd43516-e711-49f5-b99c-d55c2221022f</t>
  </si>
  <si>
    <t>69f5e001-5880-4f8e-826c-b6d67e64caa1</t>
  </si>
  <si>
    <t>120eca41-ae8a-4a85-917e-043408641b5c</t>
  </si>
  <si>
    <t>c3a68c66-e247-4a44-969b-bd00247e85ae</t>
  </si>
  <si>
    <t>aff31207-1fa1-40d8-95f3-4a7e8f941cf1</t>
  </si>
  <si>
    <t>6a39bb24-97ba-4f87-9c5e-a5f3337057eb</t>
  </si>
  <si>
    <t>a939728e-1af9-41c9-935a-5400d235e14b</t>
  </si>
  <si>
    <t>0e1e4b31-e6c7-445b-99d4-b09f173781b1</t>
  </si>
  <si>
    <t>da484b7a-f8b5-4897-80cf-fbc6424a0442</t>
  </si>
  <si>
    <t>85c6d35d-435a-46da-b5c9-139f286719f6</t>
  </si>
  <si>
    <t>5936b9db-1c64-41f3-9d6c-888bfa6f0df5</t>
  </si>
  <si>
    <t>d7520535-7624-40bc-b515-cf579712aa8f</t>
  </si>
  <si>
    <t>0321da9a-50ec-435f-ae34-7c6f897ba217</t>
  </si>
  <si>
    <t>f2332c8f-4f6d-49f0-9b5f-f13b6dbb20d3</t>
  </si>
  <si>
    <t>4ee42af0-86ce-4b99-bf6c-f601c301dcc6</t>
  </si>
  <si>
    <t>25d18d1b-da67-4d4a-9e27-55b016e89ed8</t>
  </si>
  <si>
    <t>d95d9fcc-ec1a-4fd6-a7c0-7c631d1cb784</t>
  </si>
  <si>
    <t>d074df74-6895-40e9-b78a-37c26d2fe60f</t>
  </si>
  <si>
    <t>087dfc10-302b-4f12-ae80-33213c8200b6</t>
  </si>
  <si>
    <t>f62999f6-96a9-4e8c-880f-d2c78eb25439</t>
  </si>
  <si>
    <t>57a420b2-cf3d-42b1-80cb-d7d9559a55e4</t>
  </si>
  <si>
    <t>608aaadb-0b90-4836-a5ee-597dfba0a0a2</t>
  </si>
  <si>
    <t>8c326b72-0e4b-4c94-a6de-b099fb6eece1</t>
  </si>
  <si>
    <t>fcb648c5-7b55-4b45-93a0-af4e021462c0</t>
  </si>
  <si>
    <t>0f133f66-b5ac-4a16-9697-1a8fe010cf1f</t>
  </si>
  <si>
    <t>5240fde9-3e29-447e-8f0f-0360b5bfbe4e</t>
  </si>
  <si>
    <t>5e1991d6-a352-45d3-baf0-adfa5fca69f3</t>
  </si>
  <si>
    <t>3c2b32bd-fdea-4a26-885d-fd0302723c48</t>
  </si>
  <si>
    <t>17af91c9-1d0f-43dc-8a98-f20d2efad79c</t>
  </si>
  <si>
    <t>7792aae8-2656-4340-b893-a6480517c51d</t>
  </si>
  <si>
    <t>fd2c9533-b6c4-4609-b06b-91efd4e18895</t>
  </si>
  <si>
    <t>9eef3fa4-f1f6-419f-8235-e938d68fbf0a</t>
  </si>
  <si>
    <t>3c958731-0de6-44e6-bbf7-fdbd057c1550</t>
  </si>
  <si>
    <t>06dc7c79-47c1-429f-abee-f64429cef85a</t>
  </si>
  <si>
    <t>23d090b2-cd11-4ac4-925f-62b4ff686b37</t>
  </si>
  <si>
    <t>65e8875e-f2b4-4e74-9588-7883411a4d01</t>
  </si>
  <si>
    <t>b8fa78f5-4203-41d7-8ccd-ba3870cb2038</t>
  </si>
  <si>
    <t>1e7c5ac0-1a5a-4ab6-abb3-54550a51092a</t>
  </si>
  <si>
    <t>1f48b14d-a61a-4bb1-9d15-4faa86478bc9</t>
  </si>
  <si>
    <t>da560f10-c326-40fc-8bad-6a7ce809757a</t>
  </si>
  <si>
    <t>c7f47a2e-040d-40ed-bea9-471e0d7ec5a4</t>
  </si>
  <si>
    <t>b20f2aac-ab1f-41f5-aa13-d0cce3e946c7</t>
  </si>
  <si>
    <t>eda0a1cb-aa57-4247-b0c5-e4616a3b4331</t>
  </si>
  <si>
    <t>8fd19e98-dd7f-429f-b41c-499521a7d938</t>
  </si>
  <si>
    <t>6cf814fd-2f5b-48ab-aad3-4d101773c72e</t>
  </si>
  <si>
    <t>dd3b23c7-a0e0-4317-8eb2-c1882b3eb9b8</t>
  </si>
  <si>
    <t>7b6683e1-9c60-4972-b456-6c6b5de8db20</t>
  </si>
  <si>
    <t>e8acc441-db1c-4082-bf1b-683bea283c81</t>
  </si>
  <si>
    <t>e668ded0-a2d4-4ed0-b2c3-3d19cb3fd0f1</t>
  </si>
  <si>
    <t>7f7c3b08-b0f8-4fee-a5a8-46fc4cbe906a</t>
  </si>
  <si>
    <t>fb2ce9e3-34a4-4516-9d64-221326298c7b</t>
  </si>
  <si>
    <t>11e2d0c7-9382-4ea5-958d-9f0b565cabcc</t>
  </si>
  <si>
    <t>e2728d97-d088-4e99-a0ac-949ef1f3604c</t>
  </si>
  <si>
    <t>08baefa1-d2e4-44c7-a54b-20984ec73a70</t>
  </si>
  <si>
    <t>f345ea11-2db6-4bf0-8939-5981ad372fd0</t>
  </si>
  <si>
    <t>d984e71a-ea5d-41cb-9e20-f7e82a4aa553</t>
  </si>
  <si>
    <t>bdff33ad-783e-4acc-9aa5-b74dd2c4e342</t>
  </si>
  <si>
    <t>aedc6d9d-6fe9-45c3-875f-577f37f6520d</t>
  </si>
  <si>
    <t>5d306866-ac80-401b-ae42-ae17a9c36ae8</t>
  </si>
  <si>
    <t>6b8fb2ec-1b5a-4985-8cd7-5f948b6c6674</t>
  </si>
  <si>
    <t>0b357f5d-511a-4bbd-825a-783a7c1188d9</t>
  </si>
  <si>
    <t>5d542de9-9a3b-453e-bc0d-4d9a7dcecb67</t>
  </si>
  <si>
    <t>7adcc7c3-b182-4ea0-b1ee-72c30e0a213f</t>
  </si>
  <si>
    <t>6e155be4-6396-4ca3-a589-22240f1cb5a5</t>
  </si>
  <si>
    <t>5dd9eb08-ca13-4b51-9938-3c32bfa9980c</t>
  </si>
  <si>
    <t>d7b5b550-994c-40b0-9f3a-cb96ee111832</t>
  </si>
  <si>
    <t>20e3438c-e8e2-4e86-8d48-5d7ba6891740</t>
  </si>
  <si>
    <t>3da472ed-7873-4af5-a153-53d5b492fe50</t>
  </si>
  <si>
    <t>ae82e2f1-7248-44f5-8e72-988c11b3efde</t>
  </si>
  <si>
    <t>1cab7876-56d9-4f9b-8a5b-b88f17accc58</t>
  </si>
  <si>
    <t>a3b5c368-937b-42f6-abc5-e9f8e47dbeec</t>
  </si>
  <si>
    <t>d8596578-c999-409b-9479-606b0a4befa9</t>
  </si>
  <si>
    <t>3c087fbf-1aa1-4472-84fa-933fde17628d</t>
  </si>
  <si>
    <t>b102ec3f-3cb0-42fb-ac20-deb1d50b31f5</t>
  </si>
  <si>
    <t>c83a56ed-58e9-4e5f-8e65-64a03bbabcfd</t>
  </si>
  <si>
    <t>50ecec28-137c-4ffb-a553-7aee1ead8ee0</t>
  </si>
  <si>
    <t>6d5e6dfa-d252-43a0-8ff8-1cd865c18f6e</t>
  </si>
  <si>
    <t>85846628-3dec-4ff9-825b-2a05aa5652aa</t>
  </si>
  <si>
    <t>d63d97f5-df79-4b6b-8317-bbca1d6e3308</t>
  </si>
  <si>
    <t>05f838a5-0280-4c40-806a-0867364307c8</t>
  </si>
  <si>
    <t>08717c9c-2efe-49b9-9fed-d4740787265a</t>
  </si>
  <si>
    <t>6a729fe3-38ed-44ee-b048-8facd27903e2</t>
  </si>
  <si>
    <t>15c4c365-5b7d-4149-836c-2a03468d2ad7</t>
  </si>
  <si>
    <t>6bd6ee09-5637-43cf-af58-a12dd7934166</t>
  </si>
  <si>
    <t>07da172c-ee44-4dec-beb5-bba02d465dc1</t>
  </si>
  <si>
    <t>ff760702-1737-45bb-b206-89d3f82047d3</t>
  </si>
  <si>
    <t>665a06d3-f9d9-47cf-beae-c26c3beacd1f</t>
  </si>
  <si>
    <t>2065a83c-e16b-4282-96a3-eb8ac4ef469b</t>
  </si>
  <si>
    <t>923f0930-f22c-4b27-b483-fa84299f68b6</t>
  </si>
  <si>
    <t>debb1492-65a0-4e78-9d61-4603a72b459b</t>
  </si>
  <si>
    <t>bdb96b5d-0174-49c6-8830-363ed1304fd7</t>
  </si>
  <si>
    <t>a5b92358-aec6-4cb9-9a46-cb0bbe017142</t>
  </si>
  <si>
    <t>1abea3fb-db60-4468-9806-55903d248444</t>
  </si>
  <si>
    <t>a2150f2a-69be-4fef-8dc5-2331520e03b1</t>
  </si>
  <si>
    <t>d15111b1-195d-44d2-be1d-9eaecc727d2d</t>
  </si>
  <si>
    <t>bf396087-79a5-4ee1-b920-10c59afbb511</t>
  </si>
  <si>
    <t>1fb0035f-6b85-4c48-9939-773477282917</t>
  </si>
  <si>
    <t>0e8e494f-85a0-4ac1-a316-887504323e02</t>
  </si>
  <si>
    <t>e04d1170-d5c1-457d-90de-afc720ae2560</t>
  </si>
  <si>
    <t>c04d9964-8206-4f94-ad11-0c34bfcf8449</t>
  </si>
  <si>
    <t>f366f0be-35ec-48fa-9799-f40ae704d497</t>
  </si>
  <si>
    <t>8625a241-cd46-47c0-84bd-18db2141c886</t>
  </si>
  <si>
    <t>949cd9ac-87b3-418e-ae1c-459648a079f8</t>
  </si>
  <si>
    <t>cc4ad84a-d671-4ec9-ab37-f0038a422b23</t>
  </si>
  <si>
    <t>8ba4d411-25d5-4147-94cf-0281eaf815b1</t>
  </si>
  <si>
    <t>faca36d6-ac3b-4639-be52-abe7a095828d</t>
  </si>
  <si>
    <t>f61ef77c-3839-49b4-b632-c264db168601</t>
  </si>
  <si>
    <t>6261710a-f0c8-4985-8538-5ca915232c38</t>
  </si>
  <si>
    <t>cacd35d9-751c-40b1-9805-80cae519d67f</t>
  </si>
  <si>
    <t>4971f4eb-af94-44ce-8c3a-87c9736c23f3</t>
  </si>
  <si>
    <t>b542d2af-af78-48de-9055-596724d50b74</t>
  </si>
  <si>
    <t>1f46a806-1102-4fa8-937e-11e0677e5c55</t>
  </si>
  <si>
    <t>69c8f64a-37ca-42eb-923f-f44531274b1a</t>
  </si>
  <si>
    <t>3fc54b9a-8e44-46ca-bca6-9c7549843043</t>
  </si>
  <si>
    <t>98a7cb80-ccb0-46aa-9bdd-978a82b76245</t>
  </si>
  <si>
    <t>f568dfd5-a91f-4925-80f0-587f7437fbbe</t>
  </si>
  <si>
    <t>23306546-36d9-412a-8070-0c7a184de8ca</t>
  </si>
  <si>
    <t>0d132ba8-5894-4da6-95a0-6a1f1c8f48a7</t>
  </si>
  <si>
    <t>f71bcf4a-4914-4e46-bc88-7665cf1223bd</t>
  </si>
  <si>
    <t>994e2ba4-39e8-46ea-9e33-a033114e3e36</t>
  </si>
  <si>
    <t>eec4f918-931c-446c-a228-d105a6b9dd40</t>
  </si>
  <si>
    <t>d55df793-4aa5-49c9-96bb-c1b63966bf83</t>
  </si>
  <si>
    <t>26cf55e6-a4b7-40d2-ba4a-b3a5e2a795ea</t>
  </si>
  <si>
    <t>fbd1db9e-d7f1-4506-a0c6-e10d3a8232f6</t>
  </si>
  <si>
    <t>1b37ea7f-705d-49de-9c31-d9edc882a0d0</t>
  </si>
  <si>
    <t>b3f16357-9b25-47f8-a7ce-8025f7f5f0af</t>
  </si>
  <si>
    <t>72ead240-cf7d-4e81-bd74-8e95749d2bd8</t>
  </si>
  <si>
    <t>272b06f0-f23b-4e0a-8ebc-50559efb3a21</t>
  </si>
  <si>
    <t>22fb688d-38e3-4de1-85f8-6c220c178a32</t>
  </si>
  <si>
    <t>05de001f-6061-459b-a309-7e71fe477b19</t>
  </si>
  <si>
    <t>9f576d24-5b30-4565-b0be-db8154d53032</t>
  </si>
  <si>
    <t>654e3db6-60b5-4919-a7d7-05b831ac5e82</t>
  </si>
  <si>
    <t>afa01d3c-fd3a-417a-9bd1-ecd52babf5ab</t>
  </si>
  <si>
    <t>988579fb-32d3-4a42-a4be-12bbc059c1d1</t>
  </si>
  <si>
    <t>9f455a47-e951-4919-ac91-ac29dc82913e</t>
  </si>
  <si>
    <t>5a9fd798-b66a-464d-ad14-18348b77c6d7</t>
  </si>
  <si>
    <t>45783c04-1cff-4af5-9721-a7334fe7671c</t>
  </si>
  <si>
    <t>e134df25-8b2e-4293-81c9-d413db9d03c5</t>
  </si>
  <si>
    <t>dc1980e8-f249-4099-a73c-2c610ebf9b53</t>
  </si>
  <si>
    <t>c137ea59-d7c6-4727-83b2-ae2193b77fad</t>
  </si>
  <si>
    <t>41055cb2-22a7-4f05-880a-1612cdca4dd3</t>
  </si>
  <si>
    <t>639413dd-b001-471f-8524-2cc819c741ba</t>
  </si>
  <si>
    <t>5a591898-98ab-4c14-aebd-dddefa62b2cc</t>
  </si>
  <si>
    <t>1a2d2cea-685a-4d7f-b703-fd158e6bdb50</t>
  </si>
  <si>
    <t>951e2aff-ba0d-4b22-878b-e0b1b78cd2d5</t>
  </si>
  <si>
    <t>b89bc703-ab2b-483c-aa19-95262751b083</t>
  </si>
  <si>
    <t>bd1a84eb-c57c-445d-a2aa-21ad2a33f693</t>
  </si>
  <si>
    <t>38caf4e8-39ea-49bd-8d9a-fb9d476f5489</t>
  </si>
  <si>
    <t>fc839fd7-5757-41a8-a40f-0df2bc8834fb</t>
  </si>
  <si>
    <t>1676f19f-111b-43f4-a3a7-2c1e7e2f4f35</t>
  </si>
  <si>
    <t>b4381f6a-7d23-426b-bcea-b1b55c6e7d40</t>
  </si>
  <si>
    <t>cb5c21af-2273-4c93-939c-d99c68726363</t>
  </si>
  <si>
    <t>20602ac1-103b-49b0-bf5f-5e39b99a7b97</t>
  </si>
  <si>
    <t>a9a5aa26-b137-4510-ac88-b6f70ff05c35</t>
  </si>
  <si>
    <t>d500b56e-4607-4903-9831-4db64857e724</t>
  </si>
  <si>
    <t>7e05aa18-6275-4e67-97c3-ba06ef3707e7</t>
  </si>
  <si>
    <t>a6ec07c0-bc59-4d8c-94ea-2ba8a2b561d0</t>
  </si>
  <si>
    <t>4e033233-de13-435f-890c-91e641538860</t>
  </si>
  <si>
    <t>c5f4cd42-d27b-4bca-8471-b07623e089bd</t>
  </si>
  <si>
    <t>05879847-adab-4eb9-9c99-7d64584ca4d1</t>
  </si>
  <si>
    <t>615b6535-6c8a-48a1-8a31-0bbca09dc4c2</t>
  </si>
  <si>
    <t>25d5e6d9-b577-4daf-b952-b0a81b913114</t>
  </si>
  <si>
    <t>297345f2-a5c4-4adc-bfe2-2064f9e24ee6</t>
  </si>
  <si>
    <t>f5825a28-39c8-41cb-9895-4e417c8025ac</t>
  </si>
  <si>
    <t>93438a02-5b5d-4abe-9996-5db8b051eb0f</t>
  </si>
  <si>
    <t>d698a9b1-03bf-40cb-ba0b-1b2581a7c385</t>
  </si>
  <si>
    <t>176b8aae-75a3-4843-9662-4358ebbc342d</t>
  </si>
  <si>
    <t>6df6c68f-ae3e-4784-8c9f-f9efa948fe9f</t>
  </si>
  <si>
    <t>2ec859eb-6e0e-43cb-92aa-3982bed489dd</t>
  </si>
  <si>
    <t>e47ad370-1c33-429c-9e76-f2134d656aeb</t>
  </si>
  <si>
    <t>f170264e-8dd3-4fd5-9a60-b6998fe81984</t>
  </si>
  <si>
    <t>61c9f1c8-6807-4f7e-b14c-0373c76ef2be</t>
  </si>
  <si>
    <t>918079a9-187a-46d1-9918-3a1bde0fadab</t>
  </si>
  <si>
    <t>3309f6da-47d4-4eaa-99e3-59ca23f30afe</t>
  </si>
  <si>
    <t>0229f41e-a4bc-40bf-8d9c-79de7b5f5474</t>
  </si>
  <si>
    <t>6dad4329-c276-4a9a-9203-84cce1597f89</t>
  </si>
  <si>
    <t>61165b2c-ef71-4acd-9e73-7d7eeaa773af</t>
  </si>
  <si>
    <t>87f3d746-b885-46c9-9b0a-215e59f797f8</t>
  </si>
  <si>
    <t>2af4287b-5261-46e4-a79b-215584847e3f</t>
  </si>
  <si>
    <t>4305e45f-a18e-42e5-ae05-3aa8d60b6401</t>
  </si>
  <si>
    <t>66b50618-f75f-4577-95ee-62da88e8c48a</t>
  </si>
  <si>
    <t>92e7270b-561e-4773-97cd-9d82ad76cf54</t>
  </si>
  <si>
    <t>c1461c3f-6811-47ec-a566-f69826265d8f</t>
  </si>
  <si>
    <t>cb40feae-5e6d-4ea0-a33d-2c8b8a50c3f3</t>
  </si>
  <si>
    <t>d554a91c-f681-4554-907b-1facb48c66dd</t>
  </si>
  <si>
    <t>ac1802c9-1046-4371-bf63-6ff633722a92</t>
  </si>
  <si>
    <t>7c3ec73e-3f84-43fb-847a-34fc0d788ec8</t>
  </si>
  <si>
    <t>0ecea51f-e5bf-4a0f-b21c-abe7b8331bdd</t>
  </si>
  <si>
    <t>732f9874-a94b-48ab-a5d7-ab6cba370d83</t>
  </si>
  <si>
    <t>2c04c38e-852d-4d86-8834-4e972d81c2ee</t>
  </si>
  <si>
    <t>1fd2009d-647e-4425-a535-673bee8460cd</t>
  </si>
  <si>
    <t>a5076be1-ba12-4635-987f-ffe410571ee9</t>
  </si>
  <si>
    <t>659ce67c-74a7-47ee-8eca-e068c497d27b</t>
  </si>
  <si>
    <t>54928e10-0543-465d-9716-c17eaee8fa9e</t>
  </si>
  <si>
    <t>c492f3cc-5de6-46e8-81fc-06a7e3559f53</t>
  </si>
  <si>
    <t>407a56d9-d9fc-4c58-b23d-3c09e341d5d3</t>
  </si>
  <si>
    <t>5f85545b-2a77-4114-8278-30586b1a3b9b</t>
  </si>
  <si>
    <t>11a8edc1-0c90-4fdb-bcc3-c0b023842ebc</t>
  </si>
  <si>
    <t>ab6cc692-cf94-4e99-8c1c-3c68566ab8f2</t>
  </si>
  <si>
    <t>77bafc8d-9907-4303-8f8a-8b32b69a1388</t>
  </si>
  <si>
    <t>29ca6756-6ed8-4839-800a-1403aa53f64a</t>
  </si>
  <si>
    <t>747946ad-b55a-4400-8bf0-ce15929cbb9b</t>
  </si>
  <si>
    <t>c5e9a204-5e58-444b-a0d1-edc57b642b81</t>
  </si>
  <si>
    <t>88ca2a6b-cbe6-4502-8286-488ec8835a7c</t>
  </si>
  <si>
    <t>d6318831-3399-425a-9d7d-cbf741def4ab</t>
  </si>
  <si>
    <t>0b525fc4-f1ba-4e5d-99f9-69b9f4e90a61</t>
  </si>
  <si>
    <t>d555c1d8-b93e-4f45-939f-1bbe1559a4da</t>
  </si>
  <si>
    <t>f6ec7f22-ea9e-46d3-92a5-d47550ec4f01</t>
  </si>
  <si>
    <t>d23b96c6-3364-49e0-bcbf-d0a0b28b7484</t>
  </si>
  <si>
    <t>231b91e9-a783-4e40-b3e9-0143d394f133</t>
  </si>
  <si>
    <t>dfcb4cc9-ec79-43d4-b305-ea023535bf93</t>
  </si>
  <si>
    <t>ce5a39f7-f0c0-4838-ac99-25695b34396c</t>
  </si>
  <si>
    <t>bb2fde49-1b95-452a-a359-69534e4524f3</t>
  </si>
  <si>
    <t>f2a53439-5af8-488a-9bd8-90a9dcab47e7</t>
  </si>
  <si>
    <t>2a0cb23e-9a8a-4fae-8bcf-04dd54c0ecfd</t>
  </si>
  <si>
    <t>680a8bf9-6a49-4337-8487-5273c4767523</t>
  </si>
  <si>
    <t>225e7c6a-e6b2-46ee-92c2-76f7473681aa</t>
  </si>
  <si>
    <t>d02a51c2-3e2d-49b0-b048-c589e6993fd6</t>
  </si>
  <si>
    <t>27a311e1-544c-428c-9b03-9f896a79127e</t>
  </si>
  <si>
    <t>acc00389-a90f-482d-b153-0b5e1704e506</t>
  </si>
  <si>
    <t>c3bc6c2a-3f74-4aa6-bf9e-ac1b7069b60b</t>
  </si>
  <si>
    <t>3cf4583e-9f16-4751-b455-2bba6378cfac</t>
  </si>
  <si>
    <t>910b3a88-5e10-4541-9dde-a19f28ec4069</t>
  </si>
  <si>
    <t>55795407-f545-4434-bd1a-e9cb83c7a862</t>
  </si>
  <si>
    <t>974345c8-3495-4221-a1e6-206027083447</t>
  </si>
  <si>
    <t>62eaddc9-5182-4ef4-b010-52cb5187a7f6</t>
  </si>
  <si>
    <t>66428b8d-42a0-415e-bec4-6985ed8221b8</t>
  </si>
  <si>
    <t>3a9792df-389f-48e1-98f0-120ae0dcc59d</t>
  </si>
  <si>
    <t>b2fe5c19-9f4e-4406-8b41-e74527940fc1</t>
  </si>
  <si>
    <t>33f62833-2026-4b06-ace4-46ae671ac8a7</t>
  </si>
  <si>
    <t>29dd3fa9-0375-4dd3-8cbf-1241489619d5</t>
  </si>
  <si>
    <t>fc47b74f-156f-470f-bb89-56b0957f81b9</t>
  </si>
  <si>
    <t>30cb2649-c782-43da-a354-396cf1aa71bc</t>
  </si>
  <si>
    <t>63396e02-5c7e-4904-b038-48c850fce2ba</t>
  </si>
  <si>
    <t>c083c843-f0e5-43fd-947f-32f6a55f58db</t>
  </si>
  <si>
    <t>60f70397-ec1f-46e1-876d-db2764db7ccd</t>
  </si>
  <si>
    <t>576bd9a7-4657-4fb8-ae0a-f282b1c45efa</t>
  </si>
  <si>
    <t>041a7e86-e6d0-4750-b55d-fc2135911023</t>
  </si>
  <si>
    <t>93c206cc-0687-4d48-ab24-87b06dd7e38a</t>
  </si>
  <si>
    <t>73a1b173-c08b-4a84-a8d9-ea272ee9a1c1</t>
  </si>
  <si>
    <t>74ec1b7c-b8a2-406c-9cf4-a4732306a0d1</t>
  </si>
  <si>
    <t>0da7c4b5-9775-4fb4-8a80-18cd0c41d160</t>
  </si>
  <si>
    <t>1f5eda4c-3798-467c-88bc-0dc94b747923</t>
  </si>
  <si>
    <t>9bc5abc4-5eab-4fb5-87b6-ac73707a33b1</t>
  </si>
  <si>
    <t>6052ac3c-e72d-4b92-b916-7a9a655b7e1b</t>
  </si>
  <si>
    <t>9af3fdc5-2ba2-4d15-838c-7d6b1b9b9a9a</t>
  </si>
  <si>
    <t>a2d33070-328e-422e-9fd9-aea502e7a95f</t>
  </si>
  <si>
    <t>60bfe788-155e-4229-8b6a-12d7e24cafc8</t>
  </si>
  <si>
    <t>a6e9ee10-a75e-4431-93db-c7b0740debee</t>
  </si>
  <si>
    <t>0ec718a3-cca9-403a-8871-dda5fd371c6b</t>
  </si>
  <si>
    <t>281ad792-a06d-48e6-a027-7b136c4bc234</t>
  </si>
  <si>
    <t>2bb30fa6-621a-4c76-a8aa-98b0f1ca4d98</t>
  </si>
  <si>
    <t>9ca6fdf2-318f-4aaa-a7ba-e20699c926e7</t>
  </si>
  <si>
    <t>59476c69-f8b0-4fe4-89d8-a67d73befbfe</t>
  </si>
  <si>
    <t>1ee3ee41-14e9-40a2-ae8d-bb1c9262bfee</t>
  </si>
  <si>
    <t>Unique</t>
  </si>
  <si>
    <t>Intersection</t>
  </si>
  <si>
    <t>id</t>
  </si>
  <si>
    <t>248b0c40-6670-47e1-be2d-052934fac3ea</t>
  </si>
  <si>
    <t>01029542-74c8-4ba7-9370-c63d0eab244d</t>
  </si>
  <si>
    <t>d6d71172-a808-420e-9856-3dd0a067318b</t>
  </si>
  <si>
    <t>ce0ea0fb-d2ae-401a-aacb-b6e96a711171</t>
  </si>
  <si>
    <t>cd202cac-0a4e-4810-9023-43b1eaf1198e</t>
  </si>
  <si>
    <t>166cef7d-fe82-4872-8e92-ec469624f65a</t>
  </si>
  <si>
    <t>37124df0-3296-455c-97d6-cf36dbe2995b</t>
  </si>
  <si>
    <t>4892e846-5ba8-4ef1-8b74-8a143476b20c</t>
  </si>
  <si>
    <t>295fec1a-7892-481f-b40f-1b52b2bac854</t>
  </si>
  <si>
    <t>656ba089-b239-4f9d-9bd2-e094f8b9fa17</t>
  </si>
  <si>
    <t>71d2e6b1-c5ef-4330-9087-fc2a245e81a8</t>
  </si>
  <si>
    <t>98f5d234-2b3a-4776-9bd0-5e18ecf7dc7f</t>
  </si>
  <si>
    <t>af598fa1-9300-4588-a19d-82c039789de6</t>
  </si>
  <si>
    <t>17124081-dca0-4d30-a42d-faa41f491fa8</t>
  </si>
  <si>
    <t>ccaba378-87a0-489c-bb49-d7541291fa83</t>
  </si>
  <si>
    <t>4d20efce-2b54-4448-aad6-0062d82fe61c</t>
  </si>
  <si>
    <t>a8e63ace-f649-4cd3-9c85-bdd13483705c</t>
  </si>
  <si>
    <t>b6e77ca5-0aca-45b3-9e28-c2aeccea9cd7</t>
  </si>
  <si>
    <t>f7bbd052-47fa-44c2-92cd-52d7888e54db</t>
  </si>
  <si>
    <t>51890c2a-089d-4c8f-bb5a-40dea93c394b</t>
  </si>
  <si>
    <t>d65d4e86-57a8-49a9-a492-61492c972d18</t>
  </si>
  <si>
    <t>25a0cad3-4b28-4e60-9995-848f27959440</t>
  </si>
  <si>
    <t>ba8f571a-2801-467b-92f3-243f295dac31</t>
  </si>
  <si>
    <t>bffef08d-9b5f-48a1-93e5-3244d77306ae</t>
  </si>
  <si>
    <t>fc450e3a-431a-42e8-841b-f5de4f3d53c0</t>
  </si>
  <si>
    <t>3d429edc-3fde-463b-9510-0f2d36d2e0c3</t>
  </si>
  <si>
    <t>17190641-9312-4c03-8698-b38285e92275</t>
  </si>
  <si>
    <t>74306f78-517a-45ff-85de-e52d054da912</t>
  </si>
  <si>
    <t>00e99cd8-9886-4808-8266-7080bcf2ac88</t>
  </si>
  <si>
    <t>43150836-c4d9-426d-aa72-3072df0cea0d</t>
  </si>
  <si>
    <t>e011a09e-068d-49f1-bb62-382a3e11b3d1</t>
  </si>
  <si>
    <t>35eb94bb-7a57-46c5-abf0-ae3845e6d197</t>
  </si>
  <si>
    <t>93db555d-c887-4e71-9288-6a67432d1d3c</t>
  </si>
  <si>
    <t>32403be8-c082-4d51-be5f-8811fcad9a68</t>
  </si>
  <si>
    <t>09704fe0-668b-4e8a-aefc-64f143456192</t>
  </si>
  <si>
    <t>74fa656f-3928-4fbd-b2b0-77dfca23562b</t>
  </si>
  <si>
    <t>84ae8ef4-2112-4c2f-a1c5-55d39824d516</t>
  </si>
  <si>
    <t>47ace7b8-a5b3-40fb-982a-693c9555b916</t>
  </si>
  <si>
    <t>b1b0ed72-1274-4fd4-a31e-4429a8a4b5ab</t>
  </si>
  <si>
    <t>99ce556b-e36c-4eb6-ba95-6924d887a058</t>
  </si>
  <si>
    <t>b7715779-4703-4277-aeb8-46f9ea22acf6</t>
  </si>
  <si>
    <t>a350bf79-df66-4caa-8e6e-7a0d2279b0a4</t>
  </si>
  <si>
    <t>cea8793b-4dff-4fb1-a41b-145113e0b19c</t>
  </si>
  <si>
    <t>a13fa007-e399-41e6-8f84-a79dcf1f113b</t>
  </si>
  <si>
    <t>64fbd43e-72ed-41d5-a741-d4ae2cab8fe3</t>
  </si>
  <si>
    <t>5895d554-bd86-4bca-b051-8f9cd0db75ae</t>
  </si>
  <si>
    <t>a95e9032-3978-4a53-909d-cf010fd0fe64</t>
  </si>
  <si>
    <t>a092f684-36dc-470f-8765-bfafadc1f860</t>
  </si>
  <si>
    <t>f3a803f7-0e64-4143-b255-8fc23a81db84</t>
  </si>
  <si>
    <t>3742f7a4-c989-48ff-8690-2737fe333663</t>
  </si>
  <si>
    <t>84568695-90b3-4728-b9c0-01d9a9830ca8</t>
  </si>
  <si>
    <t>5b7337bc-ccab-40fd-b706-33880e61813a</t>
  </si>
  <si>
    <t>804cd418-ecd4-4ae4-9421-45eac30b93d8</t>
  </si>
  <si>
    <t>9963b6cd-78d2-43e4-9d18-ff6d258ef631</t>
  </si>
  <si>
    <t>c423ed42-53b2-4422-a1bb-13bfd3507d96</t>
  </si>
  <si>
    <t>3fcd27a3-09fb-4c6d-981f-ede9b2cf4d36</t>
  </si>
  <si>
    <t>cefc0230-0895-4d1c-a0fb-94ae3fcf0bd3</t>
  </si>
  <si>
    <t>df6bf251-d829-456a-b359-32690783430d</t>
  </si>
  <si>
    <t>f55e0d6a-ae08-4a54-b06b-c322d287780a</t>
  </si>
  <si>
    <t>cdce991a-87be-42b5-a5d1-49fd317dfa9d</t>
  </si>
  <si>
    <t>4b508690-9245-4b65-9768-d0d2c1326df3</t>
  </si>
  <si>
    <t>7dc5cb1c-8999-4438-8581-4064a32a2fa2</t>
  </si>
  <si>
    <t>e9f8d28c-d3a2-450e-a724-f018d67f0f39</t>
  </si>
  <si>
    <t>d0771e8d-6639-451d-a86f-f19c73ad3d0d</t>
  </si>
  <si>
    <t>3752eec4-446d-4bb1-a2ba-09cf44d42464</t>
  </si>
  <si>
    <t>d15cb74d-21be-404e-bbae-397763f541be</t>
  </si>
  <si>
    <t>dfb2ced6-d218-4a99-9069-4ec37dda0723</t>
  </si>
  <si>
    <t>75847106-5da8-4d51-a9fc-5fa65cef70e1</t>
  </si>
  <si>
    <t>3e83d514-eabc-4120-abf4-977af88aa6a4</t>
  </si>
  <si>
    <t>38a34296-ce7a-4711-86a2-2f4970854cf9</t>
  </si>
  <si>
    <t>62d80200-0685-4397-901c-8c8dcd2cd05b</t>
  </si>
  <si>
    <t>7d36de9a-4718-45c0-89f7-45a2c4cdfc80</t>
  </si>
  <si>
    <t>f633b0f0-917d-4909-afe7-ddd5a6c24c5d</t>
  </si>
  <si>
    <t>b3b4f26f-44c4-420a-939a-7fd1f2a4d812</t>
  </si>
  <si>
    <t>5e26408a-69ac-460b-9cb6-a54932b643bd</t>
  </si>
  <si>
    <t>f2a0aa6e-2cbb-46b3-acef-67aac45916a0</t>
  </si>
  <si>
    <t>153c2d27-2194-4d91-aa4d-25b3498e57d8</t>
  </si>
  <si>
    <t>6c91c122-9344-424e-9f8d-f9395fc1e5ea</t>
  </si>
  <si>
    <t>5e8a2b92-a183-4089-97aa-b3efc0f817a7</t>
  </si>
  <si>
    <t>ccf4642b-e979-42f5-bb8a-a473cb53d199</t>
  </si>
  <si>
    <t>f240b4f7-185f-4642-8a64-13027e6f428c</t>
  </si>
  <si>
    <t>2d5f1f41-046d-4d5e-8cc9-94f43aebd7d5</t>
  </si>
  <si>
    <t>61dca257-bc0f-41f3-8922-183b36a15dff</t>
  </si>
  <si>
    <t>72b4e4a6-0b5c-4f16-9c15-fda8891f8bb1</t>
  </si>
  <si>
    <t>5207bb2f-b5ac-4a9d-9f1b-ff611c363d97</t>
  </si>
  <si>
    <t>74d752f5-1d12-484b-a1bf-c5ab5fb03bd0</t>
  </si>
  <si>
    <t>7c1b6475-59e9-4a54-a3ff-c33d57870376</t>
  </si>
  <si>
    <t>271ffe32-71ae-40f9-abff-a723408f7e4c</t>
  </si>
  <si>
    <t>eb94cf89-be73-4309-b4cb-715554f3962e</t>
  </si>
  <si>
    <t>f6b8fc68-f092-4608-8a82-7e0792d77d40</t>
  </si>
  <si>
    <t>c8b46204-a8bf-4aef-90f6-6af78e4a5639</t>
  </si>
  <si>
    <t>90b229f9-0e5e-49d3-aa84-bc366af2adf9</t>
  </si>
  <si>
    <t>37ab6cc8-f33c-432e-8617-fd801176de9f</t>
  </si>
  <si>
    <t>2f8dbdd8-9350-4015-b962-eaba81df4ae8</t>
  </si>
  <si>
    <t>73221045-0d8f-4a55-b9a1-6fce731a6d5f</t>
  </si>
  <si>
    <t>73f66e4d-619f-4c2f-977c-88ce9e6e6c9d</t>
  </si>
  <si>
    <t>555e3329-bf58-48ef-8997-160f4713c183</t>
  </si>
  <si>
    <t>454da5ea-c62b-426b-873f-15f49e6c55dc</t>
  </si>
  <si>
    <t>df74f239-c283-4ae8-8355-3b67e8581844</t>
  </si>
  <si>
    <t>b3bbf353-05ff-438d-abb2-cc89dcbf195d</t>
  </si>
  <si>
    <t>7248ed0e-ce8e-4e3d-b6ff-f8ef5db09a63</t>
  </si>
  <si>
    <t>ebbbaff8-4604-48d7-a17b-a2c0d02ee19e</t>
  </si>
  <si>
    <t>d92dfcf5-0f67-4695-b2d5-605254e2d7b2</t>
  </si>
  <si>
    <t>3f3c33d0-5406-4520-b728-b6e10646774b</t>
  </si>
  <si>
    <t>5bb2c91a-6f0e-4801-93e6-7ca0555138cb</t>
  </si>
  <si>
    <t>891c3a4a-d3e8-4b24-9f07-94ef30fc6c3e</t>
  </si>
  <si>
    <t>25e4f489-6e1f-44c1-9b98-3837fb301535</t>
  </si>
  <si>
    <t>37364000-92f8-436e-8702-05ff6c3b72be</t>
  </si>
  <si>
    <t>032d9fbc-0c36-4025-896d-d7056c993b9f</t>
  </si>
  <si>
    <t>3547f6e6-5344-4e72-838e-c6e111d6a080</t>
  </si>
  <si>
    <t>a64e0d13-bac9-4e7b-93f3-5f59f2589bcd</t>
  </si>
  <si>
    <t>91be7e3f-7368-464c-909b-54a057df83a3</t>
  </si>
  <si>
    <t>6945fbf0-225f-4349-b96c-86f1bcd0c172</t>
  </si>
  <si>
    <t>046c313d-7824-41d6-8b98-5c32e33eff17</t>
  </si>
  <si>
    <t>2ec925ca-7417-43b2-8669-6d1300ef1b2b</t>
  </si>
  <si>
    <t>761718f9-137a-43a2-94fb-806c24351326</t>
  </si>
  <si>
    <t>be905b1d-e895-4595-aade-643db941f22e</t>
  </si>
  <si>
    <t>c1c47171-76ea-4087-9a4b-7ac640e32f3a</t>
  </si>
  <si>
    <t>5edbd78f-97c1-496d-8f20-fd796121c753</t>
  </si>
  <si>
    <t>35cd6aa0-2d84-4a92-91e2-0e09ada0cd5e</t>
  </si>
  <si>
    <t>e93ff7a3-295d-44e4-9a1f-466e9997c981</t>
  </si>
  <si>
    <t>ab2e3e14-c345-41a6-95fb-0801aaa8f1ae</t>
  </si>
  <si>
    <t>272e765d-13d5-4e13-a641-6e2955d7db99</t>
  </si>
  <si>
    <t>3d68fc25-f7b3-4a31-bf61-b9dc7f3bfcd0</t>
  </si>
  <si>
    <t>972733d2-ed18-4ca1-8e3e-f12372d76096</t>
  </si>
  <si>
    <t>d995546c-3243-4b3f-b4a0-05a9084e1558</t>
  </si>
  <si>
    <t>c2e4d34e-e251-4174-a8e4-da98636dfa9e</t>
  </si>
  <si>
    <t>c944ddd7-bfd6-427f-b092-d8875d146188</t>
  </si>
  <si>
    <t>9312ca38-70d4-4705-8269-538c57d9b772</t>
  </si>
  <si>
    <t>554ac404-80aa-4b1a-a91c-24875f9e4279</t>
  </si>
  <si>
    <t>671e40e0-4896-4a43-84ec-c0c1513f5abb</t>
  </si>
  <si>
    <t>33a4822c-08c3-49ff-a90d-22e05e3ecd0c</t>
  </si>
  <si>
    <t>d4a1152a-eb22-4f44-8083-a5229c181358</t>
  </si>
  <si>
    <t>a5b01bd2-5912-4c57-93ca-201f52e7d519</t>
  </si>
  <si>
    <t>d912ce3a-ca4c-480f-9c2c-1a3652a30c39</t>
  </si>
  <si>
    <t>359c24c2-4a32-4e6a-96b4-dc7baafd0f3d</t>
  </si>
  <si>
    <t>ab1eea1a-a1d8-4bc4-81aa-3cabf8d404ee</t>
  </si>
  <si>
    <t>245ab8f8-5c76-440b-8007-9b100c806f94</t>
  </si>
  <si>
    <t>b72f52af-19ab-477d-a5ae-0364956e94c8</t>
  </si>
  <si>
    <t>ca68b5a8-a8e2-42f6-9518-6a19c84c03b3</t>
  </si>
  <si>
    <t>f10d07a1-cab1-4233-9204-9c4b0af48b44</t>
  </si>
  <si>
    <t>2aac5c05-6d5e-49b6-8860-a731bd83585a</t>
  </si>
  <si>
    <t>9dbff2d7-6974-4b6c-8949-73a15f2e708d</t>
  </si>
  <si>
    <t>51a65867-cebe-418b-893b-aef79a838992</t>
  </si>
  <si>
    <t>7becfa04-9483-457c-94c3-186b69b0041d</t>
  </si>
  <si>
    <t>f3b6f06a-4341-4666-b76c-1405574edc23</t>
  </si>
  <si>
    <t>150cf844-7217-4466-b4ee-a5cc0cc5f14a</t>
  </si>
  <si>
    <t>b801d018-9ef7-40cc-a82a-05de49326d98</t>
  </si>
  <si>
    <t>d8ac3158-f54e-44a2-87e9-05eb50821369</t>
  </si>
  <si>
    <t>1328aa70-4e3c-46a7-b7a4-f89a95de16c4</t>
  </si>
  <si>
    <t>a4436440-08ed-480d-88d2-43062647f087</t>
  </si>
  <si>
    <t>ee671962-b5a1-48a8-ab4c-22522bc5573f</t>
  </si>
  <si>
    <t>0b1ccc00-042a-4f98-9a51-08a4ff9ade6e</t>
  </si>
  <si>
    <t>e4effb32-b32d-4ad8-948d-2ab49f22bc0d</t>
  </si>
  <si>
    <t>453046dd-8ce2-4096-9330-357b8bd95bf2</t>
  </si>
  <si>
    <t>7bd457ca-2756-4ba3-8828-4a85ba1aba06</t>
  </si>
  <si>
    <t>3de45162-8a9b-4776-843f-3c48d0885a2c</t>
  </si>
  <si>
    <t>1cbf74c7-8379-4598-b0d5-c1836622a5e5</t>
  </si>
  <si>
    <t>2e37e02c-e898-43f4-b8ff-4197a9a40fc8</t>
  </si>
  <si>
    <t>4432d14f-c511-42dd-8a12-cb7be314ac59</t>
  </si>
  <si>
    <t>80bbaf04-9f27-4664-8d85-7e2ee15098c9</t>
  </si>
  <si>
    <t>583edc47-dac4-48b3-b291-515d7cb29663</t>
  </si>
  <si>
    <t>849a8c6a-6717-4e05-ac6d-dd96e29cf83d</t>
  </si>
  <si>
    <t>4b827051-158e-47ca-bac1-bcf4b73035ff</t>
  </si>
  <si>
    <t>fdcd70a8-889a-4205-87df-6047bc4e0404</t>
  </si>
  <si>
    <t>6ed556c8-341b-4d71-be6f-db5e2da83fd4</t>
  </si>
  <si>
    <t>2751e212-656d-4dde-8356-4d5138a8e0bb</t>
  </si>
  <si>
    <t>8e279748-b473-4bb6-9786-22ca8da71bb8</t>
  </si>
  <si>
    <t>74eb7213-e6bd-4135-a7f2-80cc2cd0b334</t>
  </si>
  <si>
    <t>8091990a-62a9-415b-a24a-f8cfa9b6c962</t>
  </si>
  <si>
    <t>8c3d5b83-778d-47cb-ae82-c93d7e4c4f39</t>
  </si>
  <si>
    <t>4f6e36c3-8760-45b9-b7ec-d66d201f1cb1</t>
  </si>
  <si>
    <t>039ef97f-f368-4a20-bb32-38a1d2eca222</t>
  </si>
  <si>
    <t>9c6c723c-382f-4351-9b67-4eb513cee451</t>
  </si>
  <si>
    <t>7464f930-a482-433b-8115-34eba4c6c3c0</t>
  </si>
  <si>
    <t>2749d40e-3b90-45f6-b103-2f9a4e9d942b</t>
  </si>
  <si>
    <t>850ad82a-6fbc-429a-abb3-f81716bc0515</t>
  </si>
  <si>
    <t>5498bb4e-31e1-4c29-bb95-43c2d08cd39f</t>
  </si>
  <si>
    <t>c033c499-548e-47b3-bdbb-5a71bd90bf8a</t>
  </si>
  <si>
    <t>623a27d8-fc23-46d4-83c3-db5c480398f9</t>
  </si>
  <si>
    <t>9ba7e1d3-feee-495a-b461-df60d89c5b7f</t>
  </si>
  <si>
    <t>502f1153-8ddd-4551-bc58-7dbfbee0f7cd</t>
  </si>
  <si>
    <t>da938957-d6f6-4481-9339-c0b18562ff02</t>
  </si>
  <si>
    <t>c443ff98-55a4-4d48-8eaa-b45256ec68dd</t>
  </si>
  <si>
    <t>8ff10fd7-3dac-40aa-8744-590ddc9d615d</t>
  </si>
  <si>
    <t>41f5051e-5594-471a-b95e-e2ee5e69a800</t>
  </si>
  <si>
    <t>a4093afe-2b97-4314-96c7-980fd713282c</t>
  </si>
  <si>
    <t>f037050a-29f9-4301-adb4-bc478557595a</t>
  </si>
  <si>
    <t>a24c9f72-eaa6-464b-ab02-2f3be8f3ad00</t>
  </si>
  <si>
    <t>f311acc2-8f6b-411d-87aa-ca22da5c7110</t>
  </si>
  <si>
    <t>e9d40d98-7f8c-4acb-8d27-921c89101dfd</t>
  </si>
  <si>
    <t>e1af8030-dbcd-4c70-b5d2-dce28bef697c</t>
  </si>
  <si>
    <t>7ce2666b-65a3-4567-99e0-cb1e934068ec</t>
  </si>
  <si>
    <t>f4b96615-5471-455b-8729-28d527de31a0</t>
  </si>
  <si>
    <t>2a33d890-8e34-4215-a714-a468850125c3</t>
  </si>
  <si>
    <t>12b90345-cc9a-4062-a214-b5721621a6e9</t>
  </si>
  <si>
    <t>287ef3e9-2977-4a70-9e1b-34eaa99d4b0e</t>
  </si>
  <si>
    <t>6bd7b328-a502-4845-adb4-3aa3e781c6f0</t>
  </si>
  <si>
    <t>91b14c52-bfd1-4f69-9580-43eeb5d37dfc</t>
  </si>
  <si>
    <t>2fc6af45-8d64-4566-ac7d-9401fc2d7265</t>
  </si>
  <si>
    <t>3cafe5d3-d9ee-4f86-b86a-48aae7c60b37</t>
  </si>
  <si>
    <t>e00c210a-167c-4d7a-9f2b-fb505f3c1cc4</t>
  </si>
  <si>
    <t>903afe33-abcc-4c8c-87f9-eff13468c0fb</t>
  </si>
  <si>
    <t>e9d60ee0-a10b-4993-824b-d3d6edf4daf3</t>
  </si>
  <si>
    <t>7665e42f-f515-46e9-8a54-8fae8396f0a8</t>
  </si>
  <si>
    <t>084fdffd-3c10-46a2-8b1d-5de40f51b8d7</t>
  </si>
  <si>
    <t>05bb8597-f6ba-42b8-9382-deea43974baf</t>
  </si>
  <si>
    <t>b5a694e2-3551-4e24-9b51-d694754f9d93</t>
  </si>
  <si>
    <t>64332b8d-5b7f-420b-9d77-a8e04dc6504a</t>
  </si>
  <si>
    <t>54ee490d-6af0-48a9-ae8c-a40cb8af4067</t>
  </si>
  <si>
    <t>9da13dfc-676b-4b56-9bac-c870af79ec37</t>
  </si>
  <si>
    <t>375fa2d5-c261-44c2-af8a-5ddd778ce671</t>
  </si>
  <si>
    <t>0b3f40ce-eae8-4cbf-a672-5ce42e8a0167</t>
  </si>
  <si>
    <t>15e7ab61-801a-4900-930c-e2e9e87aa49b</t>
  </si>
  <si>
    <t>0ed2ddf1-8d0d-4ee8-8c57-f5244ebce318</t>
  </si>
  <si>
    <t>4b81139f-1935-443a-a5d5-17a2ec016ee1</t>
  </si>
  <si>
    <t>059cc7b3-a56a-441c-8baa-136f3ccc5974</t>
  </si>
  <si>
    <t>fa865652-fb54-4c69-9faf-3bd1c2687fb4</t>
  </si>
  <si>
    <t>b792509b-4146-4e3b-ad0d-1fd75dbbfb0c</t>
  </si>
  <si>
    <t>04551329-605a-42e7-a402-27a0982cb848</t>
  </si>
  <si>
    <t>eb701f7d-a7b3-4789-82a8-073a54efc032</t>
  </si>
  <si>
    <t>78303b8f-57b0-464c-907e-05c61314126f</t>
  </si>
  <si>
    <t>7416817c-eef5-4421-ba49-52569b3b200d</t>
  </si>
  <si>
    <t>6594840e-048a-4fa3-ab19-d4b6d26bee78</t>
  </si>
  <si>
    <t>b1cec115-154a-4d6b-ac34-c20637996d34</t>
  </si>
  <si>
    <t>f7c34d71-27d0-41ce-81dc-e627bfe366e2</t>
  </si>
  <si>
    <t>a83275a3-46b4-4360-be4d-91bfa9a08633</t>
  </si>
  <si>
    <t>3139b6e1-b7db-4ee3-8114-dc745f5b41c1</t>
  </si>
  <si>
    <t>48cb99b9-26e7-44ca-a666-76b4f410ee98</t>
  </si>
  <si>
    <t>f96f27dc-ec74-4e49-9527-51833c8fa84c</t>
  </si>
  <si>
    <t>db8e69d9-ca79-4dfb-9209-479878785ec3</t>
  </si>
  <si>
    <t>1a7114a3-85d6-4f5f-beec-fb66841491a2</t>
  </si>
  <si>
    <t>06fd8156-910f-4623-861f-7d11a73d8204</t>
  </si>
  <si>
    <t>b8af0c27-3e63-4109-b2a4-5a0a2b8758e7</t>
  </si>
  <si>
    <t>de130a42-a5f3-48f8-a023-b0fe9dc8dc78</t>
  </si>
  <si>
    <t>e0e52c2f-a221-4ea6-a102-980ad2ee5f70</t>
  </si>
  <si>
    <t>b1efaeef-51b1-49a6-93dc-c90c3394f178</t>
  </si>
  <si>
    <t>e3cfce92-15e9-4289-abf3-a1ef3ef49678</t>
  </si>
  <si>
    <t>afd782fd-bbca-40e7-9015-84666709fb3a</t>
  </si>
  <si>
    <t>4b84461a-85c3-40a2-a63c-14ed348000e6</t>
  </si>
  <si>
    <t>7945e630-dbee-4e2f-802f-53055d69ed91</t>
  </si>
  <si>
    <t>0c2a6806-24d2-4480-a1c4-3c316eafe32c</t>
  </si>
  <si>
    <t>f5adb2b4-a53a-49d2-8469-8e59a0beb40e</t>
  </si>
  <si>
    <t>a6f49157-62a5-456d-b483-31ef343a20da</t>
  </si>
  <si>
    <t>e1cd20bb-20aa-4230-8683-a514a391182c</t>
  </si>
  <si>
    <t>580cab36-12df-4834-ad16-0940d8793815</t>
  </si>
  <si>
    <t>75925c18-fc2b-4892-bc38-aecbdee4059e</t>
  </si>
  <si>
    <t>ce140d20-1ab4-4b69-9d35-be0895f1ab58</t>
  </si>
  <si>
    <t>7c17ae14-6e55-44b4-a695-6723acf918f2</t>
  </si>
  <si>
    <t>59061318-da66-4bcc-bcfa-8cc26d8ba9d4</t>
  </si>
  <si>
    <t>d4c24771-f0ce-486c-a895-970b694b3147</t>
  </si>
  <si>
    <t>ae269eff-8088-4a3a-9b9a-ae82677db669</t>
  </si>
  <si>
    <t>2acc2f2d-aa71-44c6-bee2-068fc054ea68</t>
  </si>
  <si>
    <t>3f4f8615-7c85-42fc-98b6-6f9b0d194a84</t>
  </si>
  <si>
    <t>9cf37c6f-3dcd-48dc-9d98-b1b80912c1de</t>
  </si>
  <si>
    <t>e79f3a48-b504-4dbd-884c-38e69584611d</t>
  </si>
  <si>
    <t>913178ca-7d54-4758-a268-cdf9a6770bef</t>
  </si>
  <si>
    <t>c7e63dfc-47ef-48dc-a768-6f90c8b7a433</t>
  </si>
  <si>
    <t>2dd09938-d500-406e-b451-59bfb9b8ed74</t>
  </si>
  <si>
    <t>5ff65fbf-a0f6-409b-8d9a-b533cd8f404f</t>
  </si>
  <si>
    <t>4f05af54-75f2-4957-904f-eb2dd4d148b1</t>
  </si>
  <si>
    <t>134cc951-1b0c-41db-b62d-1bf36b0ad459</t>
  </si>
  <si>
    <t>7472c40d-16cb-4243-b242-5a5f23329390</t>
  </si>
  <si>
    <t>e0533c40-bf55-434a-8320-608db6330819</t>
  </si>
  <si>
    <t>e50c6cc6-5542-48c6-a22d-43981f6f7f6c</t>
  </si>
  <si>
    <t>edfe5ec2-99d6-428d-bc9c-3f59b7a08e1a</t>
  </si>
  <si>
    <t>b3d41e09-71ec-47ab-bd22-ffb1a4bc79a8</t>
  </si>
  <si>
    <t>eeea4e0c-f319-459b-a7ee-e38e9cf3b8df</t>
  </si>
  <si>
    <t>778889e8-b624-4400-94ab-ec238a9e7901</t>
  </si>
  <si>
    <t>d14defb6-aaf0-4c18-ba48-2d468552b8d7</t>
  </si>
  <si>
    <t>a73a06c0-546f-4fb3-8870-611ccfefe96a</t>
  </si>
  <si>
    <t>a2f9e4c4-b099-4c93-abab-75308585da17</t>
  </si>
  <si>
    <t>991c1363-3d7a-4b97-bf51-10e09dabd493</t>
  </si>
  <si>
    <t>ef05eb9d-c91d-46d9-bfcf-64daec2dd832</t>
  </si>
  <si>
    <t>2c70c5e0-a959-4f4c-b053-7b0856d55e76</t>
  </si>
  <si>
    <t>b758a401-1c7a-4ef7-b26f-2a54c3e74a93</t>
  </si>
  <si>
    <t>5cfe73b4-51b9-4bc1-b424-e90bafabf57a</t>
  </si>
  <si>
    <t>ec8613ab-3fbf-4c95-a5ce-f925ad79b5d0</t>
  </si>
  <si>
    <t>5718eff3-3a2e-44f3-8f17-14e36ecb4484</t>
  </si>
  <si>
    <t>9de6d84f-b7d5-474e-9def-7bae502731e3</t>
  </si>
  <si>
    <t>2d402678-3422-4c7f-93ca-67c471c0592f</t>
  </si>
  <si>
    <t>596e039c-243e-446f-9ddf-6f99c0ef3ce6</t>
  </si>
  <si>
    <t>16882d8d-b176-4b48-9392-5889a453a5e8</t>
  </si>
  <si>
    <t>5a434cc7-8f49-4687-a25d-674abd55ff15</t>
  </si>
  <si>
    <t>2915a8fc-9c37-4955-abe3-c0ffa0beef98</t>
  </si>
  <si>
    <t>998a0dbe-eca1-4d49-9583-639e05238e59</t>
  </si>
  <si>
    <t>7fb62085-02e1-4631-b36c-3073cb7c5858</t>
  </si>
  <si>
    <t>d517abd5-a046-4bd7-8e5a-55da3af37f18</t>
  </si>
  <si>
    <t>462fc8c0-b26a-4178-aa4c-916d451c5ffd</t>
  </si>
  <si>
    <t>5a4cd2a8-01e6-4d21-9e48-72cc2a6f8072</t>
  </si>
  <si>
    <t>d423bec4-7a90-47e3-bcc8-1e31fb1e859a</t>
  </si>
  <si>
    <t>733df9cc-8cb9-4e7a-94bb-e2d3a67479bb</t>
  </si>
  <si>
    <t>efffd20e-0775-4d17-844a-7a384772346b</t>
  </si>
  <si>
    <t>b525768c-d6b4-487b-89b8-9e571fb209e6</t>
  </si>
  <si>
    <t>3c57f668-8276-4585-bb49-54fe95485958</t>
  </si>
  <si>
    <t>7ca3e369-48ba-409f-a4d3-4903434ad660</t>
  </si>
  <si>
    <t>68c35515-8bc7-4013-80db-cd58f776f065</t>
  </si>
  <si>
    <t>e1ba1370-b1d9-4108-a8b1-971e88803251</t>
  </si>
  <si>
    <t>91be7e3c-a351-4a44-8e3d-427d045b49f9</t>
  </si>
  <si>
    <t>f1da92ca-2037-4cbd-9b9f-82db488d29fc</t>
  </si>
  <si>
    <t>180ba999-7aa6-413b-81b8-7e1e97672fca</t>
  </si>
  <si>
    <t>58b2ec27-6ed6-428c-abac-f1f1ff1c60f7</t>
  </si>
  <si>
    <t>aa82a599-8194-4f1d-8357-f44ba9c2af2d</t>
  </si>
  <si>
    <t>7622d4aa-99aa-4eb8-87c9-e4f26b1d9059</t>
  </si>
  <si>
    <t>aaa0dc18-e29f-4cf5-b070-235114e7f6c3</t>
  </si>
  <si>
    <t>5597f741-12a1-43f9-be7f-a79f6165645b</t>
  </si>
  <si>
    <t>1fdd73b9-c353-4d42-902c-0dfec00f1299</t>
  </si>
  <si>
    <t>5f34b717-0a13-402d-8564-388b63127bea</t>
  </si>
  <si>
    <t>08b54359-e2ba-4155-807a-f0f4c19ad0e3</t>
  </si>
  <si>
    <t>b98a2fbe-0ff0-4c18-ad6b-7ce23868cd9c</t>
  </si>
  <si>
    <t>b5cc317e-3cd2-46c7-bc66-8ec774aaa5ef</t>
  </si>
  <si>
    <t>7c56bb89-2129-4a89-abdd-f8dcffe31b01</t>
  </si>
  <si>
    <t>f73e3a32-80dd-4bb1-9d10-c5642649983c</t>
  </si>
  <si>
    <t>3b8d1190-9f96-4618-94c1-22726252b5f4</t>
  </si>
  <si>
    <t>fd2e5c4a-8291-4870-9200-046f084ca7f0</t>
  </si>
  <si>
    <t>b7c14a71-af29-4726-90f3-2497579befe9</t>
  </si>
  <si>
    <t>7cc8537a-f97b-423f-a787-ad991c788b66</t>
  </si>
  <si>
    <t>142efb50-70c5-4c6e-ace5-c0aff60b03bb</t>
  </si>
  <si>
    <t>004936aa-fb2c-402f-9738-676ca131575a</t>
  </si>
  <si>
    <t>1bcca47c-3b0c-41a8-98bd-472756e67707</t>
  </si>
  <si>
    <t>aa6053c9-6324-4b25-8f32-e81665474bb9</t>
  </si>
  <si>
    <t>d8b704ef-e2d7-45b6-9f39-ae58a9493e9c</t>
  </si>
  <si>
    <t>3882c19c-b94a-4eb0-a138-21e2a58c1a9c</t>
  </si>
  <si>
    <t>453baf30-4150-49cc-99d7-a80a5c9d1611</t>
  </si>
  <si>
    <t>4c699b0b-80e5-455d-a89f-0474cad72a8b</t>
  </si>
  <si>
    <t>52914242-b2e6-4e5b-90ff-8288d69d786f</t>
  </si>
  <si>
    <t>935fc3e8-f459-401a-a82e-096b72391031</t>
  </si>
  <si>
    <t>9658bd73-92a3-4b90-8fd4-c83f2f0093c9</t>
  </si>
  <si>
    <t>0341ed07-773d-440a-a3c9-51464586f794</t>
  </si>
  <si>
    <t>02381a5f-1110-4089-930c-37551079a9d5</t>
  </si>
  <si>
    <t>50565be2-3947-4f3b-8251-37f3c881a2c2</t>
  </si>
  <si>
    <t>e19a8df1-44a2-4e24-9dda-5a85b80a1077</t>
  </si>
  <si>
    <t>d840563c-de72-4715-a202-6cd77f3cf25d</t>
  </si>
  <si>
    <t>c24e45ff-b07b-4a0f-8588-ef660cccfe33</t>
  </si>
  <si>
    <t>4fb20240-68e7-430e-be8a-ea217189b3e4</t>
  </si>
  <si>
    <t>e272a0f2-de69-4949-8541-0cecfb3223f2</t>
  </si>
  <si>
    <t>552f8f14-4718-4569-912b-8e4844fed9b2</t>
  </si>
  <si>
    <t>6298ccfc-1a74-429f-b29c-46bebc5600b8</t>
  </si>
  <si>
    <t>f1b9d0de-86b8-4828-967d-ecb120dbc10c</t>
  </si>
  <si>
    <t>0a1fc16f-1a26-4eb4-ad83-e6a15b2bf633</t>
  </si>
  <si>
    <t>fe99109f-6d1e-48d7-aad4-b9c4198cc0ab</t>
  </si>
  <si>
    <t>d9202441-5dc5-460f-9eb9-97b82c31d6a2</t>
  </si>
  <si>
    <t>8a5e2acb-3a37-451f-afd4-1ff026c19ac0</t>
  </si>
  <si>
    <t>91f4e276-4949-42cd-8886-5d5d61aaf9fe</t>
  </si>
  <si>
    <t>2b4a3283-e883-46cf-ab6b-abe6d3f72f10</t>
  </si>
  <si>
    <t>199a1d58-e16a-4345-bb02-5d5e5d130bf7</t>
  </si>
  <si>
    <t>65d9259e-c53d-4de9-ae92-f21f2b1335e9</t>
  </si>
  <si>
    <t>878fb2eb-29bb-48b5-a8ef-9439f8d29617</t>
  </si>
  <si>
    <t>eed136ac-7938-4484-85a4-f95eec45c457</t>
  </si>
  <si>
    <t>696633dd-a974-4447-afbd-231f9b80d794</t>
  </si>
  <si>
    <t>f3b68ce0-1dcf-4b7a-9368-0f05243c61ef</t>
  </si>
  <si>
    <t>3e68659a-da5e-4598-bb0e-e6fdd7e2c40c</t>
  </si>
  <si>
    <t>23d37d7a-adf9-4686-a75c-a64b35dd5cde</t>
  </si>
  <si>
    <t>fc366a24-5513-4710-bc95-57d9ac3a11eb</t>
  </si>
  <si>
    <t>6911ca2e-1d47-429a-84e0-1c253246ef7f</t>
  </si>
  <si>
    <t>e832f1e9-d90e-4a1f-ae6d-88a67621919f</t>
  </si>
  <si>
    <t>ab3b0a57-5747-4486-8e54-9790ac8d9e7f</t>
  </si>
  <si>
    <t>67293909-d6be-4427-8377-d38bf870eddf</t>
  </si>
  <si>
    <t>3eb8edec-4790-4347-86a2-244207e5a5e5</t>
  </si>
  <si>
    <t>88bda678-95a0-4391-a66f-9c77f87b84b3</t>
  </si>
  <si>
    <t>9bd6aa1a-75c1-4bd5-a69e-477a2e5e5c27</t>
  </si>
  <si>
    <t>61cefa46-9e5d-4f2f-9ca9-dfe205260a43</t>
  </si>
  <si>
    <t>9baa9386-84c0-44f1-ad20-1f6e9403de0f</t>
  </si>
  <si>
    <t>71b9b623-e915-4c4e-83ca-ac77d20697f7</t>
  </si>
  <si>
    <t>e3ff9782-a87c-4ffd-94fe-da494d5cb737</t>
  </si>
  <si>
    <t>5feada19-0fad-431f-9e9f-c1096c194598</t>
  </si>
  <si>
    <t>582ba21c-bf0f-41ed-a66d-abaf74155427</t>
  </si>
  <si>
    <t>57e783bb-af90-48b4-9d0a-ac0e900518e5</t>
  </si>
  <si>
    <t>e5cb97e4-4d7b-4b00-85c1-5a2337d512b6</t>
  </si>
  <si>
    <t>250ca5ed-b759-4cdc-b5fd-ad111b2c10c2</t>
  </si>
  <si>
    <t>76fc6820-0871-461a-9d3a-c11d4aa3f557</t>
  </si>
  <si>
    <t>8ec22b8d-0e4e-433b-92bc-29495f0b8680</t>
  </si>
  <si>
    <t>47f70e45-5b0c-4789-b9ed-10aec14125dc</t>
  </si>
  <si>
    <t>3aff1e71-d407-471d-aa41-4847a4464aa4</t>
  </si>
  <si>
    <t>5ff90153-723d-4317-8a2c-df87fa88845d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</si>
</sst>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:mm:ss"/>
  </numFmts>
  <fonts count="4">
    <font>
      <sz val="10.0"/>
      <color rgb="FF000000"/>
      <name val="Arial"/>
    </font>
    <font/>
    <font>
      <b/>
    </font>
    <font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8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1" xfId="0" applyAlignment="1" applyFont="1" applyNumberFormat="1">
      <alignment readingOrder="0"/>
    </xf>
    <xf borderId="0" fillId="0" fontId="2" numFmtId="0" xfId="0" applyAlignment="1" applyFont="1">
      <alignment horizontal="left" readingOrder="0"/>
    </xf>
    <xf borderId="0" fillId="0" fontId="2" numFmtId="0" xfId="0" applyAlignment="1" applyFont="1">
      <alignment horizontal="left"/>
    </xf>
    <xf borderId="0" fillId="0" fontId="3" numFmtId="0" xfId="0" applyAlignment="1" applyFont="1">
      <alignment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>
      <c r="A2" s="1">
        <v>0.0</v>
      </c>
      <c r="B2" s="1" t="s">
        <v>12</v>
      </c>
      <c r="C2" s="1" t="s">
        <v>13</v>
      </c>
      <c r="D2" s="1" t="s">
        <v>14</v>
      </c>
      <c r="E2" s="1" t="s">
        <v>15</v>
      </c>
      <c r="F2" s="1" t="s">
        <v>16</v>
      </c>
      <c r="G2" s="1" t="s">
        <v>17</v>
      </c>
      <c r="H2" s="1">
        <v>45.0</v>
      </c>
      <c r="I2" s="3">
        <v>43805.291666666664</v>
      </c>
      <c r="J2" s="1">
        <v>2.82625190311102</v>
      </c>
      <c r="K2" s="1" t="s">
        <v>18</v>
      </c>
      <c r="M2" s="3">
        <v>43805.33757931713</v>
      </c>
      <c r="O2">
        <f>IFERROR(__xludf.DUMMYFUNCTION("COUNTUNIQUE(D2:D18330)"),1129.0)</f>
        <v>1129</v>
      </c>
    </row>
    <row r="3">
      <c r="A3" s="1">
        <v>1.0</v>
      </c>
      <c r="B3" s="1" t="s">
        <v>19</v>
      </c>
      <c r="C3" s="1" t="s">
        <v>20</v>
      </c>
      <c r="D3" s="1" t="s">
        <v>21</v>
      </c>
      <c r="E3" s="1" t="s">
        <v>22</v>
      </c>
      <c r="F3" s="1" t="s">
        <v>23</v>
      </c>
      <c r="G3" s="1" t="s">
        <v>17</v>
      </c>
      <c r="H3" s="1">
        <v>45.0</v>
      </c>
      <c r="I3" s="3">
        <v>43893.3125</v>
      </c>
      <c r="J3" s="1">
        <v>1.24117503412491</v>
      </c>
      <c r="K3" s="1" t="s">
        <v>24</v>
      </c>
      <c r="M3" s="3">
        <v>43893.34875276621</v>
      </c>
    </row>
    <row r="4">
      <c r="A4" s="1">
        <v>2.0</v>
      </c>
      <c r="B4" s="1" t="s">
        <v>25</v>
      </c>
      <c r="C4" s="1" t="s">
        <v>26</v>
      </c>
      <c r="D4" s="1" t="s">
        <v>27</v>
      </c>
      <c r="E4" s="1" t="s">
        <v>28</v>
      </c>
      <c r="F4" s="1" t="s">
        <v>29</v>
      </c>
      <c r="G4" s="1" t="s">
        <v>17</v>
      </c>
      <c r="H4" s="1">
        <v>45.0</v>
      </c>
      <c r="I4" s="3">
        <v>44124.270833333336</v>
      </c>
      <c r="J4" s="1">
        <v>2.56267354296038</v>
      </c>
      <c r="K4" s="1" t="s">
        <v>18</v>
      </c>
      <c r="M4" s="3">
        <v>44124.30195767361</v>
      </c>
    </row>
    <row r="5">
      <c r="A5" s="1">
        <v>3.0</v>
      </c>
      <c r="B5" s="1" t="s">
        <v>30</v>
      </c>
      <c r="C5" s="1" t="s">
        <v>31</v>
      </c>
      <c r="D5" s="1" t="s">
        <v>32</v>
      </c>
      <c r="E5" s="1" t="s">
        <v>33</v>
      </c>
      <c r="F5" s="1" t="s">
        <v>34</v>
      </c>
      <c r="G5" s="1" t="s">
        <v>35</v>
      </c>
      <c r="H5" s="1">
        <v>45.0</v>
      </c>
      <c r="I5" s="3">
        <v>43787.416666666664</v>
      </c>
      <c r="J5" s="1">
        <v>4.3479197693364</v>
      </c>
      <c r="K5" s="1" t="s">
        <v>24</v>
      </c>
      <c r="M5" s="3">
        <v>43787.3885869213</v>
      </c>
    </row>
    <row r="6">
      <c r="A6" s="1">
        <v>4.0</v>
      </c>
      <c r="B6" s="1" t="s">
        <v>25</v>
      </c>
      <c r="C6" s="1" t="s">
        <v>36</v>
      </c>
      <c r="D6" s="1" t="s">
        <v>37</v>
      </c>
      <c r="E6" s="1" t="s">
        <v>38</v>
      </c>
      <c r="F6" s="1" t="s">
        <v>29</v>
      </c>
      <c r="G6" s="1" t="s">
        <v>39</v>
      </c>
      <c r="H6" s="1">
        <v>45.0</v>
      </c>
      <c r="I6" s="3">
        <v>44196.3125</v>
      </c>
      <c r="J6" s="1">
        <v>2.73496526358534</v>
      </c>
      <c r="K6" s="1" t="s">
        <v>18</v>
      </c>
      <c r="M6" s="3">
        <v>44196.34929827546</v>
      </c>
    </row>
    <row r="7">
      <c r="A7" s="1">
        <v>5.0</v>
      </c>
      <c r="B7" s="1" t="s">
        <v>40</v>
      </c>
      <c r="C7" s="1" t="s">
        <v>41</v>
      </c>
      <c r="D7" s="1" t="s">
        <v>42</v>
      </c>
      <c r="E7" s="1" t="s">
        <v>43</v>
      </c>
      <c r="F7" s="1" t="s">
        <v>44</v>
      </c>
      <c r="G7" s="1" t="s">
        <v>45</v>
      </c>
      <c r="H7" s="1">
        <v>45.0</v>
      </c>
      <c r="I7" s="3">
        <v>44154.88455362269</v>
      </c>
      <c r="J7" s="1">
        <v>1.82895937346759</v>
      </c>
      <c r="K7" s="1" t="s">
        <v>46</v>
      </c>
      <c r="L7" s="1" t="s">
        <v>47</v>
      </c>
      <c r="M7" s="3">
        <v>44154.90016481481</v>
      </c>
    </row>
    <row r="8">
      <c r="A8" s="1">
        <v>6.0</v>
      </c>
      <c r="B8" s="1" t="s">
        <v>12</v>
      </c>
      <c r="C8" s="1" t="s">
        <v>48</v>
      </c>
      <c r="D8" s="1" t="s">
        <v>49</v>
      </c>
      <c r="E8" s="1" t="s">
        <v>50</v>
      </c>
      <c r="F8" s="1" t="s">
        <v>16</v>
      </c>
      <c r="G8" s="1" t="s">
        <v>35</v>
      </c>
      <c r="H8" s="1">
        <v>45.0</v>
      </c>
      <c r="I8" s="3">
        <v>44245.291666666664</v>
      </c>
      <c r="J8" s="1">
        <v>1.34037431721803</v>
      </c>
      <c r="K8" s="1" t="s">
        <v>18</v>
      </c>
      <c r="M8" s="3">
        <v>44245.30952462963</v>
      </c>
    </row>
    <row r="9">
      <c r="A9" s="1">
        <v>7.0</v>
      </c>
      <c r="B9" s="1" t="s">
        <v>51</v>
      </c>
      <c r="C9" s="1" t="s">
        <v>52</v>
      </c>
      <c r="D9" s="1" t="s">
        <v>53</v>
      </c>
      <c r="E9" s="1" t="s">
        <v>54</v>
      </c>
      <c r="F9" s="1" t="s">
        <v>55</v>
      </c>
      <c r="G9" s="1" t="s">
        <v>17</v>
      </c>
      <c r="H9" s="1">
        <v>45.0</v>
      </c>
      <c r="I9" s="3">
        <v>43865.291666666664</v>
      </c>
      <c r="J9" s="1">
        <v>2.17085478342661</v>
      </c>
      <c r="K9" s="1" t="s">
        <v>56</v>
      </c>
      <c r="M9" s="3">
        <v>43865.415263738425</v>
      </c>
    </row>
    <row r="10">
      <c r="A10" s="1">
        <v>8.0</v>
      </c>
      <c r="B10" s="1" t="s">
        <v>57</v>
      </c>
      <c r="C10" s="1" t="s">
        <v>58</v>
      </c>
      <c r="D10" s="1" t="s">
        <v>59</v>
      </c>
      <c r="E10" s="1" t="s">
        <v>60</v>
      </c>
      <c r="F10" s="1" t="s">
        <v>61</v>
      </c>
      <c r="G10" s="1" t="s">
        <v>17</v>
      </c>
      <c r="H10" s="1">
        <v>45.0</v>
      </c>
      <c r="I10" s="3">
        <v>43874.25</v>
      </c>
      <c r="J10" s="1">
        <v>1.43980663697321</v>
      </c>
      <c r="K10" s="1" t="s">
        <v>62</v>
      </c>
      <c r="M10" s="3">
        <v>43874.28147125</v>
      </c>
    </row>
    <row r="11">
      <c r="A11" s="1">
        <v>9.0</v>
      </c>
      <c r="B11" s="1" t="s">
        <v>63</v>
      </c>
      <c r="C11" s="1" t="s">
        <v>64</v>
      </c>
      <c r="D11" s="1" t="s">
        <v>65</v>
      </c>
      <c r="E11" s="1" t="s">
        <v>66</v>
      </c>
      <c r="F11" s="1" t="s">
        <v>67</v>
      </c>
      <c r="G11" s="1" t="s">
        <v>17</v>
      </c>
      <c r="H11" s="1">
        <v>45.0</v>
      </c>
      <c r="I11" s="3">
        <v>44209.270833333336</v>
      </c>
      <c r="J11" s="1">
        <v>2.41623230964938</v>
      </c>
      <c r="K11" s="1" t="s">
        <v>24</v>
      </c>
      <c r="M11" s="3">
        <v>44209.28723782407</v>
      </c>
    </row>
    <row r="12">
      <c r="A12" s="1">
        <v>10.0</v>
      </c>
      <c r="B12" s="1" t="s">
        <v>68</v>
      </c>
      <c r="C12" s="1" t="s">
        <v>69</v>
      </c>
      <c r="D12" s="1" t="s">
        <v>70</v>
      </c>
      <c r="E12" s="1" t="s">
        <v>71</v>
      </c>
      <c r="F12" s="1" t="s">
        <v>72</v>
      </c>
      <c r="G12" s="1" t="s">
        <v>39</v>
      </c>
      <c r="H12" s="1">
        <v>45.0</v>
      </c>
      <c r="I12" s="3">
        <v>43889.708333333336</v>
      </c>
      <c r="J12" s="1">
        <v>1.62184531201045</v>
      </c>
      <c r="K12" s="1" t="s">
        <v>24</v>
      </c>
      <c r="M12" s="3">
        <v>43889.73610252315</v>
      </c>
    </row>
    <row r="13">
      <c r="A13" s="1">
        <v>11.0</v>
      </c>
      <c r="B13" s="1" t="s">
        <v>73</v>
      </c>
      <c r="C13" s="1" t="s">
        <v>74</v>
      </c>
      <c r="D13" s="1" t="s">
        <v>75</v>
      </c>
      <c r="E13" s="1" t="s">
        <v>76</v>
      </c>
      <c r="F13" s="1" t="s">
        <v>77</v>
      </c>
      <c r="G13" s="1" t="s">
        <v>39</v>
      </c>
      <c r="H13" s="1">
        <v>45.0</v>
      </c>
      <c r="I13" s="3">
        <v>43506.291666666664</v>
      </c>
      <c r="J13" s="1">
        <v>1.48508982663819</v>
      </c>
      <c r="K13" s="1" t="s">
        <v>24</v>
      </c>
      <c r="M13" s="3">
        <v>43506.35030932871</v>
      </c>
    </row>
    <row r="14">
      <c r="A14" s="1">
        <v>12.0</v>
      </c>
      <c r="B14" s="1" t="s">
        <v>78</v>
      </c>
      <c r="C14" s="1" t="s">
        <v>79</v>
      </c>
      <c r="D14" s="1" t="s">
        <v>80</v>
      </c>
      <c r="E14" s="1" t="s">
        <v>81</v>
      </c>
      <c r="F14" s="1" t="s">
        <v>82</v>
      </c>
      <c r="G14" s="1" t="s">
        <v>17</v>
      </c>
      <c r="H14" s="1">
        <v>45.0</v>
      </c>
      <c r="I14" s="3">
        <v>43860.5</v>
      </c>
      <c r="J14" s="1">
        <v>0.662204442825671</v>
      </c>
      <c r="K14" s="1" t="s">
        <v>83</v>
      </c>
      <c r="M14" s="3">
        <v>43860.578081099535</v>
      </c>
    </row>
    <row r="15">
      <c r="A15" s="1">
        <v>13.0</v>
      </c>
      <c r="B15" s="1" t="s">
        <v>84</v>
      </c>
      <c r="C15" s="1" t="s">
        <v>85</v>
      </c>
      <c r="D15" s="1" t="s">
        <v>86</v>
      </c>
      <c r="E15" s="1" t="s">
        <v>87</v>
      </c>
      <c r="F15" s="1" t="s">
        <v>88</v>
      </c>
      <c r="G15" s="1" t="s">
        <v>89</v>
      </c>
      <c r="H15" s="1">
        <v>45.0</v>
      </c>
      <c r="I15" s="3">
        <v>44026.76452192129</v>
      </c>
      <c r="J15" s="1">
        <v>0.422133831146593</v>
      </c>
      <c r="K15" s="1" t="s">
        <v>83</v>
      </c>
      <c r="L15" s="1" t="s">
        <v>90</v>
      </c>
      <c r="M15" s="3">
        <v>44026.78707946759</v>
      </c>
    </row>
    <row r="16">
      <c r="A16" s="1">
        <v>14.0</v>
      </c>
      <c r="B16" s="1" t="s">
        <v>91</v>
      </c>
      <c r="C16" s="1" t="s">
        <v>92</v>
      </c>
      <c r="D16" s="1" t="s">
        <v>93</v>
      </c>
      <c r="E16" s="1" t="s">
        <v>94</v>
      </c>
      <c r="F16" s="1" t="s">
        <v>95</v>
      </c>
      <c r="G16" s="1" t="s">
        <v>89</v>
      </c>
      <c r="H16" s="1">
        <v>45.0</v>
      </c>
      <c r="I16" s="3">
        <v>44165.51338275463</v>
      </c>
      <c r="J16" s="1">
        <v>2.4837433460525</v>
      </c>
      <c r="K16" s="1" t="s">
        <v>24</v>
      </c>
      <c r="L16" s="1" t="s">
        <v>96</v>
      </c>
      <c r="M16" s="3">
        <v>44165.55381443287</v>
      </c>
    </row>
    <row r="17">
      <c r="A17" s="1">
        <v>15.0</v>
      </c>
      <c r="B17" s="1" t="s">
        <v>97</v>
      </c>
      <c r="C17" s="1" t="s">
        <v>98</v>
      </c>
      <c r="D17" s="1" t="s">
        <v>99</v>
      </c>
      <c r="E17" s="1" t="s">
        <v>100</v>
      </c>
      <c r="F17" s="1" t="s">
        <v>101</v>
      </c>
      <c r="G17" s="1" t="s">
        <v>39</v>
      </c>
      <c r="H17" s="1">
        <v>45.0</v>
      </c>
      <c r="I17" s="3">
        <v>44188.427083333336</v>
      </c>
      <c r="J17" s="1">
        <v>10.5465129015509</v>
      </c>
      <c r="K17" s="1" t="s">
        <v>24</v>
      </c>
      <c r="M17" s="3">
        <v>44188.461897546294</v>
      </c>
    </row>
    <row r="18">
      <c r="A18" s="1">
        <v>16.0</v>
      </c>
      <c r="B18" s="1" t="s">
        <v>25</v>
      </c>
      <c r="C18" s="1" t="s">
        <v>102</v>
      </c>
      <c r="D18" s="1" t="s">
        <v>103</v>
      </c>
      <c r="E18" s="1" t="s">
        <v>104</v>
      </c>
      <c r="F18" s="1" t="s">
        <v>29</v>
      </c>
      <c r="G18" s="1" t="s">
        <v>17</v>
      </c>
      <c r="H18" s="1">
        <v>45.0</v>
      </c>
      <c r="I18" s="3">
        <v>44075.25</v>
      </c>
      <c r="J18" s="1">
        <v>2.32975654034954</v>
      </c>
      <c r="K18" s="1" t="s">
        <v>18</v>
      </c>
      <c r="M18" s="3">
        <v>44075.27858023148</v>
      </c>
    </row>
    <row r="19">
      <c r="A19" s="1">
        <v>17.0</v>
      </c>
      <c r="B19" s="1" t="s">
        <v>68</v>
      </c>
      <c r="C19" s="1" t="s">
        <v>105</v>
      </c>
      <c r="D19" s="1" t="s">
        <v>106</v>
      </c>
      <c r="E19" s="1" t="s">
        <v>107</v>
      </c>
      <c r="F19" s="1" t="s">
        <v>72</v>
      </c>
      <c r="G19" s="1" t="s">
        <v>39</v>
      </c>
      <c r="H19" s="1">
        <v>45.0</v>
      </c>
      <c r="I19" s="3">
        <v>43590.666666666664</v>
      </c>
      <c r="J19" s="1">
        <v>1.4393367005506</v>
      </c>
      <c r="K19" s="1" t="s">
        <v>24</v>
      </c>
      <c r="M19" s="3">
        <v>43590.701123148145</v>
      </c>
    </row>
    <row r="20">
      <c r="A20" s="1">
        <v>18.0</v>
      </c>
      <c r="B20" s="1" t="s">
        <v>108</v>
      </c>
      <c r="C20" s="1" t="s">
        <v>109</v>
      </c>
      <c r="D20" s="1" t="s">
        <v>110</v>
      </c>
      <c r="E20" s="1" t="s">
        <v>111</v>
      </c>
      <c r="F20" s="1" t="s">
        <v>112</v>
      </c>
      <c r="G20" s="1" t="s">
        <v>39</v>
      </c>
      <c r="H20" s="1">
        <v>45.0</v>
      </c>
      <c r="I20" s="3">
        <v>44031.645833333336</v>
      </c>
      <c r="J20" s="1">
        <v>0.308728796813328</v>
      </c>
      <c r="K20" s="1" t="s">
        <v>56</v>
      </c>
      <c r="L20" s="1" t="s">
        <v>113</v>
      </c>
      <c r="M20" s="3">
        <v>44031.65774119213</v>
      </c>
    </row>
    <row r="21">
      <c r="A21" s="1">
        <v>19.0</v>
      </c>
      <c r="B21" s="1" t="s">
        <v>114</v>
      </c>
      <c r="C21" s="1" t="s">
        <v>115</v>
      </c>
      <c r="D21" s="1" t="s">
        <v>116</v>
      </c>
      <c r="E21" s="1" t="s">
        <v>117</v>
      </c>
      <c r="F21" s="1" t="s">
        <v>118</v>
      </c>
      <c r="G21" s="1" t="s">
        <v>17</v>
      </c>
      <c r="H21" s="1">
        <v>45.0</v>
      </c>
      <c r="I21" s="3">
        <v>44103.75</v>
      </c>
      <c r="J21" s="1">
        <v>6.31460873562148</v>
      </c>
      <c r="K21" s="1" t="s">
        <v>24</v>
      </c>
      <c r="M21" s="3">
        <v>44103.78194527778</v>
      </c>
    </row>
    <row r="22">
      <c r="A22" s="1">
        <v>20.0</v>
      </c>
      <c r="B22" s="1" t="s">
        <v>119</v>
      </c>
      <c r="C22" s="1" t="s">
        <v>120</v>
      </c>
      <c r="D22" s="1" t="s">
        <v>121</v>
      </c>
      <c r="E22" s="1" t="s">
        <v>122</v>
      </c>
      <c r="F22" s="1" t="s">
        <v>123</v>
      </c>
      <c r="G22" s="1" t="s">
        <v>39</v>
      </c>
      <c r="H22" s="1">
        <v>45.0</v>
      </c>
      <c r="I22" s="3">
        <v>43978.583333333336</v>
      </c>
      <c r="J22" s="1">
        <v>1.41357415505224</v>
      </c>
      <c r="K22" s="1" t="s">
        <v>18</v>
      </c>
      <c r="M22" s="3">
        <v>43978.60135196759</v>
      </c>
    </row>
    <row r="23">
      <c r="A23" s="1">
        <v>21.0</v>
      </c>
      <c r="B23" s="1" t="s">
        <v>124</v>
      </c>
      <c r="C23" s="1" t="s">
        <v>125</v>
      </c>
      <c r="D23" s="1" t="s">
        <v>126</v>
      </c>
      <c r="E23" s="1" t="s">
        <v>127</v>
      </c>
      <c r="F23" s="1" t="s">
        <v>128</v>
      </c>
      <c r="G23" s="1" t="s">
        <v>35</v>
      </c>
      <c r="H23" s="1">
        <v>45.0</v>
      </c>
      <c r="I23" s="3">
        <v>44190.4375</v>
      </c>
      <c r="J23" s="1">
        <v>0.0114603499619534</v>
      </c>
      <c r="K23" s="1" t="s">
        <v>62</v>
      </c>
      <c r="L23" s="1" t="s">
        <v>129</v>
      </c>
      <c r="M23" s="3">
        <v>44190.46342741898</v>
      </c>
    </row>
    <row r="24">
      <c r="A24" s="1">
        <v>22.0</v>
      </c>
      <c r="B24" s="1" t="s">
        <v>130</v>
      </c>
      <c r="C24" s="1" t="s">
        <v>131</v>
      </c>
      <c r="D24" s="1" t="s">
        <v>132</v>
      </c>
      <c r="E24" s="1" t="s">
        <v>133</v>
      </c>
      <c r="F24" s="1" t="s">
        <v>134</v>
      </c>
      <c r="G24" s="1" t="s">
        <v>17</v>
      </c>
      <c r="H24" s="1">
        <v>45.0</v>
      </c>
      <c r="I24" s="3">
        <v>44102.229166666664</v>
      </c>
      <c r="J24" s="1">
        <v>1.41499552273875</v>
      </c>
      <c r="K24" s="1" t="s">
        <v>24</v>
      </c>
      <c r="L24" s="1" t="s">
        <v>135</v>
      </c>
      <c r="M24" s="3">
        <v>44102.26462814815</v>
      </c>
    </row>
    <row r="25">
      <c r="A25" s="1">
        <v>23.0</v>
      </c>
      <c r="B25" s="1" t="s">
        <v>136</v>
      </c>
      <c r="C25" s="1" t="s">
        <v>137</v>
      </c>
      <c r="D25" s="1" t="s">
        <v>138</v>
      </c>
      <c r="E25" s="1" t="s">
        <v>139</v>
      </c>
      <c r="F25" s="1" t="s">
        <v>140</v>
      </c>
      <c r="G25" s="1" t="s">
        <v>17</v>
      </c>
      <c r="H25" s="1">
        <v>45.0</v>
      </c>
      <c r="I25" s="3">
        <v>43950.333333333336</v>
      </c>
      <c r="J25" s="1">
        <v>1.23970328268145</v>
      </c>
      <c r="K25" s="1" t="s">
        <v>18</v>
      </c>
      <c r="M25" s="3">
        <v>43950.36225704861</v>
      </c>
    </row>
    <row r="26">
      <c r="A26" s="1">
        <v>24.0</v>
      </c>
      <c r="B26" s="1" t="s">
        <v>141</v>
      </c>
      <c r="C26" s="1" t="s">
        <v>142</v>
      </c>
      <c r="D26" s="1" t="s">
        <v>37</v>
      </c>
      <c r="E26" s="1" t="s">
        <v>143</v>
      </c>
      <c r="F26" s="1" t="s">
        <v>144</v>
      </c>
      <c r="G26" s="1" t="s">
        <v>39</v>
      </c>
      <c r="H26" s="1">
        <v>45.0</v>
      </c>
      <c r="I26" s="3">
        <v>44129.291666666664</v>
      </c>
      <c r="J26" s="1">
        <v>0.734347204905359</v>
      </c>
      <c r="K26" s="1" t="s">
        <v>46</v>
      </c>
      <c r="M26" s="3">
        <v>44129.336511898146</v>
      </c>
    </row>
    <row r="27">
      <c r="A27" s="1">
        <v>25.0</v>
      </c>
      <c r="B27" s="1" t="s">
        <v>136</v>
      </c>
      <c r="C27" s="1" t="s">
        <v>145</v>
      </c>
      <c r="D27" s="1" t="s">
        <v>138</v>
      </c>
      <c r="E27" s="1" t="s">
        <v>146</v>
      </c>
      <c r="F27" s="1" t="s">
        <v>140</v>
      </c>
      <c r="G27" s="1" t="s">
        <v>17</v>
      </c>
      <c r="H27" s="1">
        <v>45.0</v>
      </c>
      <c r="I27" s="3">
        <v>44119.291666666664</v>
      </c>
      <c r="J27" s="1">
        <v>1.82505275994367</v>
      </c>
      <c r="K27" s="1" t="s">
        <v>18</v>
      </c>
      <c r="M27" s="3">
        <v>44119.3183700463</v>
      </c>
    </row>
    <row r="28">
      <c r="A28" s="1">
        <v>26.0</v>
      </c>
      <c r="B28" s="1" t="s">
        <v>63</v>
      </c>
      <c r="C28" s="1" t="s">
        <v>147</v>
      </c>
      <c r="D28" s="1" t="s">
        <v>148</v>
      </c>
      <c r="E28" s="1" t="s">
        <v>149</v>
      </c>
      <c r="F28" s="1" t="s">
        <v>67</v>
      </c>
      <c r="G28" s="1" t="s">
        <v>17</v>
      </c>
      <c r="H28" s="1">
        <v>45.0</v>
      </c>
      <c r="I28" s="3">
        <v>43985.166666666664</v>
      </c>
      <c r="J28" s="1">
        <v>1.22688904835907</v>
      </c>
      <c r="K28" s="1" t="s">
        <v>24</v>
      </c>
      <c r="M28" s="3">
        <v>43985.20531980324</v>
      </c>
    </row>
    <row r="29">
      <c r="A29" s="1">
        <v>27.0</v>
      </c>
      <c r="B29" s="1" t="s">
        <v>150</v>
      </c>
      <c r="C29" s="1" t="s">
        <v>151</v>
      </c>
      <c r="D29" s="1" t="s">
        <v>126</v>
      </c>
      <c r="E29" s="1" t="s">
        <v>152</v>
      </c>
      <c r="F29" s="1" t="s">
        <v>153</v>
      </c>
      <c r="G29" s="1" t="s">
        <v>39</v>
      </c>
      <c r="H29" s="1">
        <v>45.0</v>
      </c>
      <c r="I29" s="3">
        <v>44144.645833333336</v>
      </c>
      <c r="J29" s="1">
        <v>0.0</v>
      </c>
      <c r="K29" s="1" t="s">
        <v>62</v>
      </c>
      <c r="M29" s="3">
        <v>44144.653208854164</v>
      </c>
    </row>
    <row r="30">
      <c r="A30" s="1">
        <v>28.0</v>
      </c>
      <c r="B30" s="1" t="s">
        <v>154</v>
      </c>
      <c r="C30" s="1" t="s">
        <v>155</v>
      </c>
      <c r="D30" s="1" t="s">
        <v>156</v>
      </c>
      <c r="E30" s="1" t="s">
        <v>157</v>
      </c>
      <c r="F30" s="1" t="s">
        <v>158</v>
      </c>
      <c r="G30" s="1" t="s">
        <v>17</v>
      </c>
      <c r="H30" s="1">
        <v>45.0</v>
      </c>
      <c r="I30" s="3">
        <v>44124.302083333336</v>
      </c>
      <c r="J30" s="1">
        <v>2.23200382503579</v>
      </c>
      <c r="K30" s="1" t="s">
        <v>159</v>
      </c>
      <c r="L30" s="1" t="s">
        <v>160</v>
      </c>
      <c r="M30" s="3">
        <v>44124.343252210645</v>
      </c>
    </row>
    <row r="31">
      <c r="A31" s="1">
        <v>29.0</v>
      </c>
      <c r="B31" s="1" t="s">
        <v>161</v>
      </c>
      <c r="C31" s="1" t="s">
        <v>162</v>
      </c>
      <c r="D31" s="1" t="s">
        <v>163</v>
      </c>
      <c r="E31" s="1" t="s">
        <v>164</v>
      </c>
      <c r="F31" s="1" t="s">
        <v>165</v>
      </c>
      <c r="G31" s="1" t="s">
        <v>35</v>
      </c>
      <c r="H31" s="1">
        <v>45.0</v>
      </c>
      <c r="I31" s="3">
        <v>44151.614583333336</v>
      </c>
      <c r="J31" s="1">
        <v>3.57930069712673</v>
      </c>
      <c r="K31" s="1" t="s">
        <v>166</v>
      </c>
      <c r="L31" s="1" t="s">
        <v>167</v>
      </c>
      <c r="M31" s="3">
        <v>44151.64483244213</v>
      </c>
    </row>
    <row r="32">
      <c r="A32" s="1">
        <v>30.0</v>
      </c>
      <c r="B32" s="1" t="s">
        <v>168</v>
      </c>
      <c r="C32" s="1" t="s">
        <v>169</v>
      </c>
      <c r="D32" s="1" t="s">
        <v>163</v>
      </c>
      <c r="E32" s="1" t="s">
        <v>170</v>
      </c>
      <c r="F32" s="1" t="s">
        <v>171</v>
      </c>
      <c r="G32" s="1" t="s">
        <v>17</v>
      </c>
      <c r="H32" s="1">
        <v>45.0</v>
      </c>
      <c r="I32" s="3">
        <v>43839.208333333336</v>
      </c>
      <c r="J32" s="1">
        <v>1.46372064966808</v>
      </c>
      <c r="K32" s="1" t="s">
        <v>166</v>
      </c>
      <c r="M32" s="3">
        <v>43839.27646627315</v>
      </c>
    </row>
    <row r="33">
      <c r="A33" s="1">
        <v>31.0</v>
      </c>
      <c r="B33" s="1" t="s">
        <v>141</v>
      </c>
      <c r="C33" s="1" t="s">
        <v>172</v>
      </c>
      <c r="D33" s="1" t="s">
        <v>173</v>
      </c>
      <c r="E33" s="1" t="s">
        <v>174</v>
      </c>
      <c r="F33" s="1" t="s">
        <v>175</v>
      </c>
      <c r="G33" s="1" t="s">
        <v>39</v>
      </c>
      <c r="H33" s="1">
        <v>45.0</v>
      </c>
      <c r="I33" s="3">
        <v>44026.666666666664</v>
      </c>
      <c r="J33" s="1">
        <v>2.25296325762502</v>
      </c>
      <c r="K33" s="1" t="s">
        <v>46</v>
      </c>
      <c r="M33" s="3">
        <v>44026.69474131944</v>
      </c>
    </row>
    <row r="34">
      <c r="A34" s="1">
        <v>32.0</v>
      </c>
      <c r="B34" s="1" t="s">
        <v>176</v>
      </c>
      <c r="C34" s="1" t="s">
        <v>177</v>
      </c>
      <c r="D34" s="1" t="s">
        <v>178</v>
      </c>
      <c r="E34" s="1" t="s">
        <v>179</v>
      </c>
      <c r="F34" s="1" t="s">
        <v>180</v>
      </c>
      <c r="G34" s="1" t="s">
        <v>17</v>
      </c>
      <c r="H34" s="1">
        <v>45.0</v>
      </c>
      <c r="I34" s="3">
        <v>44091.6875</v>
      </c>
      <c r="J34" s="1">
        <v>1.81605193651936</v>
      </c>
      <c r="K34" s="1" t="s">
        <v>24</v>
      </c>
      <c r="M34" s="3">
        <v>44091.71835578704</v>
      </c>
    </row>
    <row r="35">
      <c r="A35" s="1">
        <v>33.0</v>
      </c>
      <c r="B35" s="1" t="s">
        <v>141</v>
      </c>
      <c r="C35" s="1" t="s">
        <v>181</v>
      </c>
      <c r="D35" s="1" t="s">
        <v>182</v>
      </c>
      <c r="E35" s="1" t="s">
        <v>183</v>
      </c>
      <c r="F35" s="1" t="s">
        <v>175</v>
      </c>
      <c r="G35" s="1" t="s">
        <v>39</v>
      </c>
      <c r="H35" s="1">
        <v>45.0</v>
      </c>
      <c r="I35" s="3">
        <v>44063.25</v>
      </c>
      <c r="J35" s="1">
        <v>1.13902293236674</v>
      </c>
      <c r="K35" s="1" t="s">
        <v>46</v>
      </c>
      <c r="M35" s="3">
        <v>44063.28718994213</v>
      </c>
    </row>
    <row r="36">
      <c r="A36" s="1">
        <v>34.0</v>
      </c>
      <c r="B36" s="1" t="s">
        <v>184</v>
      </c>
      <c r="C36" s="1" t="s">
        <v>185</v>
      </c>
      <c r="D36" s="1" t="s">
        <v>148</v>
      </c>
      <c r="E36" s="1" t="s">
        <v>186</v>
      </c>
      <c r="F36" s="1" t="s">
        <v>187</v>
      </c>
      <c r="G36" s="1" t="s">
        <v>17</v>
      </c>
      <c r="H36" s="1">
        <v>45.0</v>
      </c>
      <c r="I36" s="3">
        <v>43964.40625</v>
      </c>
      <c r="J36" s="1">
        <v>0.0404794551500516</v>
      </c>
      <c r="K36" s="1" t="s">
        <v>24</v>
      </c>
      <c r="L36" s="1" t="s">
        <v>188</v>
      </c>
      <c r="M36" s="3">
        <v>43964.327377905094</v>
      </c>
    </row>
    <row r="37">
      <c r="A37" s="1">
        <v>35.0</v>
      </c>
      <c r="B37" s="1" t="s">
        <v>184</v>
      </c>
      <c r="C37" s="1" t="s">
        <v>189</v>
      </c>
      <c r="D37" s="1" t="s">
        <v>148</v>
      </c>
      <c r="E37" s="1" t="s">
        <v>190</v>
      </c>
      <c r="F37" s="1" t="s">
        <v>187</v>
      </c>
      <c r="G37" s="1" t="s">
        <v>17</v>
      </c>
      <c r="H37" s="1">
        <v>45.0</v>
      </c>
      <c r="I37" s="3">
        <v>44069.666666666664</v>
      </c>
      <c r="J37" s="1">
        <v>0.937067329089735</v>
      </c>
      <c r="K37" s="1" t="s">
        <v>24</v>
      </c>
      <c r="L37" s="1" t="s">
        <v>188</v>
      </c>
      <c r="M37" s="3">
        <v>44069.69488844908</v>
      </c>
    </row>
    <row r="38">
      <c r="A38" s="1">
        <v>36.0</v>
      </c>
      <c r="B38" s="1" t="s">
        <v>191</v>
      </c>
      <c r="C38" s="1" t="s">
        <v>192</v>
      </c>
      <c r="D38" s="1" t="s">
        <v>193</v>
      </c>
      <c r="E38" s="1" t="s">
        <v>194</v>
      </c>
      <c r="F38" s="1" t="s">
        <v>195</v>
      </c>
      <c r="G38" s="1" t="s">
        <v>39</v>
      </c>
      <c r="H38" s="1">
        <v>45.0</v>
      </c>
      <c r="I38" s="3">
        <v>43831.666666666664</v>
      </c>
      <c r="J38" s="1">
        <v>2.64443375475674</v>
      </c>
      <c r="K38" s="1" t="s">
        <v>24</v>
      </c>
      <c r="M38" s="3">
        <v>43831.67339587963</v>
      </c>
    </row>
    <row r="39">
      <c r="A39" s="1">
        <v>37.0</v>
      </c>
      <c r="B39" s="1" t="s">
        <v>196</v>
      </c>
      <c r="C39" s="1" t="s">
        <v>197</v>
      </c>
      <c r="D39" s="1" t="s">
        <v>198</v>
      </c>
      <c r="E39" s="1" t="s">
        <v>199</v>
      </c>
      <c r="F39" s="1" t="s">
        <v>200</v>
      </c>
      <c r="G39" s="1" t="s">
        <v>17</v>
      </c>
      <c r="H39" s="1">
        <v>45.0</v>
      </c>
      <c r="I39" s="3">
        <v>44182.541666666664</v>
      </c>
      <c r="J39" s="1">
        <v>2.83170295698741</v>
      </c>
      <c r="K39" s="1" t="s">
        <v>24</v>
      </c>
      <c r="M39" s="3">
        <v>44182.57298385417</v>
      </c>
    </row>
    <row r="40">
      <c r="A40" s="1">
        <v>38.0</v>
      </c>
      <c r="B40" s="1" t="s">
        <v>201</v>
      </c>
      <c r="C40" s="1" t="s">
        <v>202</v>
      </c>
      <c r="D40" s="1" t="s">
        <v>49</v>
      </c>
      <c r="E40" s="1" t="s">
        <v>203</v>
      </c>
      <c r="F40" s="1" t="s">
        <v>204</v>
      </c>
      <c r="G40" s="1" t="s">
        <v>39</v>
      </c>
      <c r="H40" s="1">
        <v>45.0</v>
      </c>
      <c r="I40" s="3">
        <v>43872.791666666664</v>
      </c>
      <c r="J40" s="1">
        <v>2.55958272722785</v>
      </c>
      <c r="K40" s="1" t="s">
        <v>46</v>
      </c>
      <c r="M40" s="3">
        <v>43872.81284373843</v>
      </c>
    </row>
    <row r="41">
      <c r="A41" s="1">
        <v>39.0</v>
      </c>
      <c r="B41" s="1" t="s">
        <v>205</v>
      </c>
      <c r="C41" s="1" t="s">
        <v>206</v>
      </c>
      <c r="D41" s="1" t="s">
        <v>207</v>
      </c>
      <c r="E41" s="1" t="s">
        <v>208</v>
      </c>
      <c r="F41" s="1" t="s">
        <v>209</v>
      </c>
      <c r="G41" s="1" t="s">
        <v>39</v>
      </c>
      <c r="H41" s="1">
        <v>45.0</v>
      </c>
      <c r="I41" s="3">
        <v>44238.270833333336</v>
      </c>
      <c r="J41" s="1">
        <v>1.9071036367008</v>
      </c>
      <c r="K41" s="1" t="s">
        <v>24</v>
      </c>
      <c r="M41" s="3">
        <v>44238.310886782405</v>
      </c>
    </row>
    <row r="42">
      <c r="A42" s="1">
        <v>40.0</v>
      </c>
      <c r="B42" s="1" t="s">
        <v>97</v>
      </c>
      <c r="C42" s="1" t="s">
        <v>210</v>
      </c>
      <c r="D42" s="1" t="s">
        <v>211</v>
      </c>
      <c r="E42" s="1" t="s">
        <v>212</v>
      </c>
      <c r="F42" s="1" t="s">
        <v>101</v>
      </c>
      <c r="G42" s="1" t="s">
        <v>39</v>
      </c>
      <c r="H42" s="1">
        <v>45.0</v>
      </c>
      <c r="I42" s="3">
        <v>44190.395833333336</v>
      </c>
      <c r="J42" s="1">
        <v>2.97718409544627</v>
      </c>
      <c r="K42" s="1" t="s">
        <v>24</v>
      </c>
      <c r="M42" s="3">
        <v>44190.42721045139</v>
      </c>
    </row>
    <row r="43">
      <c r="A43" s="1">
        <v>41.0</v>
      </c>
      <c r="B43" s="1" t="s">
        <v>213</v>
      </c>
      <c r="C43" s="1" t="s">
        <v>214</v>
      </c>
      <c r="D43" s="1" t="s">
        <v>215</v>
      </c>
      <c r="E43" s="1" t="s">
        <v>216</v>
      </c>
      <c r="F43" s="1" t="s">
        <v>217</v>
      </c>
      <c r="G43" s="1" t="s">
        <v>17</v>
      </c>
      <c r="H43" s="1">
        <v>45.0</v>
      </c>
      <c r="I43" s="3">
        <v>43889.21875</v>
      </c>
      <c r="J43" s="1">
        <v>1.64902689909787</v>
      </c>
      <c r="K43" s="1" t="s">
        <v>218</v>
      </c>
      <c r="M43" s="3">
        <v>43889.25647396991</v>
      </c>
    </row>
    <row r="44">
      <c r="A44" s="1">
        <v>42.0</v>
      </c>
      <c r="B44" s="1" t="s">
        <v>219</v>
      </c>
      <c r="C44" s="1" t="s">
        <v>220</v>
      </c>
      <c r="D44" s="1" t="s">
        <v>221</v>
      </c>
      <c r="E44" s="1" t="s">
        <v>222</v>
      </c>
      <c r="F44" s="1" t="s">
        <v>223</v>
      </c>
      <c r="G44" s="1" t="s">
        <v>17</v>
      </c>
      <c r="H44" s="1">
        <v>45.0</v>
      </c>
      <c r="I44" s="3">
        <v>43894.5625</v>
      </c>
      <c r="J44" s="1">
        <v>1.1220689991722</v>
      </c>
      <c r="K44" s="1" t="s">
        <v>24</v>
      </c>
      <c r="M44" s="3">
        <v>43894.484072928244</v>
      </c>
    </row>
    <row r="45">
      <c r="A45" s="1">
        <v>43.0</v>
      </c>
      <c r="B45" s="1" t="s">
        <v>224</v>
      </c>
      <c r="C45" s="1" t="s">
        <v>225</v>
      </c>
      <c r="D45" s="1" t="s">
        <v>226</v>
      </c>
      <c r="E45" s="1" t="s">
        <v>227</v>
      </c>
      <c r="F45" s="1" t="s">
        <v>228</v>
      </c>
      <c r="G45" s="1" t="s">
        <v>39</v>
      </c>
      <c r="H45" s="1">
        <v>45.0</v>
      </c>
      <c r="I45" s="3">
        <v>43483.75</v>
      </c>
      <c r="J45" s="1">
        <v>1.35650815330981</v>
      </c>
      <c r="K45" s="1" t="s">
        <v>24</v>
      </c>
      <c r="M45" s="3">
        <v>43483.6842781713</v>
      </c>
    </row>
    <row r="46">
      <c r="A46" s="1">
        <v>44.0</v>
      </c>
      <c r="B46" s="1" t="s">
        <v>229</v>
      </c>
      <c r="C46" s="1" t="s">
        <v>230</v>
      </c>
      <c r="D46" s="1" t="s">
        <v>116</v>
      </c>
      <c r="E46" s="1" t="s">
        <v>231</v>
      </c>
      <c r="F46" s="1" t="s">
        <v>232</v>
      </c>
      <c r="G46" s="1" t="s">
        <v>35</v>
      </c>
      <c r="H46" s="1">
        <v>45.0</v>
      </c>
      <c r="I46" s="3">
        <v>43777.166666666664</v>
      </c>
      <c r="J46" s="1">
        <v>7.21451568087549</v>
      </c>
      <c r="K46" s="1" t="s">
        <v>24</v>
      </c>
      <c r="M46" s="3">
        <v>43777.20437806713</v>
      </c>
    </row>
    <row r="47">
      <c r="A47" s="1">
        <v>45.0</v>
      </c>
      <c r="B47" s="1" t="s">
        <v>233</v>
      </c>
      <c r="C47" s="1" t="s">
        <v>234</v>
      </c>
      <c r="D47" s="1" t="s">
        <v>235</v>
      </c>
      <c r="E47" s="1" t="s">
        <v>236</v>
      </c>
      <c r="F47" s="1" t="s">
        <v>237</v>
      </c>
      <c r="G47" s="1" t="s">
        <v>17</v>
      </c>
      <c r="H47" s="1">
        <v>45.0</v>
      </c>
      <c r="I47" s="3">
        <v>44105.239583333336</v>
      </c>
      <c r="J47" s="1">
        <v>2.27770196557163</v>
      </c>
      <c r="K47" s="1" t="s">
        <v>24</v>
      </c>
      <c r="L47" s="1" t="s">
        <v>238</v>
      </c>
      <c r="M47" s="3">
        <v>44105.27655563658</v>
      </c>
    </row>
    <row r="48">
      <c r="A48" s="1">
        <v>46.0</v>
      </c>
      <c r="B48" s="1" t="s">
        <v>239</v>
      </c>
      <c r="C48" s="1" t="s">
        <v>240</v>
      </c>
      <c r="D48" s="1" t="s">
        <v>241</v>
      </c>
      <c r="E48" s="1" t="s">
        <v>242</v>
      </c>
      <c r="F48" s="1" t="s">
        <v>243</v>
      </c>
      <c r="G48" s="1" t="s">
        <v>17</v>
      </c>
      <c r="H48" s="1">
        <v>45.0</v>
      </c>
      <c r="I48" s="3">
        <v>44235.666666666664</v>
      </c>
      <c r="J48" s="1">
        <v>10.8461758432399</v>
      </c>
      <c r="K48" s="1" t="s">
        <v>46</v>
      </c>
      <c r="L48" s="1" t="s">
        <v>244</v>
      </c>
      <c r="M48" s="3">
        <v>44235.84023873843</v>
      </c>
    </row>
    <row r="49">
      <c r="A49" s="1">
        <v>47.0</v>
      </c>
      <c r="B49" s="1" t="s">
        <v>136</v>
      </c>
      <c r="C49" s="1" t="s">
        <v>245</v>
      </c>
      <c r="D49" s="1" t="s">
        <v>138</v>
      </c>
      <c r="E49" s="1" t="s">
        <v>146</v>
      </c>
      <c r="F49" s="1" t="s">
        <v>140</v>
      </c>
      <c r="G49" s="1" t="s">
        <v>17</v>
      </c>
      <c r="H49" s="1">
        <v>45.0</v>
      </c>
      <c r="I49" s="3">
        <v>44121.291666666664</v>
      </c>
      <c r="J49" s="1">
        <v>2.08413452462592</v>
      </c>
      <c r="K49" s="1" t="s">
        <v>18</v>
      </c>
      <c r="M49" s="3">
        <v>44121.32354443287</v>
      </c>
    </row>
    <row r="50">
      <c r="A50" s="1">
        <v>48.0</v>
      </c>
      <c r="B50" s="1" t="s">
        <v>246</v>
      </c>
      <c r="C50" s="1" t="s">
        <v>247</v>
      </c>
      <c r="D50" s="1" t="s">
        <v>248</v>
      </c>
      <c r="E50" s="1" t="s">
        <v>249</v>
      </c>
      <c r="F50" s="1" t="s">
        <v>250</v>
      </c>
      <c r="G50" s="1" t="s">
        <v>89</v>
      </c>
      <c r="H50" s="1">
        <v>45.0</v>
      </c>
      <c r="I50" s="3">
        <v>43806.411688900465</v>
      </c>
      <c r="J50" s="1">
        <v>1.35328014742432</v>
      </c>
      <c r="K50" s="1" t="s">
        <v>18</v>
      </c>
      <c r="M50" s="3">
        <v>43806.41717431713</v>
      </c>
    </row>
    <row r="51">
      <c r="A51" s="1">
        <v>49.0</v>
      </c>
      <c r="B51" s="1" t="s">
        <v>251</v>
      </c>
      <c r="C51" s="1" t="s">
        <v>252</v>
      </c>
      <c r="D51" s="1" t="s">
        <v>253</v>
      </c>
      <c r="E51" s="1" t="s">
        <v>254</v>
      </c>
      <c r="F51" s="1" t="s">
        <v>255</v>
      </c>
      <c r="G51" s="1" t="s">
        <v>17</v>
      </c>
      <c r="H51" s="1">
        <v>45.0</v>
      </c>
      <c r="I51" s="3">
        <v>43858.40625</v>
      </c>
      <c r="J51" s="1">
        <v>6.34914212566079</v>
      </c>
      <c r="K51" s="1" t="s">
        <v>218</v>
      </c>
      <c r="M51" s="3">
        <v>43858.520160775464</v>
      </c>
    </row>
    <row r="52">
      <c r="A52" s="1">
        <v>50.0</v>
      </c>
      <c r="B52" s="1" t="s">
        <v>256</v>
      </c>
      <c r="C52" s="1" t="s">
        <v>257</v>
      </c>
      <c r="D52" s="1" t="s">
        <v>258</v>
      </c>
      <c r="E52" s="1" t="s">
        <v>259</v>
      </c>
      <c r="F52" s="1" t="s">
        <v>260</v>
      </c>
      <c r="G52" s="1" t="s">
        <v>39</v>
      </c>
      <c r="H52" s="1">
        <v>45.0</v>
      </c>
      <c r="I52" s="3">
        <v>43730.375</v>
      </c>
      <c r="J52" s="1">
        <v>0.105445106232247</v>
      </c>
      <c r="K52" s="1" t="s">
        <v>218</v>
      </c>
      <c r="M52" s="3">
        <v>43730.39341268518</v>
      </c>
    </row>
    <row r="53">
      <c r="A53" s="1">
        <v>51.0</v>
      </c>
      <c r="B53" s="1" t="s">
        <v>261</v>
      </c>
      <c r="C53" s="1" t="s">
        <v>262</v>
      </c>
      <c r="D53" s="1" t="s">
        <v>263</v>
      </c>
      <c r="E53" s="1" t="s">
        <v>264</v>
      </c>
      <c r="F53" s="1" t="s">
        <v>265</v>
      </c>
      <c r="G53" s="1" t="s">
        <v>39</v>
      </c>
      <c r="H53" s="1">
        <v>45.0</v>
      </c>
      <c r="I53" s="3">
        <v>44225.6875</v>
      </c>
      <c r="J53" s="1">
        <v>1.44369666517733</v>
      </c>
      <c r="K53" s="1" t="s">
        <v>46</v>
      </c>
      <c r="L53" s="1" t="s">
        <v>266</v>
      </c>
      <c r="M53" s="3">
        <v>44225.719267106484</v>
      </c>
    </row>
    <row r="54">
      <c r="A54" s="1">
        <v>52.0</v>
      </c>
      <c r="B54" s="1" t="s">
        <v>267</v>
      </c>
      <c r="C54" s="1" t="s">
        <v>268</v>
      </c>
      <c r="D54" s="1" t="s">
        <v>269</v>
      </c>
      <c r="E54" s="1" t="s">
        <v>270</v>
      </c>
      <c r="F54" s="1" t="s">
        <v>271</v>
      </c>
      <c r="G54" s="1" t="s">
        <v>35</v>
      </c>
      <c r="H54" s="1">
        <v>45.0</v>
      </c>
      <c r="I54" s="3">
        <v>44214.625</v>
      </c>
      <c r="J54" s="1">
        <v>2.29925706732057</v>
      </c>
      <c r="K54" s="1" t="s">
        <v>56</v>
      </c>
      <c r="L54" s="1" t="s">
        <v>272</v>
      </c>
      <c r="M54" s="3">
        <v>44214.648703506944</v>
      </c>
    </row>
    <row r="55">
      <c r="A55" s="1">
        <v>53.0</v>
      </c>
      <c r="B55" s="1" t="s">
        <v>273</v>
      </c>
      <c r="C55" s="1" t="s">
        <v>274</v>
      </c>
      <c r="D55" s="1" t="s">
        <v>275</v>
      </c>
      <c r="E55" s="1" t="s">
        <v>276</v>
      </c>
      <c r="F55" s="1" t="s">
        <v>277</v>
      </c>
      <c r="G55" s="1" t="s">
        <v>89</v>
      </c>
      <c r="H55" s="1">
        <v>45.0</v>
      </c>
      <c r="I55" s="3">
        <v>44007.29286806713</v>
      </c>
      <c r="J55" s="1">
        <v>3.72982373627858</v>
      </c>
      <c r="K55" s="1" t="s">
        <v>24</v>
      </c>
      <c r="M55" s="3">
        <v>44007.32384585648</v>
      </c>
    </row>
    <row r="56">
      <c r="A56" s="1">
        <v>54.0</v>
      </c>
      <c r="B56" s="1" t="s">
        <v>278</v>
      </c>
      <c r="C56" s="1" t="s">
        <v>279</v>
      </c>
      <c r="D56" s="1" t="s">
        <v>21</v>
      </c>
      <c r="E56" s="1" t="s">
        <v>280</v>
      </c>
      <c r="F56" s="1" t="s">
        <v>281</v>
      </c>
      <c r="G56" s="1" t="s">
        <v>17</v>
      </c>
      <c r="H56" s="1">
        <v>45.0</v>
      </c>
      <c r="I56" s="3">
        <v>44161.3125</v>
      </c>
      <c r="J56" s="1">
        <v>3.02904003210393</v>
      </c>
      <c r="K56" s="1" t="s">
        <v>24</v>
      </c>
      <c r="M56" s="3">
        <v>44161.34463619213</v>
      </c>
    </row>
    <row r="57">
      <c r="A57" s="1">
        <v>55.0</v>
      </c>
      <c r="B57" s="1" t="s">
        <v>282</v>
      </c>
      <c r="C57" s="1" t="s">
        <v>283</v>
      </c>
      <c r="D57" s="1" t="s">
        <v>284</v>
      </c>
      <c r="E57" s="1" t="s">
        <v>285</v>
      </c>
      <c r="F57" s="1" t="s">
        <v>286</v>
      </c>
      <c r="G57" s="1" t="s">
        <v>35</v>
      </c>
      <c r="H57" s="1">
        <v>45.0</v>
      </c>
      <c r="I57" s="3">
        <v>44133.229166666664</v>
      </c>
      <c r="J57" s="1">
        <v>0.235714897005068</v>
      </c>
      <c r="K57" s="1" t="s">
        <v>218</v>
      </c>
      <c r="L57" s="1" t="s">
        <v>287</v>
      </c>
      <c r="M57" s="3">
        <v>44133.24629350694</v>
      </c>
    </row>
    <row r="58">
      <c r="A58" s="1">
        <v>56.0</v>
      </c>
      <c r="B58" s="1" t="s">
        <v>288</v>
      </c>
      <c r="C58" s="1" t="s">
        <v>289</v>
      </c>
      <c r="D58" s="1" t="s">
        <v>290</v>
      </c>
      <c r="E58" s="1" t="s">
        <v>291</v>
      </c>
      <c r="F58" s="1" t="s">
        <v>292</v>
      </c>
      <c r="G58" s="1" t="s">
        <v>35</v>
      </c>
      <c r="H58" s="1">
        <v>45.0</v>
      </c>
      <c r="I58" s="3">
        <v>43644.625</v>
      </c>
      <c r="J58" s="1">
        <v>2.70930198433022</v>
      </c>
      <c r="K58" s="1" t="s">
        <v>24</v>
      </c>
      <c r="M58" s="3">
        <v>43644.655644907405</v>
      </c>
    </row>
    <row r="59">
      <c r="A59" s="1">
        <v>57.0</v>
      </c>
      <c r="B59" s="1" t="s">
        <v>293</v>
      </c>
      <c r="C59" s="1" t="s">
        <v>294</v>
      </c>
      <c r="D59" s="1" t="s">
        <v>295</v>
      </c>
      <c r="E59" s="1" t="s">
        <v>296</v>
      </c>
      <c r="F59" s="1" t="s">
        <v>297</v>
      </c>
      <c r="G59" s="1" t="s">
        <v>17</v>
      </c>
      <c r="H59" s="1">
        <v>45.0</v>
      </c>
      <c r="I59" s="3">
        <v>43884.791666666664</v>
      </c>
      <c r="J59" s="1">
        <v>0.201408952814167</v>
      </c>
      <c r="K59" s="1" t="s">
        <v>62</v>
      </c>
      <c r="M59" s="3">
        <v>43884.79318729167</v>
      </c>
    </row>
    <row r="60">
      <c r="A60" s="1">
        <v>58.0</v>
      </c>
      <c r="B60" s="1" t="s">
        <v>298</v>
      </c>
      <c r="C60" s="1" t="s">
        <v>299</v>
      </c>
      <c r="D60" s="1" t="s">
        <v>300</v>
      </c>
      <c r="E60" s="1" t="s">
        <v>301</v>
      </c>
      <c r="F60" s="1" t="s">
        <v>302</v>
      </c>
      <c r="G60" s="1" t="s">
        <v>17</v>
      </c>
      <c r="H60" s="1">
        <v>45.0</v>
      </c>
      <c r="I60" s="3">
        <v>44007.375</v>
      </c>
      <c r="J60" s="1">
        <v>0.0</v>
      </c>
      <c r="K60" s="1" t="s">
        <v>218</v>
      </c>
      <c r="M60" s="3">
        <v>44007.413558078704</v>
      </c>
    </row>
    <row r="61">
      <c r="A61" s="1">
        <v>59.0</v>
      </c>
      <c r="B61" s="1" t="s">
        <v>303</v>
      </c>
      <c r="C61" s="1" t="s">
        <v>304</v>
      </c>
      <c r="D61" s="1" t="s">
        <v>305</v>
      </c>
      <c r="E61" s="1" t="s">
        <v>306</v>
      </c>
      <c r="F61" s="1" t="s">
        <v>307</v>
      </c>
      <c r="G61" s="1" t="s">
        <v>17</v>
      </c>
      <c r="H61" s="1">
        <v>45.0</v>
      </c>
      <c r="I61" s="3">
        <v>44035.229166666664</v>
      </c>
      <c r="J61" s="1">
        <v>1.80000560552182</v>
      </c>
      <c r="K61" s="1" t="s">
        <v>24</v>
      </c>
      <c r="M61" s="3">
        <v>44035.26217653935</v>
      </c>
    </row>
    <row r="62">
      <c r="A62" s="1">
        <v>60.0</v>
      </c>
      <c r="B62" s="1" t="s">
        <v>308</v>
      </c>
      <c r="C62" s="1" t="s">
        <v>309</v>
      </c>
      <c r="D62" s="1" t="s">
        <v>310</v>
      </c>
      <c r="E62" s="1" t="s">
        <v>311</v>
      </c>
      <c r="F62" s="1" t="s">
        <v>312</v>
      </c>
      <c r="G62" s="1" t="s">
        <v>17</v>
      </c>
      <c r="H62" s="1">
        <v>45.0</v>
      </c>
      <c r="I62" s="3">
        <v>44195.583333333336</v>
      </c>
      <c r="J62" s="1">
        <v>1.09764519866576</v>
      </c>
      <c r="K62" s="1" t="s">
        <v>24</v>
      </c>
      <c r="L62" s="1" t="s">
        <v>96</v>
      </c>
      <c r="M62" s="3">
        <v>44195.61698523148</v>
      </c>
    </row>
    <row r="63">
      <c r="A63" s="1">
        <v>61.0</v>
      </c>
      <c r="B63" s="1" t="s">
        <v>313</v>
      </c>
      <c r="C63" s="1" t="s">
        <v>314</v>
      </c>
      <c r="D63" s="1" t="s">
        <v>315</v>
      </c>
      <c r="E63" s="1" t="s">
        <v>316</v>
      </c>
      <c r="F63" s="1" t="s">
        <v>317</v>
      </c>
      <c r="G63" s="1" t="s">
        <v>17</v>
      </c>
      <c r="H63" s="1">
        <v>45.0</v>
      </c>
      <c r="I63" s="3">
        <v>44109.177083333336</v>
      </c>
      <c r="J63" s="1">
        <v>2.30780776176485</v>
      </c>
      <c r="K63" s="1" t="s">
        <v>166</v>
      </c>
      <c r="L63" s="1" t="s">
        <v>318</v>
      </c>
      <c r="M63" s="3">
        <v>44109.21809407407</v>
      </c>
    </row>
    <row r="64">
      <c r="A64" s="1">
        <v>62.0</v>
      </c>
      <c r="B64" s="1" t="s">
        <v>319</v>
      </c>
      <c r="C64" s="1" t="s">
        <v>320</v>
      </c>
      <c r="D64" s="1" t="s">
        <v>321</v>
      </c>
      <c r="E64" s="1" t="s">
        <v>322</v>
      </c>
      <c r="F64" s="1" t="s">
        <v>323</v>
      </c>
      <c r="G64" s="1" t="s">
        <v>39</v>
      </c>
      <c r="H64" s="1">
        <v>45.0</v>
      </c>
      <c r="I64" s="3">
        <v>44019.645833333336</v>
      </c>
      <c r="J64" s="1">
        <v>3.02282422125927</v>
      </c>
      <c r="K64" s="1" t="s">
        <v>24</v>
      </c>
      <c r="M64" s="3">
        <v>44019.64204520833</v>
      </c>
    </row>
    <row r="65">
      <c r="A65" s="1">
        <v>63.0</v>
      </c>
      <c r="B65" s="1" t="s">
        <v>324</v>
      </c>
      <c r="C65" s="1" t="s">
        <v>325</v>
      </c>
      <c r="D65" s="1" t="s">
        <v>326</v>
      </c>
      <c r="E65" s="1" t="s">
        <v>327</v>
      </c>
      <c r="F65" s="1" t="s">
        <v>328</v>
      </c>
      <c r="G65" s="1" t="s">
        <v>17</v>
      </c>
      <c r="H65" s="1">
        <v>45.0</v>
      </c>
      <c r="I65" s="3">
        <v>44156.291666666664</v>
      </c>
      <c r="J65" s="1">
        <v>0.0</v>
      </c>
      <c r="K65" s="1" t="s">
        <v>24</v>
      </c>
      <c r="M65" s="3">
        <v>44156.38451369213</v>
      </c>
    </row>
    <row r="66">
      <c r="A66" s="1">
        <v>64.0</v>
      </c>
      <c r="B66" s="1" t="s">
        <v>63</v>
      </c>
      <c r="C66" s="1" t="s">
        <v>329</v>
      </c>
      <c r="D66" s="1" t="s">
        <v>148</v>
      </c>
      <c r="E66" s="1" t="s">
        <v>149</v>
      </c>
      <c r="F66" s="1" t="s">
        <v>67</v>
      </c>
      <c r="G66" s="1" t="s">
        <v>17</v>
      </c>
      <c r="H66" s="1">
        <v>45.0</v>
      </c>
      <c r="I66" s="3">
        <v>43980.166666666664</v>
      </c>
      <c r="J66" s="1">
        <v>1.45648238848435</v>
      </c>
      <c r="K66" s="1" t="s">
        <v>24</v>
      </c>
      <c r="M66" s="3">
        <v>43980.20661173611</v>
      </c>
    </row>
    <row r="67">
      <c r="A67" s="1">
        <v>65.0</v>
      </c>
      <c r="B67" s="1" t="s">
        <v>330</v>
      </c>
      <c r="C67" s="1" t="s">
        <v>331</v>
      </c>
      <c r="D67" s="1" t="s">
        <v>332</v>
      </c>
      <c r="E67" s="1" t="s">
        <v>333</v>
      </c>
      <c r="F67" s="1" t="s">
        <v>334</v>
      </c>
      <c r="G67" s="1" t="s">
        <v>17</v>
      </c>
      <c r="H67" s="1">
        <v>45.0</v>
      </c>
      <c r="I67" s="3">
        <v>44071.291666666664</v>
      </c>
      <c r="J67" s="1">
        <v>1.72972849515102</v>
      </c>
      <c r="K67" s="1" t="s">
        <v>18</v>
      </c>
      <c r="M67" s="3">
        <v>44071.336364016206</v>
      </c>
    </row>
    <row r="68">
      <c r="A68" s="1">
        <v>66.0</v>
      </c>
      <c r="B68" s="1" t="s">
        <v>303</v>
      </c>
      <c r="C68" s="1" t="s">
        <v>335</v>
      </c>
      <c r="D68" s="1" t="s">
        <v>305</v>
      </c>
      <c r="E68" s="1" t="s">
        <v>336</v>
      </c>
      <c r="F68" s="1" t="s">
        <v>307</v>
      </c>
      <c r="G68" s="1" t="s">
        <v>17</v>
      </c>
      <c r="H68" s="1">
        <v>45.0</v>
      </c>
      <c r="I68" s="3">
        <v>44117.625</v>
      </c>
      <c r="J68" s="1">
        <v>1.13828842588857</v>
      </c>
      <c r="K68" s="1" t="s">
        <v>24</v>
      </c>
      <c r="M68" s="3">
        <v>44117.67934819445</v>
      </c>
    </row>
    <row r="69">
      <c r="A69" s="1">
        <v>67.0</v>
      </c>
      <c r="B69" s="1" t="s">
        <v>229</v>
      </c>
      <c r="C69" s="1" t="s">
        <v>337</v>
      </c>
      <c r="D69" s="1" t="s">
        <v>338</v>
      </c>
      <c r="E69" s="1" t="s">
        <v>339</v>
      </c>
      <c r="F69" s="1" t="s">
        <v>232</v>
      </c>
      <c r="G69" s="1" t="s">
        <v>17</v>
      </c>
      <c r="H69" s="1">
        <v>45.0</v>
      </c>
      <c r="I69" s="3">
        <v>44041.166666666664</v>
      </c>
      <c r="J69" s="1">
        <v>0.759614565779078</v>
      </c>
      <c r="K69" s="1" t="s">
        <v>24</v>
      </c>
      <c r="M69" s="3">
        <v>44041.253981064816</v>
      </c>
    </row>
    <row r="70">
      <c r="A70" s="1">
        <v>68.0</v>
      </c>
      <c r="B70" s="1" t="s">
        <v>340</v>
      </c>
      <c r="C70" s="1" t="s">
        <v>341</v>
      </c>
      <c r="D70" s="1" t="s">
        <v>342</v>
      </c>
      <c r="E70" s="1" t="s">
        <v>343</v>
      </c>
      <c r="F70" s="1" t="s">
        <v>344</v>
      </c>
      <c r="G70" s="1" t="s">
        <v>17</v>
      </c>
      <c r="H70" s="1">
        <v>45.0</v>
      </c>
      <c r="I70" s="3">
        <v>44130.229166666664</v>
      </c>
      <c r="J70" s="1">
        <v>0.239797116133824</v>
      </c>
      <c r="K70" s="1" t="s">
        <v>83</v>
      </c>
      <c r="M70" s="3">
        <v>44130.24305997685</v>
      </c>
    </row>
    <row r="71">
      <c r="A71" s="1">
        <v>69.0</v>
      </c>
      <c r="B71" s="1" t="s">
        <v>345</v>
      </c>
      <c r="C71" s="1" t="s">
        <v>346</v>
      </c>
      <c r="D71" s="1" t="s">
        <v>347</v>
      </c>
      <c r="E71" s="1" t="s">
        <v>348</v>
      </c>
      <c r="F71" s="1" t="s">
        <v>349</v>
      </c>
      <c r="G71" s="1" t="s">
        <v>17</v>
      </c>
      <c r="H71" s="1">
        <v>45.0</v>
      </c>
      <c r="I71" s="3">
        <v>43751.166666666664</v>
      </c>
      <c r="J71" s="1">
        <v>0.23466177105623</v>
      </c>
      <c r="K71" s="1" t="s">
        <v>24</v>
      </c>
      <c r="M71" s="3">
        <v>43751.20362543981</v>
      </c>
    </row>
    <row r="72">
      <c r="A72" s="1">
        <v>70.0</v>
      </c>
      <c r="B72" s="1" t="s">
        <v>350</v>
      </c>
      <c r="C72" s="1" t="s">
        <v>351</v>
      </c>
      <c r="D72" s="1" t="s">
        <v>75</v>
      </c>
      <c r="E72" s="1" t="s">
        <v>352</v>
      </c>
      <c r="F72" s="1" t="s">
        <v>353</v>
      </c>
      <c r="G72" s="1" t="s">
        <v>35</v>
      </c>
      <c r="H72" s="1">
        <v>45.0</v>
      </c>
      <c r="I72" s="3">
        <v>43656.625</v>
      </c>
      <c r="J72" s="1">
        <v>0.14043011555638</v>
      </c>
      <c r="K72" s="1" t="s">
        <v>24</v>
      </c>
      <c r="M72" s="3">
        <v>43656.68894571759</v>
      </c>
    </row>
    <row r="73">
      <c r="A73" s="1">
        <v>71.0</v>
      </c>
      <c r="B73" s="1" t="s">
        <v>354</v>
      </c>
      <c r="C73" s="1" t="s">
        <v>355</v>
      </c>
      <c r="D73" s="1" t="s">
        <v>356</v>
      </c>
      <c r="E73" s="1" t="s">
        <v>357</v>
      </c>
      <c r="F73" s="1" t="s">
        <v>358</v>
      </c>
      <c r="G73" s="1" t="s">
        <v>35</v>
      </c>
      <c r="H73" s="1">
        <v>45.0</v>
      </c>
      <c r="I73" s="3">
        <v>44060.666666666664</v>
      </c>
      <c r="J73" s="1">
        <v>6.82342935688186</v>
      </c>
      <c r="K73" s="1" t="s">
        <v>24</v>
      </c>
      <c r="M73" s="3">
        <v>44060.691312256946</v>
      </c>
    </row>
    <row r="74">
      <c r="A74" s="1">
        <v>72.0</v>
      </c>
      <c r="B74" s="1" t="s">
        <v>119</v>
      </c>
      <c r="C74" s="1" t="s">
        <v>359</v>
      </c>
      <c r="D74" s="1" t="s">
        <v>182</v>
      </c>
      <c r="E74" s="1" t="s">
        <v>360</v>
      </c>
      <c r="F74" s="1" t="s">
        <v>123</v>
      </c>
      <c r="G74" s="1" t="s">
        <v>17</v>
      </c>
      <c r="H74" s="1">
        <v>45.0</v>
      </c>
      <c r="I74" s="3">
        <v>44069.604166666664</v>
      </c>
      <c r="J74" s="1">
        <v>1.76730675019986</v>
      </c>
      <c r="K74" s="1" t="s">
        <v>18</v>
      </c>
      <c r="M74" s="3">
        <v>44069.638438125</v>
      </c>
    </row>
    <row r="75">
      <c r="A75" s="1">
        <v>73.0</v>
      </c>
      <c r="B75" s="1" t="s">
        <v>361</v>
      </c>
      <c r="C75" s="1" t="s">
        <v>362</v>
      </c>
      <c r="D75" s="1" t="s">
        <v>99</v>
      </c>
      <c r="E75" s="1" t="s">
        <v>363</v>
      </c>
      <c r="F75" s="1" t="s">
        <v>364</v>
      </c>
      <c r="G75" s="1" t="s">
        <v>39</v>
      </c>
      <c r="H75" s="1">
        <v>45.0</v>
      </c>
      <c r="I75" s="3">
        <v>44117.5</v>
      </c>
      <c r="J75" s="1">
        <v>1.71493951845647</v>
      </c>
      <c r="K75" s="1" t="s">
        <v>24</v>
      </c>
      <c r="L75" s="1" t="s">
        <v>365</v>
      </c>
      <c r="M75" s="3">
        <v>44117.53754716435</v>
      </c>
    </row>
    <row r="76">
      <c r="A76" s="1">
        <v>74.0</v>
      </c>
      <c r="B76" s="1" t="s">
        <v>366</v>
      </c>
      <c r="C76" s="1" t="s">
        <v>367</v>
      </c>
      <c r="D76" s="1" t="s">
        <v>368</v>
      </c>
      <c r="E76" s="1" t="s">
        <v>369</v>
      </c>
      <c r="F76" s="1" t="s">
        <v>370</v>
      </c>
      <c r="G76" s="1" t="s">
        <v>89</v>
      </c>
      <c r="H76" s="1">
        <v>45.0</v>
      </c>
      <c r="I76" s="3">
        <v>43895.7862975</v>
      </c>
      <c r="J76" s="1">
        <v>0.0</v>
      </c>
      <c r="K76" s="1" t="s">
        <v>166</v>
      </c>
      <c r="M76" s="3">
        <v>43895.74927866898</v>
      </c>
    </row>
    <row r="77">
      <c r="A77" s="1">
        <v>75.0</v>
      </c>
      <c r="B77" s="1" t="s">
        <v>371</v>
      </c>
      <c r="C77" s="1" t="s">
        <v>372</v>
      </c>
      <c r="D77" s="1" t="s">
        <v>373</v>
      </c>
      <c r="E77" s="1" t="s">
        <v>374</v>
      </c>
      <c r="F77" s="1" t="s">
        <v>375</v>
      </c>
      <c r="G77" s="1" t="s">
        <v>35</v>
      </c>
      <c r="H77" s="1">
        <v>45.0</v>
      </c>
      <c r="I77" s="3">
        <v>43560.583333333336</v>
      </c>
      <c r="J77" s="1">
        <v>2.87167094123234</v>
      </c>
      <c r="K77" s="1" t="s">
        <v>24</v>
      </c>
      <c r="M77" s="3">
        <v>43560.67529304398</v>
      </c>
    </row>
    <row r="78">
      <c r="A78" s="1">
        <v>76.0</v>
      </c>
      <c r="B78" s="1" t="s">
        <v>376</v>
      </c>
      <c r="C78" s="1" t="s">
        <v>377</v>
      </c>
      <c r="D78" s="1" t="s">
        <v>378</v>
      </c>
      <c r="E78" s="1" t="s">
        <v>379</v>
      </c>
      <c r="F78" s="1" t="s">
        <v>380</v>
      </c>
      <c r="G78" s="1" t="s">
        <v>39</v>
      </c>
      <c r="H78" s="1">
        <v>45.0</v>
      </c>
      <c r="I78" s="3">
        <v>44141.770833333336</v>
      </c>
      <c r="J78" s="1">
        <v>0.28442132655759</v>
      </c>
      <c r="K78" s="1" t="s">
        <v>62</v>
      </c>
      <c r="L78" s="1" t="s">
        <v>381</v>
      </c>
      <c r="M78" s="3">
        <v>44141.8211734838</v>
      </c>
    </row>
    <row r="79">
      <c r="A79" s="1">
        <v>77.0</v>
      </c>
      <c r="B79" s="1" t="s">
        <v>97</v>
      </c>
      <c r="C79" s="1" t="s">
        <v>382</v>
      </c>
      <c r="D79" s="1" t="s">
        <v>383</v>
      </c>
      <c r="E79" s="1" t="s">
        <v>384</v>
      </c>
      <c r="F79" s="1" t="s">
        <v>101</v>
      </c>
      <c r="G79" s="1" t="s">
        <v>39</v>
      </c>
      <c r="H79" s="1">
        <v>45.0</v>
      </c>
      <c r="I79" s="3">
        <v>43943.708333333336</v>
      </c>
      <c r="J79" s="1">
        <v>3.36153850614303</v>
      </c>
      <c r="K79" s="1" t="s">
        <v>24</v>
      </c>
      <c r="M79" s="3">
        <v>43943.73282482639</v>
      </c>
    </row>
    <row r="80">
      <c r="A80" s="1">
        <v>78.0</v>
      </c>
      <c r="B80" s="1" t="s">
        <v>385</v>
      </c>
      <c r="C80" s="1" t="s">
        <v>386</v>
      </c>
      <c r="D80" s="1" t="s">
        <v>116</v>
      </c>
      <c r="E80" s="1" t="s">
        <v>387</v>
      </c>
      <c r="F80" s="1" t="s">
        <v>388</v>
      </c>
      <c r="G80" s="1" t="s">
        <v>17</v>
      </c>
      <c r="H80" s="1">
        <v>45.0</v>
      </c>
      <c r="I80" s="3">
        <v>43875.5</v>
      </c>
      <c r="J80" s="1">
        <v>2.46131101426466</v>
      </c>
      <c r="K80" s="1" t="s">
        <v>24</v>
      </c>
      <c r="M80" s="3">
        <v>43875.54177403935</v>
      </c>
    </row>
    <row r="81">
      <c r="A81" s="1">
        <v>79.0</v>
      </c>
      <c r="B81" s="1" t="s">
        <v>389</v>
      </c>
      <c r="C81" s="1" t="s">
        <v>390</v>
      </c>
      <c r="D81" s="1" t="s">
        <v>391</v>
      </c>
      <c r="E81" s="1" t="s">
        <v>392</v>
      </c>
      <c r="F81" s="1" t="s">
        <v>393</v>
      </c>
      <c r="G81" s="1" t="s">
        <v>89</v>
      </c>
      <c r="H81" s="1">
        <v>45.0</v>
      </c>
      <c r="I81" s="3">
        <v>43873.37034068287</v>
      </c>
      <c r="J81" s="1">
        <v>1.57740477279557</v>
      </c>
      <c r="K81" s="1" t="s">
        <v>18</v>
      </c>
      <c r="M81" s="3">
        <v>43873.38815684028</v>
      </c>
    </row>
    <row r="82">
      <c r="A82" s="1">
        <v>80.0</v>
      </c>
      <c r="B82" s="1" t="s">
        <v>394</v>
      </c>
      <c r="C82" s="1" t="s">
        <v>395</v>
      </c>
      <c r="D82" s="1" t="s">
        <v>396</v>
      </c>
      <c r="E82" s="1" t="s">
        <v>397</v>
      </c>
      <c r="F82" s="1" t="s">
        <v>398</v>
      </c>
      <c r="G82" s="1" t="s">
        <v>17</v>
      </c>
      <c r="H82" s="1">
        <v>45.0</v>
      </c>
      <c r="I82" s="3">
        <v>43690.625</v>
      </c>
      <c r="J82" s="1">
        <v>0.961321953314906</v>
      </c>
      <c r="K82" s="1" t="s">
        <v>83</v>
      </c>
      <c r="M82" s="3">
        <v>43690.651471805555</v>
      </c>
    </row>
    <row r="83">
      <c r="A83" s="1">
        <v>81.0</v>
      </c>
      <c r="B83" s="1" t="s">
        <v>354</v>
      </c>
      <c r="C83" s="1" t="s">
        <v>399</v>
      </c>
      <c r="D83" s="1" t="s">
        <v>93</v>
      </c>
      <c r="E83" s="1" t="s">
        <v>400</v>
      </c>
      <c r="F83" s="1" t="s">
        <v>358</v>
      </c>
      <c r="G83" s="1" t="s">
        <v>35</v>
      </c>
      <c r="H83" s="1">
        <v>45.0</v>
      </c>
      <c r="I83" s="3">
        <v>43914.666666666664</v>
      </c>
      <c r="J83" s="1">
        <v>1.76038705891532</v>
      </c>
      <c r="K83" s="1" t="s">
        <v>24</v>
      </c>
      <c r="M83" s="3">
        <v>43914.68771706019</v>
      </c>
    </row>
    <row r="84">
      <c r="A84" s="1">
        <v>82.0</v>
      </c>
      <c r="B84" s="1" t="s">
        <v>401</v>
      </c>
      <c r="C84" s="1" t="s">
        <v>402</v>
      </c>
      <c r="D84" s="1" t="s">
        <v>403</v>
      </c>
      <c r="E84" s="1" t="s">
        <v>404</v>
      </c>
      <c r="F84" s="1" t="s">
        <v>405</v>
      </c>
      <c r="G84" s="1" t="s">
        <v>89</v>
      </c>
      <c r="H84" s="1">
        <v>45.0</v>
      </c>
      <c r="I84" s="3">
        <v>44242.74567587963</v>
      </c>
      <c r="J84" s="1">
        <v>1.64707777737545</v>
      </c>
      <c r="K84" s="1" t="s">
        <v>24</v>
      </c>
      <c r="L84" s="1" t="s">
        <v>406</v>
      </c>
      <c r="M84" s="3">
        <v>44242.77381666667</v>
      </c>
    </row>
    <row r="85">
      <c r="A85" s="1">
        <v>83.0</v>
      </c>
      <c r="B85" s="1" t="s">
        <v>389</v>
      </c>
      <c r="C85" s="1" t="s">
        <v>407</v>
      </c>
      <c r="D85" s="1" t="s">
        <v>408</v>
      </c>
      <c r="E85" s="1" t="s">
        <v>409</v>
      </c>
      <c r="F85" s="1" t="s">
        <v>393</v>
      </c>
      <c r="G85" s="1" t="s">
        <v>89</v>
      </c>
      <c r="H85" s="1">
        <v>45.0</v>
      </c>
      <c r="I85" s="3">
        <v>43847.394285069444</v>
      </c>
      <c r="J85" s="1">
        <v>2.67718503626011</v>
      </c>
      <c r="K85" s="1" t="s">
        <v>18</v>
      </c>
      <c r="M85" s="3">
        <v>43847.422800381944</v>
      </c>
    </row>
    <row r="86">
      <c r="A86" s="1">
        <v>84.0</v>
      </c>
      <c r="B86" s="1" t="s">
        <v>12</v>
      </c>
      <c r="C86" s="1" t="s">
        <v>410</v>
      </c>
      <c r="D86" s="1" t="s">
        <v>411</v>
      </c>
      <c r="E86" s="1" t="s">
        <v>412</v>
      </c>
      <c r="F86" s="1" t="s">
        <v>16</v>
      </c>
      <c r="G86" s="1" t="s">
        <v>17</v>
      </c>
      <c r="H86" s="1">
        <v>45.0</v>
      </c>
      <c r="I86" s="3">
        <v>43984.291666666664</v>
      </c>
      <c r="J86" s="1">
        <v>0.536876683839938</v>
      </c>
      <c r="K86" s="1" t="s">
        <v>18</v>
      </c>
      <c r="M86" s="3">
        <v>43984.32489083333</v>
      </c>
    </row>
    <row r="87">
      <c r="A87" s="1">
        <v>85.0</v>
      </c>
      <c r="B87" s="1" t="s">
        <v>413</v>
      </c>
      <c r="C87" s="1" t="s">
        <v>414</v>
      </c>
      <c r="D87" s="1" t="s">
        <v>415</v>
      </c>
      <c r="E87" s="1" t="s">
        <v>416</v>
      </c>
      <c r="F87" s="1" t="s">
        <v>417</v>
      </c>
      <c r="G87" s="1" t="s">
        <v>39</v>
      </c>
      <c r="H87" s="1">
        <v>45.0</v>
      </c>
      <c r="I87" s="3">
        <v>44089.270833333336</v>
      </c>
      <c r="J87" s="1">
        <v>21.297240359293</v>
      </c>
      <c r="K87" s="1" t="s">
        <v>24</v>
      </c>
      <c r="M87" s="3">
        <v>44089.30282506945</v>
      </c>
    </row>
    <row r="88">
      <c r="A88" s="1">
        <v>86.0</v>
      </c>
      <c r="B88" s="1" t="s">
        <v>418</v>
      </c>
      <c r="C88" s="1" t="s">
        <v>419</v>
      </c>
      <c r="D88" s="1" t="s">
        <v>420</v>
      </c>
      <c r="E88" s="1" t="s">
        <v>421</v>
      </c>
      <c r="F88" s="1" t="s">
        <v>422</v>
      </c>
      <c r="G88" s="1" t="s">
        <v>35</v>
      </c>
      <c r="H88" s="1">
        <v>45.0</v>
      </c>
      <c r="I88" s="3">
        <v>43801.208333333336</v>
      </c>
      <c r="J88" s="1">
        <v>0.0</v>
      </c>
      <c r="K88" s="1" t="s">
        <v>24</v>
      </c>
      <c r="M88" s="3">
        <v>43805.84155016204</v>
      </c>
    </row>
    <row r="89">
      <c r="A89" s="1">
        <v>87.0</v>
      </c>
      <c r="B89" s="1" t="s">
        <v>340</v>
      </c>
      <c r="C89" s="1" t="s">
        <v>423</v>
      </c>
      <c r="D89" s="1" t="s">
        <v>342</v>
      </c>
      <c r="E89" s="1" t="s">
        <v>424</v>
      </c>
      <c r="F89" s="1" t="s">
        <v>344</v>
      </c>
      <c r="G89" s="1" t="s">
        <v>89</v>
      </c>
      <c r="H89" s="1">
        <v>45.0</v>
      </c>
      <c r="I89" s="3">
        <v>44086.66868394676</v>
      </c>
      <c r="J89" s="1">
        <v>1.55213081088605</v>
      </c>
      <c r="K89" s="1" t="s">
        <v>83</v>
      </c>
      <c r="M89" s="3">
        <v>44086.674190578706</v>
      </c>
    </row>
    <row r="90">
      <c r="A90" s="1">
        <v>88.0</v>
      </c>
      <c r="B90" s="1" t="s">
        <v>425</v>
      </c>
      <c r="C90" s="1" t="s">
        <v>426</v>
      </c>
      <c r="D90" s="1" t="s">
        <v>21</v>
      </c>
      <c r="E90" s="1" t="s">
        <v>427</v>
      </c>
      <c r="F90" s="1" t="s">
        <v>428</v>
      </c>
      <c r="G90" s="1" t="s">
        <v>17</v>
      </c>
      <c r="H90" s="1">
        <v>45.0</v>
      </c>
      <c r="I90" s="3">
        <v>44165.25</v>
      </c>
      <c r="J90" s="1">
        <v>2.57877909413183</v>
      </c>
      <c r="K90" s="1" t="s">
        <v>24</v>
      </c>
      <c r="M90" s="3">
        <v>44165.28372388889</v>
      </c>
    </row>
    <row r="91">
      <c r="A91" s="1">
        <v>89.0</v>
      </c>
      <c r="B91" s="1" t="s">
        <v>429</v>
      </c>
      <c r="C91" s="1" t="s">
        <v>430</v>
      </c>
      <c r="D91" s="1" t="s">
        <v>99</v>
      </c>
      <c r="E91" s="1" t="s">
        <v>431</v>
      </c>
      <c r="F91" s="1" t="s">
        <v>432</v>
      </c>
      <c r="G91" s="1" t="s">
        <v>39</v>
      </c>
      <c r="H91" s="1">
        <v>45.0</v>
      </c>
      <c r="I91" s="3">
        <v>44093.708333333336</v>
      </c>
      <c r="J91" s="1">
        <v>8.29342711759427</v>
      </c>
      <c r="K91" s="1" t="s">
        <v>218</v>
      </c>
      <c r="L91" s="1" t="s">
        <v>433</v>
      </c>
      <c r="M91" s="3">
        <v>44093.741499814816</v>
      </c>
    </row>
    <row r="92">
      <c r="A92" s="1">
        <v>90.0</v>
      </c>
      <c r="B92" s="1" t="s">
        <v>434</v>
      </c>
      <c r="C92" s="1" t="s">
        <v>435</v>
      </c>
      <c r="D92" s="1" t="s">
        <v>436</v>
      </c>
      <c r="E92" s="1" t="s">
        <v>437</v>
      </c>
      <c r="F92" s="1" t="s">
        <v>438</v>
      </c>
      <c r="G92" s="1" t="s">
        <v>17</v>
      </c>
      <c r="H92" s="1">
        <v>45.0</v>
      </c>
      <c r="I92" s="3">
        <v>43730.208333333336</v>
      </c>
      <c r="J92" s="1">
        <v>2.84897348074598</v>
      </c>
      <c r="K92" s="1" t="s">
        <v>24</v>
      </c>
      <c r="M92" s="3">
        <v>43730.26402150463</v>
      </c>
    </row>
    <row r="93">
      <c r="A93" s="1">
        <v>91.0</v>
      </c>
      <c r="B93" s="1" t="s">
        <v>439</v>
      </c>
      <c r="C93" s="1" t="s">
        <v>440</v>
      </c>
      <c r="D93" s="1" t="s">
        <v>441</v>
      </c>
      <c r="E93" s="1" t="s">
        <v>442</v>
      </c>
      <c r="F93" s="1" t="s">
        <v>443</v>
      </c>
      <c r="G93" s="1" t="s">
        <v>89</v>
      </c>
      <c r="H93" s="1">
        <v>45.0</v>
      </c>
      <c r="I93" s="3">
        <v>44182.59997383102</v>
      </c>
      <c r="J93" s="1">
        <v>2.75717987921224</v>
      </c>
      <c r="K93" s="1" t="s">
        <v>18</v>
      </c>
      <c r="L93" s="1" t="s">
        <v>444</v>
      </c>
      <c r="M93" s="3">
        <v>44182.61829421296</v>
      </c>
    </row>
    <row r="94">
      <c r="A94" s="1">
        <v>92.0</v>
      </c>
      <c r="B94" s="1" t="s">
        <v>445</v>
      </c>
      <c r="C94" s="1" t="s">
        <v>446</v>
      </c>
      <c r="D94" s="1" t="s">
        <v>447</v>
      </c>
      <c r="E94" s="1" t="s">
        <v>448</v>
      </c>
      <c r="F94" s="1" t="s">
        <v>449</v>
      </c>
      <c r="G94" s="1" t="s">
        <v>35</v>
      </c>
      <c r="H94" s="1">
        <v>45.0</v>
      </c>
      <c r="I94" s="3">
        <v>43640.5</v>
      </c>
      <c r="J94" s="1">
        <v>0.319365743073121</v>
      </c>
      <c r="K94" s="1" t="s">
        <v>24</v>
      </c>
      <c r="M94" s="3">
        <v>43641.767417118055</v>
      </c>
    </row>
    <row r="95">
      <c r="A95" s="1">
        <v>93.0</v>
      </c>
      <c r="B95" s="1" t="s">
        <v>450</v>
      </c>
      <c r="C95" s="1" t="s">
        <v>451</v>
      </c>
      <c r="D95" s="1" t="s">
        <v>452</v>
      </c>
      <c r="E95" s="1" t="s">
        <v>453</v>
      </c>
      <c r="F95" s="1" t="s">
        <v>454</v>
      </c>
      <c r="G95" s="1" t="s">
        <v>39</v>
      </c>
      <c r="H95" s="1">
        <v>45.0</v>
      </c>
      <c r="I95" s="3">
        <v>44091.625</v>
      </c>
      <c r="J95" s="1">
        <v>2.31215065913336</v>
      </c>
      <c r="K95" s="1" t="s">
        <v>24</v>
      </c>
      <c r="L95" s="1" t="s">
        <v>238</v>
      </c>
      <c r="M95" s="3">
        <v>44091.66681451389</v>
      </c>
    </row>
    <row r="96">
      <c r="A96" s="1">
        <v>94.0</v>
      </c>
      <c r="B96" s="1" t="s">
        <v>455</v>
      </c>
      <c r="C96" s="1" t="s">
        <v>456</v>
      </c>
      <c r="D96" s="1" t="s">
        <v>310</v>
      </c>
      <c r="E96" s="1" t="s">
        <v>457</v>
      </c>
      <c r="F96" s="1" t="s">
        <v>458</v>
      </c>
      <c r="G96" s="1" t="s">
        <v>17</v>
      </c>
      <c r="H96" s="1">
        <v>45.0</v>
      </c>
      <c r="I96" s="3">
        <v>44232.625</v>
      </c>
      <c r="J96" s="1">
        <v>1.6784128199637</v>
      </c>
      <c r="K96" s="1" t="s">
        <v>24</v>
      </c>
      <c r="L96" s="1" t="s">
        <v>406</v>
      </c>
      <c r="M96" s="3">
        <v>44232.57959236111</v>
      </c>
    </row>
    <row r="97">
      <c r="A97" s="1">
        <v>95.0</v>
      </c>
      <c r="B97" s="1" t="s">
        <v>459</v>
      </c>
      <c r="C97" s="1" t="s">
        <v>460</v>
      </c>
      <c r="D97" s="1" t="s">
        <v>461</v>
      </c>
      <c r="E97" s="1" t="s">
        <v>462</v>
      </c>
      <c r="F97" s="1" t="s">
        <v>463</v>
      </c>
      <c r="G97" s="1" t="s">
        <v>17</v>
      </c>
      <c r="H97" s="1">
        <v>45.0</v>
      </c>
      <c r="I97" s="3">
        <v>44039.645833333336</v>
      </c>
      <c r="J97" s="1">
        <v>0.19550772679163</v>
      </c>
      <c r="K97" s="1" t="s">
        <v>24</v>
      </c>
      <c r="L97" s="1" t="s">
        <v>464</v>
      </c>
      <c r="M97" s="3">
        <v>44039.69740114584</v>
      </c>
    </row>
    <row r="98">
      <c r="A98" s="1">
        <v>96.0</v>
      </c>
      <c r="B98" s="1" t="s">
        <v>465</v>
      </c>
      <c r="C98" s="1" t="s">
        <v>466</v>
      </c>
      <c r="D98" s="1" t="s">
        <v>99</v>
      </c>
      <c r="E98" s="1" t="s">
        <v>467</v>
      </c>
      <c r="F98" s="1" t="s">
        <v>468</v>
      </c>
      <c r="G98" s="1" t="s">
        <v>17</v>
      </c>
      <c r="H98" s="1">
        <v>45.0</v>
      </c>
      <c r="I98" s="3">
        <v>44130.25</v>
      </c>
      <c r="J98" s="1">
        <v>1.24844938950153</v>
      </c>
      <c r="K98" s="1" t="s">
        <v>24</v>
      </c>
      <c r="M98" s="3">
        <v>44130.28646513889</v>
      </c>
    </row>
    <row r="99">
      <c r="A99" s="1">
        <v>97.0</v>
      </c>
      <c r="B99" s="1" t="s">
        <v>196</v>
      </c>
      <c r="C99" s="1" t="s">
        <v>469</v>
      </c>
      <c r="D99" s="1" t="s">
        <v>470</v>
      </c>
      <c r="E99" s="1" t="s">
        <v>471</v>
      </c>
      <c r="F99" s="1" t="s">
        <v>200</v>
      </c>
      <c r="G99" s="1" t="s">
        <v>17</v>
      </c>
      <c r="H99" s="1">
        <v>45.0</v>
      </c>
      <c r="I99" s="3">
        <v>44076.53125</v>
      </c>
      <c r="J99" s="1">
        <v>0.837219938691062</v>
      </c>
      <c r="K99" s="1" t="s">
        <v>24</v>
      </c>
      <c r="M99" s="3">
        <v>44076.56412149306</v>
      </c>
    </row>
    <row r="100">
      <c r="A100" s="1">
        <v>98.0</v>
      </c>
      <c r="B100" s="1" t="s">
        <v>366</v>
      </c>
      <c r="C100" s="1" t="s">
        <v>472</v>
      </c>
      <c r="D100" s="1" t="s">
        <v>315</v>
      </c>
      <c r="E100" s="1" t="s">
        <v>473</v>
      </c>
      <c r="F100" s="1" t="s">
        <v>370</v>
      </c>
      <c r="G100" s="1" t="s">
        <v>39</v>
      </c>
      <c r="H100" s="1">
        <v>45.0</v>
      </c>
      <c r="I100" s="3">
        <v>44239.697916666664</v>
      </c>
      <c r="J100" s="1">
        <v>4.99623259061827</v>
      </c>
      <c r="K100" s="1" t="s">
        <v>166</v>
      </c>
      <c r="L100" s="1" t="s">
        <v>167</v>
      </c>
      <c r="M100" s="3">
        <v>44239.72860165509</v>
      </c>
    </row>
    <row r="101">
      <c r="A101" s="1">
        <v>99.0</v>
      </c>
      <c r="B101" s="1" t="s">
        <v>474</v>
      </c>
      <c r="C101" s="1" t="s">
        <v>475</v>
      </c>
      <c r="D101" s="1" t="s">
        <v>408</v>
      </c>
      <c r="E101" s="1" t="s">
        <v>476</v>
      </c>
      <c r="F101" s="1" t="s">
        <v>477</v>
      </c>
      <c r="G101" s="1" t="s">
        <v>89</v>
      </c>
      <c r="H101" s="1">
        <v>45.0</v>
      </c>
      <c r="I101" s="3">
        <v>43846.75465574074</v>
      </c>
      <c r="J101" s="1">
        <v>2.75002554289864</v>
      </c>
      <c r="K101" s="1" t="s">
        <v>46</v>
      </c>
      <c r="M101" s="3">
        <v>43846.77530075231</v>
      </c>
    </row>
    <row r="102">
      <c r="A102" s="1">
        <v>100.0</v>
      </c>
      <c r="B102" s="1" t="s">
        <v>119</v>
      </c>
      <c r="C102" s="1" t="s">
        <v>478</v>
      </c>
      <c r="D102" s="1" t="s">
        <v>37</v>
      </c>
      <c r="E102" s="1" t="s">
        <v>479</v>
      </c>
      <c r="F102" s="1" t="s">
        <v>123</v>
      </c>
      <c r="G102" s="1" t="s">
        <v>39</v>
      </c>
      <c r="H102" s="1">
        <v>45.0</v>
      </c>
      <c r="I102" s="3">
        <v>44238.25</v>
      </c>
      <c r="J102" s="1">
        <v>4.31378245013219</v>
      </c>
      <c r="K102" s="1" t="s">
        <v>18</v>
      </c>
      <c r="M102" s="3">
        <v>44238.26846539352</v>
      </c>
    </row>
    <row r="103">
      <c r="A103" s="1">
        <v>101.0</v>
      </c>
      <c r="B103" s="1" t="s">
        <v>480</v>
      </c>
      <c r="C103" s="1" t="s">
        <v>481</v>
      </c>
      <c r="D103" s="1" t="s">
        <v>482</v>
      </c>
      <c r="E103" s="1" t="s">
        <v>483</v>
      </c>
      <c r="F103" s="1" t="s">
        <v>484</v>
      </c>
      <c r="G103" s="1" t="s">
        <v>35</v>
      </c>
      <c r="H103" s="1">
        <v>45.0</v>
      </c>
      <c r="I103" s="3">
        <v>43657.416666666664</v>
      </c>
      <c r="J103" s="1">
        <v>0.0571906800822375</v>
      </c>
      <c r="K103" s="1" t="s">
        <v>24</v>
      </c>
      <c r="M103" s="3">
        <v>43658.14809449074</v>
      </c>
    </row>
    <row r="104">
      <c r="A104" s="1">
        <v>102.0</v>
      </c>
      <c r="B104" s="1" t="s">
        <v>485</v>
      </c>
      <c r="C104" s="1" t="s">
        <v>486</v>
      </c>
      <c r="D104" s="1" t="s">
        <v>487</v>
      </c>
      <c r="E104" s="1" t="s">
        <v>488</v>
      </c>
      <c r="F104" s="1" t="s">
        <v>489</v>
      </c>
      <c r="G104" s="1" t="s">
        <v>17</v>
      </c>
      <c r="H104" s="1">
        <v>45.0</v>
      </c>
      <c r="I104" s="3">
        <v>44144.291666666664</v>
      </c>
      <c r="J104" s="1">
        <v>2.79109620846534</v>
      </c>
      <c r="K104" s="1" t="s">
        <v>166</v>
      </c>
      <c r="M104" s="3">
        <v>44144.32763273148</v>
      </c>
    </row>
    <row r="105">
      <c r="A105" s="1">
        <v>103.0</v>
      </c>
      <c r="B105" s="1" t="s">
        <v>490</v>
      </c>
      <c r="C105" s="1" t="s">
        <v>491</v>
      </c>
      <c r="D105" s="1" t="s">
        <v>492</v>
      </c>
      <c r="E105" s="1" t="s">
        <v>493</v>
      </c>
      <c r="F105" s="1" t="s">
        <v>494</v>
      </c>
      <c r="G105" s="1" t="s">
        <v>39</v>
      </c>
      <c r="H105" s="1">
        <v>45.0</v>
      </c>
      <c r="I105" s="3">
        <v>44099.75</v>
      </c>
      <c r="J105" s="1">
        <v>1.79485945957159</v>
      </c>
      <c r="K105" s="1" t="s">
        <v>159</v>
      </c>
      <c r="L105" s="1" t="s">
        <v>495</v>
      </c>
      <c r="M105" s="3">
        <v>44099.76354760417</v>
      </c>
    </row>
    <row r="106">
      <c r="A106" s="1">
        <v>104.0</v>
      </c>
      <c r="B106" s="1" t="s">
        <v>496</v>
      </c>
      <c r="C106" s="1" t="s">
        <v>497</v>
      </c>
      <c r="D106" s="1" t="s">
        <v>498</v>
      </c>
      <c r="E106" s="1" t="s">
        <v>499</v>
      </c>
      <c r="F106" s="1" t="s">
        <v>500</v>
      </c>
      <c r="G106" s="1" t="s">
        <v>17</v>
      </c>
      <c r="H106" s="1">
        <v>45.0</v>
      </c>
      <c r="I106" s="3">
        <v>43852.708333333336</v>
      </c>
      <c r="J106" s="1">
        <v>0.0297458570067297</v>
      </c>
      <c r="K106" s="1" t="s">
        <v>24</v>
      </c>
      <c r="M106" s="3">
        <v>43852.73991287037</v>
      </c>
    </row>
    <row r="107">
      <c r="A107" s="1">
        <v>105.0</v>
      </c>
      <c r="B107" s="1" t="s">
        <v>501</v>
      </c>
      <c r="C107" s="1" t="s">
        <v>502</v>
      </c>
      <c r="D107" s="1" t="s">
        <v>503</v>
      </c>
      <c r="E107" s="1" t="s">
        <v>504</v>
      </c>
      <c r="F107" s="1" t="s">
        <v>505</v>
      </c>
      <c r="G107" s="1" t="s">
        <v>17</v>
      </c>
      <c r="H107" s="1">
        <v>45.0</v>
      </c>
      <c r="I107" s="3">
        <v>43778.708333333336</v>
      </c>
      <c r="J107" s="1">
        <v>0.558463775148764</v>
      </c>
      <c r="K107" s="1" t="s">
        <v>18</v>
      </c>
      <c r="M107" s="3">
        <v>43778.66252767361</v>
      </c>
    </row>
    <row r="108">
      <c r="A108" s="1">
        <v>106.0</v>
      </c>
      <c r="B108" s="1" t="s">
        <v>506</v>
      </c>
      <c r="C108" s="1" t="s">
        <v>507</v>
      </c>
      <c r="D108" s="1" t="s">
        <v>508</v>
      </c>
      <c r="E108" s="1" t="s">
        <v>509</v>
      </c>
      <c r="F108" s="1" t="s">
        <v>510</v>
      </c>
      <c r="G108" s="1" t="s">
        <v>35</v>
      </c>
      <c r="H108" s="1">
        <v>45.0</v>
      </c>
      <c r="I108" s="3">
        <v>44137.270833333336</v>
      </c>
      <c r="J108" s="1">
        <v>1.39716968180309</v>
      </c>
      <c r="K108" s="1" t="s">
        <v>511</v>
      </c>
      <c r="M108" s="3">
        <v>44137.31135240741</v>
      </c>
    </row>
    <row r="109">
      <c r="A109" s="1">
        <v>107.0</v>
      </c>
      <c r="B109" s="1" t="s">
        <v>512</v>
      </c>
      <c r="C109" s="1" t="s">
        <v>513</v>
      </c>
      <c r="D109" s="1" t="s">
        <v>514</v>
      </c>
      <c r="E109" s="1" t="s">
        <v>515</v>
      </c>
      <c r="F109" s="1" t="s">
        <v>516</v>
      </c>
      <c r="G109" s="1" t="s">
        <v>17</v>
      </c>
      <c r="H109" s="1">
        <v>45.0</v>
      </c>
      <c r="I109" s="3">
        <v>43898.708333333336</v>
      </c>
      <c r="J109" s="1">
        <v>0.795691370027244</v>
      </c>
      <c r="K109" s="1" t="s">
        <v>83</v>
      </c>
      <c r="M109" s="3">
        <v>43898.74038858796</v>
      </c>
    </row>
    <row r="110">
      <c r="A110" s="1">
        <v>108.0</v>
      </c>
      <c r="B110" s="1" t="s">
        <v>229</v>
      </c>
      <c r="C110" s="1" t="s">
        <v>517</v>
      </c>
      <c r="D110" s="1" t="s">
        <v>518</v>
      </c>
      <c r="E110" s="1" t="s">
        <v>519</v>
      </c>
      <c r="F110" s="1" t="s">
        <v>232</v>
      </c>
      <c r="G110" s="1" t="s">
        <v>35</v>
      </c>
      <c r="H110" s="1">
        <v>45.0</v>
      </c>
      <c r="I110" s="3">
        <v>44160.229166666664</v>
      </c>
      <c r="J110" s="1">
        <v>0.8590381068535</v>
      </c>
      <c r="K110" s="1" t="s">
        <v>24</v>
      </c>
      <c r="M110" s="3">
        <v>44160.26303834491</v>
      </c>
    </row>
    <row r="111">
      <c r="A111" s="1">
        <v>109.0</v>
      </c>
      <c r="B111" s="1" t="s">
        <v>520</v>
      </c>
      <c r="C111" s="1" t="s">
        <v>521</v>
      </c>
      <c r="D111" s="1" t="s">
        <v>522</v>
      </c>
      <c r="E111" s="1" t="s">
        <v>523</v>
      </c>
      <c r="F111" s="1" t="s">
        <v>524</v>
      </c>
      <c r="G111" s="1" t="s">
        <v>35</v>
      </c>
      <c r="H111" s="1">
        <v>45.0</v>
      </c>
      <c r="I111" s="3">
        <v>43755.708333333336</v>
      </c>
      <c r="J111" s="1">
        <v>2.4528257759902</v>
      </c>
      <c r="K111" s="1" t="s">
        <v>46</v>
      </c>
      <c r="M111" s="3">
        <v>43755.74022158565</v>
      </c>
    </row>
    <row r="112">
      <c r="A112" s="1">
        <v>110.0</v>
      </c>
      <c r="B112" s="1" t="s">
        <v>525</v>
      </c>
      <c r="C112" s="1" t="s">
        <v>526</v>
      </c>
      <c r="D112" s="1" t="s">
        <v>527</v>
      </c>
      <c r="E112" s="1" t="s">
        <v>528</v>
      </c>
      <c r="F112" s="1" t="s">
        <v>529</v>
      </c>
      <c r="G112" s="1" t="s">
        <v>39</v>
      </c>
      <c r="H112" s="1">
        <v>45.0</v>
      </c>
      <c r="I112" s="3">
        <v>44224.604166666664</v>
      </c>
      <c r="J112" s="1">
        <v>2.12934244382936</v>
      </c>
      <c r="K112" s="1" t="s">
        <v>56</v>
      </c>
      <c r="L112" s="1" t="s">
        <v>113</v>
      </c>
      <c r="M112" s="3">
        <v>44224.635862013885</v>
      </c>
    </row>
    <row r="113">
      <c r="A113" s="1">
        <v>111.0</v>
      </c>
      <c r="B113" s="1" t="s">
        <v>418</v>
      </c>
      <c r="C113" s="1" t="s">
        <v>530</v>
      </c>
      <c r="D113" s="1" t="s">
        <v>420</v>
      </c>
      <c r="E113" s="1" t="s">
        <v>421</v>
      </c>
      <c r="F113" s="1" t="s">
        <v>422</v>
      </c>
      <c r="G113" s="1" t="s">
        <v>35</v>
      </c>
      <c r="H113" s="1">
        <v>45.0</v>
      </c>
      <c r="I113" s="3">
        <v>43784.208333333336</v>
      </c>
      <c r="J113" s="1">
        <v>0.0</v>
      </c>
      <c r="K113" s="1" t="s">
        <v>24</v>
      </c>
      <c r="M113" s="3">
        <v>43784.547530358795</v>
      </c>
    </row>
    <row r="114">
      <c r="A114" s="1">
        <v>112.0</v>
      </c>
      <c r="B114" s="1" t="s">
        <v>401</v>
      </c>
      <c r="C114" s="1" t="s">
        <v>531</v>
      </c>
      <c r="D114" s="1" t="s">
        <v>532</v>
      </c>
      <c r="E114" s="1" t="s">
        <v>533</v>
      </c>
      <c r="F114" s="1" t="s">
        <v>405</v>
      </c>
      <c r="G114" s="1" t="s">
        <v>89</v>
      </c>
      <c r="H114" s="1">
        <v>45.0</v>
      </c>
      <c r="I114" s="3">
        <v>44147.44125306713</v>
      </c>
      <c r="J114" s="1">
        <v>0.0</v>
      </c>
      <c r="K114" s="1" t="s">
        <v>24</v>
      </c>
      <c r="M114" s="3">
        <v>44147.597287303244</v>
      </c>
    </row>
    <row r="115">
      <c r="A115" s="1">
        <v>113.0</v>
      </c>
      <c r="B115" s="1" t="s">
        <v>25</v>
      </c>
      <c r="C115" s="1" t="s">
        <v>534</v>
      </c>
      <c r="D115" s="1" t="s">
        <v>121</v>
      </c>
      <c r="E115" s="1" t="s">
        <v>535</v>
      </c>
      <c r="F115" s="1" t="s">
        <v>29</v>
      </c>
      <c r="G115" s="1" t="s">
        <v>39</v>
      </c>
      <c r="H115" s="1">
        <v>45.0</v>
      </c>
      <c r="I115" s="3">
        <v>44172.625</v>
      </c>
      <c r="J115" s="1">
        <v>2.91979712609052</v>
      </c>
      <c r="K115" s="1" t="s">
        <v>18</v>
      </c>
      <c r="M115" s="3">
        <v>44172.61457346065</v>
      </c>
    </row>
    <row r="116">
      <c r="A116" s="1">
        <v>114.0</v>
      </c>
      <c r="B116" s="1" t="s">
        <v>536</v>
      </c>
      <c r="C116" s="1" t="s">
        <v>537</v>
      </c>
      <c r="D116" s="1" t="s">
        <v>396</v>
      </c>
      <c r="E116" s="1" t="s">
        <v>538</v>
      </c>
      <c r="F116" s="1" t="s">
        <v>539</v>
      </c>
      <c r="G116" s="1" t="s">
        <v>35</v>
      </c>
      <c r="H116" s="1">
        <v>45.0</v>
      </c>
      <c r="I116" s="3">
        <v>43654.25</v>
      </c>
      <c r="J116" s="1">
        <v>2.23725787679073</v>
      </c>
      <c r="K116" s="1" t="s">
        <v>83</v>
      </c>
      <c r="M116" s="3">
        <v>43654.28134236111</v>
      </c>
    </row>
    <row r="117">
      <c r="A117" s="1">
        <v>115.0</v>
      </c>
      <c r="B117" s="1" t="s">
        <v>540</v>
      </c>
      <c r="C117" s="1" t="s">
        <v>541</v>
      </c>
      <c r="D117" s="1" t="s">
        <v>542</v>
      </c>
      <c r="E117" s="1" t="s">
        <v>543</v>
      </c>
      <c r="F117" s="1" t="s">
        <v>544</v>
      </c>
      <c r="G117" s="1" t="s">
        <v>17</v>
      </c>
      <c r="H117" s="1">
        <v>45.0</v>
      </c>
      <c r="I117" s="3">
        <v>44111.239583333336</v>
      </c>
      <c r="J117" s="1">
        <v>2.45019053300125</v>
      </c>
      <c r="K117" s="1" t="s">
        <v>24</v>
      </c>
      <c r="L117" s="1" t="s">
        <v>135</v>
      </c>
      <c r="M117" s="3">
        <v>44111.27885028935</v>
      </c>
    </row>
    <row r="118">
      <c r="A118" s="1">
        <v>116.0</v>
      </c>
      <c r="B118" s="1" t="s">
        <v>455</v>
      </c>
      <c r="C118" s="1" t="s">
        <v>545</v>
      </c>
      <c r="D118" s="1" t="s">
        <v>116</v>
      </c>
      <c r="E118" s="1" t="s">
        <v>546</v>
      </c>
      <c r="F118" s="1" t="s">
        <v>458</v>
      </c>
      <c r="G118" s="1" t="s">
        <v>17</v>
      </c>
      <c r="H118" s="1">
        <v>45.0</v>
      </c>
      <c r="I118" s="3">
        <v>44019.604166666664</v>
      </c>
      <c r="J118" s="1">
        <v>0.0</v>
      </c>
      <c r="K118" s="1" t="s">
        <v>24</v>
      </c>
      <c r="L118" s="1" t="s">
        <v>406</v>
      </c>
      <c r="M118" s="3">
        <v>44019.65883266204</v>
      </c>
    </row>
    <row r="119">
      <c r="A119" s="1">
        <v>117.0</v>
      </c>
      <c r="B119" s="1" t="s">
        <v>324</v>
      </c>
      <c r="C119" s="1" t="s">
        <v>547</v>
      </c>
      <c r="D119" s="1" t="s">
        <v>326</v>
      </c>
      <c r="E119" s="1" t="s">
        <v>548</v>
      </c>
      <c r="F119" s="1" t="s">
        <v>328</v>
      </c>
      <c r="G119" s="1" t="s">
        <v>17</v>
      </c>
      <c r="H119" s="1">
        <v>45.0</v>
      </c>
      <c r="I119" s="3">
        <v>44216.291666666664</v>
      </c>
      <c r="J119" s="1">
        <v>0.0</v>
      </c>
      <c r="K119" s="1" t="s">
        <v>24</v>
      </c>
      <c r="M119" s="3">
        <v>44216.33396480324</v>
      </c>
    </row>
    <row r="120">
      <c r="A120" s="1">
        <v>118.0</v>
      </c>
      <c r="B120" s="1" t="s">
        <v>549</v>
      </c>
      <c r="C120" s="1" t="s">
        <v>550</v>
      </c>
      <c r="D120" s="1" t="s">
        <v>470</v>
      </c>
      <c r="E120" s="1" t="s">
        <v>551</v>
      </c>
      <c r="F120" s="1" t="s">
        <v>552</v>
      </c>
      <c r="G120" s="1" t="s">
        <v>17</v>
      </c>
      <c r="H120" s="1">
        <v>45.0</v>
      </c>
      <c r="I120" s="3">
        <v>44072.291666666664</v>
      </c>
      <c r="J120" s="1">
        <v>0.114957409939399</v>
      </c>
      <c r="K120" s="1" t="s">
        <v>24</v>
      </c>
      <c r="M120" s="3">
        <v>44072.337104363425</v>
      </c>
    </row>
    <row r="121">
      <c r="A121" s="1">
        <v>119.0</v>
      </c>
      <c r="B121" s="1" t="s">
        <v>553</v>
      </c>
      <c r="C121" s="1" t="s">
        <v>554</v>
      </c>
      <c r="D121" s="1" t="s">
        <v>555</v>
      </c>
      <c r="E121" s="1" t="s">
        <v>556</v>
      </c>
      <c r="F121" s="1" t="s">
        <v>557</v>
      </c>
      <c r="G121" s="1" t="s">
        <v>17</v>
      </c>
      <c r="H121" s="1">
        <v>45.0</v>
      </c>
      <c r="I121" s="3">
        <v>44214.645833333336</v>
      </c>
      <c r="J121" s="1">
        <v>1.37821939432117</v>
      </c>
      <c r="K121" s="1" t="s">
        <v>46</v>
      </c>
      <c r="L121" s="1" t="s">
        <v>558</v>
      </c>
      <c r="M121" s="3">
        <v>44214.69010180556</v>
      </c>
    </row>
    <row r="122">
      <c r="A122" s="1">
        <v>120.0</v>
      </c>
      <c r="B122" s="1" t="s">
        <v>319</v>
      </c>
      <c r="C122" s="1" t="s">
        <v>559</v>
      </c>
      <c r="D122" s="1" t="s">
        <v>560</v>
      </c>
      <c r="E122" s="1" t="s">
        <v>561</v>
      </c>
      <c r="F122" s="1" t="s">
        <v>323</v>
      </c>
      <c r="G122" s="1" t="s">
        <v>17</v>
      </c>
      <c r="H122" s="1">
        <v>45.0</v>
      </c>
      <c r="I122" s="3">
        <v>43725.625</v>
      </c>
      <c r="J122" s="1">
        <v>1.94289194473099</v>
      </c>
      <c r="K122" s="1" t="s">
        <v>24</v>
      </c>
      <c r="M122" s="3">
        <v>43725.66518582176</v>
      </c>
    </row>
    <row r="123">
      <c r="A123" s="1">
        <v>121.0</v>
      </c>
      <c r="B123" s="1" t="s">
        <v>562</v>
      </c>
      <c r="C123" s="1" t="s">
        <v>563</v>
      </c>
      <c r="D123" s="1" t="s">
        <v>564</v>
      </c>
      <c r="E123" s="1" t="s">
        <v>565</v>
      </c>
      <c r="F123" s="1" t="s">
        <v>566</v>
      </c>
      <c r="G123" s="1" t="s">
        <v>17</v>
      </c>
      <c r="H123" s="1">
        <v>45.0</v>
      </c>
      <c r="I123" s="3">
        <v>43781.625</v>
      </c>
      <c r="J123" s="1">
        <v>2.02380400476197</v>
      </c>
      <c r="K123" s="1" t="s">
        <v>62</v>
      </c>
      <c r="M123" s="3">
        <v>43781.60541311342</v>
      </c>
    </row>
    <row r="124">
      <c r="A124" s="1">
        <v>122.0</v>
      </c>
      <c r="B124" s="1" t="s">
        <v>567</v>
      </c>
      <c r="C124" s="1" t="s">
        <v>568</v>
      </c>
      <c r="D124" s="1" t="s">
        <v>75</v>
      </c>
      <c r="E124" s="1" t="s">
        <v>569</v>
      </c>
      <c r="F124" s="1" t="s">
        <v>570</v>
      </c>
      <c r="G124" s="1" t="s">
        <v>39</v>
      </c>
      <c r="H124" s="1">
        <v>45.0</v>
      </c>
      <c r="I124" s="3">
        <v>43678.25</v>
      </c>
      <c r="J124" s="1">
        <v>0.291550572858709</v>
      </c>
      <c r="K124" s="1" t="s">
        <v>24</v>
      </c>
      <c r="M124" s="3">
        <v>43679.17993175926</v>
      </c>
    </row>
    <row r="125">
      <c r="A125" s="1">
        <v>123.0</v>
      </c>
      <c r="B125" s="1" t="s">
        <v>520</v>
      </c>
      <c r="C125" s="1" t="s">
        <v>571</v>
      </c>
      <c r="D125" s="1" t="s">
        <v>503</v>
      </c>
      <c r="E125" s="1" t="s">
        <v>523</v>
      </c>
      <c r="F125" s="1" t="s">
        <v>524</v>
      </c>
      <c r="G125" s="1" t="s">
        <v>35</v>
      </c>
      <c r="H125" s="1">
        <v>45.0</v>
      </c>
      <c r="I125" s="3">
        <v>43755.291666666664</v>
      </c>
      <c r="J125" s="1">
        <v>0.924905985041461</v>
      </c>
      <c r="K125" s="1" t="s">
        <v>46</v>
      </c>
      <c r="M125" s="3">
        <v>43755.33641334491</v>
      </c>
    </row>
    <row r="126">
      <c r="A126" s="1">
        <v>124.0</v>
      </c>
      <c r="B126" s="1" t="s">
        <v>572</v>
      </c>
      <c r="C126" s="1" t="s">
        <v>573</v>
      </c>
      <c r="D126" s="1" t="s">
        <v>80</v>
      </c>
      <c r="E126" s="1" t="s">
        <v>574</v>
      </c>
      <c r="F126" s="1" t="s">
        <v>575</v>
      </c>
      <c r="G126" s="1" t="s">
        <v>39</v>
      </c>
      <c r="H126" s="1">
        <v>45.0</v>
      </c>
      <c r="I126" s="3">
        <v>43805.15625</v>
      </c>
      <c r="J126" s="1">
        <v>1.31765564666123</v>
      </c>
      <c r="K126" s="1" t="s">
        <v>18</v>
      </c>
      <c r="M126" s="3">
        <v>43805.18810342593</v>
      </c>
    </row>
    <row r="127">
      <c r="A127" s="1">
        <v>125.0</v>
      </c>
      <c r="B127" s="1" t="s">
        <v>576</v>
      </c>
      <c r="C127" s="1" t="s">
        <v>577</v>
      </c>
      <c r="D127" s="1" t="s">
        <v>578</v>
      </c>
      <c r="E127" s="1" t="s">
        <v>579</v>
      </c>
      <c r="F127" s="1" t="s">
        <v>580</v>
      </c>
      <c r="G127" s="1" t="s">
        <v>17</v>
      </c>
      <c r="H127" s="1">
        <v>45.0</v>
      </c>
      <c r="I127" s="3">
        <v>44102.229166666664</v>
      </c>
      <c r="J127" s="1">
        <v>3.58304771053544</v>
      </c>
      <c r="K127" s="1" t="s">
        <v>18</v>
      </c>
      <c r="L127" s="1" t="s">
        <v>581</v>
      </c>
      <c r="M127" s="3">
        <v>44102.25370819445</v>
      </c>
    </row>
    <row r="128">
      <c r="A128" s="1">
        <v>126.0</v>
      </c>
      <c r="B128" s="1" t="s">
        <v>582</v>
      </c>
      <c r="C128" s="1" t="s">
        <v>583</v>
      </c>
      <c r="D128" s="1" t="s">
        <v>584</v>
      </c>
      <c r="E128" s="1" t="s">
        <v>585</v>
      </c>
      <c r="F128" s="1" t="s">
        <v>586</v>
      </c>
      <c r="G128" s="1" t="s">
        <v>17</v>
      </c>
      <c r="H128" s="1">
        <v>45.0</v>
      </c>
      <c r="I128" s="3">
        <v>43777.25</v>
      </c>
      <c r="J128" s="1">
        <v>5.35994643370989</v>
      </c>
      <c r="K128" s="1" t="s">
        <v>24</v>
      </c>
      <c r="M128" s="3">
        <v>43777.28022050926</v>
      </c>
    </row>
    <row r="129">
      <c r="A129" s="1">
        <v>127.0</v>
      </c>
      <c r="B129" s="1" t="s">
        <v>119</v>
      </c>
      <c r="C129" s="1" t="s">
        <v>587</v>
      </c>
      <c r="D129" s="1" t="s">
        <v>588</v>
      </c>
      <c r="E129" s="1" t="s">
        <v>589</v>
      </c>
      <c r="F129" s="1" t="s">
        <v>123</v>
      </c>
      <c r="G129" s="1" t="s">
        <v>39</v>
      </c>
      <c r="H129" s="1">
        <v>45.0</v>
      </c>
      <c r="I129" s="3">
        <v>43912.5625</v>
      </c>
      <c r="J129" s="1">
        <v>3.40306581721994</v>
      </c>
      <c r="K129" s="1" t="s">
        <v>18</v>
      </c>
      <c r="M129" s="3">
        <v>43912.595321782406</v>
      </c>
    </row>
    <row r="130">
      <c r="A130" s="1">
        <v>128.0</v>
      </c>
      <c r="B130" s="1" t="s">
        <v>590</v>
      </c>
      <c r="C130" s="1" t="s">
        <v>591</v>
      </c>
      <c r="D130" s="1" t="s">
        <v>592</v>
      </c>
      <c r="E130" s="1" t="s">
        <v>593</v>
      </c>
      <c r="F130" s="1" t="s">
        <v>594</v>
      </c>
      <c r="G130" s="1" t="s">
        <v>45</v>
      </c>
      <c r="H130" s="1">
        <v>45.0</v>
      </c>
      <c r="I130" s="3">
        <v>44162.594875219904</v>
      </c>
      <c r="J130" s="1">
        <v>5.5724487161086</v>
      </c>
      <c r="K130" s="1" t="s">
        <v>511</v>
      </c>
      <c r="L130" s="1" t="s">
        <v>595</v>
      </c>
      <c r="M130" s="3">
        <v>44162.63480699074</v>
      </c>
    </row>
    <row r="131">
      <c r="A131" s="1">
        <v>129.0</v>
      </c>
      <c r="B131" s="1" t="s">
        <v>596</v>
      </c>
      <c r="C131" s="1" t="s">
        <v>597</v>
      </c>
      <c r="D131" s="1" t="s">
        <v>598</v>
      </c>
      <c r="E131" s="1" t="s">
        <v>599</v>
      </c>
      <c r="F131" s="1" t="s">
        <v>600</v>
      </c>
      <c r="G131" s="1" t="s">
        <v>89</v>
      </c>
      <c r="H131" s="1">
        <v>45.0</v>
      </c>
      <c r="I131" s="3">
        <v>44097.730834849535</v>
      </c>
      <c r="J131" s="1">
        <v>0.528179061354427</v>
      </c>
      <c r="K131" s="1" t="s">
        <v>601</v>
      </c>
      <c r="L131" s="1" t="s">
        <v>602</v>
      </c>
      <c r="M131" s="3">
        <v>44097.77233061343</v>
      </c>
    </row>
    <row r="132">
      <c r="A132" s="1">
        <v>130.0</v>
      </c>
      <c r="B132" s="1" t="s">
        <v>603</v>
      </c>
      <c r="C132" s="1" t="s">
        <v>604</v>
      </c>
      <c r="D132" s="1" t="s">
        <v>211</v>
      </c>
      <c r="E132" s="1" t="s">
        <v>605</v>
      </c>
      <c r="F132" s="1" t="s">
        <v>606</v>
      </c>
      <c r="G132" s="1" t="s">
        <v>89</v>
      </c>
      <c r="H132" s="1">
        <v>45.0</v>
      </c>
      <c r="I132" s="3">
        <v>44169.36476440972</v>
      </c>
      <c r="J132" s="1">
        <v>1.75556666621735</v>
      </c>
      <c r="K132" s="1" t="s">
        <v>24</v>
      </c>
      <c r="M132" s="3">
        <v>44169.39109473379</v>
      </c>
    </row>
    <row r="133">
      <c r="A133" s="1">
        <v>131.0</v>
      </c>
      <c r="B133" s="1" t="s">
        <v>582</v>
      </c>
      <c r="C133" s="1" t="s">
        <v>607</v>
      </c>
      <c r="D133" s="1" t="s">
        <v>106</v>
      </c>
      <c r="E133" s="1" t="s">
        <v>608</v>
      </c>
      <c r="F133" s="1" t="s">
        <v>586</v>
      </c>
      <c r="G133" s="1" t="s">
        <v>39</v>
      </c>
      <c r="H133" s="1">
        <v>45.0</v>
      </c>
      <c r="I133" s="3">
        <v>43489.541666666664</v>
      </c>
      <c r="J133" s="1">
        <v>1.13771149156839</v>
      </c>
      <c r="K133" s="1" t="s">
        <v>24</v>
      </c>
      <c r="M133" s="3">
        <v>43489.575706550924</v>
      </c>
    </row>
    <row r="134">
      <c r="A134" s="1">
        <v>132.0</v>
      </c>
      <c r="B134" s="1" t="s">
        <v>319</v>
      </c>
      <c r="C134" s="1" t="s">
        <v>609</v>
      </c>
      <c r="D134" s="1" t="s">
        <v>21</v>
      </c>
      <c r="E134" s="1" t="s">
        <v>610</v>
      </c>
      <c r="F134" s="1" t="s">
        <v>323</v>
      </c>
      <c r="G134" s="1" t="s">
        <v>17</v>
      </c>
      <c r="H134" s="1">
        <v>45.0</v>
      </c>
      <c r="I134" s="3">
        <v>43789.208333333336</v>
      </c>
      <c r="J134" s="1">
        <v>1.22658563873091</v>
      </c>
      <c r="K134" s="1" t="s">
        <v>24</v>
      </c>
      <c r="M134" s="3">
        <v>43789.27204604167</v>
      </c>
    </row>
    <row r="135">
      <c r="A135" s="1">
        <v>133.0</v>
      </c>
      <c r="B135" s="1" t="s">
        <v>611</v>
      </c>
      <c r="C135" s="1" t="s">
        <v>612</v>
      </c>
      <c r="D135" s="1" t="s">
        <v>613</v>
      </c>
      <c r="E135" s="1" t="s">
        <v>614</v>
      </c>
      <c r="F135" s="1" t="s">
        <v>615</v>
      </c>
      <c r="G135" s="1" t="s">
        <v>17</v>
      </c>
      <c r="H135" s="1">
        <v>45.0</v>
      </c>
      <c r="I135" s="3">
        <v>44158.229166666664</v>
      </c>
      <c r="J135" s="1">
        <v>2.78378057022338</v>
      </c>
      <c r="K135" s="1" t="s">
        <v>616</v>
      </c>
      <c r="L135" s="1" t="s">
        <v>617</v>
      </c>
      <c r="M135" s="3">
        <v>44158.259945590275</v>
      </c>
    </row>
    <row r="136">
      <c r="A136" s="1">
        <v>134.0</v>
      </c>
      <c r="B136" s="1" t="s">
        <v>303</v>
      </c>
      <c r="C136" s="1" t="s">
        <v>618</v>
      </c>
      <c r="D136" s="1" t="s">
        <v>305</v>
      </c>
      <c r="E136" s="1" t="s">
        <v>619</v>
      </c>
      <c r="F136" s="1" t="s">
        <v>307</v>
      </c>
      <c r="G136" s="1" t="s">
        <v>35</v>
      </c>
      <c r="H136" s="1">
        <v>45.0</v>
      </c>
      <c r="I136" s="3">
        <v>44204.625</v>
      </c>
      <c r="J136" s="1">
        <v>1.75899130296368</v>
      </c>
      <c r="K136" s="1" t="s">
        <v>24</v>
      </c>
      <c r="M136" s="3">
        <v>44204.647380208335</v>
      </c>
    </row>
    <row r="137">
      <c r="A137" s="1">
        <v>135.0</v>
      </c>
      <c r="B137" s="1" t="s">
        <v>620</v>
      </c>
      <c r="C137" s="1" t="s">
        <v>621</v>
      </c>
      <c r="D137" s="1" t="s">
        <v>121</v>
      </c>
      <c r="E137" s="1" t="s">
        <v>622</v>
      </c>
      <c r="F137" s="1" t="s">
        <v>623</v>
      </c>
      <c r="G137" s="1" t="s">
        <v>39</v>
      </c>
      <c r="H137" s="1">
        <v>45.0</v>
      </c>
      <c r="I137" s="3">
        <v>44148.75</v>
      </c>
      <c r="J137" s="1">
        <v>2.60438584613989</v>
      </c>
      <c r="K137" s="1" t="s">
        <v>18</v>
      </c>
      <c r="M137" s="3">
        <v>44148.757252696756</v>
      </c>
    </row>
    <row r="138">
      <c r="A138" s="1">
        <v>136.0</v>
      </c>
      <c r="B138" s="1" t="s">
        <v>624</v>
      </c>
      <c r="C138" s="1" t="s">
        <v>625</v>
      </c>
      <c r="D138" s="1" t="s">
        <v>626</v>
      </c>
      <c r="E138" s="1" t="s">
        <v>627</v>
      </c>
      <c r="F138" s="1" t="s">
        <v>628</v>
      </c>
      <c r="G138" s="1" t="s">
        <v>39</v>
      </c>
      <c r="H138" s="1">
        <v>45.0</v>
      </c>
      <c r="I138" s="3">
        <v>43827.75</v>
      </c>
      <c r="J138" s="1">
        <v>0.0498161163055945</v>
      </c>
      <c r="K138" s="1" t="s">
        <v>24</v>
      </c>
      <c r="M138" s="3">
        <v>43827.795937731484</v>
      </c>
    </row>
    <row r="139">
      <c r="A139" s="1">
        <v>137.0</v>
      </c>
      <c r="B139" s="1" t="s">
        <v>141</v>
      </c>
      <c r="C139" s="1" t="s">
        <v>629</v>
      </c>
      <c r="D139" s="1" t="s">
        <v>630</v>
      </c>
      <c r="E139" s="1" t="s">
        <v>631</v>
      </c>
      <c r="F139" s="1" t="s">
        <v>175</v>
      </c>
      <c r="G139" s="1" t="s">
        <v>39</v>
      </c>
      <c r="H139" s="1">
        <v>45.0</v>
      </c>
      <c r="I139" s="3">
        <v>43920.291666666664</v>
      </c>
      <c r="J139" s="1">
        <v>1.14315392101253</v>
      </c>
      <c r="K139" s="1" t="s">
        <v>46</v>
      </c>
      <c r="M139" s="3">
        <v>43920.320975601855</v>
      </c>
    </row>
    <row r="140">
      <c r="A140" s="1">
        <v>138.0</v>
      </c>
      <c r="B140" s="1" t="s">
        <v>632</v>
      </c>
      <c r="C140" s="1" t="s">
        <v>633</v>
      </c>
      <c r="D140" s="1" t="s">
        <v>342</v>
      </c>
      <c r="E140" s="1" t="s">
        <v>634</v>
      </c>
      <c r="F140" s="1" t="s">
        <v>635</v>
      </c>
      <c r="G140" s="1" t="s">
        <v>17</v>
      </c>
      <c r="H140" s="1">
        <v>45.0</v>
      </c>
      <c r="I140" s="3">
        <v>43726.583333333336</v>
      </c>
      <c r="J140" s="1">
        <v>1.51520360167407</v>
      </c>
      <c r="K140" s="1" t="s">
        <v>83</v>
      </c>
      <c r="M140" s="3">
        <v>43726.635669780095</v>
      </c>
    </row>
    <row r="141">
      <c r="A141" s="1">
        <v>139.0</v>
      </c>
      <c r="B141" s="1" t="s">
        <v>319</v>
      </c>
      <c r="C141" s="1" t="s">
        <v>636</v>
      </c>
      <c r="D141" s="1" t="s">
        <v>321</v>
      </c>
      <c r="E141" s="1" t="s">
        <v>637</v>
      </c>
      <c r="F141" s="1" t="s">
        <v>323</v>
      </c>
      <c r="G141" s="1" t="s">
        <v>39</v>
      </c>
      <c r="H141" s="1">
        <v>45.0</v>
      </c>
      <c r="I141" s="3">
        <v>44034.385416666664</v>
      </c>
      <c r="J141" s="1">
        <v>0.0</v>
      </c>
      <c r="K141" s="1" t="s">
        <v>24</v>
      </c>
      <c r="M141" s="3">
        <v>44034.47668694444</v>
      </c>
    </row>
    <row r="142">
      <c r="A142" s="1">
        <v>140.0</v>
      </c>
      <c r="B142" s="1" t="s">
        <v>638</v>
      </c>
      <c r="C142" s="1" t="s">
        <v>639</v>
      </c>
      <c r="D142" s="1" t="s">
        <v>640</v>
      </c>
      <c r="E142" s="1" t="s">
        <v>641</v>
      </c>
      <c r="F142" s="1" t="s">
        <v>642</v>
      </c>
      <c r="G142" s="1" t="s">
        <v>35</v>
      </c>
      <c r="H142" s="1">
        <v>45.0</v>
      </c>
      <c r="I142" s="3">
        <v>44221.208333333336</v>
      </c>
      <c r="J142" s="1">
        <v>1.37012295898442</v>
      </c>
      <c r="K142" s="1" t="s">
        <v>18</v>
      </c>
      <c r="L142" s="1" t="s">
        <v>444</v>
      </c>
      <c r="M142" s="3">
        <v>44221.24795664352</v>
      </c>
    </row>
    <row r="143">
      <c r="A143" s="1">
        <v>141.0</v>
      </c>
      <c r="B143" s="1" t="s">
        <v>303</v>
      </c>
      <c r="C143" s="1" t="s">
        <v>643</v>
      </c>
      <c r="D143" s="1" t="s">
        <v>305</v>
      </c>
      <c r="E143" s="1" t="s">
        <v>644</v>
      </c>
      <c r="F143" s="1" t="s">
        <v>307</v>
      </c>
      <c r="G143" s="1" t="s">
        <v>17</v>
      </c>
      <c r="H143" s="1">
        <v>45.0</v>
      </c>
      <c r="I143" s="3">
        <v>44095.229166666664</v>
      </c>
      <c r="J143" s="1">
        <v>1.36359884630326</v>
      </c>
      <c r="K143" s="1" t="s">
        <v>24</v>
      </c>
      <c r="M143" s="3">
        <v>44095.261869131944</v>
      </c>
    </row>
    <row r="144">
      <c r="A144" s="1">
        <v>142.0</v>
      </c>
      <c r="B144" s="1" t="s">
        <v>394</v>
      </c>
      <c r="C144" s="1" t="s">
        <v>645</v>
      </c>
      <c r="D144" s="1" t="s">
        <v>396</v>
      </c>
      <c r="E144" s="1" t="s">
        <v>646</v>
      </c>
      <c r="F144" s="1" t="s">
        <v>398</v>
      </c>
      <c r="G144" s="1" t="s">
        <v>17</v>
      </c>
      <c r="H144" s="1">
        <v>45.0</v>
      </c>
      <c r="I144" s="3">
        <v>43705.208333333336</v>
      </c>
      <c r="J144" s="1">
        <v>1.18105812855973</v>
      </c>
      <c r="K144" s="1" t="s">
        <v>83</v>
      </c>
      <c r="M144" s="3">
        <v>43705.280312222225</v>
      </c>
    </row>
    <row r="145">
      <c r="A145" s="1">
        <v>143.0</v>
      </c>
      <c r="B145" s="1" t="s">
        <v>647</v>
      </c>
      <c r="C145" s="1" t="s">
        <v>648</v>
      </c>
      <c r="D145" s="1" t="s">
        <v>649</v>
      </c>
      <c r="E145" s="1" t="s">
        <v>650</v>
      </c>
      <c r="F145" s="1" t="s">
        <v>651</v>
      </c>
      <c r="G145" s="1" t="s">
        <v>17</v>
      </c>
      <c r="H145" s="1">
        <v>45.0</v>
      </c>
      <c r="I145" s="3">
        <v>44248.270833333336</v>
      </c>
      <c r="J145" s="1">
        <v>0.955917650496312</v>
      </c>
      <c r="K145" s="1" t="s">
        <v>24</v>
      </c>
      <c r="M145" s="3">
        <v>44248.29188802083</v>
      </c>
    </row>
    <row r="146">
      <c r="A146" s="1">
        <v>144.0</v>
      </c>
      <c r="B146" s="1" t="s">
        <v>119</v>
      </c>
      <c r="C146" s="1" t="s">
        <v>652</v>
      </c>
      <c r="D146" s="1" t="s">
        <v>653</v>
      </c>
      <c r="E146" s="1" t="s">
        <v>654</v>
      </c>
      <c r="F146" s="1" t="s">
        <v>123</v>
      </c>
      <c r="G146" s="1" t="s">
        <v>39</v>
      </c>
      <c r="H146" s="1">
        <v>45.0</v>
      </c>
      <c r="I146" s="3">
        <v>44037.208333333336</v>
      </c>
      <c r="J146" s="1">
        <v>2.15666770383177</v>
      </c>
      <c r="K146" s="1" t="s">
        <v>18</v>
      </c>
      <c r="M146" s="3">
        <v>44037.25219277778</v>
      </c>
    </row>
    <row r="147">
      <c r="A147" s="1">
        <v>145.0</v>
      </c>
      <c r="B147" s="1" t="s">
        <v>655</v>
      </c>
      <c r="C147" s="1" t="s">
        <v>656</v>
      </c>
      <c r="D147" s="1" t="s">
        <v>657</v>
      </c>
      <c r="E147" s="1" t="s">
        <v>658</v>
      </c>
      <c r="F147" s="1" t="s">
        <v>659</v>
      </c>
      <c r="G147" s="1" t="s">
        <v>35</v>
      </c>
      <c r="H147" s="1">
        <v>45.0</v>
      </c>
      <c r="I147" s="3">
        <v>43570.458333333336</v>
      </c>
      <c r="J147" s="1">
        <v>3.37254067847349</v>
      </c>
      <c r="K147" s="1" t="s">
        <v>18</v>
      </c>
      <c r="M147" s="3">
        <v>43570.50931271991</v>
      </c>
    </row>
    <row r="148">
      <c r="A148" s="1">
        <v>146.0</v>
      </c>
      <c r="B148" s="1" t="s">
        <v>480</v>
      </c>
      <c r="C148" s="1" t="s">
        <v>660</v>
      </c>
      <c r="D148" s="1" t="s">
        <v>661</v>
      </c>
      <c r="E148" s="1" t="s">
        <v>662</v>
      </c>
      <c r="F148" s="1" t="s">
        <v>484</v>
      </c>
      <c r="G148" s="1" t="s">
        <v>35</v>
      </c>
      <c r="H148" s="1">
        <v>45.0</v>
      </c>
      <c r="I148" s="3">
        <v>43608.458333333336</v>
      </c>
      <c r="J148" s="1">
        <v>0.468586860524557</v>
      </c>
      <c r="K148" s="1" t="s">
        <v>24</v>
      </c>
      <c r="M148" s="3">
        <v>43619.45324913195</v>
      </c>
    </row>
    <row r="149">
      <c r="A149" s="1">
        <v>147.0</v>
      </c>
      <c r="B149" s="1" t="s">
        <v>459</v>
      </c>
      <c r="C149" s="1" t="s">
        <v>663</v>
      </c>
      <c r="D149" s="1" t="s">
        <v>664</v>
      </c>
      <c r="E149" s="1" t="s">
        <v>665</v>
      </c>
      <c r="F149" s="1" t="s">
        <v>463</v>
      </c>
      <c r="G149" s="1" t="s">
        <v>45</v>
      </c>
      <c r="H149" s="1">
        <v>45.0</v>
      </c>
      <c r="I149" s="3">
        <v>44239.27983587963</v>
      </c>
      <c r="J149" s="1">
        <v>0.457362367524236</v>
      </c>
      <c r="K149" s="1" t="s">
        <v>24</v>
      </c>
      <c r="L149" s="1" t="s">
        <v>464</v>
      </c>
      <c r="M149" s="3">
        <v>44239.30632030092</v>
      </c>
    </row>
    <row r="150">
      <c r="A150" s="1">
        <v>148.0</v>
      </c>
      <c r="B150" s="1" t="s">
        <v>666</v>
      </c>
      <c r="C150" s="1" t="s">
        <v>667</v>
      </c>
      <c r="D150" s="1" t="s">
        <v>668</v>
      </c>
      <c r="E150" s="1" t="s">
        <v>669</v>
      </c>
      <c r="F150" s="1" t="s">
        <v>670</v>
      </c>
      <c r="G150" s="1" t="s">
        <v>17</v>
      </c>
      <c r="H150" s="1">
        <v>45.0</v>
      </c>
      <c r="I150" s="3">
        <v>44124.5625</v>
      </c>
      <c r="J150" s="1">
        <v>2.2226314136904</v>
      </c>
      <c r="K150" s="1" t="s">
        <v>62</v>
      </c>
      <c r="L150" s="1" t="s">
        <v>671</v>
      </c>
      <c r="M150" s="3">
        <v>44124.58445454861</v>
      </c>
    </row>
    <row r="151">
      <c r="A151" s="1">
        <v>149.0</v>
      </c>
      <c r="B151" s="1" t="s">
        <v>324</v>
      </c>
      <c r="C151" s="1" t="s">
        <v>672</v>
      </c>
      <c r="D151" s="1" t="s">
        <v>326</v>
      </c>
      <c r="E151" s="1" t="s">
        <v>673</v>
      </c>
      <c r="F151" s="1" t="s">
        <v>328</v>
      </c>
      <c r="G151" s="1" t="s">
        <v>17</v>
      </c>
      <c r="H151" s="1">
        <v>45.0</v>
      </c>
      <c r="I151" s="3">
        <v>44070.291666666664</v>
      </c>
      <c r="J151" s="1">
        <v>0.518492068321362</v>
      </c>
      <c r="K151" s="1" t="s">
        <v>24</v>
      </c>
      <c r="M151" s="3">
        <v>44070.33005392361</v>
      </c>
    </row>
    <row r="152">
      <c r="A152" s="1">
        <v>150.0</v>
      </c>
      <c r="B152" s="1" t="s">
        <v>674</v>
      </c>
      <c r="C152" s="1" t="s">
        <v>675</v>
      </c>
      <c r="D152" s="1" t="s">
        <v>676</v>
      </c>
      <c r="E152" s="1" t="s">
        <v>677</v>
      </c>
      <c r="F152" s="1" t="s">
        <v>678</v>
      </c>
      <c r="G152" s="1" t="s">
        <v>39</v>
      </c>
      <c r="H152" s="1">
        <v>45.0</v>
      </c>
      <c r="I152" s="3">
        <v>44180.677083333336</v>
      </c>
      <c r="J152" s="1">
        <v>0.0203282583703731</v>
      </c>
      <c r="K152" s="1" t="s">
        <v>18</v>
      </c>
      <c r="M152" s="3">
        <v>44180.71050061342</v>
      </c>
    </row>
    <row r="153">
      <c r="A153" s="1">
        <v>151.0</v>
      </c>
      <c r="B153" s="1" t="s">
        <v>679</v>
      </c>
      <c r="C153" s="1" t="s">
        <v>680</v>
      </c>
      <c r="D153" s="1" t="s">
        <v>37</v>
      </c>
      <c r="E153" s="1" t="s">
        <v>681</v>
      </c>
      <c r="F153" s="1" t="s">
        <v>682</v>
      </c>
      <c r="G153" s="1" t="s">
        <v>17</v>
      </c>
      <c r="H153" s="1">
        <v>45.0</v>
      </c>
      <c r="I153" s="3">
        <v>44242.583333333336</v>
      </c>
      <c r="J153" s="1">
        <v>2.26806218537515</v>
      </c>
      <c r="K153" s="1" t="s">
        <v>18</v>
      </c>
      <c r="L153" s="1" t="s">
        <v>683</v>
      </c>
      <c r="M153" s="3">
        <v>44242.60322207176</v>
      </c>
    </row>
    <row r="154">
      <c r="A154" s="1">
        <v>152.0</v>
      </c>
      <c r="B154" s="1" t="s">
        <v>684</v>
      </c>
      <c r="C154" s="1" t="s">
        <v>685</v>
      </c>
      <c r="D154" s="1" t="s">
        <v>686</v>
      </c>
      <c r="E154" s="1" t="s">
        <v>687</v>
      </c>
      <c r="F154" s="1" t="s">
        <v>688</v>
      </c>
      <c r="G154" s="1" t="s">
        <v>17</v>
      </c>
      <c r="H154" s="1">
        <v>45.0</v>
      </c>
      <c r="I154" s="3">
        <v>44230.395833333336</v>
      </c>
      <c r="J154" s="1">
        <v>2.1799517849483</v>
      </c>
      <c r="K154" s="1" t="s">
        <v>689</v>
      </c>
      <c r="L154" s="1" t="s">
        <v>690</v>
      </c>
      <c r="M154" s="3">
        <v>44230.43086175926</v>
      </c>
    </row>
    <row r="155">
      <c r="A155" s="1">
        <v>153.0</v>
      </c>
      <c r="B155" s="1" t="s">
        <v>459</v>
      </c>
      <c r="C155" s="1" t="s">
        <v>691</v>
      </c>
      <c r="D155" s="1" t="s">
        <v>461</v>
      </c>
      <c r="E155" s="1" t="s">
        <v>692</v>
      </c>
      <c r="F155" s="1" t="s">
        <v>463</v>
      </c>
      <c r="G155" s="1" t="s">
        <v>17</v>
      </c>
      <c r="H155" s="1">
        <v>45.0</v>
      </c>
      <c r="I155" s="3">
        <v>44012.416666666664</v>
      </c>
      <c r="J155" s="1">
        <v>0.255800266882245</v>
      </c>
      <c r="K155" s="1" t="s">
        <v>24</v>
      </c>
      <c r="L155" s="1" t="s">
        <v>464</v>
      </c>
      <c r="M155" s="3">
        <v>44012.39309899305</v>
      </c>
    </row>
    <row r="156">
      <c r="A156" s="1">
        <v>154.0</v>
      </c>
      <c r="B156" s="1" t="s">
        <v>293</v>
      </c>
      <c r="C156" s="1" t="s">
        <v>693</v>
      </c>
      <c r="D156" s="1" t="s">
        <v>295</v>
      </c>
      <c r="E156" s="1" t="s">
        <v>694</v>
      </c>
      <c r="F156" s="1" t="s">
        <v>297</v>
      </c>
      <c r="G156" s="1" t="s">
        <v>17</v>
      </c>
      <c r="H156" s="1">
        <v>45.0</v>
      </c>
      <c r="I156" s="3">
        <v>43868.541666666664</v>
      </c>
      <c r="J156" s="1">
        <v>0.338696484975875</v>
      </c>
      <c r="K156" s="1" t="s">
        <v>62</v>
      </c>
      <c r="M156" s="3">
        <v>43868.54523055556</v>
      </c>
    </row>
    <row r="157">
      <c r="A157" s="1">
        <v>155.0</v>
      </c>
      <c r="B157" s="1" t="s">
        <v>695</v>
      </c>
      <c r="C157" s="1" t="s">
        <v>696</v>
      </c>
      <c r="D157" s="1" t="s">
        <v>121</v>
      </c>
      <c r="E157" s="1" t="s">
        <v>697</v>
      </c>
      <c r="F157" s="1" t="s">
        <v>698</v>
      </c>
      <c r="G157" s="1" t="s">
        <v>89</v>
      </c>
      <c r="H157" s="1">
        <v>45.0</v>
      </c>
      <c r="I157" s="3">
        <v>44173.59709297454</v>
      </c>
      <c r="J157" s="1">
        <v>0.100437910246669</v>
      </c>
      <c r="K157" s="1" t="s">
        <v>18</v>
      </c>
      <c r="L157" s="1" t="s">
        <v>699</v>
      </c>
      <c r="M157" s="3">
        <v>44173.598448460645</v>
      </c>
    </row>
    <row r="158">
      <c r="A158" s="1">
        <v>156.0</v>
      </c>
      <c r="B158" s="1" t="s">
        <v>176</v>
      </c>
      <c r="C158" s="1" t="s">
        <v>700</v>
      </c>
      <c r="D158" s="1" t="s">
        <v>701</v>
      </c>
      <c r="E158" s="1" t="s">
        <v>702</v>
      </c>
      <c r="F158" s="1" t="s">
        <v>180</v>
      </c>
      <c r="G158" s="1" t="s">
        <v>17</v>
      </c>
      <c r="H158" s="1">
        <v>45.0</v>
      </c>
      <c r="I158" s="3">
        <v>44086.6875</v>
      </c>
      <c r="J158" s="1">
        <v>1.40400607851602</v>
      </c>
      <c r="K158" s="1" t="s">
        <v>24</v>
      </c>
      <c r="M158" s="3">
        <v>44086.70919434028</v>
      </c>
    </row>
    <row r="159">
      <c r="A159" s="1">
        <v>157.0</v>
      </c>
      <c r="B159" s="1" t="s">
        <v>632</v>
      </c>
      <c r="C159" s="1" t="s">
        <v>703</v>
      </c>
      <c r="D159" s="1" t="s">
        <v>80</v>
      </c>
      <c r="E159" s="1" t="s">
        <v>704</v>
      </c>
      <c r="F159" s="1" t="s">
        <v>635</v>
      </c>
      <c r="G159" s="1" t="s">
        <v>17</v>
      </c>
      <c r="H159" s="1">
        <v>45.0</v>
      </c>
      <c r="I159" s="3">
        <v>43754.583333333336</v>
      </c>
      <c r="J159" s="1">
        <v>1.30622035408664</v>
      </c>
      <c r="K159" s="1" t="s">
        <v>83</v>
      </c>
      <c r="M159" s="3">
        <v>43754.62972946759</v>
      </c>
    </row>
    <row r="160">
      <c r="A160" s="1">
        <v>158.0</v>
      </c>
      <c r="B160" s="1" t="s">
        <v>705</v>
      </c>
      <c r="C160" s="1" t="s">
        <v>706</v>
      </c>
      <c r="D160" s="1" t="s">
        <v>707</v>
      </c>
      <c r="E160" s="1" t="s">
        <v>708</v>
      </c>
      <c r="F160" s="1" t="s">
        <v>709</v>
      </c>
      <c r="G160" s="1" t="s">
        <v>39</v>
      </c>
      <c r="H160" s="1">
        <v>45.0</v>
      </c>
      <c r="I160" s="3">
        <v>43847.541666666664</v>
      </c>
      <c r="J160" s="1">
        <v>2.27831476368002</v>
      </c>
      <c r="K160" s="1" t="s">
        <v>24</v>
      </c>
      <c r="M160" s="3">
        <v>43847.57520207176</v>
      </c>
    </row>
    <row r="161">
      <c r="A161" s="1">
        <v>159.0</v>
      </c>
      <c r="B161" s="1" t="s">
        <v>385</v>
      </c>
      <c r="C161" s="1" t="s">
        <v>710</v>
      </c>
      <c r="D161" s="1" t="s">
        <v>305</v>
      </c>
      <c r="E161" s="1" t="s">
        <v>711</v>
      </c>
      <c r="F161" s="1" t="s">
        <v>388</v>
      </c>
      <c r="G161" s="1" t="s">
        <v>35</v>
      </c>
      <c r="H161" s="1">
        <v>45.0</v>
      </c>
      <c r="I161" s="3">
        <v>43735.5</v>
      </c>
      <c r="J161" s="1">
        <v>1.99950579499573</v>
      </c>
      <c r="K161" s="1" t="s">
        <v>24</v>
      </c>
      <c r="M161" s="3">
        <v>43735.52538465278</v>
      </c>
    </row>
    <row r="162">
      <c r="A162" s="1">
        <v>160.0</v>
      </c>
      <c r="B162" s="1" t="s">
        <v>282</v>
      </c>
      <c r="C162" s="1" t="s">
        <v>712</v>
      </c>
      <c r="D162" s="1" t="s">
        <v>284</v>
      </c>
      <c r="E162" s="1" t="s">
        <v>713</v>
      </c>
      <c r="F162" s="1" t="s">
        <v>286</v>
      </c>
      <c r="G162" s="1" t="s">
        <v>35</v>
      </c>
      <c r="H162" s="1">
        <v>45.0</v>
      </c>
      <c r="I162" s="3">
        <v>44174.229166666664</v>
      </c>
      <c r="J162" s="1">
        <v>0.0</v>
      </c>
      <c r="K162" s="1" t="s">
        <v>218</v>
      </c>
      <c r="L162" s="1" t="s">
        <v>287</v>
      </c>
      <c r="M162" s="3">
        <v>44174.26569146991</v>
      </c>
    </row>
    <row r="163">
      <c r="A163" s="1">
        <v>161.0</v>
      </c>
      <c r="B163" s="1" t="s">
        <v>161</v>
      </c>
      <c r="C163" s="1" t="s">
        <v>714</v>
      </c>
      <c r="D163" s="1" t="s">
        <v>163</v>
      </c>
      <c r="E163" s="1" t="s">
        <v>715</v>
      </c>
      <c r="F163" s="1" t="s">
        <v>165</v>
      </c>
      <c r="G163" s="1" t="s">
        <v>35</v>
      </c>
      <c r="H163" s="1">
        <v>45.0</v>
      </c>
      <c r="I163" s="3">
        <v>44166.208333333336</v>
      </c>
      <c r="J163" s="1">
        <v>1.40188408241462</v>
      </c>
      <c r="K163" s="1" t="s">
        <v>166</v>
      </c>
      <c r="L163" s="1" t="s">
        <v>167</v>
      </c>
      <c r="M163" s="3">
        <v>44166.24710353009</v>
      </c>
    </row>
    <row r="164">
      <c r="A164" s="1">
        <v>162.0</v>
      </c>
      <c r="B164" s="1" t="s">
        <v>401</v>
      </c>
      <c r="C164" s="1" t="s">
        <v>716</v>
      </c>
      <c r="D164" s="1" t="s">
        <v>717</v>
      </c>
      <c r="E164" s="1" t="s">
        <v>718</v>
      </c>
      <c r="F164" s="1" t="s">
        <v>405</v>
      </c>
      <c r="G164" s="1" t="s">
        <v>89</v>
      </c>
      <c r="H164" s="1">
        <v>45.0</v>
      </c>
      <c r="I164" s="3">
        <v>44036.55071517361</v>
      </c>
      <c r="J164" s="1">
        <v>1.06487406200831</v>
      </c>
      <c r="K164" s="1" t="s">
        <v>24</v>
      </c>
      <c r="M164" s="3">
        <v>44036.577066273145</v>
      </c>
    </row>
    <row r="165">
      <c r="A165" s="1">
        <v>163.0</v>
      </c>
      <c r="B165" s="1" t="s">
        <v>385</v>
      </c>
      <c r="C165" s="1" t="s">
        <v>719</v>
      </c>
      <c r="D165" s="1" t="s">
        <v>720</v>
      </c>
      <c r="E165" s="1" t="s">
        <v>721</v>
      </c>
      <c r="F165" s="1" t="s">
        <v>388</v>
      </c>
      <c r="G165" s="1" t="s">
        <v>39</v>
      </c>
      <c r="H165" s="1">
        <v>45.0</v>
      </c>
      <c r="I165" s="3">
        <v>43684.791666666664</v>
      </c>
      <c r="J165" s="1">
        <v>2.7568761833467</v>
      </c>
      <c r="K165" s="1" t="s">
        <v>24</v>
      </c>
      <c r="M165" s="3">
        <v>43684.82775204861</v>
      </c>
    </row>
    <row r="166">
      <c r="A166" s="1">
        <v>164.0</v>
      </c>
      <c r="B166" s="1" t="s">
        <v>512</v>
      </c>
      <c r="C166" s="1" t="s">
        <v>722</v>
      </c>
      <c r="D166" s="1" t="s">
        <v>723</v>
      </c>
      <c r="E166" s="1" t="s">
        <v>724</v>
      </c>
      <c r="F166" s="1" t="s">
        <v>516</v>
      </c>
      <c r="G166" s="1" t="s">
        <v>17</v>
      </c>
      <c r="H166" s="1">
        <v>45.0</v>
      </c>
      <c r="I166" s="3">
        <v>43803.791666666664</v>
      </c>
      <c r="J166" s="1">
        <v>1.42103459006875</v>
      </c>
      <c r="K166" s="1" t="s">
        <v>83</v>
      </c>
      <c r="M166" s="3">
        <v>43803.84689439815</v>
      </c>
    </row>
    <row r="167">
      <c r="A167" s="1">
        <v>165.0</v>
      </c>
      <c r="B167" s="1" t="s">
        <v>30</v>
      </c>
      <c r="C167" s="1" t="s">
        <v>725</v>
      </c>
      <c r="D167" s="1" t="s">
        <v>32</v>
      </c>
      <c r="E167" s="1" t="s">
        <v>726</v>
      </c>
      <c r="F167" s="1" t="s">
        <v>34</v>
      </c>
      <c r="G167" s="1" t="s">
        <v>35</v>
      </c>
      <c r="H167" s="1">
        <v>45.0</v>
      </c>
      <c r="I167" s="3">
        <v>43894.541666666664</v>
      </c>
      <c r="J167" s="1">
        <v>0.00424649255830214</v>
      </c>
      <c r="K167" s="1" t="s">
        <v>24</v>
      </c>
      <c r="M167" s="3">
        <v>43895.242414733795</v>
      </c>
    </row>
    <row r="168">
      <c r="A168" s="1">
        <v>166.0</v>
      </c>
      <c r="B168" s="1" t="s">
        <v>727</v>
      </c>
      <c r="C168" s="1" t="s">
        <v>728</v>
      </c>
      <c r="D168" s="1" t="s">
        <v>729</v>
      </c>
      <c r="E168" s="1" t="s">
        <v>730</v>
      </c>
      <c r="F168" s="1" t="s">
        <v>731</v>
      </c>
      <c r="G168" s="1" t="s">
        <v>17</v>
      </c>
      <c r="H168" s="1">
        <v>45.0</v>
      </c>
      <c r="I168" s="3">
        <v>43700.708333333336</v>
      </c>
      <c r="J168" s="1">
        <v>1.89666960545817</v>
      </c>
      <c r="K168" s="1" t="s">
        <v>24</v>
      </c>
      <c r="M168" s="3">
        <v>43701.24607204861</v>
      </c>
    </row>
    <row r="169">
      <c r="A169" s="1">
        <v>167.0</v>
      </c>
      <c r="B169" s="1" t="s">
        <v>732</v>
      </c>
      <c r="C169" s="1" t="s">
        <v>733</v>
      </c>
      <c r="D169" s="1" t="s">
        <v>461</v>
      </c>
      <c r="E169" s="1" t="s">
        <v>734</v>
      </c>
      <c r="F169" s="1" t="s">
        <v>735</v>
      </c>
      <c r="G169" s="1" t="s">
        <v>17</v>
      </c>
      <c r="H169" s="1">
        <v>45.0</v>
      </c>
      <c r="I169" s="3">
        <v>44014.729166666664</v>
      </c>
      <c r="J169" s="1">
        <v>0.48427172806915</v>
      </c>
      <c r="K169" s="1" t="s">
        <v>24</v>
      </c>
      <c r="M169" s="3">
        <v>44014.76171100695</v>
      </c>
    </row>
    <row r="170">
      <c r="A170" s="1">
        <v>168.0</v>
      </c>
      <c r="B170" s="1" t="s">
        <v>736</v>
      </c>
      <c r="C170" s="1" t="s">
        <v>737</v>
      </c>
      <c r="D170" s="1" t="s">
        <v>738</v>
      </c>
      <c r="E170" s="1" t="s">
        <v>739</v>
      </c>
      <c r="F170" s="1" t="s">
        <v>740</v>
      </c>
      <c r="G170" s="1" t="s">
        <v>39</v>
      </c>
      <c r="H170" s="1">
        <v>45.0</v>
      </c>
      <c r="I170" s="3">
        <v>44215.697916666664</v>
      </c>
      <c r="J170" s="1">
        <v>1.4076162851293</v>
      </c>
      <c r="K170" s="1" t="s">
        <v>24</v>
      </c>
      <c r="L170" s="1" t="s">
        <v>741</v>
      </c>
      <c r="M170" s="3">
        <v>44215.72182501158</v>
      </c>
    </row>
    <row r="171">
      <c r="A171" s="1">
        <v>169.0</v>
      </c>
      <c r="B171" s="1" t="s">
        <v>742</v>
      </c>
      <c r="C171" s="1" t="s">
        <v>743</v>
      </c>
      <c r="D171" s="1" t="s">
        <v>744</v>
      </c>
      <c r="E171" s="1" t="s">
        <v>745</v>
      </c>
      <c r="F171" s="1" t="s">
        <v>746</v>
      </c>
      <c r="G171" s="1" t="s">
        <v>35</v>
      </c>
      <c r="H171" s="1">
        <v>45.0</v>
      </c>
      <c r="I171" s="3">
        <v>44176.270833333336</v>
      </c>
      <c r="J171" s="1">
        <v>2.27700208254393</v>
      </c>
      <c r="K171" s="1" t="s">
        <v>24</v>
      </c>
      <c r="L171" s="1" t="s">
        <v>747</v>
      </c>
      <c r="M171" s="3">
        <v>44176.30745482639</v>
      </c>
    </row>
    <row r="172">
      <c r="A172" s="1">
        <v>170.0</v>
      </c>
      <c r="B172" s="1" t="s">
        <v>288</v>
      </c>
      <c r="C172" s="1" t="s">
        <v>748</v>
      </c>
      <c r="D172" s="1" t="s">
        <v>749</v>
      </c>
      <c r="E172" s="1" t="s">
        <v>750</v>
      </c>
      <c r="F172" s="1" t="s">
        <v>292</v>
      </c>
      <c r="G172" s="1" t="s">
        <v>17</v>
      </c>
      <c r="H172" s="1">
        <v>45.0</v>
      </c>
      <c r="I172" s="3">
        <v>43780.625</v>
      </c>
      <c r="J172" s="1">
        <v>1.10307579891984</v>
      </c>
      <c r="K172" s="1" t="s">
        <v>24</v>
      </c>
      <c r="M172" s="3">
        <v>43780.661569131946</v>
      </c>
    </row>
    <row r="173">
      <c r="A173" s="1">
        <v>171.0</v>
      </c>
      <c r="B173" s="1" t="s">
        <v>130</v>
      </c>
      <c r="C173" s="1" t="s">
        <v>751</v>
      </c>
      <c r="D173" s="1" t="s">
        <v>132</v>
      </c>
      <c r="E173" s="1" t="s">
        <v>133</v>
      </c>
      <c r="F173" s="1" t="s">
        <v>134</v>
      </c>
      <c r="G173" s="1" t="s">
        <v>17</v>
      </c>
      <c r="H173" s="1">
        <v>45.0</v>
      </c>
      <c r="I173" s="3">
        <v>44118.229166666664</v>
      </c>
      <c r="J173" s="1">
        <v>4.84725282188203</v>
      </c>
      <c r="K173" s="1" t="s">
        <v>24</v>
      </c>
      <c r="L173" s="1" t="s">
        <v>135</v>
      </c>
      <c r="M173" s="3">
        <v>44118.31738807871</v>
      </c>
    </row>
    <row r="174">
      <c r="A174" s="1">
        <v>172.0</v>
      </c>
      <c r="B174" s="1" t="s">
        <v>752</v>
      </c>
      <c r="C174" s="1" t="s">
        <v>753</v>
      </c>
      <c r="D174" s="1" t="s">
        <v>754</v>
      </c>
      <c r="E174" s="1" t="s">
        <v>755</v>
      </c>
      <c r="F174" s="1" t="s">
        <v>756</v>
      </c>
      <c r="G174" s="1" t="s">
        <v>35</v>
      </c>
      <c r="H174" s="1">
        <v>45.0</v>
      </c>
      <c r="I174" s="3">
        <v>43857.697916666664</v>
      </c>
      <c r="J174" s="1">
        <v>1.49236249888555</v>
      </c>
      <c r="K174" s="1" t="s">
        <v>62</v>
      </c>
      <c r="M174" s="3">
        <v>43857.71273258102</v>
      </c>
    </row>
    <row r="175">
      <c r="A175" s="1">
        <v>173.0</v>
      </c>
      <c r="B175" s="1" t="s">
        <v>19</v>
      </c>
      <c r="C175" s="1" t="s">
        <v>757</v>
      </c>
      <c r="D175" s="1" t="s">
        <v>21</v>
      </c>
      <c r="E175" s="1" t="s">
        <v>22</v>
      </c>
      <c r="F175" s="1" t="s">
        <v>23</v>
      </c>
      <c r="G175" s="1" t="s">
        <v>17</v>
      </c>
      <c r="H175" s="1">
        <v>45.0</v>
      </c>
      <c r="I175" s="3">
        <v>43888.3125</v>
      </c>
      <c r="J175" s="1">
        <v>1.39119706428342</v>
      </c>
      <c r="K175" s="1" t="s">
        <v>24</v>
      </c>
      <c r="M175" s="3">
        <v>43888.33380113426</v>
      </c>
    </row>
    <row r="176">
      <c r="A176" s="1">
        <v>174.0</v>
      </c>
      <c r="B176" s="1" t="s">
        <v>758</v>
      </c>
      <c r="C176" s="1" t="s">
        <v>759</v>
      </c>
      <c r="D176" s="1" t="s">
        <v>760</v>
      </c>
      <c r="E176" s="1" t="s">
        <v>761</v>
      </c>
      <c r="F176" s="1" t="s">
        <v>762</v>
      </c>
      <c r="G176" s="1" t="s">
        <v>39</v>
      </c>
      <c r="H176" s="1">
        <v>45.0</v>
      </c>
      <c r="I176" s="3">
        <v>43997.791666666664</v>
      </c>
      <c r="J176" s="1">
        <v>1.03726762955343</v>
      </c>
      <c r="K176" s="1" t="s">
        <v>159</v>
      </c>
      <c r="M176" s="3">
        <v>43997.8254525463</v>
      </c>
    </row>
    <row r="177">
      <c r="A177" s="1">
        <v>175.0</v>
      </c>
      <c r="B177" s="1" t="s">
        <v>401</v>
      </c>
      <c r="C177" s="1" t="s">
        <v>763</v>
      </c>
      <c r="D177" s="1" t="s">
        <v>764</v>
      </c>
      <c r="E177" s="1" t="s">
        <v>765</v>
      </c>
      <c r="F177" s="1" t="s">
        <v>405</v>
      </c>
      <c r="G177" s="1" t="s">
        <v>39</v>
      </c>
      <c r="H177" s="1">
        <v>45.0</v>
      </c>
      <c r="I177" s="3">
        <v>43909.6875</v>
      </c>
      <c r="J177" s="1">
        <v>1.47515956463553</v>
      </c>
      <c r="K177" s="1" t="s">
        <v>24</v>
      </c>
      <c r="M177" s="3">
        <v>43909.728314305554</v>
      </c>
    </row>
    <row r="178">
      <c r="A178" s="1">
        <v>176.0</v>
      </c>
      <c r="B178" s="1" t="s">
        <v>19</v>
      </c>
      <c r="C178" s="1" t="s">
        <v>766</v>
      </c>
      <c r="D178" s="1" t="s">
        <v>21</v>
      </c>
      <c r="E178" s="1" t="s">
        <v>767</v>
      </c>
      <c r="F178" s="1" t="s">
        <v>23</v>
      </c>
      <c r="G178" s="1" t="s">
        <v>17</v>
      </c>
      <c r="H178" s="1">
        <v>45.0</v>
      </c>
      <c r="I178" s="3">
        <v>43903.3125</v>
      </c>
      <c r="J178" s="1">
        <v>1.4245692189506</v>
      </c>
      <c r="K178" s="1" t="s">
        <v>24</v>
      </c>
      <c r="M178" s="3">
        <v>43903.35142491898</v>
      </c>
    </row>
    <row r="179">
      <c r="A179" s="1">
        <v>177.0</v>
      </c>
      <c r="B179" s="1" t="s">
        <v>768</v>
      </c>
      <c r="C179" s="1" t="s">
        <v>769</v>
      </c>
      <c r="D179" s="1" t="s">
        <v>770</v>
      </c>
      <c r="E179" s="1" t="s">
        <v>771</v>
      </c>
      <c r="F179" s="1" t="s">
        <v>772</v>
      </c>
      <c r="G179" s="1" t="s">
        <v>35</v>
      </c>
      <c r="H179" s="1">
        <v>45.0</v>
      </c>
      <c r="I179" s="3">
        <v>44140.645833333336</v>
      </c>
      <c r="J179" s="1">
        <v>4.18499224724802</v>
      </c>
      <c r="K179" s="1" t="s">
        <v>166</v>
      </c>
      <c r="L179" s="1" t="s">
        <v>318</v>
      </c>
      <c r="M179" s="3">
        <v>44140.67810680556</v>
      </c>
    </row>
    <row r="180">
      <c r="A180" s="1">
        <v>178.0</v>
      </c>
      <c r="B180" s="1" t="s">
        <v>773</v>
      </c>
      <c r="C180" s="1" t="s">
        <v>774</v>
      </c>
      <c r="D180" s="1" t="s">
        <v>14</v>
      </c>
      <c r="E180" s="1" t="s">
        <v>775</v>
      </c>
      <c r="F180" s="1" t="s">
        <v>776</v>
      </c>
      <c r="G180" s="1" t="s">
        <v>39</v>
      </c>
      <c r="H180" s="1">
        <v>45.0</v>
      </c>
      <c r="I180" s="3">
        <v>43772.416666666664</v>
      </c>
      <c r="J180" s="1">
        <v>0.479381684761147</v>
      </c>
      <c r="K180" s="1" t="s">
        <v>18</v>
      </c>
      <c r="M180" s="3">
        <v>43772.44904451389</v>
      </c>
    </row>
    <row r="181">
      <c r="A181" s="1">
        <v>179.0</v>
      </c>
      <c r="B181" s="1" t="s">
        <v>777</v>
      </c>
      <c r="C181" s="1" t="s">
        <v>778</v>
      </c>
      <c r="D181" s="1" t="s">
        <v>779</v>
      </c>
      <c r="E181" s="1" t="s">
        <v>780</v>
      </c>
      <c r="F181" s="1" t="s">
        <v>781</v>
      </c>
      <c r="G181" s="1" t="s">
        <v>35</v>
      </c>
      <c r="H181" s="1">
        <v>45.0</v>
      </c>
      <c r="I181" s="3">
        <v>44111.791666666664</v>
      </c>
      <c r="J181" s="1">
        <v>0.644478380334036</v>
      </c>
      <c r="K181" s="1" t="s">
        <v>18</v>
      </c>
      <c r="M181" s="3">
        <v>44111.833345914354</v>
      </c>
    </row>
    <row r="182">
      <c r="A182" s="1">
        <v>180.0</v>
      </c>
      <c r="B182" s="1" t="s">
        <v>782</v>
      </c>
      <c r="C182" s="1" t="s">
        <v>783</v>
      </c>
      <c r="D182" s="1" t="s">
        <v>784</v>
      </c>
      <c r="E182" s="1" t="s">
        <v>785</v>
      </c>
      <c r="F182" s="1" t="s">
        <v>786</v>
      </c>
      <c r="G182" s="1" t="s">
        <v>39</v>
      </c>
      <c r="H182" s="1">
        <v>45.0</v>
      </c>
      <c r="I182" s="3">
        <v>44224.708333333336</v>
      </c>
      <c r="J182" s="1">
        <v>0.0</v>
      </c>
      <c r="K182" s="1" t="s">
        <v>218</v>
      </c>
      <c r="L182" s="1" t="s">
        <v>787</v>
      </c>
      <c r="M182" s="3">
        <v>44224.76999833334</v>
      </c>
    </row>
    <row r="183">
      <c r="A183" s="1">
        <v>181.0</v>
      </c>
      <c r="B183" s="1" t="s">
        <v>788</v>
      </c>
      <c r="C183" s="1" t="s">
        <v>789</v>
      </c>
      <c r="D183" s="1" t="s">
        <v>518</v>
      </c>
      <c r="E183" s="1" t="s">
        <v>790</v>
      </c>
      <c r="F183" s="1" t="s">
        <v>791</v>
      </c>
      <c r="G183" s="1" t="s">
        <v>17</v>
      </c>
      <c r="H183" s="1">
        <v>45.0</v>
      </c>
      <c r="I183" s="3">
        <v>44167.708333333336</v>
      </c>
      <c r="J183" s="1">
        <v>2.54902396522088</v>
      </c>
      <c r="K183" s="1" t="s">
        <v>24</v>
      </c>
      <c r="M183" s="3">
        <v>44167.721041875</v>
      </c>
    </row>
    <row r="184">
      <c r="A184" s="1">
        <v>182.0</v>
      </c>
      <c r="B184" s="1" t="s">
        <v>792</v>
      </c>
      <c r="C184" s="1" t="s">
        <v>793</v>
      </c>
      <c r="D184" s="1" t="s">
        <v>578</v>
      </c>
      <c r="E184" s="1" t="s">
        <v>794</v>
      </c>
      <c r="F184" s="1" t="s">
        <v>795</v>
      </c>
      <c r="G184" s="1" t="s">
        <v>17</v>
      </c>
      <c r="H184" s="1">
        <v>45.0</v>
      </c>
      <c r="I184" s="3">
        <v>44120.1875</v>
      </c>
      <c r="J184" s="1">
        <v>3.04895143872557</v>
      </c>
      <c r="K184" s="1" t="s">
        <v>18</v>
      </c>
      <c r="L184" s="1" t="s">
        <v>444</v>
      </c>
      <c r="M184" s="3">
        <v>44120.208076180556</v>
      </c>
    </row>
    <row r="185">
      <c r="A185" s="1">
        <v>183.0</v>
      </c>
      <c r="B185" s="1" t="s">
        <v>796</v>
      </c>
      <c r="C185" s="1" t="s">
        <v>797</v>
      </c>
      <c r="D185" s="1" t="s">
        <v>173</v>
      </c>
      <c r="E185" s="1" t="s">
        <v>798</v>
      </c>
      <c r="F185" s="1" t="s">
        <v>799</v>
      </c>
      <c r="G185" s="1" t="s">
        <v>35</v>
      </c>
      <c r="H185" s="1">
        <v>45.0</v>
      </c>
      <c r="I185" s="3">
        <v>44208.645833333336</v>
      </c>
      <c r="J185" s="1">
        <v>0.0</v>
      </c>
      <c r="K185" s="1" t="s">
        <v>18</v>
      </c>
      <c r="M185" s="3">
        <v>44209.235703425926</v>
      </c>
    </row>
    <row r="186">
      <c r="A186" s="1">
        <v>184.0</v>
      </c>
      <c r="B186" s="1" t="s">
        <v>233</v>
      </c>
      <c r="C186" s="1" t="s">
        <v>800</v>
      </c>
      <c r="D186" s="1" t="s">
        <v>801</v>
      </c>
      <c r="E186" s="1" t="s">
        <v>802</v>
      </c>
      <c r="F186" s="1" t="s">
        <v>237</v>
      </c>
      <c r="G186" s="1" t="s">
        <v>35</v>
      </c>
      <c r="H186" s="1">
        <v>45.0</v>
      </c>
      <c r="I186" s="3">
        <v>44140.583333333336</v>
      </c>
      <c r="J186" s="1">
        <v>2.73919090650947</v>
      </c>
      <c r="K186" s="1" t="s">
        <v>24</v>
      </c>
      <c r="L186" s="1" t="s">
        <v>238</v>
      </c>
      <c r="M186" s="3">
        <v>44140.620761273145</v>
      </c>
    </row>
    <row r="187">
      <c r="A187" s="1">
        <v>185.0</v>
      </c>
      <c r="B187" s="1" t="s">
        <v>792</v>
      </c>
      <c r="C187" s="1" t="s">
        <v>803</v>
      </c>
      <c r="D187" s="1" t="s">
        <v>578</v>
      </c>
      <c r="E187" s="1" t="s">
        <v>794</v>
      </c>
      <c r="F187" s="1" t="s">
        <v>795</v>
      </c>
      <c r="G187" s="1" t="s">
        <v>17</v>
      </c>
      <c r="H187" s="1">
        <v>45.0</v>
      </c>
      <c r="I187" s="3">
        <v>44108.1875</v>
      </c>
      <c r="J187" s="1">
        <v>3.75112698493062</v>
      </c>
      <c r="K187" s="1" t="s">
        <v>18</v>
      </c>
      <c r="L187" s="1" t="s">
        <v>444</v>
      </c>
      <c r="M187" s="3">
        <v>44108.215177638886</v>
      </c>
    </row>
    <row r="188">
      <c r="A188" s="1">
        <v>186.0</v>
      </c>
      <c r="B188" s="1" t="s">
        <v>501</v>
      </c>
      <c r="C188" s="1" t="s">
        <v>804</v>
      </c>
      <c r="D188" s="1" t="s">
        <v>503</v>
      </c>
      <c r="E188" s="1" t="s">
        <v>805</v>
      </c>
      <c r="F188" s="1" t="s">
        <v>505</v>
      </c>
      <c r="G188" s="1" t="s">
        <v>17</v>
      </c>
      <c r="H188" s="1">
        <v>45.0</v>
      </c>
      <c r="I188" s="3">
        <v>43858.708333333336</v>
      </c>
      <c r="J188" s="1">
        <v>0.0</v>
      </c>
      <c r="K188" s="1" t="s">
        <v>18</v>
      </c>
      <c r="M188" s="3">
        <v>43858.65630072917</v>
      </c>
    </row>
    <row r="189">
      <c r="A189" s="1">
        <v>187.0</v>
      </c>
      <c r="B189" s="1" t="s">
        <v>806</v>
      </c>
      <c r="C189" s="1" t="s">
        <v>807</v>
      </c>
      <c r="D189" s="1" t="s">
        <v>808</v>
      </c>
      <c r="E189" s="1" t="s">
        <v>809</v>
      </c>
      <c r="F189" s="1" t="s">
        <v>810</v>
      </c>
      <c r="G189" s="1" t="s">
        <v>35</v>
      </c>
      <c r="H189" s="1">
        <v>45.0</v>
      </c>
      <c r="I189" s="3">
        <v>44043.697916666664</v>
      </c>
      <c r="J189" s="1">
        <v>3.86506935737291</v>
      </c>
      <c r="K189" s="1" t="s">
        <v>24</v>
      </c>
      <c r="M189" s="3">
        <v>44043.729378344906</v>
      </c>
    </row>
    <row r="190">
      <c r="A190" s="1">
        <v>188.0</v>
      </c>
      <c r="B190" s="1" t="s">
        <v>811</v>
      </c>
      <c r="C190" s="1" t="s">
        <v>812</v>
      </c>
      <c r="D190" s="1" t="s">
        <v>813</v>
      </c>
      <c r="E190" s="1" t="s">
        <v>814</v>
      </c>
      <c r="F190" s="1" t="s">
        <v>815</v>
      </c>
      <c r="G190" s="1" t="s">
        <v>17</v>
      </c>
      <c r="H190" s="1">
        <v>45.0</v>
      </c>
      <c r="I190" s="3">
        <v>43749.166666666664</v>
      </c>
      <c r="J190" s="1">
        <v>0.584443903863985</v>
      </c>
      <c r="K190" s="1" t="s">
        <v>18</v>
      </c>
      <c r="M190" s="3">
        <v>43749.20168457176</v>
      </c>
    </row>
    <row r="191">
      <c r="A191" s="1">
        <v>189.0</v>
      </c>
      <c r="B191" s="1" t="s">
        <v>816</v>
      </c>
      <c r="C191" s="1" t="s">
        <v>817</v>
      </c>
      <c r="D191" s="1" t="s">
        <v>818</v>
      </c>
      <c r="E191" s="1" t="s">
        <v>819</v>
      </c>
      <c r="F191" s="1" t="s">
        <v>820</v>
      </c>
      <c r="G191" s="1" t="s">
        <v>39</v>
      </c>
      <c r="H191" s="1">
        <v>45.0</v>
      </c>
      <c r="I191" s="3">
        <v>44143.458333333336</v>
      </c>
      <c r="J191" s="1">
        <v>1.93467594664033</v>
      </c>
      <c r="K191" s="1" t="s">
        <v>18</v>
      </c>
      <c r="L191" s="1" t="s">
        <v>444</v>
      </c>
      <c r="M191" s="3">
        <v>44143.49722774306</v>
      </c>
    </row>
    <row r="192">
      <c r="A192" s="1">
        <v>190.0</v>
      </c>
      <c r="B192" s="1" t="s">
        <v>345</v>
      </c>
      <c r="C192" s="1" t="s">
        <v>821</v>
      </c>
      <c r="D192" s="1" t="s">
        <v>822</v>
      </c>
      <c r="E192" s="1" t="s">
        <v>823</v>
      </c>
      <c r="F192" s="1" t="s">
        <v>349</v>
      </c>
      <c r="G192" s="1" t="s">
        <v>17</v>
      </c>
      <c r="H192" s="1">
        <v>45.0</v>
      </c>
      <c r="I192" s="3">
        <v>43791.166666666664</v>
      </c>
      <c r="J192" s="1">
        <v>0.0</v>
      </c>
      <c r="K192" s="1" t="s">
        <v>24</v>
      </c>
      <c r="M192" s="3">
        <v>43791.3280600463</v>
      </c>
    </row>
    <row r="193">
      <c r="A193" s="1">
        <v>191.0</v>
      </c>
      <c r="B193" s="1" t="s">
        <v>824</v>
      </c>
      <c r="C193" s="1" t="s">
        <v>825</v>
      </c>
      <c r="D193" s="1" t="s">
        <v>503</v>
      </c>
      <c r="E193" s="1" t="s">
        <v>826</v>
      </c>
      <c r="F193" s="1" t="s">
        <v>827</v>
      </c>
      <c r="G193" s="1" t="s">
        <v>39</v>
      </c>
      <c r="H193" s="1">
        <v>45.0</v>
      </c>
      <c r="I193" s="3">
        <v>43722.375</v>
      </c>
      <c r="J193" s="1">
        <v>1.72660532656856</v>
      </c>
      <c r="K193" s="1" t="s">
        <v>18</v>
      </c>
      <c r="M193" s="3">
        <v>43722.386339791665</v>
      </c>
    </row>
    <row r="194">
      <c r="A194" s="1">
        <v>192.0</v>
      </c>
      <c r="B194" s="1" t="s">
        <v>293</v>
      </c>
      <c r="C194" s="1" t="s">
        <v>828</v>
      </c>
      <c r="D194" s="1" t="s">
        <v>126</v>
      </c>
      <c r="E194" s="1" t="s">
        <v>829</v>
      </c>
      <c r="F194" s="1" t="s">
        <v>297</v>
      </c>
      <c r="G194" s="1" t="s">
        <v>17</v>
      </c>
      <c r="H194" s="1">
        <v>45.0</v>
      </c>
      <c r="I194" s="3">
        <v>44118.791666666664</v>
      </c>
      <c r="J194" s="1">
        <v>7.91488960178747</v>
      </c>
      <c r="K194" s="1" t="s">
        <v>62</v>
      </c>
      <c r="M194" s="3">
        <v>44118.83413599537</v>
      </c>
    </row>
    <row r="195">
      <c r="A195" s="1">
        <v>193.0</v>
      </c>
      <c r="B195" s="1" t="s">
        <v>303</v>
      </c>
      <c r="C195" s="1" t="s">
        <v>830</v>
      </c>
      <c r="D195" s="1" t="s">
        <v>305</v>
      </c>
      <c r="E195" s="1" t="s">
        <v>831</v>
      </c>
      <c r="F195" s="1" t="s">
        <v>307</v>
      </c>
      <c r="G195" s="1" t="s">
        <v>17</v>
      </c>
      <c r="H195" s="1">
        <v>45.0</v>
      </c>
      <c r="I195" s="3">
        <v>44040.625</v>
      </c>
      <c r="J195" s="1">
        <v>1.20072553818542</v>
      </c>
      <c r="K195" s="1" t="s">
        <v>24</v>
      </c>
      <c r="M195" s="3">
        <v>44040.664938587965</v>
      </c>
    </row>
    <row r="196">
      <c r="A196" s="1">
        <v>194.0</v>
      </c>
      <c r="B196" s="1" t="s">
        <v>385</v>
      </c>
      <c r="C196" s="1" t="s">
        <v>832</v>
      </c>
      <c r="D196" s="1" t="s">
        <v>116</v>
      </c>
      <c r="E196" s="1" t="s">
        <v>833</v>
      </c>
      <c r="F196" s="1" t="s">
        <v>388</v>
      </c>
      <c r="G196" s="1" t="s">
        <v>17</v>
      </c>
      <c r="H196" s="1">
        <v>45.0</v>
      </c>
      <c r="I196" s="3">
        <v>44048.25</v>
      </c>
      <c r="J196" s="1">
        <v>0.0</v>
      </c>
      <c r="K196" s="1" t="s">
        <v>24</v>
      </c>
      <c r="M196" s="3">
        <v>44048.24845313658</v>
      </c>
    </row>
    <row r="197">
      <c r="A197" s="1">
        <v>195.0</v>
      </c>
      <c r="B197" s="1" t="s">
        <v>834</v>
      </c>
      <c r="C197" s="1" t="s">
        <v>835</v>
      </c>
      <c r="D197" s="1" t="s">
        <v>49</v>
      </c>
      <c r="E197" s="1" t="s">
        <v>836</v>
      </c>
      <c r="F197" s="1" t="s">
        <v>837</v>
      </c>
      <c r="G197" s="1" t="s">
        <v>89</v>
      </c>
      <c r="H197" s="1">
        <v>45.0</v>
      </c>
      <c r="I197" s="3">
        <v>43882.77422472222</v>
      </c>
      <c r="J197" s="1">
        <v>3.13902508096354</v>
      </c>
      <c r="K197" s="1" t="s">
        <v>18</v>
      </c>
      <c r="M197" s="3">
        <v>43882.79617375</v>
      </c>
    </row>
    <row r="198">
      <c r="A198" s="1">
        <v>196.0</v>
      </c>
      <c r="B198" s="1" t="s">
        <v>838</v>
      </c>
      <c r="C198" s="1" t="s">
        <v>839</v>
      </c>
      <c r="D198" s="1" t="s">
        <v>840</v>
      </c>
      <c r="E198" s="1" t="s">
        <v>841</v>
      </c>
      <c r="F198" s="1" t="s">
        <v>842</v>
      </c>
      <c r="G198" s="1" t="s">
        <v>35</v>
      </c>
      <c r="H198" s="1">
        <v>45.0</v>
      </c>
      <c r="I198" s="3">
        <v>44251.625</v>
      </c>
      <c r="J198" s="1">
        <v>21.9890903408447</v>
      </c>
      <c r="K198" s="1" t="s">
        <v>24</v>
      </c>
      <c r="M198" s="3">
        <v>44251.66975621528</v>
      </c>
    </row>
    <row r="199">
      <c r="A199" s="1">
        <v>197.0</v>
      </c>
      <c r="B199" s="1" t="s">
        <v>843</v>
      </c>
      <c r="C199" s="1" t="s">
        <v>844</v>
      </c>
      <c r="D199" s="1" t="s">
        <v>845</v>
      </c>
      <c r="E199" s="1" t="s">
        <v>846</v>
      </c>
      <c r="F199" s="1" t="s">
        <v>847</v>
      </c>
      <c r="G199" s="1" t="s">
        <v>89</v>
      </c>
      <c r="H199" s="1">
        <v>45.0</v>
      </c>
      <c r="I199" s="3">
        <v>43846.72696982639</v>
      </c>
      <c r="J199" s="1">
        <v>1.38727140275116</v>
      </c>
      <c r="K199" s="1" t="s">
        <v>218</v>
      </c>
      <c r="M199" s="3">
        <v>43846.734516296296</v>
      </c>
    </row>
    <row r="200">
      <c r="A200" s="1">
        <v>198.0</v>
      </c>
      <c r="B200" s="1" t="s">
        <v>732</v>
      </c>
      <c r="C200" s="1" t="s">
        <v>848</v>
      </c>
      <c r="D200" s="1" t="s">
        <v>461</v>
      </c>
      <c r="E200" s="1" t="s">
        <v>849</v>
      </c>
      <c r="F200" s="1" t="s">
        <v>735</v>
      </c>
      <c r="G200" s="1" t="s">
        <v>17</v>
      </c>
      <c r="H200" s="1">
        <v>45.0</v>
      </c>
      <c r="I200" s="3">
        <v>43993.4375</v>
      </c>
      <c r="J200" s="1">
        <v>1.77876396452878</v>
      </c>
      <c r="K200" s="1" t="s">
        <v>24</v>
      </c>
      <c r="M200" s="3">
        <v>43993.44596189815</v>
      </c>
    </row>
    <row r="201">
      <c r="A201" s="1">
        <v>199.0</v>
      </c>
      <c r="B201" s="1" t="s">
        <v>394</v>
      </c>
      <c r="C201" s="1" t="s">
        <v>850</v>
      </c>
      <c r="D201" s="1" t="s">
        <v>396</v>
      </c>
      <c r="E201" s="1" t="s">
        <v>851</v>
      </c>
      <c r="F201" s="1" t="s">
        <v>398</v>
      </c>
      <c r="G201" s="1" t="s">
        <v>17</v>
      </c>
      <c r="H201" s="1">
        <v>45.0</v>
      </c>
      <c r="I201" s="3">
        <v>43711.208333333336</v>
      </c>
      <c r="J201" s="1">
        <v>0.383186442260858</v>
      </c>
      <c r="K201" s="1" t="s">
        <v>83</v>
      </c>
      <c r="M201" s="3">
        <v>43711.37549929398</v>
      </c>
    </row>
    <row r="202">
      <c r="A202" s="1">
        <v>200.0</v>
      </c>
      <c r="B202" s="1" t="s">
        <v>267</v>
      </c>
      <c r="C202" s="1" t="s">
        <v>852</v>
      </c>
      <c r="D202" s="1" t="s">
        <v>269</v>
      </c>
      <c r="E202" s="1" t="s">
        <v>270</v>
      </c>
      <c r="F202" s="1" t="s">
        <v>271</v>
      </c>
      <c r="G202" s="1" t="s">
        <v>35</v>
      </c>
      <c r="H202" s="1">
        <v>45.0</v>
      </c>
      <c r="I202" s="3">
        <v>44203.25</v>
      </c>
      <c r="J202" s="1">
        <v>2.5147870972094</v>
      </c>
      <c r="K202" s="1" t="s">
        <v>56</v>
      </c>
      <c r="L202" s="1" t="s">
        <v>272</v>
      </c>
      <c r="M202" s="3">
        <v>44203.28221748843</v>
      </c>
    </row>
    <row r="203">
      <c r="A203" s="1">
        <v>201.0</v>
      </c>
      <c r="B203" s="1" t="s">
        <v>853</v>
      </c>
      <c r="C203" s="1" t="s">
        <v>854</v>
      </c>
      <c r="D203" s="1" t="s">
        <v>59</v>
      </c>
      <c r="E203" s="1" t="s">
        <v>855</v>
      </c>
      <c r="F203" s="1" t="s">
        <v>856</v>
      </c>
      <c r="G203" s="1" t="s">
        <v>17</v>
      </c>
      <c r="H203" s="1">
        <v>45.0</v>
      </c>
      <c r="I203" s="3">
        <v>43893.541666666664</v>
      </c>
      <c r="J203" s="1">
        <v>1.08581966579425</v>
      </c>
      <c r="K203" s="1" t="s">
        <v>18</v>
      </c>
      <c r="M203" s="3">
        <v>43893.57582130787</v>
      </c>
    </row>
    <row r="204">
      <c r="A204" s="1">
        <v>202.0</v>
      </c>
      <c r="B204" s="1" t="s">
        <v>638</v>
      </c>
      <c r="C204" s="1" t="s">
        <v>857</v>
      </c>
      <c r="D204" s="1" t="s">
        <v>640</v>
      </c>
      <c r="E204" s="1" t="s">
        <v>641</v>
      </c>
      <c r="F204" s="1" t="s">
        <v>642</v>
      </c>
      <c r="G204" s="1" t="s">
        <v>35</v>
      </c>
      <c r="H204" s="1">
        <v>45.0</v>
      </c>
      <c r="I204" s="3">
        <v>44238.208333333336</v>
      </c>
      <c r="J204" s="1">
        <v>1.53199392048652</v>
      </c>
      <c r="K204" s="1" t="s">
        <v>18</v>
      </c>
      <c r="L204" s="1" t="s">
        <v>444</v>
      </c>
      <c r="M204" s="3">
        <v>44238.319707222225</v>
      </c>
    </row>
    <row r="205">
      <c r="A205" s="1">
        <v>203.0</v>
      </c>
      <c r="B205" s="1" t="s">
        <v>858</v>
      </c>
      <c r="C205" s="1" t="s">
        <v>859</v>
      </c>
      <c r="D205" s="1" t="s">
        <v>701</v>
      </c>
      <c r="E205" s="1" t="s">
        <v>860</v>
      </c>
      <c r="F205" s="1" t="s">
        <v>861</v>
      </c>
      <c r="G205" s="1" t="s">
        <v>89</v>
      </c>
      <c r="H205" s="1">
        <v>45.0</v>
      </c>
      <c r="I205" s="3">
        <v>44135.771857037034</v>
      </c>
      <c r="J205" s="1">
        <v>3.28818792963094</v>
      </c>
      <c r="K205" s="1" t="s">
        <v>24</v>
      </c>
      <c r="M205" s="3">
        <v>44135.78650751158</v>
      </c>
    </row>
    <row r="206">
      <c r="A206" s="1">
        <v>204.0</v>
      </c>
      <c r="B206" s="1" t="s">
        <v>862</v>
      </c>
      <c r="C206" s="1" t="s">
        <v>863</v>
      </c>
      <c r="D206" s="1" t="s">
        <v>864</v>
      </c>
      <c r="E206" s="1" t="s">
        <v>865</v>
      </c>
      <c r="F206" s="1" t="s">
        <v>866</v>
      </c>
      <c r="G206" s="1" t="s">
        <v>17</v>
      </c>
      <c r="H206" s="1">
        <v>45.0</v>
      </c>
      <c r="I206" s="3">
        <v>43702.625</v>
      </c>
      <c r="J206" s="1">
        <v>0.465069668465353</v>
      </c>
      <c r="K206" s="1" t="s">
        <v>166</v>
      </c>
      <c r="M206" s="3">
        <v>43702.65608054398</v>
      </c>
    </row>
    <row r="207">
      <c r="A207" s="1">
        <v>205.0</v>
      </c>
      <c r="B207" s="1" t="s">
        <v>867</v>
      </c>
      <c r="C207" s="1" t="s">
        <v>868</v>
      </c>
      <c r="D207" s="1" t="s">
        <v>869</v>
      </c>
      <c r="E207" s="1" t="s">
        <v>870</v>
      </c>
      <c r="F207" s="1" t="s">
        <v>871</v>
      </c>
      <c r="G207" s="1" t="s">
        <v>89</v>
      </c>
      <c r="H207" s="1">
        <v>45.0</v>
      </c>
      <c r="I207" s="3">
        <v>44243.700048252314</v>
      </c>
      <c r="J207" s="1">
        <v>2.16514837802599</v>
      </c>
      <c r="K207" s="1" t="s">
        <v>24</v>
      </c>
      <c r="L207" s="1" t="s">
        <v>365</v>
      </c>
      <c r="M207" s="3">
        <v>44243.706781215275</v>
      </c>
    </row>
    <row r="208">
      <c r="A208" s="1">
        <v>206.0</v>
      </c>
      <c r="B208" s="1" t="s">
        <v>872</v>
      </c>
      <c r="C208" s="1" t="s">
        <v>873</v>
      </c>
      <c r="D208" s="1" t="s">
        <v>121</v>
      </c>
      <c r="E208" s="1" t="s">
        <v>874</v>
      </c>
      <c r="F208" s="1" t="s">
        <v>875</v>
      </c>
      <c r="G208" s="1" t="s">
        <v>89</v>
      </c>
      <c r="H208" s="1">
        <v>45.0</v>
      </c>
      <c r="I208" s="3">
        <v>44235.59959748843</v>
      </c>
      <c r="J208" s="1">
        <v>2.62897383538056</v>
      </c>
      <c r="K208" s="1" t="s">
        <v>18</v>
      </c>
      <c r="L208" s="1" t="s">
        <v>876</v>
      </c>
      <c r="M208" s="3">
        <v>44235.61002855324</v>
      </c>
    </row>
    <row r="209">
      <c r="A209" s="1">
        <v>207.0</v>
      </c>
      <c r="B209" s="1" t="s">
        <v>877</v>
      </c>
      <c r="C209" s="1" t="s">
        <v>878</v>
      </c>
      <c r="D209" s="1" t="s">
        <v>879</v>
      </c>
      <c r="E209" s="1" t="s">
        <v>880</v>
      </c>
      <c r="F209" s="1" t="s">
        <v>881</v>
      </c>
      <c r="G209" s="1" t="s">
        <v>39</v>
      </c>
      <c r="H209" s="1">
        <v>45.0</v>
      </c>
      <c r="I209" s="3">
        <v>44175.697916666664</v>
      </c>
      <c r="J209" s="1">
        <v>3.03532508724942</v>
      </c>
      <c r="K209" s="1" t="s">
        <v>24</v>
      </c>
      <c r="L209" s="1" t="s">
        <v>882</v>
      </c>
      <c r="M209" s="3">
        <v>44175.74390630787</v>
      </c>
    </row>
    <row r="210">
      <c r="A210" s="1">
        <v>208.0</v>
      </c>
      <c r="B210" s="1" t="s">
        <v>501</v>
      </c>
      <c r="C210" s="1" t="s">
        <v>883</v>
      </c>
      <c r="D210" s="1" t="s">
        <v>503</v>
      </c>
      <c r="E210" s="1" t="s">
        <v>884</v>
      </c>
      <c r="F210" s="1" t="s">
        <v>505</v>
      </c>
      <c r="G210" s="1" t="s">
        <v>17</v>
      </c>
      <c r="H210" s="1">
        <v>45.0</v>
      </c>
      <c r="I210" s="3">
        <v>43906.25</v>
      </c>
      <c r="J210" s="1">
        <v>0.0</v>
      </c>
      <c r="K210" s="1" t="s">
        <v>18</v>
      </c>
      <c r="M210" s="3">
        <v>43907.31255261574</v>
      </c>
    </row>
    <row r="211">
      <c r="A211" s="1">
        <v>209.0</v>
      </c>
      <c r="B211" s="1" t="s">
        <v>303</v>
      </c>
      <c r="C211" s="1" t="s">
        <v>885</v>
      </c>
      <c r="D211" s="1" t="s">
        <v>305</v>
      </c>
      <c r="E211" s="1" t="s">
        <v>886</v>
      </c>
      <c r="F211" s="1" t="s">
        <v>307</v>
      </c>
      <c r="G211" s="1" t="s">
        <v>17</v>
      </c>
      <c r="H211" s="1">
        <v>45.0</v>
      </c>
      <c r="I211" s="3">
        <v>44113.416666666664</v>
      </c>
      <c r="J211" s="1">
        <v>1.63339424189331</v>
      </c>
      <c r="K211" s="1" t="s">
        <v>24</v>
      </c>
      <c r="M211" s="3">
        <v>44113.79310542824</v>
      </c>
    </row>
    <row r="212">
      <c r="A212" s="1">
        <v>210.0</v>
      </c>
      <c r="B212" s="1" t="s">
        <v>887</v>
      </c>
      <c r="C212" s="1" t="s">
        <v>888</v>
      </c>
      <c r="D212" s="1" t="s">
        <v>889</v>
      </c>
      <c r="E212" s="1" t="s">
        <v>890</v>
      </c>
      <c r="F212" s="1" t="s">
        <v>891</v>
      </c>
      <c r="G212" s="1" t="s">
        <v>89</v>
      </c>
      <c r="H212" s="1">
        <v>45.0</v>
      </c>
      <c r="I212" s="3">
        <v>44085.30395059028</v>
      </c>
      <c r="J212" s="1">
        <v>1.68435913594891</v>
      </c>
      <c r="K212" s="1" t="s">
        <v>24</v>
      </c>
      <c r="M212" s="3">
        <v>44085.319086435185</v>
      </c>
    </row>
    <row r="213">
      <c r="A213" s="1">
        <v>211.0</v>
      </c>
      <c r="B213" s="1" t="s">
        <v>620</v>
      </c>
      <c r="C213" s="1" t="s">
        <v>892</v>
      </c>
      <c r="D213" s="1" t="s">
        <v>49</v>
      </c>
      <c r="E213" s="1" t="s">
        <v>893</v>
      </c>
      <c r="F213" s="1" t="s">
        <v>623</v>
      </c>
      <c r="G213" s="1" t="s">
        <v>39</v>
      </c>
      <c r="H213" s="1">
        <v>45.0</v>
      </c>
      <c r="I213" s="3">
        <v>44160.75</v>
      </c>
      <c r="J213" s="1">
        <v>2.65676242843437</v>
      </c>
      <c r="K213" s="1" t="s">
        <v>18</v>
      </c>
      <c r="M213" s="3">
        <v>44160.79106364583</v>
      </c>
    </row>
    <row r="214">
      <c r="A214" s="1">
        <v>212.0</v>
      </c>
      <c r="B214" s="1" t="s">
        <v>78</v>
      </c>
      <c r="C214" s="1" t="s">
        <v>894</v>
      </c>
      <c r="D214" s="1" t="s">
        <v>80</v>
      </c>
      <c r="E214" s="1" t="s">
        <v>895</v>
      </c>
      <c r="F214" s="1" t="s">
        <v>82</v>
      </c>
      <c r="G214" s="1" t="s">
        <v>17</v>
      </c>
      <c r="H214" s="1">
        <v>45.0</v>
      </c>
      <c r="I214" s="3">
        <v>43985.541666666664</v>
      </c>
      <c r="J214" s="1">
        <v>0.260735774510242</v>
      </c>
      <c r="K214" s="1" t="s">
        <v>83</v>
      </c>
      <c r="M214" s="3">
        <v>43985.583897592594</v>
      </c>
    </row>
    <row r="215">
      <c r="A215" s="1">
        <v>213.0</v>
      </c>
      <c r="B215" s="1" t="s">
        <v>896</v>
      </c>
      <c r="C215" s="1" t="s">
        <v>897</v>
      </c>
      <c r="D215" s="1" t="s">
        <v>898</v>
      </c>
      <c r="E215" s="1" t="s">
        <v>899</v>
      </c>
      <c r="F215" s="1" t="s">
        <v>900</v>
      </c>
      <c r="G215" s="1" t="s">
        <v>17</v>
      </c>
      <c r="H215" s="1">
        <v>45.0</v>
      </c>
      <c r="I215" s="3">
        <v>44160.604166666664</v>
      </c>
      <c r="J215" s="1">
        <v>1.82289549540843</v>
      </c>
      <c r="K215" s="1" t="s">
        <v>24</v>
      </c>
      <c r="L215" s="1" t="s">
        <v>741</v>
      </c>
      <c r="M215" s="3">
        <v>44160.63857407407</v>
      </c>
    </row>
    <row r="216">
      <c r="A216" s="1">
        <v>214.0</v>
      </c>
      <c r="B216" s="1" t="s">
        <v>901</v>
      </c>
      <c r="C216" s="1" t="s">
        <v>902</v>
      </c>
      <c r="D216" s="1" t="s">
        <v>148</v>
      </c>
      <c r="E216" s="1" t="s">
        <v>903</v>
      </c>
      <c r="F216" s="1" t="s">
        <v>904</v>
      </c>
      <c r="G216" s="1" t="s">
        <v>35</v>
      </c>
      <c r="H216" s="1">
        <v>45.0</v>
      </c>
      <c r="I216" s="3">
        <v>43679.416666666664</v>
      </c>
      <c r="J216" s="1">
        <v>1.90149747042684</v>
      </c>
      <c r="K216" s="1" t="s">
        <v>24</v>
      </c>
      <c r="M216" s="3">
        <v>43679.29582543982</v>
      </c>
    </row>
    <row r="217">
      <c r="A217" s="1">
        <v>215.0</v>
      </c>
      <c r="B217" s="1" t="s">
        <v>124</v>
      </c>
      <c r="C217" s="1" t="s">
        <v>905</v>
      </c>
      <c r="D217" s="1" t="s">
        <v>906</v>
      </c>
      <c r="E217" s="1" t="s">
        <v>907</v>
      </c>
      <c r="F217" s="1" t="s">
        <v>128</v>
      </c>
      <c r="G217" s="1" t="s">
        <v>17</v>
      </c>
      <c r="H217" s="1">
        <v>45.0</v>
      </c>
      <c r="I217" s="3">
        <v>44249.4375</v>
      </c>
      <c r="J217" s="1">
        <v>2.49306901053619</v>
      </c>
      <c r="K217" s="1" t="s">
        <v>62</v>
      </c>
      <c r="L217" s="1" t="s">
        <v>129</v>
      </c>
      <c r="M217" s="3">
        <v>44249.31353353009</v>
      </c>
    </row>
    <row r="218">
      <c r="A218" s="1">
        <v>216.0</v>
      </c>
      <c r="B218" s="1" t="s">
        <v>354</v>
      </c>
      <c r="C218" s="1" t="s">
        <v>908</v>
      </c>
      <c r="D218" s="1" t="s">
        <v>93</v>
      </c>
      <c r="E218" s="1" t="s">
        <v>909</v>
      </c>
      <c r="F218" s="1" t="s">
        <v>358</v>
      </c>
      <c r="G218" s="1" t="s">
        <v>35</v>
      </c>
      <c r="H218" s="1">
        <v>45.0</v>
      </c>
      <c r="I218" s="3">
        <v>43872.666666666664</v>
      </c>
      <c r="J218" s="1">
        <v>1.41633135591915</v>
      </c>
      <c r="K218" s="1" t="s">
        <v>24</v>
      </c>
      <c r="M218" s="3">
        <v>43872.70470835648</v>
      </c>
    </row>
    <row r="219">
      <c r="A219" s="1">
        <v>217.0</v>
      </c>
      <c r="B219" s="1" t="s">
        <v>777</v>
      </c>
      <c r="C219" s="1" t="s">
        <v>910</v>
      </c>
      <c r="D219" s="1" t="s">
        <v>779</v>
      </c>
      <c r="E219" s="1" t="s">
        <v>780</v>
      </c>
      <c r="F219" s="1" t="s">
        <v>781</v>
      </c>
      <c r="G219" s="1" t="s">
        <v>35</v>
      </c>
      <c r="H219" s="1">
        <v>45.0</v>
      </c>
      <c r="I219" s="3">
        <v>44102.291666666664</v>
      </c>
      <c r="J219" s="1">
        <v>1.33303604369201</v>
      </c>
      <c r="K219" s="1" t="s">
        <v>18</v>
      </c>
      <c r="M219" s="3">
        <v>44102.331251539355</v>
      </c>
    </row>
    <row r="220">
      <c r="A220" s="1">
        <v>218.0</v>
      </c>
      <c r="B220" s="1" t="s">
        <v>911</v>
      </c>
      <c r="C220" s="1" t="s">
        <v>912</v>
      </c>
      <c r="D220" s="1" t="s">
        <v>657</v>
      </c>
      <c r="E220" s="1" t="s">
        <v>913</v>
      </c>
      <c r="F220" s="1" t="s">
        <v>914</v>
      </c>
      <c r="G220" s="1" t="s">
        <v>35</v>
      </c>
      <c r="H220" s="1">
        <v>45.0</v>
      </c>
      <c r="I220" s="3">
        <v>43578.458333333336</v>
      </c>
      <c r="J220" s="1">
        <v>0.549958107227566</v>
      </c>
      <c r="K220" s="1" t="s">
        <v>18</v>
      </c>
      <c r="M220" s="3">
        <v>43579.33880913194</v>
      </c>
    </row>
    <row r="221">
      <c r="A221" s="1">
        <v>219.0</v>
      </c>
      <c r="B221" s="1" t="s">
        <v>915</v>
      </c>
      <c r="C221" s="1" t="s">
        <v>916</v>
      </c>
      <c r="D221" s="1" t="s">
        <v>917</v>
      </c>
      <c r="E221" s="1" t="s">
        <v>918</v>
      </c>
      <c r="F221" s="1" t="s">
        <v>919</v>
      </c>
      <c r="G221" s="1" t="s">
        <v>17</v>
      </c>
      <c r="H221" s="1">
        <v>45.0</v>
      </c>
      <c r="I221" s="3">
        <v>44183.65625</v>
      </c>
      <c r="J221" s="1">
        <v>2.86731130413253</v>
      </c>
      <c r="K221" s="1" t="s">
        <v>62</v>
      </c>
      <c r="M221" s="3">
        <v>44183.6981641088</v>
      </c>
    </row>
    <row r="222">
      <c r="A222" s="1">
        <v>220.0</v>
      </c>
      <c r="B222" s="1" t="s">
        <v>742</v>
      </c>
      <c r="C222" s="1" t="s">
        <v>920</v>
      </c>
      <c r="D222" s="1" t="s">
        <v>148</v>
      </c>
      <c r="E222" s="1" t="s">
        <v>921</v>
      </c>
      <c r="F222" s="1" t="s">
        <v>746</v>
      </c>
      <c r="G222" s="1" t="s">
        <v>17</v>
      </c>
      <c r="H222" s="1">
        <v>45.0</v>
      </c>
      <c r="I222" s="3">
        <v>44007.583333333336</v>
      </c>
      <c r="J222" s="1">
        <v>0.661283505594717</v>
      </c>
      <c r="K222" s="1" t="s">
        <v>24</v>
      </c>
      <c r="M222" s="3">
        <v>44007.62079865741</v>
      </c>
    </row>
    <row r="223">
      <c r="A223" s="1">
        <v>221.0</v>
      </c>
      <c r="B223" s="1" t="s">
        <v>425</v>
      </c>
      <c r="C223" s="1" t="s">
        <v>922</v>
      </c>
      <c r="D223" s="1" t="s">
        <v>326</v>
      </c>
      <c r="E223" s="1" t="s">
        <v>923</v>
      </c>
      <c r="F223" s="1" t="s">
        <v>428</v>
      </c>
      <c r="G223" s="1" t="s">
        <v>17</v>
      </c>
      <c r="H223" s="1">
        <v>45.0</v>
      </c>
      <c r="I223" s="3">
        <v>44007.25</v>
      </c>
      <c r="J223" s="1">
        <v>0.0</v>
      </c>
      <c r="K223" s="1" t="s">
        <v>24</v>
      </c>
      <c r="M223" s="3">
        <v>44008.14952320602</v>
      </c>
    </row>
    <row r="224">
      <c r="A224" s="1">
        <v>222.0</v>
      </c>
      <c r="B224" s="1" t="s">
        <v>12</v>
      </c>
      <c r="C224" s="1" t="s">
        <v>924</v>
      </c>
      <c r="D224" s="1" t="s">
        <v>925</v>
      </c>
      <c r="E224" s="1" t="s">
        <v>926</v>
      </c>
      <c r="F224" s="1" t="s">
        <v>16</v>
      </c>
      <c r="G224" s="1" t="s">
        <v>17</v>
      </c>
      <c r="H224" s="1">
        <v>45.0</v>
      </c>
      <c r="I224" s="3">
        <v>43851.625</v>
      </c>
      <c r="J224" s="1">
        <v>0.0</v>
      </c>
      <c r="K224" s="1" t="s">
        <v>18</v>
      </c>
      <c r="M224" s="3">
        <v>43851.164835462965</v>
      </c>
    </row>
    <row r="225">
      <c r="A225" s="1">
        <v>223.0</v>
      </c>
      <c r="B225" s="1" t="s">
        <v>858</v>
      </c>
      <c r="C225" s="1" t="s">
        <v>927</v>
      </c>
      <c r="D225" s="1" t="s">
        <v>326</v>
      </c>
      <c r="E225" s="1" t="s">
        <v>928</v>
      </c>
      <c r="F225" s="1" t="s">
        <v>861</v>
      </c>
      <c r="G225" s="1" t="s">
        <v>17</v>
      </c>
      <c r="H225" s="1">
        <v>45.0</v>
      </c>
      <c r="I225" s="3">
        <v>44118.291666666664</v>
      </c>
      <c r="J225" s="1">
        <v>2.32589998144172</v>
      </c>
      <c r="K225" s="1" t="s">
        <v>24</v>
      </c>
      <c r="M225" s="3">
        <v>44118.35927688657</v>
      </c>
    </row>
    <row r="226">
      <c r="A226" s="1">
        <v>224.0</v>
      </c>
      <c r="B226" s="1" t="s">
        <v>319</v>
      </c>
      <c r="C226" s="1" t="s">
        <v>929</v>
      </c>
      <c r="D226" s="1" t="s">
        <v>930</v>
      </c>
      <c r="E226" s="1" t="s">
        <v>610</v>
      </c>
      <c r="F226" s="1" t="s">
        <v>323</v>
      </c>
      <c r="G226" s="1" t="s">
        <v>17</v>
      </c>
      <c r="H226" s="1">
        <v>45.0</v>
      </c>
      <c r="I226" s="3">
        <v>43796.5</v>
      </c>
      <c r="J226" s="1">
        <v>1.80764724619093</v>
      </c>
      <c r="K226" s="1" t="s">
        <v>24</v>
      </c>
      <c r="M226" s="3">
        <v>43796.52994891204</v>
      </c>
    </row>
    <row r="227">
      <c r="A227" s="1">
        <v>225.0</v>
      </c>
      <c r="B227" s="1" t="s">
        <v>12</v>
      </c>
      <c r="C227" s="1" t="s">
        <v>931</v>
      </c>
      <c r="D227" s="1" t="s">
        <v>411</v>
      </c>
      <c r="E227" s="1" t="s">
        <v>412</v>
      </c>
      <c r="F227" s="1" t="s">
        <v>16</v>
      </c>
      <c r="G227" s="1" t="s">
        <v>17</v>
      </c>
      <c r="H227" s="1">
        <v>45.0</v>
      </c>
      <c r="I227" s="3">
        <v>43984.625</v>
      </c>
      <c r="J227" s="1">
        <v>0.0767771366405304</v>
      </c>
      <c r="K227" s="1" t="s">
        <v>18</v>
      </c>
      <c r="M227" s="3">
        <v>43984.625975358795</v>
      </c>
    </row>
    <row r="228">
      <c r="A228" s="1">
        <v>226.0</v>
      </c>
      <c r="B228" s="1" t="s">
        <v>932</v>
      </c>
      <c r="C228" s="1" t="s">
        <v>933</v>
      </c>
      <c r="D228" s="1" t="s">
        <v>934</v>
      </c>
      <c r="E228" s="1" t="s">
        <v>935</v>
      </c>
      <c r="F228" s="1" t="s">
        <v>936</v>
      </c>
      <c r="G228" s="1" t="s">
        <v>17</v>
      </c>
      <c r="H228" s="1">
        <v>45.0</v>
      </c>
      <c r="I228" s="3">
        <v>43862.666666666664</v>
      </c>
      <c r="J228" s="1">
        <v>0.493283420966848</v>
      </c>
      <c r="K228" s="1" t="s">
        <v>159</v>
      </c>
      <c r="M228" s="3">
        <v>43862.683417858796</v>
      </c>
    </row>
    <row r="229">
      <c r="A229" s="1">
        <v>227.0</v>
      </c>
      <c r="B229" s="1" t="s">
        <v>73</v>
      </c>
      <c r="C229" s="1" t="s">
        <v>937</v>
      </c>
      <c r="D229" s="1" t="s">
        <v>938</v>
      </c>
      <c r="E229" s="1" t="s">
        <v>939</v>
      </c>
      <c r="F229" s="1" t="s">
        <v>77</v>
      </c>
      <c r="G229" s="1" t="s">
        <v>17</v>
      </c>
      <c r="H229" s="1">
        <v>45.0</v>
      </c>
      <c r="I229" s="3">
        <v>44165.645833333336</v>
      </c>
      <c r="J229" s="1">
        <v>2.4914891658599</v>
      </c>
      <c r="K229" s="1" t="s">
        <v>24</v>
      </c>
      <c r="L229" s="1" t="s">
        <v>940</v>
      </c>
      <c r="M229" s="3">
        <v>44165.69226178241</v>
      </c>
    </row>
    <row r="230">
      <c r="A230" s="1">
        <v>228.0</v>
      </c>
      <c r="B230" s="1" t="s">
        <v>501</v>
      </c>
      <c r="C230" s="1" t="s">
        <v>941</v>
      </c>
      <c r="D230" s="1" t="s">
        <v>503</v>
      </c>
      <c r="E230" s="1" t="s">
        <v>942</v>
      </c>
      <c r="F230" s="1" t="s">
        <v>505</v>
      </c>
      <c r="G230" s="1" t="s">
        <v>17</v>
      </c>
      <c r="H230" s="1">
        <v>45.0</v>
      </c>
      <c r="I230" s="3">
        <v>44112.604166666664</v>
      </c>
      <c r="J230" s="1">
        <v>0.834126003143294</v>
      </c>
      <c r="K230" s="1" t="s">
        <v>18</v>
      </c>
      <c r="M230" s="3">
        <v>44112.6276097338</v>
      </c>
    </row>
    <row r="231">
      <c r="A231" s="1">
        <v>229.0</v>
      </c>
      <c r="B231" s="1" t="s">
        <v>354</v>
      </c>
      <c r="C231" s="1" t="s">
        <v>943</v>
      </c>
      <c r="D231" s="1" t="s">
        <v>93</v>
      </c>
      <c r="E231" s="1" t="s">
        <v>944</v>
      </c>
      <c r="F231" s="1" t="s">
        <v>358</v>
      </c>
      <c r="G231" s="1" t="s">
        <v>35</v>
      </c>
      <c r="H231" s="1">
        <v>45.0</v>
      </c>
      <c r="I231" s="3">
        <v>44019.645833333336</v>
      </c>
      <c r="J231" s="1">
        <v>1.21309109862651</v>
      </c>
      <c r="K231" s="1" t="s">
        <v>24</v>
      </c>
      <c r="M231" s="3">
        <v>44019.66201328704</v>
      </c>
    </row>
    <row r="232">
      <c r="A232" s="1">
        <v>230.0</v>
      </c>
      <c r="B232" s="1" t="s">
        <v>12</v>
      </c>
      <c r="C232" s="1" t="s">
        <v>945</v>
      </c>
      <c r="D232" s="1" t="s">
        <v>925</v>
      </c>
      <c r="E232" s="1" t="s">
        <v>946</v>
      </c>
      <c r="F232" s="1" t="s">
        <v>16</v>
      </c>
      <c r="G232" s="1" t="s">
        <v>17</v>
      </c>
      <c r="H232" s="1">
        <v>45.0</v>
      </c>
      <c r="I232" s="3">
        <v>43769.625</v>
      </c>
      <c r="J232" s="1">
        <v>2.34519178964235</v>
      </c>
      <c r="K232" s="1" t="s">
        <v>18</v>
      </c>
      <c r="M232" s="3">
        <v>43769.65020982639</v>
      </c>
    </row>
    <row r="233">
      <c r="A233" s="1">
        <v>231.0</v>
      </c>
      <c r="B233" s="1" t="s">
        <v>19</v>
      </c>
      <c r="C233" s="1" t="s">
        <v>947</v>
      </c>
      <c r="D233" s="1" t="s">
        <v>21</v>
      </c>
      <c r="E233" s="1" t="s">
        <v>22</v>
      </c>
      <c r="F233" s="1" t="s">
        <v>23</v>
      </c>
      <c r="G233" s="1" t="s">
        <v>17</v>
      </c>
      <c r="H233" s="1">
        <v>45.0</v>
      </c>
      <c r="I233" s="3">
        <v>43873.3125</v>
      </c>
      <c r="J233" s="1">
        <v>0.714579358072414</v>
      </c>
      <c r="K233" s="1" t="s">
        <v>24</v>
      </c>
      <c r="M233" s="3">
        <v>43873.34127525463</v>
      </c>
    </row>
    <row r="234">
      <c r="A234" s="1">
        <v>232.0</v>
      </c>
      <c r="B234" s="1" t="s">
        <v>948</v>
      </c>
      <c r="C234" s="1" t="s">
        <v>949</v>
      </c>
      <c r="D234" s="1" t="s">
        <v>950</v>
      </c>
      <c r="E234" s="1" t="s">
        <v>951</v>
      </c>
      <c r="F234" s="1" t="s">
        <v>952</v>
      </c>
      <c r="G234" s="1" t="s">
        <v>17</v>
      </c>
      <c r="H234" s="1">
        <v>45.0</v>
      </c>
      <c r="I234" s="3">
        <v>43888.625</v>
      </c>
      <c r="J234" s="1">
        <v>1.74770003197962</v>
      </c>
      <c r="K234" s="1" t="s">
        <v>56</v>
      </c>
      <c r="M234" s="3">
        <v>43888.64563119213</v>
      </c>
    </row>
    <row r="235">
      <c r="A235" s="1">
        <v>233.0</v>
      </c>
      <c r="B235" s="1" t="s">
        <v>953</v>
      </c>
      <c r="C235" s="1" t="s">
        <v>954</v>
      </c>
      <c r="D235" s="1" t="s">
        <v>121</v>
      </c>
      <c r="E235" s="1" t="s">
        <v>955</v>
      </c>
      <c r="F235" s="1" t="s">
        <v>956</v>
      </c>
      <c r="G235" s="1" t="s">
        <v>35</v>
      </c>
      <c r="H235" s="1">
        <v>45.0</v>
      </c>
      <c r="I235" s="3">
        <v>44166.1875</v>
      </c>
      <c r="J235" s="1">
        <v>1.4701061565883</v>
      </c>
      <c r="K235" s="1" t="s">
        <v>18</v>
      </c>
      <c r="M235" s="3">
        <v>44166.21859116898</v>
      </c>
    </row>
    <row r="236">
      <c r="A236" s="1">
        <v>234.0</v>
      </c>
      <c r="B236" s="1" t="s">
        <v>957</v>
      </c>
      <c r="C236" s="1" t="s">
        <v>958</v>
      </c>
      <c r="D236" s="1" t="s">
        <v>959</v>
      </c>
      <c r="E236" s="1" t="s">
        <v>960</v>
      </c>
      <c r="F236" s="1" t="s">
        <v>961</v>
      </c>
      <c r="G236" s="1" t="s">
        <v>39</v>
      </c>
      <c r="H236" s="1">
        <v>45.0</v>
      </c>
      <c r="I236" s="3">
        <v>44145.666666666664</v>
      </c>
      <c r="J236" s="1">
        <v>2.82033985269611</v>
      </c>
      <c r="K236" s="1" t="s">
        <v>24</v>
      </c>
      <c r="M236" s="3">
        <v>44145.70617493056</v>
      </c>
    </row>
    <row r="237">
      <c r="A237" s="1">
        <v>235.0</v>
      </c>
      <c r="B237" s="1" t="s">
        <v>953</v>
      </c>
      <c r="C237" s="1" t="s">
        <v>962</v>
      </c>
      <c r="D237" s="1" t="s">
        <v>963</v>
      </c>
      <c r="E237" s="1" t="s">
        <v>964</v>
      </c>
      <c r="F237" s="1" t="s">
        <v>965</v>
      </c>
      <c r="G237" s="1" t="s">
        <v>35</v>
      </c>
      <c r="H237" s="1">
        <v>45.0</v>
      </c>
      <c r="I237" s="3">
        <v>43612.625</v>
      </c>
      <c r="J237" s="4">
        <v>9.49307305463114E-5</v>
      </c>
      <c r="K237" s="1" t="s">
        <v>18</v>
      </c>
      <c r="M237" s="3">
        <v>43615.47171021991</v>
      </c>
    </row>
    <row r="238">
      <c r="A238" s="1">
        <v>236.0</v>
      </c>
      <c r="B238" s="1" t="s">
        <v>966</v>
      </c>
      <c r="C238" s="1" t="s">
        <v>967</v>
      </c>
      <c r="D238" s="1" t="s">
        <v>968</v>
      </c>
      <c r="E238" s="1" t="s">
        <v>969</v>
      </c>
      <c r="F238" s="1" t="s">
        <v>970</v>
      </c>
      <c r="G238" s="1" t="s">
        <v>39</v>
      </c>
      <c r="H238" s="1">
        <v>45.0</v>
      </c>
      <c r="I238" s="3">
        <v>43873.645833333336</v>
      </c>
      <c r="J238" s="1">
        <v>1.08648645941001</v>
      </c>
      <c r="K238" s="1" t="s">
        <v>601</v>
      </c>
      <c r="M238" s="3">
        <v>43873.67899383102</v>
      </c>
    </row>
    <row r="239">
      <c r="A239" s="1">
        <v>237.0</v>
      </c>
      <c r="B239" s="1" t="s">
        <v>872</v>
      </c>
      <c r="C239" s="1" t="s">
        <v>971</v>
      </c>
      <c r="D239" s="1" t="s">
        <v>653</v>
      </c>
      <c r="E239" s="1" t="s">
        <v>972</v>
      </c>
      <c r="F239" s="1" t="s">
        <v>875</v>
      </c>
      <c r="G239" s="1" t="s">
        <v>89</v>
      </c>
      <c r="H239" s="1">
        <v>45.0</v>
      </c>
      <c r="I239" s="3">
        <v>44181.61775449074</v>
      </c>
      <c r="J239" s="1">
        <v>5.21962821167821</v>
      </c>
      <c r="K239" s="1" t="s">
        <v>18</v>
      </c>
      <c r="M239" s="3">
        <v>44181.656338078705</v>
      </c>
    </row>
    <row r="240">
      <c r="A240" s="1">
        <v>238.0</v>
      </c>
      <c r="B240" s="1" t="s">
        <v>973</v>
      </c>
      <c r="C240" s="1" t="s">
        <v>974</v>
      </c>
      <c r="D240" s="1" t="s">
        <v>99</v>
      </c>
      <c r="E240" s="1" t="s">
        <v>975</v>
      </c>
      <c r="F240" s="1" t="s">
        <v>976</v>
      </c>
      <c r="G240" s="1" t="s">
        <v>17</v>
      </c>
      <c r="H240" s="1">
        <v>45.0</v>
      </c>
      <c r="I240" s="3">
        <v>44105.625</v>
      </c>
      <c r="J240" s="1">
        <v>9.30784748549652</v>
      </c>
      <c r="K240" s="1" t="s">
        <v>18</v>
      </c>
      <c r="L240" s="1" t="s">
        <v>876</v>
      </c>
      <c r="M240" s="3">
        <v>44105.67853370371</v>
      </c>
    </row>
    <row r="241">
      <c r="A241" s="1">
        <v>239.0</v>
      </c>
      <c r="B241" s="1" t="s">
        <v>977</v>
      </c>
      <c r="C241" s="1" t="s">
        <v>978</v>
      </c>
      <c r="D241" s="1" t="s">
        <v>979</v>
      </c>
      <c r="E241" s="1" t="s">
        <v>980</v>
      </c>
      <c r="F241" s="1" t="s">
        <v>981</v>
      </c>
      <c r="G241" s="1" t="s">
        <v>39</v>
      </c>
      <c r="H241" s="1">
        <v>45.0</v>
      </c>
      <c r="I241" s="3">
        <v>44106.229166666664</v>
      </c>
      <c r="J241" s="1">
        <v>2.48338412696431</v>
      </c>
      <c r="K241" s="1" t="s">
        <v>56</v>
      </c>
      <c r="L241" s="1" t="s">
        <v>982</v>
      </c>
      <c r="M241" s="3">
        <v>44106.26085908565</v>
      </c>
    </row>
    <row r="242">
      <c r="A242" s="1">
        <v>240.0</v>
      </c>
      <c r="B242" s="1" t="s">
        <v>983</v>
      </c>
      <c r="C242" s="1" t="s">
        <v>984</v>
      </c>
      <c r="D242" s="1" t="s">
        <v>985</v>
      </c>
      <c r="E242" s="1" t="s">
        <v>986</v>
      </c>
      <c r="F242" s="1" t="s">
        <v>987</v>
      </c>
      <c r="G242" s="1" t="s">
        <v>39</v>
      </c>
      <c r="H242" s="1">
        <v>45.0</v>
      </c>
      <c r="I242" s="3">
        <v>44222.6875</v>
      </c>
      <c r="J242" s="1">
        <v>2.93827364222938</v>
      </c>
      <c r="K242" s="1" t="s">
        <v>218</v>
      </c>
      <c r="M242" s="3">
        <v>44222.723968541664</v>
      </c>
    </row>
    <row r="243">
      <c r="A243" s="1">
        <v>241.0</v>
      </c>
      <c r="B243" s="1" t="s">
        <v>401</v>
      </c>
      <c r="C243" s="1" t="s">
        <v>988</v>
      </c>
      <c r="D243" s="1" t="s">
        <v>989</v>
      </c>
      <c r="E243" s="1" t="s">
        <v>990</v>
      </c>
      <c r="F243" s="1" t="s">
        <v>405</v>
      </c>
      <c r="G243" s="1" t="s">
        <v>39</v>
      </c>
      <c r="H243" s="1">
        <v>45.0</v>
      </c>
      <c r="I243" s="3">
        <v>43985.75</v>
      </c>
      <c r="J243" s="1">
        <v>1.69762702633782</v>
      </c>
      <c r="K243" s="1" t="s">
        <v>24</v>
      </c>
      <c r="M243" s="3">
        <v>43985.78290114583</v>
      </c>
    </row>
    <row r="244">
      <c r="A244" s="1">
        <v>242.0</v>
      </c>
      <c r="B244" s="1" t="s">
        <v>991</v>
      </c>
      <c r="C244" s="1" t="s">
        <v>992</v>
      </c>
      <c r="D244" s="1" t="s">
        <v>993</v>
      </c>
      <c r="E244" s="1" t="s">
        <v>994</v>
      </c>
      <c r="F244" s="1" t="s">
        <v>995</v>
      </c>
      <c r="G244" s="1" t="s">
        <v>39</v>
      </c>
      <c r="H244" s="1">
        <v>45.0</v>
      </c>
      <c r="I244" s="3">
        <v>44223.291666666664</v>
      </c>
      <c r="J244" s="1">
        <v>2.11521026344381</v>
      </c>
      <c r="K244" s="1" t="s">
        <v>18</v>
      </c>
      <c r="M244" s="3">
        <v>44223.31681030092</v>
      </c>
    </row>
    <row r="245">
      <c r="A245" s="1">
        <v>243.0</v>
      </c>
      <c r="B245" s="1" t="s">
        <v>996</v>
      </c>
      <c r="C245" s="1" t="s">
        <v>997</v>
      </c>
      <c r="D245" s="1" t="s">
        <v>998</v>
      </c>
      <c r="E245" s="1" t="s">
        <v>999</v>
      </c>
      <c r="F245" s="1" t="s">
        <v>1000</v>
      </c>
      <c r="G245" s="1" t="s">
        <v>89</v>
      </c>
      <c r="H245" s="1">
        <v>45.0</v>
      </c>
      <c r="I245" s="3">
        <v>44223.416666666664</v>
      </c>
      <c r="J245" s="1">
        <v>1.93456234668183</v>
      </c>
      <c r="K245" s="1" t="s">
        <v>24</v>
      </c>
      <c r="M245" s="3">
        <v>44223.45603224537</v>
      </c>
    </row>
    <row r="246">
      <c r="A246" s="1">
        <v>244.0</v>
      </c>
      <c r="B246" s="1" t="s">
        <v>1001</v>
      </c>
      <c r="C246" s="1" t="s">
        <v>1002</v>
      </c>
      <c r="D246" s="1" t="s">
        <v>1003</v>
      </c>
      <c r="E246" s="1" t="s">
        <v>1004</v>
      </c>
      <c r="F246" s="1" t="s">
        <v>1005</v>
      </c>
      <c r="G246" s="1" t="s">
        <v>17</v>
      </c>
      <c r="H246" s="1">
        <v>45.0</v>
      </c>
      <c r="I246" s="3">
        <v>44107.291666666664</v>
      </c>
      <c r="J246" s="1">
        <v>3.91918752026113</v>
      </c>
      <c r="K246" s="1" t="s">
        <v>24</v>
      </c>
      <c r="L246" s="1" t="s">
        <v>1006</v>
      </c>
      <c r="M246" s="3">
        <v>44107.33230141204</v>
      </c>
    </row>
    <row r="247">
      <c r="A247" s="1">
        <v>245.0</v>
      </c>
      <c r="B247" s="1" t="s">
        <v>1007</v>
      </c>
      <c r="C247" s="1" t="s">
        <v>1008</v>
      </c>
      <c r="D247" s="1" t="s">
        <v>173</v>
      </c>
      <c r="E247" s="1" t="s">
        <v>1009</v>
      </c>
      <c r="F247" s="1" t="s">
        <v>1010</v>
      </c>
      <c r="G247" s="1" t="s">
        <v>39</v>
      </c>
      <c r="H247" s="1">
        <v>45.0</v>
      </c>
      <c r="I247" s="3">
        <v>44071.625</v>
      </c>
      <c r="J247" s="1">
        <v>0.916349143494277</v>
      </c>
      <c r="K247" s="1" t="s">
        <v>18</v>
      </c>
      <c r="L247" s="1" t="s">
        <v>1011</v>
      </c>
      <c r="M247" s="3">
        <v>44071.67131990741</v>
      </c>
    </row>
    <row r="248">
      <c r="A248" s="1">
        <v>246.0</v>
      </c>
      <c r="B248" s="1" t="s">
        <v>1012</v>
      </c>
      <c r="C248" s="1" t="s">
        <v>1013</v>
      </c>
      <c r="D248" s="1" t="s">
        <v>1014</v>
      </c>
      <c r="E248" s="1" t="s">
        <v>1015</v>
      </c>
      <c r="F248" s="1" t="s">
        <v>1016</v>
      </c>
      <c r="G248" s="1" t="s">
        <v>17</v>
      </c>
      <c r="H248" s="1">
        <v>45.0</v>
      </c>
      <c r="I248" s="3">
        <v>43909.541666666664</v>
      </c>
      <c r="J248" s="1">
        <v>0.490152828108542</v>
      </c>
      <c r="K248" s="1" t="s">
        <v>166</v>
      </c>
      <c r="M248" s="3">
        <v>43909.564381979166</v>
      </c>
    </row>
    <row r="249">
      <c r="A249" s="1">
        <v>247.0</v>
      </c>
      <c r="B249" s="1" t="s">
        <v>1017</v>
      </c>
      <c r="C249" s="1" t="s">
        <v>1018</v>
      </c>
      <c r="D249" s="1" t="s">
        <v>1019</v>
      </c>
      <c r="E249" s="1" t="s">
        <v>1020</v>
      </c>
      <c r="F249" s="1" t="s">
        <v>1021</v>
      </c>
      <c r="G249" s="1" t="s">
        <v>17</v>
      </c>
      <c r="H249" s="1">
        <v>45.0</v>
      </c>
      <c r="I249" s="3">
        <v>44208.666666666664</v>
      </c>
      <c r="J249" s="1">
        <v>0.40885878503774</v>
      </c>
      <c r="K249" s="1" t="s">
        <v>24</v>
      </c>
      <c r="L249" s="1" t="s">
        <v>1022</v>
      </c>
      <c r="M249" s="3">
        <v>44208.63134403935</v>
      </c>
    </row>
    <row r="250">
      <c r="A250" s="1">
        <v>248.0</v>
      </c>
      <c r="B250" s="1" t="s">
        <v>1023</v>
      </c>
      <c r="C250" s="1" t="s">
        <v>1024</v>
      </c>
      <c r="D250" s="1" t="s">
        <v>1025</v>
      </c>
      <c r="E250" s="1" t="s">
        <v>1026</v>
      </c>
      <c r="F250" s="1" t="s">
        <v>1027</v>
      </c>
      <c r="G250" s="1" t="s">
        <v>17</v>
      </c>
      <c r="H250" s="1">
        <v>45.0</v>
      </c>
      <c r="I250" s="3">
        <v>43689.125</v>
      </c>
      <c r="J250" s="1">
        <v>1.40595828078297</v>
      </c>
      <c r="K250" s="1" t="s">
        <v>24</v>
      </c>
      <c r="M250" s="3">
        <v>43689.240796701386</v>
      </c>
    </row>
    <row r="251">
      <c r="A251" s="1">
        <v>249.0</v>
      </c>
      <c r="B251" s="1" t="s">
        <v>434</v>
      </c>
      <c r="C251" s="1" t="s">
        <v>1028</v>
      </c>
      <c r="D251" s="1" t="s">
        <v>1029</v>
      </c>
      <c r="E251" s="1" t="s">
        <v>1030</v>
      </c>
      <c r="F251" s="1" t="s">
        <v>438</v>
      </c>
      <c r="G251" s="1" t="s">
        <v>17</v>
      </c>
      <c r="H251" s="1">
        <v>45.0</v>
      </c>
      <c r="I251" s="3">
        <v>43807.666666666664</v>
      </c>
      <c r="J251" s="1">
        <v>0.75225738518896</v>
      </c>
      <c r="K251" s="1" t="s">
        <v>24</v>
      </c>
      <c r="M251" s="3">
        <v>43807.700247974535</v>
      </c>
    </row>
    <row r="252">
      <c r="A252" s="1">
        <v>250.0</v>
      </c>
      <c r="B252" s="1" t="s">
        <v>1031</v>
      </c>
      <c r="C252" s="1" t="s">
        <v>1032</v>
      </c>
      <c r="D252" s="1" t="s">
        <v>106</v>
      </c>
      <c r="E252" s="1" t="s">
        <v>1033</v>
      </c>
      <c r="F252" s="1" t="s">
        <v>1034</v>
      </c>
      <c r="G252" s="1" t="s">
        <v>35</v>
      </c>
      <c r="H252" s="1">
        <v>45.0</v>
      </c>
      <c r="I252" s="3">
        <v>43608.375</v>
      </c>
      <c r="J252" s="1">
        <v>0.840031092701104</v>
      </c>
      <c r="K252" s="1" t="s">
        <v>24</v>
      </c>
      <c r="M252" s="3">
        <v>43608.411080474536</v>
      </c>
    </row>
    <row r="253">
      <c r="A253" s="1">
        <v>251.0</v>
      </c>
      <c r="B253" s="1" t="s">
        <v>732</v>
      </c>
      <c r="C253" s="1" t="s">
        <v>1035</v>
      </c>
      <c r="D253" s="1" t="s">
        <v>1036</v>
      </c>
      <c r="E253" s="1" t="s">
        <v>1037</v>
      </c>
      <c r="F253" s="1" t="s">
        <v>735</v>
      </c>
      <c r="G253" s="1" t="s">
        <v>17</v>
      </c>
      <c r="H253" s="1">
        <v>45.0</v>
      </c>
      <c r="I253" s="3">
        <v>44163.729166666664</v>
      </c>
      <c r="J253" s="1">
        <v>1.62166884268142</v>
      </c>
      <c r="K253" s="1" t="s">
        <v>24</v>
      </c>
      <c r="M253" s="3">
        <v>44163.65420056713</v>
      </c>
    </row>
    <row r="254">
      <c r="A254" s="1">
        <v>252.0</v>
      </c>
      <c r="B254" s="1" t="s">
        <v>953</v>
      </c>
      <c r="C254" s="1" t="s">
        <v>1038</v>
      </c>
      <c r="D254" s="1" t="s">
        <v>121</v>
      </c>
      <c r="E254" s="1" t="s">
        <v>1039</v>
      </c>
      <c r="F254" s="1" t="s">
        <v>1040</v>
      </c>
      <c r="G254" s="1" t="s">
        <v>17</v>
      </c>
      <c r="H254" s="1">
        <v>45.0</v>
      </c>
      <c r="I254" s="3">
        <v>43966.625</v>
      </c>
      <c r="J254" s="1">
        <v>1.44617556041934</v>
      </c>
      <c r="K254" s="1" t="s">
        <v>18</v>
      </c>
      <c r="M254" s="3">
        <v>43966.63397225695</v>
      </c>
    </row>
    <row r="255">
      <c r="A255" s="1">
        <v>253.0</v>
      </c>
      <c r="B255" s="1" t="s">
        <v>887</v>
      </c>
      <c r="C255" s="1" t="s">
        <v>1041</v>
      </c>
      <c r="D255" s="1" t="s">
        <v>889</v>
      </c>
      <c r="E255" s="1" t="s">
        <v>1042</v>
      </c>
      <c r="F255" s="1" t="s">
        <v>891</v>
      </c>
      <c r="G255" s="1" t="s">
        <v>89</v>
      </c>
      <c r="H255" s="1">
        <v>45.0</v>
      </c>
      <c r="I255" s="3">
        <v>44084.41092278935</v>
      </c>
      <c r="J255" s="1">
        <v>1.69338173636339</v>
      </c>
      <c r="K255" s="1" t="s">
        <v>24</v>
      </c>
      <c r="M255" s="3">
        <v>44084.418050659726</v>
      </c>
    </row>
    <row r="256">
      <c r="A256" s="1">
        <v>254.0</v>
      </c>
      <c r="B256" s="1" t="s">
        <v>1043</v>
      </c>
      <c r="C256" s="1" t="s">
        <v>1044</v>
      </c>
      <c r="D256" s="1" t="s">
        <v>676</v>
      </c>
      <c r="E256" s="1" t="s">
        <v>1045</v>
      </c>
      <c r="F256" s="1" t="s">
        <v>1046</v>
      </c>
      <c r="G256" s="1" t="s">
        <v>17</v>
      </c>
      <c r="H256" s="1">
        <v>45.0</v>
      </c>
      <c r="I256" s="3">
        <v>44186.541666666664</v>
      </c>
      <c r="J256" s="1">
        <v>2.40836300968652</v>
      </c>
      <c r="K256" s="1" t="s">
        <v>18</v>
      </c>
      <c r="L256" s="1" t="s">
        <v>1047</v>
      </c>
      <c r="M256" s="3">
        <v>44186.574770659725</v>
      </c>
    </row>
    <row r="257">
      <c r="A257" s="1">
        <v>255.0</v>
      </c>
      <c r="B257" s="1" t="s">
        <v>1048</v>
      </c>
      <c r="C257" s="1" t="s">
        <v>1049</v>
      </c>
      <c r="D257" s="1" t="s">
        <v>263</v>
      </c>
      <c r="E257" s="1" t="s">
        <v>1050</v>
      </c>
      <c r="F257" s="1" t="s">
        <v>1051</v>
      </c>
      <c r="G257" s="1" t="s">
        <v>89</v>
      </c>
      <c r="H257" s="1">
        <v>45.0</v>
      </c>
      <c r="I257" s="3">
        <v>44229.625</v>
      </c>
      <c r="J257" s="1">
        <v>2.4031523559302</v>
      </c>
      <c r="K257" s="1" t="s">
        <v>56</v>
      </c>
      <c r="M257" s="3">
        <v>44229.666482546294</v>
      </c>
    </row>
    <row r="258">
      <c r="A258" s="1">
        <v>256.0</v>
      </c>
      <c r="B258" s="1" t="s">
        <v>256</v>
      </c>
      <c r="C258" s="1" t="s">
        <v>1052</v>
      </c>
      <c r="D258" s="1" t="s">
        <v>1053</v>
      </c>
      <c r="E258" s="1" t="s">
        <v>1054</v>
      </c>
      <c r="F258" s="1" t="s">
        <v>260</v>
      </c>
      <c r="G258" s="1" t="s">
        <v>35</v>
      </c>
      <c r="H258" s="1">
        <v>45.0</v>
      </c>
      <c r="I258" s="3">
        <v>43734.416666666664</v>
      </c>
      <c r="J258" s="1">
        <v>1.02561655216302</v>
      </c>
      <c r="K258" s="1" t="s">
        <v>218</v>
      </c>
      <c r="M258" s="3">
        <v>43734.41179467593</v>
      </c>
    </row>
    <row r="259">
      <c r="A259" s="1">
        <v>257.0</v>
      </c>
      <c r="B259" s="1" t="s">
        <v>136</v>
      </c>
      <c r="C259" s="1" t="s">
        <v>1055</v>
      </c>
      <c r="D259" s="1" t="s">
        <v>138</v>
      </c>
      <c r="E259" s="1" t="s">
        <v>1056</v>
      </c>
      <c r="F259" s="1" t="s">
        <v>140</v>
      </c>
      <c r="G259" s="1" t="s">
        <v>35</v>
      </c>
      <c r="H259" s="1">
        <v>45.0</v>
      </c>
      <c r="I259" s="3">
        <v>44251.291666666664</v>
      </c>
      <c r="J259" s="1">
        <v>3.54584586722524</v>
      </c>
      <c r="K259" s="1" t="s">
        <v>18</v>
      </c>
      <c r="M259" s="3">
        <v>44251.318859583334</v>
      </c>
    </row>
    <row r="260">
      <c r="A260" s="1">
        <v>258.0</v>
      </c>
      <c r="B260" s="1" t="s">
        <v>459</v>
      </c>
      <c r="C260" s="1" t="s">
        <v>1057</v>
      </c>
      <c r="D260" s="1" t="s">
        <v>461</v>
      </c>
      <c r="E260" s="1" t="s">
        <v>1058</v>
      </c>
      <c r="F260" s="1" t="s">
        <v>463</v>
      </c>
      <c r="G260" s="1" t="s">
        <v>17</v>
      </c>
      <c r="H260" s="1">
        <v>45.0</v>
      </c>
      <c r="I260" s="3">
        <v>44145.645833333336</v>
      </c>
      <c r="J260" s="1">
        <v>0.636951624683573</v>
      </c>
      <c r="K260" s="1" t="s">
        <v>24</v>
      </c>
      <c r="L260" s="1" t="s">
        <v>464</v>
      </c>
      <c r="M260" s="3">
        <v>44145.69196804398</v>
      </c>
    </row>
    <row r="261">
      <c r="A261" s="1">
        <v>259.0</v>
      </c>
      <c r="B261" s="1" t="s">
        <v>184</v>
      </c>
      <c r="C261" s="1" t="s">
        <v>1059</v>
      </c>
      <c r="D261" s="1" t="s">
        <v>148</v>
      </c>
      <c r="E261" s="1" t="s">
        <v>1060</v>
      </c>
      <c r="F261" s="1" t="s">
        <v>187</v>
      </c>
      <c r="G261" s="1" t="s">
        <v>17</v>
      </c>
      <c r="H261" s="1">
        <v>45.0</v>
      </c>
      <c r="I261" s="3">
        <v>43721.416666666664</v>
      </c>
      <c r="J261" s="1">
        <v>3.0358753546682</v>
      </c>
      <c r="K261" s="1" t="s">
        <v>24</v>
      </c>
      <c r="M261" s="3">
        <v>43721.37146744213</v>
      </c>
    </row>
    <row r="262">
      <c r="A262" s="1">
        <v>260.0</v>
      </c>
      <c r="B262" s="1" t="s">
        <v>1061</v>
      </c>
      <c r="C262" s="1" t="s">
        <v>1062</v>
      </c>
      <c r="D262" s="1" t="s">
        <v>37</v>
      </c>
      <c r="E262" s="1" t="s">
        <v>1063</v>
      </c>
      <c r="F262" s="1" t="s">
        <v>1064</v>
      </c>
      <c r="G262" s="1" t="s">
        <v>89</v>
      </c>
      <c r="H262" s="1">
        <v>45.0</v>
      </c>
      <c r="I262" s="3">
        <v>44091.384805277776</v>
      </c>
      <c r="J262" s="1">
        <v>1.21912214374345</v>
      </c>
      <c r="K262" s="1" t="s">
        <v>24</v>
      </c>
      <c r="M262" s="3">
        <v>44091.413003043985</v>
      </c>
    </row>
    <row r="263">
      <c r="A263" s="1">
        <v>261.0</v>
      </c>
      <c r="B263" s="1" t="s">
        <v>1065</v>
      </c>
      <c r="C263" s="1" t="s">
        <v>1066</v>
      </c>
      <c r="D263" s="1" t="s">
        <v>1067</v>
      </c>
      <c r="E263" s="1" t="s">
        <v>1068</v>
      </c>
      <c r="F263" s="1" t="s">
        <v>1069</v>
      </c>
      <c r="G263" s="1" t="s">
        <v>17</v>
      </c>
      <c r="H263" s="1">
        <v>45.0</v>
      </c>
      <c r="I263" s="3">
        <v>44228.270833333336</v>
      </c>
      <c r="J263" s="1">
        <v>2.4422421379336</v>
      </c>
      <c r="K263" s="1" t="s">
        <v>24</v>
      </c>
      <c r="L263" s="1" t="s">
        <v>188</v>
      </c>
      <c r="M263" s="3">
        <v>44228.30667020833</v>
      </c>
    </row>
    <row r="264">
      <c r="A264" s="1">
        <v>262.0</v>
      </c>
      <c r="B264" s="1" t="s">
        <v>229</v>
      </c>
      <c r="C264" s="1" t="s">
        <v>1070</v>
      </c>
      <c r="D264" s="1" t="s">
        <v>1071</v>
      </c>
      <c r="E264" s="1" t="s">
        <v>1072</v>
      </c>
      <c r="F264" s="1" t="s">
        <v>232</v>
      </c>
      <c r="G264" s="1" t="s">
        <v>35</v>
      </c>
      <c r="H264" s="1">
        <v>45.0</v>
      </c>
      <c r="I264" s="3">
        <v>44014.635416666664</v>
      </c>
      <c r="J264" s="1">
        <v>1.3448096620353</v>
      </c>
      <c r="K264" s="1" t="s">
        <v>24</v>
      </c>
      <c r="M264" s="3">
        <v>44014.66568925926</v>
      </c>
    </row>
    <row r="265">
      <c r="A265" s="1">
        <v>263.0</v>
      </c>
      <c r="B265" s="1" t="s">
        <v>953</v>
      </c>
      <c r="C265" s="1" t="s">
        <v>1073</v>
      </c>
      <c r="D265" s="1" t="s">
        <v>121</v>
      </c>
      <c r="E265" s="1" t="s">
        <v>1074</v>
      </c>
      <c r="F265" s="1" t="s">
        <v>1040</v>
      </c>
      <c r="G265" s="1" t="s">
        <v>17</v>
      </c>
      <c r="H265" s="1">
        <v>45.0</v>
      </c>
      <c r="I265" s="3">
        <v>44081.625</v>
      </c>
      <c r="J265" s="1">
        <v>2.29758300480777</v>
      </c>
      <c r="K265" s="1" t="s">
        <v>18</v>
      </c>
      <c r="M265" s="3">
        <v>44081.69058515046</v>
      </c>
    </row>
    <row r="266">
      <c r="A266" s="1">
        <v>264.0</v>
      </c>
      <c r="B266" s="1" t="s">
        <v>1075</v>
      </c>
      <c r="C266" s="1" t="s">
        <v>1076</v>
      </c>
      <c r="D266" s="1" t="s">
        <v>1077</v>
      </c>
      <c r="E266" s="1" t="s">
        <v>1078</v>
      </c>
      <c r="F266" s="1" t="s">
        <v>1079</v>
      </c>
      <c r="G266" s="1" t="s">
        <v>17</v>
      </c>
      <c r="H266" s="1">
        <v>45.0</v>
      </c>
      <c r="I266" s="3">
        <v>44242.645833333336</v>
      </c>
      <c r="J266" s="1">
        <v>0.0</v>
      </c>
      <c r="K266" s="1" t="s">
        <v>18</v>
      </c>
      <c r="L266" s="1" t="s">
        <v>1080</v>
      </c>
      <c r="M266" s="3">
        <v>44242.69239150463</v>
      </c>
    </row>
    <row r="267">
      <c r="A267" s="1">
        <v>265.0</v>
      </c>
      <c r="B267" s="1" t="s">
        <v>1081</v>
      </c>
      <c r="C267" s="1" t="s">
        <v>1082</v>
      </c>
      <c r="D267" s="1" t="s">
        <v>326</v>
      </c>
      <c r="E267" s="1" t="s">
        <v>1083</v>
      </c>
      <c r="F267" s="1" t="s">
        <v>1084</v>
      </c>
      <c r="G267" s="1" t="s">
        <v>17</v>
      </c>
      <c r="H267" s="1">
        <v>45.0</v>
      </c>
      <c r="I267" s="3">
        <v>44223.666666666664</v>
      </c>
      <c r="J267" s="1">
        <v>0.0</v>
      </c>
      <c r="K267" s="1" t="s">
        <v>24</v>
      </c>
      <c r="M267" s="3">
        <v>44223.69809920139</v>
      </c>
    </row>
    <row r="268">
      <c r="A268" s="1">
        <v>266.0</v>
      </c>
      <c r="B268" s="1" t="s">
        <v>1085</v>
      </c>
      <c r="C268" s="1" t="s">
        <v>1086</v>
      </c>
      <c r="D268" s="1" t="s">
        <v>1087</v>
      </c>
      <c r="E268" s="1" t="s">
        <v>1088</v>
      </c>
      <c r="F268" s="1" t="s">
        <v>1089</v>
      </c>
      <c r="G268" s="1" t="s">
        <v>17</v>
      </c>
      <c r="H268" s="1">
        <v>45.0</v>
      </c>
      <c r="I268" s="3">
        <v>44195.916666666664</v>
      </c>
      <c r="J268" s="1">
        <v>19.5677506605097</v>
      </c>
      <c r="K268" s="1" t="s">
        <v>159</v>
      </c>
      <c r="M268" s="3">
        <v>44199.54324802083</v>
      </c>
    </row>
    <row r="269">
      <c r="A269" s="1">
        <v>267.0</v>
      </c>
      <c r="B269" s="1" t="s">
        <v>1090</v>
      </c>
      <c r="C269" s="1" t="s">
        <v>1091</v>
      </c>
      <c r="D269" s="1" t="s">
        <v>1092</v>
      </c>
      <c r="E269" s="1" t="s">
        <v>1093</v>
      </c>
      <c r="F269" s="1" t="s">
        <v>1094</v>
      </c>
      <c r="G269" s="1" t="s">
        <v>17</v>
      </c>
      <c r="H269" s="1">
        <v>45.0</v>
      </c>
      <c r="I269" s="3">
        <v>44081.708333333336</v>
      </c>
      <c r="J269" s="1">
        <v>0.931654324072516</v>
      </c>
      <c r="K269" s="1" t="s">
        <v>166</v>
      </c>
      <c r="L269" s="1" t="s">
        <v>167</v>
      </c>
      <c r="M269" s="3">
        <v>44081.72446104167</v>
      </c>
    </row>
    <row r="270">
      <c r="A270" s="1">
        <v>268.0</v>
      </c>
      <c r="B270" s="1" t="s">
        <v>119</v>
      </c>
      <c r="C270" s="1" t="s">
        <v>1095</v>
      </c>
      <c r="D270" s="1" t="s">
        <v>1096</v>
      </c>
      <c r="E270" s="1" t="s">
        <v>1097</v>
      </c>
      <c r="F270" s="1" t="s">
        <v>123</v>
      </c>
      <c r="G270" s="1" t="s">
        <v>39</v>
      </c>
      <c r="H270" s="1">
        <v>45.0</v>
      </c>
      <c r="I270" s="3">
        <v>43936.271527777775</v>
      </c>
      <c r="J270" s="1">
        <v>1.78102096720535</v>
      </c>
      <c r="K270" s="1" t="s">
        <v>18</v>
      </c>
      <c r="M270" s="3">
        <v>43936.29817202546</v>
      </c>
    </row>
    <row r="271">
      <c r="A271" s="1">
        <v>269.0</v>
      </c>
      <c r="B271" s="1" t="s">
        <v>520</v>
      </c>
      <c r="C271" s="1" t="s">
        <v>1098</v>
      </c>
      <c r="D271" s="1" t="s">
        <v>1099</v>
      </c>
      <c r="E271" s="1" t="s">
        <v>1100</v>
      </c>
      <c r="F271" s="1" t="s">
        <v>524</v>
      </c>
      <c r="G271" s="1" t="s">
        <v>35</v>
      </c>
      <c r="H271" s="1">
        <v>45.0</v>
      </c>
      <c r="I271" s="3">
        <v>43733.291666666664</v>
      </c>
      <c r="J271" s="1">
        <v>2.39397350651702</v>
      </c>
      <c r="K271" s="1" t="s">
        <v>46</v>
      </c>
      <c r="M271" s="3">
        <v>43733.44949987269</v>
      </c>
    </row>
    <row r="272">
      <c r="A272" s="1">
        <v>270.0</v>
      </c>
      <c r="B272" s="1" t="s">
        <v>1101</v>
      </c>
      <c r="C272" s="1" t="s">
        <v>1102</v>
      </c>
      <c r="D272" s="1" t="s">
        <v>1103</v>
      </c>
      <c r="E272" s="1" t="s">
        <v>1104</v>
      </c>
      <c r="F272" s="1" t="s">
        <v>1105</v>
      </c>
      <c r="G272" s="1" t="s">
        <v>89</v>
      </c>
      <c r="H272" s="1">
        <v>45.0</v>
      </c>
      <c r="I272" s="3">
        <v>44211.620475069445</v>
      </c>
      <c r="J272" s="1">
        <v>1.49031338473669</v>
      </c>
      <c r="K272" s="1" t="s">
        <v>83</v>
      </c>
      <c r="M272" s="3">
        <v>44211.6574462037</v>
      </c>
    </row>
    <row r="273">
      <c r="A273" s="1">
        <v>271.0</v>
      </c>
      <c r="B273" s="1" t="s">
        <v>78</v>
      </c>
      <c r="C273" s="1" t="s">
        <v>1106</v>
      </c>
      <c r="D273" s="1" t="s">
        <v>80</v>
      </c>
      <c r="E273" s="1" t="s">
        <v>81</v>
      </c>
      <c r="F273" s="1" t="s">
        <v>82</v>
      </c>
      <c r="G273" s="1" t="s">
        <v>17</v>
      </c>
      <c r="H273" s="1">
        <v>45.0</v>
      </c>
      <c r="I273" s="3">
        <v>43864.5</v>
      </c>
      <c r="J273" s="1">
        <v>0.272751106285999</v>
      </c>
      <c r="K273" s="1" t="s">
        <v>83</v>
      </c>
      <c r="M273" s="3">
        <v>43864.568731875</v>
      </c>
    </row>
    <row r="274">
      <c r="A274" s="1">
        <v>272.0</v>
      </c>
      <c r="B274" s="1" t="s">
        <v>953</v>
      </c>
      <c r="C274" s="1" t="s">
        <v>1107</v>
      </c>
      <c r="D274" s="1" t="s">
        <v>121</v>
      </c>
      <c r="E274" s="1" t="s">
        <v>1108</v>
      </c>
      <c r="F274" s="1" t="s">
        <v>1040</v>
      </c>
      <c r="G274" s="1" t="s">
        <v>17</v>
      </c>
      <c r="H274" s="1">
        <v>45.0</v>
      </c>
      <c r="I274" s="3">
        <v>44102.625</v>
      </c>
      <c r="J274" s="1">
        <v>1.34245550787568</v>
      </c>
      <c r="K274" s="1" t="s">
        <v>18</v>
      </c>
      <c r="M274" s="3">
        <v>44102.6895737963</v>
      </c>
    </row>
    <row r="275">
      <c r="A275" s="1">
        <v>273.0</v>
      </c>
      <c r="B275" s="1" t="s">
        <v>366</v>
      </c>
      <c r="C275" s="1" t="s">
        <v>1109</v>
      </c>
      <c r="D275" s="1" t="s">
        <v>1110</v>
      </c>
      <c r="E275" s="1" t="s">
        <v>1111</v>
      </c>
      <c r="F275" s="1" t="s">
        <v>370</v>
      </c>
      <c r="G275" s="1" t="s">
        <v>39</v>
      </c>
      <c r="H275" s="1">
        <v>45.0</v>
      </c>
      <c r="I275" s="3">
        <v>44154.729166666664</v>
      </c>
      <c r="J275" s="1">
        <v>2.43202495826581</v>
      </c>
      <c r="K275" s="1" t="s">
        <v>166</v>
      </c>
      <c r="L275" s="1" t="s">
        <v>167</v>
      </c>
      <c r="M275" s="3">
        <v>44154.87794356482</v>
      </c>
    </row>
    <row r="276">
      <c r="A276" s="1">
        <v>274.0</v>
      </c>
      <c r="B276" s="1" t="s">
        <v>239</v>
      </c>
      <c r="C276" s="1" t="s">
        <v>1112</v>
      </c>
      <c r="D276" s="1" t="s">
        <v>1113</v>
      </c>
      <c r="E276" s="1" t="s">
        <v>1114</v>
      </c>
      <c r="F276" s="1" t="s">
        <v>243</v>
      </c>
      <c r="G276" s="1" t="s">
        <v>35</v>
      </c>
      <c r="H276" s="1">
        <v>45.0</v>
      </c>
      <c r="I276" s="3">
        <v>44098.541666666664</v>
      </c>
      <c r="J276" s="1">
        <v>0.186418989636395</v>
      </c>
      <c r="K276" s="1" t="s">
        <v>46</v>
      </c>
      <c r="M276" s="3">
        <v>44098.57518579861</v>
      </c>
    </row>
    <row r="277">
      <c r="A277" s="1">
        <v>275.0</v>
      </c>
      <c r="B277" s="1" t="s">
        <v>732</v>
      </c>
      <c r="C277" s="1" t="s">
        <v>1115</v>
      </c>
      <c r="D277" s="1" t="s">
        <v>461</v>
      </c>
      <c r="E277" s="1" t="s">
        <v>734</v>
      </c>
      <c r="F277" s="1" t="s">
        <v>735</v>
      </c>
      <c r="G277" s="1" t="s">
        <v>17</v>
      </c>
      <c r="H277" s="1">
        <v>45.0</v>
      </c>
      <c r="I277" s="3">
        <v>44007.4375</v>
      </c>
      <c r="J277" s="1">
        <v>0.555760174550168</v>
      </c>
      <c r="K277" s="1" t="s">
        <v>24</v>
      </c>
      <c r="M277" s="3">
        <v>44007.44935355324</v>
      </c>
    </row>
    <row r="278">
      <c r="A278" s="1">
        <v>276.0</v>
      </c>
      <c r="B278" s="1" t="s">
        <v>119</v>
      </c>
      <c r="C278" s="1" t="s">
        <v>1116</v>
      </c>
      <c r="D278" s="1" t="s">
        <v>121</v>
      </c>
      <c r="E278" s="1" t="s">
        <v>1117</v>
      </c>
      <c r="F278" s="1" t="s">
        <v>123</v>
      </c>
      <c r="G278" s="1" t="s">
        <v>39</v>
      </c>
      <c r="H278" s="1">
        <v>45.0</v>
      </c>
      <c r="I278" s="3">
        <v>43971.583333333336</v>
      </c>
      <c r="J278" s="1">
        <v>1.8222223434343</v>
      </c>
      <c r="K278" s="1" t="s">
        <v>18</v>
      </c>
      <c r="M278" s="3">
        <v>43971.617691238425</v>
      </c>
    </row>
    <row r="279">
      <c r="A279" s="1">
        <v>277.0</v>
      </c>
      <c r="B279" s="1" t="s">
        <v>1118</v>
      </c>
      <c r="C279" s="1" t="s">
        <v>1119</v>
      </c>
      <c r="D279" s="1" t="s">
        <v>121</v>
      </c>
      <c r="E279" s="1" t="s">
        <v>1120</v>
      </c>
      <c r="F279" s="1" t="s">
        <v>1121</v>
      </c>
      <c r="G279" s="1" t="s">
        <v>89</v>
      </c>
      <c r="H279" s="1">
        <v>45.0</v>
      </c>
      <c r="I279" s="3">
        <v>43998.76380896991</v>
      </c>
      <c r="J279" s="1">
        <v>1.14021909110037</v>
      </c>
      <c r="K279" s="1" t="s">
        <v>46</v>
      </c>
      <c r="M279" s="3">
        <v>43998.7693859838</v>
      </c>
    </row>
    <row r="280">
      <c r="A280" s="1">
        <v>278.0</v>
      </c>
      <c r="B280" s="1" t="s">
        <v>293</v>
      </c>
      <c r="C280" s="1" t="s">
        <v>1122</v>
      </c>
      <c r="D280" s="1" t="s">
        <v>588</v>
      </c>
      <c r="E280" s="1" t="s">
        <v>1123</v>
      </c>
      <c r="F280" s="1" t="s">
        <v>297</v>
      </c>
      <c r="G280" s="1" t="s">
        <v>17</v>
      </c>
      <c r="H280" s="1">
        <v>45.0</v>
      </c>
      <c r="I280" s="3">
        <v>43994.541666666664</v>
      </c>
      <c r="J280" s="1">
        <v>2.58561053067095</v>
      </c>
      <c r="K280" s="1" t="s">
        <v>62</v>
      </c>
      <c r="M280" s="3">
        <v>43994.54557204861</v>
      </c>
    </row>
    <row r="281">
      <c r="A281" s="1">
        <v>279.0</v>
      </c>
      <c r="B281" s="1" t="s">
        <v>1031</v>
      </c>
      <c r="C281" s="1" t="s">
        <v>1124</v>
      </c>
      <c r="D281" s="1" t="s">
        <v>998</v>
      </c>
      <c r="E281" s="1" t="s">
        <v>1125</v>
      </c>
      <c r="F281" s="1" t="s">
        <v>1034</v>
      </c>
      <c r="G281" s="1" t="s">
        <v>17</v>
      </c>
      <c r="H281" s="1">
        <v>45.0</v>
      </c>
      <c r="I281" s="3">
        <v>43881.385416666664</v>
      </c>
      <c r="J281" s="1">
        <v>0.802400355936113</v>
      </c>
      <c r="K281" s="1" t="s">
        <v>24</v>
      </c>
      <c r="M281" s="3">
        <v>43881.42427332176</v>
      </c>
    </row>
    <row r="282">
      <c r="A282" s="1">
        <v>280.0</v>
      </c>
      <c r="B282" s="1" t="s">
        <v>1126</v>
      </c>
      <c r="C282" s="1" t="s">
        <v>1127</v>
      </c>
      <c r="D282" s="1" t="s">
        <v>1128</v>
      </c>
      <c r="E282" s="1" t="s">
        <v>1129</v>
      </c>
      <c r="F282" s="1" t="s">
        <v>1130</v>
      </c>
      <c r="G282" s="1" t="s">
        <v>17</v>
      </c>
      <c r="H282" s="1">
        <v>45.0</v>
      </c>
      <c r="I282" s="3">
        <v>44150.229166666664</v>
      </c>
      <c r="J282" s="1">
        <v>1.55063349123505</v>
      </c>
      <c r="K282" s="1" t="s">
        <v>24</v>
      </c>
      <c r="M282" s="3">
        <v>44150.26294659722</v>
      </c>
    </row>
    <row r="283">
      <c r="A283" s="1">
        <v>281.0</v>
      </c>
      <c r="B283" s="1" t="s">
        <v>1131</v>
      </c>
      <c r="C283" s="1" t="s">
        <v>1132</v>
      </c>
      <c r="D283" s="1" t="s">
        <v>1133</v>
      </c>
      <c r="E283" s="1" t="s">
        <v>1134</v>
      </c>
      <c r="F283" s="1" t="s">
        <v>1135</v>
      </c>
      <c r="G283" s="1" t="s">
        <v>89</v>
      </c>
      <c r="H283" s="1">
        <v>45.0</v>
      </c>
      <c r="I283" s="3">
        <v>43586.7385275</v>
      </c>
      <c r="J283" s="1">
        <v>0.472080170783657</v>
      </c>
      <c r="K283" s="1" t="s">
        <v>46</v>
      </c>
      <c r="M283" s="3">
        <v>43586.74929721065</v>
      </c>
    </row>
    <row r="284">
      <c r="A284" s="1">
        <v>282.0</v>
      </c>
      <c r="B284" s="1" t="s">
        <v>239</v>
      </c>
      <c r="C284" s="1" t="s">
        <v>1136</v>
      </c>
      <c r="D284" s="1" t="s">
        <v>1137</v>
      </c>
      <c r="E284" s="1" t="s">
        <v>1138</v>
      </c>
      <c r="F284" s="1" t="s">
        <v>243</v>
      </c>
      <c r="G284" s="1" t="s">
        <v>35</v>
      </c>
      <c r="H284" s="1">
        <v>45.0</v>
      </c>
      <c r="I284" s="3">
        <v>43896.291666666664</v>
      </c>
      <c r="J284" s="1">
        <v>5.90611019181161</v>
      </c>
      <c r="K284" s="1" t="s">
        <v>46</v>
      </c>
      <c r="M284" s="3">
        <v>43896.34355064815</v>
      </c>
    </row>
    <row r="285">
      <c r="A285" s="1">
        <v>283.0</v>
      </c>
      <c r="B285" s="1" t="s">
        <v>229</v>
      </c>
      <c r="C285" s="1" t="s">
        <v>1139</v>
      </c>
      <c r="D285" s="1" t="s">
        <v>1140</v>
      </c>
      <c r="E285" s="1" t="s">
        <v>1141</v>
      </c>
      <c r="F285" s="1" t="s">
        <v>232</v>
      </c>
      <c r="G285" s="1" t="s">
        <v>35</v>
      </c>
      <c r="H285" s="1">
        <v>45.0</v>
      </c>
      <c r="I285" s="3">
        <v>44113.625</v>
      </c>
      <c r="J285" s="1">
        <v>1.31212216450419</v>
      </c>
      <c r="K285" s="1" t="s">
        <v>24</v>
      </c>
      <c r="M285" s="3">
        <v>44113.68260665509</v>
      </c>
    </row>
    <row r="286">
      <c r="A286" s="1">
        <v>284.0</v>
      </c>
      <c r="B286" s="1" t="s">
        <v>1142</v>
      </c>
      <c r="C286" s="1" t="s">
        <v>1143</v>
      </c>
      <c r="D286" s="1" t="s">
        <v>1144</v>
      </c>
      <c r="E286" s="1" t="s">
        <v>1145</v>
      </c>
      <c r="F286" s="1" t="s">
        <v>1146</v>
      </c>
      <c r="G286" s="1" t="s">
        <v>17</v>
      </c>
      <c r="H286" s="1">
        <v>45.0</v>
      </c>
      <c r="I286" s="3">
        <v>44079.291666666664</v>
      </c>
      <c r="J286" s="1">
        <v>4.52967159738322</v>
      </c>
      <c r="K286" s="1" t="s">
        <v>24</v>
      </c>
      <c r="L286" s="1" t="s">
        <v>464</v>
      </c>
      <c r="M286" s="3">
        <v>44079.328932881945</v>
      </c>
    </row>
    <row r="287">
      <c r="A287" s="1">
        <v>285.0</v>
      </c>
      <c r="B287" s="1" t="s">
        <v>114</v>
      </c>
      <c r="C287" s="1" t="s">
        <v>1147</v>
      </c>
      <c r="D287" s="1" t="s">
        <v>116</v>
      </c>
      <c r="E287" s="1" t="s">
        <v>1148</v>
      </c>
      <c r="F287" s="1" t="s">
        <v>118</v>
      </c>
      <c r="G287" s="1" t="s">
        <v>35</v>
      </c>
      <c r="H287" s="1">
        <v>45.0</v>
      </c>
      <c r="I287" s="3">
        <v>44228.395833333336</v>
      </c>
      <c r="J287" s="1">
        <v>0.264306043840386</v>
      </c>
      <c r="K287" s="1" t="s">
        <v>24</v>
      </c>
      <c r="M287" s="3">
        <v>44228.42026638889</v>
      </c>
    </row>
    <row r="288">
      <c r="A288" s="1">
        <v>286.0</v>
      </c>
      <c r="B288" s="1" t="s">
        <v>413</v>
      </c>
      <c r="C288" s="1" t="s">
        <v>1149</v>
      </c>
      <c r="D288" s="1" t="s">
        <v>1150</v>
      </c>
      <c r="E288" s="1" t="s">
        <v>1151</v>
      </c>
      <c r="F288" s="1" t="s">
        <v>417</v>
      </c>
      <c r="G288" s="1" t="s">
        <v>39</v>
      </c>
      <c r="H288" s="1">
        <v>45.0</v>
      </c>
      <c r="I288" s="3">
        <v>44116.75</v>
      </c>
      <c r="J288" s="1">
        <v>0.968432790806716</v>
      </c>
      <c r="K288" s="1" t="s">
        <v>24</v>
      </c>
      <c r="M288" s="3">
        <v>44116.78053585648</v>
      </c>
    </row>
    <row r="289">
      <c r="A289" s="1">
        <v>287.0</v>
      </c>
      <c r="B289" s="1" t="s">
        <v>806</v>
      </c>
      <c r="C289" s="1" t="s">
        <v>1152</v>
      </c>
      <c r="D289" s="1" t="s">
        <v>542</v>
      </c>
      <c r="E289" s="1" t="s">
        <v>1153</v>
      </c>
      <c r="F289" s="1" t="s">
        <v>810</v>
      </c>
      <c r="G289" s="1" t="s">
        <v>35</v>
      </c>
      <c r="H289" s="1">
        <v>45.0</v>
      </c>
      <c r="I289" s="3">
        <v>44083.708333333336</v>
      </c>
      <c r="J289" s="1">
        <v>0.740252279335651</v>
      </c>
      <c r="K289" s="1" t="s">
        <v>24</v>
      </c>
      <c r="M289" s="3">
        <v>44083.74038633102</v>
      </c>
    </row>
    <row r="290">
      <c r="A290" s="1">
        <v>288.0</v>
      </c>
      <c r="B290" s="1" t="s">
        <v>506</v>
      </c>
      <c r="C290" s="1" t="s">
        <v>1154</v>
      </c>
      <c r="D290" s="1" t="s">
        <v>1155</v>
      </c>
      <c r="E290" s="1" t="s">
        <v>1156</v>
      </c>
      <c r="F290" s="1" t="s">
        <v>510</v>
      </c>
      <c r="G290" s="1" t="s">
        <v>35</v>
      </c>
      <c r="H290" s="1">
        <v>45.0</v>
      </c>
      <c r="I290" s="3">
        <v>44188.291666666664</v>
      </c>
      <c r="J290" s="1">
        <v>2.06318462765068</v>
      </c>
      <c r="K290" s="1" t="s">
        <v>511</v>
      </c>
      <c r="L290" s="1" t="s">
        <v>1157</v>
      </c>
      <c r="M290" s="3">
        <v>44188.354549282405</v>
      </c>
    </row>
    <row r="291">
      <c r="A291" s="1">
        <v>289.0</v>
      </c>
      <c r="B291" s="1" t="s">
        <v>838</v>
      </c>
      <c r="C291" s="1" t="s">
        <v>1158</v>
      </c>
      <c r="D291" s="1" t="s">
        <v>968</v>
      </c>
      <c r="E291" s="1" t="s">
        <v>1159</v>
      </c>
      <c r="F291" s="1" t="s">
        <v>842</v>
      </c>
      <c r="G291" s="1" t="s">
        <v>89</v>
      </c>
      <c r="H291" s="1">
        <v>45.0</v>
      </c>
      <c r="I291" s="3">
        <v>43840.67217194445</v>
      </c>
      <c r="J291" s="1">
        <v>4.37142950223563</v>
      </c>
      <c r="K291" s="1" t="s">
        <v>24</v>
      </c>
      <c r="M291" s="3">
        <v>43840.69667221065</v>
      </c>
    </row>
    <row r="292">
      <c r="A292" s="1">
        <v>290.0</v>
      </c>
      <c r="B292" s="1" t="s">
        <v>114</v>
      </c>
      <c r="C292" s="1" t="s">
        <v>1160</v>
      </c>
      <c r="D292" s="1" t="s">
        <v>116</v>
      </c>
      <c r="E292" s="1" t="s">
        <v>1161</v>
      </c>
      <c r="F292" s="1" t="s">
        <v>118</v>
      </c>
      <c r="G292" s="1" t="s">
        <v>17</v>
      </c>
      <c r="H292" s="1">
        <v>45.0</v>
      </c>
      <c r="I292" s="3">
        <v>44039.270833333336</v>
      </c>
      <c r="J292" s="1">
        <v>3.31134384272584</v>
      </c>
      <c r="K292" s="1" t="s">
        <v>24</v>
      </c>
      <c r="L292" s="1" t="s">
        <v>1006</v>
      </c>
      <c r="M292" s="3">
        <v>44039.28283615741</v>
      </c>
    </row>
    <row r="293">
      <c r="A293" s="1">
        <v>291.0</v>
      </c>
      <c r="B293" s="1" t="s">
        <v>576</v>
      </c>
      <c r="C293" s="1" t="s">
        <v>1162</v>
      </c>
      <c r="D293" s="1" t="s">
        <v>578</v>
      </c>
      <c r="E293" s="1" t="s">
        <v>1163</v>
      </c>
      <c r="F293" s="1" t="s">
        <v>580</v>
      </c>
      <c r="G293" s="1" t="s">
        <v>17</v>
      </c>
      <c r="H293" s="1">
        <v>45.0</v>
      </c>
      <c r="I293" s="3">
        <v>44095.21875</v>
      </c>
      <c r="J293" s="1">
        <v>3.15407755126837</v>
      </c>
      <c r="K293" s="1" t="s">
        <v>18</v>
      </c>
      <c r="L293" s="1" t="s">
        <v>581</v>
      </c>
      <c r="M293" s="3">
        <v>44095.24377939815</v>
      </c>
    </row>
    <row r="294">
      <c r="A294" s="1">
        <v>292.0</v>
      </c>
      <c r="B294" s="1" t="s">
        <v>932</v>
      </c>
      <c r="C294" s="1" t="s">
        <v>1164</v>
      </c>
      <c r="D294" s="1" t="s">
        <v>1165</v>
      </c>
      <c r="E294" s="1" t="s">
        <v>935</v>
      </c>
      <c r="F294" s="1" t="s">
        <v>936</v>
      </c>
      <c r="G294" s="1" t="s">
        <v>17</v>
      </c>
      <c r="H294" s="1">
        <v>45.0</v>
      </c>
      <c r="I294" s="3">
        <v>43852.666666666664</v>
      </c>
      <c r="J294" s="1">
        <v>0.444078755763664</v>
      </c>
      <c r="K294" s="1" t="s">
        <v>159</v>
      </c>
      <c r="M294" s="3">
        <v>43852.68847394676</v>
      </c>
    </row>
    <row r="295">
      <c r="A295" s="1">
        <v>293.0</v>
      </c>
      <c r="B295" s="1" t="s">
        <v>251</v>
      </c>
      <c r="C295" s="1" t="s">
        <v>1166</v>
      </c>
      <c r="D295" s="1" t="s">
        <v>436</v>
      </c>
      <c r="E295" s="1" t="s">
        <v>1167</v>
      </c>
      <c r="F295" s="1" t="s">
        <v>255</v>
      </c>
      <c r="G295" s="1" t="s">
        <v>17</v>
      </c>
      <c r="H295" s="1">
        <v>45.0</v>
      </c>
      <c r="I295" s="3">
        <v>43793.75</v>
      </c>
      <c r="J295" s="1">
        <v>0.99014235705607</v>
      </c>
      <c r="K295" s="1" t="s">
        <v>218</v>
      </c>
      <c r="M295" s="3">
        <v>43793.787805277774</v>
      </c>
    </row>
    <row r="296">
      <c r="A296" s="1">
        <v>294.0</v>
      </c>
      <c r="B296" s="1" t="s">
        <v>806</v>
      </c>
      <c r="C296" s="1" t="s">
        <v>1168</v>
      </c>
      <c r="D296" s="1" t="s">
        <v>808</v>
      </c>
      <c r="E296" s="1" t="s">
        <v>1169</v>
      </c>
      <c r="F296" s="1" t="s">
        <v>810</v>
      </c>
      <c r="G296" s="1" t="s">
        <v>35</v>
      </c>
      <c r="H296" s="1">
        <v>45.0</v>
      </c>
      <c r="I296" s="3">
        <v>44011.708333333336</v>
      </c>
      <c r="J296" s="1">
        <v>2.50040448995293</v>
      </c>
      <c r="K296" s="1" t="s">
        <v>24</v>
      </c>
      <c r="M296" s="3">
        <v>44011.750045023146</v>
      </c>
    </row>
    <row r="297">
      <c r="A297" s="1">
        <v>295.0</v>
      </c>
      <c r="B297" s="1" t="s">
        <v>1170</v>
      </c>
      <c r="C297" s="1" t="s">
        <v>1171</v>
      </c>
      <c r="D297" s="1" t="s">
        <v>1172</v>
      </c>
      <c r="E297" s="1" t="s">
        <v>1173</v>
      </c>
      <c r="F297" s="1" t="s">
        <v>1174</v>
      </c>
      <c r="G297" s="1" t="s">
        <v>35</v>
      </c>
      <c r="H297" s="1">
        <v>45.0</v>
      </c>
      <c r="I297" s="3">
        <v>44218.25</v>
      </c>
      <c r="J297" s="1">
        <v>0.0</v>
      </c>
      <c r="K297" s="1" t="s">
        <v>24</v>
      </c>
      <c r="L297" s="1" t="s">
        <v>238</v>
      </c>
      <c r="M297" s="3">
        <v>44221.52786306713</v>
      </c>
    </row>
    <row r="298">
      <c r="A298" s="1">
        <v>296.0</v>
      </c>
      <c r="B298" s="1" t="s">
        <v>141</v>
      </c>
      <c r="C298" s="1" t="s">
        <v>1175</v>
      </c>
      <c r="D298" s="1" t="s">
        <v>1176</v>
      </c>
      <c r="E298" s="1" t="s">
        <v>1177</v>
      </c>
      <c r="F298" s="1" t="s">
        <v>175</v>
      </c>
      <c r="G298" s="1" t="s">
        <v>39</v>
      </c>
      <c r="H298" s="1">
        <v>45.0</v>
      </c>
      <c r="I298" s="3">
        <v>43964.770833333336</v>
      </c>
      <c r="J298" s="1">
        <v>1.84378867168522</v>
      </c>
      <c r="K298" s="1" t="s">
        <v>46</v>
      </c>
      <c r="M298" s="3">
        <v>43964.80309023148</v>
      </c>
    </row>
    <row r="299">
      <c r="A299" s="1">
        <v>297.0</v>
      </c>
      <c r="B299" s="1" t="s">
        <v>340</v>
      </c>
      <c r="C299" s="1" t="s">
        <v>1178</v>
      </c>
      <c r="D299" s="1" t="s">
        <v>1179</v>
      </c>
      <c r="E299" s="1" t="s">
        <v>1180</v>
      </c>
      <c r="F299" s="1" t="s">
        <v>344</v>
      </c>
      <c r="G299" s="1" t="s">
        <v>89</v>
      </c>
      <c r="H299" s="1">
        <v>45.0</v>
      </c>
      <c r="I299" s="3">
        <v>43835.756027476855</v>
      </c>
      <c r="J299" s="1">
        <v>0.923776961628038</v>
      </c>
      <c r="K299" s="1" t="s">
        <v>83</v>
      </c>
      <c r="M299" s="3">
        <v>43835.77728956019</v>
      </c>
    </row>
    <row r="300">
      <c r="A300" s="1">
        <v>298.0</v>
      </c>
      <c r="B300" s="1" t="s">
        <v>1181</v>
      </c>
      <c r="C300" s="1" t="s">
        <v>1182</v>
      </c>
      <c r="D300" s="1" t="s">
        <v>80</v>
      </c>
      <c r="E300" s="1" t="s">
        <v>1183</v>
      </c>
      <c r="F300" s="1" t="s">
        <v>1184</v>
      </c>
      <c r="G300" s="1" t="s">
        <v>35</v>
      </c>
      <c r="H300" s="1">
        <v>45.0</v>
      </c>
      <c r="I300" s="3">
        <v>43756.625</v>
      </c>
      <c r="J300" s="1">
        <v>0.813825808082344</v>
      </c>
      <c r="K300" s="1" t="s">
        <v>46</v>
      </c>
      <c r="M300" s="3">
        <v>43756.553457766204</v>
      </c>
    </row>
    <row r="301">
      <c r="A301" s="1">
        <v>299.0</v>
      </c>
      <c r="B301" s="1" t="s">
        <v>293</v>
      </c>
      <c r="C301" s="1" t="s">
        <v>1185</v>
      </c>
      <c r="D301" s="1" t="s">
        <v>1186</v>
      </c>
      <c r="E301" s="1" t="s">
        <v>1187</v>
      </c>
      <c r="F301" s="1" t="s">
        <v>297</v>
      </c>
      <c r="G301" s="1" t="s">
        <v>17</v>
      </c>
      <c r="H301" s="1">
        <v>45.0</v>
      </c>
      <c r="I301" s="3">
        <v>44157.791666666664</v>
      </c>
      <c r="J301" s="1">
        <v>1.69138130217144</v>
      </c>
      <c r="K301" s="1" t="s">
        <v>62</v>
      </c>
      <c r="L301" s="1" t="s">
        <v>1188</v>
      </c>
      <c r="M301" s="3">
        <v>44157.67398574074</v>
      </c>
    </row>
    <row r="302">
      <c r="A302" s="1">
        <v>300.0</v>
      </c>
      <c r="B302" s="1" t="s">
        <v>1189</v>
      </c>
      <c r="C302" s="1" t="s">
        <v>1190</v>
      </c>
      <c r="D302" s="1" t="s">
        <v>1191</v>
      </c>
      <c r="E302" s="1" t="s">
        <v>1192</v>
      </c>
      <c r="F302" s="1" t="s">
        <v>1193</v>
      </c>
      <c r="G302" s="1" t="s">
        <v>39</v>
      </c>
      <c r="H302" s="1">
        <v>45.0</v>
      </c>
      <c r="I302" s="3">
        <v>43886.3125</v>
      </c>
      <c r="J302" s="1">
        <v>0.627339434560769</v>
      </c>
      <c r="K302" s="1" t="s">
        <v>1194</v>
      </c>
      <c r="M302" s="3">
        <v>43886.35840611111</v>
      </c>
    </row>
    <row r="303">
      <c r="A303" s="1">
        <v>301.0</v>
      </c>
      <c r="B303" s="1" t="s">
        <v>298</v>
      </c>
      <c r="C303" s="1" t="s">
        <v>1195</v>
      </c>
      <c r="D303" s="1" t="s">
        <v>211</v>
      </c>
      <c r="E303" s="1" t="s">
        <v>1196</v>
      </c>
      <c r="F303" s="1" t="s">
        <v>302</v>
      </c>
      <c r="G303" s="1" t="s">
        <v>17</v>
      </c>
      <c r="H303" s="1">
        <v>45.0</v>
      </c>
      <c r="I303" s="3">
        <v>44072.395833333336</v>
      </c>
      <c r="J303" s="1">
        <v>4.2109839375318</v>
      </c>
      <c r="K303" s="1" t="s">
        <v>218</v>
      </c>
      <c r="M303" s="3">
        <v>44072.42994394676</v>
      </c>
    </row>
    <row r="304">
      <c r="A304" s="1">
        <v>302.0</v>
      </c>
      <c r="B304" s="1" t="s">
        <v>768</v>
      </c>
      <c r="C304" s="1" t="s">
        <v>1197</v>
      </c>
      <c r="D304" s="1" t="s">
        <v>1198</v>
      </c>
      <c r="E304" s="1" t="s">
        <v>1199</v>
      </c>
      <c r="F304" s="1" t="s">
        <v>772</v>
      </c>
      <c r="G304" s="1" t="s">
        <v>39</v>
      </c>
      <c r="H304" s="1">
        <v>45.0</v>
      </c>
      <c r="I304" s="3">
        <v>44207.645833333336</v>
      </c>
      <c r="J304" s="1">
        <v>4.43681437043241</v>
      </c>
      <c r="K304" s="1" t="s">
        <v>166</v>
      </c>
      <c r="M304" s="3">
        <v>44207.68730554398</v>
      </c>
    </row>
    <row r="305">
      <c r="A305" s="1">
        <v>303.0</v>
      </c>
      <c r="B305" s="1" t="s">
        <v>303</v>
      </c>
      <c r="C305" s="1" t="s">
        <v>1200</v>
      </c>
      <c r="D305" s="1" t="s">
        <v>305</v>
      </c>
      <c r="E305" s="1" t="s">
        <v>1201</v>
      </c>
      <c r="F305" s="1" t="s">
        <v>307</v>
      </c>
      <c r="G305" s="1" t="s">
        <v>17</v>
      </c>
      <c r="H305" s="1">
        <v>45.0</v>
      </c>
      <c r="I305" s="3">
        <v>44013.416666666664</v>
      </c>
      <c r="J305" s="1">
        <v>1.04152986138494</v>
      </c>
      <c r="K305" s="1" t="s">
        <v>24</v>
      </c>
      <c r="M305" s="3">
        <v>44013.453470520835</v>
      </c>
    </row>
    <row r="306">
      <c r="A306" s="1">
        <v>304.0</v>
      </c>
      <c r="B306" s="1" t="s">
        <v>1202</v>
      </c>
      <c r="C306" s="1" t="s">
        <v>1203</v>
      </c>
      <c r="D306" s="1" t="s">
        <v>1204</v>
      </c>
      <c r="E306" s="1" t="s">
        <v>1205</v>
      </c>
      <c r="F306" s="1" t="s">
        <v>1206</v>
      </c>
      <c r="G306" s="1" t="s">
        <v>17</v>
      </c>
      <c r="H306" s="1">
        <v>45.0</v>
      </c>
      <c r="I306" s="3">
        <v>43713.583333333336</v>
      </c>
      <c r="J306" s="1">
        <v>1.62887026577429</v>
      </c>
      <c r="K306" s="1" t="s">
        <v>24</v>
      </c>
      <c r="M306" s="3">
        <v>43714.366919305554</v>
      </c>
    </row>
    <row r="307">
      <c r="A307" s="1">
        <v>305.0</v>
      </c>
      <c r="B307" s="1" t="s">
        <v>68</v>
      </c>
      <c r="C307" s="1" t="s">
        <v>1207</v>
      </c>
      <c r="D307" s="1" t="s">
        <v>1208</v>
      </c>
      <c r="E307" s="1" t="s">
        <v>1209</v>
      </c>
      <c r="F307" s="1" t="s">
        <v>72</v>
      </c>
      <c r="G307" s="1" t="s">
        <v>39</v>
      </c>
      <c r="H307" s="1">
        <v>45.0</v>
      </c>
      <c r="I307" s="3">
        <v>43865.583333333336</v>
      </c>
      <c r="J307" s="1">
        <v>1.6282945358668</v>
      </c>
      <c r="K307" s="1" t="s">
        <v>24</v>
      </c>
      <c r="M307" s="3">
        <v>43865.60129068287</v>
      </c>
    </row>
    <row r="308">
      <c r="A308" s="1">
        <v>306.0</v>
      </c>
      <c r="B308" s="1" t="s">
        <v>887</v>
      </c>
      <c r="C308" s="1" t="s">
        <v>1210</v>
      </c>
      <c r="D308" s="1" t="s">
        <v>1211</v>
      </c>
      <c r="E308" s="1" t="s">
        <v>1212</v>
      </c>
      <c r="F308" s="1" t="s">
        <v>891</v>
      </c>
      <c r="G308" s="1" t="s">
        <v>39</v>
      </c>
      <c r="H308" s="1">
        <v>45.0</v>
      </c>
      <c r="I308" s="3">
        <v>44128.729166666664</v>
      </c>
      <c r="J308" s="1">
        <v>1.78063639421305</v>
      </c>
      <c r="K308" s="1" t="s">
        <v>24</v>
      </c>
      <c r="M308" s="3">
        <v>44128.76191115741</v>
      </c>
    </row>
    <row r="309">
      <c r="A309" s="1">
        <v>307.0</v>
      </c>
      <c r="B309" s="1" t="s">
        <v>792</v>
      </c>
      <c r="C309" s="1" t="s">
        <v>1213</v>
      </c>
      <c r="D309" s="1" t="s">
        <v>1214</v>
      </c>
      <c r="E309" s="1" t="s">
        <v>1215</v>
      </c>
      <c r="F309" s="1" t="s">
        <v>795</v>
      </c>
      <c r="G309" s="1" t="s">
        <v>35</v>
      </c>
      <c r="H309" s="1">
        <v>45.0</v>
      </c>
      <c r="I309" s="3">
        <v>44250.125</v>
      </c>
      <c r="J309" s="1">
        <v>2.2748457908361</v>
      </c>
      <c r="K309" s="1" t="s">
        <v>18</v>
      </c>
      <c r="L309" s="1" t="s">
        <v>444</v>
      </c>
      <c r="M309" s="3">
        <v>44250.280782581016</v>
      </c>
    </row>
    <row r="310">
      <c r="A310" s="1">
        <v>308.0</v>
      </c>
      <c r="B310" s="1" t="s">
        <v>84</v>
      </c>
      <c r="C310" s="1" t="s">
        <v>1216</v>
      </c>
      <c r="D310" s="1" t="s">
        <v>86</v>
      </c>
      <c r="E310" s="1" t="s">
        <v>1217</v>
      </c>
      <c r="F310" s="1" t="s">
        <v>88</v>
      </c>
      <c r="G310" s="1" t="s">
        <v>17</v>
      </c>
      <c r="H310" s="1">
        <v>45.0</v>
      </c>
      <c r="I310" s="3">
        <v>43847.208333333336</v>
      </c>
      <c r="J310" s="1">
        <v>1.93395689562869</v>
      </c>
      <c r="K310" s="1" t="s">
        <v>83</v>
      </c>
      <c r="M310" s="3">
        <v>43847.21534055556</v>
      </c>
    </row>
    <row r="311">
      <c r="A311" s="1">
        <v>309.0</v>
      </c>
      <c r="B311" s="1" t="s">
        <v>1218</v>
      </c>
      <c r="C311" s="1" t="s">
        <v>1219</v>
      </c>
      <c r="D311" s="1" t="s">
        <v>1220</v>
      </c>
      <c r="E311" s="1" t="s">
        <v>1221</v>
      </c>
      <c r="F311" s="1" t="s">
        <v>1222</v>
      </c>
      <c r="G311" s="1" t="s">
        <v>39</v>
      </c>
      <c r="H311" s="1">
        <v>45.0</v>
      </c>
      <c r="I311" s="3">
        <v>44223.6875</v>
      </c>
      <c r="J311" s="1">
        <v>1.82154878572116</v>
      </c>
      <c r="K311" s="1" t="s">
        <v>218</v>
      </c>
      <c r="M311" s="3">
        <v>44223.71002024305</v>
      </c>
    </row>
    <row r="312">
      <c r="A312" s="1">
        <v>310.0</v>
      </c>
      <c r="B312" s="1" t="s">
        <v>742</v>
      </c>
      <c r="C312" s="1" t="s">
        <v>1223</v>
      </c>
      <c r="D312" s="1" t="s">
        <v>148</v>
      </c>
      <c r="E312" s="1" t="s">
        <v>1224</v>
      </c>
      <c r="F312" s="1" t="s">
        <v>746</v>
      </c>
      <c r="G312" s="1" t="s">
        <v>17</v>
      </c>
      <c r="H312" s="1">
        <v>45.0</v>
      </c>
      <c r="I312" s="3">
        <v>43846.583333333336</v>
      </c>
      <c r="J312" s="1">
        <v>1.21580094898912</v>
      </c>
      <c r="K312" s="1" t="s">
        <v>24</v>
      </c>
      <c r="M312" s="3">
        <v>43846.6168315625</v>
      </c>
    </row>
    <row r="313">
      <c r="A313" s="1">
        <v>311.0</v>
      </c>
      <c r="B313" s="1" t="s">
        <v>1225</v>
      </c>
      <c r="C313" s="1" t="s">
        <v>1226</v>
      </c>
      <c r="D313" s="1" t="s">
        <v>1227</v>
      </c>
      <c r="E313" s="1" t="s">
        <v>1228</v>
      </c>
      <c r="F313" s="1" t="s">
        <v>1229</v>
      </c>
      <c r="G313" s="1" t="s">
        <v>89</v>
      </c>
      <c r="H313" s="1">
        <v>45.0</v>
      </c>
      <c r="I313" s="3">
        <v>43857.40761173611</v>
      </c>
      <c r="J313" s="1">
        <v>5.60276820851889</v>
      </c>
      <c r="K313" s="1" t="s">
        <v>24</v>
      </c>
      <c r="M313" s="3">
        <v>43857.4089084375</v>
      </c>
    </row>
    <row r="314">
      <c r="A314" s="1">
        <v>312.0</v>
      </c>
      <c r="B314" s="1" t="s">
        <v>1230</v>
      </c>
      <c r="C314" s="1" t="s">
        <v>1231</v>
      </c>
      <c r="D314" s="1" t="s">
        <v>1232</v>
      </c>
      <c r="E314" s="1" t="s">
        <v>1233</v>
      </c>
      <c r="F314" s="1" t="s">
        <v>1234</v>
      </c>
      <c r="G314" s="1" t="s">
        <v>17</v>
      </c>
      <c r="H314" s="1">
        <v>45.0</v>
      </c>
      <c r="I314" s="3">
        <v>43903.583333333336</v>
      </c>
      <c r="J314" s="1">
        <v>1.58871092795717</v>
      </c>
      <c r="K314" s="1" t="s">
        <v>18</v>
      </c>
      <c r="M314" s="3">
        <v>43903.61447788194</v>
      </c>
    </row>
    <row r="315">
      <c r="A315" s="1">
        <v>313.0</v>
      </c>
      <c r="B315" s="1" t="s">
        <v>288</v>
      </c>
      <c r="C315" s="1" t="s">
        <v>1235</v>
      </c>
      <c r="D315" s="1" t="s">
        <v>1236</v>
      </c>
      <c r="E315" s="1" t="s">
        <v>1237</v>
      </c>
      <c r="F315" s="1" t="s">
        <v>292</v>
      </c>
      <c r="G315" s="1" t="s">
        <v>17</v>
      </c>
      <c r="H315" s="1">
        <v>45.0</v>
      </c>
      <c r="I315" s="3">
        <v>43705.625</v>
      </c>
      <c r="J315" s="1">
        <v>2.13534384071341</v>
      </c>
      <c r="K315" s="1" t="s">
        <v>24</v>
      </c>
      <c r="M315" s="3">
        <v>43705.663598680556</v>
      </c>
    </row>
    <row r="316">
      <c r="A316" s="1">
        <v>314.0</v>
      </c>
      <c r="B316" s="1" t="s">
        <v>1238</v>
      </c>
      <c r="C316" s="1" t="s">
        <v>1239</v>
      </c>
      <c r="D316" s="1" t="s">
        <v>998</v>
      </c>
      <c r="E316" s="1" t="s">
        <v>1240</v>
      </c>
      <c r="F316" s="1" t="s">
        <v>1241</v>
      </c>
      <c r="G316" s="1" t="s">
        <v>39</v>
      </c>
      <c r="H316" s="1">
        <v>45.0</v>
      </c>
      <c r="I316" s="3">
        <v>43988.708333333336</v>
      </c>
      <c r="J316" s="1">
        <v>1.95890274780131</v>
      </c>
      <c r="K316" s="1" t="s">
        <v>24</v>
      </c>
      <c r="M316" s="3">
        <v>43988.73787887731</v>
      </c>
    </row>
    <row r="317">
      <c r="A317" s="1">
        <v>315.0</v>
      </c>
      <c r="B317" s="1" t="s">
        <v>953</v>
      </c>
      <c r="C317" s="1" t="s">
        <v>1242</v>
      </c>
      <c r="D317" s="1" t="s">
        <v>1243</v>
      </c>
      <c r="E317" s="1" t="s">
        <v>1244</v>
      </c>
      <c r="F317" s="1" t="s">
        <v>1040</v>
      </c>
      <c r="G317" s="1" t="s">
        <v>17</v>
      </c>
      <c r="H317" s="1">
        <v>45.0</v>
      </c>
      <c r="I317" s="3">
        <v>43836.625</v>
      </c>
      <c r="J317" s="1">
        <v>1.4895354301662</v>
      </c>
      <c r="K317" s="1" t="s">
        <v>18</v>
      </c>
      <c r="M317" s="3">
        <v>43836.65471511574</v>
      </c>
    </row>
    <row r="318">
      <c r="A318" s="1">
        <v>316.0</v>
      </c>
      <c r="B318" s="1" t="s">
        <v>1245</v>
      </c>
      <c r="C318" s="1" t="s">
        <v>1246</v>
      </c>
      <c r="D318" s="1" t="s">
        <v>738</v>
      </c>
      <c r="E318" s="1" t="s">
        <v>1247</v>
      </c>
      <c r="F318" s="1" t="s">
        <v>1248</v>
      </c>
      <c r="G318" s="1" t="s">
        <v>89</v>
      </c>
      <c r="H318" s="1">
        <v>45.0</v>
      </c>
      <c r="I318" s="3">
        <v>44166.333333333336</v>
      </c>
      <c r="J318" s="1">
        <v>0.892544330535813</v>
      </c>
      <c r="K318" s="1" t="s">
        <v>218</v>
      </c>
      <c r="M318" s="3">
        <v>44166.35526567129</v>
      </c>
    </row>
    <row r="319">
      <c r="A319" s="1">
        <v>317.0</v>
      </c>
      <c r="B319" s="1" t="s">
        <v>385</v>
      </c>
      <c r="C319" s="1" t="s">
        <v>1249</v>
      </c>
      <c r="D319" s="1" t="s">
        <v>1250</v>
      </c>
      <c r="E319" s="1" t="s">
        <v>711</v>
      </c>
      <c r="F319" s="1" t="s">
        <v>388</v>
      </c>
      <c r="G319" s="1" t="s">
        <v>35</v>
      </c>
      <c r="H319" s="1">
        <v>45.0</v>
      </c>
      <c r="I319" s="3">
        <v>43719.291666666664</v>
      </c>
      <c r="J319" s="1">
        <v>13.7993211563784</v>
      </c>
      <c r="K319" s="1" t="s">
        <v>24</v>
      </c>
      <c r="M319" s="3">
        <v>43719.49724030092</v>
      </c>
    </row>
    <row r="320">
      <c r="A320" s="1">
        <v>318.0</v>
      </c>
      <c r="B320" s="1" t="s">
        <v>915</v>
      </c>
      <c r="C320" s="1" t="s">
        <v>1251</v>
      </c>
      <c r="D320" s="1" t="s">
        <v>503</v>
      </c>
      <c r="E320" s="1" t="s">
        <v>1252</v>
      </c>
      <c r="F320" s="1" t="s">
        <v>1253</v>
      </c>
      <c r="G320" s="1" t="s">
        <v>39</v>
      </c>
      <c r="H320" s="1">
        <v>45.0</v>
      </c>
      <c r="I320" s="3">
        <v>44072.645833333336</v>
      </c>
      <c r="J320" s="1">
        <v>2.30196652887803</v>
      </c>
      <c r="K320" s="1" t="s">
        <v>62</v>
      </c>
      <c r="M320" s="3">
        <v>44072.65419059028</v>
      </c>
    </row>
    <row r="321">
      <c r="A321" s="1">
        <v>319.0</v>
      </c>
      <c r="B321" s="1" t="s">
        <v>536</v>
      </c>
      <c r="C321" s="1" t="s">
        <v>1254</v>
      </c>
      <c r="D321" s="1" t="s">
        <v>1255</v>
      </c>
      <c r="E321" s="1" t="s">
        <v>1256</v>
      </c>
      <c r="F321" s="1" t="s">
        <v>539</v>
      </c>
      <c r="G321" s="1" t="s">
        <v>17</v>
      </c>
      <c r="H321" s="1">
        <v>45.0</v>
      </c>
      <c r="I321" s="3">
        <v>43888.791666666664</v>
      </c>
      <c r="J321" s="1">
        <v>0.0</v>
      </c>
      <c r="K321" s="1" t="s">
        <v>83</v>
      </c>
      <c r="M321" s="3">
        <v>43889.29405877315</v>
      </c>
    </row>
    <row r="322">
      <c r="A322" s="1">
        <v>320.0</v>
      </c>
      <c r="B322" s="1" t="s">
        <v>136</v>
      </c>
      <c r="C322" s="1" t="s">
        <v>1257</v>
      </c>
      <c r="D322" s="1" t="s">
        <v>1258</v>
      </c>
      <c r="E322" s="1" t="s">
        <v>1259</v>
      </c>
      <c r="F322" s="1" t="s">
        <v>140</v>
      </c>
      <c r="G322" s="1" t="s">
        <v>35</v>
      </c>
      <c r="H322" s="1">
        <v>45.0</v>
      </c>
      <c r="I322" s="3">
        <v>44207.791666666664</v>
      </c>
      <c r="J322" s="1">
        <v>2.20252223180725</v>
      </c>
      <c r="K322" s="1" t="s">
        <v>18</v>
      </c>
      <c r="M322" s="3">
        <v>44207.7302915625</v>
      </c>
    </row>
    <row r="323">
      <c r="A323" s="1">
        <v>321.0</v>
      </c>
      <c r="B323" s="1" t="s">
        <v>1260</v>
      </c>
      <c r="C323" s="1" t="s">
        <v>1261</v>
      </c>
      <c r="D323" s="1" t="s">
        <v>1262</v>
      </c>
      <c r="E323" s="1" t="s">
        <v>1263</v>
      </c>
      <c r="F323" s="1" t="s">
        <v>1264</v>
      </c>
      <c r="G323" s="1" t="s">
        <v>17</v>
      </c>
      <c r="H323" s="1">
        <v>45.0</v>
      </c>
      <c r="I323" s="3">
        <v>44024.1875</v>
      </c>
      <c r="J323" s="1">
        <v>1.08191124200011</v>
      </c>
      <c r="K323" s="1" t="s">
        <v>24</v>
      </c>
      <c r="L323" s="1" t="s">
        <v>406</v>
      </c>
      <c r="M323" s="3">
        <v>44024.21717980324</v>
      </c>
    </row>
    <row r="324">
      <c r="A324" s="1">
        <v>322.0</v>
      </c>
      <c r="B324" s="1" t="s">
        <v>858</v>
      </c>
      <c r="C324" s="1" t="s">
        <v>1265</v>
      </c>
      <c r="D324" s="1" t="s">
        <v>32</v>
      </c>
      <c r="E324" s="1" t="s">
        <v>1266</v>
      </c>
      <c r="F324" s="1" t="s">
        <v>861</v>
      </c>
      <c r="G324" s="1" t="s">
        <v>89</v>
      </c>
      <c r="H324" s="1">
        <v>45.0</v>
      </c>
      <c r="I324" s="3">
        <v>43783.53734181713</v>
      </c>
      <c r="J324" s="1">
        <v>1.59573035756015</v>
      </c>
      <c r="K324" s="1" t="s">
        <v>24</v>
      </c>
      <c r="M324" s="3">
        <v>43783.539743078705</v>
      </c>
    </row>
    <row r="325">
      <c r="A325" s="1">
        <v>323.0</v>
      </c>
      <c r="B325" s="1" t="s">
        <v>1101</v>
      </c>
      <c r="C325" s="1" t="s">
        <v>1267</v>
      </c>
      <c r="D325" s="1" t="s">
        <v>1268</v>
      </c>
      <c r="E325" s="1" t="s">
        <v>1269</v>
      </c>
      <c r="F325" s="1" t="s">
        <v>1105</v>
      </c>
      <c r="G325" s="1" t="s">
        <v>39</v>
      </c>
      <c r="H325" s="1">
        <v>45.0</v>
      </c>
      <c r="I325" s="3">
        <v>44188.25</v>
      </c>
      <c r="J325" s="1">
        <v>2.97935613834406</v>
      </c>
      <c r="K325" s="1" t="s">
        <v>83</v>
      </c>
      <c r="L325" s="1" t="s">
        <v>1270</v>
      </c>
      <c r="M325" s="3">
        <v>44188.28064660879</v>
      </c>
    </row>
    <row r="326">
      <c r="A326" s="1">
        <v>324.0</v>
      </c>
      <c r="B326" s="1" t="s">
        <v>385</v>
      </c>
      <c r="C326" s="1" t="s">
        <v>1271</v>
      </c>
      <c r="D326" s="1" t="s">
        <v>116</v>
      </c>
      <c r="E326" s="1" t="s">
        <v>833</v>
      </c>
      <c r="F326" s="1" t="s">
        <v>388</v>
      </c>
      <c r="G326" s="1" t="s">
        <v>17</v>
      </c>
      <c r="H326" s="1">
        <v>45.0</v>
      </c>
      <c r="I326" s="3">
        <v>44050.25</v>
      </c>
      <c r="J326" s="1">
        <v>0.0</v>
      </c>
      <c r="K326" s="1" t="s">
        <v>24</v>
      </c>
      <c r="M326" s="3">
        <v>44050.29121888889</v>
      </c>
    </row>
    <row r="327">
      <c r="A327" s="1">
        <v>325.0</v>
      </c>
      <c r="B327" s="1" t="s">
        <v>1272</v>
      </c>
      <c r="C327" s="1" t="s">
        <v>1273</v>
      </c>
      <c r="D327" s="1" t="s">
        <v>1274</v>
      </c>
      <c r="E327" s="1" t="s">
        <v>1275</v>
      </c>
      <c r="F327" s="1" t="s">
        <v>1276</v>
      </c>
      <c r="G327" s="1" t="s">
        <v>17</v>
      </c>
      <c r="H327" s="1">
        <v>45.0</v>
      </c>
      <c r="I327" s="3">
        <v>44142.333333333336</v>
      </c>
      <c r="J327" s="1">
        <v>1.35306836567587</v>
      </c>
      <c r="K327" s="1" t="s">
        <v>62</v>
      </c>
      <c r="M327" s="3">
        <v>44142.36395818287</v>
      </c>
    </row>
    <row r="328">
      <c r="A328" s="1">
        <v>326.0</v>
      </c>
      <c r="B328" s="1" t="s">
        <v>12</v>
      </c>
      <c r="C328" s="1" t="s">
        <v>1277</v>
      </c>
      <c r="D328" s="1" t="s">
        <v>411</v>
      </c>
      <c r="E328" s="1" t="s">
        <v>1278</v>
      </c>
      <c r="F328" s="1" t="s">
        <v>16</v>
      </c>
      <c r="G328" s="1" t="s">
        <v>17</v>
      </c>
      <c r="H328" s="1">
        <v>45.0</v>
      </c>
      <c r="I328" s="3">
        <v>43869.291666666664</v>
      </c>
      <c r="J328" s="1">
        <v>0.738120553971061</v>
      </c>
      <c r="K328" s="1" t="s">
        <v>18</v>
      </c>
      <c r="M328" s="3">
        <v>43869.32341512731</v>
      </c>
    </row>
    <row r="329">
      <c r="A329" s="1">
        <v>327.0</v>
      </c>
      <c r="B329" s="1" t="s">
        <v>806</v>
      </c>
      <c r="C329" s="1" t="s">
        <v>1279</v>
      </c>
      <c r="D329" s="1" t="s">
        <v>1280</v>
      </c>
      <c r="E329" s="1" t="s">
        <v>1281</v>
      </c>
      <c r="F329" s="1" t="s">
        <v>810</v>
      </c>
      <c r="G329" s="1" t="s">
        <v>35</v>
      </c>
      <c r="H329" s="1">
        <v>45.0</v>
      </c>
      <c r="I329" s="3">
        <v>43959.770833333336</v>
      </c>
      <c r="J329" s="1">
        <v>1.54123588447494</v>
      </c>
      <c r="K329" s="1" t="s">
        <v>24</v>
      </c>
      <c r="M329" s="3">
        <v>43959.800270023145</v>
      </c>
    </row>
    <row r="330">
      <c r="A330" s="1">
        <v>328.0</v>
      </c>
      <c r="B330" s="1" t="s">
        <v>1282</v>
      </c>
      <c r="C330" s="1" t="s">
        <v>1283</v>
      </c>
      <c r="D330" s="1" t="s">
        <v>116</v>
      </c>
      <c r="E330" s="1" t="s">
        <v>1284</v>
      </c>
      <c r="F330" s="1" t="s">
        <v>1285</v>
      </c>
      <c r="G330" s="1" t="s">
        <v>17</v>
      </c>
      <c r="H330" s="1">
        <v>45.0</v>
      </c>
      <c r="I330" s="3">
        <v>43880.458333333336</v>
      </c>
      <c r="J330" s="1">
        <v>2.56016491978498</v>
      </c>
      <c r="K330" s="1" t="s">
        <v>24</v>
      </c>
      <c r="M330" s="3">
        <v>43880.482627777776</v>
      </c>
    </row>
    <row r="331">
      <c r="A331" s="1">
        <v>329.0</v>
      </c>
      <c r="B331" s="1" t="s">
        <v>68</v>
      </c>
      <c r="C331" s="1" t="s">
        <v>1286</v>
      </c>
      <c r="D331" s="1" t="s">
        <v>1287</v>
      </c>
      <c r="E331" s="1" t="s">
        <v>1288</v>
      </c>
      <c r="F331" s="1" t="s">
        <v>72</v>
      </c>
      <c r="G331" s="1" t="s">
        <v>89</v>
      </c>
      <c r="H331" s="1">
        <v>45.0</v>
      </c>
      <c r="I331" s="3">
        <v>43834.62764748843</v>
      </c>
      <c r="J331" s="1">
        <v>1.98424395182346</v>
      </c>
      <c r="K331" s="1" t="s">
        <v>24</v>
      </c>
      <c r="M331" s="3">
        <v>43834.653866851855</v>
      </c>
    </row>
    <row r="332">
      <c r="A332" s="1">
        <v>330.0</v>
      </c>
      <c r="B332" s="1" t="s">
        <v>1289</v>
      </c>
      <c r="C332" s="1" t="s">
        <v>1290</v>
      </c>
      <c r="D332" s="1" t="s">
        <v>1291</v>
      </c>
      <c r="E332" s="1" t="s">
        <v>1292</v>
      </c>
      <c r="F332" s="1" t="s">
        <v>1293</v>
      </c>
      <c r="G332" s="1" t="s">
        <v>89</v>
      </c>
      <c r="H332" s="1">
        <v>45.0</v>
      </c>
      <c r="I332" s="3">
        <v>43843.58182148148</v>
      </c>
      <c r="J332" s="1">
        <v>0.718788090248139</v>
      </c>
      <c r="K332" s="1" t="s">
        <v>24</v>
      </c>
      <c r="M332" s="3">
        <v>43843.60643789352</v>
      </c>
    </row>
    <row r="333">
      <c r="A333" s="1">
        <v>331.0</v>
      </c>
      <c r="B333" s="1" t="s">
        <v>303</v>
      </c>
      <c r="C333" s="1" t="s">
        <v>1294</v>
      </c>
      <c r="D333" s="1" t="s">
        <v>305</v>
      </c>
      <c r="E333" s="1" t="s">
        <v>1295</v>
      </c>
      <c r="F333" s="1" t="s">
        <v>307</v>
      </c>
      <c r="G333" s="1" t="s">
        <v>17</v>
      </c>
      <c r="H333" s="1">
        <v>45.0</v>
      </c>
      <c r="I333" s="3">
        <v>43863.229166666664</v>
      </c>
      <c r="J333" s="1">
        <v>1.90991141627826</v>
      </c>
      <c r="K333" s="1" t="s">
        <v>24</v>
      </c>
      <c r="M333" s="3">
        <v>43862.811293796294</v>
      </c>
    </row>
    <row r="334">
      <c r="A334" s="1">
        <v>332.0</v>
      </c>
      <c r="B334" s="1" t="s">
        <v>184</v>
      </c>
      <c r="C334" s="1" t="s">
        <v>1296</v>
      </c>
      <c r="D334" s="1" t="s">
        <v>1297</v>
      </c>
      <c r="E334" s="1" t="s">
        <v>1298</v>
      </c>
      <c r="F334" s="1" t="s">
        <v>187</v>
      </c>
      <c r="G334" s="1" t="s">
        <v>17</v>
      </c>
      <c r="H334" s="1">
        <v>45.0</v>
      </c>
      <c r="I334" s="3">
        <v>43837.75</v>
      </c>
      <c r="J334" s="1">
        <v>0.0</v>
      </c>
      <c r="K334" s="1" t="s">
        <v>24</v>
      </c>
      <c r="M334" s="3">
        <v>43836.52614217593</v>
      </c>
    </row>
    <row r="335">
      <c r="A335" s="1">
        <v>333.0</v>
      </c>
      <c r="B335" s="1" t="s">
        <v>1299</v>
      </c>
      <c r="C335" s="1" t="s">
        <v>1300</v>
      </c>
      <c r="D335" s="1" t="s">
        <v>1301</v>
      </c>
      <c r="E335" s="1" t="s">
        <v>1302</v>
      </c>
      <c r="F335" s="1" t="s">
        <v>1303</v>
      </c>
      <c r="G335" s="1" t="s">
        <v>17</v>
      </c>
      <c r="H335" s="1">
        <v>45.0</v>
      </c>
      <c r="I335" s="3">
        <v>44221.5625</v>
      </c>
      <c r="J335" s="1">
        <v>2.44148088495746</v>
      </c>
      <c r="K335" s="1" t="s">
        <v>56</v>
      </c>
      <c r="L335" s="1" t="s">
        <v>113</v>
      </c>
      <c r="M335" s="3">
        <v>44221.594092824074</v>
      </c>
    </row>
    <row r="336">
      <c r="A336" s="1">
        <v>334.0</v>
      </c>
      <c r="B336" s="1" t="s">
        <v>1304</v>
      </c>
      <c r="C336" s="1" t="s">
        <v>1305</v>
      </c>
      <c r="D336" s="1" t="s">
        <v>1306</v>
      </c>
      <c r="E336" s="1" t="s">
        <v>1307</v>
      </c>
      <c r="F336" s="1" t="s">
        <v>1308</v>
      </c>
      <c r="G336" s="1" t="s">
        <v>17</v>
      </c>
      <c r="H336" s="1">
        <v>45.0</v>
      </c>
      <c r="I336" s="3">
        <v>43879.677083333336</v>
      </c>
      <c r="J336" s="1">
        <v>2.40197232851573</v>
      </c>
      <c r="K336" s="1" t="s">
        <v>24</v>
      </c>
      <c r="M336" s="3">
        <v>43879.72022087963</v>
      </c>
    </row>
    <row r="337">
      <c r="A337" s="1">
        <v>335.0</v>
      </c>
      <c r="B337" s="1" t="s">
        <v>1017</v>
      </c>
      <c r="C337" s="1" t="s">
        <v>1309</v>
      </c>
      <c r="D337" s="1" t="s">
        <v>1019</v>
      </c>
      <c r="E337" s="1" t="s">
        <v>1310</v>
      </c>
      <c r="F337" s="1" t="s">
        <v>1021</v>
      </c>
      <c r="G337" s="1" t="s">
        <v>17</v>
      </c>
      <c r="H337" s="1">
        <v>45.0</v>
      </c>
      <c r="I337" s="3">
        <v>44208.354166666664</v>
      </c>
      <c r="J337" s="1">
        <v>1.86274941652769</v>
      </c>
      <c r="K337" s="1" t="s">
        <v>24</v>
      </c>
      <c r="L337" s="1" t="s">
        <v>1022</v>
      </c>
      <c r="M337" s="3">
        <v>44208.41728346065</v>
      </c>
    </row>
    <row r="338">
      <c r="A338" s="1">
        <v>336.0</v>
      </c>
      <c r="B338" s="1" t="s">
        <v>1311</v>
      </c>
      <c r="C338" s="1" t="s">
        <v>1312</v>
      </c>
      <c r="D338" s="1" t="s">
        <v>99</v>
      </c>
      <c r="E338" s="1" t="s">
        <v>1313</v>
      </c>
      <c r="F338" s="1" t="s">
        <v>1314</v>
      </c>
      <c r="G338" s="1" t="s">
        <v>89</v>
      </c>
      <c r="H338" s="1">
        <v>45.0</v>
      </c>
      <c r="I338" s="3">
        <v>44149.56999239583</v>
      </c>
      <c r="J338" s="1">
        <v>0.509467139835899</v>
      </c>
      <c r="K338" s="1" t="s">
        <v>24</v>
      </c>
      <c r="L338" s="1" t="s">
        <v>741</v>
      </c>
      <c r="M338" s="3">
        <v>44149.612529398146</v>
      </c>
    </row>
    <row r="339">
      <c r="A339" s="1">
        <v>337.0</v>
      </c>
      <c r="B339" s="1" t="s">
        <v>1315</v>
      </c>
      <c r="C339" s="1" t="s">
        <v>1316</v>
      </c>
      <c r="D339" s="1" t="s">
        <v>1317</v>
      </c>
      <c r="E339" s="1" t="s">
        <v>1318</v>
      </c>
      <c r="F339" s="1" t="s">
        <v>1319</v>
      </c>
      <c r="G339" s="1" t="s">
        <v>17</v>
      </c>
      <c r="H339" s="1">
        <v>45.0</v>
      </c>
      <c r="I339" s="3">
        <v>43766.333333333336</v>
      </c>
      <c r="J339" s="1">
        <v>0.0</v>
      </c>
      <c r="K339" s="1" t="s">
        <v>18</v>
      </c>
      <c r="M339" s="3">
        <v>43766.40741155093</v>
      </c>
    </row>
    <row r="340">
      <c r="A340" s="1">
        <v>338.0</v>
      </c>
      <c r="B340" s="1" t="s">
        <v>1023</v>
      </c>
      <c r="C340" s="1" t="s">
        <v>1320</v>
      </c>
      <c r="D340" s="1" t="s">
        <v>1321</v>
      </c>
      <c r="E340" s="1" t="s">
        <v>1322</v>
      </c>
      <c r="F340" s="1" t="s">
        <v>1027</v>
      </c>
      <c r="G340" s="1" t="s">
        <v>17</v>
      </c>
      <c r="H340" s="1">
        <v>45.0</v>
      </c>
      <c r="I340" s="3">
        <v>43898.208333333336</v>
      </c>
      <c r="J340" s="1">
        <v>1.70497952114525</v>
      </c>
      <c r="K340" s="1" t="s">
        <v>24</v>
      </c>
      <c r="M340" s="3">
        <v>43898.243133993055</v>
      </c>
    </row>
    <row r="341">
      <c r="A341" s="1">
        <v>339.0</v>
      </c>
      <c r="B341" s="1" t="s">
        <v>1323</v>
      </c>
      <c r="C341" s="1" t="s">
        <v>1324</v>
      </c>
      <c r="D341" s="1" t="s">
        <v>1325</v>
      </c>
      <c r="E341" s="1" t="s">
        <v>1326</v>
      </c>
      <c r="F341" s="1" t="s">
        <v>1327</v>
      </c>
      <c r="G341" s="1" t="s">
        <v>17</v>
      </c>
      <c r="H341" s="1">
        <v>45.0</v>
      </c>
      <c r="I341" s="3">
        <v>44066.4375</v>
      </c>
      <c r="J341" s="1">
        <v>3.367782201995</v>
      </c>
      <c r="K341" s="1" t="s">
        <v>46</v>
      </c>
      <c r="M341" s="3">
        <v>44066.475287326386</v>
      </c>
    </row>
    <row r="342">
      <c r="A342" s="1">
        <v>340.0</v>
      </c>
      <c r="B342" s="1" t="s">
        <v>239</v>
      </c>
      <c r="C342" s="1" t="s">
        <v>1328</v>
      </c>
      <c r="D342" s="1" t="s">
        <v>241</v>
      </c>
      <c r="E342" s="1" t="s">
        <v>1329</v>
      </c>
      <c r="F342" s="1" t="s">
        <v>243</v>
      </c>
      <c r="G342" s="1" t="s">
        <v>17</v>
      </c>
      <c r="H342" s="1">
        <v>45.0</v>
      </c>
      <c r="I342" s="3">
        <v>44208.666666666664</v>
      </c>
      <c r="J342" s="1">
        <v>0.502461451833002</v>
      </c>
      <c r="K342" s="1" t="s">
        <v>46</v>
      </c>
      <c r="M342" s="3">
        <v>44208.67208541666</v>
      </c>
    </row>
    <row r="343">
      <c r="A343" s="1">
        <v>341.0</v>
      </c>
      <c r="B343" s="1" t="s">
        <v>1330</v>
      </c>
      <c r="C343" s="1" t="s">
        <v>1331</v>
      </c>
      <c r="D343" s="1" t="s">
        <v>1332</v>
      </c>
      <c r="E343" s="1" t="s">
        <v>1333</v>
      </c>
      <c r="F343" s="1" t="s">
        <v>1334</v>
      </c>
      <c r="G343" s="1" t="s">
        <v>39</v>
      </c>
      <c r="H343" s="1">
        <v>45.0</v>
      </c>
      <c r="I343" s="3">
        <v>43824.375</v>
      </c>
      <c r="J343" s="1">
        <v>2.14174037639409</v>
      </c>
      <c r="K343" s="1" t="s">
        <v>24</v>
      </c>
      <c r="M343" s="3">
        <v>43824.415352337965</v>
      </c>
    </row>
    <row r="344">
      <c r="A344" s="1">
        <v>342.0</v>
      </c>
      <c r="B344" s="1" t="s">
        <v>638</v>
      </c>
      <c r="C344" s="1" t="s">
        <v>1335</v>
      </c>
      <c r="D344" s="1" t="s">
        <v>640</v>
      </c>
      <c r="E344" s="1" t="s">
        <v>641</v>
      </c>
      <c r="F344" s="1" t="s">
        <v>642</v>
      </c>
      <c r="G344" s="1" t="s">
        <v>35</v>
      </c>
      <c r="H344" s="1">
        <v>45.0</v>
      </c>
      <c r="I344" s="3">
        <v>44236.208333333336</v>
      </c>
      <c r="J344" s="1">
        <v>1.35221072779044</v>
      </c>
      <c r="K344" s="1" t="s">
        <v>18</v>
      </c>
      <c r="L344" s="1" t="s">
        <v>444</v>
      </c>
      <c r="M344" s="3">
        <v>44236.26866298611</v>
      </c>
    </row>
    <row r="345">
      <c r="A345" s="1">
        <v>343.0</v>
      </c>
      <c r="B345" s="1" t="s">
        <v>1336</v>
      </c>
      <c r="C345" s="1" t="s">
        <v>1337</v>
      </c>
      <c r="D345" s="1" t="s">
        <v>1338</v>
      </c>
      <c r="E345" s="1" t="s">
        <v>1339</v>
      </c>
      <c r="F345" s="1" t="s">
        <v>1340</v>
      </c>
      <c r="G345" s="1" t="s">
        <v>39</v>
      </c>
      <c r="H345" s="1">
        <v>45.0</v>
      </c>
      <c r="I345" s="3">
        <v>44071.75</v>
      </c>
      <c r="J345" s="1">
        <v>4.86873644298785</v>
      </c>
      <c r="K345" s="1" t="s">
        <v>62</v>
      </c>
      <c r="M345" s="3">
        <v>44071.78099556713</v>
      </c>
    </row>
    <row r="346">
      <c r="A346" s="1">
        <v>344.0</v>
      </c>
      <c r="B346" s="1" t="s">
        <v>1341</v>
      </c>
      <c r="C346" s="1" t="s">
        <v>1342</v>
      </c>
      <c r="D346" s="1" t="s">
        <v>1343</v>
      </c>
      <c r="E346" s="1" t="s">
        <v>1344</v>
      </c>
      <c r="F346" s="1" t="s">
        <v>1345</v>
      </c>
      <c r="G346" s="1" t="s">
        <v>89</v>
      </c>
      <c r="H346" s="1">
        <v>45.0</v>
      </c>
      <c r="I346" s="3">
        <v>43865.80895100695</v>
      </c>
      <c r="J346" s="1">
        <v>3.51492675324433</v>
      </c>
      <c r="K346" s="1" t="s">
        <v>24</v>
      </c>
      <c r="M346" s="3">
        <v>43865.80784491898</v>
      </c>
    </row>
    <row r="347">
      <c r="A347" s="1">
        <v>345.0</v>
      </c>
      <c r="B347" s="1" t="s">
        <v>63</v>
      </c>
      <c r="C347" s="1" t="s">
        <v>1346</v>
      </c>
      <c r="D347" s="1" t="s">
        <v>65</v>
      </c>
      <c r="E347" s="1" t="s">
        <v>1347</v>
      </c>
      <c r="F347" s="1" t="s">
        <v>67</v>
      </c>
      <c r="G347" s="1" t="s">
        <v>17</v>
      </c>
      <c r="H347" s="1">
        <v>45.0</v>
      </c>
      <c r="I347" s="3">
        <v>44155.229166666664</v>
      </c>
      <c r="J347" s="1">
        <v>2.06582134377474</v>
      </c>
      <c r="K347" s="1" t="s">
        <v>24</v>
      </c>
      <c r="M347" s="3">
        <v>44155.25732511574</v>
      </c>
    </row>
    <row r="348">
      <c r="A348" s="1">
        <v>346.0</v>
      </c>
      <c r="B348" s="1" t="s">
        <v>1348</v>
      </c>
      <c r="C348" s="1" t="s">
        <v>1349</v>
      </c>
      <c r="D348" s="1" t="s">
        <v>1350</v>
      </c>
      <c r="E348" s="1" t="s">
        <v>1351</v>
      </c>
      <c r="F348" s="1" t="s">
        <v>1352</v>
      </c>
      <c r="G348" s="1" t="s">
        <v>17</v>
      </c>
      <c r="H348" s="1">
        <v>45.0</v>
      </c>
      <c r="I348" s="3">
        <v>44069.729166666664</v>
      </c>
      <c r="J348" s="1">
        <v>1.38273096676775</v>
      </c>
      <c r="K348" s="1" t="s">
        <v>18</v>
      </c>
      <c r="M348" s="3">
        <v>44069.7603915162</v>
      </c>
    </row>
    <row r="349">
      <c r="A349" s="1">
        <v>347.0</v>
      </c>
      <c r="B349" s="1" t="s">
        <v>1353</v>
      </c>
      <c r="C349" s="1" t="s">
        <v>1354</v>
      </c>
      <c r="D349" s="1" t="s">
        <v>1255</v>
      </c>
      <c r="E349" s="1" t="s">
        <v>1355</v>
      </c>
      <c r="F349" s="1" t="s">
        <v>1356</v>
      </c>
      <c r="G349" s="1" t="s">
        <v>39</v>
      </c>
      <c r="H349" s="1">
        <v>45.0</v>
      </c>
      <c r="I349" s="3">
        <v>43893.50069444445</v>
      </c>
      <c r="J349" s="1">
        <v>0.31218272839585</v>
      </c>
      <c r="K349" s="1" t="s">
        <v>83</v>
      </c>
      <c r="M349" s="3">
        <v>43893.392193078704</v>
      </c>
    </row>
    <row r="350">
      <c r="A350" s="1">
        <v>348.0</v>
      </c>
      <c r="B350" s="1" t="s">
        <v>1357</v>
      </c>
      <c r="C350" s="1" t="s">
        <v>1358</v>
      </c>
      <c r="D350" s="1" t="s">
        <v>749</v>
      </c>
      <c r="E350" s="1" t="s">
        <v>1359</v>
      </c>
      <c r="F350" s="1" t="s">
        <v>1360</v>
      </c>
      <c r="G350" s="1" t="s">
        <v>89</v>
      </c>
      <c r="H350" s="1">
        <v>45.0</v>
      </c>
      <c r="I350" s="3">
        <v>43784.71442618056</v>
      </c>
      <c r="J350" s="1">
        <v>1.82851720884984</v>
      </c>
      <c r="K350" s="1" t="s">
        <v>24</v>
      </c>
      <c r="M350" s="3">
        <v>43784.76097378472</v>
      </c>
    </row>
    <row r="351">
      <c r="A351" s="1">
        <v>349.0</v>
      </c>
      <c r="B351" s="1" t="s">
        <v>1361</v>
      </c>
      <c r="C351" s="1" t="s">
        <v>1362</v>
      </c>
      <c r="D351" s="1" t="s">
        <v>1363</v>
      </c>
      <c r="E351" s="1" t="s">
        <v>1364</v>
      </c>
      <c r="F351" s="1" t="s">
        <v>1365</v>
      </c>
      <c r="G351" s="1" t="s">
        <v>35</v>
      </c>
      <c r="H351" s="1">
        <v>45.0</v>
      </c>
      <c r="I351" s="3">
        <v>44230.208333333336</v>
      </c>
      <c r="J351" s="1">
        <v>3.61647618067939</v>
      </c>
      <c r="K351" s="1" t="s">
        <v>62</v>
      </c>
      <c r="L351" s="1" t="s">
        <v>671</v>
      </c>
      <c r="M351" s="3">
        <v>44230.242564803244</v>
      </c>
    </row>
    <row r="352">
      <c r="A352" s="1">
        <v>350.0</v>
      </c>
      <c r="B352" s="1" t="s">
        <v>582</v>
      </c>
      <c r="C352" s="1" t="s">
        <v>1366</v>
      </c>
      <c r="D352" s="1" t="s">
        <v>1367</v>
      </c>
      <c r="E352" s="1" t="s">
        <v>1368</v>
      </c>
      <c r="F352" s="1" t="s">
        <v>586</v>
      </c>
      <c r="G352" s="1" t="s">
        <v>35</v>
      </c>
      <c r="H352" s="1">
        <v>45.0</v>
      </c>
      <c r="I352" s="3">
        <v>44244.25</v>
      </c>
      <c r="J352" s="1">
        <v>2.64028179298194</v>
      </c>
      <c r="K352" s="1" t="s">
        <v>166</v>
      </c>
      <c r="L352" s="1" t="s">
        <v>167</v>
      </c>
      <c r="M352" s="3">
        <v>44244.28929864583</v>
      </c>
    </row>
    <row r="353">
      <c r="A353" s="1">
        <v>351.0</v>
      </c>
      <c r="B353" s="1" t="s">
        <v>1023</v>
      </c>
      <c r="C353" s="1" t="s">
        <v>1369</v>
      </c>
      <c r="D353" s="1" t="s">
        <v>1370</v>
      </c>
      <c r="E353" s="1" t="s">
        <v>1371</v>
      </c>
      <c r="F353" s="1" t="s">
        <v>1027</v>
      </c>
      <c r="G353" s="1" t="s">
        <v>35</v>
      </c>
      <c r="H353" s="1">
        <v>45.0</v>
      </c>
      <c r="I353" s="3">
        <v>43560.166666666664</v>
      </c>
      <c r="J353" s="1">
        <v>2.82385913263867</v>
      </c>
      <c r="K353" s="1" t="s">
        <v>24</v>
      </c>
      <c r="M353" s="3">
        <v>43560.202484884256</v>
      </c>
    </row>
    <row r="354">
      <c r="A354" s="1">
        <v>352.0</v>
      </c>
      <c r="B354" s="1" t="s">
        <v>1372</v>
      </c>
      <c r="C354" s="1" t="s">
        <v>1373</v>
      </c>
      <c r="D354" s="1" t="s">
        <v>263</v>
      </c>
      <c r="E354" s="1" t="s">
        <v>1374</v>
      </c>
      <c r="F354" s="1" t="s">
        <v>1375</v>
      </c>
      <c r="G354" s="1" t="s">
        <v>89</v>
      </c>
      <c r="H354" s="1">
        <v>45.0</v>
      </c>
      <c r="I354" s="3">
        <v>44224.6875</v>
      </c>
      <c r="J354" s="1">
        <v>2.81756611635926</v>
      </c>
      <c r="K354" s="1" t="s">
        <v>1376</v>
      </c>
      <c r="M354" s="3">
        <v>44224.71175935185</v>
      </c>
    </row>
    <row r="355">
      <c r="A355" s="1">
        <v>353.0</v>
      </c>
      <c r="B355" s="1" t="s">
        <v>887</v>
      </c>
      <c r="C355" s="1" t="s">
        <v>1377</v>
      </c>
      <c r="D355" s="1" t="s">
        <v>998</v>
      </c>
      <c r="E355" s="1" t="s">
        <v>1378</v>
      </c>
      <c r="F355" s="1" t="s">
        <v>891</v>
      </c>
      <c r="G355" s="1" t="s">
        <v>17</v>
      </c>
      <c r="H355" s="1">
        <v>45.0</v>
      </c>
      <c r="I355" s="3">
        <v>44124.729166666664</v>
      </c>
      <c r="J355" s="1">
        <v>1.83787529140726</v>
      </c>
      <c r="K355" s="1" t="s">
        <v>24</v>
      </c>
      <c r="M355" s="3">
        <v>44124.75044452546</v>
      </c>
    </row>
    <row r="356">
      <c r="A356" s="1">
        <v>354.0</v>
      </c>
      <c r="B356" s="1" t="s">
        <v>1379</v>
      </c>
      <c r="C356" s="1" t="s">
        <v>1380</v>
      </c>
      <c r="D356" s="1" t="s">
        <v>1381</v>
      </c>
      <c r="E356" s="1" t="s">
        <v>1382</v>
      </c>
      <c r="F356" s="1" t="s">
        <v>1383</v>
      </c>
      <c r="G356" s="1" t="s">
        <v>35</v>
      </c>
      <c r="H356" s="1">
        <v>45.0</v>
      </c>
      <c r="I356" s="3">
        <v>44190.208333333336</v>
      </c>
      <c r="J356" s="1">
        <v>3.5978632056316</v>
      </c>
      <c r="K356" s="1" t="s">
        <v>46</v>
      </c>
      <c r="M356" s="3">
        <v>44190.23556259259</v>
      </c>
    </row>
    <row r="357">
      <c r="A357" s="1">
        <v>355.0</v>
      </c>
      <c r="B357" s="1" t="s">
        <v>520</v>
      </c>
      <c r="C357" s="1" t="s">
        <v>1384</v>
      </c>
      <c r="D357" s="1" t="s">
        <v>503</v>
      </c>
      <c r="E357" s="1" t="s">
        <v>523</v>
      </c>
      <c r="F357" s="1" t="s">
        <v>524</v>
      </c>
      <c r="G357" s="1" t="s">
        <v>35</v>
      </c>
      <c r="H357" s="1">
        <v>45.0</v>
      </c>
      <c r="I357" s="3">
        <v>43740.291666666664</v>
      </c>
      <c r="J357" s="1">
        <v>1.54854073729112</v>
      </c>
      <c r="K357" s="1" t="s">
        <v>46</v>
      </c>
      <c r="M357" s="3">
        <v>43739.773858796296</v>
      </c>
    </row>
    <row r="358">
      <c r="A358" s="1">
        <v>356.0</v>
      </c>
      <c r="B358" s="1" t="s">
        <v>1315</v>
      </c>
      <c r="C358" s="1" t="s">
        <v>1385</v>
      </c>
      <c r="D358" s="1" t="s">
        <v>411</v>
      </c>
      <c r="E358" s="1" t="s">
        <v>1386</v>
      </c>
      <c r="F358" s="1" t="s">
        <v>1319</v>
      </c>
      <c r="G358" s="1" t="s">
        <v>17</v>
      </c>
      <c r="H358" s="1">
        <v>45.0</v>
      </c>
      <c r="I358" s="3">
        <v>43876.541666666664</v>
      </c>
      <c r="J358" s="1">
        <v>0.0</v>
      </c>
      <c r="K358" s="1" t="s">
        <v>18</v>
      </c>
      <c r="M358" s="3">
        <v>43876.511305914355</v>
      </c>
    </row>
    <row r="359">
      <c r="A359" s="1">
        <v>357.0</v>
      </c>
      <c r="B359" s="1" t="s">
        <v>350</v>
      </c>
      <c r="C359" s="1" t="s">
        <v>1387</v>
      </c>
      <c r="D359" s="1" t="s">
        <v>1388</v>
      </c>
      <c r="E359" s="1" t="s">
        <v>1389</v>
      </c>
      <c r="F359" s="1" t="s">
        <v>353</v>
      </c>
      <c r="G359" s="1" t="s">
        <v>35</v>
      </c>
      <c r="H359" s="1">
        <v>45.0</v>
      </c>
      <c r="I359" s="3">
        <v>43635.166666666664</v>
      </c>
      <c r="J359" s="1">
        <v>0.0688749041760851</v>
      </c>
      <c r="K359" s="1" t="s">
        <v>24</v>
      </c>
      <c r="M359" s="3">
        <v>43635.201653564814</v>
      </c>
    </row>
    <row r="360">
      <c r="A360" s="1">
        <v>358.0</v>
      </c>
      <c r="B360" s="1" t="s">
        <v>184</v>
      </c>
      <c r="C360" s="1" t="s">
        <v>1390</v>
      </c>
      <c r="D360" s="1" t="s">
        <v>1297</v>
      </c>
      <c r="E360" s="1" t="s">
        <v>1391</v>
      </c>
      <c r="F360" s="1" t="s">
        <v>187</v>
      </c>
      <c r="G360" s="1" t="s">
        <v>17</v>
      </c>
      <c r="H360" s="1">
        <v>45.0</v>
      </c>
      <c r="I360" s="3">
        <v>43745.75</v>
      </c>
      <c r="J360" s="1">
        <v>3.76360746585713</v>
      </c>
      <c r="K360" s="1" t="s">
        <v>24</v>
      </c>
      <c r="M360" s="3">
        <v>43745.44458658565</v>
      </c>
    </row>
    <row r="361">
      <c r="A361" s="1">
        <v>359.0</v>
      </c>
      <c r="B361" s="1" t="s">
        <v>354</v>
      </c>
      <c r="C361" s="1" t="s">
        <v>1392</v>
      </c>
      <c r="D361" s="1" t="s">
        <v>93</v>
      </c>
      <c r="E361" s="1" t="s">
        <v>400</v>
      </c>
      <c r="F361" s="1" t="s">
        <v>358</v>
      </c>
      <c r="G361" s="1" t="s">
        <v>35</v>
      </c>
      <c r="H361" s="1">
        <v>45.0</v>
      </c>
      <c r="I361" s="3">
        <v>43894.666666666664</v>
      </c>
      <c r="J361" s="1">
        <v>1.06584138488597</v>
      </c>
      <c r="K361" s="1" t="s">
        <v>24</v>
      </c>
      <c r="M361" s="3">
        <v>43894.69457245371</v>
      </c>
    </row>
    <row r="362">
      <c r="A362" s="1">
        <v>360.0</v>
      </c>
      <c r="B362" s="1" t="s">
        <v>887</v>
      </c>
      <c r="C362" s="1" t="s">
        <v>1393</v>
      </c>
      <c r="D362" s="1" t="s">
        <v>93</v>
      </c>
      <c r="E362" s="1" t="s">
        <v>1394</v>
      </c>
      <c r="F362" s="1" t="s">
        <v>891</v>
      </c>
      <c r="G362" s="1" t="s">
        <v>39</v>
      </c>
      <c r="H362" s="1">
        <v>45.0</v>
      </c>
      <c r="I362" s="3">
        <v>43993.416666666664</v>
      </c>
      <c r="J362" s="1">
        <v>1.55855395700312</v>
      </c>
      <c r="K362" s="1" t="s">
        <v>24</v>
      </c>
      <c r="M362" s="3">
        <v>43993.48050445602</v>
      </c>
    </row>
    <row r="363">
      <c r="A363" s="1">
        <v>361.0</v>
      </c>
      <c r="B363" s="1" t="s">
        <v>303</v>
      </c>
      <c r="C363" s="1" t="s">
        <v>1395</v>
      </c>
      <c r="D363" s="1" t="s">
        <v>305</v>
      </c>
      <c r="E363" s="1" t="s">
        <v>306</v>
      </c>
      <c r="F363" s="1" t="s">
        <v>307</v>
      </c>
      <c r="G363" s="1" t="s">
        <v>17</v>
      </c>
      <c r="H363" s="1">
        <v>45.0</v>
      </c>
      <c r="I363" s="3">
        <v>44018.229166666664</v>
      </c>
      <c r="J363" s="1">
        <v>0.862526323603652</v>
      </c>
      <c r="K363" s="1" t="s">
        <v>24</v>
      </c>
      <c r="M363" s="3">
        <v>44018.26391260417</v>
      </c>
    </row>
    <row r="364">
      <c r="A364" s="1">
        <v>362.0</v>
      </c>
      <c r="B364" s="1" t="s">
        <v>957</v>
      </c>
      <c r="C364" s="1" t="s">
        <v>1396</v>
      </c>
      <c r="D364" s="1" t="s">
        <v>1397</v>
      </c>
      <c r="E364" s="1" t="s">
        <v>1398</v>
      </c>
      <c r="F364" s="1" t="s">
        <v>961</v>
      </c>
      <c r="G364" s="1" t="s">
        <v>17</v>
      </c>
      <c r="H364" s="1">
        <v>45.0</v>
      </c>
      <c r="I364" s="3">
        <v>43832.666666666664</v>
      </c>
      <c r="J364" s="1">
        <v>0.0</v>
      </c>
      <c r="K364" s="1" t="s">
        <v>24</v>
      </c>
      <c r="M364" s="3">
        <v>43832.71431883102</v>
      </c>
    </row>
    <row r="365">
      <c r="A365" s="1">
        <v>363.0</v>
      </c>
      <c r="B365" s="1" t="s">
        <v>1101</v>
      </c>
      <c r="C365" s="1" t="s">
        <v>1399</v>
      </c>
      <c r="D365" s="1" t="s">
        <v>37</v>
      </c>
      <c r="E365" s="1" t="s">
        <v>1400</v>
      </c>
      <c r="F365" s="1" t="s">
        <v>1105</v>
      </c>
      <c r="G365" s="1" t="s">
        <v>89</v>
      </c>
      <c r="H365" s="1">
        <v>45.0</v>
      </c>
      <c r="I365" s="3">
        <v>44182.31592869213</v>
      </c>
      <c r="J365" s="1">
        <v>2.35819398308512</v>
      </c>
      <c r="K365" s="1" t="s">
        <v>83</v>
      </c>
      <c r="L365" s="1" t="s">
        <v>1270</v>
      </c>
      <c r="M365" s="3">
        <v>44182.37164068287</v>
      </c>
    </row>
    <row r="366">
      <c r="A366" s="1">
        <v>364.0</v>
      </c>
      <c r="B366" s="1" t="s">
        <v>1401</v>
      </c>
      <c r="C366" s="1" t="s">
        <v>1402</v>
      </c>
      <c r="D366" s="1" t="s">
        <v>1403</v>
      </c>
      <c r="E366" s="1" t="s">
        <v>1404</v>
      </c>
      <c r="F366" s="1" t="s">
        <v>1405</v>
      </c>
      <c r="G366" s="1" t="s">
        <v>39</v>
      </c>
      <c r="H366" s="1">
        <v>45.0</v>
      </c>
      <c r="I366" s="3">
        <v>44231.3125</v>
      </c>
      <c r="J366" s="1">
        <v>2.24057556216506</v>
      </c>
      <c r="K366" s="1" t="s">
        <v>1406</v>
      </c>
      <c r="L366" s="1" t="s">
        <v>1407</v>
      </c>
      <c r="M366" s="3">
        <v>44231.33981643518</v>
      </c>
    </row>
    <row r="367">
      <c r="A367" s="1">
        <v>365.0</v>
      </c>
      <c r="B367" s="1" t="s">
        <v>1408</v>
      </c>
      <c r="C367" s="1" t="s">
        <v>1409</v>
      </c>
      <c r="D367" s="1" t="s">
        <v>1410</v>
      </c>
      <c r="E367" s="1" t="s">
        <v>1411</v>
      </c>
      <c r="F367" s="1" t="s">
        <v>1412</v>
      </c>
      <c r="G367" s="1" t="s">
        <v>17</v>
      </c>
      <c r="H367" s="1">
        <v>45.0</v>
      </c>
      <c r="I367" s="3">
        <v>43790.166666666664</v>
      </c>
      <c r="J367" s="1">
        <v>0.513489345983393</v>
      </c>
      <c r="K367" s="1" t="s">
        <v>18</v>
      </c>
      <c r="M367" s="3">
        <v>43790.19837699074</v>
      </c>
    </row>
    <row r="368">
      <c r="A368" s="1">
        <v>366.0</v>
      </c>
      <c r="B368" s="1" t="s">
        <v>1413</v>
      </c>
      <c r="C368" s="1" t="s">
        <v>1414</v>
      </c>
      <c r="D368" s="1" t="s">
        <v>49</v>
      </c>
      <c r="E368" s="1" t="s">
        <v>1415</v>
      </c>
      <c r="F368" s="1" t="s">
        <v>1416</v>
      </c>
      <c r="G368" s="1" t="s">
        <v>39</v>
      </c>
      <c r="H368" s="1">
        <v>45.0</v>
      </c>
      <c r="I368" s="3">
        <v>44223.270833333336</v>
      </c>
      <c r="J368" s="1">
        <v>2.84470290649591</v>
      </c>
      <c r="K368" s="1" t="s">
        <v>18</v>
      </c>
      <c r="L368" s="1" t="s">
        <v>581</v>
      </c>
      <c r="M368" s="3">
        <v>44223.30209826389</v>
      </c>
    </row>
    <row r="369">
      <c r="A369" s="1">
        <v>367.0</v>
      </c>
      <c r="B369" s="1" t="s">
        <v>485</v>
      </c>
      <c r="C369" s="1" t="s">
        <v>1417</v>
      </c>
      <c r="D369" s="1" t="s">
        <v>1418</v>
      </c>
      <c r="E369" s="1" t="s">
        <v>1419</v>
      </c>
      <c r="F369" s="1" t="s">
        <v>489</v>
      </c>
      <c r="G369" s="1" t="s">
        <v>17</v>
      </c>
      <c r="H369" s="1">
        <v>45.0</v>
      </c>
      <c r="I369" s="3">
        <v>44021.25</v>
      </c>
      <c r="J369" s="1">
        <v>0.0</v>
      </c>
      <c r="K369" s="1" t="s">
        <v>166</v>
      </c>
      <c r="M369" s="3">
        <v>44021.508579594905</v>
      </c>
    </row>
    <row r="370">
      <c r="A370" s="1">
        <v>368.0</v>
      </c>
      <c r="B370" s="1" t="s">
        <v>389</v>
      </c>
      <c r="C370" s="1" t="s">
        <v>1420</v>
      </c>
      <c r="D370" s="1" t="s">
        <v>408</v>
      </c>
      <c r="E370" s="1" t="s">
        <v>1421</v>
      </c>
      <c r="F370" s="1" t="s">
        <v>393</v>
      </c>
      <c r="G370" s="1" t="s">
        <v>17</v>
      </c>
      <c r="H370" s="1">
        <v>45.0</v>
      </c>
      <c r="I370" s="3">
        <v>44061.333333333336</v>
      </c>
      <c r="J370" s="1">
        <v>0.0</v>
      </c>
      <c r="K370" s="1" t="s">
        <v>18</v>
      </c>
      <c r="M370" s="3">
        <v>44061.43351875</v>
      </c>
    </row>
    <row r="371">
      <c r="A371" s="1">
        <v>369.0</v>
      </c>
      <c r="B371" s="1" t="s">
        <v>459</v>
      </c>
      <c r="C371" s="1" t="s">
        <v>1422</v>
      </c>
      <c r="D371" s="1" t="s">
        <v>461</v>
      </c>
      <c r="E371" s="1" t="s">
        <v>1058</v>
      </c>
      <c r="F371" s="1" t="s">
        <v>463</v>
      </c>
      <c r="G371" s="1" t="s">
        <v>17</v>
      </c>
      <c r="H371" s="1">
        <v>45.0</v>
      </c>
      <c r="I371" s="3">
        <v>44153.645833333336</v>
      </c>
      <c r="J371" s="1">
        <v>3.03365528825738</v>
      </c>
      <c r="K371" s="1" t="s">
        <v>24</v>
      </c>
      <c r="M371" s="3">
        <v>44153.67995841435</v>
      </c>
    </row>
    <row r="372">
      <c r="A372" s="1">
        <v>370.0</v>
      </c>
      <c r="B372" s="1" t="s">
        <v>1423</v>
      </c>
      <c r="C372" s="1" t="s">
        <v>1424</v>
      </c>
      <c r="D372" s="1" t="s">
        <v>461</v>
      </c>
      <c r="E372" s="1" t="s">
        <v>1425</v>
      </c>
      <c r="F372" s="1" t="s">
        <v>1426</v>
      </c>
      <c r="G372" s="1" t="s">
        <v>35</v>
      </c>
      <c r="H372" s="1">
        <v>45.0</v>
      </c>
      <c r="I372" s="3">
        <v>43679.666666666664</v>
      </c>
      <c r="J372" s="1">
        <v>2.80507156028021</v>
      </c>
      <c r="K372" s="1" t="s">
        <v>24</v>
      </c>
      <c r="M372" s="3">
        <v>43679.687564444444</v>
      </c>
    </row>
    <row r="373">
      <c r="A373" s="1">
        <v>371.0</v>
      </c>
      <c r="B373" s="1" t="s">
        <v>459</v>
      </c>
      <c r="C373" s="1" t="s">
        <v>1427</v>
      </c>
      <c r="D373" s="1" t="s">
        <v>461</v>
      </c>
      <c r="E373" s="1" t="s">
        <v>1428</v>
      </c>
      <c r="F373" s="1" t="s">
        <v>463</v>
      </c>
      <c r="G373" s="1" t="s">
        <v>17</v>
      </c>
      <c r="H373" s="1">
        <v>45.0</v>
      </c>
      <c r="I373" s="3">
        <v>44112.375</v>
      </c>
      <c r="J373" s="1">
        <v>0.375437459172683</v>
      </c>
      <c r="K373" s="1" t="s">
        <v>24</v>
      </c>
      <c r="L373" s="1" t="s">
        <v>464</v>
      </c>
      <c r="M373" s="3">
        <v>44112.38592855324</v>
      </c>
    </row>
    <row r="374">
      <c r="A374" s="1">
        <v>372.0</v>
      </c>
      <c r="B374" s="1" t="s">
        <v>768</v>
      </c>
      <c r="C374" s="1" t="s">
        <v>1429</v>
      </c>
      <c r="D374" s="1" t="s">
        <v>163</v>
      </c>
      <c r="E374" s="1" t="s">
        <v>1430</v>
      </c>
      <c r="F374" s="1" t="s">
        <v>772</v>
      </c>
      <c r="G374" s="1" t="s">
        <v>35</v>
      </c>
      <c r="H374" s="1">
        <v>45.0</v>
      </c>
      <c r="I374" s="3">
        <v>44154.25</v>
      </c>
      <c r="J374" s="1">
        <v>2.65285746057041</v>
      </c>
      <c r="K374" s="1" t="s">
        <v>166</v>
      </c>
      <c r="M374" s="3">
        <v>44154.28499673611</v>
      </c>
    </row>
    <row r="375">
      <c r="A375" s="1">
        <v>373.0</v>
      </c>
      <c r="B375" s="1" t="s">
        <v>1431</v>
      </c>
      <c r="C375" s="1" t="s">
        <v>1432</v>
      </c>
      <c r="D375" s="1" t="s">
        <v>1232</v>
      </c>
      <c r="E375" s="1" t="s">
        <v>1433</v>
      </c>
      <c r="F375" s="1" t="s">
        <v>1434</v>
      </c>
      <c r="G375" s="1" t="s">
        <v>39</v>
      </c>
      <c r="H375" s="1">
        <v>45.0</v>
      </c>
      <c r="I375" s="3">
        <v>44075.75</v>
      </c>
      <c r="J375" s="1">
        <v>1.23719725028438</v>
      </c>
      <c r="K375" s="1" t="s">
        <v>46</v>
      </c>
      <c r="M375" s="3">
        <v>44075.78084832176</v>
      </c>
    </row>
    <row r="376">
      <c r="A376" s="1">
        <v>374.0</v>
      </c>
      <c r="B376" s="1" t="s">
        <v>184</v>
      </c>
      <c r="C376" s="1" t="s">
        <v>1435</v>
      </c>
      <c r="D376" s="1" t="s">
        <v>148</v>
      </c>
      <c r="E376" s="1" t="s">
        <v>1436</v>
      </c>
      <c r="F376" s="1" t="s">
        <v>187</v>
      </c>
      <c r="G376" s="1" t="s">
        <v>17</v>
      </c>
      <c r="H376" s="1">
        <v>45.0</v>
      </c>
      <c r="I376" s="3">
        <v>43874.75</v>
      </c>
      <c r="J376" s="1">
        <v>0.00473460772983916</v>
      </c>
      <c r="K376" s="1" t="s">
        <v>24</v>
      </c>
      <c r="M376" s="3">
        <v>43874.847985277775</v>
      </c>
    </row>
    <row r="377">
      <c r="A377" s="1">
        <v>375.0</v>
      </c>
      <c r="B377" s="1" t="s">
        <v>1437</v>
      </c>
      <c r="C377" s="1" t="s">
        <v>1438</v>
      </c>
      <c r="D377" s="1" t="s">
        <v>116</v>
      </c>
      <c r="E377" s="1" t="s">
        <v>1439</v>
      </c>
      <c r="F377" s="1" t="s">
        <v>1440</v>
      </c>
      <c r="G377" s="1" t="s">
        <v>17</v>
      </c>
      <c r="H377" s="1">
        <v>45.0</v>
      </c>
      <c r="I377" s="3">
        <v>44181.635416666664</v>
      </c>
      <c r="J377" s="1">
        <v>2.63307859626359</v>
      </c>
      <c r="K377" s="1" t="s">
        <v>24</v>
      </c>
      <c r="L377" s="1" t="s">
        <v>365</v>
      </c>
      <c r="M377" s="3">
        <v>44181.680038356484</v>
      </c>
    </row>
    <row r="378">
      <c r="A378" s="1">
        <v>376.0</v>
      </c>
      <c r="B378" s="1" t="s">
        <v>19</v>
      </c>
      <c r="C378" s="1" t="s">
        <v>1441</v>
      </c>
      <c r="D378" s="1" t="s">
        <v>1442</v>
      </c>
      <c r="E378" s="1" t="s">
        <v>1443</v>
      </c>
      <c r="F378" s="1" t="s">
        <v>23</v>
      </c>
      <c r="G378" s="1" t="s">
        <v>35</v>
      </c>
      <c r="H378" s="1">
        <v>45.0</v>
      </c>
      <c r="I378" s="3">
        <v>43473.291666666664</v>
      </c>
      <c r="J378" s="1">
        <v>0.267297165075463</v>
      </c>
      <c r="K378" s="1" t="s">
        <v>24</v>
      </c>
      <c r="M378" s="3">
        <v>43473.30431733796</v>
      </c>
    </row>
    <row r="379">
      <c r="A379" s="1">
        <v>377.0</v>
      </c>
      <c r="B379" s="1" t="s">
        <v>1444</v>
      </c>
      <c r="C379" s="1" t="s">
        <v>1445</v>
      </c>
      <c r="D379" s="1" t="s">
        <v>1446</v>
      </c>
      <c r="E379" s="1" t="s">
        <v>1447</v>
      </c>
      <c r="F379" s="1" t="s">
        <v>1448</v>
      </c>
      <c r="G379" s="1" t="s">
        <v>39</v>
      </c>
      <c r="H379" s="1">
        <v>45.0</v>
      </c>
      <c r="I379" s="3">
        <v>43966.697916666664</v>
      </c>
      <c r="J379" s="1">
        <v>1.62597653817909</v>
      </c>
      <c r="K379" s="1" t="s">
        <v>218</v>
      </c>
      <c r="L379" s="1" t="s">
        <v>433</v>
      </c>
      <c r="M379" s="3">
        <v>43966.73220756945</v>
      </c>
    </row>
    <row r="380">
      <c r="A380" s="1">
        <v>378.0</v>
      </c>
      <c r="B380" s="1" t="s">
        <v>1449</v>
      </c>
      <c r="C380" s="1" t="s">
        <v>1450</v>
      </c>
      <c r="D380" s="1" t="s">
        <v>1451</v>
      </c>
      <c r="E380" s="1" t="s">
        <v>1452</v>
      </c>
      <c r="F380" s="1" t="s">
        <v>1453</v>
      </c>
      <c r="G380" s="1" t="s">
        <v>17</v>
      </c>
      <c r="H380" s="1">
        <v>45.0</v>
      </c>
      <c r="I380" s="3">
        <v>44228.270833333336</v>
      </c>
      <c r="J380" s="1">
        <v>1.11142279471562</v>
      </c>
      <c r="K380" s="1" t="s">
        <v>218</v>
      </c>
      <c r="L380" s="1" t="s">
        <v>287</v>
      </c>
      <c r="M380" s="3">
        <v>44228.30352502315</v>
      </c>
    </row>
    <row r="381">
      <c r="A381" s="1">
        <v>379.0</v>
      </c>
      <c r="B381" s="1" t="s">
        <v>1454</v>
      </c>
      <c r="C381" s="1" t="s">
        <v>1455</v>
      </c>
      <c r="D381" s="1" t="s">
        <v>1456</v>
      </c>
      <c r="E381" s="1" t="s">
        <v>1457</v>
      </c>
      <c r="F381" s="1" t="s">
        <v>1458</v>
      </c>
      <c r="G381" s="1" t="s">
        <v>35</v>
      </c>
      <c r="H381" s="1">
        <v>45.0</v>
      </c>
      <c r="I381" s="3">
        <v>43594.375</v>
      </c>
      <c r="J381" s="1">
        <v>0.45139725093795</v>
      </c>
      <c r="K381" s="1" t="s">
        <v>18</v>
      </c>
      <c r="M381" s="3">
        <v>43594.444038761576</v>
      </c>
    </row>
    <row r="382">
      <c r="A382" s="1">
        <v>380.0</v>
      </c>
      <c r="B382" s="1" t="s">
        <v>1459</v>
      </c>
      <c r="C382" s="1" t="s">
        <v>1460</v>
      </c>
      <c r="D382" s="1" t="s">
        <v>1461</v>
      </c>
      <c r="E382" s="1" t="s">
        <v>1462</v>
      </c>
      <c r="F382" s="1" t="s">
        <v>1463</v>
      </c>
      <c r="G382" s="1" t="s">
        <v>17</v>
      </c>
      <c r="H382" s="1">
        <v>45.0</v>
      </c>
      <c r="I382" s="3">
        <v>43845.65625</v>
      </c>
      <c r="J382" s="1">
        <v>3.24237316270974</v>
      </c>
      <c r="K382" s="1" t="s">
        <v>18</v>
      </c>
      <c r="M382" s="3">
        <v>43845.698067129626</v>
      </c>
    </row>
    <row r="383">
      <c r="A383" s="1">
        <v>381.0</v>
      </c>
      <c r="B383" s="1" t="s">
        <v>30</v>
      </c>
      <c r="C383" s="1" t="s">
        <v>1464</v>
      </c>
      <c r="D383" s="1" t="s">
        <v>32</v>
      </c>
      <c r="E383" s="1" t="s">
        <v>1465</v>
      </c>
      <c r="F383" s="1" t="s">
        <v>34</v>
      </c>
      <c r="G383" s="1" t="s">
        <v>17</v>
      </c>
      <c r="H383" s="1">
        <v>45.0</v>
      </c>
      <c r="I383" s="3">
        <v>44035.4375</v>
      </c>
      <c r="J383" s="1">
        <v>3.56650411031338</v>
      </c>
      <c r="K383" s="1" t="s">
        <v>24</v>
      </c>
      <c r="M383" s="3">
        <v>44035.49189886574</v>
      </c>
    </row>
    <row r="384">
      <c r="A384" s="1">
        <v>382.0</v>
      </c>
      <c r="B384" s="1" t="s">
        <v>1466</v>
      </c>
      <c r="C384" s="1" t="s">
        <v>1467</v>
      </c>
      <c r="D384" s="1" t="s">
        <v>1468</v>
      </c>
      <c r="E384" s="1" t="s">
        <v>1469</v>
      </c>
      <c r="F384" s="1" t="s">
        <v>1470</v>
      </c>
      <c r="G384" s="1" t="s">
        <v>17</v>
      </c>
      <c r="H384" s="1">
        <v>45.0</v>
      </c>
      <c r="I384" s="3">
        <v>43705.625</v>
      </c>
      <c r="J384" s="1">
        <v>1.78078852068292</v>
      </c>
      <c r="K384" s="1" t="s">
        <v>18</v>
      </c>
      <c r="M384" s="3">
        <v>43705.658352488426</v>
      </c>
    </row>
    <row r="385">
      <c r="A385" s="1">
        <v>383.0</v>
      </c>
      <c r="B385" s="1" t="s">
        <v>114</v>
      </c>
      <c r="C385" s="1" t="s">
        <v>1471</v>
      </c>
      <c r="D385" s="1" t="s">
        <v>116</v>
      </c>
      <c r="E385" s="1" t="s">
        <v>117</v>
      </c>
      <c r="F385" s="1" t="s">
        <v>118</v>
      </c>
      <c r="G385" s="1" t="s">
        <v>17</v>
      </c>
      <c r="H385" s="1">
        <v>45.0</v>
      </c>
      <c r="I385" s="3">
        <v>44127.25</v>
      </c>
      <c r="J385" s="1">
        <v>3.58165871819732</v>
      </c>
      <c r="K385" s="1" t="s">
        <v>24</v>
      </c>
      <c r="M385" s="3">
        <v>44127.282225891206</v>
      </c>
    </row>
    <row r="386">
      <c r="A386" s="1">
        <v>384.0</v>
      </c>
      <c r="B386" s="1" t="s">
        <v>788</v>
      </c>
      <c r="C386" s="1" t="s">
        <v>1472</v>
      </c>
      <c r="D386" s="1" t="s">
        <v>869</v>
      </c>
      <c r="E386" s="1" t="s">
        <v>1473</v>
      </c>
      <c r="F386" s="1" t="s">
        <v>791</v>
      </c>
      <c r="G386" s="1" t="s">
        <v>17</v>
      </c>
      <c r="H386" s="1">
        <v>45.0</v>
      </c>
      <c r="I386" s="3">
        <v>44201.208333333336</v>
      </c>
      <c r="J386" s="1">
        <v>2.18133359002946</v>
      </c>
      <c r="K386" s="1" t="s">
        <v>24</v>
      </c>
      <c r="M386" s="3">
        <v>44201.245364780094</v>
      </c>
    </row>
    <row r="387">
      <c r="A387" s="1">
        <v>385.0</v>
      </c>
      <c r="B387" s="1" t="s">
        <v>1474</v>
      </c>
      <c r="C387" s="1" t="s">
        <v>1475</v>
      </c>
      <c r="D387" s="1" t="s">
        <v>126</v>
      </c>
      <c r="E387" s="1" t="s">
        <v>1476</v>
      </c>
      <c r="F387" s="1" t="s">
        <v>1477</v>
      </c>
      <c r="G387" s="1" t="s">
        <v>39</v>
      </c>
      <c r="H387" s="1">
        <v>45.0</v>
      </c>
      <c r="I387" s="3">
        <v>44229.6875</v>
      </c>
      <c r="J387" s="1">
        <v>11.2242843777665</v>
      </c>
      <c r="K387" s="1" t="s">
        <v>62</v>
      </c>
      <c r="M387" s="3">
        <v>44229.73345083333</v>
      </c>
    </row>
    <row r="388">
      <c r="A388" s="1">
        <v>386.0</v>
      </c>
      <c r="B388" s="1" t="s">
        <v>114</v>
      </c>
      <c r="C388" s="1" t="s">
        <v>1478</v>
      </c>
      <c r="D388" s="1" t="s">
        <v>116</v>
      </c>
      <c r="E388" s="1" t="s">
        <v>1148</v>
      </c>
      <c r="F388" s="1" t="s">
        <v>118</v>
      </c>
      <c r="G388" s="1" t="s">
        <v>35</v>
      </c>
      <c r="H388" s="1">
        <v>45.0</v>
      </c>
      <c r="I388" s="3">
        <v>44237.25</v>
      </c>
      <c r="J388" s="1">
        <v>2.90509601575423</v>
      </c>
      <c r="K388" s="1" t="s">
        <v>24</v>
      </c>
      <c r="L388" s="1" t="s">
        <v>1006</v>
      </c>
      <c r="M388" s="3">
        <v>44237.28453412037</v>
      </c>
    </row>
    <row r="389">
      <c r="A389" s="1">
        <v>387.0</v>
      </c>
      <c r="B389" s="1" t="s">
        <v>1081</v>
      </c>
      <c r="C389" s="1" t="s">
        <v>1479</v>
      </c>
      <c r="D389" s="1" t="s">
        <v>326</v>
      </c>
      <c r="E389" s="1" t="s">
        <v>1480</v>
      </c>
      <c r="F389" s="1" t="s">
        <v>1084</v>
      </c>
      <c r="G389" s="1" t="s">
        <v>17</v>
      </c>
      <c r="H389" s="1">
        <v>45.0</v>
      </c>
      <c r="I389" s="3">
        <v>44201.666666666664</v>
      </c>
      <c r="J389" s="1">
        <v>0.0</v>
      </c>
      <c r="K389" s="1" t="s">
        <v>24</v>
      </c>
      <c r="M389" s="3">
        <v>44201.74440826389</v>
      </c>
    </row>
    <row r="390">
      <c r="A390" s="1">
        <v>388.0</v>
      </c>
      <c r="B390" s="1" t="s">
        <v>1481</v>
      </c>
      <c r="C390" s="1" t="s">
        <v>1482</v>
      </c>
      <c r="D390" s="1" t="s">
        <v>1483</v>
      </c>
      <c r="E390" s="1" t="s">
        <v>1484</v>
      </c>
      <c r="F390" s="1" t="s">
        <v>1485</v>
      </c>
      <c r="G390" s="1" t="s">
        <v>17</v>
      </c>
      <c r="H390" s="1">
        <v>45.0</v>
      </c>
      <c r="I390" s="3">
        <v>43964.291666666664</v>
      </c>
      <c r="J390" s="1">
        <v>0.994819177636949</v>
      </c>
      <c r="K390" s="1" t="s">
        <v>218</v>
      </c>
      <c r="L390" s="1" t="s">
        <v>433</v>
      </c>
      <c r="M390" s="3">
        <v>43964.325148194446</v>
      </c>
    </row>
    <row r="391">
      <c r="A391" s="1">
        <v>389.0</v>
      </c>
      <c r="B391" s="1" t="s">
        <v>73</v>
      </c>
      <c r="C391" s="1" t="s">
        <v>1486</v>
      </c>
      <c r="D391" s="1" t="s">
        <v>938</v>
      </c>
      <c r="E391" s="1" t="s">
        <v>939</v>
      </c>
      <c r="F391" s="1" t="s">
        <v>77</v>
      </c>
      <c r="G391" s="1" t="s">
        <v>17</v>
      </c>
      <c r="H391" s="1">
        <v>45.0</v>
      </c>
      <c r="I391" s="3">
        <v>44168.645833333336</v>
      </c>
      <c r="J391" s="1">
        <v>8.89822632704124</v>
      </c>
      <c r="K391" s="1" t="s">
        <v>24</v>
      </c>
      <c r="L391" s="1" t="s">
        <v>940</v>
      </c>
      <c r="M391" s="3">
        <v>44168.793525810186</v>
      </c>
    </row>
    <row r="392">
      <c r="A392" s="1">
        <v>390.0</v>
      </c>
      <c r="B392" s="1" t="s">
        <v>84</v>
      </c>
      <c r="C392" s="1" t="s">
        <v>1487</v>
      </c>
      <c r="D392" s="1" t="s">
        <v>86</v>
      </c>
      <c r="E392" s="1" t="s">
        <v>1488</v>
      </c>
      <c r="F392" s="1" t="s">
        <v>88</v>
      </c>
      <c r="G392" s="1" t="s">
        <v>17</v>
      </c>
      <c r="H392" s="1">
        <v>45.0</v>
      </c>
      <c r="I392" s="3">
        <v>43900.1875</v>
      </c>
      <c r="J392" s="1">
        <v>0.00223036715998401</v>
      </c>
      <c r="K392" s="1" t="s">
        <v>83</v>
      </c>
      <c r="M392" s="3">
        <v>43900.31508105324</v>
      </c>
    </row>
    <row r="393">
      <c r="A393" s="1">
        <v>391.0</v>
      </c>
      <c r="B393" s="1" t="s">
        <v>1489</v>
      </c>
      <c r="C393" s="1" t="s">
        <v>1490</v>
      </c>
      <c r="D393" s="1" t="s">
        <v>818</v>
      </c>
      <c r="E393" s="1" t="s">
        <v>1491</v>
      </c>
      <c r="F393" s="1" t="s">
        <v>1492</v>
      </c>
      <c r="G393" s="1" t="s">
        <v>35</v>
      </c>
      <c r="H393" s="1">
        <v>45.0</v>
      </c>
      <c r="I393" s="3">
        <v>44154.208333333336</v>
      </c>
      <c r="J393" s="1">
        <v>3.30060053847069</v>
      </c>
      <c r="K393" s="1" t="s">
        <v>18</v>
      </c>
      <c r="M393" s="3">
        <v>44154.21719797454</v>
      </c>
    </row>
    <row r="394">
      <c r="A394" s="1">
        <v>392.0</v>
      </c>
      <c r="B394" s="1" t="s">
        <v>239</v>
      </c>
      <c r="C394" s="1" t="s">
        <v>1493</v>
      </c>
      <c r="D394" s="1" t="s">
        <v>1494</v>
      </c>
      <c r="E394" s="1" t="s">
        <v>1495</v>
      </c>
      <c r="F394" s="1" t="s">
        <v>243</v>
      </c>
      <c r="G394" s="1" t="s">
        <v>39</v>
      </c>
      <c r="H394" s="1">
        <v>45.0</v>
      </c>
      <c r="I394" s="3">
        <v>44156.333333333336</v>
      </c>
      <c r="J394" s="1">
        <v>1.30628374222845</v>
      </c>
      <c r="K394" s="1" t="s">
        <v>46</v>
      </c>
      <c r="L394" s="1" t="s">
        <v>244</v>
      </c>
      <c r="M394" s="3">
        <v>44156.3937093287</v>
      </c>
    </row>
    <row r="395">
      <c r="A395" s="1">
        <v>393.0</v>
      </c>
      <c r="B395" s="1" t="s">
        <v>742</v>
      </c>
      <c r="C395" s="1" t="s">
        <v>1496</v>
      </c>
      <c r="D395" s="1" t="s">
        <v>738</v>
      </c>
      <c r="E395" s="1" t="s">
        <v>1497</v>
      </c>
      <c r="F395" s="1" t="s">
        <v>746</v>
      </c>
      <c r="G395" s="1" t="s">
        <v>89</v>
      </c>
      <c r="H395" s="1">
        <v>45.0</v>
      </c>
      <c r="I395" s="3">
        <v>44158.461207106484</v>
      </c>
      <c r="J395" s="1">
        <v>0.913503324279084</v>
      </c>
      <c r="K395" s="1" t="s">
        <v>24</v>
      </c>
      <c r="L395" s="1" t="s">
        <v>747</v>
      </c>
      <c r="M395" s="3">
        <v>44158.48492859954</v>
      </c>
    </row>
    <row r="396">
      <c r="A396" s="1">
        <v>394.0</v>
      </c>
      <c r="B396" s="1" t="s">
        <v>1498</v>
      </c>
      <c r="C396" s="1" t="s">
        <v>1499</v>
      </c>
      <c r="D396" s="1" t="s">
        <v>1500</v>
      </c>
      <c r="E396" s="1" t="s">
        <v>1501</v>
      </c>
      <c r="F396" s="1" t="s">
        <v>1502</v>
      </c>
      <c r="G396" s="1" t="s">
        <v>39</v>
      </c>
      <c r="H396" s="1">
        <v>45.0</v>
      </c>
      <c r="I396" s="3">
        <v>43554.291666666664</v>
      </c>
      <c r="J396" s="1">
        <v>2.99321524696085</v>
      </c>
      <c r="K396" s="1" t="s">
        <v>24</v>
      </c>
      <c r="M396" s="3">
        <v>43554.35479283565</v>
      </c>
    </row>
    <row r="397">
      <c r="A397" s="1">
        <v>395.0</v>
      </c>
      <c r="B397" s="1" t="s">
        <v>303</v>
      </c>
      <c r="C397" s="1" t="s">
        <v>1503</v>
      </c>
      <c r="D397" s="1" t="s">
        <v>305</v>
      </c>
      <c r="E397" s="1" t="s">
        <v>306</v>
      </c>
      <c r="F397" s="1" t="s">
        <v>307</v>
      </c>
      <c r="G397" s="1" t="s">
        <v>17</v>
      </c>
      <c r="H397" s="1">
        <v>45.0</v>
      </c>
      <c r="I397" s="3">
        <v>44037.416666666664</v>
      </c>
      <c r="J397" s="1">
        <v>1.25737181899557</v>
      </c>
      <c r="K397" s="1" t="s">
        <v>24</v>
      </c>
      <c r="M397" s="3">
        <v>44037.44089945602</v>
      </c>
    </row>
    <row r="398">
      <c r="A398" s="1">
        <v>396.0</v>
      </c>
      <c r="B398" s="1" t="s">
        <v>1504</v>
      </c>
      <c r="C398" s="1" t="s">
        <v>1505</v>
      </c>
      <c r="D398" s="1" t="s">
        <v>1506</v>
      </c>
      <c r="E398" s="1" t="s">
        <v>1507</v>
      </c>
      <c r="F398" s="1" t="s">
        <v>1508</v>
      </c>
      <c r="G398" s="1" t="s">
        <v>17</v>
      </c>
      <c r="H398" s="1">
        <v>45.0</v>
      </c>
      <c r="I398" s="3">
        <v>43990.270833333336</v>
      </c>
      <c r="J398" s="1">
        <v>1.19005258255056</v>
      </c>
      <c r="K398" s="1" t="s">
        <v>166</v>
      </c>
      <c r="L398" s="1" t="s">
        <v>167</v>
      </c>
      <c r="M398" s="3">
        <v>43990.31830680556</v>
      </c>
    </row>
    <row r="399">
      <c r="A399" s="1">
        <v>397.0</v>
      </c>
      <c r="B399" s="1" t="s">
        <v>141</v>
      </c>
      <c r="C399" s="1" t="s">
        <v>1509</v>
      </c>
      <c r="D399" s="1" t="s">
        <v>121</v>
      </c>
      <c r="E399" s="1" t="s">
        <v>1510</v>
      </c>
      <c r="F399" s="1" t="s">
        <v>175</v>
      </c>
      <c r="G399" s="1" t="s">
        <v>89</v>
      </c>
      <c r="H399" s="1">
        <v>45.0</v>
      </c>
      <c r="I399" s="3">
        <v>44057.72222222222</v>
      </c>
      <c r="J399" s="1">
        <v>2.17050236957703</v>
      </c>
      <c r="K399" s="1" t="s">
        <v>46</v>
      </c>
      <c r="M399" s="3">
        <v>44057.733204108794</v>
      </c>
    </row>
    <row r="400">
      <c r="A400" s="1">
        <v>398.0</v>
      </c>
      <c r="B400" s="1" t="s">
        <v>485</v>
      </c>
      <c r="C400" s="1" t="s">
        <v>1511</v>
      </c>
      <c r="D400" s="1" t="s">
        <v>1418</v>
      </c>
      <c r="E400" s="1" t="s">
        <v>1512</v>
      </c>
      <c r="F400" s="1" t="s">
        <v>489</v>
      </c>
      <c r="G400" s="1" t="s">
        <v>17</v>
      </c>
      <c r="H400" s="1">
        <v>45.0</v>
      </c>
      <c r="I400" s="3">
        <v>44034.666666666664</v>
      </c>
      <c r="J400" s="1">
        <v>0.0</v>
      </c>
      <c r="K400" s="1" t="s">
        <v>166</v>
      </c>
      <c r="M400" s="3">
        <v>44034.47330730324</v>
      </c>
    </row>
    <row r="401">
      <c r="A401" s="1">
        <v>399.0</v>
      </c>
      <c r="B401" s="1" t="s">
        <v>1311</v>
      </c>
      <c r="C401" s="1" t="s">
        <v>1513</v>
      </c>
      <c r="D401" s="1" t="s">
        <v>1514</v>
      </c>
      <c r="E401" s="1" t="s">
        <v>1515</v>
      </c>
      <c r="F401" s="1" t="s">
        <v>1314</v>
      </c>
      <c r="G401" s="1" t="s">
        <v>89</v>
      </c>
      <c r="H401" s="1">
        <v>45.0</v>
      </c>
      <c r="I401" s="3">
        <v>44133.62091885417</v>
      </c>
      <c r="J401" s="1">
        <v>1.53466820624779</v>
      </c>
      <c r="K401" s="1" t="s">
        <v>24</v>
      </c>
      <c r="L401" s="1" t="s">
        <v>741</v>
      </c>
      <c r="M401" s="3">
        <v>44133.64511773148</v>
      </c>
    </row>
    <row r="402">
      <c r="A402" s="1">
        <v>400.0</v>
      </c>
      <c r="B402" s="1" t="s">
        <v>1516</v>
      </c>
      <c r="C402" s="1" t="s">
        <v>1517</v>
      </c>
      <c r="D402" s="1" t="s">
        <v>211</v>
      </c>
      <c r="E402" s="1" t="s">
        <v>1518</v>
      </c>
      <c r="F402" s="1" t="s">
        <v>1519</v>
      </c>
      <c r="G402" s="1" t="s">
        <v>17</v>
      </c>
      <c r="H402" s="1">
        <v>45.0</v>
      </c>
      <c r="I402" s="3">
        <v>44166.625</v>
      </c>
      <c r="J402" s="1">
        <v>4.2190498777796</v>
      </c>
      <c r="K402" s="1" t="s">
        <v>689</v>
      </c>
      <c r="M402" s="3">
        <v>44166.66730980324</v>
      </c>
    </row>
    <row r="403">
      <c r="A403" s="1">
        <v>401.0</v>
      </c>
      <c r="B403" s="1" t="s">
        <v>84</v>
      </c>
      <c r="C403" s="1" t="s">
        <v>1520</v>
      </c>
      <c r="D403" s="1" t="s">
        <v>1521</v>
      </c>
      <c r="E403" s="1" t="s">
        <v>1522</v>
      </c>
      <c r="F403" s="1" t="s">
        <v>88</v>
      </c>
      <c r="G403" s="1" t="s">
        <v>89</v>
      </c>
      <c r="H403" s="1">
        <v>45.0</v>
      </c>
      <c r="I403" s="3">
        <v>44060.670570891205</v>
      </c>
      <c r="J403" s="1">
        <v>2.22074232160555</v>
      </c>
      <c r="K403" s="1" t="s">
        <v>83</v>
      </c>
      <c r="L403" s="1" t="s">
        <v>90</v>
      </c>
      <c r="M403" s="3">
        <v>44060.681634583336</v>
      </c>
    </row>
    <row r="404">
      <c r="A404" s="1">
        <v>402.0</v>
      </c>
      <c r="B404" s="1" t="s">
        <v>1315</v>
      </c>
      <c r="C404" s="1" t="s">
        <v>1523</v>
      </c>
      <c r="D404" s="1" t="s">
        <v>411</v>
      </c>
      <c r="E404" s="1" t="s">
        <v>1524</v>
      </c>
      <c r="F404" s="1" t="s">
        <v>1319</v>
      </c>
      <c r="G404" s="1" t="s">
        <v>17</v>
      </c>
      <c r="H404" s="1">
        <v>45.0</v>
      </c>
      <c r="I404" s="3">
        <v>44049.25</v>
      </c>
      <c r="J404" s="1">
        <v>0.692158047556909</v>
      </c>
      <c r="K404" s="1" t="s">
        <v>18</v>
      </c>
      <c r="M404" s="3">
        <v>44049.38776597222</v>
      </c>
    </row>
    <row r="405">
      <c r="A405" s="1">
        <v>403.0</v>
      </c>
      <c r="B405" s="1" t="s">
        <v>485</v>
      </c>
      <c r="C405" s="1" t="s">
        <v>1525</v>
      </c>
      <c r="D405" s="1" t="s">
        <v>1014</v>
      </c>
      <c r="E405" s="1" t="s">
        <v>1526</v>
      </c>
      <c r="F405" s="1" t="s">
        <v>489</v>
      </c>
      <c r="G405" s="1" t="s">
        <v>17</v>
      </c>
      <c r="H405" s="1">
        <v>45.0</v>
      </c>
      <c r="I405" s="3">
        <v>43773.666666666664</v>
      </c>
      <c r="J405" s="1">
        <v>1.9376124136134</v>
      </c>
      <c r="K405" s="1" t="s">
        <v>166</v>
      </c>
      <c r="M405" s="3">
        <v>43773.70665857639</v>
      </c>
    </row>
    <row r="406">
      <c r="A406" s="1">
        <v>404.0</v>
      </c>
      <c r="B406" s="1" t="s">
        <v>953</v>
      </c>
      <c r="C406" s="1" t="s">
        <v>1527</v>
      </c>
      <c r="D406" s="1" t="s">
        <v>121</v>
      </c>
      <c r="E406" s="1" t="s">
        <v>1528</v>
      </c>
      <c r="F406" s="1" t="s">
        <v>1040</v>
      </c>
      <c r="G406" s="1" t="s">
        <v>17</v>
      </c>
      <c r="H406" s="1">
        <v>45.0</v>
      </c>
      <c r="I406" s="3">
        <v>44035.166666666664</v>
      </c>
      <c r="J406" s="1">
        <v>2.11396601229469</v>
      </c>
      <c r="K406" s="1" t="s">
        <v>18</v>
      </c>
      <c r="M406" s="3">
        <v>44035.19898138889</v>
      </c>
    </row>
    <row r="407">
      <c r="A407" s="1">
        <v>405.0</v>
      </c>
      <c r="B407" s="1" t="s">
        <v>1529</v>
      </c>
      <c r="C407" s="1" t="s">
        <v>1530</v>
      </c>
      <c r="D407" s="1" t="s">
        <v>1531</v>
      </c>
      <c r="E407" s="1" t="s">
        <v>1532</v>
      </c>
      <c r="F407" s="1" t="s">
        <v>1533</v>
      </c>
      <c r="G407" s="1" t="s">
        <v>35</v>
      </c>
      <c r="H407" s="1">
        <v>45.0</v>
      </c>
      <c r="I407" s="3">
        <v>43600.375</v>
      </c>
      <c r="J407" s="1">
        <v>0.935437354202147</v>
      </c>
      <c r="K407" s="1" t="s">
        <v>18</v>
      </c>
      <c r="M407" s="3">
        <v>43600.4947709375</v>
      </c>
    </row>
    <row r="408">
      <c r="A408" s="1">
        <v>406.0</v>
      </c>
      <c r="B408" s="1" t="s">
        <v>196</v>
      </c>
      <c r="C408" s="1" t="s">
        <v>1534</v>
      </c>
      <c r="D408" s="1" t="s">
        <v>198</v>
      </c>
      <c r="E408" s="1" t="s">
        <v>1535</v>
      </c>
      <c r="F408" s="1" t="s">
        <v>200</v>
      </c>
      <c r="G408" s="1" t="s">
        <v>17</v>
      </c>
      <c r="H408" s="1">
        <v>45.0</v>
      </c>
      <c r="I408" s="3">
        <v>44214.541666666664</v>
      </c>
      <c r="J408" s="1">
        <v>2.77076142367156</v>
      </c>
      <c r="K408" s="1" t="s">
        <v>24</v>
      </c>
      <c r="M408" s="3">
        <v>44214.57664305555</v>
      </c>
    </row>
    <row r="409">
      <c r="A409" s="1">
        <v>407.0</v>
      </c>
      <c r="B409" s="1" t="s">
        <v>229</v>
      </c>
      <c r="C409" s="1" t="s">
        <v>1536</v>
      </c>
      <c r="D409" s="1" t="s">
        <v>75</v>
      </c>
      <c r="E409" s="1" t="s">
        <v>1537</v>
      </c>
      <c r="F409" s="1" t="s">
        <v>232</v>
      </c>
      <c r="G409" s="1" t="s">
        <v>35</v>
      </c>
      <c r="H409" s="1">
        <v>45.0</v>
      </c>
      <c r="I409" s="3">
        <v>43515.166666666664</v>
      </c>
      <c r="J409" s="1">
        <v>1.00445334714115</v>
      </c>
      <c r="K409" s="1" t="s">
        <v>24</v>
      </c>
      <c r="M409" s="3">
        <v>43515.20462520833</v>
      </c>
    </row>
    <row r="410">
      <c r="A410" s="1">
        <v>408.0</v>
      </c>
      <c r="B410" s="1" t="s">
        <v>1538</v>
      </c>
      <c r="C410" s="1" t="s">
        <v>1539</v>
      </c>
      <c r="D410" s="1" t="s">
        <v>1540</v>
      </c>
      <c r="E410" s="1" t="s">
        <v>1541</v>
      </c>
      <c r="F410" s="1" t="s">
        <v>1542</v>
      </c>
      <c r="G410" s="1" t="s">
        <v>17</v>
      </c>
      <c r="H410" s="1">
        <v>45.0</v>
      </c>
      <c r="I410" s="3">
        <v>43906.1875</v>
      </c>
      <c r="J410" s="1">
        <v>0.241886933966609</v>
      </c>
      <c r="K410" s="1" t="s">
        <v>62</v>
      </c>
      <c r="M410" s="3">
        <v>43906.22257846065</v>
      </c>
    </row>
    <row r="411">
      <c r="A411" s="1">
        <v>409.0</v>
      </c>
      <c r="B411" s="1" t="s">
        <v>1543</v>
      </c>
      <c r="C411" s="1" t="s">
        <v>1544</v>
      </c>
      <c r="D411" s="1" t="s">
        <v>1036</v>
      </c>
      <c r="E411" s="1" t="s">
        <v>1545</v>
      </c>
      <c r="F411" s="1" t="s">
        <v>1546</v>
      </c>
      <c r="G411" s="1" t="s">
        <v>17</v>
      </c>
      <c r="H411" s="1">
        <v>45.0</v>
      </c>
      <c r="I411" s="3">
        <v>44253.333333333336</v>
      </c>
      <c r="J411" s="1">
        <v>1.51995810047287</v>
      </c>
      <c r="K411" s="1" t="s">
        <v>601</v>
      </c>
      <c r="L411" s="1" t="s">
        <v>1547</v>
      </c>
      <c r="M411" s="3">
        <v>44253.372561805554</v>
      </c>
    </row>
    <row r="412">
      <c r="A412" s="1">
        <v>410.0</v>
      </c>
      <c r="B412" s="1" t="s">
        <v>84</v>
      </c>
      <c r="C412" s="1" t="s">
        <v>1548</v>
      </c>
      <c r="D412" s="1" t="s">
        <v>1549</v>
      </c>
      <c r="E412" s="1" t="s">
        <v>1550</v>
      </c>
      <c r="F412" s="1" t="s">
        <v>88</v>
      </c>
      <c r="G412" s="1" t="s">
        <v>17</v>
      </c>
      <c r="H412" s="1">
        <v>45.0</v>
      </c>
      <c r="I412" s="3">
        <v>43915.208333333336</v>
      </c>
      <c r="J412" s="1">
        <v>1.38661951361092</v>
      </c>
      <c r="K412" s="1" t="s">
        <v>83</v>
      </c>
      <c r="M412" s="3">
        <v>43915.24263207176</v>
      </c>
    </row>
    <row r="413">
      <c r="A413" s="1">
        <v>411.0</v>
      </c>
      <c r="B413" s="1" t="s">
        <v>1551</v>
      </c>
      <c r="C413" s="1" t="s">
        <v>1552</v>
      </c>
      <c r="D413" s="1" t="s">
        <v>1553</v>
      </c>
      <c r="E413" s="1" t="s">
        <v>1554</v>
      </c>
      <c r="F413" s="1" t="s">
        <v>1555</v>
      </c>
      <c r="G413" s="1" t="s">
        <v>39</v>
      </c>
      <c r="H413" s="1">
        <v>45.0</v>
      </c>
      <c r="I413" s="3">
        <v>44163.645833333336</v>
      </c>
      <c r="J413" s="1">
        <v>0.740321366813636</v>
      </c>
      <c r="K413" s="1" t="s">
        <v>218</v>
      </c>
      <c r="L413" s="1" t="s">
        <v>1556</v>
      </c>
      <c r="M413" s="3">
        <v>44163.67501361111</v>
      </c>
    </row>
    <row r="414">
      <c r="A414" s="1">
        <v>412.0</v>
      </c>
      <c r="B414" s="1" t="s">
        <v>1090</v>
      </c>
      <c r="C414" s="1" t="s">
        <v>1557</v>
      </c>
      <c r="D414" s="1" t="s">
        <v>1558</v>
      </c>
      <c r="E414" s="1" t="s">
        <v>1559</v>
      </c>
      <c r="F414" s="1" t="s">
        <v>1094</v>
      </c>
      <c r="G414" s="1" t="s">
        <v>17</v>
      </c>
      <c r="H414" s="1">
        <v>45.0</v>
      </c>
      <c r="I414" s="3">
        <v>44239.208333333336</v>
      </c>
      <c r="J414" s="1">
        <v>2.31788050276455</v>
      </c>
      <c r="K414" s="1" t="s">
        <v>166</v>
      </c>
      <c r="L414" s="1" t="s">
        <v>167</v>
      </c>
      <c r="M414" s="3">
        <v>44239.34429179398</v>
      </c>
    </row>
    <row r="415">
      <c r="A415" s="1">
        <v>413.0</v>
      </c>
      <c r="B415" s="1" t="s">
        <v>1560</v>
      </c>
      <c r="C415" s="1" t="s">
        <v>1561</v>
      </c>
      <c r="D415" s="1" t="s">
        <v>1562</v>
      </c>
      <c r="E415" s="1" t="s">
        <v>1563</v>
      </c>
      <c r="F415" s="1" t="s">
        <v>1564</v>
      </c>
      <c r="G415" s="1" t="s">
        <v>89</v>
      </c>
      <c r="H415" s="1">
        <v>45.0</v>
      </c>
      <c r="I415" s="3">
        <v>44237.608701875</v>
      </c>
      <c r="J415" s="1">
        <v>2.78756692416561</v>
      </c>
      <c r="K415" s="1" t="s">
        <v>1376</v>
      </c>
      <c r="L415" s="1" t="s">
        <v>1565</v>
      </c>
      <c r="M415" s="3">
        <v>44237.61820491898</v>
      </c>
    </row>
    <row r="416">
      <c r="A416" s="1">
        <v>414.0</v>
      </c>
      <c r="B416" s="1" t="s">
        <v>425</v>
      </c>
      <c r="C416" s="1" t="s">
        <v>1566</v>
      </c>
      <c r="D416" s="1" t="s">
        <v>21</v>
      </c>
      <c r="E416" s="1" t="s">
        <v>1567</v>
      </c>
      <c r="F416" s="1" t="s">
        <v>428</v>
      </c>
      <c r="G416" s="1" t="s">
        <v>35</v>
      </c>
      <c r="H416" s="1">
        <v>45.0</v>
      </c>
      <c r="I416" s="3">
        <v>44251.25</v>
      </c>
      <c r="J416" s="1">
        <v>2.36758125475127</v>
      </c>
      <c r="K416" s="1" t="s">
        <v>24</v>
      </c>
      <c r="M416" s="3">
        <v>44251.29062663195</v>
      </c>
    </row>
    <row r="417">
      <c r="A417" s="1">
        <v>415.0</v>
      </c>
      <c r="B417" s="1" t="s">
        <v>354</v>
      </c>
      <c r="C417" s="1" t="s">
        <v>1568</v>
      </c>
      <c r="D417" s="1" t="s">
        <v>1036</v>
      </c>
      <c r="E417" s="1" t="s">
        <v>1569</v>
      </c>
      <c r="F417" s="1" t="s">
        <v>358</v>
      </c>
      <c r="G417" s="1" t="s">
        <v>35</v>
      </c>
      <c r="H417" s="1">
        <v>45.0</v>
      </c>
      <c r="I417" s="3">
        <v>44118.645833333336</v>
      </c>
      <c r="J417" s="1">
        <v>1.63266457575864</v>
      </c>
      <c r="K417" s="1" t="s">
        <v>24</v>
      </c>
      <c r="M417" s="3">
        <v>44118.680989016204</v>
      </c>
    </row>
    <row r="418">
      <c r="A418" s="1">
        <v>416.0</v>
      </c>
      <c r="B418" s="1" t="s">
        <v>256</v>
      </c>
      <c r="C418" s="1" t="s">
        <v>1570</v>
      </c>
      <c r="D418" s="1" t="s">
        <v>1053</v>
      </c>
      <c r="E418" s="1" t="s">
        <v>1571</v>
      </c>
      <c r="F418" s="1" t="s">
        <v>260</v>
      </c>
      <c r="G418" s="1" t="s">
        <v>39</v>
      </c>
      <c r="H418" s="1">
        <v>45.0</v>
      </c>
      <c r="I418" s="3">
        <v>43729.375</v>
      </c>
      <c r="J418" s="1">
        <v>1.03067400097435</v>
      </c>
      <c r="K418" s="1" t="s">
        <v>218</v>
      </c>
      <c r="M418" s="3">
        <v>43729.40530356482</v>
      </c>
    </row>
    <row r="419">
      <c r="A419" s="1">
        <v>417.0</v>
      </c>
      <c r="B419" s="1" t="s">
        <v>1012</v>
      </c>
      <c r="C419" s="1" t="s">
        <v>1572</v>
      </c>
      <c r="D419" s="1" t="s">
        <v>1014</v>
      </c>
      <c r="E419" s="1" t="s">
        <v>1573</v>
      </c>
      <c r="F419" s="1" t="s">
        <v>1016</v>
      </c>
      <c r="G419" s="1" t="s">
        <v>17</v>
      </c>
      <c r="H419" s="1">
        <v>45.0</v>
      </c>
      <c r="I419" s="3">
        <v>43896.541666666664</v>
      </c>
      <c r="J419" s="1">
        <v>0.615621303296623</v>
      </c>
      <c r="K419" s="1" t="s">
        <v>166</v>
      </c>
      <c r="M419" s="3">
        <v>43896.56529706019</v>
      </c>
    </row>
    <row r="420">
      <c r="A420" s="1">
        <v>418.0</v>
      </c>
      <c r="B420" s="1" t="s">
        <v>824</v>
      </c>
      <c r="C420" s="1" t="s">
        <v>1574</v>
      </c>
      <c r="D420" s="1" t="s">
        <v>326</v>
      </c>
      <c r="E420" s="1" t="s">
        <v>1575</v>
      </c>
      <c r="F420" s="1" t="s">
        <v>827</v>
      </c>
      <c r="G420" s="1" t="s">
        <v>89</v>
      </c>
      <c r="H420" s="1">
        <v>45.0</v>
      </c>
      <c r="I420" s="3">
        <v>43980.34375</v>
      </c>
      <c r="J420" s="1">
        <v>1.91696083619817</v>
      </c>
      <c r="K420" s="1" t="s">
        <v>24</v>
      </c>
      <c r="M420" s="3">
        <v>43980.36956331018</v>
      </c>
    </row>
    <row r="421">
      <c r="A421" s="1">
        <v>419.0</v>
      </c>
      <c r="B421" s="1" t="s">
        <v>1576</v>
      </c>
      <c r="C421" s="1" t="s">
        <v>1577</v>
      </c>
      <c r="D421" s="1" t="s">
        <v>1578</v>
      </c>
      <c r="E421" s="1" t="s">
        <v>1579</v>
      </c>
      <c r="F421" s="1" t="s">
        <v>1580</v>
      </c>
      <c r="G421" s="1" t="s">
        <v>89</v>
      </c>
      <c r="H421" s="1">
        <v>45.0</v>
      </c>
      <c r="I421" s="3">
        <v>43861.34948081018</v>
      </c>
      <c r="J421" s="1">
        <v>0.887760746547482</v>
      </c>
      <c r="K421" s="1" t="s">
        <v>1194</v>
      </c>
      <c r="M421" s="3">
        <v>43861.36427359954</v>
      </c>
    </row>
    <row r="422">
      <c r="A422" s="1">
        <v>420.0</v>
      </c>
      <c r="B422" s="1" t="s">
        <v>168</v>
      </c>
      <c r="C422" s="1" t="s">
        <v>1581</v>
      </c>
      <c r="D422" s="1" t="s">
        <v>163</v>
      </c>
      <c r="E422" s="1" t="s">
        <v>1582</v>
      </c>
      <c r="F422" s="1" t="s">
        <v>171</v>
      </c>
      <c r="G422" s="1" t="s">
        <v>17</v>
      </c>
      <c r="H422" s="1">
        <v>45.0</v>
      </c>
      <c r="I422" s="3">
        <v>43807.208333333336</v>
      </c>
      <c r="J422" s="1">
        <v>3.8197138627383</v>
      </c>
      <c r="K422" s="1" t="s">
        <v>166</v>
      </c>
      <c r="M422" s="3">
        <v>43807.30736983796</v>
      </c>
    </row>
    <row r="423">
      <c r="A423" s="1">
        <v>421.0</v>
      </c>
      <c r="B423" s="1" t="s">
        <v>1583</v>
      </c>
      <c r="C423" s="1" t="s">
        <v>1584</v>
      </c>
      <c r="D423" s="1" t="s">
        <v>275</v>
      </c>
      <c r="E423" s="1" t="s">
        <v>1585</v>
      </c>
      <c r="F423" s="1" t="s">
        <v>1586</v>
      </c>
      <c r="G423" s="1" t="s">
        <v>17</v>
      </c>
      <c r="H423" s="1">
        <v>45.0</v>
      </c>
      <c r="I423" s="3">
        <v>44132.729166666664</v>
      </c>
      <c r="J423" s="1">
        <v>1.73296615446737</v>
      </c>
      <c r="K423" s="1" t="s">
        <v>24</v>
      </c>
      <c r="L423" s="1" t="s">
        <v>188</v>
      </c>
      <c r="M423" s="3">
        <v>44132.76569703704</v>
      </c>
    </row>
    <row r="424">
      <c r="A424" s="1">
        <v>422.0</v>
      </c>
      <c r="B424" s="1" t="s">
        <v>184</v>
      </c>
      <c r="C424" s="1" t="s">
        <v>1587</v>
      </c>
      <c r="D424" s="1" t="s">
        <v>148</v>
      </c>
      <c r="E424" s="1" t="s">
        <v>1588</v>
      </c>
      <c r="F424" s="1" t="s">
        <v>187</v>
      </c>
      <c r="G424" s="1" t="s">
        <v>17</v>
      </c>
      <c r="H424" s="1">
        <v>45.0</v>
      </c>
      <c r="I424" s="3">
        <v>43948.40625</v>
      </c>
      <c r="J424" s="1">
        <v>1.90694813054954</v>
      </c>
      <c r="K424" s="1" t="s">
        <v>24</v>
      </c>
      <c r="M424" s="3">
        <v>43948.44681763889</v>
      </c>
    </row>
    <row r="425">
      <c r="A425" s="1">
        <v>423.0</v>
      </c>
      <c r="B425" s="1" t="s">
        <v>324</v>
      </c>
      <c r="C425" s="1" t="s">
        <v>1589</v>
      </c>
      <c r="D425" s="1" t="s">
        <v>326</v>
      </c>
      <c r="E425" s="1" t="s">
        <v>1590</v>
      </c>
      <c r="F425" s="1" t="s">
        <v>328</v>
      </c>
      <c r="G425" s="1" t="s">
        <v>17</v>
      </c>
      <c r="H425" s="1">
        <v>45.0</v>
      </c>
      <c r="I425" s="3">
        <v>43922.4375</v>
      </c>
      <c r="J425" s="1">
        <v>1.89413624767864</v>
      </c>
      <c r="K425" s="1" t="s">
        <v>24</v>
      </c>
      <c r="M425" s="3">
        <v>43922.462574791665</v>
      </c>
    </row>
    <row r="426">
      <c r="A426" s="1">
        <v>424.0</v>
      </c>
      <c r="B426" s="1" t="s">
        <v>742</v>
      </c>
      <c r="C426" s="1" t="s">
        <v>1591</v>
      </c>
      <c r="D426" s="1" t="s">
        <v>1592</v>
      </c>
      <c r="E426" s="1" t="s">
        <v>1593</v>
      </c>
      <c r="F426" s="1" t="s">
        <v>746</v>
      </c>
      <c r="G426" s="1" t="s">
        <v>89</v>
      </c>
      <c r="H426" s="1">
        <v>45.0</v>
      </c>
      <c r="I426" s="3">
        <v>44168.45027376158</v>
      </c>
      <c r="J426" s="1">
        <v>0.830817117075765</v>
      </c>
      <c r="K426" s="1" t="s">
        <v>24</v>
      </c>
      <c r="L426" s="1" t="s">
        <v>747</v>
      </c>
      <c r="M426" s="3">
        <v>44168.4849503125</v>
      </c>
    </row>
    <row r="427">
      <c r="A427" s="1">
        <v>425.0</v>
      </c>
      <c r="B427" s="1" t="s">
        <v>73</v>
      </c>
      <c r="C427" s="1" t="s">
        <v>1594</v>
      </c>
      <c r="D427" s="1" t="s">
        <v>1595</v>
      </c>
      <c r="E427" s="1" t="s">
        <v>1596</v>
      </c>
      <c r="F427" s="1" t="s">
        <v>77</v>
      </c>
      <c r="G427" s="1" t="s">
        <v>35</v>
      </c>
      <c r="H427" s="1">
        <v>45.0</v>
      </c>
      <c r="I427" s="3">
        <v>43474.291666666664</v>
      </c>
      <c r="J427" s="1">
        <v>0.0860117439062705</v>
      </c>
      <c r="K427" s="1" t="s">
        <v>24</v>
      </c>
      <c r="M427" s="3">
        <v>43473.693415497684</v>
      </c>
    </row>
    <row r="428">
      <c r="A428" s="1">
        <v>426.0</v>
      </c>
      <c r="B428" s="1" t="s">
        <v>130</v>
      </c>
      <c r="C428" s="1" t="s">
        <v>1597</v>
      </c>
      <c r="D428" s="1" t="s">
        <v>132</v>
      </c>
      <c r="E428" s="1" t="s">
        <v>1598</v>
      </c>
      <c r="F428" s="1" t="s">
        <v>134</v>
      </c>
      <c r="G428" s="1" t="s">
        <v>17</v>
      </c>
      <c r="H428" s="1">
        <v>45.0</v>
      </c>
      <c r="I428" s="3">
        <v>44148.583333333336</v>
      </c>
      <c r="J428" s="1">
        <v>1.47035600254833</v>
      </c>
      <c r="K428" s="1" t="s">
        <v>24</v>
      </c>
      <c r="L428" s="1" t="s">
        <v>135</v>
      </c>
      <c r="M428" s="3">
        <v>44148.63456075232</v>
      </c>
    </row>
    <row r="429">
      <c r="A429" s="1">
        <v>427.0</v>
      </c>
      <c r="B429" s="1" t="s">
        <v>1599</v>
      </c>
      <c r="C429" s="1" t="s">
        <v>1600</v>
      </c>
      <c r="D429" s="1" t="s">
        <v>1601</v>
      </c>
      <c r="E429" s="1" t="s">
        <v>1602</v>
      </c>
      <c r="F429" s="1" t="s">
        <v>1603</v>
      </c>
      <c r="G429" s="1" t="s">
        <v>17</v>
      </c>
      <c r="H429" s="1">
        <v>45.0</v>
      </c>
      <c r="I429" s="3">
        <v>44099.625</v>
      </c>
      <c r="J429" s="1">
        <v>3.66510705408258</v>
      </c>
      <c r="K429" s="1" t="s">
        <v>62</v>
      </c>
      <c r="M429" s="3">
        <v>44099.69476834491</v>
      </c>
    </row>
    <row r="430">
      <c r="A430" s="1">
        <v>428.0</v>
      </c>
      <c r="B430" s="1" t="s">
        <v>1604</v>
      </c>
      <c r="C430" s="1" t="s">
        <v>1605</v>
      </c>
      <c r="D430" s="1" t="s">
        <v>1606</v>
      </c>
      <c r="E430" s="1" t="s">
        <v>1607</v>
      </c>
      <c r="F430" s="1" t="s">
        <v>1608</v>
      </c>
      <c r="G430" s="1" t="s">
        <v>39</v>
      </c>
      <c r="H430" s="1">
        <v>45.0</v>
      </c>
      <c r="I430" s="3">
        <v>43815.458333333336</v>
      </c>
      <c r="J430" s="1">
        <v>2.40253938802141</v>
      </c>
      <c r="K430" s="1" t="s">
        <v>18</v>
      </c>
      <c r="M430" s="3">
        <v>43815.48919574074</v>
      </c>
    </row>
    <row r="431">
      <c r="A431" s="1">
        <v>429.0</v>
      </c>
      <c r="B431" s="1" t="s">
        <v>1609</v>
      </c>
      <c r="C431" s="1" t="s">
        <v>1610</v>
      </c>
      <c r="D431" s="1" t="s">
        <v>1611</v>
      </c>
      <c r="E431" s="1" t="s">
        <v>1612</v>
      </c>
      <c r="F431" s="1" t="s">
        <v>1613</v>
      </c>
      <c r="G431" s="1" t="s">
        <v>89</v>
      </c>
      <c r="H431" s="1">
        <v>45.0</v>
      </c>
      <c r="I431" s="3">
        <v>44147.66156059028</v>
      </c>
      <c r="J431" s="1">
        <v>1.05291228144273</v>
      </c>
      <c r="K431" s="1" t="s">
        <v>56</v>
      </c>
      <c r="L431" s="1" t="s">
        <v>1614</v>
      </c>
      <c r="M431" s="3">
        <v>44147.695762268515</v>
      </c>
    </row>
    <row r="432">
      <c r="A432" s="1">
        <v>430.0</v>
      </c>
      <c r="B432" s="1" t="s">
        <v>229</v>
      </c>
      <c r="C432" s="1" t="s">
        <v>1615</v>
      </c>
      <c r="D432" s="1" t="s">
        <v>116</v>
      </c>
      <c r="E432" s="1" t="s">
        <v>231</v>
      </c>
      <c r="F432" s="1" t="s">
        <v>232</v>
      </c>
      <c r="G432" s="1" t="s">
        <v>35</v>
      </c>
      <c r="H432" s="1">
        <v>45.0</v>
      </c>
      <c r="I432" s="3">
        <v>43762.166666666664</v>
      </c>
      <c r="J432" s="1">
        <v>0.0</v>
      </c>
      <c r="K432" s="1" t="s">
        <v>24</v>
      </c>
      <c r="M432" s="3">
        <v>43762.25160636574</v>
      </c>
    </row>
    <row r="433">
      <c r="A433" s="1">
        <v>431.0</v>
      </c>
      <c r="B433" s="1" t="s">
        <v>1616</v>
      </c>
      <c r="C433" s="1" t="s">
        <v>1617</v>
      </c>
      <c r="D433" s="1" t="s">
        <v>1618</v>
      </c>
      <c r="E433" s="1" t="s">
        <v>1619</v>
      </c>
      <c r="F433" s="1" t="s">
        <v>1620</v>
      </c>
      <c r="G433" s="1" t="s">
        <v>35</v>
      </c>
      <c r="H433" s="1">
        <v>45.0</v>
      </c>
      <c r="I433" s="3">
        <v>43815.583333333336</v>
      </c>
      <c r="J433" s="1">
        <v>3.21330505347995</v>
      </c>
      <c r="K433" s="1" t="s">
        <v>24</v>
      </c>
      <c r="M433" s="3">
        <v>43815.6276962037</v>
      </c>
    </row>
    <row r="434">
      <c r="A434" s="1">
        <v>432.0</v>
      </c>
      <c r="B434" s="1" t="s">
        <v>319</v>
      </c>
      <c r="C434" s="1" t="s">
        <v>1621</v>
      </c>
      <c r="D434" s="1" t="s">
        <v>1622</v>
      </c>
      <c r="E434" s="1" t="s">
        <v>1623</v>
      </c>
      <c r="F434" s="1" t="s">
        <v>323</v>
      </c>
      <c r="G434" s="1" t="s">
        <v>39</v>
      </c>
      <c r="H434" s="1">
        <v>45.0</v>
      </c>
      <c r="I434" s="3">
        <v>43833.625</v>
      </c>
      <c r="J434" s="1">
        <v>1.30228978188506</v>
      </c>
      <c r="K434" s="1" t="s">
        <v>24</v>
      </c>
      <c r="M434" s="3">
        <v>43833.639782847225</v>
      </c>
    </row>
    <row r="435">
      <c r="A435" s="1">
        <v>433.0</v>
      </c>
      <c r="B435" s="1" t="s">
        <v>512</v>
      </c>
      <c r="C435" s="1" t="s">
        <v>1624</v>
      </c>
      <c r="D435" s="1" t="s">
        <v>514</v>
      </c>
      <c r="E435" s="1" t="s">
        <v>515</v>
      </c>
      <c r="F435" s="1" t="s">
        <v>516</v>
      </c>
      <c r="G435" s="1" t="s">
        <v>17</v>
      </c>
      <c r="H435" s="1">
        <v>45.0</v>
      </c>
      <c r="I435" s="3">
        <v>43899.708333333336</v>
      </c>
      <c r="J435" s="1">
        <v>1.0575644361468</v>
      </c>
      <c r="K435" s="1" t="s">
        <v>83</v>
      </c>
      <c r="M435" s="3">
        <v>43899.79669886574</v>
      </c>
    </row>
    <row r="436">
      <c r="A436" s="1">
        <v>434.0</v>
      </c>
      <c r="B436" s="1" t="s">
        <v>445</v>
      </c>
      <c r="C436" s="1" t="s">
        <v>1625</v>
      </c>
      <c r="D436" s="1" t="s">
        <v>32</v>
      </c>
      <c r="E436" s="1" t="s">
        <v>1626</v>
      </c>
      <c r="F436" s="1" t="s">
        <v>449</v>
      </c>
      <c r="G436" s="1" t="s">
        <v>17</v>
      </c>
      <c r="H436" s="1">
        <v>45.0</v>
      </c>
      <c r="I436" s="3">
        <v>43824.5</v>
      </c>
      <c r="J436" s="1">
        <v>0.0</v>
      </c>
      <c r="K436" s="1" t="s">
        <v>24</v>
      </c>
      <c r="M436" s="3">
        <v>43824.553486377314</v>
      </c>
    </row>
    <row r="437">
      <c r="A437" s="1">
        <v>435.0</v>
      </c>
      <c r="B437" s="1" t="s">
        <v>385</v>
      </c>
      <c r="C437" s="1" t="s">
        <v>1627</v>
      </c>
      <c r="D437" s="1" t="s">
        <v>116</v>
      </c>
      <c r="E437" s="1" t="s">
        <v>387</v>
      </c>
      <c r="F437" s="1" t="s">
        <v>388</v>
      </c>
      <c r="G437" s="1" t="s">
        <v>17</v>
      </c>
      <c r="H437" s="1">
        <v>45.0</v>
      </c>
      <c r="I437" s="3">
        <v>43886.25</v>
      </c>
      <c r="J437" s="1">
        <v>5.27077229744255</v>
      </c>
      <c r="K437" s="1" t="s">
        <v>24</v>
      </c>
      <c r="M437" s="3">
        <v>43886.2875909375</v>
      </c>
    </row>
    <row r="438">
      <c r="A438" s="1">
        <v>436.0</v>
      </c>
      <c r="B438" s="1" t="s">
        <v>97</v>
      </c>
      <c r="C438" s="1" t="s">
        <v>1628</v>
      </c>
      <c r="D438" s="1" t="s">
        <v>1096</v>
      </c>
      <c r="E438" s="1" t="s">
        <v>1629</v>
      </c>
      <c r="F438" s="1" t="s">
        <v>101</v>
      </c>
      <c r="G438" s="1" t="s">
        <v>89</v>
      </c>
      <c r="H438" s="1">
        <v>45.0</v>
      </c>
      <c r="I438" s="3">
        <v>44029.47642947917</v>
      </c>
      <c r="J438" s="1">
        <v>2.04826042992097</v>
      </c>
      <c r="K438" s="1" t="s">
        <v>24</v>
      </c>
      <c r="L438" s="1" t="s">
        <v>882</v>
      </c>
      <c r="M438" s="3">
        <v>44029.50820484954</v>
      </c>
    </row>
    <row r="439">
      <c r="A439" s="1">
        <v>437.0</v>
      </c>
      <c r="B439" s="1" t="s">
        <v>1202</v>
      </c>
      <c r="C439" s="1" t="s">
        <v>1630</v>
      </c>
      <c r="D439" s="1" t="s">
        <v>1631</v>
      </c>
      <c r="E439" s="1" t="s">
        <v>1632</v>
      </c>
      <c r="F439" s="1" t="s">
        <v>1206</v>
      </c>
      <c r="G439" s="1" t="s">
        <v>35</v>
      </c>
      <c r="H439" s="1">
        <v>45.0</v>
      </c>
      <c r="I439" s="3">
        <v>43650.291666666664</v>
      </c>
      <c r="J439" s="1">
        <v>0.0102775395333574</v>
      </c>
      <c r="K439" s="1" t="s">
        <v>24</v>
      </c>
      <c r="M439" s="3">
        <v>43650.36970369213</v>
      </c>
    </row>
    <row r="440">
      <c r="A440" s="1">
        <v>438.0</v>
      </c>
      <c r="B440" s="1" t="s">
        <v>319</v>
      </c>
      <c r="C440" s="1" t="s">
        <v>1633</v>
      </c>
      <c r="D440" s="1" t="s">
        <v>1634</v>
      </c>
      <c r="E440" s="1" t="s">
        <v>610</v>
      </c>
      <c r="F440" s="1" t="s">
        <v>323</v>
      </c>
      <c r="G440" s="1" t="s">
        <v>17</v>
      </c>
      <c r="H440" s="1">
        <v>45.0</v>
      </c>
      <c r="I440" s="3">
        <v>43802.458333333336</v>
      </c>
      <c r="J440" s="1">
        <v>3.92576752560826</v>
      </c>
      <c r="K440" s="1" t="s">
        <v>24</v>
      </c>
      <c r="M440" s="3">
        <v>43802.50034917824</v>
      </c>
    </row>
    <row r="441">
      <c r="A441" s="1">
        <v>439.0</v>
      </c>
      <c r="B441" s="1" t="s">
        <v>1635</v>
      </c>
      <c r="C441" s="1" t="s">
        <v>1636</v>
      </c>
      <c r="D441" s="1" t="s">
        <v>1637</v>
      </c>
      <c r="E441" s="1" t="s">
        <v>1638</v>
      </c>
      <c r="F441" s="1" t="s">
        <v>1639</v>
      </c>
      <c r="G441" s="1" t="s">
        <v>17</v>
      </c>
      <c r="H441" s="1">
        <v>45.0</v>
      </c>
      <c r="I441" s="3">
        <v>44140.708333333336</v>
      </c>
      <c r="J441" s="1">
        <v>0.0144082208900703</v>
      </c>
      <c r="K441" s="1" t="s">
        <v>46</v>
      </c>
      <c r="L441" s="1" t="s">
        <v>266</v>
      </c>
      <c r="M441" s="3">
        <v>44140.74473133102</v>
      </c>
    </row>
    <row r="442">
      <c r="A442" s="1">
        <v>440.0</v>
      </c>
      <c r="B442" s="1" t="s">
        <v>303</v>
      </c>
      <c r="C442" s="1" t="s">
        <v>1640</v>
      </c>
      <c r="D442" s="1" t="s">
        <v>305</v>
      </c>
      <c r="E442" s="1" t="s">
        <v>1641</v>
      </c>
      <c r="F442" s="1" t="s">
        <v>307</v>
      </c>
      <c r="G442" s="1" t="s">
        <v>17</v>
      </c>
      <c r="H442" s="1">
        <v>45.0</v>
      </c>
      <c r="I442" s="3">
        <v>44005.791666666664</v>
      </c>
      <c r="J442" s="1">
        <v>2.1064768997028</v>
      </c>
      <c r="K442" s="1" t="s">
        <v>24</v>
      </c>
      <c r="M442" s="3">
        <v>44005.82216855324</v>
      </c>
    </row>
    <row r="443">
      <c r="A443" s="1">
        <v>441.0</v>
      </c>
      <c r="B443" s="1" t="s">
        <v>30</v>
      </c>
      <c r="C443" s="1" t="s">
        <v>1642</v>
      </c>
      <c r="D443" s="1" t="s">
        <v>32</v>
      </c>
      <c r="E443" s="1" t="s">
        <v>1643</v>
      </c>
      <c r="F443" s="1" t="s">
        <v>34</v>
      </c>
      <c r="G443" s="1" t="s">
        <v>35</v>
      </c>
      <c r="H443" s="1">
        <v>45.0</v>
      </c>
      <c r="I443" s="3">
        <v>44203.458333333336</v>
      </c>
      <c r="J443" s="1">
        <v>0.144599275157766</v>
      </c>
      <c r="K443" s="1" t="s">
        <v>24</v>
      </c>
      <c r="M443" s="3">
        <v>44203.440590798615</v>
      </c>
    </row>
    <row r="444">
      <c r="A444" s="1">
        <v>442.0</v>
      </c>
      <c r="B444" s="1" t="s">
        <v>1644</v>
      </c>
      <c r="C444" s="1" t="s">
        <v>1645</v>
      </c>
      <c r="D444" s="1" t="s">
        <v>1250</v>
      </c>
      <c r="E444" s="1" t="s">
        <v>1646</v>
      </c>
      <c r="F444" s="1" t="s">
        <v>1647</v>
      </c>
      <c r="G444" s="1" t="s">
        <v>17</v>
      </c>
      <c r="H444" s="1">
        <v>45.0</v>
      </c>
      <c r="I444" s="3">
        <v>44135.791666666664</v>
      </c>
      <c r="J444" s="1">
        <v>0.910931850825768</v>
      </c>
      <c r="K444" s="1" t="s">
        <v>24</v>
      </c>
      <c r="L444" s="1" t="s">
        <v>741</v>
      </c>
      <c r="M444" s="3">
        <v>44135.892496458335</v>
      </c>
    </row>
    <row r="445">
      <c r="A445" s="1">
        <v>443.0</v>
      </c>
      <c r="B445" s="1" t="s">
        <v>30</v>
      </c>
      <c r="C445" s="1" t="s">
        <v>1648</v>
      </c>
      <c r="D445" s="1" t="s">
        <v>32</v>
      </c>
      <c r="E445" s="1" t="s">
        <v>1649</v>
      </c>
      <c r="F445" s="1" t="s">
        <v>34</v>
      </c>
      <c r="G445" s="1" t="s">
        <v>17</v>
      </c>
      <c r="H445" s="1">
        <v>45.0</v>
      </c>
      <c r="I445" s="3">
        <v>44060.375</v>
      </c>
      <c r="J445" s="1">
        <v>0.0393296787660682</v>
      </c>
      <c r="K445" s="1" t="s">
        <v>24</v>
      </c>
      <c r="M445" s="3">
        <v>44060.461150636576</v>
      </c>
    </row>
    <row r="446">
      <c r="A446" s="1">
        <v>444.0</v>
      </c>
      <c r="B446" s="1" t="s">
        <v>324</v>
      </c>
      <c r="C446" s="1" t="s">
        <v>1650</v>
      </c>
      <c r="D446" s="1" t="s">
        <v>326</v>
      </c>
      <c r="E446" s="1" t="s">
        <v>548</v>
      </c>
      <c r="F446" s="1" t="s">
        <v>328</v>
      </c>
      <c r="G446" s="1" t="s">
        <v>17</v>
      </c>
      <c r="H446" s="1">
        <v>45.0</v>
      </c>
      <c r="I446" s="3">
        <v>44209.625</v>
      </c>
      <c r="J446" s="1">
        <v>0.452190535278048</v>
      </c>
      <c r="K446" s="1" t="s">
        <v>24</v>
      </c>
      <c r="M446" s="3">
        <v>44209.622174027776</v>
      </c>
    </row>
    <row r="447">
      <c r="A447" s="1">
        <v>445.0</v>
      </c>
      <c r="B447" s="1" t="s">
        <v>1651</v>
      </c>
      <c r="C447" s="1" t="s">
        <v>1652</v>
      </c>
      <c r="D447" s="1" t="s">
        <v>1653</v>
      </c>
      <c r="E447" s="1" t="s">
        <v>1654</v>
      </c>
      <c r="F447" s="1" t="s">
        <v>1655</v>
      </c>
      <c r="G447" s="1" t="s">
        <v>39</v>
      </c>
      <c r="H447" s="1">
        <v>45.0</v>
      </c>
      <c r="I447" s="3">
        <v>43804.666666666664</v>
      </c>
      <c r="J447" s="1">
        <v>1.66601953959632</v>
      </c>
      <c r="K447" s="1" t="s">
        <v>24</v>
      </c>
      <c r="M447" s="3">
        <v>43804.697185150464</v>
      </c>
    </row>
    <row r="448">
      <c r="A448" s="1">
        <v>446.0</v>
      </c>
      <c r="B448" s="1" t="s">
        <v>12</v>
      </c>
      <c r="C448" s="1" t="s">
        <v>1656</v>
      </c>
      <c r="D448" s="1" t="s">
        <v>925</v>
      </c>
      <c r="E448" s="1" t="s">
        <v>1657</v>
      </c>
      <c r="F448" s="1" t="s">
        <v>16</v>
      </c>
      <c r="G448" s="1" t="s">
        <v>35</v>
      </c>
      <c r="H448" s="1">
        <v>45.0</v>
      </c>
      <c r="I448" s="3">
        <v>44147.291666666664</v>
      </c>
      <c r="J448" s="1">
        <v>1.88206333138677</v>
      </c>
      <c r="K448" s="1" t="s">
        <v>18</v>
      </c>
      <c r="M448" s="3">
        <v>44147.31880833333</v>
      </c>
    </row>
    <row r="449">
      <c r="A449" s="1">
        <v>447.0</v>
      </c>
      <c r="B449" s="1" t="s">
        <v>168</v>
      </c>
      <c r="C449" s="1" t="s">
        <v>1658</v>
      </c>
      <c r="D449" s="1" t="s">
        <v>163</v>
      </c>
      <c r="E449" s="1" t="s">
        <v>1582</v>
      </c>
      <c r="F449" s="1" t="s">
        <v>171</v>
      </c>
      <c r="G449" s="1" t="s">
        <v>17</v>
      </c>
      <c r="H449" s="1">
        <v>45.0</v>
      </c>
      <c r="I449" s="3">
        <v>43799.208333333336</v>
      </c>
      <c r="J449" s="1">
        <v>1.75844030396361</v>
      </c>
      <c r="K449" s="1" t="s">
        <v>166</v>
      </c>
      <c r="M449" s="3">
        <v>43799.31488230324</v>
      </c>
    </row>
    <row r="450">
      <c r="A450" s="1">
        <v>448.0</v>
      </c>
      <c r="B450" s="1" t="s">
        <v>1659</v>
      </c>
      <c r="C450" s="1" t="s">
        <v>1660</v>
      </c>
      <c r="D450" s="1" t="s">
        <v>998</v>
      </c>
      <c r="E450" s="1" t="s">
        <v>1661</v>
      </c>
      <c r="F450" s="1" t="s">
        <v>1662</v>
      </c>
      <c r="G450" s="1" t="s">
        <v>89</v>
      </c>
      <c r="H450" s="1">
        <v>45.0</v>
      </c>
      <c r="I450" s="3">
        <v>43858.70295450232</v>
      </c>
      <c r="J450" s="1">
        <v>1.40404237675165</v>
      </c>
      <c r="K450" s="1" t="s">
        <v>24</v>
      </c>
      <c r="M450" s="3">
        <v>43858.711753449075</v>
      </c>
    </row>
    <row r="451">
      <c r="A451" s="1">
        <v>449.0</v>
      </c>
      <c r="B451" s="1" t="s">
        <v>768</v>
      </c>
      <c r="C451" s="1" t="s">
        <v>1663</v>
      </c>
      <c r="D451" s="1" t="s">
        <v>770</v>
      </c>
      <c r="E451" s="1" t="s">
        <v>1664</v>
      </c>
      <c r="F451" s="1" t="s">
        <v>772</v>
      </c>
      <c r="G451" s="1" t="s">
        <v>35</v>
      </c>
      <c r="H451" s="1">
        <v>45.0</v>
      </c>
      <c r="I451" s="3">
        <v>44180.229166666664</v>
      </c>
      <c r="J451" s="1">
        <v>4.56425830392142</v>
      </c>
      <c r="K451" s="1" t="s">
        <v>166</v>
      </c>
      <c r="L451" s="1" t="s">
        <v>318</v>
      </c>
      <c r="M451" s="3">
        <v>44180.253534675925</v>
      </c>
    </row>
    <row r="452">
      <c r="A452" s="1">
        <v>450.0</v>
      </c>
      <c r="B452" s="1" t="s">
        <v>1289</v>
      </c>
      <c r="C452" s="1" t="s">
        <v>1665</v>
      </c>
      <c r="D452" s="1" t="s">
        <v>1666</v>
      </c>
      <c r="E452" s="1" t="s">
        <v>1667</v>
      </c>
      <c r="F452" s="1" t="s">
        <v>1293</v>
      </c>
      <c r="G452" s="1" t="s">
        <v>35</v>
      </c>
      <c r="H452" s="1">
        <v>45.0</v>
      </c>
      <c r="I452" s="3">
        <v>43588.666666666664</v>
      </c>
      <c r="J452" s="1">
        <v>0.403430186328095</v>
      </c>
      <c r="K452" s="1" t="s">
        <v>24</v>
      </c>
      <c r="M452" s="3">
        <v>43588.71344659722</v>
      </c>
    </row>
    <row r="453">
      <c r="A453" s="1">
        <v>451.0</v>
      </c>
      <c r="B453" s="1" t="s">
        <v>319</v>
      </c>
      <c r="C453" s="1" t="s">
        <v>1668</v>
      </c>
      <c r="D453" s="1" t="s">
        <v>321</v>
      </c>
      <c r="E453" s="1" t="s">
        <v>1669</v>
      </c>
      <c r="F453" s="1" t="s">
        <v>323</v>
      </c>
      <c r="G453" s="1" t="s">
        <v>39</v>
      </c>
      <c r="H453" s="1">
        <v>45.0</v>
      </c>
      <c r="I453" s="3">
        <v>43941.260416666664</v>
      </c>
      <c r="J453" s="1">
        <v>0.96738711772453</v>
      </c>
      <c r="K453" s="1" t="s">
        <v>24</v>
      </c>
      <c r="M453" s="3">
        <v>43941.293443055554</v>
      </c>
    </row>
    <row r="454">
      <c r="A454" s="1">
        <v>452.0</v>
      </c>
      <c r="B454" s="1" t="s">
        <v>303</v>
      </c>
      <c r="C454" s="1" t="s">
        <v>1670</v>
      </c>
      <c r="D454" s="1" t="s">
        <v>305</v>
      </c>
      <c r="E454" s="1" t="s">
        <v>1671</v>
      </c>
      <c r="F454" s="1" t="s">
        <v>307</v>
      </c>
      <c r="G454" s="1" t="s">
        <v>17</v>
      </c>
      <c r="H454" s="1">
        <v>45.0</v>
      </c>
      <c r="I454" s="3">
        <v>43931.229166666664</v>
      </c>
      <c r="J454" s="1">
        <v>1.77556204616932</v>
      </c>
      <c r="K454" s="1" t="s">
        <v>24</v>
      </c>
      <c r="M454" s="3">
        <v>43931.25995436343</v>
      </c>
    </row>
    <row r="455">
      <c r="A455" s="1">
        <v>453.0</v>
      </c>
      <c r="B455" s="1" t="s">
        <v>19</v>
      </c>
      <c r="C455" s="1" t="s">
        <v>1672</v>
      </c>
      <c r="D455" s="1" t="s">
        <v>21</v>
      </c>
      <c r="E455" s="1" t="s">
        <v>1673</v>
      </c>
      <c r="F455" s="1" t="s">
        <v>23</v>
      </c>
      <c r="G455" s="1" t="s">
        <v>39</v>
      </c>
      <c r="H455" s="1">
        <v>45.0</v>
      </c>
      <c r="I455" s="3">
        <v>43816.625</v>
      </c>
      <c r="J455" s="1">
        <v>0.548809355985136</v>
      </c>
      <c r="K455" s="1" t="s">
        <v>24</v>
      </c>
      <c r="M455" s="3">
        <v>43816.65737554398</v>
      </c>
    </row>
    <row r="456">
      <c r="A456" s="1">
        <v>454.0</v>
      </c>
      <c r="B456" s="1" t="s">
        <v>485</v>
      </c>
      <c r="C456" s="1" t="s">
        <v>1674</v>
      </c>
      <c r="D456" s="1" t="s">
        <v>163</v>
      </c>
      <c r="E456" s="1" t="s">
        <v>1675</v>
      </c>
      <c r="F456" s="1" t="s">
        <v>489</v>
      </c>
      <c r="G456" s="1" t="s">
        <v>17</v>
      </c>
      <c r="H456" s="1">
        <v>45.0</v>
      </c>
      <c r="I456" s="3">
        <v>44072.666666666664</v>
      </c>
      <c r="J456" s="1">
        <v>1.30935949918599</v>
      </c>
      <c r="K456" s="1" t="s">
        <v>166</v>
      </c>
      <c r="M456" s="3">
        <v>44072.752681481485</v>
      </c>
    </row>
    <row r="457">
      <c r="A457" s="1">
        <v>455.0</v>
      </c>
      <c r="B457" s="1" t="s">
        <v>19</v>
      </c>
      <c r="C457" s="1" t="s">
        <v>1676</v>
      </c>
      <c r="D457" s="1" t="s">
        <v>21</v>
      </c>
      <c r="E457" s="1" t="s">
        <v>22</v>
      </c>
      <c r="F457" s="1" t="s">
        <v>23</v>
      </c>
      <c r="G457" s="1" t="s">
        <v>17</v>
      </c>
      <c r="H457" s="1">
        <v>45.0</v>
      </c>
      <c r="I457" s="3">
        <v>43878.3125</v>
      </c>
      <c r="J457" s="1">
        <v>1.36872884564165</v>
      </c>
      <c r="K457" s="1" t="s">
        <v>24</v>
      </c>
      <c r="M457" s="3">
        <v>43878.34010920139</v>
      </c>
    </row>
    <row r="458">
      <c r="A458" s="1">
        <v>456.0</v>
      </c>
      <c r="B458" s="1" t="s">
        <v>953</v>
      </c>
      <c r="C458" s="1" t="s">
        <v>1677</v>
      </c>
      <c r="D458" s="1" t="s">
        <v>1243</v>
      </c>
      <c r="E458" s="1" t="s">
        <v>1678</v>
      </c>
      <c r="F458" s="1" t="s">
        <v>1040</v>
      </c>
      <c r="G458" s="1" t="s">
        <v>17</v>
      </c>
      <c r="H458" s="1">
        <v>45.0</v>
      </c>
      <c r="I458" s="3">
        <v>43900.625</v>
      </c>
      <c r="J458" s="1">
        <v>1.79718039314361</v>
      </c>
      <c r="K458" s="1" t="s">
        <v>18</v>
      </c>
      <c r="M458" s="3">
        <v>43900.65968881945</v>
      </c>
    </row>
    <row r="459">
      <c r="A459" s="1">
        <v>457.0</v>
      </c>
      <c r="B459" s="1" t="s">
        <v>1679</v>
      </c>
      <c r="C459" s="1" t="s">
        <v>1680</v>
      </c>
      <c r="D459" s="1" t="s">
        <v>1653</v>
      </c>
      <c r="E459" s="1" t="s">
        <v>1681</v>
      </c>
      <c r="F459" s="1" t="s">
        <v>1682</v>
      </c>
      <c r="G459" s="1" t="s">
        <v>89</v>
      </c>
      <c r="H459" s="1">
        <v>45.0</v>
      </c>
      <c r="I459" s="3">
        <v>43786.45184324074</v>
      </c>
      <c r="J459" s="1">
        <v>1.41780400657876</v>
      </c>
      <c r="K459" s="1" t="s">
        <v>24</v>
      </c>
      <c r="M459" s="3">
        <v>43786.54003462963</v>
      </c>
    </row>
    <row r="460">
      <c r="A460" s="1">
        <v>458.0</v>
      </c>
      <c r="B460" s="1" t="s">
        <v>425</v>
      </c>
      <c r="C460" s="1" t="s">
        <v>1683</v>
      </c>
      <c r="D460" s="1" t="s">
        <v>1684</v>
      </c>
      <c r="E460" s="1" t="s">
        <v>1685</v>
      </c>
      <c r="F460" s="1" t="s">
        <v>428</v>
      </c>
      <c r="G460" s="1" t="s">
        <v>17</v>
      </c>
      <c r="H460" s="1">
        <v>45.0</v>
      </c>
      <c r="I460" s="3">
        <v>43915.270833333336</v>
      </c>
      <c r="J460" s="1">
        <v>3.07105625952845</v>
      </c>
      <c r="K460" s="1" t="s">
        <v>24</v>
      </c>
      <c r="M460" s="3">
        <v>43915.30510386574</v>
      </c>
    </row>
    <row r="461">
      <c r="A461" s="1">
        <v>459.0</v>
      </c>
      <c r="B461" s="1" t="s">
        <v>1075</v>
      </c>
      <c r="C461" s="1" t="s">
        <v>1686</v>
      </c>
      <c r="D461" s="1" t="s">
        <v>676</v>
      </c>
      <c r="E461" s="1" t="s">
        <v>1687</v>
      </c>
      <c r="F461" s="1" t="s">
        <v>1079</v>
      </c>
      <c r="G461" s="1" t="s">
        <v>17</v>
      </c>
      <c r="H461" s="1">
        <v>45.0</v>
      </c>
      <c r="I461" s="3">
        <v>44201.270833333336</v>
      </c>
      <c r="J461" s="1">
        <v>3.42490271759258</v>
      </c>
      <c r="K461" s="1" t="s">
        <v>18</v>
      </c>
      <c r="L461" s="1" t="s">
        <v>1080</v>
      </c>
      <c r="M461" s="3">
        <v>44201.30346238426</v>
      </c>
    </row>
    <row r="462">
      <c r="A462" s="1">
        <v>460.0</v>
      </c>
      <c r="B462" s="1" t="s">
        <v>303</v>
      </c>
      <c r="C462" s="1" t="s">
        <v>1688</v>
      </c>
      <c r="D462" s="1" t="s">
        <v>305</v>
      </c>
      <c r="E462" s="1" t="s">
        <v>1201</v>
      </c>
      <c r="F462" s="1" t="s">
        <v>307</v>
      </c>
      <c r="G462" s="1" t="s">
        <v>17</v>
      </c>
      <c r="H462" s="1">
        <v>45.0</v>
      </c>
      <c r="I462" s="3">
        <v>43996.229166666664</v>
      </c>
      <c r="J462" s="1">
        <v>0.820107279758865</v>
      </c>
      <c r="K462" s="1" t="s">
        <v>24</v>
      </c>
      <c r="M462" s="3">
        <v>43996.27081383102</v>
      </c>
    </row>
    <row r="463">
      <c r="A463" s="1">
        <v>461.0</v>
      </c>
      <c r="B463" s="1" t="s">
        <v>168</v>
      </c>
      <c r="C463" s="1" t="s">
        <v>1689</v>
      </c>
      <c r="D463" s="1" t="s">
        <v>1418</v>
      </c>
      <c r="E463" s="1" t="s">
        <v>1582</v>
      </c>
      <c r="F463" s="1" t="s">
        <v>171</v>
      </c>
      <c r="G463" s="1" t="s">
        <v>17</v>
      </c>
      <c r="H463" s="1">
        <v>45.0</v>
      </c>
      <c r="I463" s="3">
        <v>43801.583333333336</v>
      </c>
      <c r="J463" s="1">
        <v>2.05482661669211</v>
      </c>
      <c r="K463" s="1" t="s">
        <v>166</v>
      </c>
      <c r="M463" s="3">
        <v>43801.61604601852</v>
      </c>
    </row>
    <row r="464">
      <c r="A464" s="1">
        <v>462.0</v>
      </c>
      <c r="B464" s="1" t="s">
        <v>1690</v>
      </c>
      <c r="C464" s="1" t="s">
        <v>1691</v>
      </c>
      <c r="D464" s="1" t="s">
        <v>1692</v>
      </c>
      <c r="E464" s="1" t="s">
        <v>1693</v>
      </c>
      <c r="F464" s="1" t="s">
        <v>1694</v>
      </c>
      <c r="G464" s="1" t="s">
        <v>17</v>
      </c>
      <c r="H464" s="1">
        <v>45.0</v>
      </c>
      <c r="I464" s="3">
        <v>43766.708333333336</v>
      </c>
      <c r="J464" s="1">
        <v>1.0248140019428</v>
      </c>
      <c r="K464" s="1" t="s">
        <v>56</v>
      </c>
      <c r="M464" s="3">
        <v>43766.775455613424</v>
      </c>
    </row>
    <row r="465">
      <c r="A465" s="1">
        <v>463.0</v>
      </c>
      <c r="B465" s="1" t="s">
        <v>161</v>
      </c>
      <c r="C465" s="1" t="s">
        <v>1695</v>
      </c>
      <c r="D465" s="1" t="s">
        <v>163</v>
      </c>
      <c r="E465" s="1" t="s">
        <v>1696</v>
      </c>
      <c r="F465" s="1" t="s">
        <v>165</v>
      </c>
      <c r="G465" s="1" t="s">
        <v>17</v>
      </c>
      <c r="H465" s="1">
        <v>45.0</v>
      </c>
      <c r="I465" s="3">
        <v>44064.208333333336</v>
      </c>
      <c r="J465" s="1">
        <v>1.74993882276369</v>
      </c>
      <c r="K465" s="1" t="s">
        <v>166</v>
      </c>
      <c r="L465" s="1" t="s">
        <v>167</v>
      </c>
      <c r="M465" s="3">
        <v>44064.23945775463</v>
      </c>
    </row>
    <row r="466">
      <c r="A466" s="1">
        <v>464.0</v>
      </c>
      <c r="B466" s="1" t="s">
        <v>293</v>
      </c>
      <c r="C466" s="1" t="s">
        <v>1697</v>
      </c>
      <c r="D466" s="1" t="s">
        <v>588</v>
      </c>
      <c r="E466" s="1" t="s">
        <v>1698</v>
      </c>
      <c r="F466" s="1" t="s">
        <v>297</v>
      </c>
      <c r="G466" s="1" t="s">
        <v>17</v>
      </c>
      <c r="H466" s="1">
        <v>45.0</v>
      </c>
      <c r="I466" s="3">
        <v>43909.291666666664</v>
      </c>
      <c r="J466" s="1">
        <v>1.59130251106378</v>
      </c>
      <c r="K466" s="1" t="s">
        <v>62</v>
      </c>
      <c r="M466" s="3">
        <v>43909.314708275466</v>
      </c>
    </row>
    <row r="467">
      <c r="A467" s="1">
        <v>465.0</v>
      </c>
      <c r="B467" s="1" t="s">
        <v>1699</v>
      </c>
      <c r="C467" s="1" t="s">
        <v>1700</v>
      </c>
      <c r="D467" s="1" t="s">
        <v>701</v>
      </c>
      <c r="E467" s="1" t="s">
        <v>1701</v>
      </c>
      <c r="F467" s="1" t="s">
        <v>1702</v>
      </c>
      <c r="G467" s="1" t="s">
        <v>35</v>
      </c>
      <c r="H467" s="1">
        <v>45.0</v>
      </c>
      <c r="I467" s="3">
        <v>44204.708333333336</v>
      </c>
      <c r="J467" s="1">
        <v>1.84304922156281</v>
      </c>
      <c r="K467" s="1" t="s">
        <v>24</v>
      </c>
      <c r="L467" s="1" t="s">
        <v>1006</v>
      </c>
      <c r="M467" s="3">
        <v>44204.77080226852</v>
      </c>
    </row>
    <row r="468">
      <c r="A468" s="1">
        <v>466.0</v>
      </c>
      <c r="B468" s="1" t="s">
        <v>1516</v>
      </c>
      <c r="C468" s="1" t="s">
        <v>1703</v>
      </c>
      <c r="D468" s="1" t="s">
        <v>211</v>
      </c>
      <c r="E468" s="1" t="s">
        <v>1704</v>
      </c>
      <c r="F468" s="1" t="s">
        <v>1519</v>
      </c>
      <c r="G468" s="1" t="s">
        <v>17</v>
      </c>
      <c r="H468" s="1">
        <v>45.0</v>
      </c>
      <c r="I468" s="3">
        <v>44221.625</v>
      </c>
      <c r="J468" s="1">
        <v>9094.18697203098</v>
      </c>
      <c r="K468" s="1" t="s">
        <v>689</v>
      </c>
      <c r="M468" s="3">
        <v>44221.65563350695</v>
      </c>
    </row>
    <row r="469">
      <c r="A469" s="1">
        <v>467.0</v>
      </c>
      <c r="B469" s="1" t="s">
        <v>1705</v>
      </c>
      <c r="C469" s="1" t="s">
        <v>1706</v>
      </c>
      <c r="D469" s="1" t="s">
        <v>1494</v>
      </c>
      <c r="E469" s="1" t="s">
        <v>1707</v>
      </c>
      <c r="F469" s="1" t="s">
        <v>1708</v>
      </c>
      <c r="G469" s="1" t="s">
        <v>39</v>
      </c>
      <c r="H469" s="1">
        <v>45.0</v>
      </c>
      <c r="I469" s="3">
        <v>44102.65625</v>
      </c>
      <c r="J469" s="1">
        <v>1.62336404680075</v>
      </c>
      <c r="K469" s="1" t="s">
        <v>1376</v>
      </c>
      <c r="L469" s="1" t="s">
        <v>1709</v>
      </c>
      <c r="M469" s="3">
        <v>44102.69291012731</v>
      </c>
    </row>
    <row r="470">
      <c r="A470" s="1">
        <v>468.0</v>
      </c>
      <c r="B470" s="1" t="s">
        <v>25</v>
      </c>
      <c r="C470" s="1" t="s">
        <v>1710</v>
      </c>
      <c r="D470" s="1" t="s">
        <v>103</v>
      </c>
      <c r="E470" s="1" t="s">
        <v>1711</v>
      </c>
      <c r="F470" s="1" t="s">
        <v>29</v>
      </c>
      <c r="G470" s="1" t="s">
        <v>17</v>
      </c>
      <c r="H470" s="1">
        <v>45.0</v>
      </c>
      <c r="I470" s="3">
        <v>44080.25</v>
      </c>
      <c r="J470" s="1">
        <v>2.97163177346572</v>
      </c>
      <c r="K470" s="1" t="s">
        <v>18</v>
      </c>
      <c r="M470" s="3">
        <v>44080.27783366898</v>
      </c>
    </row>
    <row r="471">
      <c r="A471" s="1">
        <v>469.0</v>
      </c>
      <c r="B471" s="1" t="s">
        <v>303</v>
      </c>
      <c r="C471" s="1" t="s">
        <v>1712</v>
      </c>
      <c r="D471" s="1" t="s">
        <v>305</v>
      </c>
      <c r="E471" s="1" t="s">
        <v>1713</v>
      </c>
      <c r="F471" s="1" t="s">
        <v>307</v>
      </c>
      <c r="G471" s="1" t="s">
        <v>17</v>
      </c>
      <c r="H471" s="1">
        <v>45.0</v>
      </c>
      <c r="I471" s="3">
        <v>43855.645833333336</v>
      </c>
      <c r="J471" s="1">
        <v>1.59020948724548</v>
      </c>
      <c r="K471" s="1" t="s">
        <v>24</v>
      </c>
      <c r="M471" s="3">
        <v>43855.68883875</v>
      </c>
    </row>
    <row r="472">
      <c r="A472" s="1">
        <v>470.0</v>
      </c>
      <c r="B472" s="1" t="s">
        <v>97</v>
      </c>
      <c r="C472" s="1" t="s">
        <v>1714</v>
      </c>
      <c r="D472" s="1" t="s">
        <v>1446</v>
      </c>
      <c r="E472" s="1" t="s">
        <v>1715</v>
      </c>
      <c r="F472" s="1" t="s">
        <v>101</v>
      </c>
      <c r="G472" s="1" t="s">
        <v>39</v>
      </c>
      <c r="H472" s="1">
        <v>45.0</v>
      </c>
      <c r="I472" s="3">
        <v>43937.708333333336</v>
      </c>
      <c r="J472" s="1">
        <v>1.15575847484678</v>
      </c>
      <c r="K472" s="1" t="s">
        <v>24</v>
      </c>
      <c r="M472" s="3">
        <v>43937.735597604165</v>
      </c>
    </row>
    <row r="473">
      <c r="A473" s="1">
        <v>471.0</v>
      </c>
      <c r="B473" s="1" t="s">
        <v>1716</v>
      </c>
      <c r="C473" s="1" t="s">
        <v>1717</v>
      </c>
      <c r="D473" s="1" t="s">
        <v>818</v>
      </c>
      <c r="E473" s="1" t="s">
        <v>1718</v>
      </c>
      <c r="F473" s="1" t="s">
        <v>1719</v>
      </c>
      <c r="G473" s="1" t="s">
        <v>39</v>
      </c>
      <c r="H473" s="1">
        <v>45.0</v>
      </c>
      <c r="I473" s="3">
        <v>44138.458333333336</v>
      </c>
      <c r="J473" s="1">
        <v>2.64035365065652</v>
      </c>
      <c r="K473" s="1" t="s">
        <v>18</v>
      </c>
      <c r="M473" s="3">
        <v>44138.4889768287</v>
      </c>
    </row>
    <row r="474">
      <c r="A474" s="1">
        <v>472.0</v>
      </c>
      <c r="B474" s="1" t="s">
        <v>536</v>
      </c>
      <c r="C474" s="1" t="s">
        <v>1720</v>
      </c>
      <c r="D474" s="1" t="s">
        <v>396</v>
      </c>
      <c r="E474" s="1" t="s">
        <v>538</v>
      </c>
      <c r="F474" s="1" t="s">
        <v>539</v>
      </c>
      <c r="G474" s="1" t="s">
        <v>35</v>
      </c>
      <c r="H474" s="1">
        <v>45.0</v>
      </c>
      <c r="I474" s="3">
        <v>43664.708333333336</v>
      </c>
      <c r="J474" s="1">
        <v>2.27426595709916</v>
      </c>
      <c r="K474" s="1" t="s">
        <v>83</v>
      </c>
      <c r="M474" s="3">
        <v>43664.66427454861</v>
      </c>
    </row>
    <row r="475">
      <c r="A475" s="1">
        <v>473.0</v>
      </c>
      <c r="B475" s="1" t="s">
        <v>1721</v>
      </c>
      <c r="C475" s="1" t="s">
        <v>1722</v>
      </c>
      <c r="D475" s="1" t="s">
        <v>1562</v>
      </c>
      <c r="E475" s="1" t="s">
        <v>1723</v>
      </c>
      <c r="F475" s="1" t="s">
        <v>1724</v>
      </c>
      <c r="G475" s="1" t="s">
        <v>89</v>
      </c>
      <c r="H475" s="1">
        <v>45.0</v>
      </c>
      <c r="I475" s="3">
        <v>44169.44279155093</v>
      </c>
      <c r="J475" s="1">
        <v>2.75823721523026</v>
      </c>
      <c r="K475" s="1" t="s">
        <v>18</v>
      </c>
      <c r="L475" s="1" t="s">
        <v>1725</v>
      </c>
      <c r="M475" s="3">
        <v>44169.454989224534</v>
      </c>
    </row>
    <row r="476">
      <c r="A476" s="1">
        <v>474.0</v>
      </c>
      <c r="B476" s="1" t="s">
        <v>1726</v>
      </c>
      <c r="C476" s="1" t="s">
        <v>1727</v>
      </c>
      <c r="D476" s="1" t="s">
        <v>1728</v>
      </c>
      <c r="E476" s="1" t="s">
        <v>1729</v>
      </c>
      <c r="F476" s="1" t="s">
        <v>1730</v>
      </c>
      <c r="G476" s="1" t="s">
        <v>17</v>
      </c>
      <c r="H476" s="1">
        <v>45.0</v>
      </c>
      <c r="I476" s="3">
        <v>43747.25</v>
      </c>
      <c r="J476" s="1">
        <v>4.95687052160314</v>
      </c>
      <c r="K476" s="1" t="s">
        <v>62</v>
      </c>
      <c r="M476" s="3">
        <v>43747.287965428244</v>
      </c>
    </row>
    <row r="477">
      <c r="A477" s="1">
        <v>475.0</v>
      </c>
      <c r="B477" s="1" t="s">
        <v>1731</v>
      </c>
      <c r="C477" s="1" t="s">
        <v>1732</v>
      </c>
      <c r="D477" s="1" t="s">
        <v>86</v>
      </c>
      <c r="E477" s="1" t="s">
        <v>1733</v>
      </c>
      <c r="F477" s="1" t="s">
        <v>1734</v>
      </c>
      <c r="G477" s="1" t="s">
        <v>35</v>
      </c>
      <c r="H477" s="1">
        <v>45.0</v>
      </c>
      <c r="I477" s="3">
        <v>43641.625</v>
      </c>
      <c r="J477" s="1">
        <v>3.00901429756716</v>
      </c>
      <c r="K477" s="1" t="s">
        <v>18</v>
      </c>
      <c r="M477" s="3">
        <v>43641.6464147338</v>
      </c>
    </row>
    <row r="478">
      <c r="A478" s="1">
        <v>476.0</v>
      </c>
      <c r="B478" s="1" t="s">
        <v>1735</v>
      </c>
      <c r="C478" s="1" t="s">
        <v>1736</v>
      </c>
      <c r="D478" s="1" t="s">
        <v>818</v>
      </c>
      <c r="E478" s="1" t="s">
        <v>1737</v>
      </c>
      <c r="F478" s="1" t="s">
        <v>1738</v>
      </c>
      <c r="G478" s="1" t="s">
        <v>39</v>
      </c>
      <c r="H478" s="1">
        <v>45.0</v>
      </c>
      <c r="I478" s="3">
        <v>44100.791666666664</v>
      </c>
      <c r="J478" s="1">
        <v>1.15115305036988</v>
      </c>
      <c r="K478" s="1" t="s">
        <v>18</v>
      </c>
      <c r="M478" s="3">
        <v>44100.828323483795</v>
      </c>
    </row>
    <row r="479">
      <c r="A479" s="1">
        <v>477.0</v>
      </c>
      <c r="B479" s="1" t="s">
        <v>97</v>
      </c>
      <c r="C479" s="1" t="s">
        <v>1739</v>
      </c>
      <c r="D479" s="1" t="s">
        <v>321</v>
      </c>
      <c r="E479" s="1" t="s">
        <v>1740</v>
      </c>
      <c r="F479" s="1" t="s">
        <v>101</v>
      </c>
      <c r="G479" s="1" t="s">
        <v>39</v>
      </c>
      <c r="H479" s="1">
        <v>45.0</v>
      </c>
      <c r="I479" s="3">
        <v>43920.416666666664</v>
      </c>
      <c r="J479" s="1">
        <v>1.30096083988213</v>
      </c>
      <c r="K479" s="1" t="s">
        <v>24</v>
      </c>
      <c r="L479" s="1" t="s">
        <v>882</v>
      </c>
      <c r="M479" s="3">
        <v>43920.450667523146</v>
      </c>
    </row>
    <row r="480">
      <c r="A480" s="1">
        <v>478.0</v>
      </c>
      <c r="B480" s="1" t="s">
        <v>1599</v>
      </c>
      <c r="C480" s="1" t="s">
        <v>1741</v>
      </c>
      <c r="D480" s="1" t="s">
        <v>1601</v>
      </c>
      <c r="E480" s="1" t="s">
        <v>1602</v>
      </c>
      <c r="F480" s="1" t="s">
        <v>1603</v>
      </c>
      <c r="G480" s="1" t="s">
        <v>17</v>
      </c>
      <c r="H480" s="1">
        <v>45.0</v>
      </c>
      <c r="I480" s="3">
        <v>44096.625</v>
      </c>
      <c r="J480" s="1">
        <v>1.02340149078263</v>
      </c>
      <c r="K480" s="1" t="s">
        <v>62</v>
      </c>
      <c r="M480" s="3">
        <v>44096.696881828706</v>
      </c>
    </row>
    <row r="481">
      <c r="A481" s="1">
        <v>479.0</v>
      </c>
      <c r="B481" s="1" t="s">
        <v>1742</v>
      </c>
      <c r="C481" s="1" t="s">
        <v>1743</v>
      </c>
      <c r="D481" s="1" t="s">
        <v>1744</v>
      </c>
      <c r="E481" s="1" t="s">
        <v>1745</v>
      </c>
      <c r="F481" s="1" t="s">
        <v>1746</v>
      </c>
      <c r="G481" s="1" t="s">
        <v>89</v>
      </c>
      <c r="H481" s="1">
        <v>45.0</v>
      </c>
      <c r="I481" s="3">
        <v>43476.50539924768</v>
      </c>
      <c r="J481" s="1">
        <v>0.00718093093484209</v>
      </c>
      <c r="K481" s="1" t="s">
        <v>24</v>
      </c>
      <c r="M481" s="3">
        <v>43476.46569834491</v>
      </c>
    </row>
    <row r="482">
      <c r="A482" s="1">
        <v>480.0</v>
      </c>
      <c r="B482" s="1" t="s">
        <v>1747</v>
      </c>
      <c r="C482" s="1" t="s">
        <v>1748</v>
      </c>
      <c r="D482" s="1" t="s">
        <v>99</v>
      </c>
      <c r="E482" s="1" t="s">
        <v>1749</v>
      </c>
      <c r="F482" s="1" t="s">
        <v>1750</v>
      </c>
      <c r="G482" s="1" t="s">
        <v>45</v>
      </c>
      <c r="H482" s="1">
        <v>45.0</v>
      </c>
      <c r="I482" s="3">
        <v>44168.66629335648</v>
      </c>
      <c r="J482" s="1">
        <v>0.137250456126257</v>
      </c>
      <c r="K482" s="1" t="s">
        <v>24</v>
      </c>
      <c r="M482" s="3">
        <v>44168.71529925926</v>
      </c>
    </row>
    <row r="483">
      <c r="A483" s="1">
        <v>481.0</v>
      </c>
      <c r="B483" s="1" t="s">
        <v>1751</v>
      </c>
      <c r="C483" s="1" t="s">
        <v>1752</v>
      </c>
      <c r="D483" s="1" t="s">
        <v>1250</v>
      </c>
      <c r="E483" s="1" t="s">
        <v>1753</v>
      </c>
      <c r="F483" s="1" t="s">
        <v>1754</v>
      </c>
      <c r="G483" s="1" t="s">
        <v>17</v>
      </c>
      <c r="H483" s="1">
        <v>45.0</v>
      </c>
      <c r="I483" s="3">
        <v>43781.791666666664</v>
      </c>
      <c r="J483" s="1">
        <v>1.51249390334143</v>
      </c>
      <c r="K483" s="1" t="s">
        <v>24</v>
      </c>
      <c r="M483" s="3">
        <v>43781.824128113425</v>
      </c>
    </row>
    <row r="484">
      <c r="A484" s="1">
        <v>482.0</v>
      </c>
      <c r="B484" s="1" t="s">
        <v>233</v>
      </c>
      <c r="C484" s="1" t="s">
        <v>1755</v>
      </c>
      <c r="D484" s="1" t="s">
        <v>1756</v>
      </c>
      <c r="E484" s="1" t="s">
        <v>1757</v>
      </c>
      <c r="F484" s="1" t="s">
        <v>237</v>
      </c>
      <c r="G484" s="1" t="s">
        <v>35</v>
      </c>
      <c r="H484" s="1">
        <v>45.0</v>
      </c>
      <c r="I484" s="3">
        <v>44179.5625</v>
      </c>
      <c r="J484" s="1">
        <v>0.0</v>
      </c>
      <c r="K484" s="1" t="s">
        <v>24</v>
      </c>
      <c r="L484" s="1" t="s">
        <v>238</v>
      </c>
      <c r="M484" s="3">
        <v>44179.658377719905</v>
      </c>
    </row>
    <row r="485">
      <c r="A485" s="1">
        <v>483.0</v>
      </c>
      <c r="B485" s="1" t="s">
        <v>401</v>
      </c>
      <c r="C485" s="1" t="s">
        <v>1758</v>
      </c>
      <c r="D485" s="1" t="s">
        <v>1759</v>
      </c>
      <c r="E485" s="1" t="s">
        <v>1760</v>
      </c>
      <c r="F485" s="1" t="s">
        <v>405</v>
      </c>
      <c r="G485" s="1" t="s">
        <v>39</v>
      </c>
      <c r="H485" s="1">
        <v>45.0</v>
      </c>
      <c r="I485" s="3">
        <v>44162.791666666664</v>
      </c>
      <c r="J485" s="1">
        <v>2.06872793453887</v>
      </c>
      <c r="K485" s="1" t="s">
        <v>24</v>
      </c>
      <c r="M485" s="3">
        <v>44162.82608160879</v>
      </c>
    </row>
    <row r="486">
      <c r="A486" s="1">
        <v>484.0</v>
      </c>
      <c r="B486" s="1" t="s">
        <v>1761</v>
      </c>
      <c r="C486" s="1" t="s">
        <v>1762</v>
      </c>
      <c r="D486" s="1" t="s">
        <v>49</v>
      </c>
      <c r="E486" s="1" t="s">
        <v>1763</v>
      </c>
      <c r="F486" s="1" t="s">
        <v>1764</v>
      </c>
      <c r="G486" s="1" t="s">
        <v>39</v>
      </c>
      <c r="H486" s="1">
        <v>45.0</v>
      </c>
      <c r="I486" s="3">
        <v>44103.697916666664</v>
      </c>
      <c r="J486" s="1">
        <v>2.0772059739217</v>
      </c>
      <c r="K486" s="1" t="s">
        <v>18</v>
      </c>
      <c r="L486" s="1" t="s">
        <v>1765</v>
      </c>
      <c r="M486" s="3">
        <v>44103.725245497684</v>
      </c>
    </row>
    <row r="487">
      <c r="A487" s="1">
        <v>485.0</v>
      </c>
      <c r="B487" s="1" t="s">
        <v>1766</v>
      </c>
      <c r="C487" s="1" t="s">
        <v>1767</v>
      </c>
      <c r="D487" s="1" t="s">
        <v>116</v>
      </c>
      <c r="E487" s="1" t="s">
        <v>1768</v>
      </c>
      <c r="F487" s="1" t="s">
        <v>1769</v>
      </c>
      <c r="G487" s="1" t="s">
        <v>17</v>
      </c>
      <c r="H487" s="1">
        <v>45.0</v>
      </c>
      <c r="I487" s="3">
        <v>44246.333333333336</v>
      </c>
      <c r="J487" s="1">
        <v>2.50113218382199</v>
      </c>
      <c r="K487" s="1" t="s">
        <v>24</v>
      </c>
      <c r="L487" s="1" t="s">
        <v>1006</v>
      </c>
      <c r="M487" s="3">
        <v>44246.376769166665</v>
      </c>
    </row>
    <row r="488">
      <c r="A488" s="1">
        <v>486.0</v>
      </c>
      <c r="B488" s="1" t="s">
        <v>901</v>
      </c>
      <c r="C488" s="1" t="s">
        <v>1770</v>
      </c>
      <c r="D488" s="1" t="s">
        <v>1250</v>
      </c>
      <c r="E488" s="1" t="s">
        <v>1771</v>
      </c>
      <c r="F488" s="1" t="s">
        <v>904</v>
      </c>
      <c r="G488" s="1" t="s">
        <v>17</v>
      </c>
      <c r="H488" s="1">
        <v>45.0</v>
      </c>
      <c r="I488" s="3">
        <v>43719.75</v>
      </c>
      <c r="J488" s="1">
        <v>2.45435670085814</v>
      </c>
      <c r="K488" s="1" t="s">
        <v>24</v>
      </c>
      <c r="M488" s="3">
        <v>43700.79830234954</v>
      </c>
    </row>
    <row r="489">
      <c r="A489" s="1">
        <v>487.0</v>
      </c>
      <c r="B489" s="1" t="s">
        <v>30</v>
      </c>
      <c r="C489" s="1" t="s">
        <v>1772</v>
      </c>
      <c r="D489" s="1" t="s">
        <v>32</v>
      </c>
      <c r="E489" s="1" t="s">
        <v>1773</v>
      </c>
      <c r="F489" s="1" t="s">
        <v>34</v>
      </c>
      <c r="G489" s="1" t="s">
        <v>17</v>
      </c>
      <c r="H489" s="1">
        <v>45.0</v>
      </c>
      <c r="I489" s="3">
        <v>44085.40625</v>
      </c>
      <c r="J489" s="1">
        <v>5.78550761922282</v>
      </c>
      <c r="K489" s="1" t="s">
        <v>24</v>
      </c>
      <c r="M489" s="3">
        <v>44085.451202372686</v>
      </c>
    </row>
    <row r="490">
      <c r="A490" s="1">
        <v>488.0</v>
      </c>
      <c r="B490" s="1" t="s">
        <v>536</v>
      </c>
      <c r="C490" s="1" t="s">
        <v>1774</v>
      </c>
      <c r="D490" s="1" t="s">
        <v>396</v>
      </c>
      <c r="E490" s="1" t="s">
        <v>538</v>
      </c>
      <c r="F490" s="1" t="s">
        <v>539</v>
      </c>
      <c r="G490" s="1" t="s">
        <v>35</v>
      </c>
      <c r="H490" s="1">
        <v>45.0</v>
      </c>
      <c r="I490" s="3">
        <v>43649.25</v>
      </c>
      <c r="J490" s="1">
        <v>2.50998316461239</v>
      </c>
      <c r="K490" s="1" t="s">
        <v>83</v>
      </c>
      <c r="M490" s="3">
        <v>43649.281623738425</v>
      </c>
    </row>
    <row r="491">
      <c r="A491" s="1">
        <v>489.0</v>
      </c>
      <c r="B491" s="1" t="s">
        <v>1775</v>
      </c>
      <c r="C491" s="1" t="s">
        <v>1776</v>
      </c>
      <c r="D491" s="1" t="s">
        <v>207</v>
      </c>
      <c r="E491" s="1" t="s">
        <v>1777</v>
      </c>
      <c r="F491" s="1" t="s">
        <v>1778</v>
      </c>
      <c r="G491" s="1" t="s">
        <v>39</v>
      </c>
      <c r="H491" s="1">
        <v>45.0</v>
      </c>
      <c r="I491" s="3">
        <v>44034.375</v>
      </c>
      <c r="J491" s="1">
        <v>4.74575091198726</v>
      </c>
      <c r="K491" s="1" t="s">
        <v>24</v>
      </c>
      <c r="L491" s="1" t="s">
        <v>406</v>
      </c>
      <c r="M491" s="3">
        <v>44034.40494141204</v>
      </c>
    </row>
    <row r="492">
      <c r="A492" s="1">
        <v>490.0</v>
      </c>
      <c r="B492" s="1" t="s">
        <v>576</v>
      </c>
      <c r="C492" s="1" t="s">
        <v>1779</v>
      </c>
      <c r="D492" s="1" t="s">
        <v>578</v>
      </c>
      <c r="E492" s="1" t="s">
        <v>1780</v>
      </c>
      <c r="F492" s="1" t="s">
        <v>580</v>
      </c>
      <c r="G492" s="1" t="s">
        <v>35</v>
      </c>
      <c r="H492" s="1">
        <v>45.0</v>
      </c>
      <c r="I492" s="3">
        <v>44132.229166666664</v>
      </c>
      <c r="J492" s="1">
        <v>3.09117178871045</v>
      </c>
      <c r="K492" s="1" t="s">
        <v>18</v>
      </c>
      <c r="L492" s="1" t="s">
        <v>581</v>
      </c>
      <c r="M492" s="3">
        <v>44132.25058118055</v>
      </c>
    </row>
    <row r="493">
      <c r="A493" s="1">
        <v>491.0</v>
      </c>
      <c r="B493" s="1" t="s">
        <v>303</v>
      </c>
      <c r="C493" s="1" t="s">
        <v>1781</v>
      </c>
      <c r="D493" s="1" t="s">
        <v>148</v>
      </c>
      <c r="E493" s="1" t="s">
        <v>1782</v>
      </c>
      <c r="F493" s="1" t="s">
        <v>307</v>
      </c>
      <c r="G493" s="1" t="s">
        <v>17</v>
      </c>
      <c r="H493" s="1">
        <v>45.0</v>
      </c>
      <c r="I493" s="3">
        <v>43843.666666666664</v>
      </c>
      <c r="J493" s="1">
        <v>2.99844833562366</v>
      </c>
      <c r="K493" s="1" t="s">
        <v>24</v>
      </c>
      <c r="M493" s="3">
        <v>43843.70517552083</v>
      </c>
    </row>
    <row r="494">
      <c r="A494" s="1">
        <v>492.0</v>
      </c>
      <c r="B494" s="1" t="s">
        <v>12</v>
      </c>
      <c r="C494" s="1" t="s">
        <v>1783</v>
      </c>
      <c r="D494" s="1" t="s">
        <v>14</v>
      </c>
      <c r="E494" s="1" t="s">
        <v>946</v>
      </c>
      <c r="F494" s="1" t="s">
        <v>16</v>
      </c>
      <c r="G494" s="1" t="s">
        <v>17</v>
      </c>
      <c r="H494" s="1">
        <v>45.0</v>
      </c>
      <c r="I494" s="3">
        <v>43770.291666666664</v>
      </c>
      <c r="J494" s="1">
        <v>1.47332738332815</v>
      </c>
      <c r="K494" s="1" t="s">
        <v>18</v>
      </c>
      <c r="M494" s="3">
        <v>43770.341339293984</v>
      </c>
    </row>
    <row r="495">
      <c r="A495" s="1">
        <v>493.0</v>
      </c>
      <c r="B495" s="1" t="s">
        <v>385</v>
      </c>
      <c r="C495" s="1" t="s">
        <v>1784</v>
      </c>
      <c r="D495" s="1" t="s">
        <v>116</v>
      </c>
      <c r="E495" s="1" t="s">
        <v>387</v>
      </c>
      <c r="F495" s="1" t="s">
        <v>388</v>
      </c>
      <c r="G495" s="1" t="s">
        <v>17</v>
      </c>
      <c r="H495" s="1">
        <v>45.0</v>
      </c>
      <c r="I495" s="3">
        <v>43874.25</v>
      </c>
      <c r="J495" s="1">
        <v>2.49851341456653</v>
      </c>
      <c r="K495" s="1" t="s">
        <v>24</v>
      </c>
      <c r="M495" s="3">
        <v>43874.29400072917</v>
      </c>
    </row>
    <row r="496">
      <c r="A496" s="1">
        <v>494.0</v>
      </c>
      <c r="B496" s="1" t="s">
        <v>788</v>
      </c>
      <c r="C496" s="1" t="s">
        <v>1785</v>
      </c>
      <c r="D496" s="1" t="s">
        <v>869</v>
      </c>
      <c r="E496" s="1" t="s">
        <v>1786</v>
      </c>
      <c r="F496" s="1" t="s">
        <v>791</v>
      </c>
      <c r="G496" s="1" t="s">
        <v>17</v>
      </c>
      <c r="H496" s="1">
        <v>45.0</v>
      </c>
      <c r="I496" s="3">
        <v>44217.708333333336</v>
      </c>
      <c r="J496" s="1">
        <v>2.90305453036056</v>
      </c>
      <c r="K496" s="1" t="s">
        <v>24</v>
      </c>
      <c r="M496" s="3">
        <v>44217.72819700232</v>
      </c>
    </row>
    <row r="497">
      <c r="A497" s="1">
        <v>495.0</v>
      </c>
      <c r="B497" s="1" t="s">
        <v>293</v>
      </c>
      <c r="C497" s="1" t="s">
        <v>1787</v>
      </c>
      <c r="D497" s="1" t="s">
        <v>588</v>
      </c>
      <c r="E497" s="1" t="s">
        <v>1788</v>
      </c>
      <c r="F497" s="1" t="s">
        <v>297</v>
      </c>
      <c r="G497" s="1" t="s">
        <v>17</v>
      </c>
      <c r="H497" s="1">
        <v>45.0</v>
      </c>
      <c r="I497" s="3">
        <v>44052.291666666664</v>
      </c>
      <c r="J497" s="1">
        <v>0.771575294769724</v>
      </c>
      <c r="K497" s="1" t="s">
        <v>62</v>
      </c>
      <c r="M497" s="3">
        <v>44052.34755615741</v>
      </c>
    </row>
    <row r="498">
      <c r="A498" s="1">
        <v>496.0</v>
      </c>
      <c r="B498" s="1" t="s">
        <v>303</v>
      </c>
      <c r="C498" s="1" t="s">
        <v>1789</v>
      </c>
      <c r="D498" s="1" t="s">
        <v>305</v>
      </c>
      <c r="E498" s="1" t="s">
        <v>1790</v>
      </c>
      <c r="F498" s="1" t="s">
        <v>307</v>
      </c>
      <c r="G498" s="1" t="s">
        <v>17</v>
      </c>
      <c r="H498" s="1">
        <v>45.0</v>
      </c>
      <c r="I498" s="3">
        <v>44143.604166666664</v>
      </c>
      <c r="J498" s="1">
        <v>1.32367201064446</v>
      </c>
      <c r="K498" s="1" t="s">
        <v>24</v>
      </c>
      <c r="M498" s="3">
        <v>44143.67245938657</v>
      </c>
    </row>
    <row r="499">
      <c r="A499" s="1">
        <v>497.0</v>
      </c>
      <c r="B499" s="1" t="s">
        <v>788</v>
      </c>
      <c r="C499" s="1" t="s">
        <v>1791</v>
      </c>
      <c r="D499" s="1" t="s">
        <v>1343</v>
      </c>
      <c r="E499" s="1" t="s">
        <v>1792</v>
      </c>
      <c r="F499" s="1" t="s">
        <v>791</v>
      </c>
      <c r="G499" s="1" t="s">
        <v>17</v>
      </c>
      <c r="H499" s="1">
        <v>45.0</v>
      </c>
      <c r="I499" s="3">
        <v>43883.145833333336</v>
      </c>
      <c r="J499" s="1">
        <v>1.09312445885266</v>
      </c>
      <c r="K499" s="1" t="s">
        <v>24</v>
      </c>
      <c r="M499" s="3">
        <v>43883.20386221065</v>
      </c>
    </row>
    <row r="500">
      <c r="A500" s="1">
        <v>498.0</v>
      </c>
      <c r="B500" s="1" t="s">
        <v>1230</v>
      </c>
      <c r="C500" s="1" t="s">
        <v>1793</v>
      </c>
      <c r="D500" s="1" t="s">
        <v>173</v>
      </c>
      <c r="E500" s="1" t="s">
        <v>1794</v>
      </c>
      <c r="F500" s="1" t="s">
        <v>1234</v>
      </c>
      <c r="G500" s="1" t="s">
        <v>17</v>
      </c>
      <c r="H500" s="1">
        <v>45.0</v>
      </c>
      <c r="I500" s="3">
        <v>43895.583333333336</v>
      </c>
      <c r="J500" s="1">
        <v>53.3341913404504</v>
      </c>
      <c r="K500" s="1" t="s">
        <v>18</v>
      </c>
      <c r="M500" s="3">
        <v>43893.3082868287</v>
      </c>
    </row>
    <row r="501">
      <c r="A501" s="1">
        <v>499.0</v>
      </c>
      <c r="B501" s="1" t="s">
        <v>1795</v>
      </c>
      <c r="C501" s="1" t="s">
        <v>1796</v>
      </c>
      <c r="D501" s="1" t="s">
        <v>1797</v>
      </c>
      <c r="E501" s="1" t="s">
        <v>1798</v>
      </c>
      <c r="F501" s="1" t="s">
        <v>1799</v>
      </c>
      <c r="G501" s="1" t="s">
        <v>39</v>
      </c>
      <c r="H501" s="1">
        <v>45.0</v>
      </c>
      <c r="I501" s="3">
        <v>44209.364583333336</v>
      </c>
      <c r="J501" s="1">
        <v>3.49966483917959</v>
      </c>
      <c r="K501" s="1" t="s">
        <v>24</v>
      </c>
      <c r="M501" s="3">
        <v>44209.403462662034</v>
      </c>
    </row>
    <row r="502">
      <c r="A502" s="1">
        <v>500.0</v>
      </c>
      <c r="B502" s="1" t="s">
        <v>1800</v>
      </c>
      <c r="C502" s="1" t="s">
        <v>1801</v>
      </c>
      <c r="D502" s="1" t="s">
        <v>1802</v>
      </c>
      <c r="E502" s="1" t="s">
        <v>1803</v>
      </c>
      <c r="F502" s="1" t="s">
        <v>1804</v>
      </c>
      <c r="G502" s="1" t="s">
        <v>17</v>
      </c>
      <c r="H502" s="1">
        <v>45.0</v>
      </c>
      <c r="I502" s="3">
        <v>43870.25</v>
      </c>
      <c r="J502" s="1">
        <v>0.314771964532043</v>
      </c>
      <c r="K502" s="1" t="s">
        <v>83</v>
      </c>
      <c r="M502" s="3">
        <v>43870.314917523145</v>
      </c>
    </row>
    <row r="503">
      <c r="A503" s="1">
        <v>501.0</v>
      </c>
      <c r="B503" s="1" t="s">
        <v>853</v>
      </c>
      <c r="C503" s="1" t="s">
        <v>1805</v>
      </c>
      <c r="D503" s="1" t="s">
        <v>1806</v>
      </c>
      <c r="E503" s="1" t="s">
        <v>1807</v>
      </c>
      <c r="F503" s="1" t="s">
        <v>856</v>
      </c>
      <c r="G503" s="1" t="s">
        <v>17</v>
      </c>
      <c r="H503" s="1">
        <v>45.0</v>
      </c>
      <c r="I503" s="3">
        <v>44117.541666666664</v>
      </c>
      <c r="J503" s="1">
        <v>0.816944292377133</v>
      </c>
      <c r="K503" s="1" t="s">
        <v>18</v>
      </c>
      <c r="M503" s="3">
        <v>44117.59454113426</v>
      </c>
    </row>
    <row r="504">
      <c r="A504" s="1">
        <v>502.0</v>
      </c>
      <c r="B504" s="1" t="s">
        <v>293</v>
      </c>
      <c r="C504" s="1" t="s">
        <v>1808</v>
      </c>
      <c r="D504" s="1" t="s">
        <v>588</v>
      </c>
      <c r="E504" s="1" t="s">
        <v>1809</v>
      </c>
      <c r="F504" s="1" t="s">
        <v>297</v>
      </c>
      <c r="G504" s="1" t="s">
        <v>17</v>
      </c>
      <c r="H504" s="1">
        <v>45.0</v>
      </c>
      <c r="I504" s="3">
        <v>44028.291666666664</v>
      </c>
      <c r="J504" s="1">
        <v>0.568640861544476</v>
      </c>
      <c r="K504" s="1" t="s">
        <v>62</v>
      </c>
      <c r="M504" s="3">
        <v>44028.332027303244</v>
      </c>
    </row>
    <row r="505">
      <c r="A505" s="1">
        <v>503.0</v>
      </c>
      <c r="B505" s="1" t="s">
        <v>161</v>
      </c>
      <c r="C505" s="1" t="s">
        <v>1810</v>
      </c>
      <c r="D505" s="1" t="s">
        <v>163</v>
      </c>
      <c r="E505" s="1" t="s">
        <v>1811</v>
      </c>
      <c r="F505" s="1" t="s">
        <v>165</v>
      </c>
      <c r="G505" s="1" t="s">
        <v>17</v>
      </c>
      <c r="H505" s="1">
        <v>45.0</v>
      </c>
      <c r="I505" s="3">
        <v>44095.604166666664</v>
      </c>
      <c r="J505" s="1">
        <v>2.22402498449986</v>
      </c>
      <c r="K505" s="1" t="s">
        <v>166</v>
      </c>
      <c r="L505" s="1" t="s">
        <v>167</v>
      </c>
      <c r="M505" s="3">
        <v>44095.64582505787</v>
      </c>
    </row>
    <row r="506">
      <c r="A506" s="1">
        <v>504.0</v>
      </c>
      <c r="B506" s="1" t="s">
        <v>12</v>
      </c>
      <c r="C506" s="1" t="s">
        <v>1812</v>
      </c>
      <c r="D506" s="1" t="s">
        <v>1813</v>
      </c>
      <c r="E506" s="1" t="s">
        <v>1814</v>
      </c>
      <c r="F506" s="1" t="s">
        <v>16</v>
      </c>
      <c r="G506" s="1" t="s">
        <v>35</v>
      </c>
      <c r="H506" s="1">
        <v>45.0</v>
      </c>
      <c r="I506" s="3">
        <v>44215.291666666664</v>
      </c>
      <c r="J506" s="1">
        <v>2.03313559363845</v>
      </c>
      <c r="K506" s="1" t="s">
        <v>18</v>
      </c>
      <c r="M506" s="3">
        <v>44215.33649019676</v>
      </c>
    </row>
    <row r="507">
      <c r="A507" s="1">
        <v>505.0</v>
      </c>
      <c r="B507" s="1" t="s">
        <v>184</v>
      </c>
      <c r="C507" s="1" t="s">
        <v>1815</v>
      </c>
      <c r="D507" s="1" t="s">
        <v>1297</v>
      </c>
      <c r="E507" s="1" t="s">
        <v>1816</v>
      </c>
      <c r="F507" s="1" t="s">
        <v>187</v>
      </c>
      <c r="G507" s="1" t="s">
        <v>17</v>
      </c>
      <c r="H507" s="1">
        <v>45.0</v>
      </c>
      <c r="I507" s="3">
        <v>43788.375</v>
      </c>
      <c r="J507" s="1">
        <v>2.2667759712426</v>
      </c>
      <c r="K507" s="1" t="s">
        <v>24</v>
      </c>
      <c r="M507" s="3">
        <v>43788.406514560185</v>
      </c>
    </row>
    <row r="508">
      <c r="A508" s="1">
        <v>506.0</v>
      </c>
      <c r="B508" s="1" t="s">
        <v>732</v>
      </c>
      <c r="C508" s="1" t="s">
        <v>1817</v>
      </c>
      <c r="D508" s="1" t="s">
        <v>461</v>
      </c>
      <c r="E508" s="1" t="s">
        <v>1818</v>
      </c>
      <c r="F508" s="1" t="s">
        <v>735</v>
      </c>
      <c r="G508" s="1" t="s">
        <v>17</v>
      </c>
      <c r="H508" s="1">
        <v>45.0</v>
      </c>
      <c r="I508" s="3">
        <v>44117.4375</v>
      </c>
      <c r="J508" s="1">
        <v>0.549516449454269</v>
      </c>
      <c r="K508" s="1" t="s">
        <v>24</v>
      </c>
      <c r="M508" s="3">
        <v>44117.43985347222</v>
      </c>
    </row>
    <row r="509">
      <c r="A509" s="1">
        <v>507.0</v>
      </c>
      <c r="B509" s="1" t="s">
        <v>1819</v>
      </c>
      <c r="C509" s="1" t="s">
        <v>1820</v>
      </c>
      <c r="D509" s="1" t="s">
        <v>116</v>
      </c>
      <c r="E509" s="1" t="s">
        <v>1821</v>
      </c>
      <c r="F509" s="1" t="s">
        <v>1822</v>
      </c>
      <c r="G509" s="1" t="s">
        <v>39</v>
      </c>
      <c r="H509" s="1">
        <v>45.0</v>
      </c>
      <c r="I509" s="3">
        <v>44070.68819444445</v>
      </c>
      <c r="J509" s="1">
        <v>2.37644350545762</v>
      </c>
      <c r="K509" s="1" t="s">
        <v>24</v>
      </c>
      <c r="L509" s="1" t="s">
        <v>940</v>
      </c>
      <c r="M509" s="3">
        <v>44070.70596332176</v>
      </c>
    </row>
    <row r="510">
      <c r="A510" s="1">
        <v>508.0</v>
      </c>
      <c r="B510" s="1" t="s">
        <v>1315</v>
      </c>
      <c r="C510" s="1" t="s">
        <v>1823</v>
      </c>
      <c r="D510" s="1" t="s">
        <v>411</v>
      </c>
      <c r="E510" s="1" t="s">
        <v>1824</v>
      </c>
      <c r="F510" s="1" t="s">
        <v>1319</v>
      </c>
      <c r="G510" s="1" t="s">
        <v>17</v>
      </c>
      <c r="H510" s="1">
        <v>45.0</v>
      </c>
      <c r="I510" s="3">
        <v>44039.520833333336</v>
      </c>
      <c r="J510" s="1">
        <v>0.567749838914418</v>
      </c>
      <c r="K510" s="1" t="s">
        <v>18</v>
      </c>
      <c r="M510" s="3">
        <v>44039.55009759259</v>
      </c>
    </row>
    <row r="511">
      <c r="A511" s="1">
        <v>509.0</v>
      </c>
      <c r="B511" s="1" t="s">
        <v>1825</v>
      </c>
      <c r="C511" s="1" t="s">
        <v>1826</v>
      </c>
      <c r="D511" s="1" t="s">
        <v>1827</v>
      </c>
      <c r="E511" s="1" t="s">
        <v>1828</v>
      </c>
      <c r="F511" s="1" t="s">
        <v>1829</v>
      </c>
      <c r="G511" s="1" t="s">
        <v>89</v>
      </c>
      <c r="H511" s="1">
        <v>45.0</v>
      </c>
      <c r="I511" s="3">
        <v>44250.36209268519</v>
      </c>
      <c r="J511" s="1">
        <v>0.973421495715114</v>
      </c>
      <c r="K511" s="1" t="s">
        <v>24</v>
      </c>
      <c r="L511" s="1" t="s">
        <v>1830</v>
      </c>
      <c r="M511" s="3">
        <v>44250.407744351854</v>
      </c>
    </row>
    <row r="512">
      <c r="A512" s="1">
        <v>510.0</v>
      </c>
      <c r="B512" s="1" t="s">
        <v>114</v>
      </c>
      <c r="C512" s="1" t="s">
        <v>1831</v>
      </c>
      <c r="D512" s="1" t="s">
        <v>116</v>
      </c>
      <c r="E512" s="1" t="s">
        <v>1832</v>
      </c>
      <c r="F512" s="1" t="s">
        <v>118</v>
      </c>
      <c r="G512" s="1" t="s">
        <v>17</v>
      </c>
      <c r="H512" s="1">
        <v>45.0</v>
      </c>
      <c r="I512" s="3">
        <v>44066.25</v>
      </c>
      <c r="J512" s="1">
        <v>3.43920343984085</v>
      </c>
      <c r="K512" s="1" t="s">
        <v>24</v>
      </c>
      <c r="M512" s="3">
        <v>44066.28111130787</v>
      </c>
    </row>
    <row r="513">
      <c r="A513" s="1">
        <v>511.0</v>
      </c>
      <c r="B513" s="1" t="s">
        <v>1833</v>
      </c>
      <c r="C513" s="1" t="s">
        <v>1834</v>
      </c>
      <c r="D513" s="1" t="s">
        <v>738</v>
      </c>
      <c r="E513" s="1" t="s">
        <v>1835</v>
      </c>
      <c r="F513" s="1" t="s">
        <v>1836</v>
      </c>
      <c r="G513" s="1" t="s">
        <v>17</v>
      </c>
      <c r="H513" s="1">
        <v>45.0</v>
      </c>
      <c r="I513" s="3">
        <v>44090.197916666664</v>
      </c>
      <c r="J513" s="1">
        <v>1.98932813937457</v>
      </c>
      <c r="K513" s="1" t="s">
        <v>218</v>
      </c>
      <c r="L513" s="1" t="s">
        <v>1837</v>
      </c>
      <c r="M513" s="3">
        <v>44090.229982592595</v>
      </c>
    </row>
    <row r="514">
      <c r="A514" s="1">
        <v>512.0</v>
      </c>
      <c r="B514" s="1" t="s">
        <v>303</v>
      </c>
      <c r="C514" s="1" t="s">
        <v>1838</v>
      </c>
      <c r="D514" s="1" t="s">
        <v>305</v>
      </c>
      <c r="E514" s="1" t="s">
        <v>1839</v>
      </c>
      <c r="F514" s="1" t="s">
        <v>307</v>
      </c>
      <c r="G514" s="1" t="s">
        <v>17</v>
      </c>
      <c r="H514" s="1">
        <v>45.0</v>
      </c>
      <c r="I514" s="3">
        <v>43897.666666666664</v>
      </c>
      <c r="J514" s="1">
        <v>2.22346517948537</v>
      </c>
      <c r="K514" s="1" t="s">
        <v>24</v>
      </c>
      <c r="M514" s="3">
        <v>43897.695140358795</v>
      </c>
    </row>
    <row r="515">
      <c r="A515" s="1">
        <v>513.0</v>
      </c>
      <c r="B515" s="1" t="s">
        <v>239</v>
      </c>
      <c r="C515" s="1" t="s">
        <v>1840</v>
      </c>
      <c r="D515" s="1" t="s">
        <v>241</v>
      </c>
      <c r="E515" s="1" t="s">
        <v>242</v>
      </c>
      <c r="F515" s="1" t="s">
        <v>243</v>
      </c>
      <c r="G515" s="1" t="s">
        <v>17</v>
      </c>
      <c r="H515" s="1">
        <v>45.0</v>
      </c>
      <c r="I515" s="3">
        <v>44222.666666666664</v>
      </c>
      <c r="J515" s="1">
        <v>9.59194557000731</v>
      </c>
      <c r="K515" s="1" t="s">
        <v>46</v>
      </c>
      <c r="L515" s="1" t="s">
        <v>244</v>
      </c>
      <c r="M515" s="3">
        <v>44222.74425662037</v>
      </c>
    </row>
    <row r="516">
      <c r="A516" s="1">
        <v>514.0</v>
      </c>
      <c r="B516" s="1" t="s">
        <v>1841</v>
      </c>
      <c r="C516" s="1" t="s">
        <v>1842</v>
      </c>
      <c r="D516" s="1" t="s">
        <v>1843</v>
      </c>
      <c r="E516" s="1" t="s">
        <v>1844</v>
      </c>
      <c r="F516" s="1" t="s">
        <v>1845</v>
      </c>
      <c r="G516" s="1" t="s">
        <v>39</v>
      </c>
      <c r="H516" s="1">
        <v>45.0</v>
      </c>
      <c r="I516" s="3">
        <v>43874.479166666664</v>
      </c>
      <c r="J516" s="1">
        <v>1.65687657532427</v>
      </c>
      <c r="K516" s="1" t="s">
        <v>24</v>
      </c>
      <c r="M516" s="3">
        <v>43874.50145575232</v>
      </c>
    </row>
    <row r="517">
      <c r="A517" s="1">
        <v>515.0</v>
      </c>
      <c r="B517" s="1" t="s">
        <v>465</v>
      </c>
      <c r="C517" s="1" t="s">
        <v>1846</v>
      </c>
      <c r="D517" s="1" t="s">
        <v>1637</v>
      </c>
      <c r="E517" s="1" t="s">
        <v>1847</v>
      </c>
      <c r="F517" s="1" t="s">
        <v>468</v>
      </c>
      <c r="G517" s="1" t="s">
        <v>17</v>
      </c>
      <c r="H517" s="1">
        <v>45.0</v>
      </c>
      <c r="I517" s="3">
        <v>44243.666666666664</v>
      </c>
      <c r="J517" s="1">
        <v>3.40338413166655</v>
      </c>
      <c r="K517" s="1" t="s">
        <v>24</v>
      </c>
      <c r="M517" s="3">
        <v>44243.71569428241</v>
      </c>
    </row>
    <row r="518">
      <c r="A518" s="1">
        <v>516.0</v>
      </c>
      <c r="B518" s="1" t="s">
        <v>834</v>
      </c>
      <c r="C518" s="1" t="s">
        <v>1848</v>
      </c>
      <c r="D518" s="1" t="s">
        <v>121</v>
      </c>
      <c r="E518" s="1" t="s">
        <v>1849</v>
      </c>
      <c r="F518" s="1" t="s">
        <v>837</v>
      </c>
      <c r="G518" s="1" t="s">
        <v>89</v>
      </c>
      <c r="H518" s="1">
        <v>45.0</v>
      </c>
      <c r="I518" s="3">
        <v>43889.66714078704</v>
      </c>
      <c r="J518" s="1">
        <v>2.3028890686248</v>
      </c>
      <c r="K518" s="1" t="s">
        <v>18</v>
      </c>
      <c r="M518" s="3">
        <v>43889.68173240741</v>
      </c>
    </row>
    <row r="519">
      <c r="A519" s="1">
        <v>517.0</v>
      </c>
      <c r="B519" s="1" t="s">
        <v>114</v>
      </c>
      <c r="C519" s="1" t="s">
        <v>1850</v>
      </c>
      <c r="D519" s="1" t="s">
        <v>305</v>
      </c>
      <c r="E519" s="1" t="s">
        <v>1851</v>
      </c>
      <c r="F519" s="1" t="s">
        <v>118</v>
      </c>
      <c r="G519" s="1" t="s">
        <v>89</v>
      </c>
      <c r="H519" s="1">
        <v>45.0</v>
      </c>
      <c r="I519" s="3">
        <v>43991.544127650464</v>
      </c>
      <c r="J519" s="1">
        <v>1.0745025550531</v>
      </c>
      <c r="K519" s="1" t="s">
        <v>24</v>
      </c>
      <c r="L519" s="1" t="s">
        <v>1006</v>
      </c>
      <c r="M519" s="3">
        <v>43991.586751400464</v>
      </c>
    </row>
    <row r="520">
      <c r="A520" s="1">
        <v>518.0</v>
      </c>
      <c r="B520" s="1" t="s">
        <v>354</v>
      </c>
      <c r="C520" s="1" t="s">
        <v>1852</v>
      </c>
      <c r="D520" s="1" t="s">
        <v>1853</v>
      </c>
      <c r="E520" s="1" t="s">
        <v>1854</v>
      </c>
      <c r="F520" s="1" t="s">
        <v>358</v>
      </c>
      <c r="G520" s="1" t="s">
        <v>35</v>
      </c>
      <c r="H520" s="1">
        <v>45.0</v>
      </c>
      <c r="I520" s="3">
        <v>44076.666666666664</v>
      </c>
      <c r="J520" s="1">
        <v>1.87571372668744</v>
      </c>
      <c r="K520" s="1" t="s">
        <v>24</v>
      </c>
      <c r="M520" s="3">
        <v>44076.69873038195</v>
      </c>
    </row>
    <row r="521">
      <c r="A521" s="1">
        <v>519.0</v>
      </c>
      <c r="B521" s="1" t="s">
        <v>401</v>
      </c>
      <c r="C521" s="1" t="s">
        <v>1855</v>
      </c>
      <c r="D521" s="1" t="s">
        <v>701</v>
      </c>
      <c r="E521" s="1" t="s">
        <v>1856</v>
      </c>
      <c r="F521" s="1" t="s">
        <v>405</v>
      </c>
      <c r="G521" s="1" t="s">
        <v>89</v>
      </c>
      <c r="H521" s="1">
        <v>45.0</v>
      </c>
      <c r="I521" s="3">
        <v>44149.49237990741</v>
      </c>
      <c r="J521" s="1">
        <v>1.09605033844182</v>
      </c>
      <c r="K521" s="1" t="s">
        <v>24</v>
      </c>
      <c r="M521" s="3">
        <v>44149.51173068287</v>
      </c>
    </row>
    <row r="522">
      <c r="A522" s="1">
        <v>520.0</v>
      </c>
      <c r="B522" s="1" t="s">
        <v>732</v>
      </c>
      <c r="C522" s="1" t="s">
        <v>1857</v>
      </c>
      <c r="D522" s="1" t="s">
        <v>461</v>
      </c>
      <c r="E522" s="1" t="s">
        <v>849</v>
      </c>
      <c r="F522" s="1" t="s">
        <v>735</v>
      </c>
      <c r="G522" s="1" t="s">
        <v>17</v>
      </c>
      <c r="H522" s="1">
        <v>45.0</v>
      </c>
      <c r="I522" s="3">
        <v>43979.4375</v>
      </c>
      <c r="J522" s="1">
        <v>2.09344172360942</v>
      </c>
      <c r="K522" s="1" t="s">
        <v>24</v>
      </c>
      <c r="M522" s="3">
        <v>43979.46340615741</v>
      </c>
    </row>
    <row r="523">
      <c r="A523" s="1">
        <v>521.0</v>
      </c>
      <c r="B523" s="1" t="s">
        <v>1858</v>
      </c>
      <c r="C523" s="1" t="s">
        <v>1859</v>
      </c>
      <c r="D523" s="1" t="s">
        <v>818</v>
      </c>
      <c r="E523" s="1" t="s">
        <v>1860</v>
      </c>
      <c r="F523" s="1" t="s">
        <v>1861</v>
      </c>
      <c r="G523" s="1" t="s">
        <v>17</v>
      </c>
      <c r="H523" s="1">
        <v>45.0</v>
      </c>
      <c r="I523" s="3">
        <v>44200.197916666664</v>
      </c>
      <c r="J523" s="1">
        <v>3.80317878162808</v>
      </c>
      <c r="K523" s="1" t="s">
        <v>18</v>
      </c>
      <c r="L523" s="1" t="s">
        <v>1047</v>
      </c>
      <c r="M523" s="3">
        <v>44200.224794594906</v>
      </c>
    </row>
    <row r="524">
      <c r="A524" s="1">
        <v>522.0</v>
      </c>
      <c r="B524" s="1" t="s">
        <v>1659</v>
      </c>
      <c r="C524" s="1" t="s">
        <v>1862</v>
      </c>
      <c r="D524" s="1" t="s">
        <v>998</v>
      </c>
      <c r="E524" s="1" t="s">
        <v>1863</v>
      </c>
      <c r="F524" s="1" t="s">
        <v>1662</v>
      </c>
      <c r="G524" s="1" t="s">
        <v>39</v>
      </c>
      <c r="H524" s="1">
        <v>45.0</v>
      </c>
      <c r="I524" s="3">
        <v>44152.625</v>
      </c>
      <c r="J524" s="1">
        <v>2.58148872791925</v>
      </c>
      <c r="K524" s="1" t="s">
        <v>24</v>
      </c>
      <c r="M524" s="3">
        <v>44152.645951018516</v>
      </c>
    </row>
    <row r="525">
      <c r="A525" s="1">
        <v>523.0</v>
      </c>
      <c r="B525" s="1" t="s">
        <v>19</v>
      </c>
      <c r="C525" s="1" t="s">
        <v>1864</v>
      </c>
      <c r="D525" s="1" t="s">
        <v>1865</v>
      </c>
      <c r="E525" s="1" t="s">
        <v>1866</v>
      </c>
      <c r="F525" s="1" t="s">
        <v>23</v>
      </c>
      <c r="G525" s="1" t="s">
        <v>35</v>
      </c>
      <c r="H525" s="1">
        <v>45.0</v>
      </c>
      <c r="I525" s="3">
        <v>43574.291666666664</v>
      </c>
      <c r="J525" s="1">
        <v>1.67725623999926</v>
      </c>
      <c r="K525" s="1" t="s">
        <v>24</v>
      </c>
      <c r="M525" s="3">
        <v>43574.373582569446</v>
      </c>
    </row>
    <row r="526">
      <c r="A526" s="1">
        <v>524.0</v>
      </c>
      <c r="B526" s="1" t="s">
        <v>1081</v>
      </c>
      <c r="C526" s="1" t="s">
        <v>1867</v>
      </c>
      <c r="D526" s="1" t="s">
        <v>326</v>
      </c>
      <c r="E526" s="1" t="s">
        <v>1868</v>
      </c>
      <c r="F526" s="1" t="s">
        <v>1084</v>
      </c>
      <c r="G526" s="1" t="s">
        <v>17</v>
      </c>
      <c r="H526" s="1">
        <v>45.0</v>
      </c>
      <c r="I526" s="3">
        <v>44166.666666666664</v>
      </c>
      <c r="J526" s="1">
        <v>0.0</v>
      </c>
      <c r="K526" s="1" t="s">
        <v>24</v>
      </c>
      <c r="M526" s="3">
        <v>44166.70684799769</v>
      </c>
    </row>
    <row r="527">
      <c r="A527" s="1">
        <v>525.0</v>
      </c>
      <c r="B527" s="1" t="s">
        <v>229</v>
      </c>
      <c r="C527" s="1" t="s">
        <v>1869</v>
      </c>
      <c r="D527" s="1" t="s">
        <v>1870</v>
      </c>
      <c r="E527" s="1" t="s">
        <v>1871</v>
      </c>
      <c r="F527" s="1" t="s">
        <v>232</v>
      </c>
      <c r="G527" s="1" t="s">
        <v>17</v>
      </c>
      <c r="H527" s="1">
        <v>45.0</v>
      </c>
      <c r="I527" s="3">
        <v>44071.677083333336</v>
      </c>
      <c r="J527" s="1">
        <v>0.860815439605085</v>
      </c>
      <c r="K527" s="1" t="s">
        <v>24</v>
      </c>
      <c r="M527" s="3">
        <v>44071.70937833333</v>
      </c>
    </row>
    <row r="528">
      <c r="A528" s="1">
        <v>526.0</v>
      </c>
      <c r="B528" s="1" t="s">
        <v>1872</v>
      </c>
      <c r="C528" s="1" t="s">
        <v>1873</v>
      </c>
      <c r="D528" s="1" t="s">
        <v>1874</v>
      </c>
      <c r="E528" s="1" t="s">
        <v>1875</v>
      </c>
      <c r="F528" s="1" t="s">
        <v>1876</v>
      </c>
      <c r="G528" s="1" t="s">
        <v>17</v>
      </c>
      <c r="H528" s="1">
        <v>45.0</v>
      </c>
      <c r="I528" s="3">
        <v>44222.375</v>
      </c>
      <c r="J528" s="1">
        <v>2.42525813581036</v>
      </c>
      <c r="K528" s="1" t="s">
        <v>24</v>
      </c>
      <c r="L528" s="1" t="s">
        <v>406</v>
      </c>
      <c r="M528" s="3">
        <v>44222.410118645836</v>
      </c>
    </row>
    <row r="529">
      <c r="A529" s="1">
        <v>527.0</v>
      </c>
      <c r="B529" s="1" t="s">
        <v>1529</v>
      </c>
      <c r="C529" s="1" t="s">
        <v>1877</v>
      </c>
      <c r="D529" s="1" t="s">
        <v>373</v>
      </c>
      <c r="E529" s="1" t="s">
        <v>1878</v>
      </c>
      <c r="F529" s="1" t="s">
        <v>1533</v>
      </c>
      <c r="G529" s="1" t="s">
        <v>35</v>
      </c>
      <c r="H529" s="1">
        <v>45.0</v>
      </c>
      <c r="I529" s="3">
        <v>43539.416666666664</v>
      </c>
      <c r="J529" s="1">
        <v>0.560535402416285</v>
      </c>
      <c r="K529" s="1" t="s">
        <v>18</v>
      </c>
      <c r="M529" s="3">
        <v>43539.49803427084</v>
      </c>
    </row>
    <row r="530">
      <c r="A530" s="1">
        <v>528.0</v>
      </c>
      <c r="B530" s="1" t="s">
        <v>1230</v>
      </c>
      <c r="C530" s="1" t="s">
        <v>1879</v>
      </c>
      <c r="D530" s="1" t="s">
        <v>653</v>
      </c>
      <c r="E530" s="1" t="s">
        <v>1880</v>
      </c>
      <c r="F530" s="1" t="s">
        <v>1234</v>
      </c>
      <c r="G530" s="1" t="s">
        <v>89</v>
      </c>
      <c r="H530" s="1">
        <v>45.0</v>
      </c>
      <c r="I530" s="3">
        <v>44166.5528921875</v>
      </c>
      <c r="J530" s="1">
        <v>0.734215671316837</v>
      </c>
      <c r="K530" s="1" t="s">
        <v>18</v>
      </c>
      <c r="M530" s="3">
        <v>44166.57344931713</v>
      </c>
    </row>
    <row r="531">
      <c r="A531" s="1">
        <v>529.0</v>
      </c>
      <c r="B531" s="1" t="s">
        <v>796</v>
      </c>
      <c r="C531" s="1" t="s">
        <v>1881</v>
      </c>
      <c r="D531" s="1" t="s">
        <v>1802</v>
      </c>
      <c r="E531" s="1" t="s">
        <v>1882</v>
      </c>
      <c r="F531" s="1" t="s">
        <v>799</v>
      </c>
      <c r="G531" s="1" t="s">
        <v>39</v>
      </c>
      <c r="H531" s="1">
        <v>45.0</v>
      </c>
      <c r="I531" s="3">
        <v>43964.604166666664</v>
      </c>
      <c r="J531" s="1">
        <v>4.39632597138331</v>
      </c>
      <c r="K531" s="1" t="s">
        <v>18</v>
      </c>
      <c r="L531" s="1" t="s">
        <v>1883</v>
      </c>
      <c r="M531" s="3">
        <v>43964.644344340275</v>
      </c>
    </row>
    <row r="532">
      <c r="A532" s="1">
        <v>530.0</v>
      </c>
      <c r="B532" s="1" t="s">
        <v>303</v>
      </c>
      <c r="C532" s="1" t="s">
        <v>1884</v>
      </c>
      <c r="D532" s="1" t="s">
        <v>305</v>
      </c>
      <c r="E532" s="1" t="s">
        <v>1790</v>
      </c>
      <c r="F532" s="1" t="s">
        <v>307</v>
      </c>
      <c r="G532" s="1" t="s">
        <v>17</v>
      </c>
      <c r="H532" s="1">
        <v>45.0</v>
      </c>
      <c r="I532" s="3">
        <v>44131.604166666664</v>
      </c>
      <c r="J532" s="1">
        <v>2.26763555994553</v>
      </c>
      <c r="K532" s="1" t="s">
        <v>24</v>
      </c>
      <c r="M532" s="3">
        <v>44131.6528230787</v>
      </c>
    </row>
    <row r="533">
      <c r="A533" s="1">
        <v>531.0</v>
      </c>
      <c r="B533" s="1" t="s">
        <v>1885</v>
      </c>
      <c r="C533" s="1" t="s">
        <v>1886</v>
      </c>
      <c r="D533" s="1" t="s">
        <v>116</v>
      </c>
      <c r="E533" s="1" t="s">
        <v>1887</v>
      </c>
      <c r="F533" s="1" t="s">
        <v>1888</v>
      </c>
      <c r="G533" s="1" t="s">
        <v>17</v>
      </c>
      <c r="H533" s="1">
        <v>45.0</v>
      </c>
      <c r="I533" s="3">
        <v>43868.708333333336</v>
      </c>
      <c r="J533" s="1">
        <v>0.0</v>
      </c>
      <c r="K533" s="1" t="s">
        <v>24</v>
      </c>
      <c r="M533" s="3">
        <v>43868.616997164354</v>
      </c>
    </row>
    <row r="534">
      <c r="A534" s="1">
        <v>532.0</v>
      </c>
      <c r="B534" s="1" t="s">
        <v>229</v>
      </c>
      <c r="C534" s="1" t="s">
        <v>1889</v>
      </c>
      <c r="D534" s="1" t="s">
        <v>207</v>
      </c>
      <c r="E534" s="1" t="s">
        <v>339</v>
      </c>
      <c r="F534" s="1" t="s">
        <v>232</v>
      </c>
      <c r="G534" s="1" t="s">
        <v>17</v>
      </c>
      <c r="H534" s="1">
        <v>45.0</v>
      </c>
      <c r="I534" s="3">
        <v>44050.625</v>
      </c>
      <c r="J534" s="1">
        <v>4.31560776251292</v>
      </c>
      <c r="K534" s="1" t="s">
        <v>24</v>
      </c>
      <c r="M534" s="3">
        <v>44050.664428460645</v>
      </c>
    </row>
    <row r="535">
      <c r="A535" s="1">
        <v>533.0</v>
      </c>
      <c r="B535" s="1" t="s">
        <v>788</v>
      </c>
      <c r="C535" s="1" t="s">
        <v>1890</v>
      </c>
      <c r="D535" s="1" t="s">
        <v>148</v>
      </c>
      <c r="E535" s="1" t="s">
        <v>1891</v>
      </c>
      <c r="F535" s="1" t="s">
        <v>791</v>
      </c>
      <c r="G535" s="1" t="s">
        <v>17</v>
      </c>
      <c r="H535" s="1">
        <v>45.0</v>
      </c>
      <c r="I535" s="3">
        <v>43854.645833333336</v>
      </c>
      <c r="J535" s="1">
        <v>1.97846463233386</v>
      </c>
      <c r="K535" s="1" t="s">
        <v>24</v>
      </c>
      <c r="M535" s="3">
        <v>43854.66938896991</v>
      </c>
    </row>
    <row r="536">
      <c r="A536" s="1">
        <v>534.0</v>
      </c>
      <c r="B536" s="1" t="s">
        <v>350</v>
      </c>
      <c r="C536" s="1" t="s">
        <v>1892</v>
      </c>
      <c r="D536" s="1" t="s">
        <v>75</v>
      </c>
      <c r="E536" s="1" t="s">
        <v>1893</v>
      </c>
      <c r="F536" s="1" t="s">
        <v>353</v>
      </c>
      <c r="G536" s="1" t="s">
        <v>35</v>
      </c>
      <c r="H536" s="1">
        <v>45.0</v>
      </c>
      <c r="I536" s="3">
        <v>43571.166666666664</v>
      </c>
      <c r="J536" s="1">
        <v>0.0119106860416859</v>
      </c>
      <c r="K536" s="1" t="s">
        <v>24</v>
      </c>
      <c r="M536" s="3">
        <v>43571.21566689815</v>
      </c>
    </row>
    <row r="537">
      <c r="A537" s="1">
        <v>535.0</v>
      </c>
      <c r="B537" s="1" t="s">
        <v>184</v>
      </c>
      <c r="C537" s="1" t="s">
        <v>1894</v>
      </c>
      <c r="D537" s="1" t="s">
        <v>1297</v>
      </c>
      <c r="E537" s="1" t="s">
        <v>1895</v>
      </c>
      <c r="F537" s="1" t="s">
        <v>187</v>
      </c>
      <c r="G537" s="1" t="s">
        <v>17</v>
      </c>
      <c r="H537" s="1">
        <v>45.0</v>
      </c>
      <c r="I537" s="3">
        <v>43803.416666666664</v>
      </c>
      <c r="J537" s="1">
        <v>1.82927963372935</v>
      </c>
      <c r="K537" s="1" t="s">
        <v>24</v>
      </c>
      <c r="M537" s="3">
        <v>43803.331699814815</v>
      </c>
    </row>
    <row r="538">
      <c r="A538" s="1">
        <v>536.0</v>
      </c>
      <c r="B538" s="1" t="s">
        <v>520</v>
      </c>
      <c r="C538" s="1" t="s">
        <v>1896</v>
      </c>
      <c r="D538" s="1" t="s">
        <v>522</v>
      </c>
      <c r="E538" s="1" t="s">
        <v>1897</v>
      </c>
      <c r="F538" s="1" t="s">
        <v>524</v>
      </c>
      <c r="G538" s="1" t="s">
        <v>35</v>
      </c>
      <c r="H538" s="1">
        <v>45.0</v>
      </c>
      <c r="I538" s="3">
        <v>43710.333333333336</v>
      </c>
      <c r="J538" s="1">
        <v>1.33412005817137</v>
      </c>
      <c r="K538" s="1" t="s">
        <v>46</v>
      </c>
      <c r="M538" s="3">
        <v>43710.36681164352</v>
      </c>
    </row>
    <row r="539">
      <c r="A539" s="1">
        <v>537.0</v>
      </c>
      <c r="B539" s="1" t="s">
        <v>84</v>
      </c>
      <c r="C539" s="1" t="s">
        <v>1898</v>
      </c>
      <c r="D539" s="1" t="s">
        <v>1899</v>
      </c>
      <c r="E539" s="1" t="s">
        <v>1900</v>
      </c>
      <c r="F539" s="1" t="s">
        <v>88</v>
      </c>
      <c r="G539" s="1" t="s">
        <v>35</v>
      </c>
      <c r="H539" s="1">
        <v>45.0</v>
      </c>
      <c r="I539" s="3">
        <v>43724.166666666664</v>
      </c>
      <c r="J539" s="1">
        <v>1.0034231190644</v>
      </c>
      <c r="K539" s="1" t="s">
        <v>83</v>
      </c>
      <c r="M539" s="3">
        <v>43724.195672002315</v>
      </c>
    </row>
    <row r="540">
      <c r="A540" s="1">
        <v>538.0</v>
      </c>
      <c r="B540" s="1" t="s">
        <v>1901</v>
      </c>
      <c r="C540" s="1" t="s">
        <v>1902</v>
      </c>
      <c r="D540" s="1" t="s">
        <v>241</v>
      </c>
      <c r="E540" s="1" t="s">
        <v>1903</v>
      </c>
      <c r="F540" s="1" t="s">
        <v>1904</v>
      </c>
      <c r="G540" s="1" t="s">
        <v>39</v>
      </c>
      <c r="H540" s="1">
        <v>45.0</v>
      </c>
      <c r="I540" s="3">
        <v>44159.739583333336</v>
      </c>
      <c r="J540" s="1">
        <v>1.50530680846579</v>
      </c>
      <c r="K540" s="1" t="s">
        <v>62</v>
      </c>
      <c r="M540" s="3">
        <v>44159.70584267361</v>
      </c>
    </row>
    <row r="541">
      <c r="A541" s="1">
        <v>539.0</v>
      </c>
      <c r="B541" s="1" t="s">
        <v>293</v>
      </c>
      <c r="C541" s="1" t="s">
        <v>1905</v>
      </c>
      <c r="D541" s="1" t="s">
        <v>588</v>
      </c>
      <c r="E541" s="1" t="s">
        <v>1698</v>
      </c>
      <c r="F541" s="1" t="s">
        <v>297</v>
      </c>
      <c r="G541" s="1" t="s">
        <v>17</v>
      </c>
      <c r="H541" s="1">
        <v>45.0</v>
      </c>
      <c r="I541" s="3">
        <v>43923.291666666664</v>
      </c>
      <c r="J541" s="1">
        <v>3.60097283151555</v>
      </c>
      <c r="K541" s="1" t="s">
        <v>62</v>
      </c>
      <c r="M541" s="3">
        <v>43923.326096840276</v>
      </c>
    </row>
    <row r="542">
      <c r="A542" s="1">
        <v>540.0</v>
      </c>
      <c r="B542" s="1" t="s">
        <v>1401</v>
      </c>
      <c r="C542" s="1" t="s">
        <v>1906</v>
      </c>
      <c r="D542" s="1" t="s">
        <v>1403</v>
      </c>
      <c r="E542" s="1" t="s">
        <v>1907</v>
      </c>
      <c r="F542" s="1" t="s">
        <v>1405</v>
      </c>
      <c r="G542" s="1" t="s">
        <v>39</v>
      </c>
      <c r="H542" s="1">
        <v>45.0</v>
      </c>
      <c r="I542" s="3">
        <v>44222.291666666664</v>
      </c>
      <c r="J542" s="1">
        <v>2.80730802307861</v>
      </c>
      <c r="K542" s="1" t="s">
        <v>1406</v>
      </c>
      <c r="M542" s="3">
        <v>44222.31763462963</v>
      </c>
    </row>
    <row r="543">
      <c r="A543" s="1">
        <v>541.0</v>
      </c>
      <c r="B543" s="1" t="s">
        <v>25</v>
      </c>
      <c r="C543" s="1" t="s">
        <v>1908</v>
      </c>
      <c r="D543" s="1" t="s">
        <v>37</v>
      </c>
      <c r="E543" s="1" t="s">
        <v>1909</v>
      </c>
      <c r="F543" s="1" t="s">
        <v>29</v>
      </c>
      <c r="G543" s="1" t="s">
        <v>39</v>
      </c>
      <c r="H543" s="1">
        <v>45.0</v>
      </c>
      <c r="I543" s="3">
        <v>44162.291666666664</v>
      </c>
      <c r="J543" s="1">
        <v>0.734945536804459</v>
      </c>
      <c r="K543" s="1" t="s">
        <v>18</v>
      </c>
      <c r="M543" s="3">
        <v>44162.32106307871</v>
      </c>
    </row>
    <row r="544">
      <c r="A544" s="1">
        <v>542.0</v>
      </c>
      <c r="B544" s="1" t="s">
        <v>512</v>
      </c>
      <c r="C544" s="1" t="s">
        <v>1910</v>
      </c>
      <c r="D544" s="1" t="s">
        <v>723</v>
      </c>
      <c r="E544" s="1" t="s">
        <v>724</v>
      </c>
      <c r="F544" s="1" t="s">
        <v>516</v>
      </c>
      <c r="G544" s="1" t="s">
        <v>17</v>
      </c>
      <c r="H544" s="1">
        <v>45.0</v>
      </c>
      <c r="I544" s="3">
        <v>43808.791666666664</v>
      </c>
      <c r="J544" s="1">
        <v>0.0896400134475402</v>
      </c>
      <c r="K544" s="1" t="s">
        <v>83</v>
      </c>
      <c r="M544" s="3">
        <v>43808.70318842593</v>
      </c>
    </row>
    <row r="545">
      <c r="A545" s="1">
        <v>543.0</v>
      </c>
      <c r="B545" s="1" t="s">
        <v>73</v>
      </c>
      <c r="C545" s="1" t="s">
        <v>1911</v>
      </c>
      <c r="D545" s="1" t="s">
        <v>75</v>
      </c>
      <c r="E545" s="1" t="s">
        <v>1912</v>
      </c>
      <c r="F545" s="1" t="s">
        <v>77</v>
      </c>
      <c r="G545" s="1" t="s">
        <v>39</v>
      </c>
      <c r="H545" s="1">
        <v>45.0</v>
      </c>
      <c r="I545" s="3">
        <v>43505.666666666664</v>
      </c>
      <c r="J545" s="1">
        <v>1.34454843750274</v>
      </c>
      <c r="K545" s="1" t="s">
        <v>24</v>
      </c>
      <c r="M545" s="3">
        <v>43505.706370960645</v>
      </c>
    </row>
    <row r="546">
      <c r="A546" s="1">
        <v>544.0</v>
      </c>
      <c r="B546" s="1" t="s">
        <v>1913</v>
      </c>
      <c r="C546" s="1" t="s">
        <v>1914</v>
      </c>
      <c r="D546" s="1" t="s">
        <v>1915</v>
      </c>
      <c r="E546" s="1" t="s">
        <v>1916</v>
      </c>
      <c r="F546" s="1" t="s">
        <v>1917</v>
      </c>
      <c r="G546" s="1" t="s">
        <v>39</v>
      </c>
      <c r="H546" s="1">
        <v>45.0</v>
      </c>
      <c r="I546" s="3">
        <v>44174.239583333336</v>
      </c>
      <c r="J546" s="1">
        <v>0.711989268141526</v>
      </c>
      <c r="K546" s="1" t="s">
        <v>166</v>
      </c>
      <c r="M546" s="3">
        <v>44174.27288628472</v>
      </c>
    </row>
    <row r="547">
      <c r="A547" s="1">
        <v>545.0</v>
      </c>
      <c r="B547" s="1" t="s">
        <v>425</v>
      </c>
      <c r="C547" s="1" t="s">
        <v>1918</v>
      </c>
      <c r="D547" s="1" t="s">
        <v>32</v>
      </c>
      <c r="E547" s="1" t="s">
        <v>1919</v>
      </c>
      <c r="F547" s="1" t="s">
        <v>428</v>
      </c>
      <c r="G547" s="1" t="s">
        <v>89</v>
      </c>
      <c r="H547" s="1">
        <v>45.0</v>
      </c>
      <c r="I547" s="3">
        <v>43861.65719297454</v>
      </c>
      <c r="J547" s="1">
        <v>1.41783463229378</v>
      </c>
      <c r="K547" s="1" t="s">
        <v>24</v>
      </c>
      <c r="M547" s="3">
        <v>43861.681722534726</v>
      </c>
    </row>
    <row r="548">
      <c r="A548" s="1">
        <v>546.0</v>
      </c>
      <c r="B548" s="1" t="s">
        <v>1920</v>
      </c>
      <c r="C548" s="1" t="s">
        <v>1921</v>
      </c>
      <c r="D548" s="1" t="s">
        <v>1332</v>
      </c>
      <c r="E548" s="1" t="s">
        <v>1922</v>
      </c>
      <c r="F548" s="1" t="s">
        <v>1923</v>
      </c>
      <c r="G548" s="1" t="s">
        <v>39</v>
      </c>
      <c r="H548" s="1">
        <v>45.0</v>
      </c>
      <c r="I548" s="3">
        <v>43832.791666666664</v>
      </c>
      <c r="J548" s="1">
        <v>3.04796218178705</v>
      </c>
      <c r="K548" s="1" t="s">
        <v>218</v>
      </c>
      <c r="M548" s="3">
        <v>43832.80719893519</v>
      </c>
    </row>
    <row r="549">
      <c r="A549" s="1">
        <v>547.0</v>
      </c>
      <c r="B549" s="1" t="s">
        <v>196</v>
      </c>
      <c r="C549" s="1" t="s">
        <v>1924</v>
      </c>
      <c r="D549" s="1" t="s">
        <v>1925</v>
      </c>
      <c r="E549" s="1" t="s">
        <v>1926</v>
      </c>
      <c r="F549" s="1" t="s">
        <v>200</v>
      </c>
      <c r="G549" s="1" t="s">
        <v>17</v>
      </c>
      <c r="H549" s="1">
        <v>45.0</v>
      </c>
      <c r="I549" s="3">
        <v>44085.21875</v>
      </c>
      <c r="J549" s="1">
        <v>2.14183387110843</v>
      </c>
      <c r="K549" s="1" t="s">
        <v>24</v>
      </c>
      <c r="M549" s="3">
        <v>44085.25071380787</v>
      </c>
    </row>
    <row r="550">
      <c r="A550" s="1">
        <v>548.0</v>
      </c>
      <c r="B550" s="1" t="s">
        <v>196</v>
      </c>
      <c r="C550" s="1" t="s">
        <v>1927</v>
      </c>
      <c r="D550" s="1" t="s">
        <v>132</v>
      </c>
      <c r="E550" s="1" t="s">
        <v>1928</v>
      </c>
      <c r="F550" s="1" t="s">
        <v>200</v>
      </c>
      <c r="G550" s="1" t="s">
        <v>17</v>
      </c>
      <c r="H550" s="1">
        <v>45.0</v>
      </c>
      <c r="I550" s="3">
        <v>44150.541666666664</v>
      </c>
      <c r="J550" s="1">
        <v>0.801184926384503</v>
      </c>
      <c r="K550" s="1" t="s">
        <v>24</v>
      </c>
      <c r="M550" s="3">
        <v>44150.59631450231</v>
      </c>
    </row>
    <row r="551">
      <c r="A551" s="1">
        <v>549.0</v>
      </c>
      <c r="B551" s="1" t="s">
        <v>582</v>
      </c>
      <c r="C551" s="1" t="s">
        <v>1929</v>
      </c>
      <c r="D551" s="1" t="s">
        <v>1592</v>
      </c>
      <c r="E551" s="1" t="s">
        <v>1930</v>
      </c>
      <c r="F551" s="1" t="s">
        <v>586</v>
      </c>
      <c r="G551" s="1" t="s">
        <v>39</v>
      </c>
      <c r="H551" s="1">
        <v>45.0</v>
      </c>
      <c r="I551" s="3">
        <v>44189.25</v>
      </c>
      <c r="J551" s="1">
        <v>2.47269080234938</v>
      </c>
      <c r="K551" s="1" t="s">
        <v>166</v>
      </c>
      <c r="M551" s="3">
        <v>44189.282454594904</v>
      </c>
    </row>
    <row r="552">
      <c r="A552" s="1">
        <v>550.0</v>
      </c>
      <c r="B552" s="1" t="s">
        <v>429</v>
      </c>
      <c r="C552" s="1" t="s">
        <v>1931</v>
      </c>
      <c r="D552" s="1" t="s">
        <v>1932</v>
      </c>
      <c r="E552" s="1" t="s">
        <v>1933</v>
      </c>
      <c r="F552" s="1" t="s">
        <v>432</v>
      </c>
      <c r="G552" s="1" t="s">
        <v>39</v>
      </c>
      <c r="H552" s="1">
        <v>45.0</v>
      </c>
      <c r="I552" s="3">
        <v>44115.708333333336</v>
      </c>
      <c r="J552" s="1">
        <v>0.492986606079719</v>
      </c>
      <c r="K552" s="1" t="s">
        <v>218</v>
      </c>
      <c r="L552" s="1" t="s">
        <v>433</v>
      </c>
      <c r="M552" s="3">
        <v>44115.7406515625</v>
      </c>
    </row>
    <row r="553">
      <c r="A553" s="1">
        <v>551.0</v>
      </c>
      <c r="B553" s="1" t="s">
        <v>184</v>
      </c>
      <c r="C553" s="1" t="s">
        <v>1934</v>
      </c>
      <c r="D553" s="1" t="s">
        <v>148</v>
      </c>
      <c r="E553" s="1" t="s">
        <v>1935</v>
      </c>
      <c r="F553" s="1" t="s">
        <v>187</v>
      </c>
      <c r="G553" s="1" t="s">
        <v>17</v>
      </c>
      <c r="H553" s="1">
        <v>45.0</v>
      </c>
      <c r="I553" s="3">
        <v>44095.333333333336</v>
      </c>
      <c r="J553" s="1">
        <v>2.23973984017983</v>
      </c>
      <c r="K553" s="1" t="s">
        <v>24</v>
      </c>
      <c r="L553" s="1" t="s">
        <v>188</v>
      </c>
      <c r="M553" s="3">
        <v>44095.33073246528</v>
      </c>
    </row>
    <row r="554">
      <c r="A554" s="1">
        <v>552.0</v>
      </c>
      <c r="B554" s="1" t="s">
        <v>1304</v>
      </c>
      <c r="C554" s="1" t="s">
        <v>1936</v>
      </c>
      <c r="D554" s="1" t="s">
        <v>1653</v>
      </c>
      <c r="E554" s="1" t="s">
        <v>1307</v>
      </c>
      <c r="F554" s="1" t="s">
        <v>1308</v>
      </c>
      <c r="G554" s="1" t="s">
        <v>17</v>
      </c>
      <c r="H554" s="1">
        <v>45.0</v>
      </c>
      <c r="I554" s="3">
        <v>43882.166666666664</v>
      </c>
      <c r="J554" s="1">
        <v>2.10544157912125</v>
      </c>
      <c r="K554" s="1" t="s">
        <v>24</v>
      </c>
      <c r="M554" s="3">
        <v>43882.70182393518</v>
      </c>
    </row>
    <row r="555">
      <c r="A555" s="1">
        <v>553.0</v>
      </c>
      <c r="B555" s="1" t="s">
        <v>229</v>
      </c>
      <c r="C555" s="1" t="s">
        <v>1937</v>
      </c>
      <c r="D555" s="1" t="s">
        <v>116</v>
      </c>
      <c r="E555" s="1" t="s">
        <v>231</v>
      </c>
      <c r="F555" s="1" t="s">
        <v>232</v>
      </c>
      <c r="G555" s="1" t="s">
        <v>35</v>
      </c>
      <c r="H555" s="1">
        <v>45.0</v>
      </c>
      <c r="I555" s="3">
        <v>43760.625</v>
      </c>
      <c r="J555" s="1">
        <v>4.2305530510727</v>
      </c>
      <c r="K555" s="1" t="s">
        <v>24</v>
      </c>
      <c r="M555" s="3">
        <v>43760.665419930556</v>
      </c>
    </row>
    <row r="556">
      <c r="A556" s="1">
        <v>554.0</v>
      </c>
      <c r="B556" s="1" t="s">
        <v>1938</v>
      </c>
      <c r="C556" s="1" t="s">
        <v>1939</v>
      </c>
      <c r="D556" s="1" t="s">
        <v>1940</v>
      </c>
      <c r="E556" s="1" t="s">
        <v>1941</v>
      </c>
      <c r="F556" s="1" t="s">
        <v>1942</v>
      </c>
      <c r="G556" s="1" t="s">
        <v>39</v>
      </c>
      <c r="H556" s="1">
        <v>45.0</v>
      </c>
      <c r="I556" s="3">
        <v>44089.25</v>
      </c>
      <c r="J556" s="1">
        <v>0.903027972265984</v>
      </c>
      <c r="K556" s="1" t="s">
        <v>62</v>
      </c>
      <c r="M556" s="3">
        <v>44089.26776200232</v>
      </c>
    </row>
    <row r="557">
      <c r="A557" s="1">
        <v>555.0</v>
      </c>
      <c r="B557" s="1" t="s">
        <v>130</v>
      </c>
      <c r="C557" s="1" t="s">
        <v>1943</v>
      </c>
      <c r="D557" s="1" t="s">
        <v>132</v>
      </c>
      <c r="E557" s="1" t="s">
        <v>133</v>
      </c>
      <c r="F557" s="1" t="s">
        <v>134</v>
      </c>
      <c r="G557" s="1" t="s">
        <v>17</v>
      </c>
      <c r="H557" s="1">
        <v>45.0</v>
      </c>
      <c r="I557" s="3">
        <v>44112.229166666664</v>
      </c>
      <c r="J557" s="1">
        <v>4.76744416482843</v>
      </c>
      <c r="K557" s="1" t="s">
        <v>24</v>
      </c>
      <c r="L557" s="1" t="s">
        <v>135</v>
      </c>
      <c r="M557" s="3">
        <v>44112.29193216435</v>
      </c>
    </row>
    <row r="558">
      <c r="A558" s="1">
        <v>556.0</v>
      </c>
      <c r="B558" s="1" t="s">
        <v>455</v>
      </c>
      <c r="C558" s="1" t="s">
        <v>1944</v>
      </c>
      <c r="D558" s="1" t="s">
        <v>116</v>
      </c>
      <c r="E558" s="1" t="s">
        <v>546</v>
      </c>
      <c r="F558" s="1" t="s">
        <v>458</v>
      </c>
      <c r="G558" s="1" t="s">
        <v>17</v>
      </c>
      <c r="H558" s="1">
        <v>45.0</v>
      </c>
      <c r="I558" s="3">
        <v>44022.604166666664</v>
      </c>
      <c r="J558" s="1">
        <v>7.46564042630209</v>
      </c>
      <c r="K558" s="1" t="s">
        <v>24</v>
      </c>
      <c r="L558" s="1" t="s">
        <v>406</v>
      </c>
      <c r="M558" s="3">
        <v>44022.662130833334</v>
      </c>
    </row>
    <row r="559">
      <c r="A559" s="1">
        <v>557.0</v>
      </c>
      <c r="B559" s="1" t="s">
        <v>915</v>
      </c>
      <c r="C559" s="1" t="s">
        <v>1945</v>
      </c>
      <c r="D559" s="1" t="s">
        <v>917</v>
      </c>
      <c r="E559" s="1" t="s">
        <v>1946</v>
      </c>
      <c r="F559" s="1" t="s">
        <v>919</v>
      </c>
      <c r="G559" s="1" t="s">
        <v>17</v>
      </c>
      <c r="H559" s="1">
        <v>45.0</v>
      </c>
      <c r="I559" s="3">
        <v>44223.65625</v>
      </c>
      <c r="J559" s="1">
        <v>2.49121243833696</v>
      </c>
      <c r="K559" s="1" t="s">
        <v>62</v>
      </c>
      <c r="M559" s="3">
        <v>44223.69130752315</v>
      </c>
    </row>
    <row r="560">
      <c r="A560" s="1">
        <v>558.0</v>
      </c>
      <c r="B560" s="1" t="s">
        <v>1716</v>
      </c>
      <c r="C560" s="1" t="s">
        <v>1947</v>
      </c>
      <c r="D560" s="1" t="s">
        <v>121</v>
      </c>
      <c r="E560" s="1" t="s">
        <v>1948</v>
      </c>
      <c r="F560" s="1" t="s">
        <v>1719</v>
      </c>
      <c r="G560" s="1" t="s">
        <v>39</v>
      </c>
      <c r="H560" s="1">
        <v>45.0</v>
      </c>
      <c r="I560" s="3">
        <v>44131.75</v>
      </c>
      <c r="J560" s="1">
        <v>1.32876542895205</v>
      </c>
      <c r="K560" s="1" t="s">
        <v>18</v>
      </c>
      <c r="M560" s="3">
        <v>44131.77071291667</v>
      </c>
    </row>
    <row r="561">
      <c r="A561" s="1">
        <v>559.0</v>
      </c>
      <c r="B561" s="1" t="s">
        <v>303</v>
      </c>
      <c r="C561" s="1" t="s">
        <v>1949</v>
      </c>
      <c r="D561" s="1" t="s">
        <v>305</v>
      </c>
      <c r="E561" s="1" t="s">
        <v>1950</v>
      </c>
      <c r="F561" s="1" t="s">
        <v>307</v>
      </c>
      <c r="G561" s="1" t="s">
        <v>17</v>
      </c>
      <c r="H561" s="1">
        <v>45.0</v>
      </c>
      <c r="I561" s="3">
        <v>43895.229166666664</v>
      </c>
      <c r="J561" s="1">
        <v>1.43729051362429</v>
      </c>
      <c r="K561" s="1" t="s">
        <v>24</v>
      </c>
      <c r="M561" s="3">
        <v>43895.26484498843</v>
      </c>
    </row>
    <row r="562">
      <c r="A562" s="1">
        <v>560.0</v>
      </c>
      <c r="B562" s="1" t="s">
        <v>97</v>
      </c>
      <c r="C562" s="1" t="s">
        <v>1951</v>
      </c>
      <c r="D562" s="1" t="s">
        <v>1952</v>
      </c>
      <c r="E562" s="1" t="s">
        <v>1953</v>
      </c>
      <c r="F562" s="1" t="s">
        <v>101</v>
      </c>
      <c r="G562" s="1" t="s">
        <v>39</v>
      </c>
      <c r="H562" s="1">
        <v>45.0</v>
      </c>
      <c r="I562" s="3">
        <v>44091.416666666664</v>
      </c>
      <c r="J562" s="1">
        <v>2.73092355424426</v>
      </c>
      <c r="K562" s="1" t="s">
        <v>24</v>
      </c>
      <c r="L562" s="1" t="s">
        <v>882</v>
      </c>
      <c r="M562" s="3">
        <v>44091.43367146991</v>
      </c>
    </row>
    <row r="563">
      <c r="A563" s="1">
        <v>561.0</v>
      </c>
      <c r="B563" s="1" t="s">
        <v>1954</v>
      </c>
      <c r="C563" s="1" t="s">
        <v>1955</v>
      </c>
      <c r="D563" s="1" t="s">
        <v>42</v>
      </c>
      <c r="E563" s="1" t="s">
        <v>1956</v>
      </c>
      <c r="F563" s="1" t="s">
        <v>1957</v>
      </c>
      <c r="G563" s="1" t="s">
        <v>39</v>
      </c>
      <c r="H563" s="1">
        <v>45.0</v>
      </c>
      <c r="I563" s="3">
        <v>44057.270833333336</v>
      </c>
      <c r="J563" s="1">
        <v>2.72091312501442</v>
      </c>
      <c r="K563" s="1" t="s">
        <v>83</v>
      </c>
      <c r="L563" s="1" t="s">
        <v>1958</v>
      </c>
      <c r="M563" s="3">
        <v>44057.29770488426</v>
      </c>
    </row>
    <row r="564">
      <c r="A564" s="1">
        <v>562.0</v>
      </c>
      <c r="B564" s="1" t="s">
        <v>1012</v>
      </c>
      <c r="C564" s="1" t="s">
        <v>1959</v>
      </c>
      <c r="D564" s="1" t="s">
        <v>1014</v>
      </c>
      <c r="E564" s="1" t="s">
        <v>1960</v>
      </c>
      <c r="F564" s="1" t="s">
        <v>1016</v>
      </c>
      <c r="G564" s="1" t="s">
        <v>17</v>
      </c>
      <c r="H564" s="1">
        <v>45.0</v>
      </c>
      <c r="I564" s="3">
        <v>43941.541666666664</v>
      </c>
      <c r="J564" s="1">
        <v>0.477250062593631</v>
      </c>
      <c r="K564" s="1" t="s">
        <v>166</v>
      </c>
      <c r="M564" s="3">
        <v>43941.60344684028</v>
      </c>
    </row>
    <row r="565">
      <c r="A565" s="1">
        <v>563.0</v>
      </c>
      <c r="B565" s="1" t="s">
        <v>1961</v>
      </c>
      <c r="C565" s="1" t="s">
        <v>1962</v>
      </c>
      <c r="D565" s="1" t="s">
        <v>1963</v>
      </c>
      <c r="E565" s="1" t="s">
        <v>1964</v>
      </c>
      <c r="F565" s="1" t="s">
        <v>1965</v>
      </c>
      <c r="G565" s="1" t="s">
        <v>17</v>
      </c>
      <c r="H565" s="1">
        <v>45.0</v>
      </c>
      <c r="I565" s="3">
        <v>44021.708333333336</v>
      </c>
      <c r="J565" s="1">
        <v>3.88190566842953</v>
      </c>
      <c r="K565" s="1" t="s">
        <v>24</v>
      </c>
      <c r="L565" s="1" t="s">
        <v>882</v>
      </c>
      <c r="M565" s="3">
        <v>44021.7430625</v>
      </c>
    </row>
    <row r="566">
      <c r="A566" s="1">
        <v>564.0</v>
      </c>
      <c r="B566" s="1" t="s">
        <v>953</v>
      </c>
      <c r="C566" s="1" t="s">
        <v>1966</v>
      </c>
      <c r="D566" s="1" t="s">
        <v>121</v>
      </c>
      <c r="E566" s="1" t="s">
        <v>1967</v>
      </c>
      <c r="F566" s="1" t="s">
        <v>1040</v>
      </c>
      <c r="G566" s="1" t="s">
        <v>17</v>
      </c>
      <c r="H566" s="1">
        <v>45.0</v>
      </c>
      <c r="I566" s="3">
        <v>44132.625</v>
      </c>
      <c r="J566" s="1">
        <v>2.05951445377473</v>
      </c>
      <c r="K566" s="1" t="s">
        <v>18</v>
      </c>
      <c r="M566" s="3">
        <v>44132.63084726852</v>
      </c>
    </row>
    <row r="567">
      <c r="A567" s="1">
        <v>565.0</v>
      </c>
      <c r="B567" s="1" t="s">
        <v>293</v>
      </c>
      <c r="C567" s="1" t="s">
        <v>1968</v>
      </c>
      <c r="D567" s="1" t="s">
        <v>588</v>
      </c>
      <c r="E567" s="1" t="s">
        <v>1969</v>
      </c>
      <c r="F567" s="1" t="s">
        <v>297</v>
      </c>
      <c r="G567" s="1" t="s">
        <v>17</v>
      </c>
      <c r="H567" s="1">
        <v>45.0</v>
      </c>
      <c r="I567" s="3">
        <v>43971.791666666664</v>
      </c>
      <c r="J567" s="1">
        <v>1.16184409498899</v>
      </c>
      <c r="K567" s="1" t="s">
        <v>62</v>
      </c>
      <c r="M567" s="3">
        <v>43971.79719936343</v>
      </c>
    </row>
    <row r="568">
      <c r="A568" s="1">
        <v>566.0</v>
      </c>
      <c r="B568" s="1" t="s">
        <v>1970</v>
      </c>
      <c r="C568" s="1" t="s">
        <v>1971</v>
      </c>
      <c r="D568" s="1" t="s">
        <v>103</v>
      </c>
      <c r="E568" s="1" t="s">
        <v>1972</v>
      </c>
      <c r="F568" s="1" t="s">
        <v>1973</v>
      </c>
      <c r="G568" s="1" t="s">
        <v>39</v>
      </c>
      <c r="H568" s="1">
        <v>45.0</v>
      </c>
      <c r="I568" s="3">
        <v>44073.29236111111</v>
      </c>
      <c r="J568" s="1">
        <v>1.5710201670026</v>
      </c>
      <c r="K568" s="1" t="s">
        <v>159</v>
      </c>
      <c r="L568" s="1" t="s">
        <v>1974</v>
      </c>
      <c r="M568" s="3">
        <v>44073.33355494213</v>
      </c>
    </row>
    <row r="569">
      <c r="A569" s="1">
        <v>567.0</v>
      </c>
      <c r="B569" s="1" t="s">
        <v>834</v>
      </c>
      <c r="C569" s="1" t="s">
        <v>1975</v>
      </c>
      <c r="D569" s="1" t="s">
        <v>182</v>
      </c>
      <c r="E569" s="1" t="s">
        <v>1976</v>
      </c>
      <c r="F569" s="1" t="s">
        <v>837</v>
      </c>
      <c r="G569" s="1" t="s">
        <v>39</v>
      </c>
      <c r="H569" s="1">
        <v>45.0</v>
      </c>
      <c r="I569" s="3">
        <v>44036.75</v>
      </c>
      <c r="J569" s="1">
        <v>2.52402355127293</v>
      </c>
      <c r="K569" s="1" t="s">
        <v>18</v>
      </c>
      <c r="M569" s="3">
        <v>44036.78032908565</v>
      </c>
    </row>
    <row r="570">
      <c r="A570" s="1">
        <v>568.0</v>
      </c>
      <c r="B570" s="1" t="s">
        <v>1012</v>
      </c>
      <c r="C570" s="1" t="s">
        <v>1977</v>
      </c>
      <c r="D570" s="1" t="s">
        <v>1978</v>
      </c>
      <c r="E570" s="1" t="s">
        <v>1979</v>
      </c>
      <c r="F570" s="1" t="s">
        <v>1016</v>
      </c>
      <c r="G570" s="1" t="s">
        <v>17</v>
      </c>
      <c r="H570" s="1">
        <v>45.0</v>
      </c>
      <c r="I570" s="3">
        <v>43846.25</v>
      </c>
      <c r="J570" s="1">
        <v>0.681266695082771</v>
      </c>
      <c r="K570" s="1" t="s">
        <v>166</v>
      </c>
      <c r="M570" s="3">
        <v>43846.31545603009</v>
      </c>
    </row>
    <row r="571">
      <c r="A571" s="1">
        <v>569.0</v>
      </c>
      <c r="B571" s="1" t="s">
        <v>520</v>
      </c>
      <c r="C571" s="1" t="s">
        <v>1980</v>
      </c>
      <c r="D571" s="1" t="s">
        <v>86</v>
      </c>
      <c r="E571" s="1" t="s">
        <v>1981</v>
      </c>
      <c r="F571" s="1" t="s">
        <v>524</v>
      </c>
      <c r="G571" s="1" t="s">
        <v>89</v>
      </c>
      <c r="H571" s="1">
        <v>45.0</v>
      </c>
      <c r="I571" s="3">
        <v>43653.55038083333</v>
      </c>
      <c r="J571" s="1">
        <v>3.19818837642673</v>
      </c>
      <c r="K571" s="1" t="s">
        <v>46</v>
      </c>
      <c r="M571" s="3">
        <v>43653.55261310185</v>
      </c>
    </row>
    <row r="572">
      <c r="A572" s="1">
        <v>570.0</v>
      </c>
      <c r="B572" s="1" t="s">
        <v>1982</v>
      </c>
      <c r="C572" s="1" t="s">
        <v>1983</v>
      </c>
      <c r="D572" s="1" t="s">
        <v>99</v>
      </c>
      <c r="E572" s="1" t="s">
        <v>1984</v>
      </c>
      <c r="F572" s="1" t="s">
        <v>1985</v>
      </c>
      <c r="G572" s="1" t="s">
        <v>17</v>
      </c>
      <c r="H572" s="1">
        <v>45.0</v>
      </c>
      <c r="I572" s="3">
        <v>44081.583333333336</v>
      </c>
      <c r="J572" s="1">
        <v>0.913118999199838</v>
      </c>
      <c r="K572" s="1" t="s">
        <v>159</v>
      </c>
      <c r="L572" s="1" t="s">
        <v>1986</v>
      </c>
      <c r="M572" s="3">
        <v>44081.616748217595</v>
      </c>
    </row>
    <row r="573">
      <c r="A573" s="1">
        <v>571.0</v>
      </c>
      <c r="B573" s="1" t="s">
        <v>78</v>
      </c>
      <c r="C573" s="1" t="s">
        <v>1987</v>
      </c>
      <c r="D573" s="1" t="s">
        <v>1988</v>
      </c>
      <c r="E573" s="1" t="s">
        <v>1989</v>
      </c>
      <c r="F573" s="1" t="s">
        <v>82</v>
      </c>
      <c r="G573" s="1" t="s">
        <v>39</v>
      </c>
      <c r="H573" s="1">
        <v>45.0</v>
      </c>
      <c r="I573" s="3">
        <v>43980.25</v>
      </c>
      <c r="J573" s="1">
        <v>0.431306240900727</v>
      </c>
      <c r="K573" s="1" t="s">
        <v>83</v>
      </c>
      <c r="M573" s="3">
        <v>43980.29498943287</v>
      </c>
    </row>
    <row r="574">
      <c r="A574" s="1">
        <v>572.0</v>
      </c>
      <c r="B574" s="1" t="s">
        <v>459</v>
      </c>
      <c r="C574" s="1" t="s">
        <v>1990</v>
      </c>
      <c r="D574" s="1" t="s">
        <v>461</v>
      </c>
      <c r="E574" s="1" t="s">
        <v>1428</v>
      </c>
      <c r="F574" s="1" t="s">
        <v>463</v>
      </c>
      <c r="G574" s="1" t="s">
        <v>17</v>
      </c>
      <c r="H574" s="1">
        <v>45.0</v>
      </c>
      <c r="I574" s="3">
        <v>44119.604166666664</v>
      </c>
      <c r="J574" s="1">
        <v>0.0848716233763613</v>
      </c>
      <c r="K574" s="1" t="s">
        <v>24</v>
      </c>
      <c r="L574" s="1" t="s">
        <v>464</v>
      </c>
      <c r="M574" s="3">
        <v>44119.68770181713</v>
      </c>
    </row>
    <row r="575">
      <c r="A575" s="1">
        <v>573.0</v>
      </c>
      <c r="B575" s="1" t="s">
        <v>97</v>
      </c>
      <c r="C575" s="1" t="s">
        <v>1991</v>
      </c>
      <c r="D575" s="1" t="s">
        <v>121</v>
      </c>
      <c r="E575" s="1" t="s">
        <v>1992</v>
      </c>
      <c r="F575" s="1" t="s">
        <v>101</v>
      </c>
      <c r="G575" s="1" t="s">
        <v>39</v>
      </c>
      <c r="H575" s="1">
        <v>45.0</v>
      </c>
      <c r="I575" s="3">
        <v>43966.416666666664</v>
      </c>
      <c r="J575" s="1">
        <v>0.919295259448942</v>
      </c>
      <c r="K575" s="1" t="s">
        <v>24</v>
      </c>
      <c r="M575" s="3">
        <v>43966.42384605324</v>
      </c>
    </row>
    <row r="576">
      <c r="A576" s="1">
        <v>574.0</v>
      </c>
      <c r="B576" s="1" t="s">
        <v>1993</v>
      </c>
      <c r="C576" s="1" t="s">
        <v>1994</v>
      </c>
      <c r="D576" s="1" t="s">
        <v>1995</v>
      </c>
      <c r="E576" s="1" t="s">
        <v>1996</v>
      </c>
      <c r="F576" s="1" t="s">
        <v>1997</v>
      </c>
      <c r="G576" s="1" t="s">
        <v>39</v>
      </c>
      <c r="H576" s="1">
        <v>45.0</v>
      </c>
      <c r="I576" s="3">
        <v>44078.645833333336</v>
      </c>
      <c r="J576" s="1">
        <v>2.09674862964391</v>
      </c>
      <c r="K576" s="1" t="s">
        <v>24</v>
      </c>
      <c r="M576" s="3">
        <v>44078.67520736111</v>
      </c>
    </row>
    <row r="577">
      <c r="A577" s="1">
        <v>575.0</v>
      </c>
      <c r="B577" s="1" t="s">
        <v>953</v>
      </c>
      <c r="C577" s="1" t="s">
        <v>1998</v>
      </c>
      <c r="D577" s="1" t="s">
        <v>121</v>
      </c>
      <c r="E577" s="1" t="s">
        <v>1074</v>
      </c>
      <c r="F577" s="1" t="s">
        <v>1040</v>
      </c>
      <c r="G577" s="1" t="s">
        <v>17</v>
      </c>
      <c r="H577" s="1">
        <v>45.0</v>
      </c>
      <c r="I577" s="3">
        <v>44085.625</v>
      </c>
      <c r="J577" s="1">
        <v>1.40899235436897</v>
      </c>
      <c r="K577" s="1" t="s">
        <v>18</v>
      </c>
      <c r="M577" s="3">
        <v>44085.689518831015</v>
      </c>
    </row>
    <row r="578">
      <c r="A578" s="1">
        <v>576.0</v>
      </c>
      <c r="B578" s="1" t="s">
        <v>1999</v>
      </c>
      <c r="C578" s="1" t="s">
        <v>2000</v>
      </c>
      <c r="D578" s="1" t="s">
        <v>1179</v>
      </c>
      <c r="E578" s="1" t="s">
        <v>2001</v>
      </c>
      <c r="F578" s="1" t="s">
        <v>2002</v>
      </c>
      <c r="G578" s="1" t="s">
        <v>39</v>
      </c>
      <c r="H578" s="1">
        <v>45.0</v>
      </c>
      <c r="I578" s="3">
        <v>43871.375</v>
      </c>
      <c r="J578" s="1">
        <v>0.0</v>
      </c>
      <c r="K578" s="1" t="s">
        <v>56</v>
      </c>
      <c r="M578" s="3">
        <v>43871.68520107639</v>
      </c>
    </row>
    <row r="579">
      <c r="A579" s="1">
        <v>577.0</v>
      </c>
      <c r="B579" s="1" t="s">
        <v>30</v>
      </c>
      <c r="C579" s="1" t="s">
        <v>2003</v>
      </c>
      <c r="D579" s="1" t="s">
        <v>32</v>
      </c>
      <c r="E579" s="1" t="s">
        <v>2004</v>
      </c>
      <c r="F579" s="1" t="s">
        <v>34</v>
      </c>
      <c r="G579" s="1" t="s">
        <v>39</v>
      </c>
      <c r="H579" s="1">
        <v>45.0</v>
      </c>
      <c r="I579" s="3">
        <v>43959.375</v>
      </c>
      <c r="J579" s="1">
        <v>1.12342169107561</v>
      </c>
      <c r="K579" s="1" t="s">
        <v>24</v>
      </c>
      <c r="M579" s="3">
        <v>43959.41044439815</v>
      </c>
    </row>
    <row r="580">
      <c r="A580" s="1">
        <v>578.0</v>
      </c>
      <c r="B580" s="1" t="s">
        <v>1489</v>
      </c>
      <c r="C580" s="1" t="s">
        <v>2005</v>
      </c>
      <c r="D580" s="1" t="s">
        <v>818</v>
      </c>
      <c r="E580" s="1" t="s">
        <v>2006</v>
      </c>
      <c r="F580" s="1" t="s">
        <v>1492</v>
      </c>
      <c r="G580" s="1" t="s">
        <v>39</v>
      </c>
      <c r="H580" s="1">
        <v>45.0</v>
      </c>
      <c r="I580" s="3">
        <v>44103.21875</v>
      </c>
      <c r="J580" s="1">
        <v>2.10841678008988</v>
      </c>
      <c r="K580" s="1" t="s">
        <v>18</v>
      </c>
      <c r="M580" s="3">
        <v>44103.25817386574</v>
      </c>
    </row>
    <row r="581">
      <c r="A581" s="1">
        <v>579.0</v>
      </c>
      <c r="B581" s="1" t="s">
        <v>184</v>
      </c>
      <c r="C581" s="1" t="s">
        <v>2007</v>
      </c>
      <c r="D581" s="1" t="s">
        <v>2008</v>
      </c>
      <c r="E581" s="1" t="s">
        <v>2009</v>
      </c>
      <c r="F581" s="1" t="s">
        <v>187</v>
      </c>
      <c r="G581" s="1" t="s">
        <v>17</v>
      </c>
      <c r="H581" s="1">
        <v>45.0</v>
      </c>
      <c r="I581" s="3">
        <v>43790.416666666664</v>
      </c>
      <c r="J581" s="1">
        <v>0.996742415780081</v>
      </c>
      <c r="K581" s="1" t="s">
        <v>24</v>
      </c>
      <c r="M581" s="3">
        <v>43762.79647238426</v>
      </c>
    </row>
    <row r="582">
      <c r="A582" s="1">
        <v>580.0</v>
      </c>
      <c r="B582" s="1" t="s">
        <v>184</v>
      </c>
      <c r="C582" s="1" t="s">
        <v>2010</v>
      </c>
      <c r="D582" s="1" t="s">
        <v>148</v>
      </c>
      <c r="E582" s="1" t="s">
        <v>2011</v>
      </c>
      <c r="F582" s="1" t="s">
        <v>187</v>
      </c>
      <c r="G582" s="1" t="s">
        <v>17</v>
      </c>
      <c r="H582" s="1">
        <v>45.0</v>
      </c>
      <c r="I582" s="3">
        <v>44133.333333333336</v>
      </c>
      <c r="J582" s="1">
        <v>1.25861181351371</v>
      </c>
      <c r="K582" s="1" t="s">
        <v>24</v>
      </c>
      <c r="L582" s="1" t="s">
        <v>188</v>
      </c>
      <c r="M582" s="3">
        <v>44133.53670114584</v>
      </c>
    </row>
    <row r="583">
      <c r="A583" s="1">
        <v>581.0</v>
      </c>
      <c r="B583" s="1" t="s">
        <v>991</v>
      </c>
      <c r="C583" s="1" t="s">
        <v>2012</v>
      </c>
      <c r="D583" s="1" t="s">
        <v>2013</v>
      </c>
      <c r="E583" s="1" t="s">
        <v>2014</v>
      </c>
      <c r="F583" s="1" t="s">
        <v>995</v>
      </c>
      <c r="G583" s="1" t="s">
        <v>17</v>
      </c>
      <c r="H583" s="1">
        <v>45.0</v>
      </c>
      <c r="I583" s="3">
        <v>44061.770833333336</v>
      </c>
      <c r="J583" s="1">
        <v>0.367028751435392</v>
      </c>
      <c r="K583" s="1" t="s">
        <v>18</v>
      </c>
      <c r="M583" s="3">
        <v>44061.82130516204</v>
      </c>
    </row>
    <row r="584">
      <c r="A584" s="1">
        <v>582.0</v>
      </c>
      <c r="B584" s="1" t="s">
        <v>114</v>
      </c>
      <c r="C584" s="1" t="s">
        <v>2015</v>
      </c>
      <c r="D584" s="1" t="s">
        <v>116</v>
      </c>
      <c r="E584" s="1" t="s">
        <v>2016</v>
      </c>
      <c r="F584" s="1" t="s">
        <v>118</v>
      </c>
      <c r="G584" s="1" t="s">
        <v>17</v>
      </c>
      <c r="H584" s="1">
        <v>45.0</v>
      </c>
      <c r="I584" s="3">
        <v>44138.239583333336</v>
      </c>
      <c r="J584" s="1">
        <v>5.84382702114782</v>
      </c>
      <c r="K584" s="1" t="s">
        <v>24</v>
      </c>
      <c r="M584" s="3">
        <v>44138.283072488426</v>
      </c>
    </row>
    <row r="585">
      <c r="A585" s="1">
        <v>583.0</v>
      </c>
      <c r="B585" s="1" t="s">
        <v>1379</v>
      </c>
      <c r="C585" s="1" t="s">
        <v>2017</v>
      </c>
      <c r="D585" s="1" t="s">
        <v>1381</v>
      </c>
      <c r="E585" s="1" t="s">
        <v>1382</v>
      </c>
      <c r="F585" s="1" t="s">
        <v>1383</v>
      </c>
      <c r="G585" s="1" t="s">
        <v>35</v>
      </c>
      <c r="H585" s="1">
        <v>45.0</v>
      </c>
      <c r="I585" s="3">
        <v>44202.208333333336</v>
      </c>
      <c r="J585" s="1">
        <v>2.67377756345426</v>
      </c>
      <c r="K585" s="1" t="s">
        <v>46</v>
      </c>
      <c r="M585" s="3">
        <v>44202.24847061343</v>
      </c>
    </row>
    <row r="586">
      <c r="A586" s="1">
        <v>584.0</v>
      </c>
      <c r="B586" s="1" t="s">
        <v>1311</v>
      </c>
      <c r="C586" s="1" t="s">
        <v>2018</v>
      </c>
      <c r="D586" s="1" t="s">
        <v>2019</v>
      </c>
      <c r="E586" s="1" t="s">
        <v>2020</v>
      </c>
      <c r="F586" s="1" t="s">
        <v>1314</v>
      </c>
      <c r="G586" s="1" t="s">
        <v>39</v>
      </c>
      <c r="H586" s="1">
        <v>45.0</v>
      </c>
      <c r="I586" s="3">
        <v>44239.479166666664</v>
      </c>
      <c r="J586" s="1">
        <v>3.41821299741452</v>
      </c>
      <c r="K586" s="1" t="s">
        <v>24</v>
      </c>
      <c r="L586" s="1" t="s">
        <v>741</v>
      </c>
      <c r="M586" s="3">
        <v>44239.52500612268</v>
      </c>
    </row>
    <row r="587">
      <c r="A587" s="1">
        <v>585.0</v>
      </c>
      <c r="B587" s="1" t="s">
        <v>30</v>
      </c>
      <c r="C587" s="1" t="s">
        <v>2021</v>
      </c>
      <c r="D587" s="1" t="s">
        <v>32</v>
      </c>
      <c r="E587" s="1" t="s">
        <v>2022</v>
      </c>
      <c r="F587" s="1" t="s">
        <v>34</v>
      </c>
      <c r="G587" s="1" t="s">
        <v>35</v>
      </c>
      <c r="H587" s="1">
        <v>45.0</v>
      </c>
      <c r="I587" s="3">
        <v>44189.416666666664</v>
      </c>
      <c r="J587" s="1">
        <v>2.81466023422345</v>
      </c>
      <c r="K587" s="1" t="s">
        <v>24</v>
      </c>
      <c r="M587" s="3">
        <v>44189.44063546296</v>
      </c>
    </row>
    <row r="588">
      <c r="A588" s="1">
        <v>586.0</v>
      </c>
      <c r="B588" s="1" t="s">
        <v>2023</v>
      </c>
      <c r="C588" s="1" t="s">
        <v>2024</v>
      </c>
      <c r="D588" s="1" t="s">
        <v>2025</v>
      </c>
      <c r="E588" s="1" t="s">
        <v>2026</v>
      </c>
      <c r="F588" s="1" t="s">
        <v>2027</v>
      </c>
      <c r="G588" s="1" t="s">
        <v>17</v>
      </c>
      <c r="H588" s="1">
        <v>45.0</v>
      </c>
      <c r="I588" s="3">
        <v>43873.145833333336</v>
      </c>
      <c r="J588" s="1">
        <v>1.46924678393806</v>
      </c>
      <c r="K588" s="1" t="s">
        <v>18</v>
      </c>
      <c r="M588" s="3">
        <v>43873.203904884256</v>
      </c>
    </row>
    <row r="589">
      <c r="A589" s="1">
        <v>587.0</v>
      </c>
      <c r="B589" s="1" t="s">
        <v>2028</v>
      </c>
      <c r="C589" s="1" t="s">
        <v>2029</v>
      </c>
      <c r="D589" s="1" t="s">
        <v>2030</v>
      </c>
      <c r="E589" s="1" t="s">
        <v>2031</v>
      </c>
      <c r="F589" s="1" t="s">
        <v>2032</v>
      </c>
      <c r="G589" s="1" t="s">
        <v>39</v>
      </c>
      <c r="H589" s="1">
        <v>45.0</v>
      </c>
      <c r="I589" s="3">
        <v>43915.541666666664</v>
      </c>
      <c r="J589" s="1">
        <v>2.46377476181818</v>
      </c>
      <c r="K589" s="1" t="s">
        <v>166</v>
      </c>
      <c r="M589" s="3">
        <v>43915.584377824074</v>
      </c>
    </row>
    <row r="590">
      <c r="A590" s="1">
        <v>588.0</v>
      </c>
      <c r="B590" s="1" t="s">
        <v>2033</v>
      </c>
      <c r="C590" s="1" t="s">
        <v>2034</v>
      </c>
      <c r="D590" s="1" t="s">
        <v>248</v>
      </c>
      <c r="E590" s="1" t="s">
        <v>2035</v>
      </c>
      <c r="F590" s="1" t="s">
        <v>2036</v>
      </c>
      <c r="G590" s="1" t="s">
        <v>39</v>
      </c>
      <c r="H590" s="1">
        <v>45.0</v>
      </c>
      <c r="I590" s="3">
        <v>43763.625</v>
      </c>
      <c r="J590" s="1">
        <v>1.16691968183006</v>
      </c>
      <c r="K590" s="1" t="s">
        <v>24</v>
      </c>
      <c r="M590" s="3">
        <v>43763.65481395833</v>
      </c>
    </row>
    <row r="591">
      <c r="A591" s="1">
        <v>589.0</v>
      </c>
      <c r="B591" s="1" t="s">
        <v>2037</v>
      </c>
      <c r="C591" s="1" t="s">
        <v>2038</v>
      </c>
      <c r="D591" s="1" t="s">
        <v>1611</v>
      </c>
      <c r="E591" s="1" t="s">
        <v>2039</v>
      </c>
      <c r="F591" s="1" t="s">
        <v>2040</v>
      </c>
      <c r="G591" s="1" t="s">
        <v>45</v>
      </c>
      <c r="H591" s="1">
        <v>45.0</v>
      </c>
      <c r="I591" s="3">
        <v>44149.31516724537</v>
      </c>
      <c r="J591" s="1">
        <v>2.83316030684632</v>
      </c>
      <c r="K591" s="1" t="s">
        <v>1376</v>
      </c>
      <c r="L591" s="1" t="s">
        <v>2041</v>
      </c>
      <c r="M591" s="3">
        <v>44149.35015721065</v>
      </c>
    </row>
    <row r="592">
      <c r="A592" s="1">
        <v>590.0</v>
      </c>
      <c r="B592" s="1" t="s">
        <v>68</v>
      </c>
      <c r="C592" s="1" t="s">
        <v>2042</v>
      </c>
      <c r="D592" s="1" t="s">
        <v>116</v>
      </c>
      <c r="E592" s="1" t="s">
        <v>2043</v>
      </c>
      <c r="F592" s="1" t="s">
        <v>72</v>
      </c>
      <c r="G592" s="1" t="s">
        <v>89</v>
      </c>
      <c r="H592" s="1">
        <v>45.0</v>
      </c>
      <c r="I592" s="3">
        <v>43776.35399085648</v>
      </c>
      <c r="J592" s="1">
        <v>4.81484085220411</v>
      </c>
      <c r="K592" s="1" t="s">
        <v>24</v>
      </c>
      <c r="M592" s="3">
        <v>43776.37058087963</v>
      </c>
    </row>
    <row r="593">
      <c r="A593" s="1">
        <v>591.0</v>
      </c>
      <c r="B593" s="1" t="s">
        <v>229</v>
      </c>
      <c r="C593" s="1" t="s">
        <v>2044</v>
      </c>
      <c r="D593" s="1" t="s">
        <v>207</v>
      </c>
      <c r="E593" s="1" t="s">
        <v>2045</v>
      </c>
      <c r="F593" s="1" t="s">
        <v>232</v>
      </c>
      <c r="G593" s="1" t="s">
        <v>35</v>
      </c>
      <c r="H593" s="1">
        <v>45.0</v>
      </c>
      <c r="I593" s="3">
        <v>44228.625</v>
      </c>
      <c r="J593" s="1">
        <v>2.08283056088592</v>
      </c>
      <c r="K593" s="1" t="s">
        <v>24</v>
      </c>
      <c r="M593" s="3">
        <v>44228.60122195602</v>
      </c>
    </row>
    <row r="594">
      <c r="A594" s="1">
        <v>592.0</v>
      </c>
      <c r="B594" s="1" t="s">
        <v>1023</v>
      </c>
      <c r="C594" s="1" t="s">
        <v>2046</v>
      </c>
      <c r="D594" s="1" t="s">
        <v>1250</v>
      </c>
      <c r="E594" s="1" t="s">
        <v>2047</v>
      </c>
      <c r="F594" s="1" t="s">
        <v>1027</v>
      </c>
      <c r="G594" s="1" t="s">
        <v>17</v>
      </c>
      <c r="H594" s="1">
        <v>45.0</v>
      </c>
      <c r="I594" s="3">
        <v>44113.166666666664</v>
      </c>
      <c r="J594" s="1">
        <v>0.0</v>
      </c>
      <c r="K594" s="1" t="s">
        <v>24</v>
      </c>
      <c r="M594" s="3">
        <v>44113.32676505787</v>
      </c>
    </row>
    <row r="595">
      <c r="A595" s="1">
        <v>593.0</v>
      </c>
      <c r="B595" s="1" t="s">
        <v>1731</v>
      </c>
      <c r="C595" s="1" t="s">
        <v>2048</v>
      </c>
      <c r="D595" s="1" t="s">
        <v>813</v>
      </c>
      <c r="E595" s="1" t="s">
        <v>2049</v>
      </c>
      <c r="F595" s="1" t="s">
        <v>1734</v>
      </c>
      <c r="G595" s="1" t="s">
        <v>17</v>
      </c>
      <c r="H595" s="1">
        <v>45.0</v>
      </c>
      <c r="I595" s="3">
        <v>43790.583333333336</v>
      </c>
      <c r="J595" s="1">
        <v>0.0</v>
      </c>
      <c r="K595" s="1" t="s">
        <v>18</v>
      </c>
      <c r="M595" s="3">
        <v>43790.63271622685</v>
      </c>
    </row>
    <row r="596">
      <c r="A596" s="1">
        <v>594.0</v>
      </c>
      <c r="B596" s="1" t="s">
        <v>319</v>
      </c>
      <c r="C596" s="1" t="s">
        <v>2050</v>
      </c>
      <c r="D596" s="1" t="s">
        <v>1128</v>
      </c>
      <c r="E596" s="1" t="s">
        <v>2051</v>
      </c>
      <c r="F596" s="1" t="s">
        <v>323</v>
      </c>
      <c r="G596" s="1" t="s">
        <v>39</v>
      </c>
      <c r="H596" s="1">
        <v>45.0</v>
      </c>
      <c r="I596" s="3">
        <v>44134.791666666664</v>
      </c>
      <c r="J596" s="1">
        <v>0.0</v>
      </c>
      <c r="K596" s="1" t="s">
        <v>24</v>
      </c>
      <c r="M596" s="3">
        <v>44134.296088414354</v>
      </c>
    </row>
    <row r="597">
      <c r="A597" s="1">
        <v>595.0</v>
      </c>
      <c r="B597" s="1" t="s">
        <v>114</v>
      </c>
      <c r="C597" s="1" t="s">
        <v>2052</v>
      </c>
      <c r="D597" s="1" t="s">
        <v>116</v>
      </c>
      <c r="E597" s="1" t="s">
        <v>1832</v>
      </c>
      <c r="F597" s="1" t="s">
        <v>118</v>
      </c>
      <c r="G597" s="1" t="s">
        <v>17</v>
      </c>
      <c r="H597" s="1">
        <v>45.0</v>
      </c>
      <c r="I597" s="3">
        <v>44065.75</v>
      </c>
      <c r="J597" s="1">
        <v>7.96141168544989</v>
      </c>
      <c r="K597" s="1" t="s">
        <v>24</v>
      </c>
      <c r="M597" s="3">
        <v>44065.783269039355</v>
      </c>
    </row>
    <row r="598">
      <c r="A598" s="1">
        <v>596.0</v>
      </c>
      <c r="B598" s="1" t="s">
        <v>97</v>
      </c>
      <c r="C598" s="1" t="s">
        <v>2053</v>
      </c>
      <c r="D598" s="1" t="s">
        <v>879</v>
      </c>
      <c r="E598" s="1" t="s">
        <v>2054</v>
      </c>
      <c r="F598" s="1" t="s">
        <v>101</v>
      </c>
      <c r="G598" s="1" t="s">
        <v>39</v>
      </c>
      <c r="H598" s="1">
        <v>45.0</v>
      </c>
      <c r="I598" s="3">
        <v>44123.416666666664</v>
      </c>
      <c r="J598" s="1">
        <v>3.08062225074262</v>
      </c>
      <c r="K598" s="1" t="s">
        <v>24</v>
      </c>
      <c r="M598" s="3">
        <v>44123.44879947916</v>
      </c>
    </row>
    <row r="599">
      <c r="A599" s="1">
        <v>597.0</v>
      </c>
      <c r="B599" s="1" t="s">
        <v>303</v>
      </c>
      <c r="C599" s="1" t="s">
        <v>2055</v>
      </c>
      <c r="D599" s="1" t="s">
        <v>305</v>
      </c>
      <c r="E599" s="1" t="s">
        <v>831</v>
      </c>
      <c r="F599" s="1" t="s">
        <v>307</v>
      </c>
      <c r="G599" s="1" t="s">
        <v>17</v>
      </c>
      <c r="H599" s="1">
        <v>45.0</v>
      </c>
      <c r="I599" s="3">
        <v>44025.625</v>
      </c>
      <c r="J599" s="1">
        <v>1.63368623909096</v>
      </c>
      <c r="K599" s="1" t="s">
        <v>24</v>
      </c>
      <c r="M599" s="3">
        <v>44025.652196076386</v>
      </c>
    </row>
    <row r="600">
      <c r="A600" s="1">
        <v>598.0</v>
      </c>
      <c r="B600" s="1" t="s">
        <v>114</v>
      </c>
      <c r="C600" s="1" t="s">
        <v>2056</v>
      </c>
      <c r="D600" s="1" t="s">
        <v>116</v>
      </c>
      <c r="E600" s="1" t="s">
        <v>2057</v>
      </c>
      <c r="F600" s="1" t="s">
        <v>118</v>
      </c>
      <c r="G600" s="1" t="s">
        <v>17</v>
      </c>
      <c r="H600" s="1">
        <v>45.0</v>
      </c>
      <c r="I600" s="3">
        <v>44093.25</v>
      </c>
      <c r="J600" s="1">
        <v>6.0350393848736</v>
      </c>
      <c r="K600" s="1" t="s">
        <v>24</v>
      </c>
      <c r="M600" s="3">
        <v>44093.28477947917</v>
      </c>
    </row>
    <row r="601">
      <c r="A601" s="1">
        <v>599.0</v>
      </c>
      <c r="B601" s="1" t="s">
        <v>119</v>
      </c>
      <c r="C601" s="1" t="s">
        <v>2058</v>
      </c>
      <c r="D601" s="1" t="s">
        <v>121</v>
      </c>
      <c r="E601" s="1" t="s">
        <v>2059</v>
      </c>
      <c r="F601" s="1" t="s">
        <v>123</v>
      </c>
      <c r="G601" s="1" t="s">
        <v>39</v>
      </c>
      <c r="H601" s="1">
        <v>45.0</v>
      </c>
      <c r="I601" s="3">
        <v>44056.625</v>
      </c>
      <c r="J601" s="1">
        <v>1.31218154748231</v>
      </c>
      <c r="K601" s="1" t="s">
        <v>18</v>
      </c>
      <c r="M601" s="3">
        <v>44056.66191971065</v>
      </c>
    </row>
    <row r="602">
      <c r="A602" s="1">
        <v>600.0</v>
      </c>
      <c r="B602" s="1" t="s">
        <v>239</v>
      </c>
      <c r="C602" s="1" t="s">
        <v>2060</v>
      </c>
      <c r="D602" s="1" t="s">
        <v>86</v>
      </c>
      <c r="E602" s="1" t="s">
        <v>2061</v>
      </c>
      <c r="F602" s="1" t="s">
        <v>243</v>
      </c>
      <c r="G602" s="1" t="s">
        <v>35</v>
      </c>
      <c r="H602" s="1">
        <v>45.0</v>
      </c>
      <c r="I602" s="3">
        <v>43593.333333333336</v>
      </c>
      <c r="J602" s="1">
        <v>3.25061097573642</v>
      </c>
      <c r="K602" s="1" t="s">
        <v>46</v>
      </c>
      <c r="M602" s="3">
        <v>43594.33296443287</v>
      </c>
    </row>
    <row r="603">
      <c r="A603" s="1">
        <v>601.0</v>
      </c>
      <c r="B603" s="1" t="s">
        <v>536</v>
      </c>
      <c r="C603" s="1" t="s">
        <v>2062</v>
      </c>
      <c r="D603" s="1" t="s">
        <v>1255</v>
      </c>
      <c r="E603" s="1" t="s">
        <v>2063</v>
      </c>
      <c r="F603" s="1" t="s">
        <v>539</v>
      </c>
      <c r="G603" s="1" t="s">
        <v>17</v>
      </c>
      <c r="H603" s="1">
        <v>45.0</v>
      </c>
      <c r="I603" s="3">
        <v>43786.291666666664</v>
      </c>
      <c r="J603" s="1">
        <v>1.96623013537808</v>
      </c>
      <c r="K603" s="1" t="s">
        <v>83</v>
      </c>
      <c r="M603" s="3">
        <v>43786.610298796295</v>
      </c>
    </row>
    <row r="604">
      <c r="A604" s="1">
        <v>602.0</v>
      </c>
      <c r="B604" s="1" t="s">
        <v>1489</v>
      </c>
      <c r="C604" s="1" t="s">
        <v>2064</v>
      </c>
      <c r="D604" s="1" t="s">
        <v>1096</v>
      </c>
      <c r="E604" s="1" t="s">
        <v>2065</v>
      </c>
      <c r="F604" s="1" t="s">
        <v>1492</v>
      </c>
      <c r="G604" s="1" t="s">
        <v>17</v>
      </c>
      <c r="H604" s="1">
        <v>45.0</v>
      </c>
      <c r="I604" s="3">
        <v>43927.645833333336</v>
      </c>
      <c r="J604" s="1">
        <v>1.15524887750628</v>
      </c>
      <c r="K604" s="1" t="s">
        <v>18</v>
      </c>
      <c r="M604" s="3">
        <v>43927.703788645835</v>
      </c>
    </row>
    <row r="605">
      <c r="A605" s="1">
        <v>603.0</v>
      </c>
      <c r="B605" s="1" t="s">
        <v>1766</v>
      </c>
      <c r="C605" s="1" t="s">
        <v>2066</v>
      </c>
      <c r="D605" s="1" t="s">
        <v>2067</v>
      </c>
      <c r="E605" s="1" t="s">
        <v>2068</v>
      </c>
      <c r="F605" s="1" t="s">
        <v>1769</v>
      </c>
      <c r="G605" s="1" t="s">
        <v>39</v>
      </c>
      <c r="H605" s="1">
        <v>45.0</v>
      </c>
      <c r="I605" s="3">
        <v>44224.333333333336</v>
      </c>
      <c r="J605" s="1">
        <v>2.38480938325007</v>
      </c>
      <c r="K605" s="1" t="s">
        <v>24</v>
      </c>
      <c r="M605" s="3">
        <v>44224.35184427083</v>
      </c>
    </row>
    <row r="606">
      <c r="A606" s="1">
        <v>604.0</v>
      </c>
      <c r="B606" s="1" t="s">
        <v>2069</v>
      </c>
      <c r="C606" s="1" t="s">
        <v>2070</v>
      </c>
      <c r="D606" s="1" t="s">
        <v>356</v>
      </c>
      <c r="E606" s="1" t="s">
        <v>2071</v>
      </c>
      <c r="F606" s="1" t="s">
        <v>2072</v>
      </c>
      <c r="G606" s="1" t="s">
        <v>89</v>
      </c>
      <c r="H606" s="1">
        <v>45.0</v>
      </c>
      <c r="I606" s="3">
        <v>44075.54712635417</v>
      </c>
      <c r="J606" s="1">
        <v>1.95944537435187</v>
      </c>
      <c r="K606" s="1" t="s">
        <v>24</v>
      </c>
      <c r="M606" s="3">
        <v>44075.56432405092</v>
      </c>
    </row>
    <row r="607">
      <c r="A607" s="1">
        <v>605.0</v>
      </c>
      <c r="B607" s="1" t="s">
        <v>239</v>
      </c>
      <c r="C607" s="1" t="s">
        <v>2073</v>
      </c>
      <c r="D607" s="1" t="s">
        <v>653</v>
      </c>
      <c r="E607" s="1" t="s">
        <v>2074</v>
      </c>
      <c r="F607" s="1" t="s">
        <v>243</v>
      </c>
      <c r="G607" s="1" t="s">
        <v>17</v>
      </c>
      <c r="H607" s="1">
        <v>45.0</v>
      </c>
      <c r="I607" s="3">
        <v>44036.541666666664</v>
      </c>
      <c r="J607" s="1">
        <v>0.238695009658934</v>
      </c>
      <c r="K607" s="1" t="s">
        <v>46</v>
      </c>
      <c r="M607" s="3">
        <v>44036.578815092595</v>
      </c>
    </row>
    <row r="608">
      <c r="A608" s="1">
        <v>606.0</v>
      </c>
      <c r="B608" s="1" t="s">
        <v>2075</v>
      </c>
      <c r="C608" s="1" t="s">
        <v>2076</v>
      </c>
      <c r="D608" s="1" t="s">
        <v>182</v>
      </c>
      <c r="E608" s="1" t="s">
        <v>2077</v>
      </c>
      <c r="F608" s="1" t="s">
        <v>2078</v>
      </c>
      <c r="G608" s="1" t="s">
        <v>17</v>
      </c>
      <c r="H608" s="1">
        <v>45.0</v>
      </c>
      <c r="I608" s="3">
        <v>44089.291666666664</v>
      </c>
      <c r="J608" s="1">
        <v>1.59968045395757</v>
      </c>
      <c r="K608" s="1" t="s">
        <v>18</v>
      </c>
      <c r="M608" s="3">
        <v>44089.29926782408</v>
      </c>
    </row>
    <row r="609">
      <c r="A609" s="1">
        <v>607.0</v>
      </c>
      <c r="B609" s="1" t="s">
        <v>114</v>
      </c>
      <c r="C609" s="1" t="s">
        <v>2079</v>
      </c>
      <c r="D609" s="1" t="s">
        <v>116</v>
      </c>
      <c r="E609" s="1" t="s">
        <v>2016</v>
      </c>
      <c r="F609" s="1" t="s">
        <v>118</v>
      </c>
      <c r="G609" s="1" t="s">
        <v>17</v>
      </c>
      <c r="H609" s="1">
        <v>45.0</v>
      </c>
      <c r="I609" s="3">
        <v>44134.239583333336</v>
      </c>
      <c r="J609" s="1">
        <v>4.48976555976363</v>
      </c>
      <c r="K609" s="1" t="s">
        <v>24</v>
      </c>
      <c r="M609" s="3">
        <v>44134.283239027776</v>
      </c>
    </row>
    <row r="610">
      <c r="A610" s="1">
        <v>608.0</v>
      </c>
      <c r="B610" s="1" t="s">
        <v>2080</v>
      </c>
      <c r="C610" s="1" t="s">
        <v>2081</v>
      </c>
      <c r="D610" s="1" t="s">
        <v>1653</v>
      </c>
      <c r="E610" s="1" t="s">
        <v>2082</v>
      </c>
      <c r="F610" s="1" t="s">
        <v>2083</v>
      </c>
      <c r="G610" s="1" t="s">
        <v>17</v>
      </c>
      <c r="H610" s="1">
        <v>45.0</v>
      </c>
      <c r="I610" s="3">
        <v>43802.166666666664</v>
      </c>
      <c r="J610" s="1">
        <v>0.0</v>
      </c>
      <c r="K610" s="1" t="s">
        <v>166</v>
      </c>
      <c r="M610" s="3">
        <v>43802.483282650464</v>
      </c>
    </row>
    <row r="611">
      <c r="A611" s="1">
        <v>609.0</v>
      </c>
      <c r="B611" s="1" t="s">
        <v>2084</v>
      </c>
      <c r="C611" s="1" t="s">
        <v>2085</v>
      </c>
      <c r="D611" s="1" t="s">
        <v>1036</v>
      </c>
      <c r="E611" s="1" t="s">
        <v>2086</v>
      </c>
      <c r="F611" s="1" t="s">
        <v>2087</v>
      </c>
      <c r="G611" s="1" t="s">
        <v>35</v>
      </c>
      <c r="H611" s="1">
        <v>45.0</v>
      </c>
      <c r="I611" s="3">
        <v>44225.333333333336</v>
      </c>
      <c r="J611" s="1">
        <v>2.20525170358501</v>
      </c>
      <c r="K611" s="1" t="s">
        <v>601</v>
      </c>
      <c r="L611" s="1" t="s">
        <v>1547</v>
      </c>
      <c r="M611" s="3">
        <v>44225.357233344905</v>
      </c>
    </row>
    <row r="612">
      <c r="A612" s="1">
        <v>610.0</v>
      </c>
      <c r="B612" s="1" t="s">
        <v>2088</v>
      </c>
      <c r="C612" s="1" t="s">
        <v>2089</v>
      </c>
      <c r="D612" s="1" t="s">
        <v>59</v>
      </c>
      <c r="E612" s="1" t="s">
        <v>2090</v>
      </c>
      <c r="F612" s="1" t="s">
        <v>2091</v>
      </c>
      <c r="G612" s="1" t="s">
        <v>89</v>
      </c>
      <c r="H612" s="1">
        <v>45.0</v>
      </c>
      <c r="I612" s="3">
        <v>43877.53758247685</v>
      </c>
      <c r="J612" s="1">
        <v>1.35737792870774</v>
      </c>
      <c r="K612" s="1" t="s">
        <v>62</v>
      </c>
      <c r="M612" s="3">
        <v>43877.57258569444</v>
      </c>
    </row>
    <row r="613">
      <c r="A613" s="1">
        <v>611.0</v>
      </c>
      <c r="B613" s="1" t="s">
        <v>19</v>
      </c>
      <c r="C613" s="1" t="s">
        <v>2092</v>
      </c>
      <c r="D613" s="1" t="s">
        <v>326</v>
      </c>
      <c r="E613" s="1" t="s">
        <v>2093</v>
      </c>
      <c r="F613" s="1" t="s">
        <v>23</v>
      </c>
      <c r="G613" s="1" t="s">
        <v>17</v>
      </c>
      <c r="H613" s="1">
        <v>45.0</v>
      </c>
      <c r="I613" s="3">
        <v>43935.291666666664</v>
      </c>
      <c r="J613" s="1">
        <v>0.0341728044290662</v>
      </c>
      <c r="K613" s="1" t="s">
        <v>24</v>
      </c>
      <c r="M613" s="3">
        <v>43935.32998635417</v>
      </c>
    </row>
    <row r="614">
      <c r="A614" s="1">
        <v>612.0</v>
      </c>
      <c r="B614" s="1" t="s">
        <v>63</v>
      </c>
      <c r="C614" s="1" t="s">
        <v>2094</v>
      </c>
      <c r="D614" s="1" t="s">
        <v>65</v>
      </c>
      <c r="E614" s="1" t="s">
        <v>2095</v>
      </c>
      <c r="F614" s="1" t="s">
        <v>67</v>
      </c>
      <c r="G614" s="1" t="s">
        <v>17</v>
      </c>
      <c r="H614" s="1">
        <v>45.0</v>
      </c>
      <c r="I614" s="3">
        <v>43891.583333333336</v>
      </c>
      <c r="J614" s="1">
        <v>0.0</v>
      </c>
      <c r="K614" s="1" t="s">
        <v>24</v>
      </c>
      <c r="M614" s="3">
        <v>43891.59124491898</v>
      </c>
    </row>
    <row r="615">
      <c r="A615" s="1">
        <v>613.0</v>
      </c>
      <c r="B615" s="1" t="s">
        <v>582</v>
      </c>
      <c r="C615" s="1" t="s">
        <v>2096</v>
      </c>
      <c r="D615" s="1" t="s">
        <v>1506</v>
      </c>
      <c r="E615" s="1" t="s">
        <v>2097</v>
      </c>
      <c r="F615" s="1" t="s">
        <v>586</v>
      </c>
      <c r="G615" s="1" t="s">
        <v>17</v>
      </c>
      <c r="H615" s="1">
        <v>45.0</v>
      </c>
      <c r="I615" s="3">
        <v>43992.25</v>
      </c>
      <c r="J615" s="1">
        <v>1.86561370273156</v>
      </c>
      <c r="K615" s="1" t="s">
        <v>166</v>
      </c>
      <c r="L615" s="1" t="s">
        <v>167</v>
      </c>
      <c r="M615" s="3">
        <v>43992.2220316088</v>
      </c>
    </row>
    <row r="616">
      <c r="A616" s="1">
        <v>614.0</v>
      </c>
      <c r="B616" s="1" t="s">
        <v>1023</v>
      </c>
      <c r="C616" s="1" t="s">
        <v>2098</v>
      </c>
      <c r="D616" s="1" t="s">
        <v>1370</v>
      </c>
      <c r="E616" s="1" t="s">
        <v>2099</v>
      </c>
      <c r="F616" s="1" t="s">
        <v>1027</v>
      </c>
      <c r="G616" s="1" t="s">
        <v>35</v>
      </c>
      <c r="H616" s="1">
        <v>45.0</v>
      </c>
      <c r="I616" s="3">
        <v>43602.75</v>
      </c>
      <c r="J616" s="1">
        <v>1.60196550465021</v>
      </c>
      <c r="K616" s="1" t="s">
        <v>24</v>
      </c>
      <c r="M616" s="3">
        <v>43602.20838041667</v>
      </c>
    </row>
    <row r="617">
      <c r="A617" s="1">
        <v>615.0</v>
      </c>
      <c r="B617" s="1" t="s">
        <v>2100</v>
      </c>
      <c r="C617" s="1" t="s">
        <v>2101</v>
      </c>
      <c r="D617" s="1" t="s">
        <v>2013</v>
      </c>
      <c r="E617" s="1" t="s">
        <v>2102</v>
      </c>
      <c r="F617" s="1" t="s">
        <v>2103</v>
      </c>
      <c r="G617" s="1" t="s">
        <v>39</v>
      </c>
      <c r="H617" s="1">
        <v>45.0</v>
      </c>
      <c r="I617" s="3">
        <v>44005.666666666664</v>
      </c>
      <c r="J617" s="1">
        <v>0.913771505604297</v>
      </c>
      <c r="K617" s="1" t="s">
        <v>18</v>
      </c>
      <c r="M617" s="3">
        <v>44005.70864502315</v>
      </c>
    </row>
    <row r="618">
      <c r="A618" s="1">
        <v>616.0</v>
      </c>
      <c r="B618" s="1" t="s">
        <v>184</v>
      </c>
      <c r="C618" s="1" t="s">
        <v>2104</v>
      </c>
      <c r="D618" s="1" t="s">
        <v>148</v>
      </c>
      <c r="E618" s="1" t="s">
        <v>2105</v>
      </c>
      <c r="F618" s="1" t="s">
        <v>187</v>
      </c>
      <c r="G618" s="1" t="s">
        <v>17</v>
      </c>
      <c r="H618" s="1">
        <v>45.0</v>
      </c>
      <c r="I618" s="3">
        <v>44036.333333333336</v>
      </c>
      <c r="J618" s="1">
        <v>1.90478807010726</v>
      </c>
      <c r="K618" s="1" t="s">
        <v>24</v>
      </c>
      <c r="L618" s="1" t="s">
        <v>188</v>
      </c>
      <c r="M618" s="3">
        <v>44036.55253226852</v>
      </c>
    </row>
    <row r="619">
      <c r="A619" s="1">
        <v>617.0</v>
      </c>
      <c r="B619" s="1" t="s">
        <v>455</v>
      </c>
      <c r="C619" s="1" t="s">
        <v>2106</v>
      </c>
      <c r="D619" s="1" t="s">
        <v>461</v>
      </c>
      <c r="E619" s="1" t="s">
        <v>2107</v>
      </c>
      <c r="F619" s="1" t="s">
        <v>458</v>
      </c>
      <c r="G619" s="1" t="s">
        <v>39</v>
      </c>
      <c r="H619" s="1">
        <v>45.0</v>
      </c>
      <c r="I619" s="3">
        <v>43991.333333333336</v>
      </c>
      <c r="J619" s="1">
        <v>1.45601596401209</v>
      </c>
      <c r="K619" s="1" t="s">
        <v>24</v>
      </c>
      <c r="L619" s="1" t="s">
        <v>406</v>
      </c>
      <c r="M619" s="3">
        <v>43991.36278229167</v>
      </c>
    </row>
    <row r="620">
      <c r="A620" s="1">
        <v>618.0</v>
      </c>
      <c r="B620" s="1" t="s">
        <v>239</v>
      </c>
      <c r="C620" s="1" t="s">
        <v>2108</v>
      </c>
      <c r="D620" s="1" t="s">
        <v>80</v>
      </c>
      <c r="E620" s="1" t="s">
        <v>2109</v>
      </c>
      <c r="F620" s="1" t="s">
        <v>243</v>
      </c>
      <c r="G620" s="1" t="s">
        <v>35</v>
      </c>
      <c r="H620" s="1">
        <v>45.0</v>
      </c>
      <c r="I620" s="3">
        <v>43761.291666666664</v>
      </c>
      <c r="J620" s="1">
        <v>0.881443952706674</v>
      </c>
      <c r="K620" s="1" t="s">
        <v>46</v>
      </c>
      <c r="M620" s="3">
        <v>43761.30751494213</v>
      </c>
    </row>
    <row r="621">
      <c r="A621" s="1">
        <v>619.0</v>
      </c>
      <c r="B621" s="1" t="s">
        <v>1679</v>
      </c>
      <c r="C621" s="1" t="s">
        <v>2110</v>
      </c>
      <c r="D621" s="1" t="s">
        <v>2111</v>
      </c>
      <c r="E621" s="1" t="s">
        <v>2112</v>
      </c>
      <c r="F621" s="1" t="s">
        <v>1682</v>
      </c>
      <c r="G621" s="1" t="s">
        <v>89</v>
      </c>
      <c r="H621" s="1">
        <v>45.0</v>
      </c>
      <c r="I621" s="3">
        <v>43848.68331717593</v>
      </c>
      <c r="J621" s="1">
        <v>0.0</v>
      </c>
      <c r="K621" s="1" t="s">
        <v>24</v>
      </c>
      <c r="M621" s="3">
        <v>43848.73250045139</v>
      </c>
    </row>
    <row r="622">
      <c r="A622" s="1">
        <v>620.0</v>
      </c>
      <c r="B622" s="1" t="s">
        <v>176</v>
      </c>
      <c r="C622" s="1" t="s">
        <v>2113</v>
      </c>
      <c r="D622" s="1" t="s">
        <v>178</v>
      </c>
      <c r="E622" s="1" t="s">
        <v>2114</v>
      </c>
      <c r="F622" s="1" t="s">
        <v>180</v>
      </c>
      <c r="G622" s="1" t="s">
        <v>17</v>
      </c>
      <c r="H622" s="1">
        <v>45.0</v>
      </c>
      <c r="I622" s="3">
        <v>44071.25</v>
      </c>
      <c r="J622" s="1">
        <v>0.806899819416294</v>
      </c>
      <c r="K622" s="1" t="s">
        <v>24</v>
      </c>
      <c r="M622" s="3">
        <v>44071.280741828705</v>
      </c>
    </row>
    <row r="623">
      <c r="A623" s="1">
        <v>621.0</v>
      </c>
      <c r="B623" s="1" t="s">
        <v>1031</v>
      </c>
      <c r="C623" s="1" t="s">
        <v>2115</v>
      </c>
      <c r="D623" s="1" t="s">
        <v>2116</v>
      </c>
      <c r="E623" s="1" t="s">
        <v>2117</v>
      </c>
      <c r="F623" s="1" t="s">
        <v>1034</v>
      </c>
      <c r="G623" s="1" t="s">
        <v>17</v>
      </c>
      <c r="H623" s="1">
        <v>45.0</v>
      </c>
      <c r="I623" s="3">
        <v>43711.375</v>
      </c>
      <c r="J623" s="1">
        <v>2.74505053900442</v>
      </c>
      <c r="K623" s="1" t="s">
        <v>24</v>
      </c>
      <c r="M623" s="3">
        <v>43719.65126931713</v>
      </c>
    </row>
    <row r="624">
      <c r="A624" s="1">
        <v>622.0</v>
      </c>
      <c r="B624" s="1" t="s">
        <v>1031</v>
      </c>
      <c r="C624" s="1" t="s">
        <v>2118</v>
      </c>
      <c r="D624" s="1" t="s">
        <v>2119</v>
      </c>
      <c r="E624" s="1" t="s">
        <v>2120</v>
      </c>
      <c r="F624" s="1" t="s">
        <v>1034</v>
      </c>
      <c r="G624" s="1" t="s">
        <v>35</v>
      </c>
      <c r="H624" s="1">
        <v>45.0</v>
      </c>
      <c r="I624" s="3">
        <v>43651.416666666664</v>
      </c>
      <c r="J624" s="1">
        <v>1.25338030053546</v>
      </c>
      <c r="K624" s="1" t="s">
        <v>24</v>
      </c>
      <c r="M624" s="3">
        <v>43651.441705335645</v>
      </c>
    </row>
    <row r="625">
      <c r="A625" s="1">
        <v>623.0</v>
      </c>
      <c r="B625" s="1" t="s">
        <v>354</v>
      </c>
      <c r="C625" s="1" t="s">
        <v>2121</v>
      </c>
      <c r="D625" s="1" t="s">
        <v>93</v>
      </c>
      <c r="E625" s="1" t="s">
        <v>2122</v>
      </c>
      <c r="F625" s="1" t="s">
        <v>358</v>
      </c>
      <c r="G625" s="1" t="s">
        <v>35</v>
      </c>
      <c r="H625" s="1">
        <v>45.0</v>
      </c>
      <c r="I625" s="3">
        <v>44214.645833333336</v>
      </c>
      <c r="J625" s="1">
        <v>0.868324268484433</v>
      </c>
      <c r="K625" s="1" t="s">
        <v>24</v>
      </c>
      <c r="M625" s="3">
        <v>44214.74964306713</v>
      </c>
    </row>
    <row r="626">
      <c r="A626" s="1">
        <v>624.0</v>
      </c>
      <c r="B626" s="1" t="s">
        <v>2123</v>
      </c>
      <c r="C626" s="1" t="s">
        <v>2124</v>
      </c>
      <c r="D626" s="1" t="s">
        <v>2125</v>
      </c>
      <c r="E626" s="1" t="s">
        <v>2126</v>
      </c>
      <c r="F626" s="1" t="s">
        <v>2127</v>
      </c>
      <c r="G626" s="1" t="s">
        <v>89</v>
      </c>
      <c r="H626" s="1">
        <v>45.0</v>
      </c>
      <c r="I626" s="3">
        <v>44246.479166666664</v>
      </c>
      <c r="J626" s="1">
        <v>1.95177153290722</v>
      </c>
      <c r="K626" s="1" t="s">
        <v>56</v>
      </c>
      <c r="M626" s="3">
        <v>44246.527789444444</v>
      </c>
    </row>
    <row r="627">
      <c r="A627" s="1">
        <v>625.0</v>
      </c>
      <c r="B627" s="1" t="s">
        <v>239</v>
      </c>
      <c r="C627" s="1" t="s">
        <v>2128</v>
      </c>
      <c r="D627" s="1" t="s">
        <v>2129</v>
      </c>
      <c r="E627" s="1" t="s">
        <v>2130</v>
      </c>
      <c r="F627" s="1" t="s">
        <v>243</v>
      </c>
      <c r="G627" s="1" t="s">
        <v>89</v>
      </c>
      <c r="H627" s="1">
        <v>45.0</v>
      </c>
      <c r="I627" s="3">
        <v>43875.67849087963</v>
      </c>
      <c r="J627" s="1">
        <v>2.44425583196763</v>
      </c>
      <c r="K627" s="1" t="s">
        <v>46</v>
      </c>
      <c r="M627" s="3">
        <v>43875.70729796297</v>
      </c>
    </row>
    <row r="628">
      <c r="A628" s="1">
        <v>626.0</v>
      </c>
      <c r="B628" s="1" t="s">
        <v>12</v>
      </c>
      <c r="C628" s="1" t="s">
        <v>2131</v>
      </c>
      <c r="D628" s="1" t="s">
        <v>925</v>
      </c>
      <c r="E628" s="1" t="s">
        <v>926</v>
      </c>
      <c r="F628" s="1" t="s">
        <v>16</v>
      </c>
      <c r="G628" s="1" t="s">
        <v>17</v>
      </c>
      <c r="H628" s="1">
        <v>45.0</v>
      </c>
      <c r="I628" s="3">
        <v>43852.625</v>
      </c>
      <c r="J628" s="1">
        <v>1.87388858829935</v>
      </c>
      <c r="K628" s="1" t="s">
        <v>18</v>
      </c>
      <c r="M628" s="3">
        <v>43852.639033472224</v>
      </c>
    </row>
    <row r="629">
      <c r="A629" s="1">
        <v>627.0</v>
      </c>
      <c r="B629" s="1" t="s">
        <v>124</v>
      </c>
      <c r="C629" s="1" t="s">
        <v>2132</v>
      </c>
      <c r="D629" s="1" t="s">
        <v>1494</v>
      </c>
      <c r="E629" s="1" t="s">
        <v>2133</v>
      </c>
      <c r="F629" s="1" t="s">
        <v>128</v>
      </c>
      <c r="G629" s="1" t="s">
        <v>17</v>
      </c>
      <c r="H629" s="1">
        <v>45.0</v>
      </c>
      <c r="I629" s="3">
        <v>44099.4375</v>
      </c>
      <c r="J629" s="1">
        <v>2.11290012595903</v>
      </c>
      <c r="K629" s="1" t="s">
        <v>62</v>
      </c>
      <c r="L629" s="1" t="s">
        <v>129</v>
      </c>
      <c r="M629" s="3">
        <v>44099.47022585648</v>
      </c>
    </row>
    <row r="630">
      <c r="A630" s="1">
        <v>628.0</v>
      </c>
      <c r="B630" s="1" t="s">
        <v>141</v>
      </c>
      <c r="C630" s="1" t="s">
        <v>2134</v>
      </c>
      <c r="D630" s="1" t="s">
        <v>138</v>
      </c>
      <c r="E630" s="1" t="s">
        <v>2135</v>
      </c>
      <c r="F630" s="1" t="s">
        <v>175</v>
      </c>
      <c r="G630" s="1" t="s">
        <v>39</v>
      </c>
      <c r="H630" s="1">
        <v>45.0</v>
      </c>
      <c r="I630" s="3">
        <v>43914.75</v>
      </c>
      <c r="J630" s="1">
        <v>2.17614570938541</v>
      </c>
      <c r="K630" s="1" t="s">
        <v>46</v>
      </c>
      <c r="M630" s="3">
        <v>43914.79557363426</v>
      </c>
    </row>
    <row r="631">
      <c r="A631" s="1">
        <v>629.0</v>
      </c>
      <c r="B631" s="1" t="s">
        <v>2136</v>
      </c>
      <c r="C631" s="1" t="s">
        <v>2137</v>
      </c>
      <c r="D631" s="1" t="s">
        <v>27</v>
      </c>
      <c r="E631" s="1" t="s">
        <v>2138</v>
      </c>
      <c r="F631" s="1" t="s">
        <v>2139</v>
      </c>
      <c r="G631" s="1" t="s">
        <v>17</v>
      </c>
      <c r="H631" s="1">
        <v>45.0</v>
      </c>
      <c r="I631" s="3">
        <v>44145.333333333336</v>
      </c>
      <c r="J631" s="1">
        <v>2.42784550801099</v>
      </c>
      <c r="K631" s="1" t="s">
        <v>18</v>
      </c>
      <c r="L631" s="1" t="s">
        <v>2140</v>
      </c>
      <c r="M631" s="3">
        <v>44145.387141631945</v>
      </c>
    </row>
    <row r="632">
      <c r="A632" s="1">
        <v>630.0</v>
      </c>
      <c r="B632" s="1" t="s">
        <v>834</v>
      </c>
      <c r="C632" s="1" t="s">
        <v>2141</v>
      </c>
      <c r="D632" s="1" t="s">
        <v>1338</v>
      </c>
      <c r="E632" s="1" t="s">
        <v>2142</v>
      </c>
      <c r="F632" s="1" t="s">
        <v>837</v>
      </c>
      <c r="G632" s="1" t="s">
        <v>39</v>
      </c>
      <c r="H632" s="1">
        <v>45.0</v>
      </c>
      <c r="I632" s="3">
        <v>44068.75</v>
      </c>
      <c r="J632" s="1">
        <v>11.7730754031458</v>
      </c>
      <c r="K632" s="1" t="s">
        <v>18</v>
      </c>
      <c r="M632" s="3">
        <v>44068.77670756944</v>
      </c>
    </row>
    <row r="633">
      <c r="A633" s="1">
        <v>631.0</v>
      </c>
      <c r="B633" s="1" t="s">
        <v>2143</v>
      </c>
      <c r="C633" s="1" t="s">
        <v>2144</v>
      </c>
      <c r="D633" s="1" t="s">
        <v>2145</v>
      </c>
      <c r="E633" s="1" t="s">
        <v>2146</v>
      </c>
      <c r="F633" s="1" t="s">
        <v>2147</v>
      </c>
      <c r="G633" s="1" t="s">
        <v>39</v>
      </c>
      <c r="H633" s="1">
        <v>45.0</v>
      </c>
      <c r="I633" s="3">
        <v>44056.666666666664</v>
      </c>
      <c r="J633" s="1">
        <v>1.83774090261929</v>
      </c>
      <c r="K633" s="1" t="s">
        <v>18</v>
      </c>
      <c r="M633" s="3">
        <v>44056.70594872685</v>
      </c>
    </row>
    <row r="634">
      <c r="A634" s="1">
        <v>632.0</v>
      </c>
      <c r="B634" s="1" t="s">
        <v>2148</v>
      </c>
      <c r="C634" s="1" t="s">
        <v>2149</v>
      </c>
      <c r="D634" s="1" t="s">
        <v>1150</v>
      </c>
      <c r="E634" s="1" t="s">
        <v>2150</v>
      </c>
      <c r="F634" s="1" t="s">
        <v>2151</v>
      </c>
      <c r="G634" s="1" t="s">
        <v>39</v>
      </c>
      <c r="H634" s="1">
        <v>45.0</v>
      </c>
      <c r="I634" s="3">
        <v>44121.625</v>
      </c>
      <c r="J634" s="1">
        <v>1.50096431505161</v>
      </c>
      <c r="K634" s="1" t="s">
        <v>24</v>
      </c>
      <c r="M634" s="3">
        <v>44121.662363958334</v>
      </c>
    </row>
    <row r="635">
      <c r="A635" s="1">
        <v>633.0</v>
      </c>
      <c r="B635" s="1" t="s">
        <v>345</v>
      </c>
      <c r="C635" s="1" t="s">
        <v>2152</v>
      </c>
      <c r="D635" s="1" t="s">
        <v>347</v>
      </c>
      <c r="E635" s="1" t="s">
        <v>348</v>
      </c>
      <c r="F635" s="1" t="s">
        <v>349</v>
      </c>
      <c r="G635" s="1" t="s">
        <v>17</v>
      </c>
      <c r="H635" s="1">
        <v>45.0</v>
      </c>
      <c r="I635" s="3">
        <v>43758.166666666664</v>
      </c>
      <c r="J635" s="1">
        <v>1.39722065345796</v>
      </c>
      <c r="K635" s="1" t="s">
        <v>24</v>
      </c>
      <c r="M635" s="3">
        <v>43758.21794563658</v>
      </c>
    </row>
    <row r="636">
      <c r="A636" s="1">
        <v>634.0</v>
      </c>
      <c r="B636" s="1" t="s">
        <v>620</v>
      </c>
      <c r="C636" s="1" t="s">
        <v>2153</v>
      </c>
      <c r="D636" s="1" t="s">
        <v>121</v>
      </c>
      <c r="E636" s="1" t="s">
        <v>2154</v>
      </c>
      <c r="F636" s="1" t="s">
        <v>623</v>
      </c>
      <c r="G636" s="1" t="s">
        <v>39</v>
      </c>
      <c r="H636" s="1">
        <v>45.0</v>
      </c>
      <c r="I636" s="3">
        <v>43863.333333333336</v>
      </c>
      <c r="J636" s="1">
        <v>1.6943049191484</v>
      </c>
      <c r="K636" s="1" t="s">
        <v>18</v>
      </c>
      <c r="M636" s="3">
        <v>43863.36994738426</v>
      </c>
    </row>
    <row r="637">
      <c r="A637" s="1">
        <v>635.0</v>
      </c>
      <c r="B637" s="1" t="s">
        <v>1012</v>
      </c>
      <c r="C637" s="1" t="s">
        <v>2155</v>
      </c>
      <c r="D637" s="1" t="s">
        <v>1014</v>
      </c>
      <c r="E637" s="1" t="s">
        <v>2156</v>
      </c>
      <c r="F637" s="1" t="s">
        <v>1016</v>
      </c>
      <c r="G637" s="1" t="s">
        <v>17</v>
      </c>
      <c r="H637" s="1">
        <v>45.0</v>
      </c>
      <c r="I637" s="3">
        <v>43873.520833333336</v>
      </c>
      <c r="J637" s="1">
        <v>0.549046328992492</v>
      </c>
      <c r="K637" s="1" t="s">
        <v>166</v>
      </c>
      <c r="M637" s="3">
        <v>43873.58463653935</v>
      </c>
    </row>
    <row r="638">
      <c r="A638" s="1">
        <v>636.0</v>
      </c>
      <c r="B638" s="1" t="s">
        <v>91</v>
      </c>
      <c r="C638" s="1" t="s">
        <v>2157</v>
      </c>
      <c r="D638" s="1" t="s">
        <v>415</v>
      </c>
      <c r="E638" s="1" t="s">
        <v>2158</v>
      </c>
      <c r="F638" s="1" t="s">
        <v>95</v>
      </c>
      <c r="G638" s="1" t="s">
        <v>45</v>
      </c>
      <c r="H638" s="1">
        <v>45.0</v>
      </c>
      <c r="I638" s="3">
        <v>44163.63062979167</v>
      </c>
      <c r="J638" s="1">
        <v>7.62971790957583</v>
      </c>
      <c r="K638" s="1" t="s">
        <v>24</v>
      </c>
      <c r="L638" s="1" t="s">
        <v>96</v>
      </c>
      <c r="M638" s="3">
        <v>44163.660387592594</v>
      </c>
    </row>
    <row r="639">
      <c r="A639" s="1">
        <v>637.0</v>
      </c>
      <c r="B639" s="1" t="s">
        <v>19</v>
      </c>
      <c r="C639" s="1" t="s">
        <v>2159</v>
      </c>
      <c r="D639" s="1" t="s">
        <v>21</v>
      </c>
      <c r="E639" s="1" t="s">
        <v>2160</v>
      </c>
      <c r="F639" s="1" t="s">
        <v>23</v>
      </c>
      <c r="G639" s="1" t="s">
        <v>17</v>
      </c>
      <c r="H639" s="1">
        <v>45.0</v>
      </c>
      <c r="I639" s="3">
        <v>43847.3125</v>
      </c>
      <c r="J639" s="1">
        <v>0.818108260770534</v>
      </c>
      <c r="K639" s="1" t="s">
        <v>24</v>
      </c>
      <c r="M639" s="3">
        <v>43847.34620400463</v>
      </c>
    </row>
    <row r="640">
      <c r="A640" s="1">
        <v>638.0</v>
      </c>
      <c r="B640" s="1" t="s">
        <v>834</v>
      </c>
      <c r="C640" s="1" t="s">
        <v>2161</v>
      </c>
      <c r="D640" s="1" t="s">
        <v>2162</v>
      </c>
      <c r="E640" s="1" t="s">
        <v>2163</v>
      </c>
      <c r="F640" s="1" t="s">
        <v>837</v>
      </c>
      <c r="G640" s="1" t="s">
        <v>39</v>
      </c>
      <c r="H640" s="1">
        <v>45.0</v>
      </c>
      <c r="I640" s="3">
        <v>44094.375</v>
      </c>
      <c r="J640" s="1">
        <v>1.67817669374508</v>
      </c>
      <c r="K640" s="1" t="s">
        <v>46</v>
      </c>
      <c r="L640" s="1" t="s">
        <v>2164</v>
      </c>
      <c r="M640" s="3">
        <v>44094.411676111115</v>
      </c>
    </row>
    <row r="641">
      <c r="A641" s="1">
        <v>639.0</v>
      </c>
      <c r="B641" s="1" t="s">
        <v>2165</v>
      </c>
      <c r="C641" s="1" t="s">
        <v>2166</v>
      </c>
      <c r="D641" s="1" t="s">
        <v>701</v>
      </c>
      <c r="E641" s="1" t="s">
        <v>2167</v>
      </c>
      <c r="F641" s="1" t="s">
        <v>2168</v>
      </c>
      <c r="G641" s="1" t="s">
        <v>39</v>
      </c>
      <c r="H641" s="1">
        <v>45.0</v>
      </c>
      <c r="I641" s="3">
        <v>44183.583333333336</v>
      </c>
      <c r="J641" s="1">
        <v>1.82475414828845</v>
      </c>
      <c r="K641" s="1" t="s">
        <v>24</v>
      </c>
      <c r="L641" s="1" t="s">
        <v>406</v>
      </c>
      <c r="M641" s="3">
        <v>44183.62430351852</v>
      </c>
    </row>
    <row r="642">
      <c r="A642" s="1">
        <v>640.0</v>
      </c>
      <c r="B642" s="1" t="s">
        <v>953</v>
      </c>
      <c r="C642" s="1" t="s">
        <v>2169</v>
      </c>
      <c r="D642" s="1" t="s">
        <v>1802</v>
      </c>
      <c r="E642" s="1" t="s">
        <v>2170</v>
      </c>
      <c r="F642" s="1" t="s">
        <v>1040</v>
      </c>
      <c r="G642" s="1" t="s">
        <v>17</v>
      </c>
      <c r="H642" s="1">
        <v>45.0</v>
      </c>
      <c r="I642" s="3">
        <v>43917.166666666664</v>
      </c>
      <c r="J642" s="1">
        <v>1.30904774496987</v>
      </c>
      <c r="K642" s="1" t="s">
        <v>18</v>
      </c>
      <c r="M642" s="3">
        <v>43917.212427604165</v>
      </c>
    </row>
    <row r="643">
      <c r="A643" s="1">
        <v>641.0</v>
      </c>
      <c r="B643" s="1" t="s">
        <v>2171</v>
      </c>
      <c r="C643" s="1" t="s">
        <v>2172</v>
      </c>
      <c r="D643" s="1" t="s">
        <v>2173</v>
      </c>
      <c r="E643" s="1" t="s">
        <v>2174</v>
      </c>
      <c r="F643" s="1" t="s">
        <v>2175</v>
      </c>
      <c r="G643" s="1" t="s">
        <v>17</v>
      </c>
      <c r="H643" s="1">
        <v>45.0</v>
      </c>
      <c r="I643" s="3">
        <v>43824.416666666664</v>
      </c>
      <c r="J643" s="1">
        <v>0.966975139229342</v>
      </c>
      <c r="K643" s="1" t="s">
        <v>18</v>
      </c>
      <c r="M643" s="3">
        <v>43824.461837627314</v>
      </c>
    </row>
    <row r="644">
      <c r="A644" s="1">
        <v>642.0</v>
      </c>
      <c r="B644" s="1" t="s">
        <v>811</v>
      </c>
      <c r="C644" s="1" t="s">
        <v>2176</v>
      </c>
      <c r="D644" s="1" t="s">
        <v>813</v>
      </c>
      <c r="E644" s="1" t="s">
        <v>814</v>
      </c>
      <c r="F644" s="1" t="s">
        <v>815</v>
      </c>
      <c r="G644" s="1" t="s">
        <v>17</v>
      </c>
      <c r="H644" s="1">
        <v>45.0</v>
      </c>
      <c r="I644" s="3">
        <v>43756.166666666664</v>
      </c>
      <c r="J644" s="1">
        <v>0.316601077352026</v>
      </c>
      <c r="K644" s="1" t="s">
        <v>18</v>
      </c>
      <c r="M644" s="3">
        <v>43756.21433069444</v>
      </c>
    </row>
    <row r="645">
      <c r="A645" s="1">
        <v>643.0</v>
      </c>
      <c r="B645" s="1" t="s">
        <v>2177</v>
      </c>
      <c r="C645" s="1" t="s">
        <v>2178</v>
      </c>
      <c r="D645" s="1" t="s">
        <v>818</v>
      </c>
      <c r="E645" s="1" t="s">
        <v>2179</v>
      </c>
      <c r="F645" s="1" t="s">
        <v>2180</v>
      </c>
      <c r="G645" s="1" t="s">
        <v>39</v>
      </c>
      <c r="H645" s="1">
        <v>45.0</v>
      </c>
      <c r="I645" s="3">
        <v>44179.375</v>
      </c>
      <c r="J645" s="1">
        <v>3.95888110339885</v>
      </c>
      <c r="K645" s="1" t="s">
        <v>46</v>
      </c>
      <c r="L645" s="1" t="s">
        <v>2164</v>
      </c>
      <c r="M645" s="3">
        <v>44179.411459849536</v>
      </c>
    </row>
    <row r="646">
      <c r="A646" s="1">
        <v>644.0</v>
      </c>
      <c r="B646" s="1" t="s">
        <v>2181</v>
      </c>
      <c r="C646" s="1" t="s">
        <v>2182</v>
      </c>
      <c r="D646" s="1" t="s">
        <v>2183</v>
      </c>
      <c r="E646" s="1" t="s">
        <v>2184</v>
      </c>
      <c r="F646" s="1" t="s">
        <v>2185</v>
      </c>
      <c r="G646" s="1" t="s">
        <v>39</v>
      </c>
      <c r="H646" s="1">
        <v>45.0</v>
      </c>
      <c r="I646" s="3">
        <v>43729.208333333336</v>
      </c>
      <c r="J646" s="1">
        <v>1.87977700058342</v>
      </c>
      <c r="K646" s="1" t="s">
        <v>218</v>
      </c>
      <c r="M646" s="3">
        <v>43729.23856149305</v>
      </c>
    </row>
    <row r="647">
      <c r="A647" s="1">
        <v>645.0</v>
      </c>
      <c r="B647" s="1" t="s">
        <v>184</v>
      </c>
      <c r="C647" s="1" t="s">
        <v>2186</v>
      </c>
      <c r="D647" s="1" t="s">
        <v>1297</v>
      </c>
      <c r="E647" s="1" t="s">
        <v>2009</v>
      </c>
      <c r="F647" s="1" t="s">
        <v>187</v>
      </c>
      <c r="G647" s="1" t="s">
        <v>17</v>
      </c>
      <c r="H647" s="1">
        <v>45.0</v>
      </c>
      <c r="I647" s="3">
        <v>43773.75</v>
      </c>
      <c r="J647" s="1">
        <v>2.65706611816159</v>
      </c>
      <c r="K647" s="1" t="s">
        <v>24</v>
      </c>
      <c r="M647" s="3">
        <v>43773.47902420139</v>
      </c>
    </row>
    <row r="648">
      <c r="A648" s="1">
        <v>646.0</v>
      </c>
      <c r="B648" s="1" t="s">
        <v>78</v>
      </c>
      <c r="C648" s="1" t="s">
        <v>2187</v>
      </c>
      <c r="D648" s="1" t="s">
        <v>80</v>
      </c>
      <c r="E648" s="1" t="s">
        <v>81</v>
      </c>
      <c r="F648" s="1" t="s">
        <v>82</v>
      </c>
      <c r="G648" s="1" t="s">
        <v>17</v>
      </c>
      <c r="H648" s="1">
        <v>45.0</v>
      </c>
      <c r="I648" s="3">
        <v>43879.5</v>
      </c>
      <c r="J648" s="1">
        <v>0.283735331020406</v>
      </c>
      <c r="K648" s="1" t="s">
        <v>83</v>
      </c>
      <c r="M648" s="3">
        <v>43879.58017310185</v>
      </c>
    </row>
    <row r="649">
      <c r="A649" s="1">
        <v>647.0</v>
      </c>
      <c r="B649" s="1" t="s">
        <v>2188</v>
      </c>
      <c r="C649" s="1" t="s">
        <v>2189</v>
      </c>
      <c r="D649" s="1" t="s">
        <v>2190</v>
      </c>
      <c r="E649" s="1" t="s">
        <v>2191</v>
      </c>
      <c r="F649" s="1" t="s">
        <v>2192</v>
      </c>
      <c r="G649" s="1" t="s">
        <v>17</v>
      </c>
      <c r="H649" s="1">
        <v>45.0</v>
      </c>
      <c r="I649" s="3">
        <v>44181.666666666664</v>
      </c>
      <c r="J649" s="1">
        <v>2.76852182475209</v>
      </c>
      <c r="K649" s="1" t="s">
        <v>18</v>
      </c>
      <c r="M649" s="3">
        <v>44181.69786871528</v>
      </c>
    </row>
    <row r="650">
      <c r="A650" s="1">
        <v>648.0</v>
      </c>
      <c r="B650" s="1" t="s">
        <v>2193</v>
      </c>
      <c r="C650" s="1" t="s">
        <v>2194</v>
      </c>
      <c r="D650" s="1" t="s">
        <v>2195</v>
      </c>
      <c r="E650" s="1" t="s">
        <v>2196</v>
      </c>
      <c r="F650" s="1" t="s">
        <v>2197</v>
      </c>
      <c r="G650" s="1" t="s">
        <v>17</v>
      </c>
      <c r="H650" s="1">
        <v>45.0</v>
      </c>
      <c r="I650" s="3">
        <v>44146.791666666664</v>
      </c>
      <c r="J650" s="1">
        <v>4.0824894387209</v>
      </c>
      <c r="K650" s="1" t="s">
        <v>46</v>
      </c>
      <c r="M650" s="3">
        <v>44146.82327984954</v>
      </c>
    </row>
    <row r="651">
      <c r="A651" s="1">
        <v>649.0</v>
      </c>
      <c r="B651" s="1" t="s">
        <v>1081</v>
      </c>
      <c r="C651" s="1" t="s">
        <v>2198</v>
      </c>
      <c r="D651" s="1" t="s">
        <v>326</v>
      </c>
      <c r="E651" s="1" t="s">
        <v>1083</v>
      </c>
      <c r="F651" s="1" t="s">
        <v>1084</v>
      </c>
      <c r="G651" s="1" t="s">
        <v>17</v>
      </c>
      <c r="H651" s="1">
        <v>45.0</v>
      </c>
      <c r="I651" s="3">
        <v>44222.666666666664</v>
      </c>
      <c r="J651" s="1">
        <v>0.0</v>
      </c>
      <c r="K651" s="1" t="s">
        <v>24</v>
      </c>
      <c r="M651" s="3">
        <v>44222.80098417824</v>
      </c>
    </row>
    <row r="652">
      <c r="A652" s="1">
        <v>650.0</v>
      </c>
      <c r="B652" s="1" t="s">
        <v>2199</v>
      </c>
      <c r="C652" s="1" t="s">
        <v>2200</v>
      </c>
      <c r="D652" s="1" t="s">
        <v>1494</v>
      </c>
      <c r="E652" s="1" t="s">
        <v>2201</v>
      </c>
      <c r="F652" s="1" t="s">
        <v>2202</v>
      </c>
      <c r="G652" s="1" t="s">
        <v>39</v>
      </c>
      <c r="H652" s="1">
        <v>45.0</v>
      </c>
      <c r="I652" s="3">
        <v>44077.666666666664</v>
      </c>
      <c r="J652" s="1">
        <v>1.84582042916468</v>
      </c>
      <c r="K652" s="1" t="s">
        <v>159</v>
      </c>
      <c r="L652" s="1" t="s">
        <v>495</v>
      </c>
      <c r="M652" s="3">
        <v>44077.70153081018</v>
      </c>
    </row>
    <row r="653">
      <c r="A653" s="1">
        <v>651.0</v>
      </c>
      <c r="B653" s="1" t="s">
        <v>2203</v>
      </c>
      <c r="C653" s="1" t="s">
        <v>2204</v>
      </c>
      <c r="D653" s="1" t="s">
        <v>1381</v>
      </c>
      <c r="E653" s="1" t="s">
        <v>2205</v>
      </c>
      <c r="F653" s="1" t="s">
        <v>2206</v>
      </c>
      <c r="G653" s="1" t="s">
        <v>35</v>
      </c>
      <c r="H653" s="1">
        <v>45.0</v>
      </c>
      <c r="I653" s="3">
        <v>44161.208333333336</v>
      </c>
      <c r="J653" s="1">
        <v>2.32631021912364</v>
      </c>
      <c r="K653" s="1" t="s">
        <v>46</v>
      </c>
      <c r="L653" s="1" t="s">
        <v>2207</v>
      </c>
      <c r="M653" s="3">
        <v>44161.23706245371</v>
      </c>
    </row>
    <row r="654">
      <c r="A654" s="1">
        <v>652.0</v>
      </c>
      <c r="B654" s="1" t="s">
        <v>12</v>
      </c>
      <c r="C654" s="1" t="s">
        <v>2208</v>
      </c>
      <c r="D654" s="1" t="s">
        <v>14</v>
      </c>
      <c r="E654" s="1" t="s">
        <v>946</v>
      </c>
      <c r="F654" s="1" t="s">
        <v>16</v>
      </c>
      <c r="G654" s="1" t="s">
        <v>17</v>
      </c>
      <c r="H654" s="1">
        <v>45.0</v>
      </c>
      <c r="I654" s="3">
        <v>43772.625</v>
      </c>
      <c r="J654" s="1">
        <v>0.311974532906483</v>
      </c>
      <c r="K654" s="1" t="s">
        <v>18</v>
      </c>
      <c r="M654" s="3">
        <v>43772.67613775463</v>
      </c>
    </row>
    <row r="655">
      <c r="A655" s="1">
        <v>653.0</v>
      </c>
      <c r="B655" s="1" t="s">
        <v>130</v>
      </c>
      <c r="C655" s="1" t="s">
        <v>2209</v>
      </c>
      <c r="D655" s="1" t="s">
        <v>2210</v>
      </c>
      <c r="E655" s="1" t="s">
        <v>2211</v>
      </c>
      <c r="F655" s="1" t="s">
        <v>134</v>
      </c>
      <c r="G655" s="1" t="s">
        <v>17</v>
      </c>
      <c r="H655" s="1">
        <v>45.0</v>
      </c>
      <c r="I655" s="3">
        <v>44090.270833333336</v>
      </c>
      <c r="J655" s="1">
        <v>1.71908912968989</v>
      </c>
      <c r="K655" s="1" t="s">
        <v>24</v>
      </c>
      <c r="M655" s="3">
        <v>44090.29614116898</v>
      </c>
    </row>
    <row r="656">
      <c r="A656" s="1">
        <v>654.0</v>
      </c>
      <c r="B656" s="1" t="s">
        <v>788</v>
      </c>
      <c r="C656" s="1" t="s">
        <v>2212</v>
      </c>
      <c r="D656" s="1" t="s">
        <v>869</v>
      </c>
      <c r="E656" s="1" t="s">
        <v>2213</v>
      </c>
      <c r="F656" s="1" t="s">
        <v>791</v>
      </c>
      <c r="G656" s="1" t="s">
        <v>17</v>
      </c>
      <c r="H656" s="1">
        <v>45.0</v>
      </c>
      <c r="I656" s="3">
        <v>44203.208333333336</v>
      </c>
      <c r="J656" s="1">
        <v>2.65169749288227</v>
      </c>
      <c r="K656" s="1" t="s">
        <v>24</v>
      </c>
      <c r="M656" s="3">
        <v>44203.24871335648</v>
      </c>
    </row>
    <row r="657">
      <c r="A657" s="1">
        <v>655.0</v>
      </c>
      <c r="B657" s="1" t="s">
        <v>63</v>
      </c>
      <c r="C657" s="1" t="s">
        <v>2214</v>
      </c>
      <c r="D657" s="1" t="s">
        <v>321</v>
      </c>
      <c r="E657" s="1" t="s">
        <v>2215</v>
      </c>
      <c r="F657" s="1" t="s">
        <v>67</v>
      </c>
      <c r="G657" s="1" t="s">
        <v>17</v>
      </c>
      <c r="H657" s="1">
        <v>45.0</v>
      </c>
      <c r="I657" s="3">
        <v>43957.25</v>
      </c>
      <c r="J657" s="1">
        <v>2.2266859898165</v>
      </c>
      <c r="K657" s="1" t="s">
        <v>24</v>
      </c>
      <c r="M657" s="3">
        <v>43957.26551395834</v>
      </c>
    </row>
    <row r="658">
      <c r="A658" s="1">
        <v>656.0</v>
      </c>
      <c r="B658" s="1" t="s">
        <v>796</v>
      </c>
      <c r="C658" s="1" t="s">
        <v>2216</v>
      </c>
      <c r="D658" s="1" t="s">
        <v>173</v>
      </c>
      <c r="E658" s="1" t="s">
        <v>798</v>
      </c>
      <c r="F658" s="1" t="s">
        <v>799</v>
      </c>
      <c r="G658" s="1" t="s">
        <v>35</v>
      </c>
      <c r="H658" s="1">
        <v>45.0</v>
      </c>
      <c r="I658" s="3">
        <v>44204.645833333336</v>
      </c>
      <c r="J658" s="1">
        <v>0.0</v>
      </c>
      <c r="K658" s="1" t="s">
        <v>18</v>
      </c>
      <c r="M658" s="3">
        <v>44206.29920284722</v>
      </c>
    </row>
    <row r="659">
      <c r="A659" s="1">
        <v>657.0</v>
      </c>
      <c r="B659" s="1" t="s">
        <v>536</v>
      </c>
      <c r="C659" s="1" t="s">
        <v>2217</v>
      </c>
      <c r="D659" s="1" t="s">
        <v>1255</v>
      </c>
      <c r="E659" s="1" t="s">
        <v>2063</v>
      </c>
      <c r="F659" s="1" t="s">
        <v>539</v>
      </c>
      <c r="G659" s="1" t="s">
        <v>17</v>
      </c>
      <c r="H659" s="1">
        <v>45.0</v>
      </c>
      <c r="I659" s="3">
        <v>43784.291666666664</v>
      </c>
      <c r="J659" s="1">
        <v>1.9447608106448</v>
      </c>
      <c r="K659" s="1" t="s">
        <v>83</v>
      </c>
      <c r="M659" s="3">
        <v>43784.62986886574</v>
      </c>
    </row>
    <row r="660">
      <c r="A660" s="1">
        <v>658.0</v>
      </c>
      <c r="B660" s="1" t="s">
        <v>1101</v>
      </c>
      <c r="C660" s="1" t="s">
        <v>2218</v>
      </c>
      <c r="D660" s="1" t="s">
        <v>1103</v>
      </c>
      <c r="E660" s="1" t="s">
        <v>2219</v>
      </c>
      <c r="F660" s="1" t="s">
        <v>1105</v>
      </c>
      <c r="G660" s="1" t="s">
        <v>39</v>
      </c>
      <c r="H660" s="1">
        <v>45.0</v>
      </c>
      <c r="I660" s="3">
        <v>44229.697916666664</v>
      </c>
      <c r="J660" s="1">
        <v>2.61770246981736</v>
      </c>
      <c r="K660" s="1" t="s">
        <v>83</v>
      </c>
      <c r="L660" s="1" t="s">
        <v>1270</v>
      </c>
      <c r="M660" s="3">
        <v>44229.726509594904</v>
      </c>
    </row>
    <row r="661">
      <c r="A661" s="1">
        <v>659.0</v>
      </c>
      <c r="B661" s="1" t="s">
        <v>319</v>
      </c>
      <c r="C661" s="1" t="s">
        <v>2220</v>
      </c>
      <c r="D661" s="1" t="s">
        <v>321</v>
      </c>
      <c r="E661" s="1" t="s">
        <v>2221</v>
      </c>
      <c r="F661" s="1" t="s">
        <v>323</v>
      </c>
      <c r="G661" s="1" t="s">
        <v>39</v>
      </c>
      <c r="H661" s="1">
        <v>45.0</v>
      </c>
      <c r="I661" s="3">
        <v>43920.75</v>
      </c>
      <c r="J661" s="1">
        <v>0.0</v>
      </c>
      <c r="K661" s="1" t="s">
        <v>24</v>
      </c>
      <c r="M661" s="3">
        <v>43920.76369082176</v>
      </c>
    </row>
    <row r="662">
      <c r="A662" s="1">
        <v>660.0</v>
      </c>
      <c r="B662" s="1" t="s">
        <v>2222</v>
      </c>
      <c r="C662" s="1" t="s">
        <v>2223</v>
      </c>
      <c r="D662" s="1" t="s">
        <v>37</v>
      </c>
      <c r="E662" s="1" t="s">
        <v>2224</v>
      </c>
      <c r="F662" s="1" t="s">
        <v>2225</v>
      </c>
      <c r="G662" s="1" t="s">
        <v>17</v>
      </c>
      <c r="H662" s="1">
        <v>45.0</v>
      </c>
      <c r="I662" s="3">
        <v>44110.166666666664</v>
      </c>
      <c r="J662" s="1">
        <v>0.573368091617687</v>
      </c>
      <c r="K662" s="1" t="s">
        <v>56</v>
      </c>
      <c r="M662" s="3">
        <v>44110.19721146991</v>
      </c>
    </row>
    <row r="663">
      <c r="A663" s="1">
        <v>661.0</v>
      </c>
      <c r="B663" s="1" t="s">
        <v>68</v>
      </c>
      <c r="C663" s="1" t="s">
        <v>2226</v>
      </c>
      <c r="D663" s="1" t="s">
        <v>32</v>
      </c>
      <c r="E663" s="1" t="s">
        <v>2227</v>
      </c>
      <c r="F663" s="1" t="s">
        <v>72</v>
      </c>
      <c r="G663" s="1" t="s">
        <v>39</v>
      </c>
      <c r="H663" s="1">
        <v>45.0</v>
      </c>
      <c r="I663" s="3">
        <v>43871.625</v>
      </c>
      <c r="J663" s="1">
        <v>1.71192357029221</v>
      </c>
      <c r="K663" s="1" t="s">
        <v>24</v>
      </c>
      <c r="M663" s="3">
        <v>43871.70437721065</v>
      </c>
    </row>
    <row r="664">
      <c r="A664" s="1">
        <v>662.0</v>
      </c>
      <c r="B664" s="1" t="s">
        <v>2228</v>
      </c>
      <c r="C664" s="1" t="s">
        <v>2229</v>
      </c>
      <c r="D664" s="1" t="s">
        <v>1506</v>
      </c>
      <c r="E664" s="1" t="s">
        <v>2230</v>
      </c>
      <c r="F664" s="1" t="s">
        <v>2231</v>
      </c>
      <c r="G664" s="1" t="s">
        <v>17</v>
      </c>
      <c r="H664" s="1">
        <v>45.0</v>
      </c>
      <c r="I664" s="3">
        <v>44047.354166666664</v>
      </c>
      <c r="J664" s="1">
        <v>1.5436789797327</v>
      </c>
      <c r="K664" s="1" t="s">
        <v>24</v>
      </c>
      <c r="L664" s="1" t="s">
        <v>882</v>
      </c>
      <c r="M664" s="3">
        <v>44047.3880415625</v>
      </c>
    </row>
    <row r="665">
      <c r="A665" s="1">
        <v>663.0</v>
      </c>
      <c r="B665" s="1" t="s">
        <v>2232</v>
      </c>
      <c r="C665" s="1" t="s">
        <v>2233</v>
      </c>
      <c r="D665" s="1" t="s">
        <v>1562</v>
      </c>
      <c r="E665" s="1" t="s">
        <v>2234</v>
      </c>
      <c r="F665" s="1" t="s">
        <v>2235</v>
      </c>
      <c r="G665" s="1" t="s">
        <v>89</v>
      </c>
      <c r="H665" s="1">
        <v>45.0</v>
      </c>
      <c r="I665" s="3">
        <v>44180.37684204861</v>
      </c>
      <c r="J665" s="1">
        <v>3.18469474778427</v>
      </c>
      <c r="K665" s="1" t="s">
        <v>18</v>
      </c>
      <c r="M665" s="3">
        <v>44180.42061635417</v>
      </c>
    </row>
    <row r="666">
      <c r="A666" s="1">
        <v>664.0</v>
      </c>
      <c r="B666" s="1" t="s">
        <v>2236</v>
      </c>
      <c r="C666" s="1" t="s">
        <v>2237</v>
      </c>
      <c r="D666" s="1" t="s">
        <v>2238</v>
      </c>
      <c r="E666" s="1" t="s">
        <v>2239</v>
      </c>
      <c r="F666" s="1" t="s">
        <v>2240</v>
      </c>
      <c r="G666" s="1" t="s">
        <v>35</v>
      </c>
      <c r="H666" s="1">
        <v>45.0</v>
      </c>
      <c r="I666" s="3">
        <v>43473.708333333336</v>
      </c>
      <c r="J666" s="1">
        <v>0.517081528440808</v>
      </c>
      <c r="K666" s="1" t="s">
        <v>24</v>
      </c>
      <c r="M666" s="3">
        <v>43473.687883796294</v>
      </c>
    </row>
    <row r="667">
      <c r="A667" s="1">
        <v>665.0</v>
      </c>
      <c r="B667" s="1" t="s">
        <v>582</v>
      </c>
      <c r="C667" s="1" t="s">
        <v>2241</v>
      </c>
      <c r="D667" s="1" t="s">
        <v>93</v>
      </c>
      <c r="E667" s="1" t="s">
        <v>2242</v>
      </c>
      <c r="F667" s="1" t="s">
        <v>586</v>
      </c>
      <c r="G667" s="1" t="s">
        <v>17</v>
      </c>
      <c r="H667" s="1">
        <v>45.0</v>
      </c>
      <c r="I667" s="3">
        <v>43882.625</v>
      </c>
      <c r="J667" s="1">
        <v>1.31164228036466</v>
      </c>
      <c r="K667" s="1" t="s">
        <v>24</v>
      </c>
      <c r="M667" s="3">
        <v>43882.63587248843</v>
      </c>
    </row>
    <row r="668">
      <c r="A668" s="1">
        <v>666.0</v>
      </c>
      <c r="B668" s="1" t="s">
        <v>1043</v>
      </c>
      <c r="C668" s="1" t="s">
        <v>2243</v>
      </c>
      <c r="D668" s="1" t="s">
        <v>676</v>
      </c>
      <c r="E668" s="1" t="s">
        <v>1045</v>
      </c>
      <c r="F668" s="1" t="s">
        <v>1046</v>
      </c>
      <c r="G668" s="1" t="s">
        <v>17</v>
      </c>
      <c r="H668" s="1">
        <v>45.0</v>
      </c>
      <c r="I668" s="3">
        <v>44210.541666666664</v>
      </c>
      <c r="J668" s="1">
        <v>2.69374222581047</v>
      </c>
      <c r="K668" s="1" t="s">
        <v>18</v>
      </c>
      <c r="L668" s="1" t="s">
        <v>1047</v>
      </c>
      <c r="M668" s="3">
        <v>44210.57330891204</v>
      </c>
    </row>
    <row r="669">
      <c r="A669" s="1">
        <v>667.0</v>
      </c>
      <c r="B669" s="1" t="s">
        <v>732</v>
      </c>
      <c r="C669" s="1" t="s">
        <v>2244</v>
      </c>
      <c r="D669" s="1" t="s">
        <v>121</v>
      </c>
      <c r="E669" s="1" t="s">
        <v>2245</v>
      </c>
      <c r="F669" s="1" t="s">
        <v>735</v>
      </c>
      <c r="G669" s="1" t="s">
        <v>17</v>
      </c>
      <c r="H669" s="1">
        <v>45.0</v>
      </c>
      <c r="I669" s="3">
        <v>43941.729166666664</v>
      </c>
      <c r="J669" s="1">
        <v>2.7228757553118</v>
      </c>
      <c r="K669" s="1" t="s">
        <v>24</v>
      </c>
      <c r="M669" s="3">
        <v>43941.73782554398</v>
      </c>
    </row>
    <row r="670">
      <c r="A670" s="1">
        <v>668.0</v>
      </c>
      <c r="B670" s="1" t="s">
        <v>2246</v>
      </c>
      <c r="C670" s="1" t="s">
        <v>2247</v>
      </c>
      <c r="D670" s="1" t="s">
        <v>2248</v>
      </c>
      <c r="E670" s="1" t="s">
        <v>2249</v>
      </c>
      <c r="F670" s="1" t="s">
        <v>2250</v>
      </c>
      <c r="G670" s="1" t="s">
        <v>39</v>
      </c>
      <c r="H670" s="1">
        <v>45.0</v>
      </c>
      <c r="I670" s="3">
        <v>44115.645833333336</v>
      </c>
      <c r="J670" s="1">
        <v>2.95944486786215</v>
      </c>
      <c r="K670" s="1" t="s">
        <v>24</v>
      </c>
      <c r="L670" s="1" t="s">
        <v>365</v>
      </c>
      <c r="M670" s="3">
        <v>44115.676273275465</v>
      </c>
    </row>
    <row r="671">
      <c r="A671" s="1">
        <v>669.0</v>
      </c>
      <c r="B671" s="1" t="s">
        <v>119</v>
      </c>
      <c r="C671" s="1" t="s">
        <v>2251</v>
      </c>
      <c r="D671" s="1" t="s">
        <v>37</v>
      </c>
      <c r="E671" s="1" t="s">
        <v>2252</v>
      </c>
      <c r="F671" s="1" t="s">
        <v>123</v>
      </c>
      <c r="G671" s="1" t="s">
        <v>17</v>
      </c>
      <c r="H671" s="1">
        <v>45.0</v>
      </c>
      <c r="I671" s="3">
        <v>44151.625</v>
      </c>
      <c r="J671" s="1">
        <v>3.20619490698504</v>
      </c>
      <c r="K671" s="1" t="s">
        <v>18</v>
      </c>
      <c r="M671" s="3">
        <v>44151.66220429398</v>
      </c>
    </row>
    <row r="672">
      <c r="A672" s="1">
        <v>670.0</v>
      </c>
      <c r="B672" s="1" t="s">
        <v>2253</v>
      </c>
      <c r="C672" s="1" t="s">
        <v>2254</v>
      </c>
      <c r="D672" s="1" t="s">
        <v>2255</v>
      </c>
      <c r="E672" s="1" t="s">
        <v>2256</v>
      </c>
      <c r="F672" s="1" t="s">
        <v>2257</v>
      </c>
      <c r="G672" s="1" t="s">
        <v>35</v>
      </c>
      <c r="H672" s="1">
        <v>45.0</v>
      </c>
      <c r="I672" s="3">
        <v>44232.614583333336</v>
      </c>
      <c r="J672" s="1">
        <v>1.46711034320093</v>
      </c>
      <c r="K672" s="1" t="s">
        <v>24</v>
      </c>
      <c r="L672" s="1" t="s">
        <v>135</v>
      </c>
      <c r="M672" s="3">
        <v>44232.677508900466</v>
      </c>
    </row>
    <row r="673">
      <c r="A673" s="1">
        <v>671.0</v>
      </c>
      <c r="B673" s="1" t="s">
        <v>1604</v>
      </c>
      <c r="C673" s="1" t="s">
        <v>2258</v>
      </c>
      <c r="D673" s="1" t="s">
        <v>2259</v>
      </c>
      <c r="E673" s="1" t="s">
        <v>2260</v>
      </c>
      <c r="F673" s="1" t="s">
        <v>1608</v>
      </c>
      <c r="G673" s="1" t="s">
        <v>39</v>
      </c>
      <c r="H673" s="1">
        <v>45.0</v>
      </c>
      <c r="I673" s="3">
        <v>43860.458333333336</v>
      </c>
      <c r="J673" s="1">
        <v>1.31131146607849</v>
      </c>
      <c r="K673" s="1" t="s">
        <v>18</v>
      </c>
      <c r="M673" s="3">
        <v>43860.48437799769</v>
      </c>
    </row>
    <row r="674">
      <c r="A674" s="1">
        <v>672.0</v>
      </c>
      <c r="B674" s="1" t="s">
        <v>303</v>
      </c>
      <c r="C674" s="1" t="s">
        <v>2261</v>
      </c>
      <c r="D674" s="1" t="s">
        <v>305</v>
      </c>
      <c r="E674" s="1" t="s">
        <v>1671</v>
      </c>
      <c r="F674" s="1" t="s">
        <v>307</v>
      </c>
      <c r="G674" s="1" t="s">
        <v>17</v>
      </c>
      <c r="H674" s="1">
        <v>45.0</v>
      </c>
      <c r="I674" s="3">
        <v>43931.416666666664</v>
      </c>
      <c r="J674" s="1">
        <v>1.94326187105376</v>
      </c>
      <c r="K674" s="1" t="s">
        <v>24</v>
      </c>
      <c r="M674" s="3">
        <v>43931.43827518519</v>
      </c>
    </row>
    <row r="675">
      <c r="A675" s="1">
        <v>673.0</v>
      </c>
      <c r="B675" s="1" t="s">
        <v>858</v>
      </c>
      <c r="C675" s="1" t="s">
        <v>2262</v>
      </c>
      <c r="D675" s="1" t="s">
        <v>1653</v>
      </c>
      <c r="E675" s="1" t="s">
        <v>2263</v>
      </c>
      <c r="F675" s="1" t="s">
        <v>861</v>
      </c>
      <c r="G675" s="1" t="s">
        <v>89</v>
      </c>
      <c r="H675" s="1">
        <v>45.0</v>
      </c>
      <c r="I675" s="3">
        <v>43861.72652232639</v>
      </c>
      <c r="J675" s="1">
        <v>1.25787507682795</v>
      </c>
      <c r="K675" s="1" t="s">
        <v>24</v>
      </c>
      <c r="M675" s="3">
        <v>43861.72409380787</v>
      </c>
    </row>
    <row r="676">
      <c r="A676" s="1">
        <v>674.0</v>
      </c>
      <c r="B676" s="1" t="s">
        <v>806</v>
      </c>
      <c r="C676" s="1" t="s">
        <v>2264</v>
      </c>
      <c r="D676" s="1" t="s">
        <v>2265</v>
      </c>
      <c r="E676" s="1" t="s">
        <v>2266</v>
      </c>
      <c r="F676" s="1" t="s">
        <v>810</v>
      </c>
      <c r="G676" s="1" t="s">
        <v>17</v>
      </c>
      <c r="H676" s="1">
        <v>45.0</v>
      </c>
      <c r="I676" s="3">
        <v>43797.666666666664</v>
      </c>
      <c r="J676" s="1">
        <v>1.57437262678851</v>
      </c>
      <c r="K676" s="1" t="s">
        <v>24</v>
      </c>
      <c r="M676" s="3">
        <v>43797.70504260417</v>
      </c>
    </row>
    <row r="677">
      <c r="A677" s="1">
        <v>675.0</v>
      </c>
      <c r="B677" s="1" t="s">
        <v>1090</v>
      </c>
      <c r="C677" s="1" t="s">
        <v>2267</v>
      </c>
      <c r="D677" s="1" t="s">
        <v>1092</v>
      </c>
      <c r="E677" s="1" t="s">
        <v>1093</v>
      </c>
      <c r="F677" s="1" t="s">
        <v>1094</v>
      </c>
      <c r="G677" s="1" t="s">
        <v>17</v>
      </c>
      <c r="H677" s="1">
        <v>45.0</v>
      </c>
      <c r="I677" s="3">
        <v>44105.708333333336</v>
      </c>
      <c r="J677" s="1">
        <v>2.28449253530424</v>
      </c>
      <c r="K677" s="1" t="s">
        <v>166</v>
      </c>
      <c r="M677" s="3">
        <v>44105.74015892361</v>
      </c>
    </row>
    <row r="678">
      <c r="A678" s="1">
        <v>676.0</v>
      </c>
      <c r="B678" s="1" t="s">
        <v>385</v>
      </c>
      <c r="C678" s="1" t="s">
        <v>2268</v>
      </c>
      <c r="D678" s="1" t="s">
        <v>116</v>
      </c>
      <c r="E678" s="1" t="s">
        <v>2269</v>
      </c>
      <c r="F678" s="1" t="s">
        <v>388</v>
      </c>
      <c r="G678" s="1" t="s">
        <v>17</v>
      </c>
      <c r="H678" s="1">
        <v>45.0</v>
      </c>
      <c r="I678" s="3">
        <v>43914.5</v>
      </c>
      <c r="J678" s="1">
        <v>4.39543892213496</v>
      </c>
      <c r="K678" s="1" t="s">
        <v>24</v>
      </c>
      <c r="M678" s="3">
        <v>43914.55019887732</v>
      </c>
    </row>
    <row r="679">
      <c r="A679" s="1">
        <v>677.0</v>
      </c>
      <c r="B679" s="1" t="s">
        <v>57</v>
      </c>
      <c r="C679" s="1" t="s">
        <v>2270</v>
      </c>
      <c r="D679" s="1" t="s">
        <v>59</v>
      </c>
      <c r="E679" s="1" t="s">
        <v>2271</v>
      </c>
      <c r="F679" s="1" t="s">
        <v>61</v>
      </c>
      <c r="G679" s="1" t="s">
        <v>39</v>
      </c>
      <c r="H679" s="1">
        <v>45.0</v>
      </c>
      <c r="I679" s="3">
        <v>43899.270833333336</v>
      </c>
      <c r="J679" s="1">
        <v>1.39280551793229</v>
      </c>
      <c r="K679" s="1" t="s">
        <v>62</v>
      </c>
      <c r="M679" s="3">
        <v>43899.30287167824</v>
      </c>
    </row>
    <row r="680">
      <c r="A680" s="1">
        <v>678.0</v>
      </c>
      <c r="B680" s="1" t="s">
        <v>2272</v>
      </c>
      <c r="C680" s="1" t="s">
        <v>2273</v>
      </c>
      <c r="D680" s="1" t="s">
        <v>1988</v>
      </c>
      <c r="E680" s="1" t="s">
        <v>2274</v>
      </c>
      <c r="F680" s="1" t="s">
        <v>2275</v>
      </c>
      <c r="G680" s="1" t="s">
        <v>89</v>
      </c>
      <c r="H680" s="1">
        <v>45.0</v>
      </c>
      <c r="I680" s="3">
        <v>43875.70167282407</v>
      </c>
      <c r="J680" s="1">
        <v>0.802079033478074</v>
      </c>
      <c r="K680" s="1" t="s">
        <v>18</v>
      </c>
      <c r="M680" s="3">
        <v>43875.69979796296</v>
      </c>
    </row>
    <row r="681">
      <c r="A681" s="1">
        <v>679.0</v>
      </c>
      <c r="B681" s="1" t="s">
        <v>2276</v>
      </c>
      <c r="C681" s="1" t="s">
        <v>2277</v>
      </c>
      <c r="D681" s="1" t="s">
        <v>1925</v>
      </c>
      <c r="E681" s="1" t="s">
        <v>2278</v>
      </c>
      <c r="F681" s="1" t="s">
        <v>2279</v>
      </c>
      <c r="G681" s="1" t="s">
        <v>35</v>
      </c>
      <c r="H681" s="1">
        <v>45.0</v>
      </c>
      <c r="I681" s="3">
        <v>44106.625</v>
      </c>
      <c r="J681" s="1">
        <v>0.541565022050828</v>
      </c>
      <c r="K681" s="1" t="s">
        <v>159</v>
      </c>
      <c r="M681" s="3">
        <v>44106.66564009259</v>
      </c>
    </row>
    <row r="682">
      <c r="A682" s="1">
        <v>680.0</v>
      </c>
      <c r="B682" s="1" t="s">
        <v>308</v>
      </c>
      <c r="C682" s="1" t="s">
        <v>2280</v>
      </c>
      <c r="D682" s="1" t="s">
        <v>310</v>
      </c>
      <c r="E682" s="1" t="s">
        <v>2281</v>
      </c>
      <c r="F682" s="1" t="s">
        <v>312</v>
      </c>
      <c r="G682" s="1" t="s">
        <v>17</v>
      </c>
      <c r="H682" s="1">
        <v>45.0</v>
      </c>
      <c r="I682" s="3">
        <v>44149.583333333336</v>
      </c>
      <c r="J682" s="1">
        <v>1.81243440672921</v>
      </c>
      <c r="K682" s="1" t="s">
        <v>24</v>
      </c>
      <c r="L682" s="1" t="s">
        <v>96</v>
      </c>
      <c r="M682" s="3">
        <v>44149.615184988426</v>
      </c>
    </row>
    <row r="683">
      <c r="A683" s="1">
        <v>681.0</v>
      </c>
      <c r="B683" s="1" t="s">
        <v>2282</v>
      </c>
      <c r="C683" s="1" t="s">
        <v>2283</v>
      </c>
      <c r="D683" s="1" t="s">
        <v>37</v>
      </c>
      <c r="E683" s="1" t="s">
        <v>2284</v>
      </c>
      <c r="F683" s="1" t="s">
        <v>2285</v>
      </c>
      <c r="G683" s="1" t="s">
        <v>39</v>
      </c>
      <c r="H683" s="1">
        <v>45.0</v>
      </c>
      <c r="I683" s="3">
        <v>44125.333333333336</v>
      </c>
      <c r="J683" s="1">
        <v>0.494864683370709</v>
      </c>
      <c r="K683" s="1" t="s">
        <v>18</v>
      </c>
      <c r="L683" s="1" t="s">
        <v>1765</v>
      </c>
      <c r="M683" s="3">
        <v>44125.3717666088</v>
      </c>
    </row>
    <row r="684">
      <c r="A684" s="1">
        <v>682.0</v>
      </c>
      <c r="B684" s="1" t="s">
        <v>73</v>
      </c>
      <c r="C684" s="1" t="s">
        <v>2286</v>
      </c>
      <c r="D684" s="1" t="s">
        <v>1595</v>
      </c>
      <c r="E684" s="1" t="s">
        <v>2287</v>
      </c>
      <c r="F684" s="1" t="s">
        <v>77</v>
      </c>
      <c r="G684" s="1" t="s">
        <v>39</v>
      </c>
      <c r="H684" s="1">
        <v>45.0</v>
      </c>
      <c r="I684" s="3">
        <v>43544.666666666664</v>
      </c>
      <c r="J684" s="1">
        <v>1.06249061239696</v>
      </c>
      <c r="K684" s="1" t="s">
        <v>24</v>
      </c>
      <c r="M684" s="3">
        <v>43544.700943275464</v>
      </c>
    </row>
    <row r="685">
      <c r="A685" s="1">
        <v>683.0</v>
      </c>
      <c r="B685" s="1" t="s">
        <v>455</v>
      </c>
      <c r="C685" s="1" t="s">
        <v>2288</v>
      </c>
      <c r="D685" s="1" t="s">
        <v>310</v>
      </c>
      <c r="E685" s="1" t="s">
        <v>2289</v>
      </c>
      <c r="F685" s="1" t="s">
        <v>458</v>
      </c>
      <c r="G685" s="1" t="s">
        <v>17</v>
      </c>
      <c r="H685" s="1">
        <v>45.0</v>
      </c>
      <c r="I685" s="3">
        <v>44188.625</v>
      </c>
      <c r="J685" s="1">
        <v>1.99642616006172</v>
      </c>
      <c r="K685" s="1" t="s">
        <v>24</v>
      </c>
      <c r="L685" s="1" t="s">
        <v>406</v>
      </c>
      <c r="M685" s="3">
        <v>44188.5724809838</v>
      </c>
    </row>
    <row r="686">
      <c r="A686" s="1">
        <v>684.0</v>
      </c>
      <c r="B686" s="1" t="s">
        <v>19</v>
      </c>
      <c r="C686" s="1" t="s">
        <v>2290</v>
      </c>
      <c r="D686" s="1" t="s">
        <v>21</v>
      </c>
      <c r="E686" s="1" t="s">
        <v>2160</v>
      </c>
      <c r="F686" s="1" t="s">
        <v>23</v>
      </c>
      <c r="G686" s="1" t="s">
        <v>17</v>
      </c>
      <c r="H686" s="1">
        <v>45.0</v>
      </c>
      <c r="I686" s="3">
        <v>43845.3125</v>
      </c>
      <c r="J686" s="1">
        <v>1.27832535116662</v>
      </c>
      <c r="K686" s="1" t="s">
        <v>24</v>
      </c>
      <c r="M686" s="3">
        <v>43845.34283513889</v>
      </c>
    </row>
    <row r="687">
      <c r="A687" s="1">
        <v>685.0</v>
      </c>
      <c r="B687" s="1" t="s">
        <v>2291</v>
      </c>
      <c r="C687" s="1" t="s">
        <v>2292</v>
      </c>
      <c r="D687" s="1" t="s">
        <v>49</v>
      </c>
      <c r="E687" s="1" t="s">
        <v>2293</v>
      </c>
      <c r="F687" s="1" t="s">
        <v>2294</v>
      </c>
      <c r="G687" s="1" t="s">
        <v>89</v>
      </c>
      <c r="H687" s="1">
        <v>45.0</v>
      </c>
      <c r="I687" s="3">
        <v>44162.6836740625</v>
      </c>
      <c r="J687" s="1">
        <v>4.03479025521295</v>
      </c>
      <c r="K687" s="1" t="s">
        <v>62</v>
      </c>
      <c r="M687" s="3">
        <v>44162.71518337963</v>
      </c>
    </row>
    <row r="688">
      <c r="A688" s="1">
        <v>686.0</v>
      </c>
      <c r="B688" s="1" t="s">
        <v>2295</v>
      </c>
      <c r="C688" s="1" t="s">
        <v>2296</v>
      </c>
      <c r="D688" s="1" t="s">
        <v>116</v>
      </c>
      <c r="E688" s="1" t="s">
        <v>2297</v>
      </c>
      <c r="F688" s="1" t="s">
        <v>2298</v>
      </c>
      <c r="G688" s="1" t="s">
        <v>17</v>
      </c>
      <c r="H688" s="1">
        <v>45.0</v>
      </c>
      <c r="I688" s="3">
        <v>43830.125</v>
      </c>
      <c r="J688" s="1">
        <v>14.062829020549</v>
      </c>
      <c r="K688" s="1" t="s">
        <v>24</v>
      </c>
      <c r="M688" s="3">
        <v>43830.18210994213</v>
      </c>
    </row>
    <row r="689">
      <c r="A689" s="1">
        <v>687.0</v>
      </c>
      <c r="B689" s="1" t="s">
        <v>2299</v>
      </c>
      <c r="C689" s="1" t="s">
        <v>2300</v>
      </c>
      <c r="D689" s="1" t="s">
        <v>701</v>
      </c>
      <c r="E689" s="1" t="s">
        <v>2301</v>
      </c>
      <c r="F689" s="1" t="s">
        <v>2302</v>
      </c>
      <c r="G689" s="1" t="s">
        <v>17</v>
      </c>
      <c r="H689" s="1">
        <v>45.0</v>
      </c>
      <c r="I689" s="3">
        <v>44245.333333333336</v>
      </c>
      <c r="J689" s="1">
        <v>3.16685652489797</v>
      </c>
      <c r="K689" s="1" t="s">
        <v>24</v>
      </c>
      <c r="L689" s="1" t="s">
        <v>365</v>
      </c>
      <c r="M689" s="3">
        <v>44245.36991175926</v>
      </c>
    </row>
    <row r="690">
      <c r="A690" s="1">
        <v>688.0</v>
      </c>
      <c r="B690" s="1" t="s">
        <v>732</v>
      </c>
      <c r="C690" s="1" t="s">
        <v>2303</v>
      </c>
      <c r="D690" s="1" t="s">
        <v>461</v>
      </c>
      <c r="E690" s="1" t="s">
        <v>734</v>
      </c>
      <c r="F690" s="1" t="s">
        <v>735</v>
      </c>
      <c r="G690" s="1" t="s">
        <v>17</v>
      </c>
      <c r="H690" s="1">
        <v>45.0</v>
      </c>
      <c r="I690" s="3">
        <v>44006.4375</v>
      </c>
      <c r="J690" s="1">
        <v>5.3335695430347</v>
      </c>
      <c r="K690" s="1" t="s">
        <v>24</v>
      </c>
      <c r="M690" s="3">
        <v>44006.447557928244</v>
      </c>
    </row>
    <row r="691">
      <c r="A691" s="1">
        <v>689.0</v>
      </c>
      <c r="B691" s="1" t="s">
        <v>582</v>
      </c>
      <c r="C691" s="1" t="s">
        <v>2304</v>
      </c>
      <c r="D691" s="1" t="s">
        <v>1367</v>
      </c>
      <c r="E691" s="1" t="s">
        <v>1368</v>
      </c>
      <c r="F691" s="1" t="s">
        <v>586</v>
      </c>
      <c r="G691" s="1" t="s">
        <v>35</v>
      </c>
      <c r="H691" s="1">
        <v>45.0</v>
      </c>
      <c r="I691" s="3">
        <v>44229.25</v>
      </c>
      <c r="J691" s="1">
        <v>5.51697232064313</v>
      </c>
      <c r="K691" s="1" t="s">
        <v>166</v>
      </c>
      <c r="L691" s="1" t="s">
        <v>167</v>
      </c>
      <c r="M691" s="3">
        <v>44229.305421909725</v>
      </c>
    </row>
    <row r="692">
      <c r="A692" s="1">
        <v>690.0</v>
      </c>
      <c r="B692" s="1" t="s">
        <v>303</v>
      </c>
      <c r="C692" s="1" t="s">
        <v>2305</v>
      </c>
      <c r="D692" s="1" t="s">
        <v>305</v>
      </c>
      <c r="E692" s="1" t="s">
        <v>2306</v>
      </c>
      <c r="F692" s="1" t="s">
        <v>307</v>
      </c>
      <c r="G692" s="1" t="s">
        <v>35</v>
      </c>
      <c r="H692" s="1">
        <v>45.0</v>
      </c>
      <c r="I692" s="3">
        <v>44211.229166666664</v>
      </c>
      <c r="J692" s="1">
        <v>1.26051474191184</v>
      </c>
      <c r="K692" s="1" t="s">
        <v>24</v>
      </c>
      <c r="M692" s="3">
        <v>44211.25685773148</v>
      </c>
    </row>
    <row r="693">
      <c r="A693" s="1">
        <v>691.0</v>
      </c>
      <c r="B693" s="1" t="s">
        <v>1323</v>
      </c>
      <c r="C693" s="1" t="s">
        <v>2307</v>
      </c>
      <c r="D693" s="1" t="s">
        <v>1325</v>
      </c>
      <c r="E693" s="1" t="s">
        <v>2308</v>
      </c>
      <c r="F693" s="1" t="s">
        <v>2309</v>
      </c>
      <c r="G693" s="1" t="s">
        <v>17</v>
      </c>
      <c r="H693" s="1">
        <v>45.0</v>
      </c>
      <c r="I693" s="3">
        <v>44121.666666666664</v>
      </c>
      <c r="J693" s="1">
        <v>0.320896159325236</v>
      </c>
      <c r="K693" s="1" t="s">
        <v>46</v>
      </c>
      <c r="M693" s="3">
        <v>44121.70618868055</v>
      </c>
    </row>
    <row r="694">
      <c r="A694" s="1">
        <v>692.0</v>
      </c>
      <c r="B694" s="1" t="s">
        <v>401</v>
      </c>
      <c r="C694" s="1" t="s">
        <v>2310</v>
      </c>
      <c r="D694" s="1" t="s">
        <v>248</v>
      </c>
      <c r="E694" s="1" t="s">
        <v>2311</v>
      </c>
      <c r="F694" s="1" t="s">
        <v>405</v>
      </c>
      <c r="G694" s="1" t="s">
        <v>39</v>
      </c>
      <c r="H694" s="1">
        <v>45.0</v>
      </c>
      <c r="I694" s="3">
        <v>43797.666666666664</v>
      </c>
      <c r="J694" s="1">
        <v>3.14279074051449</v>
      </c>
      <c r="K694" s="1" t="s">
        <v>24</v>
      </c>
      <c r="M694" s="3">
        <v>43797.69785740741</v>
      </c>
    </row>
    <row r="695">
      <c r="A695" s="1">
        <v>693.0</v>
      </c>
      <c r="B695" s="1" t="s">
        <v>19</v>
      </c>
      <c r="C695" s="1" t="s">
        <v>2312</v>
      </c>
      <c r="D695" s="1" t="s">
        <v>21</v>
      </c>
      <c r="E695" s="1" t="s">
        <v>2313</v>
      </c>
      <c r="F695" s="1" t="s">
        <v>23</v>
      </c>
      <c r="G695" s="1" t="s">
        <v>17</v>
      </c>
      <c r="H695" s="1">
        <v>45.0</v>
      </c>
      <c r="I695" s="3">
        <v>43774.291666666664</v>
      </c>
      <c r="J695" s="1">
        <v>0.619844859639922</v>
      </c>
      <c r="K695" s="1" t="s">
        <v>24</v>
      </c>
      <c r="M695" s="3">
        <v>43774.35282795139</v>
      </c>
    </row>
    <row r="696">
      <c r="A696" s="1">
        <v>694.0</v>
      </c>
      <c r="B696" s="1" t="s">
        <v>2314</v>
      </c>
      <c r="C696" s="1" t="s">
        <v>2315</v>
      </c>
      <c r="D696" s="1" t="s">
        <v>2316</v>
      </c>
      <c r="E696" s="1" t="s">
        <v>2317</v>
      </c>
      <c r="F696" s="1" t="s">
        <v>2318</v>
      </c>
      <c r="G696" s="1" t="s">
        <v>35</v>
      </c>
      <c r="H696" s="1">
        <v>45.0</v>
      </c>
      <c r="I696" s="3">
        <v>44221.666666666664</v>
      </c>
      <c r="J696" s="1">
        <v>2.34519420364844</v>
      </c>
      <c r="K696" s="1" t="s">
        <v>18</v>
      </c>
      <c r="M696" s="3">
        <v>44221.689032152775</v>
      </c>
    </row>
    <row r="697">
      <c r="A697" s="1">
        <v>695.0</v>
      </c>
      <c r="B697" s="1" t="s">
        <v>12</v>
      </c>
      <c r="C697" s="1" t="s">
        <v>2319</v>
      </c>
      <c r="D697" s="1" t="s">
        <v>1813</v>
      </c>
      <c r="E697" s="1" t="s">
        <v>2320</v>
      </c>
      <c r="F697" s="1" t="s">
        <v>16</v>
      </c>
      <c r="G697" s="1" t="s">
        <v>35</v>
      </c>
      <c r="H697" s="1">
        <v>45.0</v>
      </c>
      <c r="I697" s="3">
        <v>44166.291666666664</v>
      </c>
      <c r="J697" s="1">
        <v>1.65803116165353</v>
      </c>
      <c r="K697" s="1" t="s">
        <v>18</v>
      </c>
      <c r="M697" s="3">
        <v>44166.32465944444</v>
      </c>
    </row>
    <row r="698">
      <c r="A698" s="1">
        <v>696.0</v>
      </c>
      <c r="B698" s="1" t="s">
        <v>278</v>
      </c>
      <c r="C698" s="1" t="s">
        <v>2321</v>
      </c>
      <c r="D698" s="1" t="s">
        <v>21</v>
      </c>
      <c r="E698" s="1" t="s">
        <v>2322</v>
      </c>
      <c r="F698" s="1" t="s">
        <v>281</v>
      </c>
      <c r="G698" s="1" t="s">
        <v>35</v>
      </c>
      <c r="H698" s="1">
        <v>45.0</v>
      </c>
      <c r="I698" s="3">
        <v>44222.302083333336</v>
      </c>
      <c r="J698" s="1">
        <v>2.78862761503584</v>
      </c>
      <c r="K698" s="1" t="s">
        <v>24</v>
      </c>
      <c r="M698" s="3">
        <v>44222.33196038195</v>
      </c>
    </row>
    <row r="699">
      <c r="A699" s="1">
        <v>697.0</v>
      </c>
      <c r="B699" s="1" t="s">
        <v>1538</v>
      </c>
      <c r="C699" s="1" t="s">
        <v>2323</v>
      </c>
      <c r="D699" s="1" t="s">
        <v>1540</v>
      </c>
      <c r="E699" s="1" t="s">
        <v>1541</v>
      </c>
      <c r="F699" s="1" t="s">
        <v>1542</v>
      </c>
      <c r="G699" s="1" t="s">
        <v>17</v>
      </c>
      <c r="H699" s="1">
        <v>45.0</v>
      </c>
      <c r="I699" s="3">
        <v>43902.1875</v>
      </c>
      <c r="J699" s="1">
        <v>0.377826522944543</v>
      </c>
      <c r="K699" s="1" t="s">
        <v>62</v>
      </c>
      <c r="M699" s="3">
        <v>43902.22005383102</v>
      </c>
    </row>
    <row r="700">
      <c r="A700" s="1">
        <v>698.0</v>
      </c>
      <c r="B700" s="1" t="s">
        <v>229</v>
      </c>
      <c r="C700" s="1" t="s">
        <v>2324</v>
      </c>
      <c r="D700" s="1" t="s">
        <v>1963</v>
      </c>
      <c r="E700" s="1" t="s">
        <v>1072</v>
      </c>
      <c r="F700" s="1" t="s">
        <v>232</v>
      </c>
      <c r="G700" s="1" t="s">
        <v>35</v>
      </c>
      <c r="H700" s="1">
        <v>45.0</v>
      </c>
      <c r="I700" s="3">
        <v>44034.635416666664</v>
      </c>
      <c r="J700" s="1">
        <v>2.37431602396487</v>
      </c>
      <c r="K700" s="1" t="s">
        <v>24</v>
      </c>
      <c r="M700" s="3">
        <v>44034.6626640625</v>
      </c>
    </row>
    <row r="701">
      <c r="A701" s="1">
        <v>699.0</v>
      </c>
      <c r="B701" s="1" t="s">
        <v>1181</v>
      </c>
      <c r="C701" s="1" t="s">
        <v>2325</v>
      </c>
      <c r="D701" s="1" t="s">
        <v>80</v>
      </c>
      <c r="E701" s="1" t="s">
        <v>2326</v>
      </c>
      <c r="F701" s="1" t="s">
        <v>1184</v>
      </c>
      <c r="G701" s="1" t="s">
        <v>17</v>
      </c>
      <c r="H701" s="1">
        <v>45.0</v>
      </c>
      <c r="I701" s="3">
        <v>43775.5</v>
      </c>
      <c r="J701" s="1">
        <v>2.07147478222189</v>
      </c>
      <c r="K701" s="1" t="s">
        <v>46</v>
      </c>
      <c r="M701" s="3">
        <v>43775.53974181713</v>
      </c>
    </row>
    <row r="702">
      <c r="A702" s="1">
        <v>700.0</v>
      </c>
      <c r="B702" s="1" t="s">
        <v>2327</v>
      </c>
      <c r="C702" s="1" t="s">
        <v>2328</v>
      </c>
      <c r="D702" s="1" t="s">
        <v>2329</v>
      </c>
      <c r="E702" s="1" t="s">
        <v>2330</v>
      </c>
      <c r="F702" s="1" t="s">
        <v>2331</v>
      </c>
      <c r="G702" s="1" t="s">
        <v>39</v>
      </c>
      <c r="H702" s="1">
        <v>45.0</v>
      </c>
      <c r="I702" s="3">
        <v>43512.166666666664</v>
      </c>
      <c r="J702" s="1">
        <v>2.8420918140477</v>
      </c>
      <c r="K702" s="1" t="s">
        <v>24</v>
      </c>
      <c r="M702" s="3">
        <v>43512.20154320602</v>
      </c>
    </row>
    <row r="703">
      <c r="A703" s="1">
        <v>701.0</v>
      </c>
      <c r="B703" s="1" t="s">
        <v>2080</v>
      </c>
      <c r="C703" s="1" t="s">
        <v>2332</v>
      </c>
      <c r="D703" s="1" t="s">
        <v>258</v>
      </c>
      <c r="E703" s="1" t="s">
        <v>2082</v>
      </c>
      <c r="F703" s="1" t="s">
        <v>2083</v>
      </c>
      <c r="G703" s="1" t="s">
        <v>17</v>
      </c>
      <c r="H703" s="1">
        <v>45.0</v>
      </c>
      <c r="I703" s="3">
        <v>43798.625</v>
      </c>
      <c r="J703" s="1">
        <v>1.81760171958369</v>
      </c>
      <c r="K703" s="1" t="s">
        <v>166</v>
      </c>
      <c r="M703" s="3">
        <v>43798.65930283565</v>
      </c>
    </row>
    <row r="704">
      <c r="A704" s="1">
        <v>702.0</v>
      </c>
      <c r="B704" s="1" t="s">
        <v>2333</v>
      </c>
      <c r="C704" s="1" t="s">
        <v>2334</v>
      </c>
      <c r="D704" s="1" t="s">
        <v>106</v>
      </c>
      <c r="E704" s="1" t="s">
        <v>2335</v>
      </c>
      <c r="F704" s="1" t="s">
        <v>2336</v>
      </c>
      <c r="G704" s="1" t="s">
        <v>39</v>
      </c>
      <c r="H704" s="1">
        <v>45.0</v>
      </c>
      <c r="I704" s="3">
        <v>43505.333333333336</v>
      </c>
      <c r="J704" s="1">
        <v>1.23987223898818</v>
      </c>
      <c r="K704" s="1" t="s">
        <v>24</v>
      </c>
      <c r="M704" s="3">
        <v>43505.36169527778</v>
      </c>
    </row>
    <row r="705">
      <c r="A705" s="1">
        <v>703.0</v>
      </c>
      <c r="B705" s="1" t="s">
        <v>520</v>
      </c>
      <c r="C705" s="1" t="s">
        <v>2337</v>
      </c>
      <c r="D705" s="1" t="s">
        <v>86</v>
      </c>
      <c r="E705" s="1" t="s">
        <v>2338</v>
      </c>
      <c r="F705" s="1" t="s">
        <v>524</v>
      </c>
      <c r="G705" s="1" t="s">
        <v>17</v>
      </c>
      <c r="H705" s="1">
        <v>45.0</v>
      </c>
      <c r="I705" s="3">
        <v>43700.208333333336</v>
      </c>
      <c r="J705" s="1">
        <v>2.84139850089576</v>
      </c>
      <c r="K705" s="1" t="s">
        <v>46</v>
      </c>
      <c r="M705" s="3">
        <v>43674.69417667824</v>
      </c>
    </row>
    <row r="706">
      <c r="A706" s="1">
        <v>704.0</v>
      </c>
      <c r="B706" s="1" t="s">
        <v>2339</v>
      </c>
      <c r="C706" s="1" t="s">
        <v>2340</v>
      </c>
      <c r="D706" s="1" t="s">
        <v>738</v>
      </c>
      <c r="E706" s="1" t="s">
        <v>2341</v>
      </c>
      <c r="F706" s="1" t="s">
        <v>2342</v>
      </c>
      <c r="G706" s="1" t="s">
        <v>35</v>
      </c>
      <c r="H706" s="1">
        <v>45.0</v>
      </c>
      <c r="I706" s="3">
        <v>44162.666666666664</v>
      </c>
      <c r="J706" s="1">
        <v>1.53911626260143</v>
      </c>
      <c r="K706" s="1" t="s">
        <v>24</v>
      </c>
      <c r="M706" s="3">
        <v>44162.68352659722</v>
      </c>
    </row>
    <row r="707">
      <c r="A707" s="1">
        <v>705.0</v>
      </c>
      <c r="B707" s="1" t="s">
        <v>184</v>
      </c>
      <c r="C707" s="1" t="s">
        <v>2343</v>
      </c>
      <c r="D707" s="1" t="s">
        <v>148</v>
      </c>
      <c r="E707" s="1" t="s">
        <v>2344</v>
      </c>
      <c r="F707" s="1" t="s">
        <v>187</v>
      </c>
      <c r="G707" s="1" t="s">
        <v>17</v>
      </c>
      <c r="H707" s="1">
        <v>45.0</v>
      </c>
      <c r="I707" s="3">
        <v>44186.333333333336</v>
      </c>
      <c r="J707" s="1">
        <v>2.08918053904467</v>
      </c>
      <c r="K707" s="1" t="s">
        <v>24</v>
      </c>
      <c r="L707" s="1" t="s">
        <v>188</v>
      </c>
      <c r="M707" s="3">
        <v>44186.370188726854</v>
      </c>
    </row>
    <row r="708">
      <c r="A708" s="1">
        <v>706.0</v>
      </c>
      <c r="B708" s="1" t="s">
        <v>2345</v>
      </c>
      <c r="C708" s="1" t="s">
        <v>2346</v>
      </c>
      <c r="D708" s="1" t="s">
        <v>116</v>
      </c>
      <c r="E708" s="1" t="s">
        <v>2347</v>
      </c>
      <c r="F708" s="1" t="s">
        <v>2348</v>
      </c>
      <c r="G708" s="1" t="s">
        <v>89</v>
      </c>
      <c r="H708" s="1">
        <v>45.0</v>
      </c>
      <c r="I708" s="3">
        <v>43951.372239131946</v>
      </c>
      <c r="J708" s="1">
        <v>4.52082509584325</v>
      </c>
      <c r="K708" s="1" t="s">
        <v>24</v>
      </c>
      <c r="M708" s="3">
        <v>43951.37415290509</v>
      </c>
    </row>
    <row r="709">
      <c r="A709" s="1">
        <v>707.0</v>
      </c>
      <c r="B709" s="1" t="s">
        <v>2349</v>
      </c>
      <c r="C709" s="1" t="s">
        <v>2350</v>
      </c>
      <c r="D709" s="1" t="s">
        <v>487</v>
      </c>
      <c r="E709" s="1" t="s">
        <v>2351</v>
      </c>
      <c r="F709" s="1" t="s">
        <v>2352</v>
      </c>
      <c r="G709" s="1" t="s">
        <v>45</v>
      </c>
      <c r="H709" s="1">
        <v>45.0</v>
      </c>
      <c r="I709" s="3">
        <v>44242.201572708334</v>
      </c>
      <c r="J709" s="1">
        <v>0.403523356128268</v>
      </c>
      <c r="K709" s="1" t="s">
        <v>159</v>
      </c>
      <c r="L709" s="1" t="s">
        <v>160</v>
      </c>
      <c r="M709" s="3">
        <v>44242.21059569444</v>
      </c>
    </row>
    <row r="710">
      <c r="A710" s="1">
        <v>708.0</v>
      </c>
      <c r="B710" s="1" t="s">
        <v>2353</v>
      </c>
      <c r="C710" s="1" t="s">
        <v>2354</v>
      </c>
      <c r="D710" s="1" t="s">
        <v>1250</v>
      </c>
      <c r="E710" s="1" t="s">
        <v>2355</v>
      </c>
      <c r="F710" s="1" t="s">
        <v>2356</v>
      </c>
      <c r="G710" s="1" t="s">
        <v>39</v>
      </c>
      <c r="H710" s="1">
        <v>45.0</v>
      </c>
      <c r="I710" s="3">
        <v>43752.791666666664</v>
      </c>
      <c r="J710" s="1">
        <v>9.72657837675406E-4</v>
      </c>
      <c r="K710" s="1" t="s">
        <v>24</v>
      </c>
      <c r="M710" s="3">
        <v>43752.87032159722</v>
      </c>
    </row>
    <row r="711">
      <c r="A711" s="1">
        <v>709.0</v>
      </c>
      <c r="B711" s="1" t="s">
        <v>2357</v>
      </c>
      <c r="C711" s="1" t="s">
        <v>2358</v>
      </c>
      <c r="D711" s="1" t="s">
        <v>2359</v>
      </c>
      <c r="E711" s="1" t="s">
        <v>2360</v>
      </c>
      <c r="F711" s="1" t="s">
        <v>2361</v>
      </c>
      <c r="G711" s="1" t="s">
        <v>17</v>
      </c>
      <c r="H711" s="1">
        <v>45.0</v>
      </c>
      <c r="I711" s="3">
        <v>44164.6875</v>
      </c>
      <c r="J711" s="1">
        <v>0.297399143112626</v>
      </c>
      <c r="K711" s="1" t="s">
        <v>18</v>
      </c>
      <c r="M711" s="3">
        <v>44164.65083586806</v>
      </c>
    </row>
    <row r="712">
      <c r="A712" s="1">
        <v>710.0</v>
      </c>
      <c r="B712" s="1" t="s">
        <v>2362</v>
      </c>
      <c r="C712" s="1" t="s">
        <v>2363</v>
      </c>
      <c r="D712" s="1" t="s">
        <v>1036</v>
      </c>
      <c r="E712" s="1" t="s">
        <v>2364</v>
      </c>
      <c r="F712" s="1" t="s">
        <v>2365</v>
      </c>
      <c r="G712" s="1" t="s">
        <v>39</v>
      </c>
      <c r="H712" s="1">
        <v>45.0</v>
      </c>
      <c r="I712" s="3">
        <v>44121.59375</v>
      </c>
      <c r="J712" s="1">
        <v>15.9762241247559</v>
      </c>
      <c r="K712" s="1" t="s">
        <v>601</v>
      </c>
      <c r="L712" s="1" t="s">
        <v>2366</v>
      </c>
      <c r="M712" s="3">
        <v>44121.625483888885</v>
      </c>
    </row>
    <row r="713">
      <c r="A713" s="1">
        <v>711.0</v>
      </c>
      <c r="B713" s="1" t="s">
        <v>324</v>
      </c>
      <c r="C713" s="1" t="s">
        <v>2367</v>
      </c>
      <c r="D713" s="1" t="s">
        <v>326</v>
      </c>
      <c r="E713" s="1" t="s">
        <v>673</v>
      </c>
      <c r="F713" s="1" t="s">
        <v>328</v>
      </c>
      <c r="G713" s="1" t="s">
        <v>17</v>
      </c>
      <c r="H713" s="1">
        <v>45.0</v>
      </c>
      <c r="I713" s="3">
        <v>44076.291666666664</v>
      </c>
      <c r="J713" s="1">
        <v>0.166813634633703</v>
      </c>
      <c r="K713" s="1" t="s">
        <v>24</v>
      </c>
      <c r="M713" s="3">
        <v>44076.32680635417</v>
      </c>
    </row>
    <row r="714">
      <c r="A714" s="1">
        <v>712.0</v>
      </c>
      <c r="B714" s="1" t="s">
        <v>824</v>
      </c>
      <c r="C714" s="1" t="s">
        <v>2368</v>
      </c>
      <c r="D714" s="1" t="s">
        <v>59</v>
      </c>
      <c r="E714" s="1" t="s">
        <v>2369</v>
      </c>
      <c r="F714" s="1" t="s">
        <v>827</v>
      </c>
      <c r="G714" s="1" t="s">
        <v>39</v>
      </c>
      <c r="H714" s="1">
        <v>45.0</v>
      </c>
      <c r="I714" s="3">
        <v>43866.6875</v>
      </c>
      <c r="J714" s="1">
        <v>0.893528596029737</v>
      </c>
      <c r="K714" s="1" t="s">
        <v>18</v>
      </c>
      <c r="M714" s="3">
        <v>43866.73029607639</v>
      </c>
    </row>
    <row r="715">
      <c r="A715" s="1">
        <v>713.0</v>
      </c>
      <c r="B715" s="1" t="s">
        <v>2333</v>
      </c>
      <c r="C715" s="1" t="s">
        <v>2370</v>
      </c>
      <c r="D715" s="1" t="s">
        <v>116</v>
      </c>
      <c r="E715" s="1" t="s">
        <v>2371</v>
      </c>
      <c r="F715" s="1" t="s">
        <v>2336</v>
      </c>
      <c r="G715" s="1" t="s">
        <v>35</v>
      </c>
      <c r="H715" s="1">
        <v>45.0</v>
      </c>
      <c r="I715" s="3">
        <v>43900.270833333336</v>
      </c>
      <c r="J715" s="1">
        <v>3.9707763796948</v>
      </c>
      <c r="K715" s="1" t="s">
        <v>24</v>
      </c>
      <c r="M715" s="3">
        <v>43900.33668854167</v>
      </c>
    </row>
    <row r="716">
      <c r="A716" s="1">
        <v>714.0</v>
      </c>
      <c r="B716" s="1" t="s">
        <v>2372</v>
      </c>
      <c r="C716" s="1" t="s">
        <v>2373</v>
      </c>
      <c r="D716" s="1" t="s">
        <v>14</v>
      </c>
      <c r="E716" s="1" t="s">
        <v>2374</v>
      </c>
      <c r="F716" s="1" t="s">
        <v>2375</v>
      </c>
      <c r="G716" s="1" t="s">
        <v>17</v>
      </c>
      <c r="H716" s="1">
        <v>45.0</v>
      </c>
      <c r="I716" s="3">
        <v>44081.416666666664</v>
      </c>
      <c r="J716" s="1">
        <v>1.37584127224732</v>
      </c>
      <c r="K716" s="1" t="s">
        <v>46</v>
      </c>
      <c r="M716" s="3">
        <v>44081.47142673611</v>
      </c>
    </row>
    <row r="717">
      <c r="A717" s="1">
        <v>715.0</v>
      </c>
      <c r="B717" s="1" t="s">
        <v>611</v>
      </c>
      <c r="C717" s="1" t="s">
        <v>2376</v>
      </c>
      <c r="D717" s="1" t="s">
        <v>2377</v>
      </c>
      <c r="E717" s="1" t="s">
        <v>2378</v>
      </c>
      <c r="F717" s="1" t="s">
        <v>615</v>
      </c>
      <c r="G717" s="1" t="s">
        <v>17</v>
      </c>
      <c r="H717" s="1">
        <v>45.0</v>
      </c>
      <c r="I717" s="3">
        <v>44208.239583333336</v>
      </c>
      <c r="J717" s="1">
        <v>3.03123946038514</v>
      </c>
      <c r="K717" s="1" t="s">
        <v>616</v>
      </c>
      <c r="L717" s="1" t="s">
        <v>617</v>
      </c>
      <c r="M717" s="3">
        <v>44208.246674016205</v>
      </c>
    </row>
    <row r="718">
      <c r="A718" s="1">
        <v>716.0</v>
      </c>
      <c r="B718" s="1" t="s">
        <v>752</v>
      </c>
      <c r="C718" s="1" t="s">
        <v>2379</v>
      </c>
      <c r="D718" s="1" t="s">
        <v>2380</v>
      </c>
      <c r="E718" s="1" t="s">
        <v>2381</v>
      </c>
      <c r="F718" s="1" t="s">
        <v>756</v>
      </c>
      <c r="G718" s="1" t="s">
        <v>17</v>
      </c>
      <c r="H718" s="1">
        <v>45.0</v>
      </c>
      <c r="I718" s="3">
        <v>43812.708333333336</v>
      </c>
      <c r="J718" s="1">
        <v>1.81477180915649</v>
      </c>
      <c r="K718" s="1" t="s">
        <v>62</v>
      </c>
      <c r="M718" s="3">
        <v>43812.74807835648</v>
      </c>
    </row>
    <row r="719">
      <c r="A719" s="1">
        <v>717.0</v>
      </c>
      <c r="B719" s="1" t="s">
        <v>303</v>
      </c>
      <c r="C719" s="1" t="s">
        <v>2382</v>
      </c>
      <c r="D719" s="1" t="s">
        <v>305</v>
      </c>
      <c r="E719" s="1" t="s">
        <v>1671</v>
      </c>
      <c r="F719" s="1" t="s">
        <v>307</v>
      </c>
      <c r="G719" s="1" t="s">
        <v>17</v>
      </c>
      <c r="H719" s="1">
        <v>45.0</v>
      </c>
      <c r="I719" s="3">
        <v>43927.229166666664</v>
      </c>
      <c r="J719" s="1">
        <v>1.27518449434704</v>
      </c>
      <c r="K719" s="1" t="s">
        <v>24</v>
      </c>
      <c r="M719" s="3">
        <v>43927.26119439815</v>
      </c>
    </row>
    <row r="720">
      <c r="A720" s="1">
        <v>718.0</v>
      </c>
      <c r="B720" s="1" t="s">
        <v>932</v>
      </c>
      <c r="C720" s="1" t="s">
        <v>2383</v>
      </c>
      <c r="D720" s="1" t="s">
        <v>2384</v>
      </c>
      <c r="E720" s="1" t="s">
        <v>2385</v>
      </c>
      <c r="F720" s="1" t="s">
        <v>936</v>
      </c>
      <c r="G720" s="1" t="s">
        <v>17</v>
      </c>
      <c r="H720" s="1">
        <v>45.0</v>
      </c>
      <c r="I720" s="3">
        <v>43831.166666666664</v>
      </c>
      <c r="J720" s="1">
        <v>1.60229827545722</v>
      </c>
      <c r="K720" s="1" t="s">
        <v>159</v>
      </c>
      <c r="M720" s="3">
        <v>43831.330436412034</v>
      </c>
    </row>
    <row r="721">
      <c r="A721" s="1">
        <v>719.0</v>
      </c>
      <c r="B721" s="1" t="s">
        <v>991</v>
      </c>
      <c r="C721" s="1" t="s">
        <v>2386</v>
      </c>
      <c r="D721" s="1" t="s">
        <v>2387</v>
      </c>
      <c r="E721" s="1" t="s">
        <v>2388</v>
      </c>
      <c r="F721" s="1" t="s">
        <v>995</v>
      </c>
      <c r="G721" s="1" t="s">
        <v>39</v>
      </c>
      <c r="H721" s="1">
        <v>45.0</v>
      </c>
      <c r="I721" s="3">
        <v>44056.709027777775</v>
      </c>
      <c r="J721" s="1">
        <v>1.30783982349152</v>
      </c>
      <c r="K721" s="1" t="s">
        <v>18</v>
      </c>
      <c r="M721" s="3">
        <v>44056.74528319445</v>
      </c>
    </row>
    <row r="722">
      <c r="A722" s="1">
        <v>720.0</v>
      </c>
      <c r="B722" s="1" t="s">
        <v>788</v>
      </c>
      <c r="C722" s="1" t="s">
        <v>2389</v>
      </c>
      <c r="D722" s="1" t="s">
        <v>869</v>
      </c>
      <c r="E722" s="1" t="s">
        <v>2390</v>
      </c>
      <c r="F722" s="1" t="s">
        <v>791</v>
      </c>
      <c r="G722" s="1" t="s">
        <v>17</v>
      </c>
      <c r="H722" s="1">
        <v>45.0</v>
      </c>
      <c r="I722" s="3">
        <v>44250.708333333336</v>
      </c>
      <c r="J722" s="1">
        <v>2.24443354180257</v>
      </c>
      <c r="K722" s="1" t="s">
        <v>24</v>
      </c>
      <c r="M722" s="3">
        <v>44250.74741542824</v>
      </c>
    </row>
    <row r="723">
      <c r="A723" s="1">
        <v>721.0</v>
      </c>
      <c r="B723" s="1" t="s">
        <v>84</v>
      </c>
      <c r="C723" s="1" t="s">
        <v>2391</v>
      </c>
      <c r="D723" s="1" t="s">
        <v>1899</v>
      </c>
      <c r="E723" s="1" t="s">
        <v>1900</v>
      </c>
      <c r="F723" s="1" t="s">
        <v>88</v>
      </c>
      <c r="G723" s="1" t="s">
        <v>35</v>
      </c>
      <c r="H723" s="1">
        <v>45.0</v>
      </c>
      <c r="I723" s="3">
        <v>43725.166666666664</v>
      </c>
      <c r="J723" s="1">
        <v>1.27384930564757</v>
      </c>
      <c r="K723" s="1" t="s">
        <v>83</v>
      </c>
      <c r="M723" s="3">
        <v>43725.19571263889</v>
      </c>
    </row>
    <row r="724">
      <c r="A724" s="1">
        <v>722.0</v>
      </c>
      <c r="B724" s="1" t="s">
        <v>251</v>
      </c>
      <c r="C724" s="1" t="s">
        <v>2392</v>
      </c>
      <c r="D724" s="1" t="s">
        <v>2393</v>
      </c>
      <c r="E724" s="1" t="s">
        <v>2394</v>
      </c>
      <c r="F724" s="1" t="s">
        <v>255</v>
      </c>
      <c r="G724" s="1" t="s">
        <v>17</v>
      </c>
      <c r="H724" s="1">
        <v>45.0</v>
      </c>
      <c r="I724" s="3">
        <v>43869.416666666664</v>
      </c>
      <c r="J724" s="1">
        <v>1.36600802776745</v>
      </c>
      <c r="K724" s="1" t="s">
        <v>218</v>
      </c>
      <c r="M724" s="3">
        <v>43869.46692796296</v>
      </c>
    </row>
    <row r="725">
      <c r="A725" s="1">
        <v>723.0</v>
      </c>
      <c r="B725" s="1" t="s">
        <v>2395</v>
      </c>
      <c r="C725" s="1" t="s">
        <v>2396</v>
      </c>
      <c r="D725" s="1" t="s">
        <v>2397</v>
      </c>
      <c r="E725" s="1" t="s">
        <v>2398</v>
      </c>
      <c r="F725" s="1" t="s">
        <v>2399</v>
      </c>
      <c r="G725" s="1" t="s">
        <v>17</v>
      </c>
      <c r="H725" s="1">
        <v>45.0</v>
      </c>
      <c r="I725" s="3">
        <v>43831.583333333336</v>
      </c>
      <c r="J725" s="1">
        <v>0.0</v>
      </c>
      <c r="K725" s="1" t="s">
        <v>166</v>
      </c>
      <c r="M725" s="3">
        <v>43833.68503761574</v>
      </c>
    </row>
    <row r="726">
      <c r="A726" s="1">
        <v>724.0</v>
      </c>
      <c r="B726" s="1" t="s">
        <v>2400</v>
      </c>
      <c r="C726" s="1" t="s">
        <v>2401</v>
      </c>
      <c r="D726" s="1" t="s">
        <v>2402</v>
      </c>
      <c r="E726" s="1" t="s">
        <v>2403</v>
      </c>
      <c r="F726" s="1" t="s">
        <v>2404</v>
      </c>
      <c r="G726" s="1" t="s">
        <v>35</v>
      </c>
      <c r="H726" s="1">
        <v>45.0</v>
      </c>
      <c r="I726" s="3">
        <v>43483.166666666664</v>
      </c>
      <c r="J726" s="1">
        <v>0.607031249883282</v>
      </c>
      <c r="K726" s="1" t="s">
        <v>24</v>
      </c>
      <c r="M726" s="3">
        <v>43483.24291494213</v>
      </c>
    </row>
    <row r="727">
      <c r="A727" s="1">
        <v>725.0</v>
      </c>
      <c r="B727" s="1" t="s">
        <v>2405</v>
      </c>
      <c r="C727" s="1" t="s">
        <v>2406</v>
      </c>
      <c r="D727" s="1" t="s">
        <v>560</v>
      </c>
      <c r="E727" s="1" t="s">
        <v>2407</v>
      </c>
      <c r="F727" s="1" t="s">
        <v>2408</v>
      </c>
      <c r="G727" s="1" t="s">
        <v>17</v>
      </c>
      <c r="H727" s="1">
        <v>45.0</v>
      </c>
      <c r="I727" s="3">
        <v>43739.166666666664</v>
      </c>
      <c r="J727" s="1">
        <v>16.8051604865712</v>
      </c>
      <c r="K727" s="1" t="s">
        <v>166</v>
      </c>
      <c r="M727" s="3">
        <v>43739.204286064814</v>
      </c>
    </row>
    <row r="728">
      <c r="A728" s="1">
        <v>726.0</v>
      </c>
      <c r="B728" s="1" t="s">
        <v>1023</v>
      </c>
      <c r="C728" s="1" t="s">
        <v>2409</v>
      </c>
      <c r="D728" s="1" t="s">
        <v>1370</v>
      </c>
      <c r="E728" s="1" t="s">
        <v>1371</v>
      </c>
      <c r="F728" s="1" t="s">
        <v>1027</v>
      </c>
      <c r="G728" s="1" t="s">
        <v>35</v>
      </c>
      <c r="H728" s="1">
        <v>45.0</v>
      </c>
      <c r="I728" s="3">
        <v>43557.75</v>
      </c>
      <c r="J728" s="1">
        <v>5.4662600442939</v>
      </c>
      <c r="K728" s="1" t="s">
        <v>24</v>
      </c>
      <c r="M728" s="3">
        <v>43557.75280835648</v>
      </c>
    </row>
    <row r="729">
      <c r="A729" s="1">
        <v>727.0</v>
      </c>
      <c r="B729" s="1" t="s">
        <v>459</v>
      </c>
      <c r="C729" s="1" t="s">
        <v>2410</v>
      </c>
      <c r="D729" s="1" t="s">
        <v>461</v>
      </c>
      <c r="E729" s="1" t="s">
        <v>2411</v>
      </c>
      <c r="F729" s="1" t="s">
        <v>463</v>
      </c>
      <c r="G729" s="1" t="s">
        <v>17</v>
      </c>
      <c r="H729" s="1">
        <v>45.0</v>
      </c>
      <c r="I729" s="3">
        <v>44214.25</v>
      </c>
      <c r="J729" s="1">
        <v>1.47446873220962</v>
      </c>
      <c r="K729" s="1" t="s">
        <v>24</v>
      </c>
      <c r="L729" s="1" t="s">
        <v>464</v>
      </c>
      <c r="M729" s="3">
        <v>44214.30519414352</v>
      </c>
    </row>
    <row r="730">
      <c r="A730" s="1">
        <v>728.0</v>
      </c>
      <c r="B730" s="1" t="s">
        <v>2412</v>
      </c>
      <c r="C730" s="1" t="s">
        <v>2413</v>
      </c>
      <c r="D730" s="1" t="s">
        <v>241</v>
      </c>
      <c r="E730" s="1" t="s">
        <v>2414</v>
      </c>
      <c r="F730" s="1" t="s">
        <v>2415</v>
      </c>
      <c r="G730" s="1" t="s">
        <v>39</v>
      </c>
      <c r="H730" s="1">
        <v>45.0</v>
      </c>
      <c r="I730" s="3">
        <v>44162.583333333336</v>
      </c>
      <c r="J730" s="1">
        <v>1.33172033833047</v>
      </c>
      <c r="K730" s="1" t="s">
        <v>18</v>
      </c>
      <c r="M730" s="3">
        <v>44162.66534039352</v>
      </c>
    </row>
    <row r="731">
      <c r="A731" s="1">
        <v>729.0</v>
      </c>
      <c r="B731" s="1" t="s">
        <v>2416</v>
      </c>
      <c r="C731" s="1" t="s">
        <v>2417</v>
      </c>
      <c r="D731" s="1" t="s">
        <v>664</v>
      </c>
      <c r="E731" s="1" t="s">
        <v>2418</v>
      </c>
      <c r="F731" s="1" t="s">
        <v>2419</v>
      </c>
      <c r="G731" s="1" t="s">
        <v>89</v>
      </c>
      <c r="H731" s="1">
        <v>45.0</v>
      </c>
      <c r="I731" s="3">
        <v>43654.593657604164</v>
      </c>
      <c r="J731" s="1">
        <v>1.4715038177442</v>
      </c>
      <c r="K731" s="1" t="s">
        <v>24</v>
      </c>
      <c r="M731" s="3">
        <v>43654.60118755787</v>
      </c>
    </row>
    <row r="732">
      <c r="A732" s="1">
        <v>730.0</v>
      </c>
      <c r="B732" s="1" t="s">
        <v>824</v>
      </c>
      <c r="C732" s="1" t="s">
        <v>2420</v>
      </c>
      <c r="D732" s="1" t="s">
        <v>2421</v>
      </c>
      <c r="E732" s="1" t="s">
        <v>2422</v>
      </c>
      <c r="F732" s="1" t="s">
        <v>827</v>
      </c>
      <c r="G732" s="1" t="s">
        <v>89</v>
      </c>
      <c r="H732" s="1">
        <v>45.0</v>
      </c>
      <c r="I732" s="3">
        <v>43860.81277596065</v>
      </c>
      <c r="J732" s="1">
        <v>4.59895049381654</v>
      </c>
      <c r="K732" s="1" t="s">
        <v>18</v>
      </c>
      <c r="M732" s="3">
        <v>43860.82486596065</v>
      </c>
    </row>
    <row r="733">
      <c r="A733" s="1">
        <v>731.0</v>
      </c>
      <c r="B733" s="1" t="s">
        <v>915</v>
      </c>
      <c r="C733" s="1" t="s">
        <v>2423</v>
      </c>
      <c r="D733" s="1" t="s">
        <v>503</v>
      </c>
      <c r="E733" s="1" t="s">
        <v>2424</v>
      </c>
      <c r="F733" s="1" t="s">
        <v>1253</v>
      </c>
      <c r="G733" s="1" t="s">
        <v>39</v>
      </c>
      <c r="H733" s="1">
        <v>45.0</v>
      </c>
      <c r="I733" s="3">
        <v>44149.583333333336</v>
      </c>
      <c r="J733" s="1">
        <v>1.02754060960878</v>
      </c>
      <c r="K733" s="1" t="s">
        <v>62</v>
      </c>
      <c r="M733" s="3">
        <v>44149.620583194446</v>
      </c>
    </row>
    <row r="734">
      <c r="A734" s="1">
        <v>732.0</v>
      </c>
      <c r="B734" s="1" t="s">
        <v>293</v>
      </c>
      <c r="C734" s="1" t="s">
        <v>2425</v>
      </c>
      <c r="D734" s="1" t="s">
        <v>588</v>
      </c>
      <c r="E734" s="1" t="s">
        <v>1788</v>
      </c>
      <c r="F734" s="1" t="s">
        <v>297</v>
      </c>
      <c r="G734" s="1" t="s">
        <v>17</v>
      </c>
      <c r="H734" s="1">
        <v>45.0</v>
      </c>
      <c r="I734" s="3">
        <v>44051.291666666664</v>
      </c>
      <c r="J734" s="1">
        <v>1.23785618926598</v>
      </c>
      <c r="K734" s="1" t="s">
        <v>62</v>
      </c>
      <c r="M734" s="3">
        <v>44051.3450394213</v>
      </c>
    </row>
    <row r="735">
      <c r="A735" s="1">
        <v>733.0</v>
      </c>
      <c r="B735" s="1" t="s">
        <v>2426</v>
      </c>
      <c r="C735" s="1" t="s">
        <v>2427</v>
      </c>
      <c r="D735" s="1" t="s">
        <v>818</v>
      </c>
      <c r="E735" s="1" t="s">
        <v>2428</v>
      </c>
      <c r="F735" s="1" t="s">
        <v>2429</v>
      </c>
      <c r="G735" s="1" t="s">
        <v>39</v>
      </c>
      <c r="H735" s="1">
        <v>45.0</v>
      </c>
      <c r="I735" s="3">
        <v>44249.614583333336</v>
      </c>
      <c r="J735" s="1">
        <v>2.84833317748146</v>
      </c>
      <c r="K735" s="1" t="s">
        <v>1376</v>
      </c>
      <c r="M735" s="3">
        <v>44249.651381076386</v>
      </c>
    </row>
    <row r="736">
      <c r="A736" s="1">
        <v>734.0</v>
      </c>
      <c r="B736" s="1" t="s">
        <v>485</v>
      </c>
      <c r="C736" s="1" t="s">
        <v>2430</v>
      </c>
      <c r="D736" s="1" t="s">
        <v>1418</v>
      </c>
      <c r="E736" s="1" t="s">
        <v>1419</v>
      </c>
      <c r="F736" s="1" t="s">
        <v>489</v>
      </c>
      <c r="G736" s="1" t="s">
        <v>17</v>
      </c>
      <c r="H736" s="1">
        <v>45.0</v>
      </c>
      <c r="I736" s="3">
        <v>44018.25</v>
      </c>
      <c r="J736" s="1">
        <v>0.0</v>
      </c>
      <c r="K736" s="1" t="s">
        <v>166</v>
      </c>
      <c r="M736" s="3">
        <v>44018.51662894676</v>
      </c>
    </row>
    <row r="737">
      <c r="A737" s="1">
        <v>735.0</v>
      </c>
      <c r="B737" s="1" t="s">
        <v>184</v>
      </c>
      <c r="C737" s="1" t="s">
        <v>2431</v>
      </c>
      <c r="D737" s="1" t="s">
        <v>148</v>
      </c>
      <c r="E737" s="1" t="s">
        <v>2432</v>
      </c>
      <c r="F737" s="1" t="s">
        <v>187</v>
      </c>
      <c r="G737" s="1" t="s">
        <v>17</v>
      </c>
      <c r="H737" s="1">
        <v>45.0</v>
      </c>
      <c r="I737" s="3">
        <v>44009.6875</v>
      </c>
      <c r="J737" s="1">
        <v>2.8973121323341</v>
      </c>
      <c r="K737" s="1" t="s">
        <v>24</v>
      </c>
      <c r="L737" s="1" t="s">
        <v>188</v>
      </c>
      <c r="M737" s="3">
        <v>44009.76009722222</v>
      </c>
    </row>
    <row r="738">
      <c r="A738" s="1">
        <v>736.0</v>
      </c>
      <c r="B738" s="1" t="s">
        <v>233</v>
      </c>
      <c r="C738" s="1" t="s">
        <v>2433</v>
      </c>
      <c r="D738" s="1" t="s">
        <v>235</v>
      </c>
      <c r="E738" s="1" t="s">
        <v>236</v>
      </c>
      <c r="F738" s="1" t="s">
        <v>237</v>
      </c>
      <c r="G738" s="1" t="s">
        <v>17</v>
      </c>
      <c r="H738" s="1">
        <v>45.0</v>
      </c>
      <c r="I738" s="3">
        <v>44104.583333333336</v>
      </c>
      <c r="J738" s="1">
        <v>2.6265827851977</v>
      </c>
      <c r="K738" s="1" t="s">
        <v>24</v>
      </c>
      <c r="L738" s="1" t="s">
        <v>238</v>
      </c>
      <c r="M738" s="3">
        <v>44104.61387916667</v>
      </c>
    </row>
    <row r="739">
      <c r="A739" s="1">
        <v>737.0</v>
      </c>
      <c r="B739" s="1" t="s">
        <v>455</v>
      </c>
      <c r="C739" s="1" t="s">
        <v>2434</v>
      </c>
      <c r="D739" s="1" t="s">
        <v>310</v>
      </c>
      <c r="E739" s="1" t="s">
        <v>2435</v>
      </c>
      <c r="F739" s="1" t="s">
        <v>458</v>
      </c>
      <c r="G739" s="1" t="s">
        <v>17</v>
      </c>
      <c r="H739" s="1">
        <v>45.0</v>
      </c>
      <c r="I739" s="3">
        <v>44246.333333333336</v>
      </c>
      <c r="J739" s="1">
        <v>1.62449919902711</v>
      </c>
      <c r="K739" s="1" t="s">
        <v>24</v>
      </c>
      <c r="L739" s="1" t="s">
        <v>406</v>
      </c>
      <c r="M739" s="3">
        <v>44246.38292753472</v>
      </c>
    </row>
    <row r="740">
      <c r="A740" s="1">
        <v>738.0</v>
      </c>
      <c r="B740" s="1" t="s">
        <v>2436</v>
      </c>
      <c r="C740" s="1" t="s">
        <v>2437</v>
      </c>
      <c r="D740" s="1" t="s">
        <v>290</v>
      </c>
      <c r="E740" s="1" t="s">
        <v>2438</v>
      </c>
      <c r="F740" s="1" t="s">
        <v>2439</v>
      </c>
      <c r="G740" s="1" t="s">
        <v>39</v>
      </c>
      <c r="H740" s="1">
        <v>45.0</v>
      </c>
      <c r="I740" s="3">
        <v>43642.666666666664</v>
      </c>
      <c r="J740" s="1">
        <v>3.78399492131585</v>
      </c>
      <c r="K740" s="1" t="s">
        <v>24</v>
      </c>
      <c r="M740" s="3">
        <v>43642.711769884256</v>
      </c>
    </row>
    <row r="741">
      <c r="A741" s="1">
        <v>739.0</v>
      </c>
      <c r="B741" s="1" t="s">
        <v>1315</v>
      </c>
      <c r="C741" s="1" t="s">
        <v>2440</v>
      </c>
      <c r="D741" s="1" t="s">
        <v>411</v>
      </c>
      <c r="E741" s="1" t="s">
        <v>2441</v>
      </c>
      <c r="F741" s="1" t="s">
        <v>1319</v>
      </c>
      <c r="G741" s="1" t="s">
        <v>35</v>
      </c>
      <c r="H741" s="1">
        <v>45.0</v>
      </c>
      <c r="I741" s="3">
        <v>44127.5</v>
      </c>
      <c r="J741" s="1">
        <v>0.0581018581725067</v>
      </c>
      <c r="K741" s="1" t="s">
        <v>18</v>
      </c>
      <c r="M741" s="3">
        <v>44127.54824606481</v>
      </c>
    </row>
    <row r="742">
      <c r="A742" s="1">
        <v>740.0</v>
      </c>
      <c r="B742" s="1" t="s">
        <v>896</v>
      </c>
      <c r="C742" s="1" t="s">
        <v>2442</v>
      </c>
      <c r="D742" s="1" t="s">
        <v>898</v>
      </c>
      <c r="E742" s="1" t="s">
        <v>2443</v>
      </c>
      <c r="F742" s="1" t="s">
        <v>900</v>
      </c>
      <c r="G742" s="1" t="s">
        <v>39</v>
      </c>
      <c r="H742" s="1">
        <v>45.0</v>
      </c>
      <c r="I742" s="3">
        <v>44076.625</v>
      </c>
      <c r="J742" s="1">
        <v>1.457392837699</v>
      </c>
      <c r="K742" s="1" t="s">
        <v>24</v>
      </c>
      <c r="L742" s="1" t="s">
        <v>741</v>
      </c>
      <c r="M742" s="3">
        <v>44076.66052232639</v>
      </c>
    </row>
    <row r="743">
      <c r="A743" s="1">
        <v>741.0</v>
      </c>
      <c r="B743" s="1" t="s">
        <v>2069</v>
      </c>
      <c r="C743" s="1" t="s">
        <v>2444</v>
      </c>
      <c r="D743" s="1" t="s">
        <v>326</v>
      </c>
      <c r="E743" s="1" t="s">
        <v>2445</v>
      </c>
      <c r="F743" s="1" t="s">
        <v>2072</v>
      </c>
      <c r="G743" s="1" t="s">
        <v>17</v>
      </c>
      <c r="H743" s="1">
        <v>45.0</v>
      </c>
      <c r="I743" s="3">
        <v>44141.666666666664</v>
      </c>
      <c r="J743" s="1">
        <v>0.964285596073142</v>
      </c>
      <c r="K743" s="1" t="s">
        <v>24</v>
      </c>
      <c r="M743" s="3">
        <v>44141.7147134375</v>
      </c>
    </row>
    <row r="744">
      <c r="A744" s="1">
        <v>742.0</v>
      </c>
      <c r="B744" s="1" t="s">
        <v>201</v>
      </c>
      <c r="C744" s="1" t="s">
        <v>2446</v>
      </c>
      <c r="D744" s="1" t="s">
        <v>925</v>
      </c>
      <c r="E744" s="1" t="s">
        <v>2447</v>
      </c>
      <c r="F744" s="1" t="s">
        <v>204</v>
      </c>
      <c r="G744" s="1" t="s">
        <v>17</v>
      </c>
      <c r="H744" s="1">
        <v>45.0</v>
      </c>
      <c r="I744" s="3">
        <v>43785.25</v>
      </c>
      <c r="J744" s="1">
        <v>2.74110322947243</v>
      </c>
      <c r="K744" s="1" t="s">
        <v>46</v>
      </c>
      <c r="M744" s="3">
        <v>43785.28644780093</v>
      </c>
    </row>
    <row r="745">
      <c r="A745" s="1">
        <v>743.0</v>
      </c>
      <c r="B745" s="1" t="s">
        <v>2448</v>
      </c>
      <c r="C745" s="1" t="s">
        <v>2449</v>
      </c>
      <c r="D745" s="1" t="s">
        <v>2450</v>
      </c>
      <c r="E745" s="1" t="s">
        <v>2451</v>
      </c>
      <c r="F745" s="1" t="s">
        <v>2452</v>
      </c>
      <c r="G745" s="1" t="s">
        <v>17</v>
      </c>
      <c r="H745" s="1">
        <v>45.0</v>
      </c>
      <c r="I745" s="3">
        <v>43877.604166666664</v>
      </c>
      <c r="J745" s="1">
        <v>0.81455224073387</v>
      </c>
      <c r="K745" s="1" t="s">
        <v>24</v>
      </c>
      <c r="M745" s="3">
        <v>43877.62519105324</v>
      </c>
    </row>
    <row r="746">
      <c r="A746" s="1">
        <v>744.0</v>
      </c>
      <c r="B746" s="1" t="s">
        <v>957</v>
      </c>
      <c r="C746" s="1" t="s">
        <v>2453</v>
      </c>
      <c r="D746" s="1" t="s">
        <v>321</v>
      </c>
      <c r="E746" s="1" t="s">
        <v>2454</v>
      </c>
      <c r="F746" s="1" t="s">
        <v>961</v>
      </c>
      <c r="G746" s="1" t="s">
        <v>17</v>
      </c>
      <c r="H746" s="1">
        <v>45.0</v>
      </c>
      <c r="I746" s="3">
        <v>43986.666666666664</v>
      </c>
      <c r="J746" s="1">
        <v>0.0</v>
      </c>
      <c r="K746" s="1" t="s">
        <v>24</v>
      </c>
      <c r="M746" s="3">
        <v>43986.660033125</v>
      </c>
    </row>
    <row r="747">
      <c r="A747" s="1">
        <v>745.0</v>
      </c>
      <c r="B747" s="1" t="s">
        <v>485</v>
      </c>
      <c r="C747" s="1" t="s">
        <v>2455</v>
      </c>
      <c r="D747" s="1" t="s">
        <v>1014</v>
      </c>
      <c r="E747" s="1" t="s">
        <v>2456</v>
      </c>
      <c r="F747" s="1" t="s">
        <v>489</v>
      </c>
      <c r="G747" s="1" t="s">
        <v>17</v>
      </c>
      <c r="H747" s="1">
        <v>45.0</v>
      </c>
      <c r="I747" s="3">
        <v>43739.125</v>
      </c>
      <c r="J747" s="1">
        <v>1.77565463140537</v>
      </c>
      <c r="K747" s="1" t="s">
        <v>166</v>
      </c>
      <c r="M747" s="3">
        <v>43739.19928748842</v>
      </c>
    </row>
    <row r="748">
      <c r="A748" s="1">
        <v>746.0</v>
      </c>
      <c r="B748" s="1" t="s">
        <v>2143</v>
      </c>
      <c r="C748" s="1" t="s">
        <v>2457</v>
      </c>
      <c r="D748" s="1" t="s">
        <v>49</v>
      </c>
      <c r="E748" s="1" t="s">
        <v>2458</v>
      </c>
      <c r="F748" s="1" t="s">
        <v>2147</v>
      </c>
      <c r="G748" s="1" t="s">
        <v>89</v>
      </c>
      <c r="H748" s="1">
        <v>45.0</v>
      </c>
      <c r="I748" s="3">
        <v>43864.611465925926</v>
      </c>
      <c r="J748" s="1">
        <v>3.65127335415345</v>
      </c>
      <c r="K748" s="1" t="s">
        <v>18</v>
      </c>
      <c r="M748" s="3">
        <v>43864.63049712963</v>
      </c>
    </row>
    <row r="749">
      <c r="A749" s="1">
        <v>747.0</v>
      </c>
      <c r="B749" s="1" t="s">
        <v>1085</v>
      </c>
      <c r="C749" s="1" t="s">
        <v>2459</v>
      </c>
      <c r="D749" s="1" t="s">
        <v>1087</v>
      </c>
      <c r="E749" s="1" t="s">
        <v>2460</v>
      </c>
      <c r="F749" s="1" t="s">
        <v>1089</v>
      </c>
      <c r="G749" s="1" t="s">
        <v>17</v>
      </c>
      <c r="H749" s="1">
        <v>45.0</v>
      </c>
      <c r="I749" s="3">
        <v>44146.541666666664</v>
      </c>
      <c r="J749" s="1">
        <v>0.969675073948861</v>
      </c>
      <c r="K749" s="1" t="s">
        <v>159</v>
      </c>
      <c r="M749" s="3">
        <v>44146.572808923615</v>
      </c>
    </row>
    <row r="750">
      <c r="A750" s="1">
        <v>748.0</v>
      </c>
      <c r="B750" s="1" t="s">
        <v>136</v>
      </c>
      <c r="C750" s="1" t="s">
        <v>2461</v>
      </c>
      <c r="D750" s="1" t="s">
        <v>1258</v>
      </c>
      <c r="E750" s="1" t="s">
        <v>1259</v>
      </c>
      <c r="F750" s="1" t="s">
        <v>140</v>
      </c>
      <c r="G750" s="1" t="s">
        <v>35</v>
      </c>
      <c r="H750" s="1">
        <v>45.0</v>
      </c>
      <c r="I750" s="3">
        <v>44214.791666666664</v>
      </c>
      <c r="J750" s="1">
        <v>2.27472073076259</v>
      </c>
      <c r="K750" s="1" t="s">
        <v>18</v>
      </c>
      <c r="M750" s="3">
        <v>44214.72773494213</v>
      </c>
    </row>
    <row r="751">
      <c r="A751" s="1">
        <v>749.0</v>
      </c>
      <c r="B751" s="1" t="s">
        <v>2462</v>
      </c>
      <c r="C751" s="1" t="s">
        <v>2463</v>
      </c>
      <c r="D751" s="1" t="s">
        <v>2464</v>
      </c>
      <c r="E751" s="1" t="s">
        <v>2465</v>
      </c>
      <c r="F751" s="1" t="s">
        <v>2466</v>
      </c>
      <c r="G751" s="1" t="s">
        <v>17</v>
      </c>
      <c r="H751" s="1">
        <v>45.0</v>
      </c>
      <c r="I751" s="3">
        <v>44083.229166666664</v>
      </c>
      <c r="J751" s="1">
        <v>0.0</v>
      </c>
      <c r="K751" s="1" t="s">
        <v>56</v>
      </c>
      <c r="M751" s="3">
        <v>44083.27033810185</v>
      </c>
    </row>
    <row r="752">
      <c r="A752" s="1">
        <v>750.0</v>
      </c>
      <c r="B752" s="1" t="s">
        <v>2467</v>
      </c>
      <c r="C752" s="1" t="s">
        <v>2468</v>
      </c>
      <c r="D752" s="1" t="s">
        <v>2173</v>
      </c>
      <c r="E752" s="1" t="s">
        <v>2469</v>
      </c>
      <c r="F752" s="1" t="s">
        <v>2470</v>
      </c>
      <c r="G752" s="1" t="s">
        <v>17</v>
      </c>
      <c r="H752" s="1">
        <v>45.0</v>
      </c>
      <c r="I752" s="3">
        <v>43739.583333333336</v>
      </c>
      <c r="J752" s="1">
        <v>1.12001142542248</v>
      </c>
      <c r="K752" s="1" t="s">
        <v>83</v>
      </c>
      <c r="M752" s="3">
        <v>43739.64644856482</v>
      </c>
    </row>
    <row r="753">
      <c r="A753" s="1">
        <v>751.0</v>
      </c>
      <c r="B753" s="1" t="s">
        <v>184</v>
      </c>
      <c r="C753" s="1" t="s">
        <v>2471</v>
      </c>
      <c r="D753" s="1" t="s">
        <v>1297</v>
      </c>
      <c r="E753" s="1" t="s">
        <v>2472</v>
      </c>
      <c r="F753" s="1" t="s">
        <v>187</v>
      </c>
      <c r="G753" s="1" t="s">
        <v>17</v>
      </c>
      <c r="H753" s="1">
        <v>45.0</v>
      </c>
      <c r="I753" s="3">
        <v>43893.75</v>
      </c>
      <c r="J753" s="1">
        <v>1.4679166386708</v>
      </c>
      <c r="K753" s="1" t="s">
        <v>24</v>
      </c>
      <c r="M753" s="3">
        <v>43893.8277375</v>
      </c>
    </row>
    <row r="754">
      <c r="A754" s="1">
        <v>752.0</v>
      </c>
      <c r="B754" s="1" t="s">
        <v>582</v>
      </c>
      <c r="C754" s="1" t="s">
        <v>2473</v>
      </c>
      <c r="D754" s="1" t="s">
        <v>93</v>
      </c>
      <c r="E754" s="1" t="s">
        <v>2474</v>
      </c>
      <c r="F754" s="1" t="s">
        <v>586</v>
      </c>
      <c r="G754" s="1" t="s">
        <v>17</v>
      </c>
      <c r="H754" s="1">
        <v>45.0</v>
      </c>
      <c r="I754" s="3">
        <v>43838.25</v>
      </c>
      <c r="J754" s="1">
        <v>1.99116944569471</v>
      </c>
      <c r="K754" s="1" t="s">
        <v>24</v>
      </c>
      <c r="M754" s="3">
        <v>43838.2721702662</v>
      </c>
    </row>
    <row r="755">
      <c r="A755" s="1">
        <v>753.0</v>
      </c>
      <c r="B755" s="1" t="s">
        <v>2475</v>
      </c>
      <c r="C755" s="1" t="s">
        <v>2476</v>
      </c>
      <c r="D755" s="1" t="s">
        <v>2477</v>
      </c>
      <c r="E755" s="1" t="s">
        <v>2478</v>
      </c>
      <c r="F755" s="1" t="s">
        <v>2479</v>
      </c>
      <c r="G755" s="1" t="s">
        <v>17</v>
      </c>
      <c r="H755" s="1">
        <v>45.0</v>
      </c>
      <c r="I755" s="3">
        <v>43731.666666666664</v>
      </c>
      <c r="J755" s="1">
        <v>0.46505579081501</v>
      </c>
      <c r="K755" s="1" t="s">
        <v>24</v>
      </c>
      <c r="M755" s="3">
        <v>43731.72667965278</v>
      </c>
    </row>
    <row r="756">
      <c r="A756" s="1">
        <v>754.0</v>
      </c>
      <c r="B756" s="1" t="s">
        <v>385</v>
      </c>
      <c r="C756" s="1" t="s">
        <v>2480</v>
      </c>
      <c r="D756" s="1" t="s">
        <v>32</v>
      </c>
      <c r="E756" s="1" t="s">
        <v>2481</v>
      </c>
      <c r="F756" s="1" t="s">
        <v>388</v>
      </c>
      <c r="G756" s="1" t="s">
        <v>17</v>
      </c>
      <c r="H756" s="1">
        <v>45.0</v>
      </c>
      <c r="I756" s="3">
        <v>44126.291666666664</v>
      </c>
      <c r="J756" s="1">
        <v>0.0</v>
      </c>
      <c r="K756" s="1" t="s">
        <v>24</v>
      </c>
      <c r="M756" s="3">
        <v>44126.305759027775</v>
      </c>
    </row>
    <row r="757">
      <c r="A757" s="1">
        <v>755.0</v>
      </c>
      <c r="B757" s="1" t="s">
        <v>213</v>
      </c>
      <c r="C757" s="1" t="s">
        <v>2482</v>
      </c>
      <c r="D757" s="1" t="s">
        <v>215</v>
      </c>
      <c r="E757" s="1" t="s">
        <v>2483</v>
      </c>
      <c r="F757" s="1" t="s">
        <v>217</v>
      </c>
      <c r="G757" s="1" t="s">
        <v>17</v>
      </c>
      <c r="H757" s="1">
        <v>45.0</v>
      </c>
      <c r="I757" s="3">
        <v>43882.21875</v>
      </c>
      <c r="J757" s="1">
        <v>1.20337823517671</v>
      </c>
      <c r="K757" s="1" t="s">
        <v>218</v>
      </c>
      <c r="M757" s="3">
        <v>43882.25213266203</v>
      </c>
    </row>
    <row r="758">
      <c r="A758" s="1">
        <v>756.0</v>
      </c>
      <c r="B758" s="1" t="s">
        <v>2037</v>
      </c>
      <c r="C758" s="1" t="s">
        <v>2484</v>
      </c>
      <c r="D758" s="1" t="s">
        <v>2485</v>
      </c>
      <c r="E758" s="1" t="s">
        <v>2486</v>
      </c>
      <c r="F758" s="1" t="s">
        <v>2040</v>
      </c>
      <c r="G758" s="1" t="s">
        <v>17</v>
      </c>
      <c r="H758" s="1">
        <v>45.0</v>
      </c>
      <c r="I758" s="3">
        <v>44133.604166666664</v>
      </c>
      <c r="J758" s="1">
        <v>4.72522041181538</v>
      </c>
      <c r="K758" s="1" t="s">
        <v>1376</v>
      </c>
      <c r="L758" s="1" t="s">
        <v>2041</v>
      </c>
      <c r="M758" s="3">
        <v>44133.61468886574</v>
      </c>
    </row>
    <row r="759">
      <c r="A759" s="1">
        <v>757.0</v>
      </c>
      <c r="B759" s="1" t="s">
        <v>68</v>
      </c>
      <c r="C759" s="1" t="s">
        <v>2487</v>
      </c>
      <c r="D759" s="1" t="s">
        <v>32</v>
      </c>
      <c r="E759" s="1" t="s">
        <v>2488</v>
      </c>
      <c r="F759" s="1" t="s">
        <v>72</v>
      </c>
      <c r="G759" s="1" t="s">
        <v>39</v>
      </c>
      <c r="H759" s="1">
        <v>45.0</v>
      </c>
      <c r="I759" s="3">
        <v>43760.708333333336</v>
      </c>
      <c r="J759" s="1">
        <v>0.0</v>
      </c>
      <c r="K759" s="1" t="s">
        <v>24</v>
      </c>
      <c r="M759" s="3">
        <v>43760.854723032404</v>
      </c>
    </row>
    <row r="760">
      <c r="A760" s="1">
        <v>758.0</v>
      </c>
      <c r="B760" s="1" t="s">
        <v>303</v>
      </c>
      <c r="C760" s="1" t="s">
        <v>2489</v>
      </c>
      <c r="D760" s="1" t="s">
        <v>305</v>
      </c>
      <c r="E760" s="1" t="s">
        <v>1671</v>
      </c>
      <c r="F760" s="1" t="s">
        <v>307</v>
      </c>
      <c r="G760" s="1" t="s">
        <v>17</v>
      </c>
      <c r="H760" s="1">
        <v>45.0</v>
      </c>
      <c r="I760" s="3">
        <v>43922.416666666664</v>
      </c>
      <c r="J760" s="1">
        <v>2.74421233239823</v>
      </c>
      <c r="K760" s="1" t="s">
        <v>24</v>
      </c>
      <c r="M760" s="3">
        <v>43922.445104722225</v>
      </c>
    </row>
    <row r="761">
      <c r="A761" s="1">
        <v>759.0</v>
      </c>
      <c r="B761" s="1" t="s">
        <v>1218</v>
      </c>
      <c r="C761" s="1" t="s">
        <v>2490</v>
      </c>
      <c r="D761" s="1" t="s">
        <v>879</v>
      </c>
      <c r="E761" s="1" t="s">
        <v>2491</v>
      </c>
      <c r="F761" s="1" t="s">
        <v>1222</v>
      </c>
      <c r="G761" s="1" t="s">
        <v>39</v>
      </c>
      <c r="H761" s="1">
        <v>45.0</v>
      </c>
      <c r="I761" s="3">
        <v>44102.666666666664</v>
      </c>
      <c r="J761" s="1">
        <v>2.01642870565449</v>
      </c>
      <c r="K761" s="1" t="s">
        <v>218</v>
      </c>
      <c r="L761" s="1" t="s">
        <v>2492</v>
      </c>
      <c r="M761" s="3">
        <v>44102.686939837964</v>
      </c>
    </row>
    <row r="762">
      <c r="A762" s="1">
        <v>760.0</v>
      </c>
      <c r="B762" s="1" t="s">
        <v>459</v>
      </c>
      <c r="C762" s="1" t="s">
        <v>2493</v>
      </c>
      <c r="D762" s="1" t="s">
        <v>461</v>
      </c>
      <c r="E762" s="1" t="s">
        <v>2411</v>
      </c>
      <c r="F762" s="1" t="s">
        <v>463</v>
      </c>
      <c r="G762" s="1" t="s">
        <v>17</v>
      </c>
      <c r="H762" s="1">
        <v>45.0</v>
      </c>
      <c r="I762" s="3">
        <v>44217.25</v>
      </c>
      <c r="J762" s="1">
        <v>2.65863321072551</v>
      </c>
      <c r="K762" s="1" t="s">
        <v>24</v>
      </c>
      <c r="L762" s="1" t="s">
        <v>464</v>
      </c>
      <c r="M762" s="3">
        <v>44217.29203655093</v>
      </c>
    </row>
    <row r="763">
      <c r="A763" s="1">
        <v>761.0</v>
      </c>
      <c r="B763" s="1" t="s">
        <v>2494</v>
      </c>
      <c r="C763" s="1" t="s">
        <v>2495</v>
      </c>
      <c r="D763" s="1" t="s">
        <v>2496</v>
      </c>
      <c r="E763" s="1" t="s">
        <v>2497</v>
      </c>
      <c r="F763" s="1" t="s">
        <v>2498</v>
      </c>
      <c r="G763" s="1" t="s">
        <v>17</v>
      </c>
      <c r="H763" s="1">
        <v>45.0</v>
      </c>
      <c r="I763" s="3">
        <v>44071.177083333336</v>
      </c>
      <c r="J763" s="1">
        <v>1.48122065090005</v>
      </c>
      <c r="K763" s="1" t="s">
        <v>2499</v>
      </c>
      <c r="L763" s="1" t="s">
        <v>2499</v>
      </c>
      <c r="M763" s="3">
        <v>44071.213182604166</v>
      </c>
    </row>
    <row r="764">
      <c r="A764" s="1">
        <v>762.0</v>
      </c>
      <c r="B764" s="1" t="s">
        <v>401</v>
      </c>
      <c r="C764" s="1" t="s">
        <v>2500</v>
      </c>
      <c r="D764" s="1" t="s">
        <v>701</v>
      </c>
      <c r="E764" s="1" t="s">
        <v>2501</v>
      </c>
      <c r="F764" s="1" t="s">
        <v>405</v>
      </c>
      <c r="G764" s="1" t="s">
        <v>89</v>
      </c>
      <c r="H764" s="1">
        <v>45.0</v>
      </c>
      <c r="I764" s="3">
        <v>44096.752586469906</v>
      </c>
      <c r="J764" s="1">
        <v>2.13561830714796</v>
      </c>
      <c r="K764" s="1" t="s">
        <v>24</v>
      </c>
      <c r="M764" s="3">
        <v>44096.77075884259</v>
      </c>
    </row>
    <row r="765">
      <c r="A765" s="1">
        <v>763.0</v>
      </c>
      <c r="B765" s="1" t="s">
        <v>2502</v>
      </c>
      <c r="C765" s="1" t="s">
        <v>2503</v>
      </c>
      <c r="D765" s="1" t="s">
        <v>2504</v>
      </c>
      <c r="E765" s="1" t="s">
        <v>2505</v>
      </c>
      <c r="F765" s="1" t="s">
        <v>2506</v>
      </c>
      <c r="G765" s="1" t="s">
        <v>17</v>
      </c>
      <c r="H765" s="1">
        <v>45.0</v>
      </c>
      <c r="I765" s="3">
        <v>44243.541666666664</v>
      </c>
      <c r="J765" s="1">
        <v>1.62256901139526</v>
      </c>
      <c r="K765" s="1" t="s">
        <v>159</v>
      </c>
      <c r="L765" s="1" t="s">
        <v>2507</v>
      </c>
      <c r="M765" s="3">
        <v>44243.572641087965</v>
      </c>
    </row>
    <row r="766">
      <c r="A766" s="1">
        <v>764.0</v>
      </c>
      <c r="B766" s="1" t="s">
        <v>485</v>
      </c>
      <c r="C766" s="1" t="s">
        <v>2508</v>
      </c>
      <c r="D766" s="1" t="s">
        <v>2509</v>
      </c>
      <c r="E766" s="1" t="s">
        <v>2510</v>
      </c>
      <c r="F766" s="1" t="s">
        <v>489</v>
      </c>
      <c r="G766" s="1" t="s">
        <v>39</v>
      </c>
      <c r="H766" s="1">
        <v>45.0</v>
      </c>
      <c r="I766" s="3">
        <v>43997.666666666664</v>
      </c>
      <c r="J766" s="1">
        <v>0.577674825893149</v>
      </c>
      <c r="K766" s="1" t="s">
        <v>166</v>
      </c>
      <c r="M766" s="3">
        <v>43997.74784418981</v>
      </c>
    </row>
    <row r="767">
      <c r="A767" s="1">
        <v>765.0</v>
      </c>
      <c r="B767" s="1" t="s">
        <v>512</v>
      </c>
      <c r="C767" s="1" t="s">
        <v>2511</v>
      </c>
      <c r="D767" s="1" t="s">
        <v>2512</v>
      </c>
      <c r="E767" s="1" t="s">
        <v>2513</v>
      </c>
      <c r="F767" s="1" t="s">
        <v>516</v>
      </c>
      <c r="G767" s="1" t="s">
        <v>17</v>
      </c>
      <c r="H767" s="1">
        <v>45.0</v>
      </c>
      <c r="I767" s="3">
        <v>43858.375</v>
      </c>
      <c r="J767" s="1">
        <v>1.76034679390737</v>
      </c>
      <c r="K767" s="1" t="s">
        <v>83</v>
      </c>
      <c r="M767" s="3">
        <v>43858.41693377315</v>
      </c>
    </row>
    <row r="768">
      <c r="A768" s="1">
        <v>766.0</v>
      </c>
      <c r="B768" s="1" t="s">
        <v>161</v>
      </c>
      <c r="C768" s="1" t="s">
        <v>2514</v>
      </c>
      <c r="D768" s="1" t="s">
        <v>2515</v>
      </c>
      <c r="E768" s="1" t="s">
        <v>2516</v>
      </c>
      <c r="F768" s="1" t="s">
        <v>165</v>
      </c>
      <c r="G768" s="1" t="s">
        <v>35</v>
      </c>
      <c r="H768" s="1">
        <v>45.0</v>
      </c>
      <c r="I768" s="3">
        <v>44216.208333333336</v>
      </c>
      <c r="J768" s="1">
        <v>2.60463034766346</v>
      </c>
      <c r="K768" s="1" t="s">
        <v>166</v>
      </c>
      <c r="L768" s="1" t="s">
        <v>167</v>
      </c>
      <c r="M768" s="3">
        <v>44216.24016216435</v>
      </c>
    </row>
    <row r="769">
      <c r="A769" s="1">
        <v>767.0</v>
      </c>
      <c r="B769" s="1" t="s">
        <v>150</v>
      </c>
      <c r="C769" s="1" t="s">
        <v>2517</v>
      </c>
      <c r="D769" s="1" t="s">
        <v>2145</v>
      </c>
      <c r="E769" s="1" t="s">
        <v>2518</v>
      </c>
      <c r="F769" s="1" t="s">
        <v>153</v>
      </c>
      <c r="G769" s="1" t="s">
        <v>17</v>
      </c>
      <c r="H769" s="1">
        <v>45.0</v>
      </c>
      <c r="I769" s="3">
        <v>43875.28125</v>
      </c>
      <c r="J769" s="1">
        <v>4.34068638418224</v>
      </c>
      <c r="K769" s="1" t="s">
        <v>62</v>
      </c>
      <c r="M769" s="3">
        <v>43875.321078877314</v>
      </c>
    </row>
    <row r="770">
      <c r="A770" s="1">
        <v>768.0</v>
      </c>
      <c r="B770" s="1" t="s">
        <v>2519</v>
      </c>
      <c r="C770" s="1" t="s">
        <v>2520</v>
      </c>
      <c r="D770" s="1" t="s">
        <v>2521</v>
      </c>
      <c r="E770" s="1" t="s">
        <v>2522</v>
      </c>
      <c r="F770" s="1" t="s">
        <v>2523</v>
      </c>
      <c r="G770" s="1" t="s">
        <v>39</v>
      </c>
      <c r="H770" s="1">
        <v>45.0</v>
      </c>
      <c r="I770" s="3">
        <v>43814.625</v>
      </c>
      <c r="J770" s="1">
        <v>1.69709420553231</v>
      </c>
      <c r="K770" s="1" t="s">
        <v>24</v>
      </c>
      <c r="M770" s="3">
        <v>43814.65222659722</v>
      </c>
    </row>
    <row r="771">
      <c r="A771" s="1">
        <v>769.0</v>
      </c>
      <c r="B771" s="1" t="s">
        <v>1126</v>
      </c>
      <c r="C771" s="1" t="s">
        <v>2524</v>
      </c>
      <c r="D771" s="1" t="s">
        <v>1128</v>
      </c>
      <c r="E771" s="1" t="s">
        <v>2525</v>
      </c>
      <c r="F771" s="1" t="s">
        <v>1130</v>
      </c>
      <c r="G771" s="1" t="s">
        <v>17</v>
      </c>
      <c r="H771" s="1">
        <v>45.0</v>
      </c>
      <c r="I771" s="3">
        <v>44130.229166666664</v>
      </c>
      <c r="J771" s="1">
        <v>1.02913227733206</v>
      </c>
      <c r="K771" s="1" t="s">
        <v>24</v>
      </c>
      <c r="M771" s="3">
        <v>44130.26359430556</v>
      </c>
    </row>
    <row r="772">
      <c r="A772" s="1">
        <v>770.0</v>
      </c>
      <c r="B772" s="1" t="s">
        <v>2526</v>
      </c>
      <c r="C772" s="1" t="s">
        <v>2527</v>
      </c>
      <c r="D772" s="1" t="s">
        <v>2528</v>
      </c>
      <c r="E772" s="1" t="s">
        <v>2529</v>
      </c>
      <c r="F772" s="1" t="s">
        <v>2530</v>
      </c>
      <c r="G772" s="1" t="s">
        <v>39</v>
      </c>
      <c r="H772" s="1">
        <v>45.0</v>
      </c>
      <c r="I772" s="3">
        <v>43826.291666666664</v>
      </c>
      <c r="J772" s="1">
        <v>2.79329324953883</v>
      </c>
      <c r="K772" s="1" t="s">
        <v>83</v>
      </c>
      <c r="M772" s="3">
        <v>43826.33302399306</v>
      </c>
    </row>
    <row r="773">
      <c r="A773" s="1">
        <v>771.0</v>
      </c>
      <c r="B773" s="1" t="s">
        <v>1023</v>
      </c>
      <c r="C773" s="1" t="s">
        <v>2531</v>
      </c>
      <c r="D773" s="1" t="s">
        <v>1370</v>
      </c>
      <c r="E773" s="1" t="s">
        <v>2099</v>
      </c>
      <c r="F773" s="1" t="s">
        <v>1027</v>
      </c>
      <c r="G773" s="1" t="s">
        <v>35</v>
      </c>
      <c r="H773" s="1">
        <v>45.0</v>
      </c>
      <c r="I773" s="3">
        <v>43585.75</v>
      </c>
      <c r="J773" s="1">
        <v>0.925032445546432</v>
      </c>
      <c r="K773" s="1" t="s">
        <v>24</v>
      </c>
      <c r="M773" s="3">
        <v>43585.197843726855</v>
      </c>
    </row>
    <row r="774">
      <c r="A774" s="1">
        <v>772.0</v>
      </c>
      <c r="B774" s="1" t="s">
        <v>1315</v>
      </c>
      <c r="C774" s="1" t="s">
        <v>2532</v>
      </c>
      <c r="D774" s="1" t="s">
        <v>411</v>
      </c>
      <c r="E774" s="1" t="s">
        <v>2533</v>
      </c>
      <c r="F774" s="1" t="s">
        <v>1319</v>
      </c>
      <c r="G774" s="1" t="s">
        <v>17</v>
      </c>
      <c r="H774" s="1">
        <v>45.0</v>
      </c>
      <c r="I774" s="3">
        <v>44018.333333333336</v>
      </c>
      <c r="J774" s="1">
        <v>0.131429190197808</v>
      </c>
      <c r="K774" s="1" t="s">
        <v>18</v>
      </c>
      <c r="M774" s="3">
        <v>44018.34799894676</v>
      </c>
    </row>
    <row r="775">
      <c r="A775" s="1">
        <v>773.0</v>
      </c>
      <c r="B775" s="1" t="s">
        <v>2534</v>
      </c>
      <c r="C775" s="1" t="s">
        <v>2535</v>
      </c>
      <c r="D775" s="1" t="s">
        <v>2536</v>
      </c>
      <c r="E775" s="1" t="s">
        <v>2537</v>
      </c>
      <c r="F775" s="1" t="s">
        <v>2538</v>
      </c>
      <c r="G775" s="1" t="s">
        <v>89</v>
      </c>
      <c r="H775" s="1">
        <v>45.0</v>
      </c>
      <c r="I775" s="3">
        <v>43898.32159991898</v>
      </c>
      <c r="J775" s="1">
        <v>0.95804372549133</v>
      </c>
      <c r="K775" s="1" t="s">
        <v>18</v>
      </c>
      <c r="M775" s="3">
        <v>43898.35778334491</v>
      </c>
    </row>
    <row r="776">
      <c r="A776" s="1">
        <v>774.0</v>
      </c>
      <c r="B776" s="1" t="s">
        <v>319</v>
      </c>
      <c r="C776" s="1" t="s">
        <v>2539</v>
      </c>
      <c r="D776" s="1" t="s">
        <v>321</v>
      </c>
      <c r="E776" s="1" t="s">
        <v>2540</v>
      </c>
      <c r="F776" s="1" t="s">
        <v>323</v>
      </c>
      <c r="G776" s="1" t="s">
        <v>39</v>
      </c>
      <c r="H776" s="1">
        <v>45.0</v>
      </c>
      <c r="I776" s="3">
        <v>44022.791666666664</v>
      </c>
      <c r="J776" s="1">
        <v>0.753125758391145</v>
      </c>
      <c r="K776" s="1" t="s">
        <v>24</v>
      </c>
      <c r="M776" s="3">
        <v>44022.816714444445</v>
      </c>
    </row>
    <row r="777">
      <c r="A777" s="1">
        <v>775.0</v>
      </c>
      <c r="B777" s="1" t="s">
        <v>119</v>
      </c>
      <c r="C777" s="1" t="s">
        <v>2541</v>
      </c>
      <c r="D777" s="1" t="s">
        <v>37</v>
      </c>
      <c r="E777" s="1" t="s">
        <v>2542</v>
      </c>
      <c r="F777" s="1" t="s">
        <v>123</v>
      </c>
      <c r="G777" s="1" t="s">
        <v>89</v>
      </c>
      <c r="H777" s="1">
        <v>45.0</v>
      </c>
      <c r="I777" s="3">
        <v>44131.675103483794</v>
      </c>
      <c r="J777" s="1">
        <v>1.00637212001741</v>
      </c>
      <c r="K777" s="1" t="s">
        <v>18</v>
      </c>
      <c r="M777" s="3">
        <v>44131.68098344907</v>
      </c>
    </row>
    <row r="778">
      <c r="A778" s="1">
        <v>776.0</v>
      </c>
      <c r="B778" s="1" t="s">
        <v>2543</v>
      </c>
      <c r="C778" s="1" t="s">
        <v>2544</v>
      </c>
      <c r="D778" s="1" t="s">
        <v>1243</v>
      </c>
      <c r="E778" s="1" t="s">
        <v>2545</v>
      </c>
      <c r="F778" s="1" t="s">
        <v>2546</v>
      </c>
      <c r="G778" s="1" t="s">
        <v>17</v>
      </c>
      <c r="H778" s="1">
        <v>45.0</v>
      </c>
      <c r="I778" s="3">
        <v>43782.708333333336</v>
      </c>
      <c r="J778" s="1">
        <v>1.86190706072181</v>
      </c>
      <c r="K778" s="1" t="s">
        <v>18</v>
      </c>
      <c r="M778" s="3">
        <v>43782.742213275465</v>
      </c>
    </row>
    <row r="779">
      <c r="A779" s="1">
        <v>777.0</v>
      </c>
      <c r="B779" s="1" t="s">
        <v>957</v>
      </c>
      <c r="C779" s="1" t="s">
        <v>2547</v>
      </c>
      <c r="D779" s="1" t="s">
        <v>198</v>
      </c>
      <c r="E779" s="1" t="s">
        <v>2548</v>
      </c>
      <c r="F779" s="1" t="s">
        <v>961</v>
      </c>
      <c r="G779" s="1" t="s">
        <v>17</v>
      </c>
      <c r="H779" s="1">
        <v>45.0</v>
      </c>
      <c r="I779" s="3">
        <v>44137.666666666664</v>
      </c>
      <c r="J779" s="1">
        <v>0.0</v>
      </c>
      <c r="K779" s="1" t="s">
        <v>24</v>
      </c>
      <c r="M779" s="3">
        <v>44137.69247277778</v>
      </c>
    </row>
    <row r="780">
      <c r="A780" s="1">
        <v>778.0</v>
      </c>
      <c r="B780" s="1" t="s">
        <v>389</v>
      </c>
      <c r="C780" s="1" t="s">
        <v>2549</v>
      </c>
      <c r="D780" s="1" t="s">
        <v>818</v>
      </c>
      <c r="E780" s="1" t="s">
        <v>2550</v>
      </c>
      <c r="F780" s="1" t="s">
        <v>393</v>
      </c>
      <c r="G780" s="1" t="s">
        <v>17</v>
      </c>
      <c r="H780" s="1">
        <v>45.0</v>
      </c>
      <c r="I780" s="3">
        <v>44149.291666666664</v>
      </c>
      <c r="J780" s="1">
        <v>1.45280095569752</v>
      </c>
      <c r="K780" s="1" t="s">
        <v>18</v>
      </c>
      <c r="M780" s="3">
        <v>44149.331095277776</v>
      </c>
    </row>
    <row r="781">
      <c r="A781" s="1">
        <v>779.0</v>
      </c>
      <c r="B781" s="1" t="s">
        <v>176</v>
      </c>
      <c r="C781" s="1" t="s">
        <v>2551</v>
      </c>
      <c r="D781" s="1" t="s">
        <v>178</v>
      </c>
      <c r="E781" s="1" t="s">
        <v>179</v>
      </c>
      <c r="F781" s="1" t="s">
        <v>180</v>
      </c>
      <c r="G781" s="1" t="s">
        <v>17</v>
      </c>
      <c r="H781" s="1">
        <v>45.0</v>
      </c>
      <c r="I781" s="3">
        <v>44108.25</v>
      </c>
      <c r="J781" s="1">
        <v>2.44567397279322</v>
      </c>
      <c r="K781" s="1" t="s">
        <v>24</v>
      </c>
      <c r="M781" s="3">
        <v>44108.278032002316</v>
      </c>
    </row>
    <row r="782">
      <c r="A782" s="1">
        <v>780.0</v>
      </c>
      <c r="B782" s="1" t="s">
        <v>824</v>
      </c>
      <c r="C782" s="1" t="s">
        <v>2552</v>
      </c>
      <c r="D782" s="1" t="s">
        <v>2553</v>
      </c>
      <c r="E782" s="1" t="s">
        <v>2554</v>
      </c>
      <c r="F782" s="1" t="s">
        <v>827</v>
      </c>
      <c r="G782" s="1" t="s">
        <v>89</v>
      </c>
      <c r="H782" s="1">
        <v>45.0</v>
      </c>
      <c r="I782" s="3">
        <v>44146.327841516206</v>
      </c>
      <c r="J782" s="1">
        <v>3.00235554493417</v>
      </c>
      <c r="K782" s="1" t="s">
        <v>24</v>
      </c>
      <c r="M782" s="3">
        <v>44146.3614625</v>
      </c>
    </row>
    <row r="783">
      <c r="A783" s="1">
        <v>781.0</v>
      </c>
      <c r="B783" s="1" t="s">
        <v>2555</v>
      </c>
      <c r="C783" s="1" t="s">
        <v>2556</v>
      </c>
      <c r="D783" s="1" t="s">
        <v>1255</v>
      </c>
      <c r="E783" s="1" t="s">
        <v>2557</v>
      </c>
      <c r="F783" s="1" t="s">
        <v>2558</v>
      </c>
      <c r="G783" s="1" t="s">
        <v>17</v>
      </c>
      <c r="H783" s="1">
        <v>45.0</v>
      </c>
      <c r="I783" s="3">
        <v>43873.625</v>
      </c>
      <c r="J783" s="1">
        <v>1.90811121933258</v>
      </c>
      <c r="K783" s="1" t="s">
        <v>83</v>
      </c>
      <c r="M783" s="3">
        <v>43873.65934625</v>
      </c>
    </row>
    <row r="784">
      <c r="A784" s="1">
        <v>782.0</v>
      </c>
      <c r="B784" s="1" t="s">
        <v>1282</v>
      </c>
      <c r="C784" s="1" t="s">
        <v>2559</v>
      </c>
      <c r="D784" s="1" t="s">
        <v>461</v>
      </c>
      <c r="E784" s="1" t="s">
        <v>2560</v>
      </c>
      <c r="F784" s="1" t="s">
        <v>1285</v>
      </c>
      <c r="G784" s="1" t="s">
        <v>17</v>
      </c>
      <c r="H784" s="1">
        <v>45.0</v>
      </c>
      <c r="I784" s="3">
        <v>44026.5</v>
      </c>
      <c r="J784" s="1">
        <v>1.85508394744386</v>
      </c>
      <c r="K784" s="1" t="s">
        <v>24</v>
      </c>
      <c r="M784" s="3">
        <v>44026.48610987268</v>
      </c>
    </row>
    <row r="785">
      <c r="A785" s="1">
        <v>783.0</v>
      </c>
      <c r="B785" s="1" t="s">
        <v>2561</v>
      </c>
      <c r="C785" s="1" t="s">
        <v>2562</v>
      </c>
      <c r="D785" s="1" t="s">
        <v>2563</v>
      </c>
      <c r="E785" s="1" t="s">
        <v>2564</v>
      </c>
      <c r="F785" s="1" t="s">
        <v>2565</v>
      </c>
      <c r="G785" s="1" t="s">
        <v>17</v>
      </c>
      <c r="H785" s="1">
        <v>45.0</v>
      </c>
      <c r="I785" s="3">
        <v>43787.541666666664</v>
      </c>
      <c r="J785" s="1">
        <v>0.0</v>
      </c>
      <c r="K785" s="1" t="s">
        <v>18</v>
      </c>
      <c r="M785" s="3">
        <v>43787.5720753125</v>
      </c>
    </row>
    <row r="786">
      <c r="A786" s="1">
        <v>784.0</v>
      </c>
      <c r="B786" s="1" t="s">
        <v>1348</v>
      </c>
      <c r="C786" s="1" t="s">
        <v>2566</v>
      </c>
      <c r="D786" s="1" t="s">
        <v>2567</v>
      </c>
      <c r="E786" s="1" t="s">
        <v>2568</v>
      </c>
      <c r="F786" s="1" t="s">
        <v>1352</v>
      </c>
      <c r="G786" s="1" t="s">
        <v>17</v>
      </c>
      <c r="H786" s="1">
        <v>45.0</v>
      </c>
      <c r="I786" s="3">
        <v>44060.708333333336</v>
      </c>
      <c r="J786" s="1">
        <v>0.80898661384473</v>
      </c>
      <c r="K786" s="1" t="s">
        <v>18</v>
      </c>
      <c r="M786" s="3">
        <v>44060.758300636575</v>
      </c>
    </row>
    <row r="787">
      <c r="A787" s="1">
        <v>785.0</v>
      </c>
      <c r="B787" s="1" t="s">
        <v>2569</v>
      </c>
      <c r="C787" s="1" t="s">
        <v>2570</v>
      </c>
      <c r="D787" s="1" t="s">
        <v>2571</v>
      </c>
      <c r="E787" s="1" t="s">
        <v>2572</v>
      </c>
      <c r="F787" s="1" t="s">
        <v>2573</v>
      </c>
      <c r="G787" s="1" t="s">
        <v>17</v>
      </c>
      <c r="H787" s="1">
        <v>45.0</v>
      </c>
      <c r="I787" s="3">
        <v>43840.666666666664</v>
      </c>
      <c r="J787" s="1">
        <v>1.68227716095875</v>
      </c>
      <c r="K787" s="1" t="s">
        <v>166</v>
      </c>
      <c r="M787" s="3">
        <v>43840.7129634838</v>
      </c>
    </row>
    <row r="788">
      <c r="A788" s="1">
        <v>786.0</v>
      </c>
      <c r="B788" s="1" t="s">
        <v>853</v>
      </c>
      <c r="C788" s="1" t="s">
        <v>2574</v>
      </c>
      <c r="D788" s="1" t="s">
        <v>1802</v>
      </c>
      <c r="E788" s="1" t="s">
        <v>2575</v>
      </c>
      <c r="F788" s="1" t="s">
        <v>856</v>
      </c>
      <c r="G788" s="1" t="s">
        <v>17</v>
      </c>
      <c r="H788" s="1">
        <v>45.0</v>
      </c>
      <c r="I788" s="3">
        <v>44014.541666666664</v>
      </c>
      <c r="J788" s="1">
        <v>3.08229240608034</v>
      </c>
      <c r="K788" s="1" t="s">
        <v>18</v>
      </c>
      <c r="M788" s="3">
        <v>44014.33162399306</v>
      </c>
    </row>
    <row r="789">
      <c r="A789" s="1">
        <v>787.0</v>
      </c>
      <c r="B789" s="1" t="s">
        <v>124</v>
      </c>
      <c r="C789" s="1" t="s">
        <v>2576</v>
      </c>
      <c r="D789" s="1" t="s">
        <v>2577</v>
      </c>
      <c r="E789" s="1" t="s">
        <v>2578</v>
      </c>
      <c r="F789" s="1" t="s">
        <v>128</v>
      </c>
      <c r="G789" s="1" t="s">
        <v>39</v>
      </c>
      <c r="H789" s="1">
        <v>45.0</v>
      </c>
      <c r="I789" s="3">
        <v>44105.4375</v>
      </c>
      <c r="J789" s="1">
        <v>3.65521375363886</v>
      </c>
      <c r="K789" s="1" t="s">
        <v>62</v>
      </c>
      <c r="L789" s="1" t="s">
        <v>129</v>
      </c>
      <c r="M789" s="3">
        <v>44105.47025958334</v>
      </c>
    </row>
    <row r="790">
      <c r="A790" s="1">
        <v>788.0</v>
      </c>
      <c r="B790" s="1" t="s">
        <v>582</v>
      </c>
      <c r="C790" s="1" t="s">
        <v>2579</v>
      </c>
      <c r="D790" s="1" t="s">
        <v>461</v>
      </c>
      <c r="E790" s="1" t="s">
        <v>2580</v>
      </c>
      <c r="F790" s="1" t="s">
        <v>586</v>
      </c>
      <c r="G790" s="1" t="s">
        <v>17</v>
      </c>
      <c r="H790" s="1">
        <v>45.0</v>
      </c>
      <c r="I790" s="3">
        <v>43917.25</v>
      </c>
      <c r="J790" s="1">
        <v>1.01933742988083</v>
      </c>
      <c r="K790" s="1" t="s">
        <v>24</v>
      </c>
      <c r="M790" s="3">
        <v>43917.27617792824</v>
      </c>
    </row>
    <row r="791">
      <c r="A791" s="1">
        <v>789.0</v>
      </c>
      <c r="B791" s="1" t="s">
        <v>2581</v>
      </c>
      <c r="C791" s="1" t="s">
        <v>2582</v>
      </c>
      <c r="D791" s="1" t="s">
        <v>2583</v>
      </c>
      <c r="E791" s="1" t="s">
        <v>2584</v>
      </c>
      <c r="F791" s="1" t="s">
        <v>2585</v>
      </c>
      <c r="G791" s="1" t="s">
        <v>17</v>
      </c>
      <c r="H791" s="1">
        <v>45.0</v>
      </c>
      <c r="I791" s="3">
        <v>43894.65625</v>
      </c>
      <c r="J791" s="1">
        <v>1.10141153514833</v>
      </c>
      <c r="K791" s="1" t="s">
        <v>159</v>
      </c>
      <c r="M791" s="3">
        <v>43894.69174504629</v>
      </c>
    </row>
    <row r="792">
      <c r="A792" s="1">
        <v>790.0</v>
      </c>
      <c r="B792" s="1" t="s">
        <v>184</v>
      </c>
      <c r="C792" s="1" t="s">
        <v>2586</v>
      </c>
      <c r="D792" s="1" t="s">
        <v>1297</v>
      </c>
      <c r="E792" s="1" t="s">
        <v>1816</v>
      </c>
      <c r="F792" s="1" t="s">
        <v>187</v>
      </c>
      <c r="G792" s="1" t="s">
        <v>17</v>
      </c>
      <c r="H792" s="1">
        <v>45.0</v>
      </c>
      <c r="I792" s="3">
        <v>43790.375</v>
      </c>
      <c r="J792" s="1">
        <v>1.75131430050184</v>
      </c>
      <c r="K792" s="1" t="s">
        <v>24</v>
      </c>
      <c r="M792" s="3">
        <v>43790.40642488426</v>
      </c>
    </row>
    <row r="793">
      <c r="A793" s="1">
        <v>791.0</v>
      </c>
      <c r="B793" s="1" t="s">
        <v>638</v>
      </c>
      <c r="C793" s="1" t="s">
        <v>2587</v>
      </c>
      <c r="D793" s="1" t="s">
        <v>640</v>
      </c>
      <c r="E793" s="1" t="s">
        <v>641</v>
      </c>
      <c r="F793" s="1" t="s">
        <v>642</v>
      </c>
      <c r="G793" s="1" t="s">
        <v>35</v>
      </c>
      <c r="H793" s="1">
        <v>45.0</v>
      </c>
      <c r="I793" s="3">
        <v>44238.708333333336</v>
      </c>
      <c r="J793" s="1">
        <v>1.42900613871212</v>
      </c>
      <c r="K793" s="1" t="s">
        <v>18</v>
      </c>
      <c r="L793" s="1" t="s">
        <v>444</v>
      </c>
      <c r="M793" s="3">
        <v>44238.73999554398</v>
      </c>
    </row>
    <row r="794">
      <c r="A794" s="1">
        <v>792.0</v>
      </c>
      <c r="B794" s="1" t="s">
        <v>345</v>
      </c>
      <c r="C794" s="1" t="s">
        <v>2588</v>
      </c>
      <c r="D794" s="1" t="s">
        <v>1978</v>
      </c>
      <c r="E794" s="1" t="s">
        <v>823</v>
      </c>
      <c r="F794" s="1" t="s">
        <v>349</v>
      </c>
      <c r="G794" s="1" t="s">
        <v>17</v>
      </c>
      <c r="H794" s="1">
        <v>45.0</v>
      </c>
      <c r="I794" s="3">
        <v>43780.625</v>
      </c>
      <c r="J794" s="1">
        <v>0.852089033068916</v>
      </c>
      <c r="K794" s="1" t="s">
        <v>24</v>
      </c>
      <c r="M794" s="3">
        <v>43780.65696075231</v>
      </c>
    </row>
    <row r="795">
      <c r="A795" s="1">
        <v>793.0</v>
      </c>
      <c r="B795" s="1" t="s">
        <v>119</v>
      </c>
      <c r="C795" s="1" t="s">
        <v>2589</v>
      </c>
      <c r="D795" s="1" t="s">
        <v>1280</v>
      </c>
      <c r="E795" s="1" t="s">
        <v>2590</v>
      </c>
      <c r="F795" s="1" t="s">
        <v>123</v>
      </c>
      <c r="G795" s="1" t="s">
        <v>39</v>
      </c>
      <c r="H795" s="1">
        <v>45.0</v>
      </c>
      <c r="I795" s="3">
        <v>43985.291666666664</v>
      </c>
      <c r="J795" s="1">
        <v>0.50565592585836</v>
      </c>
      <c r="K795" s="1" t="s">
        <v>18</v>
      </c>
      <c r="M795" s="3">
        <v>43985.33372766204</v>
      </c>
    </row>
    <row r="796">
      <c r="A796" s="1">
        <v>794.0</v>
      </c>
      <c r="B796" s="1" t="s">
        <v>2080</v>
      </c>
      <c r="C796" s="1" t="s">
        <v>2591</v>
      </c>
      <c r="D796" s="1" t="s">
        <v>436</v>
      </c>
      <c r="E796" s="1" t="s">
        <v>2592</v>
      </c>
      <c r="F796" s="1" t="s">
        <v>2083</v>
      </c>
      <c r="G796" s="1" t="s">
        <v>17</v>
      </c>
      <c r="H796" s="1">
        <v>45.0</v>
      </c>
      <c r="I796" s="3">
        <v>43753.625</v>
      </c>
      <c r="J796" s="1">
        <v>3.02114845264836</v>
      </c>
      <c r="K796" s="1" t="s">
        <v>166</v>
      </c>
      <c r="M796" s="3">
        <v>43753.68318313657</v>
      </c>
    </row>
    <row r="797">
      <c r="A797" s="1">
        <v>795.0</v>
      </c>
      <c r="B797" s="1" t="s">
        <v>303</v>
      </c>
      <c r="C797" s="1" t="s">
        <v>2593</v>
      </c>
      <c r="D797" s="1" t="s">
        <v>305</v>
      </c>
      <c r="E797" s="1" t="s">
        <v>2594</v>
      </c>
      <c r="F797" s="1" t="s">
        <v>307</v>
      </c>
      <c r="G797" s="1" t="s">
        <v>17</v>
      </c>
      <c r="H797" s="1">
        <v>45.0</v>
      </c>
      <c r="I797" s="3">
        <v>43923.791666666664</v>
      </c>
      <c r="J797" s="1">
        <v>1.97968652069435</v>
      </c>
      <c r="K797" s="1" t="s">
        <v>24</v>
      </c>
      <c r="M797" s="3">
        <v>43923.82057578704</v>
      </c>
    </row>
    <row r="798">
      <c r="A798" s="1">
        <v>796.0</v>
      </c>
      <c r="B798" s="1" t="s">
        <v>572</v>
      </c>
      <c r="C798" s="1" t="s">
        <v>2595</v>
      </c>
      <c r="D798" s="1" t="s">
        <v>1133</v>
      </c>
      <c r="E798" s="1" t="s">
        <v>2596</v>
      </c>
      <c r="F798" s="1" t="s">
        <v>575</v>
      </c>
      <c r="G798" s="1" t="s">
        <v>39</v>
      </c>
      <c r="H798" s="1">
        <v>45.0</v>
      </c>
      <c r="I798" s="3">
        <v>43651.166666666664</v>
      </c>
      <c r="J798" s="1">
        <v>0.896823335544591</v>
      </c>
      <c r="K798" s="1" t="s">
        <v>18</v>
      </c>
      <c r="M798" s="3">
        <v>43651.19123320602</v>
      </c>
    </row>
    <row r="799">
      <c r="A799" s="1">
        <v>797.0</v>
      </c>
      <c r="B799" s="1" t="s">
        <v>354</v>
      </c>
      <c r="C799" s="1" t="s">
        <v>2597</v>
      </c>
      <c r="D799" s="1" t="s">
        <v>2598</v>
      </c>
      <c r="E799" s="1" t="s">
        <v>2599</v>
      </c>
      <c r="F799" s="1" t="s">
        <v>358</v>
      </c>
      <c r="G799" s="1" t="s">
        <v>39</v>
      </c>
      <c r="H799" s="1">
        <v>45.0</v>
      </c>
      <c r="I799" s="3">
        <v>43910.666666666664</v>
      </c>
      <c r="J799" s="1">
        <v>1.45745073386956</v>
      </c>
      <c r="K799" s="1" t="s">
        <v>24</v>
      </c>
      <c r="M799" s="3">
        <v>43910.6966121875</v>
      </c>
    </row>
    <row r="800">
      <c r="A800" s="1">
        <v>798.0</v>
      </c>
      <c r="B800" s="1" t="s">
        <v>2023</v>
      </c>
      <c r="C800" s="1" t="s">
        <v>2600</v>
      </c>
      <c r="D800" s="1" t="s">
        <v>2601</v>
      </c>
      <c r="E800" s="1" t="s">
        <v>2602</v>
      </c>
      <c r="F800" s="1" t="s">
        <v>2027</v>
      </c>
      <c r="G800" s="1" t="s">
        <v>89</v>
      </c>
      <c r="H800" s="1">
        <v>45.0</v>
      </c>
      <c r="I800" s="3">
        <v>43856.459431296294</v>
      </c>
      <c r="J800" s="1">
        <v>2.50432784341959</v>
      </c>
      <c r="K800" s="1" t="s">
        <v>18</v>
      </c>
      <c r="M800" s="3">
        <v>43856.47737042824</v>
      </c>
    </row>
    <row r="801">
      <c r="A801" s="1">
        <v>799.0</v>
      </c>
      <c r="B801" s="1" t="s">
        <v>298</v>
      </c>
      <c r="C801" s="1" t="s">
        <v>2603</v>
      </c>
      <c r="D801" s="1" t="s">
        <v>1446</v>
      </c>
      <c r="E801" s="1" t="s">
        <v>301</v>
      </c>
      <c r="F801" s="1" t="s">
        <v>302</v>
      </c>
      <c r="G801" s="1" t="s">
        <v>17</v>
      </c>
      <c r="H801" s="1">
        <v>45.0</v>
      </c>
      <c r="I801" s="3">
        <v>43985.416666666664</v>
      </c>
      <c r="J801" s="1">
        <v>19.0182870530798</v>
      </c>
      <c r="K801" s="1" t="s">
        <v>218</v>
      </c>
      <c r="M801" s="3">
        <v>43985.46897545139</v>
      </c>
    </row>
    <row r="802">
      <c r="A802" s="1">
        <v>800.0</v>
      </c>
      <c r="B802" s="1" t="s">
        <v>136</v>
      </c>
      <c r="C802" s="1" t="s">
        <v>2604</v>
      </c>
      <c r="D802" s="1" t="s">
        <v>14</v>
      </c>
      <c r="E802" s="1" t="s">
        <v>2605</v>
      </c>
      <c r="F802" s="1" t="s">
        <v>140</v>
      </c>
      <c r="G802" s="1" t="s">
        <v>17</v>
      </c>
      <c r="H802" s="1">
        <v>45.0</v>
      </c>
      <c r="I802" s="3">
        <v>43744.333333333336</v>
      </c>
      <c r="J802" s="1">
        <v>0.111497426141455</v>
      </c>
      <c r="K802" s="1" t="s">
        <v>18</v>
      </c>
      <c r="M802" s="3">
        <v>43744.348322592596</v>
      </c>
    </row>
    <row r="803">
      <c r="A803" s="1">
        <v>801.0</v>
      </c>
      <c r="B803" s="1" t="s">
        <v>385</v>
      </c>
      <c r="C803" s="1" t="s">
        <v>2606</v>
      </c>
      <c r="D803" s="1" t="s">
        <v>116</v>
      </c>
      <c r="E803" s="1" t="s">
        <v>2607</v>
      </c>
      <c r="F803" s="1" t="s">
        <v>388</v>
      </c>
      <c r="G803" s="1" t="s">
        <v>17</v>
      </c>
      <c r="H803" s="1">
        <v>45.0</v>
      </c>
      <c r="I803" s="3">
        <v>43858.25</v>
      </c>
      <c r="J803" s="1">
        <v>4.66066536536501</v>
      </c>
      <c r="K803" s="1" t="s">
        <v>24</v>
      </c>
      <c r="M803" s="3">
        <v>43858.28786474537</v>
      </c>
    </row>
    <row r="804">
      <c r="A804" s="1">
        <v>802.0</v>
      </c>
      <c r="B804" s="1" t="s">
        <v>620</v>
      </c>
      <c r="C804" s="1" t="s">
        <v>2608</v>
      </c>
      <c r="D804" s="1" t="s">
        <v>1461</v>
      </c>
      <c r="E804" s="1" t="s">
        <v>2609</v>
      </c>
      <c r="F804" s="1" t="s">
        <v>623</v>
      </c>
      <c r="G804" s="1" t="s">
        <v>17</v>
      </c>
      <c r="H804" s="1">
        <v>45.0</v>
      </c>
      <c r="I804" s="3">
        <v>43901.208333333336</v>
      </c>
      <c r="J804" s="1">
        <v>4.47970191606185</v>
      </c>
      <c r="K804" s="1" t="s">
        <v>18</v>
      </c>
      <c r="M804" s="3">
        <v>43901.26146756944</v>
      </c>
    </row>
    <row r="805">
      <c r="A805" s="1">
        <v>803.0</v>
      </c>
      <c r="B805" s="1" t="s">
        <v>2610</v>
      </c>
      <c r="C805" s="1" t="s">
        <v>2611</v>
      </c>
      <c r="D805" s="1" t="s">
        <v>2612</v>
      </c>
      <c r="E805" s="1" t="s">
        <v>2613</v>
      </c>
      <c r="F805" s="1" t="s">
        <v>2614</v>
      </c>
      <c r="G805" s="1" t="s">
        <v>39</v>
      </c>
      <c r="H805" s="1">
        <v>45.0</v>
      </c>
      <c r="I805" s="3">
        <v>43919.75</v>
      </c>
      <c r="J805" s="1">
        <v>1.60984044061871</v>
      </c>
      <c r="K805" s="1" t="s">
        <v>46</v>
      </c>
      <c r="M805" s="3">
        <v>43919.784064907406</v>
      </c>
    </row>
    <row r="806">
      <c r="A806" s="1">
        <v>804.0</v>
      </c>
      <c r="B806" s="1" t="s">
        <v>590</v>
      </c>
      <c r="C806" s="1" t="s">
        <v>2615</v>
      </c>
      <c r="D806" s="1" t="s">
        <v>592</v>
      </c>
      <c r="E806" s="1" t="s">
        <v>2616</v>
      </c>
      <c r="F806" s="1" t="s">
        <v>594</v>
      </c>
      <c r="G806" s="1" t="s">
        <v>45</v>
      </c>
      <c r="H806" s="1">
        <v>45.0</v>
      </c>
      <c r="I806" s="3">
        <v>44164.37452217592</v>
      </c>
      <c r="J806" s="1">
        <v>5.39570663841446</v>
      </c>
      <c r="K806" s="1" t="s">
        <v>511</v>
      </c>
      <c r="L806" s="1" t="s">
        <v>595</v>
      </c>
      <c r="M806" s="3">
        <v>44164.41709407407</v>
      </c>
    </row>
    <row r="807">
      <c r="A807" s="1">
        <v>805.0</v>
      </c>
      <c r="B807" s="1" t="s">
        <v>991</v>
      </c>
      <c r="C807" s="1" t="s">
        <v>2617</v>
      </c>
      <c r="D807" s="1" t="s">
        <v>27</v>
      </c>
      <c r="E807" s="1" t="s">
        <v>2618</v>
      </c>
      <c r="F807" s="1" t="s">
        <v>995</v>
      </c>
      <c r="G807" s="1" t="s">
        <v>39</v>
      </c>
      <c r="H807" s="1">
        <v>45.0</v>
      </c>
      <c r="I807" s="3">
        <v>44121.75</v>
      </c>
      <c r="J807" s="1">
        <v>1.70625750788418</v>
      </c>
      <c r="K807" s="1" t="s">
        <v>18</v>
      </c>
      <c r="M807" s="3">
        <v>44121.782988101855</v>
      </c>
    </row>
    <row r="808">
      <c r="A808" s="1">
        <v>806.0</v>
      </c>
      <c r="B808" s="1" t="s">
        <v>293</v>
      </c>
      <c r="C808" s="1" t="s">
        <v>2619</v>
      </c>
      <c r="D808" s="1" t="s">
        <v>295</v>
      </c>
      <c r="E808" s="1" t="s">
        <v>2620</v>
      </c>
      <c r="F808" s="1" t="s">
        <v>297</v>
      </c>
      <c r="G808" s="1" t="s">
        <v>17</v>
      </c>
      <c r="H808" s="1">
        <v>45.0</v>
      </c>
      <c r="I808" s="3">
        <v>43854.291666666664</v>
      </c>
      <c r="J808" s="1">
        <v>0.674554501955963</v>
      </c>
      <c r="K808" s="1" t="s">
        <v>62</v>
      </c>
      <c r="M808" s="3">
        <v>43854.321733564815</v>
      </c>
    </row>
    <row r="809">
      <c r="A809" s="1">
        <v>807.0</v>
      </c>
      <c r="B809" s="1" t="s">
        <v>996</v>
      </c>
      <c r="C809" s="1" t="s">
        <v>2621</v>
      </c>
      <c r="D809" s="1" t="s">
        <v>310</v>
      </c>
      <c r="E809" s="1" t="s">
        <v>2622</v>
      </c>
      <c r="F809" s="1" t="s">
        <v>1000</v>
      </c>
      <c r="G809" s="1" t="s">
        <v>39</v>
      </c>
      <c r="H809" s="1">
        <v>45.0</v>
      </c>
      <c r="I809" s="3">
        <v>44240.375</v>
      </c>
      <c r="J809" s="1">
        <v>0.879561232370398</v>
      </c>
      <c r="K809" s="1" t="s">
        <v>24</v>
      </c>
      <c r="L809" s="1" t="s">
        <v>406</v>
      </c>
      <c r="M809" s="3">
        <v>44240.41392111111</v>
      </c>
    </row>
    <row r="810">
      <c r="A810" s="1">
        <v>808.0</v>
      </c>
      <c r="B810" s="1" t="s">
        <v>877</v>
      </c>
      <c r="C810" s="1" t="s">
        <v>2623</v>
      </c>
      <c r="D810" s="1" t="s">
        <v>2248</v>
      </c>
      <c r="E810" s="1" t="s">
        <v>2624</v>
      </c>
      <c r="F810" s="1" t="s">
        <v>881</v>
      </c>
      <c r="G810" s="1" t="s">
        <v>39</v>
      </c>
      <c r="H810" s="1">
        <v>45.0</v>
      </c>
      <c r="I810" s="3">
        <v>44225.6875</v>
      </c>
      <c r="J810" s="1">
        <v>2.40832280353821</v>
      </c>
      <c r="K810" s="1" t="s">
        <v>24</v>
      </c>
      <c r="L810" s="1" t="s">
        <v>882</v>
      </c>
      <c r="M810" s="3">
        <v>44225.712492893515</v>
      </c>
    </row>
    <row r="811">
      <c r="A811" s="1">
        <v>809.0</v>
      </c>
      <c r="B811" s="1" t="s">
        <v>150</v>
      </c>
      <c r="C811" s="1" t="s">
        <v>2625</v>
      </c>
      <c r="D811" s="1" t="s">
        <v>116</v>
      </c>
      <c r="E811" s="1" t="s">
        <v>2626</v>
      </c>
      <c r="F811" s="1" t="s">
        <v>153</v>
      </c>
      <c r="G811" s="1" t="s">
        <v>17</v>
      </c>
      <c r="H811" s="1">
        <v>45.0</v>
      </c>
      <c r="I811" s="3">
        <v>43984.6875</v>
      </c>
      <c r="J811" s="1">
        <v>5.40856993091261</v>
      </c>
      <c r="K811" s="1" t="s">
        <v>24</v>
      </c>
      <c r="L811" s="1" t="s">
        <v>406</v>
      </c>
      <c r="M811" s="3">
        <v>43984.722840532406</v>
      </c>
    </row>
    <row r="812">
      <c r="A812" s="1">
        <v>810.0</v>
      </c>
      <c r="B812" s="1" t="s">
        <v>2627</v>
      </c>
      <c r="C812" s="1" t="s">
        <v>2628</v>
      </c>
      <c r="D812" s="1" t="s">
        <v>738</v>
      </c>
      <c r="E812" s="1" t="s">
        <v>2629</v>
      </c>
      <c r="F812" s="1" t="s">
        <v>2630</v>
      </c>
      <c r="G812" s="1" t="s">
        <v>39</v>
      </c>
      <c r="H812" s="1">
        <v>45.0</v>
      </c>
      <c r="I812" s="3">
        <v>44218.666666666664</v>
      </c>
      <c r="J812" s="1">
        <v>1.91299897178144</v>
      </c>
      <c r="K812" s="1" t="s">
        <v>218</v>
      </c>
      <c r="M812" s="3">
        <v>44218.683071631945</v>
      </c>
    </row>
    <row r="813">
      <c r="A813" s="1">
        <v>811.0</v>
      </c>
      <c r="B813" s="1" t="s">
        <v>915</v>
      </c>
      <c r="C813" s="1" t="s">
        <v>2631</v>
      </c>
      <c r="D813" s="1" t="s">
        <v>503</v>
      </c>
      <c r="E813" s="1" t="s">
        <v>2632</v>
      </c>
      <c r="F813" s="1" t="s">
        <v>1253</v>
      </c>
      <c r="G813" s="1" t="s">
        <v>17</v>
      </c>
      <c r="H813" s="1">
        <v>45.0</v>
      </c>
      <c r="I813" s="3">
        <v>44084.65625</v>
      </c>
      <c r="J813" s="1">
        <v>3.24470543320403</v>
      </c>
      <c r="K813" s="1" t="s">
        <v>62</v>
      </c>
      <c r="M813" s="3">
        <v>44084.706216805556</v>
      </c>
    </row>
    <row r="814">
      <c r="A814" s="1">
        <v>812.0</v>
      </c>
      <c r="B814" s="1" t="s">
        <v>2171</v>
      </c>
      <c r="C814" s="1" t="s">
        <v>2633</v>
      </c>
      <c r="D814" s="1" t="s">
        <v>2173</v>
      </c>
      <c r="E814" s="1" t="s">
        <v>2634</v>
      </c>
      <c r="F814" s="1" t="s">
        <v>2175</v>
      </c>
      <c r="G814" s="1" t="s">
        <v>17</v>
      </c>
      <c r="H814" s="1">
        <v>45.0</v>
      </c>
      <c r="I814" s="3">
        <v>43880.416666666664</v>
      </c>
      <c r="J814" s="1">
        <v>0.924287484311913</v>
      </c>
      <c r="K814" s="1" t="s">
        <v>18</v>
      </c>
      <c r="M814" s="3">
        <v>43880.44660621528</v>
      </c>
    </row>
    <row r="815">
      <c r="A815" s="1">
        <v>813.0</v>
      </c>
      <c r="B815" s="1" t="s">
        <v>141</v>
      </c>
      <c r="C815" s="1" t="s">
        <v>2635</v>
      </c>
      <c r="D815" s="1" t="s">
        <v>630</v>
      </c>
      <c r="E815" s="1" t="s">
        <v>2636</v>
      </c>
      <c r="F815" s="1" t="s">
        <v>175</v>
      </c>
      <c r="G815" s="1" t="s">
        <v>39</v>
      </c>
      <c r="H815" s="1">
        <v>45.0</v>
      </c>
      <c r="I815" s="3">
        <v>43964.291666666664</v>
      </c>
      <c r="J815" s="1">
        <v>0.0</v>
      </c>
      <c r="K815" s="1" t="s">
        <v>46</v>
      </c>
      <c r="M815" s="3">
        <v>43964.41066489583</v>
      </c>
    </row>
    <row r="816">
      <c r="A816" s="1">
        <v>814.0</v>
      </c>
      <c r="B816" s="1" t="s">
        <v>2637</v>
      </c>
      <c r="C816" s="1" t="s">
        <v>2638</v>
      </c>
      <c r="D816" s="1" t="s">
        <v>2639</v>
      </c>
      <c r="E816" s="1" t="s">
        <v>2640</v>
      </c>
      <c r="F816" s="1" t="s">
        <v>2641</v>
      </c>
      <c r="G816" s="1" t="s">
        <v>39</v>
      </c>
      <c r="H816" s="1">
        <v>45.0</v>
      </c>
      <c r="I816" s="3">
        <v>43880.604166666664</v>
      </c>
      <c r="J816" s="1">
        <v>0.911302212705197</v>
      </c>
      <c r="K816" s="1" t="s">
        <v>18</v>
      </c>
      <c r="M816" s="3">
        <v>43880.640362349535</v>
      </c>
    </row>
    <row r="817">
      <c r="A817" s="1">
        <v>815.0</v>
      </c>
      <c r="B817" s="1" t="s">
        <v>727</v>
      </c>
      <c r="C817" s="1" t="s">
        <v>2642</v>
      </c>
      <c r="D817" s="1" t="s">
        <v>2643</v>
      </c>
      <c r="E817" s="1" t="s">
        <v>2644</v>
      </c>
      <c r="F817" s="1" t="s">
        <v>731</v>
      </c>
      <c r="G817" s="1" t="s">
        <v>39</v>
      </c>
      <c r="H817" s="1">
        <v>45.0</v>
      </c>
      <c r="I817" s="3">
        <v>44072.625</v>
      </c>
      <c r="J817" s="1">
        <v>3.09274121177323</v>
      </c>
      <c r="K817" s="1" t="s">
        <v>24</v>
      </c>
      <c r="L817" s="1" t="s">
        <v>741</v>
      </c>
      <c r="M817" s="3">
        <v>44072.65358608796</v>
      </c>
    </row>
    <row r="818">
      <c r="A818" s="1">
        <v>816.0</v>
      </c>
      <c r="B818" s="1" t="s">
        <v>2645</v>
      </c>
      <c r="C818" s="1" t="s">
        <v>2646</v>
      </c>
      <c r="D818" s="1" t="s">
        <v>2647</v>
      </c>
      <c r="E818" s="1" t="s">
        <v>2648</v>
      </c>
      <c r="F818" s="1" t="s">
        <v>2649</v>
      </c>
      <c r="G818" s="1" t="s">
        <v>17</v>
      </c>
      <c r="H818" s="1">
        <v>45.0</v>
      </c>
      <c r="I818" s="3">
        <v>43849.583333333336</v>
      </c>
      <c r="J818" s="1">
        <v>2.1872427067353</v>
      </c>
      <c r="K818" s="1" t="s">
        <v>18</v>
      </c>
      <c r="M818" s="3">
        <v>43849.61481349537</v>
      </c>
    </row>
    <row r="819">
      <c r="A819" s="1">
        <v>817.0</v>
      </c>
      <c r="B819" s="1" t="s">
        <v>485</v>
      </c>
      <c r="C819" s="1" t="s">
        <v>2650</v>
      </c>
      <c r="D819" s="1" t="s">
        <v>315</v>
      </c>
      <c r="E819" s="1" t="s">
        <v>2651</v>
      </c>
      <c r="F819" s="1" t="s">
        <v>489</v>
      </c>
      <c r="G819" s="1" t="s">
        <v>17</v>
      </c>
      <c r="H819" s="1">
        <v>45.0</v>
      </c>
      <c r="I819" s="3">
        <v>44105.666666666664</v>
      </c>
      <c r="J819" s="1">
        <v>1.53880438214216</v>
      </c>
      <c r="K819" s="1" t="s">
        <v>166</v>
      </c>
      <c r="M819" s="3">
        <v>44105.68200032407</v>
      </c>
    </row>
    <row r="820">
      <c r="A820" s="1">
        <v>818.0</v>
      </c>
      <c r="B820" s="1" t="s">
        <v>553</v>
      </c>
      <c r="C820" s="1" t="s">
        <v>2652</v>
      </c>
      <c r="D820" s="1" t="s">
        <v>555</v>
      </c>
      <c r="E820" s="1" t="s">
        <v>2653</v>
      </c>
      <c r="F820" s="1" t="s">
        <v>557</v>
      </c>
      <c r="G820" s="1" t="s">
        <v>17</v>
      </c>
      <c r="H820" s="1">
        <v>45.0</v>
      </c>
      <c r="I820" s="3">
        <v>44117.729166666664</v>
      </c>
      <c r="J820" s="1">
        <v>1.60175788565935</v>
      </c>
      <c r="K820" s="1" t="s">
        <v>46</v>
      </c>
      <c r="L820" s="1" t="s">
        <v>558</v>
      </c>
      <c r="M820" s="3">
        <v>44117.69525081018</v>
      </c>
    </row>
    <row r="821">
      <c r="A821" s="1">
        <v>819.0</v>
      </c>
      <c r="B821" s="1" t="s">
        <v>611</v>
      </c>
      <c r="C821" s="1" t="s">
        <v>2654</v>
      </c>
      <c r="D821" s="1" t="s">
        <v>613</v>
      </c>
      <c r="E821" s="1" t="s">
        <v>2655</v>
      </c>
      <c r="F821" s="1" t="s">
        <v>615</v>
      </c>
      <c r="G821" s="1" t="s">
        <v>17</v>
      </c>
      <c r="H821" s="1">
        <v>45.0</v>
      </c>
      <c r="I821" s="3">
        <v>44141.229166666664</v>
      </c>
      <c r="J821" s="1">
        <v>4.41147366265352</v>
      </c>
      <c r="K821" s="1" t="s">
        <v>616</v>
      </c>
      <c r="L821" s="1" t="s">
        <v>617</v>
      </c>
      <c r="M821" s="3">
        <v>44141.25606523148</v>
      </c>
    </row>
    <row r="822">
      <c r="A822" s="1">
        <v>820.0</v>
      </c>
      <c r="B822" s="1" t="s">
        <v>2656</v>
      </c>
      <c r="C822" s="1" t="s">
        <v>2657</v>
      </c>
      <c r="D822" s="1" t="s">
        <v>148</v>
      </c>
      <c r="E822" s="1" t="s">
        <v>2658</v>
      </c>
      <c r="F822" s="1" t="s">
        <v>2659</v>
      </c>
      <c r="G822" s="1" t="s">
        <v>17</v>
      </c>
      <c r="H822" s="1">
        <v>45.0</v>
      </c>
      <c r="I822" s="3">
        <v>44141.708333333336</v>
      </c>
      <c r="J822" s="1">
        <v>2.29787843468335</v>
      </c>
      <c r="K822" s="1" t="s">
        <v>24</v>
      </c>
      <c r="L822" s="1" t="s">
        <v>741</v>
      </c>
      <c r="M822" s="3">
        <v>44141.74814189815</v>
      </c>
    </row>
    <row r="823">
      <c r="A823" s="1">
        <v>821.0</v>
      </c>
      <c r="B823" s="1" t="s">
        <v>293</v>
      </c>
      <c r="C823" s="1" t="s">
        <v>2660</v>
      </c>
      <c r="D823" s="1" t="s">
        <v>588</v>
      </c>
      <c r="E823" s="1" t="s">
        <v>2661</v>
      </c>
      <c r="F823" s="1" t="s">
        <v>297</v>
      </c>
      <c r="G823" s="1" t="s">
        <v>17</v>
      </c>
      <c r="H823" s="1">
        <v>45.0</v>
      </c>
      <c r="I823" s="3">
        <v>43821.791666666664</v>
      </c>
      <c r="J823" s="1">
        <v>0.32839592187746</v>
      </c>
      <c r="K823" s="1" t="s">
        <v>62</v>
      </c>
      <c r="M823" s="3">
        <v>43821.799372835645</v>
      </c>
    </row>
    <row r="824">
      <c r="A824" s="1">
        <v>822.0</v>
      </c>
      <c r="B824" s="1" t="s">
        <v>2662</v>
      </c>
      <c r="C824" s="1" t="s">
        <v>2663</v>
      </c>
      <c r="D824" s="1" t="s">
        <v>2664</v>
      </c>
      <c r="E824" s="1" t="s">
        <v>2665</v>
      </c>
      <c r="F824" s="1" t="s">
        <v>2666</v>
      </c>
      <c r="G824" s="1" t="s">
        <v>17</v>
      </c>
      <c r="H824" s="1">
        <v>45.0</v>
      </c>
      <c r="I824" s="3">
        <v>44245.1875</v>
      </c>
      <c r="J824" s="1">
        <v>2.91350331889998</v>
      </c>
      <c r="K824" s="1" t="s">
        <v>83</v>
      </c>
      <c r="M824" s="3">
        <v>44245.227513101854</v>
      </c>
    </row>
    <row r="825">
      <c r="A825" s="1">
        <v>823.0</v>
      </c>
      <c r="B825" s="1" t="s">
        <v>582</v>
      </c>
      <c r="C825" s="1" t="s">
        <v>2667</v>
      </c>
      <c r="D825" s="1" t="s">
        <v>2162</v>
      </c>
      <c r="E825" s="1" t="s">
        <v>2668</v>
      </c>
      <c r="F825" s="1" t="s">
        <v>586</v>
      </c>
      <c r="G825" s="1" t="s">
        <v>35</v>
      </c>
      <c r="H825" s="1">
        <v>45.0</v>
      </c>
      <c r="I825" s="3">
        <v>44104.25</v>
      </c>
      <c r="J825" s="1">
        <v>1.79585207177845</v>
      </c>
      <c r="K825" s="1" t="s">
        <v>166</v>
      </c>
      <c r="L825" s="1" t="s">
        <v>167</v>
      </c>
      <c r="M825" s="3">
        <v>44104.28511405092</v>
      </c>
    </row>
    <row r="826">
      <c r="A826" s="1">
        <v>824.0</v>
      </c>
      <c r="B826" s="1" t="s">
        <v>2165</v>
      </c>
      <c r="C826" s="1" t="s">
        <v>2669</v>
      </c>
      <c r="D826" s="1" t="s">
        <v>701</v>
      </c>
      <c r="E826" s="1" t="s">
        <v>2670</v>
      </c>
      <c r="F826" s="1" t="s">
        <v>2168</v>
      </c>
      <c r="G826" s="1" t="s">
        <v>17</v>
      </c>
      <c r="H826" s="1">
        <v>45.0</v>
      </c>
      <c r="I826" s="3">
        <v>44151.145833333336</v>
      </c>
      <c r="J826" s="1">
        <v>1.75428067265742</v>
      </c>
      <c r="K826" s="1" t="s">
        <v>24</v>
      </c>
      <c r="L826" s="1" t="s">
        <v>406</v>
      </c>
      <c r="M826" s="3">
        <v>44151.18676903935</v>
      </c>
    </row>
    <row r="827">
      <c r="A827" s="1">
        <v>825.0</v>
      </c>
      <c r="B827" s="1" t="s">
        <v>2671</v>
      </c>
      <c r="C827" s="1" t="s">
        <v>2672</v>
      </c>
      <c r="D827" s="1" t="s">
        <v>2673</v>
      </c>
      <c r="E827" s="1" t="s">
        <v>2674</v>
      </c>
      <c r="F827" s="1" t="s">
        <v>2675</v>
      </c>
      <c r="G827" s="1" t="s">
        <v>17</v>
      </c>
      <c r="H827" s="1">
        <v>45.0</v>
      </c>
      <c r="I827" s="3">
        <v>44120.291666666664</v>
      </c>
      <c r="J827" s="1">
        <v>1.04126009814165</v>
      </c>
      <c r="K827" s="1" t="s">
        <v>83</v>
      </c>
      <c r="L827" s="1" t="s">
        <v>90</v>
      </c>
      <c r="M827" s="3">
        <v>44120.326773483794</v>
      </c>
    </row>
    <row r="828">
      <c r="A828" s="1">
        <v>826.0</v>
      </c>
      <c r="B828" s="1" t="s">
        <v>12</v>
      </c>
      <c r="C828" s="1" t="s">
        <v>2676</v>
      </c>
      <c r="D828" s="1" t="s">
        <v>1813</v>
      </c>
      <c r="E828" s="1" t="s">
        <v>50</v>
      </c>
      <c r="F828" s="1" t="s">
        <v>16</v>
      </c>
      <c r="G828" s="1" t="s">
        <v>35</v>
      </c>
      <c r="H828" s="1">
        <v>45.0</v>
      </c>
      <c r="I828" s="3">
        <v>44222.291666666664</v>
      </c>
      <c r="J828" s="1">
        <v>1.76468684998953</v>
      </c>
      <c r="K828" s="1" t="s">
        <v>18</v>
      </c>
      <c r="M828" s="3">
        <v>44222.32439076389</v>
      </c>
    </row>
    <row r="829">
      <c r="A829" s="1">
        <v>827.0</v>
      </c>
      <c r="B829" s="1" t="s">
        <v>324</v>
      </c>
      <c r="C829" s="1" t="s">
        <v>2677</v>
      </c>
      <c r="D829" s="1" t="s">
        <v>326</v>
      </c>
      <c r="E829" s="1" t="s">
        <v>2678</v>
      </c>
      <c r="F829" s="1" t="s">
        <v>328</v>
      </c>
      <c r="G829" s="1" t="s">
        <v>17</v>
      </c>
      <c r="H829" s="1">
        <v>45.0</v>
      </c>
      <c r="I829" s="3">
        <v>43993.25</v>
      </c>
      <c r="J829" s="1">
        <v>0.0</v>
      </c>
      <c r="K829" s="1" t="s">
        <v>24</v>
      </c>
      <c r="M829" s="3">
        <v>43993.28127983796</v>
      </c>
    </row>
    <row r="830">
      <c r="A830" s="1">
        <v>828.0</v>
      </c>
      <c r="B830" s="1" t="s">
        <v>582</v>
      </c>
      <c r="C830" s="1" t="s">
        <v>2679</v>
      </c>
      <c r="D830" s="1" t="s">
        <v>2680</v>
      </c>
      <c r="E830" s="1" t="s">
        <v>2681</v>
      </c>
      <c r="F830" s="1" t="s">
        <v>586</v>
      </c>
      <c r="G830" s="1" t="s">
        <v>39</v>
      </c>
      <c r="H830" s="1">
        <v>45.0</v>
      </c>
      <c r="I830" s="3">
        <v>43772.708333333336</v>
      </c>
      <c r="J830" s="1">
        <v>1.16518692596017</v>
      </c>
      <c r="K830" s="1" t="s">
        <v>24</v>
      </c>
      <c r="M830" s="3">
        <v>43772.73938144676</v>
      </c>
    </row>
    <row r="831">
      <c r="A831" s="1">
        <v>829.0</v>
      </c>
      <c r="B831" s="1" t="s">
        <v>239</v>
      </c>
      <c r="C831" s="1" t="s">
        <v>2682</v>
      </c>
      <c r="D831" s="1" t="s">
        <v>86</v>
      </c>
      <c r="E831" s="1" t="s">
        <v>2683</v>
      </c>
      <c r="F831" s="1" t="s">
        <v>243</v>
      </c>
      <c r="G831" s="1" t="s">
        <v>35</v>
      </c>
      <c r="H831" s="1">
        <v>45.0</v>
      </c>
      <c r="I831" s="3">
        <v>43634.333333333336</v>
      </c>
      <c r="J831" s="1">
        <v>1.6166382153109</v>
      </c>
      <c r="K831" s="1" t="s">
        <v>46</v>
      </c>
      <c r="M831" s="3">
        <v>43634.31899085648</v>
      </c>
    </row>
    <row r="832">
      <c r="A832" s="1">
        <v>830.0</v>
      </c>
      <c r="B832" s="1" t="s">
        <v>455</v>
      </c>
      <c r="C832" s="1" t="s">
        <v>2684</v>
      </c>
      <c r="D832" s="1" t="s">
        <v>116</v>
      </c>
      <c r="E832" s="1" t="s">
        <v>2289</v>
      </c>
      <c r="F832" s="1" t="s">
        <v>458</v>
      </c>
      <c r="G832" s="1" t="s">
        <v>17</v>
      </c>
      <c r="H832" s="1">
        <v>45.0</v>
      </c>
      <c r="I832" s="3">
        <v>44189.625</v>
      </c>
      <c r="J832" s="1">
        <v>0.0</v>
      </c>
      <c r="K832" s="1" t="s">
        <v>24</v>
      </c>
      <c r="L832" s="1" t="s">
        <v>406</v>
      </c>
      <c r="M832" s="3">
        <v>44189.62035696759</v>
      </c>
    </row>
    <row r="833">
      <c r="A833" s="1">
        <v>831.0</v>
      </c>
      <c r="B833" s="1" t="s">
        <v>168</v>
      </c>
      <c r="C833" s="1" t="s">
        <v>2685</v>
      </c>
      <c r="D833" s="1" t="s">
        <v>1418</v>
      </c>
      <c r="E833" s="1" t="s">
        <v>2686</v>
      </c>
      <c r="F833" s="1" t="s">
        <v>171</v>
      </c>
      <c r="G833" s="1" t="s">
        <v>17</v>
      </c>
      <c r="H833" s="1">
        <v>45.0</v>
      </c>
      <c r="I833" s="3">
        <v>43858.229166666664</v>
      </c>
      <c r="J833" s="1">
        <v>0.693283319405146</v>
      </c>
      <c r="K833" s="1" t="s">
        <v>166</v>
      </c>
      <c r="M833" s="3">
        <v>43858.26723758102</v>
      </c>
    </row>
    <row r="834">
      <c r="A834" s="1">
        <v>832.0</v>
      </c>
      <c r="B834" s="1" t="s">
        <v>1230</v>
      </c>
      <c r="C834" s="1" t="s">
        <v>2687</v>
      </c>
      <c r="D834" s="1" t="s">
        <v>1232</v>
      </c>
      <c r="E834" s="1" t="s">
        <v>2688</v>
      </c>
      <c r="F834" s="1" t="s">
        <v>1234</v>
      </c>
      <c r="G834" s="1" t="s">
        <v>17</v>
      </c>
      <c r="H834" s="1">
        <v>45.0</v>
      </c>
      <c r="I834" s="3">
        <v>43999.541666666664</v>
      </c>
      <c r="J834" s="1">
        <v>0.829724262784823</v>
      </c>
      <c r="K834" s="1" t="s">
        <v>18</v>
      </c>
      <c r="M834" s="3">
        <v>43999.56584693287</v>
      </c>
    </row>
    <row r="835">
      <c r="A835" s="1">
        <v>833.0</v>
      </c>
      <c r="B835" s="1" t="s">
        <v>57</v>
      </c>
      <c r="C835" s="1" t="s">
        <v>2689</v>
      </c>
      <c r="D835" s="1" t="s">
        <v>59</v>
      </c>
      <c r="E835" s="1" t="s">
        <v>60</v>
      </c>
      <c r="F835" s="1" t="s">
        <v>61</v>
      </c>
      <c r="G835" s="1" t="s">
        <v>17</v>
      </c>
      <c r="H835" s="1">
        <v>45.0</v>
      </c>
      <c r="I835" s="3">
        <v>43896.25</v>
      </c>
      <c r="J835" s="1">
        <v>2.03111601960504</v>
      </c>
      <c r="K835" s="1" t="s">
        <v>62</v>
      </c>
      <c r="M835" s="3">
        <v>43896.286993078706</v>
      </c>
    </row>
    <row r="836">
      <c r="A836" s="1">
        <v>834.0</v>
      </c>
      <c r="B836" s="1" t="s">
        <v>1858</v>
      </c>
      <c r="C836" s="1" t="s">
        <v>2690</v>
      </c>
      <c r="D836" s="1" t="s">
        <v>818</v>
      </c>
      <c r="E836" s="1" t="s">
        <v>2691</v>
      </c>
      <c r="F836" s="1" t="s">
        <v>1861</v>
      </c>
      <c r="G836" s="1" t="s">
        <v>39</v>
      </c>
      <c r="H836" s="1">
        <v>45.0</v>
      </c>
      <c r="I836" s="3">
        <v>44190.645833333336</v>
      </c>
      <c r="J836" s="1">
        <v>3.433480409573</v>
      </c>
      <c r="K836" s="1" t="s">
        <v>18</v>
      </c>
      <c r="L836" s="1" t="s">
        <v>1047</v>
      </c>
      <c r="M836" s="3">
        <v>44190.69496340278</v>
      </c>
    </row>
    <row r="837">
      <c r="A837" s="1">
        <v>835.0</v>
      </c>
      <c r="B837" s="1" t="s">
        <v>2412</v>
      </c>
      <c r="C837" s="1" t="s">
        <v>2692</v>
      </c>
      <c r="D837" s="1" t="s">
        <v>121</v>
      </c>
      <c r="E837" s="1" t="s">
        <v>2693</v>
      </c>
      <c r="F837" s="1" t="s">
        <v>2415</v>
      </c>
      <c r="G837" s="1" t="s">
        <v>89</v>
      </c>
      <c r="H837" s="1">
        <v>45.0</v>
      </c>
      <c r="I837" s="3">
        <v>44201.65639744213</v>
      </c>
      <c r="J837" s="1">
        <v>1.86776524084899</v>
      </c>
      <c r="K837" s="1" t="s">
        <v>18</v>
      </c>
      <c r="M837" s="3">
        <v>44201.666127094904</v>
      </c>
    </row>
    <row r="838">
      <c r="A838" s="1">
        <v>836.0</v>
      </c>
      <c r="B838" s="1" t="s">
        <v>582</v>
      </c>
      <c r="C838" s="1" t="s">
        <v>2694</v>
      </c>
      <c r="D838" s="1" t="s">
        <v>998</v>
      </c>
      <c r="E838" s="1" t="s">
        <v>2695</v>
      </c>
      <c r="F838" s="1" t="s">
        <v>586</v>
      </c>
      <c r="G838" s="1" t="s">
        <v>39</v>
      </c>
      <c r="H838" s="1">
        <v>45.0</v>
      </c>
      <c r="I838" s="3">
        <v>43685.25</v>
      </c>
      <c r="J838" s="1">
        <v>1.65843177124933</v>
      </c>
      <c r="K838" s="1" t="s">
        <v>24</v>
      </c>
      <c r="M838" s="3">
        <v>43685.28795159722</v>
      </c>
    </row>
    <row r="839">
      <c r="A839" s="1">
        <v>837.0</v>
      </c>
      <c r="B839" s="1" t="s">
        <v>1315</v>
      </c>
      <c r="C839" s="1" t="s">
        <v>2696</v>
      </c>
      <c r="D839" s="1" t="s">
        <v>411</v>
      </c>
      <c r="E839" s="1" t="s">
        <v>2697</v>
      </c>
      <c r="F839" s="1" t="s">
        <v>1319</v>
      </c>
      <c r="G839" s="1" t="s">
        <v>17</v>
      </c>
      <c r="H839" s="1">
        <v>45.0</v>
      </c>
      <c r="I839" s="3">
        <v>44104.333333333336</v>
      </c>
      <c r="J839" s="1">
        <v>0.155551700269898</v>
      </c>
      <c r="K839" s="1" t="s">
        <v>18</v>
      </c>
      <c r="M839" s="3">
        <v>44104.35675349537</v>
      </c>
    </row>
    <row r="840">
      <c r="A840" s="1">
        <v>838.0</v>
      </c>
      <c r="B840" s="1" t="s">
        <v>2698</v>
      </c>
      <c r="C840" s="1" t="s">
        <v>2699</v>
      </c>
      <c r="D840" s="1" t="s">
        <v>925</v>
      </c>
      <c r="E840" s="1" t="s">
        <v>2700</v>
      </c>
      <c r="F840" s="1" t="s">
        <v>2701</v>
      </c>
      <c r="G840" s="1" t="s">
        <v>17</v>
      </c>
      <c r="H840" s="1">
        <v>45.0</v>
      </c>
      <c r="I840" s="3">
        <v>44071.583333333336</v>
      </c>
      <c r="J840" s="1">
        <v>0.799373892552487</v>
      </c>
      <c r="K840" s="1" t="s">
        <v>46</v>
      </c>
      <c r="M840" s="3">
        <v>44071.615326747684</v>
      </c>
    </row>
    <row r="841">
      <c r="A841" s="1">
        <v>839.0</v>
      </c>
      <c r="B841" s="1" t="s">
        <v>2702</v>
      </c>
      <c r="C841" s="1" t="s">
        <v>2703</v>
      </c>
      <c r="D841" s="1" t="s">
        <v>1802</v>
      </c>
      <c r="E841" s="1" t="s">
        <v>2704</v>
      </c>
      <c r="F841" s="1" t="s">
        <v>2705</v>
      </c>
      <c r="G841" s="1" t="s">
        <v>39</v>
      </c>
      <c r="H841" s="1">
        <v>45.0</v>
      </c>
      <c r="I841" s="3">
        <v>43860.625</v>
      </c>
      <c r="J841" s="1">
        <v>0.844001636663077</v>
      </c>
      <c r="K841" s="1" t="s">
        <v>18</v>
      </c>
      <c r="M841" s="3">
        <v>43860.65024416667</v>
      </c>
    </row>
    <row r="842">
      <c r="A842" s="1">
        <v>840.0</v>
      </c>
      <c r="B842" s="1" t="s">
        <v>983</v>
      </c>
      <c r="C842" s="1" t="s">
        <v>2706</v>
      </c>
      <c r="D842" s="1" t="s">
        <v>2707</v>
      </c>
      <c r="E842" s="1" t="s">
        <v>2708</v>
      </c>
      <c r="F842" s="1" t="s">
        <v>987</v>
      </c>
      <c r="G842" s="1" t="s">
        <v>17</v>
      </c>
      <c r="H842" s="1">
        <v>45.0</v>
      </c>
      <c r="I842" s="3">
        <v>44122.270833333336</v>
      </c>
      <c r="J842" s="1">
        <v>2.16618577918076</v>
      </c>
      <c r="K842" s="1" t="s">
        <v>218</v>
      </c>
      <c r="L842" s="1" t="s">
        <v>1556</v>
      </c>
      <c r="M842" s="3">
        <v>44122.301384467595</v>
      </c>
    </row>
    <row r="843">
      <c r="A843" s="1">
        <v>841.0</v>
      </c>
      <c r="B843" s="1" t="s">
        <v>732</v>
      </c>
      <c r="C843" s="1" t="s">
        <v>2709</v>
      </c>
      <c r="D843" s="1" t="s">
        <v>461</v>
      </c>
      <c r="E843" s="1" t="s">
        <v>2710</v>
      </c>
      <c r="F843" s="1" t="s">
        <v>735</v>
      </c>
      <c r="G843" s="1" t="s">
        <v>17</v>
      </c>
      <c r="H843" s="1">
        <v>45.0</v>
      </c>
      <c r="I843" s="3">
        <v>44054.4375</v>
      </c>
      <c r="J843" s="1">
        <v>0.751411647695667</v>
      </c>
      <c r="K843" s="1" t="s">
        <v>24</v>
      </c>
      <c r="M843" s="3">
        <v>44054.44309681713</v>
      </c>
    </row>
    <row r="844">
      <c r="A844" s="1">
        <v>842.0</v>
      </c>
      <c r="B844" s="1" t="s">
        <v>184</v>
      </c>
      <c r="C844" s="1" t="s">
        <v>2711</v>
      </c>
      <c r="D844" s="1" t="s">
        <v>1297</v>
      </c>
      <c r="E844" s="1" t="s">
        <v>1298</v>
      </c>
      <c r="F844" s="1" t="s">
        <v>187</v>
      </c>
      <c r="G844" s="1" t="s">
        <v>17</v>
      </c>
      <c r="H844" s="1">
        <v>45.0</v>
      </c>
      <c r="I844" s="3">
        <v>43844.416666666664</v>
      </c>
      <c r="J844" s="1">
        <v>3.8880928892765</v>
      </c>
      <c r="K844" s="1" t="s">
        <v>24</v>
      </c>
      <c r="M844" s="3">
        <v>43844.36494247685</v>
      </c>
    </row>
    <row r="845">
      <c r="A845" s="1">
        <v>843.0</v>
      </c>
      <c r="B845" s="1" t="s">
        <v>834</v>
      </c>
      <c r="C845" s="1" t="s">
        <v>2712</v>
      </c>
      <c r="D845" s="1" t="s">
        <v>49</v>
      </c>
      <c r="E845" s="1" t="s">
        <v>2713</v>
      </c>
      <c r="F845" s="1" t="s">
        <v>837</v>
      </c>
      <c r="G845" s="1" t="s">
        <v>89</v>
      </c>
      <c r="H845" s="1">
        <v>45.0</v>
      </c>
      <c r="I845" s="3">
        <v>43881.798496331015</v>
      </c>
      <c r="J845" s="1">
        <v>2.55425151896247</v>
      </c>
      <c r="K845" s="1" t="s">
        <v>18</v>
      </c>
      <c r="M845" s="3">
        <v>43881.80657247685</v>
      </c>
    </row>
    <row r="846">
      <c r="A846" s="1">
        <v>844.0</v>
      </c>
      <c r="B846" s="1" t="s">
        <v>732</v>
      </c>
      <c r="C846" s="1" t="s">
        <v>2714</v>
      </c>
      <c r="D846" s="1" t="s">
        <v>1036</v>
      </c>
      <c r="E846" s="1" t="s">
        <v>1037</v>
      </c>
      <c r="F846" s="1" t="s">
        <v>735</v>
      </c>
      <c r="G846" s="1" t="s">
        <v>17</v>
      </c>
      <c r="H846" s="1">
        <v>45.0</v>
      </c>
      <c r="I846" s="3">
        <v>44165.4375</v>
      </c>
      <c r="J846" s="1">
        <v>1.80327899207472</v>
      </c>
      <c r="K846" s="1" t="s">
        <v>24</v>
      </c>
      <c r="M846" s="3">
        <v>44165.46626381944</v>
      </c>
    </row>
    <row r="847">
      <c r="A847" s="1">
        <v>845.0</v>
      </c>
      <c r="B847" s="1" t="s">
        <v>114</v>
      </c>
      <c r="C847" s="1" t="s">
        <v>2715</v>
      </c>
      <c r="D847" s="1" t="s">
        <v>305</v>
      </c>
      <c r="E847" s="1" t="s">
        <v>2716</v>
      </c>
      <c r="F847" s="1" t="s">
        <v>118</v>
      </c>
      <c r="G847" s="1" t="s">
        <v>17</v>
      </c>
      <c r="H847" s="1">
        <v>45.0</v>
      </c>
      <c r="I847" s="3">
        <v>44016.770833333336</v>
      </c>
      <c r="J847" s="1">
        <v>2.11988419961648</v>
      </c>
      <c r="K847" s="1" t="s">
        <v>24</v>
      </c>
      <c r="L847" s="1" t="s">
        <v>1006</v>
      </c>
      <c r="M847" s="3">
        <v>44016.78312923611</v>
      </c>
    </row>
    <row r="848">
      <c r="A848" s="1">
        <v>846.0</v>
      </c>
      <c r="B848" s="1" t="s">
        <v>401</v>
      </c>
      <c r="C848" s="1" t="s">
        <v>2717</v>
      </c>
      <c r="D848" s="1" t="s">
        <v>532</v>
      </c>
      <c r="E848" s="1" t="s">
        <v>2718</v>
      </c>
      <c r="F848" s="1" t="s">
        <v>405</v>
      </c>
      <c r="G848" s="1" t="s">
        <v>89</v>
      </c>
      <c r="H848" s="1">
        <v>45.0</v>
      </c>
      <c r="I848" s="3">
        <v>44123.38973920139</v>
      </c>
      <c r="J848" s="1">
        <v>0.863763344597693</v>
      </c>
      <c r="K848" s="1" t="s">
        <v>24</v>
      </c>
      <c r="M848" s="3">
        <v>44123.42652246528</v>
      </c>
    </row>
    <row r="849">
      <c r="A849" s="1">
        <v>847.0</v>
      </c>
      <c r="B849" s="1" t="s">
        <v>2719</v>
      </c>
      <c r="C849" s="1" t="s">
        <v>2720</v>
      </c>
      <c r="D849" s="1" t="s">
        <v>2721</v>
      </c>
      <c r="E849" s="1" t="s">
        <v>2722</v>
      </c>
      <c r="F849" s="1" t="s">
        <v>2723</v>
      </c>
      <c r="G849" s="1" t="s">
        <v>39</v>
      </c>
      <c r="H849" s="1">
        <v>45.0</v>
      </c>
      <c r="I849" s="3">
        <v>44124.75</v>
      </c>
      <c r="J849" s="1">
        <v>0.394070726961861</v>
      </c>
      <c r="K849" s="1" t="s">
        <v>24</v>
      </c>
      <c r="L849" s="1" t="s">
        <v>2724</v>
      </c>
      <c r="M849" s="3">
        <v>44124.78044033565</v>
      </c>
    </row>
    <row r="850">
      <c r="A850" s="1">
        <v>848.0</v>
      </c>
      <c r="B850" s="1" t="s">
        <v>114</v>
      </c>
      <c r="C850" s="1" t="s">
        <v>2725</v>
      </c>
      <c r="D850" s="1" t="s">
        <v>305</v>
      </c>
      <c r="E850" s="1" t="s">
        <v>2716</v>
      </c>
      <c r="F850" s="1" t="s">
        <v>118</v>
      </c>
      <c r="G850" s="1" t="s">
        <v>17</v>
      </c>
      <c r="H850" s="1">
        <v>45.0</v>
      </c>
      <c r="I850" s="3">
        <v>43994.270833333336</v>
      </c>
      <c r="J850" s="1">
        <v>1.37287255638307</v>
      </c>
      <c r="K850" s="1" t="s">
        <v>24</v>
      </c>
      <c r="L850" s="1" t="s">
        <v>1006</v>
      </c>
      <c r="M850" s="3">
        <v>43994.30597828704</v>
      </c>
    </row>
    <row r="851">
      <c r="A851" s="1">
        <v>849.0</v>
      </c>
      <c r="B851" s="1" t="s">
        <v>1920</v>
      </c>
      <c r="C851" s="1" t="s">
        <v>2726</v>
      </c>
      <c r="D851" s="1" t="s">
        <v>99</v>
      </c>
      <c r="E851" s="1" t="s">
        <v>2727</v>
      </c>
      <c r="F851" s="1" t="s">
        <v>1923</v>
      </c>
      <c r="G851" s="1" t="s">
        <v>39</v>
      </c>
      <c r="H851" s="1">
        <v>45.0</v>
      </c>
      <c r="I851" s="3">
        <v>43835.75</v>
      </c>
      <c r="J851" s="1">
        <v>2.44541317432743</v>
      </c>
      <c r="K851" s="1" t="s">
        <v>218</v>
      </c>
      <c r="M851" s="3">
        <v>43835.78073428241</v>
      </c>
    </row>
    <row r="852">
      <c r="A852" s="1">
        <v>850.0</v>
      </c>
      <c r="B852" s="1" t="s">
        <v>1599</v>
      </c>
      <c r="C852" s="1" t="s">
        <v>2728</v>
      </c>
      <c r="D852" s="1" t="s">
        <v>2729</v>
      </c>
      <c r="E852" s="1" t="s">
        <v>2730</v>
      </c>
      <c r="F852" s="1" t="s">
        <v>1603</v>
      </c>
      <c r="G852" s="1" t="s">
        <v>17</v>
      </c>
      <c r="H852" s="1">
        <v>45.0</v>
      </c>
      <c r="I852" s="3">
        <v>44072.208333333336</v>
      </c>
      <c r="J852" s="1">
        <v>0.313345438499276</v>
      </c>
      <c r="K852" s="1" t="s">
        <v>62</v>
      </c>
      <c r="M852" s="3">
        <v>44072.248948333334</v>
      </c>
    </row>
    <row r="853">
      <c r="A853" s="1">
        <v>851.0</v>
      </c>
      <c r="B853" s="1" t="s">
        <v>141</v>
      </c>
      <c r="C853" s="1" t="s">
        <v>2731</v>
      </c>
      <c r="D853" s="1" t="s">
        <v>138</v>
      </c>
      <c r="E853" s="1" t="s">
        <v>2732</v>
      </c>
      <c r="F853" s="1" t="s">
        <v>175</v>
      </c>
      <c r="G853" s="1" t="s">
        <v>39</v>
      </c>
      <c r="H853" s="1">
        <v>45.0</v>
      </c>
      <c r="I853" s="3">
        <v>43918.625</v>
      </c>
      <c r="J853" s="1">
        <v>2.86649751157</v>
      </c>
      <c r="K853" s="1" t="s">
        <v>46</v>
      </c>
      <c r="M853" s="3">
        <v>43918.658561412034</v>
      </c>
    </row>
    <row r="854">
      <c r="A854" s="1">
        <v>852.0</v>
      </c>
      <c r="B854" s="1" t="s">
        <v>191</v>
      </c>
      <c r="C854" s="1" t="s">
        <v>2733</v>
      </c>
      <c r="D854" s="1" t="s">
        <v>1483</v>
      </c>
      <c r="E854" s="1" t="s">
        <v>2734</v>
      </c>
      <c r="F854" s="1" t="s">
        <v>195</v>
      </c>
      <c r="G854" s="1" t="s">
        <v>39</v>
      </c>
      <c r="H854" s="1">
        <v>45.0</v>
      </c>
      <c r="I854" s="3">
        <v>43799.208333333336</v>
      </c>
      <c r="J854" s="1">
        <v>3.02810707913988</v>
      </c>
      <c r="K854" s="1" t="s">
        <v>24</v>
      </c>
      <c r="M854" s="3">
        <v>43799.23248324074</v>
      </c>
    </row>
    <row r="855">
      <c r="A855" s="1">
        <v>853.0</v>
      </c>
      <c r="B855" s="1" t="s">
        <v>2735</v>
      </c>
      <c r="C855" s="1" t="s">
        <v>2736</v>
      </c>
      <c r="D855" s="1" t="s">
        <v>211</v>
      </c>
      <c r="E855" s="1" t="s">
        <v>2737</v>
      </c>
      <c r="F855" s="1" t="s">
        <v>2738</v>
      </c>
      <c r="G855" s="1" t="s">
        <v>39</v>
      </c>
      <c r="H855" s="1">
        <v>45.0</v>
      </c>
      <c r="I855" s="3">
        <v>44209.239583333336</v>
      </c>
      <c r="J855" s="1">
        <v>2.18529926208842</v>
      </c>
      <c r="K855" s="1" t="s">
        <v>218</v>
      </c>
      <c r="M855" s="3">
        <v>44209.274311678244</v>
      </c>
    </row>
    <row r="856">
      <c r="A856" s="1">
        <v>854.0</v>
      </c>
      <c r="B856" s="1" t="s">
        <v>862</v>
      </c>
      <c r="C856" s="1" t="s">
        <v>2739</v>
      </c>
      <c r="D856" s="1" t="s">
        <v>864</v>
      </c>
      <c r="E856" s="1" t="s">
        <v>865</v>
      </c>
      <c r="F856" s="1" t="s">
        <v>866</v>
      </c>
      <c r="G856" s="1" t="s">
        <v>17</v>
      </c>
      <c r="H856" s="1">
        <v>45.0</v>
      </c>
      <c r="I856" s="3">
        <v>43713.166666666664</v>
      </c>
      <c r="J856" s="1">
        <v>1.03511835508711</v>
      </c>
      <c r="K856" s="1" t="s">
        <v>166</v>
      </c>
      <c r="M856" s="3">
        <v>43713.263361921294</v>
      </c>
    </row>
    <row r="857">
      <c r="A857" s="1">
        <v>855.0</v>
      </c>
      <c r="B857" s="1" t="s">
        <v>293</v>
      </c>
      <c r="C857" s="1" t="s">
        <v>2740</v>
      </c>
      <c r="D857" s="1" t="s">
        <v>588</v>
      </c>
      <c r="E857" s="1" t="s">
        <v>1809</v>
      </c>
      <c r="F857" s="1" t="s">
        <v>297</v>
      </c>
      <c r="G857" s="1" t="s">
        <v>17</v>
      </c>
      <c r="H857" s="1">
        <v>45.0</v>
      </c>
      <c r="I857" s="3">
        <v>44026.291666666664</v>
      </c>
      <c r="J857" s="1">
        <v>0.831003924852326</v>
      </c>
      <c r="K857" s="1" t="s">
        <v>62</v>
      </c>
      <c r="M857" s="3">
        <v>44026.33598596065</v>
      </c>
    </row>
    <row r="858">
      <c r="A858" s="1">
        <v>856.0</v>
      </c>
      <c r="B858" s="1" t="s">
        <v>176</v>
      </c>
      <c r="C858" s="1" t="s">
        <v>2741</v>
      </c>
      <c r="D858" s="1" t="s">
        <v>701</v>
      </c>
      <c r="E858" s="1" t="s">
        <v>702</v>
      </c>
      <c r="F858" s="1" t="s">
        <v>180</v>
      </c>
      <c r="G858" s="1" t="s">
        <v>17</v>
      </c>
      <c r="H858" s="1">
        <v>45.0</v>
      </c>
      <c r="I858" s="3">
        <v>44083.6875</v>
      </c>
      <c r="J858" s="1">
        <v>1.65661652481644</v>
      </c>
      <c r="K858" s="1" t="s">
        <v>24</v>
      </c>
      <c r="M858" s="3">
        <v>44083.71968230324</v>
      </c>
    </row>
    <row r="859">
      <c r="A859" s="1">
        <v>857.0</v>
      </c>
      <c r="B859" s="1" t="s">
        <v>2314</v>
      </c>
      <c r="C859" s="1" t="s">
        <v>2742</v>
      </c>
      <c r="D859" s="1" t="s">
        <v>1363</v>
      </c>
      <c r="E859" s="1" t="s">
        <v>2743</v>
      </c>
      <c r="F859" s="1" t="s">
        <v>2318</v>
      </c>
      <c r="G859" s="1" t="s">
        <v>17</v>
      </c>
      <c r="H859" s="1">
        <v>45.0</v>
      </c>
      <c r="I859" s="3">
        <v>44147.666666666664</v>
      </c>
      <c r="J859" s="1">
        <v>1.22556210745379</v>
      </c>
      <c r="K859" s="1" t="s">
        <v>18</v>
      </c>
      <c r="M859" s="3">
        <v>44147.70579703704</v>
      </c>
    </row>
    <row r="860">
      <c r="A860" s="1">
        <v>858.0</v>
      </c>
      <c r="B860" s="1" t="s">
        <v>2744</v>
      </c>
      <c r="C860" s="1" t="s">
        <v>2745</v>
      </c>
      <c r="D860" s="1" t="s">
        <v>2746</v>
      </c>
      <c r="E860" s="1" t="s">
        <v>2747</v>
      </c>
      <c r="F860" s="1" t="s">
        <v>2748</v>
      </c>
      <c r="G860" s="1" t="s">
        <v>89</v>
      </c>
      <c r="H860" s="1">
        <v>45.0</v>
      </c>
      <c r="I860" s="3">
        <v>43654.650621712964</v>
      </c>
      <c r="J860" s="1">
        <v>2.53972101415579</v>
      </c>
      <c r="K860" s="1" t="s">
        <v>24</v>
      </c>
      <c r="M860" s="3">
        <v>43654.65618922454</v>
      </c>
    </row>
    <row r="861">
      <c r="A861" s="1">
        <v>859.0</v>
      </c>
      <c r="B861" s="1" t="s">
        <v>582</v>
      </c>
      <c r="C861" s="1" t="s">
        <v>2749</v>
      </c>
      <c r="D861" s="1" t="s">
        <v>584</v>
      </c>
      <c r="E861" s="1" t="s">
        <v>585</v>
      </c>
      <c r="F861" s="1" t="s">
        <v>586</v>
      </c>
      <c r="G861" s="1" t="s">
        <v>17</v>
      </c>
      <c r="H861" s="1">
        <v>45.0</v>
      </c>
      <c r="I861" s="3">
        <v>43776.25</v>
      </c>
      <c r="J861" s="1">
        <v>4.46176422676438</v>
      </c>
      <c r="K861" s="1" t="s">
        <v>24</v>
      </c>
      <c r="M861" s="3">
        <v>43776.28311019676</v>
      </c>
    </row>
    <row r="862">
      <c r="A862" s="1">
        <v>860.0</v>
      </c>
      <c r="B862" s="1" t="s">
        <v>324</v>
      </c>
      <c r="C862" s="1" t="s">
        <v>2750</v>
      </c>
      <c r="D862" s="1" t="s">
        <v>326</v>
      </c>
      <c r="E862" s="1" t="s">
        <v>2751</v>
      </c>
      <c r="F862" s="1" t="s">
        <v>328</v>
      </c>
      <c r="G862" s="1" t="s">
        <v>17</v>
      </c>
      <c r="H862" s="1">
        <v>45.0</v>
      </c>
      <c r="I862" s="3">
        <v>44046.625</v>
      </c>
      <c r="J862" s="1">
        <v>0.0</v>
      </c>
      <c r="K862" s="1" t="s">
        <v>24</v>
      </c>
      <c r="M862" s="3">
        <v>44046.6603953125</v>
      </c>
    </row>
    <row r="863">
      <c r="A863" s="1">
        <v>861.0</v>
      </c>
      <c r="B863" s="1" t="s">
        <v>293</v>
      </c>
      <c r="C863" s="1" t="s">
        <v>2752</v>
      </c>
      <c r="D863" s="1" t="s">
        <v>126</v>
      </c>
      <c r="E863" s="1" t="s">
        <v>829</v>
      </c>
      <c r="F863" s="1" t="s">
        <v>297</v>
      </c>
      <c r="G863" s="1" t="s">
        <v>17</v>
      </c>
      <c r="H863" s="1">
        <v>45.0</v>
      </c>
      <c r="I863" s="3">
        <v>44118.291666666664</v>
      </c>
      <c r="J863" s="1">
        <v>11.9339970158628</v>
      </c>
      <c r="K863" s="1" t="s">
        <v>62</v>
      </c>
      <c r="M863" s="3">
        <v>44118.30856829861</v>
      </c>
    </row>
    <row r="864">
      <c r="A864" s="1">
        <v>862.0</v>
      </c>
      <c r="B864" s="1" t="s">
        <v>2744</v>
      </c>
      <c r="C864" s="1" t="s">
        <v>2753</v>
      </c>
      <c r="D864" s="1" t="s">
        <v>2754</v>
      </c>
      <c r="E864" s="1" t="s">
        <v>2755</v>
      </c>
      <c r="F864" s="1" t="s">
        <v>2748</v>
      </c>
      <c r="G864" s="1" t="s">
        <v>89</v>
      </c>
      <c r="H864" s="1">
        <v>45.0</v>
      </c>
      <c r="I864" s="3">
        <v>43658.35341315972</v>
      </c>
      <c r="J864" s="1">
        <v>2.24495467379946</v>
      </c>
      <c r="K864" s="1" t="s">
        <v>24</v>
      </c>
      <c r="M864" s="3">
        <v>43658.34988401621</v>
      </c>
    </row>
    <row r="865">
      <c r="A865" s="1">
        <v>863.0</v>
      </c>
      <c r="B865" s="1" t="s">
        <v>1289</v>
      </c>
      <c r="C865" s="1" t="s">
        <v>2756</v>
      </c>
      <c r="D865" s="1" t="s">
        <v>2721</v>
      </c>
      <c r="E865" s="1" t="s">
        <v>2757</v>
      </c>
      <c r="F865" s="1" t="s">
        <v>1293</v>
      </c>
      <c r="G865" s="1" t="s">
        <v>39</v>
      </c>
      <c r="H865" s="1">
        <v>45.0</v>
      </c>
      <c r="I865" s="3">
        <v>44115.5</v>
      </c>
      <c r="J865" s="1">
        <v>0.474592185332252</v>
      </c>
      <c r="K865" s="1" t="s">
        <v>24</v>
      </c>
      <c r="M865" s="3">
        <v>44115.54687871528</v>
      </c>
    </row>
    <row r="866">
      <c r="A866" s="1">
        <v>864.0</v>
      </c>
      <c r="B866" s="1" t="s">
        <v>2758</v>
      </c>
      <c r="C866" s="1" t="s">
        <v>2759</v>
      </c>
      <c r="D866" s="1" t="s">
        <v>1802</v>
      </c>
      <c r="E866" s="1" t="s">
        <v>2760</v>
      </c>
      <c r="F866" s="1" t="s">
        <v>2761</v>
      </c>
      <c r="G866" s="1" t="s">
        <v>39</v>
      </c>
      <c r="H866" s="1">
        <v>45.0</v>
      </c>
      <c r="I866" s="3">
        <v>43865.416666666664</v>
      </c>
      <c r="J866" s="1">
        <v>0.0131683671953219</v>
      </c>
      <c r="K866" s="1" t="s">
        <v>46</v>
      </c>
      <c r="M866" s="3">
        <v>43865.4341925</v>
      </c>
    </row>
    <row r="867">
      <c r="A867" s="1">
        <v>865.0</v>
      </c>
      <c r="B867" s="1" t="s">
        <v>303</v>
      </c>
      <c r="C867" s="1" t="s">
        <v>2762</v>
      </c>
      <c r="D867" s="1" t="s">
        <v>326</v>
      </c>
      <c r="E867" s="1" t="s">
        <v>2763</v>
      </c>
      <c r="F867" s="1" t="s">
        <v>307</v>
      </c>
      <c r="G867" s="1" t="s">
        <v>17</v>
      </c>
      <c r="H867" s="1">
        <v>45.0</v>
      </c>
      <c r="I867" s="3">
        <v>43806.791666666664</v>
      </c>
      <c r="J867" s="1">
        <v>1.13938363724932</v>
      </c>
      <c r="K867" s="1" t="s">
        <v>24</v>
      </c>
      <c r="M867" s="3">
        <v>43806.81045222222</v>
      </c>
    </row>
    <row r="868">
      <c r="A868" s="1">
        <v>866.0</v>
      </c>
      <c r="B868" s="1" t="s">
        <v>239</v>
      </c>
      <c r="C868" s="1" t="s">
        <v>2764</v>
      </c>
      <c r="D868" s="1" t="s">
        <v>241</v>
      </c>
      <c r="E868" s="1" t="s">
        <v>2765</v>
      </c>
      <c r="F868" s="1" t="s">
        <v>243</v>
      </c>
      <c r="G868" s="1" t="s">
        <v>17</v>
      </c>
      <c r="H868" s="1">
        <v>45.0</v>
      </c>
      <c r="I868" s="3">
        <v>44164.541666666664</v>
      </c>
      <c r="J868" s="1">
        <v>0.0984173031080269</v>
      </c>
      <c r="K868" s="1" t="s">
        <v>46</v>
      </c>
      <c r="M868" s="3">
        <v>44164.518604675926</v>
      </c>
    </row>
    <row r="869">
      <c r="A869" s="1">
        <v>867.0</v>
      </c>
      <c r="B869" s="1" t="s">
        <v>2766</v>
      </c>
      <c r="C869" s="1" t="s">
        <v>2767</v>
      </c>
      <c r="D869" s="1" t="s">
        <v>2768</v>
      </c>
      <c r="E869" s="1" t="s">
        <v>2769</v>
      </c>
      <c r="F869" s="1" t="s">
        <v>2770</v>
      </c>
      <c r="G869" s="1" t="s">
        <v>17</v>
      </c>
      <c r="H869" s="1">
        <v>45.0</v>
      </c>
      <c r="I869" s="3">
        <v>44169.458333333336</v>
      </c>
      <c r="J869" s="1">
        <v>14.7939023180994</v>
      </c>
      <c r="K869" s="1" t="s">
        <v>62</v>
      </c>
      <c r="L869" s="1" t="s">
        <v>2771</v>
      </c>
      <c r="M869" s="3">
        <v>44169.50559353009</v>
      </c>
    </row>
    <row r="870">
      <c r="A870" s="1">
        <v>868.0</v>
      </c>
      <c r="B870" s="1" t="s">
        <v>2772</v>
      </c>
      <c r="C870" s="1" t="s">
        <v>2773</v>
      </c>
      <c r="D870" s="1" t="s">
        <v>132</v>
      </c>
      <c r="E870" s="1" t="s">
        <v>2774</v>
      </c>
      <c r="F870" s="1" t="s">
        <v>2775</v>
      </c>
      <c r="G870" s="1" t="s">
        <v>39</v>
      </c>
      <c r="H870" s="1">
        <v>45.0</v>
      </c>
      <c r="I870" s="3">
        <v>44080.583333333336</v>
      </c>
      <c r="J870" s="1">
        <v>1.28923179726861</v>
      </c>
      <c r="K870" s="1" t="s">
        <v>24</v>
      </c>
      <c r="M870" s="3">
        <v>44080.62943799768</v>
      </c>
    </row>
    <row r="871">
      <c r="A871" s="1">
        <v>869.0</v>
      </c>
      <c r="B871" s="1" t="s">
        <v>2776</v>
      </c>
      <c r="C871" s="1" t="s">
        <v>2777</v>
      </c>
      <c r="D871" s="1" t="s">
        <v>32</v>
      </c>
      <c r="E871" s="1" t="s">
        <v>2778</v>
      </c>
      <c r="F871" s="1" t="s">
        <v>2779</v>
      </c>
      <c r="G871" s="1" t="s">
        <v>39</v>
      </c>
      <c r="H871" s="1">
        <v>45.0</v>
      </c>
      <c r="I871" s="3">
        <v>44153.354166666664</v>
      </c>
      <c r="J871" s="1">
        <v>0.0</v>
      </c>
      <c r="K871" s="1" t="s">
        <v>24</v>
      </c>
      <c r="L871" s="1" t="s">
        <v>406</v>
      </c>
      <c r="M871" s="3">
        <v>44153.42981753472</v>
      </c>
    </row>
    <row r="872">
      <c r="A872" s="1">
        <v>870.0</v>
      </c>
      <c r="B872" s="1" t="s">
        <v>1913</v>
      </c>
      <c r="C872" s="1" t="s">
        <v>2780</v>
      </c>
      <c r="D872" s="1" t="s">
        <v>258</v>
      </c>
      <c r="E872" s="1" t="s">
        <v>2781</v>
      </c>
      <c r="F872" s="1" t="s">
        <v>1917</v>
      </c>
      <c r="G872" s="1" t="s">
        <v>39</v>
      </c>
      <c r="H872" s="1">
        <v>45.0</v>
      </c>
      <c r="I872" s="3">
        <v>43708.25</v>
      </c>
      <c r="J872" s="1">
        <v>3.51401381819036</v>
      </c>
      <c r="K872" s="1" t="s">
        <v>166</v>
      </c>
      <c r="M872" s="3">
        <v>43708.28244443287</v>
      </c>
    </row>
    <row r="873">
      <c r="A873" s="1">
        <v>871.0</v>
      </c>
      <c r="B873" s="1" t="s">
        <v>2782</v>
      </c>
      <c r="C873" s="1" t="s">
        <v>2783</v>
      </c>
      <c r="D873" s="1" t="s">
        <v>2521</v>
      </c>
      <c r="E873" s="1" t="s">
        <v>2784</v>
      </c>
      <c r="F873" s="1" t="s">
        <v>2785</v>
      </c>
      <c r="G873" s="1" t="s">
        <v>89</v>
      </c>
      <c r="H873" s="1">
        <v>45.0</v>
      </c>
      <c r="I873" s="3">
        <v>43873.443933587965</v>
      </c>
      <c r="J873" s="1">
        <v>7.32898994370575</v>
      </c>
      <c r="K873" s="1" t="s">
        <v>159</v>
      </c>
      <c r="M873" s="3">
        <v>43873.47290388889</v>
      </c>
    </row>
    <row r="874">
      <c r="A874" s="1">
        <v>872.0</v>
      </c>
      <c r="B874" s="1" t="s">
        <v>2786</v>
      </c>
      <c r="C874" s="1" t="s">
        <v>2787</v>
      </c>
      <c r="D874" s="1" t="s">
        <v>14</v>
      </c>
      <c r="E874" s="1" t="s">
        <v>2788</v>
      </c>
      <c r="F874" s="1" t="s">
        <v>2789</v>
      </c>
      <c r="G874" s="1" t="s">
        <v>17</v>
      </c>
      <c r="H874" s="1">
        <v>45.0</v>
      </c>
      <c r="I874" s="3">
        <v>43778.666666666664</v>
      </c>
      <c r="J874" s="1">
        <v>0.654333704026735</v>
      </c>
      <c r="K874" s="1" t="s">
        <v>18</v>
      </c>
      <c r="M874" s="3">
        <v>43778.72970185185</v>
      </c>
    </row>
    <row r="875">
      <c r="A875" s="1">
        <v>873.0</v>
      </c>
      <c r="B875" s="1" t="s">
        <v>2069</v>
      </c>
      <c r="C875" s="1" t="s">
        <v>2790</v>
      </c>
      <c r="D875" s="1" t="s">
        <v>326</v>
      </c>
      <c r="E875" s="1" t="s">
        <v>2791</v>
      </c>
      <c r="F875" s="1" t="s">
        <v>2072</v>
      </c>
      <c r="G875" s="1" t="s">
        <v>39</v>
      </c>
      <c r="H875" s="1">
        <v>45.0</v>
      </c>
      <c r="I875" s="3">
        <v>44166.541666666664</v>
      </c>
      <c r="J875" s="1">
        <v>0.0</v>
      </c>
      <c r="K875" s="1" t="s">
        <v>24</v>
      </c>
      <c r="M875" s="3">
        <v>44166.57144487269</v>
      </c>
    </row>
    <row r="876">
      <c r="A876" s="1">
        <v>874.0</v>
      </c>
      <c r="B876" s="1" t="s">
        <v>273</v>
      </c>
      <c r="C876" s="1" t="s">
        <v>2792</v>
      </c>
      <c r="D876" s="1" t="s">
        <v>1140</v>
      </c>
      <c r="E876" s="1" t="s">
        <v>2793</v>
      </c>
      <c r="F876" s="1" t="s">
        <v>277</v>
      </c>
      <c r="G876" s="1" t="s">
        <v>89</v>
      </c>
      <c r="H876" s="1">
        <v>45.0</v>
      </c>
      <c r="I876" s="3">
        <v>44059.58929993056</v>
      </c>
      <c r="J876" s="1">
        <v>3.35051677305583</v>
      </c>
      <c r="K876" s="1" t="s">
        <v>24</v>
      </c>
      <c r="M876" s="3">
        <v>44059.62076805555</v>
      </c>
    </row>
    <row r="877">
      <c r="A877" s="1">
        <v>875.0</v>
      </c>
      <c r="B877" s="1" t="s">
        <v>932</v>
      </c>
      <c r="C877" s="1" t="s">
        <v>2794</v>
      </c>
      <c r="D877" s="1" t="s">
        <v>934</v>
      </c>
      <c r="E877" s="1" t="s">
        <v>935</v>
      </c>
      <c r="F877" s="1" t="s">
        <v>936</v>
      </c>
      <c r="G877" s="1" t="s">
        <v>17</v>
      </c>
      <c r="H877" s="1">
        <v>45.0</v>
      </c>
      <c r="I877" s="3">
        <v>43869.666666666664</v>
      </c>
      <c r="J877" s="1">
        <v>1.46184078803203</v>
      </c>
      <c r="K877" s="1" t="s">
        <v>159</v>
      </c>
      <c r="M877" s="3">
        <v>43870.292629351854</v>
      </c>
    </row>
    <row r="878">
      <c r="A878" s="1">
        <v>876.0</v>
      </c>
      <c r="B878" s="1" t="s">
        <v>2795</v>
      </c>
      <c r="C878" s="1" t="s">
        <v>2796</v>
      </c>
      <c r="D878" s="1" t="s">
        <v>2797</v>
      </c>
      <c r="E878" s="1" t="s">
        <v>2798</v>
      </c>
      <c r="F878" s="1" t="s">
        <v>2799</v>
      </c>
      <c r="G878" s="1" t="s">
        <v>17</v>
      </c>
      <c r="H878" s="1">
        <v>45.0</v>
      </c>
      <c r="I878" s="3">
        <v>43915.4375</v>
      </c>
      <c r="J878" s="1">
        <v>0.0279841225527119</v>
      </c>
      <c r="K878" s="1" t="s">
        <v>218</v>
      </c>
      <c r="M878" s="3">
        <v>43915.4324769213</v>
      </c>
    </row>
    <row r="879">
      <c r="A879" s="1">
        <v>877.0</v>
      </c>
      <c r="B879" s="1" t="s">
        <v>63</v>
      </c>
      <c r="C879" s="1" t="s">
        <v>2800</v>
      </c>
      <c r="D879" s="1" t="s">
        <v>532</v>
      </c>
      <c r="E879" s="1" t="s">
        <v>2801</v>
      </c>
      <c r="F879" s="1" t="s">
        <v>67</v>
      </c>
      <c r="G879" s="1" t="s">
        <v>89</v>
      </c>
      <c r="H879" s="1">
        <v>45.0</v>
      </c>
      <c r="I879" s="3">
        <v>44031.762499131946</v>
      </c>
      <c r="J879" s="1">
        <v>1.69457777447547</v>
      </c>
      <c r="K879" s="1" t="s">
        <v>24</v>
      </c>
      <c r="M879" s="3">
        <v>44031.8038525</v>
      </c>
    </row>
    <row r="880">
      <c r="A880" s="1">
        <v>878.0</v>
      </c>
      <c r="B880" s="1" t="s">
        <v>562</v>
      </c>
      <c r="C880" s="1" t="s">
        <v>2802</v>
      </c>
      <c r="D880" s="1" t="s">
        <v>411</v>
      </c>
      <c r="E880" s="1" t="s">
        <v>2803</v>
      </c>
      <c r="F880" s="1" t="s">
        <v>566</v>
      </c>
      <c r="G880" s="1" t="s">
        <v>17</v>
      </c>
      <c r="H880" s="1">
        <v>45.0</v>
      </c>
      <c r="I880" s="3">
        <v>43808.25</v>
      </c>
      <c r="J880" s="1">
        <v>1.15991359804229</v>
      </c>
      <c r="K880" s="1" t="s">
        <v>62</v>
      </c>
      <c r="M880" s="3">
        <v>43808.26142730324</v>
      </c>
    </row>
    <row r="881">
      <c r="A881" s="1">
        <v>879.0</v>
      </c>
      <c r="B881" s="1" t="s">
        <v>2804</v>
      </c>
      <c r="C881" s="1" t="s">
        <v>2805</v>
      </c>
      <c r="D881" s="1" t="s">
        <v>2806</v>
      </c>
      <c r="E881" s="1" t="s">
        <v>2807</v>
      </c>
      <c r="F881" s="1" t="s">
        <v>2808</v>
      </c>
      <c r="G881" s="1" t="s">
        <v>39</v>
      </c>
      <c r="H881" s="1">
        <v>45.0</v>
      </c>
      <c r="I881" s="3">
        <v>43729.458333333336</v>
      </c>
      <c r="J881" s="1">
        <v>1.03362061831489</v>
      </c>
      <c r="K881" s="1" t="s">
        <v>24</v>
      </c>
      <c r="M881" s="3">
        <v>43729.513659675926</v>
      </c>
    </row>
    <row r="882">
      <c r="A882" s="1">
        <v>880.0</v>
      </c>
      <c r="B882" s="1" t="s">
        <v>465</v>
      </c>
      <c r="C882" s="1" t="s">
        <v>2809</v>
      </c>
      <c r="D882" s="1" t="s">
        <v>1637</v>
      </c>
      <c r="E882" s="1" t="s">
        <v>1847</v>
      </c>
      <c r="F882" s="1" t="s">
        <v>468</v>
      </c>
      <c r="G882" s="1" t="s">
        <v>17</v>
      </c>
      <c r="H882" s="1">
        <v>45.0</v>
      </c>
      <c r="I882" s="3">
        <v>44253.25</v>
      </c>
      <c r="J882" s="1">
        <v>2.76825449708119</v>
      </c>
      <c r="K882" s="1" t="s">
        <v>24</v>
      </c>
      <c r="M882" s="3">
        <v>44253.29680752315</v>
      </c>
    </row>
    <row r="883">
      <c r="A883" s="1">
        <v>881.0</v>
      </c>
      <c r="B883" s="1" t="s">
        <v>319</v>
      </c>
      <c r="C883" s="1" t="s">
        <v>2810</v>
      </c>
      <c r="D883" s="1" t="s">
        <v>321</v>
      </c>
      <c r="E883" s="1" t="s">
        <v>2811</v>
      </c>
      <c r="F883" s="1" t="s">
        <v>323</v>
      </c>
      <c r="G883" s="1" t="s">
        <v>39</v>
      </c>
      <c r="H883" s="1">
        <v>45.0</v>
      </c>
      <c r="I883" s="3">
        <v>44114.479166666664</v>
      </c>
      <c r="J883" s="1">
        <v>0.155120777736326</v>
      </c>
      <c r="K883" s="1" t="s">
        <v>24</v>
      </c>
      <c r="M883" s="3">
        <v>44114.50578105324</v>
      </c>
    </row>
    <row r="884">
      <c r="A884" s="1">
        <v>882.0</v>
      </c>
      <c r="B884" s="1" t="s">
        <v>233</v>
      </c>
      <c r="C884" s="1" t="s">
        <v>2812</v>
      </c>
      <c r="D884" s="1" t="s">
        <v>1756</v>
      </c>
      <c r="E884" s="1" t="s">
        <v>2813</v>
      </c>
      <c r="F884" s="1" t="s">
        <v>237</v>
      </c>
      <c r="G884" s="1" t="s">
        <v>35</v>
      </c>
      <c r="H884" s="1">
        <v>45.0</v>
      </c>
      <c r="I884" s="3">
        <v>44207.239583333336</v>
      </c>
      <c r="J884" s="1">
        <v>0.156191015896984</v>
      </c>
      <c r="K884" s="1" t="s">
        <v>24</v>
      </c>
      <c r="L884" s="1" t="s">
        <v>238</v>
      </c>
      <c r="M884" s="3">
        <v>44207.557737233794</v>
      </c>
    </row>
    <row r="885">
      <c r="A885" s="1">
        <v>883.0</v>
      </c>
      <c r="B885" s="1" t="s">
        <v>2814</v>
      </c>
      <c r="C885" s="1" t="s">
        <v>2815</v>
      </c>
      <c r="D885" s="1" t="s">
        <v>2816</v>
      </c>
      <c r="E885" s="1" t="s">
        <v>2817</v>
      </c>
      <c r="F885" s="1" t="s">
        <v>2818</v>
      </c>
      <c r="G885" s="1" t="s">
        <v>39</v>
      </c>
      <c r="H885" s="1">
        <v>45.0</v>
      </c>
      <c r="I885" s="3">
        <v>44231.697916666664</v>
      </c>
      <c r="J885" s="1">
        <v>2.89655151909869</v>
      </c>
      <c r="K885" s="1" t="s">
        <v>24</v>
      </c>
      <c r="L885" s="1" t="s">
        <v>741</v>
      </c>
      <c r="M885" s="3">
        <v>44231.72779034722</v>
      </c>
    </row>
    <row r="886">
      <c r="A886" s="1">
        <v>884.0</v>
      </c>
      <c r="B886" s="1" t="s">
        <v>806</v>
      </c>
      <c r="C886" s="1" t="s">
        <v>2819</v>
      </c>
      <c r="D886" s="1" t="s">
        <v>2820</v>
      </c>
      <c r="E886" s="1" t="s">
        <v>2821</v>
      </c>
      <c r="F886" s="1" t="s">
        <v>810</v>
      </c>
      <c r="G886" s="1" t="s">
        <v>35</v>
      </c>
      <c r="H886" s="1">
        <v>45.0</v>
      </c>
      <c r="I886" s="3">
        <v>43759.708333333336</v>
      </c>
      <c r="J886" s="1">
        <v>12.1089976994431</v>
      </c>
      <c r="K886" s="1" t="s">
        <v>24</v>
      </c>
      <c r="M886" s="3">
        <v>43759.80905043981</v>
      </c>
    </row>
    <row r="887">
      <c r="A887" s="1">
        <v>885.0</v>
      </c>
      <c r="B887" s="1" t="s">
        <v>319</v>
      </c>
      <c r="C887" s="1" t="s">
        <v>2822</v>
      </c>
      <c r="D887" s="1" t="s">
        <v>321</v>
      </c>
      <c r="E887" s="1" t="s">
        <v>2823</v>
      </c>
      <c r="F887" s="1" t="s">
        <v>323</v>
      </c>
      <c r="G887" s="1" t="s">
        <v>39</v>
      </c>
      <c r="H887" s="1">
        <v>45.0</v>
      </c>
      <c r="I887" s="3">
        <v>43943.791666666664</v>
      </c>
      <c r="J887" s="1">
        <v>1.47192599405767</v>
      </c>
      <c r="K887" s="1" t="s">
        <v>24</v>
      </c>
      <c r="M887" s="3">
        <v>43943.82534520833</v>
      </c>
    </row>
    <row r="888">
      <c r="A888" s="1">
        <v>886.0</v>
      </c>
      <c r="B888" s="1" t="s">
        <v>119</v>
      </c>
      <c r="C888" s="1" t="s">
        <v>2824</v>
      </c>
      <c r="D888" s="1" t="s">
        <v>37</v>
      </c>
      <c r="E888" s="1" t="s">
        <v>2252</v>
      </c>
      <c r="F888" s="1" t="s">
        <v>123</v>
      </c>
      <c r="G888" s="1" t="s">
        <v>17</v>
      </c>
      <c r="H888" s="1">
        <v>45.0</v>
      </c>
      <c r="I888" s="3">
        <v>44152.625</v>
      </c>
      <c r="J888" s="1">
        <v>1.80667612845464</v>
      </c>
      <c r="K888" s="1" t="s">
        <v>18</v>
      </c>
      <c r="M888" s="3">
        <v>44152.61220769676</v>
      </c>
    </row>
    <row r="889">
      <c r="A889" s="1">
        <v>887.0</v>
      </c>
      <c r="B889" s="1" t="s">
        <v>19</v>
      </c>
      <c r="C889" s="1" t="s">
        <v>2825</v>
      </c>
      <c r="D889" s="1" t="s">
        <v>326</v>
      </c>
      <c r="E889" s="1" t="s">
        <v>2826</v>
      </c>
      <c r="F889" s="1" t="s">
        <v>23</v>
      </c>
      <c r="G889" s="1" t="s">
        <v>17</v>
      </c>
      <c r="H889" s="1">
        <v>45.0</v>
      </c>
      <c r="I889" s="3">
        <v>43979.3125</v>
      </c>
      <c r="J889" s="1">
        <v>0.430729385160676</v>
      </c>
      <c r="K889" s="1" t="s">
        <v>24</v>
      </c>
      <c r="M889" s="3">
        <v>43979.37281748842</v>
      </c>
    </row>
    <row r="890">
      <c r="A890" s="1">
        <v>888.0</v>
      </c>
      <c r="B890" s="1" t="s">
        <v>350</v>
      </c>
      <c r="C890" s="1" t="s">
        <v>2827</v>
      </c>
      <c r="D890" s="1" t="s">
        <v>75</v>
      </c>
      <c r="E890" s="1" t="s">
        <v>2828</v>
      </c>
      <c r="F890" s="1" t="s">
        <v>353</v>
      </c>
      <c r="G890" s="1" t="s">
        <v>35</v>
      </c>
      <c r="H890" s="1">
        <v>45.0</v>
      </c>
      <c r="I890" s="3">
        <v>43671.625</v>
      </c>
      <c r="J890" s="1">
        <v>0.00150697862881934</v>
      </c>
      <c r="K890" s="1" t="s">
        <v>24</v>
      </c>
      <c r="M890" s="3">
        <v>43671.92228746528</v>
      </c>
    </row>
    <row r="891">
      <c r="A891" s="1">
        <v>889.0</v>
      </c>
      <c r="B891" s="1" t="s">
        <v>1238</v>
      </c>
      <c r="C891" s="1" t="s">
        <v>2829</v>
      </c>
      <c r="D891" s="1" t="s">
        <v>998</v>
      </c>
      <c r="E891" s="1" t="s">
        <v>2830</v>
      </c>
      <c r="F891" s="1" t="s">
        <v>1241</v>
      </c>
      <c r="G891" s="1" t="s">
        <v>39</v>
      </c>
      <c r="H891" s="1">
        <v>45.0</v>
      </c>
      <c r="I891" s="3">
        <v>43883.65625</v>
      </c>
      <c r="J891" s="1">
        <v>2.34622203517141</v>
      </c>
      <c r="K891" s="1" t="s">
        <v>24</v>
      </c>
      <c r="M891" s="3">
        <v>43883.687713761574</v>
      </c>
    </row>
    <row r="892">
      <c r="A892" s="1">
        <v>890.0</v>
      </c>
      <c r="B892" s="1" t="s">
        <v>1315</v>
      </c>
      <c r="C892" s="1" t="s">
        <v>2831</v>
      </c>
      <c r="D892" s="1" t="s">
        <v>411</v>
      </c>
      <c r="E892" s="1" t="s">
        <v>2533</v>
      </c>
      <c r="F892" s="1" t="s">
        <v>1319</v>
      </c>
      <c r="G892" s="1" t="s">
        <v>17</v>
      </c>
      <c r="H892" s="1">
        <v>45.0</v>
      </c>
      <c r="I892" s="3">
        <v>44019.333333333336</v>
      </c>
      <c r="J892" s="1">
        <v>0.209371089145773</v>
      </c>
      <c r="K892" s="1" t="s">
        <v>18</v>
      </c>
      <c r="M892" s="3">
        <v>44019.35942447917</v>
      </c>
    </row>
    <row r="893">
      <c r="A893" s="1">
        <v>891.0</v>
      </c>
      <c r="B893" s="1" t="s">
        <v>288</v>
      </c>
      <c r="C893" s="1" t="s">
        <v>2832</v>
      </c>
      <c r="D893" s="1" t="s">
        <v>2833</v>
      </c>
      <c r="E893" s="1" t="s">
        <v>2834</v>
      </c>
      <c r="F893" s="1" t="s">
        <v>292</v>
      </c>
      <c r="G893" s="1" t="s">
        <v>35</v>
      </c>
      <c r="H893" s="1">
        <v>45.0</v>
      </c>
      <c r="I893" s="3">
        <v>43676.625</v>
      </c>
      <c r="J893" s="1">
        <v>0.762877703750812</v>
      </c>
      <c r="K893" s="1" t="s">
        <v>24</v>
      </c>
      <c r="M893" s="3">
        <v>43676.6554252662</v>
      </c>
    </row>
    <row r="894">
      <c r="A894" s="1">
        <v>892.0</v>
      </c>
      <c r="B894" s="1" t="s">
        <v>1961</v>
      </c>
      <c r="C894" s="1" t="s">
        <v>2835</v>
      </c>
      <c r="D894" s="1" t="s">
        <v>1963</v>
      </c>
      <c r="E894" s="1" t="s">
        <v>2836</v>
      </c>
      <c r="F894" s="1" t="s">
        <v>1965</v>
      </c>
      <c r="G894" s="1" t="s">
        <v>39</v>
      </c>
      <c r="H894" s="1">
        <v>45.0</v>
      </c>
      <c r="I894" s="3">
        <v>44035.708333333336</v>
      </c>
      <c r="J894" s="1">
        <v>4.0132346168182</v>
      </c>
      <c r="K894" s="1" t="s">
        <v>24</v>
      </c>
      <c r="L894" s="1" t="s">
        <v>882</v>
      </c>
      <c r="M894" s="3">
        <v>44035.72576253472</v>
      </c>
    </row>
    <row r="895">
      <c r="A895" s="1">
        <v>893.0</v>
      </c>
      <c r="B895" s="1" t="s">
        <v>2448</v>
      </c>
      <c r="C895" s="1" t="s">
        <v>2837</v>
      </c>
      <c r="D895" s="1" t="s">
        <v>121</v>
      </c>
      <c r="E895" s="1" t="s">
        <v>2838</v>
      </c>
      <c r="F895" s="1" t="s">
        <v>2452</v>
      </c>
      <c r="G895" s="1" t="s">
        <v>39</v>
      </c>
      <c r="H895" s="1">
        <v>45.0</v>
      </c>
      <c r="I895" s="3">
        <v>43904.604166666664</v>
      </c>
      <c r="J895" s="1">
        <v>0.953403272670902</v>
      </c>
      <c r="K895" s="1" t="s">
        <v>24</v>
      </c>
      <c r="M895" s="3">
        <v>43904.64155931713</v>
      </c>
    </row>
    <row r="896">
      <c r="A896" s="1">
        <v>894.0</v>
      </c>
      <c r="B896" s="1" t="s">
        <v>84</v>
      </c>
      <c r="C896" s="1" t="s">
        <v>2839</v>
      </c>
      <c r="D896" s="1" t="s">
        <v>80</v>
      </c>
      <c r="E896" s="1" t="s">
        <v>2840</v>
      </c>
      <c r="F896" s="1" t="s">
        <v>88</v>
      </c>
      <c r="G896" s="1" t="s">
        <v>17</v>
      </c>
      <c r="H896" s="1">
        <v>45.0</v>
      </c>
      <c r="I896" s="3">
        <v>43766.166666666664</v>
      </c>
      <c r="J896" s="1">
        <v>0.37487754191836</v>
      </c>
      <c r="K896" s="1" t="s">
        <v>83</v>
      </c>
      <c r="M896" s="3">
        <v>43766.23525283565</v>
      </c>
    </row>
    <row r="897">
      <c r="A897" s="1">
        <v>895.0</v>
      </c>
      <c r="B897" s="1" t="s">
        <v>674</v>
      </c>
      <c r="C897" s="1" t="s">
        <v>2841</v>
      </c>
      <c r="D897" s="1" t="s">
        <v>676</v>
      </c>
      <c r="E897" s="1" t="s">
        <v>2842</v>
      </c>
      <c r="F897" s="1" t="s">
        <v>678</v>
      </c>
      <c r="G897" s="1" t="s">
        <v>39</v>
      </c>
      <c r="H897" s="1">
        <v>45.0</v>
      </c>
      <c r="I897" s="3">
        <v>44179.677083333336</v>
      </c>
      <c r="J897" s="1">
        <v>0.0798732522037267</v>
      </c>
      <c r="K897" s="1" t="s">
        <v>18</v>
      </c>
      <c r="M897" s="3">
        <v>44179.708758692126</v>
      </c>
    </row>
    <row r="898">
      <c r="A898" s="1">
        <v>896.0</v>
      </c>
      <c r="B898" s="1" t="s">
        <v>1012</v>
      </c>
      <c r="C898" s="1" t="s">
        <v>2843</v>
      </c>
      <c r="D898" s="1" t="s">
        <v>1014</v>
      </c>
      <c r="E898" s="1" t="s">
        <v>1015</v>
      </c>
      <c r="F898" s="1" t="s">
        <v>1016</v>
      </c>
      <c r="G898" s="1" t="s">
        <v>17</v>
      </c>
      <c r="H898" s="1">
        <v>45.0</v>
      </c>
      <c r="I898" s="3">
        <v>43928.541666666664</v>
      </c>
      <c r="J898" s="1">
        <v>0.601226550515102</v>
      </c>
      <c r="K898" s="1" t="s">
        <v>166</v>
      </c>
      <c r="M898" s="3">
        <v>43928.546689270835</v>
      </c>
    </row>
    <row r="899">
      <c r="A899" s="1">
        <v>897.0</v>
      </c>
      <c r="B899" s="1" t="s">
        <v>2844</v>
      </c>
      <c r="C899" s="1" t="s">
        <v>2845</v>
      </c>
      <c r="D899" s="1" t="s">
        <v>2846</v>
      </c>
      <c r="E899" s="1" t="s">
        <v>2847</v>
      </c>
      <c r="F899" s="1" t="s">
        <v>2848</v>
      </c>
      <c r="G899" s="1" t="s">
        <v>17</v>
      </c>
      <c r="H899" s="1">
        <v>45.0</v>
      </c>
      <c r="I899" s="3">
        <v>44221.25</v>
      </c>
      <c r="J899" s="1">
        <v>2.24503488566113</v>
      </c>
      <c r="K899" s="1" t="s">
        <v>18</v>
      </c>
      <c r="L899" s="1" t="s">
        <v>699</v>
      </c>
      <c r="M899" s="3">
        <v>44221.28087332176</v>
      </c>
    </row>
    <row r="900">
      <c r="A900" s="1">
        <v>898.0</v>
      </c>
      <c r="B900" s="1" t="s">
        <v>319</v>
      </c>
      <c r="C900" s="1" t="s">
        <v>2849</v>
      </c>
      <c r="D900" s="1" t="s">
        <v>321</v>
      </c>
      <c r="E900" s="1" t="s">
        <v>2850</v>
      </c>
      <c r="F900" s="1" t="s">
        <v>323</v>
      </c>
      <c r="G900" s="1" t="s">
        <v>39</v>
      </c>
      <c r="H900" s="1">
        <v>45.0</v>
      </c>
      <c r="I900" s="3">
        <v>43913.458333333336</v>
      </c>
      <c r="J900" s="1">
        <v>1.63729778484651</v>
      </c>
      <c r="K900" s="1" t="s">
        <v>24</v>
      </c>
      <c r="M900" s="3">
        <v>43913.49515166667</v>
      </c>
    </row>
    <row r="901">
      <c r="A901" s="1">
        <v>899.0</v>
      </c>
      <c r="B901" s="1" t="s">
        <v>2502</v>
      </c>
      <c r="C901" s="1" t="s">
        <v>2851</v>
      </c>
      <c r="D901" s="1" t="s">
        <v>2504</v>
      </c>
      <c r="E901" s="1" t="s">
        <v>2852</v>
      </c>
      <c r="F901" s="1" t="s">
        <v>2506</v>
      </c>
      <c r="G901" s="1" t="s">
        <v>17</v>
      </c>
      <c r="H901" s="1">
        <v>45.0</v>
      </c>
      <c r="I901" s="3">
        <v>44202.541666666664</v>
      </c>
      <c r="J901" s="1">
        <v>2.66834181947307</v>
      </c>
      <c r="K901" s="1" t="s">
        <v>159</v>
      </c>
      <c r="L901" s="1" t="s">
        <v>2507</v>
      </c>
      <c r="M901" s="3">
        <v>44202.57089362269</v>
      </c>
    </row>
    <row r="902">
      <c r="A902" s="1">
        <v>900.0</v>
      </c>
      <c r="B902" s="1" t="s">
        <v>957</v>
      </c>
      <c r="C902" s="1" t="s">
        <v>2853</v>
      </c>
      <c r="D902" s="1" t="s">
        <v>156</v>
      </c>
      <c r="E902" s="1" t="s">
        <v>2854</v>
      </c>
      <c r="F902" s="1" t="s">
        <v>961</v>
      </c>
      <c r="G902" s="1" t="s">
        <v>17</v>
      </c>
      <c r="H902" s="1">
        <v>45.0</v>
      </c>
      <c r="I902" s="3">
        <v>44042.6875</v>
      </c>
      <c r="J902" s="1">
        <v>2.76978094541617</v>
      </c>
      <c r="K902" s="1" t="s">
        <v>24</v>
      </c>
      <c r="M902" s="3">
        <v>44042.71605447917</v>
      </c>
    </row>
    <row r="903">
      <c r="A903" s="1">
        <v>901.0</v>
      </c>
      <c r="B903" s="1" t="s">
        <v>84</v>
      </c>
      <c r="C903" s="1" t="s">
        <v>2855</v>
      </c>
      <c r="D903" s="1" t="s">
        <v>1549</v>
      </c>
      <c r="E903" s="1" t="s">
        <v>2856</v>
      </c>
      <c r="F903" s="1" t="s">
        <v>88</v>
      </c>
      <c r="G903" s="1" t="s">
        <v>39</v>
      </c>
      <c r="H903" s="1">
        <v>45.0</v>
      </c>
      <c r="I903" s="3">
        <v>44036.229166666664</v>
      </c>
      <c r="J903" s="1">
        <v>1.24054552496047</v>
      </c>
      <c r="K903" s="1" t="s">
        <v>83</v>
      </c>
      <c r="L903" s="1" t="s">
        <v>90</v>
      </c>
      <c r="M903" s="3">
        <v>44036.306460706015</v>
      </c>
    </row>
    <row r="904">
      <c r="A904" s="1">
        <v>902.0</v>
      </c>
      <c r="B904" s="1" t="s">
        <v>2276</v>
      </c>
      <c r="C904" s="1" t="s">
        <v>2857</v>
      </c>
      <c r="D904" s="1" t="s">
        <v>2858</v>
      </c>
      <c r="E904" s="1" t="s">
        <v>2859</v>
      </c>
      <c r="F904" s="1" t="s">
        <v>2279</v>
      </c>
      <c r="G904" s="1" t="s">
        <v>35</v>
      </c>
      <c r="H904" s="1">
        <v>45.0</v>
      </c>
      <c r="I904" s="3">
        <v>43997.291666666664</v>
      </c>
      <c r="J904" s="1">
        <v>0.29292229771814</v>
      </c>
      <c r="K904" s="1" t="s">
        <v>159</v>
      </c>
      <c r="M904" s="3">
        <v>43997.32434865741</v>
      </c>
    </row>
    <row r="905">
      <c r="A905" s="1">
        <v>903.0</v>
      </c>
      <c r="B905" s="1" t="s">
        <v>340</v>
      </c>
      <c r="C905" s="1" t="s">
        <v>2860</v>
      </c>
      <c r="D905" s="1" t="s">
        <v>2861</v>
      </c>
      <c r="E905" s="1" t="s">
        <v>2862</v>
      </c>
      <c r="F905" s="1" t="s">
        <v>344</v>
      </c>
      <c r="G905" s="1" t="s">
        <v>39</v>
      </c>
      <c r="H905" s="1">
        <v>45.0</v>
      </c>
      <c r="I905" s="3">
        <v>44188.645833333336</v>
      </c>
      <c r="J905" s="1">
        <v>2.910178859974</v>
      </c>
      <c r="K905" s="1" t="s">
        <v>83</v>
      </c>
      <c r="M905" s="3">
        <v>44188.678773217594</v>
      </c>
    </row>
    <row r="906">
      <c r="A906" s="1">
        <v>904.0</v>
      </c>
      <c r="B906" s="1" t="s">
        <v>811</v>
      </c>
      <c r="C906" s="1" t="s">
        <v>2863</v>
      </c>
      <c r="D906" s="1" t="s">
        <v>813</v>
      </c>
      <c r="E906" s="1" t="s">
        <v>814</v>
      </c>
      <c r="F906" s="1" t="s">
        <v>815</v>
      </c>
      <c r="G906" s="1" t="s">
        <v>17</v>
      </c>
      <c r="H906" s="1">
        <v>45.0</v>
      </c>
      <c r="I906" s="3">
        <v>43745.166666666664</v>
      </c>
      <c r="J906" s="1">
        <v>0.559790180192131</v>
      </c>
      <c r="K906" s="1" t="s">
        <v>18</v>
      </c>
      <c r="M906" s="3">
        <v>43745.22293644676</v>
      </c>
    </row>
    <row r="907">
      <c r="A907" s="1">
        <v>905.0</v>
      </c>
      <c r="B907" s="1" t="s">
        <v>2864</v>
      </c>
      <c r="C907" s="1" t="s">
        <v>2865</v>
      </c>
      <c r="D907" s="1" t="s">
        <v>411</v>
      </c>
      <c r="E907" s="1" t="s">
        <v>2866</v>
      </c>
      <c r="F907" s="1" t="s">
        <v>2867</v>
      </c>
      <c r="G907" s="1" t="s">
        <v>17</v>
      </c>
      <c r="H907" s="1">
        <v>45.0</v>
      </c>
      <c r="I907" s="3">
        <v>43880.25</v>
      </c>
      <c r="J907" s="1">
        <v>0.370149410613446</v>
      </c>
      <c r="K907" s="1" t="s">
        <v>62</v>
      </c>
      <c r="M907" s="3">
        <v>43880.27716621528</v>
      </c>
    </row>
    <row r="908">
      <c r="A908" s="1">
        <v>906.0</v>
      </c>
      <c r="B908" s="1" t="s">
        <v>78</v>
      </c>
      <c r="C908" s="1" t="s">
        <v>2868</v>
      </c>
      <c r="D908" s="1" t="s">
        <v>86</v>
      </c>
      <c r="E908" s="1" t="s">
        <v>2869</v>
      </c>
      <c r="F908" s="1" t="s">
        <v>82</v>
      </c>
      <c r="G908" s="1" t="s">
        <v>17</v>
      </c>
      <c r="H908" s="1">
        <v>45.0</v>
      </c>
      <c r="I908" s="3">
        <v>43928.21875</v>
      </c>
      <c r="J908" s="1">
        <v>0.570386362100699</v>
      </c>
      <c r="K908" s="1" t="s">
        <v>83</v>
      </c>
      <c r="M908" s="3">
        <v>43928.25065552083</v>
      </c>
    </row>
    <row r="909">
      <c r="A909" s="1">
        <v>907.0</v>
      </c>
      <c r="B909" s="1" t="s">
        <v>2870</v>
      </c>
      <c r="C909" s="1" t="s">
        <v>2871</v>
      </c>
      <c r="D909" s="1" t="s">
        <v>2872</v>
      </c>
      <c r="E909" s="1" t="s">
        <v>2873</v>
      </c>
      <c r="F909" s="1" t="s">
        <v>2874</v>
      </c>
      <c r="G909" s="1" t="s">
        <v>17</v>
      </c>
      <c r="H909" s="1">
        <v>45.0</v>
      </c>
      <c r="I909" s="3">
        <v>44201.229166666664</v>
      </c>
      <c r="J909" s="1">
        <v>2.53552251538133</v>
      </c>
      <c r="K909" s="1" t="s">
        <v>24</v>
      </c>
      <c r="L909" s="1" t="s">
        <v>741</v>
      </c>
      <c r="M909" s="3">
        <v>44201.26187685185</v>
      </c>
    </row>
    <row r="910">
      <c r="A910" s="1">
        <v>908.0</v>
      </c>
      <c r="B910" s="1" t="s">
        <v>303</v>
      </c>
      <c r="C910" s="1" t="s">
        <v>2875</v>
      </c>
      <c r="D910" s="1" t="s">
        <v>305</v>
      </c>
      <c r="E910" s="1" t="s">
        <v>2876</v>
      </c>
      <c r="F910" s="1" t="s">
        <v>307</v>
      </c>
      <c r="G910" s="1" t="s">
        <v>17</v>
      </c>
      <c r="H910" s="1">
        <v>45.0</v>
      </c>
      <c r="I910" s="3">
        <v>44046.625</v>
      </c>
      <c r="J910" s="1">
        <v>1.60225889776589</v>
      </c>
      <c r="K910" s="1" t="s">
        <v>24</v>
      </c>
      <c r="M910" s="3">
        <v>44046.656492835646</v>
      </c>
    </row>
    <row r="911">
      <c r="A911" s="1">
        <v>909.0</v>
      </c>
      <c r="B911" s="1" t="s">
        <v>2877</v>
      </c>
      <c r="C911" s="1" t="s">
        <v>2878</v>
      </c>
      <c r="D911" s="1" t="s">
        <v>2879</v>
      </c>
      <c r="E911" s="1" t="s">
        <v>2880</v>
      </c>
      <c r="F911" s="1" t="s">
        <v>2881</v>
      </c>
      <c r="G911" s="1" t="s">
        <v>17</v>
      </c>
      <c r="H911" s="1">
        <v>45.0</v>
      </c>
      <c r="I911" s="3">
        <v>44200.270833333336</v>
      </c>
      <c r="J911" s="1">
        <v>1.84725688116602</v>
      </c>
      <c r="K911" s="1" t="s">
        <v>62</v>
      </c>
      <c r="M911" s="3">
        <v>44200.276429791666</v>
      </c>
    </row>
    <row r="912">
      <c r="A912" s="1">
        <v>910.0</v>
      </c>
      <c r="B912" s="1" t="s">
        <v>354</v>
      </c>
      <c r="C912" s="1" t="s">
        <v>2882</v>
      </c>
      <c r="D912" s="1" t="s">
        <v>2883</v>
      </c>
      <c r="E912" s="1" t="s">
        <v>2884</v>
      </c>
      <c r="F912" s="1" t="s">
        <v>358</v>
      </c>
      <c r="G912" s="1" t="s">
        <v>39</v>
      </c>
      <c r="H912" s="1">
        <v>45.0</v>
      </c>
      <c r="I912" s="3">
        <v>43869.666666666664</v>
      </c>
      <c r="J912" s="1">
        <v>1.43420286189944</v>
      </c>
      <c r="K912" s="1" t="s">
        <v>24</v>
      </c>
      <c r="M912" s="3">
        <v>43869.69680748843</v>
      </c>
    </row>
    <row r="913">
      <c r="A913" s="1">
        <v>911.0</v>
      </c>
      <c r="B913" s="1" t="s">
        <v>2885</v>
      </c>
      <c r="C913" s="1" t="s">
        <v>2886</v>
      </c>
      <c r="D913" s="1" t="s">
        <v>461</v>
      </c>
      <c r="E913" s="1" t="s">
        <v>2887</v>
      </c>
      <c r="F913" s="1" t="s">
        <v>2888</v>
      </c>
      <c r="G913" s="1" t="s">
        <v>17</v>
      </c>
      <c r="H913" s="1">
        <v>45.0</v>
      </c>
      <c r="I913" s="3">
        <v>43791.25</v>
      </c>
      <c r="J913" s="1">
        <v>1.19324336603849</v>
      </c>
      <c r="K913" s="1" t="s">
        <v>24</v>
      </c>
      <c r="M913" s="3">
        <v>43791.278600289355</v>
      </c>
    </row>
    <row r="914">
      <c r="A914" s="1">
        <v>912.0</v>
      </c>
      <c r="B914" s="1" t="s">
        <v>119</v>
      </c>
      <c r="C914" s="1" t="s">
        <v>2889</v>
      </c>
      <c r="D914" s="1" t="s">
        <v>173</v>
      </c>
      <c r="E914" s="1" t="s">
        <v>2890</v>
      </c>
      <c r="F914" s="1" t="s">
        <v>123</v>
      </c>
      <c r="G914" s="1" t="s">
        <v>39</v>
      </c>
      <c r="H914" s="1">
        <v>45.0</v>
      </c>
      <c r="I914" s="3">
        <v>44007.25</v>
      </c>
      <c r="J914" s="1">
        <v>1.62998050266375</v>
      </c>
      <c r="K914" s="1" t="s">
        <v>18</v>
      </c>
      <c r="M914" s="3">
        <v>44007.28930491898</v>
      </c>
    </row>
    <row r="915">
      <c r="A915" s="1">
        <v>913.0</v>
      </c>
      <c r="B915" s="1" t="s">
        <v>2891</v>
      </c>
      <c r="C915" s="1" t="s">
        <v>2892</v>
      </c>
      <c r="D915" s="1" t="s">
        <v>86</v>
      </c>
      <c r="E915" s="1" t="s">
        <v>2893</v>
      </c>
      <c r="F915" s="1" t="s">
        <v>2894</v>
      </c>
      <c r="G915" s="1" t="s">
        <v>17</v>
      </c>
      <c r="H915" s="1">
        <v>45.0</v>
      </c>
      <c r="I915" s="3">
        <v>43775.208333333336</v>
      </c>
      <c r="J915" s="1">
        <v>1.48113233266593</v>
      </c>
      <c r="K915" s="1" t="s">
        <v>46</v>
      </c>
      <c r="M915" s="3">
        <v>43775.24374784722</v>
      </c>
    </row>
    <row r="916">
      <c r="A916" s="1">
        <v>914.0</v>
      </c>
      <c r="B916" s="1" t="s">
        <v>1466</v>
      </c>
      <c r="C916" s="1" t="s">
        <v>2895</v>
      </c>
      <c r="D916" s="1" t="s">
        <v>411</v>
      </c>
      <c r="E916" s="1" t="s">
        <v>2896</v>
      </c>
      <c r="F916" s="1" t="s">
        <v>1470</v>
      </c>
      <c r="G916" s="1" t="s">
        <v>35</v>
      </c>
      <c r="H916" s="1">
        <v>45.0</v>
      </c>
      <c r="I916" s="3">
        <v>43808.5</v>
      </c>
      <c r="J916" s="1">
        <v>0.0533218275094535</v>
      </c>
      <c r="K916" s="1" t="s">
        <v>18</v>
      </c>
      <c r="M916" s="3">
        <v>43808.500936655095</v>
      </c>
    </row>
    <row r="917">
      <c r="A917" s="1">
        <v>915.0</v>
      </c>
      <c r="B917" s="1" t="s">
        <v>2786</v>
      </c>
      <c r="C917" s="1" t="s">
        <v>2897</v>
      </c>
      <c r="D917" s="1" t="s">
        <v>14</v>
      </c>
      <c r="E917" s="1" t="s">
        <v>2788</v>
      </c>
      <c r="F917" s="1" t="s">
        <v>2789</v>
      </c>
      <c r="G917" s="1" t="s">
        <v>17</v>
      </c>
      <c r="H917" s="1">
        <v>45.0</v>
      </c>
      <c r="I917" s="3">
        <v>43788.333333333336</v>
      </c>
      <c r="J917" s="1">
        <v>0.334021478042773</v>
      </c>
      <c r="K917" s="1" t="s">
        <v>18</v>
      </c>
      <c r="M917" s="3">
        <v>43788.403251041665</v>
      </c>
    </row>
    <row r="918">
      <c r="A918" s="1">
        <v>916.0</v>
      </c>
      <c r="B918" s="1" t="s">
        <v>84</v>
      </c>
      <c r="C918" s="1" t="s">
        <v>2898</v>
      </c>
      <c r="D918" s="1" t="s">
        <v>86</v>
      </c>
      <c r="E918" s="1" t="s">
        <v>2899</v>
      </c>
      <c r="F918" s="1" t="s">
        <v>88</v>
      </c>
      <c r="G918" s="1" t="s">
        <v>17</v>
      </c>
      <c r="H918" s="1">
        <v>45.0</v>
      </c>
      <c r="I918" s="3">
        <v>43885.197916666664</v>
      </c>
      <c r="J918" s="1">
        <v>0.556516169544723</v>
      </c>
      <c r="K918" s="1" t="s">
        <v>83</v>
      </c>
      <c r="M918" s="3">
        <v>43885.21731287037</v>
      </c>
    </row>
    <row r="919">
      <c r="A919" s="1">
        <v>917.0</v>
      </c>
      <c r="B919" s="1" t="s">
        <v>251</v>
      </c>
      <c r="C919" s="1" t="s">
        <v>2900</v>
      </c>
      <c r="D919" s="1" t="s">
        <v>2901</v>
      </c>
      <c r="E919" s="1" t="s">
        <v>254</v>
      </c>
      <c r="F919" s="1" t="s">
        <v>255</v>
      </c>
      <c r="G919" s="1" t="s">
        <v>17</v>
      </c>
      <c r="H919" s="1">
        <v>45.0</v>
      </c>
      <c r="I919" s="3">
        <v>43855.739583333336</v>
      </c>
      <c r="J919" s="1">
        <v>1.10457195576386</v>
      </c>
      <c r="K919" s="1" t="s">
        <v>218</v>
      </c>
      <c r="M919" s="3">
        <v>43855.81333837963</v>
      </c>
    </row>
    <row r="920">
      <c r="A920" s="1">
        <v>918.0</v>
      </c>
      <c r="B920" s="1" t="s">
        <v>141</v>
      </c>
      <c r="C920" s="1" t="s">
        <v>2902</v>
      </c>
      <c r="D920" s="1" t="s">
        <v>2903</v>
      </c>
      <c r="E920" s="1" t="s">
        <v>2904</v>
      </c>
      <c r="F920" s="1" t="s">
        <v>175</v>
      </c>
      <c r="G920" s="1" t="s">
        <v>39</v>
      </c>
      <c r="H920" s="1">
        <v>45.0</v>
      </c>
      <c r="I920" s="3">
        <v>43900.46875</v>
      </c>
      <c r="J920" s="1">
        <v>78.5334515684863</v>
      </c>
      <c r="K920" s="1" t="s">
        <v>46</v>
      </c>
      <c r="M920" s="3">
        <v>43900.500477905094</v>
      </c>
    </row>
    <row r="921">
      <c r="A921" s="1">
        <v>919.0</v>
      </c>
      <c r="B921" s="1" t="s">
        <v>2905</v>
      </c>
      <c r="C921" s="1" t="s">
        <v>2906</v>
      </c>
      <c r="D921" s="1" t="s">
        <v>2907</v>
      </c>
      <c r="E921" s="1" t="s">
        <v>2908</v>
      </c>
      <c r="F921" s="1" t="s">
        <v>2909</v>
      </c>
      <c r="G921" s="1" t="s">
        <v>39</v>
      </c>
      <c r="H921" s="1">
        <v>45.0</v>
      </c>
      <c r="I921" s="3">
        <v>44217.604166666664</v>
      </c>
      <c r="J921" s="1">
        <v>1.15905751989027</v>
      </c>
      <c r="K921" s="1" t="s">
        <v>166</v>
      </c>
      <c r="L921" s="1" t="s">
        <v>2910</v>
      </c>
      <c r="M921" s="3">
        <v>44217.65748047454</v>
      </c>
    </row>
    <row r="922">
      <c r="A922" s="1">
        <v>920.0</v>
      </c>
      <c r="B922" s="1" t="s">
        <v>2911</v>
      </c>
      <c r="C922" s="1" t="s">
        <v>2912</v>
      </c>
      <c r="D922" s="1" t="s">
        <v>2913</v>
      </c>
      <c r="E922" s="1" t="s">
        <v>2914</v>
      </c>
      <c r="F922" s="1" t="s">
        <v>2915</v>
      </c>
      <c r="G922" s="1" t="s">
        <v>35</v>
      </c>
      <c r="H922" s="1">
        <v>45.0</v>
      </c>
      <c r="I922" s="3">
        <v>43921.583333333336</v>
      </c>
      <c r="J922" s="1">
        <v>0.0</v>
      </c>
      <c r="K922" s="1" t="s">
        <v>24</v>
      </c>
      <c r="M922" s="3">
        <v>43921.634267395835</v>
      </c>
    </row>
    <row r="923">
      <c r="A923" s="1">
        <v>921.0</v>
      </c>
      <c r="B923" s="1" t="s">
        <v>30</v>
      </c>
      <c r="C923" s="1" t="s">
        <v>2916</v>
      </c>
      <c r="D923" s="1" t="s">
        <v>32</v>
      </c>
      <c r="E923" s="1" t="s">
        <v>2917</v>
      </c>
      <c r="F923" s="1" t="s">
        <v>34</v>
      </c>
      <c r="G923" s="1" t="s">
        <v>39</v>
      </c>
      <c r="H923" s="1">
        <v>45.0</v>
      </c>
      <c r="I923" s="3">
        <v>43798.416666666664</v>
      </c>
      <c r="J923" s="1">
        <v>1.42129336002271</v>
      </c>
      <c r="K923" s="1" t="s">
        <v>24</v>
      </c>
      <c r="M923" s="3">
        <v>43798.470183310186</v>
      </c>
    </row>
    <row r="924">
      <c r="A924" s="1">
        <v>922.0</v>
      </c>
      <c r="B924" s="1" t="s">
        <v>2918</v>
      </c>
      <c r="C924" s="1" t="s">
        <v>2919</v>
      </c>
      <c r="D924" s="1" t="s">
        <v>2920</v>
      </c>
      <c r="E924" s="1" t="s">
        <v>2921</v>
      </c>
      <c r="F924" s="1" t="s">
        <v>2922</v>
      </c>
      <c r="G924" s="1" t="s">
        <v>39</v>
      </c>
      <c r="H924" s="1">
        <v>45.0</v>
      </c>
      <c r="I924" s="3">
        <v>44139.625</v>
      </c>
      <c r="J924" s="1">
        <v>3.06691956721222</v>
      </c>
      <c r="K924" s="1" t="s">
        <v>24</v>
      </c>
      <c r="L924" s="1" t="s">
        <v>238</v>
      </c>
      <c r="M924" s="3">
        <v>44139.66198414352</v>
      </c>
    </row>
    <row r="925">
      <c r="A925" s="1">
        <v>923.0</v>
      </c>
      <c r="B925" s="1" t="s">
        <v>385</v>
      </c>
      <c r="C925" s="1" t="s">
        <v>2923</v>
      </c>
      <c r="D925" s="1" t="s">
        <v>32</v>
      </c>
      <c r="E925" s="1" t="s">
        <v>2924</v>
      </c>
      <c r="F925" s="1" t="s">
        <v>388</v>
      </c>
      <c r="G925" s="1" t="s">
        <v>17</v>
      </c>
      <c r="H925" s="1">
        <v>45.0</v>
      </c>
      <c r="I925" s="3">
        <v>44102.5</v>
      </c>
      <c r="J925" s="1">
        <v>1.5276370370583</v>
      </c>
      <c r="K925" s="1" t="s">
        <v>24</v>
      </c>
      <c r="M925" s="3">
        <v>44102.54812717593</v>
      </c>
    </row>
    <row r="926">
      <c r="A926" s="1">
        <v>924.0</v>
      </c>
      <c r="B926" s="1" t="s">
        <v>319</v>
      </c>
      <c r="C926" s="1" t="s">
        <v>2925</v>
      </c>
      <c r="D926" s="1" t="s">
        <v>321</v>
      </c>
      <c r="E926" s="1" t="s">
        <v>2926</v>
      </c>
      <c r="F926" s="1" t="s">
        <v>323</v>
      </c>
      <c r="G926" s="1" t="s">
        <v>39</v>
      </c>
      <c r="H926" s="1">
        <v>45.0</v>
      </c>
      <c r="I926" s="3">
        <v>43938.270833333336</v>
      </c>
      <c r="J926" s="1">
        <v>1.38518524527167</v>
      </c>
      <c r="K926" s="1" t="s">
        <v>24</v>
      </c>
      <c r="M926" s="3">
        <v>43938.306822314815</v>
      </c>
    </row>
    <row r="927">
      <c r="A927" s="1">
        <v>925.0</v>
      </c>
      <c r="B927" s="1" t="s">
        <v>576</v>
      </c>
      <c r="C927" s="1" t="s">
        <v>2927</v>
      </c>
      <c r="D927" s="1" t="s">
        <v>578</v>
      </c>
      <c r="E927" s="1" t="s">
        <v>579</v>
      </c>
      <c r="F927" s="1" t="s">
        <v>580</v>
      </c>
      <c r="G927" s="1" t="s">
        <v>17</v>
      </c>
      <c r="H927" s="1">
        <v>45.0</v>
      </c>
      <c r="I927" s="3">
        <v>44105.229166666664</v>
      </c>
      <c r="J927" s="1">
        <v>3.66399060990663</v>
      </c>
      <c r="K927" s="1" t="s">
        <v>18</v>
      </c>
      <c r="L927" s="1" t="s">
        <v>581</v>
      </c>
      <c r="M927" s="3">
        <v>44105.25377390046</v>
      </c>
    </row>
    <row r="928">
      <c r="A928" s="1">
        <v>926.0</v>
      </c>
      <c r="B928" s="1" t="s">
        <v>1423</v>
      </c>
      <c r="C928" s="1" t="s">
        <v>2928</v>
      </c>
      <c r="D928" s="1" t="s">
        <v>461</v>
      </c>
      <c r="E928" s="1" t="s">
        <v>1425</v>
      </c>
      <c r="F928" s="1" t="s">
        <v>1426</v>
      </c>
      <c r="G928" s="1" t="s">
        <v>35</v>
      </c>
      <c r="H928" s="1">
        <v>45.0</v>
      </c>
      <c r="I928" s="3">
        <v>43676.25</v>
      </c>
      <c r="J928" s="1">
        <v>3.35544110125088</v>
      </c>
      <c r="K928" s="1" t="s">
        <v>24</v>
      </c>
      <c r="M928" s="3">
        <v>43676.23978357639</v>
      </c>
    </row>
    <row r="929">
      <c r="A929" s="1">
        <v>927.0</v>
      </c>
      <c r="B929" s="1" t="s">
        <v>84</v>
      </c>
      <c r="C929" s="1" t="s">
        <v>2929</v>
      </c>
      <c r="D929" s="1" t="s">
        <v>42</v>
      </c>
      <c r="E929" s="1" t="s">
        <v>2930</v>
      </c>
      <c r="F929" s="1" t="s">
        <v>88</v>
      </c>
      <c r="G929" s="1" t="s">
        <v>89</v>
      </c>
      <c r="H929" s="1">
        <v>45.0</v>
      </c>
      <c r="I929" s="3">
        <v>44102.56041666667</v>
      </c>
      <c r="J929" s="1">
        <v>2.20524816014047</v>
      </c>
      <c r="K929" s="1" t="s">
        <v>83</v>
      </c>
      <c r="M929" s="3">
        <v>44102.687353402776</v>
      </c>
    </row>
    <row r="930">
      <c r="A930" s="1">
        <v>928.0</v>
      </c>
      <c r="B930" s="1" t="s">
        <v>2702</v>
      </c>
      <c r="C930" s="1" t="s">
        <v>2931</v>
      </c>
      <c r="D930" s="1" t="s">
        <v>2920</v>
      </c>
      <c r="E930" s="1" t="s">
        <v>2932</v>
      </c>
      <c r="F930" s="1" t="s">
        <v>2705</v>
      </c>
      <c r="G930" s="1" t="s">
        <v>39</v>
      </c>
      <c r="H930" s="1">
        <v>45.0</v>
      </c>
      <c r="I930" s="3">
        <v>44125.645833333336</v>
      </c>
      <c r="J930" s="1">
        <v>2.6965572450213</v>
      </c>
      <c r="K930" s="1" t="s">
        <v>24</v>
      </c>
      <c r="L930" s="1" t="s">
        <v>365</v>
      </c>
      <c r="M930" s="3">
        <v>44125.678152569446</v>
      </c>
    </row>
    <row r="931">
      <c r="A931" s="1">
        <v>929.0</v>
      </c>
      <c r="B931" s="1" t="s">
        <v>2933</v>
      </c>
      <c r="C931" s="1" t="s">
        <v>2934</v>
      </c>
      <c r="D931" s="1" t="s">
        <v>925</v>
      </c>
      <c r="E931" s="1" t="s">
        <v>2935</v>
      </c>
      <c r="F931" s="1" t="s">
        <v>2936</v>
      </c>
      <c r="G931" s="1" t="s">
        <v>17</v>
      </c>
      <c r="H931" s="1">
        <v>45.0</v>
      </c>
      <c r="I931" s="3">
        <v>43796.583333333336</v>
      </c>
      <c r="J931" s="1">
        <v>2.14906649429962</v>
      </c>
      <c r="K931" s="1" t="s">
        <v>83</v>
      </c>
      <c r="M931" s="3">
        <v>43796.587148425926</v>
      </c>
    </row>
    <row r="932">
      <c r="A932" s="1">
        <v>930.0</v>
      </c>
      <c r="B932" s="1" t="s">
        <v>1202</v>
      </c>
      <c r="C932" s="1" t="s">
        <v>2937</v>
      </c>
      <c r="D932" s="1" t="s">
        <v>1631</v>
      </c>
      <c r="E932" s="1" t="s">
        <v>1632</v>
      </c>
      <c r="F932" s="1" t="s">
        <v>1206</v>
      </c>
      <c r="G932" s="1" t="s">
        <v>35</v>
      </c>
      <c r="H932" s="1">
        <v>45.0</v>
      </c>
      <c r="I932" s="3">
        <v>43643.583333333336</v>
      </c>
      <c r="J932" s="1">
        <v>2.04317830420874</v>
      </c>
      <c r="K932" s="1" t="s">
        <v>24</v>
      </c>
      <c r="M932" s="3">
        <v>43643.57726106481</v>
      </c>
    </row>
    <row r="933">
      <c r="A933" s="1">
        <v>931.0</v>
      </c>
      <c r="B933" s="1" t="s">
        <v>19</v>
      </c>
      <c r="C933" s="1" t="s">
        <v>2938</v>
      </c>
      <c r="D933" s="1" t="s">
        <v>21</v>
      </c>
      <c r="E933" s="1" t="s">
        <v>2939</v>
      </c>
      <c r="F933" s="1" t="s">
        <v>23</v>
      </c>
      <c r="G933" s="1" t="s">
        <v>17</v>
      </c>
      <c r="H933" s="1">
        <v>45.0</v>
      </c>
      <c r="I933" s="3">
        <v>43746.291666666664</v>
      </c>
      <c r="J933" s="1">
        <v>0.837798204902374</v>
      </c>
      <c r="K933" s="1" t="s">
        <v>24</v>
      </c>
      <c r="M933" s="3">
        <v>43746.32870064815</v>
      </c>
    </row>
    <row r="934">
      <c r="A934" s="1">
        <v>932.0</v>
      </c>
      <c r="B934" s="1" t="s">
        <v>2940</v>
      </c>
      <c r="C934" s="1" t="s">
        <v>2941</v>
      </c>
      <c r="D934" s="1" t="s">
        <v>21</v>
      </c>
      <c r="E934" s="1" t="s">
        <v>2942</v>
      </c>
      <c r="F934" s="1" t="s">
        <v>2943</v>
      </c>
      <c r="G934" s="1" t="s">
        <v>17</v>
      </c>
      <c r="H934" s="1">
        <v>45.0</v>
      </c>
      <c r="I934" s="3">
        <v>43896.25</v>
      </c>
      <c r="J934" s="1">
        <v>0.710996558474693</v>
      </c>
      <c r="K934" s="1" t="s">
        <v>24</v>
      </c>
      <c r="M934" s="3">
        <v>43896.34034475694</v>
      </c>
    </row>
    <row r="935">
      <c r="A935" s="1">
        <v>933.0</v>
      </c>
      <c r="B935" s="1" t="s">
        <v>2944</v>
      </c>
      <c r="C935" s="1" t="s">
        <v>2945</v>
      </c>
      <c r="D935" s="1" t="s">
        <v>818</v>
      </c>
      <c r="E935" s="1" t="s">
        <v>2946</v>
      </c>
      <c r="F935" s="1" t="s">
        <v>2947</v>
      </c>
      <c r="G935" s="1" t="s">
        <v>17</v>
      </c>
      <c r="H935" s="1">
        <v>45.0</v>
      </c>
      <c r="I935" s="3">
        <v>44161.197916666664</v>
      </c>
      <c r="J935" s="1">
        <v>2.71013451016017</v>
      </c>
      <c r="K935" s="1" t="s">
        <v>18</v>
      </c>
      <c r="L935" s="1" t="s">
        <v>1047</v>
      </c>
      <c r="M935" s="3">
        <v>44161.267454409724</v>
      </c>
    </row>
    <row r="936">
      <c r="A936" s="1">
        <v>934.0</v>
      </c>
      <c r="B936" s="1" t="s">
        <v>2948</v>
      </c>
      <c r="C936" s="1" t="s">
        <v>2949</v>
      </c>
      <c r="D936" s="1" t="s">
        <v>1255</v>
      </c>
      <c r="E936" s="1" t="s">
        <v>2950</v>
      </c>
      <c r="F936" s="1" t="s">
        <v>2951</v>
      </c>
      <c r="G936" s="1" t="s">
        <v>17</v>
      </c>
      <c r="H936" s="1">
        <v>45.0</v>
      </c>
      <c r="I936" s="3">
        <v>43893.291666666664</v>
      </c>
      <c r="J936" s="1">
        <v>1.39657655893595</v>
      </c>
      <c r="K936" s="1" t="s">
        <v>83</v>
      </c>
      <c r="M936" s="3">
        <v>43893.331548912036</v>
      </c>
    </row>
    <row r="937">
      <c r="A937" s="1">
        <v>935.0</v>
      </c>
      <c r="B937" s="1" t="s">
        <v>459</v>
      </c>
      <c r="C937" s="1" t="s">
        <v>2952</v>
      </c>
      <c r="D937" s="1" t="s">
        <v>461</v>
      </c>
      <c r="E937" s="1" t="s">
        <v>1428</v>
      </c>
      <c r="F937" s="1" t="s">
        <v>463</v>
      </c>
      <c r="G937" s="1" t="s">
        <v>17</v>
      </c>
      <c r="H937" s="1">
        <v>45.0</v>
      </c>
      <c r="I937" s="3">
        <v>44123.375</v>
      </c>
      <c r="J937" s="1">
        <v>0.149384842360186</v>
      </c>
      <c r="K937" s="1" t="s">
        <v>24</v>
      </c>
      <c r="L937" s="1" t="s">
        <v>464</v>
      </c>
      <c r="M937" s="3">
        <v>44123.38633488426</v>
      </c>
    </row>
    <row r="938">
      <c r="A938" s="1">
        <v>936.0</v>
      </c>
      <c r="B938" s="1" t="s">
        <v>2953</v>
      </c>
      <c r="C938" s="1" t="s">
        <v>2954</v>
      </c>
      <c r="D938" s="1" t="s">
        <v>1140</v>
      </c>
      <c r="E938" s="1" t="s">
        <v>2955</v>
      </c>
      <c r="F938" s="1" t="s">
        <v>2956</v>
      </c>
      <c r="G938" s="1" t="s">
        <v>39</v>
      </c>
      <c r="H938" s="1">
        <v>45.0</v>
      </c>
      <c r="I938" s="3">
        <v>44059.302083333336</v>
      </c>
      <c r="J938" s="1">
        <v>2.56987742631102</v>
      </c>
      <c r="K938" s="1" t="s">
        <v>24</v>
      </c>
      <c r="M938" s="3">
        <v>44059.33315283565</v>
      </c>
    </row>
    <row r="939">
      <c r="A939" s="1">
        <v>937.0</v>
      </c>
      <c r="B939" s="1" t="s">
        <v>1800</v>
      </c>
      <c r="C939" s="1" t="s">
        <v>2957</v>
      </c>
      <c r="D939" s="1" t="s">
        <v>1802</v>
      </c>
      <c r="E939" s="1" t="s">
        <v>2958</v>
      </c>
      <c r="F939" s="1" t="s">
        <v>1804</v>
      </c>
      <c r="G939" s="1" t="s">
        <v>17</v>
      </c>
      <c r="H939" s="1">
        <v>45.0</v>
      </c>
      <c r="I939" s="3">
        <v>43868.25</v>
      </c>
      <c r="J939" s="1">
        <v>0.269549048402173</v>
      </c>
      <c r="K939" s="1" t="s">
        <v>83</v>
      </c>
      <c r="M939" s="3">
        <v>43868.269808530094</v>
      </c>
    </row>
    <row r="940">
      <c r="A940" s="1">
        <v>938.0</v>
      </c>
      <c r="B940" s="1" t="s">
        <v>2959</v>
      </c>
      <c r="C940" s="1" t="s">
        <v>2960</v>
      </c>
      <c r="D940" s="1" t="s">
        <v>869</v>
      </c>
      <c r="E940" s="1" t="s">
        <v>2961</v>
      </c>
      <c r="F940" s="1" t="s">
        <v>2962</v>
      </c>
      <c r="G940" s="1" t="s">
        <v>35</v>
      </c>
      <c r="H940" s="1">
        <v>45.0</v>
      </c>
      <c r="I940" s="3">
        <v>44238.270833333336</v>
      </c>
      <c r="J940" s="1">
        <v>2.13495210196215</v>
      </c>
      <c r="K940" s="1" t="s">
        <v>24</v>
      </c>
      <c r="L940" s="1" t="s">
        <v>882</v>
      </c>
      <c r="M940" s="3">
        <v>44238.2963637963</v>
      </c>
    </row>
    <row r="941">
      <c r="A941" s="1">
        <v>939.0</v>
      </c>
      <c r="B941" s="1" t="s">
        <v>2963</v>
      </c>
      <c r="C941" s="1" t="s">
        <v>2964</v>
      </c>
      <c r="D941" s="1" t="s">
        <v>2965</v>
      </c>
      <c r="E941" s="1" t="s">
        <v>2966</v>
      </c>
      <c r="F941" s="1" t="s">
        <v>2967</v>
      </c>
      <c r="G941" s="1" t="s">
        <v>17</v>
      </c>
      <c r="H941" s="1">
        <v>45.0</v>
      </c>
      <c r="I941" s="3">
        <v>44065.645833333336</v>
      </c>
      <c r="J941" s="1">
        <v>1.65437278162655</v>
      </c>
      <c r="K941" s="1" t="s">
        <v>24</v>
      </c>
      <c r="L941" s="1" t="s">
        <v>238</v>
      </c>
      <c r="M941" s="3">
        <v>44065.696090983794</v>
      </c>
    </row>
    <row r="942">
      <c r="A942" s="1">
        <v>940.0</v>
      </c>
      <c r="B942" s="1" t="s">
        <v>2968</v>
      </c>
      <c r="C942" s="1" t="s">
        <v>2969</v>
      </c>
      <c r="D942" s="1" t="s">
        <v>49</v>
      </c>
      <c r="E942" s="1" t="s">
        <v>2970</v>
      </c>
      <c r="F942" s="1" t="s">
        <v>2971</v>
      </c>
      <c r="G942" s="1" t="s">
        <v>39</v>
      </c>
      <c r="H942" s="1">
        <v>45.0</v>
      </c>
      <c r="I942" s="3">
        <v>44049.416666666664</v>
      </c>
      <c r="J942" s="1">
        <v>0.0</v>
      </c>
      <c r="K942" s="1" t="s">
        <v>18</v>
      </c>
      <c r="L942" s="1" t="s">
        <v>2972</v>
      </c>
      <c r="M942" s="3">
        <v>44049.34858400463</v>
      </c>
    </row>
    <row r="943">
      <c r="A943" s="1">
        <v>941.0</v>
      </c>
      <c r="B943" s="1" t="s">
        <v>2973</v>
      </c>
      <c r="C943" s="1" t="s">
        <v>2974</v>
      </c>
      <c r="D943" s="1" t="s">
        <v>560</v>
      </c>
      <c r="E943" s="1" t="s">
        <v>2975</v>
      </c>
      <c r="F943" s="1" t="s">
        <v>2976</v>
      </c>
      <c r="G943" s="1" t="s">
        <v>17</v>
      </c>
      <c r="H943" s="1">
        <v>45.0</v>
      </c>
      <c r="I943" s="3">
        <v>43764.416666666664</v>
      </c>
      <c r="J943" s="1">
        <v>0.966888095371961</v>
      </c>
      <c r="K943" s="1" t="s">
        <v>166</v>
      </c>
      <c r="M943" s="3">
        <v>43764.44169861111</v>
      </c>
    </row>
    <row r="944">
      <c r="A944" s="1">
        <v>942.0</v>
      </c>
      <c r="B944" s="1" t="s">
        <v>176</v>
      </c>
      <c r="C944" s="1" t="s">
        <v>2977</v>
      </c>
      <c r="D944" s="1" t="s">
        <v>32</v>
      </c>
      <c r="E944" s="1" t="s">
        <v>2114</v>
      </c>
      <c r="F944" s="1" t="s">
        <v>180</v>
      </c>
      <c r="G944" s="1" t="s">
        <v>17</v>
      </c>
      <c r="H944" s="1">
        <v>45.0</v>
      </c>
      <c r="I944" s="3">
        <v>44070.25</v>
      </c>
      <c r="J944" s="1">
        <v>1.47978506218012</v>
      </c>
      <c r="K944" s="1" t="s">
        <v>24</v>
      </c>
      <c r="L944" s="1" t="s">
        <v>1006</v>
      </c>
      <c r="M944" s="3">
        <v>44070.281390868055</v>
      </c>
    </row>
    <row r="945">
      <c r="A945" s="1">
        <v>943.0</v>
      </c>
      <c r="B945" s="1" t="s">
        <v>2199</v>
      </c>
      <c r="C945" s="1" t="s">
        <v>2978</v>
      </c>
      <c r="D945" s="1" t="s">
        <v>2979</v>
      </c>
      <c r="E945" s="1" t="s">
        <v>2980</v>
      </c>
      <c r="F945" s="1" t="s">
        <v>2202</v>
      </c>
      <c r="G945" s="1" t="s">
        <v>39</v>
      </c>
      <c r="H945" s="1">
        <v>45.0</v>
      </c>
      <c r="I945" s="3">
        <v>44097.4375</v>
      </c>
      <c r="J945" s="1">
        <v>1.70352284552088</v>
      </c>
      <c r="K945" s="1" t="s">
        <v>159</v>
      </c>
      <c r="M945" s="3">
        <v>44097.4706259838</v>
      </c>
    </row>
    <row r="946">
      <c r="A946" s="1">
        <v>944.0</v>
      </c>
      <c r="B946" s="1" t="s">
        <v>385</v>
      </c>
      <c r="C946" s="1" t="s">
        <v>2981</v>
      </c>
      <c r="D946" s="1" t="s">
        <v>116</v>
      </c>
      <c r="E946" s="1" t="s">
        <v>833</v>
      </c>
      <c r="F946" s="1" t="s">
        <v>388</v>
      </c>
      <c r="G946" s="1" t="s">
        <v>17</v>
      </c>
      <c r="H946" s="1">
        <v>45.0</v>
      </c>
      <c r="I946" s="3">
        <v>44049.666666666664</v>
      </c>
      <c r="J946" s="1">
        <v>0.0</v>
      </c>
      <c r="K946" s="1" t="s">
        <v>24</v>
      </c>
      <c r="M946" s="3">
        <v>44049.664839212965</v>
      </c>
    </row>
    <row r="947">
      <c r="A947" s="1">
        <v>945.0</v>
      </c>
      <c r="B947" s="1" t="s">
        <v>19</v>
      </c>
      <c r="C947" s="1" t="s">
        <v>2982</v>
      </c>
      <c r="D947" s="1" t="s">
        <v>2983</v>
      </c>
      <c r="E947" s="1" t="s">
        <v>1866</v>
      </c>
      <c r="F947" s="1" t="s">
        <v>23</v>
      </c>
      <c r="G947" s="1" t="s">
        <v>35</v>
      </c>
      <c r="H947" s="1">
        <v>45.0</v>
      </c>
      <c r="I947" s="3">
        <v>43557.291666666664</v>
      </c>
      <c r="J947" s="1">
        <v>0.793262404276889</v>
      </c>
      <c r="K947" s="1" t="s">
        <v>24</v>
      </c>
      <c r="M947" s="3">
        <v>43557.325465752314</v>
      </c>
    </row>
    <row r="948">
      <c r="A948" s="1">
        <v>946.0</v>
      </c>
      <c r="B948" s="1" t="s">
        <v>119</v>
      </c>
      <c r="C948" s="1" t="s">
        <v>2984</v>
      </c>
      <c r="D948" s="1" t="s">
        <v>2985</v>
      </c>
      <c r="E948" s="1" t="s">
        <v>2986</v>
      </c>
      <c r="F948" s="1" t="s">
        <v>123</v>
      </c>
      <c r="G948" s="1" t="s">
        <v>39</v>
      </c>
      <c r="H948" s="1">
        <v>45.0</v>
      </c>
      <c r="I948" s="3">
        <v>43745.541666666664</v>
      </c>
      <c r="J948" s="1">
        <v>2.27509737739419</v>
      </c>
      <c r="K948" s="1" t="s">
        <v>18</v>
      </c>
      <c r="M948" s="3">
        <v>43745.56966267361</v>
      </c>
    </row>
    <row r="949">
      <c r="A949" s="1">
        <v>947.0</v>
      </c>
      <c r="B949" s="1" t="s">
        <v>2702</v>
      </c>
      <c r="C949" s="1" t="s">
        <v>2987</v>
      </c>
      <c r="D949" s="1" t="s">
        <v>2920</v>
      </c>
      <c r="E949" s="1" t="s">
        <v>2988</v>
      </c>
      <c r="F949" s="1" t="s">
        <v>2705</v>
      </c>
      <c r="G949" s="1" t="s">
        <v>39</v>
      </c>
      <c r="H949" s="1">
        <v>45.0</v>
      </c>
      <c r="I949" s="3">
        <v>44138.583333333336</v>
      </c>
      <c r="J949" s="1">
        <v>2.85707824513488</v>
      </c>
      <c r="K949" s="1" t="s">
        <v>24</v>
      </c>
      <c r="L949" s="1" t="s">
        <v>365</v>
      </c>
      <c r="M949" s="3">
        <v>44138.62182226852</v>
      </c>
    </row>
    <row r="950">
      <c r="A950" s="1">
        <v>948.0</v>
      </c>
      <c r="B950" s="1" t="s">
        <v>887</v>
      </c>
      <c r="C950" s="1" t="s">
        <v>2989</v>
      </c>
      <c r="D950" s="1" t="s">
        <v>998</v>
      </c>
      <c r="E950" s="1" t="s">
        <v>1378</v>
      </c>
      <c r="F950" s="1" t="s">
        <v>891</v>
      </c>
      <c r="G950" s="1" t="s">
        <v>17</v>
      </c>
      <c r="H950" s="1">
        <v>45.0</v>
      </c>
      <c r="I950" s="3">
        <v>44119.729166666664</v>
      </c>
      <c r="J950" s="1">
        <v>1.58106965513873</v>
      </c>
      <c r="K950" s="1" t="s">
        <v>24</v>
      </c>
      <c r="M950" s="3">
        <v>44119.74575064815</v>
      </c>
    </row>
    <row r="951">
      <c r="A951" s="1">
        <v>949.0</v>
      </c>
      <c r="B951" s="1" t="s">
        <v>811</v>
      </c>
      <c r="C951" s="1" t="s">
        <v>2990</v>
      </c>
      <c r="D951" s="1" t="s">
        <v>2991</v>
      </c>
      <c r="E951" s="1" t="s">
        <v>2992</v>
      </c>
      <c r="F951" s="1" t="s">
        <v>815</v>
      </c>
      <c r="G951" s="1" t="s">
        <v>39</v>
      </c>
      <c r="H951" s="1">
        <v>45.0</v>
      </c>
      <c r="I951" s="3">
        <v>43704.708333333336</v>
      </c>
      <c r="J951" s="1">
        <v>2.63604817674681</v>
      </c>
      <c r="K951" s="1" t="s">
        <v>18</v>
      </c>
      <c r="M951" s="3">
        <v>43704.74807582176</v>
      </c>
    </row>
    <row r="952">
      <c r="A952" s="1">
        <v>950.0</v>
      </c>
      <c r="B952" s="1" t="s">
        <v>1101</v>
      </c>
      <c r="C952" s="1" t="s">
        <v>2993</v>
      </c>
      <c r="D952" s="1" t="s">
        <v>2994</v>
      </c>
      <c r="E952" s="1" t="s">
        <v>2995</v>
      </c>
      <c r="F952" s="1" t="s">
        <v>1105</v>
      </c>
      <c r="G952" s="1" t="s">
        <v>89</v>
      </c>
      <c r="H952" s="1">
        <v>45.0</v>
      </c>
      <c r="I952" s="3">
        <v>44214.333333333336</v>
      </c>
      <c r="J952" s="1">
        <v>2.79064041233809</v>
      </c>
      <c r="K952" s="1" t="s">
        <v>83</v>
      </c>
      <c r="M952" s="3">
        <v>44214.36515153935</v>
      </c>
    </row>
    <row r="953">
      <c r="A953" s="1">
        <v>951.0</v>
      </c>
      <c r="B953" s="1" t="s">
        <v>1516</v>
      </c>
      <c r="C953" s="1" t="s">
        <v>2996</v>
      </c>
      <c r="D953" s="1" t="s">
        <v>211</v>
      </c>
      <c r="E953" s="1" t="s">
        <v>2997</v>
      </c>
      <c r="F953" s="1" t="s">
        <v>1519</v>
      </c>
      <c r="G953" s="1" t="s">
        <v>17</v>
      </c>
      <c r="H953" s="1">
        <v>45.0</v>
      </c>
      <c r="I953" s="3">
        <v>44144.625</v>
      </c>
      <c r="J953" s="1">
        <v>4.08031786550468</v>
      </c>
      <c r="K953" s="1" t="s">
        <v>689</v>
      </c>
      <c r="M953" s="3">
        <v>44144.65401770833</v>
      </c>
    </row>
    <row r="954">
      <c r="A954" s="1">
        <v>952.0</v>
      </c>
      <c r="B954" s="1" t="s">
        <v>2998</v>
      </c>
      <c r="C954" s="1" t="s">
        <v>2999</v>
      </c>
      <c r="D954" s="1" t="s">
        <v>2979</v>
      </c>
      <c r="E954" s="1" t="s">
        <v>3000</v>
      </c>
      <c r="F954" s="1" t="s">
        <v>3001</v>
      </c>
      <c r="G954" s="1" t="s">
        <v>39</v>
      </c>
      <c r="H954" s="1">
        <v>45.0</v>
      </c>
      <c r="I954" s="3">
        <v>44099.21875</v>
      </c>
      <c r="J954" s="1">
        <v>1.25760922194138</v>
      </c>
      <c r="K954" s="1" t="s">
        <v>159</v>
      </c>
      <c r="L954" s="1" t="s">
        <v>495</v>
      </c>
      <c r="M954" s="3">
        <v>44099.252482337964</v>
      </c>
    </row>
    <row r="955">
      <c r="A955" s="1">
        <v>953.0</v>
      </c>
      <c r="B955" s="1" t="s">
        <v>2637</v>
      </c>
      <c r="C955" s="1" t="s">
        <v>3002</v>
      </c>
      <c r="D955" s="1" t="s">
        <v>3003</v>
      </c>
      <c r="E955" s="1" t="s">
        <v>3004</v>
      </c>
      <c r="F955" s="1" t="s">
        <v>2641</v>
      </c>
      <c r="G955" s="1" t="s">
        <v>17</v>
      </c>
      <c r="H955" s="1">
        <v>45.0</v>
      </c>
      <c r="I955" s="3">
        <v>43778.25</v>
      </c>
      <c r="J955" s="1">
        <v>1.46714247079721</v>
      </c>
      <c r="K955" s="1" t="s">
        <v>18</v>
      </c>
      <c r="M955" s="3">
        <v>43778.302961898145</v>
      </c>
    </row>
    <row r="956">
      <c r="A956" s="1">
        <v>954.0</v>
      </c>
      <c r="B956" s="1" t="s">
        <v>824</v>
      </c>
      <c r="C956" s="1" t="s">
        <v>3005</v>
      </c>
      <c r="D956" s="1" t="s">
        <v>3006</v>
      </c>
      <c r="E956" s="1" t="s">
        <v>3007</v>
      </c>
      <c r="F956" s="1" t="s">
        <v>827</v>
      </c>
      <c r="G956" s="1" t="s">
        <v>39</v>
      </c>
      <c r="H956" s="1">
        <v>45.0</v>
      </c>
      <c r="I956" s="3">
        <v>43663.708333333336</v>
      </c>
      <c r="J956" s="1">
        <v>3.15359536970138</v>
      </c>
      <c r="K956" s="1" t="s">
        <v>18</v>
      </c>
      <c r="M956" s="3">
        <v>43663.73580847222</v>
      </c>
    </row>
    <row r="957">
      <c r="A957" s="1">
        <v>955.0</v>
      </c>
      <c r="B957" s="1" t="s">
        <v>354</v>
      </c>
      <c r="C957" s="1" t="s">
        <v>3008</v>
      </c>
      <c r="D957" s="1" t="s">
        <v>3009</v>
      </c>
      <c r="E957" s="1" t="s">
        <v>3010</v>
      </c>
      <c r="F957" s="1" t="s">
        <v>358</v>
      </c>
      <c r="G957" s="1" t="s">
        <v>39</v>
      </c>
      <c r="H957" s="1">
        <v>45.0</v>
      </c>
      <c r="I957" s="3">
        <v>43832.666666666664</v>
      </c>
      <c r="J957" s="1">
        <v>0.00515081232083401</v>
      </c>
      <c r="K957" s="1" t="s">
        <v>24</v>
      </c>
      <c r="M957" s="3">
        <v>43832.67204834491</v>
      </c>
    </row>
    <row r="958">
      <c r="A958" s="1">
        <v>956.0</v>
      </c>
      <c r="B958" s="1" t="s">
        <v>1583</v>
      </c>
      <c r="C958" s="1" t="s">
        <v>3011</v>
      </c>
      <c r="D958" s="1" t="s">
        <v>148</v>
      </c>
      <c r="E958" s="1" t="s">
        <v>3012</v>
      </c>
      <c r="F958" s="1" t="s">
        <v>1586</v>
      </c>
      <c r="G958" s="1" t="s">
        <v>17</v>
      </c>
      <c r="H958" s="1">
        <v>45.0</v>
      </c>
      <c r="I958" s="3">
        <v>44237.697916666664</v>
      </c>
      <c r="J958" s="1">
        <v>2.28294376074803</v>
      </c>
      <c r="K958" s="1" t="s">
        <v>24</v>
      </c>
      <c r="L958" s="1" t="s">
        <v>188</v>
      </c>
      <c r="M958" s="3">
        <v>44237.73832082176</v>
      </c>
    </row>
    <row r="959">
      <c r="A959" s="1">
        <v>957.0</v>
      </c>
      <c r="B959" s="1" t="s">
        <v>3013</v>
      </c>
      <c r="C959" s="1" t="s">
        <v>3014</v>
      </c>
      <c r="D959" s="1" t="s">
        <v>1155</v>
      </c>
      <c r="E959" s="1" t="s">
        <v>3015</v>
      </c>
      <c r="F959" s="1" t="s">
        <v>3016</v>
      </c>
      <c r="G959" s="1" t="s">
        <v>17</v>
      </c>
      <c r="H959" s="1">
        <v>45.0</v>
      </c>
      <c r="I959" s="3">
        <v>44166.375</v>
      </c>
      <c r="J959" s="1">
        <v>1.04191021849316</v>
      </c>
      <c r="K959" s="1" t="s">
        <v>511</v>
      </c>
      <c r="L959" s="1" t="s">
        <v>3017</v>
      </c>
      <c r="M959" s="3">
        <v>44166.40600196759</v>
      </c>
    </row>
    <row r="960">
      <c r="A960" s="1">
        <v>958.0</v>
      </c>
      <c r="B960" s="1" t="s">
        <v>161</v>
      </c>
      <c r="C960" s="1" t="s">
        <v>3018</v>
      </c>
      <c r="D960" s="1" t="s">
        <v>163</v>
      </c>
      <c r="E960" s="1" t="s">
        <v>164</v>
      </c>
      <c r="F960" s="1" t="s">
        <v>165</v>
      </c>
      <c r="G960" s="1" t="s">
        <v>35</v>
      </c>
      <c r="H960" s="1">
        <v>45.0</v>
      </c>
      <c r="I960" s="3">
        <v>44153.614583333336</v>
      </c>
      <c r="J960" s="1">
        <v>3.06876584857157</v>
      </c>
      <c r="K960" s="1" t="s">
        <v>166</v>
      </c>
      <c r="L960" s="1" t="s">
        <v>167</v>
      </c>
      <c r="M960" s="3">
        <v>44153.64928853009</v>
      </c>
    </row>
    <row r="961">
      <c r="A961" s="1">
        <v>959.0</v>
      </c>
      <c r="B961" s="1" t="s">
        <v>184</v>
      </c>
      <c r="C961" s="1" t="s">
        <v>3019</v>
      </c>
      <c r="D961" s="1" t="s">
        <v>70</v>
      </c>
      <c r="E961" s="1" t="s">
        <v>3020</v>
      </c>
      <c r="F961" s="1" t="s">
        <v>187</v>
      </c>
      <c r="G961" s="1" t="s">
        <v>39</v>
      </c>
      <c r="H961" s="1">
        <v>45.0</v>
      </c>
      <c r="I961" s="3">
        <v>43887.458333333336</v>
      </c>
      <c r="J961" s="1">
        <v>1.90358432485611</v>
      </c>
      <c r="K961" s="1" t="s">
        <v>24</v>
      </c>
      <c r="M961" s="3">
        <v>43887.48664469907</v>
      </c>
    </row>
    <row r="962">
      <c r="A962" s="1">
        <v>960.0</v>
      </c>
      <c r="B962" s="1" t="s">
        <v>2462</v>
      </c>
      <c r="C962" s="1" t="s">
        <v>3021</v>
      </c>
      <c r="D962" s="1" t="s">
        <v>110</v>
      </c>
      <c r="E962" s="1" t="s">
        <v>3022</v>
      </c>
      <c r="F962" s="1" t="s">
        <v>2466</v>
      </c>
      <c r="G962" s="1" t="s">
        <v>17</v>
      </c>
      <c r="H962" s="1">
        <v>45.0</v>
      </c>
      <c r="I962" s="3">
        <v>44046.229166666664</v>
      </c>
      <c r="J962" s="1">
        <v>1.07108019884048</v>
      </c>
      <c r="K962" s="1" t="s">
        <v>56</v>
      </c>
      <c r="L962" s="1" t="s">
        <v>3023</v>
      </c>
      <c r="M962" s="3">
        <v>44046.26301627315</v>
      </c>
    </row>
    <row r="963">
      <c r="A963" s="1">
        <v>961.0</v>
      </c>
      <c r="B963" s="1" t="s">
        <v>752</v>
      </c>
      <c r="C963" s="1" t="s">
        <v>3024</v>
      </c>
      <c r="D963" s="1" t="s">
        <v>3025</v>
      </c>
      <c r="E963" s="1" t="s">
        <v>2381</v>
      </c>
      <c r="F963" s="1" t="s">
        <v>756</v>
      </c>
      <c r="G963" s="1" t="s">
        <v>17</v>
      </c>
      <c r="H963" s="1">
        <v>45.0</v>
      </c>
      <c r="I963" s="3">
        <v>43818.708333333336</v>
      </c>
      <c r="J963" s="1">
        <v>0.719215891620271</v>
      </c>
      <c r="K963" s="1" t="s">
        <v>62</v>
      </c>
      <c r="M963" s="3">
        <v>43818.7434149537</v>
      </c>
    </row>
    <row r="964">
      <c r="A964" s="1">
        <v>962.0</v>
      </c>
      <c r="B964" s="1" t="s">
        <v>520</v>
      </c>
      <c r="C964" s="1" t="s">
        <v>3026</v>
      </c>
      <c r="D964" s="1" t="s">
        <v>522</v>
      </c>
      <c r="E964" s="1" t="s">
        <v>1100</v>
      </c>
      <c r="F964" s="1" t="s">
        <v>524</v>
      </c>
      <c r="G964" s="1" t="s">
        <v>35</v>
      </c>
      <c r="H964" s="1">
        <v>45.0</v>
      </c>
      <c r="I964" s="3">
        <v>43735.666666666664</v>
      </c>
      <c r="J964" s="1">
        <v>1.5273574007661</v>
      </c>
      <c r="K964" s="1" t="s">
        <v>46</v>
      </c>
      <c r="M964" s="3">
        <v>43731.74157290509</v>
      </c>
    </row>
    <row r="965">
      <c r="A965" s="1">
        <v>963.0</v>
      </c>
      <c r="B965" s="1" t="s">
        <v>19</v>
      </c>
      <c r="C965" s="1" t="s">
        <v>3027</v>
      </c>
      <c r="D965" s="1" t="s">
        <v>2983</v>
      </c>
      <c r="E965" s="1" t="s">
        <v>1866</v>
      </c>
      <c r="F965" s="1" t="s">
        <v>23</v>
      </c>
      <c r="G965" s="1" t="s">
        <v>35</v>
      </c>
      <c r="H965" s="1">
        <v>45.0</v>
      </c>
      <c r="I965" s="3">
        <v>43572.291666666664</v>
      </c>
      <c r="J965" s="1">
        <v>0.0370656791247775</v>
      </c>
      <c r="K965" s="1" t="s">
        <v>24</v>
      </c>
      <c r="M965" s="3">
        <v>43572.78354023148</v>
      </c>
    </row>
    <row r="966">
      <c r="A966" s="1">
        <v>964.0</v>
      </c>
      <c r="B966" s="1" t="s">
        <v>3028</v>
      </c>
      <c r="C966" s="1" t="s">
        <v>3029</v>
      </c>
      <c r="D966" s="1" t="s">
        <v>518</v>
      </c>
      <c r="E966" s="1" t="s">
        <v>3030</v>
      </c>
      <c r="F966" s="1" t="s">
        <v>3031</v>
      </c>
      <c r="G966" s="1" t="s">
        <v>17</v>
      </c>
      <c r="H966" s="1">
        <v>45.0</v>
      </c>
      <c r="I966" s="3">
        <v>44004.291666666664</v>
      </c>
      <c r="J966" s="1">
        <v>0.333099529264373</v>
      </c>
      <c r="K966" s="1" t="s">
        <v>24</v>
      </c>
      <c r="L966" s="1" t="s">
        <v>747</v>
      </c>
      <c r="M966" s="3">
        <v>44004.32510023148</v>
      </c>
    </row>
    <row r="967">
      <c r="A967" s="1">
        <v>965.0</v>
      </c>
      <c r="B967" s="1" t="s">
        <v>2502</v>
      </c>
      <c r="C967" s="1" t="s">
        <v>3032</v>
      </c>
      <c r="D967" s="1" t="s">
        <v>3033</v>
      </c>
      <c r="E967" s="1" t="s">
        <v>3034</v>
      </c>
      <c r="F967" s="1" t="s">
        <v>2506</v>
      </c>
      <c r="G967" s="1" t="s">
        <v>39</v>
      </c>
      <c r="H967" s="1">
        <v>45.0</v>
      </c>
      <c r="I967" s="3">
        <v>44154.791666666664</v>
      </c>
      <c r="J967" s="1">
        <v>1.03511411216183</v>
      </c>
      <c r="K967" s="1" t="s">
        <v>159</v>
      </c>
      <c r="L967" s="1" t="s">
        <v>2507</v>
      </c>
      <c r="M967" s="3">
        <v>44154.82356820602</v>
      </c>
    </row>
    <row r="968">
      <c r="A968" s="1">
        <v>966.0</v>
      </c>
      <c r="B968" s="1" t="s">
        <v>1202</v>
      </c>
      <c r="C968" s="1" t="s">
        <v>3035</v>
      </c>
      <c r="D968" s="1" t="s">
        <v>1204</v>
      </c>
      <c r="E968" s="1" t="s">
        <v>1205</v>
      </c>
      <c r="F968" s="1" t="s">
        <v>1206</v>
      </c>
      <c r="G968" s="1" t="s">
        <v>17</v>
      </c>
      <c r="H968" s="1">
        <v>45.0</v>
      </c>
      <c r="I968" s="3">
        <v>43701.291666666664</v>
      </c>
      <c r="J968" s="1">
        <v>1.70457518478159</v>
      </c>
      <c r="K968" s="1" t="s">
        <v>24</v>
      </c>
      <c r="M968" s="3">
        <v>43701.371396539354</v>
      </c>
    </row>
    <row r="969">
      <c r="A969" s="1">
        <v>967.0</v>
      </c>
      <c r="B969" s="1" t="s">
        <v>3036</v>
      </c>
      <c r="C969" s="1" t="s">
        <v>3037</v>
      </c>
      <c r="D969" s="1" t="s">
        <v>3038</v>
      </c>
      <c r="E969" s="1" t="s">
        <v>3039</v>
      </c>
      <c r="F969" s="1" t="s">
        <v>3040</v>
      </c>
      <c r="G969" s="1" t="s">
        <v>39</v>
      </c>
      <c r="H969" s="1">
        <v>45.0</v>
      </c>
      <c r="I969" s="3">
        <v>43535.75</v>
      </c>
      <c r="J969" s="1">
        <v>1.44717464219147</v>
      </c>
      <c r="K969" s="1" t="s">
        <v>24</v>
      </c>
      <c r="M969" s="3">
        <v>43535.719065729165</v>
      </c>
    </row>
    <row r="970">
      <c r="A970" s="1">
        <v>968.0</v>
      </c>
      <c r="B970" s="1" t="s">
        <v>806</v>
      </c>
      <c r="C970" s="1" t="s">
        <v>3041</v>
      </c>
      <c r="D970" s="1" t="s">
        <v>3042</v>
      </c>
      <c r="E970" s="1" t="s">
        <v>3043</v>
      </c>
      <c r="F970" s="1" t="s">
        <v>810</v>
      </c>
      <c r="G970" s="1" t="s">
        <v>35</v>
      </c>
      <c r="H970" s="1">
        <v>45.0</v>
      </c>
      <c r="I970" s="3">
        <v>43902.75</v>
      </c>
      <c r="J970" s="1">
        <v>0.506892216765797</v>
      </c>
      <c r="K970" s="1" t="s">
        <v>24</v>
      </c>
      <c r="M970" s="3">
        <v>43902.80839284722</v>
      </c>
    </row>
    <row r="971">
      <c r="A971" s="1">
        <v>969.0</v>
      </c>
      <c r="B971" s="1" t="s">
        <v>953</v>
      </c>
      <c r="C971" s="1" t="s">
        <v>3044</v>
      </c>
      <c r="D971" s="1" t="s">
        <v>925</v>
      </c>
      <c r="E971" s="1" t="s">
        <v>3045</v>
      </c>
      <c r="F971" s="1" t="s">
        <v>1040</v>
      </c>
      <c r="G971" s="1" t="s">
        <v>17</v>
      </c>
      <c r="H971" s="1">
        <v>45.0</v>
      </c>
      <c r="I971" s="3">
        <v>43853.166666666664</v>
      </c>
      <c r="J971" s="1">
        <v>1.76762049751602</v>
      </c>
      <c r="K971" s="1" t="s">
        <v>18</v>
      </c>
      <c r="M971" s="3">
        <v>43853.19638299769</v>
      </c>
    </row>
    <row r="972">
      <c r="A972" s="1">
        <v>970.0</v>
      </c>
      <c r="B972" s="1" t="s">
        <v>2345</v>
      </c>
      <c r="C972" s="1" t="s">
        <v>3046</v>
      </c>
      <c r="D972" s="1" t="s">
        <v>310</v>
      </c>
      <c r="E972" s="1" t="s">
        <v>3047</v>
      </c>
      <c r="F972" s="1" t="s">
        <v>2348</v>
      </c>
      <c r="G972" s="1" t="s">
        <v>89</v>
      </c>
      <c r="H972" s="1">
        <v>45.0</v>
      </c>
      <c r="I972" s="3">
        <v>44104.79133199074</v>
      </c>
      <c r="J972" s="1">
        <v>2.54088914061749</v>
      </c>
      <c r="K972" s="1" t="s">
        <v>24</v>
      </c>
      <c r="M972" s="3">
        <v>44104.81752265046</v>
      </c>
    </row>
    <row r="973">
      <c r="A973" s="1">
        <v>971.0</v>
      </c>
      <c r="B973" s="1" t="s">
        <v>953</v>
      </c>
      <c r="C973" s="1" t="s">
        <v>3048</v>
      </c>
      <c r="D973" s="1" t="s">
        <v>1802</v>
      </c>
      <c r="E973" s="1" t="s">
        <v>1039</v>
      </c>
      <c r="F973" s="1" t="s">
        <v>1040</v>
      </c>
      <c r="G973" s="1" t="s">
        <v>17</v>
      </c>
      <c r="H973" s="1">
        <v>45.0</v>
      </c>
      <c r="I973" s="3">
        <v>43964.166666666664</v>
      </c>
      <c r="J973" s="1">
        <v>2.28494320300624</v>
      </c>
      <c r="K973" s="1" t="s">
        <v>18</v>
      </c>
      <c r="M973" s="3">
        <v>43964.20707065972</v>
      </c>
    </row>
    <row r="974">
      <c r="A974" s="1">
        <v>972.0</v>
      </c>
      <c r="B974" s="1" t="s">
        <v>768</v>
      </c>
      <c r="C974" s="1" t="s">
        <v>3049</v>
      </c>
      <c r="D974" s="1" t="s">
        <v>770</v>
      </c>
      <c r="E974" s="1" t="s">
        <v>771</v>
      </c>
      <c r="F974" s="1" t="s">
        <v>772</v>
      </c>
      <c r="G974" s="1" t="s">
        <v>35</v>
      </c>
      <c r="H974" s="1">
        <v>45.0</v>
      </c>
      <c r="I974" s="3">
        <v>44138.229166666664</v>
      </c>
      <c r="J974" s="1">
        <v>8.19339778252936</v>
      </c>
      <c r="K974" s="1" t="s">
        <v>166</v>
      </c>
      <c r="L974" s="1" t="s">
        <v>318</v>
      </c>
      <c r="M974" s="3">
        <v>44138.25826011574</v>
      </c>
    </row>
    <row r="975">
      <c r="A975" s="1">
        <v>973.0</v>
      </c>
      <c r="B975" s="1" t="s">
        <v>3050</v>
      </c>
      <c r="C975" s="1" t="s">
        <v>3051</v>
      </c>
      <c r="D975" s="1" t="s">
        <v>3052</v>
      </c>
      <c r="E975" s="1" t="s">
        <v>3053</v>
      </c>
      <c r="F975" s="1" t="s">
        <v>3054</v>
      </c>
      <c r="G975" s="1" t="s">
        <v>17</v>
      </c>
      <c r="H975" s="1">
        <v>45.0</v>
      </c>
      <c r="I975" s="3">
        <v>44210.354166666664</v>
      </c>
      <c r="J975" s="1">
        <v>1.14888036480078</v>
      </c>
      <c r="K975" s="1" t="s">
        <v>62</v>
      </c>
      <c r="M975" s="3">
        <v>44210.38573818287</v>
      </c>
    </row>
    <row r="976">
      <c r="A976" s="1">
        <v>974.0</v>
      </c>
      <c r="B976" s="1" t="s">
        <v>732</v>
      </c>
      <c r="C976" s="1" t="s">
        <v>3055</v>
      </c>
      <c r="D976" s="1" t="s">
        <v>121</v>
      </c>
      <c r="E976" s="1" t="s">
        <v>849</v>
      </c>
      <c r="F976" s="1" t="s">
        <v>735</v>
      </c>
      <c r="G976" s="1" t="s">
        <v>17</v>
      </c>
      <c r="H976" s="1">
        <v>45.0</v>
      </c>
      <c r="I976" s="3">
        <v>43966.4375</v>
      </c>
      <c r="J976" s="1">
        <v>2.34359274589229</v>
      </c>
      <c r="K976" s="1" t="s">
        <v>24</v>
      </c>
      <c r="M976" s="3">
        <v>43966.47478052083</v>
      </c>
    </row>
    <row r="977">
      <c r="A977" s="1">
        <v>975.0</v>
      </c>
      <c r="B977" s="1" t="s">
        <v>3056</v>
      </c>
      <c r="C977" s="1" t="s">
        <v>3057</v>
      </c>
      <c r="D977" s="1" t="s">
        <v>3058</v>
      </c>
      <c r="E977" s="1" t="s">
        <v>3059</v>
      </c>
      <c r="F977" s="1" t="s">
        <v>3060</v>
      </c>
      <c r="G977" s="1" t="s">
        <v>35</v>
      </c>
      <c r="H977" s="1">
        <v>45.0</v>
      </c>
      <c r="I977" s="3">
        <v>43823.583333333336</v>
      </c>
      <c r="J977" s="1">
        <v>1.86884778195966</v>
      </c>
      <c r="K977" s="1" t="s">
        <v>24</v>
      </c>
      <c r="M977" s="3">
        <v>43823.5066125463</v>
      </c>
    </row>
    <row r="978">
      <c r="A978" s="1">
        <v>976.0</v>
      </c>
      <c r="B978" s="1" t="s">
        <v>2314</v>
      </c>
      <c r="C978" s="1" t="s">
        <v>3061</v>
      </c>
      <c r="D978" s="1" t="s">
        <v>2316</v>
      </c>
      <c r="E978" s="1" t="s">
        <v>2317</v>
      </c>
      <c r="F978" s="1" t="s">
        <v>2318</v>
      </c>
      <c r="G978" s="1" t="s">
        <v>35</v>
      </c>
      <c r="H978" s="1">
        <v>45.0</v>
      </c>
      <c r="I978" s="3">
        <v>44245.666666666664</v>
      </c>
      <c r="J978" s="1">
        <v>2.45104643458677</v>
      </c>
      <c r="K978" s="1" t="s">
        <v>18</v>
      </c>
      <c r="M978" s="3">
        <v>44245.717057685186</v>
      </c>
    </row>
    <row r="979">
      <c r="A979" s="1">
        <v>977.0</v>
      </c>
      <c r="B979" s="1" t="s">
        <v>389</v>
      </c>
      <c r="C979" s="1" t="s">
        <v>3062</v>
      </c>
      <c r="D979" s="1" t="s">
        <v>818</v>
      </c>
      <c r="E979" s="1" t="s">
        <v>3063</v>
      </c>
      <c r="F979" s="1" t="s">
        <v>393</v>
      </c>
      <c r="G979" s="1" t="s">
        <v>17</v>
      </c>
      <c r="H979" s="1">
        <v>45.0</v>
      </c>
      <c r="I979" s="3">
        <v>44224.291666666664</v>
      </c>
      <c r="J979" s="1">
        <v>4.15427535095758</v>
      </c>
      <c r="K979" s="1" t="s">
        <v>18</v>
      </c>
      <c r="M979" s="3">
        <v>44224.346414907406</v>
      </c>
    </row>
    <row r="980">
      <c r="A980" s="1">
        <v>978.0</v>
      </c>
      <c r="B980" s="1" t="s">
        <v>953</v>
      </c>
      <c r="C980" s="1" t="s">
        <v>3064</v>
      </c>
      <c r="D980" s="1" t="s">
        <v>121</v>
      </c>
      <c r="E980" s="1" t="s">
        <v>3065</v>
      </c>
      <c r="F980" s="1" t="s">
        <v>956</v>
      </c>
      <c r="G980" s="1" t="s">
        <v>17</v>
      </c>
      <c r="H980" s="1">
        <v>45.0</v>
      </c>
      <c r="I980" s="3">
        <v>44173.625</v>
      </c>
      <c r="J980" s="1">
        <v>1.42774665138966</v>
      </c>
      <c r="K980" s="1" t="s">
        <v>18</v>
      </c>
      <c r="M980" s="3">
        <v>44173.63978631944</v>
      </c>
    </row>
    <row r="981">
      <c r="A981" s="1">
        <v>979.0</v>
      </c>
      <c r="B981" s="1" t="s">
        <v>1444</v>
      </c>
      <c r="C981" s="1" t="s">
        <v>3066</v>
      </c>
      <c r="D981" s="1" t="s">
        <v>1446</v>
      </c>
      <c r="E981" s="1" t="s">
        <v>3067</v>
      </c>
      <c r="F981" s="1" t="s">
        <v>3068</v>
      </c>
      <c r="G981" s="1" t="s">
        <v>39</v>
      </c>
      <c r="H981" s="1">
        <v>45.0</v>
      </c>
      <c r="I981" s="3">
        <v>43963.709027777775</v>
      </c>
      <c r="J981" s="1">
        <v>1.94871789850888</v>
      </c>
      <c r="K981" s="1" t="s">
        <v>218</v>
      </c>
      <c r="M981" s="3">
        <v>43963.76025542824</v>
      </c>
    </row>
    <row r="982">
      <c r="A982" s="1">
        <v>980.0</v>
      </c>
      <c r="B982" s="1" t="s">
        <v>620</v>
      </c>
      <c r="C982" s="1" t="s">
        <v>3069</v>
      </c>
      <c r="D982" s="1" t="s">
        <v>121</v>
      </c>
      <c r="E982" s="1" t="s">
        <v>3070</v>
      </c>
      <c r="F982" s="1" t="s">
        <v>623</v>
      </c>
      <c r="G982" s="1" t="s">
        <v>39</v>
      </c>
      <c r="H982" s="1">
        <v>45.0</v>
      </c>
      <c r="I982" s="3">
        <v>43875.75</v>
      </c>
      <c r="J982" s="1">
        <v>1.26326457545866</v>
      </c>
      <c r="K982" s="1" t="s">
        <v>18</v>
      </c>
      <c r="M982" s="3">
        <v>43875.79684380787</v>
      </c>
    </row>
    <row r="983">
      <c r="A983" s="1">
        <v>981.0</v>
      </c>
      <c r="B983" s="1" t="s">
        <v>2339</v>
      </c>
      <c r="C983" s="1" t="s">
        <v>3071</v>
      </c>
      <c r="D983" s="1" t="s">
        <v>738</v>
      </c>
      <c r="E983" s="1" t="s">
        <v>3072</v>
      </c>
      <c r="F983" s="1" t="s">
        <v>2342</v>
      </c>
      <c r="G983" s="1" t="s">
        <v>35</v>
      </c>
      <c r="H983" s="1">
        <v>45.0</v>
      </c>
      <c r="I983" s="3">
        <v>44209.666666666664</v>
      </c>
      <c r="J983" s="1">
        <v>2.14584291047919</v>
      </c>
      <c r="K983" s="1" t="s">
        <v>24</v>
      </c>
      <c r="M983" s="3">
        <v>44209.693464537035</v>
      </c>
    </row>
    <row r="984">
      <c r="A984" s="1">
        <v>982.0</v>
      </c>
      <c r="B984" s="1" t="s">
        <v>3073</v>
      </c>
      <c r="C984" s="1" t="s">
        <v>3074</v>
      </c>
      <c r="D984" s="1" t="s">
        <v>2504</v>
      </c>
      <c r="E984" s="1" t="s">
        <v>3075</v>
      </c>
      <c r="F984" s="1" t="s">
        <v>3076</v>
      </c>
      <c r="G984" s="1" t="s">
        <v>17</v>
      </c>
      <c r="H984" s="1">
        <v>45.0</v>
      </c>
      <c r="I984" s="3">
        <v>44210.604166666664</v>
      </c>
      <c r="J984" s="1">
        <v>3.39869223600148</v>
      </c>
      <c r="K984" s="1" t="s">
        <v>24</v>
      </c>
      <c r="M984" s="3">
        <v>44210.62693019676</v>
      </c>
    </row>
    <row r="985">
      <c r="A985" s="1">
        <v>983.0</v>
      </c>
      <c r="B985" s="1" t="s">
        <v>84</v>
      </c>
      <c r="C985" s="1" t="s">
        <v>3077</v>
      </c>
      <c r="D985" s="1" t="s">
        <v>1549</v>
      </c>
      <c r="E985" s="1" t="s">
        <v>3078</v>
      </c>
      <c r="F985" s="1" t="s">
        <v>88</v>
      </c>
      <c r="G985" s="1" t="s">
        <v>17</v>
      </c>
      <c r="H985" s="1">
        <v>45.0</v>
      </c>
      <c r="I985" s="3">
        <v>44067.625</v>
      </c>
      <c r="J985" s="1">
        <v>2.01059062540152</v>
      </c>
      <c r="K985" s="1" t="s">
        <v>83</v>
      </c>
      <c r="M985" s="3">
        <v>44067.65823148148</v>
      </c>
    </row>
    <row r="986">
      <c r="A986" s="1">
        <v>984.0</v>
      </c>
      <c r="B986" s="1" t="s">
        <v>401</v>
      </c>
      <c r="C986" s="1" t="s">
        <v>3079</v>
      </c>
      <c r="D986" s="1" t="s">
        <v>2598</v>
      </c>
      <c r="E986" s="1" t="s">
        <v>3080</v>
      </c>
      <c r="F986" s="1" t="s">
        <v>405</v>
      </c>
      <c r="G986" s="1" t="s">
        <v>39</v>
      </c>
      <c r="H986" s="1">
        <v>45.0</v>
      </c>
      <c r="I986" s="3">
        <v>43910.375</v>
      </c>
      <c r="J986" s="1">
        <v>1.7051555861381</v>
      </c>
      <c r="K986" s="1" t="s">
        <v>24</v>
      </c>
      <c r="M986" s="3">
        <v>43910.40685517361</v>
      </c>
    </row>
    <row r="987">
      <c r="A987" s="1">
        <v>985.0</v>
      </c>
      <c r="B987" s="1" t="s">
        <v>2944</v>
      </c>
      <c r="C987" s="1" t="s">
        <v>3081</v>
      </c>
      <c r="D987" s="1" t="s">
        <v>2359</v>
      </c>
      <c r="E987" s="1" t="s">
        <v>3082</v>
      </c>
      <c r="F987" s="1" t="s">
        <v>2947</v>
      </c>
      <c r="G987" s="1" t="s">
        <v>39</v>
      </c>
      <c r="H987" s="1">
        <v>45.0</v>
      </c>
      <c r="I987" s="3">
        <v>44152.666666666664</v>
      </c>
      <c r="J987" s="1">
        <v>19.5110723008512</v>
      </c>
      <c r="K987" s="1" t="s">
        <v>18</v>
      </c>
      <c r="L987" s="1" t="s">
        <v>1047</v>
      </c>
      <c r="M987" s="3">
        <v>44152.68606774305</v>
      </c>
    </row>
    <row r="988">
      <c r="A988" s="1">
        <v>986.0</v>
      </c>
      <c r="B988" s="1" t="s">
        <v>1489</v>
      </c>
      <c r="C988" s="1" t="s">
        <v>3083</v>
      </c>
      <c r="D988" s="1" t="s">
        <v>818</v>
      </c>
      <c r="E988" s="1" t="s">
        <v>3084</v>
      </c>
      <c r="F988" s="1" t="s">
        <v>1492</v>
      </c>
      <c r="G988" s="1" t="s">
        <v>35</v>
      </c>
      <c r="H988" s="1">
        <v>45.0</v>
      </c>
      <c r="I988" s="3">
        <v>44174.302083333336</v>
      </c>
      <c r="J988" s="1">
        <v>3.90173040931364</v>
      </c>
      <c r="K988" s="1" t="s">
        <v>18</v>
      </c>
      <c r="M988" s="3">
        <v>44174.353974398146</v>
      </c>
    </row>
    <row r="989">
      <c r="A989" s="1">
        <v>987.0</v>
      </c>
      <c r="B989" s="1" t="s">
        <v>1090</v>
      </c>
      <c r="C989" s="1" t="s">
        <v>3085</v>
      </c>
      <c r="D989" s="1" t="s">
        <v>1558</v>
      </c>
      <c r="E989" s="1" t="s">
        <v>3086</v>
      </c>
      <c r="F989" s="1" t="s">
        <v>1094</v>
      </c>
      <c r="G989" s="1" t="s">
        <v>17</v>
      </c>
      <c r="H989" s="1">
        <v>45.0</v>
      </c>
      <c r="I989" s="3">
        <v>44186.229166666664</v>
      </c>
      <c r="J989" s="1">
        <v>2.67146817929906</v>
      </c>
      <c r="K989" s="1" t="s">
        <v>166</v>
      </c>
      <c r="L989" s="1" t="s">
        <v>167</v>
      </c>
      <c r="M989" s="3">
        <v>44186.35496884259</v>
      </c>
    </row>
    <row r="990">
      <c r="A990" s="1">
        <v>988.0</v>
      </c>
      <c r="B990" s="1" t="s">
        <v>288</v>
      </c>
      <c r="C990" s="1" t="s">
        <v>3087</v>
      </c>
      <c r="D990" s="1" t="s">
        <v>2183</v>
      </c>
      <c r="E990" s="1" t="s">
        <v>1237</v>
      </c>
      <c r="F990" s="1" t="s">
        <v>292</v>
      </c>
      <c r="G990" s="1" t="s">
        <v>17</v>
      </c>
      <c r="H990" s="1">
        <v>45.0</v>
      </c>
      <c r="I990" s="3">
        <v>43724.625</v>
      </c>
      <c r="J990" s="1">
        <v>2.57076964920703</v>
      </c>
      <c r="K990" s="1" t="s">
        <v>24</v>
      </c>
      <c r="M990" s="3">
        <v>43721.65389224537</v>
      </c>
    </row>
    <row r="991">
      <c r="A991" s="1">
        <v>989.0</v>
      </c>
      <c r="B991" s="1" t="s">
        <v>1315</v>
      </c>
      <c r="C991" s="1" t="s">
        <v>3088</v>
      </c>
      <c r="D991" s="1" t="s">
        <v>411</v>
      </c>
      <c r="E991" s="1" t="s">
        <v>3089</v>
      </c>
      <c r="F991" s="1" t="s">
        <v>1319</v>
      </c>
      <c r="G991" s="1" t="s">
        <v>17</v>
      </c>
      <c r="H991" s="1">
        <v>45.0</v>
      </c>
      <c r="I991" s="3">
        <v>43863.541666666664</v>
      </c>
      <c r="J991" s="1">
        <v>0.457082007109482</v>
      </c>
      <c r="K991" s="1" t="s">
        <v>18</v>
      </c>
      <c r="M991" s="3">
        <v>43863.57141628472</v>
      </c>
    </row>
    <row r="992">
      <c r="A992" s="1">
        <v>990.0</v>
      </c>
      <c r="B992" s="1" t="s">
        <v>3090</v>
      </c>
      <c r="C992" s="1" t="s">
        <v>3091</v>
      </c>
      <c r="D992" s="1" t="s">
        <v>2521</v>
      </c>
      <c r="E992" s="1" t="s">
        <v>3092</v>
      </c>
      <c r="F992" s="1" t="s">
        <v>3093</v>
      </c>
      <c r="G992" s="1" t="s">
        <v>17</v>
      </c>
      <c r="H992" s="1">
        <v>45.0</v>
      </c>
      <c r="I992" s="3">
        <v>44030.666666666664</v>
      </c>
      <c r="J992" s="1">
        <v>0.250581153655748</v>
      </c>
      <c r="K992" s="1" t="s">
        <v>159</v>
      </c>
      <c r="L992" s="1" t="s">
        <v>3094</v>
      </c>
      <c r="M992" s="3">
        <v>44030.69089625</v>
      </c>
    </row>
    <row r="993">
      <c r="A993" s="1">
        <v>991.0</v>
      </c>
      <c r="B993" s="1" t="s">
        <v>3095</v>
      </c>
      <c r="C993" s="1" t="s">
        <v>3096</v>
      </c>
      <c r="D993" s="1" t="s">
        <v>3097</v>
      </c>
      <c r="E993" s="1" t="s">
        <v>3098</v>
      </c>
      <c r="F993" s="1" t="s">
        <v>3099</v>
      </c>
      <c r="G993" s="1" t="s">
        <v>17</v>
      </c>
      <c r="H993" s="1">
        <v>45.0</v>
      </c>
      <c r="I993" s="3">
        <v>43866.28125</v>
      </c>
      <c r="J993" s="1">
        <v>0.417987835632477</v>
      </c>
      <c r="K993" s="1" t="s">
        <v>18</v>
      </c>
      <c r="M993" s="3">
        <v>43866.31628677083</v>
      </c>
    </row>
    <row r="994">
      <c r="A994" s="1">
        <v>992.0</v>
      </c>
      <c r="B994" s="1" t="s">
        <v>303</v>
      </c>
      <c r="C994" s="1" t="s">
        <v>3100</v>
      </c>
      <c r="D994" s="1" t="s">
        <v>305</v>
      </c>
      <c r="E994" s="1" t="s">
        <v>3101</v>
      </c>
      <c r="F994" s="1" t="s">
        <v>307</v>
      </c>
      <c r="G994" s="1" t="s">
        <v>17</v>
      </c>
      <c r="H994" s="1">
        <v>45.0</v>
      </c>
      <c r="I994" s="3">
        <v>44051.416666666664</v>
      </c>
      <c r="J994" s="1">
        <v>1.50333721085071</v>
      </c>
      <c r="K994" s="1" t="s">
        <v>24</v>
      </c>
      <c r="M994" s="3">
        <v>44051.43907903935</v>
      </c>
    </row>
    <row r="995">
      <c r="A995" s="1">
        <v>993.0</v>
      </c>
      <c r="B995" s="1" t="s">
        <v>3102</v>
      </c>
      <c r="C995" s="1" t="s">
        <v>3103</v>
      </c>
      <c r="D995" s="1" t="s">
        <v>3104</v>
      </c>
      <c r="E995" s="1" t="s">
        <v>3105</v>
      </c>
      <c r="F995" s="1" t="s">
        <v>3106</v>
      </c>
      <c r="G995" s="1" t="s">
        <v>89</v>
      </c>
      <c r="H995" s="1">
        <v>45.0</v>
      </c>
      <c r="I995" s="3">
        <v>44153.501555856485</v>
      </c>
      <c r="J995" s="1">
        <v>2.18038802356802</v>
      </c>
      <c r="K995" s="1" t="s">
        <v>83</v>
      </c>
      <c r="M995" s="3">
        <v>44153.52072356481</v>
      </c>
    </row>
    <row r="996">
      <c r="A996" s="1">
        <v>994.0</v>
      </c>
      <c r="B996" s="1" t="s">
        <v>229</v>
      </c>
      <c r="C996" s="1" t="s">
        <v>3107</v>
      </c>
      <c r="D996" s="1" t="s">
        <v>207</v>
      </c>
      <c r="E996" s="1" t="s">
        <v>2045</v>
      </c>
      <c r="F996" s="1" t="s">
        <v>232</v>
      </c>
      <c r="G996" s="1" t="s">
        <v>35</v>
      </c>
      <c r="H996" s="1">
        <v>45.0</v>
      </c>
      <c r="I996" s="3">
        <v>44229.229166666664</v>
      </c>
      <c r="J996" s="1">
        <v>2.74264067288625</v>
      </c>
      <c r="K996" s="1" t="s">
        <v>24</v>
      </c>
      <c r="M996" s="3">
        <v>44229.27099114584</v>
      </c>
    </row>
    <row r="997">
      <c r="A997" s="1">
        <v>995.0</v>
      </c>
      <c r="B997" s="1" t="s">
        <v>2199</v>
      </c>
      <c r="C997" s="1" t="s">
        <v>3108</v>
      </c>
      <c r="D997" s="1" t="s">
        <v>2504</v>
      </c>
      <c r="E997" s="1" t="s">
        <v>3109</v>
      </c>
      <c r="F997" s="1" t="s">
        <v>2202</v>
      </c>
      <c r="G997" s="1" t="s">
        <v>39</v>
      </c>
      <c r="H997" s="1">
        <v>45.0</v>
      </c>
      <c r="I997" s="3">
        <v>44079.291666666664</v>
      </c>
      <c r="J997" s="1">
        <v>2.33856995531674</v>
      </c>
      <c r="K997" s="1" t="s">
        <v>159</v>
      </c>
      <c r="L997" s="1" t="s">
        <v>495</v>
      </c>
      <c r="M997" s="3">
        <v>44079.320760891205</v>
      </c>
    </row>
    <row r="998">
      <c r="A998" s="1">
        <v>996.0</v>
      </c>
      <c r="B998" s="1" t="s">
        <v>366</v>
      </c>
      <c r="C998" s="1" t="s">
        <v>3110</v>
      </c>
      <c r="D998" s="1" t="s">
        <v>3111</v>
      </c>
      <c r="E998" s="1" t="s">
        <v>3112</v>
      </c>
      <c r="F998" s="1" t="s">
        <v>370</v>
      </c>
      <c r="G998" s="1" t="s">
        <v>89</v>
      </c>
      <c r="H998" s="1">
        <v>45.0</v>
      </c>
      <c r="I998" s="3">
        <v>43833.78123594907</v>
      </c>
      <c r="J998" s="1">
        <v>2.32631336108173</v>
      </c>
      <c r="K998" s="1" t="s">
        <v>166</v>
      </c>
      <c r="M998" s="3">
        <v>43833.78052303241</v>
      </c>
    </row>
    <row r="999">
      <c r="A999" s="1">
        <v>997.0</v>
      </c>
      <c r="B999" s="1" t="s">
        <v>536</v>
      </c>
      <c r="C999" s="1" t="s">
        <v>3113</v>
      </c>
      <c r="D999" s="1" t="s">
        <v>396</v>
      </c>
      <c r="E999" s="1" t="s">
        <v>3114</v>
      </c>
      <c r="F999" s="1" t="s">
        <v>539</v>
      </c>
      <c r="G999" s="1" t="s">
        <v>17</v>
      </c>
      <c r="H999" s="1">
        <v>45.0</v>
      </c>
      <c r="I999" s="3">
        <v>43705.25</v>
      </c>
      <c r="J999" s="1">
        <v>2.91665548618975</v>
      </c>
      <c r="K999" s="1" t="s">
        <v>83</v>
      </c>
      <c r="M999" s="3">
        <v>43705.31785620371</v>
      </c>
    </row>
    <row r="1000">
      <c r="A1000" s="1">
        <v>998.0</v>
      </c>
      <c r="B1000" s="1" t="s">
        <v>63</v>
      </c>
      <c r="C1000" s="1" t="s">
        <v>3115</v>
      </c>
      <c r="D1000" s="1" t="s">
        <v>148</v>
      </c>
      <c r="E1000" s="1" t="s">
        <v>149</v>
      </c>
      <c r="F1000" s="1" t="s">
        <v>67</v>
      </c>
      <c r="G1000" s="1" t="s">
        <v>17</v>
      </c>
      <c r="H1000" s="1">
        <v>45.0</v>
      </c>
      <c r="I1000" s="3">
        <v>43978.166666666664</v>
      </c>
      <c r="J1000" s="1">
        <v>1.041298214255</v>
      </c>
      <c r="K1000" s="1" t="s">
        <v>24</v>
      </c>
      <c r="M1000" s="3">
        <v>43978.2023328125</v>
      </c>
    </row>
    <row r="1001">
      <c r="A1001" s="1">
        <v>999.0</v>
      </c>
      <c r="B1001" s="1" t="s">
        <v>3116</v>
      </c>
      <c r="C1001" s="1" t="s">
        <v>3117</v>
      </c>
      <c r="D1001" s="1" t="s">
        <v>21</v>
      </c>
      <c r="E1001" s="1" t="s">
        <v>3118</v>
      </c>
      <c r="F1001" s="1" t="s">
        <v>3119</v>
      </c>
      <c r="G1001" s="1" t="s">
        <v>17</v>
      </c>
      <c r="H1001" s="1">
        <v>45.0</v>
      </c>
      <c r="I1001" s="3">
        <v>44065.25</v>
      </c>
      <c r="J1001" s="1">
        <v>0.830368216239703</v>
      </c>
      <c r="K1001" s="1" t="s">
        <v>24</v>
      </c>
      <c r="L1001" s="1" t="s">
        <v>188</v>
      </c>
      <c r="M1001" s="3">
        <v>44065.28683258102</v>
      </c>
    </row>
    <row r="1002">
      <c r="A1002" s="1">
        <v>1000.0</v>
      </c>
      <c r="B1002" s="1" t="s">
        <v>303</v>
      </c>
      <c r="C1002" s="1" t="s">
        <v>3120</v>
      </c>
      <c r="D1002" s="1" t="s">
        <v>305</v>
      </c>
      <c r="E1002" s="1" t="s">
        <v>3101</v>
      </c>
      <c r="F1002" s="1" t="s">
        <v>307</v>
      </c>
      <c r="G1002" s="1" t="s">
        <v>17</v>
      </c>
      <c r="H1002" s="1">
        <v>45.0</v>
      </c>
      <c r="I1002" s="3">
        <v>44060.416666666664</v>
      </c>
      <c r="J1002" s="1">
        <v>1.00586028575609</v>
      </c>
      <c r="K1002" s="1" t="s">
        <v>24</v>
      </c>
      <c r="M1002" s="3">
        <v>44060.43786954861</v>
      </c>
    </row>
    <row r="1003">
      <c r="A1003" s="1">
        <v>1001.0</v>
      </c>
      <c r="B1003" s="1" t="s">
        <v>385</v>
      </c>
      <c r="C1003" s="1" t="s">
        <v>3121</v>
      </c>
      <c r="D1003" s="1" t="s">
        <v>116</v>
      </c>
      <c r="E1003" s="1" t="s">
        <v>387</v>
      </c>
      <c r="F1003" s="1" t="s">
        <v>388</v>
      </c>
      <c r="G1003" s="1" t="s">
        <v>17</v>
      </c>
      <c r="H1003" s="1">
        <v>45.0</v>
      </c>
      <c r="I1003" s="3">
        <v>43873.25</v>
      </c>
      <c r="J1003" s="1">
        <v>0.0</v>
      </c>
      <c r="K1003" s="1" t="s">
        <v>24</v>
      </c>
      <c r="M1003" s="3">
        <v>43873.28896244213</v>
      </c>
    </row>
    <row r="1004">
      <c r="A1004" s="1">
        <v>1002.0</v>
      </c>
      <c r="B1004" s="1" t="s">
        <v>78</v>
      </c>
      <c r="C1004" s="1" t="s">
        <v>3122</v>
      </c>
      <c r="D1004" s="1" t="s">
        <v>1255</v>
      </c>
      <c r="E1004" s="1" t="s">
        <v>895</v>
      </c>
      <c r="F1004" s="1" t="s">
        <v>82</v>
      </c>
      <c r="G1004" s="1" t="s">
        <v>17</v>
      </c>
      <c r="H1004" s="1">
        <v>45.0</v>
      </c>
      <c r="I1004" s="3">
        <v>43985.25486111111</v>
      </c>
      <c r="J1004" s="1">
        <v>0.7893958576844</v>
      </c>
      <c r="K1004" s="1" t="s">
        <v>83</v>
      </c>
      <c r="M1004" s="3">
        <v>43985.285030416664</v>
      </c>
    </row>
    <row r="1005">
      <c r="A1005" s="1">
        <v>1003.0</v>
      </c>
      <c r="B1005" s="1" t="s">
        <v>445</v>
      </c>
      <c r="C1005" s="1" t="s">
        <v>3123</v>
      </c>
      <c r="D1005" s="1" t="s">
        <v>32</v>
      </c>
      <c r="E1005" s="1" t="s">
        <v>3124</v>
      </c>
      <c r="F1005" s="1" t="s">
        <v>449</v>
      </c>
      <c r="G1005" s="1" t="s">
        <v>17</v>
      </c>
      <c r="H1005" s="1">
        <v>45.0</v>
      </c>
      <c r="I1005" s="3">
        <v>43794.5</v>
      </c>
      <c r="J1005" s="1">
        <v>1.92428799205181</v>
      </c>
      <c r="K1005" s="1" t="s">
        <v>24</v>
      </c>
      <c r="M1005" s="3">
        <v>43794.49971846065</v>
      </c>
    </row>
    <row r="1006">
      <c r="A1006" s="1">
        <v>1004.0</v>
      </c>
      <c r="B1006" s="1" t="s">
        <v>1315</v>
      </c>
      <c r="C1006" s="1" t="s">
        <v>3125</v>
      </c>
      <c r="D1006" s="1" t="s">
        <v>411</v>
      </c>
      <c r="E1006" s="1" t="s">
        <v>2697</v>
      </c>
      <c r="F1006" s="1" t="s">
        <v>1319</v>
      </c>
      <c r="G1006" s="1" t="s">
        <v>17</v>
      </c>
      <c r="H1006" s="1">
        <v>45.0</v>
      </c>
      <c r="I1006" s="3">
        <v>44120.333333333336</v>
      </c>
      <c r="J1006" s="1">
        <v>0.253525806072309</v>
      </c>
      <c r="K1006" s="1" t="s">
        <v>18</v>
      </c>
      <c r="M1006" s="3">
        <v>44120.35732776621</v>
      </c>
    </row>
    <row r="1007">
      <c r="A1007" s="1">
        <v>1005.0</v>
      </c>
      <c r="B1007" s="1" t="s">
        <v>119</v>
      </c>
      <c r="C1007" s="1" t="s">
        <v>3126</v>
      </c>
      <c r="D1007" s="1" t="s">
        <v>3127</v>
      </c>
      <c r="E1007" s="1" t="s">
        <v>3128</v>
      </c>
      <c r="F1007" s="1" t="s">
        <v>123</v>
      </c>
      <c r="G1007" s="1" t="s">
        <v>39</v>
      </c>
      <c r="H1007" s="1">
        <v>45.0</v>
      </c>
      <c r="I1007" s="3">
        <v>43897.604166666664</v>
      </c>
      <c r="J1007" s="1">
        <v>3.04957658341704</v>
      </c>
      <c r="K1007" s="1" t="s">
        <v>18</v>
      </c>
      <c r="M1007" s="3">
        <v>43897.629140439814</v>
      </c>
    </row>
    <row r="1008">
      <c r="A1008" s="1">
        <v>1006.0</v>
      </c>
      <c r="B1008" s="1" t="s">
        <v>3129</v>
      </c>
      <c r="C1008" s="1" t="s">
        <v>3130</v>
      </c>
      <c r="D1008" s="1" t="s">
        <v>3131</v>
      </c>
      <c r="E1008" s="1" t="s">
        <v>3132</v>
      </c>
      <c r="F1008" s="1" t="s">
        <v>3133</v>
      </c>
      <c r="G1008" s="1" t="s">
        <v>39</v>
      </c>
      <c r="H1008" s="1">
        <v>45.0</v>
      </c>
      <c r="I1008" s="3">
        <v>44232.25</v>
      </c>
      <c r="J1008" s="1">
        <v>2.80245841812983</v>
      </c>
      <c r="K1008" s="1" t="s">
        <v>218</v>
      </c>
      <c r="M1008" s="3">
        <v>44232.27779111111</v>
      </c>
    </row>
    <row r="1009">
      <c r="A1009" s="1">
        <v>1007.0</v>
      </c>
      <c r="B1009" s="1" t="s">
        <v>1529</v>
      </c>
      <c r="C1009" s="1" t="s">
        <v>3134</v>
      </c>
      <c r="D1009" s="1" t="s">
        <v>1531</v>
      </c>
      <c r="E1009" s="1" t="s">
        <v>3135</v>
      </c>
      <c r="F1009" s="1" t="s">
        <v>1533</v>
      </c>
      <c r="G1009" s="1" t="s">
        <v>35</v>
      </c>
      <c r="H1009" s="1">
        <v>45.0</v>
      </c>
      <c r="I1009" s="3">
        <v>43591.375</v>
      </c>
      <c r="J1009" s="1">
        <v>0.751460772340233</v>
      </c>
      <c r="K1009" s="1" t="s">
        <v>18</v>
      </c>
      <c r="M1009" s="3">
        <v>43591.36602746528</v>
      </c>
    </row>
    <row r="1010">
      <c r="A1010" s="1">
        <v>1008.0</v>
      </c>
      <c r="B1010" s="1" t="s">
        <v>3136</v>
      </c>
      <c r="C1010" s="1" t="s">
        <v>3137</v>
      </c>
      <c r="D1010" s="1" t="s">
        <v>3138</v>
      </c>
      <c r="E1010" s="1" t="s">
        <v>3139</v>
      </c>
      <c r="F1010" s="1" t="s">
        <v>3140</v>
      </c>
      <c r="G1010" s="1" t="s">
        <v>39</v>
      </c>
      <c r="H1010" s="1">
        <v>45.0</v>
      </c>
      <c r="I1010" s="3">
        <v>43751.75</v>
      </c>
      <c r="J1010" s="1">
        <v>3.51968857927096</v>
      </c>
      <c r="K1010" s="1" t="s">
        <v>18</v>
      </c>
      <c r="M1010" s="3">
        <v>43751.7836297338</v>
      </c>
    </row>
    <row r="1011">
      <c r="A1011" s="1">
        <v>1009.0</v>
      </c>
      <c r="B1011" s="1" t="s">
        <v>1560</v>
      </c>
      <c r="C1011" s="1" t="s">
        <v>3141</v>
      </c>
      <c r="D1011" s="1" t="s">
        <v>3142</v>
      </c>
      <c r="E1011" s="1" t="s">
        <v>3143</v>
      </c>
      <c r="F1011" s="1" t="s">
        <v>1564</v>
      </c>
      <c r="G1011" s="1" t="s">
        <v>89</v>
      </c>
      <c r="H1011" s="1">
        <v>45.0</v>
      </c>
      <c r="I1011" s="3">
        <v>44204.625</v>
      </c>
      <c r="J1011" s="1">
        <v>9.13327714505203</v>
      </c>
      <c r="K1011" s="1" t="s">
        <v>1376</v>
      </c>
      <c r="M1011" s="3">
        <v>44204.67546658565</v>
      </c>
    </row>
    <row r="1012">
      <c r="A1012" s="1">
        <v>1010.0</v>
      </c>
      <c r="B1012" s="1" t="s">
        <v>3144</v>
      </c>
      <c r="C1012" s="1" t="s">
        <v>3145</v>
      </c>
      <c r="D1012" s="1" t="s">
        <v>49</v>
      </c>
      <c r="E1012" s="1" t="s">
        <v>3146</v>
      </c>
      <c r="F1012" s="1" t="s">
        <v>3147</v>
      </c>
      <c r="G1012" s="1" t="s">
        <v>89</v>
      </c>
      <c r="H1012" s="1">
        <v>45.0</v>
      </c>
      <c r="I1012" s="3">
        <v>43873.57576820602</v>
      </c>
      <c r="J1012" s="1">
        <v>4.17428801344248</v>
      </c>
      <c r="K1012" s="1" t="s">
        <v>62</v>
      </c>
      <c r="M1012" s="3">
        <v>43873.5849591088</v>
      </c>
    </row>
    <row r="1013">
      <c r="A1013" s="1">
        <v>1011.0</v>
      </c>
      <c r="B1013" s="1" t="s">
        <v>385</v>
      </c>
      <c r="C1013" s="1" t="s">
        <v>3148</v>
      </c>
      <c r="D1013" s="1" t="s">
        <v>116</v>
      </c>
      <c r="E1013" s="1" t="s">
        <v>3149</v>
      </c>
      <c r="F1013" s="1" t="s">
        <v>388</v>
      </c>
      <c r="G1013" s="1" t="s">
        <v>17</v>
      </c>
      <c r="H1013" s="1">
        <v>45.0</v>
      </c>
      <c r="I1013" s="3">
        <v>43839.25</v>
      </c>
      <c r="J1013" s="1">
        <v>4.73165701442736</v>
      </c>
      <c r="K1013" s="1" t="s">
        <v>24</v>
      </c>
      <c r="M1013" s="3">
        <v>43839.28215332176</v>
      </c>
    </row>
    <row r="1014">
      <c r="A1014" s="1">
        <v>1012.0</v>
      </c>
      <c r="B1014" s="1" t="s">
        <v>3150</v>
      </c>
      <c r="C1014" s="1" t="s">
        <v>3151</v>
      </c>
      <c r="D1014" s="1" t="s">
        <v>42</v>
      </c>
      <c r="E1014" s="1" t="s">
        <v>3152</v>
      </c>
      <c r="F1014" s="1" t="s">
        <v>3153</v>
      </c>
      <c r="G1014" s="1" t="s">
        <v>39</v>
      </c>
      <c r="H1014" s="1">
        <v>45.0</v>
      </c>
      <c r="I1014" s="3">
        <v>44096.791666666664</v>
      </c>
      <c r="J1014" s="1">
        <v>0.0</v>
      </c>
      <c r="K1014" s="1" t="s">
        <v>62</v>
      </c>
      <c r="M1014" s="3">
        <v>44096.496746909725</v>
      </c>
    </row>
    <row r="1015">
      <c r="A1015" s="1">
        <v>1013.0</v>
      </c>
      <c r="B1015" s="1" t="s">
        <v>1170</v>
      </c>
      <c r="C1015" s="1" t="s">
        <v>3154</v>
      </c>
      <c r="D1015" s="1" t="s">
        <v>1172</v>
      </c>
      <c r="E1015" s="1" t="s">
        <v>1173</v>
      </c>
      <c r="F1015" s="1" t="s">
        <v>1174</v>
      </c>
      <c r="G1015" s="1" t="s">
        <v>35</v>
      </c>
      <c r="H1015" s="1">
        <v>45.0</v>
      </c>
      <c r="I1015" s="3">
        <v>44211.25</v>
      </c>
      <c r="J1015" s="1">
        <v>0.0</v>
      </c>
      <c r="K1015" s="1" t="s">
        <v>24</v>
      </c>
      <c r="L1015" s="1" t="s">
        <v>238</v>
      </c>
      <c r="M1015" s="3">
        <v>44212.68193841435</v>
      </c>
    </row>
    <row r="1016">
      <c r="A1016" s="1">
        <v>1014.0</v>
      </c>
      <c r="B1016" s="1" t="s">
        <v>63</v>
      </c>
      <c r="C1016" s="1" t="s">
        <v>3155</v>
      </c>
      <c r="D1016" s="1" t="s">
        <v>148</v>
      </c>
      <c r="E1016" s="1" t="s">
        <v>149</v>
      </c>
      <c r="F1016" s="1" t="s">
        <v>67</v>
      </c>
      <c r="G1016" s="1" t="s">
        <v>17</v>
      </c>
      <c r="H1016" s="1">
        <v>45.0</v>
      </c>
      <c r="I1016" s="3">
        <v>43999.770833333336</v>
      </c>
      <c r="J1016" s="1">
        <v>2.41765141822305</v>
      </c>
      <c r="K1016" s="1" t="s">
        <v>24</v>
      </c>
      <c r="M1016" s="3">
        <v>43999.809639618055</v>
      </c>
    </row>
    <row r="1017">
      <c r="A1017" s="1">
        <v>1015.0</v>
      </c>
      <c r="B1017" s="1" t="s">
        <v>3156</v>
      </c>
      <c r="C1017" s="1" t="s">
        <v>3157</v>
      </c>
      <c r="D1017" s="1" t="s">
        <v>3158</v>
      </c>
      <c r="E1017" s="1" t="s">
        <v>3159</v>
      </c>
      <c r="F1017" s="1" t="s">
        <v>3160</v>
      </c>
      <c r="G1017" s="1" t="s">
        <v>39</v>
      </c>
      <c r="H1017" s="1">
        <v>45.0</v>
      </c>
      <c r="I1017" s="3">
        <v>44158.729166666664</v>
      </c>
      <c r="J1017" s="1">
        <v>0.412523226757444</v>
      </c>
      <c r="K1017" s="1" t="s">
        <v>62</v>
      </c>
      <c r="M1017" s="3">
        <v>44158.75097436343</v>
      </c>
    </row>
    <row r="1018">
      <c r="A1018" s="1">
        <v>1016.0</v>
      </c>
      <c r="B1018" s="1" t="s">
        <v>2395</v>
      </c>
      <c r="C1018" s="1" t="s">
        <v>3161</v>
      </c>
      <c r="D1018" s="1" t="s">
        <v>2397</v>
      </c>
      <c r="E1018" s="1" t="s">
        <v>3162</v>
      </c>
      <c r="F1018" s="1" t="s">
        <v>2399</v>
      </c>
      <c r="G1018" s="1" t="s">
        <v>17</v>
      </c>
      <c r="H1018" s="1">
        <v>45.0</v>
      </c>
      <c r="I1018" s="3">
        <v>43871.604166666664</v>
      </c>
      <c r="J1018" s="1">
        <v>0.622878893891491</v>
      </c>
      <c r="K1018" s="1" t="s">
        <v>166</v>
      </c>
      <c r="M1018" s="3">
        <v>43871.649251574076</v>
      </c>
    </row>
    <row r="1019">
      <c r="A1019" s="1">
        <v>1017.0</v>
      </c>
      <c r="B1019" s="1" t="s">
        <v>3163</v>
      </c>
      <c r="C1019" s="1" t="s">
        <v>3164</v>
      </c>
      <c r="D1019" s="1" t="s">
        <v>80</v>
      </c>
      <c r="E1019" s="1" t="s">
        <v>3165</v>
      </c>
      <c r="F1019" s="1" t="s">
        <v>3166</v>
      </c>
      <c r="G1019" s="1" t="s">
        <v>17</v>
      </c>
      <c r="H1019" s="1">
        <v>45.0</v>
      </c>
      <c r="I1019" s="3">
        <v>44019.458333333336</v>
      </c>
      <c r="J1019" s="1">
        <v>0.301943797421251</v>
      </c>
      <c r="K1019" s="1" t="s">
        <v>46</v>
      </c>
      <c r="L1019" s="1" t="s">
        <v>266</v>
      </c>
      <c r="M1019" s="3">
        <v>44019.50128493056</v>
      </c>
    </row>
    <row r="1020">
      <c r="A1020" s="1">
        <v>1018.0</v>
      </c>
      <c r="B1020" s="1" t="s">
        <v>141</v>
      </c>
      <c r="C1020" s="1" t="s">
        <v>3167</v>
      </c>
      <c r="D1020" s="1" t="s">
        <v>121</v>
      </c>
      <c r="E1020" s="1" t="s">
        <v>3168</v>
      </c>
      <c r="F1020" s="1" t="s">
        <v>175</v>
      </c>
      <c r="G1020" s="1" t="s">
        <v>39</v>
      </c>
      <c r="H1020" s="1">
        <v>45.0</v>
      </c>
      <c r="I1020" s="3">
        <v>43919.458333333336</v>
      </c>
      <c r="J1020" s="1">
        <v>1.89662888415258</v>
      </c>
      <c r="K1020" s="1" t="s">
        <v>46</v>
      </c>
      <c r="M1020" s="3">
        <v>43919.507286388885</v>
      </c>
    </row>
    <row r="1021">
      <c r="A1021" s="1">
        <v>1019.0</v>
      </c>
      <c r="B1021" s="1" t="s">
        <v>1858</v>
      </c>
      <c r="C1021" s="1" t="s">
        <v>3169</v>
      </c>
      <c r="D1021" s="1" t="s">
        <v>818</v>
      </c>
      <c r="E1021" s="1" t="s">
        <v>3170</v>
      </c>
      <c r="F1021" s="1" t="s">
        <v>1861</v>
      </c>
      <c r="G1021" s="1" t="s">
        <v>17</v>
      </c>
      <c r="H1021" s="1">
        <v>45.0</v>
      </c>
      <c r="I1021" s="3">
        <v>44179.65625</v>
      </c>
      <c r="J1021" s="1">
        <v>3.57420851929952</v>
      </c>
      <c r="K1021" s="1" t="s">
        <v>18</v>
      </c>
      <c r="L1021" s="1" t="s">
        <v>1047</v>
      </c>
      <c r="M1021" s="3">
        <v>44179.68718716435</v>
      </c>
    </row>
    <row r="1022">
      <c r="A1022" s="1">
        <v>1020.0</v>
      </c>
      <c r="B1022" s="1" t="s">
        <v>303</v>
      </c>
      <c r="C1022" s="1" t="s">
        <v>3171</v>
      </c>
      <c r="D1022" s="1" t="s">
        <v>305</v>
      </c>
      <c r="E1022" s="1" t="s">
        <v>1839</v>
      </c>
      <c r="F1022" s="1" t="s">
        <v>307</v>
      </c>
      <c r="G1022" s="1" t="s">
        <v>17</v>
      </c>
      <c r="H1022" s="1">
        <v>45.0</v>
      </c>
      <c r="I1022" s="3">
        <v>43897.791666666664</v>
      </c>
      <c r="J1022" s="1">
        <v>1.6826541062329</v>
      </c>
      <c r="K1022" s="1" t="s">
        <v>24</v>
      </c>
      <c r="M1022" s="3">
        <v>43897.818746400466</v>
      </c>
    </row>
    <row r="1023">
      <c r="A1023" s="1">
        <v>1021.0</v>
      </c>
      <c r="B1023" s="1" t="s">
        <v>3172</v>
      </c>
      <c r="C1023" s="1" t="s">
        <v>3173</v>
      </c>
      <c r="D1023" s="1" t="s">
        <v>116</v>
      </c>
      <c r="E1023" s="1" t="s">
        <v>3174</v>
      </c>
      <c r="F1023" s="1" t="s">
        <v>3175</v>
      </c>
      <c r="G1023" s="1" t="s">
        <v>35</v>
      </c>
      <c r="H1023" s="1">
        <v>45.0</v>
      </c>
      <c r="I1023" s="3">
        <v>44196.291666666664</v>
      </c>
      <c r="J1023" s="1">
        <v>4.66154840063225</v>
      </c>
      <c r="K1023" s="1" t="s">
        <v>24</v>
      </c>
      <c r="L1023" s="1" t="s">
        <v>741</v>
      </c>
      <c r="M1023" s="3">
        <v>44196.33591140046</v>
      </c>
    </row>
    <row r="1024">
      <c r="A1024" s="1">
        <v>1022.0</v>
      </c>
      <c r="B1024" s="1" t="s">
        <v>229</v>
      </c>
      <c r="C1024" s="1" t="s">
        <v>3176</v>
      </c>
      <c r="D1024" s="1" t="s">
        <v>121</v>
      </c>
      <c r="E1024" s="1" t="s">
        <v>3177</v>
      </c>
      <c r="F1024" s="1" t="s">
        <v>232</v>
      </c>
      <c r="G1024" s="1" t="s">
        <v>35</v>
      </c>
      <c r="H1024" s="1">
        <v>45.0</v>
      </c>
      <c r="I1024" s="3">
        <v>43941.666666666664</v>
      </c>
      <c r="J1024" s="1">
        <v>2.4559602885543</v>
      </c>
      <c r="K1024" s="1" t="s">
        <v>24</v>
      </c>
      <c r="M1024" s="3">
        <v>43941.69112497685</v>
      </c>
    </row>
    <row r="1025">
      <c r="A1025" s="1">
        <v>1023.0</v>
      </c>
      <c r="B1025" s="1" t="s">
        <v>3178</v>
      </c>
      <c r="C1025" s="1" t="s">
        <v>3179</v>
      </c>
      <c r="D1025" s="1" t="s">
        <v>3180</v>
      </c>
      <c r="E1025" s="1" t="s">
        <v>3181</v>
      </c>
      <c r="F1025" s="1" t="s">
        <v>3182</v>
      </c>
      <c r="G1025" s="1" t="s">
        <v>89</v>
      </c>
      <c r="H1025" s="1">
        <v>45.0</v>
      </c>
      <c r="I1025" s="3">
        <v>44113.31527777778</v>
      </c>
      <c r="J1025" s="1">
        <v>1.52254249033966</v>
      </c>
      <c r="K1025" s="1" t="s">
        <v>18</v>
      </c>
      <c r="M1025" s="3">
        <v>44113.343999641205</v>
      </c>
    </row>
    <row r="1026">
      <c r="A1026" s="1">
        <v>1024.0</v>
      </c>
      <c r="B1026" s="1" t="s">
        <v>2953</v>
      </c>
      <c r="C1026" s="1" t="s">
        <v>3183</v>
      </c>
      <c r="D1026" s="1" t="s">
        <v>3184</v>
      </c>
      <c r="E1026" s="1" t="s">
        <v>3185</v>
      </c>
      <c r="F1026" s="1" t="s">
        <v>2956</v>
      </c>
      <c r="G1026" s="1" t="s">
        <v>89</v>
      </c>
      <c r="H1026" s="1">
        <v>45.0</v>
      </c>
      <c r="I1026" s="3">
        <v>43797.73138848379</v>
      </c>
      <c r="J1026" s="1">
        <v>2.77060599889821</v>
      </c>
      <c r="K1026" s="1" t="s">
        <v>24</v>
      </c>
      <c r="M1026" s="3">
        <v>43797.79067556713</v>
      </c>
    </row>
    <row r="1027">
      <c r="A1027" s="1">
        <v>1025.0</v>
      </c>
      <c r="B1027" s="1" t="s">
        <v>1012</v>
      </c>
      <c r="C1027" s="1" t="s">
        <v>3186</v>
      </c>
      <c r="D1027" s="1" t="s">
        <v>1014</v>
      </c>
      <c r="E1027" s="1" t="s">
        <v>2156</v>
      </c>
      <c r="F1027" s="1" t="s">
        <v>1016</v>
      </c>
      <c r="G1027" s="1" t="s">
        <v>17</v>
      </c>
      <c r="H1027" s="1">
        <v>45.0</v>
      </c>
      <c r="I1027" s="3">
        <v>43863.25</v>
      </c>
      <c r="J1027" s="1">
        <v>0.170736535929932</v>
      </c>
      <c r="K1027" s="1" t="s">
        <v>166</v>
      </c>
      <c r="M1027" s="3">
        <v>43863.55011334491</v>
      </c>
    </row>
    <row r="1028">
      <c r="A1028" s="1">
        <v>1026.0</v>
      </c>
      <c r="B1028" s="1" t="s">
        <v>84</v>
      </c>
      <c r="C1028" s="1" t="s">
        <v>3187</v>
      </c>
      <c r="D1028" s="1" t="s">
        <v>1255</v>
      </c>
      <c r="E1028" s="1" t="s">
        <v>3188</v>
      </c>
      <c r="F1028" s="1" t="s">
        <v>88</v>
      </c>
      <c r="G1028" s="1" t="s">
        <v>89</v>
      </c>
      <c r="H1028" s="1">
        <v>45.0</v>
      </c>
      <c r="I1028" s="3">
        <v>44103.302021944444</v>
      </c>
      <c r="J1028" s="1">
        <v>2.29976065438016</v>
      </c>
      <c r="K1028" s="1" t="s">
        <v>83</v>
      </c>
      <c r="M1028" s="3">
        <v>44103.305320300926</v>
      </c>
    </row>
    <row r="1029">
      <c r="A1029" s="1">
        <v>1027.0</v>
      </c>
      <c r="B1029" s="1" t="s">
        <v>603</v>
      </c>
      <c r="C1029" s="1" t="s">
        <v>3189</v>
      </c>
      <c r="D1029" s="1" t="s">
        <v>532</v>
      </c>
      <c r="E1029" s="1" t="s">
        <v>3190</v>
      </c>
      <c r="F1029" s="1" t="s">
        <v>606</v>
      </c>
      <c r="G1029" s="1" t="s">
        <v>89</v>
      </c>
      <c r="H1029" s="1">
        <v>45.0</v>
      </c>
      <c r="I1029" s="3">
        <v>44155.42222222222</v>
      </c>
      <c r="J1029" s="1">
        <v>0.0</v>
      </c>
      <c r="K1029" s="1" t="s">
        <v>24</v>
      </c>
      <c r="M1029" s="3">
        <v>44155.431102650466</v>
      </c>
    </row>
    <row r="1030">
      <c r="A1030" s="1">
        <v>1028.0</v>
      </c>
      <c r="B1030" s="1" t="s">
        <v>1323</v>
      </c>
      <c r="C1030" s="1" t="s">
        <v>3191</v>
      </c>
      <c r="D1030" s="1" t="s">
        <v>1325</v>
      </c>
      <c r="E1030" s="1" t="s">
        <v>3192</v>
      </c>
      <c r="F1030" s="1" t="s">
        <v>1327</v>
      </c>
      <c r="G1030" s="1" t="s">
        <v>17</v>
      </c>
      <c r="H1030" s="1">
        <v>45.0</v>
      </c>
      <c r="I1030" s="3">
        <v>44114.427083333336</v>
      </c>
      <c r="J1030" s="1">
        <v>0.949391479539114</v>
      </c>
      <c r="K1030" s="1" t="s">
        <v>46</v>
      </c>
      <c r="L1030" s="1" t="s">
        <v>602</v>
      </c>
      <c r="M1030" s="3">
        <v>44114.66872787037</v>
      </c>
    </row>
    <row r="1031">
      <c r="A1031" s="1">
        <v>1029.0</v>
      </c>
      <c r="B1031" s="1" t="s">
        <v>1017</v>
      </c>
      <c r="C1031" s="1" t="s">
        <v>3193</v>
      </c>
      <c r="D1031" s="1" t="s">
        <v>1019</v>
      </c>
      <c r="E1031" s="1" t="s">
        <v>1020</v>
      </c>
      <c r="F1031" s="1" t="s">
        <v>1021</v>
      </c>
      <c r="G1031" s="1" t="s">
        <v>17</v>
      </c>
      <c r="H1031" s="1">
        <v>45.0</v>
      </c>
      <c r="I1031" s="3">
        <v>44211.666666666664</v>
      </c>
      <c r="J1031" s="1">
        <v>2.17895206079236</v>
      </c>
      <c r="K1031" s="1" t="s">
        <v>24</v>
      </c>
      <c r="L1031" s="1" t="s">
        <v>1022</v>
      </c>
      <c r="M1031" s="3">
        <v>44211.658575775466</v>
      </c>
    </row>
    <row r="1032">
      <c r="A1032" s="1">
        <v>1030.0</v>
      </c>
      <c r="B1032" s="1" t="s">
        <v>119</v>
      </c>
      <c r="C1032" s="1" t="s">
        <v>3194</v>
      </c>
      <c r="D1032" s="1" t="s">
        <v>121</v>
      </c>
      <c r="E1032" s="1" t="s">
        <v>3195</v>
      </c>
      <c r="F1032" s="1" t="s">
        <v>123</v>
      </c>
      <c r="G1032" s="1" t="s">
        <v>39</v>
      </c>
      <c r="H1032" s="1">
        <v>45.0</v>
      </c>
      <c r="I1032" s="3">
        <v>44073.625</v>
      </c>
      <c r="J1032" s="1">
        <v>1.67686884015107</v>
      </c>
      <c r="K1032" s="1" t="s">
        <v>18</v>
      </c>
      <c r="M1032" s="3">
        <v>44073.64751792824</v>
      </c>
    </row>
    <row r="1033">
      <c r="A1033" s="1">
        <v>1031.0</v>
      </c>
      <c r="B1033" s="1" t="s">
        <v>3196</v>
      </c>
      <c r="C1033" s="1" t="s">
        <v>3197</v>
      </c>
      <c r="D1033" s="1" t="s">
        <v>3198</v>
      </c>
      <c r="E1033" s="1" t="s">
        <v>3199</v>
      </c>
      <c r="F1033" s="1" t="s">
        <v>3200</v>
      </c>
      <c r="G1033" s="1" t="s">
        <v>17</v>
      </c>
      <c r="H1033" s="1">
        <v>45.0</v>
      </c>
      <c r="I1033" s="3">
        <v>43897.25</v>
      </c>
      <c r="J1033" s="1">
        <v>0.814506495372057</v>
      </c>
      <c r="K1033" s="1" t="s">
        <v>2499</v>
      </c>
      <c r="M1033" s="3">
        <v>43897.61133212963</v>
      </c>
    </row>
    <row r="1034">
      <c r="A1034" s="1">
        <v>1032.0</v>
      </c>
      <c r="B1034" s="1" t="s">
        <v>1043</v>
      </c>
      <c r="C1034" s="1" t="s">
        <v>3201</v>
      </c>
      <c r="D1034" s="1" t="s">
        <v>818</v>
      </c>
      <c r="E1034" s="1" t="s">
        <v>3202</v>
      </c>
      <c r="F1034" s="1" t="s">
        <v>1046</v>
      </c>
      <c r="G1034" s="1" t="s">
        <v>39</v>
      </c>
      <c r="H1034" s="1">
        <v>45.0</v>
      </c>
      <c r="I1034" s="3">
        <v>44168.541666666664</v>
      </c>
      <c r="J1034" s="1">
        <v>1.35056677595294</v>
      </c>
      <c r="K1034" s="1" t="s">
        <v>18</v>
      </c>
      <c r="M1034" s="3">
        <v>44168.5738644213</v>
      </c>
    </row>
    <row r="1035">
      <c r="A1035" s="1">
        <v>1033.0</v>
      </c>
      <c r="B1035" s="1" t="s">
        <v>887</v>
      </c>
      <c r="C1035" s="1" t="s">
        <v>3203</v>
      </c>
      <c r="D1035" s="1" t="s">
        <v>99</v>
      </c>
      <c r="E1035" s="1" t="s">
        <v>3204</v>
      </c>
      <c r="F1035" s="1" t="s">
        <v>891</v>
      </c>
      <c r="G1035" s="1" t="s">
        <v>39</v>
      </c>
      <c r="H1035" s="1">
        <v>45.0</v>
      </c>
      <c r="I1035" s="3">
        <v>44086.375</v>
      </c>
      <c r="J1035" s="1">
        <v>1.30506587031417</v>
      </c>
      <c r="K1035" s="1" t="s">
        <v>24</v>
      </c>
      <c r="M1035" s="3">
        <v>44086.4061566088</v>
      </c>
    </row>
    <row r="1036">
      <c r="A1036" s="1">
        <v>1034.0</v>
      </c>
      <c r="B1036" s="1" t="s">
        <v>303</v>
      </c>
      <c r="C1036" s="1" t="s">
        <v>3205</v>
      </c>
      <c r="D1036" s="1" t="s">
        <v>305</v>
      </c>
      <c r="E1036" s="1" t="s">
        <v>3101</v>
      </c>
      <c r="F1036" s="1" t="s">
        <v>307</v>
      </c>
      <c r="G1036" s="1" t="s">
        <v>17</v>
      </c>
      <c r="H1036" s="1">
        <v>45.0</v>
      </c>
      <c r="I1036" s="3">
        <v>44046.229166666664</v>
      </c>
      <c r="J1036" s="1">
        <v>1.56534487932957</v>
      </c>
      <c r="K1036" s="1" t="s">
        <v>24</v>
      </c>
      <c r="M1036" s="3">
        <v>44046.26402375</v>
      </c>
    </row>
    <row r="1037">
      <c r="A1037" s="1">
        <v>1035.0</v>
      </c>
      <c r="B1037" s="1" t="s">
        <v>768</v>
      </c>
      <c r="C1037" s="1" t="s">
        <v>3206</v>
      </c>
      <c r="D1037" s="1" t="s">
        <v>3207</v>
      </c>
      <c r="E1037" s="1" t="s">
        <v>1664</v>
      </c>
      <c r="F1037" s="1" t="s">
        <v>772</v>
      </c>
      <c r="G1037" s="1" t="s">
        <v>35</v>
      </c>
      <c r="H1037" s="1">
        <v>45.0</v>
      </c>
      <c r="I1037" s="3">
        <v>44180.645833333336</v>
      </c>
      <c r="J1037" s="1">
        <v>1.8316838872782</v>
      </c>
      <c r="K1037" s="1" t="s">
        <v>166</v>
      </c>
      <c r="L1037" s="1" t="s">
        <v>318</v>
      </c>
      <c r="M1037" s="3">
        <v>44180.6680972338</v>
      </c>
    </row>
    <row r="1038">
      <c r="A1038" s="1">
        <v>1036.0</v>
      </c>
      <c r="B1038" s="1" t="s">
        <v>73</v>
      </c>
      <c r="C1038" s="1" t="s">
        <v>3208</v>
      </c>
      <c r="D1038" s="1" t="s">
        <v>1595</v>
      </c>
      <c r="E1038" s="1" t="s">
        <v>1596</v>
      </c>
      <c r="F1038" s="1" t="s">
        <v>77</v>
      </c>
      <c r="G1038" s="1" t="s">
        <v>35</v>
      </c>
      <c r="H1038" s="1">
        <v>45.0</v>
      </c>
      <c r="I1038" s="3">
        <v>43468.666666666664</v>
      </c>
      <c r="J1038" s="1">
        <v>0.931659788604903</v>
      </c>
      <c r="K1038" s="1" t="s">
        <v>24</v>
      </c>
      <c r="M1038" s="3">
        <v>43468.69075877315</v>
      </c>
    </row>
    <row r="1039">
      <c r="A1039" s="1">
        <v>1037.0</v>
      </c>
      <c r="B1039" s="1" t="s">
        <v>1498</v>
      </c>
      <c r="C1039" s="1" t="s">
        <v>3209</v>
      </c>
      <c r="D1039" s="1" t="s">
        <v>1500</v>
      </c>
      <c r="E1039" s="1" t="s">
        <v>3210</v>
      </c>
      <c r="F1039" s="1" t="s">
        <v>1502</v>
      </c>
      <c r="G1039" s="1" t="s">
        <v>39</v>
      </c>
      <c r="H1039" s="1">
        <v>45.0</v>
      </c>
      <c r="I1039" s="3">
        <v>43533.291666666664</v>
      </c>
      <c r="J1039" s="1">
        <v>0.28764988845919</v>
      </c>
      <c r="K1039" s="1" t="s">
        <v>24</v>
      </c>
      <c r="M1039" s="3">
        <v>43533.36372364583</v>
      </c>
    </row>
    <row r="1040">
      <c r="A1040" s="1">
        <v>1038.0</v>
      </c>
      <c r="B1040" s="1" t="s">
        <v>957</v>
      </c>
      <c r="C1040" s="1" t="s">
        <v>3211</v>
      </c>
      <c r="D1040" s="1" t="s">
        <v>198</v>
      </c>
      <c r="E1040" s="1" t="s">
        <v>2548</v>
      </c>
      <c r="F1040" s="1" t="s">
        <v>961</v>
      </c>
      <c r="G1040" s="1" t="s">
        <v>17</v>
      </c>
      <c r="H1040" s="1">
        <v>45.0</v>
      </c>
      <c r="I1040" s="3">
        <v>44138.666666666664</v>
      </c>
      <c r="J1040" s="1">
        <v>2.36280986780187</v>
      </c>
      <c r="K1040" s="1" t="s">
        <v>24</v>
      </c>
      <c r="M1040" s="3">
        <v>44138.66728767361</v>
      </c>
    </row>
    <row r="1041">
      <c r="A1041" s="1">
        <v>1039.0</v>
      </c>
      <c r="B1041" s="1" t="s">
        <v>1504</v>
      </c>
      <c r="C1041" s="1" t="s">
        <v>3212</v>
      </c>
      <c r="D1041" s="1" t="s">
        <v>1506</v>
      </c>
      <c r="E1041" s="1" t="s">
        <v>1507</v>
      </c>
      <c r="F1041" s="1" t="s">
        <v>1508</v>
      </c>
      <c r="G1041" s="1" t="s">
        <v>17</v>
      </c>
      <c r="H1041" s="1">
        <v>45.0</v>
      </c>
      <c r="I1041" s="3">
        <v>43986.270833333336</v>
      </c>
      <c r="J1041" s="1">
        <v>0.0</v>
      </c>
      <c r="K1041" s="1" t="s">
        <v>166</v>
      </c>
      <c r="L1041" s="1" t="s">
        <v>167</v>
      </c>
      <c r="M1041" s="3">
        <v>43986.34095212963</v>
      </c>
    </row>
    <row r="1042">
      <c r="A1042" s="1">
        <v>1040.0</v>
      </c>
      <c r="B1042" s="1" t="s">
        <v>957</v>
      </c>
      <c r="C1042" s="1" t="s">
        <v>3213</v>
      </c>
      <c r="D1042" s="1" t="s">
        <v>132</v>
      </c>
      <c r="E1042" s="1" t="s">
        <v>3214</v>
      </c>
      <c r="F1042" s="1" t="s">
        <v>961</v>
      </c>
      <c r="G1042" s="1" t="s">
        <v>17</v>
      </c>
      <c r="H1042" s="1">
        <v>45.0</v>
      </c>
      <c r="I1042" s="3">
        <v>44086.6875</v>
      </c>
      <c r="J1042" s="1">
        <v>1.28516929519247</v>
      </c>
      <c r="K1042" s="1" t="s">
        <v>24</v>
      </c>
      <c r="M1042" s="3">
        <v>44086.691470949074</v>
      </c>
    </row>
    <row r="1043">
      <c r="A1043" s="1">
        <v>1041.0</v>
      </c>
      <c r="B1043" s="1" t="s">
        <v>2963</v>
      </c>
      <c r="C1043" s="1" t="s">
        <v>3215</v>
      </c>
      <c r="D1043" s="1" t="s">
        <v>3216</v>
      </c>
      <c r="E1043" s="1" t="s">
        <v>3217</v>
      </c>
      <c r="F1043" s="1" t="s">
        <v>2967</v>
      </c>
      <c r="G1043" s="1" t="s">
        <v>17</v>
      </c>
      <c r="H1043" s="1">
        <v>45.0</v>
      </c>
      <c r="I1043" s="3">
        <v>44030.625</v>
      </c>
      <c r="J1043" s="1">
        <v>1.42012642304759</v>
      </c>
      <c r="K1043" s="1" t="s">
        <v>24</v>
      </c>
      <c r="L1043" s="1" t="s">
        <v>238</v>
      </c>
      <c r="M1043" s="3">
        <v>44030.65115133102</v>
      </c>
    </row>
    <row r="1044">
      <c r="A1044" s="1">
        <v>1042.0</v>
      </c>
      <c r="B1044" s="1" t="s">
        <v>3218</v>
      </c>
      <c r="C1044" s="1" t="s">
        <v>3219</v>
      </c>
      <c r="D1044" s="1" t="s">
        <v>3220</v>
      </c>
      <c r="E1044" s="1" t="s">
        <v>3221</v>
      </c>
      <c r="F1044" s="1" t="s">
        <v>3222</v>
      </c>
      <c r="G1044" s="1" t="s">
        <v>39</v>
      </c>
      <c r="H1044" s="1">
        <v>45.0</v>
      </c>
      <c r="I1044" s="3">
        <v>44056.708333333336</v>
      </c>
      <c r="J1044" s="1">
        <v>0.507531320703741</v>
      </c>
      <c r="K1044" s="1" t="s">
        <v>18</v>
      </c>
      <c r="L1044" s="1" t="s">
        <v>3223</v>
      </c>
      <c r="M1044" s="3">
        <v>44056.73372418981</v>
      </c>
    </row>
    <row r="1045">
      <c r="A1045" s="1">
        <v>1043.0</v>
      </c>
      <c r="B1045" s="1" t="s">
        <v>273</v>
      </c>
      <c r="C1045" s="1" t="s">
        <v>3224</v>
      </c>
      <c r="D1045" s="1" t="s">
        <v>207</v>
      </c>
      <c r="E1045" s="1" t="s">
        <v>3225</v>
      </c>
      <c r="F1045" s="1" t="s">
        <v>277</v>
      </c>
      <c r="G1045" s="1" t="s">
        <v>89</v>
      </c>
      <c r="H1045" s="1">
        <v>45.0</v>
      </c>
      <c r="I1045" s="3">
        <v>44039.74457847222</v>
      </c>
      <c r="J1045" s="1">
        <v>1.35068292600149</v>
      </c>
      <c r="K1045" s="1" t="s">
        <v>24</v>
      </c>
      <c r="M1045" s="3">
        <v>44039.75151898148</v>
      </c>
    </row>
    <row r="1046">
      <c r="A1046" s="1">
        <v>1044.0</v>
      </c>
      <c r="B1046" s="1" t="s">
        <v>792</v>
      </c>
      <c r="C1046" s="1" t="s">
        <v>3226</v>
      </c>
      <c r="D1046" s="1" t="s">
        <v>1214</v>
      </c>
      <c r="E1046" s="1" t="s">
        <v>3227</v>
      </c>
      <c r="F1046" s="1" t="s">
        <v>795</v>
      </c>
      <c r="G1046" s="1" t="s">
        <v>17</v>
      </c>
      <c r="H1046" s="1">
        <v>45.0</v>
      </c>
      <c r="I1046" s="3">
        <v>44181.625</v>
      </c>
      <c r="J1046" s="1">
        <v>2.98645608498241</v>
      </c>
      <c r="K1046" s="1" t="s">
        <v>18</v>
      </c>
      <c r="M1046" s="3">
        <v>44181.654324675925</v>
      </c>
    </row>
    <row r="1047">
      <c r="A1047" s="1">
        <v>1045.0</v>
      </c>
      <c r="B1047" s="1" t="s">
        <v>3228</v>
      </c>
      <c r="C1047" s="1" t="s">
        <v>3229</v>
      </c>
      <c r="D1047" s="1" t="s">
        <v>2316</v>
      </c>
      <c r="E1047" s="1" t="s">
        <v>3230</v>
      </c>
      <c r="F1047" s="1" t="s">
        <v>3231</v>
      </c>
      <c r="G1047" s="1" t="s">
        <v>39</v>
      </c>
      <c r="H1047" s="1">
        <v>45.0</v>
      </c>
      <c r="I1047" s="3">
        <v>44220.458333333336</v>
      </c>
      <c r="J1047" s="1">
        <v>2.86560926181009</v>
      </c>
      <c r="K1047" s="1" t="s">
        <v>46</v>
      </c>
      <c r="L1047" s="1" t="s">
        <v>3232</v>
      </c>
      <c r="M1047" s="3">
        <v>44220.488609409724</v>
      </c>
    </row>
    <row r="1048">
      <c r="A1048" s="1">
        <v>1046.0</v>
      </c>
      <c r="B1048" s="1" t="s">
        <v>267</v>
      </c>
      <c r="C1048" s="1" t="s">
        <v>3233</v>
      </c>
      <c r="D1048" s="1" t="s">
        <v>1301</v>
      </c>
      <c r="E1048" s="1" t="s">
        <v>3234</v>
      </c>
      <c r="F1048" s="1" t="s">
        <v>271</v>
      </c>
      <c r="G1048" s="1" t="s">
        <v>35</v>
      </c>
      <c r="H1048" s="1">
        <v>45.0</v>
      </c>
      <c r="I1048" s="3">
        <v>44174.708333333336</v>
      </c>
      <c r="J1048" s="1">
        <v>2.63463655035804</v>
      </c>
      <c r="K1048" s="1" t="s">
        <v>56</v>
      </c>
      <c r="M1048" s="3">
        <v>44174.72579693287</v>
      </c>
    </row>
    <row r="1049">
      <c r="A1049" s="1">
        <v>1047.0</v>
      </c>
      <c r="B1049" s="1" t="s">
        <v>239</v>
      </c>
      <c r="C1049" s="1" t="s">
        <v>3235</v>
      </c>
      <c r="D1049" s="1" t="s">
        <v>653</v>
      </c>
      <c r="E1049" s="1" t="s">
        <v>2074</v>
      </c>
      <c r="F1049" s="1" t="s">
        <v>243</v>
      </c>
      <c r="G1049" s="1" t="s">
        <v>17</v>
      </c>
      <c r="H1049" s="1">
        <v>45.0</v>
      </c>
      <c r="I1049" s="3">
        <v>44034.25</v>
      </c>
      <c r="J1049" s="1">
        <v>0.900550991851268</v>
      </c>
      <c r="K1049" s="1" t="s">
        <v>46</v>
      </c>
      <c r="M1049" s="3">
        <v>44034.29031130787</v>
      </c>
    </row>
    <row r="1050">
      <c r="A1050" s="1">
        <v>1048.0</v>
      </c>
      <c r="B1050" s="1" t="s">
        <v>3236</v>
      </c>
      <c r="C1050" s="1" t="s">
        <v>3237</v>
      </c>
      <c r="D1050" s="1" t="s">
        <v>3238</v>
      </c>
      <c r="E1050" s="1" t="s">
        <v>3239</v>
      </c>
      <c r="F1050" s="1" t="s">
        <v>3240</v>
      </c>
      <c r="G1050" s="1" t="s">
        <v>17</v>
      </c>
      <c r="H1050" s="1">
        <v>45.0</v>
      </c>
      <c r="I1050" s="3">
        <v>43881.6875</v>
      </c>
      <c r="J1050" s="1">
        <v>1.67366798032648</v>
      </c>
      <c r="K1050" s="1" t="s">
        <v>24</v>
      </c>
      <c r="M1050" s="3">
        <v>43881.71254335648</v>
      </c>
    </row>
    <row r="1051">
      <c r="A1051" s="1">
        <v>1049.0</v>
      </c>
      <c r="B1051" s="1" t="s">
        <v>385</v>
      </c>
      <c r="C1051" s="1" t="s">
        <v>3241</v>
      </c>
      <c r="D1051" s="1" t="s">
        <v>116</v>
      </c>
      <c r="E1051" s="1" t="s">
        <v>833</v>
      </c>
      <c r="F1051" s="1" t="s">
        <v>388</v>
      </c>
      <c r="G1051" s="1" t="s">
        <v>17</v>
      </c>
      <c r="H1051" s="1">
        <v>45.0</v>
      </c>
      <c r="I1051" s="3">
        <v>44041.25</v>
      </c>
      <c r="J1051" s="1">
        <v>0.0</v>
      </c>
      <c r="K1051" s="1" t="s">
        <v>24</v>
      </c>
      <c r="M1051" s="3">
        <v>44041.24861964121</v>
      </c>
    </row>
    <row r="1052">
      <c r="A1052" s="1">
        <v>1050.0</v>
      </c>
      <c r="B1052" s="1" t="s">
        <v>768</v>
      </c>
      <c r="C1052" s="1" t="s">
        <v>3242</v>
      </c>
      <c r="D1052" s="1" t="s">
        <v>770</v>
      </c>
      <c r="E1052" s="1" t="s">
        <v>3243</v>
      </c>
      <c r="F1052" s="1" t="s">
        <v>772</v>
      </c>
      <c r="G1052" s="1" t="s">
        <v>89</v>
      </c>
      <c r="H1052" s="1">
        <v>45.0</v>
      </c>
      <c r="I1052" s="3">
        <v>44128.375</v>
      </c>
      <c r="J1052" s="1">
        <v>2.26657372883374</v>
      </c>
      <c r="K1052" s="1" t="s">
        <v>166</v>
      </c>
      <c r="M1052" s="3">
        <v>44128.3595146875</v>
      </c>
    </row>
    <row r="1053">
      <c r="A1053" s="1">
        <v>1051.0</v>
      </c>
      <c r="B1053" s="1" t="s">
        <v>324</v>
      </c>
      <c r="C1053" s="1" t="s">
        <v>3244</v>
      </c>
      <c r="D1053" s="1" t="s">
        <v>326</v>
      </c>
      <c r="E1053" s="1" t="s">
        <v>673</v>
      </c>
      <c r="F1053" s="1" t="s">
        <v>328</v>
      </c>
      <c r="G1053" s="1" t="s">
        <v>17</v>
      </c>
      <c r="H1053" s="1">
        <v>45.0</v>
      </c>
      <c r="I1053" s="3">
        <v>44071.291666666664</v>
      </c>
      <c r="J1053" s="1">
        <v>0.0</v>
      </c>
      <c r="K1053" s="1" t="s">
        <v>24</v>
      </c>
      <c r="M1053" s="3">
        <v>44071.319760150465</v>
      </c>
    </row>
    <row r="1054">
      <c r="A1054" s="1">
        <v>1052.0</v>
      </c>
      <c r="B1054" s="1" t="s">
        <v>1031</v>
      </c>
      <c r="C1054" s="1" t="s">
        <v>3245</v>
      </c>
      <c r="D1054" s="1" t="s">
        <v>461</v>
      </c>
      <c r="E1054" s="1" t="s">
        <v>3246</v>
      </c>
      <c r="F1054" s="1" t="s">
        <v>1034</v>
      </c>
      <c r="G1054" s="1" t="s">
        <v>35</v>
      </c>
      <c r="H1054" s="1">
        <v>45.0</v>
      </c>
      <c r="I1054" s="3">
        <v>43567.333333333336</v>
      </c>
      <c r="J1054" s="1">
        <v>1.96470857897489</v>
      </c>
      <c r="K1054" s="1" t="s">
        <v>24</v>
      </c>
      <c r="M1054" s="3">
        <v>43567.40887943287</v>
      </c>
    </row>
    <row r="1055">
      <c r="A1055" s="1">
        <v>1053.0</v>
      </c>
      <c r="B1055" s="1" t="s">
        <v>777</v>
      </c>
      <c r="C1055" s="1" t="s">
        <v>3247</v>
      </c>
      <c r="D1055" s="1" t="s">
        <v>779</v>
      </c>
      <c r="E1055" s="1" t="s">
        <v>3248</v>
      </c>
      <c r="F1055" s="1" t="s">
        <v>781</v>
      </c>
      <c r="G1055" s="1" t="s">
        <v>35</v>
      </c>
      <c r="H1055" s="1">
        <v>45.0</v>
      </c>
      <c r="I1055" s="3">
        <v>44126.791666666664</v>
      </c>
      <c r="J1055" s="1">
        <v>2.2314519422554</v>
      </c>
      <c r="K1055" s="1" t="s">
        <v>18</v>
      </c>
      <c r="M1055" s="3">
        <v>44126.819766168985</v>
      </c>
    </row>
    <row r="1056">
      <c r="A1056" s="1">
        <v>1054.0</v>
      </c>
      <c r="B1056" s="1" t="s">
        <v>1085</v>
      </c>
      <c r="C1056" s="1" t="s">
        <v>3249</v>
      </c>
      <c r="D1056" s="1" t="s">
        <v>1087</v>
      </c>
      <c r="E1056" s="1" t="s">
        <v>1088</v>
      </c>
      <c r="F1056" s="1" t="s">
        <v>1089</v>
      </c>
      <c r="G1056" s="1" t="s">
        <v>17</v>
      </c>
      <c r="H1056" s="1">
        <v>45.0</v>
      </c>
      <c r="I1056" s="3">
        <v>44208.916666666664</v>
      </c>
      <c r="J1056" s="1">
        <v>2.02705822598704</v>
      </c>
      <c r="K1056" s="1" t="s">
        <v>159</v>
      </c>
      <c r="L1056" s="1" t="s">
        <v>3250</v>
      </c>
      <c r="M1056" s="3">
        <v>44208.575859108794</v>
      </c>
    </row>
    <row r="1057">
      <c r="A1057" s="1">
        <v>1055.0</v>
      </c>
      <c r="B1057" s="1" t="s">
        <v>3251</v>
      </c>
      <c r="C1057" s="1" t="s">
        <v>3252</v>
      </c>
      <c r="D1057" s="1" t="s">
        <v>3253</v>
      </c>
      <c r="E1057" s="1" t="s">
        <v>3254</v>
      </c>
      <c r="F1057" s="1" t="s">
        <v>3255</v>
      </c>
      <c r="G1057" s="1" t="s">
        <v>35</v>
      </c>
      <c r="H1057" s="1">
        <v>45.0</v>
      </c>
      <c r="I1057" s="3">
        <v>43607.208333333336</v>
      </c>
      <c r="J1057" s="1">
        <v>3.37632289832997</v>
      </c>
      <c r="K1057" s="1" t="s">
        <v>24</v>
      </c>
      <c r="M1057" s="3">
        <v>43607.64942746528</v>
      </c>
    </row>
    <row r="1058">
      <c r="A1058" s="1">
        <v>1056.0</v>
      </c>
      <c r="B1058" s="1" t="s">
        <v>401</v>
      </c>
      <c r="C1058" s="1" t="s">
        <v>3256</v>
      </c>
      <c r="D1058" s="1" t="s">
        <v>148</v>
      </c>
      <c r="E1058" s="1" t="s">
        <v>3257</v>
      </c>
      <c r="F1058" s="1" t="s">
        <v>405</v>
      </c>
      <c r="G1058" s="1" t="s">
        <v>17</v>
      </c>
      <c r="H1058" s="1">
        <v>45.0</v>
      </c>
      <c r="I1058" s="3">
        <v>43843.333333333336</v>
      </c>
      <c r="J1058" s="1">
        <v>1.07138445065841</v>
      </c>
      <c r="K1058" s="1" t="s">
        <v>24</v>
      </c>
      <c r="M1058" s="3">
        <v>43843.365338842596</v>
      </c>
    </row>
    <row r="1059">
      <c r="A1059" s="1">
        <v>1057.0</v>
      </c>
      <c r="B1059" s="1" t="s">
        <v>465</v>
      </c>
      <c r="C1059" s="1" t="s">
        <v>3258</v>
      </c>
      <c r="D1059" s="1" t="s">
        <v>3259</v>
      </c>
      <c r="E1059" s="1" t="s">
        <v>3260</v>
      </c>
      <c r="F1059" s="1" t="s">
        <v>468</v>
      </c>
      <c r="G1059" s="1" t="s">
        <v>17</v>
      </c>
      <c r="H1059" s="1">
        <v>45.0</v>
      </c>
      <c r="I1059" s="3">
        <v>43895.25</v>
      </c>
      <c r="J1059" s="1">
        <v>2.10172406420768</v>
      </c>
      <c r="K1059" s="1" t="s">
        <v>24</v>
      </c>
      <c r="M1059" s="3">
        <v>43895.28237793982</v>
      </c>
    </row>
    <row r="1060">
      <c r="A1060" s="1">
        <v>1058.0</v>
      </c>
      <c r="B1060" s="1" t="s">
        <v>30</v>
      </c>
      <c r="C1060" s="1" t="s">
        <v>3261</v>
      </c>
      <c r="D1060" s="1" t="s">
        <v>32</v>
      </c>
      <c r="E1060" s="1" t="s">
        <v>3262</v>
      </c>
      <c r="F1060" s="1" t="s">
        <v>34</v>
      </c>
      <c r="G1060" s="1" t="s">
        <v>89</v>
      </c>
      <c r="H1060" s="1">
        <v>45.0</v>
      </c>
      <c r="I1060" s="3">
        <v>44150.72851015046</v>
      </c>
      <c r="J1060" s="1">
        <v>5.68479840621007</v>
      </c>
      <c r="K1060" s="1" t="s">
        <v>24</v>
      </c>
      <c r="M1060" s="3">
        <v>44150.75104736111</v>
      </c>
    </row>
    <row r="1061">
      <c r="A1061" s="1">
        <v>1059.0</v>
      </c>
      <c r="B1061" s="1" t="s">
        <v>1516</v>
      </c>
      <c r="C1061" s="1" t="s">
        <v>3263</v>
      </c>
      <c r="D1061" s="1" t="s">
        <v>3264</v>
      </c>
      <c r="E1061" s="1" t="s">
        <v>3265</v>
      </c>
      <c r="F1061" s="1" t="s">
        <v>1519</v>
      </c>
      <c r="G1061" s="1" t="s">
        <v>17</v>
      </c>
      <c r="H1061" s="1">
        <v>45.0</v>
      </c>
      <c r="I1061" s="3">
        <v>44090.625</v>
      </c>
      <c r="J1061" s="1">
        <v>2.46602473185173</v>
      </c>
      <c r="K1061" s="1" t="s">
        <v>689</v>
      </c>
      <c r="M1061" s="3">
        <v>44090.64780615741</v>
      </c>
    </row>
    <row r="1062">
      <c r="A1062" s="1">
        <v>1060.0</v>
      </c>
      <c r="B1062" s="1" t="s">
        <v>853</v>
      </c>
      <c r="C1062" s="1" t="s">
        <v>3266</v>
      </c>
      <c r="D1062" s="1" t="s">
        <v>1806</v>
      </c>
      <c r="E1062" s="1" t="s">
        <v>3267</v>
      </c>
      <c r="F1062" s="1" t="s">
        <v>856</v>
      </c>
      <c r="G1062" s="1" t="s">
        <v>17</v>
      </c>
      <c r="H1062" s="1">
        <v>45.0</v>
      </c>
      <c r="I1062" s="3">
        <v>44119.541666666664</v>
      </c>
      <c r="J1062" s="1">
        <v>0.609255855301593</v>
      </c>
      <c r="K1062" s="1" t="s">
        <v>18</v>
      </c>
      <c r="M1062" s="3">
        <v>44119.58826664352</v>
      </c>
    </row>
    <row r="1063">
      <c r="A1063" s="1">
        <v>1061.0</v>
      </c>
      <c r="B1063" s="1" t="s">
        <v>3268</v>
      </c>
      <c r="C1063" s="1" t="s">
        <v>3269</v>
      </c>
      <c r="D1063" s="1" t="s">
        <v>3270</v>
      </c>
      <c r="E1063" s="1" t="s">
        <v>3271</v>
      </c>
      <c r="F1063" s="1" t="s">
        <v>3272</v>
      </c>
      <c r="G1063" s="1" t="s">
        <v>89</v>
      </c>
      <c r="H1063" s="1">
        <v>45.0</v>
      </c>
      <c r="I1063" s="3">
        <v>43835.697563043985</v>
      </c>
      <c r="J1063" s="1">
        <v>0.776304118595505</v>
      </c>
      <c r="K1063" s="1" t="s">
        <v>62</v>
      </c>
      <c r="M1063" s="3">
        <v>43835.71964767361</v>
      </c>
    </row>
    <row r="1064">
      <c r="A1064" s="1">
        <v>1062.0</v>
      </c>
      <c r="B1064" s="1" t="s">
        <v>1699</v>
      </c>
      <c r="C1064" s="1" t="s">
        <v>3273</v>
      </c>
      <c r="D1064" s="1" t="s">
        <v>701</v>
      </c>
      <c r="E1064" s="1" t="s">
        <v>1701</v>
      </c>
      <c r="F1064" s="1" t="s">
        <v>1702</v>
      </c>
      <c r="G1064" s="1" t="s">
        <v>35</v>
      </c>
      <c r="H1064" s="1">
        <v>45.0</v>
      </c>
      <c r="I1064" s="3">
        <v>44210.270833333336</v>
      </c>
      <c r="J1064" s="1">
        <v>2.71110542876448</v>
      </c>
      <c r="K1064" s="1" t="s">
        <v>24</v>
      </c>
      <c r="L1064" s="1" t="s">
        <v>1006</v>
      </c>
      <c r="M1064" s="3">
        <v>44210.39568418982</v>
      </c>
    </row>
    <row r="1065">
      <c r="A1065" s="1">
        <v>1063.0</v>
      </c>
      <c r="B1065" s="1" t="s">
        <v>2744</v>
      </c>
      <c r="C1065" s="1" t="s">
        <v>3274</v>
      </c>
      <c r="D1065" s="1" t="s">
        <v>1332</v>
      </c>
      <c r="E1065" s="1" t="s">
        <v>3275</v>
      </c>
      <c r="F1065" s="1" t="s">
        <v>2748</v>
      </c>
      <c r="G1065" s="1" t="s">
        <v>89</v>
      </c>
      <c r="H1065" s="1">
        <v>45.0</v>
      </c>
      <c r="I1065" s="3">
        <v>43819.44040251157</v>
      </c>
      <c r="J1065" s="1">
        <v>2.23379313486844</v>
      </c>
      <c r="K1065" s="1" t="s">
        <v>24</v>
      </c>
      <c r="M1065" s="3">
        <v>43819.48396881945</v>
      </c>
    </row>
    <row r="1066">
      <c r="A1066" s="1">
        <v>1064.0</v>
      </c>
      <c r="B1066" s="1" t="s">
        <v>1065</v>
      </c>
      <c r="C1066" s="1" t="s">
        <v>3276</v>
      </c>
      <c r="D1066" s="1" t="s">
        <v>1067</v>
      </c>
      <c r="E1066" s="1" t="s">
        <v>3277</v>
      </c>
      <c r="F1066" s="1" t="s">
        <v>1069</v>
      </c>
      <c r="G1066" s="1" t="s">
        <v>17</v>
      </c>
      <c r="H1066" s="1">
        <v>45.0</v>
      </c>
      <c r="I1066" s="3">
        <v>44204.229166666664</v>
      </c>
      <c r="J1066" s="1">
        <v>2.41380674949024</v>
      </c>
      <c r="K1066" s="1" t="s">
        <v>24</v>
      </c>
      <c r="L1066" s="1" t="s">
        <v>188</v>
      </c>
      <c r="M1066" s="3">
        <v>44204.26065460648</v>
      </c>
    </row>
    <row r="1067">
      <c r="A1067" s="1">
        <v>1065.0</v>
      </c>
      <c r="B1067" s="1" t="s">
        <v>501</v>
      </c>
      <c r="C1067" s="1" t="s">
        <v>3278</v>
      </c>
      <c r="D1067" s="1" t="s">
        <v>503</v>
      </c>
      <c r="E1067" s="1" t="s">
        <v>3279</v>
      </c>
      <c r="F1067" s="1" t="s">
        <v>505</v>
      </c>
      <c r="G1067" s="1" t="s">
        <v>17</v>
      </c>
      <c r="H1067" s="1">
        <v>45.0</v>
      </c>
      <c r="I1067" s="3">
        <v>43821.708333333336</v>
      </c>
      <c r="J1067" s="1">
        <v>0.0</v>
      </c>
      <c r="K1067" s="1" t="s">
        <v>18</v>
      </c>
      <c r="M1067" s="3">
        <v>43821.69042770833</v>
      </c>
    </row>
    <row r="1068">
      <c r="A1068" s="1">
        <v>1066.0</v>
      </c>
      <c r="B1068" s="1" t="s">
        <v>1336</v>
      </c>
      <c r="C1068" s="1" t="s">
        <v>3280</v>
      </c>
      <c r="D1068" s="1" t="s">
        <v>3281</v>
      </c>
      <c r="E1068" s="1" t="s">
        <v>3282</v>
      </c>
      <c r="F1068" s="1" t="s">
        <v>1340</v>
      </c>
      <c r="G1068" s="1" t="s">
        <v>17</v>
      </c>
      <c r="H1068" s="1">
        <v>45.0</v>
      </c>
      <c r="I1068" s="3">
        <v>43753.75</v>
      </c>
      <c r="J1068" s="1">
        <v>2.77142892112733</v>
      </c>
      <c r="K1068" s="1" t="s">
        <v>62</v>
      </c>
      <c r="M1068" s="3">
        <v>43753.78343484954</v>
      </c>
    </row>
    <row r="1069">
      <c r="A1069" s="1">
        <v>1067.0</v>
      </c>
      <c r="B1069" s="1" t="s">
        <v>196</v>
      </c>
      <c r="C1069" s="1" t="s">
        <v>3283</v>
      </c>
      <c r="D1069" s="1" t="s">
        <v>198</v>
      </c>
      <c r="E1069" s="1" t="s">
        <v>3284</v>
      </c>
      <c r="F1069" s="1" t="s">
        <v>200</v>
      </c>
      <c r="G1069" s="1" t="s">
        <v>17</v>
      </c>
      <c r="H1069" s="1">
        <v>45.0</v>
      </c>
      <c r="I1069" s="3">
        <v>44253.25</v>
      </c>
      <c r="J1069" s="1">
        <v>2.86404103826167</v>
      </c>
      <c r="K1069" s="1" t="s">
        <v>24</v>
      </c>
      <c r="M1069" s="3">
        <v>44253.30357001157</v>
      </c>
    </row>
    <row r="1070">
      <c r="A1070" s="1">
        <v>1068.0</v>
      </c>
      <c r="B1070" s="1" t="s">
        <v>957</v>
      </c>
      <c r="C1070" s="1" t="s">
        <v>3285</v>
      </c>
      <c r="D1070" s="1" t="s">
        <v>1418</v>
      </c>
      <c r="E1070" s="1" t="s">
        <v>3286</v>
      </c>
      <c r="F1070" s="1" t="s">
        <v>961</v>
      </c>
      <c r="G1070" s="1" t="s">
        <v>17</v>
      </c>
      <c r="H1070" s="1">
        <v>45.0</v>
      </c>
      <c r="I1070" s="3">
        <v>43804.625</v>
      </c>
      <c r="J1070" s="1">
        <v>0.0</v>
      </c>
      <c r="K1070" s="1" t="s">
        <v>24</v>
      </c>
      <c r="M1070" s="3">
        <v>43804.70456034722</v>
      </c>
    </row>
    <row r="1071">
      <c r="A1071" s="1">
        <v>1069.0</v>
      </c>
      <c r="B1071" s="1" t="s">
        <v>1529</v>
      </c>
      <c r="C1071" s="1" t="s">
        <v>3287</v>
      </c>
      <c r="D1071" s="1" t="s">
        <v>1531</v>
      </c>
      <c r="E1071" s="1" t="s">
        <v>3288</v>
      </c>
      <c r="F1071" s="1" t="s">
        <v>1533</v>
      </c>
      <c r="G1071" s="1" t="s">
        <v>39</v>
      </c>
      <c r="H1071" s="1">
        <v>45.0</v>
      </c>
      <c r="I1071" s="3">
        <v>43565.583333333336</v>
      </c>
      <c r="J1071" s="1">
        <v>1.05442533064385</v>
      </c>
      <c r="K1071" s="1" t="s">
        <v>18</v>
      </c>
      <c r="M1071" s="3">
        <v>43565.64135799769</v>
      </c>
    </row>
    <row r="1072">
      <c r="A1072" s="1">
        <v>1070.0</v>
      </c>
      <c r="B1072" s="1" t="s">
        <v>1920</v>
      </c>
      <c r="C1072" s="1" t="s">
        <v>3289</v>
      </c>
      <c r="D1072" s="1" t="s">
        <v>207</v>
      </c>
      <c r="E1072" s="1" t="s">
        <v>3290</v>
      </c>
      <c r="F1072" s="1" t="s">
        <v>1923</v>
      </c>
      <c r="G1072" s="1" t="s">
        <v>39</v>
      </c>
      <c r="H1072" s="1">
        <v>45.0</v>
      </c>
      <c r="I1072" s="3">
        <v>44016.75</v>
      </c>
      <c r="J1072" s="1">
        <v>1.65274513808501</v>
      </c>
      <c r="K1072" s="1" t="s">
        <v>218</v>
      </c>
      <c r="M1072" s="3">
        <v>44016.78305863426</v>
      </c>
    </row>
    <row r="1073">
      <c r="A1073" s="1">
        <v>1071.0</v>
      </c>
      <c r="B1073" s="1" t="s">
        <v>229</v>
      </c>
      <c r="C1073" s="1" t="s">
        <v>3291</v>
      </c>
      <c r="D1073" s="1" t="s">
        <v>1071</v>
      </c>
      <c r="E1073" s="1" t="s">
        <v>3292</v>
      </c>
      <c r="F1073" s="1" t="s">
        <v>232</v>
      </c>
      <c r="G1073" s="1" t="s">
        <v>35</v>
      </c>
      <c r="H1073" s="1">
        <v>45.0</v>
      </c>
      <c r="I1073" s="3">
        <v>44001.625</v>
      </c>
      <c r="J1073" s="1">
        <v>1.3187682824969</v>
      </c>
      <c r="K1073" s="1" t="s">
        <v>24</v>
      </c>
      <c r="M1073" s="3">
        <v>44001.63300996528</v>
      </c>
    </row>
    <row r="1074">
      <c r="A1074" s="1">
        <v>1072.0</v>
      </c>
      <c r="B1074" s="1" t="s">
        <v>293</v>
      </c>
      <c r="C1074" s="1" t="s">
        <v>3293</v>
      </c>
      <c r="D1074" s="1" t="s">
        <v>1186</v>
      </c>
      <c r="E1074" s="1" t="s">
        <v>3294</v>
      </c>
      <c r="F1074" s="1" t="s">
        <v>297</v>
      </c>
      <c r="G1074" s="1" t="s">
        <v>17</v>
      </c>
      <c r="H1074" s="1">
        <v>45.0</v>
      </c>
      <c r="I1074" s="3">
        <v>44180.708333333336</v>
      </c>
      <c r="J1074" s="1">
        <v>0.79520280435031</v>
      </c>
      <c r="K1074" s="1" t="s">
        <v>62</v>
      </c>
      <c r="L1074" s="1" t="s">
        <v>1188</v>
      </c>
      <c r="M1074" s="3">
        <v>44180.723550243056</v>
      </c>
    </row>
    <row r="1075">
      <c r="A1075" s="1">
        <v>1073.0</v>
      </c>
      <c r="B1075" s="1" t="s">
        <v>3295</v>
      </c>
      <c r="C1075" s="1" t="s">
        <v>3296</v>
      </c>
      <c r="D1075" s="1" t="s">
        <v>2504</v>
      </c>
      <c r="E1075" s="1" t="s">
        <v>3297</v>
      </c>
      <c r="F1075" s="1" t="s">
        <v>3298</v>
      </c>
      <c r="G1075" s="1" t="s">
        <v>39</v>
      </c>
      <c r="H1075" s="1">
        <v>45.0</v>
      </c>
      <c r="I1075" s="3">
        <v>44106.666666666664</v>
      </c>
      <c r="J1075" s="1">
        <v>2.64144540838976</v>
      </c>
      <c r="K1075" s="1" t="s">
        <v>24</v>
      </c>
      <c r="L1075" s="1" t="s">
        <v>747</v>
      </c>
      <c r="M1075" s="3">
        <v>44106.69437759259</v>
      </c>
    </row>
    <row r="1076">
      <c r="A1076" s="1">
        <v>1074.0</v>
      </c>
      <c r="B1076" s="1" t="s">
        <v>1090</v>
      </c>
      <c r="C1076" s="1" t="s">
        <v>3299</v>
      </c>
      <c r="D1076" s="1" t="s">
        <v>1558</v>
      </c>
      <c r="E1076" s="1" t="s">
        <v>3300</v>
      </c>
      <c r="F1076" s="1" t="s">
        <v>1094</v>
      </c>
      <c r="G1076" s="1" t="s">
        <v>17</v>
      </c>
      <c r="H1076" s="1">
        <v>45.0</v>
      </c>
      <c r="I1076" s="3">
        <v>44164.3125</v>
      </c>
      <c r="J1076" s="1">
        <v>2.10831881005928</v>
      </c>
      <c r="K1076" s="1" t="s">
        <v>166</v>
      </c>
      <c r="M1076" s="3">
        <v>44164.33712429398</v>
      </c>
    </row>
    <row r="1077">
      <c r="A1077" s="1">
        <v>1075.0</v>
      </c>
      <c r="B1077" s="1" t="s">
        <v>957</v>
      </c>
      <c r="C1077" s="1" t="s">
        <v>3301</v>
      </c>
      <c r="D1077" s="1" t="s">
        <v>321</v>
      </c>
      <c r="E1077" s="1" t="s">
        <v>3214</v>
      </c>
      <c r="F1077" s="1" t="s">
        <v>961</v>
      </c>
      <c r="G1077" s="1" t="s">
        <v>17</v>
      </c>
      <c r="H1077" s="1">
        <v>45.0</v>
      </c>
      <c r="I1077" s="3">
        <v>44100.68819444445</v>
      </c>
      <c r="J1077" s="1">
        <v>1.18791831708783</v>
      </c>
      <c r="K1077" s="1" t="s">
        <v>24</v>
      </c>
      <c r="M1077" s="3">
        <v>44100.72970542824</v>
      </c>
    </row>
    <row r="1078">
      <c r="A1078" s="1">
        <v>1076.0</v>
      </c>
      <c r="B1078" s="1" t="s">
        <v>12</v>
      </c>
      <c r="C1078" s="1" t="s">
        <v>3302</v>
      </c>
      <c r="D1078" s="1" t="s">
        <v>1813</v>
      </c>
      <c r="E1078" s="1" t="s">
        <v>1814</v>
      </c>
      <c r="F1078" s="1" t="s">
        <v>16</v>
      </c>
      <c r="G1078" s="1" t="s">
        <v>35</v>
      </c>
      <c r="H1078" s="1">
        <v>45.0</v>
      </c>
      <c r="I1078" s="3">
        <v>44209.583333333336</v>
      </c>
      <c r="J1078" s="1">
        <v>1.45704699503315</v>
      </c>
      <c r="K1078" s="1" t="s">
        <v>18</v>
      </c>
      <c r="M1078" s="3">
        <v>44209.61272197917</v>
      </c>
    </row>
    <row r="1079">
      <c r="A1079" s="1">
        <v>1077.0</v>
      </c>
      <c r="B1079" s="1" t="s">
        <v>3303</v>
      </c>
      <c r="C1079" s="1" t="s">
        <v>3304</v>
      </c>
      <c r="D1079" s="1" t="s">
        <v>818</v>
      </c>
      <c r="E1079" s="1" t="s">
        <v>3305</v>
      </c>
      <c r="F1079" s="1" t="s">
        <v>3306</v>
      </c>
      <c r="G1079" s="1" t="s">
        <v>89</v>
      </c>
      <c r="H1079" s="1">
        <v>45.0</v>
      </c>
      <c r="I1079" s="3">
        <v>44166.520833333336</v>
      </c>
      <c r="J1079" s="1">
        <v>2.3549883627857</v>
      </c>
      <c r="K1079" s="1" t="s">
        <v>62</v>
      </c>
      <c r="M1079" s="3">
        <v>44166.563832395834</v>
      </c>
    </row>
    <row r="1080">
      <c r="A1080" s="1">
        <v>1078.0</v>
      </c>
      <c r="B1080" s="1" t="s">
        <v>319</v>
      </c>
      <c r="C1080" s="1" t="s">
        <v>3307</v>
      </c>
      <c r="D1080" s="1" t="s">
        <v>560</v>
      </c>
      <c r="E1080" s="1" t="s">
        <v>3308</v>
      </c>
      <c r="F1080" s="1" t="s">
        <v>323</v>
      </c>
      <c r="G1080" s="1" t="s">
        <v>17</v>
      </c>
      <c r="H1080" s="1">
        <v>45.0</v>
      </c>
      <c r="I1080" s="3">
        <v>43726.291666666664</v>
      </c>
      <c r="J1080" s="1">
        <v>2.39157359405712</v>
      </c>
      <c r="K1080" s="1" t="s">
        <v>24</v>
      </c>
      <c r="M1080" s="3">
        <v>43726.31772085648</v>
      </c>
    </row>
    <row r="1081">
      <c r="A1081" s="1">
        <v>1079.0</v>
      </c>
      <c r="B1081" s="1" t="s">
        <v>389</v>
      </c>
      <c r="C1081" s="1" t="s">
        <v>3309</v>
      </c>
      <c r="D1081" s="1" t="s">
        <v>818</v>
      </c>
      <c r="E1081" s="1" t="s">
        <v>3063</v>
      </c>
      <c r="F1081" s="1" t="s">
        <v>393</v>
      </c>
      <c r="G1081" s="1" t="s">
        <v>17</v>
      </c>
      <c r="H1081" s="1">
        <v>45.0</v>
      </c>
      <c r="I1081" s="3">
        <v>44203.291666666664</v>
      </c>
      <c r="J1081" s="1">
        <v>0.86655677728052</v>
      </c>
      <c r="K1081" s="1" t="s">
        <v>18</v>
      </c>
      <c r="M1081" s="3">
        <v>44203.38494232639</v>
      </c>
    </row>
    <row r="1082">
      <c r="A1082" s="1">
        <v>1080.0</v>
      </c>
      <c r="B1082" s="1" t="s">
        <v>1431</v>
      </c>
      <c r="C1082" s="1" t="s">
        <v>3310</v>
      </c>
      <c r="D1082" s="1" t="s">
        <v>1179</v>
      </c>
      <c r="E1082" s="1" t="s">
        <v>3311</v>
      </c>
      <c r="F1082" s="1" t="s">
        <v>1434</v>
      </c>
      <c r="G1082" s="1" t="s">
        <v>39</v>
      </c>
      <c r="H1082" s="1">
        <v>45.0</v>
      </c>
      <c r="I1082" s="3">
        <v>43920.5</v>
      </c>
      <c r="J1082" s="1">
        <v>1.04155736762499</v>
      </c>
      <c r="K1082" s="1" t="s">
        <v>46</v>
      </c>
      <c r="M1082" s="3">
        <v>43920.517204351854</v>
      </c>
    </row>
    <row r="1083">
      <c r="A1083" s="1">
        <v>1081.0</v>
      </c>
      <c r="B1083" s="1" t="s">
        <v>1651</v>
      </c>
      <c r="C1083" s="1" t="s">
        <v>3312</v>
      </c>
      <c r="D1083" s="1" t="s">
        <v>1204</v>
      </c>
      <c r="E1083" s="1" t="s">
        <v>3313</v>
      </c>
      <c r="F1083" s="1" t="s">
        <v>1655</v>
      </c>
      <c r="G1083" s="1" t="s">
        <v>39</v>
      </c>
      <c r="H1083" s="1">
        <v>45.0</v>
      </c>
      <c r="I1083" s="3">
        <v>43721.666666666664</v>
      </c>
      <c r="J1083" s="1">
        <v>2.79293765770161</v>
      </c>
      <c r="K1083" s="1" t="s">
        <v>24</v>
      </c>
      <c r="M1083" s="3">
        <v>43722.66556716435</v>
      </c>
    </row>
    <row r="1084">
      <c r="A1084" s="1">
        <v>1082.0</v>
      </c>
      <c r="B1084" s="1" t="s">
        <v>161</v>
      </c>
      <c r="C1084" s="1" t="s">
        <v>3314</v>
      </c>
      <c r="D1084" s="1" t="s">
        <v>163</v>
      </c>
      <c r="E1084" s="1" t="s">
        <v>164</v>
      </c>
      <c r="F1084" s="1" t="s">
        <v>165</v>
      </c>
      <c r="G1084" s="1" t="s">
        <v>35</v>
      </c>
      <c r="H1084" s="1">
        <v>45.0</v>
      </c>
      <c r="I1084" s="3">
        <v>44148.197916666664</v>
      </c>
      <c r="J1084" s="1">
        <v>4.32714756740324</v>
      </c>
      <c r="K1084" s="1" t="s">
        <v>166</v>
      </c>
      <c r="L1084" s="1" t="s">
        <v>167</v>
      </c>
      <c r="M1084" s="3">
        <v>44148.23527921296</v>
      </c>
    </row>
    <row r="1085">
      <c r="A1085" s="1">
        <v>1083.0</v>
      </c>
      <c r="B1085" s="1" t="s">
        <v>229</v>
      </c>
      <c r="C1085" s="1" t="s">
        <v>3315</v>
      </c>
      <c r="D1085" s="1" t="s">
        <v>2754</v>
      </c>
      <c r="E1085" s="1" t="s">
        <v>3316</v>
      </c>
      <c r="F1085" s="1" t="s">
        <v>232</v>
      </c>
      <c r="G1085" s="1" t="s">
        <v>35</v>
      </c>
      <c r="H1085" s="1">
        <v>45.0</v>
      </c>
      <c r="I1085" s="3">
        <v>43486.166666666664</v>
      </c>
      <c r="J1085" s="1">
        <v>2.44693328420774</v>
      </c>
      <c r="K1085" s="1" t="s">
        <v>24</v>
      </c>
      <c r="M1085" s="3">
        <v>43486.19504849537</v>
      </c>
    </row>
    <row r="1086">
      <c r="A1086" s="1">
        <v>1084.0</v>
      </c>
      <c r="B1086" s="1" t="s">
        <v>1872</v>
      </c>
      <c r="C1086" s="1" t="s">
        <v>3317</v>
      </c>
      <c r="D1086" s="1" t="s">
        <v>3318</v>
      </c>
      <c r="E1086" s="1" t="s">
        <v>3319</v>
      </c>
      <c r="F1086" s="1" t="s">
        <v>1876</v>
      </c>
      <c r="G1086" s="1" t="s">
        <v>39</v>
      </c>
      <c r="H1086" s="1">
        <v>45.0</v>
      </c>
      <c r="I1086" s="3">
        <v>44250.5</v>
      </c>
      <c r="J1086" s="1">
        <v>2.25432356420193</v>
      </c>
      <c r="K1086" s="1" t="s">
        <v>24</v>
      </c>
      <c r="L1086" s="1" t="s">
        <v>406</v>
      </c>
      <c r="M1086" s="3">
        <v>44250.53905195602</v>
      </c>
    </row>
    <row r="1087">
      <c r="A1087" s="1">
        <v>1085.0</v>
      </c>
      <c r="B1087" s="1" t="s">
        <v>345</v>
      </c>
      <c r="C1087" s="1" t="s">
        <v>3320</v>
      </c>
      <c r="D1087" s="1" t="s">
        <v>116</v>
      </c>
      <c r="E1087" s="1" t="s">
        <v>3321</v>
      </c>
      <c r="F1087" s="1" t="s">
        <v>349</v>
      </c>
      <c r="G1087" s="1" t="s">
        <v>17</v>
      </c>
      <c r="H1087" s="1">
        <v>45.0</v>
      </c>
      <c r="I1087" s="3">
        <v>43887.645833333336</v>
      </c>
      <c r="J1087" s="1">
        <v>2.11256938876116</v>
      </c>
      <c r="K1087" s="1" t="s">
        <v>24</v>
      </c>
      <c r="M1087" s="3">
        <v>43887.67527907407</v>
      </c>
    </row>
    <row r="1088">
      <c r="A1088" s="1">
        <v>1086.0</v>
      </c>
      <c r="B1088" s="1" t="s">
        <v>3322</v>
      </c>
      <c r="C1088" s="1" t="s">
        <v>3323</v>
      </c>
      <c r="D1088" s="1" t="s">
        <v>818</v>
      </c>
      <c r="E1088" s="1" t="s">
        <v>3324</v>
      </c>
      <c r="F1088" s="1" t="s">
        <v>3325</v>
      </c>
      <c r="G1088" s="1" t="s">
        <v>89</v>
      </c>
      <c r="H1088" s="1">
        <v>45.0</v>
      </c>
      <c r="I1088" s="3">
        <v>44209.43238310185</v>
      </c>
      <c r="J1088" s="1">
        <v>3.00351622433801</v>
      </c>
      <c r="K1088" s="1" t="s">
        <v>83</v>
      </c>
      <c r="L1088" s="1" t="s">
        <v>3326</v>
      </c>
      <c r="M1088" s="3">
        <v>44209.43627118056</v>
      </c>
    </row>
    <row r="1089">
      <c r="A1089" s="1">
        <v>1087.0</v>
      </c>
      <c r="B1089" s="1" t="s">
        <v>2467</v>
      </c>
      <c r="C1089" s="1" t="s">
        <v>3327</v>
      </c>
      <c r="D1089" s="1" t="s">
        <v>1255</v>
      </c>
      <c r="E1089" s="1" t="s">
        <v>3328</v>
      </c>
      <c r="F1089" s="1" t="s">
        <v>2470</v>
      </c>
      <c r="G1089" s="1" t="s">
        <v>17</v>
      </c>
      <c r="H1089" s="1">
        <v>45.0</v>
      </c>
      <c r="I1089" s="3">
        <v>43828.583333333336</v>
      </c>
      <c r="J1089" s="1">
        <v>1.35216828858316</v>
      </c>
      <c r="K1089" s="1" t="s">
        <v>83</v>
      </c>
      <c r="M1089" s="3">
        <v>43828.60926243055</v>
      </c>
    </row>
    <row r="1090">
      <c r="A1090" s="1">
        <v>1088.0</v>
      </c>
      <c r="B1090" s="1" t="s">
        <v>340</v>
      </c>
      <c r="C1090" s="1" t="s">
        <v>3329</v>
      </c>
      <c r="D1090" s="1" t="s">
        <v>342</v>
      </c>
      <c r="E1090" s="1" t="s">
        <v>3330</v>
      </c>
      <c r="F1090" s="1" t="s">
        <v>344</v>
      </c>
      <c r="G1090" s="1" t="s">
        <v>17</v>
      </c>
      <c r="H1090" s="1">
        <v>45.0</v>
      </c>
      <c r="I1090" s="3">
        <v>44132.208333333336</v>
      </c>
      <c r="J1090" s="1">
        <v>0.814346549552567</v>
      </c>
      <c r="K1090" s="1" t="s">
        <v>83</v>
      </c>
      <c r="M1090" s="3">
        <v>44132.24076908565</v>
      </c>
    </row>
    <row r="1091">
      <c r="A1091" s="1">
        <v>1089.0</v>
      </c>
      <c r="B1091" s="1" t="s">
        <v>2645</v>
      </c>
      <c r="C1091" s="1" t="s">
        <v>3331</v>
      </c>
      <c r="D1091" s="1" t="s">
        <v>1096</v>
      </c>
      <c r="E1091" s="1" t="s">
        <v>3332</v>
      </c>
      <c r="F1091" s="1" t="s">
        <v>2649</v>
      </c>
      <c r="G1091" s="1" t="s">
        <v>17</v>
      </c>
      <c r="H1091" s="1">
        <v>45.0</v>
      </c>
      <c r="I1091" s="3">
        <v>43938.291666666664</v>
      </c>
      <c r="J1091" s="1">
        <v>0.803323200642847</v>
      </c>
      <c r="K1091" s="1" t="s">
        <v>18</v>
      </c>
      <c r="M1091" s="3">
        <v>43938.32754113426</v>
      </c>
    </row>
    <row r="1092">
      <c r="A1092" s="1">
        <v>1090.0</v>
      </c>
      <c r="B1092" s="1" t="s">
        <v>63</v>
      </c>
      <c r="C1092" s="1" t="s">
        <v>3333</v>
      </c>
      <c r="D1092" s="1" t="s">
        <v>65</v>
      </c>
      <c r="E1092" s="1" t="s">
        <v>3334</v>
      </c>
      <c r="F1092" s="1" t="s">
        <v>67</v>
      </c>
      <c r="G1092" s="1" t="s">
        <v>17</v>
      </c>
      <c r="H1092" s="1">
        <v>45.0</v>
      </c>
      <c r="I1092" s="3">
        <v>44130.229166666664</v>
      </c>
      <c r="J1092" s="1">
        <v>3.1671818920307</v>
      </c>
      <c r="K1092" s="1" t="s">
        <v>24</v>
      </c>
      <c r="M1092" s="3">
        <v>44130.32196035879</v>
      </c>
    </row>
    <row r="1093">
      <c r="A1093" s="1">
        <v>1091.0</v>
      </c>
      <c r="B1093" s="1" t="s">
        <v>288</v>
      </c>
      <c r="C1093" s="1" t="s">
        <v>3335</v>
      </c>
      <c r="D1093" s="1" t="s">
        <v>749</v>
      </c>
      <c r="E1093" s="1" t="s">
        <v>3336</v>
      </c>
      <c r="F1093" s="1" t="s">
        <v>292</v>
      </c>
      <c r="G1093" s="1" t="s">
        <v>17</v>
      </c>
      <c r="H1093" s="1">
        <v>45.0</v>
      </c>
      <c r="I1093" s="3">
        <v>43756.708333333336</v>
      </c>
      <c r="J1093" s="1">
        <v>2.13212115219768</v>
      </c>
      <c r="K1093" s="1" t="s">
        <v>24</v>
      </c>
      <c r="M1093" s="3">
        <v>43756.656606041666</v>
      </c>
    </row>
    <row r="1094">
      <c r="A1094" s="1">
        <v>1092.0</v>
      </c>
      <c r="B1094" s="1" t="s">
        <v>119</v>
      </c>
      <c r="C1094" s="1" t="s">
        <v>3337</v>
      </c>
      <c r="D1094" s="1" t="s">
        <v>1179</v>
      </c>
      <c r="E1094" s="1" t="s">
        <v>3338</v>
      </c>
      <c r="F1094" s="1" t="s">
        <v>123</v>
      </c>
      <c r="G1094" s="1" t="s">
        <v>39</v>
      </c>
      <c r="H1094" s="1">
        <v>45.0</v>
      </c>
      <c r="I1094" s="3">
        <v>43964.22986111111</v>
      </c>
      <c r="J1094" s="1">
        <v>1.39519286618571</v>
      </c>
      <c r="K1094" s="1" t="s">
        <v>18</v>
      </c>
      <c r="M1094" s="3">
        <v>43964.26218155093</v>
      </c>
    </row>
    <row r="1095">
      <c r="A1095" s="1">
        <v>1093.0</v>
      </c>
      <c r="B1095" s="1" t="s">
        <v>957</v>
      </c>
      <c r="C1095" s="1" t="s">
        <v>3339</v>
      </c>
      <c r="D1095" s="1" t="s">
        <v>116</v>
      </c>
      <c r="E1095" s="1" t="s">
        <v>3340</v>
      </c>
      <c r="F1095" s="1" t="s">
        <v>961</v>
      </c>
      <c r="G1095" s="1" t="s">
        <v>17</v>
      </c>
      <c r="H1095" s="1">
        <v>45.0</v>
      </c>
      <c r="I1095" s="3">
        <v>43876.645833333336</v>
      </c>
      <c r="J1095" s="1">
        <v>4.87027679947999</v>
      </c>
      <c r="K1095" s="1" t="s">
        <v>24</v>
      </c>
      <c r="M1095" s="3">
        <v>43876.688292673614</v>
      </c>
    </row>
    <row r="1096">
      <c r="A1096" s="1">
        <v>1094.0</v>
      </c>
      <c r="B1096" s="1" t="s">
        <v>3341</v>
      </c>
      <c r="C1096" s="1" t="s">
        <v>3342</v>
      </c>
      <c r="D1096" s="1" t="s">
        <v>59</v>
      </c>
      <c r="E1096" s="1" t="s">
        <v>3343</v>
      </c>
      <c r="F1096" s="1" t="s">
        <v>3344</v>
      </c>
      <c r="G1096" s="1" t="s">
        <v>17</v>
      </c>
      <c r="H1096" s="1">
        <v>45.0</v>
      </c>
      <c r="I1096" s="3">
        <v>43852.208333333336</v>
      </c>
      <c r="J1096" s="1">
        <v>0.150939800575891</v>
      </c>
      <c r="K1096" s="1" t="s">
        <v>62</v>
      </c>
      <c r="M1096" s="3">
        <v>43851.78239990741</v>
      </c>
    </row>
    <row r="1097">
      <c r="A1097" s="1">
        <v>1095.0</v>
      </c>
      <c r="B1097" s="1" t="s">
        <v>3345</v>
      </c>
      <c r="C1097" s="1" t="s">
        <v>3346</v>
      </c>
      <c r="D1097" s="1" t="s">
        <v>588</v>
      </c>
      <c r="E1097" s="1" t="s">
        <v>3347</v>
      </c>
      <c r="F1097" s="1" t="s">
        <v>3348</v>
      </c>
      <c r="G1097" s="1" t="s">
        <v>17</v>
      </c>
      <c r="H1097" s="1">
        <v>45.0</v>
      </c>
      <c r="I1097" s="3">
        <v>43822.333333333336</v>
      </c>
      <c r="J1097" s="1">
        <v>4.33587502956829</v>
      </c>
      <c r="K1097" s="1" t="s">
        <v>62</v>
      </c>
      <c r="M1097" s="3">
        <v>43822.394972152775</v>
      </c>
    </row>
    <row r="1098">
      <c r="A1098" s="1">
        <v>1096.0</v>
      </c>
      <c r="B1098" s="1" t="s">
        <v>2193</v>
      </c>
      <c r="C1098" s="1" t="s">
        <v>3349</v>
      </c>
      <c r="D1098" s="1" t="s">
        <v>3350</v>
      </c>
      <c r="E1098" s="1" t="s">
        <v>3351</v>
      </c>
      <c r="F1098" s="1" t="s">
        <v>2197</v>
      </c>
      <c r="G1098" s="1" t="s">
        <v>17</v>
      </c>
      <c r="H1098" s="1">
        <v>45.0</v>
      </c>
      <c r="I1098" s="3">
        <v>44149.375</v>
      </c>
      <c r="J1098" s="1">
        <v>0.674416720974244</v>
      </c>
      <c r="K1098" s="1" t="s">
        <v>46</v>
      </c>
      <c r="M1098" s="3">
        <v>44149.4020759375</v>
      </c>
    </row>
    <row r="1099">
      <c r="A1099" s="1">
        <v>1097.0</v>
      </c>
      <c r="B1099" s="1" t="s">
        <v>114</v>
      </c>
      <c r="C1099" s="1" t="s">
        <v>3352</v>
      </c>
      <c r="D1099" s="1" t="s">
        <v>116</v>
      </c>
      <c r="E1099" s="1" t="s">
        <v>1832</v>
      </c>
      <c r="F1099" s="1" t="s">
        <v>118</v>
      </c>
      <c r="G1099" s="1" t="s">
        <v>17</v>
      </c>
      <c r="H1099" s="1">
        <v>45.0</v>
      </c>
      <c r="I1099" s="3">
        <v>44072.75</v>
      </c>
      <c r="J1099" s="1">
        <v>5.76905816706004</v>
      </c>
      <c r="K1099" s="1" t="s">
        <v>24</v>
      </c>
      <c r="M1099" s="3">
        <v>44072.78312855324</v>
      </c>
    </row>
    <row r="1100">
      <c r="A1100" s="1">
        <v>1098.0</v>
      </c>
      <c r="B1100" s="1" t="s">
        <v>3353</v>
      </c>
      <c r="C1100" s="1" t="s">
        <v>3354</v>
      </c>
      <c r="D1100" s="1" t="s">
        <v>3355</v>
      </c>
      <c r="E1100" s="1" t="s">
        <v>3356</v>
      </c>
      <c r="F1100" s="1" t="s">
        <v>3357</v>
      </c>
      <c r="G1100" s="1" t="s">
        <v>35</v>
      </c>
      <c r="H1100" s="1">
        <v>45.0</v>
      </c>
      <c r="I1100" s="3">
        <v>44168.479166666664</v>
      </c>
      <c r="J1100" s="1">
        <v>1.33174630072223</v>
      </c>
      <c r="K1100" s="1" t="s">
        <v>56</v>
      </c>
      <c r="L1100" s="1" t="s">
        <v>1614</v>
      </c>
      <c r="M1100" s="3">
        <v>44168.51055957176</v>
      </c>
    </row>
    <row r="1101">
      <c r="A1101" s="1">
        <v>1099.0</v>
      </c>
      <c r="B1101" s="1" t="s">
        <v>1538</v>
      </c>
      <c r="C1101" s="1" t="s">
        <v>3358</v>
      </c>
      <c r="D1101" s="1" t="s">
        <v>1540</v>
      </c>
      <c r="E1101" s="1" t="s">
        <v>1541</v>
      </c>
      <c r="F1101" s="1" t="s">
        <v>1542</v>
      </c>
      <c r="G1101" s="1" t="s">
        <v>17</v>
      </c>
      <c r="H1101" s="1">
        <v>45.0</v>
      </c>
      <c r="I1101" s="3">
        <v>43903.1875</v>
      </c>
      <c r="J1101" s="1">
        <v>0.739182389047028</v>
      </c>
      <c r="K1101" s="1" t="s">
        <v>62</v>
      </c>
      <c r="M1101" s="3">
        <v>43903.220320162036</v>
      </c>
    </row>
    <row r="1102">
      <c r="A1102" s="1">
        <v>1100.0</v>
      </c>
      <c r="B1102" s="1" t="s">
        <v>796</v>
      </c>
      <c r="C1102" s="1" t="s">
        <v>3359</v>
      </c>
      <c r="D1102" s="1" t="s">
        <v>3360</v>
      </c>
      <c r="E1102" s="1" t="s">
        <v>3361</v>
      </c>
      <c r="F1102" s="1" t="s">
        <v>799</v>
      </c>
      <c r="G1102" s="1" t="s">
        <v>39</v>
      </c>
      <c r="H1102" s="1">
        <v>45.0</v>
      </c>
      <c r="I1102" s="3">
        <v>44093.25</v>
      </c>
      <c r="J1102" s="1">
        <v>1.98226324685356</v>
      </c>
      <c r="K1102" s="1" t="s">
        <v>18</v>
      </c>
      <c r="M1102" s="3">
        <v>44093.28507709491</v>
      </c>
    </row>
    <row r="1103">
      <c r="A1103" s="1">
        <v>1101.0</v>
      </c>
      <c r="B1103" s="1" t="s">
        <v>141</v>
      </c>
      <c r="C1103" s="1" t="s">
        <v>3362</v>
      </c>
      <c r="D1103" s="1" t="s">
        <v>3363</v>
      </c>
      <c r="E1103" s="1" t="s">
        <v>3364</v>
      </c>
      <c r="F1103" s="1" t="s">
        <v>175</v>
      </c>
      <c r="G1103" s="1" t="s">
        <v>89</v>
      </c>
      <c r="H1103" s="1">
        <v>45.0</v>
      </c>
      <c r="I1103" s="3">
        <v>44134.34681293982</v>
      </c>
      <c r="J1103" s="1">
        <v>3.52754750456514</v>
      </c>
      <c r="K1103" s="1" t="s">
        <v>46</v>
      </c>
      <c r="M1103" s="3">
        <v>44134.38163858796</v>
      </c>
    </row>
    <row r="1104">
      <c r="A1104" s="1">
        <v>1102.0</v>
      </c>
      <c r="B1104" s="1" t="s">
        <v>324</v>
      </c>
      <c r="C1104" s="1" t="s">
        <v>3365</v>
      </c>
      <c r="D1104" s="1" t="s">
        <v>326</v>
      </c>
      <c r="E1104" s="1" t="s">
        <v>3366</v>
      </c>
      <c r="F1104" s="1" t="s">
        <v>328</v>
      </c>
      <c r="G1104" s="1" t="s">
        <v>17</v>
      </c>
      <c r="H1104" s="1">
        <v>45.0</v>
      </c>
      <c r="I1104" s="3">
        <v>44085.333333333336</v>
      </c>
      <c r="J1104" s="1">
        <v>0.0</v>
      </c>
      <c r="K1104" s="1" t="s">
        <v>24</v>
      </c>
      <c r="M1104" s="3">
        <v>44085.321066157405</v>
      </c>
    </row>
    <row r="1105">
      <c r="A1105" s="1">
        <v>1103.0</v>
      </c>
      <c r="B1105" s="1" t="s">
        <v>953</v>
      </c>
      <c r="C1105" s="1" t="s">
        <v>3367</v>
      </c>
      <c r="D1105" s="1" t="s">
        <v>121</v>
      </c>
      <c r="E1105" s="1" t="s">
        <v>1074</v>
      </c>
      <c r="F1105" s="1" t="s">
        <v>1040</v>
      </c>
      <c r="G1105" s="1" t="s">
        <v>17</v>
      </c>
      <c r="H1105" s="1">
        <v>45.0</v>
      </c>
      <c r="I1105" s="3">
        <v>44075.166666666664</v>
      </c>
      <c r="J1105" s="1">
        <v>2.8873517813273</v>
      </c>
      <c r="K1105" s="1" t="s">
        <v>18</v>
      </c>
      <c r="M1105" s="3">
        <v>44075.20046261574</v>
      </c>
    </row>
    <row r="1106">
      <c r="A1106" s="1">
        <v>1104.0</v>
      </c>
      <c r="B1106" s="1" t="s">
        <v>1644</v>
      </c>
      <c r="C1106" s="1" t="s">
        <v>3368</v>
      </c>
      <c r="D1106" s="1" t="s">
        <v>1250</v>
      </c>
      <c r="E1106" s="1" t="s">
        <v>3369</v>
      </c>
      <c r="F1106" s="1" t="s">
        <v>1647</v>
      </c>
      <c r="G1106" s="1" t="s">
        <v>17</v>
      </c>
      <c r="H1106" s="1">
        <v>45.0</v>
      </c>
      <c r="I1106" s="3">
        <v>44102.791666666664</v>
      </c>
      <c r="J1106" s="1">
        <v>0.561660211584255</v>
      </c>
      <c r="K1106" s="1" t="s">
        <v>24</v>
      </c>
      <c r="L1106" s="1" t="s">
        <v>741</v>
      </c>
      <c r="M1106" s="3">
        <v>44102.83905028935</v>
      </c>
    </row>
    <row r="1107">
      <c r="A1107" s="1">
        <v>1105.0</v>
      </c>
      <c r="B1107" s="1" t="s">
        <v>303</v>
      </c>
      <c r="C1107" s="1" t="s">
        <v>3370</v>
      </c>
      <c r="D1107" s="1" t="s">
        <v>305</v>
      </c>
      <c r="E1107" s="1" t="s">
        <v>831</v>
      </c>
      <c r="F1107" s="1" t="s">
        <v>307</v>
      </c>
      <c r="G1107" s="1" t="s">
        <v>17</v>
      </c>
      <c r="H1107" s="1">
        <v>45.0</v>
      </c>
      <c r="I1107" s="3">
        <v>44020.791666666664</v>
      </c>
      <c r="J1107" s="1">
        <v>1.77965025259359</v>
      </c>
      <c r="K1107" s="1" t="s">
        <v>24</v>
      </c>
      <c r="M1107" s="3">
        <v>44020.82357954861</v>
      </c>
    </row>
    <row r="1108">
      <c r="A1108" s="1">
        <v>1106.0</v>
      </c>
      <c r="B1108" s="1" t="s">
        <v>2467</v>
      </c>
      <c r="C1108" s="1" t="s">
        <v>3371</v>
      </c>
      <c r="D1108" s="1" t="s">
        <v>1255</v>
      </c>
      <c r="E1108" s="1" t="s">
        <v>2469</v>
      </c>
      <c r="F1108" s="1" t="s">
        <v>2470</v>
      </c>
      <c r="G1108" s="1" t="s">
        <v>17</v>
      </c>
      <c r="H1108" s="1">
        <v>45.0</v>
      </c>
      <c r="I1108" s="3">
        <v>43734.583333333336</v>
      </c>
      <c r="J1108" s="1">
        <v>1.37077806449612</v>
      </c>
      <c r="K1108" s="1" t="s">
        <v>83</v>
      </c>
      <c r="M1108" s="3">
        <v>43734.611617662034</v>
      </c>
    </row>
    <row r="1109">
      <c r="A1109" s="1">
        <v>1107.0</v>
      </c>
      <c r="B1109" s="1" t="s">
        <v>777</v>
      </c>
      <c r="C1109" s="1" t="s">
        <v>3372</v>
      </c>
      <c r="D1109" s="1" t="s">
        <v>779</v>
      </c>
      <c r="E1109" s="1" t="s">
        <v>3248</v>
      </c>
      <c r="F1109" s="1" t="s">
        <v>781</v>
      </c>
      <c r="G1109" s="1" t="s">
        <v>35</v>
      </c>
      <c r="H1109" s="1">
        <v>45.0</v>
      </c>
      <c r="I1109" s="3">
        <v>44120.791666666664</v>
      </c>
      <c r="J1109" s="1">
        <v>1.44552071297736</v>
      </c>
      <c r="K1109" s="1" t="s">
        <v>18</v>
      </c>
      <c r="M1109" s="3">
        <v>44120.93244740741</v>
      </c>
    </row>
    <row r="1110">
      <c r="A1110" s="1">
        <v>1108.0</v>
      </c>
      <c r="B1110" s="1" t="s">
        <v>553</v>
      </c>
      <c r="C1110" s="1" t="s">
        <v>3373</v>
      </c>
      <c r="D1110" s="1" t="s">
        <v>555</v>
      </c>
      <c r="E1110" s="1" t="s">
        <v>556</v>
      </c>
      <c r="F1110" s="1" t="s">
        <v>557</v>
      </c>
      <c r="G1110" s="1" t="s">
        <v>17</v>
      </c>
      <c r="H1110" s="1">
        <v>45.0</v>
      </c>
      <c r="I1110" s="3">
        <v>44223.25</v>
      </c>
      <c r="J1110" s="1">
        <v>0.599401766381002</v>
      </c>
      <c r="K1110" s="1" t="s">
        <v>46</v>
      </c>
      <c r="L1110" s="1" t="s">
        <v>558</v>
      </c>
      <c r="M1110" s="3">
        <v>44223.28300319445</v>
      </c>
    </row>
    <row r="1111">
      <c r="A1111" s="1">
        <v>1109.0</v>
      </c>
      <c r="B1111" s="1" t="s">
        <v>3374</v>
      </c>
      <c r="C1111" s="1" t="s">
        <v>3375</v>
      </c>
      <c r="D1111" s="1" t="s">
        <v>3376</v>
      </c>
      <c r="E1111" s="1" t="s">
        <v>3377</v>
      </c>
      <c r="F1111" s="1" t="s">
        <v>3378</v>
      </c>
      <c r="G1111" s="1" t="s">
        <v>39</v>
      </c>
      <c r="H1111" s="1">
        <v>45.0</v>
      </c>
      <c r="I1111" s="3">
        <v>44151.34375</v>
      </c>
      <c r="J1111" s="1">
        <v>1.05249945133972</v>
      </c>
      <c r="K1111" s="1" t="s">
        <v>24</v>
      </c>
      <c r="L1111" s="1" t="s">
        <v>882</v>
      </c>
      <c r="M1111" s="3">
        <v>44151.37263381945</v>
      </c>
    </row>
    <row r="1112">
      <c r="A1112" s="1">
        <v>1110.0</v>
      </c>
      <c r="B1112" s="1" t="s">
        <v>520</v>
      </c>
      <c r="C1112" s="1" t="s">
        <v>3379</v>
      </c>
      <c r="D1112" s="1" t="s">
        <v>522</v>
      </c>
      <c r="E1112" s="1" t="s">
        <v>3380</v>
      </c>
      <c r="F1112" s="1" t="s">
        <v>524</v>
      </c>
      <c r="G1112" s="1" t="s">
        <v>35</v>
      </c>
      <c r="H1112" s="1">
        <v>45.0</v>
      </c>
      <c r="I1112" s="3">
        <v>43770.791666666664</v>
      </c>
      <c r="J1112" s="1">
        <v>0.173468407430233</v>
      </c>
      <c r="K1112" s="1" t="s">
        <v>46</v>
      </c>
      <c r="M1112" s="3">
        <v>43771.737901851855</v>
      </c>
    </row>
    <row r="1113">
      <c r="A1113" s="1">
        <v>1111.0</v>
      </c>
      <c r="B1113" s="1" t="s">
        <v>834</v>
      </c>
      <c r="C1113" s="1" t="s">
        <v>3381</v>
      </c>
      <c r="D1113" s="1" t="s">
        <v>2598</v>
      </c>
      <c r="E1113" s="1" t="s">
        <v>3382</v>
      </c>
      <c r="F1113" s="1" t="s">
        <v>837</v>
      </c>
      <c r="G1113" s="1" t="s">
        <v>39</v>
      </c>
      <c r="H1113" s="1">
        <v>45.0</v>
      </c>
      <c r="I1113" s="3">
        <v>43913.395833333336</v>
      </c>
      <c r="J1113" s="1">
        <v>0.43706207345006</v>
      </c>
      <c r="K1113" s="1" t="s">
        <v>18</v>
      </c>
      <c r="M1113" s="3">
        <v>43913.42812341435</v>
      </c>
    </row>
    <row r="1114">
      <c r="A1114" s="1">
        <v>1112.0</v>
      </c>
      <c r="B1114" s="1" t="s">
        <v>562</v>
      </c>
      <c r="C1114" s="1" t="s">
        <v>3383</v>
      </c>
      <c r="D1114" s="1" t="s">
        <v>411</v>
      </c>
      <c r="E1114" s="1" t="s">
        <v>2803</v>
      </c>
      <c r="F1114" s="1" t="s">
        <v>566</v>
      </c>
      <c r="G1114" s="1" t="s">
        <v>17</v>
      </c>
      <c r="H1114" s="1">
        <v>45.0</v>
      </c>
      <c r="I1114" s="3">
        <v>43806.625</v>
      </c>
      <c r="J1114" s="1">
        <v>0.00793339244691512</v>
      </c>
      <c r="K1114" s="1" t="s">
        <v>62</v>
      </c>
      <c r="M1114" s="3">
        <v>43806.59609760417</v>
      </c>
    </row>
    <row r="1115">
      <c r="A1115" s="1">
        <v>1113.0</v>
      </c>
      <c r="B1115" s="1" t="s">
        <v>953</v>
      </c>
      <c r="C1115" s="1" t="s">
        <v>3384</v>
      </c>
      <c r="D1115" s="1" t="s">
        <v>3097</v>
      </c>
      <c r="E1115" s="1" t="s">
        <v>3385</v>
      </c>
      <c r="F1115" s="1" t="s">
        <v>1040</v>
      </c>
      <c r="G1115" s="1" t="s">
        <v>39</v>
      </c>
      <c r="H1115" s="1">
        <v>45.0</v>
      </c>
      <c r="I1115" s="3">
        <v>43878.166666666664</v>
      </c>
      <c r="J1115" s="1">
        <v>1.94709209409868</v>
      </c>
      <c r="K1115" s="1" t="s">
        <v>18</v>
      </c>
      <c r="M1115" s="3">
        <v>43878.20128648148</v>
      </c>
    </row>
    <row r="1116">
      <c r="A1116" s="1">
        <v>1114.0</v>
      </c>
      <c r="B1116" s="1" t="s">
        <v>3386</v>
      </c>
      <c r="C1116" s="1" t="s">
        <v>3387</v>
      </c>
      <c r="D1116" s="1" t="s">
        <v>3388</v>
      </c>
      <c r="E1116" s="1" t="s">
        <v>3389</v>
      </c>
      <c r="F1116" s="1" t="s">
        <v>3390</v>
      </c>
      <c r="G1116" s="1" t="s">
        <v>17</v>
      </c>
      <c r="H1116" s="1">
        <v>45.0</v>
      </c>
      <c r="I1116" s="3">
        <v>44125.3125</v>
      </c>
      <c r="J1116" s="1">
        <v>2.27412558046951</v>
      </c>
      <c r="K1116" s="1" t="s">
        <v>24</v>
      </c>
      <c r="L1116" s="1" t="s">
        <v>365</v>
      </c>
      <c r="M1116" s="3">
        <v>44125.37605046296</v>
      </c>
    </row>
    <row r="1117">
      <c r="A1117" s="1">
        <v>1115.0</v>
      </c>
      <c r="B1117" s="1" t="s">
        <v>1202</v>
      </c>
      <c r="C1117" s="1" t="s">
        <v>3391</v>
      </c>
      <c r="D1117" s="1" t="s">
        <v>3392</v>
      </c>
      <c r="E1117" s="1" t="s">
        <v>3393</v>
      </c>
      <c r="F1117" s="1" t="s">
        <v>1206</v>
      </c>
      <c r="G1117" s="1" t="s">
        <v>17</v>
      </c>
      <c r="H1117" s="1">
        <v>45.0</v>
      </c>
      <c r="I1117" s="3">
        <v>43755.291666666664</v>
      </c>
      <c r="J1117" s="1">
        <v>0.63852962837451</v>
      </c>
      <c r="K1117" s="1" t="s">
        <v>24</v>
      </c>
      <c r="M1117" s="3">
        <v>43755.37787103009</v>
      </c>
    </row>
    <row r="1118">
      <c r="A1118" s="1">
        <v>1116.0</v>
      </c>
      <c r="B1118" s="1" t="s">
        <v>184</v>
      </c>
      <c r="C1118" s="1" t="s">
        <v>3394</v>
      </c>
      <c r="D1118" s="1" t="s">
        <v>3395</v>
      </c>
      <c r="E1118" s="1" t="s">
        <v>1436</v>
      </c>
      <c r="F1118" s="1" t="s">
        <v>187</v>
      </c>
      <c r="G1118" s="1" t="s">
        <v>17</v>
      </c>
      <c r="H1118" s="1">
        <v>45.0</v>
      </c>
      <c r="I1118" s="3">
        <v>43877.75</v>
      </c>
      <c r="J1118" s="1">
        <v>2.18193118202404</v>
      </c>
      <c r="K1118" s="1" t="s">
        <v>24</v>
      </c>
      <c r="M1118" s="3">
        <v>43877.795844444445</v>
      </c>
    </row>
    <row r="1119">
      <c r="A1119" s="1">
        <v>1117.0</v>
      </c>
      <c r="B1119" s="1" t="s">
        <v>68</v>
      </c>
      <c r="C1119" s="1" t="s">
        <v>3396</v>
      </c>
      <c r="D1119" s="1" t="s">
        <v>3397</v>
      </c>
      <c r="E1119" s="1" t="s">
        <v>3398</v>
      </c>
      <c r="F1119" s="1" t="s">
        <v>72</v>
      </c>
      <c r="G1119" s="1" t="s">
        <v>39</v>
      </c>
      <c r="H1119" s="1">
        <v>45.0</v>
      </c>
      <c r="I1119" s="3">
        <v>43609.708333333336</v>
      </c>
      <c r="J1119" s="1">
        <v>1.7824619515256</v>
      </c>
      <c r="K1119" s="1" t="s">
        <v>24</v>
      </c>
      <c r="M1119" s="3">
        <v>43609.74768369213</v>
      </c>
    </row>
    <row r="1120">
      <c r="A1120" s="1">
        <v>1118.0</v>
      </c>
      <c r="B1120" s="1" t="s">
        <v>1913</v>
      </c>
      <c r="C1120" s="1" t="s">
        <v>3399</v>
      </c>
      <c r="D1120" s="1" t="s">
        <v>3400</v>
      </c>
      <c r="E1120" s="1" t="s">
        <v>3401</v>
      </c>
      <c r="F1120" s="1" t="s">
        <v>1917</v>
      </c>
      <c r="G1120" s="1" t="s">
        <v>39</v>
      </c>
      <c r="H1120" s="1">
        <v>45.0</v>
      </c>
      <c r="I1120" s="3">
        <v>44208.6875</v>
      </c>
      <c r="J1120" s="1">
        <v>1.49939864840109</v>
      </c>
      <c r="K1120" s="1" t="s">
        <v>166</v>
      </c>
      <c r="M1120" s="3">
        <v>44208.78609195602</v>
      </c>
    </row>
    <row r="1121">
      <c r="A1121" s="1">
        <v>1119.0</v>
      </c>
      <c r="B1121" s="1" t="s">
        <v>732</v>
      </c>
      <c r="C1121" s="1" t="s">
        <v>3402</v>
      </c>
      <c r="D1121" s="1" t="s">
        <v>3403</v>
      </c>
      <c r="E1121" s="1" t="s">
        <v>3404</v>
      </c>
      <c r="F1121" s="1" t="s">
        <v>735</v>
      </c>
      <c r="G1121" s="1" t="s">
        <v>17</v>
      </c>
      <c r="H1121" s="1">
        <v>45.0</v>
      </c>
      <c r="I1121" s="3">
        <v>44214.4375</v>
      </c>
      <c r="J1121" s="1">
        <v>0.0400449619199791</v>
      </c>
      <c r="K1121" s="1" t="s">
        <v>24</v>
      </c>
      <c r="M1121" s="3">
        <v>44214.48453483796</v>
      </c>
    </row>
    <row r="1122">
      <c r="A1122" s="1">
        <v>1120.0</v>
      </c>
      <c r="B1122" s="1" t="s">
        <v>25</v>
      </c>
      <c r="C1122" s="1" t="s">
        <v>3405</v>
      </c>
      <c r="D1122" s="1" t="s">
        <v>121</v>
      </c>
      <c r="E1122" s="1" t="s">
        <v>3406</v>
      </c>
      <c r="F1122" s="1" t="s">
        <v>29</v>
      </c>
      <c r="G1122" s="1" t="s">
        <v>39</v>
      </c>
      <c r="H1122" s="1">
        <v>45.0</v>
      </c>
      <c r="I1122" s="3">
        <v>44106.666666666664</v>
      </c>
      <c r="J1122" s="1">
        <v>1.98809676763529</v>
      </c>
      <c r="K1122" s="1" t="s">
        <v>18</v>
      </c>
      <c r="L1122" s="1" t="s">
        <v>2140</v>
      </c>
      <c r="M1122" s="3">
        <v>44106.712928912035</v>
      </c>
    </row>
    <row r="1123">
      <c r="A1123" s="1">
        <v>1121.0</v>
      </c>
      <c r="B1123" s="1" t="s">
        <v>19</v>
      </c>
      <c r="C1123" s="1" t="s">
        <v>3407</v>
      </c>
      <c r="D1123" s="1" t="s">
        <v>21</v>
      </c>
      <c r="E1123" s="1" t="s">
        <v>2939</v>
      </c>
      <c r="F1123" s="1" t="s">
        <v>23</v>
      </c>
      <c r="G1123" s="1" t="s">
        <v>17</v>
      </c>
      <c r="H1123" s="1">
        <v>45.0</v>
      </c>
      <c r="I1123" s="3">
        <v>43747.291666666664</v>
      </c>
      <c r="J1123" s="1">
        <v>1.23241093258244</v>
      </c>
      <c r="K1123" s="1" t="s">
        <v>24</v>
      </c>
      <c r="M1123" s="3">
        <v>43747.34544642361</v>
      </c>
    </row>
    <row r="1124">
      <c r="A1124" s="1">
        <v>1122.0</v>
      </c>
      <c r="B1124" s="1" t="s">
        <v>1202</v>
      </c>
      <c r="C1124" s="1" t="s">
        <v>3408</v>
      </c>
      <c r="D1124" s="1" t="s">
        <v>3392</v>
      </c>
      <c r="E1124" s="1" t="s">
        <v>3409</v>
      </c>
      <c r="F1124" s="1" t="s">
        <v>1206</v>
      </c>
      <c r="G1124" s="1" t="s">
        <v>17</v>
      </c>
      <c r="H1124" s="1">
        <v>45.0</v>
      </c>
      <c r="I1124" s="3">
        <v>43785.583333333336</v>
      </c>
      <c r="J1124" s="1">
        <v>0.0</v>
      </c>
      <c r="K1124" s="1" t="s">
        <v>24</v>
      </c>
      <c r="M1124" s="3">
        <v>43760.828902141206</v>
      </c>
    </row>
    <row r="1125">
      <c r="A1125" s="1">
        <v>1123.0</v>
      </c>
      <c r="B1125" s="1" t="s">
        <v>30</v>
      </c>
      <c r="C1125" s="1" t="s">
        <v>3410</v>
      </c>
      <c r="D1125" s="1" t="s">
        <v>32</v>
      </c>
      <c r="E1125" s="1" t="s">
        <v>3411</v>
      </c>
      <c r="F1125" s="1" t="s">
        <v>34</v>
      </c>
      <c r="G1125" s="1" t="s">
        <v>35</v>
      </c>
      <c r="H1125" s="1">
        <v>45.0</v>
      </c>
      <c r="I1125" s="3">
        <v>43824.458333333336</v>
      </c>
      <c r="J1125" s="1">
        <v>1.56291683155014</v>
      </c>
      <c r="K1125" s="1" t="s">
        <v>24</v>
      </c>
      <c r="M1125" s="3">
        <v>43824.47408219907</v>
      </c>
    </row>
    <row r="1126">
      <c r="A1126" s="1">
        <v>1124.0</v>
      </c>
      <c r="B1126" s="1" t="s">
        <v>455</v>
      </c>
      <c r="C1126" s="1" t="s">
        <v>3412</v>
      </c>
      <c r="D1126" s="1" t="s">
        <v>116</v>
      </c>
      <c r="E1126" s="1" t="s">
        <v>546</v>
      </c>
      <c r="F1126" s="1" t="s">
        <v>458</v>
      </c>
      <c r="G1126" s="1" t="s">
        <v>17</v>
      </c>
      <c r="H1126" s="1">
        <v>45.0</v>
      </c>
      <c r="I1126" s="3">
        <v>44028.3125</v>
      </c>
      <c r="J1126" s="1">
        <v>0.0</v>
      </c>
      <c r="K1126" s="1" t="s">
        <v>24</v>
      </c>
      <c r="L1126" s="1" t="s">
        <v>406</v>
      </c>
      <c r="M1126" s="3">
        <v>44048.43565795139</v>
      </c>
    </row>
    <row r="1127">
      <c r="A1127" s="1">
        <v>1125.0</v>
      </c>
      <c r="B1127" s="1" t="s">
        <v>474</v>
      </c>
      <c r="C1127" s="1" t="s">
        <v>3413</v>
      </c>
      <c r="D1127" s="1" t="s">
        <v>2601</v>
      </c>
      <c r="E1127" s="1" t="s">
        <v>3414</v>
      </c>
      <c r="F1127" s="1" t="s">
        <v>477</v>
      </c>
      <c r="G1127" s="1" t="s">
        <v>89</v>
      </c>
      <c r="H1127" s="1">
        <v>45.0</v>
      </c>
      <c r="I1127" s="3">
        <v>43844.76164966435</v>
      </c>
      <c r="J1127" s="1">
        <v>2.89332602950908</v>
      </c>
      <c r="K1127" s="1" t="s">
        <v>46</v>
      </c>
      <c r="M1127" s="3">
        <v>43844.77232314815</v>
      </c>
    </row>
    <row r="1128">
      <c r="A1128" s="1">
        <v>1126.0</v>
      </c>
      <c r="B1128" s="1" t="s">
        <v>1304</v>
      </c>
      <c r="C1128" s="1" t="s">
        <v>3415</v>
      </c>
      <c r="D1128" s="1" t="s">
        <v>1306</v>
      </c>
      <c r="E1128" s="1" t="s">
        <v>3416</v>
      </c>
      <c r="F1128" s="1" t="s">
        <v>1308</v>
      </c>
      <c r="G1128" s="1" t="s">
        <v>17</v>
      </c>
      <c r="H1128" s="1">
        <v>45.0</v>
      </c>
      <c r="I1128" s="3">
        <v>43867.1875</v>
      </c>
      <c r="J1128" s="1">
        <v>0.0211494048350521</v>
      </c>
      <c r="K1128" s="1" t="s">
        <v>24</v>
      </c>
      <c r="M1128" s="3">
        <v>43866.69356108797</v>
      </c>
    </row>
    <row r="1129">
      <c r="A1129" s="1">
        <v>1127.0</v>
      </c>
      <c r="B1129" s="1" t="s">
        <v>3073</v>
      </c>
      <c r="C1129" s="1" t="s">
        <v>3417</v>
      </c>
      <c r="D1129" s="1" t="s">
        <v>326</v>
      </c>
      <c r="E1129" s="1" t="s">
        <v>3418</v>
      </c>
      <c r="F1129" s="1" t="s">
        <v>3419</v>
      </c>
      <c r="G1129" s="1" t="s">
        <v>17</v>
      </c>
      <c r="H1129" s="1">
        <v>45.0</v>
      </c>
      <c r="I1129" s="3">
        <v>44011.791666666664</v>
      </c>
      <c r="J1129" s="1">
        <v>0.0</v>
      </c>
      <c r="K1129" s="1" t="s">
        <v>24</v>
      </c>
      <c r="M1129" s="3">
        <v>44012.824560636574</v>
      </c>
    </row>
    <row r="1130">
      <c r="A1130" s="1">
        <v>1128.0</v>
      </c>
      <c r="B1130" s="1" t="s">
        <v>2526</v>
      </c>
      <c r="C1130" s="1" t="s">
        <v>3420</v>
      </c>
      <c r="D1130" s="1" t="s">
        <v>173</v>
      </c>
      <c r="E1130" s="1" t="s">
        <v>3421</v>
      </c>
      <c r="F1130" s="1" t="s">
        <v>2530</v>
      </c>
      <c r="G1130" s="1" t="s">
        <v>89</v>
      </c>
      <c r="H1130" s="1">
        <v>45.0</v>
      </c>
      <c r="I1130" s="3">
        <v>43828.51773666667</v>
      </c>
      <c r="J1130" s="1">
        <v>3.10932463563066</v>
      </c>
      <c r="K1130" s="1" t="s">
        <v>83</v>
      </c>
      <c r="M1130" s="3">
        <v>43828.53488594908</v>
      </c>
    </row>
    <row r="1131">
      <c r="A1131" s="1">
        <v>1129.0</v>
      </c>
      <c r="B1131" s="1" t="s">
        <v>119</v>
      </c>
      <c r="C1131" s="1" t="s">
        <v>3422</v>
      </c>
      <c r="D1131" s="1" t="s">
        <v>121</v>
      </c>
      <c r="E1131" s="1" t="s">
        <v>3423</v>
      </c>
      <c r="F1131" s="1" t="s">
        <v>123</v>
      </c>
      <c r="G1131" s="1" t="s">
        <v>39</v>
      </c>
      <c r="H1131" s="1">
        <v>45.0</v>
      </c>
      <c r="I1131" s="3">
        <v>44195.625</v>
      </c>
      <c r="J1131" s="1">
        <v>2.84009956414348</v>
      </c>
      <c r="K1131" s="1" t="s">
        <v>18</v>
      </c>
      <c r="M1131" s="3">
        <v>44195.65477534722</v>
      </c>
    </row>
    <row r="1132">
      <c r="A1132" s="1">
        <v>1130.0</v>
      </c>
      <c r="B1132" s="1" t="s">
        <v>340</v>
      </c>
      <c r="C1132" s="1" t="s">
        <v>3424</v>
      </c>
      <c r="D1132" s="1" t="s">
        <v>342</v>
      </c>
      <c r="E1132" s="1" t="s">
        <v>3425</v>
      </c>
      <c r="F1132" s="1" t="s">
        <v>344</v>
      </c>
      <c r="G1132" s="1" t="s">
        <v>17</v>
      </c>
      <c r="H1132" s="1">
        <v>45.0</v>
      </c>
      <c r="I1132" s="3">
        <v>43823.166666666664</v>
      </c>
      <c r="J1132" s="1">
        <v>0.340780649366854</v>
      </c>
      <c r="K1132" s="1" t="s">
        <v>83</v>
      </c>
      <c r="M1132" s="3">
        <v>43823.19837293981</v>
      </c>
    </row>
    <row r="1133">
      <c r="A1133" s="1">
        <v>1131.0</v>
      </c>
      <c r="B1133" s="1" t="s">
        <v>1679</v>
      </c>
      <c r="C1133" s="1" t="s">
        <v>3426</v>
      </c>
      <c r="D1133" s="1" t="s">
        <v>1978</v>
      </c>
      <c r="E1133" s="1" t="s">
        <v>3427</v>
      </c>
      <c r="F1133" s="1" t="s">
        <v>1682</v>
      </c>
      <c r="G1133" s="1" t="s">
        <v>89</v>
      </c>
      <c r="H1133" s="1">
        <v>45.0</v>
      </c>
      <c r="I1133" s="3">
        <v>43844.646454305555</v>
      </c>
      <c r="J1133" s="1">
        <v>3.22822253909807</v>
      </c>
      <c r="K1133" s="1" t="s">
        <v>24</v>
      </c>
      <c r="M1133" s="3">
        <v>43844.6742903125</v>
      </c>
    </row>
    <row r="1134">
      <c r="A1134" s="1">
        <v>1132.0</v>
      </c>
      <c r="B1134" s="1" t="s">
        <v>1735</v>
      </c>
      <c r="C1134" s="1" t="s">
        <v>3428</v>
      </c>
      <c r="D1134" s="1" t="s">
        <v>121</v>
      </c>
      <c r="E1134" s="1" t="s">
        <v>3429</v>
      </c>
      <c r="F1134" s="1" t="s">
        <v>1738</v>
      </c>
      <c r="G1134" s="1" t="s">
        <v>17</v>
      </c>
      <c r="H1134" s="1">
        <v>45.0</v>
      </c>
      <c r="I1134" s="3">
        <v>43999.75</v>
      </c>
      <c r="J1134" s="1">
        <v>0.129997748657907</v>
      </c>
      <c r="K1134" s="1" t="s">
        <v>18</v>
      </c>
      <c r="M1134" s="3">
        <v>43999.78342431713</v>
      </c>
    </row>
    <row r="1135">
      <c r="A1135" s="1">
        <v>1133.0</v>
      </c>
      <c r="B1135" s="1" t="s">
        <v>853</v>
      </c>
      <c r="C1135" s="1" t="s">
        <v>3430</v>
      </c>
      <c r="D1135" s="1" t="s">
        <v>1325</v>
      </c>
      <c r="E1135" s="1" t="s">
        <v>3431</v>
      </c>
      <c r="F1135" s="1" t="s">
        <v>856</v>
      </c>
      <c r="G1135" s="1" t="s">
        <v>17</v>
      </c>
      <c r="H1135" s="1">
        <v>45.0</v>
      </c>
      <c r="I1135" s="3">
        <v>44162.541666666664</v>
      </c>
      <c r="J1135" s="1">
        <v>0.218777547654062</v>
      </c>
      <c r="K1135" s="1" t="s">
        <v>18</v>
      </c>
      <c r="M1135" s="3">
        <v>44162.51989283565</v>
      </c>
    </row>
    <row r="1136">
      <c r="A1136" s="1">
        <v>1134.0</v>
      </c>
      <c r="B1136" s="1" t="s">
        <v>655</v>
      </c>
      <c r="C1136" s="1" t="s">
        <v>3432</v>
      </c>
      <c r="D1136" s="1" t="s">
        <v>657</v>
      </c>
      <c r="E1136" s="1" t="s">
        <v>3433</v>
      </c>
      <c r="F1136" s="1" t="s">
        <v>659</v>
      </c>
      <c r="G1136" s="1" t="s">
        <v>35</v>
      </c>
      <c r="H1136" s="1">
        <v>45.0</v>
      </c>
      <c r="I1136" s="3">
        <v>43599.458333333336</v>
      </c>
      <c r="J1136" s="1">
        <v>0.61553175983989</v>
      </c>
      <c r="K1136" s="1" t="s">
        <v>18</v>
      </c>
      <c r="M1136" s="3">
        <v>43599.4682433912</v>
      </c>
    </row>
    <row r="1137">
      <c r="A1137" s="1">
        <v>1135.0</v>
      </c>
      <c r="B1137" s="1" t="s">
        <v>485</v>
      </c>
      <c r="C1137" s="1" t="s">
        <v>3434</v>
      </c>
      <c r="D1137" s="1" t="s">
        <v>315</v>
      </c>
      <c r="E1137" s="1" t="s">
        <v>3435</v>
      </c>
      <c r="F1137" s="1" t="s">
        <v>489</v>
      </c>
      <c r="G1137" s="1" t="s">
        <v>17</v>
      </c>
      <c r="H1137" s="1">
        <v>45.0</v>
      </c>
      <c r="I1137" s="3">
        <v>44147.291666666664</v>
      </c>
      <c r="J1137" s="1">
        <v>2.95705785436569</v>
      </c>
      <c r="K1137" s="1" t="s">
        <v>689</v>
      </c>
      <c r="L1137" s="1" t="s">
        <v>3436</v>
      </c>
      <c r="M1137" s="3">
        <v>44147.344471296296</v>
      </c>
    </row>
    <row r="1138">
      <c r="A1138" s="1">
        <v>1136.0</v>
      </c>
      <c r="B1138" s="1" t="s">
        <v>3437</v>
      </c>
      <c r="C1138" s="1" t="s">
        <v>3438</v>
      </c>
      <c r="D1138" s="1" t="s">
        <v>2402</v>
      </c>
      <c r="E1138" s="1" t="s">
        <v>3439</v>
      </c>
      <c r="F1138" s="1" t="s">
        <v>3440</v>
      </c>
      <c r="G1138" s="1" t="s">
        <v>35</v>
      </c>
      <c r="H1138" s="1">
        <v>45.0</v>
      </c>
      <c r="I1138" s="3">
        <v>43488.625</v>
      </c>
      <c r="J1138" s="1">
        <v>0.00202716567713094</v>
      </c>
      <c r="K1138" s="1" t="s">
        <v>24</v>
      </c>
      <c r="M1138" s="3">
        <v>43489.167081087966</v>
      </c>
    </row>
    <row r="1139">
      <c r="A1139" s="1">
        <v>1137.0</v>
      </c>
      <c r="B1139" s="1" t="s">
        <v>418</v>
      </c>
      <c r="C1139" s="1" t="s">
        <v>3441</v>
      </c>
      <c r="D1139" s="1" t="s">
        <v>420</v>
      </c>
      <c r="E1139" s="1" t="s">
        <v>421</v>
      </c>
      <c r="F1139" s="1" t="s">
        <v>422</v>
      </c>
      <c r="G1139" s="1" t="s">
        <v>35</v>
      </c>
      <c r="H1139" s="1">
        <v>45.0</v>
      </c>
      <c r="I1139" s="3">
        <v>43795.208333333336</v>
      </c>
      <c r="J1139" s="1">
        <v>0.0</v>
      </c>
      <c r="K1139" s="1" t="s">
        <v>24</v>
      </c>
      <c r="M1139" s="3">
        <v>43795.64529891204</v>
      </c>
    </row>
    <row r="1140">
      <c r="A1140" s="1">
        <v>1138.0</v>
      </c>
      <c r="B1140" s="1" t="s">
        <v>3442</v>
      </c>
      <c r="C1140" s="1" t="s">
        <v>3443</v>
      </c>
      <c r="D1140" s="1" t="s">
        <v>3444</v>
      </c>
      <c r="E1140" s="1" t="s">
        <v>3445</v>
      </c>
      <c r="F1140" s="1" t="s">
        <v>3446</v>
      </c>
      <c r="G1140" s="1" t="s">
        <v>17</v>
      </c>
      <c r="H1140" s="1">
        <v>45.0</v>
      </c>
      <c r="I1140" s="3">
        <v>43941.260416666664</v>
      </c>
      <c r="J1140" s="1">
        <v>3.74712062210766</v>
      </c>
      <c r="K1140" s="1" t="s">
        <v>3447</v>
      </c>
      <c r="L1140" s="1" t="s">
        <v>3448</v>
      </c>
      <c r="M1140" s="3">
        <v>43941.33248722222</v>
      </c>
    </row>
    <row r="1141">
      <c r="A1141" s="1">
        <v>1139.0</v>
      </c>
      <c r="B1141" s="1" t="s">
        <v>308</v>
      </c>
      <c r="C1141" s="1" t="s">
        <v>3449</v>
      </c>
      <c r="D1141" s="1" t="s">
        <v>310</v>
      </c>
      <c r="E1141" s="1" t="s">
        <v>3450</v>
      </c>
      <c r="F1141" s="1" t="s">
        <v>312</v>
      </c>
      <c r="G1141" s="1" t="s">
        <v>17</v>
      </c>
      <c r="H1141" s="1">
        <v>45.0</v>
      </c>
      <c r="I1141" s="3">
        <v>44239.229166666664</v>
      </c>
      <c r="J1141" s="1">
        <v>1.00563178480328</v>
      </c>
      <c r="K1141" s="1" t="s">
        <v>24</v>
      </c>
      <c r="L1141" s="1" t="s">
        <v>96</v>
      </c>
      <c r="M1141" s="3">
        <v>44239.2897428125</v>
      </c>
    </row>
    <row r="1142">
      <c r="A1142" s="1">
        <v>1140.0</v>
      </c>
      <c r="B1142" s="1" t="s">
        <v>233</v>
      </c>
      <c r="C1142" s="1" t="s">
        <v>3451</v>
      </c>
      <c r="D1142" s="1" t="s">
        <v>3452</v>
      </c>
      <c r="E1142" s="1" t="s">
        <v>236</v>
      </c>
      <c r="F1142" s="1" t="s">
        <v>237</v>
      </c>
      <c r="G1142" s="1" t="s">
        <v>17</v>
      </c>
      <c r="H1142" s="1">
        <v>45.0</v>
      </c>
      <c r="I1142" s="3">
        <v>44120.239583333336</v>
      </c>
      <c r="J1142" s="1">
        <v>1.44782736174594</v>
      </c>
      <c r="K1142" s="1" t="s">
        <v>24</v>
      </c>
      <c r="L1142" s="1" t="s">
        <v>238</v>
      </c>
      <c r="M1142" s="3">
        <v>44120.27306034722</v>
      </c>
    </row>
    <row r="1143">
      <c r="A1143" s="1">
        <v>1141.0</v>
      </c>
      <c r="B1143" s="1" t="s">
        <v>3453</v>
      </c>
      <c r="C1143" s="1" t="s">
        <v>3454</v>
      </c>
      <c r="D1143" s="1" t="s">
        <v>461</v>
      </c>
      <c r="E1143" s="1" t="s">
        <v>3455</v>
      </c>
      <c r="F1143" s="1" t="s">
        <v>3456</v>
      </c>
      <c r="G1143" s="1" t="s">
        <v>35</v>
      </c>
      <c r="H1143" s="1">
        <v>45.0</v>
      </c>
      <c r="I1143" s="3">
        <v>43574.333333333336</v>
      </c>
      <c r="J1143" s="1">
        <v>2.60703326404149</v>
      </c>
      <c r="K1143" s="1" t="s">
        <v>24</v>
      </c>
      <c r="M1143" s="3">
        <v>43574.3261291088</v>
      </c>
    </row>
    <row r="1144">
      <c r="A1144" s="1">
        <v>1142.0</v>
      </c>
      <c r="B1144" s="1" t="s">
        <v>2188</v>
      </c>
      <c r="C1144" s="1" t="s">
        <v>3457</v>
      </c>
      <c r="D1144" s="1" t="s">
        <v>3458</v>
      </c>
      <c r="E1144" s="1" t="s">
        <v>3459</v>
      </c>
      <c r="F1144" s="1" t="s">
        <v>2192</v>
      </c>
      <c r="G1144" s="1" t="s">
        <v>17</v>
      </c>
      <c r="H1144" s="1">
        <v>45.0</v>
      </c>
      <c r="I1144" s="3">
        <v>43843.666666666664</v>
      </c>
      <c r="J1144" s="1">
        <v>1.36396350793939</v>
      </c>
      <c r="K1144" s="1" t="s">
        <v>18</v>
      </c>
      <c r="M1144" s="3">
        <v>43843.71076407407</v>
      </c>
    </row>
    <row r="1145">
      <c r="A1145" s="1">
        <v>1143.0</v>
      </c>
      <c r="B1145" s="1" t="s">
        <v>63</v>
      </c>
      <c r="C1145" s="1" t="s">
        <v>3460</v>
      </c>
      <c r="D1145" s="1" t="s">
        <v>3461</v>
      </c>
      <c r="E1145" s="1" t="s">
        <v>3462</v>
      </c>
      <c r="F1145" s="1" t="s">
        <v>67</v>
      </c>
      <c r="G1145" s="1" t="s">
        <v>17</v>
      </c>
      <c r="H1145" s="1">
        <v>45.0</v>
      </c>
      <c r="I1145" s="3">
        <v>43915.645833333336</v>
      </c>
      <c r="J1145" s="1">
        <v>8.44443220177144</v>
      </c>
      <c r="K1145" s="1" t="s">
        <v>24</v>
      </c>
      <c r="M1145" s="3">
        <v>43915.675107233794</v>
      </c>
    </row>
    <row r="1146">
      <c r="A1146" s="1">
        <v>1144.0</v>
      </c>
      <c r="B1146" s="1" t="s">
        <v>3463</v>
      </c>
      <c r="C1146" s="1" t="s">
        <v>3464</v>
      </c>
      <c r="D1146" s="1" t="s">
        <v>3465</v>
      </c>
      <c r="E1146" s="1" t="s">
        <v>3466</v>
      </c>
      <c r="F1146" s="1" t="s">
        <v>3467</v>
      </c>
      <c r="G1146" s="1" t="s">
        <v>17</v>
      </c>
      <c r="H1146" s="1">
        <v>45.0</v>
      </c>
      <c r="I1146" s="3">
        <v>43680.708333333336</v>
      </c>
      <c r="J1146" s="1">
        <v>2.90401500108201</v>
      </c>
      <c r="K1146" s="1" t="s">
        <v>166</v>
      </c>
      <c r="M1146" s="3">
        <v>43680.67207237268</v>
      </c>
    </row>
    <row r="1147">
      <c r="A1147" s="1">
        <v>1145.0</v>
      </c>
      <c r="B1147" s="1" t="s">
        <v>1170</v>
      </c>
      <c r="C1147" s="1" t="s">
        <v>3468</v>
      </c>
      <c r="D1147" s="1" t="s">
        <v>3469</v>
      </c>
      <c r="E1147" s="1" t="s">
        <v>1173</v>
      </c>
      <c r="F1147" s="1" t="s">
        <v>1174</v>
      </c>
      <c r="G1147" s="1" t="s">
        <v>35</v>
      </c>
      <c r="H1147" s="1">
        <v>45.0</v>
      </c>
      <c r="I1147" s="3">
        <v>44207.25</v>
      </c>
      <c r="J1147" s="1">
        <v>7.87029240627071</v>
      </c>
      <c r="K1147" s="1" t="s">
        <v>24</v>
      </c>
      <c r="L1147" s="1" t="s">
        <v>238</v>
      </c>
      <c r="M1147" s="3">
        <v>44207.86716836806</v>
      </c>
    </row>
    <row r="1148">
      <c r="A1148" s="1">
        <v>1146.0</v>
      </c>
      <c r="B1148" s="1" t="s">
        <v>293</v>
      </c>
      <c r="C1148" s="1" t="s">
        <v>3470</v>
      </c>
      <c r="D1148" s="1" t="s">
        <v>3471</v>
      </c>
      <c r="E1148" s="1" t="s">
        <v>3472</v>
      </c>
      <c r="F1148" s="1" t="s">
        <v>297</v>
      </c>
      <c r="G1148" s="1" t="s">
        <v>17</v>
      </c>
      <c r="H1148" s="1">
        <v>45.0</v>
      </c>
      <c r="I1148" s="3">
        <v>44091.791666666664</v>
      </c>
      <c r="J1148" s="1">
        <v>3.47659214812999</v>
      </c>
      <c r="K1148" s="1" t="s">
        <v>62</v>
      </c>
      <c r="L1148" s="1" t="s">
        <v>1188</v>
      </c>
      <c r="M1148" s="3">
        <v>44091.82123127315</v>
      </c>
    </row>
    <row r="1149">
      <c r="A1149" s="1">
        <v>1147.0</v>
      </c>
      <c r="B1149" s="1" t="s">
        <v>239</v>
      </c>
      <c r="C1149" s="1" t="s">
        <v>3473</v>
      </c>
      <c r="D1149" s="1" t="s">
        <v>653</v>
      </c>
      <c r="E1149" s="1" t="s">
        <v>2074</v>
      </c>
      <c r="F1149" s="1" t="s">
        <v>243</v>
      </c>
      <c r="G1149" s="1" t="s">
        <v>17</v>
      </c>
      <c r="H1149" s="1">
        <v>45.0</v>
      </c>
      <c r="I1149" s="3">
        <v>44041.25</v>
      </c>
      <c r="J1149" s="1">
        <v>0.882027082742232</v>
      </c>
      <c r="K1149" s="1" t="s">
        <v>46</v>
      </c>
      <c r="M1149" s="3">
        <v>44041.28710013889</v>
      </c>
    </row>
    <row r="1150">
      <c r="A1150" s="1">
        <v>1148.0</v>
      </c>
      <c r="B1150" s="1" t="s">
        <v>1449</v>
      </c>
      <c r="C1150" s="1" t="s">
        <v>3474</v>
      </c>
      <c r="D1150" s="1" t="s">
        <v>738</v>
      </c>
      <c r="E1150" s="1" t="s">
        <v>3475</v>
      </c>
      <c r="F1150" s="1" t="s">
        <v>1453</v>
      </c>
      <c r="G1150" s="1" t="s">
        <v>17</v>
      </c>
      <c r="H1150" s="1">
        <v>45.0</v>
      </c>
      <c r="I1150" s="3">
        <v>44097.270833333336</v>
      </c>
      <c r="J1150" s="1">
        <v>3.79307446373639</v>
      </c>
      <c r="K1150" s="1" t="s">
        <v>218</v>
      </c>
      <c r="L1150" s="1" t="s">
        <v>287</v>
      </c>
      <c r="M1150" s="3">
        <v>44097.31058377315</v>
      </c>
    </row>
    <row r="1151">
      <c r="A1151" s="1">
        <v>1149.0</v>
      </c>
      <c r="B1151" s="1" t="s">
        <v>806</v>
      </c>
      <c r="C1151" s="1" t="s">
        <v>3476</v>
      </c>
      <c r="D1151" s="1" t="s">
        <v>326</v>
      </c>
      <c r="E1151" s="1" t="s">
        <v>3477</v>
      </c>
      <c r="F1151" s="1" t="s">
        <v>810</v>
      </c>
      <c r="G1151" s="1" t="s">
        <v>35</v>
      </c>
      <c r="H1151" s="1">
        <v>45.0</v>
      </c>
      <c r="I1151" s="3">
        <v>43711.708333333336</v>
      </c>
      <c r="J1151" s="1">
        <v>2.86676683329579</v>
      </c>
      <c r="K1151" s="1" t="s">
        <v>24</v>
      </c>
      <c r="M1151" s="3">
        <v>43711.69748559028</v>
      </c>
    </row>
    <row r="1152">
      <c r="A1152" s="1">
        <v>1150.0</v>
      </c>
      <c r="B1152" s="1" t="s">
        <v>480</v>
      </c>
      <c r="C1152" s="1" t="s">
        <v>3478</v>
      </c>
      <c r="D1152" s="1" t="s">
        <v>482</v>
      </c>
      <c r="E1152" s="1" t="s">
        <v>3479</v>
      </c>
      <c r="F1152" s="1" t="s">
        <v>484</v>
      </c>
      <c r="G1152" s="1" t="s">
        <v>35</v>
      </c>
      <c r="H1152" s="1">
        <v>45.0</v>
      </c>
      <c r="I1152" s="3">
        <v>43705.5</v>
      </c>
      <c r="J1152" s="1">
        <v>0.19671269643986</v>
      </c>
      <c r="K1152" s="1" t="s">
        <v>24</v>
      </c>
      <c r="M1152" s="3">
        <v>43705.45791553241</v>
      </c>
    </row>
    <row r="1153">
      <c r="A1153" s="1">
        <v>1151.0</v>
      </c>
      <c r="B1153" s="1" t="s">
        <v>354</v>
      </c>
      <c r="C1153" s="1" t="s">
        <v>3480</v>
      </c>
      <c r="D1153" s="1" t="s">
        <v>93</v>
      </c>
      <c r="E1153" s="1" t="s">
        <v>3481</v>
      </c>
      <c r="F1153" s="1" t="s">
        <v>358</v>
      </c>
      <c r="G1153" s="1" t="s">
        <v>35</v>
      </c>
      <c r="H1153" s="1">
        <v>45.0</v>
      </c>
      <c r="I1153" s="3">
        <v>43997.645833333336</v>
      </c>
      <c r="J1153" s="1">
        <v>0.719033907305193</v>
      </c>
      <c r="K1153" s="1" t="s">
        <v>24</v>
      </c>
      <c r="M1153" s="3">
        <v>43997.67009574074</v>
      </c>
    </row>
    <row r="1154">
      <c r="A1154" s="1">
        <v>1152.0</v>
      </c>
      <c r="B1154" s="1" t="s">
        <v>3482</v>
      </c>
      <c r="C1154" s="1" t="s">
        <v>3483</v>
      </c>
      <c r="D1154" s="1" t="s">
        <v>3484</v>
      </c>
      <c r="E1154" s="1" t="s">
        <v>3485</v>
      </c>
      <c r="F1154" s="1" t="s">
        <v>3486</v>
      </c>
      <c r="G1154" s="1" t="s">
        <v>39</v>
      </c>
      <c r="H1154" s="1">
        <v>45.0</v>
      </c>
      <c r="I1154" s="3">
        <v>44180.666666666664</v>
      </c>
      <c r="J1154" s="1">
        <v>2.59658415787538</v>
      </c>
      <c r="K1154" s="1" t="s">
        <v>24</v>
      </c>
      <c r="L1154" s="1" t="s">
        <v>406</v>
      </c>
      <c r="M1154" s="3">
        <v>44180.70255415509</v>
      </c>
    </row>
    <row r="1155">
      <c r="A1155" s="1">
        <v>1153.0</v>
      </c>
      <c r="B1155" s="1" t="s">
        <v>1576</v>
      </c>
      <c r="C1155" s="1" t="s">
        <v>3487</v>
      </c>
      <c r="D1155" s="1" t="s">
        <v>3488</v>
      </c>
      <c r="E1155" s="1" t="s">
        <v>3489</v>
      </c>
      <c r="F1155" s="1" t="s">
        <v>1580</v>
      </c>
      <c r="G1155" s="1" t="s">
        <v>35</v>
      </c>
      <c r="H1155" s="1">
        <v>45.0</v>
      </c>
      <c r="I1155" s="3">
        <v>43847.760416666664</v>
      </c>
      <c r="J1155" s="1">
        <v>0.180807539408733</v>
      </c>
      <c r="K1155" s="1" t="s">
        <v>1194</v>
      </c>
      <c r="M1155" s="3">
        <v>43847.74629152778</v>
      </c>
    </row>
    <row r="1156">
      <c r="A1156" s="1">
        <v>1154.0</v>
      </c>
      <c r="B1156" s="1" t="s">
        <v>30</v>
      </c>
      <c r="C1156" s="1" t="s">
        <v>3490</v>
      </c>
      <c r="D1156" s="1" t="s">
        <v>32</v>
      </c>
      <c r="E1156" s="1" t="s">
        <v>3491</v>
      </c>
      <c r="F1156" s="1" t="s">
        <v>34</v>
      </c>
      <c r="G1156" s="1" t="s">
        <v>35</v>
      </c>
      <c r="H1156" s="1">
        <v>45.0</v>
      </c>
      <c r="I1156" s="3">
        <v>43852.416666666664</v>
      </c>
      <c r="J1156" s="1">
        <v>1.62419298143949</v>
      </c>
      <c r="K1156" s="1" t="s">
        <v>24</v>
      </c>
      <c r="M1156" s="3">
        <v>43852.46684059028</v>
      </c>
    </row>
    <row r="1157">
      <c r="A1157" s="1">
        <v>1155.0</v>
      </c>
      <c r="B1157" s="1" t="s">
        <v>303</v>
      </c>
      <c r="C1157" s="1" t="s">
        <v>3492</v>
      </c>
      <c r="D1157" s="1" t="s">
        <v>305</v>
      </c>
      <c r="E1157" s="1" t="s">
        <v>3493</v>
      </c>
      <c r="F1157" s="1" t="s">
        <v>307</v>
      </c>
      <c r="G1157" s="1" t="s">
        <v>17</v>
      </c>
      <c r="H1157" s="1">
        <v>45.0</v>
      </c>
      <c r="I1157" s="3">
        <v>44154.229166666664</v>
      </c>
      <c r="J1157" s="1">
        <v>2.10892655276783</v>
      </c>
      <c r="K1157" s="1" t="s">
        <v>24</v>
      </c>
      <c r="M1157" s="3">
        <v>44154.26014038194</v>
      </c>
    </row>
    <row r="1158">
      <c r="A1158" s="1">
        <v>1156.0</v>
      </c>
      <c r="B1158" s="1" t="s">
        <v>2188</v>
      </c>
      <c r="C1158" s="1" t="s">
        <v>3494</v>
      </c>
      <c r="D1158" s="1" t="s">
        <v>2190</v>
      </c>
      <c r="E1158" s="1" t="s">
        <v>3495</v>
      </c>
      <c r="F1158" s="1" t="s">
        <v>2192</v>
      </c>
      <c r="G1158" s="1" t="s">
        <v>17</v>
      </c>
      <c r="H1158" s="1">
        <v>45.0</v>
      </c>
      <c r="I1158" s="3">
        <v>44175.6875</v>
      </c>
      <c r="J1158" s="1">
        <v>2.32063304510846</v>
      </c>
      <c r="K1158" s="1" t="s">
        <v>18</v>
      </c>
      <c r="M1158" s="3">
        <v>44175.699140833334</v>
      </c>
    </row>
    <row r="1159">
      <c r="A1159" s="1">
        <v>1157.0</v>
      </c>
      <c r="B1159" s="1" t="s">
        <v>3453</v>
      </c>
      <c r="C1159" s="1" t="s">
        <v>3496</v>
      </c>
      <c r="D1159" s="1" t="s">
        <v>3497</v>
      </c>
      <c r="E1159" s="1" t="s">
        <v>3455</v>
      </c>
      <c r="F1159" s="1" t="s">
        <v>3456</v>
      </c>
      <c r="G1159" s="1" t="s">
        <v>35</v>
      </c>
      <c r="H1159" s="1">
        <v>45.0</v>
      </c>
      <c r="I1159" s="3">
        <v>43565.666666666664</v>
      </c>
      <c r="J1159" s="1">
        <v>2.06620503408028</v>
      </c>
      <c r="K1159" s="1" t="s">
        <v>24</v>
      </c>
      <c r="M1159" s="3">
        <v>43565.70904324074</v>
      </c>
    </row>
    <row r="1160">
      <c r="A1160" s="1">
        <v>1158.0</v>
      </c>
      <c r="B1160" s="1" t="s">
        <v>1726</v>
      </c>
      <c r="C1160" s="1" t="s">
        <v>3498</v>
      </c>
      <c r="D1160" s="1" t="s">
        <v>49</v>
      </c>
      <c r="E1160" s="1" t="s">
        <v>3499</v>
      </c>
      <c r="F1160" s="1" t="s">
        <v>1730</v>
      </c>
      <c r="G1160" s="1" t="s">
        <v>89</v>
      </c>
      <c r="H1160" s="1">
        <v>45.0</v>
      </c>
      <c r="I1160" s="3">
        <v>44115.36254818287</v>
      </c>
      <c r="J1160" s="1">
        <v>4.16026297567879</v>
      </c>
      <c r="K1160" s="1" t="s">
        <v>62</v>
      </c>
      <c r="L1160" s="1" t="s">
        <v>3500</v>
      </c>
      <c r="M1160" s="3">
        <v>44115.37780259259</v>
      </c>
    </row>
    <row r="1161">
      <c r="A1161" s="1">
        <v>1159.0</v>
      </c>
      <c r="B1161" s="1" t="s">
        <v>239</v>
      </c>
      <c r="C1161" s="1" t="s">
        <v>3501</v>
      </c>
      <c r="D1161" s="1" t="s">
        <v>630</v>
      </c>
      <c r="E1161" s="1" t="s">
        <v>3502</v>
      </c>
      <c r="F1161" s="1" t="s">
        <v>243</v>
      </c>
      <c r="G1161" s="1" t="s">
        <v>35</v>
      </c>
      <c r="H1161" s="1">
        <v>45.0</v>
      </c>
      <c r="I1161" s="3">
        <v>43920.25</v>
      </c>
      <c r="J1161" s="1">
        <v>1.44244711763166</v>
      </c>
      <c r="K1161" s="1" t="s">
        <v>46</v>
      </c>
      <c r="M1161" s="3">
        <v>43920.28454825231</v>
      </c>
    </row>
    <row r="1162">
      <c r="A1162" s="1">
        <v>1160.0</v>
      </c>
      <c r="B1162" s="1" t="s">
        <v>887</v>
      </c>
      <c r="C1162" s="1" t="s">
        <v>3503</v>
      </c>
      <c r="D1162" s="1" t="s">
        <v>989</v>
      </c>
      <c r="E1162" s="1" t="s">
        <v>3504</v>
      </c>
      <c r="F1162" s="1" t="s">
        <v>891</v>
      </c>
      <c r="G1162" s="1" t="s">
        <v>39</v>
      </c>
      <c r="H1162" s="1">
        <v>45.0</v>
      </c>
      <c r="I1162" s="3">
        <v>43918.770833333336</v>
      </c>
      <c r="J1162" s="1">
        <v>1.40511622220648</v>
      </c>
      <c r="K1162" s="1" t="s">
        <v>24</v>
      </c>
      <c r="M1162" s="3">
        <v>43918.80909005787</v>
      </c>
    </row>
    <row r="1163">
      <c r="A1163" s="1">
        <v>1161.0</v>
      </c>
      <c r="B1163" s="1" t="s">
        <v>1516</v>
      </c>
      <c r="C1163" s="1" t="s">
        <v>3505</v>
      </c>
      <c r="D1163" s="1" t="s">
        <v>211</v>
      </c>
      <c r="E1163" s="1" t="s">
        <v>3506</v>
      </c>
      <c r="F1163" s="1" t="s">
        <v>1519</v>
      </c>
      <c r="G1163" s="1" t="s">
        <v>17</v>
      </c>
      <c r="H1163" s="1">
        <v>45.0</v>
      </c>
      <c r="I1163" s="3">
        <v>44128.625</v>
      </c>
      <c r="J1163" s="1">
        <v>3.78444437441654</v>
      </c>
      <c r="K1163" s="1" t="s">
        <v>689</v>
      </c>
      <c r="M1163" s="3">
        <v>44128.65494741898</v>
      </c>
    </row>
    <row r="1164">
      <c r="A1164" s="1">
        <v>1162.0</v>
      </c>
      <c r="B1164" s="1" t="s">
        <v>932</v>
      </c>
      <c r="C1164" s="1" t="s">
        <v>3507</v>
      </c>
      <c r="D1164" s="1" t="s">
        <v>2384</v>
      </c>
      <c r="E1164" s="1" t="s">
        <v>935</v>
      </c>
      <c r="F1164" s="1" t="s">
        <v>936</v>
      </c>
      <c r="G1164" s="1" t="s">
        <v>17</v>
      </c>
      <c r="H1164" s="1">
        <v>45.0</v>
      </c>
      <c r="I1164" s="3">
        <v>43847.25</v>
      </c>
      <c r="J1164" s="1">
        <v>4.78335608870212</v>
      </c>
      <c r="K1164" s="1" t="s">
        <v>159</v>
      </c>
      <c r="M1164" s="3">
        <v>43847.21090715278</v>
      </c>
    </row>
    <row r="1165">
      <c r="A1165" s="1">
        <v>1163.0</v>
      </c>
      <c r="B1165" s="1" t="s">
        <v>229</v>
      </c>
      <c r="C1165" s="1" t="s">
        <v>3508</v>
      </c>
      <c r="D1165" s="1" t="s">
        <v>198</v>
      </c>
      <c r="E1165" s="1" t="s">
        <v>1141</v>
      </c>
      <c r="F1165" s="1" t="s">
        <v>232</v>
      </c>
      <c r="G1165" s="1" t="s">
        <v>35</v>
      </c>
      <c r="H1165" s="1">
        <v>45.0</v>
      </c>
      <c r="I1165" s="3">
        <v>44098.25</v>
      </c>
      <c r="J1165" s="1">
        <v>1.09070700878328</v>
      </c>
      <c r="K1165" s="1" t="s">
        <v>24</v>
      </c>
      <c r="M1165" s="3">
        <v>44098.28744994213</v>
      </c>
    </row>
    <row r="1166">
      <c r="A1166" s="1">
        <v>1164.0</v>
      </c>
      <c r="B1166" s="1" t="s">
        <v>887</v>
      </c>
      <c r="C1166" s="1" t="s">
        <v>3509</v>
      </c>
      <c r="D1166" s="1" t="s">
        <v>1096</v>
      </c>
      <c r="E1166" s="1" t="s">
        <v>3510</v>
      </c>
      <c r="F1166" s="1" t="s">
        <v>891</v>
      </c>
      <c r="G1166" s="1" t="s">
        <v>39</v>
      </c>
      <c r="H1166" s="1">
        <v>45.0</v>
      </c>
      <c r="I1166" s="3">
        <v>43990.375</v>
      </c>
      <c r="J1166" s="1">
        <v>1.6229873708167</v>
      </c>
      <c r="K1166" s="1" t="s">
        <v>24</v>
      </c>
      <c r="M1166" s="3">
        <v>43990.41019180555</v>
      </c>
    </row>
    <row r="1167">
      <c r="A1167" s="1">
        <v>1165.0</v>
      </c>
      <c r="B1167" s="1" t="s">
        <v>2080</v>
      </c>
      <c r="C1167" s="1" t="s">
        <v>3511</v>
      </c>
      <c r="D1167" s="1" t="s">
        <v>258</v>
      </c>
      <c r="E1167" s="1" t="s">
        <v>3512</v>
      </c>
      <c r="F1167" s="1" t="s">
        <v>2083</v>
      </c>
      <c r="G1167" s="1" t="s">
        <v>17</v>
      </c>
      <c r="H1167" s="1">
        <v>45.0</v>
      </c>
      <c r="I1167" s="3">
        <v>43735.166666666664</v>
      </c>
      <c r="J1167" s="1">
        <v>3.18712312037542</v>
      </c>
      <c r="K1167" s="1" t="s">
        <v>166</v>
      </c>
      <c r="M1167" s="3">
        <v>43735.205398530095</v>
      </c>
    </row>
    <row r="1168">
      <c r="A1168" s="1">
        <v>1166.0</v>
      </c>
      <c r="B1168" s="1" t="s">
        <v>3513</v>
      </c>
      <c r="C1168" s="1" t="s">
        <v>3514</v>
      </c>
      <c r="D1168" s="1" t="s">
        <v>99</v>
      </c>
      <c r="E1168" s="1" t="s">
        <v>3515</v>
      </c>
      <c r="F1168" s="1" t="s">
        <v>3516</v>
      </c>
      <c r="G1168" s="1" t="s">
        <v>39</v>
      </c>
      <c r="H1168" s="1">
        <v>45.0</v>
      </c>
      <c r="I1168" s="3">
        <v>43872.604166666664</v>
      </c>
      <c r="J1168" s="1">
        <v>9.44006637333936</v>
      </c>
      <c r="K1168" s="1" t="s">
        <v>166</v>
      </c>
      <c r="M1168" s="3">
        <v>43872.81712446759</v>
      </c>
    </row>
    <row r="1169">
      <c r="A1169" s="1">
        <v>1167.0</v>
      </c>
      <c r="B1169" s="1" t="s">
        <v>3517</v>
      </c>
      <c r="C1169" s="1" t="s">
        <v>3518</v>
      </c>
      <c r="D1169" s="1" t="s">
        <v>80</v>
      </c>
      <c r="E1169" s="1" t="s">
        <v>3519</v>
      </c>
      <c r="F1169" s="1" t="s">
        <v>3520</v>
      </c>
      <c r="G1169" s="1" t="s">
        <v>39</v>
      </c>
      <c r="H1169" s="1">
        <v>45.0</v>
      </c>
      <c r="I1169" s="3">
        <v>43895.459027777775</v>
      </c>
      <c r="J1169" s="1">
        <v>0.0411409804992913</v>
      </c>
      <c r="K1169" s="1" t="s">
        <v>1376</v>
      </c>
      <c r="M1169" s="3">
        <v>43895.47682469907</v>
      </c>
    </row>
    <row r="1170">
      <c r="A1170" s="1">
        <v>1168.0</v>
      </c>
      <c r="B1170" s="1" t="s">
        <v>3172</v>
      </c>
      <c r="C1170" s="1" t="s">
        <v>3521</v>
      </c>
      <c r="D1170" s="1" t="s">
        <v>116</v>
      </c>
      <c r="E1170" s="1" t="s">
        <v>3522</v>
      </c>
      <c r="F1170" s="1" t="s">
        <v>3175</v>
      </c>
      <c r="G1170" s="1" t="s">
        <v>17</v>
      </c>
      <c r="H1170" s="1">
        <v>45.0</v>
      </c>
      <c r="I1170" s="3">
        <v>44176.291666666664</v>
      </c>
      <c r="J1170" s="1">
        <v>2.26705366677566</v>
      </c>
      <c r="K1170" s="1" t="s">
        <v>24</v>
      </c>
      <c r="L1170" s="1" t="s">
        <v>741</v>
      </c>
      <c r="M1170" s="3">
        <v>44176.33798361111</v>
      </c>
    </row>
    <row r="1171">
      <c r="A1171" s="1">
        <v>1169.0</v>
      </c>
      <c r="B1171" s="1" t="s">
        <v>853</v>
      </c>
      <c r="C1171" s="1" t="s">
        <v>3523</v>
      </c>
      <c r="D1171" s="1" t="s">
        <v>1802</v>
      </c>
      <c r="E1171" s="1" t="s">
        <v>2575</v>
      </c>
      <c r="F1171" s="1" t="s">
        <v>856</v>
      </c>
      <c r="G1171" s="1" t="s">
        <v>17</v>
      </c>
      <c r="H1171" s="1">
        <v>45.0</v>
      </c>
      <c r="I1171" s="3">
        <v>44008.541666666664</v>
      </c>
      <c r="J1171" s="1">
        <v>1.98363590435203</v>
      </c>
      <c r="K1171" s="1" t="s">
        <v>18</v>
      </c>
      <c r="M1171" s="3">
        <v>44008.37004828703</v>
      </c>
    </row>
    <row r="1172">
      <c r="A1172" s="1">
        <v>1170.0</v>
      </c>
      <c r="B1172" s="1" t="s">
        <v>2744</v>
      </c>
      <c r="C1172" s="1" t="s">
        <v>3524</v>
      </c>
      <c r="D1172" s="1" t="s">
        <v>3525</v>
      </c>
      <c r="E1172" s="1" t="s">
        <v>3526</v>
      </c>
      <c r="F1172" s="1" t="s">
        <v>2748</v>
      </c>
      <c r="G1172" s="1" t="s">
        <v>39</v>
      </c>
      <c r="H1172" s="1">
        <v>45.0</v>
      </c>
      <c r="I1172" s="3">
        <v>44231.25</v>
      </c>
      <c r="J1172" s="1">
        <v>2.82405310800399</v>
      </c>
      <c r="K1172" s="1" t="s">
        <v>24</v>
      </c>
      <c r="M1172" s="3">
        <v>44231.282222291666</v>
      </c>
    </row>
    <row r="1173">
      <c r="A1173" s="1">
        <v>1171.0</v>
      </c>
      <c r="B1173" s="1" t="s">
        <v>3527</v>
      </c>
      <c r="C1173" s="1" t="s">
        <v>3528</v>
      </c>
      <c r="D1173" s="1" t="s">
        <v>116</v>
      </c>
      <c r="E1173" s="1" t="s">
        <v>3529</v>
      </c>
      <c r="F1173" s="1" t="s">
        <v>3530</v>
      </c>
      <c r="G1173" s="1" t="s">
        <v>17</v>
      </c>
      <c r="H1173" s="1">
        <v>45.0</v>
      </c>
      <c r="I1173" s="3">
        <v>43868.708333333336</v>
      </c>
      <c r="J1173" s="1">
        <v>10.1375961845276</v>
      </c>
      <c r="K1173" s="1" t="s">
        <v>24</v>
      </c>
      <c r="M1173" s="3">
        <v>43868.73413597222</v>
      </c>
    </row>
    <row r="1174">
      <c r="A1174" s="1">
        <v>1172.0</v>
      </c>
      <c r="B1174" s="1" t="s">
        <v>1858</v>
      </c>
      <c r="C1174" s="1" t="s">
        <v>3531</v>
      </c>
      <c r="D1174" s="1" t="s">
        <v>3532</v>
      </c>
      <c r="E1174" s="1" t="s">
        <v>3533</v>
      </c>
      <c r="F1174" s="1" t="s">
        <v>1861</v>
      </c>
      <c r="G1174" s="1" t="s">
        <v>39</v>
      </c>
      <c r="H1174" s="1">
        <v>45.0</v>
      </c>
      <c r="I1174" s="3">
        <v>44239.479166666664</v>
      </c>
      <c r="J1174" s="1">
        <v>2.47823007746691</v>
      </c>
      <c r="K1174" s="1" t="s">
        <v>18</v>
      </c>
      <c r="L1174" s="1" t="s">
        <v>1047</v>
      </c>
      <c r="M1174" s="3">
        <v>44239.501858738426</v>
      </c>
    </row>
    <row r="1175">
      <c r="A1175" s="1">
        <v>1173.0</v>
      </c>
      <c r="B1175" s="1" t="s">
        <v>385</v>
      </c>
      <c r="C1175" s="1" t="s">
        <v>3534</v>
      </c>
      <c r="D1175" s="1" t="s">
        <v>116</v>
      </c>
      <c r="E1175" s="1" t="s">
        <v>3535</v>
      </c>
      <c r="F1175" s="1" t="s">
        <v>388</v>
      </c>
      <c r="G1175" s="1" t="s">
        <v>17</v>
      </c>
      <c r="H1175" s="1">
        <v>45.0</v>
      </c>
      <c r="I1175" s="3">
        <v>43782.25</v>
      </c>
      <c r="J1175" s="1">
        <v>9.47793237534855</v>
      </c>
      <c r="K1175" s="1" t="s">
        <v>24</v>
      </c>
      <c r="M1175" s="3">
        <v>43782.27553503472</v>
      </c>
    </row>
    <row r="1176">
      <c r="A1176" s="1">
        <v>1174.0</v>
      </c>
      <c r="B1176" s="1" t="s">
        <v>1304</v>
      </c>
      <c r="C1176" s="1" t="s">
        <v>3536</v>
      </c>
      <c r="D1176" s="1" t="s">
        <v>1306</v>
      </c>
      <c r="E1176" s="1" t="s">
        <v>1307</v>
      </c>
      <c r="F1176" s="1" t="s">
        <v>1308</v>
      </c>
      <c r="G1176" s="1" t="s">
        <v>17</v>
      </c>
      <c r="H1176" s="1">
        <v>45.0</v>
      </c>
      <c r="I1176" s="3">
        <v>43876.677083333336</v>
      </c>
      <c r="J1176" s="1">
        <v>2.31871884550854</v>
      </c>
      <c r="K1176" s="1" t="s">
        <v>24</v>
      </c>
      <c r="M1176" s="3">
        <v>43876.744944907405</v>
      </c>
    </row>
    <row r="1177">
      <c r="A1177" s="1">
        <v>1175.0</v>
      </c>
      <c r="B1177" s="1" t="s">
        <v>806</v>
      </c>
      <c r="C1177" s="1" t="s">
        <v>3537</v>
      </c>
      <c r="D1177" s="1" t="s">
        <v>2238</v>
      </c>
      <c r="E1177" s="1" t="s">
        <v>3538</v>
      </c>
      <c r="F1177" s="1" t="s">
        <v>810</v>
      </c>
      <c r="G1177" s="1" t="s">
        <v>35</v>
      </c>
      <c r="H1177" s="1">
        <v>45.0</v>
      </c>
      <c r="I1177" s="3">
        <v>43570.75</v>
      </c>
      <c r="J1177" s="1">
        <v>1.46737070328532</v>
      </c>
      <c r="K1177" s="1" t="s">
        <v>24</v>
      </c>
      <c r="M1177" s="3">
        <v>43570.695556099534</v>
      </c>
    </row>
    <row r="1178">
      <c r="A1178" s="1">
        <v>1176.0</v>
      </c>
      <c r="B1178" s="1" t="s">
        <v>425</v>
      </c>
      <c r="C1178" s="1" t="s">
        <v>3539</v>
      </c>
      <c r="D1178" s="1" t="s">
        <v>21</v>
      </c>
      <c r="E1178" s="1" t="s">
        <v>3540</v>
      </c>
      <c r="F1178" s="1" t="s">
        <v>428</v>
      </c>
      <c r="G1178" s="1" t="s">
        <v>17</v>
      </c>
      <c r="H1178" s="1">
        <v>45.0</v>
      </c>
      <c r="I1178" s="3">
        <v>44200.25</v>
      </c>
      <c r="J1178" s="1">
        <v>2.49337774276574</v>
      </c>
      <c r="K1178" s="1" t="s">
        <v>24</v>
      </c>
      <c r="M1178" s="3">
        <v>44200.28511916666</v>
      </c>
    </row>
    <row r="1179">
      <c r="A1179" s="1">
        <v>1177.0</v>
      </c>
      <c r="B1179" s="1" t="s">
        <v>3541</v>
      </c>
      <c r="C1179" s="1" t="s">
        <v>3542</v>
      </c>
      <c r="D1179" s="1" t="s">
        <v>1403</v>
      </c>
      <c r="E1179" s="1" t="s">
        <v>3543</v>
      </c>
      <c r="F1179" s="1" t="s">
        <v>3544</v>
      </c>
      <c r="G1179" s="1" t="s">
        <v>39</v>
      </c>
      <c r="H1179" s="1">
        <v>45.0</v>
      </c>
      <c r="I1179" s="3">
        <v>44237.25</v>
      </c>
      <c r="J1179" s="1">
        <v>2.71438410523106</v>
      </c>
      <c r="K1179" s="1" t="s">
        <v>511</v>
      </c>
      <c r="L1179" s="1" t="s">
        <v>1157</v>
      </c>
      <c r="M1179" s="3">
        <v>44237.28045417824</v>
      </c>
    </row>
    <row r="1180">
      <c r="A1180" s="1">
        <v>1178.0</v>
      </c>
      <c r="B1180" s="1" t="s">
        <v>3545</v>
      </c>
      <c r="C1180" s="1" t="s">
        <v>3546</v>
      </c>
      <c r="D1180" s="1" t="s">
        <v>3025</v>
      </c>
      <c r="E1180" s="1" t="s">
        <v>3547</v>
      </c>
      <c r="F1180" s="1" t="s">
        <v>3548</v>
      </c>
      <c r="G1180" s="1" t="s">
        <v>39</v>
      </c>
      <c r="H1180" s="1">
        <v>45.0</v>
      </c>
      <c r="I1180" s="3">
        <v>43676.708333333336</v>
      </c>
      <c r="J1180" s="1">
        <v>1.62080401358625</v>
      </c>
      <c r="K1180" s="1" t="s">
        <v>18</v>
      </c>
      <c r="M1180" s="3">
        <v>43676.7411255787</v>
      </c>
    </row>
    <row r="1181">
      <c r="A1181" s="1">
        <v>1179.0</v>
      </c>
      <c r="B1181" s="1" t="s">
        <v>191</v>
      </c>
      <c r="C1181" s="1" t="s">
        <v>3549</v>
      </c>
      <c r="D1181" s="1" t="s">
        <v>461</v>
      </c>
      <c r="E1181" s="1" t="s">
        <v>3550</v>
      </c>
      <c r="F1181" s="1" t="s">
        <v>195</v>
      </c>
      <c r="G1181" s="1" t="s">
        <v>17</v>
      </c>
      <c r="H1181" s="1">
        <v>45.0</v>
      </c>
      <c r="I1181" s="3">
        <v>43812.208333333336</v>
      </c>
      <c r="J1181" s="1">
        <v>6.09469728342586</v>
      </c>
      <c r="K1181" s="1" t="s">
        <v>24</v>
      </c>
      <c r="M1181" s="3">
        <v>43812.23201605324</v>
      </c>
    </row>
    <row r="1182">
      <c r="A1182" s="1">
        <v>1180.0</v>
      </c>
      <c r="B1182" s="1" t="s">
        <v>119</v>
      </c>
      <c r="C1182" s="1" t="s">
        <v>3551</v>
      </c>
      <c r="D1182" s="1" t="s">
        <v>121</v>
      </c>
      <c r="E1182" s="1" t="s">
        <v>3552</v>
      </c>
      <c r="F1182" s="1" t="s">
        <v>123</v>
      </c>
      <c r="G1182" s="1" t="s">
        <v>39</v>
      </c>
      <c r="H1182" s="1">
        <v>45.0</v>
      </c>
      <c r="I1182" s="3">
        <v>43990.583333333336</v>
      </c>
      <c r="J1182" s="1">
        <v>1.4507360656352</v>
      </c>
      <c r="K1182" s="1" t="s">
        <v>18</v>
      </c>
      <c r="M1182" s="3">
        <v>43990.618433599535</v>
      </c>
    </row>
    <row r="1183">
      <c r="A1183" s="1">
        <v>1181.0</v>
      </c>
      <c r="B1183" s="1" t="s">
        <v>3553</v>
      </c>
      <c r="C1183" s="1" t="s">
        <v>3554</v>
      </c>
      <c r="D1183" s="1" t="s">
        <v>3555</v>
      </c>
      <c r="E1183" s="1" t="s">
        <v>3556</v>
      </c>
      <c r="F1183" s="1" t="s">
        <v>3557</v>
      </c>
      <c r="G1183" s="1" t="s">
        <v>89</v>
      </c>
      <c r="H1183" s="1">
        <v>45.0</v>
      </c>
      <c r="I1183" s="3">
        <v>44230.500417256946</v>
      </c>
      <c r="J1183" s="1">
        <v>2.42144018508039</v>
      </c>
      <c r="K1183" s="1" t="s">
        <v>24</v>
      </c>
      <c r="M1183" s="3">
        <v>44230.53043197917</v>
      </c>
    </row>
    <row r="1184">
      <c r="A1184" s="1">
        <v>1182.0</v>
      </c>
      <c r="B1184" s="1" t="s">
        <v>354</v>
      </c>
      <c r="C1184" s="1" t="s">
        <v>3558</v>
      </c>
      <c r="D1184" s="1" t="s">
        <v>93</v>
      </c>
      <c r="E1184" s="1" t="s">
        <v>3481</v>
      </c>
      <c r="F1184" s="1" t="s">
        <v>358</v>
      </c>
      <c r="G1184" s="1" t="s">
        <v>35</v>
      </c>
      <c r="H1184" s="1">
        <v>45.0</v>
      </c>
      <c r="I1184" s="3">
        <v>43986.645833333336</v>
      </c>
      <c r="J1184" s="1">
        <v>0.795585104332948</v>
      </c>
      <c r="K1184" s="1" t="s">
        <v>24</v>
      </c>
      <c r="M1184" s="3">
        <v>43986.662370405094</v>
      </c>
    </row>
    <row r="1185">
      <c r="A1185" s="1">
        <v>1183.0</v>
      </c>
      <c r="B1185" s="1" t="s">
        <v>298</v>
      </c>
      <c r="C1185" s="1" t="s">
        <v>3559</v>
      </c>
      <c r="D1185" s="1" t="s">
        <v>211</v>
      </c>
      <c r="E1185" s="1" t="s">
        <v>3560</v>
      </c>
      <c r="F1185" s="1" t="s">
        <v>302</v>
      </c>
      <c r="G1185" s="1" t="s">
        <v>17</v>
      </c>
      <c r="H1185" s="1">
        <v>45.0</v>
      </c>
      <c r="I1185" s="3">
        <v>44052.395833333336</v>
      </c>
      <c r="J1185" s="1">
        <v>4.91248452009242</v>
      </c>
      <c r="K1185" s="1" t="s">
        <v>218</v>
      </c>
      <c r="M1185" s="3">
        <v>44052.41083209491</v>
      </c>
    </row>
    <row r="1186">
      <c r="A1186" s="1">
        <v>1184.0</v>
      </c>
      <c r="B1186" s="1" t="s">
        <v>536</v>
      </c>
      <c r="C1186" s="1" t="s">
        <v>3561</v>
      </c>
      <c r="D1186" s="1" t="s">
        <v>1255</v>
      </c>
      <c r="E1186" s="1" t="s">
        <v>3562</v>
      </c>
      <c r="F1186" s="1" t="s">
        <v>539</v>
      </c>
      <c r="G1186" s="1" t="s">
        <v>17</v>
      </c>
      <c r="H1186" s="1">
        <v>45.0</v>
      </c>
      <c r="I1186" s="3">
        <v>43811.291666666664</v>
      </c>
      <c r="J1186" s="1">
        <v>0.850987274470409</v>
      </c>
      <c r="K1186" s="1" t="s">
        <v>83</v>
      </c>
      <c r="M1186" s="3">
        <v>43811.335397476854</v>
      </c>
    </row>
    <row r="1187">
      <c r="A1187" s="1">
        <v>1185.0</v>
      </c>
      <c r="B1187" s="1" t="s">
        <v>3563</v>
      </c>
      <c r="C1187" s="1" t="s">
        <v>3564</v>
      </c>
      <c r="D1187" s="1" t="s">
        <v>1494</v>
      </c>
      <c r="E1187" s="1" t="s">
        <v>3565</v>
      </c>
      <c r="F1187" s="1" t="s">
        <v>3566</v>
      </c>
      <c r="G1187" s="1" t="s">
        <v>17</v>
      </c>
      <c r="H1187" s="1">
        <v>45.0</v>
      </c>
      <c r="I1187" s="3">
        <v>44094.229166666664</v>
      </c>
      <c r="J1187" s="1">
        <v>2.05559152419015</v>
      </c>
      <c r="K1187" s="1" t="s">
        <v>18</v>
      </c>
      <c r="L1187" s="1" t="s">
        <v>444</v>
      </c>
      <c r="M1187" s="3">
        <v>44094.29267284722</v>
      </c>
    </row>
    <row r="1188">
      <c r="A1188" s="1">
        <v>1186.0</v>
      </c>
      <c r="B1188" s="1" t="s">
        <v>196</v>
      </c>
      <c r="C1188" s="1" t="s">
        <v>3567</v>
      </c>
      <c r="D1188" s="1" t="s">
        <v>198</v>
      </c>
      <c r="E1188" s="1" t="s">
        <v>1535</v>
      </c>
      <c r="F1188" s="1" t="s">
        <v>200</v>
      </c>
      <c r="G1188" s="1" t="s">
        <v>17</v>
      </c>
      <c r="H1188" s="1">
        <v>45.0</v>
      </c>
      <c r="I1188" s="3">
        <v>44194.229166666664</v>
      </c>
      <c r="J1188" s="1">
        <v>2.93118058585534</v>
      </c>
      <c r="K1188" s="1" t="s">
        <v>24</v>
      </c>
      <c r="M1188" s="3">
        <v>44194.28384457176</v>
      </c>
    </row>
    <row r="1189">
      <c r="A1189" s="1">
        <v>1187.0</v>
      </c>
      <c r="B1189" s="1" t="s">
        <v>303</v>
      </c>
      <c r="C1189" s="1" t="s">
        <v>3568</v>
      </c>
      <c r="D1189" s="1" t="s">
        <v>305</v>
      </c>
      <c r="E1189" s="1" t="s">
        <v>3493</v>
      </c>
      <c r="F1189" s="1" t="s">
        <v>307</v>
      </c>
      <c r="G1189" s="1" t="s">
        <v>17</v>
      </c>
      <c r="H1189" s="1">
        <v>45.0</v>
      </c>
      <c r="I1189" s="3">
        <v>44131.416666666664</v>
      </c>
      <c r="J1189" s="1">
        <v>1.06879173801867</v>
      </c>
      <c r="K1189" s="1" t="s">
        <v>24</v>
      </c>
      <c r="M1189" s="3">
        <v>44131.44457255787</v>
      </c>
    </row>
    <row r="1190">
      <c r="A1190" s="1">
        <v>1188.0</v>
      </c>
      <c r="B1190" s="1" t="s">
        <v>1954</v>
      </c>
      <c r="C1190" s="1" t="s">
        <v>3569</v>
      </c>
      <c r="D1190" s="1" t="s">
        <v>1255</v>
      </c>
      <c r="E1190" s="1" t="s">
        <v>3570</v>
      </c>
      <c r="F1190" s="1" t="s">
        <v>1957</v>
      </c>
      <c r="G1190" s="1" t="s">
        <v>39</v>
      </c>
      <c r="H1190" s="1">
        <v>45.0</v>
      </c>
      <c r="I1190" s="3">
        <v>44161.75</v>
      </c>
      <c r="J1190" s="1">
        <v>1.15472562673271</v>
      </c>
      <c r="K1190" s="1" t="s">
        <v>83</v>
      </c>
      <c r="M1190" s="3">
        <v>44161.78187357639</v>
      </c>
    </row>
    <row r="1191">
      <c r="A1191" s="1">
        <v>1189.0</v>
      </c>
      <c r="B1191" s="1" t="s">
        <v>319</v>
      </c>
      <c r="C1191" s="1" t="s">
        <v>3571</v>
      </c>
      <c r="D1191" s="1" t="s">
        <v>321</v>
      </c>
      <c r="E1191" s="1" t="s">
        <v>3572</v>
      </c>
      <c r="F1191" s="1" t="s">
        <v>323</v>
      </c>
      <c r="G1191" s="1" t="s">
        <v>39</v>
      </c>
      <c r="H1191" s="1">
        <v>45.0</v>
      </c>
      <c r="I1191" s="3">
        <v>43991.625</v>
      </c>
      <c r="J1191" s="1">
        <v>1.07988092946312</v>
      </c>
      <c r="K1191" s="1" t="s">
        <v>24</v>
      </c>
      <c r="M1191" s="3">
        <v>43991.65248459491</v>
      </c>
    </row>
    <row r="1192">
      <c r="A1192" s="1">
        <v>1190.0</v>
      </c>
      <c r="B1192" s="1" t="s">
        <v>2891</v>
      </c>
      <c r="C1192" s="1" t="s">
        <v>3573</v>
      </c>
      <c r="D1192" s="1" t="s">
        <v>522</v>
      </c>
      <c r="E1192" s="1" t="s">
        <v>3574</v>
      </c>
      <c r="F1192" s="1" t="s">
        <v>2894</v>
      </c>
      <c r="G1192" s="1" t="s">
        <v>17</v>
      </c>
      <c r="H1192" s="1">
        <v>45.0</v>
      </c>
      <c r="I1192" s="3">
        <v>44116.229166666664</v>
      </c>
      <c r="J1192" s="1">
        <v>0.736288793252742</v>
      </c>
      <c r="K1192" s="1" t="s">
        <v>46</v>
      </c>
      <c r="M1192" s="3">
        <v>44116.26183850694</v>
      </c>
    </row>
    <row r="1193">
      <c r="A1193" s="1">
        <v>1191.0</v>
      </c>
      <c r="B1193" s="1" t="s">
        <v>2372</v>
      </c>
      <c r="C1193" s="1" t="s">
        <v>3575</v>
      </c>
      <c r="D1193" s="1" t="s">
        <v>3576</v>
      </c>
      <c r="E1193" s="1" t="s">
        <v>3577</v>
      </c>
      <c r="F1193" s="1" t="s">
        <v>2375</v>
      </c>
      <c r="G1193" s="1" t="s">
        <v>89</v>
      </c>
      <c r="H1193" s="1">
        <v>45.0</v>
      </c>
      <c r="I1193" s="3">
        <v>43774.52632863426</v>
      </c>
      <c r="J1193" s="1">
        <v>3.35109818456234</v>
      </c>
      <c r="K1193" s="1" t="s">
        <v>46</v>
      </c>
      <c r="M1193" s="3">
        <v>43774.56414625</v>
      </c>
    </row>
    <row r="1194">
      <c r="A1194" s="1">
        <v>1192.0</v>
      </c>
      <c r="B1194" s="1" t="s">
        <v>119</v>
      </c>
      <c r="C1194" s="1" t="s">
        <v>3578</v>
      </c>
      <c r="D1194" s="1" t="s">
        <v>1988</v>
      </c>
      <c r="E1194" s="1" t="s">
        <v>3579</v>
      </c>
      <c r="F1194" s="1" t="s">
        <v>123</v>
      </c>
      <c r="G1194" s="1" t="s">
        <v>39</v>
      </c>
      <c r="H1194" s="1">
        <v>45.0</v>
      </c>
      <c r="I1194" s="3">
        <v>43985.583333333336</v>
      </c>
      <c r="J1194" s="1">
        <v>1.03219066424745</v>
      </c>
      <c r="K1194" s="1" t="s">
        <v>18</v>
      </c>
      <c r="M1194" s="3">
        <v>43985.61645528935</v>
      </c>
    </row>
    <row r="1195">
      <c r="A1195" s="1">
        <v>1193.0</v>
      </c>
      <c r="B1195" s="1" t="s">
        <v>732</v>
      </c>
      <c r="C1195" s="1" t="s">
        <v>3580</v>
      </c>
      <c r="D1195" s="1" t="s">
        <v>3581</v>
      </c>
      <c r="E1195" s="1" t="s">
        <v>2710</v>
      </c>
      <c r="F1195" s="1" t="s">
        <v>735</v>
      </c>
      <c r="G1195" s="1" t="s">
        <v>17</v>
      </c>
      <c r="H1195" s="1">
        <v>45.0</v>
      </c>
      <c r="I1195" s="3">
        <v>44074.729166666664</v>
      </c>
      <c r="J1195" s="1">
        <v>1.17525851577373</v>
      </c>
      <c r="K1195" s="1" t="s">
        <v>24</v>
      </c>
      <c r="M1195" s="3">
        <v>44074.753178136576</v>
      </c>
    </row>
    <row r="1196">
      <c r="A1196" s="1">
        <v>1194.0</v>
      </c>
      <c r="B1196" s="1" t="s">
        <v>480</v>
      </c>
      <c r="C1196" s="1" t="s">
        <v>3582</v>
      </c>
      <c r="D1196" s="1" t="s">
        <v>482</v>
      </c>
      <c r="E1196" s="1" t="s">
        <v>3583</v>
      </c>
      <c r="F1196" s="1" t="s">
        <v>484</v>
      </c>
      <c r="G1196" s="1" t="s">
        <v>35</v>
      </c>
      <c r="H1196" s="1">
        <v>45.0</v>
      </c>
      <c r="I1196" s="3">
        <v>43672.5</v>
      </c>
      <c r="J1196" s="1">
        <v>0.287709721026516</v>
      </c>
      <c r="K1196" s="1" t="s">
        <v>24</v>
      </c>
      <c r="M1196" s="3">
        <v>43672.56603126157</v>
      </c>
    </row>
    <row r="1197">
      <c r="A1197" s="1">
        <v>1195.0</v>
      </c>
      <c r="B1197" s="1" t="s">
        <v>3584</v>
      </c>
      <c r="C1197" s="1" t="s">
        <v>3585</v>
      </c>
      <c r="D1197" s="1" t="s">
        <v>3180</v>
      </c>
      <c r="E1197" s="1" t="s">
        <v>3586</v>
      </c>
      <c r="F1197" s="1" t="s">
        <v>3587</v>
      </c>
      <c r="G1197" s="1" t="s">
        <v>17</v>
      </c>
      <c r="H1197" s="1">
        <v>45.0</v>
      </c>
      <c r="I1197" s="3">
        <v>44126.354166666664</v>
      </c>
      <c r="J1197" s="1">
        <v>0.209208540659263</v>
      </c>
      <c r="K1197" s="1" t="s">
        <v>18</v>
      </c>
      <c r="M1197" s="3">
        <v>44126.37653512732</v>
      </c>
    </row>
    <row r="1198">
      <c r="A1198" s="1">
        <v>1196.0</v>
      </c>
      <c r="B1198" s="1" t="s">
        <v>3588</v>
      </c>
      <c r="C1198" s="1" t="s">
        <v>3589</v>
      </c>
      <c r="D1198" s="1" t="s">
        <v>49</v>
      </c>
      <c r="E1198" s="1" t="s">
        <v>3590</v>
      </c>
      <c r="F1198" s="1" t="s">
        <v>3591</v>
      </c>
      <c r="G1198" s="1" t="s">
        <v>39</v>
      </c>
      <c r="H1198" s="1">
        <v>45.0</v>
      </c>
      <c r="I1198" s="3">
        <v>44163.25</v>
      </c>
      <c r="J1198" s="1">
        <v>1.99517289452992</v>
      </c>
      <c r="K1198" s="1" t="s">
        <v>18</v>
      </c>
      <c r="L1198" s="1" t="s">
        <v>1765</v>
      </c>
      <c r="M1198" s="3">
        <v>44163.27860480324</v>
      </c>
    </row>
    <row r="1199">
      <c r="A1199" s="1">
        <v>1197.0</v>
      </c>
      <c r="B1199" s="1" t="s">
        <v>2662</v>
      </c>
      <c r="C1199" s="1" t="s">
        <v>3592</v>
      </c>
      <c r="D1199" s="1" t="s">
        <v>1562</v>
      </c>
      <c r="E1199" s="1" t="s">
        <v>3593</v>
      </c>
      <c r="F1199" s="1" t="s">
        <v>2666</v>
      </c>
      <c r="G1199" s="1" t="s">
        <v>89</v>
      </c>
      <c r="H1199" s="1">
        <v>45.0</v>
      </c>
      <c r="I1199" s="3">
        <v>44183.36003375</v>
      </c>
      <c r="J1199" s="1">
        <v>2.86008295815402</v>
      </c>
      <c r="K1199" s="1" t="s">
        <v>83</v>
      </c>
      <c r="M1199" s="3">
        <v>44183.39509637732</v>
      </c>
    </row>
    <row r="1200">
      <c r="A1200" s="1">
        <v>1198.0</v>
      </c>
      <c r="B1200" s="1" t="s">
        <v>319</v>
      </c>
      <c r="C1200" s="1" t="s">
        <v>3594</v>
      </c>
      <c r="D1200" s="1" t="s">
        <v>321</v>
      </c>
      <c r="E1200" s="1" t="s">
        <v>3595</v>
      </c>
      <c r="F1200" s="1" t="s">
        <v>323</v>
      </c>
      <c r="G1200" s="1" t="s">
        <v>39</v>
      </c>
      <c r="H1200" s="1">
        <v>45.0</v>
      </c>
      <c r="I1200" s="3">
        <v>43979.645833333336</v>
      </c>
      <c r="J1200" s="1">
        <v>0.0</v>
      </c>
      <c r="K1200" s="1" t="s">
        <v>24</v>
      </c>
      <c r="M1200" s="3">
        <v>43979.681368391204</v>
      </c>
    </row>
    <row r="1201">
      <c r="A1201" s="1">
        <v>1199.0</v>
      </c>
      <c r="B1201" s="1" t="s">
        <v>3596</v>
      </c>
      <c r="C1201" s="1" t="s">
        <v>3597</v>
      </c>
      <c r="D1201" s="1" t="s">
        <v>3598</v>
      </c>
      <c r="E1201" s="1" t="s">
        <v>3599</v>
      </c>
      <c r="F1201" s="1" t="s">
        <v>3600</v>
      </c>
      <c r="G1201" s="1" t="s">
        <v>39</v>
      </c>
      <c r="H1201" s="1">
        <v>45.0</v>
      </c>
      <c r="I1201" s="3">
        <v>44131.635416666664</v>
      </c>
      <c r="J1201" s="1">
        <v>0.838284717089646</v>
      </c>
      <c r="K1201" s="1" t="s">
        <v>24</v>
      </c>
      <c r="L1201" s="1" t="s">
        <v>406</v>
      </c>
      <c r="M1201" s="3">
        <v>44131.6704330787</v>
      </c>
    </row>
    <row r="1202">
      <c r="A1202" s="1">
        <v>1200.0</v>
      </c>
      <c r="B1202" s="1" t="s">
        <v>12</v>
      </c>
      <c r="C1202" s="1" t="s">
        <v>3601</v>
      </c>
      <c r="D1202" s="1" t="s">
        <v>411</v>
      </c>
      <c r="E1202" s="1" t="s">
        <v>1657</v>
      </c>
      <c r="F1202" s="1" t="s">
        <v>16</v>
      </c>
      <c r="G1202" s="1" t="s">
        <v>35</v>
      </c>
      <c r="H1202" s="1">
        <v>45.0</v>
      </c>
      <c r="I1202" s="3">
        <v>44140.625</v>
      </c>
      <c r="J1202" s="1">
        <v>1.0001148991981</v>
      </c>
      <c r="K1202" s="1" t="s">
        <v>18</v>
      </c>
      <c r="M1202" s="3">
        <v>44140.62781153935</v>
      </c>
    </row>
    <row r="1203">
      <c r="A1203" s="1">
        <v>1201.0</v>
      </c>
      <c r="B1203" s="1" t="s">
        <v>3602</v>
      </c>
      <c r="C1203" s="1" t="s">
        <v>3603</v>
      </c>
      <c r="D1203" s="1" t="s">
        <v>3355</v>
      </c>
      <c r="E1203" s="1" t="s">
        <v>3604</v>
      </c>
      <c r="F1203" s="1" t="s">
        <v>3605</v>
      </c>
      <c r="G1203" s="1" t="s">
        <v>39</v>
      </c>
      <c r="H1203" s="1">
        <v>45.0</v>
      </c>
      <c r="I1203" s="3">
        <v>44249.583333333336</v>
      </c>
      <c r="J1203" s="1">
        <v>1.38189882667239</v>
      </c>
      <c r="K1203" s="1" t="s">
        <v>159</v>
      </c>
      <c r="M1203" s="3">
        <v>44249.60456380787</v>
      </c>
    </row>
    <row r="1204">
      <c r="A1204" s="1">
        <v>1202.0</v>
      </c>
      <c r="B1204" s="1" t="s">
        <v>293</v>
      </c>
      <c r="C1204" s="1" t="s">
        <v>3606</v>
      </c>
      <c r="D1204" s="1" t="s">
        <v>295</v>
      </c>
      <c r="E1204" s="1" t="s">
        <v>296</v>
      </c>
      <c r="F1204" s="1" t="s">
        <v>297</v>
      </c>
      <c r="G1204" s="1" t="s">
        <v>17</v>
      </c>
      <c r="H1204" s="1">
        <v>45.0</v>
      </c>
      <c r="I1204" s="3">
        <v>43893.291666666664</v>
      </c>
      <c r="J1204" s="1">
        <v>0.725984441373057</v>
      </c>
      <c r="K1204" s="1" t="s">
        <v>62</v>
      </c>
      <c r="M1204" s="3">
        <v>43893.30460149306</v>
      </c>
    </row>
    <row r="1205">
      <c r="A1205" s="1">
        <v>1203.0</v>
      </c>
      <c r="B1205" s="1" t="s">
        <v>2885</v>
      </c>
      <c r="C1205" s="1" t="s">
        <v>3607</v>
      </c>
      <c r="D1205" s="1" t="s">
        <v>3608</v>
      </c>
      <c r="E1205" s="1" t="s">
        <v>3609</v>
      </c>
      <c r="F1205" s="1" t="s">
        <v>2888</v>
      </c>
      <c r="G1205" s="1" t="s">
        <v>89</v>
      </c>
      <c r="H1205" s="1">
        <v>45.0</v>
      </c>
      <c r="I1205" s="3">
        <v>43781.75244548611</v>
      </c>
      <c r="J1205" s="1">
        <v>2.39915931390706</v>
      </c>
      <c r="K1205" s="1" t="s">
        <v>24</v>
      </c>
      <c r="M1205" s="3">
        <v>43781.79031597222</v>
      </c>
    </row>
    <row r="1206">
      <c r="A1206" s="1">
        <v>1204.0</v>
      </c>
      <c r="B1206" s="1" t="s">
        <v>324</v>
      </c>
      <c r="C1206" s="1" t="s">
        <v>3610</v>
      </c>
      <c r="D1206" s="1" t="s">
        <v>701</v>
      </c>
      <c r="E1206" s="1" t="s">
        <v>3611</v>
      </c>
      <c r="F1206" s="1" t="s">
        <v>328</v>
      </c>
      <c r="G1206" s="1" t="s">
        <v>39</v>
      </c>
      <c r="H1206" s="1">
        <v>45.0</v>
      </c>
      <c r="I1206" s="3">
        <v>44080.333333333336</v>
      </c>
      <c r="J1206" s="1">
        <v>0.0269249546926916</v>
      </c>
      <c r="K1206" s="1" t="s">
        <v>24</v>
      </c>
      <c r="M1206" s="3">
        <v>44080.33352315972</v>
      </c>
    </row>
    <row r="1207">
      <c r="A1207" s="1">
        <v>1205.0</v>
      </c>
      <c r="B1207" s="1" t="s">
        <v>3612</v>
      </c>
      <c r="C1207" s="1" t="s">
        <v>3613</v>
      </c>
      <c r="D1207" s="1" t="s">
        <v>332</v>
      </c>
      <c r="E1207" s="1" t="s">
        <v>3614</v>
      </c>
      <c r="F1207" s="1" t="s">
        <v>3615</v>
      </c>
      <c r="G1207" s="1" t="s">
        <v>17</v>
      </c>
      <c r="H1207" s="1">
        <v>45.0</v>
      </c>
      <c r="I1207" s="3">
        <v>43789.333333333336</v>
      </c>
      <c r="J1207" s="1">
        <v>2.23027628144966</v>
      </c>
      <c r="K1207" s="1" t="s">
        <v>62</v>
      </c>
      <c r="M1207" s="3">
        <v>43789.31908075231</v>
      </c>
    </row>
    <row r="1208">
      <c r="A1208" s="1">
        <v>1206.0</v>
      </c>
      <c r="B1208" s="1" t="s">
        <v>3616</v>
      </c>
      <c r="C1208" s="1" t="s">
        <v>3617</v>
      </c>
      <c r="D1208" s="1" t="s">
        <v>3618</v>
      </c>
      <c r="E1208" s="1" t="s">
        <v>3619</v>
      </c>
      <c r="F1208" s="1" t="s">
        <v>3620</v>
      </c>
      <c r="G1208" s="1" t="s">
        <v>17</v>
      </c>
      <c r="H1208" s="1">
        <v>45.0</v>
      </c>
      <c r="I1208" s="3">
        <v>43827.291666666664</v>
      </c>
      <c r="J1208" s="1">
        <v>0.945755258919506</v>
      </c>
      <c r="K1208" s="1" t="s">
        <v>24</v>
      </c>
      <c r="M1208" s="3">
        <v>43827.334533217596</v>
      </c>
    </row>
    <row r="1209">
      <c r="A1209" s="1">
        <v>1207.0</v>
      </c>
      <c r="B1209" s="1" t="s">
        <v>2844</v>
      </c>
      <c r="C1209" s="1" t="s">
        <v>3621</v>
      </c>
      <c r="D1209" s="1" t="s">
        <v>2994</v>
      </c>
      <c r="E1209" s="1" t="s">
        <v>3622</v>
      </c>
      <c r="F1209" s="1" t="s">
        <v>2848</v>
      </c>
      <c r="G1209" s="1" t="s">
        <v>17</v>
      </c>
      <c r="H1209" s="1">
        <v>45.0</v>
      </c>
      <c r="I1209" s="3">
        <v>44239.25</v>
      </c>
      <c r="J1209" s="1">
        <v>0.851571207583066</v>
      </c>
      <c r="K1209" s="1" t="s">
        <v>18</v>
      </c>
      <c r="L1209" s="1" t="s">
        <v>699</v>
      </c>
      <c r="M1209" s="3">
        <v>44239.27666525463</v>
      </c>
    </row>
    <row r="1210">
      <c r="A1210" s="1">
        <v>1208.0</v>
      </c>
      <c r="B1210" s="1" t="s">
        <v>239</v>
      </c>
      <c r="C1210" s="1" t="s">
        <v>3623</v>
      </c>
      <c r="D1210" s="1" t="s">
        <v>241</v>
      </c>
      <c r="E1210" s="1" t="s">
        <v>3624</v>
      </c>
      <c r="F1210" s="1" t="s">
        <v>243</v>
      </c>
      <c r="G1210" s="1" t="s">
        <v>35</v>
      </c>
      <c r="H1210" s="1">
        <v>45.0</v>
      </c>
      <c r="I1210" s="3">
        <v>44246.666666666664</v>
      </c>
      <c r="J1210" s="1">
        <v>2.57397032359053</v>
      </c>
      <c r="K1210" s="1" t="s">
        <v>46</v>
      </c>
      <c r="L1210" s="1" t="s">
        <v>244</v>
      </c>
      <c r="M1210" s="3">
        <v>44246.682076909725</v>
      </c>
    </row>
    <row r="1211">
      <c r="A1211" s="1">
        <v>1209.0</v>
      </c>
      <c r="B1211" s="1" t="s">
        <v>732</v>
      </c>
      <c r="C1211" s="1" t="s">
        <v>3625</v>
      </c>
      <c r="D1211" s="1" t="s">
        <v>3403</v>
      </c>
      <c r="E1211" s="1" t="s">
        <v>3626</v>
      </c>
      <c r="F1211" s="1" t="s">
        <v>735</v>
      </c>
      <c r="G1211" s="1" t="s">
        <v>17</v>
      </c>
      <c r="H1211" s="1">
        <v>45.0</v>
      </c>
      <c r="I1211" s="3">
        <v>44189.6875</v>
      </c>
      <c r="J1211" s="1">
        <v>2.35613976716468</v>
      </c>
      <c r="K1211" s="1" t="s">
        <v>24</v>
      </c>
      <c r="M1211" s="3">
        <v>44189.70857599537</v>
      </c>
    </row>
    <row r="1212">
      <c r="A1212" s="1">
        <v>1210.0</v>
      </c>
      <c r="B1212" s="1" t="s">
        <v>1238</v>
      </c>
      <c r="C1212" s="1" t="s">
        <v>3627</v>
      </c>
      <c r="D1212" s="1" t="s">
        <v>2965</v>
      </c>
      <c r="E1212" s="1" t="s">
        <v>3628</v>
      </c>
      <c r="F1212" s="1" t="s">
        <v>1241</v>
      </c>
      <c r="G1212" s="1" t="s">
        <v>39</v>
      </c>
      <c r="H1212" s="1">
        <v>45.0</v>
      </c>
      <c r="I1212" s="3">
        <v>43886.75</v>
      </c>
      <c r="J1212" s="1">
        <v>2.56570365524371</v>
      </c>
      <c r="K1212" s="1" t="s">
        <v>24</v>
      </c>
      <c r="M1212" s="3">
        <v>43886.78224494213</v>
      </c>
    </row>
    <row r="1213">
      <c r="A1213" s="1">
        <v>1211.0</v>
      </c>
      <c r="B1213" s="1" t="s">
        <v>303</v>
      </c>
      <c r="C1213" s="1" t="s">
        <v>3629</v>
      </c>
      <c r="D1213" s="1" t="s">
        <v>305</v>
      </c>
      <c r="E1213" s="1" t="s">
        <v>3630</v>
      </c>
      <c r="F1213" s="1" t="s">
        <v>307</v>
      </c>
      <c r="G1213" s="1" t="s">
        <v>17</v>
      </c>
      <c r="H1213" s="1">
        <v>45.0</v>
      </c>
      <c r="I1213" s="3">
        <v>43936.416666666664</v>
      </c>
      <c r="J1213" s="1">
        <v>1.49075325712316</v>
      </c>
      <c r="K1213" s="1" t="s">
        <v>24</v>
      </c>
      <c r="M1213" s="3">
        <v>43936.44537328704</v>
      </c>
    </row>
    <row r="1214">
      <c r="A1214" s="1">
        <v>1212.0</v>
      </c>
      <c r="B1214" s="1" t="s">
        <v>445</v>
      </c>
      <c r="C1214" s="1" t="s">
        <v>3631</v>
      </c>
      <c r="D1214" s="1" t="s">
        <v>447</v>
      </c>
      <c r="E1214" s="1" t="s">
        <v>3632</v>
      </c>
      <c r="F1214" s="1" t="s">
        <v>449</v>
      </c>
      <c r="G1214" s="1" t="s">
        <v>35</v>
      </c>
      <c r="H1214" s="1">
        <v>45.0</v>
      </c>
      <c r="I1214" s="3">
        <v>43612.416666666664</v>
      </c>
      <c r="J1214" s="1">
        <v>2.96291141264092</v>
      </c>
      <c r="K1214" s="1" t="s">
        <v>24</v>
      </c>
      <c r="M1214" s="3">
        <v>43612.48495023148</v>
      </c>
    </row>
    <row r="1215">
      <c r="A1215" s="1">
        <v>1213.0</v>
      </c>
      <c r="B1215" s="1" t="s">
        <v>732</v>
      </c>
      <c r="C1215" s="1" t="s">
        <v>3633</v>
      </c>
      <c r="D1215" s="1" t="s">
        <v>2019</v>
      </c>
      <c r="E1215" s="1" t="s">
        <v>3634</v>
      </c>
      <c r="F1215" s="1" t="s">
        <v>735</v>
      </c>
      <c r="G1215" s="1" t="s">
        <v>17</v>
      </c>
      <c r="H1215" s="1">
        <v>45.0</v>
      </c>
      <c r="I1215" s="3">
        <v>44253.4375</v>
      </c>
      <c r="J1215" s="1">
        <v>2.81461806090014</v>
      </c>
      <c r="K1215" s="1" t="s">
        <v>24</v>
      </c>
      <c r="M1215" s="3">
        <v>44253.47478467593</v>
      </c>
    </row>
    <row r="1216">
      <c r="A1216" s="1">
        <v>1214.0</v>
      </c>
      <c r="B1216" s="1" t="s">
        <v>3453</v>
      </c>
      <c r="C1216" s="1" t="s">
        <v>3635</v>
      </c>
      <c r="D1216" s="1" t="s">
        <v>1631</v>
      </c>
      <c r="E1216" s="1" t="s">
        <v>3636</v>
      </c>
      <c r="F1216" s="1" t="s">
        <v>3456</v>
      </c>
      <c r="G1216" s="1" t="s">
        <v>35</v>
      </c>
      <c r="H1216" s="1">
        <v>45.0</v>
      </c>
      <c r="I1216" s="3">
        <v>43586.333333333336</v>
      </c>
      <c r="J1216" s="1">
        <v>0.72973443577023</v>
      </c>
      <c r="K1216" s="1" t="s">
        <v>24</v>
      </c>
      <c r="M1216" s="3">
        <v>43587.65721759259</v>
      </c>
    </row>
    <row r="1217">
      <c r="A1217" s="1">
        <v>1215.0</v>
      </c>
      <c r="B1217" s="1" t="s">
        <v>1938</v>
      </c>
      <c r="C1217" s="1" t="s">
        <v>3637</v>
      </c>
      <c r="D1217" s="1" t="s">
        <v>126</v>
      </c>
      <c r="E1217" s="1" t="s">
        <v>3638</v>
      </c>
      <c r="F1217" s="1" t="s">
        <v>1942</v>
      </c>
      <c r="G1217" s="1" t="s">
        <v>39</v>
      </c>
      <c r="H1217" s="1">
        <v>45.0</v>
      </c>
      <c r="I1217" s="3">
        <v>44092.260416666664</v>
      </c>
      <c r="J1217" s="1">
        <v>1.76598317793988</v>
      </c>
      <c r="K1217" s="1" t="s">
        <v>62</v>
      </c>
      <c r="M1217" s="3">
        <v>44092.28621155093</v>
      </c>
    </row>
    <row r="1218">
      <c r="A1218" s="1">
        <v>1216.0</v>
      </c>
      <c r="B1218" s="1" t="s">
        <v>1315</v>
      </c>
      <c r="C1218" s="1" t="s">
        <v>3639</v>
      </c>
      <c r="D1218" s="1" t="s">
        <v>1317</v>
      </c>
      <c r="E1218" s="1" t="s">
        <v>1318</v>
      </c>
      <c r="F1218" s="1" t="s">
        <v>1319</v>
      </c>
      <c r="G1218" s="1" t="s">
        <v>17</v>
      </c>
      <c r="H1218" s="1">
        <v>45.0</v>
      </c>
      <c r="I1218" s="3">
        <v>43758.541666666664</v>
      </c>
      <c r="J1218" s="1">
        <v>0.601875234535977</v>
      </c>
      <c r="K1218" s="1" t="s">
        <v>18</v>
      </c>
      <c r="M1218" s="3">
        <v>43758.57796042824</v>
      </c>
    </row>
    <row r="1219">
      <c r="A1219" s="1">
        <v>1217.0</v>
      </c>
      <c r="B1219" s="1" t="s">
        <v>611</v>
      </c>
      <c r="C1219" s="1" t="s">
        <v>3640</v>
      </c>
      <c r="D1219" s="1" t="s">
        <v>3641</v>
      </c>
      <c r="E1219" s="1" t="s">
        <v>3642</v>
      </c>
      <c r="F1219" s="1" t="s">
        <v>615</v>
      </c>
      <c r="G1219" s="1" t="s">
        <v>17</v>
      </c>
      <c r="H1219" s="1">
        <v>45.0</v>
      </c>
      <c r="I1219" s="3">
        <v>44230.208333333336</v>
      </c>
      <c r="J1219" s="1">
        <v>3.38344329964744</v>
      </c>
      <c r="K1219" s="1" t="s">
        <v>616</v>
      </c>
      <c r="L1219" s="1" t="s">
        <v>617</v>
      </c>
      <c r="M1219" s="3">
        <v>44230.24470135417</v>
      </c>
    </row>
    <row r="1220">
      <c r="A1220" s="1">
        <v>1218.0</v>
      </c>
      <c r="B1220" s="1" t="s">
        <v>141</v>
      </c>
      <c r="C1220" s="1" t="s">
        <v>3643</v>
      </c>
      <c r="D1220" s="1" t="s">
        <v>2612</v>
      </c>
      <c r="E1220" s="1" t="s">
        <v>3644</v>
      </c>
      <c r="F1220" s="1" t="s">
        <v>175</v>
      </c>
      <c r="G1220" s="1" t="s">
        <v>39</v>
      </c>
      <c r="H1220" s="1">
        <v>45.0</v>
      </c>
      <c r="I1220" s="3">
        <v>44101.270833333336</v>
      </c>
      <c r="J1220" s="1">
        <v>0.0</v>
      </c>
      <c r="K1220" s="1" t="s">
        <v>46</v>
      </c>
      <c r="M1220" s="3">
        <v>44102.29172230324</v>
      </c>
    </row>
    <row r="1221">
      <c r="A1221" s="1">
        <v>1219.0</v>
      </c>
      <c r="B1221" s="1" t="s">
        <v>1245</v>
      </c>
      <c r="C1221" s="1" t="s">
        <v>3645</v>
      </c>
      <c r="D1221" s="1" t="s">
        <v>1932</v>
      </c>
      <c r="E1221" s="1" t="s">
        <v>3646</v>
      </c>
      <c r="F1221" s="1" t="s">
        <v>1248</v>
      </c>
      <c r="G1221" s="1" t="s">
        <v>39</v>
      </c>
      <c r="H1221" s="1">
        <v>45.0</v>
      </c>
      <c r="I1221" s="3">
        <v>44139.333333333336</v>
      </c>
      <c r="J1221" s="1">
        <v>2.46959483487772</v>
      </c>
      <c r="K1221" s="1" t="s">
        <v>218</v>
      </c>
      <c r="M1221" s="3">
        <v>44139.36744751158</v>
      </c>
    </row>
    <row r="1222">
      <c r="A1222" s="1">
        <v>1220.0</v>
      </c>
      <c r="B1222" s="1" t="s">
        <v>3647</v>
      </c>
      <c r="C1222" s="1" t="s">
        <v>3648</v>
      </c>
      <c r="D1222" s="1" t="s">
        <v>3649</v>
      </c>
      <c r="E1222" s="1" t="s">
        <v>3650</v>
      </c>
      <c r="F1222" s="1" t="s">
        <v>3651</v>
      </c>
      <c r="G1222" s="1" t="s">
        <v>89</v>
      </c>
      <c r="H1222" s="1">
        <v>45.0</v>
      </c>
      <c r="I1222" s="3">
        <v>43885.493011493054</v>
      </c>
      <c r="J1222" s="1">
        <v>68.9381262036581</v>
      </c>
      <c r="K1222" s="1" t="s">
        <v>24</v>
      </c>
      <c r="M1222" s="3">
        <v>43885.537688414355</v>
      </c>
    </row>
    <row r="1223">
      <c r="A1223" s="1">
        <v>1221.0</v>
      </c>
      <c r="B1223" s="1" t="s">
        <v>1142</v>
      </c>
      <c r="C1223" s="1" t="s">
        <v>3652</v>
      </c>
      <c r="D1223" s="1" t="s">
        <v>1144</v>
      </c>
      <c r="E1223" s="1" t="s">
        <v>1145</v>
      </c>
      <c r="F1223" s="1" t="s">
        <v>1146</v>
      </c>
      <c r="G1223" s="1" t="s">
        <v>17</v>
      </c>
      <c r="H1223" s="1">
        <v>45.0</v>
      </c>
      <c r="I1223" s="3">
        <v>44085.708333333336</v>
      </c>
      <c r="J1223" s="1">
        <v>0.0</v>
      </c>
      <c r="K1223" s="1" t="s">
        <v>24</v>
      </c>
      <c r="L1223" s="1" t="s">
        <v>464</v>
      </c>
      <c r="M1223" s="3">
        <v>44085.75076372685</v>
      </c>
    </row>
    <row r="1224">
      <c r="A1224" s="1">
        <v>1222.0</v>
      </c>
      <c r="B1224" s="1" t="s">
        <v>2372</v>
      </c>
      <c r="C1224" s="1" t="s">
        <v>3653</v>
      </c>
      <c r="D1224" s="1" t="s">
        <v>3654</v>
      </c>
      <c r="E1224" s="1" t="s">
        <v>3655</v>
      </c>
      <c r="F1224" s="1" t="s">
        <v>2375</v>
      </c>
      <c r="G1224" s="1" t="s">
        <v>89</v>
      </c>
      <c r="H1224" s="1">
        <v>45.0</v>
      </c>
      <c r="I1224" s="3">
        <v>43794.4566849537</v>
      </c>
      <c r="J1224" s="1">
        <v>0.881397720841677</v>
      </c>
      <c r="K1224" s="1" t="s">
        <v>46</v>
      </c>
      <c r="M1224" s="3">
        <v>43794.465003171295</v>
      </c>
    </row>
    <row r="1225">
      <c r="A1225" s="1">
        <v>1223.0</v>
      </c>
      <c r="B1225" s="1" t="s">
        <v>1583</v>
      </c>
      <c r="C1225" s="1" t="s">
        <v>3656</v>
      </c>
      <c r="D1225" s="1" t="s">
        <v>148</v>
      </c>
      <c r="E1225" s="1" t="s">
        <v>3012</v>
      </c>
      <c r="F1225" s="1" t="s">
        <v>1586</v>
      </c>
      <c r="G1225" s="1" t="s">
        <v>17</v>
      </c>
      <c r="H1225" s="1">
        <v>45.0</v>
      </c>
      <c r="I1225" s="3">
        <v>44249.697916666664</v>
      </c>
      <c r="J1225" s="1">
        <v>2.41297746834834</v>
      </c>
      <c r="K1225" s="1" t="s">
        <v>24</v>
      </c>
      <c r="L1225" s="1" t="s">
        <v>188</v>
      </c>
      <c r="M1225" s="3">
        <v>44249.741759282406</v>
      </c>
    </row>
    <row r="1226">
      <c r="A1226" s="1">
        <v>1224.0</v>
      </c>
      <c r="B1226" s="1" t="s">
        <v>298</v>
      </c>
      <c r="C1226" s="1" t="s">
        <v>3657</v>
      </c>
      <c r="D1226" s="1" t="s">
        <v>3658</v>
      </c>
      <c r="E1226" s="1" t="s">
        <v>3659</v>
      </c>
      <c r="F1226" s="1" t="s">
        <v>302</v>
      </c>
      <c r="G1226" s="1" t="s">
        <v>17</v>
      </c>
      <c r="H1226" s="1">
        <v>45.0</v>
      </c>
      <c r="I1226" s="3">
        <v>43928.5</v>
      </c>
      <c r="J1226" s="1">
        <v>0.0</v>
      </c>
      <c r="K1226" s="1" t="s">
        <v>218</v>
      </c>
      <c r="M1226" s="3">
        <v>43928.496748171296</v>
      </c>
    </row>
    <row r="1227">
      <c r="A1227" s="1">
        <v>1225.0</v>
      </c>
      <c r="B1227" s="1" t="s">
        <v>2804</v>
      </c>
      <c r="C1227" s="1" t="s">
        <v>3660</v>
      </c>
      <c r="D1227" s="1" t="s">
        <v>326</v>
      </c>
      <c r="E1227" s="1" t="s">
        <v>3661</v>
      </c>
      <c r="F1227" s="1" t="s">
        <v>2808</v>
      </c>
      <c r="G1227" s="1" t="s">
        <v>39</v>
      </c>
      <c r="H1227" s="1">
        <v>45.0</v>
      </c>
      <c r="I1227" s="3">
        <v>43880.625</v>
      </c>
      <c r="J1227" s="1">
        <v>3.2445089941755</v>
      </c>
      <c r="K1227" s="1" t="s">
        <v>24</v>
      </c>
      <c r="M1227" s="3">
        <v>43880.635665925925</v>
      </c>
    </row>
    <row r="1228">
      <c r="A1228" s="1">
        <v>1226.0</v>
      </c>
      <c r="B1228" s="1" t="s">
        <v>3662</v>
      </c>
      <c r="C1228" s="1" t="s">
        <v>3663</v>
      </c>
      <c r="D1228" s="1" t="s">
        <v>321</v>
      </c>
      <c r="E1228" s="1" t="s">
        <v>3664</v>
      </c>
      <c r="F1228" s="1" t="s">
        <v>3665</v>
      </c>
      <c r="G1228" s="1" t="s">
        <v>35</v>
      </c>
      <c r="H1228" s="1">
        <v>45.0</v>
      </c>
      <c r="I1228" s="3">
        <v>44117.291666666664</v>
      </c>
      <c r="J1228" s="1">
        <v>1.35204699538236</v>
      </c>
      <c r="K1228" s="1" t="s">
        <v>24</v>
      </c>
      <c r="M1228" s="3">
        <v>44117.281591782405</v>
      </c>
    </row>
    <row r="1229">
      <c r="A1229" s="1">
        <v>1227.0</v>
      </c>
      <c r="B1229" s="1" t="s">
        <v>455</v>
      </c>
      <c r="C1229" s="1" t="s">
        <v>3666</v>
      </c>
      <c r="D1229" s="1" t="s">
        <v>116</v>
      </c>
      <c r="E1229" s="1" t="s">
        <v>3667</v>
      </c>
      <c r="F1229" s="1" t="s">
        <v>458</v>
      </c>
      <c r="G1229" s="1" t="s">
        <v>17</v>
      </c>
      <c r="H1229" s="1">
        <v>45.0</v>
      </c>
      <c r="I1229" s="3">
        <v>44169.333333333336</v>
      </c>
      <c r="J1229" s="1">
        <v>0.0</v>
      </c>
      <c r="K1229" s="1" t="s">
        <v>24</v>
      </c>
      <c r="M1229" s="3">
        <v>44169.47058865741</v>
      </c>
    </row>
    <row r="1230">
      <c r="A1230" s="1">
        <v>1228.0</v>
      </c>
      <c r="B1230" s="1" t="s">
        <v>278</v>
      </c>
      <c r="C1230" s="1" t="s">
        <v>3668</v>
      </c>
      <c r="D1230" s="1" t="s">
        <v>2920</v>
      </c>
      <c r="E1230" s="1" t="s">
        <v>3669</v>
      </c>
      <c r="F1230" s="1" t="s">
        <v>281</v>
      </c>
      <c r="G1230" s="1" t="s">
        <v>17</v>
      </c>
      <c r="H1230" s="1">
        <v>45.0</v>
      </c>
      <c r="I1230" s="3">
        <v>44090.3125</v>
      </c>
      <c r="J1230" s="1">
        <v>2.94634611306682</v>
      </c>
      <c r="K1230" s="1" t="s">
        <v>24</v>
      </c>
      <c r="M1230" s="3">
        <v>44090.34504170139</v>
      </c>
    </row>
    <row r="1231">
      <c r="A1231" s="1">
        <v>1229.0</v>
      </c>
      <c r="B1231" s="1" t="s">
        <v>3670</v>
      </c>
      <c r="C1231" s="1" t="s">
        <v>3671</v>
      </c>
      <c r="D1231" s="1" t="s">
        <v>3672</v>
      </c>
      <c r="E1231" s="1" t="s">
        <v>3673</v>
      </c>
      <c r="F1231" s="1" t="s">
        <v>3674</v>
      </c>
      <c r="G1231" s="1" t="s">
        <v>39</v>
      </c>
      <c r="H1231" s="1">
        <v>45.0</v>
      </c>
      <c r="I1231" s="3">
        <v>44103.625</v>
      </c>
      <c r="J1231" s="1">
        <v>1.1872623703484</v>
      </c>
      <c r="K1231" s="1" t="s">
        <v>166</v>
      </c>
      <c r="M1231" s="3">
        <v>44103.655081157405</v>
      </c>
    </row>
    <row r="1232">
      <c r="A1232" s="1">
        <v>1230.0</v>
      </c>
      <c r="B1232" s="1" t="s">
        <v>1543</v>
      </c>
      <c r="C1232" s="1" t="s">
        <v>3675</v>
      </c>
      <c r="D1232" s="1" t="s">
        <v>1036</v>
      </c>
      <c r="E1232" s="1" t="s">
        <v>1545</v>
      </c>
      <c r="F1232" s="1" t="s">
        <v>1546</v>
      </c>
      <c r="G1232" s="1" t="s">
        <v>17</v>
      </c>
      <c r="H1232" s="1">
        <v>45.0</v>
      </c>
      <c r="I1232" s="3">
        <v>44237.333333333336</v>
      </c>
      <c r="J1232" s="1">
        <v>1.44370577062754</v>
      </c>
      <c r="K1232" s="1" t="s">
        <v>601</v>
      </c>
      <c r="L1232" s="1" t="s">
        <v>1547</v>
      </c>
      <c r="M1232" s="3">
        <v>44237.36640429398</v>
      </c>
    </row>
    <row r="1233">
      <c r="A1233" s="1">
        <v>1231.0</v>
      </c>
      <c r="B1233" s="1" t="s">
        <v>2203</v>
      </c>
      <c r="C1233" s="1" t="s">
        <v>3676</v>
      </c>
      <c r="D1233" s="1" t="s">
        <v>182</v>
      </c>
      <c r="E1233" s="1" t="s">
        <v>3677</v>
      </c>
      <c r="F1233" s="1" t="s">
        <v>2206</v>
      </c>
      <c r="G1233" s="1" t="s">
        <v>35</v>
      </c>
      <c r="H1233" s="1">
        <v>45.0</v>
      </c>
      <c r="I1233" s="3">
        <v>44078.166666666664</v>
      </c>
      <c r="J1233" s="1">
        <v>0.984664808117663</v>
      </c>
      <c r="K1233" s="1" t="s">
        <v>46</v>
      </c>
      <c r="L1233" s="1" t="s">
        <v>2207</v>
      </c>
      <c r="M1233" s="3">
        <v>44078.218582256945</v>
      </c>
    </row>
    <row r="1234">
      <c r="A1234" s="1">
        <v>1232.0</v>
      </c>
      <c r="B1234" s="1" t="s">
        <v>298</v>
      </c>
      <c r="C1234" s="1" t="s">
        <v>3678</v>
      </c>
      <c r="D1234" s="1" t="s">
        <v>211</v>
      </c>
      <c r="E1234" s="1" t="s">
        <v>3679</v>
      </c>
      <c r="F1234" s="1" t="s">
        <v>302</v>
      </c>
      <c r="G1234" s="1" t="s">
        <v>17</v>
      </c>
      <c r="H1234" s="1">
        <v>45.0</v>
      </c>
      <c r="I1234" s="3">
        <v>44041.375</v>
      </c>
      <c r="J1234" s="1">
        <v>4.34005268177728</v>
      </c>
      <c r="K1234" s="1" t="s">
        <v>218</v>
      </c>
      <c r="M1234" s="3">
        <v>44041.40517394676</v>
      </c>
    </row>
    <row r="1235">
      <c r="A1235" s="1">
        <v>1233.0</v>
      </c>
      <c r="B1235" s="1" t="s">
        <v>2467</v>
      </c>
      <c r="C1235" s="1" t="s">
        <v>3680</v>
      </c>
      <c r="D1235" s="1" t="s">
        <v>1255</v>
      </c>
      <c r="E1235" s="1" t="s">
        <v>3681</v>
      </c>
      <c r="F1235" s="1" t="s">
        <v>2470</v>
      </c>
      <c r="G1235" s="1" t="s">
        <v>17</v>
      </c>
      <c r="H1235" s="1">
        <v>45.0</v>
      </c>
      <c r="I1235" s="3">
        <v>43887.614583333336</v>
      </c>
      <c r="J1235" s="1">
        <v>1.31726424540295</v>
      </c>
      <c r="K1235" s="1" t="s">
        <v>83</v>
      </c>
      <c r="M1235" s="3">
        <v>43887.662927060184</v>
      </c>
    </row>
    <row r="1236">
      <c r="A1236" s="1">
        <v>1234.0</v>
      </c>
      <c r="B1236" s="1" t="s">
        <v>3682</v>
      </c>
      <c r="C1236" s="1" t="s">
        <v>3683</v>
      </c>
      <c r="D1236" s="1" t="s">
        <v>869</v>
      </c>
      <c r="E1236" s="1" t="s">
        <v>3684</v>
      </c>
      <c r="F1236" s="1" t="s">
        <v>3685</v>
      </c>
      <c r="G1236" s="1" t="s">
        <v>39</v>
      </c>
      <c r="H1236" s="1">
        <v>45.0</v>
      </c>
      <c r="I1236" s="3">
        <v>44245.5</v>
      </c>
      <c r="J1236" s="1">
        <v>2.64744370812131</v>
      </c>
      <c r="K1236" s="1" t="s">
        <v>24</v>
      </c>
      <c r="L1236" s="1" t="s">
        <v>2724</v>
      </c>
      <c r="M1236" s="3">
        <v>44245.533663587965</v>
      </c>
    </row>
    <row r="1237">
      <c r="A1237" s="1">
        <v>1235.0</v>
      </c>
      <c r="B1237" s="1" t="s">
        <v>30</v>
      </c>
      <c r="C1237" s="1" t="s">
        <v>3686</v>
      </c>
      <c r="D1237" s="1" t="s">
        <v>32</v>
      </c>
      <c r="E1237" s="1" t="s">
        <v>3687</v>
      </c>
      <c r="F1237" s="1" t="s">
        <v>34</v>
      </c>
      <c r="G1237" s="1" t="s">
        <v>17</v>
      </c>
      <c r="H1237" s="1">
        <v>45.0</v>
      </c>
      <c r="I1237" s="3">
        <v>43992.395833333336</v>
      </c>
      <c r="J1237" s="1">
        <v>3.11683740299917</v>
      </c>
      <c r="K1237" s="1" t="s">
        <v>24</v>
      </c>
      <c r="M1237" s="3">
        <v>43992.534929166664</v>
      </c>
    </row>
    <row r="1238">
      <c r="A1238" s="1">
        <v>1236.0</v>
      </c>
      <c r="B1238" s="1" t="s">
        <v>520</v>
      </c>
      <c r="C1238" s="1" t="s">
        <v>3688</v>
      </c>
      <c r="D1238" s="1" t="s">
        <v>86</v>
      </c>
      <c r="E1238" s="1" t="s">
        <v>3689</v>
      </c>
      <c r="F1238" s="1" t="s">
        <v>524</v>
      </c>
      <c r="G1238" s="1" t="s">
        <v>35</v>
      </c>
      <c r="H1238" s="1">
        <v>45.0</v>
      </c>
      <c r="I1238" s="3">
        <v>43664.5</v>
      </c>
      <c r="J1238" s="1">
        <v>1.63670536241611</v>
      </c>
      <c r="K1238" s="1" t="s">
        <v>46</v>
      </c>
      <c r="M1238" s="3">
        <v>43664.552487974535</v>
      </c>
    </row>
    <row r="1239">
      <c r="A1239" s="1">
        <v>1237.0</v>
      </c>
      <c r="B1239" s="1" t="s">
        <v>991</v>
      </c>
      <c r="C1239" s="1" t="s">
        <v>3690</v>
      </c>
      <c r="D1239" s="1" t="s">
        <v>121</v>
      </c>
      <c r="E1239" s="1" t="s">
        <v>3691</v>
      </c>
      <c r="F1239" s="1" t="s">
        <v>995</v>
      </c>
      <c r="G1239" s="1" t="s">
        <v>89</v>
      </c>
      <c r="H1239" s="1">
        <v>45.0</v>
      </c>
      <c r="I1239" s="3">
        <v>44249.69194827546</v>
      </c>
      <c r="J1239" s="1">
        <v>3.02468528067008</v>
      </c>
      <c r="K1239" s="1" t="s">
        <v>18</v>
      </c>
      <c r="M1239" s="3">
        <v>44249.71226951389</v>
      </c>
    </row>
    <row r="1240">
      <c r="A1240" s="1">
        <v>1238.0</v>
      </c>
      <c r="B1240" s="1" t="s">
        <v>2963</v>
      </c>
      <c r="C1240" s="1" t="s">
        <v>3692</v>
      </c>
      <c r="D1240" s="1" t="s">
        <v>3216</v>
      </c>
      <c r="E1240" s="1" t="s">
        <v>3217</v>
      </c>
      <c r="F1240" s="1" t="s">
        <v>2967</v>
      </c>
      <c r="G1240" s="1" t="s">
        <v>17</v>
      </c>
      <c r="H1240" s="1">
        <v>45.0</v>
      </c>
      <c r="I1240" s="3">
        <v>44039.625</v>
      </c>
      <c r="J1240" s="1">
        <v>1.1023949769858</v>
      </c>
      <c r="K1240" s="1" t="s">
        <v>24</v>
      </c>
      <c r="L1240" s="1" t="s">
        <v>238</v>
      </c>
      <c r="M1240" s="3">
        <v>44039.65197489583</v>
      </c>
    </row>
    <row r="1241">
      <c r="A1241" s="1">
        <v>1239.0</v>
      </c>
      <c r="B1241" s="1" t="s">
        <v>896</v>
      </c>
      <c r="C1241" s="1" t="s">
        <v>3693</v>
      </c>
      <c r="D1241" s="1" t="s">
        <v>898</v>
      </c>
      <c r="E1241" s="1" t="s">
        <v>3694</v>
      </c>
      <c r="F1241" s="1" t="s">
        <v>900</v>
      </c>
      <c r="G1241" s="1" t="s">
        <v>17</v>
      </c>
      <c r="H1241" s="1">
        <v>45.0</v>
      </c>
      <c r="I1241" s="3">
        <v>44114.583333333336</v>
      </c>
      <c r="J1241" s="1">
        <v>2.51990231654869</v>
      </c>
      <c r="K1241" s="1" t="s">
        <v>24</v>
      </c>
      <c r="L1241" s="1" t="s">
        <v>741</v>
      </c>
      <c r="M1241" s="3">
        <v>44114.624439328705</v>
      </c>
    </row>
    <row r="1242">
      <c r="A1242" s="1">
        <v>1240.0</v>
      </c>
      <c r="B1242" s="1" t="s">
        <v>119</v>
      </c>
      <c r="C1242" s="1" t="s">
        <v>3695</v>
      </c>
      <c r="D1242" s="1" t="s">
        <v>37</v>
      </c>
      <c r="E1242" s="1" t="s">
        <v>3696</v>
      </c>
      <c r="F1242" s="1" t="s">
        <v>123</v>
      </c>
      <c r="G1242" s="1" t="s">
        <v>39</v>
      </c>
      <c r="H1242" s="1">
        <v>45.0</v>
      </c>
      <c r="I1242" s="3">
        <v>44244.604166666664</v>
      </c>
      <c r="J1242" s="1">
        <v>3.03958471888244</v>
      </c>
      <c r="K1242" s="1" t="s">
        <v>18</v>
      </c>
      <c r="M1242" s="3">
        <v>44244.643057361114</v>
      </c>
    </row>
    <row r="1243">
      <c r="A1243" s="1">
        <v>1241.0</v>
      </c>
      <c r="B1243" s="1" t="s">
        <v>288</v>
      </c>
      <c r="C1243" s="1" t="s">
        <v>3697</v>
      </c>
      <c r="D1243" s="1" t="s">
        <v>2833</v>
      </c>
      <c r="E1243" s="1" t="s">
        <v>291</v>
      </c>
      <c r="F1243" s="1" t="s">
        <v>292</v>
      </c>
      <c r="G1243" s="1" t="s">
        <v>35</v>
      </c>
      <c r="H1243" s="1">
        <v>45.0</v>
      </c>
      <c r="I1243" s="3">
        <v>43650.625</v>
      </c>
      <c r="J1243" s="1">
        <v>1.49413581215635</v>
      </c>
      <c r="K1243" s="1" t="s">
        <v>24</v>
      </c>
      <c r="M1243" s="3">
        <v>43650.65001752315</v>
      </c>
    </row>
    <row r="1244">
      <c r="A1244" s="1">
        <v>1242.0</v>
      </c>
      <c r="B1244" s="1" t="s">
        <v>161</v>
      </c>
      <c r="C1244" s="1" t="s">
        <v>3698</v>
      </c>
      <c r="D1244" s="1" t="s">
        <v>3699</v>
      </c>
      <c r="E1244" s="1" t="s">
        <v>3700</v>
      </c>
      <c r="F1244" s="1" t="s">
        <v>165</v>
      </c>
      <c r="G1244" s="1" t="s">
        <v>17</v>
      </c>
      <c r="H1244" s="1">
        <v>45.0</v>
      </c>
      <c r="I1244" s="3">
        <v>44126.208333333336</v>
      </c>
      <c r="J1244" s="1">
        <v>0.91322296728755</v>
      </c>
      <c r="K1244" s="1" t="s">
        <v>166</v>
      </c>
      <c r="L1244" s="1" t="s">
        <v>167</v>
      </c>
      <c r="M1244" s="3">
        <v>44126.240494247686</v>
      </c>
    </row>
    <row r="1245">
      <c r="A1245" s="1">
        <v>1243.0</v>
      </c>
      <c r="B1245" s="1" t="s">
        <v>3701</v>
      </c>
      <c r="C1245" s="1" t="s">
        <v>3702</v>
      </c>
      <c r="D1245" s="1" t="s">
        <v>3703</v>
      </c>
      <c r="E1245" s="1" t="s">
        <v>3704</v>
      </c>
      <c r="F1245" s="1" t="s">
        <v>3705</v>
      </c>
      <c r="G1245" s="1" t="s">
        <v>39</v>
      </c>
      <c r="H1245" s="1">
        <v>45.0</v>
      </c>
      <c r="I1245" s="3">
        <v>44156.583333333336</v>
      </c>
      <c r="J1245" s="1">
        <v>0.899521595313791</v>
      </c>
      <c r="K1245" s="1" t="s">
        <v>166</v>
      </c>
      <c r="L1245" s="1" t="s">
        <v>318</v>
      </c>
      <c r="M1245" s="3">
        <v>44156.618167569446</v>
      </c>
    </row>
    <row r="1246">
      <c r="A1246" s="1">
        <v>1244.0</v>
      </c>
      <c r="B1246" s="1" t="s">
        <v>3706</v>
      </c>
      <c r="C1246" s="1" t="s">
        <v>3707</v>
      </c>
      <c r="D1246" s="1" t="s">
        <v>3708</v>
      </c>
      <c r="E1246" s="1" t="s">
        <v>3709</v>
      </c>
      <c r="F1246" s="1" t="s">
        <v>3710</v>
      </c>
      <c r="G1246" s="1" t="s">
        <v>45</v>
      </c>
      <c r="H1246" s="1">
        <v>45.0</v>
      </c>
      <c r="I1246" s="3">
        <v>44193.33907969907</v>
      </c>
      <c r="J1246" s="1">
        <v>1.03693835773412</v>
      </c>
      <c r="K1246" s="1" t="s">
        <v>46</v>
      </c>
      <c r="M1246" s="3">
        <v>44193.36600246528</v>
      </c>
    </row>
    <row r="1247">
      <c r="A1247" s="1">
        <v>1245.0</v>
      </c>
      <c r="B1247" s="1" t="s">
        <v>2744</v>
      </c>
      <c r="C1247" s="1" t="s">
        <v>3711</v>
      </c>
      <c r="D1247" s="1" t="s">
        <v>241</v>
      </c>
      <c r="E1247" s="1" t="s">
        <v>3712</v>
      </c>
      <c r="F1247" s="1" t="s">
        <v>2748</v>
      </c>
      <c r="G1247" s="1" t="s">
        <v>39</v>
      </c>
      <c r="H1247" s="1">
        <v>45.0</v>
      </c>
      <c r="I1247" s="3">
        <v>44142.375</v>
      </c>
      <c r="J1247" s="1">
        <v>2.66218579825922</v>
      </c>
      <c r="K1247" s="1" t="s">
        <v>24</v>
      </c>
      <c r="M1247" s="3">
        <v>44142.407078993056</v>
      </c>
    </row>
    <row r="1248">
      <c r="A1248" s="1">
        <v>1246.0</v>
      </c>
      <c r="B1248" s="1" t="s">
        <v>1459</v>
      </c>
      <c r="C1248" s="1" t="s">
        <v>3713</v>
      </c>
      <c r="D1248" s="1" t="s">
        <v>14</v>
      </c>
      <c r="E1248" s="1" t="s">
        <v>3714</v>
      </c>
      <c r="F1248" s="1" t="s">
        <v>3715</v>
      </c>
      <c r="G1248" s="1" t="s">
        <v>39</v>
      </c>
      <c r="H1248" s="1">
        <v>45.0</v>
      </c>
      <c r="I1248" s="3">
        <v>44244.635416666664</v>
      </c>
      <c r="J1248" s="1">
        <v>2.16924144723646</v>
      </c>
      <c r="K1248" s="1" t="s">
        <v>18</v>
      </c>
      <c r="M1248" s="3">
        <v>44244.66967462963</v>
      </c>
    </row>
    <row r="1249">
      <c r="A1249" s="1">
        <v>1247.0</v>
      </c>
      <c r="B1249" s="1" t="s">
        <v>1431</v>
      </c>
      <c r="C1249" s="1" t="s">
        <v>3716</v>
      </c>
      <c r="D1249" s="1" t="s">
        <v>241</v>
      </c>
      <c r="E1249" s="1" t="s">
        <v>3717</v>
      </c>
      <c r="F1249" s="1" t="s">
        <v>1434</v>
      </c>
      <c r="G1249" s="1" t="s">
        <v>39</v>
      </c>
      <c r="H1249" s="1">
        <v>45.0</v>
      </c>
      <c r="I1249" s="3">
        <v>44143.75</v>
      </c>
      <c r="J1249" s="1">
        <v>1.13391767546162</v>
      </c>
      <c r="K1249" s="1" t="s">
        <v>46</v>
      </c>
      <c r="M1249" s="3">
        <v>44143.7831052662</v>
      </c>
    </row>
    <row r="1250">
      <c r="A1250" s="1">
        <v>1248.0</v>
      </c>
      <c r="B1250" s="1" t="s">
        <v>293</v>
      </c>
      <c r="C1250" s="1" t="s">
        <v>3718</v>
      </c>
      <c r="D1250" s="1" t="s">
        <v>588</v>
      </c>
      <c r="E1250" s="1" t="s">
        <v>1123</v>
      </c>
      <c r="F1250" s="1" t="s">
        <v>297</v>
      </c>
      <c r="G1250" s="1" t="s">
        <v>17</v>
      </c>
      <c r="H1250" s="1">
        <v>45.0</v>
      </c>
      <c r="I1250" s="3">
        <v>44004.541666666664</v>
      </c>
      <c r="J1250" s="1">
        <v>3.1829241663782</v>
      </c>
      <c r="K1250" s="1" t="s">
        <v>62</v>
      </c>
      <c r="M1250" s="3">
        <v>44004.611276655094</v>
      </c>
    </row>
    <row r="1251">
      <c r="A1251" s="1">
        <v>1249.0</v>
      </c>
      <c r="B1251" s="1" t="s">
        <v>501</v>
      </c>
      <c r="C1251" s="1" t="s">
        <v>3719</v>
      </c>
      <c r="D1251" s="1" t="s">
        <v>503</v>
      </c>
      <c r="E1251" s="1" t="s">
        <v>3720</v>
      </c>
      <c r="F1251" s="1" t="s">
        <v>505</v>
      </c>
      <c r="G1251" s="1" t="s">
        <v>17</v>
      </c>
      <c r="H1251" s="1">
        <v>45.0</v>
      </c>
      <c r="I1251" s="3">
        <v>43844.208333333336</v>
      </c>
      <c r="J1251" s="1">
        <v>0.217286750556984</v>
      </c>
      <c r="K1251" s="1" t="s">
        <v>18</v>
      </c>
      <c r="M1251" s="3">
        <v>43844.361347893515</v>
      </c>
    </row>
    <row r="1252">
      <c r="A1252" s="1">
        <v>1250.0</v>
      </c>
      <c r="B1252" s="1" t="s">
        <v>792</v>
      </c>
      <c r="C1252" s="1" t="s">
        <v>3721</v>
      </c>
      <c r="D1252" s="1" t="s">
        <v>578</v>
      </c>
      <c r="E1252" s="1" t="s">
        <v>3722</v>
      </c>
      <c r="F1252" s="1" t="s">
        <v>795</v>
      </c>
      <c r="G1252" s="1" t="s">
        <v>17</v>
      </c>
      <c r="H1252" s="1">
        <v>45.0</v>
      </c>
      <c r="I1252" s="3">
        <v>44149.1875</v>
      </c>
      <c r="J1252" s="1">
        <v>2.43004980507175</v>
      </c>
      <c r="K1252" s="1" t="s">
        <v>18</v>
      </c>
      <c r="M1252" s="3">
        <v>44149.20897431713</v>
      </c>
    </row>
    <row r="1253">
      <c r="A1253" s="1">
        <v>1251.0</v>
      </c>
      <c r="B1253" s="1" t="s">
        <v>130</v>
      </c>
      <c r="C1253" s="1" t="s">
        <v>3723</v>
      </c>
      <c r="D1253" s="1" t="s">
        <v>132</v>
      </c>
      <c r="E1253" s="1" t="s">
        <v>1598</v>
      </c>
      <c r="F1253" s="1" t="s">
        <v>134</v>
      </c>
      <c r="G1253" s="1" t="s">
        <v>17</v>
      </c>
      <c r="H1253" s="1">
        <v>45.0</v>
      </c>
      <c r="I1253" s="3">
        <v>44141.583333333336</v>
      </c>
      <c r="J1253" s="1">
        <v>2.50492130328684</v>
      </c>
      <c r="K1253" s="1" t="s">
        <v>24</v>
      </c>
      <c r="L1253" s="1" t="s">
        <v>135</v>
      </c>
      <c r="M1253" s="3">
        <v>44141.63052697917</v>
      </c>
    </row>
    <row r="1254">
      <c r="A1254" s="1">
        <v>1252.0</v>
      </c>
      <c r="B1254" s="1" t="s">
        <v>3724</v>
      </c>
      <c r="C1254" s="1" t="s">
        <v>3725</v>
      </c>
      <c r="D1254" s="1" t="s">
        <v>253</v>
      </c>
      <c r="E1254" s="1" t="s">
        <v>3726</v>
      </c>
      <c r="F1254" s="1" t="s">
        <v>3727</v>
      </c>
      <c r="G1254" s="1" t="s">
        <v>89</v>
      </c>
      <c r="H1254" s="1">
        <v>45.0</v>
      </c>
      <c r="I1254" s="3">
        <v>44002.774305555555</v>
      </c>
      <c r="J1254" s="1">
        <v>3.16823131508526</v>
      </c>
      <c r="K1254" s="1" t="s">
        <v>218</v>
      </c>
      <c r="L1254" s="1" t="s">
        <v>287</v>
      </c>
      <c r="M1254" s="3">
        <v>44002.7850637963</v>
      </c>
    </row>
    <row r="1255">
      <c r="A1255" s="1">
        <v>1253.0</v>
      </c>
      <c r="B1255" s="1" t="s">
        <v>867</v>
      </c>
      <c r="C1255" s="1" t="s">
        <v>3728</v>
      </c>
      <c r="D1255" s="1" t="s">
        <v>3729</v>
      </c>
      <c r="E1255" s="1" t="s">
        <v>3730</v>
      </c>
      <c r="F1255" s="1" t="s">
        <v>871</v>
      </c>
      <c r="G1255" s="1" t="s">
        <v>39</v>
      </c>
      <c r="H1255" s="1">
        <v>45.0</v>
      </c>
      <c r="I1255" s="3">
        <v>44243.40625</v>
      </c>
      <c r="J1255" s="1">
        <v>3.39300497714049</v>
      </c>
      <c r="K1255" s="1" t="s">
        <v>24</v>
      </c>
      <c r="L1255" s="1" t="s">
        <v>365</v>
      </c>
      <c r="M1255" s="3">
        <v>44243.44143313658</v>
      </c>
    </row>
    <row r="1256">
      <c r="A1256" s="1">
        <v>1254.0</v>
      </c>
      <c r="B1256" s="1" t="s">
        <v>2786</v>
      </c>
      <c r="C1256" s="1" t="s">
        <v>3731</v>
      </c>
      <c r="D1256" s="1" t="s">
        <v>14</v>
      </c>
      <c r="E1256" s="1" t="s">
        <v>2788</v>
      </c>
      <c r="F1256" s="1" t="s">
        <v>2789</v>
      </c>
      <c r="G1256" s="1" t="s">
        <v>17</v>
      </c>
      <c r="H1256" s="1">
        <v>45.0</v>
      </c>
      <c r="I1256" s="3">
        <v>43791.333333333336</v>
      </c>
      <c r="J1256" s="1">
        <v>0.491848334372612</v>
      </c>
      <c r="K1256" s="1" t="s">
        <v>18</v>
      </c>
      <c r="M1256" s="3">
        <v>43791.40800178241</v>
      </c>
    </row>
    <row r="1257">
      <c r="A1257" s="1">
        <v>1255.0</v>
      </c>
      <c r="B1257" s="1" t="s">
        <v>141</v>
      </c>
      <c r="C1257" s="1" t="s">
        <v>3732</v>
      </c>
      <c r="D1257" s="1" t="s">
        <v>3733</v>
      </c>
      <c r="E1257" s="1" t="s">
        <v>3734</v>
      </c>
      <c r="F1257" s="1" t="s">
        <v>175</v>
      </c>
      <c r="G1257" s="1" t="s">
        <v>89</v>
      </c>
      <c r="H1257" s="1">
        <v>45.0</v>
      </c>
      <c r="I1257" s="3">
        <v>44091.75918277778</v>
      </c>
      <c r="J1257" s="1">
        <v>3.49045328836285</v>
      </c>
      <c r="K1257" s="1" t="s">
        <v>46</v>
      </c>
      <c r="M1257" s="3">
        <v>44091.76119409722</v>
      </c>
    </row>
    <row r="1258">
      <c r="A1258" s="1">
        <v>1256.0</v>
      </c>
      <c r="B1258" s="1" t="s">
        <v>63</v>
      </c>
      <c r="C1258" s="1" t="s">
        <v>3735</v>
      </c>
      <c r="D1258" s="1" t="s">
        <v>148</v>
      </c>
      <c r="E1258" s="1" t="s">
        <v>3736</v>
      </c>
      <c r="F1258" s="1" t="s">
        <v>67</v>
      </c>
      <c r="G1258" s="1" t="s">
        <v>17</v>
      </c>
      <c r="H1258" s="1">
        <v>45.0</v>
      </c>
      <c r="I1258" s="3">
        <v>44018.729166666664</v>
      </c>
      <c r="J1258" s="1">
        <v>2.32783842357218</v>
      </c>
      <c r="K1258" s="1" t="s">
        <v>24</v>
      </c>
      <c r="M1258" s="3">
        <v>44018.77348087963</v>
      </c>
    </row>
    <row r="1259">
      <c r="A1259" s="1">
        <v>1257.0</v>
      </c>
      <c r="B1259" s="1" t="s">
        <v>84</v>
      </c>
      <c r="C1259" s="1" t="s">
        <v>3737</v>
      </c>
      <c r="D1259" s="1" t="s">
        <v>86</v>
      </c>
      <c r="E1259" s="1" t="s">
        <v>2899</v>
      </c>
      <c r="F1259" s="1" t="s">
        <v>88</v>
      </c>
      <c r="G1259" s="1" t="s">
        <v>17</v>
      </c>
      <c r="H1259" s="1">
        <v>45.0</v>
      </c>
      <c r="I1259" s="3">
        <v>43881.197916666664</v>
      </c>
      <c r="J1259" s="1">
        <v>2.01421812982101</v>
      </c>
      <c r="K1259" s="1" t="s">
        <v>83</v>
      </c>
      <c r="M1259" s="3">
        <v>43881.22030185185</v>
      </c>
    </row>
    <row r="1260">
      <c r="A1260" s="1">
        <v>1258.0</v>
      </c>
      <c r="B1260" s="1" t="s">
        <v>3738</v>
      </c>
      <c r="C1260" s="1" t="s">
        <v>3739</v>
      </c>
      <c r="D1260" s="1" t="s">
        <v>269</v>
      </c>
      <c r="E1260" s="1" t="s">
        <v>3740</v>
      </c>
      <c r="F1260" s="1" t="s">
        <v>3741</v>
      </c>
      <c r="G1260" s="1" t="s">
        <v>89</v>
      </c>
      <c r="H1260" s="1">
        <v>45.0</v>
      </c>
      <c r="I1260" s="3">
        <v>44130.66918502315</v>
      </c>
      <c r="J1260" s="1">
        <v>1.08333017285902</v>
      </c>
      <c r="K1260" s="1" t="s">
        <v>56</v>
      </c>
      <c r="L1260" s="1" t="s">
        <v>3742</v>
      </c>
      <c r="M1260" s="3">
        <v>44130.70122037037</v>
      </c>
    </row>
    <row r="1261">
      <c r="A1261" s="1">
        <v>1259.0</v>
      </c>
      <c r="B1261" s="1" t="s">
        <v>319</v>
      </c>
      <c r="C1261" s="1" t="s">
        <v>3743</v>
      </c>
      <c r="D1261" s="1" t="s">
        <v>2183</v>
      </c>
      <c r="E1261" s="1" t="s">
        <v>3308</v>
      </c>
      <c r="F1261" s="1" t="s">
        <v>323</v>
      </c>
      <c r="G1261" s="1" t="s">
        <v>17</v>
      </c>
      <c r="H1261" s="1">
        <v>45.0</v>
      </c>
      <c r="I1261" s="3">
        <v>43744.666666666664</v>
      </c>
      <c r="J1261" s="1">
        <v>2.18857229551068</v>
      </c>
      <c r="K1261" s="1" t="s">
        <v>24</v>
      </c>
      <c r="M1261" s="3">
        <v>43744.65601133102</v>
      </c>
    </row>
    <row r="1262">
      <c r="A1262" s="1">
        <v>1260.0</v>
      </c>
      <c r="B1262" s="1" t="s">
        <v>582</v>
      </c>
      <c r="C1262" s="1" t="s">
        <v>3744</v>
      </c>
      <c r="D1262" s="1" t="s">
        <v>1029</v>
      </c>
      <c r="E1262" s="1" t="s">
        <v>3745</v>
      </c>
      <c r="F1262" s="1" t="s">
        <v>586</v>
      </c>
      <c r="G1262" s="1" t="s">
        <v>17</v>
      </c>
      <c r="H1262" s="1">
        <v>45.0</v>
      </c>
      <c r="I1262" s="3">
        <v>43809.625</v>
      </c>
      <c r="J1262" s="1">
        <v>0.223596593757264</v>
      </c>
      <c r="K1262" s="1" t="s">
        <v>24</v>
      </c>
      <c r="M1262" s="3">
        <v>43809.661890497686</v>
      </c>
    </row>
    <row r="1263">
      <c r="A1263" s="1">
        <v>1261.0</v>
      </c>
      <c r="B1263" s="1" t="s">
        <v>536</v>
      </c>
      <c r="C1263" s="1" t="s">
        <v>3746</v>
      </c>
      <c r="D1263" s="1" t="s">
        <v>1255</v>
      </c>
      <c r="E1263" s="1" t="s">
        <v>3747</v>
      </c>
      <c r="F1263" s="1" t="s">
        <v>539</v>
      </c>
      <c r="G1263" s="1" t="s">
        <v>17</v>
      </c>
      <c r="H1263" s="1">
        <v>45.0</v>
      </c>
      <c r="I1263" s="3">
        <v>43733.708333333336</v>
      </c>
      <c r="J1263" s="1">
        <v>0.0103738813230588</v>
      </c>
      <c r="K1263" s="1" t="s">
        <v>83</v>
      </c>
      <c r="M1263" s="3">
        <v>43733.89103871528</v>
      </c>
    </row>
    <row r="1264">
      <c r="A1264" s="1">
        <v>1262.0</v>
      </c>
      <c r="B1264" s="1" t="s">
        <v>3748</v>
      </c>
      <c r="C1264" s="1" t="s">
        <v>3749</v>
      </c>
      <c r="D1264" s="1" t="s">
        <v>37</v>
      </c>
      <c r="E1264" s="1" t="s">
        <v>3750</v>
      </c>
      <c r="F1264" s="1" t="s">
        <v>3751</v>
      </c>
      <c r="G1264" s="1" t="s">
        <v>17</v>
      </c>
      <c r="H1264" s="1">
        <v>45.0</v>
      </c>
      <c r="I1264" s="3">
        <v>44103.229166666664</v>
      </c>
      <c r="J1264" s="1">
        <v>1.96655488537118</v>
      </c>
      <c r="K1264" s="1" t="s">
        <v>511</v>
      </c>
      <c r="L1264" s="1" t="s">
        <v>47</v>
      </c>
      <c r="M1264" s="3">
        <v>44103.25206479167</v>
      </c>
    </row>
    <row r="1265">
      <c r="A1265" s="1">
        <v>1263.0</v>
      </c>
      <c r="B1265" s="1" t="s">
        <v>1012</v>
      </c>
      <c r="C1265" s="1" t="s">
        <v>3752</v>
      </c>
      <c r="D1265" s="1" t="s">
        <v>1014</v>
      </c>
      <c r="E1265" s="1" t="s">
        <v>1960</v>
      </c>
      <c r="F1265" s="1" t="s">
        <v>1016</v>
      </c>
      <c r="G1265" s="1" t="s">
        <v>17</v>
      </c>
      <c r="H1265" s="1">
        <v>45.0</v>
      </c>
      <c r="I1265" s="3">
        <v>43958.583333333336</v>
      </c>
      <c r="J1265" s="1">
        <v>0.486489011396062</v>
      </c>
      <c r="K1265" s="1" t="s">
        <v>166</v>
      </c>
      <c r="M1265" s="3">
        <v>43958.59608707176</v>
      </c>
    </row>
    <row r="1266">
      <c r="A1266" s="1">
        <v>1264.0</v>
      </c>
      <c r="B1266" s="1" t="s">
        <v>3753</v>
      </c>
      <c r="C1266" s="1" t="s">
        <v>3754</v>
      </c>
      <c r="D1266" s="1" t="s">
        <v>3755</v>
      </c>
      <c r="E1266" s="1" t="s">
        <v>3756</v>
      </c>
      <c r="F1266" s="1" t="s">
        <v>3757</v>
      </c>
      <c r="G1266" s="1" t="s">
        <v>39</v>
      </c>
      <c r="H1266" s="1">
        <v>45.0</v>
      </c>
      <c r="I1266" s="3">
        <v>43576.583333333336</v>
      </c>
      <c r="J1266" s="1">
        <v>0.00348021806804747</v>
      </c>
      <c r="K1266" s="1" t="s">
        <v>24</v>
      </c>
      <c r="M1266" s="3">
        <v>43576.6253816088</v>
      </c>
    </row>
    <row r="1267">
      <c r="A1267" s="1">
        <v>1265.0</v>
      </c>
      <c r="B1267" s="1" t="s">
        <v>3758</v>
      </c>
      <c r="C1267" s="1" t="s">
        <v>3759</v>
      </c>
      <c r="D1267" s="1" t="s">
        <v>3555</v>
      </c>
      <c r="E1267" s="1" t="s">
        <v>3760</v>
      </c>
      <c r="F1267" s="1" t="s">
        <v>3761</v>
      </c>
      <c r="G1267" s="1" t="s">
        <v>39</v>
      </c>
      <c r="H1267" s="1">
        <v>45.0</v>
      </c>
      <c r="I1267" s="3">
        <v>44237.6875</v>
      </c>
      <c r="J1267" s="1">
        <v>4.64774642221783</v>
      </c>
      <c r="K1267" s="1" t="s">
        <v>166</v>
      </c>
      <c r="L1267" s="1" t="s">
        <v>167</v>
      </c>
      <c r="M1267" s="3">
        <v>44237.72519695602</v>
      </c>
    </row>
    <row r="1268">
      <c r="A1268" s="1">
        <v>1266.0</v>
      </c>
      <c r="B1268" s="1" t="s">
        <v>887</v>
      </c>
      <c r="C1268" s="1" t="s">
        <v>3762</v>
      </c>
      <c r="D1268" s="1" t="s">
        <v>998</v>
      </c>
      <c r="E1268" s="1" t="s">
        <v>3763</v>
      </c>
      <c r="F1268" s="1" t="s">
        <v>891</v>
      </c>
      <c r="G1268" s="1" t="s">
        <v>89</v>
      </c>
      <c r="H1268" s="1">
        <v>45.0</v>
      </c>
      <c r="I1268" s="3">
        <v>43866.458004618056</v>
      </c>
      <c r="J1268" s="1">
        <v>1.59862368437123</v>
      </c>
      <c r="K1268" s="1" t="s">
        <v>24</v>
      </c>
      <c r="M1268" s="3">
        <v>43866.474669780095</v>
      </c>
    </row>
    <row r="1269">
      <c r="A1269" s="1">
        <v>1267.0</v>
      </c>
      <c r="B1269" s="1" t="s">
        <v>84</v>
      </c>
      <c r="C1269" s="1" t="s">
        <v>3764</v>
      </c>
      <c r="D1269" s="1" t="s">
        <v>86</v>
      </c>
      <c r="E1269" s="1" t="s">
        <v>1488</v>
      </c>
      <c r="F1269" s="1" t="s">
        <v>88</v>
      </c>
      <c r="G1269" s="1" t="s">
        <v>17</v>
      </c>
      <c r="H1269" s="1">
        <v>45.0</v>
      </c>
      <c r="I1269" s="3">
        <v>43893.1875</v>
      </c>
      <c r="J1269" s="1">
        <v>1.88926911759447</v>
      </c>
      <c r="K1269" s="1" t="s">
        <v>83</v>
      </c>
      <c r="M1269" s="3">
        <v>43893.224117199075</v>
      </c>
    </row>
    <row r="1270">
      <c r="A1270" s="1">
        <v>1268.0</v>
      </c>
      <c r="B1270" s="1" t="s">
        <v>2864</v>
      </c>
      <c r="C1270" s="1" t="s">
        <v>3765</v>
      </c>
      <c r="D1270" s="1" t="s">
        <v>411</v>
      </c>
      <c r="E1270" s="1" t="s">
        <v>3766</v>
      </c>
      <c r="F1270" s="1" t="s">
        <v>2867</v>
      </c>
      <c r="G1270" s="1" t="s">
        <v>17</v>
      </c>
      <c r="H1270" s="1">
        <v>45.0</v>
      </c>
      <c r="I1270" s="3">
        <v>43815.291666666664</v>
      </c>
      <c r="J1270" s="1">
        <v>0.268490119191318</v>
      </c>
      <c r="K1270" s="1" t="s">
        <v>62</v>
      </c>
      <c r="M1270" s="3">
        <v>43815.29788662037</v>
      </c>
    </row>
    <row r="1271">
      <c r="A1271" s="1">
        <v>1269.0</v>
      </c>
      <c r="B1271" s="1" t="s">
        <v>340</v>
      </c>
      <c r="C1271" s="1" t="s">
        <v>3767</v>
      </c>
      <c r="D1271" s="1" t="s">
        <v>342</v>
      </c>
      <c r="E1271" s="1" t="s">
        <v>3768</v>
      </c>
      <c r="F1271" s="1" t="s">
        <v>344</v>
      </c>
      <c r="G1271" s="1" t="s">
        <v>89</v>
      </c>
      <c r="H1271" s="1">
        <v>45.0</v>
      </c>
      <c r="I1271" s="3">
        <v>43827.54964939815</v>
      </c>
      <c r="J1271" s="1">
        <v>2.19477441662679</v>
      </c>
      <c r="K1271" s="1" t="s">
        <v>83</v>
      </c>
      <c r="M1271" s="3">
        <v>43827.58240965278</v>
      </c>
    </row>
    <row r="1272">
      <c r="A1272" s="1">
        <v>1270.0</v>
      </c>
      <c r="B1272" s="1" t="s">
        <v>2885</v>
      </c>
      <c r="C1272" s="1" t="s">
        <v>3769</v>
      </c>
      <c r="D1272" s="1" t="s">
        <v>461</v>
      </c>
      <c r="E1272" s="1" t="s">
        <v>2887</v>
      </c>
      <c r="F1272" s="1" t="s">
        <v>2888</v>
      </c>
      <c r="G1272" s="1" t="s">
        <v>17</v>
      </c>
      <c r="H1272" s="1">
        <v>45.0</v>
      </c>
      <c r="I1272" s="3">
        <v>43781.5</v>
      </c>
      <c r="J1272" s="1">
        <v>1.93093480129168</v>
      </c>
      <c r="K1272" s="1" t="s">
        <v>24</v>
      </c>
      <c r="M1272" s="3">
        <v>43781.54724471065</v>
      </c>
    </row>
    <row r="1273">
      <c r="A1273" s="1">
        <v>1271.0</v>
      </c>
      <c r="B1273" s="1" t="s">
        <v>2772</v>
      </c>
      <c r="C1273" s="1" t="s">
        <v>3770</v>
      </c>
      <c r="D1273" s="1" t="s">
        <v>99</v>
      </c>
      <c r="E1273" s="1" t="s">
        <v>3771</v>
      </c>
      <c r="F1273" s="1" t="s">
        <v>2775</v>
      </c>
      <c r="G1273" s="1" t="s">
        <v>17</v>
      </c>
      <c r="H1273" s="1">
        <v>45.0</v>
      </c>
      <c r="I1273" s="3">
        <v>44129.635416666664</v>
      </c>
      <c r="J1273" s="1">
        <v>0.830681323940647</v>
      </c>
      <c r="K1273" s="1" t="s">
        <v>24</v>
      </c>
      <c r="M1273" s="3">
        <v>44129.67282476852</v>
      </c>
    </row>
    <row r="1274">
      <c r="A1274" s="1">
        <v>1272.0</v>
      </c>
      <c r="B1274" s="1" t="s">
        <v>340</v>
      </c>
      <c r="C1274" s="1" t="s">
        <v>3772</v>
      </c>
      <c r="D1274" s="1" t="s">
        <v>342</v>
      </c>
      <c r="E1274" s="1" t="s">
        <v>3773</v>
      </c>
      <c r="F1274" s="1" t="s">
        <v>344</v>
      </c>
      <c r="G1274" s="1" t="s">
        <v>17</v>
      </c>
      <c r="H1274" s="1">
        <v>45.0</v>
      </c>
      <c r="I1274" s="3">
        <v>43847.208333333336</v>
      </c>
      <c r="J1274" s="1">
        <v>1.3531910162342</v>
      </c>
      <c r="K1274" s="1" t="s">
        <v>83</v>
      </c>
      <c r="M1274" s="3">
        <v>43847.241764872684</v>
      </c>
    </row>
    <row r="1275">
      <c r="A1275" s="1">
        <v>1273.0</v>
      </c>
      <c r="B1275" s="1" t="s">
        <v>1101</v>
      </c>
      <c r="C1275" s="1" t="s">
        <v>3774</v>
      </c>
      <c r="D1275" s="1" t="s">
        <v>263</v>
      </c>
      <c r="E1275" s="1" t="s">
        <v>3775</v>
      </c>
      <c r="F1275" s="1" t="s">
        <v>1105</v>
      </c>
      <c r="G1275" s="1" t="s">
        <v>89</v>
      </c>
      <c r="H1275" s="1">
        <v>45.0</v>
      </c>
      <c r="I1275" s="3">
        <v>44225.31024451389</v>
      </c>
      <c r="J1275" s="1">
        <v>2.03356713472313</v>
      </c>
      <c r="K1275" s="1" t="s">
        <v>83</v>
      </c>
      <c r="L1275" s="1" t="s">
        <v>1270</v>
      </c>
      <c r="M1275" s="3">
        <v>44225.33414263889</v>
      </c>
    </row>
    <row r="1276">
      <c r="A1276" s="1">
        <v>1274.0</v>
      </c>
      <c r="B1276" s="1" t="s">
        <v>887</v>
      </c>
      <c r="C1276" s="1" t="s">
        <v>3776</v>
      </c>
      <c r="D1276" s="1" t="s">
        <v>121</v>
      </c>
      <c r="E1276" s="1" t="s">
        <v>3777</v>
      </c>
      <c r="F1276" s="1" t="s">
        <v>891</v>
      </c>
      <c r="G1276" s="1" t="s">
        <v>39</v>
      </c>
      <c r="H1276" s="1">
        <v>45.0</v>
      </c>
      <c r="I1276" s="3">
        <v>43927.46875</v>
      </c>
      <c r="J1276" s="1">
        <v>4.22579626754561</v>
      </c>
      <c r="K1276" s="1" t="s">
        <v>24</v>
      </c>
      <c r="M1276" s="3">
        <v>43927.51215613426</v>
      </c>
    </row>
    <row r="1277">
      <c r="A1277" s="1">
        <v>1275.0</v>
      </c>
      <c r="B1277" s="1" t="s">
        <v>2345</v>
      </c>
      <c r="C1277" s="1" t="s">
        <v>3778</v>
      </c>
      <c r="D1277" s="1" t="s">
        <v>3779</v>
      </c>
      <c r="E1277" s="1" t="s">
        <v>3780</v>
      </c>
      <c r="F1277" s="1" t="s">
        <v>2348</v>
      </c>
      <c r="G1277" s="1" t="s">
        <v>89</v>
      </c>
      <c r="H1277" s="1">
        <v>45.0</v>
      </c>
      <c r="I1277" s="3">
        <v>44108.36380077546</v>
      </c>
      <c r="J1277" s="1">
        <v>2.30283816833432</v>
      </c>
      <c r="K1277" s="1" t="s">
        <v>24</v>
      </c>
      <c r="M1277" s="3">
        <v>44108.39687996528</v>
      </c>
    </row>
    <row r="1278">
      <c r="A1278" s="1">
        <v>1276.0</v>
      </c>
      <c r="B1278" s="1" t="s">
        <v>401</v>
      </c>
      <c r="C1278" s="1" t="s">
        <v>3781</v>
      </c>
      <c r="D1278" s="1" t="s">
        <v>3782</v>
      </c>
      <c r="E1278" s="1" t="s">
        <v>3783</v>
      </c>
      <c r="F1278" s="1" t="s">
        <v>405</v>
      </c>
      <c r="G1278" s="1" t="s">
        <v>17</v>
      </c>
      <c r="H1278" s="1">
        <v>45.0</v>
      </c>
      <c r="I1278" s="3">
        <v>43882.270833333336</v>
      </c>
      <c r="J1278" s="1">
        <v>1.14564052913178</v>
      </c>
      <c r="K1278" s="1" t="s">
        <v>24</v>
      </c>
      <c r="M1278" s="3">
        <v>43882.43184298611</v>
      </c>
    </row>
    <row r="1279">
      <c r="A1279" s="1">
        <v>1277.0</v>
      </c>
      <c r="B1279" s="1" t="s">
        <v>953</v>
      </c>
      <c r="C1279" s="1" t="s">
        <v>3784</v>
      </c>
      <c r="D1279" s="1" t="s">
        <v>2985</v>
      </c>
      <c r="E1279" s="1" t="s">
        <v>3785</v>
      </c>
      <c r="F1279" s="1" t="s">
        <v>965</v>
      </c>
      <c r="G1279" s="1" t="s">
        <v>17</v>
      </c>
      <c r="H1279" s="1">
        <v>45.0</v>
      </c>
      <c r="I1279" s="3">
        <v>43728.666666666664</v>
      </c>
      <c r="J1279" s="1">
        <v>2.11337080017867</v>
      </c>
      <c r="K1279" s="1" t="s">
        <v>18</v>
      </c>
      <c r="M1279" s="3">
        <v>43728.65243446759</v>
      </c>
    </row>
    <row r="1280">
      <c r="A1280" s="1">
        <v>1278.0</v>
      </c>
      <c r="B1280" s="1" t="s">
        <v>2905</v>
      </c>
      <c r="C1280" s="1" t="s">
        <v>3786</v>
      </c>
      <c r="D1280" s="1" t="s">
        <v>3787</v>
      </c>
      <c r="E1280" s="1" t="s">
        <v>3788</v>
      </c>
      <c r="F1280" s="1" t="s">
        <v>2909</v>
      </c>
      <c r="G1280" s="1" t="s">
        <v>39</v>
      </c>
      <c r="H1280" s="1">
        <v>45.0</v>
      </c>
      <c r="I1280" s="3">
        <v>44117.635416666664</v>
      </c>
      <c r="J1280" s="1">
        <v>1.8226054431273</v>
      </c>
      <c r="K1280" s="1" t="s">
        <v>166</v>
      </c>
      <c r="L1280" s="1" t="s">
        <v>2910</v>
      </c>
      <c r="M1280" s="3">
        <v>44117.66113586805</v>
      </c>
    </row>
    <row r="1281">
      <c r="A1281" s="1">
        <v>1279.0</v>
      </c>
      <c r="B1281" s="1" t="s">
        <v>12</v>
      </c>
      <c r="C1281" s="1" t="s">
        <v>3789</v>
      </c>
      <c r="D1281" s="1" t="s">
        <v>121</v>
      </c>
      <c r="E1281" s="1" t="s">
        <v>1278</v>
      </c>
      <c r="F1281" s="1" t="s">
        <v>16</v>
      </c>
      <c r="G1281" s="1" t="s">
        <v>17</v>
      </c>
      <c r="H1281" s="1">
        <v>45.0</v>
      </c>
      <c r="I1281" s="3">
        <v>43869.625</v>
      </c>
      <c r="J1281" s="1">
        <v>0.664034705829881</v>
      </c>
      <c r="K1281" s="1" t="s">
        <v>18</v>
      </c>
      <c r="M1281" s="3">
        <v>43869.64590314815</v>
      </c>
    </row>
    <row r="1282">
      <c r="A1282" s="1">
        <v>1280.0</v>
      </c>
      <c r="B1282" s="1" t="s">
        <v>1401</v>
      </c>
      <c r="C1282" s="1" t="s">
        <v>3790</v>
      </c>
      <c r="D1282" s="1" t="s">
        <v>3791</v>
      </c>
      <c r="E1282" s="1" t="s">
        <v>3792</v>
      </c>
      <c r="F1282" s="1" t="s">
        <v>1405</v>
      </c>
      <c r="G1282" s="1" t="s">
        <v>39</v>
      </c>
      <c r="H1282" s="1">
        <v>45.0</v>
      </c>
      <c r="I1282" s="3">
        <v>44189.6875</v>
      </c>
      <c r="J1282" s="1">
        <v>0.00184566434694321</v>
      </c>
      <c r="K1282" s="1" t="s">
        <v>83</v>
      </c>
      <c r="L1282" s="1" t="s">
        <v>3793</v>
      </c>
      <c r="M1282" s="3">
        <v>44189.703907650466</v>
      </c>
    </row>
    <row r="1283">
      <c r="A1283" s="1">
        <v>1281.0</v>
      </c>
      <c r="B1283" s="1" t="s">
        <v>251</v>
      </c>
      <c r="C1283" s="1" t="s">
        <v>3794</v>
      </c>
      <c r="D1283" s="1" t="s">
        <v>1418</v>
      </c>
      <c r="E1283" s="1" t="s">
        <v>254</v>
      </c>
      <c r="F1283" s="1" t="s">
        <v>255</v>
      </c>
      <c r="G1283" s="1" t="s">
        <v>17</v>
      </c>
      <c r="H1283" s="1">
        <v>45.0</v>
      </c>
      <c r="I1283" s="3">
        <v>43847.40625</v>
      </c>
      <c r="J1283" s="1">
        <v>0.0</v>
      </c>
      <c r="K1283" s="1" t="s">
        <v>218</v>
      </c>
      <c r="M1283" s="3">
        <v>43847.58663988426</v>
      </c>
    </row>
    <row r="1284">
      <c r="A1284" s="1">
        <v>1282.0</v>
      </c>
      <c r="B1284" s="1" t="s">
        <v>3795</v>
      </c>
      <c r="C1284" s="1" t="s">
        <v>3796</v>
      </c>
      <c r="D1284" s="1" t="s">
        <v>116</v>
      </c>
      <c r="E1284" s="1" t="s">
        <v>3797</v>
      </c>
      <c r="F1284" s="1" t="s">
        <v>3798</v>
      </c>
      <c r="G1284" s="1" t="s">
        <v>17</v>
      </c>
      <c r="H1284" s="1">
        <v>45.0</v>
      </c>
      <c r="I1284" s="3">
        <v>43846.375</v>
      </c>
      <c r="J1284" s="1">
        <v>3.97685523281897</v>
      </c>
      <c r="K1284" s="1" t="s">
        <v>24</v>
      </c>
      <c r="M1284" s="3">
        <v>43846.445937199074</v>
      </c>
    </row>
    <row r="1285">
      <c r="A1285" s="1">
        <v>1283.0</v>
      </c>
      <c r="B1285" s="1" t="s">
        <v>413</v>
      </c>
      <c r="C1285" s="1" t="s">
        <v>3799</v>
      </c>
      <c r="D1285" s="1" t="s">
        <v>749</v>
      </c>
      <c r="E1285" s="1" t="s">
        <v>3800</v>
      </c>
      <c r="F1285" s="1" t="s">
        <v>417</v>
      </c>
      <c r="G1285" s="1" t="s">
        <v>89</v>
      </c>
      <c r="H1285" s="1">
        <v>45.0</v>
      </c>
      <c r="I1285" s="3">
        <v>43768.77399976852</v>
      </c>
      <c r="J1285" s="1">
        <v>3.27736935635132</v>
      </c>
      <c r="K1285" s="1" t="s">
        <v>24</v>
      </c>
      <c r="M1285" s="3">
        <v>43768.79523002315</v>
      </c>
    </row>
    <row r="1286">
      <c r="A1286" s="1">
        <v>1284.0</v>
      </c>
      <c r="B1286" s="1" t="s">
        <v>1766</v>
      </c>
      <c r="C1286" s="1" t="s">
        <v>3801</v>
      </c>
      <c r="D1286" s="1" t="s">
        <v>116</v>
      </c>
      <c r="E1286" s="1" t="s">
        <v>3802</v>
      </c>
      <c r="F1286" s="1" t="s">
        <v>1769</v>
      </c>
      <c r="G1286" s="1" t="s">
        <v>35</v>
      </c>
      <c r="H1286" s="1">
        <v>45.0</v>
      </c>
      <c r="I1286" s="3">
        <v>44231.666666666664</v>
      </c>
      <c r="J1286" s="1">
        <v>2.83932010149713</v>
      </c>
      <c r="K1286" s="1" t="s">
        <v>24</v>
      </c>
      <c r="L1286" s="1" t="s">
        <v>1006</v>
      </c>
      <c r="M1286" s="3">
        <v>44231.69923513889</v>
      </c>
    </row>
    <row r="1287">
      <c r="A1287" s="1">
        <v>1285.0</v>
      </c>
      <c r="B1287" s="1" t="s">
        <v>68</v>
      </c>
      <c r="C1287" s="1" t="s">
        <v>3803</v>
      </c>
      <c r="D1287" s="1" t="s">
        <v>1232</v>
      </c>
      <c r="E1287" s="1" t="s">
        <v>3804</v>
      </c>
      <c r="F1287" s="1" t="s">
        <v>72</v>
      </c>
      <c r="G1287" s="1" t="s">
        <v>39</v>
      </c>
      <c r="H1287" s="1">
        <v>45.0</v>
      </c>
      <c r="I1287" s="3">
        <v>43891.625</v>
      </c>
      <c r="J1287" s="1">
        <v>1.1333866296383</v>
      </c>
      <c r="K1287" s="1" t="s">
        <v>24</v>
      </c>
      <c r="M1287" s="3">
        <v>43891.66093306713</v>
      </c>
    </row>
    <row r="1288">
      <c r="A1288" s="1">
        <v>1286.0</v>
      </c>
      <c r="B1288" s="1" t="s">
        <v>1913</v>
      </c>
      <c r="C1288" s="1" t="s">
        <v>3805</v>
      </c>
      <c r="D1288" s="1" t="s">
        <v>2496</v>
      </c>
      <c r="E1288" s="1" t="s">
        <v>3806</v>
      </c>
      <c r="F1288" s="1" t="s">
        <v>1917</v>
      </c>
      <c r="G1288" s="1" t="s">
        <v>17</v>
      </c>
      <c r="H1288" s="1">
        <v>45.0</v>
      </c>
      <c r="I1288" s="3">
        <v>44041.208333333336</v>
      </c>
      <c r="J1288" s="1">
        <v>0.0</v>
      </c>
      <c r="K1288" s="1" t="s">
        <v>56</v>
      </c>
      <c r="L1288" s="1" t="s">
        <v>113</v>
      </c>
      <c r="M1288" s="3">
        <v>44040.5313828125</v>
      </c>
    </row>
    <row r="1289">
      <c r="A1289" s="1">
        <v>1287.0</v>
      </c>
      <c r="B1289" s="1" t="s">
        <v>25</v>
      </c>
      <c r="C1289" s="1" t="s">
        <v>3807</v>
      </c>
      <c r="D1289" s="1" t="s">
        <v>2359</v>
      </c>
      <c r="E1289" s="1" t="s">
        <v>3808</v>
      </c>
      <c r="F1289" s="1" t="s">
        <v>29</v>
      </c>
      <c r="G1289" s="1" t="s">
        <v>89</v>
      </c>
      <c r="H1289" s="1">
        <v>45.0</v>
      </c>
      <c r="I1289" s="3">
        <v>44154.6591459375</v>
      </c>
      <c r="J1289" s="1">
        <v>6.53359829008589</v>
      </c>
      <c r="K1289" s="1" t="s">
        <v>18</v>
      </c>
      <c r="M1289" s="3">
        <v>44154.66542886574</v>
      </c>
    </row>
    <row r="1290">
      <c r="A1290" s="1">
        <v>1288.0</v>
      </c>
      <c r="B1290" s="1" t="s">
        <v>350</v>
      </c>
      <c r="C1290" s="1" t="s">
        <v>3809</v>
      </c>
      <c r="D1290" s="1" t="s">
        <v>75</v>
      </c>
      <c r="E1290" s="1" t="s">
        <v>1893</v>
      </c>
      <c r="F1290" s="1" t="s">
        <v>353</v>
      </c>
      <c r="G1290" s="1" t="s">
        <v>35</v>
      </c>
      <c r="H1290" s="1">
        <v>45.0</v>
      </c>
      <c r="I1290" s="3">
        <v>43574.625</v>
      </c>
      <c r="J1290" s="1">
        <v>1.09659011377445</v>
      </c>
      <c r="K1290" s="1" t="s">
        <v>24</v>
      </c>
      <c r="M1290" s="3">
        <v>43574.795878958335</v>
      </c>
    </row>
    <row r="1291">
      <c r="A1291" s="1">
        <v>1289.0</v>
      </c>
      <c r="B1291" s="1" t="s">
        <v>806</v>
      </c>
      <c r="C1291" s="1" t="s">
        <v>3810</v>
      </c>
      <c r="D1291" s="1" t="s">
        <v>3811</v>
      </c>
      <c r="E1291" s="1" t="s">
        <v>3812</v>
      </c>
      <c r="F1291" s="1" t="s">
        <v>810</v>
      </c>
      <c r="G1291" s="1" t="s">
        <v>35</v>
      </c>
      <c r="H1291" s="1">
        <v>45.0</v>
      </c>
      <c r="I1291" s="3">
        <v>43608.666666666664</v>
      </c>
      <c r="J1291" s="1">
        <v>1.68480692756964</v>
      </c>
      <c r="K1291" s="1" t="s">
        <v>24</v>
      </c>
      <c r="M1291" s="3">
        <v>43608.72535835648</v>
      </c>
    </row>
    <row r="1292">
      <c r="A1292" s="1">
        <v>1290.0</v>
      </c>
      <c r="B1292" s="1" t="s">
        <v>3813</v>
      </c>
      <c r="C1292" s="1" t="s">
        <v>3814</v>
      </c>
      <c r="D1292" s="1" t="s">
        <v>3815</v>
      </c>
      <c r="E1292" s="1" t="s">
        <v>3816</v>
      </c>
      <c r="F1292" s="1" t="s">
        <v>3817</v>
      </c>
      <c r="G1292" s="1" t="s">
        <v>17</v>
      </c>
      <c r="H1292" s="1">
        <v>45.0</v>
      </c>
      <c r="I1292" s="3">
        <v>44072.3125</v>
      </c>
      <c r="J1292" s="1">
        <v>1.47696553794206</v>
      </c>
      <c r="K1292" s="1" t="s">
        <v>56</v>
      </c>
      <c r="L1292" s="1" t="s">
        <v>1614</v>
      </c>
      <c r="M1292" s="3">
        <v>44072.342637361115</v>
      </c>
    </row>
    <row r="1293">
      <c r="A1293" s="1">
        <v>1291.0</v>
      </c>
      <c r="B1293" s="1" t="s">
        <v>1031</v>
      </c>
      <c r="C1293" s="1" t="s">
        <v>3818</v>
      </c>
      <c r="D1293" s="1" t="s">
        <v>3392</v>
      </c>
      <c r="E1293" s="1" t="s">
        <v>2120</v>
      </c>
      <c r="F1293" s="1" t="s">
        <v>1034</v>
      </c>
      <c r="G1293" s="1" t="s">
        <v>35</v>
      </c>
      <c r="H1293" s="1">
        <v>45.0</v>
      </c>
      <c r="I1293" s="3">
        <v>43648.416666666664</v>
      </c>
      <c r="J1293" s="1">
        <v>1.59986549844564</v>
      </c>
      <c r="K1293" s="1" t="s">
        <v>24</v>
      </c>
      <c r="M1293" s="3">
        <v>43648.414068784725</v>
      </c>
    </row>
    <row r="1294">
      <c r="A1294" s="1">
        <v>1292.0</v>
      </c>
      <c r="B1294" s="1" t="s">
        <v>2222</v>
      </c>
      <c r="C1294" s="1" t="s">
        <v>3819</v>
      </c>
      <c r="D1294" s="1" t="s">
        <v>37</v>
      </c>
      <c r="E1294" s="1" t="s">
        <v>2224</v>
      </c>
      <c r="F1294" s="1" t="s">
        <v>2225</v>
      </c>
      <c r="G1294" s="1" t="s">
        <v>17</v>
      </c>
      <c r="H1294" s="1">
        <v>45.0</v>
      </c>
      <c r="I1294" s="3">
        <v>44130.166666666664</v>
      </c>
      <c r="J1294" s="1">
        <v>0.785956724707751</v>
      </c>
      <c r="K1294" s="1" t="s">
        <v>56</v>
      </c>
      <c r="M1294" s="3">
        <v>44130.19355725694</v>
      </c>
    </row>
    <row r="1295">
      <c r="A1295" s="1">
        <v>1293.0</v>
      </c>
      <c r="B1295" s="1" t="s">
        <v>2357</v>
      </c>
      <c r="C1295" s="1" t="s">
        <v>3820</v>
      </c>
      <c r="D1295" s="1" t="s">
        <v>3821</v>
      </c>
      <c r="E1295" s="1" t="s">
        <v>2360</v>
      </c>
      <c r="F1295" s="1" t="s">
        <v>2361</v>
      </c>
      <c r="G1295" s="1" t="s">
        <v>17</v>
      </c>
      <c r="H1295" s="1">
        <v>45.0</v>
      </c>
      <c r="I1295" s="3">
        <v>44157.3125</v>
      </c>
      <c r="J1295" s="1">
        <v>0.746064654430635</v>
      </c>
      <c r="K1295" s="1" t="s">
        <v>18</v>
      </c>
      <c r="M1295" s="3">
        <v>44157.32862556713</v>
      </c>
    </row>
    <row r="1296">
      <c r="A1296" s="1">
        <v>1294.0</v>
      </c>
      <c r="B1296" s="1" t="s">
        <v>742</v>
      </c>
      <c r="C1296" s="1" t="s">
        <v>3822</v>
      </c>
      <c r="D1296" s="1" t="s">
        <v>148</v>
      </c>
      <c r="E1296" s="1" t="s">
        <v>3823</v>
      </c>
      <c r="F1296" s="1" t="s">
        <v>746</v>
      </c>
      <c r="G1296" s="1" t="s">
        <v>35</v>
      </c>
      <c r="H1296" s="1">
        <v>45.0</v>
      </c>
      <c r="I1296" s="3">
        <v>44221.270833333336</v>
      </c>
      <c r="J1296" s="1">
        <v>2.00090282583421</v>
      </c>
      <c r="K1296" s="1" t="s">
        <v>24</v>
      </c>
      <c r="L1296" s="1" t="s">
        <v>747</v>
      </c>
      <c r="M1296" s="3">
        <v>44221.31384915509</v>
      </c>
    </row>
    <row r="1297">
      <c r="A1297" s="1">
        <v>1295.0</v>
      </c>
      <c r="B1297" s="1" t="s">
        <v>2165</v>
      </c>
      <c r="C1297" s="1" t="s">
        <v>3824</v>
      </c>
      <c r="D1297" s="1" t="s">
        <v>701</v>
      </c>
      <c r="E1297" s="1" t="s">
        <v>3825</v>
      </c>
      <c r="F1297" s="1" t="s">
        <v>2168</v>
      </c>
      <c r="G1297" s="1" t="s">
        <v>17</v>
      </c>
      <c r="H1297" s="1">
        <v>45.0</v>
      </c>
      <c r="I1297" s="3">
        <v>44109.145833333336</v>
      </c>
      <c r="J1297" s="1">
        <v>1.43792216112869</v>
      </c>
      <c r="K1297" s="1" t="s">
        <v>24</v>
      </c>
      <c r="L1297" s="1" t="s">
        <v>406</v>
      </c>
      <c r="M1297" s="3">
        <v>44109.18495271991</v>
      </c>
    </row>
    <row r="1298">
      <c r="A1298" s="1">
        <v>1296.0</v>
      </c>
      <c r="B1298" s="1" t="s">
        <v>2100</v>
      </c>
      <c r="C1298" s="1" t="s">
        <v>3826</v>
      </c>
      <c r="D1298" s="1" t="s">
        <v>126</v>
      </c>
      <c r="E1298" s="1" t="s">
        <v>3827</v>
      </c>
      <c r="F1298" s="1" t="s">
        <v>2103</v>
      </c>
      <c r="G1298" s="1" t="s">
        <v>39</v>
      </c>
      <c r="H1298" s="1">
        <v>45.0</v>
      </c>
      <c r="I1298" s="3">
        <v>44099.709027777775</v>
      </c>
      <c r="J1298" s="1">
        <v>1.599939155816</v>
      </c>
      <c r="K1298" s="1" t="s">
        <v>18</v>
      </c>
      <c r="M1298" s="3">
        <v>44099.74586888889</v>
      </c>
    </row>
    <row r="1299">
      <c r="A1299" s="1">
        <v>1297.0</v>
      </c>
      <c r="B1299" s="1" t="s">
        <v>303</v>
      </c>
      <c r="C1299" s="1" t="s">
        <v>3828</v>
      </c>
      <c r="D1299" s="1" t="s">
        <v>305</v>
      </c>
      <c r="E1299" s="1" t="s">
        <v>306</v>
      </c>
      <c r="F1299" s="1" t="s">
        <v>307</v>
      </c>
      <c r="G1299" s="1" t="s">
        <v>17</v>
      </c>
      <c r="H1299" s="1">
        <v>45.0</v>
      </c>
      <c r="I1299" s="3">
        <v>44034.416666666664</v>
      </c>
      <c r="J1299" s="1">
        <v>1.59831888383752</v>
      </c>
      <c r="K1299" s="1" t="s">
        <v>24</v>
      </c>
      <c r="M1299" s="3">
        <v>44034.444724837966</v>
      </c>
    </row>
    <row r="1300">
      <c r="A1300" s="1">
        <v>1298.0</v>
      </c>
      <c r="B1300" s="1" t="s">
        <v>239</v>
      </c>
      <c r="C1300" s="1" t="s">
        <v>3829</v>
      </c>
      <c r="D1300" s="1" t="s">
        <v>653</v>
      </c>
      <c r="E1300" s="1" t="s">
        <v>2074</v>
      </c>
      <c r="F1300" s="1" t="s">
        <v>243</v>
      </c>
      <c r="G1300" s="1" t="s">
        <v>17</v>
      </c>
      <c r="H1300" s="1">
        <v>45.0</v>
      </c>
      <c r="I1300" s="3">
        <v>44043.25</v>
      </c>
      <c r="J1300" s="1">
        <v>1.23775845016918</v>
      </c>
      <c r="K1300" s="1" t="s">
        <v>46</v>
      </c>
      <c r="M1300" s="3">
        <v>44043.2917433912</v>
      </c>
    </row>
    <row r="1301">
      <c r="A1301" s="1">
        <v>1299.0</v>
      </c>
      <c r="B1301" s="1" t="s">
        <v>324</v>
      </c>
      <c r="C1301" s="1" t="s">
        <v>3830</v>
      </c>
      <c r="D1301" s="1" t="s">
        <v>2402</v>
      </c>
      <c r="E1301" s="1" t="s">
        <v>3831</v>
      </c>
      <c r="F1301" s="1" t="s">
        <v>328</v>
      </c>
      <c r="G1301" s="1" t="s">
        <v>39</v>
      </c>
      <c r="H1301" s="1">
        <v>45.0</v>
      </c>
      <c r="I1301" s="3">
        <v>43525.5</v>
      </c>
      <c r="J1301" s="1">
        <v>0.446650208404301</v>
      </c>
      <c r="K1301" s="1" t="s">
        <v>24</v>
      </c>
      <c r="M1301" s="3">
        <v>43531.196246782405</v>
      </c>
    </row>
    <row r="1302">
      <c r="A1302" s="1">
        <v>1300.0</v>
      </c>
      <c r="B1302" s="1" t="s">
        <v>1126</v>
      </c>
      <c r="C1302" s="1" t="s">
        <v>3832</v>
      </c>
      <c r="D1302" s="1" t="s">
        <v>21</v>
      </c>
      <c r="E1302" s="1" t="s">
        <v>3833</v>
      </c>
      <c r="F1302" s="1" t="s">
        <v>1130</v>
      </c>
      <c r="G1302" s="1" t="s">
        <v>17</v>
      </c>
      <c r="H1302" s="1">
        <v>45.0</v>
      </c>
      <c r="I1302" s="3">
        <v>44209.21875</v>
      </c>
      <c r="J1302" s="1">
        <v>2.22920874320642</v>
      </c>
      <c r="K1302" s="1" t="s">
        <v>24</v>
      </c>
      <c r="M1302" s="3">
        <v>44209.24661430556</v>
      </c>
    </row>
    <row r="1303">
      <c r="A1303" s="1">
        <v>1301.0</v>
      </c>
      <c r="B1303" s="1" t="s">
        <v>3834</v>
      </c>
      <c r="C1303" s="1" t="s">
        <v>3835</v>
      </c>
      <c r="D1303" s="1" t="s">
        <v>126</v>
      </c>
      <c r="E1303" s="1" t="s">
        <v>3836</v>
      </c>
      <c r="F1303" s="1" t="s">
        <v>3837</v>
      </c>
      <c r="G1303" s="1" t="s">
        <v>39</v>
      </c>
      <c r="H1303" s="1">
        <v>45.0</v>
      </c>
      <c r="I1303" s="3">
        <v>44134.625</v>
      </c>
      <c r="J1303" s="1">
        <v>0.0</v>
      </c>
      <c r="K1303" s="1" t="s">
        <v>62</v>
      </c>
      <c r="L1303" s="1" t="s">
        <v>3838</v>
      </c>
      <c r="M1303" s="3">
        <v>44134.666386805555</v>
      </c>
    </row>
    <row r="1304">
      <c r="A1304" s="1">
        <v>1302.0</v>
      </c>
      <c r="B1304" s="1" t="s">
        <v>385</v>
      </c>
      <c r="C1304" s="1" t="s">
        <v>3839</v>
      </c>
      <c r="D1304" s="1" t="s">
        <v>116</v>
      </c>
      <c r="E1304" s="1" t="s">
        <v>3535</v>
      </c>
      <c r="F1304" s="1" t="s">
        <v>388</v>
      </c>
      <c r="G1304" s="1" t="s">
        <v>17</v>
      </c>
      <c r="H1304" s="1">
        <v>45.0</v>
      </c>
      <c r="I1304" s="3">
        <v>43790.5</v>
      </c>
      <c r="J1304" s="1">
        <v>4.66093991405695</v>
      </c>
      <c r="K1304" s="1" t="s">
        <v>24</v>
      </c>
      <c r="M1304" s="3">
        <v>43790.52777530093</v>
      </c>
    </row>
    <row r="1305">
      <c r="A1305" s="1">
        <v>1303.0</v>
      </c>
      <c r="B1305" s="1" t="s">
        <v>354</v>
      </c>
      <c r="C1305" s="1" t="s">
        <v>3840</v>
      </c>
      <c r="D1305" s="1" t="s">
        <v>93</v>
      </c>
      <c r="E1305" s="1" t="s">
        <v>909</v>
      </c>
      <c r="F1305" s="1" t="s">
        <v>358</v>
      </c>
      <c r="G1305" s="1" t="s">
        <v>35</v>
      </c>
      <c r="H1305" s="1">
        <v>45.0</v>
      </c>
      <c r="I1305" s="3">
        <v>43889.666666666664</v>
      </c>
      <c r="J1305" s="1">
        <v>0.987382052204591</v>
      </c>
      <c r="K1305" s="1" t="s">
        <v>24</v>
      </c>
      <c r="M1305" s="3">
        <v>43889.68371957176</v>
      </c>
    </row>
    <row r="1306">
      <c r="A1306" s="1">
        <v>1304.0</v>
      </c>
      <c r="B1306" s="1" t="s">
        <v>389</v>
      </c>
      <c r="C1306" s="1" t="s">
        <v>3841</v>
      </c>
      <c r="D1306" s="1" t="s">
        <v>408</v>
      </c>
      <c r="E1306" s="1" t="s">
        <v>3842</v>
      </c>
      <c r="F1306" s="1" t="s">
        <v>393</v>
      </c>
      <c r="G1306" s="1" t="s">
        <v>17</v>
      </c>
      <c r="H1306" s="1">
        <v>45.0</v>
      </c>
      <c r="I1306" s="3">
        <v>44038.333333333336</v>
      </c>
      <c r="J1306" s="1">
        <v>0.16786738178216</v>
      </c>
      <c r="K1306" s="1" t="s">
        <v>18</v>
      </c>
      <c r="M1306" s="3">
        <v>44038.406570914354</v>
      </c>
    </row>
    <row r="1307">
      <c r="A1307" s="1">
        <v>1305.0</v>
      </c>
      <c r="B1307" s="1" t="s">
        <v>150</v>
      </c>
      <c r="C1307" s="1" t="s">
        <v>3843</v>
      </c>
      <c r="D1307" s="1" t="s">
        <v>588</v>
      </c>
      <c r="E1307" s="1" t="s">
        <v>3844</v>
      </c>
      <c r="F1307" s="1" t="s">
        <v>153</v>
      </c>
      <c r="G1307" s="1" t="s">
        <v>17</v>
      </c>
      <c r="H1307" s="1">
        <v>45.0</v>
      </c>
      <c r="I1307" s="3">
        <v>43769.291666666664</v>
      </c>
      <c r="J1307" s="1">
        <v>3.48029948082204</v>
      </c>
      <c r="K1307" s="1" t="s">
        <v>62</v>
      </c>
      <c r="M1307" s="3">
        <v>43769.331084756945</v>
      </c>
    </row>
    <row r="1308">
      <c r="A1308" s="1">
        <v>1306.0</v>
      </c>
      <c r="B1308" s="1" t="s">
        <v>293</v>
      </c>
      <c r="C1308" s="1" t="s">
        <v>3845</v>
      </c>
      <c r="D1308" s="1" t="s">
        <v>588</v>
      </c>
      <c r="E1308" s="1" t="s">
        <v>1809</v>
      </c>
      <c r="F1308" s="1" t="s">
        <v>297</v>
      </c>
      <c r="G1308" s="1" t="s">
        <v>17</v>
      </c>
      <c r="H1308" s="1">
        <v>45.0</v>
      </c>
      <c r="I1308" s="3">
        <v>44024.791666666664</v>
      </c>
      <c r="J1308" s="1">
        <v>1.41557981132898</v>
      </c>
      <c r="K1308" s="1" t="s">
        <v>62</v>
      </c>
      <c r="M1308" s="3">
        <v>44024.754664293985</v>
      </c>
    </row>
    <row r="1309">
      <c r="A1309" s="1">
        <v>1307.0</v>
      </c>
      <c r="B1309" s="1" t="s">
        <v>953</v>
      </c>
      <c r="C1309" s="1" t="s">
        <v>3846</v>
      </c>
      <c r="D1309" s="1" t="s">
        <v>1802</v>
      </c>
      <c r="E1309" s="1" t="s">
        <v>1678</v>
      </c>
      <c r="F1309" s="1" t="s">
        <v>1040</v>
      </c>
      <c r="G1309" s="1" t="s">
        <v>17</v>
      </c>
      <c r="H1309" s="1">
        <v>45.0</v>
      </c>
      <c r="I1309" s="3">
        <v>43907.166666666664</v>
      </c>
      <c r="J1309" s="1">
        <v>2.61712465126984</v>
      </c>
      <c r="K1309" s="1" t="s">
        <v>18</v>
      </c>
      <c r="M1309" s="3">
        <v>43907.24794190972</v>
      </c>
    </row>
    <row r="1310">
      <c r="A1310" s="1">
        <v>1308.0</v>
      </c>
      <c r="B1310" s="1" t="s">
        <v>3102</v>
      </c>
      <c r="C1310" s="1" t="s">
        <v>3847</v>
      </c>
      <c r="D1310" s="1" t="s">
        <v>3848</v>
      </c>
      <c r="E1310" s="1" t="s">
        <v>3849</v>
      </c>
      <c r="F1310" s="1" t="s">
        <v>3106</v>
      </c>
      <c r="G1310" s="1" t="s">
        <v>39</v>
      </c>
      <c r="H1310" s="1">
        <v>45.0</v>
      </c>
      <c r="I1310" s="3">
        <v>43753.708333333336</v>
      </c>
      <c r="J1310" s="1">
        <v>3.01125614751874</v>
      </c>
      <c r="K1310" s="1" t="s">
        <v>83</v>
      </c>
      <c r="M1310" s="3">
        <v>43753.72999177084</v>
      </c>
    </row>
    <row r="1311">
      <c r="A1311" s="1">
        <v>1309.0</v>
      </c>
      <c r="B1311" s="1" t="s">
        <v>288</v>
      </c>
      <c r="C1311" s="1" t="s">
        <v>3850</v>
      </c>
      <c r="D1311" s="1" t="s">
        <v>3851</v>
      </c>
      <c r="E1311" s="1" t="s">
        <v>1237</v>
      </c>
      <c r="F1311" s="1" t="s">
        <v>292</v>
      </c>
      <c r="G1311" s="1" t="s">
        <v>17</v>
      </c>
      <c r="H1311" s="1">
        <v>45.0</v>
      </c>
      <c r="I1311" s="3">
        <v>43710.625</v>
      </c>
      <c r="J1311" s="1">
        <v>0.201069866016461</v>
      </c>
      <c r="K1311" s="1" t="s">
        <v>24</v>
      </c>
      <c r="M1311" s="3">
        <v>43710.672455914355</v>
      </c>
    </row>
    <row r="1312">
      <c r="A1312" s="1">
        <v>1310.0</v>
      </c>
      <c r="B1312" s="1" t="s">
        <v>196</v>
      </c>
      <c r="C1312" s="1" t="s">
        <v>3852</v>
      </c>
      <c r="D1312" s="1" t="s">
        <v>3853</v>
      </c>
      <c r="E1312" s="1" t="s">
        <v>3854</v>
      </c>
      <c r="F1312" s="1" t="s">
        <v>200</v>
      </c>
      <c r="G1312" s="1" t="s">
        <v>17</v>
      </c>
      <c r="H1312" s="1">
        <v>45.0</v>
      </c>
      <c r="I1312" s="3">
        <v>43875.5625</v>
      </c>
      <c r="J1312" s="1">
        <v>2.277388864392</v>
      </c>
      <c r="K1312" s="1" t="s">
        <v>24</v>
      </c>
      <c r="M1312" s="3">
        <v>43875.59865535879</v>
      </c>
    </row>
    <row r="1313">
      <c r="A1313" s="1">
        <v>1311.0</v>
      </c>
      <c r="B1313" s="1" t="s">
        <v>354</v>
      </c>
      <c r="C1313" s="1" t="s">
        <v>3855</v>
      </c>
      <c r="D1313" s="1" t="s">
        <v>93</v>
      </c>
      <c r="E1313" s="1" t="s">
        <v>400</v>
      </c>
      <c r="F1313" s="1" t="s">
        <v>358</v>
      </c>
      <c r="G1313" s="1" t="s">
        <v>35</v>
      </c>
      <c r="H1313" s="1">
        <v>45.0</v>
      </c>
      <c r="I1313" s="3">
        <v>43896.666666666664</v>
      </c>
      <c r="J1313" s="1">
        <v>1.73884459759419</v>
      </c>
      <c r="K1313" s="1" t="s">
        <v>24</v>
      </c>
      <c r="M1313" s="3">
        <v>43896.68049011574</v>
      </c>
    </row>
    <row r="1314">
      <c r="A1314" s="1">
        <v>1312.0</v>
      </c>
      <c r="B1314" s="1" t="s">
        <v>313</v>
      </c>
      <c r="C1314" s="1" t="s">
        <v>3856</v>
      </c>
      <c r="D1314" s="1" t="s">
        <v>315</v>
      </c>
      <c r="E1314" s="1" t="s">
        <v>316</v>
      </c>
      <c r="F1314" s="1" t="s">
        <v>317</v>
      </c>
      <c r="G1314" s="1" t="s">
        <v>17</v>
      </c>
      <c r="H1314" s="1">
        <v>45.0</v>
      </c>
      <c r="I1314" s="3">
        <v>44102.177083333336</v>
      </c>
      <c r="J1314" s="1">
        <v>2.29792388819037</v>
      </c>
      <c r="K1314" s="1" t="s">
        <v>166</v>
      </c>
      <c r="L1314" s="1" t="s">
        <v>318</v>
      </c>
      <c r="M1314" s="3">
        <v>44102.20933392361</v>
      </c>
    </row>
    <row r="1315">
      <c r="A1315" s="1">
        <v>1313.0</v>
      </c>
      <c r="B1315" s="1" t="s">
        <v>3588</v>
      </c>
      <c r="C1315" s="1" t="s">
        <v>3857</v>
      </c>
      <c r="D1315" s="1" t="s">
        <v>3858</v>
      </c>
      <c r="E1315" s="1" t="s">
        <v>3859</v>
      </c>
      <c r="F1315" s="1" t="s">
        <v>3591</v>
      </c>
      <c r="G1315" s="1" t="s">
        <v>39</v>
      </c>
      <c r="H1315" s="1">
        <v>45.0</v>
      </c>
      <c r="I1315" s="3">
        <v>44224.3125</v>
      </c>
      <c r="J1315" s="1">
        <v>0.405619196793486</v>
      </c>
      <c r="K1315" s="1" t="s">
        <v>166</v>
      </c>
      <c r="L1315" s="1" t="s">
        <v>318</v>
      </c>
      <c r="M1315" s="3">
        <v>44224.33348917824</v>
      </c>
    </row>
    <row r="1316">
      <c r="A1316" s="1">
        <v>1314.0</v>
      </c>
      <c r="B1316" s="1" t="s">
        <v>19</v>
      </c>
      <c r="C1316" s="1" t="s">
        <v>3860</v>
      </c>
      <c r="D1316" s="1" t="s">
        <v>321</v>
      </c>
      <c r="E1316" s="1" t="s">
        <v>3861</v>
      </c>
      <c r="F1316" s="1" t="s">
        <v>23</v>
      </c>
      <c r="G1316" s="1" t="s">
        <v>35</v>
      </c>
      <c r="H1316" s="1">
        <v>45.0</v>
      </c>
      <c r="I1316" s="3">
        <v>43640.291666666664</v>
      </c>
      <c r="J1316" s="1">
        <v>1.40735656849277</v>
      </c>
      <c r="K1316" s="1" t="s">
        <v>24</v>
      </c>
      <c r="M1316" s="3">
        <v>43657.31318173611</v>
      </c>
    </row>
    <row r="1317">
      <c r="A1317" s="1">
        <v>1315.0</v>
      </c>
      <c r="B1317" s="1" t="s">
        <v>2416</v>
      </c>
      <c r="C1317" s="1" t="s">
        <v>3862</v>
      </c>
      <c r="D1317" s="1" t="s">
        <v>3863</v>
      </c>
      <c r="E1317" s="1" t="s">
        <v>3864</v>
      </c>
      <c r="F1317" s="1" t="s">
        <v>2419</v>
      </c>
      <c r="G1317" s="1" t="s">
        <v>89</v>
      </c>
      <c r="H1317" s="1">
        <v>45.0</v>
      </c>
      <c r="I1317" s="3">
        <v>43649.504335833335</v>
      </c>
      <c r="J1317" s="1">
        <v>2.18910095231793</v>
      </c>
      <c r="K1317" s="1" t="s">
        <v>24</v>
      </c>
      <c r="M1317" s="3">
        <v>43649.504048807874</v>
      </c>
    </row>
    <row r="1318">
      <c r="A1318" s="1">
        <v>1316.0</v>
      </c>
      <c r="B1318" s="1" t="s">
        <v>3865</v>
      </c>
      <c r="C1318" s="1" t="s">
        <v>3866</v>
      </c>
      <c r="D1318" s="1" t="s">
        <v>653</v>
      </c>
      <c r="E1318" s="1" t="s">
        <v>3867</v>
      </c>
      <c r="F1318" s="1" t="s">
        <v>3868</v>
      </c>
      <c r="G1318" s="1" t="s">
        <v>17</v>
      </c>
      <c r="H1318" s="1">
        <v>45.0</v>
      </c>
      <c r="I1318" s="3">
        <v>44013.447916666664</v>
      </c>
      <c r="J1318" s="1">
        <v>0.410980811495864</v>
      </c>
      <c r="K1318" s="1" t="s">
        <v>18</v>
      </c>
      <c r="L1318" s="1" t="s">
        <v>3869</v>
      </c>
      <c r="M1318" s="3">
        <v>44013.47282623842</v>
      </c>
    </row>
    <row r="1319">
      <c r="A1319" s="1">
        <v>1317.0</v>
      </c>
      <c r="B1319" s="1" t="s">
        <v>324</v>
      </c>
      <c r="C1319" s="1" t="s">
        <v>3870</v>
      </c>
      <c r="D1319" s="1" t="s">
        <v>326</v>
      </c>
      <c r="E1319" s="1" t="s">
        <v>3871</v>
      </c>
      <c r="F1319" s="1" t="s">
        <v>328</v>
      </c>
      <c r="G1319" s="1" t="s">
        <v>17</v>
      </c>
      <c r="H1319" s="1">
        <v>45.0</v>
      </c>
      <c r="I1319" s="3">
        <v>44208.291666666664</v>
      </c>
      <c r="J1319" s="1">
        <v>0.32485584504712</v>
      </c>
      <c r="K1319" s="1" t="s">
        <v>24</v>
      </c>
      <c r="M1319" s="3">
        <v>44208.380286631946</v>
      </c>
    </row>
    <row r="1320">
      <c r="A1320" s="1">
        <v>1318.0</v>
      </c>
      <c r="B1320" s="1" t="s">
        <v>834</v>
      </c>
      <c r="C1320" s="1" t="s">
        <v>3872</v>
      </c>
      <c r="D1320" s="1" t="s">
        <v>1338</v>
      </c>
      <c r="E1320" s="1" t="s">
        <v>3873</v>
      </c>
      <c r="F1320" s="1" t="s">
        <v>837</v>
      </c>
      <c r="G1320" s="1" t="s">
        <v>39</v>
      </c>
      <c r="H1320" s="1">
        <v>45.0</v>
      </c>
      <c r="I1320" s="3">
        <v>44079.75</v>
      </c>
      <c r="J1320" s="1">
        <v>1.97116103566562</v>
      </c>
      <c r="K1320" s="1" t="s">
        <v>46</v>
      </c>
      <c r="L1320" s="1" t="s">
        <v>2164</v>
      </c>
      <c r="M1320" s="3">
        <v>44079.776287326385</v>
      </c>
    </row>
    <row r="1321">
      <c r="A1321" s="1">
        <v>1319.0</v>
      </c>
      <c r="B1321" s="1" t="s">
        <v>3753</v>
      </c>
      <c r="C1321" s="1" t="s">
        <v>3874</v>
      </c>
      <c r="D1321" s="1" t="s">
        <v>3875</v>
      </c>
      <c r="E1321" s="1" t="s">
        <v>3876</v>
      </c>
      <c r="F1321" s="1" t="s">
        <v>3757</v>
      </c>
      <c r="G1321" s="1" t="s">
        <v>39</v>
      </c>
      <c r="H1321" s="1">
        <v>45.0</v>
      </c>
      <c r="I1321" s="3">
        <v>43513.583333333336</v>
      </c>
      <c r="J1321" s="1">
        <v>1.36312475660318</v>
      </c>
      <c r="K1321" s="1" t="s">
        <v>24</v>
      </c>
      <c r="M1321" s="3">
        <v>43513.620697175924</v>
      </c>
    </row>
    <row r="1322">
      <c r="A1322" s="1">
        <v>1320.0</v>
      </c>
      <c r="B1322" s="1" t="s">
        <v>150</v>
      </c>
      <c r="C1322" s="1" t="s">
        <v>3877</v>
      </c>
      <c r="D1322" s="1" t="s">
        <v>116</v>
      </c>
      <c r="E1322" s="1" t="s">
        <v>3878</v>
      </c>
      <c r="F1322" s="1" t="s">
        <v>153</v>
      </c>
      <c r="G1322" s="1" t="s">
        <v>17</v>
      </c>
      <c r="H1322" s="1">
        <v>45.0</v>
      </c>
      <c r="I1322" s="3">
        <v>44017.291666666664</v>
      </c>
      <c r="J1322" s="1">
        <v>3.73966833567856</v>
      </c>
      <c r="K1322" s="1" t="s">
        <v>24</v>
      </c>
      <c r="L1322" s="1" t="s">
        <v>406</v>
      </c>
      <c r="M1322" s="3">
        <v>44017.330192395835</v>
      </c>
    </row>
    <row r="1323">
      <c r="A1323" s="1">
        <v>1321.0</v>
      </c>
      <c r="B1323" s="1" t="s">
        <v>1795</v>
      </c>
      <c r="C1323" s="1" t="s">
        <v>3879</v>
      </c>
      <c r="D1323" s="1" t="s">
        <v>3581</v>
      </c>
      <c r="E1323" s="1" t="s">
        <v>3880</v>
      </c>
      <c r="F1323" s="1" t="s">
        <v>1799</v>
      </c>
      <c r="G1323" s="1" t="s">
        <v>89</v>
      </c>
      <c r="H1323" s="1">
        <v>45.0</v>
      </c>
      <c r="I1323" s="3">
        <v>43847.36905150463</v>
      </c>
      <c r="J1323" s="1">
        <v>1.70309599883152</v>
      </c>
      <c r="K1323" s="1" t="s">
        <v>24</v>
      </c>
      <c r="M1323" s="3">
        <v>43847.381183425925</v>
      </c>
    </row>
    <row r="1324">
      <c r="A1324" s="1">
        <v>1322.0</v>
      </c>
      <c r="B1324" s="1" t="s">
        <v>1659</v>
      </c>
      <c r="C1324" s="1" t="s">
        <v>3881</v>
      </c>
      <c r="D1324" s="1" t="s">
        <v>3882</v>
      </c>
      <c r="E1324" s="1" t="s">
        <v>3883</v>
      </c>
      <c r="F1324" s="1" t="s">
        <v>1662</v>
      </c>
      <c r="G1324" s="1" t="s">
        <v>89</v>
      </c>
      <c r="H1324" s="1">
        <v>45.0</v>
      </c>
      <c r="I1324" s="3">
        <v>44015.70138888889</v>
      </c>
      <c r="J1324" s="1">
        <v>1.96357796298811</v>
      </c>
      <c r="K1324" s="1" t="s">
        <v>24</v>
      </c>
      <c r="M1324" s="3">
        <v>44015.7699469213</v>
      </c>
    </row>
    <row r="1325">
      <c r="A1325" s="1">
        <v>1323.0</v>
      </c>
      <c r="B1325" s="1" t="s">
        <v>3884</v>
      </c>
      <c r="C1325" s="1" t="s">
        <v>3885</v>
      </c>
      <c r="D1325" s="1" t="s">
        <v>818</v>
      </c>
      <c r="E1325" s="1" t="s">
        <v>3886</v>
      </c>
      <c r="F1325" s="1" t="s">
        <v>3887</v>
      </c>
      <c r="G1325" s="1" t="s">
        <v>35</v>
      </c>
      <c r="H1325" s="1">
        <v>45.0</v>
      </c>
      <c r="I1325" s="3">
        <v>44153.333333333336</v>
      </c>
      <c r="J1325" s="1">
        <v>5.06218762137261</v>
      </c>
      <c r="K1325" s="1" t="s">
        <v>62</v>
      </c>
      <c r="L1325" s="1" t="s">
        <v>3888</v>
      </c>
      <c r="M1325" s="3">
        <v>44153.39221362268</v>
      </c>
    </row>
    <row r="1326">
      <c r="A1326" s="1">
        <v>1324.0</v>
      </c>
      <c r="B1326" s="1" t="s">
        <v>2561</v>
      </c>
      <c r="C1326" s="1" t="s">
        <v>3889</v>
      </c>
      <c r="D1326" s="1" t="s">
        <v>3890</v>
      </c>
      <c r="E1326" s="1" t="s">
        <v>3891</v>
      </c>
      <c r="F1326" s="1" t="s">
        <v>2565</v>
      </c>
      <c r="G1326" s="1" t="s">
        <v>35</v>
      </c>
      <c r="H1326" s="1">
        <v>45.0</v>
      </c>
      <c r="I1326" s="3">
        <v>43752.541666666664</v>
      </c>
      <c r="J1326" s="1">
        <v>3.12636128263461</v>
      </c>
      <c r="K1326" s="1" t="s">
        <v>18</v>
      </c>
      <c r="M1326" s="3">
        <v>43752.5776978588</v>
      </c>
    </row>
    <row r="1327">
      <c r="A1327" s="1">
        <v>1325.0</v>
      </c>
      <c r="B1327" s="1" t="s">
        <v>2372</v>
      </c>
      <c r="C1327" s="1" t="s">
        <v>3892</v>
      </c>
      <c r="D1327" s="1" t="s">
        <v>263</v>
      </c>
      <c r="E1327" s="1" t="s">
        <v>3893</v>
      </c>
      <c r="F1327" s="1" t="s">
        <v>2375</v>
      </c>
      <c r="G1327" s="1" t="s">
        <v>89</v>
      </c>
      <c r="H1327" s="1">
        <v>45.0</v>
      </c>
      <c r="I1327" s="3">
        <v>44217.58202613426</v>
      </c>
      <c r="J1327" s="1">
        <v>1.32423130912613</v>
      </c>
      <c r="K1327" s="1" t="s">
        <v>46</v>
      </c>
      <c r="M1327" s="3">
        <v>44217.59531795139</v>
      </c>
    </row>
    <row r="1328">
      <c r="A1328" s="1">
        <v>1326.0</v>
      </c>
      <c r="B1328" s="1" t="s">
        <v>1348</v>
      </c>
      <c r="C1328" s="1" t="s">
        <v>3894</v>
      </c>
      <c r="D1328" s="1" t="s">
        <v>2567</v>
      </c>
      <c r="E1328" s="1" t="s">
        <v>2568</v>
      </c>
      <c r="F1328" s="1" t="s">
        <v>1352</v>
      </c>
      <c r="G1328" s="1" t="s">
        <v>17</v>
      </c>
      <c r="H1328" s="1">
        <v>45.0</v>
      </c>
      <c r="I1328" s="3">
        <v>44053.708333333336</v>
      </c>
      <c r="J1328" s="1">
        <v>2.04104393113213</v>
      </c>
      <c r="K1328" s="1" t="s">
        <v>18</v>
      </c>
      <c r="M1328" s="3">
        <v>44053.864460578705</v>
      </c>
    </row>
    <row r="1329">
      <c r="A1329" s="1">
        <v>1327.0</v>
      </c>
      <c r="B1329" s="1" t="s">
        <v>732</v>
      </c>
      <c r="C1329" s="1" t="s">
        <v>3895</v>
      </c>
      <c r="D1329" s="1" t="s">
        <v>461</v>
      </c>
      <c r="E1329" s="1" t="s">
        <v>849</v>
      </c>
      <c r="F1329" s="1" t="s">
        <v>735</v>
      </c>
      <c r="G1329" s="1" t="s">
        <v>17</v>
      </c>
      <c r="H1329" s="1">
        <v>45.0</v>
      </c>
      <c r="I1329" s="3">
        <v>43987.729166666664</v>
      </c>
      <c r="J1329" s="1">
        <v>2.12591859804955</v>
      </c>
      <c r="K1329" s="1" t="s">
        <v>24</v>
      </c>
      <c r="M1329" s="3">
        <v>43987.75867840278</v>
      </c>
    </row>
    <row r="1330">
      <c r="A1330" s="1">
        <v>1328.0</v>
      </c>
      <c r="B1330" s="1" t="s">
        <v>25</v>
      </c>
      <c r="C1330" s="1" t="s">
        <v>3896</v>
      </c>
      <c r="D1330" s="1" t="s">
        <v>1988</v>
      </c>
      <c r="E1330" s="1" t="s">
        <v>3897</v>
      </c>
      <c r="F1330" s="1" t="s">
        <v>29</v>
      </c>
      <c r="G1330" s="1" t="s">
        <v>89</v>
      </c>
      <c r="H1330" s="1">
        <v>45.0</v>
      </c>
      <c r="I1330" s="3">
        <v>43906.76571806713</v>
      </c>
      <c r="J1330" s="1">
        <v>1.57419901330329</v>
      </c>
      <c r="K1330" s="1" t="s">
        <v>18</v>
      </c>
      <c r="M1330" s="3">
        <v>43906.76729179398</v>
      </c>
    </row>
    <row r="1331">
      <c r="A1331" s="1">
        <v>1329.0</v>
      </c>
      <c r="B1331" s="1" t="s">
        <v>896</v>
      </c>
      <c r="C1331" s="1" t="s">
        <v>3898</v>
      </c>
      <c r="D1331" s="1" t="s">
        <v>898</v>
      </c>
      <c r="E1331" s="1" t="s">
        <v>3899</v>
      </c>
      <c r="F1331" s="1" t="s">
        <v>900</v>
      </c>
      <c r="G1331" s="1" t="s">
        <v>17</v>
      </c>
      <c r="H1331" s="1">
        <v>45.0</v>
      </c>
      <c r="I1331" s="3">
        <v>44081.625</v>
      </c>
      <c r="J1331" s="1">
        <v>1.17624668174867</v>
      </c>
      <c r="K1331" s="1" t="s">
        <v>24</v>
      </c>
      <c r="L1331" s="1" t="s">
        <v>741</v>
      </c>
      <c r="M1331" s="3">
        <v>44081.66168423611</v>
      </c>
    </row>
    <row r="1332">
      <c r="A1332" s="1">
        <v>1330.0</v>
      </c>
      <c r="B1332" s="1" t="s">
        <v>345</v>
      </c>
      <c r="C1332" s="1" t="s">
        <v>3900</v>
      </c>
      <c r="D1332" s="1" t="s">
        <v>347</v>
      </c>
      <c r="E1332" s="1" t="s">
        <v>348</v>
      </c>
      <c r="F1332" s="1" t="s">
        <v>349</v>
      </c>
      <c r="G1332" s="1" t="s">
        <v>17</v>
      </c>
      <c r="H1332" s="1">
        <v>45.0</v>
      </c>
      <c r="I1332" s="3">
        <v>43757.166666666664</v>
      </c>
      <c r="J1332" s="1">
        <v>0.952718409992475</v>
      </c>
      <c r="K1332" s="1" t="s">
        <v>24</v>
      </c>
      <c r="M1332" s="3">
        <v>43757.19997082176</v>
      </c>
    </row>
    <row r="1333">
      <c r="A1333" s="1">
        <v>1331.0</v>
      </c>
      <c r="B1333" s="1" t="s">
        <v>239</v>
      </c>
      <c r="C1333" s="1" t="s">
        <v>3901</v>
      </c>
      <c r="D1333" s="1" t="s">
        <v>3733</v>
      </c>
      <c r="E1333" s="1" t="s">
        <v>3902</v>
      </c>
      <c r="F1333" s="1" t="s">
        <v>243</v>
      </c>
      <c r="G1333" s="1" t="s">
        <v>39</v>
      </c>
      <c r="H1333" s="1">
        <v>45.0</v>
      </c>
      <c r="I1333" s="3">
        <v>44095.708333333336</v>
      </c>
      <c r="J1333" s="1">
        <v>2.79802868703718</v>
      </c>
      <c r="K1333" s="1" t="s">
        <v>46</v>
      </c>
      <c r="L1333" s="1" t="s">
        <v>244</v>
      </c>
      <c r="M1333" s="3">
        <v>44095.7419059375</v>
      </c>
    </row>
    <row r="1334">
      <c r="A1334" s="1">
        <v>1332.0</v>
      </c>
      <c r="B1334" s="1" t="s">
        <v>141</v>
      </c>
      <c r="C1334" s="1" t="s">
        <v>3903</v>
      </c>
      <c r="D1334" s="1" t="s">
        <v>182</v>
      </c>
      <c r="E1334" s="1" t="s">
        <v>3904</v>
      </c>
      <c r="F1334" s="1" t="s">
        <v>175</v>
      </c>
      <c r="G1334" s="1" t="s">
        <v>39</v>
      </c>
      <c r="H1334" s="1">
        <v>45.0</v>
      </c>
      <c r="I1334" s="3">
        <v>44046.333333333336</v>
      </c>
      <c r="J1334" s="1">
        <v>2.50630220358132</v>
      </c>
      <c r="K1334" s="1" t="s">
        <v>46</v>
      </c>
      <c r="M1334" s="3">
        <v>44046.368206354164</v>
      </c>
    </row>
    <row r="1335">
      <c r="A1335" s="1">
        <v>1333.0</v>
      </c>
      <c r="B1335" s="1" t="s">
        <v>30</v>
      </c>
      <c r="C1335" s="1" t="s">
        <v>3905</v>
      </c>
      <c r="D1335" s="1" t="s">
        <v>32</v>
      </c>
      <c r="E1335" s="1" t="s">
        <v>3906</v>
      </c>
      <c r="F1335" s="1" t="s">
        <v>34</v>
      </c>
      <c r="G1335" s="1" t="s">
        <v>17</v>
      </c>
      <c r="H1335" s="1">
        <v>45.0</v>
      </c>
      <c r="I1335" s="3">
        <v>44144.4375</v>
      </c>
      <c r="J1335" s="1">
        <v>2.78667525213086</v>
      </c>
      <c r="K1335" s="1" t="s">
        <v>24</v>
      </c>
      <c r="M1335" s="3">
        <v>44144.50255938657</v>
      </c>
    </row>
    <row r="1336">
      <c r="A1336" s="1">
        <v>1334.0</v>
      </c>
      <c r="B1336" s="1" t="s">
        <v>1299</v>
      </c>
      <c r="C1336" s="1" t="s">
        <v>3907</v>
      </c>
      <c r="D1336" s="1" t="s">
        <v>1301</v>
      </c>
      <c r="E1336" s="1" t="s">
        <v>3908</v>
      </c>
      <c r="F1336" s="1" t="s">
        <v>1303</v>
      </c>
      <c r="G1336" s="1" t="s">
        <v>17</v>
      </c>
      <c r="H1336" s="1">
        <v>45.0</v>
      </c>
      <c r="I1336" s="3">
        <v>44164.5625</v>
      </c>
      <c r="J1336" s="1">
        <v>3.5778610697534</v>
      </c>
      <c r="K1336" s="1" t="s">
        <v>56</v>
      </c>
      <c r="L1336" s="1" t="s">
        <v>113</v>
      </c>
      <c r="M1336" s="3">
        <v>44164.58211270833</v>
      </c>
    </row>
    <row r="1337">
      <c r="A1337" s="1">
        <v>1335.0</v>
      </c>
      <c r="B1337" s="1" t="s">
        <v>3909</v>
      </c>
      <c r="C1337" s="1" t="s">
        <v>3910</v>
      </c>
      <c r="D1337" s="1" t="s">
        <v>132</v>
      </c>
      <c r="E1337" s="1" t="s">
        <v>3911</v>
      </c>
      <c r="F1337" s="1" t="s">
        <v>3912</v>
      </c>
      <c r="G1337" s="1" t="s">
        <v>39</v>
      </c>
      <c r="H1337" s="1">
        <v>45.0</v>
      </c>
      <c r="I1337" s="3">
        <v>44089.75</v>
      </c>
      <c r="J1337" s="1">
        <v>1.62878994923779</v>
      </c>
      <c r="K1337" s="1" t="s">
        <v>24</v>
      </c>
      <c r="M1337" s="3">
        <v>44089.782441261574</v>
      </c>
    </row>
    <row r="1338">
      <c r="A1338" s="1">
        <v>1336.0</v>
      </c>
      <c r="B1338" s="1" t="s">
        <v>282</v>
      </c>
      <c r="C1338" s="1" t="s">
        <v>3913</v>
      </c>
      <c r="D1338" s="1" t="s">
        <v>284</v>
      </c>
      <c r="E1338" s="1" t="s">
        <v>3914</v>
      </c>
      <c r="F1338" s="1" t="s">
        <v>286</v>
      </c>
      <c r="G1338" s="1" t="s">
        <v>35</v>
      </c>
      <c r="H1338" s="1">
        <v>45.0</v>
      </c>
      <c r="I1338" s="3">
        <v>44207.25</v>
      </c>
      <c r="J1338" s="1">
        <v>0.706368133967584</v>
      </c>
      <c r="K1338" s="1" t="s">
        <v>218</v>
      </c>
      <c r="L1338" s="1" t="s">
        <v>287</v>
      </c>
      <c r="M1338" s="3">
        <v>44207.42786159722</v>
      </c>
    </row>
    <row r="1339">
      <c r="A1339" s="1">
        <v>1337.0</v>
      </c>
      <c r="B1339" s="1" t="s">
        <v>732</v>
      </c>
      <c r="C1339" s="1" t="s">
        <v>3915</v>
      </c>
      <c r="D1339" s="1" t="s">
        <v>3403</v>
      </c>
      <c r="E1339" s="1" t="s">
        <v>3404</v>
      </c>
      <c r="F1339" s="1" t="s">
        <v>735</v>
      </c>
      <c r="G1339" s="1" t="s">
        <v>17</v>
      </c>
      <c r="H1339" s="1">
        <v>45.0</v>
      </c>
      <c r="I1339" s="3">
        <v>44203.4375</v>
      </c>
      <c r="J1339" s="1">
        <v>2.4674726517683</v>
      </c>
      <c r="K1339" s="1" t="s">
        <v>24</v>
      </c>
      <c r="M1339" s="3">
        <v>44203.46283993056</v>
      </c>
    </row>
    <row r="1340">
      <c r="A1340" s="1">
        <v>1338.0</v>
      </c>
      <c r="B1340" s="1" t="s">
        <v>2864</v>
      </c>
      <c r="C1340" s="1" t="s">
        <v>3916</v>
      </c>
      <c r="D1340" s="1" t="s">
        <v>411</v>
      </c>
      <c r="E1340" s="1" t="s">
        <v>3917</v>
      </c>
      <c r="F1340" s="1" t="s">
        <v>2867</v>
      </c>
      <c r="G1340" s="1" t="s">
        <v>17</v>
      </c>
      <c r="H1340" s="1">
        <v>45.0</v>
      </c>
      <c r="I1340" s="3">
        <v>43850.625</v>
      </c>
      <c r="J1340" s="1">
        <v>0.7463389966819</v>
      </c>
      <c r="K1340" s="1" t="s">
        <v>62</v>
      </c>
      <c r="M1340" s="3">
        <v>43850.64251269676</v>
      </c>
    </row>
    <row r="1341">
      <c r="A1341" s="1">
        <v>1339.0</v>
      </c>
      <c r="B1341" s="1" t="s">
        <v>501</v>
      </c>
      <c r="C1341" s="1" t="s">
        <v>3918</v>
      </c>
      <c r="D1341" s="1" t="s">
        <v>503</v>
      </c>
      <c r="E1341" s="1" t="s">
        <v>884</v>
      </c>
      <c r="F1341" s="1" t="s">
        <v>505</v>
      </c>
      <c r="G1341" s="1" t="s">
        <v>17</v>
      </c>
      <c r="H1341" s="1">
        <v>45.0</v>
      </c>
      <c r="I1341" s="3">
        <v>43908.75</v>
      </c>
      <c r="J1341" s="1">
        <v>0.0</v>
      </c>
      <c r="K1341" s="1" t="s">
        <v>18</v>
      </c>
      <c r="M1341" s="3">
        <v>43909.2908165162</v>
      </c>
    </row>
    <row r="1342">
      <c r="A1342" s="1">
        <v>1340.0</v>
      </c>
      <c r="B1342" s="1" t="s">
        <v>834</v>
      </c>
      <c r="C1342" s="1" t="s">
        <v>3919</v>
      </c>
      <c r="D1342" s="1" t="s">
        <v>1179</v>
      </c>
      <c r="E1342" s="1" t="s">
        <v>3920</v>
      </c>
      <c r="F1342" s="1" t="s">
        <v>837</v>
      </c>
      <c r="G1342" s="1" t="s">
        <v>39</v>
      </c>
      <c r="H1342" s="1">
        <v>45.0</v>
      </c>
      <c r="I1342" s="3">
        <v>43920.270833333336</v>
      </c>
      <c r="J1342" s="1">
        <v>0.756395433493789</v>
      </c>
      <c r="K1342" s="1" t="s">
        <v>18</v>
      </c>
      <c r="M1342" s="3">
        <v>43920.38679009259</v>
      </c>
    </row>
    <row r="1343">
      <c r="A1343" s="1">
        <v>1341.0</v>
      </c>
      <c r="B1343" s="1" t="s">
        <v>293</v>
      </c>
      <c r="C1343" s="1" t="s">
        <v>3921</v>
      </c>
      <c r="D1343" s="1" t="s">
        <v>1338</v>
      </c>
      <c r="E1343" s="1" t="s">
        <v>3922</v>
      </c>
      <c r="F1343" s="1" t="s">
        <v>297</v>
      </c>
      <c r="G1343" s="1" t="s">
        <v>39</v>
      </c>
      <c r="H1343" s="1">
        <v>45.0</v>
      </c>
      <c r="I1343" s="3">
        <v>44128.791666666664</v>
      </c>
      <c r="J1343" s="1">
        <v>0.886478783500169</v>
      </c>
      <c r="K1343" s="1" t="s">
        <v>62</v>
      </c>
      <c r="M1343" s="3">
        <v>44128.80654747685</v>
      </c>
    </row>
    <row r="1344">
      <c r="A1344" s="1">
        <v>1342.0</v>
      </c>
      <c r="B1344" s="1" t="s">
        <v>3923</v>
      </c>
      <c r="C1344" s="1" t="s">
        <v>3924</v>
      </c>
      <c r="D1344" s="1" t="s">
        <v>3925</v>
      </c>
      <c r="E1344" s="1" t="s">
        <v>3926</v>
      </c>
      <c r="F1344" s="1" t="s">
        <v>3927</v>
      </c>
      <c r="G1344" s="1" t="s">
        <v>17</v>
      </c>
      <c r="H1344" s="1">
        <v>45.0</v>
      </c>
      <c r="I1344" s="3">
        <v>44135.25</v>
      </c>
      <c r="J1344" s="1">
        <v>1.60696309930999</v>
      </c>
      <c r="K1344" s="1" t="s">
        <v>159</v>
      </c>
      <c r="M1344" s="3">
        <v>44135.285115266204</v>
      </c>
    </row>
    <row r="1345">
      <c r="A1345" s="1">
        <v>1343.0</v>
      </c>
      <c r="B1345" s="1" t="s">
        <v>1311</v>
      </c>
      <c r="C1345" s="1" t="s">
        <v>3928</v>
      </c>
      <c r="D1345" s="1" t="s">
        <v>2553</v>
      </c>
      <c r="E1345" s="1" t="s">
        <v>3929</v>
      </c>
      <c r="F1345" s="1" t="s">
        <v>1314</v>
      </c>
      <c r="G1345" s="1" t="s">
        <v>39</v>
      </c>
      <c r="H1345" s="1">
        <v>45.0</v>
      </c>
      <c r="I1345" s="3">
        <v>44158.583333333336</v>
      </c>
      <c r="J1345" s="1">
        <v>1.6686082416384</v>
      </c>
      <c r="K1345" s="1" t="s">
        <v>24</v>
      </c>
      <c r="L1345" s="1" t="s">
        <v>741</v>
      </c>
      <c r="M1345" s="3">
        <v>44158.61383136574</v>
      </c>
    </row>
    <row r="1346">
      <c r="A1346" s="1">
        <v>1344.0</v>
      </c>
      <c r="B1346" s="1" t="s">
        <v>1238</v>
      </c>
      <c r="C1346" s="1" t="s">
        <v>3930</v>
      </c>
      <c r="D1346" s="1" t="s">
        <v>3931</v>
      </c>
      <c r="E1346" s="1" t="s">
        <v>3932</v>
      </c>
      <c r="F1346" s="1" t="s">
        <v>1241</v>
      </c>
      <c r="G1346" s="1" t="s">
        <v>39</v>
      </c>
      <c r="H1346" s="1">
        <v>45.0</v>
      </c>
      <c r="I1346" s="3">
        <v>43870.6875</v>
      </c>
      <c r="J1346" s="1">
        <v>1.06237783749566</v>
      </c>
      <c r="K1346" s="1" t="s">
        <v>24</v>
      </c>
      <c r="M1346" s="3">
        <v>43870.703663657405</v>
      </c>
    </row>
    <row r="1347">
      <c r="A1347" s="1">
        <v>1345.0</v>
      </c>
      <c r="B1347" s="1" t="s">
        <v>1289</v>
      </c>
      <c r="C1347" s="1" t="s">
        <v>3933</v>
      </c>
      <c r="D1347" s="1" t="s">
        <v>3934</v>
      </c>
      <c r="E1347" s="1" t="s">
        <v>3935</v>
      </c>
      <c r="F1347" s="1" t="s">
        <v>1293</v>
      </c>
      <c r="G1347" s="1" t="s">
        <v>89</v>
      </c>
      <c r="H1347" s="1">
        <v>45.0</v>
      </c>
      <c r="I1347" s="3">
        <v>43888.541989722224</v>
      </c>
      <c r="J1347" s="1">
        <v>2.4082649181495</v>
      </c>
      <c r="K1347" s="1" t="s">
        <v>24</v>
      </c>
      <c r="M1347" s="3">
        <v>43888.61196819445</v>
      </c>
    </row>
    <row r="1348">
      <c r="A1348" s="1">
        <v>1346.0</v>
      </c>
      <c r="B1348" s="1" t="s">
        <v>853</v>
      </c>
      <c r="C1348" s="1" t="s">
        <v>3936</v>
      </c>
      <c r="D1348" s="1" t="s">
        <v>2013</v>
      </c>
      <c r="E1348" s="1" t="s">
        <v>3937</v>
      </c>
      <c r="F1348" s="1" t="s">
        <v>856</v>
      </c>
      <c r="G1348" s="1" t="s">
        <v>17</v>
      </c>
      <c r="H1348" s="1">
        <v>45.0</v>
      </c>
      <c r="I1348" s="3">
        <v>44040.541666666664</v>
      </c>
      <c r="J1348" s="1">
        <v>1.01623605240683</v>
      </c>
      <c r="K1348" s="1" t="s">
        <v>18</v>
      </c>
      <c r="M1348" s="3">
        <v>44040.64784212963</v>
      </c>
    </row>
    <row r="1349">
      <c r="A1349" s="1">
        <v>1347.0</v>
      </c>
      <c r="B1349" s="1" t="s">
        <v>233</v>
      </c>
      <c r="C1349" s="1" t="s">
        <v>3938</v>
      </c>
      <c r="D1349" s="1" t="s">
        <v>3452</v>
      </c>
      <c r="E1349" s="1" t="s">
        <v>236</v>
      </c>
      <c r="F1349" s="1" t="s">
        <v>237</v>
      </c>
      <c r="G1349" s="1" t="s">
        <v>17</v>
      </c>
      <c r="H1349" s="1">
        <v>45.0</v>
      </c>
      <c r="I1349" s="3">
        <v>44117.239583333336</v>
      </c>
      <c r="J1349" s="1">
        <v>0.479934970428863</v>
      </c>
      <c r="K1349" s="1" t="s">
        <v>24</v>
      </c>
      <c r="L1349" s="1" t="s">
        <v>238</v>
      </c>
      <c r="M1349" s="3">
        <v>44117.27504759259</v>
      </c>
    </row>
    <row r="1350">
      <c r="A1350" s="1">
        <v>1348.0</v>
      </c>
      <c r="B1350" s="1" t="s">
        <v>119</v>
      </c>
      <c r="C1350" s="1" t="s">
        <v>3939</v>
      </c>
      <c r="D1350" s="1" t="s">
        <v>3940</v>
      </c>
      <c r="E1350" s="1" t="s">
        <v>3941</v>
      </c>
      <c r="F1350" s="1" t="s">
        <v>123</v>
      </c>
      <c r="G1350" s="1" t="s">
        <v>39</v>
      </c>
      <c r="H1350" s="1">
        <v>45.0</v>
      </c>
      <c r="I1350" s="3">
        <v>43880.177083333336</v>
      </c>
      <c r="J1350" s="1">
        <v>1.69974881113535</v>
      </c>
      <c r="K1350" s="1" t="s">
        <v>18</v>
      </c>
      <c r="M1350" s="3">
        <v>43880.20945096065</v>
      </c>
    </row>
    <row r="1351">
      <c r="A1351" s="1">
        <v>1349.0</v>
      </c>
      <c r="B1351" s="1" t="s">
        <v>590</v>
      </c>
      <c r="C1351" s="1" t="s">
        <v>3942</v>
      </c>
      <c r="D1351" s="1" t="s">
        <v>3943</v>
      </c>
      <c r="E1351" s="1" t="s">
        <v>3944</v>
      </c>
      <c r="F1351" s="1" t="s">
        <v>594</v>
      </c>
      <c r="G1351" s="1" t="s">
        <v>17</v>
      </c>
      <c r="H1351" s="1">
        <v>45.0</v>
      </c>
      <c r="I1351" s="3">
        <v>44123.270833333336</v>
      </c>
      <c r="J1351" s="1">
        <v>2.13238668503258</v>
      </c>
      <c r="K1351" s="1" t="s">
        <v>511</v>
      </c>
      <c r="L1351" s="1" t="s">
        <v>595</v>
      </c>
      <c r="M1351" s="3">
        <v>44123.34039365741</v>
      </c>
    </row>
    <row r="1352">
      <c r="A1352" s="1">
        <v>1350.0</v>
      </c>
      <c r="B1352" s="1" t="s">
        <v>3945</v>
      </c>
      <c r="C1352" s="1" t="s">
        <v>3946</v>
      </c>
      <c r="D1352" s="1" t="s">
        <v>148</v>
      </c>
      <c r="E1352" s="1" t="s">
        <v>3947</v>
      </c>
      <c r="F1352" s="1" t="s">
        <v>3948</v>
      </c>
      <c r="G1352" s="1" t="s">
        <v>39</v>
      </c>
      <c r="H1352" s="1">
        <v>45.0</v>
      </c>
      <c r="I1352" s="3">
        <v>43638.666666666664</v>
      </c>
      <c r="J1352" s="1">
        <v>2.94336943366061</v>
      </c>
      <c r="K1352" s="1" t="s">
        <v>24</v>
      </c>
      <c r="M1352" s="3">
        <v>43638.7236397338</v>
      </c>
    </row>
    <row r="1353">
      <c r="A1353" s="1">
        <v>1351.0</v>
      </c>
      <c r="B1353" s="1" t="s">
        <v>3949</v>
      </c>
      <c r="C1353" s="1" t="s">
        <v>3950</v>
      </c>
      <c r="D1353" s="1" t="s">
        <v>1531</v>
      </c>
      <c r="E1353" s="1" t="s">
        <v>3951</v>
      </c>
      <c r="F1353" s="1" t="s">
        <v>3952</v>
      </c>
      <c r="G1353" s="1" t="s">
        <v>17</v>
      </c>
      <c r="H1353" s="1">
        <v>45.0</v>
      </c>
      <c r="I1353" s="3">
        <v>43753.625</v>
      </c>
      <c r="J1353" s="1">
        <v>0.264054017073852</v>
      </c>
      <c r="K1353" s="1" t="s">
        <v>18</v>
      </c>
      <c r="M1353" s="3">
        <v>43744.76289196759</v>
      </c>
    </row>
    <row r="1354">
      <c r="A1354" s="1">
        <v>1352.0</v>
      </c>
      <c r="B1354" s="1" t="s">
        <v>957</v>
      </c>
      <c r="C1354" s="1" t="s">
        <v>3953</v>
      </c>
      <c r="D1354" s="1" t="s">
        <v>1756</v>
      </c>
      <c r="E1354" s="1" t="s">
        <v>3954</v>
      </c>
      <c r="F1354" s="1" t="s">
        <v>961</v>
      </c>
      <c r="G1354" s="1" t="s">
        <v>17</v>
      </c>
      <c r="H1354" s="1">
        <v>45.0</v>
      </c>
      <c r="I1354" s="3">
        <v>44165.666666666664</v>
      </c>
      <c r="J1354" s="1">
        <v>3.16154134829676</v>
      </c>
      <c r="K1354" s="1" t="s">
        <v>24</v>
      </c>
      <c r="M1354" s="3">
        <v>44165.704522175925</v>
      </c>
    </row>
    <row r="1355">
      <c r="A1355" s="1">
        <v>1353.0</v>
      </c>
      <c r="B1355" s="1" t="s">
        <v>996</v>
      </c>
      <c r="C1355" s="1" t="s">
        <v>3955</v>
      </c>
      <c r="D1355" s="1" t="s">
        <v>310</v>
      </c>
      <c r="E1355" s="1" t="s">
        <v>3956</v>
      </c>
      <c r="F1355" s="1" t="s">
        <v>1000</v>
      </c>
      <c r="G1355" s="1" t="s">
        <v>17</v>
      </c>
      <c r="H1355" s="1">
        <v>45.0</v>
      </c>
      <c r="I1355" s="3">
        <v>44244.291666666664</v>
      </c>
      <c r="J1355" s="1">
        <v>1.69410219060076</v>
      </c>
      <c r="K1355" s="1" t="s">
        <v>24</v>
      </c>
      <c r="L1355" s="1" t="s">
        <v>406</v>
      </c>
      <c r="M1355" s="3">
        <v>44244.33216085648</v>
      </c>
    </row>
    <row r="1356">
      <c r="A1356" s="1">
        <v>1354.0</v>
      </c>
      <c r="B1356" s="1" t="s">
        <v>2272</v>
      </c>
      <c r="C1356" s="1" t="s">
        <v>3957</v>
      </c>
      <c r="D1356" s="1" t="s">
        <v>173</v>
      </c>
      <c r="E1356" s="1" t="s">
        <v>3958</v>
      </c>
      <c r="F1356" s="1" t="s">
        <v>2275</v>
      </c>
      <c r="G1356" s="1" t="s">
        <v>89</v>
      </c>
      <c r="H1356" s="1">
        <v>45.0</v>
      </c>
      <c r="I1356" s="3">
        <v>43828.68595267361</v>
      </c>
      <c r="J1356" s="1">
        <v>2.40060066928844</v>
      </c>
      <c r="K1356" s="1" t="s">
        <v>18</v>
      </c>
      <c r="M1356" s="3">
        <v>43828.70907208334</v>
      </c>
    </row>
    <row r="1357">
      <c r="A1357" s="1">
        <v>1355.0</v>
      </c>
      <c r="B1357" s="1" t="s">
        <v>78</v>
      </c>
      <c r="C1357" s="1" t="s">
        <v>3959</v>
      </c>
      <c r="D1357" s="1" t="s">
        <v>86</v>
      </c>
      <c r="E1357" s="1" t="s">
        <v>81</v>
      </c>
      <c r="F1357" s="1" t="s">
        <v>82</v>
      </c>
      <c r="G1357" s="1" t="s">
        <v>17</v>
      </c>
      <c r="H1357" s="1">
        <v>45.0</v>
      </c>
      <c r="I1357" s="3">
        <v>43855.229166666664</v>
      </c>
      <c r="J1357" s="1">
        <v>0.436036196864241</v>
      </c>
      <c r="K1357" s="1" t="s">
        <v>83</v>
      </c>
      <c r="M1357" s="3">
        <v>43855.26177614583</v>
      </c>
    </row>
    <row r="1358">
      <c r="A1358" s="1">
        <v>1356.0</v>
      </c>
      <c r="B1358" s="1" t="s">
        <v>858</v>
      </c>
      <c r="C1358" s="1" t="s">
        <v>3960</v>
      </c>
      <c r="D1358" s="1" t="s">
        <v>3961</v>
      </c>
      <c r="E1358" s="1" t="s">
        <v>3962</v>
      </c>
      <c r="F1358" s="1" t="s">
        <v>861</v>
      </c>
      <c r="G1358" s="1" t="s">
        <v>89</v>
      </c>
      <c r="H1358" s="1">
        <v>45.0</v>
      </c>
      <c r="I1358" s="3">
        <v>44155.750051284725</v>
      </c>
      <c r="J1358" s="1">
        <v>1.89045889893878</v>
      </c>
      <c r="K1358" s="1" t="s">
        <v>24</v>
      </c>
      <c r="M1358" s="3">
        <v>44155.78321515046</v>
      </c>
    </row>
    <row r="1359">
      <c r="A1359" s="1">
        <v>1357.0</v>
      </c>
      <c r="B1359" s="1" t="s">
        <v>293</v>
      </c>
      <c r="C1359" s="1" t="s">
        <v>3963</v>
      </c>
      <c r="D1359" s="1" t="s">
        <v>1186</v>
      </c>
      <c r="E1359" s="1" t="s">
        <v>1187</v>
      </c>
      <c r="F1359" s="1" t="s">
        <v>297</v>
      </c>
      <c r="G1359" s="1" t="s">
        <v>17</v>
      </c>
      <c r="H1359" s="1">
        <v>45.0</v>
      </c>
      <c r="I1359" s="3">
        <v>44173.791666666664</v>
      </c>
      <c r="J1359" s="1">
        <v>0.934818240795203</v>
      </c>
      <c r="K1359" s="1" t="s">
        <v>62</v>
      </c>
      <c r="L1359" s="1" t="s">
        <v>1188</v>
      </c>
      <c r="M1359" s="3">
        <v>44173.725568981485</v>
      </c>
    </row>
    <row r="1360">
      <c r="A1360" s="1">
        <v>1358.0</v>
      </c>
      <c r="B1360" s="1" t="s">
        <v>3964</v>
      </c>
      <c r="C1360" s="1" t="s">
        <v>3965</v>
      </c>
      <c r="D1360" s="1" t="s">
        <v>3966</v>
      </c>
      <c r="E1360" s="1" t="s">
        <v>3967</v>
      </c>
      <c r="F1360" s="1" t="s">
        <v>3968</v>
      </c>
      <c r="G1360" s="1" t="s">
        <v>35</v>
      </c>
      <c r="H1360" s="1">
        <v>45.0</v>
      </c>
      <c r="I1360" s="3">
        <v>43656.208333333336</v>
      </c>
      <c r="J1360" s="1">
        <v>2.76298278330176</v>
      </c>
      <c r="K1360" s="1" t="s">
        <v>24</v>
      </c>
      <c r="M1360" s="3">
        <v>43656.23690409722</v>
      </c>
    </row>
    <row r="1361">
      <c r="A1361" s="1">
        <v>1359.0</v>
      </c>
      <c r="B1361" s="1" t="s">
        <v>273</v>
      </c>
      <c r="C1361" s="1" t="s">
        <v>3969</v>
      </c>
      <c r="D1361" s="1" t="s">
        <v>326</v>
      </c>
      <c r="E1361" s="1" t="s">
        <v>3970</v>
      </c>
      <c r="F1361" s="1" t="s">
        <v>277</v>
      </c>
      <c r="G1361" s="1" t="s">
        <v>39</v>
      </c>
      <c r="H1361" s="1">
        <v>45.0</v>
      </c>
      <c r="I1361" s="3">
        <v>43973.708333333336</v>
      </c>
      <c r="J1361" s="1">
        <v>0.0</v>
      </c>
      <c r="K1361" s="1" t="s">
        <v>24</v>
      </c>
      <c r="M1361" s="3">
        <v>43973.69638354167</v>
      </c>
    </row>
    <row r="1362">
      <c r="A1362" s="1">
        <v>1360.0</v>
      </c>
      <c r="B1362" s="1" t="s">
        <v>3971</v>
      </c>
      <c r="C1362" s="1" t="s">
        <v>3972</v>
      </c>
      <c r="D1362" s="1" t="s">
        <v>1343</v>
      </c>
      <c r="E1362" s="1" t="s">
        <v>3973</v>
      </c>
      <c r="F1362" s="1" t="s">
        <v>3974</v>
      </c>
      <c r="G1362" s="1" t="s">
        <v>17</v>
      </c>
      <c r="H1362" s="1">
        <v>45.0</v>
      </c>
      <c r="I1362" s="3">
        <v>43902.25</v>
      </c>
      <c r="J1362" s="1">
        <v>1.38162160535716</v>
      </c>
      <c r="K1362" s="1" t="s">
        <v>24</v>
      </c>
      <c r="M1362" s="3">
        <v>43902.30205561343</v>
      </c>
    </row>
    <row r="1363">
      <c r="A1363" s="1">
        <v>1361.0</v>
      </c>
      <c r="B1363" s="1" t="s">
        <v>1716</v>
      </c>
      <c r="C1363" s="1" t="s">
        <v>3975</v>
      </c>
      <c r="D1363" s="1" t="s">
        <v>3976</v>
      </c>
      <c r="E1363" s="1" t="s">
        <v>3977</v>
      </c>
      <c r="F1363" s="1" t="s">
        <v>1719</v>
      </c>
      <c r="G1363" s="1" t="s">
        <v>39</v>
      </c>
      <c r="H1363" s="1">
        <v>45.0</v>
      </c>
      <c r="I1363" s="3">
        <v>44137.583333333336</v>
      </c>
      <c r="J1363" s="1">
        <v>1.92741471616462</v>
      </c>
      <c r="K1363" s="1" t="s">
        <v>18</v>
      </c>
      <c r="M1363" s="3">
        <v>44137.625396111114</v>
      </c>
    </row>
    <row r="1364">
      <c r="A1364" s="1">
        <v>1362.0</v>
      </c>
      <c r="B1364" s="1" t="s">
        <v>97</v>
      </c>
      <c r="C1364" s="1" t="s">
        <v>3978</v>
      </c>
      <c r="D1364" s="1" t="s">
        <v>2920</v>
      </c>
      <c r="E1364" s="1" t="s">
        <v>3979</v>
      </c>
      <c r="F1364" s="1" t="s">
        <v>101</v>
      </c>
      <c r="G1364" s="1" t="s">
        <v>39</v>
      </c>
      <c r="H1364" s="1">
        <v>45.0</v>
      </c>
      <c r="I1364" s="3">
        <v>44150.4375</v>
      </c>
      <c r="J1364" s="1">
        <v>1.80223045407209</v>
      </c>
      <c r="K1364" s="1" t="s">
        <v>24</v>
      </c>
      <c r="M1364" s="3">
        <v>44150.45371517361</v>
      </c>
    </row>
    <row r="1365">
      <c r="A1365" s="1">
        <v>1363.0</v>
      </c>
      <c r="B1365" s="1" t="s">
        <v>455</v>
      </c>
      <c r="C1365" s="1" t="s">
        <v>3980</v>
      </c>
      <c r="D1365" s="1" t="s">
        <v>116</v>
      </c>
      <c r="E1365" s="1" t="s">
        <v>546</v>
      </c>
      <c r="F1365" s="1" t="s">
        <v>458</v>
      </c>
      <c r="G1365" s="1" t="s">
        <v>17</v>
      </c>
      <c r="H1365" s="1">
        <v>45.0</v>
      </c>
      <c r="I1365" s="3">
        <v>44023.604166666664</v>
      </c>
      <c r="J1365" s="1">
        <v>0.458452171152883</v>
      </c>
      <c r="K1365" s="1" t="s">
        <v>24</v>
      </c>
      <c r="L1365" s="1" t="s">
        <v>406</v>
      </c>
      <c r="M1365" s="3">
        <v>44023.665235520835</v>
      </c>
    </row>
    <row r="1366">
      <c r="A1366" s="1">
        <v>1364.0</v>
      </c>
      <c r="B1366" s="1" t="s">
        <v>768</v>
      </c>
      <c r="C1366" s="1" t="s">
        <v>3981</v>
      </c>
      <c r="D1366" s="1" t="s">
        <v>315</v>
      </c>
      <c r="E1366" s="1" t="s">
        <v>3982</v>
      </c>
      <c r="F1366" s="1" t="s">
        <v>772</v>
      </c>
      <c r="G1366" s="1" t="s">
        <v>35</v>
      </c>
      <c r="H1366" s="1">
        <v>45.0</v>
      </c>
      <c r="I1366" s="3">
        <v>44239.645833333336</v>
      </c>
      <c r="J1366" s="1">
        <v>1.61071831746087</v>
      </c>
      <c r="K1366" s="1" t="s">
        <v>166</v>
      </c>
      <c r="L1366" s="1" t="s">
        <v>318</v>
      </c>
      <c r="M1366" s="3">
        <v>44239.68351739583</v>
      </c>
    </row>
    <row r="1367">
      <c r="A1367" s="1">
        <v>1365.0</v>
      </c>
      <c r="B1367" s="1" t="s">
        <v>3983</v>
      </c>
      <c r="C1367" s="1" t="s">
        <v>3984</v>
      </c>
      <c r="D1367" s="1" t="s">
        <v>3985</v>
      </c>
      <c r="E1367" s="1" t="s">
        <v>3986</v>
      </c>
      <c r="F1367" s="1" t="s">
        <v>3987</v>
      </c>
      <c r="G1367" s="1" t="s">
        <v>17</v>
      </c>
      <c r="H1367" s="1">
        <v>45.0</v>
      </c>
      <c r="I1367" s="3">
        <v>43690.166666666664</v>
      </c>
      <c r="J1367" s="1">
        <v>0.0102419656086104</v>
      </c>
      <c r="K1367" s="1" t="s">
        <v>166</v>
      </c>
      <c r="M1367" s="3">
        <v>43690.20998053241</v>
      </c>
    </row>
    <row r="1368">
      <c r="A1368" s="1">
        <v>1366.0</v>
      </c>
      <c r="B1368" s="1" t="s">
        <v>84</v>
      </c>
      <c r="C1368" s="1" t="s">
        <v>3988</v>
      </c>
      <c r="D1368" s="1" t="s">
        <v>86</v>
      </c>
      <c r="E1368" s="1" t="s">
        <v>1488</v>
      </c>
      <c r="F1368" s="1" t="s">
        <v>88</v>
      </c>
      <c r="G1368" s="1" t="s">
        <v>17</v>
      </c>
      <c r="H1368" s="1">
        <v>45.0</v>
      </c>
      <c r="I1368" s="3">
        <v>43903.604166666664</v>
      </c>
      <c r="J1368" s="1">
        <v>0.393193890288608</v>
      </c>
      <c r="K1368" s="1" t="s">
        <v>83</v>
      </c>
      <c r="M1368" s="3">
        <v>43903.62712730324</v>
      </c>
    </row>
    <row r="1369">
      <c r="A1369" s="1">
        <v>1367.0</v>
      </c>
      <c r="B1369" s="1" t="s">
        <v>684</v>
      </c>
      <c r="C1369" s="1" t="s">
        <v>3989</v>
      </c>
      <c r="D1369" s="1" t="s">
        <v>686</v>
      </c>
      <c r="E1369" s="1" t="s">
        <v>3990</v>
      </c>
      <c r="F1369" s="1" t="s">
        <v>688</v>
      </c>
      <c r="G1369" s="1" t="s">
        <v>17</v>
      </c>
      <c r="H1369" s="1">
        <v>45.0</v>
      </c>
      <c r="I1369" s="3">
        <v>44222.395833333336</v>
      </c>
      <c r="J1369" s="1">
        <v>0.429961927735174</v>
      </c>
      <c r="K1369" s="1" t="s">
        <v>689</v>
      </c>
      <c r="L1369" s="1" t="s">
        <v>690</v>
      </c>
      <c r="M1369" s="3">
        <v>44222.44121275463</v>
      </c>
    </row>
    <row r="1370">
      <c r="A1370" s="1">
        <v>1368.0</v>
      </c>
      <c r="B1370" s="1" t="s">
        <v>273</v>
      </c>
      <c r="C1370" s="1" t="s">
        <v>3991</v>
      </c>
      <c r="D1370" s="1" t="s">
        <v>21</v>
      </c>
      <c r="E1370" s="1" t="s">
        <v>3992</v>
      </c>
      <c r="F1370" s="1" t="s">
        <v>277</v>
      </c>
      <c r="G1370" s="1" t="s">
        <v>89</v>
      </c>
      <c r="H1370" s="1">
        <v>45.0</v>
      </c>
      <c r="I1370" s="3">
        <v>44132.379457083334</v>
      </c>
      <c r="J1370" s="1">
        <v>0.0319737636493833</v>
      </c>
      <c r="K1370" s="1" t="s">
        <v>24</v>
      </c>
      <c r="M1370" s="3">
        <v>44132.403292800926</v>
      </c>
    </row>
    <row r="1371">
      <c r="A1371" s="1">
        <v>1369.0</v>
      </c>
      <c r="B1371" s="1" t="s">
        <v>2494</v>
      </c>
      <c r="C1371" s="1" t="s">
        <v>3993</v>
      </c>
      <c r="D1371" s="1" t="s">
        <v>3994</v>
      </c>
      <c r="E1371" s="1" t="s">
        <v>3995</v>
      </c>
      <c r="F1371" s="1" t="s">
        <v>2498</v>
      </c>
      <c r="G1371" s="1" t="s">
        <v>17</v>
      </c>
      <c r="H1371" s="1">
        <v>45.0</v>
      </c>
      <c r="I1371" s="3">
        <v>44107.177083333336</v>
      </c>
      <c r="J1371" s="1">
        <v>0.201025540463119</v>
      </c>
      <c r="K1371" s="1" t="s">
        <v>2499</v>
      </c>
      <c r="L1371" s="1" t="s">
        <v>2499</v>
      </c>
      <c r="M1371" s="3">
        <v>44107.26345269676</v>
      </c>
    </row>
    <row r="1372">
      <c r="A1372" s="1">
        <v>1370.0</v>
      </c>
      <c r="B1372" s="1" t="s">
        <v>1731</v>
      </c>
      <c r="C1372" s="1" t="s">
        <v>3996</v>
      </c>
      <c r="D1372" s="1" t="s">
        <v>813</v>
      </c>
      <c r="E1372" s="1" t="s">
        <v>3997</v>
      </c>
      <c r="F1372" s="1" t="s">
        <v>1734</v>
      </c>
      <c r="G1372" s="1" t="s">
        <v>17</v>
      </c>
      <c r="H1372" s="1">
        <v>45.0</v>
      </c>
      <c r="I1372" s="3">
        <v>43752.625</v>
      </c>
      <c r="J1372" s="1">
        <v>0.536374242960385</v>
      </c>
      <c r="K1372" s="1" t="s">
        <v>18</v>
      </c>
      <c r="M1372" s="3">
        <v>43752.61510756944</v>
      </c>
    </row>
    <row r="1373">
      <c r="A1373" s="1">
        <v>1371.0</v>
      </c>
      <c r="B1373" s="1" t="s">
        <v>788</v>
      </c>
      <c r="C1373" s="1" t="s">
        <v>3998</v>
      </c>
      <c r="D1373" s="1" t="s">
        <v>2721</v>
      </c>
      <c r="E1373" s="1" t="s">
        <v>3999</v>
      </c>
      <c r="F1373" s="1" t="s">
        <v>4000</v>
      </c>
      <c r="G1373" s="1" t="s">
        <v>39</v>
      </c>
      <c r="H1373" s="1">
        <v>45.0</v>
      </c>
      <c r="I1373" s="3">
        <v>44026.739583333336</v>
      </c>
      <c r="J1373" s="1">
        <v>0.0143518186084094</v>
      </c>
      <c r="K1373" s="1" t="s">
        <v>24</v>
      </c>
      <c r="L1373" s="1" t="s">
        <v>365</v>
      </c>
      <c r="M1373" s="3">
        <v>44026.77424303241</v>
      </c>
    </row>
    <row r="1374">
      <c r="A1374" s="1">
        <v>1372.0</v>
      </c>
      <c r="B1374" s="1" t="s">
        <v>229</v>
      </c>
      <c r="C1374" s="1" t="s">
        <v>4001</v>
      </c>
      <c r="D1374" s="1" t="s">
        <v>749</v>
      </c>
      <c r="E1374" s="1" t="s">
        <v>4002</v>
      </c>
      <c r="F1374" s="1" t="s">
        <v>232</v>
      </c>
      <c r="G1374" s="1" t="s">
        <v>35</v>
      </c>
      <c r="H1374" s="1">
        <v>45.0</v>
      </c>
      <c r="I1374" s="3">
        <v>43800.666666666664</v>
      </c>
      <c r="J1374" s="1">
        <v>3.08122319427222</v>
      </c>
      <c r="K1374" s="1" t="s">
        <v>24</v>
      </c>
      <c r="M1374" s="3">
        <v>43800.715085289354</v>
      </c>
    </row>
    <row r="1375">
      <c r="A1375" s="1">
        <v>1373.0</v>
      </c>
      <c r="B1375" s="1" t="s">
        <v>1299</v>
      </c>
      <c r="C1375" s="1" t="s">
        <v>4003</v>
      </c>
      <c r="D1375" s="1" t="s">
        <v>1301</v>
      </c>
      <c r="E1375" s="1" t="s">
        <v>4004</v>
      </c>
      <c r="F1375" s="1" t="s">
        <v>1303</v>
      </c>
      <c r="G1375" s="1" t="s">
        <v>17</v>
      </c>
      <c r="H1375" s="1">
        <v>45.0</v>
      </c>
      <c r="I1375" s="3">
        <v>44196.5625</v>
      </c>
      <c r="J1375" s="1">
        <v>3.58805990505144</v>
      </c>
      <c r="K1375" s="1" t="s">
        <v>56</v>
      </c>
      <c r="L1375" s="1" t="s">
        <v>113</v>
      </c>
      <c r="M1375" s="3">
        <v>44196.57964434028</v>
      </c>
    </row>
    <row r="1376">
      <c r="A1376" s="1">
        <v>1374.0</v>
      </c>
      <c r="B1376" s="1" t="s">
        <v>1721</v>
      </c>
      <c r="C1376" s="1" t="s">
        <v>4005</v>
      </c>
      <c r="D1376" s="1" t="s">
        <v>2359</v>
      </c>
      <c r="E1376" s="1" t="s">
        <v>4006</v>
      </c>
      <c r="F1376" s="1" t="s">
        <v>1724</v>
      </c>
      <c r="G1376" s="1" t="s">
        <v>17</v>
      </c>
      <c r="H1376" s="1">
        <v>45.0</v>
      </c>
      <c r="I1376" s="3">
        <v>44180.291666666664</v>
      </c>
      <c r="J1376" s="1">
        <v>1.89556026189526</v>
      </c>
      <c r="K1376" s="1" t="s">
        <v>18</v>
      </c>
      <c r="L1376" s="1" t="s">
        <v>1725</v>
      </c>
      <c r="M1376" s="3">
        <v>44180.31420736111</v>
      </c>
    </row>
    <row r="1377">
      <c r="A1377" s="1">
        <v>1375.0</v>
      </c>
      <c r="B1377" s="1" t="s">
        <v>2885</v>
      </c>
      <c r="C1377" s="1" t="s">
        <v>4007</v>
      </c>
      <c r="D1377" s="1" t="s">
        <v>1250</v>
      </c>
      <c r="E1377" s="1" t="s">
        <v>4008</v>
      </c>
      <c r="F1377" s="1" t="s">
        <v>2888</v>
      </c>
      <c r="G1377" s="1" t="s">
        <v>89</v>
      </c>
      <c r="H1377" s="1">
        <v>45.0</v>
      </c>
      <c r="I1377" s="3">
        <v>43750.558335960646</v>
      </c>
      <c r="J1377" s="1">
        <v>2.79793989135194</v>
      </c>
      <c r="K1377" s="1" t="s">
        <v>24</v>
      </c>
      <c r="M1377" s="3">
        <v>43750.58328542824</v>
      </c>
    </row>
    <row r="1378">
      <c r="A1378" s="1">
        <v>1376.0</v>
      </c>
      <c r="B1378" s="1" t="s">
        <v>474</v>
      </c>
      <c r="C1378" s="1" t="s">
        <v>4009</v>
      </c>
      <c r="D1378" s="1" t="s">
        <v>3733</v>
      </c>
      <c r="E1378" s="1" t="s">
        <v>4010</v>
      </c>
      <c r="F1378" s="1" t="s">
        <v>477</v>
      </c>
      <c r="G1378" s="1" t="s">
        <v>89</v>
      </c>
      <c r="H1378" s="1">
        <v>45.0</v>
      </c>
      <c r="I1378" s="3">
        <v>44087.364583333336</v>
      </c>
      <c r="J1378" s="1">
        <v>4.18858930355113</v>
      </c>
      <c r="K1378" s="1" t="s">
        <v>46</v>
      </c>
      <c r="M1378" s="3">
        <v>44087.39958130787</v>
      </c>
    </row>
    <row r="1379">
      <c r="A1379" s="1">
        <v>1377.0</v>
      </c>
      <c r="B1379" s="1" t="s">
        <v>915</v>
      </c>
      <c r="C1379" s="1" t="s">
        <v>4011</v>
      </c>
      <c r="D1379" s="1" t="s">
        <v>503</v>
      </c>
      <c r="E1379" s="1" t="s">
        <v>4012</v>
      </c>
      <c r="F1379" s="1" t="s">
        <v>1253</v>
      </c>
      <c r="G1379" s="1" t="s">
        <v>39</v>
      </c>
      <c r="H1379" s="1">
        <v>45.0</v>
      </c>
      <c r="I1379" s="3">
        <v>44076.645833333336</v>
      </c>
      <c r="J1379" s="1">
        <v>1.25741834538356</v>
      </c>
      <c r="K1379" s="1" t="s">
        <v>62</v>
      </c>
      <c r="M1379" s="3">
        <v>44076.688662534725</v>
      </c>
    </row>
    <row r="1380">
      <c r="A1380" s="1">
        <v>1378.0</v>
      </c>
      <c r="B1380" s="1" t="s">
        <v>303</v>
      </c>
      <c r="C1380" s="1" t="s">
        <v>4013</v>
      </c>
      <c r="D1380" s="1" t="s">
        <v>305</v>
      </c>
      <c r="E1380" s="1" t="s">
        <v>336</v>
      </c>
      <c r="F1380" s="1" t="s">
        <v>307</v>
      </c>
      <c r="G1380" s="1" t="s">
        <v>17</v>
      </c>
      <c r="H1380" s="1">
        <v>45.0</v>
      </c>
      <c r="I1380" s="3">
        <v>44124.625</v>
      </c>
      <c r="J1380" s="1">
        <v>1.34748943866223</v>
      </c>
      <c r="K1380" s="1" t="s">
        <v>24</v>
      </c>
      <c r="M1380" s="3">
        <v>44124.65623400463</v>
      </c>
    </row>
    <row r="1381">
      <c r="A1381" s="1">
        <v>1379.0</v>
      </c>
      <c r="B1381" s="1" t="s">
        <v>4014</v>
      </c>
      <c r="C1381" s="1" t="s">
        <v>4015</v>
      </c>
      <c r="D1381" s="1" t="s">
        <v>326</v>
      </c>
      <c r="E1381" s="1" t="s">
        <v>4016</v>
      </c>
      <c r="F1381" s="1" t="s">
        <v>4017</v>
      </c>
      <c r="G1381" s="1" t="s">
        <v>17</v>
      </c>
      <c r="H1381" s="1">
        <v>45.0</v>
      </c>
      <c r="I1381" s="3">
        <v>43801.125</v>
      </c>
      <c r="J1381" s="1">
        <v>2.31289467944854</v>
      </c>
      <c r="K1381" s="1" t="s">
        <v>24</v>
      </c>
      <c r="M1381" s="3">
        <v>43801.266602013886</v>
      </c>
    </row>
    <row r="1382">
      <c r="A1382" s="1">
        <v>1380.0</v>
      </c>
      <c r="B1382" s="1" t="s">
        <v>114</v>
      </c>
      <c r="C1382" s="1" t="s">
        <v>4018</v>
      </c>
      <c r="D1382" s="1" t="s">
        <v>116</v>
      </c>
      <c r="E1382" s="1" t="s">
        <v>2057</v>
      </c>
      <c r="F1382" s="1" t="s">
        <v>118</v>
      </c>
      <c r="G1382" s="1" t="s">
        <v>17</v>
      </c>
      <c r="H1382" s="1">
        <v>45.0</v>
      </c>
      <c r="I1382" s="3">
        <v>44084.25</v>
      </c>
      <c r="J1382" s="1">
        <v>4.70120840574522</v>
      </c>
      <c r="K1382" s="1" t="s">
        <v>24</v>
      </c>
      <c r="M1382" s="3">
        <v>44084.28453064815</v>
      </c>
    </row>
    <row r="1383">
      <c r="A1383" s="1">
        <v>1381.0</v>
      </c>
      <c r="B1383" s="1" t="s">
        <v>278</v>
      </c>
      <c r="C1383" s="1" t="s">
        <v>4019</v>
      </c>
      <c r="D1383" s="1" t="s">
        <v>21</v>
      </c>
      <c r="E1383" s="1" t="s">
        <v>4020</v>
      </c>
      <c r="F1383" s="1" t="s">
        <v>281</v>
      </c>
      <c r="G1383" s="1" t="s">
        <v>35</v>
      </c>
      <c r="H1383" s="1">
        <v>45.0</v>
      </c>
      <c r="I1383" s="3">
        <v>44249.291666666664</v>
      </c>
      <c r="J1383" s="1">
        <v>3.39631954122315</v>
      </c>
      <c r="K1383" s="1" t="s">
        <v>24</v>
      </c>
      <c r="M1383" s="3">
        <v>44249.33466813657</v>
      </c>
    </row>
    <row r="1384">
      <c r="A1384" s="1">
        <v>1382.0</v>
      </c>
      <c r="B1384" s="1" t="s">
        <v>1189</v>
      </c>
      <c r="C1384" s="1" t="s">
        <v>4021</v>
      </c>
      <c r="D1384" s="1" t="s">
        <v>4022</v>
      </c>
      <c r="E1384" s="1" t="s">
        <v>4023</v>
      </c>
      <c r="F1384" s="1" t="s">
        <v>1193</v>
      </c>
      <c r="G1384" s="1" t="s">
        <v>39</v>
      </c>
      <c r="H1384" s="1">
        <v>45.0</v>
      </c>
      <c r="I1384" s="3">
        <v>43900.729166666664</v>
      </c>
      <c r="J1384" s="1">
        <v>0.783507766339705</v>
      </c>
      <c r="K1384" s="1" t="s">
        <v>1194</v>
      </c>
      <c r="M1384" s="3">
        <v>43900.77502915509</v>
      </c>
    </row>
    <row r="1385">
      <c r="A1385" s="1">
        <v>1383.0</v>
      </c>
      <c r="B1385" s="1" t="s">
        <v>4024</v>
      </c>
      <c r="C1385" s="1" t="s">
        <v>4025</v>
      </c>
      <c r="D1385" s="1" t="s">
        <v>65</v>
      </c>
      <c r="E1385" s="1" t="s">
        <v>4026</v>
      </c>
      <c r="F1385" s="1" t="s">
        <v>4027</v>
      </c>
      <c r="G1385" s="1" t="s">
        <v>89</v>
      </c>
      <c r="H1385" s="1">
        <v>45.0</v>
      </c>
      <c r="I1385" s="3">
        <v>43816.52211278935</v>
      </c>
      <c r="J1385" s="1">
        <v>2.54216217672406</v>
      </c>
      <c r="K1385" s="1" t="s">
        <v>24</v>
      </c>
      <c r="M1385" s="3">
        <v>43816.549380324075</v>
      </c>
    </row>
    <row r="1386">
      <c r="A1386" s="1">
        <v>1384.0</v>
      </c>
      <c r="B1386" s="1" t="s">
        <v>350</v>
      </c>
      <c r="C1386" s="1" t="s">
        <v>4028</v>
      </c>
      <c r="D1386" s="1" t="s">
        <v>75</v>
      </c>
      <c r="E1386" s="1" t="s">
        <v>1893</v>
      </c>
      <c r="F1386" s="1" t="s">
        <v>353</v>
      </c>
      <c r="G1386" s="1" t="s">
        <v>35</v>
      </c>
      <c r="H1386" s="1">
        <v>45.0</v>
      </c>
      <c r="I1386" s="3">
        <v>43572.625</v>
      </c>
      <c r="J1386" s="1">
        <v>0.0408689345862958</v>
      </c>
      <c r="K1386" s="1" t="s">
        <v>24</v>
      </c>
      <c r="M1386" s="3">
        <v>43572.674607534726</v>
      </c>
    </row>
    <row r="1387">
      <c r="A1387" s="1">
        <v>1385.0</v>
      </c>
      <c r="B1387" s="1" t="s">
        <v>536</v>
      </c>
      <c r="C1387" s="1" t="s">
        <v>4029</v>
      </c>
      <c r="D1387" s="1" t="s">
        <v>1255</v>
      </c>
      <c r="E1387" s="1" t="s">
        <v>4030</v>
      </c>
      <c r="F1387" s="1" t="s">
        <v>539</v>
      </c>
      <c r="G1387" s="1" t="s">
        <v>17</v>
      </c>
      <c r="H1387" s="1">
        <v>45.0</v>
      </c>
      <c r="I1387" s="3">
        <v>43867.833333333336</v>
      </c>
      <c r="J1387" s="1">
        <v>1.85645938698139</v>
      </c>
      <c r="K1387" s="1" t="s">
        <v>83</v>
      </c>
      <c r="M1387" s="3">
        <v>43868.35263893518</v>
      </c>
    </row>
    <row r="1388">
      <c r="A1388" s="1">
        <v>1386.0</v>
      </c>
      <c r="B1388" s="1" t="s">
        <v>932</v>
      </c>
      <c r="C1388" s="1" t="s">
        <v>4031</v>
      </c>
      <c r="D1388" s="1" t="s">
        <v>3931</v>
      </c>
      <c r="E1388" s="1" t="s">
        <v>935</v>
      </c>
      <c r="F1388" s="1" t="s">
        <v>936</v>
      </c>
      <c r="G1388" s="1" t="s">
        <v>17</v>
      </c>
      <c r="H1388" s="1">
        <v>45.0</v>
      </c>
      <c r="I1388" s="3">
        <v>43842.666666666664</v>
      </c>
      <c r="J1388" s="1">
        <v>3.3368090010833</v>
      </c>
      <c r="K1388" s="1" t="s">
        <v>159</v>
      </c>
      <c r="M1388" s="3">
        <v>43842.73830346065</v>
      </c>
    </row>
    <row r="1389">
      <c r="A1389" s="1">
        <v>1387.0</v>
      </c>
      <c r="B1389" s="1" t="s">
        <v>136</v>
      </c>
      <c r="C1389" s="1" t="s">
        <v>4032</v>
      </c>
      <c r="D1389" s="1" t="s">
        <v>14</v>
      </c>
      <c r="E1389" s="1" t="s">
        <v>2605</v>
      </c>
      <c r="F1389" s="1" t="s">
        <v>140</v>
      </c>
      <c r="G1389" s="1" t="s">
        <v>17</v>
      </c>
      <c r="H1389" s="1">
        <v>45.0</v>
      </c>
      <c r="I1389" s="3">
        <v>43748.333333333336</v>
      </c>
      <c r="J1389" s="1">
        <v>1.0975824156872</v>
      </c>
      <c r="K1389" s="1" t="s">
        <v>18</v>
      </c>
      <c r="M1389" s="3">
        <v>43748.392016736114</v>
      </c>
    </row>
    <row r="1390">
      <c r="A1390" s="1">
        <v>1388.0</v>
      </c>
      <c r="B1390" s="1" t="s">
        <v>3670</v>
      </c>
      <c r="C1390" s="1" t="s">
        <v>4033</v>
      </c>
      <c r="D1390" s="1" t="s">
        <v>1096</v>
      </c>
      <c r="E1390" s="1" t="s">
        <v>4034</v>
      </c>
      <c r="F1390" s="1" t="s">
        <v>3674</v>
      </c>
      <c r="G1390" s="1" t="s">
        <v>17</v>
      </c>
      <c r="H1390" s="1">
        <v>45.0</v>
      </c>
      <c r="I1390" s="3">
        <v>44024.208333333336</v>
      </c>
      <c r="J1390" s="1">
        <v>0.850498157660342</v>
      </c>
      <c r="K1390" s="1" t="s">
        <v>166</v>
      </c>
      <c r="M1390" s="3">
        <v>44024.25484041667</v>
      </c>
    </row>
    <row r="1391">
      <c r="A1391" s="1">
        <v>1389.0</v>
      </c>
      <c r="B1391" s="1" t="s">
        <v>957</v>
      </c>
      <c r="C1391" s="1" t="s">
        <v>4035</v>
      </c>
      <c r="D1391" s="1" t="s">
        <v>1332</v>
      </c>
      <c r="E1391" s="1" t="s">
        <v>3340</v>
      </c>
      <c r="F1391" s="1" t="s">
        <v>961</v>
      </c>
      <c r="G1391" s="1" t="s">
        <v>17</v>
      </c>
      <c r="H1391" s="1">
        <v>45.0</v>
      </c>
      <c r="I1391" s="3">
        <v>43869.645833333336</v>
      </c>
      <c r="J1391" s="1">
        <v>2.37301948917543</v>
      </c>
      <c r="K1391" s="1" t="s">
        <v>24</v>
      </c>
      <c r="M1391" s="3">
        <v>43869.69985736111</v>
      </c>
    </row>
    <row r="1392">
      <c r="A1392" s="1">
        <v>1390.0</v>
      </c>
      <c r="B1392" s="1" t="s">
        <v>4036</v>
      </c>
      <c r="C1392" s="1" t="s">
        <v>4037</v>
      </c>
      <c r="D1392" s="1" t="s">
        <v>80</v>
      </c>
      <c r="E1392" s="1" t="s">
        <v>4038</v>
      </c>
      <c r="F1392" s="1" t="s">
        <v>4039</v>
      </c>
      <c r="G1392" s="1" t="s">
        <v>17</v>
      </c>
      <c r="H1392" s="1">
        <v>45.0</v>
      </c>
      <c r="I1392" s="3">
        <v>43787.416666666664</v>
      </c>
      <c r="J1392" s="1">
        <v>0.64584010748114</v>
      </c>
      <c r="K1392" s="1" t="s">
        <v>24</v>
      </c>
      <c r="M1392" s="3">
        <v>43787.44287291667</v>
      </c>
    </row>
    <row r="1393">
      <c r="A1393" s="1">
        <v>1391.0</v>
      </c>
      <c r="B1393" s="1" t="s">
        <v>4040</v>
      </c>
      <c r="C1393" s="1" t="s">
        <v>4041</v>
      </c>
      <c r="D1393" s="1" t="s">
        <v>126</v>
      </c>
      <c r="E1393" s="1" t="s">
        <v>4042</v>
      </c>
      <c r="F1393" s="1" t="s">
        <v>4043</v>
      </c>
      <c r="G1393" s="1" t="s">
        <v>89</v>
      </c>
      <c r="H1393" s="1">
        <v>45.0</v>
      </c>
      <c r="I1393" s="3">
        <v>44147.479166666664</v>
      </c>
      <c r="J1393" s="1">
        <v>0.885182842156893</v>
      </c>
      <c r="K1393" s="1" t="s">
        <v>62</v>
      </c>
      <c r="M1393" s="3">
        <v>44147.56198597222</v>
      </c>
    </row>
    <row r="1394">
      <c r="A1394" s="1">
        <v>1392.0</v>
      </c>
      <c r="B1394" s="1" t="s">
        <v>2885</v>
      </c>
      <c r="C1394" s="1" t="s">
        <v>4044</v>
      </c>
      <c r="D1394" s="1" t="s">
        <v>32</v>
      </c>
      <c r="E1394" s="1" t="s">
        <v>4045</v>
      </c>
      <c r="F1394" s="1" t="s">
        <v>2888</v>
      </c>
      <c r="G1394" s="1" t="s">
        <v>89</v>
      </c>
      <c r="H1394" s="1">
        <v>45.0</v>
      </c>
      <c r="I1394" s="3">
        <v>43772.77751458334</v>
      </c>
      <c r="J1394" s="1">
        <v>0.430739578963664</v>
      </c>
      <c r="K1394" s="1" t="s">
        <v>24</v>
      </c>
      <c r="M1394" s="3">
        <v>43772.84473443287</v>
      </c>
    </row>
    <row r="1395">
      <c r="A1395" s="1">
        <v>1393.0</v>
      </c>
      <c r="B1395" s="1" t="s">
        <v>4046</v>
      </c>
      <c r="C1395" s="1" t="s">
        <v>4047</v>
      </c>
      <c r="D1395" s="1" t="s">
        <v>1140</v>
      </c>
      <c r="E1395" s="1" t="s">
        <v>4048</v>
      </c>
      <c r="F1395" s="1" t="s">
        <v>4049</v>
      </c>
      <c r="G1395" s="1" t="s">
        <v>89</v>
      </c>
      <c r="H1395" s="1">
        <v>45.0</v>
      </c>
      <c r="I1395" s="3">
        <v>44103.70286280093</v>
      </c>
      <c r="J1395" s="1">
        <v>3.51003346594106</v>
      </c>
      <c r="K1395" s="1" t="s">
        <v>24</v>
      </c>
      <c r="M1395" s="3">
        <v>44103.737550659724</v>
      </c>
    </row>
    <row r="1396">
      <c r="A1396" s="1">
        <v>1394.0</v>
      </c>
      <c r="B1396" s="1" t="s">
        <v>4050</v>
      </c>
      <c r="C1396" s="1" t="s">
        <v>4051</v>
      </c>
      <c r="D1396" s="1" t="s">
        <v>1666</v>
      </c>
      <c r="E1396" s="1" t="s">
        <v>4052</v>
      </c>
      <c r="F1396" s="1" t="s">
        <v>4053</v>
      </c>
      <c r="G1396" s="1" t="s">
        <v>39</v>
      </c>
      <c r="H1396" s="1">
        <v>45.0</v>
      </c>
      <c r="I1396" s="3">
        <v>43523.666666666664</v>
      </c>
      <c r="J1396" s="1">
        <v>4.25738429540993</v>
      </c>
      <c r="K1396" s="1" t="s">
        <v>24</v>
      </c>
      <c r="M1396" s="3">
        <v>43523.687388969905</v>
      </c>
    </row>
    <row r="1397">
      <c r="A1397" s="1">
        <v>1395.0</v>
      </c>
      <c r="B1397" s="1" t="s">
        <v>2314</v>
      </c>
      <c r="C1397" s="1" t="s">
        <v>4054</v>
      </c>
      <c r="D1397" s="1" t="s">
        <v>2316</v>
      </c>
      <c r="E1397" s="1" t="s">
        <v>4055</v>
      </c>
      <c r="F1397" s="1" t="s">
        <v>2318</v>
      </c>
      <c r="G1397" s="1" t="s">
        <v>39</v>
      </c>
      <c r="H1397" s="1">
        <v>45.0</v>
      </c>
      <c r="I1397" s="3">
        <v>44252.625</v>
      </c>
      <c r="J1397" s="1">
        <v>1.4819483960334</v>
      </c>
      <c r="K1397" s="1" t="s">
        <v>18</v>
      </c>
      <c r="M1397" s="3">
        <v>44252.65808274306</v>
      </c>
    </row>
    <row r="1398">
      <c r="A1398" s="1">
        <v>1396.0</v>
      </c>
      <c r="B1398" s="1" t="s">
        <v>303</v>
      </c>
      <c r="C1398" s="1" t="s">
        <v>4056</v>
      </c>
      <c r="D1398" s="1" t="s">
        <v>305</v>
      </c>
      <c r="E1398" s="1" t="s">
        <v>4057</v>
      </c>
      <c r="F1398" s="1" t="s">
        <v>307</v>
      </c>
      <c r="G1398" s="1" t="s">
        <v>17</v>
      </c>
      <c r="H1398" s="1">
        <v>45.0</v>
      </c>
      <c r="I1398" s="3">
        <v>44075.625</v>
      </c>
      <c r="J1398" s="1">
        <v>0.0</v>
      </c>
      <c r="K1398" s="1" t="s">
        <v>24</v>
      </c>
      <c r="M1398" s="3">
        <v>44075.65859421296</v>
      </c>
    </row>
    <row r="1399">
      <c r="A1399" s="1">
        <v>1397.0</v>
      </c>
      <c r="B1399" s="1" t="s">
        <v>4058</v>
      </c>
      <c r="C1399" s="1" t="s">
        <v>4059</v>
      </c>
      <c r="D1399" s="1" t="s">
        <v>1165</v>
      </c>
      <c r="E1399" s="1" t="s">
        <v>4060</v>
      </c>
      <c r="F1399" s="1" t="s">
        <v>4061</v>
      </c>
      <c r="G1399" s="1" t="s">
        <v>17</v>
      </c>
      <c r="H1399" s="1">
        <v>45.0</v>
      </c>
      <c r="I1399" s="3">
        <v>43858.270833333336</v>
      </c>
      <c r="J1399" s="1">
        <v>1.10358694528845</v>
      </c>
      <c r="K1399" s="1" t="s">
        <v>24</v>
      </c>
      <c r="M1399" s="3">
        <v>43858.30079706018</v>
      </c>
    </row>
    <row r="1400">
      <c r="A1400" s="1">
        <v>1398.0</v>
      </c>
      <c r="B1400" s="1" t="s">
        <v>1885</v>
      </c>
      <c r="C1400" s="1" t="s">
        <v>4062</v>
      </c>
      <c r="D1400" s="1" t="s">
        <v>116</v>
      </c>
      <c r="E1400" s="1" t="s">
        <v>1887</v>
      </c>
      <c r="F1400" s="1" t="s">
        <v>1888</v>
      </c>
      <c r="G1400" s="1" t="s">
        <v>17</v>
      </c>
      <c r="H1400" s="1">
        <v>45.0</v>
      </c>
      <c r="I1400" s="3">
        <v>43875.583333333336</v>
      </c>
      <c r="J1400" s="1">
        <v>2.53859872176993</v>
      </c>
      <c r="K1400" s="1" t="s">
        <v>24</v>
      </c>
      <c r="M1400" s="3">
        <v>43875.59460185185</v>
      </c>
    </row>
    <row r="1401">
      <c r="A1401" s="1">
        <v>1399.0</v>
      </c>
      <c r="B1401" s="1" t="s">
        <v>136</v>
      </c>
      <c r="C1401" s="1" t="s">
        <v>4063</v>
      </c>
      <c r="D1401" s="1" t="s">
        <v>138</v>
      </c>
      <c r="E1401" s="1" t="s">
        <v>1259</v>
      </c>
      <c r="F1401" s="1" t="s">
        <v>140</v>
      </c>
      <c r="G1401" s="1" t="s">
        <v>35</v>
      </c>
      <c r="H1401" s="1">
        <v>45.0</v>
      </c>
      <c r="I1401" s="3">
        <v>44208.375</v>
      </c>
      <c r="J1401" s="1">
        <v>2.15362618635746</v>
      </c>
      <c r="K1401" s="1" t="s">
        <v>18</v>
      </c>
      <c r="M1401" s="3">
        <v>44208.31999619213</v>
      </c>
    </row>
    <row r="1402">
      <c r="A1402" s="1">
        <v>1400.0</v>
      </c>
      <c r="B1402" s="1" t="s">
        <v>4064</v>
      </c>
      <c r="C1402" s="1" t="s">
        <v>4065</v>
      </c>
      <c r="D1402" s="1" t="s">
        <v>4066</v>
      </c>
      <c r="E1402" s="1" t="s">
        <v>4067</v>
      </c>
      <c r="F1402" s="1" t="s">
        <v>4068</v>
      </c>
      <c r="G1402" s="1" t="s">
        <v>89</v>
      </c>
      <c r="H1402" s="1">
        <v>45.0</v>
      </c>
      <c r="I1402" s="3">
        <v>44250.47547971065</v>
      </c>
      <c r="J1402" s="1">
        <v>7.97152594892487</v>
      </c>
      <c r="K1402" s="1" t="s">
        <v>166</v>
      </c>
      <c r="M1402" s="3">
        <v>44250.51187314815</v>
      </c>
    </row>
    <row r="1403">
      <c r="A1403" s="1">
        <v>1401.0</v>
      </c>
      <c r="B1403" s="1" t="s">
        <v>4069</v>
      </c>
      <c r="C1403" s="1" t="s">
        <v>4070</v>
      </c>
      <c r="D1403" s="1" t="s">
        <v>2504</v>
      </c>
      <c r="E1403" s="1" t="s">
        <v>4071</v>
      </c>
      <c r="F1403" s="1" t="s">
        <v>4072</v>
      </c>
      <c r="G1403" s="1" t="s">
        <v>39</v>
      </c>
      <c r="H1403" s="1">
        <v>45.0</v>
      </c>
      <c r="I1403" s="3">
        <v>44160.25</v>
      </c>
      <c r="J1403" s="1">
        <v>1.04571074573158</v>
      </c>
      <c r="K1403" s="1" t="s">
        <v>24</v>
      </c>
      <c r="M1403" s="3">
        <v>44160.27567638889</v>
      </c>
    </row>
    <row r="1404">
      <c r="A1404" s="1">
        <v>1402.0</v>
      </c>
      <c r="B1404" s="1" t="s">
        <v>520</v>
      </c>
      <c r="C1404" s="1" t="s">
        <v>4073</v>
      </c>
      <c r="D1404" s="1" t="s">
        <v>4074</v>
      </c>
      <c r="E1404" s="1" t="s">
        <v>4075</v>
      </c>
      <c r="F1404" s="1" t="s">
        <v>524</v>
      </c>
      <c r="G1404" s="1" t="s">
        <v>35</v>
      </c>
      <c r="H1404" s="1">
        <v>45.0</v>
      </c>
      <c r="I1404" s="3">
        <v>43698.75</v>
      </c>
      <c r="J1404" s="1">
        <v>4.03401309296695</v>
      </c>
      <c r="K1404" s="1" t="s">
        <v>46</v>
      </c>
      <c r="M1404" s="3">
        <v>43698.812671921296</v>
      </c>
    </row>
    <row r="1405">
      <c r="A1405" s="1">
        <v>1403.0</v>
      </c>
      <c r="B1405" s="1" t="s">
        <v>1075</v>
      </c>
      <c r="C1405" s="1" t="s">
        <v>4076</v>
      </c>
      <c r="D1405" s="1" t="s">
        <v>676</v>
      </c>
      <c r="E1405" s="1" t="s">
        <v>4077</v>
      </c>
      <c r="F1405" s="1" t="s">
        <v>1079</v>
      </c>
      <c r="G1405" s="1" t="s">
        <v>17</v>
      </c>
      <c r="H1405" s="1">
        <v>45.0</v>
      </c>
      <c r="I1405" s="3">
        <v>44209.625</v>
      </c>
      <c r="J1405" s="1">
        <v>4.27377944957137</v>
      </c>
      <c r="K1405" s="1" t="s">
        <v>18</v>
      </c>
      <c r="L1405" s="1" t="s">
        <v>1080</v>
      </c>
      <c r="M1405" s="3">
        <v>44209.626397430555</v>
      </c>
    </row>
    <row r="1406">
      <c r="A1406" s="1">
        <v>1404.0</v>
      </c>
      <c r="B1406" s="1" t="s">
        <v>3102</v>
      </c>
      <c r="C1406" s="1" t="s">
        <v>4078</v>
      </c>
      <c r="D1406" s="1" t="s">
        <v>121</v>
      </c>
      <c r="E1406" s="1" t="s">
        <v>4079</v>
      </c>
      <c r="F1406" s="1" t="s">
        <v>3106</v>
      </c>
      <c r="G1406" s="1" t="s">
        <v>89</v>
      </c>
      <c r="H1406" s="1">
        <v>45.0</v>
      </c>
      <c r="I1406" s="3">
        <v>43863.55561449074</v>
      </c>
      <c r="J1406" s="1">
        <v>1.71350571704327</v>
      </c>
      <c r="K1406" s="1" t="s">
        <v>83</v>
      </c>
      <c r="M1406" s="3">
        <v>43863.568474768515</v>
      </c>
    </row>
    <row r="1407">
      <c r="A1407" s="1">
        <v>1405.0</v>
      </c>
      <c r="B1407" s="1" t="s">
        <v>389</v>
      </c>
      <c r="C1407" s="1" t="s">
        <v>4080</v>
      </c>
      <c r="D1407" s="1" t="s">
        <v>110</v>
      </c>
      <c r="E1407" s="1" t="s">
        <v>4081</v>
      </c>
      <c r="F1407" s="1" t="s">
        <v>393</v>
      </c>
      <c r="G1407" s="1" t="s">
        <v>39</v>
      </c>
      <c r="H1407" s="1">
        <v>45.0</v>
      </c>
      <c r="I1407" s="3">
        <v>43883.791666666664</v>
      </c>
      <c r="J1407" s="1">
        <v>1.98874149226318</v>
      </c>
      <c r="K1407" s="1" t="s">
        <v>18</v>
      </c>
      <c r="M1407" s="3">
        <v>43883.82925318287</v>
      </c>
    </row>
    <row r="1408">
      <c r="A1408" s="1">
        <v>1406.0</v>
      </c>
      <c r="B1408" s="1" t="s">
        <v>1721</v>
      </c>
      <c r="C1408" s="1" t="s">
        <v>4082</v>
      </c>
      <c r="D1408" s="1" t="s">
        <v>4083</v>
      </c>
      <c r="E1408" s="1" t="s">
        <v>4084</v>
      </c>
      <c r="F1408" s="1" t="s">
        <v>1724</v>
      </c>
      <c r="G1408" s="1" t="s">
        <v>17</v>
      </c>
      <c r="H1408" s="1">
        <v>45.0</v>
      </c>
      <c r="I1408" s="3">
        <v>44186.322916666664</v>
      </c>
      <c r="J1408" s="1">
        <v>1.7980619601861</v>
      </c>
      <c r="K1408" s="1" t="s">
        <v>18</v>
      </c>
      <c r="L1408" s="1" t="s">
        <v>1725</v>
      </c>
      <c r="M1408" s="3">
        <v>44186.342331886575</v>
      </c>
    </row>
    <row r="1409">
      <c r="A1409" s="1">
        <v>1407.0</v>
      </c>
      <c r="B1409" s="1" t="s">
        <v>520</v>
      </c>
      <c r="C1409" s="1" t="s">
        <v>4085</v>
      </c>
      <c r="D1409" s="1" t="s">
        <v>522</v>
      </c>
      <c r="E1409" s="1" t="s">
        <v>1100</v>
      </c>
      <c r="F1409" s="1" t="s">
        <v>524</v>
      </c>
      <c r="G1409" s="1" t="s">
        <v>35</v>
      </c>
      <c r="H1409" s="1">
        <v>45.0</v>
      </c>
      <c r="I1409" s="3">
        <v>43739.291666666664</v>
      </c>
      <c r="J1409" s="1">
        <v>0.0101491470706285</v>
      </c>
      <c r="K1409" s="1" t="s">
        <v>46</v>
      </c>
      <c r="M1409" s="3">
        <v>43722.407391458335</v>
      </c>
    </row>
    <row r="1410">
      <c r="A1410" s="1">
        <v>1408.0</v>
      </c>
      <c r="B1410" s="1" t="s">
        <v>4086</v>
      </c>
      <c r="C1410" s="1" t="s">
        <v>4087</v>
      </c>
      <c r="D1410" s="1" t="s">
        <v>4088</v>
      </c>
      <c r="E1410" s="1" t="s">
        <v>4089</v>
      </c>
      <c r="F1410" s="1" t="s">
        <v>4090</v>
      </c>
      <c r="G1410" s="1" t="s">
        <v>17</v>
      </c>
      <c r="H1410" s="1">
        <v>45.0</v>
      </c>
      <c r="I1410" s="3">
        <v>44238.270833333336</v>
      </c>
      <c r="J1410" s="1">
        <v>2.25275969131671</v>
      </c>
      <c r="K1410" s="1" t="s">
        <v>24</v>
      </c>
      <c r="L1410" s="1" t="s">
        <v>365</v>
      </c>
      <c r="M1410" s="3">
        <v>44238.313489733795</v>
      </c>
    </row>
    <row r="1411">
      <c r="A1411" s="1">
        <v>1409.0</v>
      </c>
      <c r="B1411" s="1" t="s">
        <v>273</v>
      </c>
      <c r="C1411" s="1" t="s">
        <v>4091</v>
      </c>
      <c r="D1411" s="1" t="s">
        <v>211</v>
      </c>
      <c r="E1411" s="1" t="s">
        <v>4092</v>
      </c>
      <c r="F1411" s="1" t="s">
        <v>277</v>
      </c>
      <c r="G1411" s="1" t="s">
        <v>39</v>
      </c>
      <c r="H1411" s="1">
        <v>45.0</v>
      </c>
      <c r="I1411" s="3">
        <v>44138.25</v>
      </c>
      <c r="J1411" s="1">
        <v>11.7213893018497</v>
      </c>
      <c r="K1411" s="1" t="s">
        <v>24</v>
      </c>
      <c r="M1411" s="3">
        <v>44138.2894990625</v>
      </c>
    </row>
    <row r="1412">
      <c r="A1412" s="1">
        <v>1410.0</v>
      </c>
      <c r="B1412" s="1" t="s">
        <v>161</v>
      </c>
      <c r="C1412" s="1" t="s">
        <v>4093</v>
      </c>
      <c r="D1412" s="1" t="s">
        <v>3703</v>
      </c>
      <c r="E1412" s="1" t="s">
        <v>4094</v>
      </c>
      <c r="F1412" s="1" t="s">
        <v>165</v>
      </c>
      <c r="G1412" s="1" t="s">
        <v>39</v>
      </c>
      <c r="H1412" s="1">
        <v>45.0</v>
      </c>
      <c r="I1412" s="3">
        <v>44160.614583333336</v>
      </c>
      <c r="J1412" s="1">
        <v>0.437033670613196</v>
      </c>
      <c r="K1412" s="1" t="s">
        <v>166</v>
      </c>
      <c r="M1412" s="3">
        <v>44160.64724896991</v>
      </c>
    </row>
    <row r="1413">
      <c r="A1413" s="1">
        <v>1411.0</v>
      </c>
      <c r="B1413" s="1" t="s">
        <v>4095</v>
      </c>
      <c r="C1413" s="1" t="s">
        <v>4096</v>
      </c>
      <c r="D1413" s="1" t="s">
        <v>1963</v>
      </c>
      <c r="E1413" s="1" t="s">
        <v>4097</v>
      </c>
      <c r="F1413" s="1" t="s">
        <v>4098</v>
      </c>
      <c r="G1413" s="1" t="s">
        <v>39</v>
      </c>
      <c r="H1413" s="1">
        <v>45.0</v>
      </c>
      <c r="I1413" s="3">
        <v>44010.708333333336</v>
      </c>
      <c r="J1413" s="1">
        <v>4.96841387000518</v>
      </c>
      <c r="K1413" s="1" t="s">
        <v>24</v>
      </c>
      <c r="L1413" s="1" t="s">
        <v>882</v>
      </c>
      <c r="M1413" s="3">
        <v>44010.74104380787</v>
      </c>
    </row>
    <row r="1414">
      <c r="A1414" s="1">
        <v>1412.0</v>
      </c>
      <c r="B1414" s="1" t="s">
        <v>506</v>
      </c>
      <c r="C1414" s="1" t="s">
        <v>4099</v>
      </c>
      <c r="D1414" s="1" t="s">
        <v>1155</v>
      </c>
      <c r="E1414" s="1" t="s">
        <v>1156</v>
      </c>
      <c r="F1414" s="1" t="s">
        <v>510</v>
      </c>
      <c r="G1414" s="1" t="s">
        <v>35</v>
      </c>
      <c r="H1414" s="1">
        <v>45.0</v>
      </c>
      <c r="I1414" s="3">
        <v>44173.645833333336</v>
      </c>
      <c r="J1414" s="1">
        <v>0.291904648879426</v>
      </c>
      <c r="K1414" s="1" t="s">
        <v>511</v>
      </c>
      <c r="L1414" s="1" t="s">
        <v>1157</v>
      </c>
      <c r="M1414" s="3">
        <v>44173.67525476852</v>
      </c>
    </row>
    <row r="1415">
      <c r="A1415" s="1">
        <v>1413.0</v>
      </c>
      <c r="B1415" s="1" t="s">
        <v>2037</v>
      </c>
      <c r="C1415" s="1" t="s">
        <v>4100</v>
      </c>
      <c r="D1415" s="1" t="s">
        <v>1611</v>
      </c>
      <c r="E1415" s="1" t="s">
        <v>4101</v>
      </c>
      <c r="F1415" s="1" t="s">
        <v>2040</v>
      </c>
      <c r="G1415" s="1" t="s">
        <v>45</v>
      </c>
      <c r="H1415" s="1">
        <v>45.0</v>
      </c>
      <c r="I1415" s="3">
        <v>44148.75779755787</v>
      </c>
      <c r="J1415" s="1">
        <v>1.52119902856807</v>
      </c>
      <c r="K1415" s="1" t="s">
        <v>1376</v>
      </c>
      <c r="L1415" s="1" t="s">
        <v>2041</v>
      </c>
      <c r="M1415" s="3">
        <v>44148.800561400465</v>
      </c>
    </row>
    <row r="1416">
      <c r="A1416" s="1">
        <v>1414.0</v>
      </c>
      <c r="B1416" s="1" t="s">
        <v>536</v>
      </c>
      <c r="C1416" s="1" t="s">
        <v>4102</v>
      </c>
      <c r="D1416" s="1" t="s">
        <v>1255</v>
      </c>
      <c r="E1416" s="1" t="s">
        <v>2063</v>
      </c>
      <c r="F1416" s="1" t="s">
        <v>539</v>
      </c>
      <c r="G1416" s="1" t="s">
        <v>17</v>
      </c>
      <c r="H1416" s="1">
        <v>45.0</v>
      </c>
      <c r="I1416" s="3">
        <v>43800.708333333336</v>
      </c>
      <c r="J1416" s="1">
        <v>9.95641901602279E-4</v>
      </c>
      <c r="K1416" s="1" t="s">
        <v>83</v>
      </c>
      <c r="M1416" s="3">
        <v>43774.848412245374</v>
      </c>
    </row>
    <row r="1417">
      <c r="A1417" s="1">
        <v>1415.0</v>
      </c>
      <c r="B1417" s="1" t="s">
        <v>620</v>
      </c>
      <c r="C1417" s="1" t="s">
        <v>4103</v>
      </c>
      <c r="D1417" s="1" t="s">
        <v>49</v>
      </c>
      <c r="E1417" s="1" t="s">
        <v>4104</v>
      </c>
      <c r="F1417" s="1" t="s">
        <v>623</v>
      </c>
      <c r="G1417" s="1" t="s">
        <v>39</v>
      </c>
      <c r="H1417" s="1">
        <v>45.0</v>
      </c>
      <c r="I1417" s="3">
        <v>44163.333333333336</v>
      </c>
      <c r="J1417" s="1">
        <v>2.85859588344607</v>
      </c>
      <c r="K1417" s="1" t="s">
        <v>18</v>
      </c>
      <c r="M1417" s="3">
        <v>44163.360812210645</v>
      </c>
    </row>
    <row r="1418">
      <c r="A1418" s="1">
        <v>1416.0</v>
      </c>
      <c r="B1418" s="1" t="s">
        <v>1282</v>
      </c>
      <c r="C1418" s="1" t="s">
        <v>4105</v>
      </c>
      <c r="D1418" s="1" t="s">
        <v>116</v>
      </c>
      <c r="E1418" s="1" t="s">
        <v>4106</v>
      </c>
      <c r="F1418" s="1" t="s">
        <v>1285</v>
      </c>
      <c r="G1418" s="1" t="s">
        <v>35</v>
      </c>
      <c r="H1418" s="1">
        <v>45.0</v>
      </c>
      <c r="I1418" s="3">
        <v>43868.458333333336</v>
      </c>
      <c r="J1418" s="1">
        <v>6.71484591840737</v>
      </c>
      <c r="K1418" s="1" t="s">
        <v>24</v>
      </c>
      <c r="M1418" s="3">
        <v>43868.48223809028</v>
      </c>
    </row>
    <row r="1419">
      <c r="A1419" s="1">
        <v>1417.0</v>
      </c>
      <c r="B1419" s="1" t="s">
        <v>12</v>
      </c>
      <c r="C1419" s="1" t="s">
        <v>4107</v>
      </c>
      <c r="D1419" s="1" t="s">
        <v>411</v>
      </c>
      <c r="E1419" s="1" t="s">
        <v>412</v>
      </c>
      <c r="F1419" s="1" t="s">
        <v>16</v>
      </c>
      <c r="G1419" s="1" t="s">
        <v>17</v>
      </c>
      <c r="H1419" s="1">
        <v>45.0</v>
      </c>
      <c r="I1419" s="3">
        <v>44000.625</v>
      </c>
      <c r="J1419" s="1">
        <v>0.180501027016195</v>
      </c>
      <c r="K1419" s="1" t="s">
        <v>18</v>
      </c>
      <c r="M1419" s="3">
        <v>44000.62557049769</v>
      </c>
    </row>
    <row r="1420">
      <c r="A1420" s="1">
        <v>1418.0</v>
      </c>
      <c r="B1420" s="1" t="s">
        <v>4108</v>
      </c>
      <c r="C1420" s="1" t="s">
        <v>4109</v>
      </c>
      <c r="D1420" s="1" t="s">
        <v>4110</v>
      </c>
      <c r="E1420" s="1" t="s">
        <v>4111</v>
      </c>
      <c r="F1420" s="1" t="s">
        <v>4112</v>
      </c>
      <c r="G1420" s="1" t="s">
        <v>17</v>
      </c>
      <c r="H1420" s="1">
        <v>45.0</v>
      </c>
      <c r="I1420" s="3">
        <v>43867.583333333336</v>
      </c>
      <c r="J1420" s="1">
        <v>2.90045543740332</v>
      </c>
      <c r="K1420" s="1" t="s">
        <v>2499</v>
      </c>
      <c r="M1420" s="3">
        <v>43867.598280983795</v>
      </c>
    </row>
    <row r="1421">
      <c r="A1421" s="1">
        <v>1419.0</v>
      </c>
      <c r="B1421" s="1" t="s">
        <v>824</v>
      </c>
      <c r="C1421" s="1" t="s">
        <v>4113</v>
      </c>
      <c r="D1421" s="1" t="s">
        <v>2173</v>
      </c>
      <c r="E1421" s="1" t="s">
        <v>4114</v>
      </c>
      <c r="F1421" s="1" t="s">
        <v>827</v>
      </c>
      <c r="G1421" s="1" t="s">
        <v>17</v>
      </c>
      <c r="H1421" s="1">
        <v>45.0</v>
      </c>
      <c r="I1421" s="3">
        <v>43791.25</v>
      </c>
      <c r="J1421" s="1">
        <v>1.9709379626916</v>
      </c>
      <c r="K1421" s="1" t="s">
        <v>18</v>
      </c>
      <c r="M1421" s="3">
        <v>43791.29694730324</v>
      </c>
    </row>
    <row r="1422">
      <c r="A1422" s="1">
        <v>1420.0</v>
      </c>
      <c r="B1422" s="1" t="s">
        <v>413</v>
      </c>
      <c r="C1422" s="1" t="s">
        <v>4115</v>
      </c>
      <c r="D1422" s="1" t="s">
        <v>2402</v>
      </c>
      <c r="E1422" s="1" t="s">
        <v>4116</v>
      </c>
      <c r="F1422" s="1" t="s">
        <v>417</v>
      </c>
      <c r="G1422" s="1" t="s">
        <v>39</v>
      </c>
      <c r="H1422" s="1">
        <v>45.0</v>
      </c>
      <c r="I1422" s="3">
        <v>43620.75</v>
      </c>
      <c r="J1422" s="1">
        <v>1.24787919831254</v>
      </c>
      <c r="K1422" s="1" t="s">
        <v>24</v>
      </c>
      <c r="M1422" s="3">
        <v>43620.77461627315</v>
      </c>
    </row>
    <row r="1423">
      <c r="A1423" s="1">
        <v>1421.0</v>
      </c>
      <c r="B1423" s="1" t="s">
        <v>788</v>
      </c>
      <c r="C1423" s="1" t="s">
        <v>4117</v>
      </c>
      <c r="D1423" s="1" t="s">
        <v>869</v>
      </c>
      <c r="E1423" s="1" t="s">
        <v>1786</v>
      </c>
      <c r="F1423" s="1" t="s">
        <v>791</v>
      </c>
      <c r="G1423" s="1" t="s">
        <v>17</v>
      </c>
      <c r="H1423" s="1">
        <v>45.0</v>
      </c>
      <c r="I1423" s="3">
        <v>44223.708333333336</v>
      </c>
      <c r="J1423" s="1">
        <v>1.99724725990599</v>
      </c>
      <c r="K1423" s="1" t="s">
        <v>24</v>
      </c>
      <c r="M1423" s="3">
        <v>44223.726077997686</v>
      </c>
    </row>
    <row r="1424">
      <c r="A1424" s="1">
        <v>1422.0</v>
      </c>
      <c r="B1424" s="1" t="s">
        <v>2291</v>
      </c>
      <c r="C1424" s="1" t="s">
        <v>4118</v>
      </c>
      <c r="D1424" s="1" t="s">
        <v>126</v>
      </c>
      <c r="E1424" s="1" t="s">
        <v>4119</v>
      </c>
      <c r="F1424" s="1" t="s">
        <v>2294</v>
      </c>
      <c r="G1424" s="1" t="s">
        <v>89</v>
      </c>
      <c r="H1424" s="1">
        <v>45.0</v>
      </c>
      <c r="I1424" s="3">
        <v>44123.75</v>
      </c>
      <c r="J1424" s="1">
        <v>31.9196014800652</v>
      </c>
      <c r="K1424" s="1" t="s">
        <v>62</v>
      </c>
      <c r="M1424" s="3">
        <v>44123.782231006946</v>
      </c>
    </row>
    <row r="1425">
      <c r="A1425" s="1">
        <v>1423.0</v>
      </c>
      <c r="B1425" s="1" t="s">
        <v>4120</v>
      </c>
      <c r="C1425" s="1" t="s">
        <v>4121</v>
      </c>
      <c r="D1425" s="1" t="s">
        <v>1461</v>
      </c>
      <c r="E1425" s="1" t="s">
        <v>4122</v>
      </c>
      <c r="F1425" s="1" t="s">
        <v>4123</v>
      </c>
      <c r="G1425" s="1" t="s">
        <v>17</v>
      </c>
      <c r="H1425" s="1">
        <v>45.0</v>
      </c>
      <c r="I1425" s="3">
        <v>43907.645833333336</v>
      </c>
      <c r="J1425" s="1">
        <v>0.0</v>
      </c>
      <c r="K1425" s="1" t="s">
        <v>62</v>
      </c>
      <c r="M1425" s="3">
        <v>43908.40945400463</v>
      </c>
    </row>
    <row r="1426">
      <c r="A1426" s="1">
        <v>1424.0</v>
      </c>
      <c r="B1426" s="1" t="s">
        <v>1238</v>
      </c>
      <c r="C1426" s="1" t="s">
        <v>4124</v>
      </c>
      <c r="D1426" s="1" t="s">
        <v>4125</v>
      </c>
      <c r="E1426" s="1" t="s">
        <v>4126</v>
      </c>
      <c r="F1426" s="1" t="s">
        <v>1241</v>
      </c>
      <c r="G1426" s="1" t="s">
        <v>39</v>
      </c>
      <c r="H1426" s="1">
        <v>45.0</v>
      </c>
      <c r="I1426" s="3">
        <v>44006.75069444445</v>
      </c>
      <c r="J1426" s="1">
        <v>1.63935294268182</v>
      </c>
      <c r="K1426" s="1" t="s">
        <v>24</v>
      </c>
      <c r="M1426" s="3">
        <v>44006.78849670139</v>
      </c>
    </row>
    <row r="1427">
      <c r="A1427" s="1">
        <v>1425.0</v>
      </c>
      <c r="B1427" s="1" t="s">
        <v>439</v>
      </c>
      <c r="C1427" s="1" t="s">
        <v>4127</v>
      </c>
      <c r="D1427" s="1" t="s">
        <v>2359</v>
      </c>
      <c r="E1427" s="1" t="s">
        <v>4128</v>
      </c>
      <c r="F1427" s="1" t="s">
        <v>443</v>
      </c>
      <c r="G1427" s="1" t="s">
        <v>89</v>
      </c>
      <c r="H1427" s="1">
        <v>45.0</v>
      </c>
      <c r="I1427" s="3">
        <v>44175.67800241898</v>
      </c>
      <c r="J1427" s="1">
        <v>1.64508734395312</v>
      </c>
      <c r="K1427" s="1" t="s">
        <v>18</v>
      </c>
      <c r="L1427" s="1" t="s">
        <v>444</v>
      </c>
      <c r="M1427" s="3">
        <v>44175.69696671296</v>
      </c>
    </row>
    <row r="1428">
      <c r="A1428" s="1">
        <v>1426.0</v>
      </c>
      <c r="B1428" s="1" t="s">
        <v>12</v>
      </c>
      <c r="C1428" s="1" t="s">
        <v>4129</v>
      </c>
      <c r="D1428" s="1" t="s">
        <v>14</v>
      </c>
      <c r="E1428" s="1" t="s">
        <v>926</v>
      </c>
      <c r="F1428" s="1" t="s">
        <v>16</v>
      </c>
      <c r="G1428" s="1" t="s">
        <v>17</v>
      </c>
      <c r="H1428" s="1">
        <v>45.0</v>
      </c>
      <c r="I1428" s="3">
        <v>43863.625</v>
      </c>
      <c r="J1428" s="1">
        <v>0.886164717887944</v>
      </c>
      <c r="K1428" s="1" t="s">
        <v>18</v>
      </c>
      <c r="M1428" s="3">
        <v>43863.652261550924</v>
      </c>
    </row>
    <row r="1429">
      <c r="A1429" s="1">
        <v>1427.0</v>
      </c>
      <c r="B1429" s="1" t="s">
        <v>1315</v>
      </c>
      <c r="C1429" s="1" t="s">
        <v>4130</v>
      </c>
      <c r="D1429" s="1" t="s">
        <v>411</v>
      </c>
      <c r="E1429" s="1" t="s">
        <v>4131</v>
      </c>
      <c r="F1429" s="1" t="s">
        <v>1319</v>
      </c>
      <c r="G1429" s="1" t="s">
        <v>17</v>
      </c>
      <c r="H1429" s="1">
        <v>45.0</v>
      </c>
      <c r="I1429" s="3">
        <v>43936.541666666664</v>
      </c>
      <c r="J1429" s="1">
        <v>1.40650048658756</v>
      </c>
      <c r="K1429" s="1" t="s">
        <v>18</v>
      </c>
      <c r="M1429" s="3">
        <v>43936.54736322917</v>
      </c>
    </row>
    <row r="1430">
      <c r="A1430" s="1">
        <v>1428.0</v>
      </c>
      <c r="B1430" s="1" t="s">
        <v>1245</v>
      </c>
      <c r="C1430" s="1" t="s">
        <v>4132</v>
      </c>
      <c r="D1430" s="1" t="s">
        <v>1446</v>
      </c>
      <c r="E1430" s="1" t="s">
        <v>4133</v>
      </c>
      <c r="F1430" s="1" t="s">
        <v>1248</v>
      </c>
      <c r="G1430" s="1" t="s">
        <v>39</v>
      </c>
      <c r="H1430" s="1">
        <v>45.0</v>
      </c>
      <c r="I1430" s="3">
        <v>43987.291666666664</v>
      </c>
      <c r="J1430" s="1">
        <v>3.41128327373661</v>
      </c>
      <c r="K1430" s="1" t="s">
        <v>218</v>
      </c>
      <c r="L1430" s="1" t="s">
        <v>1837</v>
      </c>
      <c r="M1430" s="3">
        <v>43987.33733515046</v>
      </c>
    </row>
    <row r="1431">
      <c r="A1431" s="1">
        <v>1429.0</v>
      </c>
      <c r="B1431" s="1" t="s">
        <v>727</v>
      </c>
      <c r="C1431" s="1" t="s">
        <v>4134</v>
      </c>
      <c r="D1431" s="1" t="s">
        <v>701</v>
      </c>
      <c r="E1431" s="1" t="s">
        <v>4135</v>
      </c>
      <c r="F1431" s="1" t="s">
        <v>731</v>
      </c>
      <c r="G1431" s="1" t="s">
        <v>35</v>
      </c>
      <c r="H1431" s="1">
        <v>45.0</v>
      </c>
      <c r="I1431" s="3">
        <v>44145.21875</v>
      </c>
      <c r="J1431" s="1">
        <v>1.34820477559464</v>
      </c>
      <c r="K1431" s="1" t="s">
        <v>24</v>
      </c>
      <c r="L1431" s="1" t="s">
        <v>741</v>
      </c>
      <c r="M1431" s="3">
        <v>44145.26505585648</v>
      </c>
    </row>
    <row r="1432">
      <c r="A1432" s="1">
        <v>1430.0</v>
      </c>
      <c r="B1432" s="1" t="s">
        <v>2877</v>
      </c>
      <c r="C1432" s="1" t="s">
        <v>4136</v>
      </c>
      <c r="D1432" s="1" t="s">
        <v>126</v>
      </c>
      <c r="E1432" s="1" t="s">
        <v>4137</v>
      </c>
      <c r="F1432" s="1" t="s">
        <v>2881</v>
      </c>
      <c r="G1432" s="1" t="s">
        <v>39</v>
      </c>
      <c r="H1432" s="1">
        <v>45.0</v>
      </c>
      <c r="I1432" s="3">
        <v>44102.354166666664</v>
      </c>
      <c r="J1432" s="1">
        <v>2.52640271806031</v>
      </c>
      <c r="K1432" s="1" t="s">
        <v>62</v>
      </c>
      <c r="M1432" s="3">
        <v>44102.38614780093</v>
      </c>
    </row>
    <row r="1433">
      <c r="A1433" s="1">
        <v>1431.0</v>
      </c>
      <c r="B1433" s="1" t="s">
        <v>2953</v>
      </c>
      <c r="C1433" s="1" t="s">
        <v>4138</v>
      </c>
      <c r="D1433" s="1" t="s">
        <v>1332</v>
      </c>
      <c r="E1433" s="1" t="s">
        <v>4139</v>
      </c>
      <c r="F1433" s="1" t="s">
        <v>2956</v>
      </c>
      <c r="G1433" s="1" t="s">
        <v>39</v>
      </c>
      <c r="H1433" s="1">
        <v>45.0</v>
      </c>
      <c r="I1433" s="3">
        <v>43811.708333333336</v>
      </c>
      <c r="J1433" s="1">
        <v>0.0</v>
      </c>
      <c r="K1433" s="1" t="s">
        <v>24</v>
      </c>
      <c r="M1433" s="3">
        <v>43816.77944761574</v>
      </c>
    </row>
    <row r="1434">
      <c r="A1434" s="1">
        <v>1432.0</v>
      </c>
      <c r="B1434" s="1" t="s">
        <v>25</v>
      </c>
      <c r="C1434" s="1" t="s">
        <v>4140</v>
      </c>
      <c r="D1434" s="1" t="s">
        <v>37</v>
      </c>
      <c r="E1434" s="1" t="s">
        <v>4141</v>
      </c>
      <c r="F1434" s="1" t="s">
        <v>29</v>
      </c>
      <c r="G1434" s="1" t="s">
        <v>39</v>
      </c>
      <c r="H1434" s="1">
        <v>45.0</v>
      </c>
      <c r="I1434" s="3">
        <v>44168.333333333336</v>
      </c>
      <c r="J1434" s="1">
        <v>0.808380805059668</v>
      </c>
      <c r="K1434" s="1" t="s">
        <v>18</v>
      </c>
      <c r="M1434" s="3">
        <v>44168.36415248842</v>
      </c>
    </row>
    <row r="1435">
      <c r="A1435" s="1">
        <v>1433.0</v>
      </c>
      <c r="B1435" s="1" t="s">
        <v>293</v>
      </c>
      <c r="C1435" s="1" t="s">
        <v>4142</v>
      </c>
      <c r="D1435" s="1" t="s">
        <v>126</v>
      </c>
      <c r="E1435" s="1" t="s">
        <v>829</v>
      </c>
      <c r="F1435" s="1" t="s">
        <v>297</v>
      </c>
      <c r="G1435" s="1" t="s">
        <v>17</v>
      </c>
      <c r="H1435" s="1">
        <v>45.0</v>
      </c>
      <c r="I1435" s="3">
        <v>44124.791666666664</v>
      </c>
      <c r="J1435" s="1">
        <v>0.425285774622706</v>
      </c>
      <c r="K1435" s="1" t="s">
        <v>62</v>
      </c>
      <c r="L1435" s="1" t="s">
        <v>1188</v>
      </c>
      <c r="M1435" s="3">
        <v>44124.82059318287</v>
      </c>
    </row>
    <row r="1436">
      <c r="A1436" s="1">
        <v>1434.0</v>
      </c>
      <c r="B1436" s="1" t="s">
        <v>732</v>
      </c>
      <c r="C1436" s="1" t="s">
        <v>4143</v>
      </c>
      <c r="D1436" s="1" t="s">
        <v>121</v>
      </c>
      <c r="E1436" s="1" t="s">
        <v>2245</v>
      </c>
      <c r="F1436" s="1" t="s">
        <v>735</v>
      </c>
      <c r="G1436" s="1" t="s">
        <v>17</v>
      </c>
      <c r="H1436" s="1">
        <v>45.0</v>
      </c>
      <c r="I1436" s="3">
        <v>43951.729166666664</v>
      </c>
      <c r="J1436" s="1">
        <v>2.26822530849503</v>
      </c>
      <c r="K1436" s="1" t="s">
        <v>24</v>
      </c>
      <c r="M1436" s="3">
        <v>43951.738769675925</v>
      </c>
    </row>
    <row r="1437">
      <c r="A1437" s="1">
        <v>1435.0</v>
      </c>
      <c r="B1437" s="1" t="s">
        <v>293</v>
      </c>
      <c r="C1437" s="1" t="s">
        <v>4144</v>
      </c>
      <c r="D1437" s="1" t="s">
        <v>588</v>
      </c>
      <c r="E1437" s="1" t="s">
        <v>4145</v>
      </c>
      <c r="F1437" s="1" t="s">
        <v>297</v>
      </c>
      <c r="G1437" s="1" t="s">
        <v>17</v>
      </c>
      <c r="H1437" s="1">
        <v>45.0</v>
      </c>
      <c r="I1437" s="3">
        <v>43935.291666666664</v>
      </c>
      <c r="J1437" s="1">
        <v>3.35939013333108</v>
      </c>
      <c r="K1437" s="1" t="s">
        <v>62</v>
      </c>
      <c r="M1437" s="3">
        <v>43935.332394907404</v>
      </c>
    </row>
    <row r="1438">
      <c r="A1438" s="1">
        <v>1436.0</v>
      </c>
      <c r="B1438" s="1" t="s">
        <v>12</v>
      </c>
      <c r="C1438" s="1" t="s">
        <v>4146</v>
      </c>
      <c r="D1438" s="1" t="s">
        <v>14</v>
      </c>
      <c r="E1438" s="1" t="s">
        <v>15</v>
      </c>
      <c r="F1438" s="1" t="s">
        <v>16</v>
      </c>
      <c r="G1438" s="1" t="s">
        <v>17</v>
      </c>
      <c r="H1438" s="1">
        <v>45.0</v>
      </c>
      <c r="I1438" s="3">
        <v>43787.291666666664</v>
      </c>
      <c r="J1438" s="1">
        <v>1.24560054475753</v>
      </c>
      <c r="K1438" s="1" t="s">
        <v>18</v>
      </c>
      <c r="M1438" s="3">
        <v>43787.339389988425</v>
      </c>
    </row>
    <row r="1439">
      <c r="A1439" s="1">
        <v>1437.0</v>
      </c>
      <c r="B1439" s="1" t="s">
        <v>12</v>
      </c>
      <c r="C1439" s="1" t="s">
        <v>4147</v>
      </c>
      <c r="D1439" s="1" t="s">
        <v>411</v>
      </c>
      <c r="E1439" s="1" t="s">
        <v>4148</v>
      </c>
      <c r="F1439" s="1" t="s">
        <v>16</v>
      </c>
      <c r="G1439" s="1" t="s">
        <v>17</v>
      </c>
      <c r="H1439" s="1">
        <v>45.0</v>
      </c>
      <c r="I1439" s="3">
        <v>44112.291666666664</v>
      </c>
      <c r="J1439" s="1">
        <v>0.66427055458426</v>
      </c>
      <c r="K1439" s="1" t="s">
        <v>18</v>
      </c>
      <c r="M1439" s="3">
        <v>44112.320410844906</v>
      </c>
    </row>
    <row r="1440">
      <c r="A1440" s="1">
        <v>1438.0</v>
      </c>
      <c r="B1440" s="1" t="s">
        <v>385</v>
      </c>
      <c r="C1440" s="1" t="s">
        <v>4149</v>
      </c>
      <c r="D1440" s="1" t="s">
        <v>116</v>
      </c>
      <c r="E1440" s="1" t="s">
        <v>2924</v>
      </c>
      <c r="F1440" s="1" t="s">
        <v>388</v>
      </c>
      <c r="G1440" s="1" t="s">
        <v>17</v>
      </c>
      <c r="H1440" s="1">
        <v>45.0</v>
      </c>
      <c r="I1440" s="3">
        <v>44105.666666666664</v>
      </c>
      <c r="J1440" s="1">
        <v>0.0</v>
      </c>
      <c r="K1440" s="1" t="s">
        <v>24</v>
      </c>
      <c r="M1440" s="3">
        <v>44105.75023548611</v>
      </c>
    </row>
    <row r="1441">
      <c r="A1441" s="1">
        <v>1439.0</v>
      </c>
      <c r="B1441" s="1" t="s">
        <v>459</v>
      </c>
      <c r="C1441" s="1" t="s">
        <v>4150</v>
      </c>
      <c r="D1441" s="1" t="s">
        <v>461</v>
      </c>
      <c r="E1441" s="1" t="s">
        <v>462</v>
      </c>
      <c r="F1441" s="1" t="s">
        <v>463</v>
      </c>
      <c r="G1441" s="1" t="s">
        <v>17</v>
      </c>
      <c r="H1441" s="1">
        <v>45.0</v>
      </c>
      <c r="I1441" s="3">
        <v>44028.416666666664</v>
      </c>
      <c r="J1441" s="1">
        <v>0.669545658795133</v>
      </c>
      <c r="K1441" s="1" t="s">
        <v>24</v>
      </c>
      <c r="L1441" s="1" t="s">
        <v>464</v>
      </c>
      <c r="M1441" s="3">
        <v>44028.39742417824</v>
      </c>
    </row>
    <row r="1442">
      <c r="A1442" s="1">
        <v>1440.0</v>
      </c>
      <c r="B1442" s="1" t="s">
        <v>1516</v>
      </c>
      <c r="C1442" s="1" t="s">
        <v>4151</v>
      </c>
      <c r="D1442" s="1" t="s">
        <v>211</v>
      </c>
      <c r="E1442" s="1" t="s">
        <v>4152</v>
      </c>
      <c r="F1442" s="1" t="s">
        <v>1519</v>
      </c>
      <c r="G1442" s="1" t="s">
        <v>17</v>
      </c>
      <c r="H1442" s="1">
        <v>45.0</v>
      </c>
      <c r="I1442" s="3">
        <v>44217.625</v>
      </c>
      <c r="J1442" s="1">
        <v>0.352494689244159</v>
      </c>
      <c r="K1442" s="1" t="s">
        <v>689</v>
      </c>
      <c r="M1442" s="3">
        <v>44217.44839631944</v>
      </c>
    </row>
    <row r="1443">
      <c r="A1443" s="1">
        <v>1441.0</v>
      </c>
      <c r="B1443" s="1" t="s">
        <v>319</v>
      </c>
      <c r="C1443" s="1" t="s">
        <v>4153</v>
      </c>
      <c r="D1443" s="1" t="s">
        <v>321</v>
      </c>
      <c r="E1443" s="1" t="s">
        <v>4154</v>
      </c>
      <c r="F1443" s="1" t="s">
        <v>323</v>
      </c>
      <c r="G1443" s="1" t="s">
        <v>39</v>
      </c>
      <c r="H1443" s="1">
        <v>45.0</v>
      </c>
      <c r="I1443" s="3">
        <v>44005.333333333336</v>
      </c>
      <c r="J1443" s="1">
        <v>0.0</v>
      </c>
      <c r="K1443" s="1" t="s">
        <v>24</v>
      </c>
      <c r="M1443" s="3">
        <v>44005.35796203704</v>
      </c>
    </row>
    <row r="1444">
      <c r="A1444" s="1">
        <v>1442.0</v>
      </c>
      <c r="B1444" s="1" t="s">
        <v>553</v>
      </c>
      <c r="C1444" s="1" t="s">
        <v>4155</v>
      </c>
      <c r="D1444" s="1" t="s">
        <v>555</v>
      </c>
      <c r="E1444" s="1" t="s">
        <v>4156</v>
      </c>
      <c r="F1444" s="1" t="s">
        <v>557</v>
      </c>
      <c r="G1444" s="1" t="s">
        <v>17</v>
      </c>
      <c r="H1444" s="1">
        <v>45.0</v>
      </c>
      <c r="I1444" s="3">
        <v>44136.270833333336</v>
      </c>
      <c r="J1444" s="1">
        <v>0.738778158578726</v>
      </c>
      <c r="K1444" s="1" t="s">
        <v>46</v>
      </c>
      <c r="M1444" s="3">
        <v>44136.71570798611</v>
      </c>
    </row>
    <row r="1445">
      <c r="A1445" s="1">
        <v>1443.0</v>
      </c>
      <c r="B1445" s="1" t="s">
        <v>239</v>
      </c>
      <c r="C1445" s="1" t="s">
        <v>4157</v>
      </c>
      <c r="D1445" s="1" t="s">
        <v>121</v>
      </c>
      <c r="E1445" s="1" t="s">
        <v>4158</v>
      </c>
      <c r="F1445" s="1" t="s">
        <v>243</v>
      </c>
      <c r="G1445" s="1" t="s">
        <v>39</v>
      </c>
      <c r="H1445" s="1">
        <v>45.0</v>
      </c>
      <c r="I1445" s="3">
        <v>43800.375</v>
      </c>
      <c r="J1445" s="1">
        <v>0.834555086344235</v>
      </c>
      <c r="K1445" s="1" t="s">
        <v>46</v>
      </c>
      <c r="M1445" s="3">
        <v>43800.384518645835</v>
      </c>
    </row>
    <row r="1446">
      <c r="A1446" s="1">
        <v>1444.0</v>
      </c>
      <c r="B1446" s="1" t="s">
        <v>501</v>
      </c>
      <c r="C1446" s="1" t="s">
        <v>4159</v>
      </c>
      <c r="D1446" s="1" t="s">
        <v>503</v>
      </c>
      <c r="E1446" s="1" t="s">
        <v>884</v>
      </c>
      <c r="F1446" s="1" t="s">
        <v>505</v>
      </c>
      <c r="G1446" s="1" t="s">
        <v>17</v>
      </c>
      <c r="H1446" s="1">
        <v>45.0</v>
      </c>
      <c r="I1446" s="3">
        <v>43904.25</v>
      </c>
      <c r="J1446" s="1">
        <v>0.0</v>
      </c>
      <c r="K1446" s="1" t="s">
        <v>18</v>
      </c>
      <c r="M1446" s="3">
        <v>43905.29964221065</v>
      </c>
    </row>
    <row r="1447">
      <c r="A1447" s="1">
        <v>1445.0</v>
      </c>
      <c r="B1447" s="1" t="s">
        <v>371</v>
      </c>
      <c r="C1447" s="1" t="s">
        <v>4160</v>
      </c>
      <c r="D1447" s="1" t="s">
        <v>4161</v>
      </c>
      <c r="E1447" s="1" t="s">
        <v>4162</v>
      </c>
      <c r="F1447" s="1" t="s">
        <v>375</v>
      </c>
      <c r="G1447" s="1" t="s">
        <v>35</v>
      </c>
      <c r="H1447" s="1">
        <v>45.0</v>
      </c>
      <c r="I1447" s="3">
        <v>43510.583333333336</v>
      </c>
      <c r="J1447" s="1">
        <v>0.370454290678005</v>
      </c>
      <c r="K1447" s="1" t="s">
        <v>24</v>
      </c>
      <c r="M1447" s="3">
        <v>43510.61560957176</v>
      </c>
    </row>
    <row r="1448">
      <c r="A1448" s="1">
        <v>1446.0</v>
      </c>
      <c r="B1448" s="1" t="s">
        <v>736</v>
      </c>
      <c r="C1448" s="1" t="s">
        <v>4163</v>
      </c>
      <c r="D1448" s="1" t="s">
        <v>284</v>
      </c>
      <c r="E1448" s="1" t="s">
        <v>4164</v>
      </c>
      <c r="F1448" s="1" t="s">
        <v>740</v>
      </c>
      <c r="G1448" s="1" t="s">
        <v>17</v>
      </c>
      <c r="H1448" s="1">
        <v>45.0</v>
      </c>
      <c r="I1448" s="3">
        <v>44114.25</v>
      </c>
      <c r="J1448" s="1">
        <v>0.920536317123549</v>
      </c>
      <c r="K1448" s="1" t="s">
        <v>24</v>
      </c>
      <c r="L1448" s="1" t="s">
        <v>741</v>
      </c>
      <c r="M1448" s="3">
        <v>44114.26275417824</v>
      </c>
    </row>
    <row r="1449">
      <c r="A1449" s="1">
        <v>1447.0</v>
      </c>
      <c r="B1449" s="1" t="s">
        <v>2349</v>
      </c>
      <c r="C1449" s="1" t="s">
        <v>4165</v>
      </c>
      <c r="D1449" s="1" t="s">
        <v>487</v>
      </c>
      <c r="E1449" s="1" t="s">
        <v>4166</v>
      </c>
      <c r="F1449" s="1" t="s">
        <v>2352</v>
      </c>
      <c r="G1449" s="1" t="s">
        <v>45</v>
      </c>
      <c r="H1449" s="1">
        <v>45.0</v>
      </c>
      <c r="I1449" s="3">
        <v>44242.20431582176</v>
      </c>
      <c r="J1449" s="1">
        <v>0.83854763822122</v>
      </c>
      <c r="K1449" s="1" t="s">
        <v>159</v>
      </c>
      <c r="L1449" s="1" t="s">
        <v>160</v>
      </c>
      <c r="M1449" s="3">
        <v>44242.58652208334</v>
      </c>
    </row>
    <row r="1450">
      <c r="A1450" s="1">
        <v>1448.0</v>
      </c>
      <c r="B1450" s="1" t="s">
        <v>1315</v>
      </c>
      <c r="C1450" s="1" t="s">
        <v>4167</v>
      </c>
      <c r="D1450" s="1" t="s">
        <v>411</v>
      </c>
      <c r="E1450" s="1" t="s">
        <v>1386</v>
      </c>
      <c r="F1450" s="1" t="s">
        <v>1319</v>
      </c>
      <c r="G1450" s="1" t="s">
        <v>17</v>
      </c>
      <c r="H1450" s="1">
        <v>45.0</v>
      </c>
      <c r="I1450" s="3">
        <v>43891.333333333336</v>
      </c>
      <c r="J1450" s="1">
        <v>7.83699226017976</v>
      </c>
      <c r="K1450" s="1" t="s">
        <v>18</v>
      </c>
      <c r="M1450" s="3">
        <v>43891.36380293981</v>
      </c>
    </row>
    <row r="1451">
      <c r="A1451" s="1">
        <v>1449.0</v>
      </c>
      <c r="B1451" s="1" t="s">
        <v>2891</v>
      </c>
      <c r="C1451" s="1" t="s">
        <v>4168</v>
      </c>
      <c r="D1451" s="1" t="s">
        <v>80</v>
      </c>
      <c r="E1451" s="1" t="s">
        <v>4169</v>
      </c>
      <c r="F1451" s="1" t="s">
        <v>2894</v>
      </c>
      <c r="G1451" s="1" t="s">
        <v>39</v>
      </c>
      <c r="H1451" s="1">
        <v>45.0</v>
      </c>
      <c r="I1451" s="3">
        <v>43781.666666666664</v>
      </c>
      <c r="J1451" s="1">
        <v>1.67798084614607</v>
      </c>
      <c r="K1451" s="1" t="s">
        <v>46</v>
      </c>
      <c r="M1451" s="3">
        <v>43781.70323103009</v>
      </c>
    </row>
    <row r="1452">
      <c r="A1452" s="1">
        <v>1450.0</v>
      </c>
      <c r="B1452" s="1" t="s">
        <v>239</v>
      </c>
      <c r="C1452" s="1" t="s">
        <v>4170</v>
      </c>
      <c r="D1452" s="1" t="s">
        <v>1268</v>
      </c>
      <c r="E1452" s="1" t="s">
        <v>4171</v>
      </c>
      <c r="F1452" s="1" t="s">
        <v>243</v>
      </c>
      <c r="G1452" s="1" t="s">
        <v>35</v>
      </c>
      <c r="H1452" s="1">
        <v>45.0</v>
      </c>
      <c r="I1452" s="3">
        <v>44253.291666666664</v>
      </c>
      <c r="J1452" s="1">
        <v>0.90048988063558</v>
      </c>
      <c r="K1452" s="1" t="s">
        <v>46</v>
      </c>
      <c r="L1452" s="1" t="s">
        <v>244</v>
      </c>
      <c r="M1452" s="3">
        <v>44253.30949680555</v>
      </c>
    </row>
    <row r="1453">
      <c r="A1453" s="1">
        <v>1451.0</v>
      </c>
      <c r="B1453" s="1" t="s">
        <v>773</v>
      </c>
      <c r="C1453" s="1" t="s">
        <v>4172</v>
      </c>
      <c r="D1453" s="1" t="s">
        <v>14</v>
      </c>
      <c r="E1453" s="1" t="s">
        <v>4173</v>
      </c>
      <c r="F1453" s="1" t="s">
        <v>776</v>
      </c>
      <c r="G1453" s="1" t="s">
        <v>89</v>
      </c>
      <c r="H1453" s="1">
        <v>45.0</v>
      </c>
      <c r="I1453" s="3">
        <v>43764.66129166666</v>
      </c>
      <c r="J1453" s="1">
        <v>0.528034324239713</v>
      </c>
      <c r="K1453" s="1" t="s">
        <v>18</v>
      </c>
      <c r="M1453" s="3">
        <v>43764.68264800926</v>
      </c>
    </row>
    <row r="1454">
      <c r="A1454" s="1">
        <v>1452.0</v>
      </c>
      <c r="B1454" s="1" t="s">
        <v>119</v>
      </c>
      <c r="C1454" s="1" t="s">
        <v>4174</v>
      </c>
      <c r="D1454" s="1" t="s">
        <v>4175</v>
      </c>
      <c r="E1454" s="1" t="s">
        <v>4176</v>
      </c>
      <c r="F1454" s="1" t="s">
        <v>123</v>
      </c>
      <c r="G1454" s="1" t="s">
        <v>39</v>
      </c>
      <c r="H1454" s="1">
        <v>45.0</v>
      </c>
      <c r="I1454" s="3">
        <v>43900.1875</v>
      </c>
      <c r="J1454" s="1">
        <v>1.90604172661222</v>
      </c>
      <c r="K1454" s="1" t="s">
        <v>18</v>
      </c>
      <c r="M1454" s="3">
        <v>43900.21948872685</v>
      </c>
    </row>
    <row r="1455">
      <c r="A1455" s="1">
        <v>1453.0</v>
      </c>
      <c r="B1455" s="1" t="s">
        <v>455</v>
      </c>
      <c r="C1455" s="1" t="s">
        <v>4177</v>
      </c>
      <c r="D1455" s="1" t="s">
        <v>116</v>
      </c>
      <c r="E1455" s="1" t="s">
        <v>4178</v>
      </c>
      <c r="F1455" s="1" t="s">
        <v>458</v>
      </c>
      <c r="G1455" s="1" t="s">
        <v>17</v>
      </c>
      <c r="H1455" s="1">
        <v>45.0</v>
      </c>
      <c r="I1455" s="3">
        <v>43996.6875</v>
      </c>
      <c r="J1455" s="1">
        <v>0.0</v>
      </c>
      <c r="K1455" s="1" t="s">
        <v>24</v>
      </c>
      <c r="L1455" s="1" t="s">
        <v>406</v>
      </c>
      <c r="M1455" s="3">
        <v>43996.72479818287</v>
      </c>
    </row>
    <row r="1456">
      <c r="A1456" s="1">
        <v>1454.0</v>
      </c>
      <c r="B1456" s="1" t="s">
        <v>340</v>
      </c>
      <c r="C1456" s="1" t="s">
        <v>4179</v>
      </c>
      <c r="D1456" s="1" t="s">
        <v>1255</v>
      </c>
      <c r="E1456" s="1" t="s">
        <v>4180</v>
      </c>
      <c r="F1456" s="1" t="s">
        <v>344</v>
      </c>
      <c r="G1456" s="1" t="s">
        <v>39</v>
      </c>
      <c r="H1456" s="1">
        <v>45.0</v>
      </c>
      <c r="I1456" s="3">
        <v>44132.572916666664</v>
      </c>
      <c r="J1456" s="1">
        <v>1.80637001686602</v>
      </c>
      <c r="K1456" s="1" t="s">
        <v>83</v>
      </c>
      <c r="M1456" s="3">
        <v>44132.60488113426</v>
      </c>
    </row>
    <row r="1457">
      <c r="A1457" s="1">
        <v>1455.0</v>
      </c>
      <c r="B1457" s="1" t="s">
        <v>465</v>
      </c>
      <c r="C1457" s="1" t="s">
        <v>4181</v>
      </c>
      <c r="D1457" s="1" t="s">
        <v>1637</v>
      </c>
      <c r="E1457" s="1" t="s">
        <v>1847</v>
      </c>
      <c r="F1457" s="1" t="s">
        <v>468</v>
      </c>
      <c r="G1457" s="1" t="s">
        <v>17</v>
      </c>
      <c r="H1457" s="1">
        <v>45.0</v>
      </c>
      <c r="I1457" s="3">
        <v>44250.25</v>
      </c>
      <c r="J1457" s="1">
        <v>2.77005074799292</v>
      </c>
      <c r="K1457" s="1" t="s">
        <v>24</v>
      </c>
      <c r="M1457" s="3">
        <v>44250.29673451389</v>
      </c>
    </row>
    <row r="1458">
      <c r="A1458" s="1">
        <v>1456.0</v>
      </c>
      <c r="B1458" s="1" t="s">
        <v>1599</v>
      </c>
      <c r="C1458" s="1" t="s">
        <v>4182</v>
      </c>
      <c r="D1458" s="1" t="s">
        <v>2729</v>
      </c>
      <c r="E1458" s="1" t="s">
        <v>2730</v>
      </c>
      <c r="F1458" s="1" t="s">
        <v>1603</v>
      </c>
      <c r="G1458" s="1" t="s">
        <v>17</v>
      </c>
      <c r="H1458" s="1">
        <v>45.0</v>
      </c>
      <c r="I1458" s="3">
        <v>44069.666666666664</v>
      </c>
      <c r="J1458" s="1">
        <v>0.453596704614609</v>
      </c>
      <c r="K1458" s="1" t="s">
        <v>62</v>
      </c>
      <c r="M1458" s="3">
        <v>44069.701131319445</v>
      </c>
    </row>
    <row r="1459">
      <c r="A1459" s="1">
        <v>1457.0</v>
      </c>
      <c r="B1459" s="1" t="s">
        <v>30</v>
      </c>
      <c r="C1459" s="1" t="s">
        <v>4183</v>
      </c>
      <c r="D1459" s="1" t="s">
        <v>32</v>
      </c>
      <c r="E1459" s="1" t="s">
        <v>1773</v>
      </c>
      <c r="F1459" s="1" t="s">
        <v>34</v>
      </c>
      <c r="G1459" s="1" t="s">
        <v>17</v>
      </c>
      <c r="H1459" s="1">
        <v>45.0</v>
      </c>
      <c r="I1459" s="3">
        <v>44086.625</v>
      </c>
      <c r="J1459" s="1">
        <v>0.0</v>
      </c>
      <c r="K1459" s="1" t="s">
        <v>24</v>
      </c>
      <c r="M1459" s="3">
        <v>44086.75224667824</v>
      </c>
    </row>
    <row r="1460">
      <c r="A1460" s="1">
        <v>1458.0</v>
      </c>
      <c r="B1460" s="1" t="s">
        <v>319</v>
      </c>
      <c r="C1460" s="1" t="s">
        <v>4184</v>
      </c>
      <c r="D1460" s="1" t="s">
        <v>321</v>
      </c>
      <c r="E1460" s="1" t="s">
        <v>4185</v>
      </c>
      <c r="F1460" s="1" t="s">
        <v>323</v>
      </c>
      <c r="G1460" s="1" t="s">
        <v>39</v>
      </c>
      <c r="H1460" s="1">
        <v>45.0</v>
      </c>
      <c r="I1460" s="3">
        <v>44089.635416666664</v>
      </c>
      <c r="J1460" s="1">
        <v>0.714315079250223</v>
      </c>
      <c r="K1460" s="1" t="s">
        <v>24</v>
      </c>
      <c r="M1460" s="3">
        <v>44089.6580853125</v>
      </c>
    </row>
    <row r="1461">
      <c r="A1461" s="1">
        <v>1459.0</v>
      </c>
      <c r="B1461" s="1" t="s">
        <v>1031</v>
      </c>
      <c r="C1461" s="1" t="s">
        <v>4186</v>
      </c>
      <c r="D1461" s="1" t="s">
        <v>4187</v>
      </c>
      <c r="E1461" s="1" t="s">
        <v>2120</v>
      </c>
      <c r="F1461" s="1" t="s">
        <v>1034</v>
      </c>
      <c r="G1461" s="1" t="s">
        <v>35</v>
      </c>
      <c r="H1461" s="1">
        <v>45.0</v>
      </c>
      <c r="I1461" s="3">
        <v>43643.541666666664</v>
      </c>
      <c r="J1461" s="1">
        <v>1.00519968799987</v>
      </c>
      <c r="K1461" s="1" t="s">
        <v>24</v>
      </c>
      <c r="M1461" s="3">
        <v>43665.433777199076</v>
      </c>
    </row>
    <row r="1462">
      <c r="A1462" s="1">
        <v>1460.0</v>
      </c>
      <c r="B1462" s="1" t="s">
        <v>638</v>
      </c>
      <c r="C1462" s="1" t="s">
        <v>4188</v>
      </c>
      <c r="D1462" s="1" t="s">
        <v>640</v>
      </c>
      <c r="E1462" s="1" t="s">
        <v>641</v>
      </c>
      <c r="F1462" s="1" t="s">
        <v>642</v>
      </c>
      <c r="G1462" s="1" t="s">
        <v>35</v>
      </c>
      <c r="H1462" s="1">
        <v>45.0</v>
      </c>
      <c r="I1462" s="3">
        <v>44224.208333333336</v>
      </c>
      <c r="J1462" s="1">
        <v>1.70595117450535</v>
      </c>
      <c r="K1462" s="1" t="s">
        <v>18</v>
      </c>
      <c r="L1462" s="1" t="s">
        <v>444</v>
      </c>
      <c r="M1462" s="3">
        <v>44224.285905069446</v>
      </c>
    </row>
    <row r="1463">
      <c r="A1463" s="1">
        <v>1461.0</v>
      </c>
      <c r="B1463" s="1" t="s">
        <v>459</v>
      </c>
      <c r="C1463" s="1" t="s">
        <v>4189</v>
      </c>
      <c r="D1463" s="1" t="s">
        <v>461</v>
      </c>
      <c r="E1463" s="1" t="s">
        <v>2411</v>
      </c>
      <c r="F1463" s="1" t="s">
        <v>463</v>
      </c>
      <c r="G1463" s="1" t="s">
        <v>17</v>
      </c>
      <c r="H1463" s="1">
        <v>45.0</v>
      </c>
      <c r="I1463" s="3">
        <v>44238.395833333336</v>
      </c>
      <c r="J1463" s="1">
        <v>2.30874920765266</v>
      </c>
      <c r="K1463" s="1" t="s">
        <v>24</v>
      </c>
      <c r="L1463" s="1" t="s">
        <v>464</v>
      </c>
      <c r="M1463" s="3">
        <v>44238.69298800926</v>
      </c>
    </row>
    <row r="1464">
      <c r="A1464" s="1">
        <v>1462.0</v>
      </c>
      <c r="B1464" s="1" t="s">
        <v>319</v>
      </c>
      <c r="C1464" s="1" t="s">
        <v>4190</v>
      </c>
      <c r="D1464" s="1" t="s">
        <v>1634</v>
      </c>
      <c r="E1464" s="1" t="s">
        <v>4191</v>
      </c>
      <c r="F1464" s="1" t="s">
        <v>323</v>
      </c>
      <c r="G1464" s="1" t="s">
        <v>39</v>
      </c>
      <c r="H1464" s="1">
        <v>45.0</v>
      </c>
      <c r="I1464" s="3">
        <v>43808.208333333336</v>
      </c>
      <c r="J1464" s="1">
        <v>2.69451473518573</v>
      </c>
      <c r="K1464" s="1" t="s">
        <v>24</v>
      </c>
      <c r="M1464" s="3">
        <v>43808.2555487037</v>
      </c>
    </row>
    <row r="1465">
      <c r="A1465" s="1">
        <v>1463.0</v>
      </c>
      <c r="B1465" s="1" t="s">
        <v>2467</v>
      </c>
      <c r="C1465" s="1" t="s">
        <v>4192</v>
      </c>
      <c r="D1465" s="1" t="s">
        <v>1255</v>
      </c>
      <c r="E1465" s="1" t="s">
        <v>4193</v>
      </c>
      <c r="F1465" s="1" t="s">
        <v>2470</v>
      </c>
      <c r="G1465" s="1" t="s">
        <v>17</v>
      </c>
      <c r="H1465" s="1">
        <v>45.0</v>
      </c>
      <c r="I1465" s="3">
        <v>44119.583333333336</v>
      </c>
      <c r="J1465" s="1">
        <v>1.02881327505165</v>
      </c>
      <c r="K1465" s="1" t="s">
        <v>83</v>
      </c>
      <c r="M1465" s="3">
        <v>44119.58464361111</v>
      </c>
    </row>
    <row r="1466">
      <c r="A1466" s="1">
        <v>1464.0</v>
      </c>
      <c r="B1466" s="1" t="s">
        <v>896</v>
      </c>
      <c r="C1466" s="1" t="s">
        <v>4194</v>
      </c>
      <c r="D1466" s="1" t="s">
        <v>1995</v>
      </c>
      <c r="E1466" s="1" t="s">
        <v>4195</v>
      </c>
      <c r="F1466" s="1" t="s">
        <v>900</v>
      </c>
      <c r="G1466" s="1" t="s">
        <v>89</v>
      </c>
      <c r="H1466" s="1">
        <v>45.0</v>
      </c>
      <c r="I1466" s="3">
        <v>44065.66508028935</v>
      </c>
      <c r="J1466" s="1">
        <v>2.25011836761786</v>
      </c>
      <c r="K1466" s="1" t="s">
        <v>24</v>
      </c>
      <c r="L1466" s="1" t="s">
        <v>741</v>
      </c>
      <c r="M1466" s="3">
        <v>44065.70630459491</v>
      </c>
    </row>
    <row r="1467">
      <c r="A1467" s="1">
        <v>1465.0</v>
      </c>
      <c r="B1467" s="1" t="s">
        <v>1489</v>
      </c>
      <c r="C1467" s="1" t="s">
        <v>4196</v>
      </c>
      <c r="D1467" s="1" t="s">
        <v>818</v>
      </c>
      <c r="E1467" s="1" t="s">
        <v>1491</v>
      </c>
      <c r="F1467" s="1" t="s">
        <v>1492</v>
      </c>
      <c r="G1467" s="1" t="s">
        <v>35</v>
      </c>
      <c r="H1467" s="1">
        <v>45.0</v>
      </c>
      <c r="I1467" s="3">
        <v>44167.208333333336</v>
      </c>
      <c r="J1467" s="1">
        <v>3.44140929886873</v>
      </c>
      <c r="K1467" s="1" t="s">
        <v>18</v>
      </c>
      <c r="M1467" s="3">
        <v>44167.25018443287</v>
      </c>
    </row>
    <row r="1468">
      <c r="A1468" s="1">
        <v>1466.0</v>
      </c>
      <c r="B1468" s="1" t="s">
        <v>2569</v>
      </c>
      <c r="C1468" s="1" t="s">
        <v>4197</v>
      </c>
      <c r="D1468" s="1" t="s">
        <v>2571</v>
      </c>
      <c r="E1468" s="1" t="s">
        <v>4198</v>
      </c>
      <c r="F1468" s="1" t="s">
        <v>2573</v>
      </c>
      <c r="G1468" s="1" t="s">
        <v>17</v>
      </c>
      <c r="H1468" s="1">
        <v>45.0</v>
      </c>
      <c r="I1468" s="3">
        <v>43835.666666666664</v>
      </c>
      <c r="J1468" s="1">
        <v>0.72167103488227</v>
      </c>
      <c r="K1468" s="1" t="s">
        <v>166</v>
      </c>
      <c r="M1468" s="3">
        <v>43835.6755021875</v>
      </c>
    </row>
    <row r="1469">
      <c r="A1469" s="1">
        <v>1467.0</v>
      </c>
      <c r="B1469" s="1" t="s">
        <v>401</v>
      </c>
      <c r="C1469" s="1" t="s">
        <v>4199</v>
      </c>
      <c r="D1469" s="1" t="s">
        <v>532</v>
      </c>
      <c r="E1469" s="1" t="s">
        <v>4200</v>
      </c>
      <c r="F1469" s="1" t="s">
        <v>405</v>
      </c>
      <c r="G1469" s="1" t="s">
        <v>89</v>
      </c>
      <c r="H1469" s="1">
        <v>45.0</v>
      </c>
      <c r="I1469" s="3">
        <v>44228.48044546296</v>
      </c>
      <c r="J1469" s="1">
        <v>0.0</v>
      </c>
      <c r="K1469" s="1" t="s">
        <v>24</v>
      </c>
      <c r="L1469" s="1" t="s">
        <v>406</v>
      </c>
      <c r="M1469" s="3">
        <v>44228.53207273148</v>
      </c>
    </row>
    <row r="1470">
      <c r="A1470" s="1">
        <v>1468.0</v>
      </c>
      <c r="B1470" s="1" t="s">
        <v>788</v>
      </c>
      <c r="C1470" s="1" t="s">
        <v>4201</v>
      </c>
      <c r="D1470" s="1" t="s">
        <v>879</v>
      </c>
      <c r="E1470" s="1" t="s">
        <v>4202</v>
      </c>
      <c r="F1470" s="1" t="s">
        <v>791</v>
      </c>
      <c r="G1470" s="1" t="s">
        <v>17</v>
      </c>
      <c r="H1470" s="1">
        <v>45.0</v>
      </c>
      <c r="I1470" s="3">
        <v>44113.229166666664</v>
      </c>
      <c r="J1470" s="1">
        <v>2.01545171932084</v>
      </c>
      <c r="K1470" s="1" t="s">
        <v>24</v>
      </c>
      <c r="M1470" s="3">
        <v>44113.262102581015</v>
      </c>
    </row>
    <row r="1471">
      <c r="A1471" s="1">
        <v>1469.0</v>
      </c>
      <c r="B1471" s="1" t="s">
        <v>298</v>
      </c>
      <c r="C1471" s="1" t="s">
        <v>4203</v>
      </c>
      <c r="D1471" s="1" t="s">
        <v>738</v>
      </c>
      <c r="E1471" s="1" t="s">
        <v>4204</v>
      </c>
      <c r="F1471" s="1" t="s">
        <v>302</v>
      </c>
      <c r="G1471" s="1" t="s">
        <v>17</v>
      </c>
      <c r="H1471" s="1">
        <v>45.0</v>
      </c>
      <c r="I1471" s="3">
        <v>44116.375</v>
      </c>
      <c r="J1471" s="1">
        <v>1.88143623989432</v>
      </c>
      <c r="K1471" s="1" t="s">
        <v>218</v>
      </c>
      <c r="M1471" s="3">
        <v>44116.39400369213</v>
      </c>
    </row>
    <row r="1472">
      <c r="A1472" s="1">
        <v>1470.0</v>
      </c>
      <c r="B1472" s="1" t="s">
        <v>161</v>
      </c>
      <c r="C1472" s="1" t="s">
        <v>4205</v>
      </c>
      <c r="D1472" s="1" t="s">
        <v>163</v>
      </c>
      <c r="E1472" s="1" t="s">
        <v>715</v>
      </c>
      <c r="F1472" s="1" t="s">
        <v>165</v>
      </c>
      <c r="G1472" s="1" t="s">
        <v>35</v>
      </c>
      <c r="H1472" s="1">
        <v>45.0</v>
      </c>
      <c r="I1472" s="3">
        <v>44167.208333333336</v>
      </c>
      <c r="J1472" s="1">
        <v>1.97239506032436</v>
      </c>
      <c r="K1472" s="1" t="s">
        <v>166</v>
      </c>
      <c r="L1472" s="1" t="s">
        <v>167</v>
      </c>
      <c r="M1472" s="3">
        <v>44167.24686637732</v>
      </c>
    </row>
    <row r="1473">
      <c r="A1473" s="1">
        <v>1471.0</v>
      </c>
      <c r="B1473" s="1" t="s">
        <v>3596</v>
      </c>
      <c r="C1473" s="1" t="s">
        <v>4206</v>
      </c>
      <c r="D1473" s="1" t="s">
        <v>4207</v>
      </c>
      <c r="E1473" s="1" t="s">
        <v>4208</v>
      </c>
      <c r="F1473" s="1" t="s">
        <v>3600</v>
      </c>
      <c r="G1473" s="1" t="s">
        <v>89</v>
      </c>
      <c r="H1473" s="1">
        <v>45.0</v>
      </c>
      <c r="I1473" s="3">
        <v>44133.63008030093</v>
      </c>
      <c r="J1473" s="1">
        <v>0.673488614789</v>
      </c>
      <c r="K1473" s="1" t="s">
        <v>24</v>
      </c>
      <c r="M1473" s="3">
        <v>44133.662660138885</v>
      </c>
    </row>
    <row r="1474">
      <c r="A1474" s="1">
        <v>1472.0</v>
      </c>
      <c r="B1474" s="1" t="s">
        <v>385</v>
      </c>
      <c r="C1474" s="1" t="s">
        <v>4209</v>
      </c>
      <c r="D1474" s="1" t="s">
        <v>116</v>
      </c>
      <c r="E1474" s="1" t="s">
        <v>833</v>
      </c>
      <c r="F1474" s="1" t="s">
        <v>388</v>
      </c>
      <c r="G1474" s="1" t="s">
        <v>17</v>
      </c>
      <c r="H1474" s="1">
        <v>45.0</v>
      </c>
      <c r="I1474" s="3">
        <v>44053.666666666664</v>
      </c>
      <c r="J1474" s="1">
        <v>1.24967238456142</v>
      </c>
      <c r="K1474" s="1" t="s">
        <v>24</v>
      </c>
      <c r="M1474" s="3">
        <v>44053.68736600695</v>
      </c>
    </row>
    <row r="1475">
      <c r="A1475" s="1">
        <v>1473.0</v>
      </c>
      <c r="B1475" s="1" t="s">
        <v>350</v>
      </c>
      <c r="C1475" s="1" t="s">
        <v>4210</v>
      </c>
      <c r="D1475" s="1" t="s">
        <v>75</v>
      </c>
      <c r="E1475" s="1" t="s">
        <v>4211</v>
      </c>
      <c r="F1475" s="1" t="s">
        <v>353</v>
      </c>
      <c r="G1475" s="1" t="s">
        <v>35</v>
      </c>
      <c r="H1475" s="1">
        <v>45.0</v>
      </c>
      <c r="I1475" s="3">
        <v>43607.166666666664</v>
      </c>
      <c r="J1475" s="1">
        <v>0.0530208173981091</v>
      </c>
      <c r="K1475" s="1" t="s">
        <v>24</v>
      </c>
      <c r="M1475" s="3">
        <v>43607.57187302083</v>
      </c>
    </row>
    <row r="1476">
      <c r="A1476" s="1">
        <v>1474.0</v>
      </c>
      <c r="B1476" s="1" t="s">
        <v>161</v>
      </c>
      <c r="C1476" s="1" t="s">
        <v>4212</v>
      </c>
      <c r="D1476" s="1" t="s">
        <v>163</v>
      </c>
      <c r="E1476" s="1" t="s">
        <v>1696</v>
      </c>
      <c r="F1476" s="1" t="s">
        <v>165</v>
      </c>
      <c r="G1476" s="1" t="s">
        <v>17</v>
      </c>
      <c r="H1476" s="1">
        <v>45.0</v>
      </c>
      <c r="I1476" s="3">
        <v>44078.541666666664</v>
      </c>
      <c r="J1476" s="1">
        <v>3.87418711331638</v>
      </c>
      <c r="K1476" s="1" t="s">
        <v>166</v>
      </c>
      <c r="L1476" s="1" t="s">
        <v>167</v>
      </c>
      <c r="M1476" s="3">
        <v>44078.63890023148</v>
      </c>
    </row>
    <row r="1477">
      <c r="A1477" s="1">
        <v>1475.0</v>
      </c>
      <c r="B1477" s="1" t="s">
        <v>4213</v>
      </c>
      <c r="C1477" s="1" t="s">
        <v>4214</v>
      </c>
      <c r="D1477" s="1" t="s">
        <v>461</v>
      </c>
      <c r="E1477" s="1" t="s">
        <v>4215</v>
      </c>
      <c r="F1477" s="1" t="s">
        <v>4216</v>
      </c>
      <c r="G1477" s="1" t="s">
        <v>39</v>
      </c>
      <c r="H1477" s="1">
        <v>45.0</v>
      </c>
      <c r="I1477" s="3">
        <v>43614.208333333336</v>
      </c>
      <c r="J1477" s="1">
        <v>1.9495746496302</v>
      </c>
      <c r="K1477" s="1" t="s">
        <v>24</v>
      </c>
      <c r="M1477" s="3">
        <v>43614.245681423614</v>
      </c>
    </row>
    <row r="1478">
      <c r="A1478" s="1">
        <v>1476.0</v>
      </c>
      <c r="B1478" s="1" t="s">
        <v>324</v>
      </c>
      <c r="C1478" s="1" t="s">
        <v>4217</v>
      </c>
      <c r="D1478" s="1" t="s">
        <v>326</v>
      </c>
      <c r="E1478" s="1" t="s">
        <v>3366</v>
      </c>
      <c r="F1478" s="1" t="s">
        <v>328</v>
      </c>
      <c r="G1478" s="1" t="s">
        <v>17</v>
      </c>
      <c r="H1478" s="1">
        <v>45.0</v>
      </c>
      <c r="I1478" s="3">
        <v>44086.291666666664</v>
      </c>
      <c r="J1478" s="1">
        <v>0.52798061542907</v>
      </c>
      <c r="K1478" s="1" t="s">
        <v>24</v>
      </c>
      <c r="M1478" s="3">
        <v>44086.35850958333</v>
      </c>
    </row>
    <row r="1479">
      <c r="A1479" s="1">
        <v>1477.0</v>
      </c>
      <c r="B1479" s="1" t="s">
        <v>161</v>
      </c>
      <c r="C1479" s="1" t="s">
        <v>4218</v>
      </c>
      <c r="D1479" s="1" t="s">
        <v>163</v>
      </c>
      <c r="E1479" s="1" t="s">
        <v>1811</v>
      </c>
      <c r="F1479" s="1" t="s">
        <v>165</v>
      </c>
      <c r="G1479" s="1" t="s">
        <v>17</v>
      </c>
      <c r="H1479" s="1">
        <v>45.0</v>
      </c>
      <c r="I1479" s="3">
        <v>44090.208333333336</v>
      </c>
      <c r="J1479" s="1">
        <v>2.10392924704332</v>
      </c>
      <c r="K1479" s="1" t="s">
        <v>166</v>
      </c>
      <c r="L1479" s="1" t="s">
        <v>167</v>
      </c>
      <c r="M1479" s="3">
        <v>44090.24559168982</v>
      </c>
    </row>
    <row r="1480">
      <c r="A1480" s="1">
        <v>1478.0</v>
      </c>
      <c r="B1480" s="1" t="s">
        <v>2645</v>
      </c>
      <c r="C1480" s="1" t="s">
        <v>4219</v>
      </c>
      <c r="D1480" s="1" t="s">
        <v>4220</v>
      </c>
      <c r="E1480" s="1" t="s">
        <v>4221</v>
      </c>
      <c r="F1480" s="1" t="s">
        <v>2649</v>
      </c>
      <c r="G1480" s="1" t="s">
        <v>17</v>
      </c>
      <c r="H1480" s="1">
        <v>45.0</v>
      </c>
      <c r="I1480" s="3">
        <v>43873.583333333336</v>
      </c>
      <c r="J1480" s="1">
        <v>1.67785815599366</v>
      </c>
      <c r="K1480" s="1" t="s">
        <v>18</v>
      </c>
      <c r="M1480" s="3">
        <v>43873.62126951389</v>
      </c>
    </row>
    <row r="1481">
      <c r="A1481" s="1">
        <v>1479.0</v>
      </c>
      <c r="B1481" s="1" t="s">
        <v>877</v>
      </c>
      <c r="C1481" s="1" t="s">
        <v>4222</v>
      </c>
      <c r="D1481" s="1" t="s">
        <v>99</v>
      </c>
      <c r="E1481" s="1" t="s">
        <v>4223</v>
      </c>
      <c r="F1481" s="1" t="s">
        <v>881</v>
      </c>
      <c r="G1481" s="1" t="s">
        <v>39</v>
      </c>
      <c r="H1481" s="1">
        <v>45.0</v>
      </c>
      <c r="I1481" s="3">
        <v>44193.354166666664</v>
      </c>
      <c r="J1481" s="1">
        <v>8.48644998519195</v>
      </c>
      <c r="K1481" s="1" t="s">
        <v>24</v>
      </c>
      <c r="L1481" s="1" t="s">
        <v>882</v>
      </c>
      <c r="M1481" s="3">
        <v>44193.37901752315</v>
      </c>
    </row>
    <row r="1482">
      <c r="A1482" s="1">
        <v>1480.0</v>
      </c>
      <c r="B1482" s="1" t="s">
        <v>2357</v>
      </c>
      <c r="C1482" s="1" t="s">
        <v>4224</v>
      </c>
      <c r="D1482" s="1" t="s">
        <v>2359</v>
      </c>
      <c r="E1482" s="1" t="s">
        <v>2360</v>
      </c>
      <c r="F1482" s="1" t="s">
        <v>2361</v>
      </c>
      <c r="G1482" s="1" t="s">
        <v>17</v>
      </c>
      <c r="H1482" s="1">
        <v>45.0</v>
      </c>
      <c r="I1482" s="3">
        <v>44159.229166666664</v>
      </c>
      <c r="J1482" s="1">
        <v>3.40794891043004</v>
      </c>
      <c r="K1482" s="1" t="s">
        <v>18</v>
      </c>
      <c r="M1482" s="3">
        <v>44159.236560983794</v>
      </c>
    </row>
    <row r="1483">
      <c r="A1483" s="1">
        <v>1481.0</v>
      </c>
      <c r="B1483" s="1" t="s">
        <v>2462</v>
      </c>
      <c r="C1483" s="1" t="s">
        <v>4225</v>
      </c>
      <c r="D1483" s="1" t="s">
        <v>2464</v>
      </c>
      <c r="E1483" s="1" t="s">
        <v>3022</v>
      </c>
      <c r="F1483" s="1" t="s">
        <v>2466</v>
      </c>
      <c r="G1483" s="1" t="s">
        <v>17</v>
      </c>
      <c r="H1483" s="1">
        <v>45.0</v>
      </c>
      <c r="I1483" s="3">
        <v>44067.229166666664</v>
      </c>
      <c r="J1483" s="1">
        <v>2.69932949961128</v>
      </c>
      <c r="K1483" s="1" t="s">
        <v>56</v>
      </c>
      <c r="M1483" s="3">
        <v>44067.26455936342</v>
      </c>
    </row>
    <row r="1484">
      <c r="A1484" s="1">
        <v>1482.0</v>
      </c>
      <c r="B1484" s="1" t="s">
        <v>354</v>
      </c>
      <c r="C1484" s="1" t="s">
        <v>4226</v>
      </c>
      <c r="D1484" s="1" t="s">
        <v>93</v>
      </c>
      <c r="E1484" s="1" t="s">
        <v>4227</v>
      </c>
      <c r="F1484" s="1" t="s">
        <v>358</v>
      </c>
      <c r="G1484" s="1" t="s">
        <v>35</v>
      </c>
      <c r="H1484" s="1">
        <v>45.0</v>
      </c>
      <c r="I1484" s="3">
        <v>43963.645833333336</v>
      </c>
      <c r="J1484" s="1">
        <v>1.22358398642626</v>
      </c>
      <c r="K1484" s="1" t="s">
        <v>24</v>
      </c>
      <c r="M1484" s="3">
        <v>43963.66728934028</v>
      </c>
    </row>
    <row r="1485">
      <c r="A1485" s="1">
        <v>1483.0</v>
      </c>
      <c r="B1485" s="1" t="s">
        <v>742</v>
      </c>
      <c r="C1485" s="1" t="s">
        <v>4228</v>
      </c>
      <c r="D1485" s="1" t="s">
        <v>818</v>
      </c>
      <c r="E1485" s="1" t="s">
        <v>4229</v>
      </c>
      <c r="F1485" s="1" t="s">
        <v>746</v>
      </c>
      <c r="G1485" s="1" t="s">
        <v>39</v>
      </c>
      <c r="H1485" s="1">
        <v>45.0</v>
      </c>
      <c r="I1485" s="3">
        <v>44253.479166666664</v>
      </c>
      <c r="J1485" s="1">
        <v>3.76880246557115</v>
      </c>
      <c r="K1485" s="1" t="s">
        <v>24</v>
      </c>
      <c r="L1485" s="1" t="s">
        <v>747</v>
      </c>
      <c r="M1485" s="3">
        <v>44253.510712511576</v>
      </c>
    </row>
    <row r="1486">
      <c r="A1486" s="1">
        <v>1484.0</v>
      </c>
      <c r="B1486" s="1" t="s">
        <v>553</v>
      </c>
      <c r="C1486" s="1" t="s">
        <v>4230</v>
      </c>
      <c r="D1486" s="1" t="s">
        <v>555</v>
      </c>
      <c r="E1486" s="1" t="s">
        <v>4231</v>
      </c>
      <c r="F1486" s="1" t="s">
        <v>557</v>
      </c>
      <c r="G1486" s="1" t="s">
        <v>17</v>
      </c>
      <c r="H1486" s="1">
        <v>45.0</v>
      </c>
      <c r="I1486" s="3">
        <v>44159.895833333336</v>
      </c>
      <c r="J1486" s="1">
        <v>1.30701326661973</v>
      </c>
      <c r="K1486" s="1" t="s">
        <v>46</v>
      </c>
      <c r="L1486" s="1" t="s">
        <v>558</v>
      </c>
      <c r="M1486" s="3">
        <v>44159.69636454861</v>
      </c>
    </row>
    <row r="1487">
      <c r="A1487" s="1">
        <v>1485.0</v>
      </c>
      <c r="B1487" s="1" t="s">
        <v>684</v>
      </c>
      <c r="C1487" s="1" t="s">
        <v>4232</v>
      </c>
      <c r="D1487" s="1" t="s">
        <v>686</v>
      </c>
      <c r="E1487" s="1" t="s">
        <v>3990</v>
      </c>
      <c r="F1487" s="1" t="s">
        <v>688</v>
      </c>
      <c r="G1487" s="1" t="s">
        <v>17</v>
      </c>
      <c r="H1487" s="1">
        <v>45.0</v>
      </c>
      <c r="I1487" s="3">
        <v>44209.395833333336</v>
      </c>
      <c r="J1487" s="1">
        <v>0.106222915853818</v>
      </c>
      <c r="K1487" s="1" t="s">
        <v>689</v>
      </c>
      <c r="L1487" s="1" t="s">
        <v>690</v>
      </c>
      <c r="M1487" s="3">
        <v>44209.42728715278</v>
      </c>
    </row>
    <row r="1488">
      <c r="A1488" s="1">
        <v>1486.0</v>
      </c>
      <c r="B1488" s="1" t="s">
        <v>184</v>
      </c>
      <c r="C1488" s="1" t="s">
        <v>4233</v>
      </c>
      <c r="D1488" s="1" t="s">
        <v>148</v>
      </c>
      <c r="E1488" s="1" t="s">
        <v>4234</v>
      </c>
      <c r="F1488" s="1" t="s">
        <v>187</v>
      </c>
      <c r="G1488" s="1" t="s">
        <v>17</v>
      </c>
      <c r="H1488" s="1">
        <v>45.0</v>
      </c>
      <c r="I1488" s="3">
        <v>43999.666666666664</v>
      </c>
      <c r="J1488" s="1">
        <v>0.0380512616597457</v>
      </c>
      <c r="K1488" s="1" t="s">
        <v>24</v>
      </c>
      <c r="L1488" s="1" t="s">
        <v>188</v>
      </c>
      <c r="M1488" s="3">
        <v>43999.64769</v>
      </c>
    </row>
    <row r="1489">
      <c r="A1489" s="1">
        <v>1487.0</v>
      </c>
      <c r="B1489" s="1" t="s">
        <v>1644</v>
      </c>
      <c r="C1489" s="1" t="s">
        <v>4235</v>
      </c>
      <c r="D1489" s="1" t="s">
        <v>1250</v>
      </c>
      <c r="E1489" s="1" t="s">
        <v>1646</v>
      </c>
      <c r="F1489" s="1" t="s">
        <v>1647</v>
      </c>
      <c r="G1489" s="1" t="s">
        <v>17</v>
      </c>
      <c r="H1489" s="1">
        <v>45.0</v>
      </c>
      <c r="I1489" s="3">
        <v>44127.791666666664</v>
      </c>
      <c r="J1489" s="1">
        <v>1.52768400183823</v>
      </c>
      <c r="K1489" s="1" t="s">
        <v>24</v>
      </c>
      <c r="L1489" s="1" t="s">
        <v>741</v>
      </c>
      <c r="M1489" s="3">
        <v>44127.84354125</v>
      </c>
    </row>
    <row r="1490">
      <c r="A1490" s="1">
        <v>1488.0</v>
      </c>
      <c r="B1490" s="1" t="s">
        <v>596</v>
      </c>
      <c r="C1490" s="1" t="s">
        <v>4236</v>
      </c>
      <c r="D1490" s="1" t="s">
        <v>738</v>
      </c>
      <c r="E1490" s="1" t="s">
        <v>4237</v>
      </c>
      <c r="F1490" s="1" t="s">
        <v>600</v>
      </c>
      <c r="G1490" s="1" t="s">
        <v>39</v>
      </c>
      <c r="H1490" s="1">
        <v>45.0</v>
      </c>
      <c r="I1490" s="3">
        <v>44101.666666666664</v>
      </c>
      <c r="J1490" s="1">
        <v>1.22152859055934</v>
      </c>
      <c r="K1490" s="1" t="s">
        <v>601</v>
      </c>
      <c r="L1490" s="1" t="s">
        <v>602</v>
      </c>
      <c r="M1490" s="3">
        <v>44101.74258918982</v>
      </c>
    </row>
    <row r="1491">
      <c r="A1491" s="1">
        <v>1489.0</v>
      </c>
      <c r="B1491" s="1" t="s">
        <v>4238</v>
      </c>
      <c r="C1491" s="1" t="s">
        <v>4239</v>
      </c>
      <c r="D1491" s="1" t="s">
        <v>4240</v>
      </c>
      <c r="E1491" s="1" t="s">
        <v>4241</v>
      </c>
      <c r="F1491" s="1" t="s">
        <v>4242</v>
      </c>
      <c r="G1491" s="1" t="s">
        <v>17</v>
      </c>
      <c r="H1491" s="1">
        <v>45.0</v>
      </c>
      <c r="I1491" s="3">
        <v>43830.333333333336</v>
      </c>
      <c r="J1491" s="1">
        <v>0.445403520940652</v>
      </c>
      <c r="K1491" s="1" t="s">
        <v>166</v>
      </c>
      <c r="M1491" s="3">
        <v>43830.375414375</v>
      </c>
    </row>
    <row r="1492">
      <c r="A1492" s="1">
        <v>1490.0</v>
      </c>
      <c r="B1492" s="1" t="s">
        <v>2276</v>
      </c>
      <c r="C1492" s="1" t="s">
        <v>4243</v>
      </c>
      <c r="D1492" s="1" t="s">
        <v>4244</v>
      </c>
      <c r="E1492" s="1" t="s">
        <v>4245</v>
      </c>
      <c r="F1492" s="1" t="s">
        <v>2279</v>
      </c>
      <c r="G1492" s="1" t="s">
        <v>35</v>
      </c>
      <c r="H1492" s="1">
        <v>45.0</v>
      </c>
      <c r="I1492" s="3">
        <v>43963.291666666664</v>
      </c>
      <c r="J1492" s="1">
        <v>1.93096814876589</v>
      </c>
      <c r="K1492" s="1" t="s">
        <v>159</v>
      </c>
      <c r="M1492" s="3">
        <v>43963.328713310184</v>
      </c>
    </row>
    <row r="1493">
      <c r="A1493" s="1">
        <v>1491.0</v>
      </c>
      <c r="B1493" s="1" t="s">
        <v>4246</v>
      </c>
      <c r="C1493" s="1" t="s">
        <v>4247</v>
      </c>
      <c r="D1493" s="1" t="s">
        <v>4248</v>
      </c>
      <c r="E1493" s="1" t="s">
        <v>4249</v>
      </c>
      <c r="F1493" s="1" t="s">
        <v>4250</v>
      </c>
      <c r="G1493" s="1" t="s">
        <v>17</v>
      </c>
      <c r="H1493" s="1">
        <v>45.0</v>
      </c>
      <c r="I1493" s="3">
        <v>43889.645833333336</v>
      </c>
      <c r="J1493" s="1">
        <v>1.04427546593206</v>
      </c>
      <c r="K1493" s="1" t="s">
        <v>24</v>
      </c>
      <c r="M1493" s="3">
        <v>43889.687060358796</v>
      </c>
    </row>
    <row r="1494">
      <c r="A1494" s="1">
        <v>1492.0</v>
      </c>
      <c r="B1494" s="1" t="s">
        <v>3588</v>
      </c>
      <c r="C1494" s="1" t="s">
        <v>4251</v>
      </c>
      <c r="D1494" s="1" t="s">
        <v>37</v>
      </c>
      <c r="E1494" s="1" t="s">
        <v>4252</v>
      </c>
      <c r="F1494" s="1" t="s">
        <v>3591</v>
      </c>
      <c r="G1494" s="1" t="s">
        <v>39</v>
      </c>
      <c r="H1494" s="1">
        <v>45.0</v>
      </c>
      <c r="I1494" s="3">
        <v>44187.333333333336</v>
      </c>
      <c r="J1494" s="1">
        <v>2.43944630559403</v>
      </c>
      <c r="K1494" s="1" t="s">
        <v>18</v>
      </c>
      <c r="M1494" s="3">
        <v>44187.34530716435</v>
      </c>
    </row>
    <row r="1495">
      <c r="A1495" s="1">
        <v>1493.0</v>
      </c>
      <c r="B1495" s="1" t="s">
        <v>4253</v>
      </c>
      <c r="C1495" s="1" t="s">
        <v>4254</v>
      </c>
      <c r="D1495" s="1" t="s">
        <v>4255</v>
      </c>
      <c r="E1495" s="1" t="s">
        <v>4256</v>
      </c>
      <c r="F1495" s="1" t="s">
        <v>4257</v>
      </c>
      <c r="G1495" s="1" t="s">
        <v>89</v>
      </c>
      <c r="H1495" s="1">
        <v>45.0</v>
      </c>
      <c r="I1495" s="3">
        <v>44244.563749050925</v>
      </c>
      <c r="J1495" s="1">
        <v>0.303654545454085</v>
      </c>
      <c r="K1495" s="1" t="s">
        <v>24</v>
      </c>
      <c r="L1495" s="1" t="s">
        <v>406</v>
      </c>
      <c r="M1495" s="3">
        <v>44244.58151849537</v>
      </c>
    </row>
    <row r="1496">
      <c r="A1496" s="1">
        <v>1494.0</v>
      </c>
      <c r="B1496" s="1" t="s">
        <v>298</v>
      </c>
      <c r="C1496" s="1" t="s">
        <v>4258</v>
      </c>
      <c r="D1496" s="1" t="s">
        <v>211</v>
      </c>
      <c r="E1496" s="1" t="s">
        <v>1196</v>
      </c>
      <c r="F1496" s="1" t="s">
        <v>302</v>
      </c>
      <c r="G1496" s="1" t="s">
        <v>17</v>
      </c>
      <c r="H1496" s="1">
        <v>45.0</v>
      </c>
      <c r="I1496" s="3">
        <v>44073.395833333336</v>
      </c>
      <c r="J1496" s="1">
        <v>0.831110460471081</v>
      </c>
      <c r="K1496" s="1" t="s">
        <v>218</v>
      </c>
      <c r="M1496" s="3">
        <v>44073.41592295139</v>
      </c>
    </row>
    <row r="1497">
      <c r="A1497" s="1">
        <v>1495.0</v>
      </c>
      <c r="B1497" s="1" t="s">
        <v>4259</v>
      </c>
      <c r="C1497" s="1" t="s">
        <v>4260</v>
      </c>
      <c r="D1497" s="1" t="s">
        <v>258</v>
      </c>
      <c r="E1497" s="1" t="s">
        <v>4261</v>
      </c>
      <c r="F1497" s="1" t="s">
        <v>4262</v>
      </c>
      <c r="G1497" s="1" t="s">
        <v>39</v>
      </c>
      <c r="H1497" s="1">
        <v>45.0</v>
      </c>
      <c r="I1497" s="3">
        <v>43724.416666666664</v>
      </c>
      <c r="J1497" s="1">
        <v>0.688601423431524</v>
      </c>
      <c r="K1497" s="1" t="s">
        <v>24</v>
      </c>
      <c r="M1497" s="3">
        <v>43724.442909502315</v>
      </c>
    </row>
    <row r="1498">
      <c r="A1498" s="1">
        <v>1496.0</v>
      </c>
      <c r="B1498" s="1" t="s">
        <v>4263</v>
      </c>
      <c r="C1498" s="1" t="s">
        <v>4264</v>
      </c>
      <c r="D1498" s="1" t="s">
        <v>492</v>
      </c>
      <c r="E1498" s="1" t="s">
        <v>4265</v>
      </c>
      <c r="F1498" s="1" t="s">
        <v>4266</v>
      </c>
      <c r="G1498" s="1" t="s">
        <v>39</v>
      </c>
      <c r="H1498" s="1">
        <v>45.0</v>
      </c>
      <c r="I1498" s="3">
        <v>44154.5</v>
      </c>
      <c r="J1498" s="1">
        <v>0.0</v>
      </c>
      <c r="K1498" s="1" t="s">
        <v>4267</v>
      </c>
      <c r="L1498" s="1" t="s">
        <v>266</v>
      </c>
      <c r="M1498" s="3">
        <v>44154.631273217594</v>
      </c>
    </row>
    <row r="1499">
      <c r="A1499" s="1">
        <v>1497.0</v>
      </c>
      <c r="B1499" s="1" t="s">
        <v>3616</v>
      </c>
      <c r="C1499" s="1" t="s">
        <v>4268</v>
      </c>
      <c r="D1499" s="1" t="s">
        <v>3618</v>
      </c>
      <c r="E1499" s="1" t="s">
        <v>4269</v>
      </c>
      <c r="F1499" s="1" t="s">
        <v>3620</v>
      </c>
      <c r="G1499" s="1" t="s">
        <v>17</v>
      </c>
      <c r="H1499" s="1">
        <v>45.0</v>
      </c>
      <c r="I1499" s="3">
        <v>43856.75</v>
      </c>
      <c r="J1499" s="1">
        <v>0.861038331773907</v>
      </c>
      <c r="K1499" s="1" t="s">
        <v>24</v>
      </c>
      <c r="M1499" s="3">
        <v>43856.687627708336</v>
      </c>
    </row>
    <row r="1500">
      <c r="A1500" s="1">
        <v>1498.0</v>
      </c>
      <c r="B1500" s="1" t="s">
        <v>4270</v>
      </c>
      <c r="C1500" s="1" t="s">
        <v>4271</v>
      </c>
      <c r="D1500" s="1" t="s">
        <v>1179</v>
      </c>
      <c r="E1500" s="1" t="s">
        <v>4272</v>
      </c>
      <c r="F1500" s="1" t="s">
        <v>4273</v>
      </c>
      <c r="G1500" s="1" t="s">
        <v>39</v>
      </c>
      <c r="H1500" s="1">
        <v>45.0</v>
      </c>
      <c r="I1500" s="3">
        <v>43941.29236111111</v>
      </c>
      <c r="J1500" s="1">
        <v>0.00907817766629512</v>
      </c>
      <c r="K1500" s="1" t="s">
        <v>18</v>
      </c>
      <c r="M1500" s="3">
        <v>43941.33199590278</v>
      </c>
    </row>
    <row r="1501">
      <c r="A1501" s="1">
        <v>1499.0</v>
      </c>
      <c r="B1501" s="1" t="s">
        <v>1090</v>
      </c>
      <c r="C1501" s="1" t="s">
        <v>4274</v>
      </c>
      <c r="D1501" s="1" t="s">
        <v>1558</v>
      </c>
      <c r="E1501" s="1" t="s">
        <v>1559</v>
      </c>
      <c r="F1501" s="1" t="s">
        <v>1094</v>
      </c>
      <c r="G1501" s="1" t="s">
        <v>17</v>
      </c>
      <c r="H1501" s="1">
        <v>45.0</v>
      </c>
      <c r="I1501" s="3">
        <v>44231.208333333336</v>
      </c>
      <c r="J1501" s="1">
        <v>2.71400250490334</v>
      </c>
      <c r="K1501" s="1" t="s">
        <v>166</v>
      </c>
      <c r="L1501" s="1" t="s">
        <v>167</v>
      </c>
      <c r="M1501" s="3">
        <v>44231.36079009259</v>
      </c>
    </row>
    <row r="1502">
      <c r="A1502" s="1">
        <v>1500.0</v>
      </c>
      <c r="B1502" s="1" t="s">
        <v>4069</v>
      </c>
      <c r="C1502" s="1" t="s">
        <v>4275</v>
      </c>
      <c r="D1502" s="1" t="s">
        <v>356</v>
      </c>
      <c r="E1502" s="1" t="s">
        <v>4276</v>
      </c>
      <c r="F1502" s="1" t="s">
        <v>4072</v>
      </c>
      <c r="G1502" s="1" t="s">
        <v>39</v>
      </c>
      <c r="H1502" s="1">
        <v>45.0</v>
      </c>
      <c r="I1502" s="3">
        <v>44077.541666666664</v>
      </c>
      <c r="J1502" s="1">
        <v>3.4170464902408</v>
      </c>
      <c r="K1502" s="1" t="s">
        <v>24</v>
      </c>
      <c r="M1502" s="3">
        <v>44077.56664777778</v>
      </c>
    </row>
    <row r="1503">
      <c r="A1503" s="1">
        <v>1501.0</v>
      </c>
      <c r="B1503" s="1" t="s">
        <v>2395</v>
      </c>
      <c r="C1503" s="1" t="s">
        <v>4277</v>
      </c>
      <c r="D1503" s="1" t="s">
        <v>2397</v>
      </c>
      <c r="E1503" s="1" t="s">
        <v>4278</v>
      </c>
      <c r="F1503" s="1" t="s">
        <v>2399</v>
      </c>
      <c r="G1503" s="1" t="s">
        <v>17</v>
      </c>
      <c r="H1503" s="1">
        <v>45.0</v>
      </c>
      <c r="I1503" s="3">
        <v>43889.604166666664</v>
      </c>
      <c r="J1503" s="1">
        <v>1.32599757322068</v>
      </c>
      <c r="K1503" s="1" t="s">
        <v>166</v>
      </c>
      <c r="M1503" s="3">
        <v>43889.57719425926</v>
      </c>
    </row>
    <row r="1504">
      <c r="A1504" s="1">
        <v>1502.0</v>
      </c>
      <c r="B1504" s="1" t="s">
        <v>293</v>
      </c>
      <c r="C1504" s="1" t="s">
        <v>4279</v>
      </c>
      <c r="D1504" s="1" t="s">
        <v>588</v>
      </c>
      <c r="E1504" s="1" t="s">
        <v>1969</v>
      </c>
      <c r="F1504" s="1" t="s">
        <v>297</v>
      </c>
      <c r="G1504" s="1" t="s">
        <v>17</v>
      </c>
      <c r="H1504" s="1">
        <v>45.0</v>
      </c>
      <c r="I1504" s="3">
        <v>43990.291666666664</v>
      </c>
      <c r="J1504" s="1">
        <v>1.05692279653989</v>
      </c>
      <c r="K1504" s="1" t="s">
        <v>62</v>
      </c>
      <c r="M1504" s="3">
        <v>43990.32088576389</v>
      </c>
    </row>
    <row r="1505">
      <c r="A1505" s="1">
        <v>1503.0</v>
      </c>
      <c r="B1505" s="1" t="s">
        <v>4069</v>
      </c>
      <c r="C1505" s="1" t="s">
        <v>4280</v>
      </c>
      <c r="D1505" s="1" t="s">
        <v>1208</v>
      </c>
      <c r="E1505" s="1" t="s">
        <v>4281</v>
      </c>
      <c r="F1505" s="1" t="s">
        <v>4072</v>
      </c>
      <c r="G1505" s="1" t="s">
        <v>39</v>
      </c>
      <c r="H1505" s="1">
        <v>45.0</v>
      </c>
      <c r="I1505" s="3">
        <v>43987.708333333336</v>
      </c>
      <c r="J1505" s="1">
        <v>1.36701613710786</v>
      </c>
      <c r="K1505" s="1" t="s">
        <v>24</v>
      </c>
      <c r="M1505" s="3">
        <v>43987.71160289352</v>
      </c>
    </row>
    <row r="1506">
      <c r="A1506" s="1">
        <v>1504.0</v>
      </c>
      <c r="B1506" s="1" t="s">
        <v>1938</v>
      </c>
      <c r="C1506" s="1" t="s">
        <v>4282</v>
      </c>
      <c r="D1506" s="1" t="s">
        <v>2729</v>
      </c>
      <c r="E1506" s="1" t="s">
        <v>4283</v>
      </c>
      <c r="F1506" s="1" t="s">
        <v>1942</v>
      </c>
      <c r="G1506" s="1" t="s">
        <v>39</v>
      </c>
      <c r="H1506" s="1">
        <v>45.0</v>
      </c>
      <c r="I1506" s="3">
        <v>44106.229166666664</v>
      </c>
      <c r="J1506" s="1">
        <v>2.18590193395105</v>
      </c>
      <c r="K1506" s="1" t="s">
        <v>62</v>
      </c>
      <c r="L1506" s="1" t="s">
        <v>4284</v>
      </c>
      <c r="M1506" s="3">
        <v>44106.27038115741</v>
      </c>
    </row>
    <row r="1507">
      <c r="A1507" s="1">
        <v>1505.0</v>
      </c>
      <c r="B1507" s="1" t="s">
        <v>324</v>
      </c>
      <c r="C1507" s="1" t="s">
        <v>4285</v>
      </c>
      <c r="D1507" s="1" t="s">
        <v>326</v>
      </c>
      <c r="E1507" s="1" t="s">
        <v>673</v>
      </c>
      <c r="F1507" s="1" t="s">
        <v>328</v>
      </c>
      <c r="G1507" s="1" t="s">
        <v>17</v>
      </c>
      <c r="H1507" s="1">
        <v>45.0</v>
      </c>
      <c r="I1507" s="3">
        <v>44069.291666666664</v>
      </c>
      <c r="J1507" s="1">
        <v>0.0</v>
      </c>
      <c r="K1507" s="1" t="s">
        <v>24</v>
      </c>
      <c r="M1507" s="3">
        <v>44069.314180127316</v>
      </c>
    </row>
    <row r="1508">
      <c r="A1508" s="1">
        <v>1506.0</v>
      </c>
      <c r="B1508" s="1" t="s">
        <v>319</v>
      </c>
      <c r="C1508" s="1" t="s">
        <v>4286</v>
      </c>
      <c r="D1508" s="1" t="s">
        <v>1634</v>
      </c>
      <c r="E1508" s="1" t="s">
        <v>4287</v>
      </c>
      <c r="F1508" s="1" t="s">
        <v>323</v>
      </c>
      <c r="G1508" s="1" t="s">
        <v>39</v>
      </c>
      <c r="H1508" s="1">
        <v>45.0</v>
      </c>
      <c r="I1508" s="3">
        <v>43810.208333333336</v>
      </c>
      <c r="J1508" s="1">
        <v>1.22618350206949</v>
      </c>
      <c r="K1508" s="1" t="s">
        <v>24</v>
      </c>
      <c r="M1508" s="3">
        <v>43810.28639065972</v>
      </c>
    </row>
    <row r="1509">
      <c r="A1509" s="1">
        <v>1507.0</v>
      </c>
      <c r="B1509" s="1" t="s">
        <v>1315</v>
      </c>
      <c r="C1509" s="1" t="s">
        <v>4288</v>
      </c>
      <c r="D1509" s="1" t="s">
        <v>411</v>
      </c>
      <c r="E1509" s="1" t="s">
        <v>2533</v>
      </c>
      <c r="F1509" s="1" t="s">
        <v>1319</v>
      </c>
      <c r="G1509" s="1" t="s">
        <v>17</v>
      </c>
      <c r="H1509" s="1">
        <v>45.0</v>
      </c>
      <c r="I1509" s="3">
        <v>44022.333333333336</v>
      </c>
      <c r="J1509" s="1">
        <v>0.13260540263361</v>
      </c>
      <c r="K1509" s="1" t="s">
        <v>18</v>
      </c>
      <c r="M1509" s="3">
        <v>44022.35745703704</v>
      </c>
    </row>
    <row r="1510">
      <c r="A1510" s="1">
        <v>1508.0</v>
      </c>
      <c r="B1510" s="1" t="s">
        <v>4289</v>
      </c>
      <c r="C1510" s="1" t="s">
        <v>4290</v>
      </c>
      <c r="D1510" s="1" t="s">
        <v>738</v>
      </c>
      <c r="E1510" s="1" t="s">
        <v>4291</v>
      </c>
      <c r="F1510" s="1" t="s">
        <v>4292</v>
      </c>
      <c r="G1510" s="1" t="s">
        <v>89</v>
      </c>
      <c r="H1510" s="1">
        <v>45.0</v>
      </c>
      <c r="I1510" s="3">
        <v>44013.770833333336</v>
      </c>
      <c r="J1510" s="1">
        <v>1.6434696565307</v>
      </c>
      <c r="K1510" s="1" t="s">
        <v>601</v>
      </c>
      <c r="M1510" s="3">
        <v>44013.80134248843</v>
      </c>
    </row>
    <row r="1511">
      <c r="A1511" s="1">
        <v>1509.0</v>
      </c>
      <c r="B1511" s="1" t="s">
        <v>4293</v>
      </c>
      <c r="C1511" s="1" t="s">
        <v>4294</v>
      </c>
      <c r="D1511" s="1" t="s">
        <v>4295</v>
      </c>
      <c r="E1511" s="1" t="s">
        <v>4296</v>
      </c>
      <c r="F1511" s="1" t="s">
        <v>4297</v>
      </c>
      <c r="G1511" s="1" t="s">
        <v>35</v>
      </c>
      <c r="H1511" s="1">
        <v>45.0</v>
      </c>
      <c r="I1511" s="3">
        <v>43535.333333333336</v>
      </c>
      <c r="J1511" s="1">
        <v>0.771043794442767</v>
      </c>
      <c r="K1511" s="1" t="s">
        <v>18</v>
      </c>
      <c r="M1511" s="3">
        <v>43535.361193020835</v>
      </c>
    </row>
    <row r="1512">
      <c r="A1512" s="1">
        <v>1510.0</v>
      </c>
      <c r="B1512" s="1" t="s">
        <v>459</v>
      </c>
      <c r="C1512" s="1" t="s">
        <v>4298</v>
      </c>
      <c r="D1512" s="1" t="s">
        <v>461</v>
      </c>
      <c r="E1512" s="1" t="s">
        <v>2411</v>
      </c>
      <c r="F1512" s="1" t="s">
        <v>463</v>
      </c>
      <c r="G1512" s="1" t="s">
        <v>17</v>
      </c>
      <c r="H1512" s="1">
        <v>45.0</v>
      </c>
      <c r="I1512" s="3">
        <v>44229.395833333336</v>
      </c>
      <c r="J1512" s="1">
        <v>5.3210425499378</v>
      </c>
      <c r="K1512" s="1" t="s">
        <v>24</v>
      </c>
      <c r="L1512" s="1" t="s">
        <v>464</v>
      </c>
      <c r="M1512" s="3">
        <v>44229.685512777774</v>
      </c>
    </row>
    <row r="1513">
      <c r="A1513" s="1">
        <v>1511.0</v>
      </c>
      <c r="B1513" s="1" t="s">
        <v>1225</v>
      </c>
      <c r="C1513" s="1" t="s">
        <v>4299</v>
      </c>
      <c r="D1513" s="1" t="s">
        <v>3403</v>
      </c>
      <c r="E1513" s="1" t="s">
        <v>4300</v>
      </c>
      <c r="F1513" s="1" t="s">
        <v>1229</v>
      </c>
      <c r="G1513" s="1" t="s">
        <v>89</v>
      </c>
      <c r="H1513" s="1">
        <v>45.0</v>
      </c>
      <c r="I1513" s="3">
        <v>43822.33852869213</v>
      </c>
      <c r="J1513" s="1">
        <v>2.92502318783037</v>
      </c>
      <c r="K1513" s="1" t="s">
        <v>24</v>
      </c>
      <c r="M1513" s="3">
        <v>43822.35037945602</v>
      </c>
    </row>
    <row r="1514">
      <c r="A1514" s="1">
        <v>1512.0</v>
      </c>
      <c r="B1514" s="1" t="s">
        <v>620</v>
      </c>
      <c r="C1514" s="1" t="s">
        <v>4301</v>
      </c>
      <c r="D1514" s="1" t="s">
        <v>49</v>
      </c>
      <c r="E1514" s="1" t="s">
        <v>4302</v>
      </c>
      <c r="F1514" s="1" t="s">
        <v>623</v>
      </c>
      <c r="G1514" s="1" t="s">
        <v>39</v>
      </c>
      <c r="H1514" s="1">
        <v>45.0</v>
      </c>
      <c r="I1514" s="3">
        <v>44237.1875</v>
      </c>
      <c r="J1514" s="1">
        <v>3.29676037436752</v>
      </c>
      <c r="K1514" s="1" t="s">
        <v>18</v>
      </c>
      <c r="M1514" s="3">
        <v>44237.21814103009</v>
      </c>
    </row>
    <row r="1515">
      <c r="A1515" s="1">
        <v>1513.0</v>
      </c>
      <c r="B1515" s="1" t="s">
        <v>877</v>
      </c>
      <c r="C1515" s="1" t="s">
        <v>4303</v>
      </c>
      <c r="D1515" s="1" t="s">
        <v>879</v>
      </c>
      <c r="E1515" s="1" t="s">
        <v>4304</v>
      </c>
      <c r="F1515" s="1" t="s">
        <v>881</v>
      </c>
      <c r="G1515" s="1" t="s">
        <v>39</v>
      </c>
      <c r="H1515" s="1">
        <v>45.0</v>
      </c>
      <c r="I1515" s="3">
        <v>44116.416666666664</v>
      </c>
      <c r="J1515" s="1">
        <v>4.71946018922771</v>
      </c>
      <c r="K1515" s="1" t="s">
        <v>24</v>
      </c>
      <c r="L1515" s="1" t="s">
        <v>882</v>
      </c>
      <c r="M1515" s="3">
        <v>44116.43855005787</v>
      </c>
    </row>
    <row r="1516">
      <c r="A1516" s="1">
        <v>1514.0</v>
      </c>
      <c r="B1516" s="1" t="s">
        <v>1651</v>
      </c>
      <c r="C1516" s="1" t="s">
        <v>4305</v>
      </c>
      <c r="D1516" s="1" t="s">
        <v>2238</v>
      </c>
      <c r="E1516" s="1" t="s">
        <v>4306</v>
      </c>
      <c r="F1516" s="1" t="s">
        <v>1655</v>
      </c>
      <c r="G1516" s="1" t="s">
        <v>39</v>
      </c>
      <c r="H1516" s="1">
        <v>45.0</v>
      </c>
      <c r="I1516" s="3">
        <v>43470.625</v>
      </c>
      <c r="J1516" s="1">
        <v>3.34885655531635</v>
      </c>
      <c r="K1516" s="1" t="s">
        <v>24</v>
      </c>
      <c r="M1516" s="3">
        <v>43470.65289037037</v>
      </c>
    </row>
    <row r="1517">
      <c r="A1517" s="1">
        <v>1515.0</v>
      </c>
      <c r="B1517" s="1" t="s">
        <v>345</v>
      </c>
      <c r="C1517" s="1" t="s">
        <v>4307</v>
      </c>
      <c r="D1517" s="1" t="s">
        <v>347</v>
      </c>
      <c r="E1517" s="1" t="s">
        <v>348</v>
      </c>
      <c r="F1517" s="1" t="s">
        <v>349</v>
      </c>
      <c r="G1517" s="1" t="s">
        <v>17</v>
      </c>
      <c r="H1517" s="1">
        <v>45.0</v>
      </c>
      <c r="I1517" s="3">
        <v>43762.166666666664</v>
      </c>
      <c r="J1517" s="1">
        <v>1.42488539108691</v>
      </c>
      <c r="K1517" s="1" t="s">
        <v>24</v>
      </c>
      <c r="M1517" s="3">
        <v>43762.21676707176</v>
      </c>
    </row>
    <row r="1518">
      <c r="A1518" s="1">
        <v>1516.0</v>
      </c>
      <c r="B1518" s="1" t="s">
        <v>1583</v>
      </c>
      <c r="C1518" s="1" t="s">
        <v>4308</v>
      </c>
      <c r="D1518" s="1" t="s">
        <v>1446</v>
      </c>
      <c r="E1518" s="1" t="s">
        <v>4309</v>
      </c>
      <c r="F1518" s="1" t="s">
        <v>1586</v>
      </c>
      <c r="G1518" s="1" t="s">
        <v>17</v>
      </c>
      <c r="H1518" s="1">
        <v>45.0</v>
      </c>
      <c r="I1518" s="3">
        <v>43971.739583333336</v>
      </c>
      <c r="J1518" s="1">
        <v>1.79637359063293</v>
      </c>
      <c r="K1518" s="1" t="s">
        <v>24</v>
      </c>
      <c r="M1518" s="3">
        <v>43971.72854059028</v>
      </c>
    </row>
    <row r="1519">
      <c r="A1519" s="1">
        <v>1517.0</v>
      </c>
      <c r="B1519" s="1" t="s">
        <v>2645</v>
      </c>
      <c r="C1519" s="1" t="s">
        <v>4310</v>
      </c>
      <c r="D1519" s="1" t="s">
        <v>4220</v>
      </c>
      <c r="E1519" s="1" t="s">
        <v>4311</v>
      </c>
      <c r="F1519" s="1" t="s">
        <v>2649</v>
      </c>
      <c r="G1519" s="1" t="s">
        <v>17</v>
      </c>
      <c r="H1519" s="1">
        <v>45.0</v>
      </c>
      <c r="I1519" s="3">
        <v>43897.583333333336</v>
      </c>
      <c r="J1519" s="1">
        <v>3.45575269081992</v>
      </c>
      <c r="K1519" s="1" t="s">
        <v>18</v>
      </c>
      <c r="M1519" s="3">
        <v>43897.60734101852</v>
      </c>
    </row>
    <row r="1520">
      <c r="A1520" s="1">
        <v>1518.0</v>
      </c>
      <c r="B1520" s="1" t="s">
        <v>303</v>
      </c>
      <c r="C1520" s="1" t="s">
        <v>4312</v>
      </c>
      <c r="D1520" s="1" t="s">
        <v>305</v>
      </c>
      <c r="E1520" s="1" t="s">
        <v>1950</v>
      </c>
      <c r="F1520" s="1" t="s">
        <v>307</v>
      </c>
      <c r="G1520" s="1" t="s">
        <v>17</v>
      </c>
      <c r="H1520" s="1">
        <v>45.0</v>
      </c>
      <c r="I1520" s="3">
        <v>43876.416666666664</v>
      </c>
      <c r="J1520" s="1">
        <v>0.0</v>
      </c>
      <c r="K1520" s="1" t="s">
        <v>24</v>
      </c>
      <c r="M1520" s="3">
        <v>43876.52999594907</v>
      </c>
    </row>
    <row r="1521">
      <c r="A1521" s="1">
        <v>1519.0</v>
      </c>
      <c r="B1521" s="1" t="s">
        <v>308</v>
      </c>
      <c r="C1521" s="1" t="s">
        <v>4313</v>
      </c>
      <c r="D1521" s="1" t="s">
        <v>310</v>
      </c>
      <c r="E1521" s="1" t="s">
        <v>2281</v>
      </c>
      <c r="F1521" s="1" t="s">
        <v>312</v>
      </c>
      <c r="G1521" s="1" t="s">
        <v>17</v>
      </c>
      <c r="H1521" s="1">
        <v>45.0</v>
      </c>
      <c r="I1521" s="3">
        <v>44137.583333333336</v>
      </c>
      <c r="J1521" s="1">
        <v>1.96828885615875</v>
      </c>
      <c r="K1521" s="1" t="s">
        <v>24</v>
      </c>
      <c r="L1521" s="1" t="s">
        <v>96</v>
      </c>
      <c r="M1521" s="3">
        <v>44137.61467420139</v>
      </c>
    </row>
    <row r="1522">
      <c r="A1522" s="1">
        <v>1520.0</v>
      </c>
      <c r="B1522" s="1" t="s">
        <v>319</v>
      </c>
      <c r="C1522" s="1" t="s">
        <v>4314</v>
      </c>
      <c r="D1522" s="1" t="s">
        <v>321</v>
      </c>
      <c r="E1522" s="1" t="s">
        <v>4315</v>
      </c>
      <c r="F1522" s="1" t="s">
        <v>323</v>
      </c>
      <c r="G1522" s="1" t="s">
        <v>39</v>
      </c>
      <c r="H1522" s="1">
        <v>45.0</v>
      </c>
      <c r="I1522" s="3">
        <v>44001.479166666664</v>
      </c>
      <c r="J1522" s="1">
        <v>0.0496320183990766</v>
      </c>
      <c r="K1522" s="1" t="s">
        <v>24</v>
      </c>
      <c r="M1522" s="3">
        <v>44001.50100015046</v>
      </c>
    </row>
    <row r="1523">
      <c r="A1523" s="1">
        <v>1521.0</v>
      </c>
      <c r="B1523" s="1" t="s">
        <v>4316</v>
      </c>
      <c r="C1523" s="1" t="s">
        <v>4317</v>
      </c>
      <c r="D1523" s="1" t="s">
        <v>1494</v>
      </c>
      <c r="E1523" s="1" t="s">
        <v>4318</v>
      </c>
      <c r="F1523" s="1" t="s">
        <v>4319</v>
      </c>
      <c r="G1523" s="1" t="s">
        <v>89</v>
      </c>
      <c r="H1523" s="1">
        <v>45.0</v>
      </c>
      <c r="I1523" s="3">
        <v>44108.45618126157</v>
      </c>
      <c r="J1523" s="1">
        <v>1.82868230917171</v>
      </c>
      <c r="K1523" s="1" t="s">
        <v>1376</v>
      </c>
      <c r="L1523" s="1" t="s">
        <v>4320</v>
      </c>
      <c r="M1523" s="3">
        <v>44108.4598125</v>
      </c>
    </row>
    <row r="1524">
      <c r="A1524" s="1">
        <v>1522.0</v>
      </c>
      <c r="B1524" s="1" t="s">
        <v>2891</v>
      </c>
      <c r="C1524" s="1" t="s">
        <v>4321</v>
      </c>
      <c r="D1524" s="1" t="s">
        <v>182</v>
      </c>
      <c r="E1524" s="1" t="s">
        <v>4322</v>
      </c>
      <c r="F1524" s="1" t="s">
        <v>2894</v>
      </c>
      <c r="G1524" s="1" t="s">
        <v>17</v>
      </c>
      <c r="H1524" s="1">
        <v>45.0</v>
      </c>
      <c r="I1524" s="3">
        <v>44042.5625</v>
      </c>
      <c r="J1524" s="1">
        <v>1.77477307855757</v>
      </c>
      <c r="K1524" s="1" t="s">
        <v>46</v>
      </c>
      <c r="M1524" s="3">
        <v>44042.59474694444</v>
      </c>
    </row>
    <row r="1525">
      <c r="A1525" s="1">
        <v>1523.0</v>
      </c>
      <c r="B1525" s="1" t="s">
        <v>2864</v>
      </c>
      <c r="C1525" s="1" t="s">
        <v>4323</v>
      </c>
      <c r="D1525" s="1" t="s">
        <v>411</v>
      </c>
      <c r="E1525" s="1" t="s">
        <v>3917</v>
      </c>
      <c r="F1525" s="1" t="s">
        <v>2867</v>
      </c>
      <c r="G1525" s="1" t="s">
        <v>17</v>
      </c>
      <c r="H1525" s="1">
        <v>45.0</v>
      </c>
      <c r="I1525" s="3">
        <v>43864.25</v>
      </c>
      <c r="J1525" s="1">
        <v>1.87770264019033</v>
      </c>
      <c r="K1525" s="1" t="s">
        <v>62</v>
      </c>
      <c r="M1525" s="3">
        <v>43864.27147515046</v>
      </c>
    </row>
    <row r="1526">
      <c r="A1526" s="1">
        <v>1524.0</v>
      </c>
      <c r="B1526" s="1" t="s">
        <v>1348</v>
      </c>
      <c r="C1526" s="1" t="s">
        <v>4324</v>
      </c>
      <c r="D1526" s="1" t="s">
        <v>1802</v>
      </c>
      <c r="E1526" s="1" t="s">
        <v>4325</v>
      </c>
      <c r="F1526" s="1" t="s">
        <v>1352</v>
      </c>
      <c r="G1526" s="1" t="s">
        <v>35</v>
      </c>
      <c r="H1526" s="1">
        <v>45.0</v>
      </c>
      <c r="I1526" s="3">
        <v>43983.25</v>
      </c>
      <c r="J1526" s="1">
        <v>2.33699759796597</v>
      </c>
      <c r="K1526" s="1" t="s">
        <v>18</v>
      </c>
      <c r="M1526" s="3">
        <v>43983.28031584491</v>
      </c>
    </row>
    <row r="1527">
      <c r="A1527" s="1">
        <v>1525.0</v>
      </c>
      <c r="B1527" s="1" t="s">
        <v>4326</v>
      </c>
      <c r="C1527" s="1" t="s">
        <v>4327</v>
      </c>
      <c r="D1527" s="1" t="s">
        <v>99</v>
      </c>
      <c r="E1527" s="1" t="s">
        <v>4328</v>
      </c>
      <c r="F1527" s="1" t="s">
        <v>4329</v>
      </c>
      <c r="G1527" s="1" t="s">
        <v>35</v>
      </c>
      <c r="H1527" s="1">
        <v>45.0</v>
      </c>
      <c r="I1527" s="3">
        <v>44147.458333333336</v>
      </c>
      <c r="J1527" s="1">
        <v>1.40402743979252</v>
      </c>
      <c r="K1527" s="1" t="s">
        <v>24</v>
      </c>
      <c r="M1527" s="3">
        <v>44147.51156184028</v>
      </c>
    </row>
    <row r="1528">
      <c r="A1528" s="1">
        <v>1526.0</v>
      </c>
      <c r="B1528" s="1" t="s">
        <v>611</v>
      </c>
      <c r="C1528" s="1" t="s">
        <v>4330</v>
      </c>
      <c r="D1528" s="1" t="s">
        <v>2377</v>
      </c>
      <c r="E1528" s="1" t="s">
        <v>2378</v>
      </c>
      <c r="F1528" s="1" t="s">
        <v>615</v>
      </c>
      <c r="G1528" s="1" t="s">
        <v>17</v>
      </c>
      <c r="H1528" s="1">
        <v>45.0</v>
      </c>
      <c r="I1528" s="3">
        <v>44200.239583333336</v>
      </c>
      <c r="J1528" s="1">
        <v>2.76779957772212</v>
      </c>
      <c r="K1528" s="1" t="s">
        <v>616</v>
      </c>
      <c r="L1528" s="1" t="s">
        <v>617</v>
      </c>
      <c r="M1528" s="3">
        <v>44200.244221458335</v>
      </c>
    </row>
    <row r="1529">
      <c r="A1529" s="1">
        <v>1527.0</v>
      </c>
      <c r="B1529" s="1" t="s">
        <v>319</v>
      </c>
      <c r="C1529" s="1" t="s">
        <v>4331</v>
      </c>
      <c r="D1529" s="1" t="s">
        <v>321</v>
      </c>
      <c r="E1529" s="1" t="s">
        <v>4332</v>
      </c>
      <c r="F1529" s="1" t="s">
        <v>323</v>
      </c>
      <c r="G1529" s="1" t="s">
        <v>39</v>
      </c>
      <c r="H1529" s="1">
        <v>45.0</v>
      </c>
      <c r="I1529" s="3">
        <v>44124.541666666664</v>
      </c>
      <c r="J1529" s="1">
        <v>0.977168491185326</v>
      </c>
      <c r="K1529" s="1" t="s">
        <v>24</v>
      </c>
      <c r="M1529" s="3">
        <v>44124.58116144676</v>
      </c>
    </row>
    <row r="1530">
      <c r="A1530" s="1">
        <v>1528.0</v>
      </c>
      <c r="B1530" s="1" t="s">
        <v>4333</v>
      </c>
      <c r="C1530" s="1" t="s">
        <v>4334</v>
      </c>
      <c r="D1530" s="1" t="s">
        <v>3388</v>
      </c>
      <c r="E1530" s="1" t="s">
        <v>4335</v>
      </c>
      <c r="F1530" s="1" t="s">
        <v>4336</v>
      </c>
      <c r="G1530" s="1" t="s">
        <v>39</v>
      </c>
      <c r="H1530" s="1">
        <v>45.0</v>
      </c>
      <c r="I1530" s="3">
        <v>44106.62569444445</v>
      </c>
      <c r="J1530" s="1">
        <v>2.96794047092403</v>
      </c>
      <c r="K1530" s="1" t="s">
        <v>24</v>
      </c>
      <c r="L1530" s="1" t="s">
        <v>365</v>
      </c>
      <c r="M1530" s="3">
        <v>44106.66521460648</v>
      </c>
    </row>
    <row r="1531">
      <c r="A1531" s="1">
        <v>1529.0</v>
      </c>
      <c r="B1531" s="1" t="s">
        <v>455</v>
      </c>
      <c r="C1531" s="1" t="s">
        <v>4337</v>
      </c>
      <c r="D1531" s="1" t="s">
        <v>116</v>
      </c>
      <c r="E1531" s="1" t="s">
        <v>2289</v>
      </c>
      <c r="F1531" s="1" t="s">
        <v>458</v>
      </c>
      <c r="G1531" s="1" t="s">
        <v>17</v>
      </c>
      <c r="H1531" s="1">
        <v>45.0</v>
      </c>
      <c r="I1531" s="3">
        <v>44176.333333333336</v>
      </c>
      <c r="J1531" s="1">
        <v>0.0285013610603198</v>
      </c>
      <c r="K1531" s="1" t="s">
        <v>24</v>
      </c>
      <c r="L1531" s="1" t="s">
        <v>406</v>
      </c>
      <c r="M1531" s="3">
        <v>44176.547213275466</v>
      </c>
    </row>
    <row r="1532">
      <c r="A1532" s="1">
        <v>1530.0</v>
      </c>
      <c r="B1532" s="1" t="s">
        <v>150</v>
      </c>
      <c r="C1532" s="1" t="s">
        <v>4338</v>
      </c>
      <c r="D1532" s="1" t="s">
        <v>1802</v>
      </c>
      <c r="E1532" s="1" t="s">
        <v>4339</v>
      </c>
      <c r="F1532" s="1" t="s">
        <v>153</v>
      </c>
      <c r="G1532" s="1" t="s">
        <v>17</v>
      </c>
      <c r="H1532" s="1">
        <v>45.0</v>
      </c>
      <c r="I1532" s="3">
        <v>43909.6875</v>
      </c>
      <c r="J1532" s="1">
        <v>2.03473722517373</v>
      </c>
      <c r="K1532" s="1" t="s">
        <v>62</v>
      </c>
      <c r="M1532" s="3">
        <v>43909.7183934375</v>
      </c>
    </row>
    <row r="1533">
      <c r="A1533" s="1">
        <v>1531.0</v>
      </c>
      <c r="B1533" s="1" t="s">
        <v>4340</v>
      </c>
      <c r="C1533" s="1" t="s">
        <v>4341</v>
      </c>
      <c r="D1533" s="1" t="s">
        <v>4342</v>
      </c>
      <c r="E1533" s="1" t="s">
        <v>4343</v>
      </c>
      <c r="F1533" s="1" t="s">
        <v>4344</v>
      </c>
      <c r="G1533" s="1" t="s">
        <v>17</v>
      </c>
      <c r="H1533" s="1">
        <v>45.0</v>
      </c>
      <c r="I1533" s="3">
        <v>44252.208333333336</v>
      </c>
      <c r="J1533" s="1">
        <v>2.41624622031758</v>
      </c>
      <c r="K1533" s="1" t="s">
        <v>56</v>
      </c>
      <c r="L1533" s="1" t="s">
        <v>1614</v>
      </c>
      <c r="M1533" s="3">
        <v>44252.2428903125</v>
      </c>
    </row>
    <row r="1534">
      <c r="A1534" s="1">
        <v>1532.0</v>
      </c>
      <c r="B1534" s="1" t="s">
        <v>2502</v>
      </c>
      <c r="C1534" s="1" t="s">
        <v>4345</v>
      </c>
      <c r="D1534" s="1" t="s">
        <v>2504</v>
      </c>
      <c r="E1534" s="1" t="s">
        <v>4346</v>
      </c>
      <c r="F1534" s="1" t="s">
        <v>2506</v>
      </c>
      <c r="G1534" s="1" t="s">
        <v>17</v>
      </c>
      <c r="H1534" s="1">
        <v>45.0</v>
      </c>
      <c r="I1534" s="3">
        <v>44239.541666666664</v>
      </c>
      <c r="J1534" s="1">
        <v>0.0126268577646076</v>
      </c>
      <c r="K1534" s="1" t="s">
        <v>159</v>
      </c>
      <c r="L1534" s="1" t="s">
        <v>2507</v>
      </c>
      <c r="M1534" s="3">
        <v>44239.54685680556</v>
      </c>
    </row>
    <row r="1535">
      <c r="A1535" s="1">
        <v>1533.0</v>
      </c>
      <c r="B1535" s="1" t="s">
        <v>1423</v>
      </c>
      <c r="C1535" s="1" t="s">
        <v>4347</v>
      </c>
      <c r="D1535" s="1" t="s">
        <v>2477</v>
      </c>
      <c r="E1535" s="1" t="s">
        <v>4348</v>
      </c>
      <c r="F1535" s="1" t="s">
        <v>1426</v>
      </c>
      <c r="G1535" s="1" t="s">
        <v>17</v>
      </c>
      <c r="H1535" s="1">
        <v>45.0</v>
      </c>
      <c r="I1535" s="3">
        <v>43714.666666666664</v>
      </c>
      <c r="J1535" s="1">
        <v>3.11346693646202</v>
      </c>
      <c r="K1535" s="1" t="s">
        <v>24</v>
      </c>
      <c r="M1535" s="3">
        <v>43714.59586865741</v>
      </c>
    </row>
    <row r="1536">
      <c r="A1536" s="1">
        <v>1534.0</v>
      </c>
      <c r="B1536" s="1" t="s">
        <v>1031</v>
      </c>
      <c r="C1536" s="1" t="s">
        <v>4349</v>
      </c>
      <c r="D1536" s="1" t="s">
        <v>4350</v>
      </c>
      <c r="E1536" s="1" t="s">
        <v>1033</v>
      </c>
      <c r="F1536" s="1" t="s">
        <v>1034</v>
      </c>
      <c r="G1536" s="1" t="s">
        <v>35</v>
      </c>
      <c r="H1536" s="1">
        <v>45.0</v>
      </c>
      <c r="I1536" s="3">
        <v>43602.375</v>
      </c>
      <c r="J1536" s="1">
        <v>1.67519818164722</v>
      </c>
      <c r="K1536" s="1" t="s">
        <v>24</v>
      </c>
      <c r="M1536" s="3">
        <v>43602.40294678241</v>
      </c>
    </row>
    <row r="1537">
      <c r="A1537" s="1">
        <v>1535.0</v>
      </c>
      <c r="B1537" s="1" t="s">
        <v>611</v>
      </c>
      <c r="C1537" s="1" t="s">
        <v>4351</v>
      </c>
      <c r="D1537" s="1" t="s">
        <v>3641</v>
      </c>
      <c r="E1537" s="1" t="s">
        <v>3642</v>
      </c>
      <c r="F1537" s="1" t="s">
        <v>615</v>
      </c>
      <c r="G1537" s="1" t="s">
        <v>17</v>
      </c>
      <c r="H1537" s="1">
        <v>45.0</v>
      </c>
      <c r="I1537" s="3">
        <v>44232.208333333336</v>
      </c>
      <c r="J1537" s="1">
        <v>2.54448730471218</v>
      </c>
      <c r="K1537" s="1" t="s">
        <v>616</v>
      </c>
      <c r="L1537" s="1" t="s">
        <v>617</v>
      </c>
      <c r="M1537" s="3">
        <v>44232.2432615625</v>
      </c>
    </row>
    <row r="1538">
      <c r="A1538" s="1">
        <v>1536.0</v>
      </c>
      <c r="B1538" s="1" t="s">
        <v>19</v>
      </c>
      <c r="C1538" s="1" t="s">
        <v>4352</v>
      </c>
      <c r="D1538" s="1" t="s">
        <v>21</v>
      </c>
      <c r="E1538" s="1" t="s">
        <v>2313</v>
      </c>
      <c r="F1538" s="1" t="s">
        <v>23</v>
      </c>
      <c r="G1538" s="1" t="s">
        <v>17</v>
      </c>
      <c r="H1538" s="1">
        <v>45.0</v>
      </c>
      <c r="I1538" s="3">
        <v>43777.291666666664</v>
      </c>
      <c r="J1538" s="1">
        <v>1.10845923823276</v>
      </c>
      <c r="K1538" s="1" t="s">
        <v>24</v>
      </c>
      <c r="M1538" s="3">
        <v>43777.345749803244</v>
      </c>
    </row>
    <row r="1539">
      <c r="A1539" s="1">
        <v>1537.0</v>
      </c>
      <c r="B1539" s="1" t="s">
        <v>141</v>
      </c>
      <c r="C1539" s="1" t="s">
        <v>4353</v>
      </c>
      <c r="D1539" s="1" t="s">
        <v>4354</v>
      </c>
      <c r="E1539" s="1" t="s">
        <v>4355</v>
      </c>
      <c r="F1539" s="1" t="s">
        <v>175</v>
      </c>
      <c r="G1539" s="1" t="s">
        <v>39</v>
      </c>
      <c r="H1539" s="1">
        <v>45.0</v>
      </c>
      <c r="I1539" s="3">
        <v>43898.75</v>
      </c>
      <c r="J1539" s="1">
        <v>2.18751646716398</v>
      </c>
      <c r="K1539" s="1" t="s">
        <v>46</v>
      </c>
      <c r="M1539" s="3">
        <v>43898.781462175924</v>
      </c>
    </row>
    <row r="1540">
      <c r="A1540" s="1">
        <v>1538.0</v>
      </c>
      <c r="B1540" s="1" t="s">
        <v>4356</v>
      </c>
      <c r="C1540" s="1" t="s">
        <v>4357</v>
      </c>
      <c r="D1540" s="1" t="s">
        <v>411</v>
      </c>
      <c r="E1540" s="1" t="s">
        <v>4358</v>
      </c>
      <c r="F1540" s="1" t="s">
        <v>4359</v>
      </c>
      <c r="G1540" s="1" t="s">
        <v>17</v>
      </c>
      <c r="H1540" s="1">
        <v>45.0</v>
      </c>
      <c r="I1540" s="3">
        <v>43999.197916666664</v>
      </c>
      <c r="J1540" s="1">
        <v>0.0</v>
      </c>
      <c r="K1540" s="1" t="s">
        <v>62</v>
      </c>
      <c r="L1540" s="1" t="s">
        <v>4360</v>
      </c>
      <c r="M1540" s="3">
        <v>43999.2584997338</v>
      </c>
    </row>
    <row r="1541">
      <c r="A1541" s="1">
        <v>1539.0</v>
      </c>
      <c r="B1541" s="1" t="s">
        <v>4361</v>
      </c>
      <c r="C1541" s="1" t="s">
        <v>4362</v>
      </c>
      <c r="D1541" s="1" t="s">
        <v>968</v>
      </c>
      <c r="E1541" s="1" t="s">
        <v>4363</v>
      </c>
      <c r="F1541" s="1" t="s">
        <v>4364</v>
      </c>
      <c r="G1541" s="1" t="s">
        <v>89</v>
      </c>
      <c r="H1541" s="1">
        <v>45.0</v>
      </c>
      <c r="I1541" s="3">
        <v>43842.68713866898</v>
      </c>
      <c r="J1541" s="1">
        <v>6.07437914230299</v>
      </c>
      <c r="K1541" s="1" t="s">
        <v>24</v>
      </c>
      <c r="M1541" s="3">
        <v>43842.704951493055</v>
      </c>
    </row>
    <row r="1542">
      <c r="A1542" s="1">
        <v>1540.0</v>
      </c>
      <c r="B1542" s="1" t="s">
        <v>742</v>
      </c>
      <c r="C1542" s="1" t="s">
        <v>4365</v>
      </c>
      <c r="D1542" s="1" t="s">
        <v>148</v>
      </c>
      <c r="E1542" s="1" t="s">
        <v>3823</v>
      </c>
      <c r="F1542" s="1" t="s">
        <v>746</v>
      </c>
      <c r="G1542" s="1" t="s">
        <v>35</v>
      </c>
      <c r="H1542" s="1">
        <v>45.0</v>
      </c>
      <c r="I1542" s="3">
        <v>44222.270833333336</v>
      </c>
      <c r="J1542" s="1">
        <v>2.09983001474698</v>
      </c>
      <c r="K1542" s="1" t="s">
        <v>24</v>
      </c>
      <c r="L1542" s="1" t="s">
        <v>747</v>
      </c>
      <c r="M1542" s="3">
        <v>44222.316490694444</v>
      </c>
    </row>
    <row r="1543">
      <c r="A1543" s="1">
        <v>1541.0</v>
      </c>
      <c r="B1543" s="1" t="s">
        <v>1690</v>
      </c>
      <c r="C1543" s="1" t="s">
        <v>4366</v>
      </c>
      <c r="D1543" s="1" t="s">
        <v>1692</v>
      </c>
      <c r="E1543" s="1" t="s">
        <v>1693</v>
      </c>
      <c r="F1543" s="1" t="s">
        <v>1694</v>
      </c>
      <c r="G1543" s="1" t="s">
        <v>17</v>
      </c>
      <c r="H1543" s="1">
        <v>45.0</v>
      </c>
      <c r="I1543" s="3">
        <v>43753.208333333336</v>
      </c>
      <c r="J1543" s="1">
        <v>2.12168993350978</v>
      </c>
      <c r="K1543" s="1" t="s">
        <v>56</v>
      </c>
      <c r="M1543" s="3">
        <v>43753.21036508102</v>
      </c>
    </row>
    <row r="1544">
      <c r="A1544" s="1">
        <v>1542.0</v>
      </c>
      <c r="B1544" s="1" t="s">
        <v>4367</v>
      </c>
      <c r="C1544" s="1" t="s">
        <v>4368</v>
      </c>
      <c r="D1544" s="1" t="s">
        <v>869</v>
      </c>
      <c r="E1544" s="1" t="s">
        <v>4369</v>
      </c>
      <c r="F1544" s="1" t="s">
        <v>4370</v>
      </c>
      <c r="G1544" s="1" t="s">
        <v>35</v>
      </c>
      <c r="H1544" s="1">
        <v>45.0</v>
      </c>
      <c r="I1544" s="3">
        <v>44238.333333333336</v>
      </c>
      <c r="J1544" s="1">
        <v>2.40147353401386</v>
      </c>
      <c r="K1544" s="1" t="s">
        <v>24</v>
      </c>
      <c r="L1544" s="1" t="s">
        <v>2724</v>
      </c>
      <c r="M1544" s="3">
        <v>44238.34840072917</v>
      </c>
    </row>
    <row r="1545">
      <c r="A1545" s="1">
        <v>1543.0</v>
      </c>
      <c r="B1545" s="1" t="s">
        <v>425</v>
      </c>
      <c r="C1545" s="1" t="s">
        <v>4371</v>
      </c>
      <c r="D1545" s="1" t="s">
        <v>4372</v>
      </c>
      <c r="E1545" s="1" t="s">
        <v>4373</v>
      </c>
      <c r="F1545" s="1" t="s">
        <v>428</v>
      </c>
      <c r="G1545" s="1" t="s">
        <v>17</v>
      </c>
      <c r="H1545" s="1">
        <v>45.0</v>
      </c>
      <c r="I1545" s="3">
        <v>43907.270833333336</v>
      </c>
      <c r="J1545" s="1">
        <v>2.49083584478159</v>
      </c>
      <c r="K1545" s="1" t="s">
        <v>24</v>
      </c>
      <c r="M1545" s="3">
        <v>43907.300956956016</v>
      </c>
    </row>
    <row r="1546">
      <c r="A1546" s="1">
        <v>1544.0</v>
      </c>
      <c r="B1546" s="1" t="s">
        <v>3724</v>
      </c>
      <c r="C1546" s="1" t="s">
        <v>4374</v>
      </c>
      <c r="D1546" s="1" t="s">
        <v>985</v>
      </c>
      <c r="E1546" s="1" t="s">
        <v>4375</v>
      </c>
      <c r="F1546" s="1" t="s">
        <v>3727</v>
      </c>
      <c r="G1546" s="1" t="s">
        <v>17</v>
      </c>
      <c r="H1546" s="1">
        <v>45.0</v>
      </c>
      <c r="I1546" s="3">
        <v>44026.260416666664</v>
      </c>
      <c r="J1546" s="1">
        <v>0.886624008541607</v>
      </c>
      <c r="K1546" s="1" t="s">
        <v>218</v>
      </c>
      <c r="L1546" s="1" t="s">
        <v>287</v>
      </c>
      <c r="M1546" s="3">
        <v>44026.36132056713</v>
      </c>
    </row>
    <row r="1547">
      <c r="A1547" s="1">
        <v>1545.0</v>
      </c>
      <c r="B1547" s="1" t="s">
        <v>4376</v>
      </c>
      <c r="C1547" s="1" t="s">
        <v>4377</v>
      </c>
      <c r="D1547" s="1" t="s">
        <v>356</v>
      </c>
      <c r="E1547" s="1" t="s">
        <v>4378</v>
      </c>
      <c r="F1547" s="1" t="s">
        <v>4379</v>
      </c>
      <c r="G1547" s="1" t="s">
        <v>89</v>
      </c>
      <c r="H1547" s="1">
        <v>45.0</v>
      </c>
      <c r="I1547" s="3">
        <v>44060.64808327546</v>
      </c>
      <c r="J1547" s="1">
        <v>0.0</v>
      </c>
      <c r="K1547" s="1" t="s">
        <v>159</v>
      </c>
      <c r="L1547" s="1" t="s">
        <v>1986</v>
      </c>
      <c r="M1547" s="3">
        <v>44060.607332719905</v>
      </c>
    </row>
    <row r="1548">
      <c r="A1548" s="1">
        <v>1546.0</v>
      </c>
      <c r="B1548" s="1" t="s">
        <v>953</v>
      </c>
      <c r="C1548" s="1" t="s">
        <v>4380</v>
      </c>
      <c r="D1548" s="1" t="s">
        <v>2985</v>
      </c>
      <c r="E1548" s="1" t="s">
        <v>3785</v>
      </c>
      <c r="F1548" s="1" t="s">
        <v>965</v>
      </c>
      <c r="G1548" s="1" t="s">
        <v>17</v>
      </c>
      <c r="H1548" s="1">
        <v>45.0</v>
      </c>
      <c r="I1548" s="3">
        <v>43748.666666666664</v>
      </c>
      <c r="J1548" s="1">
        <v>5.10799236697188</v>
      </c>
      <c r="K1548" s="1" t="s">
        <v>18</v>
      </c>
      <c r="M1548" s="3">
        <v>43720.696901400464</v>
      </c>
    </row>
    <row r="1549">
      <c r="A1549" s="1">
        <v>1547.0</v>
      </c>
      <c r="B1549" s="1" t="s">
        <v>3172</v>
      </c>
      <c r="C1549" s="1" t="s">
        <v>4381</v>
      </c>
      <c r="D1549" s="1" t="s">
        <v>116</v>
      </c>
      <c r="E1549" s="1" t="s">
        <v>3174</v>
      </c>
      <c r="F1549" s="1" t="s">
        <v>3175</v>
      </c>
      <c r="G1549" s="1" t="s">
        <v>35</v>
      </c>
      <c r="H1549" s="1">
        <v>45.0</v>
      </c>
      <c r="I1549" s="3">
        <v>44211.291666666664</v>
      </c>
      <c r="J1549" s="1">
        <v>8.27631390003419</v>
      </c>
      <c r="K1549" s="1" t="s">
        <v>24</v>
      </c>
      <c r="L1549" s="1" t="s">
        <v>741</v>
      </c>
      <c r="M1549" s="3">
        <v>44211.34939299768</v>
      </c>
    </row>
    <row r="1550">
      <c r="A1550" s="1">
        <v>1548.0</v>
      </c>
      <c r="B1550" s="1" t="s">
        <v>4382</v>
      </c>
      <c r="C1550" s="1" t="s">
        <v>4383</v>
      </c>
      <c r="D1550" s="1" t="s">
        <v>80</v>
      </c>
      <c r="E1550" s="1" t="s">
        <v>4384</v>
      </c>
      <c r="F1550" s="1" t="s">
        <v>4385</v>
      </c>
      <c r="G1550" s="1" t="s">
        <v>17</v>
      </c>
      <c r="H1550" s="1">
        <v>45.0</v>
      </c>
      <c r="I1550" s="3">
        <v>44102.28125</v>
      </c>
      <c r="J1550" s="1">
        <v>0.426464076073403</v>
      </c>
      <c r="K1550" s="1" t="s">
        <v>83</v>
      </c>
      <c r="L1550" s="1" t="s">
        <v>4386</v>
      </c>
      <c r="M1550" s="3">
        <v>44102.317699733794</v>
      </c>
    </row>
    <row r="1551">
      <c r="A1551" s="1">
        <v>1549.0</v>
      </c>
      <c r="B1551" s="1" t="s">
        <v>30</v>
      </c>
      <c r="C1551" s="1" t="s">
        <v>4387</v>
      </c>
      <c r="D1551" s="1" t="s">
        <v>32</v>
      </c>
      <c r="E1551" s="1" t="s">
        <v>4388</v>
      </c>
      <c r="F1551" s="1" t="s">
        <v>34</v>
      </c>
      <c r="G1551" s="1" t="s">
        <v>17</v>
      </c>
      <c r="H1551" s="1">
        <v>45.0</v>
      </c>
      <c r="I1551" s="3">
        <v>43908.416666666664</v>
      </c>
      <c r="J1551" s="1">
        <v>1.25569131966664</v>
      </c>
      <c r="K1551" s="1" t="s">
        <v>24</v>
      </c>
      <c r="M1551" s="3">
        <v>43908.46872434028</v>
      </c>
    </row>
    <row r="1552">
      <c r="A1552" s="1">
        <v>1550.0</v>
      </c>
      <c r="B1552" s="1" t="s">
        <v>4389</v>
      </c>
      <c r="C1552" s="1" t="s">
        <v>4390</v>
      </c>
      <c r="D1552" s="1" t="s">
        <v>4391</v>
      </c>
      <c r="E1552" s="1" t="s">
        <v>4392</v>
      </c>
      <c r="F1552" s="1" t="s">
        <v>4393</v>
      </c>
      <c r="G1552" s="1" t="s">
        <v>39</v>
      </c>
      <c r="H1552" s="1">
        <v>45.0</v>
      </c>
      <c r="I1552" s="3">
        <v>44043.6875</v>
      </c>
      <c r="J1552" s="1">
        <v>1.26503162605107</v>
      </c>
      <c r="K1552" s="1" t="s">
        <v>18</v>
      </c>
      <c r="M1552" s="3">
        <v>44043.726233333335</v>
      </c>
    </row>
    <row r="1553">
      <c r="A1553" s="1">
        <v>1551.0</v>
      </c>
      <c r="B1553" s="1" t="s">
        <v>2959</v>
      </c>
      <c r="C1553" s="1" t="s">
        <v>4394</v>
      </c>
      <c r="D1553" s="1" t="s">
        <v>869</v>
      </c>
      <c r="E1553" s="1" t="s">
        <v>2961</v>
      </c>
      <c r="F1553" s="1" t="s">
        <v>2962</v>
      </c>
      <c r="G1553" s="1" t="s">
        <v>35</v>
      </c>
      <c r="H1553" s="1">
        <v>45.0</v>
      </c>
      <c r="I1553" s="3">
        <v>44251.270833333336</v>
      </c>
      <c r="J1553" s="1">
        <v>2.06592262530062</v>
      </c>
      <c r="K1553" s="1" t="s">
        <v>24</v>
      </c>
      <c r="L1553" s="1" t="s">
        <v>882</v>
      </c>
      <c r="M1553" s="3">
        <v>44251.30612810185</v>
      </c>
    </row>
    <row r="1554">
      <c r="A1554" s="1">
        <v>1552.0</v>
      </c>
      <c r="B1554" s="1" t="s">
        <v>4069</v>
      </c>
      <c r="C1554" s="1" t="s">
        <v>4395</v>
      </c>
      <c r="D1554" s="1" t="s">
        <v>1140</v>
      </c>
      <c r="E1554" s="1" t="s">
        <v>4396</v>
      </c>
      <c r="F1554" s="1" t="s">
        <v>4072</v>
      </c>
      <c r="G1554" s="1" t="s">
        <v>39</v>
      </c>
      <c r="H1554" s="1">
        <v>45.0</v>
      </c>
      <c r="I1554" s="3">
        <v>44054.25</v>
      </c>
      <c r="J1554" s="1">
        <v>2.47203940921722</v>
      </c>
      <c r="K1554" s="1" t="s">
        <v>24</v>
      </c>
      <c r="M1554" s="3">
        <v>44054.291279606485</v>
      </c>
    </row>
    <row r="1555">
      <c r="A1555" s="1">
        <v>1553.0</v>
      </c>
      <c r="B1555" s="1" t="s">
        <v>3386</v>
      </c>
      <c r="C1555" s="1" t="s">
        <v>4397</v>
      </c>
      <c r="D1555" s="1" t="s">
        <v>3388</v>
      </c>
      <c r="E1555" s="1" t="s">
        <v>4398</v>
      </c>
      <c r="F1555" s="1" t="s">
        <v>3390</v>
      </c>
      <c r="G1555" s="1" t="s">
        <v>17</v>
      </c>
      <c r="H1555" s="1">
        <v>45.0</v>
      </c>
      <c r="I1555" s="3">
        <v>44117.666666666664</v>
      </c>
      <c r="J1555" s="1">
        <v>1.96838862118287</v>
      </c>
      <c r="K1555" s="1" t="s">
        <v>24</v>
      </c>
      <c r="L1555" s="1" t="s">
        <v>365</v>
      </c>
      <c r="M1555" s="3">
        <v>44117.71798223379</v>
      </c>
    </row>
    <row r="1556">
      <c r="A1556" s="1">
        <v>1554.0</v>
      </c>
      <c r="B1556" s="1" t="s">
        <v>2467</v>
      </c>
      <c r="C1556" s="1" t="s">
        <v>4399</v>
      </c>
      <c r="D1556" s="1" t="s">
        <v>1255</v>
      </c>
      <c r="E1556" s="1" t="s">
        <v>4400</v>
      </c>
      <c r="F1556" s="1" t="s">
        <v>2470</v>
      </c>
      <c r="G1556" s="1" t="s">
        <v>17</v>
      </c>
      <c r="H1556" s="1">
        <v>45.0</v>
      </c>
      <c r="I1556" s="3">
        <v>43920.604166666664</v>
      </c>
      <c r="J1556" s="1">
        <v>1.17329057971663</v>
      </c>
      <c r="K1556" s="1" t="s">
        <v>83</v>
      </c>
      <c r="M1556" s="3">
        <v>43920.61586895833</v>
      </c>
    </row>
    <row r="1557">
      <c r="A1557" s="1">
        <v>1555.0</v>
      </c>
      <c r="B1557" s="1" t="s">
        <v>303</v>
      </c>
      <c r="C1557" s="1" t="s">
        <v>4401</v>
      </c>
      <c r="D1557" s="1" t="s">
        <v>305</v>
      </c>
      <c r="E1557" s="1" t="s">
        <v>1839</v>
      </c>
      <c r="F1557" s="1" t="s">
        <v>307</v>
      </c>
      <c r="G1557" s="1" t="s">
        <v>17</v>
      </c>
      <c r="H1557" s="1">
        <v>45.0</v>
      </c>
      <c r="I1557" s="3">
        <v>43876.666666666664</v>
      </c>
      <c r="J1557" s="1">
        <v>1.63829505048145</v>
      </c>
      <c r="K1557" s="1" t="s">
        <v>24</v>
      </c>
      <c r="M1557" s="3">
        <v>43876.67278162037</v>
      </c>
    </row>
    <row r="1558">
      <c r="A1558" s="1">
        <v>1556.0</v>
      </c>
      <c r="B1558" s="1" t="s">
        <v>2610</v>
      </c>
      <c r="C1558" s="1" t="s">
        <v>4402</v>
      </c>
      <c r="D1558" s="1" t="s">
        <v>49</v>
      </c>
      <c r="E1558" s="1" t="s">
        <v>4403</v>
      </c>
      <c r="F1558" s="1" t="s">
        <v>2614</v>
      </c>
      <c r="G1558" s="1" t="s">
        <v>89</v>
      </c>
      <c r="H1558" s="1">
        <v>45.0</v>
      </c>
      <c r="I1558" s="3">
        <v>43834.31747289352</v>
      </c>
      <c r="J1558" s="1">
        <v>6.65372982180076</v>
      </c>
      <c r="K1558" s="1" t="s">
        <v>46</v>
      </c>
      <c r="M1558" s="3">
        <v>43834.32446483796</v>
      </c>
    </row>
    <row r="1559">
      <c r="A1559" s="1">
        <v>1557.0</v>
      </c>
      <c r="B1559" s="1" t="s">
        <v>455</v>
      </c>
      <c r="C1559" s="1" t="s">
        <v>4404</v>
      </c>
      <c r="D1559" s="1" t="s">
        <v>310</v>
      </c>
      <c r="E1559" s="1" t="s">
        <v>2435</v>
      </c>
      <c r="F1559" s="1" t="s">
        <v>458</v>
      </c>
      <c r="G1559" s="1" t="s">
        <v>17</v>
      </c>
      <c r="H1559" s="1">
        <v>45.0</v>
      </c>
      <c r="I1559" s="3">
        <v>44242.333333333336</v>
      </c>
      <c r="J1559" s="1">
        <v>1.02686145154354</v>
      </c>
      <c r="K1559" s="1" t="s">
        <v>24</v>
      </c>
      <c r="L1559" s="1" t="s">
        <v>406</v>
      </c>
      <c r="M1559" s="3">
        <v>44242.37338145833</v>
      </c>
    </row>
    <row r="1560">
      <c r="A1560" s="1">
        <v>1558.0</v>
      </c>
      <c r="B1560" s="1" t="s">
        <v>3758</v>
      </c>
      <c r="C1560" s="1" t="s">
        <v>4405</v>
      </c>
      <c r="D1560" s="1" t="s">
        <v>4406</v>
      </c>
      <c r="E1560" s="1" t="s">
        <v>4407</v>
      </c>
      <c r="F1560" s="1" t="s">
        <v>3761</v>
      </c>
      <c r="G1560" s="1" t="s">
        <v>39</v>
      </c>
      <c r="H1560" s="1">
        <v>45.0</v>
      </c>
      <c r="I1560" s="3">
        <v>44239.6875</v>
      </c>
      <c r="J1560" s="1">
        <v>3.66245894846332</v>
      </c>
      <c r="K1560" s="1" t="s">
        <v>166</v>
      </c>
      <c r="L1560" s="1" t="s">
        <v>167</v>
      </c>
      <c r="M1560" s="3">
        <v>44239.716758993054</v>
      </c>
    </row>
    <row r="1561">
      <c r="A1561" s="1">
        <v>1559.0</v>
      </c>
      <c r="B1561" s="1" t="s">
        <v>3909</v>
      </c>
      <c r="C1561" s="1" t="s">
        <v>4408</v>
      </c>
      <c r="D1561" s="1" t="s">
        <v>701</v>
      </c>
      <c r="E1561" s="1" t="s">
        <v>4409</v>
      </c>
      <c r="F1561" s="1" t="s">
        <v>3912</v>
      </c>
      <c r="G1561" s="1" t="s">
        <v>89</v>
      </c>
      <c r="H1561" s="1">
        <v>45.0</v>
      </c>
      <c r="I1561" s="3">
        <v>44179.4298016088</v>
      </c>
      <c r="J1561" s="1">
        <v>2.79287429420627</v>
      </c>
      <c r="K1561" s="1" t="s">
        <v>24</v>
      </c>
      <c r="M1561" s="3">
        <v>44179.43905137732</v>
      </c>
    </row>
    <row r="1562">
      <c r="A1562" s="1">
        <v>1560.0</v>
      </c>
      <c r="B1562" s="1" t="s">
        <v>114</v>
      </c>
      <c r="C1562" s="1" t="s">
        <v>4410</v>
      </c>
      <c r="D1562" s="1" t="s">
        <v>305</v>
      </c>
      <c r="E1562" s="1" t="s">
        <v>1161</v>
      </c>
      <c r="F1562" s="1" t="s">
        <v>118</v>
      </c>
      <c r="G1562" s="1" t="s">
        <v>17</v>
      </c>
      <c r="H1562" s="1">
        <v>45.0</v>
      </c>
      <c r="I1562" s="3">
        <v>44017.270833333336</v>
      </c>
      <c r="J1562" s="1">
        <v>0.752877934507218</v>
      </c>
      <c r="K1562" s="1" t="s">
        <v>24</v>
      </c>
      <c r="L1562" s="1" t="s">
        <v>1006</v>
      </c>
      <c r="M1562" s="3">
        <v>44017.30165259259</v>
      </c>
    </row>
    <row r="1563">
      <c r="A1563" s="1">
        <v>1561.0</v>
      </c>
      <c r="B1563" s="1" t="s">
        <v>582</v>
      </c>
      <c r="C1563" s="1" t="s">
        <v>4411</v>
      </c>
      <c r="D1563" s="1" t="s">
        <v>1446</v>
      </c>
      <c r="E1563" s="1" t="s">
        <v>2242</v>
      </c>
      <c r="F1563" s="1" t="s">
        <v>586</v>
      </c>
      <c r="G1563" s="1" t="s">
        <v>17</v>
      </c>
      <c r="H1563" s="1">
        <v>45.0</v>
      </c>
      <c r="I1563" s="3">
        <v>43875.25</v>
      </c>
      <c r="J1563" s="1">
        <v>0.431221976051382</v>
      </c>
      <c r="K1563" s="1" t="s">
        <v>24</v>
      </c>
      <c r="M1563" s="3">
        <v>43875.26881662037</v>
      </c>
    </row>
    <row r="1564">
      <c r="A1564" s="1">
        <v>1562.0</v>
      </c>
      <c r="B1564" s="1" t="s">
        <v>1576</v>
      </c>
      <c r="C1564" s="1" t="s">
        <v>4412</v>
      </c>
      <c r="D1564" s="1" t="s">
        <v>1446</v>
      </c>
      <c r="E1564" s="1" t="s">
        <v>4413</v>
      </c>
      <c r="F1564" s="1" t="s">
        <v>1580</v>
      </c>
      <c r="G1564" s="1" t="s">
        <v>89</v>
      </c>
      <c r="H1564" s="1">
        <v>45.0</v>
      </c>
      <c r="I1564" s="3">
        <v>43935.51603371528</v>
      </c>
      <c r="J1564" s="1">
        <v>0.325411726081918</v>
      </c>
      <c r="K1564" s="1" t="s">
        <v>1194</v>
      </c>
      <c r="M1564" s="3">
        <v>43935.5190521412</v>
      </c>
    </row>
    <row r="1565">
      <c r="A1565" s="1">
        <v>1563.0</v>
      </c>
      <c r="B1565" s="1" t="s">
        <v>582</v>
      </c>
      <c r="C1565" s="1" t="s">
        <v>4414</v>
      </c>
      <c r="D1565" s="1" t="s">
        <v>4415</v>
      </c>
      <c r="E1565" s="1" t="s">
        <v>4416</v>
      </c>
      <c r="F1565" s="1" t="s">
        <v>586</v>
      </c>
      <c r="G1565" s="1" t="s">
        <v>17</v>
      </c>
      <c r="H1565" s="1">
        <v>45.0</v>
      </c>
      <c r="I1565" s="3">
        <v>44124.25</v>
      </c>
      <c r="J1565" s="1">
        <v>0.904480066824883</v>
      </c>
      <c r="K1565" s="1" t="s">
        <v>166</v>
      </c>
      <c r="L1565" s="1" t="s">
        <v>167</v>
      </c>
      <c r="M1565" s="3">
        <v>44124.28274495371</v>
      </c>
    </row>
    <row r="1566">
      <c r="A1566" s="1">
        <v>1564.0</v>
      </c>
      <c r="B1566" s="1" t="s">
        <v>78</v>
      </c>
      <c r="C1566" s="1" t="s">
        <v>4417</v>
      </c>
      <c r="D1566" s="1" t="s">
        <v>1255</v>
      </c>
      <c r="E1566" s="1" t="s">
        <v>4418</v>
      </c>
      <c r="F1566" s="1" t="s">
        <v>82</v>
      </c>
      <c r="G1566" s="1" t="s">
        <v>39</v>
      </c>
      <c r="H1566" s="1">
        <v>45.0</v>
      </c>
      <c r="I1566" s="3">
        <v>43979.25</v>
      </c>
      <c r="J1566" s="1">
        <v>1.77051278466218</v>
      </c>
      <c r="K1566" s="1" t="s">
        <v>83</v>
      </c>
      <c r="M1566" s="3">
        <v>43979.2853271875</v>
      </c>
    </row>
    <row r="1567">
      <c r="A1567" s="1">
        <v>1565.0</v>
      </c>
      <c r="B1567" s="1" t="s">
        <v>73</v>
      </c>
      <c r="C1567" s="1" t="s">
        <v>4419</v>
      </c>
      <c r="D1567" s="1" t="s">
        <v>75</v>
      </c>
      <c r="E1567" s="1" t="s">
        <v>4420</v>
      </c>
      <c r="F1567" s="1" t="s">
        <v>77</v>
      </c>
      <c r="G1567" s="1" t="s">
        <v>39</v>
      </c>
      <c r="H1567" s="1">
        <v>45.0</v>
      </c>
      <c r="I1567" s="3">
        <v>43491.291666666664</v>
      </c>
      <c r="J1567" s="1">
        <v>1.77978281854203</v>
      </c>
      <c r="K1567" s="1" t="s">
        <v>24</v>
      </c>
      <c r="M1567" s="3">
        <v>43491.34380866898</v>
      </c>
    </row>
    <row r="1568">
      <c r="A1568" s="1">
        <v>1566.0</v>
      </c>
      <c r="B1568" s="1" t="s">
        <v>340</v>
      </c>
      <c r="C1568" s="1" t="s">
        <v>4421</v>
      </c>
      <c r="D1568" s="1" t="s">
        <v>342</v>
      </c>
      <c r="E1568" s="1" t="s">
        <v>4422</v>
      </c>
      <c r="F1568" s="1" t="s">
        <v>344</v>
      </c>
      <c r="G1568" s="1" t="s">
        <v>17</v>
      </c>
      <c r="H1568" s="1">
        <v>45.0</v>
      </c>
      <c r="I1568" s="3">
        <v>44056.208333333336</v>
      </c>
      <c r="J1568" s="1">
        <v>1.38725710883065</v>
      </c>
      <c r="K1568" s="1" t="s">
        <v>83</v>
      </c>
      <c r="M1568" s="3">
        <v>44056.24254728009</v>
      </c>
    </row>
    <row r="1569">
      <c r="A1569" s="1">
        <v>1567.0</v>
      </c>
      <c r="B1569" s="1" t="s">
        <v>1323</v>
      </c>
      <c r="C1569" s="1" t="s">
        <v>4423</v>
      </c>
      <c r="D1569" s="1" t="s">
        <v>1325</v>
      </c>
      <c r="E1569" s="1" t="s">
        <v>2308</v>
      </c>
      <c r="F1569" s="1" t="s">
        <v>2309</v>
      </c>
      <c r="G1569" s="1" t="s">
        <v>17</v>
      </c>
      <c r="H1569" s="1">
        <v>45.0</v>
      </c>
      <c r="I1569" s="3">
        <v>44128.666666666664</v>
      </c>
      <c r="J1569" s="1">
        <v>0.279832427018155</v>
      </c>
      <c r="K1569" s="1" t="s">
        <v>46</v>
      </c>
      <c r="L1569" s="1" t="s">
        <v>602</v>
      </c>
      <c r="M1569" s="3">
        <v>44128.68089210648</v>
      </c>
    </row>
    <row r="1570">
      <c r="A1570" s="1">
        <v>1568.0</v>
      </c>
      <c r="B1570" s="1" t="s">
        <v>229</v>
      </c>
      <c r="C1570" s="1" t="s">
        <v>4424</v>
      </c>
      <c r="D1570" s="1" t="s">
        <v>1870</v>
      </c>
      <c r="E1570" s="1" t="s">
        <v>4425</v>
      </c>
      <c r="F1570" s="1" t="s">
        <v>232</v>
      </c>
      <c r="G1570" s="1" t="s">
        <v>17</v>
      </c>
      <c r="H1570" s="1">
        <v>45.0</v>
      </c>
      <c r="I1570" s="3">
        <v>44061.229166666664</v>
      </c>
      <c r="J1570" s="1">
        <v>1.12157692392409</v>
      </c>
      <c r="K1570" s="1" t="s">
        <v>24</v>
      </c>
      <c r="M1570" s="3">
        <v>44061.28488431713</v>
      </c>
    </row>
    <row r="1571">
      <c r="A1571" s="1">
        <v>1569.0</v>
      </c>
      <c r="B1571" s="1" t="s">
        <v>4426</v>
      </c>
      <c r="C1571" s="1" t="s">
        <v>4427</v>
      </c>
      <c r="D1571" s="1" t="s">
        <v>1521</v>
      </c>
      <c r="E1571" s="1" t="s">
        <v>4428</v>
      </c>
      <c r="F1571" s="1" t="s">
        <v>4429</v>
      </c>
      <c r="G1571" s="1" t="s">
        <v>89</v>
      </c>
      <c r="H1571" s="1">
        <v>45.0</v>
      </c>
      <c r="I1571" s="3">
        <v>44059.71341822917</v>
      </c>
      <c r="J1571" s="1">
        <v>0.913335521228457</v>
      </c>
      <c r="K1571" s="1" t="s">
        <v>46</v>
      </c>
      <c r="L1571" s="1" t="s">
        <v>4430</v>
      </c>
      <c r="M1571" s="3">
        <v>44059.770153784724</v>
      </c>
    </row>
    <row r="1572">
      <c r="A1572" s="1">
        <v>1570.0</v>
      </c>
      <c r="B1572" s="1" t="s">
        <v>4431</v>
      </c>
      <c r="C1572" s="1" t="s">
        <v>4432</v>
      </c>
      <c r="D1572" s="1" t="s">
        <v>4433</v>
      </c>
      <c r="E1572" s="1" t="s">
        <v>4434</v>
      </c>
      <c r="F1572" s="1" t="s">
        <v>4435</v>
      </c>
      <c r="G1572" s="1" t="s">
        <v>45</v>
      </c>
      <c r="H1572" s="1">
        <v>45.0</v>
      </c>
      <c r="I1572" s="3">
        <v>44149.51742834491</v>
      </c>
      <c r="J1572" s="1">
        <v>2.28925964349187</v>
      </c>
      <c r="K1572" s="1" t="s">
        <v>218</v>
      </c>
      <c r="L1572" s="1" t="s">
        <v>287</v>
      </c>
      <c r="M1572" s="3">
        <v>44149.54669642361</v>
      </c>
    </row>
    <row r="1573">
      <c r="A1573" s="1">
        <v>1571.0</v>
      </c>
      <c r="B1573" s="1" t="s">
        <v>78</v>
      </c>
      <c r="C1573" s="1" t="s">
        <v>4436</v>
      </c>
      <c r="D1573" s="1" t="s">
        <v>80</v>
      </c>
      <c r="E1573" s="1" t="s">
        <v>81</v>
      </c>
      <c r="F1573" s="1" t="s">
        <v>82</v>
      </c>
      <c r="G1573" s="1" t="s">
        <v>17</v>
      </c>
      <c r="H1573" s="1">
        <v>45.0</v>
      </c>
      <c r="I1573" s="3">
        <v>43859.5</v>
      </c>
      <c r="J1573" s="1">
        <v>0.702638972878937</v>
      </c>
      <c r="K1573" s="1" t="s">
        <v>83</v>
      </c>
      <c r="M1573" s="3">
        <v>43859.58056398148</v>
      </c>
    </row>
    <row r="1574">
      <c r="A1574" s="1">
        <v>1572.0</v>
      </c>
      <c r="B1574" s="1" t="s">
        <v>278</v>
      </c>
      <c r="C1574" s="1" t="s">
        <v>4437</v>
      </c>
      <c r="D1574" s="1" t="s">
        <v>21</v>
      </c>
      <c r="E1574" s="1" t="s">
        <v>4438</v>
      </c>
      <c r="F1574" s="1" t="s">
        <v>281</v>
      </c>
      <c r="G1574" s="1" t="s">
        <v>35</v>
      </c>
      <c r="H1574" s="1">
        <v>45.0</v>
      </c>
      <c r="I1574" s="3">
        <v>44215.3125</v>
      </c>
      <c r="J1574" s="1">
        <v>1.41555106697957</v>
      </c>
      <c r="K1574" s="1" t="s">
        <v>24</v>
      </c>
      <c r="M1574" s="3">
        <v>44215.33164667824</v>
      </c>
    </row>
    <row r="1575">
      <c r="A1575" s="1">
        <v>1573.0</v>
      </c>
      <c r="B1575" s="1" t="s">
        <v>3670</v>
      </c>
      <c r="C1575" s="1" t="s">
        <v>4439</v>
      </c>
      <c r="D1575" s="1" t="s">
        <v>1096</v>
      </c>
      <c r="E1575" s="1" t="s">
        <v>4034</v>
      </c>
      <c r="F1575" s="1" t="s">
        <v>3674</v>
      </c>
      <c r="G1575" s="1" t="s">
        <v>17</v>
      </c>
      <c r="H1575" s="1">
        <v>45.0</v>
      </c>
      <c r="I1575" s="3">
        <v>44024.625</v>
      </c>
      <c r="J1575" s="1">
        <v>1.05041840412742</v>
      </c>
      <c r="K1575" s="1" t="s">
        <v>166</v>
      </c>
      <c r="M1575" s="3">
        <v>44024.65799519676</v>
      </c>
    </row>
    <row r="1576">
      <c r="A1576" s="1">
        <v>1574.0</v>
      </c>
      <c r="B1576" s="1" t="s">
        <v>465</v>
      </c>
      <c r="C1576" s="1" t="s">
        <v>4440</v>
      </c>
      <c r="D1576" s="1" t="s">
        <v>99</v>
      </c>
      <c r="E1576" s="1" t="s">
        <v>467</v>
      </c>
      <c r="F1576" s="1" t="s">
        <v>468</v>
      </c>
      <c r="G1576" s="1" t="s">
        <v>17</v>
      </c>
      <c r="H1576" s="1">
        <v>45.0</v>
      </c>
      <c r="I1576" s="3">
        <v>44128.25</v>
      </c>
      <c r="J1576" s="1">
        <v>0.875060130478141</v>
      </c>
      <c r="K1576" s="1" t="s">
        <v>24</v>
      </c>
      <c r="M1576" s="3">
        <v>44128.28123876158</v>
      </c>
    </row>
    <row r="1577">
      <c r="A1577" s="1">
        <v>1575.0</v>
      </c>
      <c r="B1577" s="1" t="s">
        <v>293</v>
      </c>
      <c r="C1577" s="1" t="s">
        <v>4441</v>
      </c>
      <c r="D1577" s="1" t="s">
        <v>295</v>
      </c>
      <c r="E1577" s="1" t="s">
        <v>4442</v>
      </c>
      <c r="F1577" s="1" t="s">
        <v>297</v>
      </c>
      <c r="G1577" s="1" t="s">
        <v>17</v>
      </c>
      <c r="H1577" s="1">
        <v>45.0</v>
      </c>
      <c r="I1577" s="3">
        <v>43899.791666666664</v>
      </c>
      <c r="J1577" s="1">
        <v>0.526939162091364</v>
      </c>
      <c r="K1577" s="1" t="s">
        <v>62</v>
      </c>
      <c r="M1577" s="3">
        <v>43899.802868321756</v>
      </c>
    </row>
    <row r="1578">
      <c r="A1578" s="1">
        <v>1576.0</v>
      </c>
      <c r="B1578" s="1" t="s">
        <v>1516</v>
      </c>
      <c r="C1578" s="1" t="s">
        <v>4443</v>
      </c>
      <c r="D1578" s="1" t="s">
        <v>211</v>
      </c>
      <c r="E1578" s="1" t="s">
        <v>1704</v>
      </c>
      <c r="F1578" s="1" t="s">
        <v>1519</v>
      </c>
      <c r="G1578" s="1" t="s">
        <v>17</v>
      </c>
      <c r="H1578" s="1">
        <v>45.0</v>
      </c>
      <c r="I1578" s="3">
        <v>44222.625</v>
      </c>
      <c r="J1578" s="1">
        <v>5.91398587128954</v>
      </c>
      <c r="K1578" s="1" t="s">
        <v>689</v>
      </c>
      <c r="M1578" s="3">
        <v>44222.657372256945</v>
      </c>
    </row>
    <row r="1579">
      <c r="A1579" s="1">
        <v>1577.0</v>
      </c>
      <c r="B1579" s="1" t="s">
        <v>2918</v>
      </c>
      <c r="C1579" s="1" t="s">
        <v>4444</v>
      </c>
      <c r="D1579" s="1" t="s">
        <v>1963</v>
      </c>
      <c r="E1579" s="1" t="s">
        <v>4445</v>
      </c>
      <c r="F1579" s="1" t="s">
        <v>2922</v>
      </c>
      <c r="G1579" s="1" t="s">
        <v>39</v>
      </c>
      <c r="H1579" s="1">
        <v>45.0</v>
      </c>
      <c r="I1579" s="3">
        <v>44112.666666666664</v>
      </c>
      <c r="J1579" s="1">
        <v>4.69952804887567</v>
      </c>
      <c r="K1579" s="1" t="s">
        <v>24</v>
      </c>
      <c r="L1579" s="1" t="s">
        <v>238</v>
      </c>
      <c r="M1579" s="3">
        <v>44112.698956597225</v>
      </c>
    </row>
    <row r="1580">
      <c r="A1580" s="1">
        <v>1578.0</v>
      </c>
      <c r="B1580" s="1" t="s">
        <v>184</v>
      </c>
      <c r="C1580" s="1" t="s">
        <v>4446</v>
      </c>
      <c r="D1580" s="1" t="s">
        <v>148</v>
      </c>
      <c r="E1580" s="1" t="s">
        <v>4447</v>
      </c>
      <c r="F1580" s="1" t="s">
        <v>187</v>
      </c>
      <c r="G1580" s="1" t="s">
        <v>17</v>
      </c>
      <c r="H1580" s="1">
        <v>45.0</v>
      </c>
      <c r="I1580" s="3">
        <v>44161.333333333336</v>
      </c>
      <c r="J1580" s="1">
        <v>1.8204344164838</v>
      </c>
      <c r="K1580" s="1" t="s">
        <v>24</v>
      </c>
      <c r="L1580" s="1" t="s">
        <v>188</v>
      </c>
      <c r="M1580" s="3">
        <v>44161.37864894676</v>
      </c>
    </row>
    <row r="1581">
      <c r="A1581" s="1">
        <v>1579.0</v>
      </c>
      <c r="B1581" s="1" t="s">
        <v>4448</v>
      </c>
      <c r="C1581" s="1" t="s">
        <v>4449</v>
      </c>
      <c r="D1581" s="1" t="s">
        <v>701</v>
      </c>
      <c r="E1581" s="1" t="s">
        <v>4450</v>
      </c>
      <c r="F1581" s="1" t="s">
        <v>4451</v>
      </c>
      <c r="G1581" s="1" t="s">
        <v>39</v>
      </c>
      <c r="H1581" s="1">
        <v>45.0</v>
      </c>
      <c r="I1581" s="3">
        <v>44208.416666666664</v>
      </c>
      <c r="J1581" s="1">
        <v>2.26757529290288</v>
      </c>
      <c r="K1581" s="1" t="s">
        <v>24</v>
      </c>
      <c r="M1581" s="3">
        <v>44208.460780243055</v>
      </c>
    </row>
    <row r="1582">
      <c r="A1582" s="1">
        <v>1580.0</v>
      </c>
      <c r="B1582" s="1" t="s">
        <v>455</v>
      </c>
      <c r="C1582" s="1" t="s">
        <v>4452</v>
      </c>
      <c r="D1582" s="1" t="s">
        <v>116</v>
      </c>
      <c r="E1582" s="1" t="s">
        <v>2289</v>
      </c>
      <c r="F1582" s="1" t="s">
        <v>458</v>
      </c>
      <c r="G1582" s="1" t="s">
        <v>17</v>
      </c>
      <c r="H1582" s="1">
        <v>45.0</v>
      </c>
      <c r="I1582" s="3">
        <v>44182.333333333336</v>
      </c>
      <c r="J1582" s="1">
        <v>0.0</v>
      </c>
      <c r="K1582" s="1" t="s">
        <v>24</v>
      </c>
      <c r="L1582" s="1" t="s">
        <v>406</v>
      </c>
      <c r="M1582" s="3">
        <v>44182.549792349535</v>
      </c>
    </row>
    <row r="1583">
      <c r="A1583" s="1">
        <v>1581.0</v>
      </c>
      <c r="B1583" s="1" t="s">
        <v>239</v>
      </c>
      <c r="C1583" s="1" t="s">
        <v>4453</v>
      </c>
      <c r="D1583" s="1" t="s">
        <v>4454</v>
      </c>
      <c r="E1583" s="1" t="s">
        <v>4455</v>
      </c>
      <c r="F1583" s="1" t="s">
        <v>243</v>
      </c>
      <c r="G1583" s="1" t="s">
        <v>39</v>
      </c>
      <c r="H1583" s="1">
        <v>45.0</v>
      </c>
      <c r="I1583" s="3">
        <v>44041.805555555555</v>
      </c>
      <c r="J1583" s="1">
        <v>0.524572508335398</v>
      </c>
      <c r="K1583" s="1" t="s">
        <v>46</v>
      </c>
      <c r="M1583" s="3">
        <v>44041.86822642361</v>
      </c>
    </row>
    <row r="1584">
      <c r="A1584" s="1">
        <v>1582.0</v>
      </c>
      <c r="B1584" s="1" t="s">
        <v>1858</v>
      </c>
      <c r="C1584" s="1" t="s">
        <v>4456</v>
      </c>
      <c r="D1584" s="1" t="s">
        <v>121</v>
      </c>
      <c r="E1584" s="1" t="s">
        <v>4457</v>
      </c>
      <c r="F1584" s="1" t="s">
        <v>1861</v>
      </c>
      <c r="G1584" s="1" t="s">
        <v>39</v>
      </c>
      <c r="H1584" s="1">
        <v>45.0</v>
      </c>
      <c r="I1584" s="3">
        <v>44159.756944444445</v>
      </c>
      <c r="J1584" s="1">
        <v>1.96800507942724</v>
      </c>
      <c r="K1584" s="1" t="s">
        <v>18</v>
      </c>
      <c r="M1584" s="3">
        <v>44159.803137083334</v>
      </c>
    </row>
    <row r="1585">
      <c r="A1585" s="1">
        <v>1583.0</v>
      </c>
      <c r="B1585" s="1" t="s">
        <v>1913</v>
      </c>
      <c r="C1585" s="1" t="s">
        <v>4458</v>
      </c>
      <c r="D1585" s="1" t="s">
        <v>4459</v>
      </c>
      <c r="E1585" s="1" t="s">
        <v>4460</v>
      </c>
      <c r="F1585" s="1" t="s">
        <v>1917</v>
      </c>
      <c r="G1585" s="1" t="s">
        <v>39</v>
      </c>
      <c r="H1585" s="1">
        <v>45.0</v>
      </c>
      <c r="I1585" s="3">
        <v>44252.697916666664</v>
      </c>
      <c r="J1585" s="1">
        <v>11.0306829967828</v>
      </c>
      <c r="K1585" s="1" t="s">
        <v>56</v>
      </c>
      <c r="L1585" s="1" t="s">
        <v>113</v>
      </c>
      <c r="M1585" s="3">
        <v>44252.725747488425</v>
      </c>
    </row>
    <row r="1586">
      <c r="A1586" s="1">
        <v>1584.0</v>
      </c>
      <c r="B1586" s="1" t="s">
        <v>84</v>
      </c>
      <c r="C1586" s="1" t="s">
        <v>4461</v>
      </c>
      <c r="D1586" s="1" t="s">
        <v>86</v>
      </c>
      <c r="E1586" s="1" t="s">
        <v>4462</v>
      </c>
      <c r="F1586" s="1" t="s">
        <v>88</v>
      </c>
      <c r="G1586" s="1" t="s">
        <v>17</v>
      </c>
      <c r="H1586" s="1">
        <v>45.0</v>
      </c>
      <c r="I1586" s="3">
        <v>43823.166666666664</v>
      </c>
      <c r="J1586" s="1">
        <v>1.19250909915628</v>
      </c>
      <c r="K1586" s="1" t="s">
        <v>83</v>
      </c>
      <c r="M1586" s="3">
        <v>43823.22054459491</v>
      </c>
    </row>
    <row r="1587">
      <c r="A1587" s="1">
        <v>1585.0</v>
      </c>
      <c r="B1587" s="1" t="s">
        <v>887</v>
      </c>
      <c r="C1587" s="1" t="s">
        <v>4463</v>
      </c>
      <c r="D1587" s="1" t="s">
        <v>532</v>
      </c>
      <c r="E1587" s="1" t="s">
        <v>4464</v>
      </c>
      <c r="F1587" s="1" t="s">
        <v>891</v>
      </c>
      <c r="G1587" s="1" t="s">
        <v>89</v>
      </c>
      <c r="H1587" s="1">
        <v>45.0</v>
      </c>
      <c r="I1587" s="3">
        <v>44079.60362832176</v>
      </c>
      <c r="J1587" s="1">
        <v>0.0</v>
      </c>
      <c r="K1587" s="1" t="s">
        <v>24</v>
      </c>
      <c r="M1587" s="3">
        <v>44079.645254166666</v>
      </c>
    </row>
    <row r="1588">
      <c r="A1588" s="1">
        <v>1586.0</v>
      </c>
      <c r="B1588" s="1" t="s">
        <v>932</v>
      </c>
      <c r="C1588" s="1" t="s">
        <v>4465</v>
      </c>
      <c r="D1588" s="1" t="s">
        <v>4466</v>
      </c>
      <c r="E1588" s="1" t="s">
        <v>4467</v>
      </c>
      <c r="F1588" s="1" t="s">
        <v>936</v>
      </c>
      <c r="G1588" s="1" t="s">
        <v>17</v>
      </c>
      <c r="H1588" s="1">
        <v>45.0</v>
      </c>
      <c r="I1588" s="3">
        <v>43838.666666666664</v>
      </c>
      <c r="J1588" s="1">
        <v>3.92425808845833</v>
      </c>
      <c r="K1588" s="1" t="s">
        <v>159</v>
      </c>
      <c r="M1588" s="3">
        <v>43838.69929409722</v>
      </c>
    </row>
    <row r="1589">
      <c r="A1589" s="1">
        <v>1587.0</v>
      </c>
      <c r="B1589" s="1" t="s">
        <v>4468</v>
      </c>
      <c r="C1589" s="1" t="s">
        <v>4469</v>
      </c>
      <c r="D1589" s="1" t="s">
        <v>4470</v>
      </c>
      <c r="E1589" s="1" t="s">
        <v>4471</v>
      </c>
      <c r="F1589" s="1" t="s">
        <v>4472</v>
      </c>
      <c r="G1589" s="1" t="s">
        <v>39</v>
      </c>
      <c r="H1589" s="1">
        <v>45.0</v>
      </c>
      <c r="I1589" s="3">
        <v>43839.333333333336</v>
      </c>
      <c r="J1589" s="1">
        <v>0.648374567228707</v>
      </c>
      <c r="K1589" s="1" t="s">
        <v>18</v>
      </c>
      <c r="M1589" s="3">
        <v>43839.28453149305</v>
      </c>
    </row>
    <row r="1590">
      <c r="A1590" s="1">
        <v>1588.0</v>
      </c>
      <c r="B1590" s="1" t="s">
        <v>506</v>
      </c>
      <c r="C1590" s="1" t="s">
        <v>4473</v>
      </c>
      <c r="D1590" s="1" t="s">
        <v>1155</v>
      </c>
      <c r="E1590" s="1" t="s">
        <v>1156</v>
      </c>
      <c r="F1590" s="1" t="s">
        <v>510</v>
      </c>
      <c r="G1590" s="1" t="s">
        <v>35</v>
      </c>
      <c r="H1590" s="1">
        <v>45.0</v>
      </c>
      <c r="I1590" s="3">
        <v>44174.645833333336</v>
      </c>
      <c r="J1590" s="1">
        <v>1.29877161856301</v>
      </c>
      <c r="K1590" s="1" t="s">
        <v>511</v>
      </c>
      <c r="L1590" s="1" t="s">
        <v>1157</v>
      </c>
      <c r="M1590" s="3">
        <v>44174.63959641204</v>
      </c>
    </row>
    <row r="1591">
      <c r="A1591" s="1">
        <v>1589.0</v>
      </c>
      <c r="B1591" s="1" t="s">
        <v>2645</v>
      </c>
      <c r="C1591" s="1" t="s">
        <v>4474</v>
      </c>
      <c r="D1591" s="1" t="s">
        <v>1802</v>
      </c>
      <c r="E1591" s="1" t="s">
        <v>3332</v>
      </c>
      <c r="F1591" s="1" t="s">
        <v>2649</v>
      </c>
      <c r="G1591" s="1" t="s">
        <v>17</v>
      </c>
      <c r="H1591" s="1">
        <v>45.0</v>
      </c>
      <c r="I1591" s="3">
        <v>43930.291666666664</v>
      </c>
      <c r="J1591" s="1">
        <v>1.21229921391292</v>
      </c>
      <c r="K1591" s="1" t="s">
        <v>18</v>
      </c>
      <c r="M1591" s="3">
        <v>43930.32805805556</v>
      </c>
    </row>
    <row r="1592">
      <c r="A1592" s="1">
        <v>1590.0</v>
      </c>
      <c r="B1592" s="1" t="s">
        <v>1504</v>
      </c>
      <c r="C1592" s="1" t="s">
        <v>4475</v>
      </c>
      <c r="D1592" s="1" t="s">
        <v>1506</v>
      </c>
      <c r="E1592" s="1" t="s">
        <v>1507</v>
      </c>
      <c r="F1592" s="1" t="s">
        <v>1508</v>
      </c>
      <c r="G1592" s="1" t="s">
        <v>17</v>
      </c>
      <c r="H1592" s="1">
        <v>45.0</v>
      </c>
      <c r="I1592" s="3">
        <v>43983.291666666664</v>
      </c>
      <c r="J1592" s="1">
        <v>2.0047019934507</v>
      </c>
      <c r="K1592" s="1" t="s">
        <v>166</v>
      </c>
      <c r="L1592" s="1" t="s">
        <v>167</v>
      </c>
      <c r="M1592" s="3">
        <v>43983.33143356482</v>
      </c>
    </row>
    <row r="1593">
      <c r="A1593" s="1">
        <v>1591.0</v>
      </c>
      <c r="B1593" s="1" t="s">
        <v>525</v>
      </c>
      <c r="C1593" s="1" t="s">
        <v>4476</v>
      </c>
      <c r="D1593" s="1" t="s">
        <v>1301</v>
      </c>
      <c r="E1593" s="1" t="s">
        <v>4477</v>
      </c>
      <c r="F1593" s="1" t="s">
        <v>529</v>
      </c>
      <c r="G1593" s="1" t="s">
        <v>89</v>
      </c>
      <c r="H1593" s="1">
        <v>45.0</v>
      </c>
      <c r="I1593" s="3">
        <v>44136.63612673611</v>
      </c>
      <c r="J1593" s="1">
        <v>4.82660758379582</v>
      </c>
      <c r="K1593" s="1" t="s">
        <v>56</v>
      </c>
      <c r="L1593" s="1" t="s">
        <v>113</v>
      </c>
      <c r="M1593" s="3">
        <v>44136.63356930556</v>
      </c>
    </row>
    <row r="1594">
      <c r="A1594" s="1">
        <v>1592.0</v>
      </c>
      <c r="B1594" s="1" t="s">
        <v>288</v>
      </c>
      <c r="C1594" s="1" t="s">
        <v>4478</v>
      </c>
      <c r="D1594" s="1" t="s">
        <v>1865</v>
      </c>
      <c r="E1594" s="1" t="s">
        <v>4479</v>
      </c>
      <c r="F1594" s="1" t="s">
        <v>292</v>
      </c>
      <c r="G1594" s="1" t="s">
        <v>35</v>
      </c>
      <c r="H1594" s="1">
        <v>45.0</v>
      </c>
      <c r="I1594" s="3">
        <v>43584.625</v>
      </c>
      <c r="J1594" s="1">
        <v>1.67028519160635</v>
      </c>
      <c r="K1594" s="1" t="s">
        <v>24</v>
      </c>
      <c r="M1594" s="3">
        <v>43584.66295677084</v>
      </c>
    </row>
    <row r="1595">
      <c r="A1595" s="1">
        <v>1593.0</v>
      </c>
      <c r="B1595" s="1" t="s">
        <v>282</v>
      </c>
      <c r="C1595" s="1" t="s">
        <v>4480</v>
      </c>
      <c r="D1595" s="1" t="s">
        <v>284</v>
      </c>
      <c r="E1595" s="1" t="s">
        <v>285</v>
      </c>
      <c r="F1595" s="1" t="s">
        <v>286</v>
      </c>
      <c r="G1595" s="1" t="s">
        <v>35</v>
      </c>
      <c r="H1595" s="1">
        <v>45.0</v>
      </c>
      <c r="I1595" s="3">
        <v>44155.229166666664</v>
      </c>
      <c r="J1595" s="1">
        <v>0.289093023452359</v>
      </c>
      <c r="K1595" s="1" t="s">
        <v>218</v>
      </c>
      <c r="L1595" s="1" t="s">
        <v>287</v>
      </c>
      <c r="M1595" s="3">
        <v>44155.25929671296</v>
      </c>
    </row>
    <row r="1596">
      <c r="A1596" s="1">
        <v>1594.0</v>
      </c>
      <c r="B1596" s="1" t="s">
        <v>73</v>
      </c>
      <c r="C1596" s="1" t="s">
        <v>4481</v>
      </c>
      <c r="D1596" s="1" t="s">
        <v>4482</v>
      </c>
      <c r="E1596" s="1" t="s">
        <v>4483</v>
      </c>
      <c r="F1596" s="1" t="s">
        <v>77</v>
      </c>
      <c r="G1596" s="1" t="s">
        <v>17</v>
      </c>
      <c r="H1596" s="1">
        <v>45.0</v>
      </c>
      <c r="I1596" s="3">
        <v>44251.302083333336</v>
      </c>
      <c r="J1596" s="1">
        <v>1.86798001501929</v>
      </c>
      <c r="K1596" s="1" t="s">
        <v>24</v>
      </c>
      <c r="L1596" s="1" t="s">
        <v>940</v>
      </c>
      <c r="M1596" s="3">
        <v>44251.343632048614</v>
      </c>
    </row>
    <row r="1597">
      <c r="A1597" s="1">
        <v>1595.0</v>
      </c>
      <c r="B1597" s="1" t="s">
        <v>124</v>
      </c>
      <c r="C1597" s="1" t="s">
        <v>4484</v>
      </c>
      <c r="D1597" s="1" t="s">
        <v>1494</v>
      </c>
      <c r="E1597" s="1" t="s">
        <v>2133</v>
      </c>
      <c r="F1597" s="1" t="s">
        <v>128</v>
      </c>
      <c r="G1597" s="1" t="s">
        <v>17</v>
      </c>
      <c r="H1597" s="1">
        <v>45.0</v>
      </c>
      <c r="I1597" s="3">
        <v>44097.4375</v>
      </c>
      <c r="J1597" s="1">
        <v>1.57058062776072</v>
      </c>
      <c r="K1597" s="1" t="s">
        <v>62</v>
      </c>
      <c r="L1597" s="1" t="s">
        <v>129</v>
      </c>
      <c r="M1597" s="3">
        <v>44097.469121979164</v>
      </c>
    </row>
    <row r="1598">
      <c r="A1598" s="1">
        <v>1596.0</v>
      </c>
      <c r="B1598" s="1" t="s">
        <v>742</v>
      </c>
      <c r="C1598" s="1" t="s">
        <v>4485</v>
      </c>
      <c r="D1598" s="1" t="s">
        <v>4486</v>
      </c>
      <c r="E1598" s="1" t="s">
        <v>4487</v>
      </c>
      <c r="F1598" s="1" t="s">
        <v>746</v>
      </c>
      <c r="G1598" s="1" t="s">
        <v>89</v>
      </c>
      <c r="H1598" s="1">
        <v>45.0</v>
      </c>
      <c r="I1598" s="3">
        <v>44165.53417208333</v>
      </c>
      <c r="J1598" s="1">
        <v>1.33277359570173</v>
      </c>
      <c r="K1598" s="1" t="s">
        <v>24</v>
      </c>
      <c r="L1598" s="1" t="s">
        <v>747</v>
      </c>
      <c r="M1598" s="3">
        <v>44165.56760806713</v>
      </c>
    </row>
    <row r="1599">
      <c r="A1599" s="1">
        <v>1597.0</v>
      </c>
      <c r="B1599" s="1" t="s">
        <v>2165</v>
      </c>
      <c r="C1599" s="1" t="s">
        <v>4488</v>
      </c>
      <c r="D1599" s="1" t="s">
        <v>116</v>
      </c>
      <c r="E1599" s="1" t="s">
        <v>4489</v>
      </c>
      <c r="F1599" s="1" t="s">
        <v>2168</v>
      </c>
      <c r="G1599" s="1" t="s">
        <v>17</v>
      </c>
      <c r="H1599" s="1">
        <v>45.0</v>
      </c>
      <c r="I1599" s="3">
        <v>43983.145833333336</v>
      </c>
      <c r="J1599" s="1">
        <v>5.88867631677581</v>
      </c>
      <c r="K1599" s="1" t="s">
        <v>24</v>
      </c>
      <c r="L1599" s="1" t="s">
        <v>406</v>
      </c>
      <c r="M1599" s="3">
        <v>43983.18270159722</v>
      </c>
    </row>
    <row r="1600">
      <c r="A1600" s="1">
        <v>1598.0</v>
      </c>
      <c r="B1600" s="1" t="s">
        <v>119</v>
      </c>
      <c r="C1600" s="1" t="s">
        <v>4490</v>
      </c>
      <c r="D1600" s="1" t="s">
        <v>2598</v>
      </c>
      <c r="E1600" s="1" t="s">
        <v>4491</v>
      </c>
      <c r="F1600" s="1" t="s">
        <v>123</v>
      </c>
      <c r="G1600" s="1" t="s">
        <v>39</v>
      </c>
      <c r="H1600" s="1">
        <v>45.0</v>
      </c>
      <c r="I1600" s="3">
        <v>43909.166666666664</v>
      </c>
      <c r="J1600" s="1">
        <v>0.584539574487294</v>
      </c>
      <c r="K1600" s="1" t="s">
        <v>18</v>
      </c>
      <c r="M1600" s="3">
        <v>43909.19430128472</v>
      </c>
    </row>
    <row r="1601">
      <c r="A1601" s="1">
        <v>1599.0</v>
      </c>
      <c r="B1601" s="1" t="s">
        <v>4492</v>
      </c>
      <c r="C1601" s="1" t="s">
        <v>4493</v>
      </c>
      <c r="D1601" s="1" t="s">
        <v>1797</v>
      </c>
      <c r="E1601" s="1" t="s">
        <v>4494</v>
      </c>
      <c r="F1601" s="1" t="s">
        <v>4495</v>
      </c>
      <c r="G1601" s="1" t="s">
        <v>39</v>
      </c>
      <c r="H1601" s="1">
        <v>45.0</v>
      </c>
      <c r="I1601" s="3">
        <v>44218.5</v>
      </c>
      <c r="J1601" s="1">
        <v>2.89641290039878</v>
      </c>
      <c r="K1601" s="1" t="s">
        <v>24</v>
      </c>
      <c r="L1601" s="1" t="s">
        <v>238</v>
      </c>
      <c r="M1601" s="3">
        <v>44218.5463796412</v>
      </c>
    </row>
    <row r="1602">
      <c r="A1602" s="1">
        <v>1600.0</v>
      </c>
      <c r="B1602" s="1" t="s">
        <v>303</v>
      </c>
      <c r="C1602" s="1" t="s">
        <v>4496</v>
      </c>
      <c r="D1602" s="1" t="s">
        <v>305</v>
      </c>
      <c r="E1602" s="1" t="s">
        <v>4497</v>
      </c>
      <c r="F1602" s="1" t="s">
        <v>307</v>
      </c>
      <c r="G1602" s="1" t="s">
        <v>17</v>
      </c>
      <c r="H1602" s="1">
        <v>45.0</v>
      </c>
      <c r="I1602" s="3">
        <v>43966.229166666664</v>
      </c>
      <c r="J1602" s="1">
        <v>1.34494174694035</v>
      </c>
      <c r="K1602" s="1" t="s">
        <v>24</v>
      </c>
      <c r="M1602" s="3">
        <v>43966.27102127315</v>
      </c>
    </row>
    <row r="1603">
      <c r="A1603" s="1">
        <v>1601.0</v>
      </c>
      <c r="B1603" s="1" t="s">
        <v>4498</v>
      </c>
      <c r="C1603" s="1" t="s">
        <v>4499</v>
      </c>
      <c r="D1603" s="1" t="s">
        <v>37</v>
      </c>
      <c r="E1603" s="1" t="s">
        <v>4500</v>
      </c>
      <c r="F1603" s="1" t="s">
        <v>4501</v>
      </c>
      <c r="G1603" s="1" t="s">
        <v>17</v>
      </c>
      <c r="H1603" s="1">
        <v>45.0</v>
      </c>
      <c r="I1603" s="3">
        <v>44160.333333333336</v>
      </c>
      <c r="J1603" s="1">
        <v>1.51014619582449</v>
      </c>
      <c r="K1603" s="1" t="s">
        <v>46</v>
      </c>
      <c r="L1603" s="1" t="s">
        <v>2207</v>
      </c>
      <c r="M1603" s="3">
        <v>44160.398089965274</v>
      </c>
    </row>
    <row r="1604">
      <c r="A1604" s="1">
        <v>1602.0</v>
      </c>
      <c r="B1604" s="1" t="s">
        <v>4502</v>
      </c>
      <c r="C1604" s="1" t="s">
        <v>4503</v>
      </c>
      <c r="D1604" s="1" t="s">
        <v>4504</v>
      </c>
      <c r="E1604" s="1" t="s">
        <v>4505</v>
      </c>
      <c r="F1604" s="1" t="s">
        <v>4506</v>
      </c>
      <c r="G1604" s="1" t="s">
        <v>17</v>
      </c>
      <c r="H1604" s="1">
        <v>45.0</v>
      </c>
      <c r="I1604" s="3">
        <v>44230.5625</v>
      </c>
      <c r="J1604" s="1">
        <v>0.294474683171436</v>
      </c>
      <c r="K1604" s="1" t="s">
        <v>62</v>
      </c>
      <c r="L1604" s="1" t="s">
        <v>671</v>
      </c>
      <c r="M1604" s="3">
        <v>44230.651788483796</v>
      </c>
    </row>
    <row r="1605">
      <c r="A1605" s="1">
        <v>1603.0</v>
      </c>
      <c r="B1605" s="1" t="s">
        <v>485</v>
      </c>
      <c r="C1605" s="1" t="s">
        <v>4507</v>
      </c>
      <c r="D1605" s="1" t="s">
        <v>4508</v>
      </c>
      <c r="E1605" s="1" t="s">
        <v>4509</v>
      </c>
      <c r="F1605" s="1" t="s">
        <v>489</v>
      </c>
      <c r="G1605" s="1" t="s">
        <v>17</v>
      </c>
      <c r="H1605" s="1">
        <v>45.0</v>
      </c>
      <c r="I1605" s="3">
        <v>43923.666666666664</v>
      </c>
      <c r="J1605" s="1">
        <v>2.40797724207478</v>
      </c>
      <c r="K1605" s="1" t="s">
        <v>166</v>
      </c>
      <c r="M1605" s="3">
        <v>43923.69043019676</v>
      </c>
    </row>
    <row r="1606">
      <c r="A1606" s="1">
        <v>1604.0</v>
      </c>
      <c r="B1606" s="1" t="s">
        <v>991</v>
      </c>
      <c r="C1606" s="1" t="s">
        <v>4510</v>
      </c>
      <c r="D1606" s="1" t="s">
        <v>1403</v>
      </c>
      <c r="E1606" s="1" t="s">
        <v>4511</v>
      </c>
      <c r="F1606" s="1" t="s">
        <v>995</v>
      </c>
      <c r="G1606" s="1" t="s">
        <v>39</v>
      </c>
      <c r="H1606" s="1">
        <v>45.0</v>
      </c>
      <c r="I1606" s="3">
        <v>44215.3125</v>
      </c>
      <c r="J1606" s="1">
        <v>2.20774174845905</v>
      </c>
      <c r="K1606" s="1" t="s">
        <v>18</v>
      </c>
      <c r="M1606" s="3">
        <v>44215.341296516206</v>
      </c>
    </row>
    <row r="1607">
      <c r="A1607" s="1">
        <v>1605.0</v>
      </c>
      <c r="B1607" s="1" t="s">
        <v>2877</v>
      </c>
      <c r="C1607" s="1" t="s">
        <v>4512</v>
      </c>
      <c r="D1607" s="1" t="s">
        <v>126</v>
      </c>
      <c r="E1607" s="1" t="s">
        <v>4513</v>
      </c>
      <c r="F1607" s="1" t="s">
        <v>2881</v>
      </c>
      <c r="G1607" s="1" t="s">
        <v>17</v>
      </c>
      <c r="H1607" s="1">
        <v>45.0</v>
      </c>
      <c r="I1607" s="3">
        <v>44113.375</v>
      </c>
      <c r="J1607" s="1">
        <v>2.61465051818244</v>
      </c>
      <c r="K1607" s="1" t="s">
        <v>62</v>
      </c>
      <c r="M1607" s="3">
        <v>44113.41686773148</v>
      </c>
    </row>
    <row r="1608">
      <c r="A1608" s="1">
        <v>1606.0</v>
      </c>
      <c r="B1608" s="1" t="s">
        <v>2395</v>
      </c>
      <c r="C1608" s="1" t="s">
        <v>4514</v>
      </c>
      <c r="D1608" s="1" t="s">
        <v>4515</v>
      </c>
      <c r="E1608" s="1" t="s">
        <v>4516</v>
      </c>
      <c r="F1608" s="1" t="s">
        <v>2399</v>
      </c>
      <c r="G1608" s="1" t="s">
        <v>17</v>
      </c>
      <c r="H1608" s="1">
        <v>45.0</v>
      </c>
      <c r="I1608" s="3">
        <v>43794.666666666664</v>
      </c>
      <c r="J1608" s="1">
        <v>2.02086833498661</v>
      </c>
      <c r="K1608" s="1" t="s">
        <v>166</v>
      </c>
      <c r="M1608" s="3">
        <v>43794.71469407407</v>
      </c>
    </row>
    <row r="1609">
      <c r="A1609" s="1">
        <v>1607.0</v>
      </c>
      <c r="B1609" s="1" t="s">
        <v>229</v>
      </c>
      <c r="C1609" s="1" t="s">
        <v>4517</v>
      </c>
      <c r="D1609" s="1" t="s">
        <v>75</v>
      </c>
      <c r="E1609" s="1" t="s">
        <v>3316</v>
      </c>
      <c r="F1609" s="1" t="s">
        <v>232</v>
      </c>
      <c r="G1609" s="1" t="s">
        <v>35</v>
      </c>
      <c r="H1609" s="1">
        <v>45.0</v>
      </c>
      <c r="I1609" s="3">
        <v>43472.625</v>
      </c>
      <c r="J1609" s="1">
        <v>2.5443474327467</v>
      </c>
      <c r="K1609" s="1" t="s">
        <v>24</v>
      </c>
      <c r="M1609" s="3">
        <v>43472.682251736114</v>
      </c>
    </row>
    <row r="1610">
      <c r="A1610" s="1">
        <v>1608.0</v>
      </c>
      <c r="B1610" s="1" t="s">
        <v>385</v>
      </c>
      <c r="C1610" s="1" t="s">
        <v>4518</v>
      </c>
      <c r="D1610" s="1" t="s">
        <v>116</v>
      </c>
      <c r="E1610" s="1" t="s">
        <v>3535</v>
      </c>
      <c r="F1610" s="1" t="s">
        <v>388</v>
      </c>
      <c r="G1610" s="1" t="s">
        <v>17</v>
      </c>
      <c r="H1610" s="1">
        <v>45.0</v>
      </c>
      <c r="I1610" s="3">
        <v>43769.25</v>
      </c>
      <c r="J1610" s="1">
        <v>4.60497071222418</v>
      </c>
      <c r="K1610" s="1" t="s">
        <v>24</v>
      </c>
      <c r="M1610" s="3">
        <v>43769.26670309028</v>
      </c>
    </row>
    <row r="1611">
      <c r="A1611" s="1">
        <v>1609.0</v>
      </c>
      <c r="B1611" s="1" t="s">
        <v>4519</v>
      </c>
      <c r="C1611" s="1" t="s">
        <v>4520</v>
      </c>
      <c r="D1611" s="1" t="s">
        <v>4521</v>
      </c>
      <c r="E1611" s="1" t="s">
        <v>4522</v>
      </c>
      <c r="F1611" s="1" t="s">
        <v>4523</v>
      </c>
      <c r="G1611" s="1" t="s">
        <v>89</v>
      </c>
      <c r="H1611" s="1">
        <v>45.0</v>
      </c>
      <c r="I1611" s="3">
        <v>44140.746213935185</v>
      </c>
      <c r="J1611" s="1">
        <v>1.43303219149067</v>
      </c>
      <c r="K1611" s="1" t="s">
        <v>24</v>
      </c>
      <c r="L1611" s="1" t="s">
        <v>741</v>
      </c>
      <c r="M1611" s="3">
        <v>44140.76354173611</v>
      </c>
    </row>
    <row r="1612">
      <c r="A1612" s="1">
        <v>1610.0</v>
      </c>
      <c r="B1612" s="1" t="s">
        <v>4524</v>
      </c>
      <c r="C1612" s="1" t="s">
        <v>4525</v>
      </c>
      <c r="D1612" s="1" t="s">
        <v>21</v>
      </c>
      <c r="E1612" s="1" t="s">
        <v>4526</v>
      </c>
      <c r="F1612" s="1" t="s">
        <v>4527</v>
      </c>
      <c r="G1612" s="1" t="s">
        <v>39</v>
      </c>
      <c r="H1612" s="1">
        <v>45.0</v>
      </c>
      <c r="I1612" s="3">
        <v>43704.708333333336</v>
      </c>
      <c r="J1612" s="1">
        <v>4.61272673485322</v>
      </c>
      <c r="K1612" s="1" t="s">
        <v>24</v>
      </c>
      <c r="M1612" s="3">
        <v>43704.71966184028</v>
      </c>
    </row>
    <row r="1613">
      <c r="A1613" s="1">
        <v>1611.0</v>
      </c>
      <c r="B1613" s="1" t="s">
        <v>1437</v>
      </c>
      <c r="C1613" s="1" t="s">
        <v>4528</v>
      </c>
      <c r="D1613" s="1" t="s">
        <v>116</v>
      </c>
      <c r="E1613" s="1" t="s">
        <v>4529</v>
      </c>
      <c r="F1613" s="1" t="s">
        <v>1440</v>
      </c>
      <c r="G1613" s="1" t="s">
        <v>17</v>
      </c>
      <c r="H1613" s="1">
        <v>45.0</v>
      </c>
      <c r="I1613" s="3">
        <v>44176.165972222225</v>
      </c>
      <c r="J1613" s="1">
        <v>7.8959899954541</v>
      </c>
      <c r="K1613" s="1" t="s">
        <v>24</v>
      </c>
      <c r="M1613" s="3">
        <v>44176.202322453704</v>
      </c>
    </row>
    <row r="1614">
      <c r="A1614" s="1">
        <v>1612.0</v>
      </c>
      <c r="B1614" s="1" t="s">
        <v>788</v>
      </c>
      <c r="C1614" s="1" t="s">
        <v>4530</v>
      </c>
      <c r="D1614" s="1" t="s">
        <v>4531</v>
      </c>
      <c r="E1614" s="1" t="s">
        <v>4532</v>
      </c>
      <c r="F1614" s="1" t="s">
        <v>791</v>
      </c>
      <c r="G1614" s="1" t="s">
        <v>17</v>
      </c>
      <c r="H1614" s="1">
        <v>45.0</v>
      </c>
      <c r="I1614" s="3">
        <v>44071.729166666664</v>
      </c>
      <c r="J1614" s="1">
        <v>2.3813384884095</v>
      </c>
      <c r="K1614" s="1" t="s">
        <v>24</v>
      </c>
      <c r="M1614" s="3">
        <v>44071.72829130787</v>
      </c>
    </row>
    <row r="1615">
      <c r="A1615" s="1">
        <v>1613.0</v>
      </c>
      <c r="B1615" s="1" t="s">
        <v>485</v>
      </c>
      <c r="C1615" s="1" t="s">
        <v>4533</v>
      </c>
      <c r="D1615" s="1" t="s">
        <v>4508</v>
      </c>
      <c r="E1615" s="1" t="s">
        <v>4534</v>
      </c>
      <c r="F1615" s="1" t="s">
        <v>489</v>
      </c>
      <c r="G1615" s="1" t="s">
        <v>17</v>
      </c>
      <c r="H1615" s="1">
        <v>45.0</v>
      </c>
      <c r="I1615" s="3">
        <v>43956.25</v>
      </c>
      <c r="J1615" s="1">
        <v>3.22963455054838</v>
      </c>
      <c r="K1615" s="1" t="s">
        <v>166</v>
      </c>
      <c r="M1615" s="3">
        <v>43956.286157800925</v>
      </c>
    </row>
    <row r="1616">
      <c r="A1616" s="1">
        <v>1614.0</v>
      </c>
      <c r="B1616" s="1" t="s">
        <v>1954</v>
      </c>
      <c r="C1616" s="1" t="s">
        <v>4535</v>
      </c>
      <c r="D1616" s="1" t="s">
        <v>1255</v>
      </c>
      <c r="E1616" s="1" t="s">
        <v>4536</v>
      </c>
      <c r="F1616" s="1" t="s">
        <v>1957</v>
      </c>
      <c r="G1616" s="1" t="s">
        <v>39</v>
      </c>
      <c r="H1616" s="1">
        <v>45.0</v>
      </c>
      <c r="I1616" s="3">
        <v>44194.260416666664</v>
      </c>
      <c r="J1616" s="1">
        <v>1.89340854450542</v>
      </c>
      <c r="K1616" s="1" t="s">
        <v>83</v>
      </c>
      <c r="M1616" s="3">
        <v>44194.29190099537</v>
      </c>
    </row>
    <row r="1617">
      <c r="A1617" s="1">
        <v>1615.0</v>
      </c>
      <c r="B1617" s="1" t="s">
        <v>2203</v>
      </c>
      <c r="C1617" s="1" t="s">
        <v>4537</v>
      </c>
      <c r="D1617" s="1" t="s">
        <v>182</v>
      </c>
      <c r="E1617" s="1" t="s">
        <v>3677</v>
      </c>
      <c r="F1617" s="1" t="s">
        <v>2206</v>
      </c>
      <c r="G1617" s="1" t="s">
        <v>35</v>
      </c>
      <c r="H1617" s="1">
        <v>45.0</v>
      </c>
      <c r="I1617" s="3">
        <v>44081.166666666664</v>
      </c>
      <c r="J1617" s="1">
        <v>1.29851178073823</v>
      </c>
      <c r="K1617" s="1" t="s">
        <v>46</v>
      </c>
      <c r="L1617" s="1" t="s">
        <v>2207</v>
      </c>
      <c r="M1617" s="3">
        <v>44081.23310291667</v>
      </c>
    </row>
    <row r="1618">
      <c r="A1618" s="1">
        <v>1616.0</v>
      </c>
      <c r="B1618" s="1" t="s">
        <v>2944</v>
      </c>
      <c r="C1618" s="1" t="s">
        <v>4538</v>
      </c>
      <c r="D1618" s="1" t="s">
        <v>818</v>
      </c>
      <c r="E1618" s="1" t="s">
        <v>4539</v>
      </c>
      <c r="F1618" s="1" t="s">
        <v>2947</v>
      </c>
      <c r="G1618" s="1" t="s">
        <v>39</v>
      </c>
      <c r="H1618" s="1">
        <v>45.0</v>
      </c>
      <c r="I1618" s="3">
        <v>44131.25</v>
      </c>
      <c r="J1618" s="1">
        <v>2.2296007034424</v>
      </c>
      <c r="K1618" s="1" t="s">
        <v>18</v>
      </c>
      <c r="L1618" s="1" t="s">
        <v>1047</v>
      </c>
      <c r="M1618" s="3">
        <v>44131.274213460645</v>
      </c>
    </row>
    <row r="1619">
      <c r="A1619" s="1">
        <v>1617.0</v>
      </c>
      <c r="B1619" s="1" t="s">
        <v>319</v>
      </c>
      <c r="C1619" s="1" t="s">
        <v>4540</v>
      </c>
      <c r="D1619" s="1" t="s">
        <v>21</v>
      </c>
      <c r="E1619" s="1" t="s">
        <v>610</v>
      </c>
      <c r="F1619" s="1" t="s">
        <v>323</v>
      </c>
      <c r="G1619" s="1" t="s">
        <v>17</v>
      </c>
      <c r="H1619" s="1">
        <v>45.0</v>
      </c>
      <c r="I1619" s="3">
        <v>43784.208333333336</v>
      </c>
      <c r="J1619" s="1">
        <v>3.47549803572644</v>
      </c>
      <c r="K1619" s="1" t="s">
        <v>24</v>
      </c>
      <c r="M1619" s="3">
        <v>43784.283898726855</v>
      </c>
    </row>
    <row r="1620">
      <c r="A1620" s="1">
        <v>1618.0</v>
      </c>
      <c r="B1620" s="1" t="s">
        <v>806</v>
      </c>
      <c r="C1620" s="1" t="s">
        <v>4541</v>
      </c>
      <c r="D1620" s="1" t="s">
        <v>808</v>
      </c>
      <c r="E1620" s="1" t="s">
        <v>1169</v>
      </c>
      <c r="F1620" s="1" t="s">
        <v>810</v>
      </c>
      <c r="G1620" s="1" t="s">
        <v>35</v>
      </c>
      <c r="H1620" s="1">
        <v>45.0</v>
      </c>
      <c r="I1620" s="3">
        <v>44018.708333333336</v>
      </c>
      <c r="J1620" s="1">
        <v>2.22882914351665</v>
      </c>
      <c r="K1620" s="1" t="s">
        <v>24</v>
      </c>
      <c r="M1620" s="3">
        <v>44018.74088140046</v>
      </c>
    </row>
    <row r="1621">
      <c r="A1621" s="1">
        <v>1619.0</v>
      </c>
      <c r="B1621" s="1" t="s">
        <v>684</v>
      </c>
      <c r="C1621" s="1" t="s">
        <v>4542</v>
      </c>
      <c r="D1621" s="1" t="s">
        <v>686</v>
      </c>
      <c r="E1621" s="1" t="s">
        <v>3990</v>
      </c>
      <c r="F1621" s="1" t="s">
        <v>688</v>
      </c>
      <c r="G1621" s="1" t="s">
        <v>17</v>
      </c>
      <c r="H1621" s="1">
        <v>45.0</v>
      </c>
      <c r="I1621" s="3">
        <v>44223.395833333336</v>
      </c>
      <c r="J1621" s="1">
        <v>0.519522027429791</v>
      </c>
      <c r="K1621" s="1" t="s">
        <v>689</v>
      </c>
      <c r="L1621" s="1" t="s">
        <v>690</v>
      </c>
      <c r="M1621" s="3">
        <v>44223.463032974534</v>
      </c>
    </row>
    <row r="1622">
      <c r="A1622" s="1">
        <v>1620.0</v>
      </c>
      <c r="B1622" s="1" t="s">
        <v>553</v>
      </c>
      <c r="C1622" s="1" t="s">
        <v>4543</v>
      </c>
      <c r="D1622" s="1" t="s">
        <v>555</v>
      </c>
      <c r="E1622" s="1" t="s">
        <v>4231</v>
      </c>
      <c r="F1622" s="1" t="s">
        <v>557</v>
      </c>
      <c r="G1622" s="1" t="s">
        <v>17</v>
      </c>
      <c r="H1622" s="1">
        <v>45.0</v>
      </c>
      <c r="I1622" s="3">
        <v>44154.895833333336</v>
      </c>
      <c r="J1622" s="1">
        <v>0.754437373525111</v>
      </c>
      <c r="K1622" s="1" t="s">
        <v>46</v>
      </c>
      <c r="L1622" s="1" t="s">
        <v>558</v>
      </c>
      <c r="M1622" s="3">
        <v>44154.67436813658</v>
      </c>
    </row>
    <row r="1623">
      <c r="A1623" s="1">
        <v>1621.0</v>
      </c>
      <c r="B1623" s="1" t="s">
        <v>2885</v>
      </c>
      <c r="C1623" s="1" t="s">
        <v>4544</v>
      </c>
      <c r="D1623" s="1" t="s">
        <v>4545</v>
      </c>
      <c r="E1623" s="1" t="s">
        <v>4546</v>
      </c>
      <c r="F1623" s="1" t="s">
        <v>2888</v>
      </c>
      <c r="G1623" s="1" t="s">
        <v>89</v>
      </c>
      <c r="H1623" s="1">
        <v>45.0</v>
      </c>
      <c r="I1623" s="3">
        <v>43752.73870548611</v>
      </c>
      <c r="J1623" s="1">
        <v>0.904460579420532</v>
      </c>
      <c r="K1623" s="1" t="s">
        <v>24</v>
      </c>
      <c r="M1623" s="3">
        <v>43752.74593837963</v>
      </c>
    </row>
    <row r="1624">
      <c r="A1624" s="1">
        <v>1622.0</v>
      </c>
      <c r="B1624" s="1" t="s">
        <v>1560</v>
      </c>
      <c r="C1624" s="1" t="s">
        <v>4547</v>
      </c>
      <c r="D1624" s="1" t="s">
        <v>925</v>
      </c>
      <c r="E1624" s="1" t="s">
        <v>4548</v>
      </c>
      <c r="F1624" s="1" t="s">
        <v>1564</v>
      </c>
      <c r="G1624" s="1" t="s">
        <v>89</v>
      </c>
      <c r="H1624" s="1">
        <v>45.0</v>
      </c>
      <c r="I1624" s="3">
        <v>44218.57911200231</v>
      </c>
      <c r="J1624" s="1">
        <v>2.63520724844233</v>
      </c>
      <c r="K1624" s="1" t="s">
        <v>1376</v>
      </c>
      <c r="L1624" s="1" t="s">
        <v>1565</v>
      </c>
      <c r="M1624" s="3">
        <v>44218.58710491898</v>
      </c>
    </row>
    <row r="1625">
      <c r="A1625" s="1">
        <v>1623.0</v>
      </c>
      <c r="B1625" s="1" t="s">
        <v>4549</v>
      </c>
      <c r="C1625" s="1" t="s">
        <v>4550</v>
      </c>
      <c r="D1625" s="1" t="s">
        <v>315</v>
      </c>
      <c r="E1625" s="1" t="s">
        <v>4551</v>
      </c>
      <c r="F1625" s="1" t="s">
        <v>4552</v>
      </c>
      <c r="G1625" s="1" t="s">
        <v>17</v>
      </c>
      <c r="H1625" s="1">
        <v>45.0</v>
      </c>
      <c r="I1625" s="3">
        <v>44036.270833333336</v>
      </c>
      <c r="J1625" s="1">
        <v>5.10476640430557</v>
      </c>
      <c r="K1625" s="1" t="s">
        <v>24</v>
      </c>
      <c r="L1625" s="1" t="s">
        <v>2724</v>
      </c>
      <c r="M1625" s="3">
        <v>44036.30529832176</v>
      </c>
    </row>
    <row r="1626">
      <c r="A1626" s="1">
        <v>1624.0</v>
      </c>
      <c r="B1626" s="1" t="s">
        <v>2246</v>
      </c>
      <c r="C1626" s="1" t="s">
        <v>4553</v>
      </c>
      <c r="D1626" s="1" t="s">
        <v>2248</v>
      </c>
      <c r="E1626" s="1" t="s">
        <v>4554</v>
      </c>
      <c r="F1626" s="1" t="s">
        <v>2250</v>
      </c>
      <c r="G1626" s="1" t="s">
        <v>39</v>
      </c>
      <c r="H1626" s="1">
        <v>45.0</v>
      </c>
      <c r="I1626" s="3">
        <v>44115.229166666664</v>
      </c>
      <c r="J1626" s="1">
        <v>3.26458123146728</v>
      </c>
      <c r="K1626" s="1" t="s">
        <v>24</v>
      </c>
      <c r="L1626" s="1" t="s">
        <v>365</v>
      </c>
      <c r="M1626" s="3">
        <v>44115.26202204861</v>
      </c>
    </row>
    <row r="1627">
      <c r="A1627" s="1">
        <v>1625.0</v>
      </c>
      <c r="B1627" s="1" t="s">
        <v>1315</v>
      </c>
      <c r="C1627" s="1" t="s">
        <v>4555</v>
      </c>
      <c r="D1627" s="1" t="s">
        <v>411</v>
      </c>
      <c r="E1627" s="1" t="s">
        <v>2697</v>
      </c>
      <c r="F1627" s="1" t="s">
        <v>1319</v>
      </c>
      <c r="G1627" s="1" t="s">
        <v>17</v>
      </c>
      <c r="H1627" s="1">
        <v>45.0</v>
      </c>
      <c r="I1627" s="3">
        <v>44120.520833333336</v>
      </c>
      <c r="J1627" s="1">
        <v>0.479909303814127</v>
      </c>
      <c r="K1627" s="1" t="s">
        <v>18</v>
      </c>
      <c r="M1627" s="3">
        <v>44120.5455199537</v>
      </c>
    </row>
    <row r="1628">
      <c r="A1628" s="1">
        <v>1626.0</v>
      </c>
      <c r="B1628" s="1" t="s">
        <v>582</v>
      </c>
      <c r="C1628" s="1" t="s">
        <v>4556</v>
      </c>
      <c r="D1628" s="1" t="s">
        <v>4557</v>
      </c>
      <c r="E1628" s="1" t="s">
        <v>4558</v>
      </c>
      <c r="F1628" s="1" t="s">
        <v>586</v>
      </c>
      <c r="G1628" s="1" t="s">
        <v>89</v>
      </c>
      <c r="H1628" s="1">
        <v>45.0</v>
      </c>
      <c r="I1628" s="3">
        <v>43805.661462523145</v>
      </c>
      <c r="J1628" s="1">
        <v>1.82458278283273</v>
      </c>
      <c r="K1628" s="1" t="s">
        <v>24</v>
      </c>
      <c r="M1628" s="3">
        <v>43805.657233541664</v>
      </c>
    </row>
    <row r="1629">
      <c r="A1629" s="1">
        <v>1627.0</v>
      </c>
      <c r="B1629" s="1" t="s">
        <v>4046</v>
      </c>
      <c r="C1629" s="1" t="s">
        <v>4559</v>
      </c>
      <c r="D1629" s="1" t="s">
        <v>2643</v>
      </c>
      <c r="E1629" s="1" t="s">
        <v>4560</v>
      </c>
      <c r="F1629" s="1" t="s">
        <v>4049</v>
      </c>
      <c r="G1629" s="1" t="s">
        <v>89</v>
      </c>
      <c r="H1629" s="1">
        <v>45.0</v>
      </c>
      <c r="I1629" s="3">
        <v>44115.72790525463</v>
      </c>
      <c r="J1629" s="1">
        <v>3.73194504408301</v>
      </c>
      <c r="K1629" s="1" t="s">
        <v>24</v>
      </c>
      <c r="L1629" s="1" t="s">
        <v>4561</v>
      </c>
      <c r="M1629" s="3">
        <v>44115.75846232639</v>
      </c>
    </row>
    <row r="1630">
      <c r="A1630" s="1">
        <v>1628.0</v>
      </c>
      <c r="B1630" s="1" t="s">
        <v>455</v>
      </c>
      <c r="C1630" s="1" t="s">
        <v>4562</v>
      </c>
      <c r="D1630" s="1" t="s">
        <v>116</v>
      </c>
      <c r="E1630" s="1" t="s">
        <v>546</v>
      </c>
      <c r="F1630" s="1" t="s">
        <v>458</v>
      </c>
      <c r="G1630" s="1" t="s">
        <v>17</v>
      </c>
      <c r="H1630" s="1">
        <v>45.0</v>
      </c>
      <c r="I1630" s="3">
        <v>44034.3125</v>
      </c>
      <c r="J1630" s="1">
        <v>1.17578567544784</v>
      </c>
      <c r="K1630" s="1" t="s">
        <v>24</v>
      </c>
      <c r="L1630" s="1" t="s">
        <v>406</v>
      </c>
      <c r="M1630" s="3">
        <v>44034.365245520836</v>
      </c>
    </row>
    <row r="1631">
      <c r="A1631" s="1">
        <v>1629.0</v>
      </c>
      <c r="B1631" s="1" t="s">
        <v>4563</v>
      </c>
      <c r="C1631" s="1" t="s">
        <v>4564</v>
      </c>
      <c r="D1631" s="1" t="s">
        <v>4565</v>
      </c>
      <c r="E1631" s="1" t="s">
        <v>4566</v>
      </c>
      <c r="F1631" s="1" t="s">
        <v>4567</v>
      </c>
      <c r="G1631" s="1" t="s">
        <v>17</v>
      </c>
      <c r="H1631" s="1">
        <v>45.0</v>
      </c>
      <c r="I1631" s="3">
        <v>44175.333333333336</v>
      </c>
      <c r="J1631" s="1">
        <v>2.4283756943758</v>
      </c>
      <c r="K1631" s="1" t="s">
        <v>1194</v>
      </c>
      <c r="L1631" s="1" t="s">
        <v>4568</v>
      </c>
      <c r="M1631" s="3">
        <v>44175.37428484954</v>
      </c>
    </row>
    <row r="1632">
      <c r="A1632" s="1">
        <v>1630.0</v>
      </c>
      <c r="B1632" s="1" t="s">
        <v>3701</v>
      </c>
      <c r="C1632" s="1" t="s">
        <v>4569</v>
      </c>
      <c r="D1632" s="1" t="s">
        <v>1827</v>
      </c>
      <c r="E1632" s="1" t="s">
        <v>4570</v>
      </c>
      <c r="F1632" s="1" t="s">
        <v>3705</v>
      </c>
      <c r="G1632" s="1" t="s">
        <v>17</v>
      </c>
      <c r="H1632" s="1">
        <v>45.0</v>
      </c>
      <c r="I1632" s="3">
        <v>44159.541666666664</v>
      </c>
      <c r="J1632" s="1">
        <v>0.891460698772961</v>
      </c>
      <c r="K1632" s="1" t="s">
        <v>166</v>
      </c>
      <c r="L1632" s="1" t="s">
        <v>318</v>
      </c>
      <c r="M1632" s="3">
        <v>44159.58865738426</v>
      </c>
    </row>
    <row r="1633">
      <c r="A1633" s="1">
        <v>1631.0</v>
      </c>
      <c r="B1633" s="1" t="s">
        <v>303</v>
      </c>
      <c r="C1633" s="1" t="s">
        <v>4571</v>
      </c>
      <c r="D1633" s="1" t="s">
        <v>305</v>
      </c>
      <c r="E1633" s="1" t="s">
        <v>4572</v>
      </c>
      <c r="F1633" s="1" t="s">
        <v>307</v>
      </c>
      <c r="G1633" s="1" t="s">
        <v>17</v>
      </c>
      <c r="H1633" s="1">
        <v>45.0</v>
      </c>
      <c r="I1633" s="3">
        <v>44250.229166666664</v>
      </c>
      <c r="J1633" s="1">
        <v>1.70217149276997</v>
      </c>
      <c r="K1633" s="1" t="s">
        <v>24</v>
      </c>
      <c r="M1633" s="3">
        <v>44250.26104909722</v>
      </c>
    </row>
    <row r="1634">
      <c r="A1634" s="1">
        <v>1632.0</v>
      </c>
      <c r="B1634" s="1" t="s">
        <v>239</v>
      </c>
      <c r="C1634" s="1" t="s">
        <v>4573</v>
      </c>
      <c r="D1634" s="1" t="s">
        <v>1243</v>
      </c>
      <c r="E1634" s="1" t="s">
        <v>4574</v>
      </c>
      <c r="F1634" s="1" t="s">
        <v>243</v>
      </c>
      <c r="G1634" s="1" t="s">
        <v>17</v>
      </c>
      <c r="H1634" s="1">
        <v>45.0</v>
      </c>
      <c r="I1634" s="3">
        <v>43999.25</v>
      </c>
      <c r="J1634" s="1">
        <v>1.56032481091139</v>
      </c>
      <c r="K1634" s="1" t="s">
        <v>46</v>
      </c>
      <c r="M1634" s="3">
        <v>43999.278878032404</v>
      </c>
    </row>
    <row r="1635">
      <c r="A1635" s="1">
        <v>1633.0</v>
      </c>
      <c r="B1635" s="1" t="s">
        <v>119</v>
      </c>
      <c r="C1635" s="1" t="s">
        <v>4575</v>
      </c>
      <c r="D1635" s="1" t="s">
        <v>37</v>
      </c>
      <c r="E1635" s="1" t="s">
        <v>4576</v>
      </c>
      <c r="F1635" s="1" t="s">
        <v>123</v>
      </c>
      <c r="G1635" s="1" t="s">
        <v>39</v>
      </c>
      <c r="H1635" s="1">
        <v>45.0</v>
      </c>
      <c r="I1635" s="3">
        <v>44132.583333333336</v>
      </c>
      <c r="J1635" s="1">
        <v>1.52804734778321</v>
      </c>
      <c r="K1635" s="1" t="s">
        <v>18</v>
      </c>
      <c r="M1635" s="3">
        <v>44132.642261458335</v>
      </c>
    </row>
    <row r="1636">
      <c r="A1636" s="1">
        <v>1634.0</v>
      </c>
      <c r="B1636" s="1" t="s">
        <v>485</v>
      </c>
      <c r="C1636" s="1" t="s">
        <v>4577</v>
      </c>
      <c r="D1636" s="1" t="s">
        <v>1014</v>
      </c>
      <c r="E1636" s="1" t="s">
        <v>1526</v>
      </c>
      <c r="F1636" s="1" t="s">
        <v>489</v>
      </c>
      <c r="G1636" s="1" t="s">
        <v>17</v>
      </c>
      <c r="H1636" s="1">
        <v>45.0</v>
      </c>
      <c r="I1636" s="3">
        <v>43769.666666666664</v>
      </c>
      <c r="J1636" s="1">
        <v>4.34689780037388</v>
      </c>
      <c r="K1636" s="1" t="s">
        <v>166</v>
      </c>
      <c r="M1636" s="3">
        <v>43769.682829212965</v>
      </c>
    </row>
    <row r="1637">
      <c r="A1637" s="1">
        <v>1635.0</v>
      </c>
      <c r="B1637" s="1" t="s">
        <v>19</v>
      </c>
      <c r="C1637" s="1" t="s">
        <v>4578</v>
      </c>
      <c r="D1637" s="1" t="s">
        <v>21</v>
      </c>
      <c r="E1637" s="1" t="s">
        <v>2160</v>
      </c>
      <c r="F1637" s="1" t="s">
        <v>23</v>
      </c>
      <c r="G1637" s="1" t="s">
        <v>17</v>
      </c>
      <c r="H1637" s="1">
        <v>45.0</v>
      </c>
      <c r="I1637" s="3">
        <v>43846.3125</v>
      </c>
      <c r="J1637" s="1">
        <v>1.24667072423784</v>
      </c>
      <c r="K1637" s="1" t="s">
        <v>24</v>
      </c>
      <c r="M1637" s="3">
        <v>43846.35359358796</v>
      </c>
    </row>
    <row r="1638">
      <c r="A1638" s="1">
        <v>1636.0</v>
      </c>
      <c r="B1638" s="1" t="s">
        <v>308</v>
      </c>
      <c r="C1638" s="1" t="s">
        <v>4579</v>
      </c>
      <c r="D1638" s="1" t="s">
        <v>310</v>
      </c>
      <c r="E1638" s="1" t="s">
        <v>4580</v>
      </c>
      <c r="F1638" s="1" t="s">
        <v>312</v>
      </c>
      <c r="G1638" s="1" t="s">
        <v>17</v>
      </c>
      <c r="H1638" s="1">
        <v>45.0</v>
      </c>
      <c r="I1638" s="3">
        <v>44245.229166666664</v>
      </c>
      <c r="J1638" s="1">
        <v>0.869946476302645</v>
      </c>
      <c r="K1638" s="1" t="s">
        <v>24</v>
      </c>
      <c r="L1638" s="1" t="s">
        <v>96</v>
      </c>
      <c r="M1638" s="3">
        <v>44245.26253629629</v>
      </c>
    </row>
    <row r="1639">
      <c r="A1639" s="1">
        <v>1637.0</v>
      </c>
      <c r="B1639" s="1" t="s">
        <v>4581</v>
      </c>
      <c r="C1639" s="1" t="s">
        <v>4582</v>
      </c>
      <c r="D1639" s="1" t="s">
        <v>326</v>
      </c>
      <c r="E1639" s="1" t="s">
        <v>4583</v>
      </c>
      <c r="F1639" s="1" t="s">
        <v>4584</v>
      </c>
      <c r="G1639" s="1" t="s">
        <v>17</v>
      </c>
      <c r="H1639" s="1">
        <v>45.0</v>
      </c>
      <c r="I1639" s="3">
        <v>43891.166666666664</v>
      </c>
      <c r="J1639" s="1">
        <v>2.40867599104487</v>
      </c>
      <c r="K1639" s="1" t="s">
        <v>24</v>
      </c>
      <c r="M1639" s="3">
        <v>43891.25070039352</v>
      </c>
    </row>
    <row r="1640">
      <c r="A1640" s="1">
        <v>1638.0</v>
      </c>
      <c r="B1640" s="1" t="s">
        <v>114</v>
      </c>
      <c r="C1640" s="1" t="s">
        <v>4585</v>
      </c>
      <c r="D1640" s="1" t="s">
        <v>116</v>
      </c>
      <c r="E1640" s="1" t="s">
        <v>4586</v>
      </c>
      <c r="F1640" s="1" t="s">
        <v>118</v>
      </c>
      <c r="G1640" s="1" t="s">
        <v>17</v>
      </c>
      <c r="H1640" s="1">
        <v>45.0</v>
      </c>
      <c r="I1640" s="3">
        <v>43906.520833333336</v>
      </c>
      <c r="J1640" s="1">
        <v>7.86172987753263</v>
      </c>
      <c r="K1640" s="1" t="s">
        <v>24</v>
      </c>
      <c r="L1640" s="1" t="s">
        <v>1006</v>
      </c>
      <c r="M1640" s="3">
        <v>43906.55048820602</v>
      </c>
    </row>
    <row r="1641">
      <c r="A1641" s="1">
        <v>1639.0</v>
      </c>
      <c r="B1641" s="1" t="s">
        <v>4587</v>
      </c>
      <c r="C1641" s="1" t="s">
        <v>4588</v>
      </c>
      <c r="D1641" s="1" t="s">
        <v>2913</v>
      </c>
      <c r="E1641" s="1" t="s">
        <v>4589</v>
      </c>
      <c r="F1641" s="1" t="s">
        <v>4590</v>
      </c>
      <c r="G1641" s="1" t="s">
        <v>17</v>
      </c>
      <c r="H1641" s="1">
        <v>45.0</v>
      </c>
      <c r="I1641" s="3">
        <v>44015.291666666664</v>
      </c>
      <c r="J1641" s="1">
        <v>0.755909521640312</v>
      </c>
      <c r="K1641" s="1" t="s">
        <v>1194</v>
      </c>
      <c r="L1641" s="1" t="s">
        <v>4591</v>
      </c>
      <c r="M1641" s="3">
        <v>44015.357291238426</v>
      </c>
    </row>
    <row r="1642">
      <c r="A1642" s="1">
        <v>1640.0</v>
      </c>
      <c r="B1642" s="1" t="s">
        <v>324</v>
      </c>
      <c r="C1642" s="1" t="s">
        <v>4592</v>
      </c>
      <c r="D1642" s="1" t="s">
        <v>326</v>
      </c>
      <c r="E1642" s="1" t="s">
        <v>4593</v>
      </c>
      <c r="F1642" s="1" t="s">
        <v>328</v>
      </c>
      <c r="G1642" s="1" t="s">
        <v>17</v>
      </c>
      <c r="H1642" s="1">
        <v>45.0</v>
      </c>
      <c r="I1642" s="3">
        <v>44122.291666666664</v>
      </c>
      <c r="J1642" s="1">
        <v>0.490920901263548</v>
      </c>
      <c r="K1642" s="1" t="s">
        <v>24</v>
      </c>
      <c r="M1642" s="3">
        <v>44122.415509618055</v>
      </c>
    </row>
    <row r="1643">
      <c r="A1643" s="1">
        <v>1641.0</v>
      </c>
      <c r="B1643" s="1" t="s">
        <v>4594</v>
      </c>
      <c r="C1643" s="1" t="s">
        <v>4595</v>
      </c>
      <c r="D1643" s="1" t="s">
        <v>21</v>
      </c>
      <c r="E1643" s="1" t="s">
        <v>4596</v>
      </c>
      <c r="F1643" s="1" t="s">
        <v>4597</v>
      </c>
      <c r="G1643" s="1" t="s">
        <v>35</v>
      </c>
      <c r="H1643" s="1">
        <v>45.0</v>
      </c>
      <c r="I1643" s="3">
        <v>43886.208333333336</v>
      </c>
      <c r="J1643" s="1">
        <v>1.73123707717281</v>
      </c>
      <c r="K1643" s="1" t="s">
        <v>24</v>
      </c>
      <c r="M1643" s="3">
        <v>43886.25338638889</v>
      </c>
    </row>
    <row r="1644">
      <c r="A1644" s="1">
        <v>1642.0</v>
      </c>
      <c r="B1644" s="1" t="s">
        <v>4367</v>
      </c>
      <c r="C1644" s="1" t="s">
        <v>4598</v>
      </c>
      <c r="D1644" s="1" t="s">
        <v>869</v>
      </c>
      <c r="E1644" s="1" t="s">
        <v>4369</v>
      </c>
      <c r="F1644" s="1" t="s">
        <v>4370</v>
      </c>
      <c r="G1644" s="1" t="s">
        <v>35</v>
      </c>
      <c r="H1644" s="1">
        <v>45.0</v>
      </c>
      <c r="I1644" s="3">
        <v>44228.333333333336</v>
      </c>
      <c r="J1644" s="1">
        <v>3.04285626014923</v>
      </c>
      <c r="K1644" s="1" t="s">
        <v>24</v>
      </c>
      <c r="L1644" s="1" t="s">
        <v>2724</v>
      </c>
      <c r="M1644" s="3">
        <v>44228.36643542824</v>
      </c>
    </row>
    <row r="1645">
      <c r="A1645" s="1">
        <v>1643.0</v>
      </c>
      <c r="B1645" s="1" t="s">
        <v>1023</v>
      </c>
      <c r="C1645" s="1" t="s">
        <v>4599</v>
      </c>
      <c r="D1645" s="1" t="s">
        <v>2116</v>
      </c>
      <c r="E1645" s="1" t="s">
        <v>4600</v>
      </c>
      <c r="F1645" s="1" t="s">
        <v>1027</v>
      </c>
      <c r="G1645" s="1" t="s">
        <v>17</v>
      </c>
      <c r="H1645" s="1">
        <v>45.0</v>
      </c>
      <c r="I1645" s="3">
        <v>43719.125</v>
      </c>
      <c r="J1645" s="1">
        <v>2.34178987993236</v>
      </c>
      <c r="K1645" s="1" t="s">
        <v>24</v>
      </c>
      <c r="M1645" s="3">
        <v>43719.25210277778</v>
      </c>
    </row>
    <row r="1646">
      <c r="A1646" s="1">
        <v>1644.0</v>
      </c>
      <c r="B1646" s="1" t="s">
        <v>4601</v>
      </c>
      <c r="C1646" s="1" t="s">
        <v>4602</v>
      </c>
      <c r="D1646" s="1" t="s">
        <v>4603</v>
      </c>
      <c r="E1646" s="1" t="s">
        <v>4604</v>
      </c>
      <c r="F1646" s="1" t="s">
        <v>4605</v>
      </c>
      <c r="G1646" s="1" t="s">
        <v>89</v>
      </c>
      <c r="H1646" s="1">
        <v>45.0</v>
      </c>
      <c r="I1646" s="3">
        <v>44018.354166666664</v>
      </c>
      <c r="J1646" s="1">
        <v>18.5390976702345</v>
      </c>
      <c r="K1646" s="1" t="s">
        <v>166</v>
      </c>
      <c r="L1646" s="1" t="s">
        <v>4606</v>
      </c>
      <c r="M1646" s="3">
        <v>44018.365213391204</v>
      </c>
    </row>
    <row r="1647">
      <c r="A1647" s="1">
        <v>1645.0</v>
      </c>
      <c r="B1647" s="1" t="s">
        <v>319</v>
      </c>
      <c r="C1647" s="1" t="s">
        <v>4607</v>
      </c>
      <c r="D1647" s="1" t="s">
        <v>321</v>
      </c>
      <c r="E1647" s="1" t="s">
        <v>4608</v>
      </c>
      <c r="F1647" s="1" t="s">
        <v>323</v>
      </c>
      <c r="G1647" s="1" t="s">
        <v>39</v>
      </c>
      <c r="H1647" s="1">
        <v>45.0</v>
      </c>
      <c r="I1647" s="3">
        <v>43909.25</v>
      </c>
      <c r="J1647" s="1">
        <v>1.73215956256175</v>
      </c>
      <c r="K1647" s="1" t="s">
        <v>24</v>
      </c>
      <c r="M1647" s="3">
        <v>43909.29236204861</v>
      </c>
    </row>
    <row r="1648">
      <c r="A1648" s="1">
        <v>1646.0</v>
      </c>
      <c r="B1648" s="1" t="s">
        <v>273</v>
      </c>
      <c r="C1648" s="1" t="s">
        <v>4609</v>
      </c>
      <c r="D1648" s="1" t="s">
        <v>326</v>
      </c>
      <c r="E1648" s="1" t="s">
        <v>4610</v>
      </c>
      <c r="F1648" s="1" t="s">
        <v>277</v>
      </c>
      <c r="G1648" s="1" t="s">
        <v>39</v>
      </c>
      <c r="H1648" s="1">
        <v>45.0</v>
      </c>
      <c r="I1648" s="3">
        <v>43972.459027777775</v>
      </c>
      <c r="J1648" s="1">
        <v>1.23089483571015</v>
      </c>
      <c r="K1648" s="1" t="s">
        <v>24</v>
      </c>
      <c r="M1648" s="3">
        <v>43972.480565763886</v>
      </c>
    </row>
    <row r="1649">
      <c r="A1649" s="1">
        <v>1647.0</v>
      </c>
      <c r="B1649" s="1" t="s">
        <v>184</v>
      </c>
      <c r="C1649" s="1" t="s">
        <v>4611</v>
      </c>
      <c r="D1649" s="1" t="s">
        <v>148</v>
      </c>
      <c r="E1649" s="1" t="s">
        <v>1060</v>
      </c>
      <c r="F1649" s="1" t="s">
        <v>187</v>
      </c>
      <c r="G1649" s="1" t="s">
        <v>17</v>
      </c>
      <c r="H1649" s="1">
        <v>45.0</v>
      </c>
      <c r="I1649" s="3">
        <v>43710.416666666664</v>
      </c>
      <c r="J1649" s="1">
        <v>2.56673743337209</v>
      </c>
      <c r="K1649" s="1" t="s">
        <v>24</v>
      </c>
      <c r="M1649" s="3">
        <v>43710.45152216435</v>
      </c>
    </row>
    <row r="1650">
      <c r="A1650" s="1">
        <v>1648.0</v>
      </c>
      <c r="B1650" s="1" t="s">
        <v>303</v>
      </c>
      <c r="C1650" s="1" t="s">
        <v>4612</v>
      </c>
      <c r="D1650" s="1" t="s">
        <v>305</v>
      </c>
      <c r="E1650" s="1" t="s">
        <v>1671</v>
      </c>
      <c r="F1650" s="1" t="s">
        <v>307</v>
      </c>
      <c r="G1650" s="1" t="s">
        <v>17</v>
      </c>
      <c r="H1650" s="1">
        <v>45.0</v>
      </c>
      <c r="I1650" s="3">
        <v>43923.416666666664</v>
      </c>
      <c r="J1650" s="1">
        <v>1.60449320037199</v>
      </c>
      <c r="K1650" s="1" t="s">
        <v>24</v>
      </c>
      <c r="M1650" s="3">
        <v>43923.448287534724</v>
      </c>
    </row>
    <row r="1651">
      <c r="A1651" s="1">
        <v>1649.0</v>
      </c>
      <c r="B1651" s="1" t="s">
        <v>1101</v>
      </c>
      <c r="C1651" s="1" t="s">
        <v>4613</v>
      </c>
      <c r="D1651" s="1" t="s">
        <v>1268</v>
      </c>
      <c r="E1651" s="1" t="s">
        <v>4614</v>
      </c>
      <c r="F1651" s="1" t="s">
        <v>1105</v>
      </c>
      <c r="G1651" s="1" t="s">
        <v>39</v>
      </c>
      <c r="H1651" s="1">
        <v>45.0</v>
      </c>
      <c r="I1651" s="3">
        <v>44187.6875</v>
      </c>
      <c r="J1651" s="1">
        <v>3.17724692495246</v>
      </c>
      <c r="K1651" s="1" t="s">
        <v>83</v>
      </c>
      <c r="M1651" s="3">
        <v>44187.71909067129</v>
      </c>
    </row>
    <row r="1652">
      <c r="A1652" s="1">
        <v>1650.0</v>
      </c>
      <c r="B1652" s="1" t="s">
        <v>213</v>
      </c>
      <c r="C1652" s="1" t="s">
        <v>4615</v>
      </c>
      <c r="D1652" s="1" t="s">
        <v>215</v>
      </c>
      <c r="E1652" s="1" t="s">
        <v>216</v>
      </c>
      <c r="F1652" s="1" t="s">
        <v>217</v>
      </c>
      <c r="G1652" s="1" t="s">
        <v>17</v>
      </c>
      <c r="H1652" s="1">
        <v>45.0</v>
      </c>
      <c r="I1652" s="3">
        <v>43886.21875</v>
      </c>
      <c r="J1652" s="1">
        <v>0.865016203995875</v>
      </c>
      <c r="K1652" s="1" t="s">
        <v>218</v>
      </c>
      <c r="M1652" s="3">
        <v>43886.25278628472</v>
      </c>
    </row>
    <row r="1653">
      <c r="A1653" s="1">
        <v>1651.0</v>
      </c>
      <c r="B1653" s="1" t="s">
        <v>345</v>
      </c>
      <c r="C1653" s="1" t="s">
        <v>4616</v>
      </c>
      <c r="D1653" s="1" t="s">
        <v>2265</v>
      </c>
      <c r="E1653" s="1" t="s">
        <v>348</v>
      </c>
      <c r="F1653" s="1" t="s">
        <v>349</v>
      </c>
      <c r="G1653" s="1" t="s">
        <v>17</v>
      </c>
      <c r="H1653" s="1">
        <v>45.0</v>
      </c>
      <c r="I1653" s="3">
        <v>43749.166666666664</v>
      </c>
      <c r="J1653" s="1">
        <v>0.906675257909492</v>
      </c>
      <c r="K1653" s="1" t="s">
        <v>24</v>
      </c>
      <c r="M1653" s="3">
        <v>43749.69248096065</v>
      </c>
    </row>
    <row r="1654">
      <c r="A1654" s="1">
        <v>1652.0</v>
      </c>
      <c r="B1654" s="1" t="s">
        <v>788</v>
      </c>
      <c r="C1654" s="1" t="s">
        <v>4617</v>
      </c>
      <c r="D1654" s="1" t="s">
        <v>764</v>
      </c>
      <c r="E1654" s="1" t="s">
        <v>4618</v>
      </c>
      <c r="F1654" s="1" t="s">
        <v>791</v>
      </c>
      <c r="G1654" s="1" t="s">
        <v>17</v>
      </c>
      <c r="H1654" s="1">
        <v>45.0</v>
      </c>
      <c r="I1654" s="3">
        <v>43911.145833333336</v>
      </c>
      <c r="J1654" s="1">
        <v>1.96284995061647</v>
      </c>
      <c r="K1654" s="1" t="s">
        <v>24</v>
      </c>
      <c r="M1654" s="3">
        <v>43911.197786226854</v>
      </c>
    </row>
    <row r="1655">
      <c r="A1655" s="1">
        <v>1653.0</v>
      </c>
      <c r="B1655" s="1" t="s">
        <v>1090</v>
      </c>
      <c r="C1655" s="1" t="s">
        <v>4619</v>
      </c>
      <c r="D1655" s="1" t="s">
        <v>1092</v>
      </c>
      <c r="E1655" s="1" t="s">
        <v>1093</v>
      </c>
      <c r="F1655" s="1" t="s">
        <v>1094</v>
      </c>
      <c r="G1655" s="1" t="s">
        <v>17</v>
      </c>
      <c r="H1655" s="1">
        <v>45.0</v>
      </c>
      <c r="I1655" s="3">
        <v>44090.708333333336</v>
      </c>
      <c r="J1655" s="1">
        <v>1.53366309212405</v>
      </c>
      <c r="K1655" s="1" t="s">
        <v>166</v>
      </c>
      <c r="M1655" s="3">
        <v>44090.747543530095</v>
      </c>
    </row>
    <row r="1656">
      <c r="A1656" s="1">
        <v>1654.0</v>
      </c>
      <c r="B1656" s="1" t="s">
        <v>4620</v>
      </c>
      <c r="C1656" s="1" t="s">
        <v>4621</v>
      </c>
      <c r="D1656" s="1" t="s">
        <v>592</v>
      </c>
      <c r="E1656" s="1" t="s">
        <v>4622</v>
      </c>
      <c r="F1656" s="1" t="s">
        <v>4623</v>
      </c>
      <c r="G1656" s="1" t="s">
        <v>39</v>
      </c>
      <c r="H1656" s="1">
        <v>45.0</v>
      </c>
      <c r="I1656" s="3">
        <v>44196.375</v>
      </c>
      <c r="J1656" s="1">
        <v>3.53919534365858</v>
      </c>
      <c r="K1656" s="1" t="s">
        <v>511</v>
      </c>
      <c r="M1656" s="3">
        <v>44196.40186650463</v>
      </c>
    </row>
    <row r="1657">
      <c r="A1657" s="1">
        <v>1655.0</v>
      </c>
      <c r="B1657" s="1" t="s">
        <v>224</v>
      </c>
      <c r="C1657" s="1" t="s">
        <v>4624</v>
      </c>
      <c r="D1657" s="1" t="s">
        <v>1653</v>
      </c>
      <c r="E1657" s="1" t="s">
        <v>4625</v>
      </c>
      <c r="F1657" s="1" t="s">
        <v>228</v>
      </c>
      <c r="G1657" s="1" t="s">
        <v>39</v>
      </c>
      <c r="H1657" s="1">
        <v>45.0</v>
      </c>
      <c r="I1657" s="3">
        <v>43837.666666666664</v>
      </c>
      <c r="J1657" s="1">
        <v>10.7554406693937</v>
      </c>
      <c r="K1657" s="1" t="s">
        <v>24</v>
      </c>
      <c r="M1657" s="3">
        <v>43837.751253449074</v>
      </c>
    </row>
    <row r="1658">
      <c r="A1658" s="1">
        <v>1656.0</v>
      </c>
      <c r="B1658" s="1" t="s">
        <v>991</v>
      </c>
      <c r="C1658" s="1" t="s">
        <v>4626</v>
      </c>
      <c r="D1658" s="1" t="s">
        <v>2387</v>
      </c>
      <c r="E1658" s="1" t="s">
        <v>2014</v>
      </c>
      <c r="F1658" s="1" t="s">
        <v>995</v>
      </c>
      <c r="G1658" s="1" t="s">
        <v>17</v>
      </c>
      <c r="H1658" s="1">
        <v>45.0</v>
      </c>
      <c r="I1658" s="3">
        <v>44060.770833333336</v>
      </c>
      <c r="J1658" s="1">
        <v>0.975957525840009</v>
      </c>
      <c r="K1658" s="1" t="s">
        <v>18</v>
      </c>
      <c r="M1658" s="3">
        <v>44060.80754702546</v>
      </c>
    </row>
    <row r="1659">
      <c r="A1659" s="1">
        <v>1657.0</v>
      </c>
      <c r="B1659" s="1" t="s">
        <v>3163</v>
      </c>
      <c r="C1659" s="1" t="s">
        <v>4627</v>
      </c>
      <c r="D1659" s="1" t="s">
        <v>1325</v>
      </c>
      <c r="E1659" s="1" t="s">
        <v>4628</v>
      </c>
      <c r="F1659" s="1" t="s">
        <v>3166</v>
      </c>
      <c r="G1659" s="1" t="s">
        <v>17</v>
      </c>
      <c r="H1659" s="1">
        <v>45.0</v>
      </c>
      <c r="I1659" s="3">
        <v>44128.5625</v>
      </c>
      <c r="J1659" s="1">
        <v>1.66145822333186</v>
      </c>
      <c r="K1659" s="1" t="s">
        <v>46</v>
      </c>
      <c r="M1659" s="3">
        <v>44128.606953344904</v>
      </c>
    </row>
    <row r="1660">
      <c r="A1660" s="1">
        <v>1658.0</v>
      </c>
      <c r="B1660" s="1" t="s">
        <v>582</v>
      </c>
      <c r="C1660" s="1" t="s">
        <v>4629</v>
      </c>
      <c r="D1660" s="1" t="s">
        <v>720</v>
      </c>
      <c r="E1660" s="1" t="s">
        <v>4630</v>
      </c>
      <c r="F1660" s="1" t="s">
        <v>586</v>
      </c>
      <c r="G1660" s="1" t="s">
        <v>89</v>
      </c>
      <c r="H1660" s="1">
        <v>45.0</v>
      </c>
      <c r="I1660" s="3">
        <v>43715.43067459491</v>
      </c>
      <c r="J1660" s="1">
        <v>0.960841678530641</v>
      </c>
      <c r="K1660" s="1" t="s">
        <v>24</v>
      </c>
      <c r="M1660" s="3">
        <v>43715.46435407407</v>
      </c>
    </row>
    <row r="1661">
      <c r="A1661" s="1">
        <v>1659.0</v>
      </c>
      <c r="B1661" s="1" t="s">
        <v>229</v>
      </c>
      <c r="C1661" s="1" t="s">
        <v>4631</v>
      </c>
      <c r="D1661" s="1" t="s">
        <v>1653</v>
      </c>
      <c r="E1661" s="1" t="s">
        <v>339</v>
      </c>
      <c r="F1661" s="1" t="s">
        <v>232</v>
      </c>
      <c r="G1661" s="1" t="s">
        <v>17</v>
      </c>
      <c r="H1661" s="1">
        <v>45.0</v>
      </c>
      <c r="I1661" s="3">
        <v>44036.166666666664</v>
      </c>
      <c r="J1661" s="1">
        <v>0.0</v>
      </c>
      <c r="K1661" s="1" t="s">
        <v>24</v>
      </c>
      <c r="M1661" s="3">
        <v>44036.49658258102</v>
      </c>
    </row>
    <row r="1662">
      <c r="A1662" s="1">
        <v>1660.0</v>
      </c>
      <c r="B1662" s="1" t="s">
        <v>811</v>
      </c>
      <c r="C1662" s="1" t="s">
        <v>4632</v>
      </c>
      <c r="D1662" s="1" t="s">
        <v>3270</v>
      </c>
      <c r="E1662" s="1" t="s">
        <v>4633</v>
      </c>
      <c r="F1662" s="1" t="s">
        <v>815</v>
      </c>
      <c r="G1662" s="1" t="s">
        <v>39</v>
      </c>
      <c r="H1662" s="1">
        <v>45.0</v>
      </c>
      <c r="I1662" s="3">
        <v>43836.208333333336</v>
      </c>
      <c r="J1662" s="1">
        <v>0.13437678796781</v>
      </c>
      <c r="K1662" s="1" t="s">
        <v>62</v>
      </c>
      <c r="M1662" s="3">
        <v>43836.26146168981</v>
      </c>
    </row>
    <row r="1663">
      <c r="A1663" s="1">
        <v>1661.0</v>
      </c>
      <c r="B1663" s="1" t="s">
        <v>4524</v>
      </c>
      <c r="C1663" s="1" t="s">
        <v>4634</v>
      </c>
      <c r="D1663" s="1" t="s">
        <v>4635</v>
      </c>
      <c r="E1663" s="1" t="s">
        <v>4636</v>
      </c>
      <c r="F1663" s="1" t="s">
        <v>4527</v>
      </c>
      <c r="G1663" s="1" t="s">
        <v>39</v>
      </c>
      <c r="H1663" s="1">
        <v>45.0</v>
      </c>
      <c r="I1663" s="3">
        <v>43689.666666666664</v>
      </c>
      <c r="J1663" s="1">
        <v>3.21869675027516</v>
      </c>
      <c r="K1663" s="1" t="s">
        <v>24</v>
      </c>
      <c r="M1663" s="3">
        <v>43689.71784895833</v>
      </c>
    </row>
    <row r="1664">
      <c r="A1664" s="1">
        <v>1662.0</v>
      </c>
      <c r="B1664" s="1" t="s">
        <v>732</v>
      </c>
      <c r="C1664" s="1" t="s">
        <v>4637</v>
      </c>
      <c r="D1664" s="1" t="s">
        <v>461</v>
      </c>
      <c r="E1664" s="1" t="s">
        <v>2710</v>
      </c>
      <c r="F1664" s="1" t="s">
        <v>735</v>
      </c>
      <c r="G1664" s="1" t="s">
        <v>17</v>
      </c>
      <c r="H1664" s="1">
        <v>45.0</v>
      </c>
      <c r="I1664" s="3">
        <v>44057.4375</v>
      </c>
      <c r="J1664" s="1">
        <v>0.470965937593947</v>
      </c>
      <c r="K1664" s="1" t="s">
        <v>24</v>
      </c>
      <c r="M1664" s="3">
        <v>44057.43905259259</v>
      </c>
    </row>
    <row r="1665">
      <c r="A1665" s="1">
        <v>1663.0</v>
      </c>
      <c r="B1665" s="1" t="s">
        <v>3923</v>
      </c>
      <c r="C1665" s="1" t="s">
        <v>4638</v>
      </c>
      <c r="D1665" s="1" t="s">
        <v>3925</v>
      </c>
      <c r="E1665" s="1" t="s">
        <v>3926</v>
      </c>
      <c r="F1665" s="1" t="s">
        <v>3927</v>
      </c>
      <c r="G1665" s="1" t="s">
        <v>17</v>
      </c>
      <c r="H1665" s="1">
        <v>45.0</v>
      </c>
      <c r="I1665" s="3">
        <v>44139.666666666664</v>
      </c>
      <c r="J1665" s="1">
        <v>2.17521062767727</v>
      </c>
      <c r="K1665" s="1" t="s">
        <v>159</v>
      </c>
      <c r="M1665" s="3">
        <v>44139.76549048611</v>
      </c>
    </row>
    <row r="1666">
      <c r="A1666" s="1">
        <v>1664.0</v>
      </c>
      <c r="B1666" s="1" t="s">
        <v>1090</v>
      </c>
      <c r="C1666" s="1" t="s">
        <v>4639</v>
      </c>
      <c r="D1666" s="1" t="s">
        <v>4640</v>
      </c>
      <c r="E1666" s="1" t="s">
        <v>4641</v>
      </c>
      <c r="F1666" s="1" t="s">
        <v>1094</v>
      </c>
      <c r="G1666" s="1" t="s">
        <v>39</v>
      </c>
      <c r="H1666" s="1">
        <v>45.0</v>
      </c>
      <c r="I1666" s="3">
        <v>44047.75</v>
      </c>
      <c r="J1666" s="1">
        <v>2.01138955857036</v>
      </c>
      <c r="K1666" s="1" t="s">
        <v>166</v>
      </c>
      <c r="L1666" s="1" t="s">
        <v>167</v>
      </c>
      <c r="M1666" s="3">
        <v>44047.787002847224</v>
      </c>
    </row>
    <row r="1667">
      <c r="A1667" s="1">
        <v>1665.0</v>
      </c>
      <c r="B1667" s="1" t="s">
        <v>2228</v>
      </c>
      <c r="C1667" s="1" t="s">
        <v>4642</v>
      </c>
      <c r="D1667" s="1" t="s">
        <v>1963</v>
      </c>
      <c r="E1667" s="1" t="s">
        <v>4643</v>
      </c>
      <c r="F1667" s="1" t="s">
        <v>2231</v>
      </c>
      <c r="G1667" s="1" t="s">
        <v>17</v>
      </c>
      <c r="H1667" s="1">
        <v>45.0</v>
      </c>
      <c r="I1667" s="3">
        <v>44084.375</v>
      </c>
      <c r="J1667" s="1">
        <v>3.46446343569505</v>
      </c>
      <c r="K1667" s="1" t="s">
        <v>24</v>
      </c>
      <c r="L1667" s="1" t="s">
        <v>882</v>
      </c>
      <c r="M1667" s="3">
        <v>44084.42489858796</v>
      </c>
    </row>
    <row r="1668">
      <c r="A1668" s="1">
        <v>1666.0</v>
      </c>
      <c r="B1668" s="1" t="s">
        <v>2314</v>
      </c>
      <c r="C1668" s="1" t="s">
        <v>4644</v>
      </c>
      <c r="D1668" s="1" t="s">
        <v>173</v>
      </c>
      <c r="E1668" s="1" t="s">
        <v>4645</v>
      </c>
      <c r="F1668" s="1" t="s">
        <v>2318</v>
      </c>
      <c r="G1668" s="1" t="s">
        <v>39</v>
      </c>
      <c r="H1668" s="1">
        <v>45.0</v>
      </c>
      <c r="I1668" s="3">
        <v>44075.625</v>
      </c>
      <c r="J1668" s="1">
        <v>1.58472745970831</v>
      </c>
      <c r="K1668" s="1" t="s">
        <v>18</v>
      </c>
      <c r="M1668" s="3">
        <v>44075.66446768519</v>
      </c>
    </row>
    <row r="1669">
      <c r="A1669" s="1">
        <v>1667.0</v>
      </c>
      <c r="B1669" s="1" t="s">
        <v>1481</v>
      </c>
      <c r="C1669" s="1" t="s">
        <v>4646</v>
      </c>
      <c r="D1669" s="1" t="s">
        <v>1483</v>
      </c>
      <c r="E1669" s="1" t="s">
        <v>4647</v>
      </c>
      <c r="F1669" s="1" t="s">
        <v>1485</v>
      </c>
      <c r="G1669" s="1" t="s">
        <v>17</v>
      </c>
      <c r="H1669" s="1">
        <v>45.0</v>
      </c>
      <c r="I1669" s="3">
        <v>43992.541666666664</v>
      </c>
      <c r="J1669" s="1">
        <v>1.91929998083561</v>
      </c>
      <c r="K1669" s="1" t="s">
        <v>218</v>
      </c>
      <c r="L1669" s="1" t="s">
        <v>433</v>
      </c>
      <c r="M1669" s="3">
        <v>43992.57270440972</v>
      </c>
    </row>
    <row r="1670">
      <c r="A1670" s="1">
        <v>1668.0</v>
      </c>
      <c r="B1670" s="1" t="s">
        <v>1315</v>
      </c>
      <c r="C1670" s="1" t="s">
        <v>4648</v>
      </c>
      <c r="D1670" s="1" t="s">
        <v>411</v>
      </c>
      <c r="E1670" s="1" t="s">
        <v>3089</v>
      </c>
      <c r="F1670" s="1" t="s">
        <v>1319</v>
      </c>
      <c r="G1670" s="1" t="s">
        <v>17</v>
      </c>
      <c r="H1670" s="1">
        <v>45.0</v>
      </c>
      <c r="I1670" s="3">
        <v>43847.333333333336</v>
      </c>
      <c r="J1670" s="1">
        <v>0.360274439153929</v>
      </c>
      <c r="K1670" s="1" t="s">
        <v>18</v>
      </c>
      <c r="M1670" s="3">
        <v>43847.352330532405</v>
      </c>
    </row>
    <row r="1671">
      <c r="A1671" s="1">
        <v>1669.0</v>
      </c>
      <c r="B1671" s="1" t="s">
        <v>303</v>
      </c>
      <c r="C1671" s="1" t="s">
        <v>4649</v>
      </c>
      <c r="D1671" s="1" t="s">
        <v>305</v>
      </c>
      <c r="E1671" s="1" t="s">
        <v>1295</v>
      </c>
      <c r="F1671" s="1" t="s">
        <v>307</v>
      </c>
      <c r="G1671" s="1" t="s">
        <v>17</v>
      </c>
      <c r="H1671" s="1">
        <v>45.0</v>
      </c>
      <c r="I1671" s="3">
        <v>43864.229166666664</v>
      </c>
      <c r="J1671" s="1">
        <v>2.26458026442495</v>
      </c>
      <c r="K1671" s="1" t="s">
        <v>24</v>
      </c>
      <c r="M1671" s="3">
        <v>43864.26518758102</v>
      </c>
    </row>
    <row r="1672">
      <c r="A1672" s="1">
        <v>1670.0</v>
      </c>
      <c r="B1672" s="1" t="s">
        <v>239</v>
      </c>
      <c r="C1672" s="1" t="s">
        <v>4650</v>
      </c>
      <c r="D1672" s="1" t="s">
        <v>1137</v>
      </c>
      <c r="E1672" s="1" t="s">
        <v>4651</v>
      </c>
      <c r="F1672" s="1" t="s">
        <v>243</v>
      </c>
      <c r="G1672" s="1" t="s">
        <v>35</v>
      </c>
      <c r="H1672" s="1">
        <v>45.0</v>
      </c>
      <c r="I1672" s="3">
        <v>44071.541666666664</v>
      </c>
      <c r="J1672" s="1">
        <v>43.9515813922025</v>
      </c>
      <c r="K1672" s="1" t="s">
        <v>46</v>
      </c>
      <c r="M1672" s="3">
        <v>44071.57114413194</v>
      </c>
    </row>
    <row r="1673">
      <c r="A1673" s="1">
        <v>1671.0</v>
      </c>
      <c r="B1673" s="1" t="s">
        <v>345</v>
      </c>
      <c r="C1673" s="1" t="s">
        <v>4652</v>
      </c>
      <c r="D1673" s="1" t="s">
        <v>822</v>
      </c>
      <c r="E1673" s="1" t="s">
        <v>823</v>
      </c>
      <c r="F1673" s="1" t="s">
        <v>349</v>
      </c>
      <c r="G1673" s="1" t="s">
        <v>17</v>
      </c>
      <c r="H1673" s="1">
        <v>45.0</v>
      </c>
      <c r="I1673" s="3">
        <v>43789.625</v>
      </c>
      <c r="J1673" s="1">
        <v>0.0</v>
      </c>
      <c r="K1673" s="1" t="s">
        <v>24</v>
      </c>
      <c r="M1673" s="3">
        <v>43789.843168657404</v>
      </c>
    </row>
    <row r="1674">
      <c r="A1674" s="1">
        <v>1672.0</v>
      </c>
      <c r="B1674" s="1" t="s">
        <v>130</v>
      </c>
      <c r="C1674" s="1" t="s">
        <v>4653</v>
      </c>
      <c r="D1674" s="1" t="s">
        <v>132</v>
      </c>
      <c r="E1674" s="1" t="s">
        <v>133</v>
      </c>
      <c r="F1674" s="1" t="s">
        <v>134</v>
      </c>
      <c r="G1674" s="1" t="s">
        <v>17</v>
      </c>
      <c r="H1674" s="1">
        <v>45.0</v>
      </c>
      <c r="I1674" s="3">
        <v>44107.229166666664</v>
      </c>
      <c r="J1674" s="1">
        <v>0.154650299515881</v>
      </c>
      <c r="K1674" s="1" t="s">
        <v>24</v>
      </c>
      <c r="L1674" s="1" t="s">
        <v>135</v>
      </c>
      <c r="M1674" s="3">
        <v>44107.29682069444</v>
      </c>
    </row>
    <row r="1675">
      <c r="A1675" s="1">
        <v>1673.0</v>
      </c>
      <c r="B1675" s="1" t="s">
        <v>877</v>
      </c>
      <c r="C1675" s="1" t="s">
        <v>4654</v>
      </c>
      <c r="D1675" s="1" t="s">
        <v>4655</v>
      </c>
      <c r="E1675" s="1" t="s">
        <v>4656</v>
      </c>
      <c r="F1675" s="1" t="s">
        <v>881</v>
      </c>
      <c r="G1675" s="1" t="s">
        <v>39</v>
      </c>
      <c r="H1675" s="1">
        <v>45.0</v>
      </c>
      <c r="I1675" s="3">
        <v>44196.333333333336</v>
      </c>
      <c r="J1675" s="1">
        <v>2.2205449845237</v>
      </c>
      <c r="K1675" s="1" t="s">
        <v>24</v>
      </c>
      <c r="L1675" s="1" t="s">
        <v>882</v>
      </c>
      <c r="M1675" s="3">
        <v>44196.36518537037</v>
      </c>
    </row>
    <row r="1676">
      <c r="A1676" s="1">
        <v>1674.0</v>
      </c>
      <c r="B1676" s="1" t="s">
        <v>4657</v>
      </c>
      <c r="C1676" s="1" t="s">
        <v>4658</v>
      </c>
      <c r="D1676" s="1" t="s">
        <v>2464</v>
      </c>
      <c r="E1676" s="1" t="s">
        <v>4659</v>
      </c>
      <c r="F1676" s="1" t="s">
        <v>4660</v>
      </c>
      <c r="G1676" s="1" t="s">
        <v>17</v>
      </c>
      <c r="H1676" s="1">
        <v>45.0</v>
      </c>
      <c r="I1676" s="3">
        <v>44070.270833333336</v>
      </c>
      <c r="J1676" s="1">
        <v>1.05343440230676</v>
      </c>
      <c r="K1676" s="1" t="s">
        <v>56</v>
      </c>
      <c r="L1676" s="1" t="s">
        <v>3023</v>
      </c>
      <c r="M1676" s="3">
        <v>44070.29464832176</v>
      </c>
    </row>
    <row r="1677">
      <c r="A1677" s="1">
        <v>1675.0</v>
      </c>
      <c r="B1677" s="1" t="s">
        <v>1954</v>
      </c>
      <c r="C1677" s="1" t="s">
        <v>4661</v>
      </c>
      <c r="D1677" s="1" t="s">
        <v>1255</v>
      </c>
      <c r="E1677" s="1" t="s">
        <v>4662</v>
      </c>
      <c r="F1677" s="1" t="s">
        <v>1957</v>
      </c>
      <c r="G1677" s="1" t="s">
        <v>39</v>
      </c>
      <c r="H1677" s="1">
        <v>45.0</v>
      </c>
      <c r="I1677" s="3">
        <v>44140.21875</v>
      </c>
      <c r="J1677" s="1">
        <v>0.858901461189188</v>
      </c>
      <c r="K1677" s="1" t="s">
        <v>83</v>
      </c>
      <c r="M1677" s="3">
        <v>44140.25111818287</v>
      </c>
    </row>
    <row r="1678">
      <c r="A1678" s="1">
        <v>1676.0</v>
      </c>
      <c r="B1678" s="1" t="s">
        <v>2877</v>
      </c>
      <c r="C1678" s="1" t="s">
        <v>4663</v>
      </c>
      <c r="D1678" s="1" t="s">
        <v>2879</v>
      </c>
      <c r="E1678" s="1" t="s">
        <v>4664</v>
      </c>
      <c r="F1678" s="1" t="s">
        <v>2881</v>
      </c>
      <c r="G1678" s="1" t="s">
        <v>17</v>
      </c>
      <c r="H1678" s="1">
        <v>45.0</v>
      </c>
      <c r="I1678" s="3">
        <v>44180.3125</v>
      </c>
      <c r="J1678" s="1">
        <v>2.02009050206958</v>
      </c>
      <c r="K1678" s="1" t="s">
        <v>62</v>
      </c>
      <c r="M1678" s="3">
        <v>44180.27960126157</v>
      </c>
    </row>
    <row r="1679">
      <c r="A1679" s="1">
        <v>1677.0</v>
      </c>
      <c r="B1679" s="1" t="s">
        <v>84</v>
      </c>
      <c r="C1679" s="1" t="s">
        <v>4665</v>
      </c>
      <c r="D1679" s="1" t="s">
        <v>86</v>
      </c>
      <c r="E1679" s="1" t="s">
        <v>4666</v>
      </c>
      <c r="F1679" s="1" t="s">
        <v>88</v>
      </c>
      <c r="G1679" s="1" t="s">
        <v>35</v>
      </c>
      <c r="H1679" s="1">
        <v>45.0</v>
      </c>
      <c r="I1679" s="3">
        <v>43791.625</v>
      </c>
      <c r="J1679" s="1">
        <v>0.835784828285177</v>
      </c>
      <c r="K1679" s="1" t="s">
        <v>83</v>
      </c>
      <c r="M1679" s="3">
        <v>43791.64538751158</v>
      </c>
    </row>
    <row r="1680">
      <c r="A1680" s="1">
        <v>1678.0</v>
      </c>
      <c r="B1680" s="1" t="s">
        <v>915</v>
      </c>
      <c r="C1680" s="1" t="s">
        <v>4667</v>
      </c>
      <c r="D1680" s="1" t="s">
        <v>503</v>
      </c>
      <c r="E1680" s="1" t="s">
        <v>2632</v>
      </c>
      <c r="F1680" s="1" t="s">
        <v>1253</v>
      </c>
      <c r="G1680" s="1" t="s">
        <v>17</v>
      </c>
      <c r="H1680" s="1">
        <v>45.0</v>
      </c>
      <c r="I1680" s="3">
        <v>44085.65625</v>
      </c>
      <c r="J1680" s="1">
        <v>0.530494727914561</v>
      </c>
      <c r="K1680" s="1" t="s">
        <v>62</v>
      </c>
      <c r="M1680" s="3">
        <v>44085.67787888889</v>
      </c>
    </row>
    <row r="1681">
      <c r="A1681" s="1">
        <v>1679.0</v>
      </c>
      <c r="B1681" s="1" t="s">
        <v>371</v>
      </c>
      <c r="C1681" s="1" t="s">
        <v>4668</v>
      </c>
      <c r="D1681" s="1" t="s">
        <v>373</v>
      </c>
      <c r="E1681" s="1" t="s">
        <v>374</v>
      </c>
      <c r="F1681" s="1" t="s">
        <v>375</v>
      </c>
      <c r="G1681" s="1" t="s">
        <v>35</v>
      </c>
      <c r="H1681" s="1">
        <v>45.0</v>
      </c>
      <c r="I1681" s="3">
        <v>43563.583333333336</v>
      </c>
      <c r="J1681" s="1">
        <v>3.57674075496474</v>
      </c>
      <c r="K1681" s="1" t="s">
        <v>24</v>
      </c>
      <c r="M1681" s="3">
        <v>43563.67425358796</v>
      </c>
    </row>
    <row r="1682">
      <c r="A1682" s="1">
        <v>1680.0</v>
      </c>
      <c r="B1682" s="1" t="s">
        <v>4669</v>
      </c>
      <c r="C1682" s="1" t="s">
        <v>4670</v>
      </c>
      <c r="D1682" s="1" t="s">
        <v>492</v>
      </c>
      <c r="E1682" s="1" t="s">
        <v>4671</v>
      </c>
      <c r="F1682" s="1" t="s">
        <v>4672</v>
      </c>
      <c r="G1682" s="1" t="s">
        <v>39</v>
      </c>
      <c r="H1682" s="1">
        <v>45.0</v>
      </c>
      <c r="I1682" s="3">
        <v>44105.739583333336</v>
      </c>
      <c r="J1682" s="1">
        <v>2.5821760397135</v>
      </c>
      <c r="K1682" s="1" t="s">
        <v>24</v>
      </c>
      <c r="L1682" s="1" t="s">
        <v>747</v>
      </c>
      <c r="M1682" s="3">
        <v>44105.77282777778</v>
      </c>
    </row>
    <row r="1683">
      <c r="A1683" s="1">
        <v>1681.0</v>
      </c>
      <c r="B1683" s="1" t="s">
        <v>293</v>
      </c>
      <c r="C1683" s="1" t="s">
        <v>4673</v>
      </c>
      <c r="D1683" s="1" t="s">
        <v>588</v>
      </c>
      <c r="E1683" s="1" t="s">
        <v>4145</v>
      </c>
      <c r="F1683" s="1" t="s">
        <v>297</v>
      </c>
      <c r="G1683" s="1" t="s">
        <v>17</v>
      </c>
      <c r="H1683" s="1">
        <v>45.0</v>
      </c>
      <c r="I1683" s="3">
        <v>43955.291666666664</v>
      </c>
      <c r="J1683" s="1">
        <v>1.44194503758144</v>
      </c>
      <c r="K1683" s="1" t="s">
        <v>62</v>
      </c>
      <c r="M1683" s="3">
        <v>43955.32655290509</v>
      </c>
    </row>
    <row r="1684">
      <c r="A1684" s="1">
        <v>1682.0</v>
      </c>
      <c r="B1684" s="1" t="s">
        <v>2555</v>
      </c>
      <c r="C1684" s="1" t="s">
        <v>4674</v>
      </c>
      <c r="D1684" s="1" t="s">
        <v>1255</v>
      </c>
      <c r="E1684" s="1" t="s">
        <v>2557</v>
      </c>
      <c r="F1684" s="1" t="s">
        <v>2558</v>
      </c>
      <c r="G1684" s="1" t="s">
        <v>17</v>
      </c>
      <c r="H1684" s="1">
        <v>45.0</v>
      </c>
      <c r="I1684" s="3">
        <v>43885.625</v>
      </c>
      <c r="J1684" s="1">
        <v>0.0</v>
      </c>
      <c r="K1684" s="1" t="s">
        <v>83</v>
      </c>
      <c r="M1684" s="3">
        <v>43885.70211947917</v>
      </c>
    </row>
    <row r="1685">
      <c r="A1685" s="1">
        <v>1683.0</v>
      </c>
      <c r="B1685" s="1" t="s">
        <v>91</v>
      </c>
      <c r="C1685" s="1" t="s">
        <v>4675</v>
      </c>
      <c r="D1685" s="1" t="s">
        <v>3318</v>
      </c>
      <c r="E1685" s="1" t="s">
        <v>4676</v>
      </c>
      <c r="F1685" s="1" t="s">
        <v>95</v>
      </c>
      <c r="G1685" s="1" t="s">
        <v>89</v>
      </c>
      <c r="H1685" s="1">
        <v>45.0</v>
      </c>
      <c r="I1685" s="3">
        <v>44245.600699097224</v>
      </c>
      <c r="J1685" s="1">
        <v>3.5173815929286</v>
      </c>
      <c r="K1685" s="1" t="s">
        <v>24</v>
      </c>
      <c r="L1685" s="1" t="s">
        <v>96</v>
      </c>
      <c r="M1685" s="3">
        <v>44245.62966348379</v>
      </c>
    </row>
    <row r="1686">
      <c r="A1686" s="1">
        <v>1684.0</v>
      </c>
      <c r="B1686" s="1" t="s">
        <v>3724</v>
      </c>
      <c r="C1686" s="1" t="s">
        <v>4677</v>
      </c>
      <c r="D1686" s="1" t="s">
        <v>738</v>
      </c>
      <c r="E1686" s="1" t="s">
        <v>4678</v>
      </c>
      <c r="F1686" s="1" t="s">
        <v>3727</v>
      </c>
      <c r="G1686" s="1" t="s">
        <v>39</v>
      </c>
      <c r="H1686" s="1">
        <v>45.0</v>
      </c>
      <c r="I1686" s="3">
        <v>44125.458333333336</v>
      </c>
      <c r="J1686" s="1">
        <v>0.967765471716935</v>
      </c>
      <c r="K1686" s="1" t="s">
        <v>218</v>
      </c>
      <c r="L1686" s="1" t="s">
        <v>287</v>
      </c>
      <c r="M1686" s="3">
        <v>44125.49596047454</v>
      </c>
    </row>
    <row r="1687">
      <c r="A1687" s="1">
        <v>1685.0</v>
      </c>
      <c r="B1687" s="1" t="s">
        <v>25</v>
      </c>
      <c r="C1687" s="1" t="s">
        <v>4679</v>
      </c>
      <c r="D1687" s="1" t="s">
        <v>103</v>
      </c>
      <c r="E1687" s="1" t="s">
        <v>1711</v>
      </c>
      <c r="F1687" s="1" t="s">
        <v>29</v>
      </c>
      <c r="G1687" s="1" t="s">
        <v>17</v>
      </c>
      <c r="H1687" s="1">
        <v>45.0</v>
      </c>
      <c r="I1687" s="3">
        <v>44080.645833333336</v>
      </c>
      <c r="J1687" s="1">
        <v>3.01408884532862</v>
      </c>
      <c r="K1687" s="1" t="s">
        <v>18</v>
      </c>
      <c r="M1687" s="3">
        <v>44080.67812417824</v>
      </c>
    </row>
    <row r="1688">
      <c r="A1688" s="1">
        <v>1686.0</v>
      </c>
      <c r="B1688" s="1" t="s">
        <v>119</v>
      </c>
      <c r="C1688" s="1" t="s">
        <v>4680</v>
      </c>
      <c r="D1688" s="1" t="s">
        <v>121</v>
      </c>
      <c r="E1688" s="1" t="s">
        <v>4681</v>
      </c>
      <c r="F1688" s="1" t="s">
        <v>123</v>
      </c>
      <c r="G1688" s="1" t="s">
        <v>39</v>
      </c>
      <c r="H1688" s="1">
        <v>45.0</v>
      </c>
      <c r="I1688" s="3">
        <v>43991.583333333336</v>
      </c>
      <c r="J1688" s="1">
        <v>1.57515464676474</v>
      </c>
      <c r="K1688" s="1" t="s">
        <v>18</v>
      </c>
      <c r="M1688" s="3">
        <v>43991.62621003472</v>
      </c>
    </row>
    <row r="1689">
      <c r="A1689" s="1">
        <v>1687.0</v>
      </c>
      <c r="B1689" s="1" t="s">
        <v>4682</v>
      </c>
      <c r="C1689" s="1" t="s">
        <v>4683</v>
      </c>
      <c r="D1689" s="1" t="s">
        <v>248</v>
      </c>
      <c r="E1689" s="1" t="s">
        <v>4684</v>
      </c>
      <c r="F1689" s="1" t="s">
        <v>4685</v>
      </c>
      <c r="G1689" s="1" t="s">
        <v>39</v>
      </c>
      <c r="H1689" s="1">
        <v>45.0</v>
      </c>
      <c r="I1689" s="3">
        <v>43872.291666666664</v>
      </c>
      <c r="J1689" s="1">
        <v>1.80583043134913</v>
      </c>
      <c r="K1689" s="1" t="s">
        <v>46</v>
      </c>
      <c r="M1689" s="3">
        <v>43872.32165172454</v>
      </c>
    </row>
    <row r="1690">
      <c r="A1690" s="1">
        <v>1688.0</v>
      </c>
      <c r="B1690" s="1" t="s">
        <v>2400</v>
      </c>
      <c r="C1690" s="1" t="s">
        <v>4686</v>
      </c>
      <c r="D1690" s="1" t="s">
        <v>2402</v>
      </c>
      <c r="E1690" s="1" t="s">
        <v>2403</v>
      </c>
      <c r="F1690" s="1" t="s">
        <v>2404</v>
      </c>
      <c r="G1690" s="1" t="s">
        <v>35</v>
      </c>
      <c r="H1690" s="1">
        <v>45.0</v>
      </c>
      <c r="I1690" s="3">
        <v>43494.166666666664</v>
      </c>
      <c r="J1690" s="1">
        <v>1.38805967243821</v>
      </c>
      <c r="K1690" s="1" t="s">
        <v>24</v>
      </c>
      <c r="M1690" s="3">
        <v>43494.21917607639</v>
      </c>
    </row>
    <row r="1691">
      <c r="A1691" s="1">
        <v>1689.0</v>
      </c>
      <c r="B1691" s="1" t="s">
        <v>624</v>
      </c>
      <c r="C1691" s="1" t="s">
        <v>4687</v>
      </c>
      <c r="D1691" s="1" t="s">
        <v>1332</v>
      </c>
      <c r="E1691" s="1" t="s">
        <v>4688</v>
      </c>
      <c r="F1691" s="1" t="s">
        <v>628</v>
      </c>
      <c r="G1691" s="1" t="s">
        <v>39</v>
      </c>
      <c r="H1691" s="1">
        <v>45.0</v>
      </c>
      <c r="I1691" s="3">
        <v>43745.291666666664</v>
      </c>
      <c r="J1691" s="1">
        <v>0.0</v>
      </c>
      <c r="K1691" s="1" t="s">
        <v>24</v>
      </c>
      <c r="M1691" s="3">
        <v>43745.50096869213</v>
      </c>
    </row>
    <row r="1692">
      <c r="A1692" s="1">
        <v>1690.0</v>
      </c>
      <c r="B1692" s="1" t="s">
        <v>293</v>
      </c>
      <c r="C1692" s="1" t="s">
        <v>4689</v>
      </c>
      <c r="D1692" s="1" t="s">
        <v>295</v>
      </c>
      <c r="E1692" s="1" t="s">
        <v>694</v>
      </c>
      <c r="F1692" s="1" t="s">
        <v>297</v>
      </c>
      <c r="G1692" s="1" t="s">
        <v>17</v>
      </c>
      <c r="H1692" s="1">
        <v>45.0</v>
      </c>
      <c r="I1692" s="3">
        <v>43860.541666666664</v>
      </c>
      <c r="J1692" s="1">
        <v>0.558480938144495</v>
      </c>
      <c r="K1692" s="1" t="s">
        <v>62</v>
      </c>
      <c r="M1692" s="3">
        <v>43860.55656917824</v>
      </c>
    </row>
    <row r="1693">
      <c r="A1693" s="1">
        <v>1691.0</v>
      </c>
      <c r="B1693" s="1" t="s">
        <v>4690</v>
      </c>
      <c r="C1693" s="1" t="s">
        <v>4691</v>
      </c>
      <c r="D1693" s="1" t="s">
        <v>121</v>
      </c>
      <c r="E1693" s="1" t="s">
        <v>4692</v>
      </c>
      <c r="F1693" s="1" t="s">
        <v>4693</v>
      </c>
      <c r="G1693" s="1" t="s">
        <v>39</v>
      </c>
      <c r="H1693" s="1">
        <v>45.0</v>
      </c>
      <c r="I1693" s="3">
        <v>43943.5625</v>
      </c>
      <c r="J1693" s="1">
        <v>2.39186778507885</v>
      </c>
      <c r="K1693" s="1" t="s">
        <v>46</v>
      </c>
      <c r="M1693" s="3">
        <v>43943.54705178241</v>
      </c>
    </row>
    <row r="1694">
      <c r="A1694" s="1">
        <v>1692.0</v>
      </c>
      <c r="B1694" s="1" t="s">
        <v>2744</v>
      </c>
      <c r="C1694" s="1" t="s">
        <v>4694</v>
      </c>
      <c r="D1694" s="1" t="s">
        <v>207</v>
      </c>
      <c r="E1694" s="1" t="s">
        <v>4695</v>
      </c>
      <c r="F1694" s="1" t="s">
        <v>2748</v>
      </c>
      <c r="G1694" s="1" t="s">
        <v>39</v>
      </c>
      <c r="H1694" s="1">
        <v>45.0</v>
      </c>
      <c r="I1694" s="3">
        <v>44228.34375</v>
      </c>
      <c r="J1694" s="1">
        <v>2.38637015158561</v>
      </c>
      <c r="K1694" s="1" t="s">
        <v>24</v>
      </c>
      <c r="M1694" s="3">
        <v>44228.38981226852</v>
      </c>
    </row>
    <row r="1695">
      <c r="A1695" s="1">
        <v>1693.0</v>
      </c>
      <c r="B1695" s="1" t="s">
        <v>4696</v>
      </c>
      <c r="C1695" s="1" t="s">
        <v>4697</v>
      </c>
      <c r="D1695" s="1" t="s">
        <v>4698</v>
      </c>
      <c r="E1695" s="1" t="s">
        <v>4699</v>
      </c>
      <c r="F1695" s="1" t="s">
        <v>4700</v>
      </c>
      <c r="G1695" s="1" t="s">
        <v>17</v>
      </c>
      <c r="H1695" s="1">
        <v>45.0</v>
      </c>
      <c r="I1695" s="3">
        <v>44047.3125</v>
      </c>
      <c r="J1695" s="1">
        <v>1.69761476073404</v>
      </c>
      <c r="K1695" s="1" t="s">
        <v>24</v>
      </c>
      <c r="L1695" s="1" t="s">
        <v>495</v>
      </c>
      <c r="M1695" s="3">
        <v>44047.29533637731</v>
      </c>
    </row>
    <row r="1696">
      <c r="A1696" s="1">
        <v>1694.0</v>
      </c>
      <c r="B1696" s="1" t="s">
        <v>303</v>
      </c>
      <c r="C1696" s="1" t="s">
        <v>4701</v>
      </c>
      <c r="D1696" s="1" t="s">
        <v>305</v>
      </c>
      <c r="E1696" s="1" t="s">
        <v>336</v>
      </c>
      <c r="F1696" s="1" t="s">
        <v>307</v>
      </c>
      <c r="G1696" s="1" t="s">
        <v>17</v>
      </c>
      <c r="H1696" s="1">
        <v>45.0</v>
      </c>
      <c r="I1696" s="3">
        <v>44110.791666666664</v>
      </c>
      <c r="J1696" s="1">
        <v>1.51483581179974</v>
      </c>
      <c r="K1696" s="1" t="s">
        <v>24</v>
      </c>
      <c r="M1696" s="3">
        <v>44110.8205709375</v>
      </c>
    </row>
    <row r="1697">
      <c r="A1697" s="1">
        <v>1695.0</v>
      </c>
      <c r="B1697" s="1" t="s">
        <v>239</v>
      </c>
      <c r="C1697" s="1" t="s">
        <v>4702</v>
      </c>
      <c r="D1697" s="1" t="s">
        <v>1268</v>
      </c>
      <c r="E1697" s="1" t="s">
        <v>4703</v>
      </c>
      <c r="F1697" s="1" t="s">
        <v>243</v>
      </c>
      <c r="G1697" s="1" t="s">
        <v>35</v>
      </c>
      <c r="H1697" s="1">
        <v>45.0</v>
      </c>
      <c r="I1697" s="3">
        <v>44204.25</v>
      </c>
      <c r="J1697" s="1">
        <v>2.02867547723202</v>
      </c>
      <c r="K1697" s="1" t="s">
        <v>46</v>
      </c>
      <c r="L1697" s="1" t="s">
        <v>244</v>
      </c>
      <c r="M1697" s="3">
        <v>44204.27926125</v>
      </c>
    </row>
    <row r="1698">
      <c r="A1698" s="1">
        <v>1696.0</v>
      </c>
      <c r="B1698" s="1" t="s">
        <v>520</v>
      </c>
      <c r="C1698" s="1" t="s">
        <v>4704</v>
      </c>
      <c r="D1698" s="1" t="s">
        <v>4705</v>
      </c>
      <c r="E1698" s="1" t="s">
        <v>4706</v>
      </c>
      <c r="F1698" s="1" t="s">
        <v>524</v>
      </c>
      <c r="G1698" s="1" t="s">
        <v>89</v>
      </c>
      <c r="H1698" s="1">
        <v>45.0</v>
      </c>
      <c r="I1698" s="3">
        <v>43886.45085328704</v>
      </c>
      <c r="J1698" s="1">
        <v>0.734344191696758</v>
      </c>
      <c r="K1698" s="1" t="s">
        <v>56</v>
      </c>
      <c r="M1698" s="3">
        <v>43886.481707453706</v>
      </c>
    </row>
    <row r="1699">
      <c r="A1699" s="1">
        <v>1697.0</v>
      </c>
      <c r="B1699" s="1" t="s">
        <v>4707</v>
      </c>
      <c r="C1699" s="1" t="s">
        <v>4708</v>
      </c>
      <c r="D1699" s="1" t="s">
        <v>898</v>
      </c>
      <c r="E1699" s="1" t="s">
        <v>4709</v>
      </c>
      <c r="F1699" s="1" t="s">
        <v>4710</v>
      </c>
      <c r="G1699" s="1" t="s">
        <v>17</v>
      </c>
      <c r="H1699" s="1">
        <v>45.0</v>
      </c>
      <c r="I1699" s="3">
        <v>44099.208333333336</v>
      </c>
      <c r="J1699" s="1">
        <v>1.88818622617055</v>
      </c>
      <c r="K1699" s="1" t="s">
        <v>24</v>
      </c>
      <c r="M1699" s="3">
        <v>44099.242380578704</v>
      </c>
    </row>
    <row r="1700">
      <c r="A1700" s="1">
        <v>1698.0</v>
      </c>
      <c r="B1700" s="1" t="s">
        <v>4711</v>
      </c>
      <c r="C1700" s="1" t="s">
        <v>4712</v>
      </c>
      <c r="D1700" s="1" t="s">
        <v>492</v>
      </c>
      <c r="E1700" s="1" t="s">
        <v>4713</v>
      </c>
      <c r="F1700" s="1" t="s">
        <v>4714</v>
      </c>
      <c r="G1700" s="1" t="s">
        <v>35</v>
      </c>
      <c r="H1700" s="1">
        <v>45.0</v>
      </c>
      <c r="I1700" s="3">
        <v>44113.416666666664</v>
      </c>
      <c r="J1700" s="1">
        <v>2.23729128303578</v>
      </c>
      <c r="K1700" s="1" t="s">
        <v>24</v>
      </c>
      <c r="L1700" s="1" t="s">
        <v>747</v>
      </c>
      <c r="M1700" s="3">
        <v>44113.44874506944</v>
      </c>
    </row>
    <row r="1701">
      <c r="A1701" s="1">
        <v>1699.0</v>
      </c>
      <c r="B1701" s="1" t="s">
        <v>2345</v>
      </c>
      <c r="C1701" s="1" t="s">
        <v>4715</v>
      </c>
      <c r="D1701" s="1" t="s">
        <v>4716</v>
      </c>
      <c r="E1701" s="1" t="s">
        <v>4717</v>
      </c>
      <c r="F1701" s="1" t="s">
        <v>2348</v>
      </c>
      <c r="G1701" s="1" t="s">
        <v>89</v>
      </c>
      <c r="H1701" s="1">
        <v>45.0</v>
      </c>
      <c r="I1701" s="3">
        <v>44068.56803960648</v>
      </c>
      <c r="J1701" s="1">
        <v>2.3583548674987</v>
      </c>
      <c r="K1701" s="1" t="s">
        <v>24</v>
      </c>
      <c r="M1701" s="3">
        <v>44068.60011590278</v>
      </c>
    </row>
    <row r="1702">
      <c r="A1702" s="1">
        <v>1700.0</v>
      </c>
      <c r="B1702" s="1" t="s">
        <v>732</v>
      </c>
      <c r="C1702" s="1" t="s">
        <v>4718</v>
      </c>
      <c r="D1702" s="1" t="s">
        <v>4508</v>
      </c>
      <c r="E1702" s="1" t="s">
        <v>4719</v>
      </c>
      <c r="F1702" s="1" t="s">
        <v>735</v>
      </c>
      <c r="G1702" s="1" t="s">
        <v>17</v>
      </c>
      <c r="H1702" s="1">
        <v>45.0</v>
      </c>
      <c r="I1702" s="3">
        <v>43927.4375</v>
      </c>
      <c r="J1702" s="1">
        <v>3.58668989814362</v>
      </c>
      <c r="K1702" s="1" t="s">
        <v>24</v>
      </c>
      <c r="M1702" s="3">
        <v>43927.465058344904</v>
      </c>
    </row>
    <row r="1703">
      <c r="A1703" s="1">
        <v>1701.0</v>
      </c>
      <c r="B1703" s="1" t="s">
        <v>4720</v>
      </c>
      <c r="C1703" s="1" t="s">
        <v>4721</v>
      </c>
      <c r="D1703" s="1" t="s">
        <v>4722</v>
      </c>
      <c r="E1703" s="1" t="s">
        <v>4723</v>
      </c>
      <c r="F1703" s="1" t="s">
        <v>4724</v>
      </c>
      <c r="G1703" s="1" t="s">
        <v>17</v>
      </c>
      <c r="H1703" s="1">
        <v>45.0</v>
      </c>
      <c r="I1703" s="3">
        <v>44151.708333333336</v>
      </c>
      <c r="J1703" s="1">
        <v>2.18091791043696</v>
      </c>
      <c r="K1703" s="1" t="s">
        <v>1194</v>
      </c>
      <c r="L1703" s="1" t="s">
        <v>4725</v>
      </c>
      <c r="M1703" s="3">
        <v>44151.74016706018</v>
      </c>
    </row>
    <row r="1704">
      <c r="A1704" s="1">
        <v>1702.0</v>
      </c>
      <c r="B1704" s="1" t="s">
        <v>303</v>
      </c>
      <c r="C1704" s="1" t="s">
        <v>4726</v>
      </c>
      <c r="D1704" s="1" t="s">
        <v>305</v>
      </c>
      <c r="E1704" s="1" t="s">
        <v>1950</v>
      </c>
      <c r="F1704" s="1" t="s">
        <v>307</v>
      </c>
      <c r="G1704" s="1" t="s">
        <v>17</v>
      </c>
      <c r="H1704" s="1">
        <v>45.0</v>
      </c>
      <c r="I1704" s="3">
        <v>43881.416666666664</v>
      </c>
      <c r="J1704" s="1">
        <v>0.714617974290447</v>
      </c>
      <c r="K1704" s="1" t="s">
        <v>24</v>
      </c>
      <c r="M1704" s="3">
        <v>43881.43743297454</v>
      </c>
    </row>
    <row r="1705">
      <c r="A1705" s="1">
        <v>1703.0</v>
      </c>
      <c r="B1705" s="1" t="s">
        <v>1761</v>
      </c>
      <c r="C1705" s="1" t="s">
        <v>4727</v>
      </c>
      <c r="D1705" s="1" t="s">
        <v>99</v>
      </c>
      <c r="E1705" s="1" t="s">
        <v>4728</v>
      </c>
      <c r="F1705" s="1" t="s">
        <v>1764</v>
      </c>
      <c r="G1705" s="1" t="s">
        <v>39</v>
      </c>
      <c r="H1705" s="1">
        <v>45.0</v>
      </c>
      <c r="I1705" s="3">
        <v>44108.708333333336</v>
      </c>
      <c r="J1705" s="1">
        <v>0.429451007326449</v>
      </c>
      <c r="K1705" s="1" t="s">
        <v>18</v>
      </c>
      <c r="M1705" s="3">
        <v>44108.743359155094</v>
      </c>
    </row>
    <row r="1706">
      <c r="A1706" s="1">
        <v>1704.0</v>
      </c>
      <c r="B1706" s="1" t="s">
        <v>4729</v>
      </c>
      <c r="C1706" s="1" t="s">
        <v>4730</v>
      </c>
      <c r="D1706" s="1" t="s">
        <v>2721</v>
      </c>
      <c r="E1706" s="1" t="s">
        <v>4731</v>
      </c>
      <c r="F1706" s="1" t="s">
        <v>4732</v>
      </c>
      <c r="G1706" s="1" t="s">
        <v>39</v>
      </c>
      <c r="H1706" s="1">
        <v>45.0</v>
      </c>
      <c r="I1706" s="3">
        <v>44041.666666666664</v>
      </c>
      <c r="J1706" s="1">
        <v>1.50076063565147</v>
      </c>
      <c r="K1706" s="1" t="s">
        <v>24</v>
      </c>
      <c r="L1706" s="1" t="s">
        <v>1022</v>
      </c>
      <c r="M1706" s="3">
        <v>44041.69829320602</v>
      </c>
    </row>
    <row r="1707">
      <c r="A1707" s="1">
        <v>1705.0</v>
      </c>
      <c r="B1707" s="1" t="s">
        <v>2069</v>
      </c>
      <c r="C1707" s="1" t="s">
        <v>4733</v>
      </c>
      <c r="D1707" s="1" t="s">
        <v>326</v>
      </c>
      <c r="E1707" s="1" t="s">
        <v>4734</v>
      </c>
      <c r="F1707" s="1" t="s">
        <v>2072</v>
      </c>
      <c r="G1707" s="1" t="s">
        <v>17</v>
      </c>
      <c r="H1707" s="1">
        <v>45.0</v>
      </c>
      <c r="I1707" s="3">
        <v>44147.333333333336</v>
      </c>
      <c r="J1707" s="1">
        <v>0.0</v>
      </c>
      <c r="K1707" s="1" t="s">
        <v>24</v>
      </c>
      <c r="M1707" s="3">
        <v>44147.77443311342</v>
      </c>
    </row>
    <row r="1708">
      <c r="A1708" s="1">
        <v>1706.0</v>
      </c>
      <c r="B1708" s="1" t="s">
        <v>78</v>
      </c>
      <c r="C1708" s="1" t="s">
        <v>4735</v>
      </c>
      <c r="D1708" s="1" t="s">
        <v>1549</v>
      </c>
      <c r="E1708" s="1" t="s">
        <v>4736</v>
      </c>
      <c r="F1708" s="1" t="s">
        <v>82</v>
      </c>
      <c r="G1708" s="1" t="s">
        <v>17</v>
      </c>
      <c r="H1708" s="1">
        <v>45.0</v>
      </c>
      <c r="I1708" s="3">
        <v>43942.229166666664</v>
      </c>
      <c r="J1708" s="1">
        <v>1.72431442150267</v>
      </c>
      <c r="K1708" s="1" t="s">
        <v>83</v>
      </c>
      <c r="M1708" s="3">
        <v>43942.27969407407</v>
      </c>
    </row>
    <row r="1709">
      <c r="A1709" s="1">
        <v>1707.0</v>
      </c>
      <c r="B1709" s="1" t="s">
        <v>119</v>
      </c>
      <c r="C1709" s="1" t="s">
        <v>4737</v>
      </c>
      <c r="D1709" s="1" t="s">
        <v>121</v>
      </c>
      <c r="E1709" s="1" t="s">
        <v>4738</v>
      </c>
      <c r="F1709" s="1" t="s">
        <v>123</v>
      </c>
      <c r="G1709" s="1" t="s">
        <v>89</v>
      </c>
      <c r="H1709" s="1">
        <v>45.0</v>
      </c>
      <c r="I1709" s="3">
        <v>44029.61169506944</v>
      </c>
      <c r="J1709" s="1">
        <v>1.36914227214254</v>
      </c>
      <c r="K1709" s="1" t="s">
        <v>18</v>
      </c>
      <c r="M1709" s="3">
        <v>44029.64218994213</v>
      </c>
    </row>
    <row r="1710">
      <c r="A1710" s="1">
        <v>1708.0</v>
      </c>
      <c r="B1710" s="1" t="s">
        <v>2864</v>
      </c>
      <c r="C1710" s="1" t="s">
        <v>4739</v>
      </c>
      <c r="D1710" s="1" t="s">
        <v>411</v>
      </c>
      <c r="E1710" s="1" t="s">
        <v>2866</v>
      </c>
      <c r="F1710" s="1" t="s">
        <v>2867</v>
      </c>
      <c r="G1710" s="1" t="s">
        <v>17</v>
      </c>
      <c r="H1710" s="1">
        <v>45.0</v>
      </c>
      <c r="I1710" s="3">
        <v>43889.25</v>
      </c>
      <c r="J1710" s="1">
        <v>1.53391026605063</v>
      </c>
      <c r="K1710" s="1" t="s">
        <v>62</v>
      </c>
      <c r="M1710" s="3">
        <v>43889.27656067129</v>
      </c>
    </row>
    <row r="1711">
      <c r="A1711" s="1">
        <v>1709.0</v>
      </c>
      <c r="B1711" s="1" t="s">
        <v>425</v>
      </c>
      <c r="C1711" s="1" t="s">
        <v>4740</v>
      </c>
      <c r="D1711" s="1" t="s">
        <v>4741</v>
      </c>
      <c r="E1711" s="1" t="s">
        <v>4373</v>
      </c>
      <c r="F1711" s="1" t="s">
        <v>428</v>
      </c>
      <c r="G1711" s="1" t="s">
        <v>17</v>
      </c>
      <c r="H1711" s="1">
        <v>45.0</v>
      </c>
      <c r="I1711" s="3">
        <v>43912.270833333336</v>
      </c>
      <c r="J1711" s="1">
        <v>1.43168378468964</v>
      </c>
      <c r="K1711" s="1" t="s">
        <v>24</v>
      </c>
      <c r="M1711" s="3">
        <v>43912.314649803244</v>
      </c>
    </row>
    <row r="1712">
      <c r="A1712" s="1">
        <v>1710.0</v>
      </c>
      <c r="B1712" s="1" t="s">
        <v>4594</v>
      </c>
      <c r="C1712" s="1" t="s">
        <v>4742</v>
      </c>
      <c r="D1712" s="1" t="s">
        <v>21</v>
      </c>
      <c r="E1712" s="1" t="s">
        <v>4596</v>
      </c>
      <c r="F1712" s="1" t="s">
        <v>4597</v>
      </c>
      <c r="G1712" s="1" t="s">
        <v>35</v>
      </c>
      <c r="H1712" s="1">
        <v>45.0</v>
      </c>
      <c r="I1712" s="3">
        <v>43874.208333333336</v>
      </c>
      <c r="J1712" s="1">
        <v>1.91327096629792</v>
      </c>
      <c r="K1712" s="1" t="s">
        <v>24</v>
      </c>
      <c r="M1712" s="3">
        <v>43874.24324979167</v>
      </c>
    </row>
    <row r="1713">
      <c r="A1713" s="1">
        <v>1711.0</v>
      </c>
      <c r="B1713" s="1" t="s">
        <v>345</v>
      </c>
      <c r="C1713" s="1" t="s">
        <v>4743</v>
      </c>
      <c r="D1713" s="1" t="s">
        <v>347</v>
      </c>
      <c r="E1713" s="1" t="s">
        <v>348</v>
      </c>
      <c r="F1713" s="1" t="s">
        <v>349</v>
      </c>
      <c r="G1713" s="1" t="s">
        <v>17</v>
      </c>
      <c r="H1713" s="1">
        <v>45.0</v>
      </c>
      <c r="I1713" s="3">
        <v>43768.666666666664</v>
      </c>
      <c r="J1713" s="1">
        <v>0.572549982910155</v>
      </c>
      <c r="K1713" s="1" t="s">
        <v>24</v>
      </c>
      <c r="M1713" s="3">
        <v>43768.6520631713</v>
      </c>
    </row>
    <row r="1714">
      <c r="A1714" s="1">
        <v>1712.0</v>
      </c>
      <c r="B1714" s="1" t="s">
        <v>141</v>
      </c>
      <c r="C1714" s="1" t="s">
        <v>4744</v>
      </c>
      <c r="D1714" s="1" t="s">
        <v>630</v>
      </c>
      <c r="E1714" s="1" t="s">
        <v>4745</v>
      </c>
      <c r="F1714" s="1" t="s">
        <v>175</v>
      </c>
      <c r="G1714" s="1" t="s">
        <v>39</v>
      </c>
      <c r="H1714" s="1">
        <v>45.0</v>
      </c>
      <c r="I1714" s="3">
        <v>43965.291666666664</v>
      </c>
      <c r="J1714" s="1">
        <v>0.0</v>
      </c>
      <c r="K1714" s="1" t="s">
        <v>46</v>
      </c>
      <c r="M1714" s="3">
        <v>43965.47341878472</v>
      </c>
    </row>
    <row r="1715">
      <c r="A1715" s="1">
        <v>1713.0</v>
      </c>
      <c r="B1715" s="1" t="s">
        <v>4746</v>
      </c>
      <c r="C1715" s="1" t="s">
        <v>4747</v>
      </c>
      <c r="D1715" s="1" t="s">
        <v>4748</v>
      </c>
      <c r="E1715" s="1" t="s">
        <v>4749</v>
      </c>
      <c r="F1715" s="1" t="s">
        <v>4750</v>
      </c>
      <c r="G1715" s="1" t="s">
        <v>89</v>
      </c>
      <c r="H1715" s="1">
        <v>45.0</v>
      </c>
      <c r="I1715" s="3">
        <v>44245.502824166666</v>
      </c>
      <c r="J1715" s="1">
        <v>3.89584078911528</v>
      </c>
      <c r="K1715" s="1" t="s">
        <v>24</v>
      </c>
      <c r="L1715" s="1" t="s">
        <v>365</v>
      </c>
      <c r="M1715" s="3">
        <v>44245.55262123843</v>
      </c>
    </row>
    <row r="1716">
      <c r="A1716" s="1">
        <v>1714.0</v>
      </c>
      <c r="B1716" s="1" t="s">
        <v>1289</v>
      </c>
      <c r="C1716" s="1" t="s">
        <v>4751</v>
      </c>
      <c r="D1716" s="1" t="s">
        <v>1827</v>
      </c>
      <c r="E1716" s="1" t="s">
        <v>4752</v>
      </c>
      <c r="F1716" s="1" t="s">
        <v>1293</v>
      </c>
      <c r="G1716" s="1" t="s">
        <v>39</v>
      </c>
      <c r="H1716" s="1">
        <v>45.0</v>
      </c>
      <c r="I1716" s="3">
        <v>44250.458333333336</v>
      </c>
      <c r="J1716" s="1">
        <v>1.04299945976585</v>
      </c>
      <c r="K1716" s="1" t="s">
        <v>24</v>
      </c>
      <c r="M1716" s="3">
        <v>44250.517932916664</v>
      </c>
    </row>
    <row r="1717">
      <c r="A1717" s="1">
        <v>1715.0</v>
      </c>
      <c r="B1717" s="1" t="s">
        <v>2864</v>
      </c>
      <c r="C1717" s="1" t="s">
        <v>4753</v>
      </c>
      <c r="D1717" s="1" t="s">
        <v>411</v>
      </c>
      <c r="E1717" s="1" t="s">
        <v>3766</v>
      </c>
      <c r="F1717" s="1" t="s">
        <v>2867</v>
      </c>
      <c r="G1717" s="1" t="s">
        <v>17</v>
      </c>
      <c r="H1717" s="1">
        <v>45.0</v>
      </c>
      <c r="I1717" s="3">
        <v>43812.291666666664</v>
      </c>
      <c r="J1717" s="1">
        <v>0.24711218604525</v>
      </c>
      <c r="K1717" s="1" t="s">
        <v>62</v>
      </c>
      <c r="M1717" s="3">
        <v>43812.29566609954</v>
      </c>
    </row>
    <row r="1718">
      <c r="A1718" s="1">
        <v>1716.0</v>
      </c>
      <c r="B1718" s="1" t="s">
        <v>63</v>
      </c>
      <c r="C1718" s="1" t="s">
        <v>4754</v>
      </c>
      <c r="D1718" s="1" t="s">
        <v>148</v>
      </c>
      <c r="E1718" s="1" t="s">
        <v>3736</v>
      </c>
      <c r="F1718" s="1" t="s">
        <v>67</v>
      </c>
      <c r="G1718" s="1" t="s">
        <v>17</v>
      </c>
      <c r="H1718" s="1">
        <v>45.0</v>
      </c>
      <c r="I1718" s="3">
        <v>44013.729166666664</v>
      </c>
      <c r="J1718" s="1">
        <v>1.58641315477067</v>
      </c>
      <c r="K1718" s="1" t="s">
        <v>24</v>
      </c>
      <c r="M1718" s="3">
        <v>44013.76744358796</v>
      </c>
    </row>
    <row r="1719">
      <c r="A1719" s="1">
        <v>1717.0</v>
      </c>
      <c r="B1719" s="1" t="s">
        <v>2885</v>
      </c>
      <c r="C1719" s="1" t="s">
        <v>4755</v>
      </c>
      <c r="D1719" s="1" t="s">
        <v>4756</v>
      </c>
      <c r="E1719" s="1" t="s">
        <v>4757</v>
      </c>
      <c r="F1719" s="1" t="s">
        <v>2888</v>
      </c>
      <c r="G1719" s="1" t="s">
        <v>39</v>
      </c>
      <c r="H1719" s="1">
        <v>45.0</v>
      </c>
      <c r="I1719" s="3">
        <v>44036.260416666664</v>
      </c>
      <c r="J1719" s="1">
        <v>0.627164703383504</v>
      </c>
      <c r="K1719" s="1" t="s">
        <v>24</v>
      </c>
      <c r="L1719" s="1" t="s">
        <v>238</v>
      </c>
      <c r="M1719" s="3">
        <v>44036.29298107639</v>
      </c>
    </row>
    <row r="1720">
      <c r="A1720" s="1">
        <v>1718.0</v>
      </c>
      <c r="B1720" s="1" t="s">
        <v>806</v>
      </c>
      <c r="C1720" s="1" t="s">
        <v>4758</v>
      </c>
      <c r="D1720" s="1" t="s">
        <v>3931</v>
      </c>
      <c r="E1720" s="1" t="s">
        <v>4759</v>
      </c>
      <c r="F1720" s="1" t="s">
        <v>810</v>
      </c>
      <c r="G1720" s="1" t="s">
        <v>35</v>
      </c>
      <c r="H1720" s="1">
        <v>45.0</v>
      </c>
      <c r="I1720" s="3">
        <v>43844.791666666664</v>
      </c>
      <c r="J1720" s="1">
        <v>0.782363852546089</v>
      </c>
      <c r="K1720" s="1" t="s">
        <v>24</v>
      </c>
      <c r="M1720" s="3">
        <v>43844.78026164352</v>
      </c>
    </row>
    <row r="1721">
      <c r="A1721" s="1">
        <v>1719.0</v>
      </c>
      <c r="B1721" s="1" t="s">
        <v>119</v>
      </c>
      <c r="C1721" s="1" t="s">
        <v>4760</v>
      </c>
      <c r="D1721" s="1" t="s">
        <v>121</v>
      </c>
      <c r="E1721" s="1" t="s">
        <v>4761</v>
      </c>
      <c r="F1721" s="1" t="s">
        <v>123</v>
      </c>
      <c r="G1721" s="1" t="s">
        <v>39</v>
      </c>
      <c r="H1721" s="1">
        <v>45.0</v>
      </c>
      <c r="I1721" s="3">
        <v>44034.208333333336</v>
      </c>
      <c r="J1721" s="1">
        <v>1.13123356168104</v>
      </c>
      <c r="K1721" s="1" t="s">
        <v>18</v>
      </c>
      <c r="M1721" s="3">
        <v>44034.244886354165</v>
      </c>
    </row>
    <row r="1722">
      <c r="A1722" s="1">
        <v>1720.0</v>
      </c>
      <c r="B1722" s="1" t="s">
        <v>4524</v>
      </c>
      <c r="C1722" s="1" t="s">
        <v>4762</v>
      </c>
      <c r="D1722" s="1" t="s">
        <v>664</v>
      </c>
      <c r="E1722" s="1" t="s">
        <v>4763</v>
      </c>
      <c r="F1722" s="1" t="s">
        <v>4527</v>
      </c>
      <c r="G1722" s="1" t="s">
        <v>39</v>
      </c>
      <c r="H1722" s="1">
        <v>45.0</v>
      </c>
      <c r="I1722" s="3">
        <v>43705.416666666664</v>
      </c>
      <c r="J1722" s="1">
        <v>3.8198219547373</v>
      </c>
      <c r="K1722" s="1" t="s">
        <v>24</v>
      </c>
      <c r="M1722" s="3">
        <v>43705.460036261575</v>
      </c>
    </row>
    <row r="1723">
      <c r="A1723" s="1">
        <v>1721.0</v>
      </c>
      <c r="B1723" s="1" t="s">
        <v>239</v>
      </c>
      <c r="C1723" s="1" t="s">
        <v>4764</v>
      </c>
      <c r="D1723" s="1" t="s">
        <v>1137</v>
      </c>
      <c r="E1723" s="1" t="s">
        <v>4574</v>
      </c>
      <c r="F1723" s="1" t="s">
        <v>243</v>
      </c>
      <c r="G1723" s="1" t="s">
        <v>17</v>
      </c>
      <c r="H1723" s="1">
        <v>45.0</v>
      </c>
      <c r="I1723" s="3">
        <v>44013.25</v>
      </c>
      <c r="J1723" s="1">
        <v>0.0</v>
      </c>
      <c r="K1723" s="1" t="s">
        <v>46</v>
      </c>
      <c r="M1723" s="3">
        <v>44013.33375189815</v>
      </c>
    </row>
    <row r="1724">
      <c r="A1724" s="1">
        <v>1722.0</v>
      </c>
      <c r="B1724" s="1" t="s">
        <v>3724</v>
      </c>
      <c r="C1724" s="1" t="s">
        <v>4765</v>
      </c>
      <c r="D1724" s="1" t="s">
        <v>738</v>
      </c>
      <c r="E1724" s="1" t="s">
        <v>4766</v>
      </c>
      <c r="F1724" s="1" t="s">
        <v>3727</v>
      </c>
      <c r="G1724" s="1" t="s">
        <v>39</v>
      </c>
      <c r="H1724" s="1">
        <v>45.0</v>
      </c>
      <c r="I1724" s="3">
        <v>44095.6875</v>
      </c>
      <c r="J1724" s="1">
        <v>0.177413340222669</v>
      </c>
      <c r="K1724" s="1" t="s">
        <v>218</v>
      </c>
      <c r="L1724" s="1" t="s">
        <v>287</v>
      </c>
      <c r="M1724" s="3">
        <v>44095.733774849534</v>
      </c>
    </row>
    <row r="1725">
      <c r="A1725" s="1">
        <v>1723.0</v>
      </c>
      <c r="B1725" s="1" t="s">
        <v>229</v>
      </c>
      <c r="C1725" s="1" t="s">
        <v>4767</v>
      </c>
      <c r="D1725" s="1" t="s">
        <v>121</v>
      </c>
      <c r="E1725" s="1" t="s">
        <v>3177</v>
      </c>
      <c r="F1725" s="1" t="s">
        <v>232</v>
      </c>
      <c r="G1725" s="1" t="s">
        <v>35</v>
      </c>
      <c r="H1725" s="1">
        <v>45.0</v>
      </c>
      <c r="I1725" s="3">
        <v>43928.666666666664</v>
      </c>
      <c r="J1725" s="1">
        <v>3.06965311383334</v>
      </c>
      <c r="K1725" s="1" t="s">
        <v>24</v>
      </c>
      <c r="M1725" s="3">
        <v>43928.64552244213</v>
      </c>
    </row>
    <row r="1726">
      <c r="A1726" s="1">
        <v>1724.0</v>
      </c>
      <c r="B1726" s="1" t="s">
        <v>1747</v>
      </c>
      <c r="C1726" s="1" t="s">
        <v>4768</v>
      </c>
      <c r="D1726" s="1" t="s">
        <v>3811</v>
      </c>
      <c r="E1726" s="1" t="s">
        <v>4769</v>
      </c>
      <c r="F1726" s="1" t="s">
        <v>1750</v>
      </c>
      <c r="G1726" s="1" t="s">
        <v>39</v>
      </c>
      <c r="H1726" s="1">
        <v>45.0</v>
      </c>
      <c r="I1726" s="3">
        <v>43607.583333333336</v>
      </c>
      <c r="J1726" s="1">
        <v>1.99859815833463</v>
      </c>
      <c r="K1726" s="1" t="s">
        <v>24</v>
      </c>
      <c r="M1726" s="3">
        <v>43607.62022335648</v>
      </c>
    </row>
    <row r="1727">
      <c r="A1727" s="1">
        <v>1725.0</v>
      </c>
      <c r="B1727" s="1" t="s">
        <v>4770</v>
      </c>
      <c r="C1727" s="1" t="s">
        <v>4771</v>
      </c>
      <c r="D1727" s="1" t="s">
        <v>4772</v>
      </c>
      <c r="E1727" s="1" t="s">
        <v>4773</v>
      </c>
      <c r="F1727" s="1" t="s">
        <v>4774</v>
      </c>
      <c r="G1727" s="1" t="s">
        <v>39</v>
      </c>
      <c r="H1727" s="1">
        <v>45.0</v>
      </c>
      <c r="I1727" s="3">
        <v>44107.635416666664</v>
      </c>
      <c r="J1727" s="1">
        <v>3.91086102020683</v>
      </c>
      <c r="K1727" s="1" t="s">
        <v>24</v>
      </c>
      <c r="L1727" s="1" t="s">
        <v>135</v>
      </c>
      <c r="M1727" s="3">
        <v>44107.865594710645</v>
      </c>
    </row>
    <row r="1728">
      <c r="A1728" s="1">
        <v>1726.0</v>
      </c>
      <c r="B1728" s="1" t="s">
        <v>4775</v>
      </c>
      <c r="C1728" s="1" t="s">
        <v>4776</v>
      </c>
      <c r="D1728" s="1" t="s">
        <v>305</v>
      </c>
      <c r="E1728" s="1" t="s">
        <v>4777</v>
      </c>
      <c r="F1728" s="1" t="s">
        <v>4778</v>
      </c>
      <c r="G1728" s="1" t="s">
        <v>17</v>
      </c>
      <c r="H1728" s="1">
        <v>45.0</v>
      </c>
      <c r="I1728" s="3">
        <v>43889.25</v>
      </c>
      <c r="J1728" s="1">
        <v>1.44968137612608</v>
      </c>
      <c r="K1728" s="1" t="s">
        <v>24</v>
      </c>
      <c r="M1728" s="3">
        <v>43889.306302847224</v>
      </c>
    </row>
    <row r="1729">
      <c r="A1729" s="1">
        <v>1727.0</v>
      </c>
      <c r="B1729" s="1" t="s">
        <v>4779</v>
      </c>
      <c r="C1729" s="1" t="s">
        <v>4780</v>
      </c>
      <c r="D1729" s="1" t="s">
        <v>653</v>
      </c>
      <c r="E1729" s="1" t="s">
        <v>4781</v>
      </c>
      <c r="F1729" s="1" t="s">
        <v>4782</v>
      </c>
      <c r="G1729" s="1" t="s">
        <v>89</v>
      </c>
      <c r="H1729" s="1">
        <v>45.0</v>
      </c>
      <c r="I1729" s="3">
        <v>43785.68090921296</v>
      </c>
      <c r="J1729" s="1">
        <v>1.03861290974896</v>
      </c>
      <c r="K1729" s="1" t="s">
        <v>18</v>
      </c>
      <c r="M1729" s="3">
        <v>43785.711117060186</v>
      </c>
    </row>
    <row r="1730">
      <c r="A1730" s="1">
        <v>1728.0</v>
      </c>
      <c r="B1730" s="1" t="s">
        <v>4326</v>
      </c>
      <c r="C1730" s="1" t="s">
        <v>4783</v>
      </c>
      <c r="D1730" s="1" t="s">
        <v>99</v>
      </c>
      <c r="E1730" s="1" t="s">
        <v>4784</v>
      </c>
      <c r="F1730" s="1" t="s">
        <v>4329</v>
      </c>
      <c r="G1730" s="1" t="s">
        <v>39</v>
      </c>
      <c r="H1730" s="1">
        <v>45.0</v>
      </c>
      <c r="I1730" s="3">
        <v>44134.5</v>
      </c>
      <c r="J1730" s="1">
        <v>0.0</v>
      </c>
      <c r="K1730" s="1" t="s">
        <v>24</v>
      </c>
      <c r="L1730" s="1" t="s">
        <v>188</v>
      </c>
      <c r="M1730" s="3">
        <v>44134.56882728009</v>
      </c>
    </row>
    <row r="1731">
      <c r="A1731" s="1">
        <v>1729.0</v>
      </c>
      <c r="B1731" s="1" t="s">
        <v>114</v>
      </c>
      <c r="C1731" s="1" t="s">
        <v>4785</v>
      </c>
      <c r="D1731" s="1" t="s">
        <v>116</v>
      </c>
      <c r="E1731" s="1" t="s">
        <v>1161</v>
      </c>
      <c r="F1731" s="1" t="s">
        <v>118</v>
      </c>
      <c r="G1731" s="1" t="s">
        <v>17</v>
      </c>
      <c r="H1731" s="1">
        <v>45.0</v>
      </c>
      <c r="I1731" s="3">
        <v>44041.75</v>
      </c>
      <c r="J1731" s="1">
        <v>2.53251592335402</v>
      </c>
      <c r="K1731" s="1" t="s">
        <v>24</v>
      </c>
      <c r="L1731" s="1" t="s">
        <v>1006</v>
      </c>
      <c r="M1731" s="3">
        <v>44041.782438993054</v>
      </c>
    </row>
    <row r="1732">
      <c r="A1732" s="1">
        <v>1730.0</v>
      </c>
      <c r="B1732" s="1" t="s">
        <v>340</v>
      </c>
      <c r="C1732" s="1" t="s">
        <v>4786</v>
      </c>
      <c r="D1732" s="1" t="s">
        <v>342</v>
      </c>
      <c r="E1732" s="1" t="s">
        <v>4787</v>
      </c>
      <c r="F1732" s="1" t="s">
        <v>344</v>
      </c>
      <c r="G1732" s="1" t="s">
        <v>39</v>
      </c>
      <c r="H1732" s="1">
        <v>45.0</v>
      </c>
      <c r="I1732" s="3">
        <v>44187.666666666664</v>
      </c>
      <c r="J1732" s="1">
        <v>3.2188592252088</v>
      </c>
      <c r="K1732" s="1" t="s">
        <v>83</v>
      </c>
      <c r="M1732" s="3">
        <v>44187.70551630787</v>
      </c>
    </row>
    <row r="1733">
      <c r="A1733" s="1">
        <v>1731.0</v>
      </c>
      <c r="B1733" s="1" t="s">
        <v>3453</v>
      </c>
      <c r="C1733" s="1" t="s">
        <v>4788</v>
      </c>
      <c r="D1733" s="1" t="s">
        <v>4789</v>
      </c>
      <c r="E1733" s="1" t="s">
        <v>4790</v>
      </c>
      <c r="F1733" s="1" t="s">
        <v>3456</v>
      </c>
      <c r="G1733" s="1" t="s">
        <v>39</v>
      </c>
      <c r="H1733" s="1">
        <v>45.0</v>
      </c>
      <c r="I1733" s="3">
        <v>43509.791666666664</v>
      </c>
      <c r="J1733" s="1">
        <v>7.07272750492959</v>
      </c>
      <c r="K1733" s="1" t="s">
        <v>24</v>
      </c>
      <c r="M1733" s="3">
        <v>43509.77739069444</v>
      </c>
    </row>
    <row r="1734">
      <c r="A1734" s="1">
        <v>1732.0</v>
      </c>
      <c r="B1734" s="1" t="s">
        <v>184</v>
      </c>
      <c r="C1734" s="1" t="s">
        <v>4791</v>
      </c>
      <c r="D1734" s="1" t="s">
        <v>749</v>
      </c>
      <c r="E1734" s="1" t="s">
        <v>1391</v>
      </c>
      <c r="F1734" s="1" t="s">
        <v>187</v>
      </c>
      <c r="G1734" s="1" t="s">
        <v>17</v>
      </c>
      <c r="H1734" s="1">
        <v>45.0</v>
      </c>
      <c r="I1734" s="3">
        <v>43767.416666666664</v>
      </c>
      <c r="J1734" s="1">
        <v>1.93704315109547</v>
      </c>
      <c r="K1734" s="1" t="s">
        <v>24</v>
      </c>
      <c r="M1734" s="3">
        <v>43757.72578577546</v>
      </c>
    </row>
    <row r="1735">
      <c r="A1735" s="1">
        <v>1733.0</v>
      </c>
      <c r="B1735" s="1" t="s">
        <v>620</v>
      </c>
      <c r="C1735" s="1" t="s">
        <v>4792</v>
      </c>
      <c r="D1735" s="1" t="s">
        <v>1802</v>
      </c>
      <c r="E1735" s="1" t="s">
        <v>4793</v>
      </c>
      <c r="F1735" s="1" t="s">
        <v>623</v>
      </c>
      <c r="G1735" s="1" t="s">
        <v>17</v>
      </c>
      <c r="H1735" s="1">
        <v>45.0</v>
      </c>
      <c r="I1735" s="3">
        <v>43993.291666666664</v>
      </c>
      <c r="J1735" s="1">
        <v>3.57946394938668</v>
      </c>
      <c r="K1735" s="1" t="s">
        <v>18</v>
      </c>
      <c r="M1735" s="3">
        <v>43993.4167971412</v>
      </c>
    </row>
    <row r="1736">
      <c r="A1736" s="1">
        <v>1734.0</v>
      </c>
      <c r="B1736" s="1" t="s">
        <v>620</v>
      </c>
      <c r="C1736" s="1" t="s">
        <v>4794</v>
      </c>
      <c r="D1736" s="1" t="s">
        <v>121</v>
      </c>
      <c r="E1736" s="1" t="s">
        <v>4795</v>
      </c>
      <c r="F1736" s="1" t="s">
        <v>623</v>
      </c>
      <c r="G1736" s="1" t="s">
        <v>39</v>
      </c>
      <c r="H1736" s="1">
        <v>45.0</v>
      </c>
      <c r="I1736" s="3">
        <v>43833.75</v>
      </c>
      <c r="J1736" s="1">
        <v>4.33402927531978</v>
      </c>
      <c r="K1736" s="1" t="s">
        <v>18</v>
      </c>
      <c r="M1736" s="3">
        <v>43833.7468971875</v>
      </c>
    </row>
    <row r="1737">
      <c r="A1737" s="1">
        <v>1735.0</v>
      </c>
      <c r="B1737" s="1" t="s">
        <v>485</v>
      </c>
      <c r="C1737" s="1" t="s">
        <v>4796</v>
      </c>
      <c r="D1737" s="1" t="s">
        <v>4508</v>
      </c>
      <c r="E1737" s="1" t="s">
        <v>4534</v>
      </c>
      <c r="F1737" s="1" t="s">
        <v>489</v>
      </c>
      <c r="G1737" s="1" t="s">
        <v>17</v>
      </c>
      <c r="H1737" s="1">
        <v>45.0</v>
      </c>
      <c r="I1737" s="3">
        <v>43941.25</v>
      </c>
      <c r="J1737" s="1">
        <v>2.44547362374719</v>
      </c>
      <c r="K1737" s="1" t="s">
        <v>166</v>
      </c>
      <c r="M1737" s="3">
        <v>43941.28266420139</v>
      </c>
    </row>
    <row r="1738">
      <c r="A1738" s="1">
        <v>1736.0</v>
      </c>
      <c r="B1738" s="1" t="s">
        <v>350</v>
      </c>
      <c r="C1738" s="1" t="s">
        <v>4797</v>
      </c>
      <c r="D1738" s="1" t="s">
        <v>75</v>
      </c>
      <c r="E1738" s="1" t="s">
        <v>2828</v>
      </c>
      <c r="F1738" s="1" t="s">
        <v>353</v>
      </c>
      <c r="G1738" s="1" t="s">
        <v>35</v>
      </c>
      <c r="H1738" s="1">
        <v>45.0</v>
      </c>
      <c r="I1738" s="3">
        <v>43684.166666666664</v>
      </c>
      <c r="J1738" s="1">
        <v>0.162531668661683</v>
      </c>
      <c r="K1738" s="1" t="s">
        <v>24</v>
      </c>
      <c r="M1738" s="3">
        <v>43685.19470730324</v>
      </c>
    </row>
    <row r="1739">
      <c r="A1739" s="1">
        <v>1737.0</v>
      </c>
      <c r="B1739" s="1" t="s">
        <v>2891</v>
      </c>
      <c r="C1739" s="1" t="s">
        <v>4798</v>
      </c>
      <c r="D1739" s="1" t="s">
        <v>80</v>
      </c>
      <c r="E1739" s="1" t="s">
        <v>4799</v>
      </c>
      <c r="F1739" s="1" t="s">
        <v>2894</v>
      </c>
      <c r="G1739" s="1" t="s">
        <v>17</v>
      </c>
      <c r="H1739" s="1">
        <v>45.0</v>
      </c>
      <c r="I1739" s="3">
        <v>43850.21875</v>
      </c>
      <c r="J1739" s="1">
        <v>0.498068956051684</v>
      </c>
      <c r="K1739" s="1" t="s">
        <v>46</v>
      </c>
      <c r="M1739" s="3">
        <v>43850.260179282406</v>
      </c>
    </row>
    <row r="1740">
      <c r="A1740" s="1">
        <v>1738.0</v>
      </c>
      <c r="B1740" s="1" t="s">
        <v>12</v>
      </c>
      <c r="C1740" s="1" t="s">
        <v>4800</v>
      </c>
      <c r="D1740" s="1" t="s">
        <v>14</v>
      </c>
      <c r="E1740" s="1" t="s">
        <v>926</v>
      </c>
      <c r="F1740" s="1" t="s">
        <v>16</v>
      </c>
      <c r="G1740" s="1" t="s">
        <v>17</v>
      </c>
      <c r="H1740" s="1">
        <v>45.0</v>
      </c>
      <c r="I1740" s="3">
        <v>43862.625</v>
      </c>
      <c r="J1740" s="1">
        <v>0.923826216367335</v>
      </c>
      <c r="K1740" s="1" t="s">
        <v>18</v>
      </c>
      <c r="M1740" s="3">
        <v>43862.655738761576</v>
      </c>
    </row>
    <row r="1741">
      <c r="A1741" s="1">
        <v>1739.0</v>
      </c>
      <c r="B1741" s="1" t="s">
        <v>4801</v>
      </c>
      <c r="C1741" s="1" t="s">
        <v>4802</v>
      </c>
      <c r="D1741" s="1" t="s">
        <v>49</v>
      </c>
      <c r="E1741" s="1" t="s">
        <v>4803</v>
      </c>
      <c r="F1741" s="1" t="s">
        <v>4804</v>
      </c>
      <c r="G1741" s="1" t="s">
        <v>39</v>
      </c>
      <c r="H1741" s="1">
        <v>45.0</v>
      </c>
      <c r="I1741" s="3">
        <v>43906.270833333336</v>
      </c>
      <c r="J1741" s="1">
        <v>7.99460029901471</v>
      </c>
      <c r="K1741" s="1" t="s">
        <v>18</v>
      </c>
      <c r="M1741" s="3">
        <v>43906.287381967595</v>
      </c>
    </row>
    <row r="1742">
      <c r="A1742" s="1">
        <v>1740.0</v>
      </c>
      <c r="B1742" s="1" t="s">
        <v>684</v>
      </c>
      <c r="C1742" s="1" t="s">
        <v>4805</v>
      </c>
      <c r="D1742" s="1" t="s">
        <v>686</v>
      </c>
      <c r="E1742" s="1" t="s">
        <v>4806</v>
      </c>
      <c r="F1742" s="1" t="s">
        <v>688</v>
      </c>
      <c r="G1742" s="1" t="s">
        <v>17</v>
      </c>
      <c r="H1742" s="1">
        <v>45.0</v>
      </c>
      <c r="I1742" s="3">
        <v>44194.395833333336</v>
      </c>
      <c r="J1742" s="1">
        <v>4.59096758099947</v>
      </c>
      <c r="K1742" s="1" t="s">
        <v>689</v>
      </c>
      <c r="L1742" s="1" t="s">
        <v>690</v>
      </c>
      <c r="M1742" s="3">
        <v>44194.592787326386</v>
      </c>
    </row>
    <row r="1743">
      <c r="A1743" s="1">
        <v>1741.0</v>
      </c>
      <c r="B1743" s="1" t="s">
        <v>2891</v>
      </c>
      <c r="C1743" s="1" t="s">
        <v>4807</v>
      </c>
      <c r="D1743" s="1" t="s">
        <v>3708</v>
      </c>
      <c r="E1743" s="1" t="s">
        <v>4808</v>
      </c>
      <c r="F1743" s="1" t="s">
        <v>2894</v>
      </c>
      <c r="G1743" s="1" t="s">
        <v>39</v>
      </c>
      <c r="H1743" s="1">
        <v>45.0</v>
      </c>
      <c r="I1743" s="3">
        <v>43727.625</v>
      </c>
      <c r="J1743" s="1">
        <v>1.8229473013782</v>
      </c>
      <c r="K1743" s="1" t="s">
        <v>46</v>
      </c>
      <c r="M1743" s="3">
        <v>43727.65895827546</v>
      </c>
    </row>
    <row r="1744">
      <c r="A1744" s="1">
        <v>1742.0</v>
      </c>
      <c r="B1744" s="1" t="s">
        <v>1885</v>
      </c>
      <c r="C1744" s="1" t="s">
        <v>4809</v>
      </c>
      <c r="D1744" s="1" t="s">
        <v>116</v>
      </c>
      <c r="E1744" s="1" t="s">
        <v>1887</v>
      </c>
      <c r="F1744" s="1" t="s">
        <v>1888</v>
      </c>
      <c r="G1744" s="1" t="s">
        <v>17</v>
      </c>
      <c r="H1744" s="1">
        <v>45.0</v>
      </c>
      <c r="I1744" s="3">
        <v>43879.197916666664</v>
      </c>
      <c r="J1744" s="1">
        <v>1.06615487355683</v>
      </c>
      <c r="K1744" s="1" t="s">
        <v>24</v>
      </c>
      <c r="M1744" s="3">
        <v>43879.25850581018</v>
      </c>
    </row>
    <row r="1745">
      <c r="A1745" s="1">
        <v>1743.0</v>
      </c>
      <c r="B1745" s="1" t="s">
        <v>582</v>
      </c>
      <c r="C1745" s="1" t="s">
        <v>4810</v>
      </c>
      <c r="D1745" s="1" t="s">
        <v>1367</v>
      </c>
      <c r="E1745" s="1" t="s">
        <v>4811</v>
      </c>
      <c r="F1745" s="1" t="s">
        <v>586</v>
      </c>
      <c r="G1745" s="1" t="s">
        <v>35</v>
      </c>
      <c r="H1745" s="1">
        <v>45.0</v>
      </c>
      <c r="I1745" s="3">
        <v>44217.25</v>
      </c>
      <c r="J1745" s="1">
        <v>2.57671636024124</v>
      </c>
      <c r="K1745" s="1" t="s">
        <v>166</v>
      </c>
      <c r="L1745" s="1" t="s">
        <v>167</v>
      </c>
      <c r="M1745" s="3">
        <v>44217.28630344907</v>
      </c>
    </row>
    <row r="1746">
      <c r="A1746" s="1">
        <v>1744.0</v>
      </c>
      <c r="B1746" s="1" t="s">
        <v>239</v>
      </c>
      <c r="C1746" s="1" t="s">
        <v>4812</v>
      </c>
      <c r="D1746" s="1" t="s">
        <v>925</v>
      </c>
      <c r="E1746" s="1" t="s">
        <v>4813</v>
      </c>
      <c r="F1746" s="1" t="s">
        <v>243</v>
      </c>
      <c r="G1746" s="1" t="s">
        <v>39</v>
      </c>
      <c r="H1746" s="1">
        <v>45.0</v>
      </c>
      <c r="I1746" s="3">
        <v>44066.291666666664</v>
      </c>
      <c r="J1746" s="1">
        <v>1.62391784071034</v>
      </c>
      <c r="K1746" s="1" t="s">
        <v>46</v>
      </c>
      <c r="M1746" s="3">
        <v>44066.321236006945</v>
      </c>
    </row>
    <row r="1747">
      <c r="A1747" s="1">
        <v>1745.0</v>
      </c>
      <c r="B1747" s="1" t="s">
        <v>229</v>
      </c>
      <c r="C1747" s="1" t="s">
        <v>4814</v>
      </c>
      <c r="D1747" s="1" t="s">
        <v>207</v>
      </c>
      <c r="E1747" s="1" t="s">
        <v>339</v>
      </c>
      <c r="F1747" s="1" t="s">
        <v>232</v>
      </c>
      <c r="G1747" s="1" t="s">
        <v>17</v>
      </c>
      <c r="H1747" s="1">
        <v>45.0</v>
      </c>
      <c r="I1747" s="3">
        <v>44054.166666666664</v>
      </c>
      <c r="J1747" s="1">
        <v>1.65696016573441</v>
      </c>
      <c r="K1747" s="1" t="s">
        <v>24</v>
      </c>
      <c r="M1747" s="3">
        <v>44054.26832188657</v>
      </c>
    </row>
    <row r="1748">
      <c r="A1748" s="1">
        <v>1746.0</v>
      </c>
      <c r="B1748" s="1" t="s">
        <v>862</v>
      </c>
      <c r="C1748" s="1" t="s">
        <v>4815</v>
      </c>
      <c r="D1748" s="1" t="s">
        <v>864</v>
      </c>
      <c r="E1748" s="1" t="s">
        <v>865</v>
      </c>
      <c r="F1748" s="1" t="s">
        <v>866</v>
      </c>
      <c r="G1748" s="1" t="s">
        <v>17</v>
      </c>
      <c r="H1748" s="1">
        <v>45.0</v>
      </c>
      <c r="I1748" s="3">
        <v>43712.166666666664</v>
      </c>
      <c r="J1748" s="1">
        <v>0.37615287333932</v>
      </c>
      <c r="K1748" s="1" t="s">
        <v>166</v>
      </c>
      <c r="M1748" s="3">
        <v>43712.25117091435</v>
      </c>
    </row>
    <row r="1749">
      <c r="A1749" s="1">
        <v>1747.0</v>
      </c>
      <c r="B1749" s="1" t="s">
        <v>2891</v>
      </c>
      <c r="C1749" s="1" t="s">
        <v>4816</v>
      </c>
      <c r="D1749" s="1" t="s">
        <v>14</v>
      </c>
      <c r="E1749" s="1" t="s">
        <v>4817</v>
      </c>
      <c r="F1749" s="1" t="s">
        <v>2894</v>
      </c>
      <c r="G1749" s="1" t="s">
        <v>89</v>
      </c>
      <c r="H1749" s="1">
        <v>45.0</v>
      </c>
      <c r="I1749" s="3">
        <v>44064.61730201389</v>
      </c>
      <c r="J1749" s="1">
        <v>1.94132839036305</v>
      </c>
      <c r="K1749" s="1" t="s">
        <v>46</v>
      </c>
      <c r="M1749" s="3">
        <v>44064.640014606484</v>
      </c>
    </row>
    <row r="1750">
      <c r="A1750" s="1">
        <v>1748.0</v>
      </c>
      <c r="B1750" s="1" t="s">
        <v>119</v>
      </c>
      <c r="C1750" s="1" t="s">
        <v>4818</v>
      </c>
      <c r="D1750" s="1" t="s">
        <v>3940</v>
      </c>
      <c r="E1750" s="1" t="s">
        <v>4819</v>
      </c>
      <c r="F1750" s="1" t="s">
        <v>123</v>
      </c>
      <c r="G1750" s="1" t="s">
        <v>39</v>
      </c>
      <c r="H1750" s="1">
        <v>45.0</v>
      </c>
      <c r="I1750" s="3">
        <v>43878.166666666664</v>
      </c>
      <c r="J1750" s="1">
        <v>2.24576828754417</v>
      </c>
      <c r="K1750" s="1" t="s">
        <v>18</v>
      </c>
      <c r="M1750" s="3">
        <v>43878.198693969905</v>
      </c>
    </row>
    <row r="1751">
      <c r="A1751" s="1">
        <v>1749.0</v>
      </c>
      <c r="B1751" s="1" t="s">
        <v>4356</v>
      </c>
      <c r="C1751" s="1" t="s">
        <v>4820</v>
      </c>
      <c r="D1751" s="1" t="s">
        <v>411</v>
      </c>
      <c r="E1751" s="1" t="s">
        <v>4821</v>
      </c>
      <c r="F1751" s="1" t="s">
        <v>4359</v>
      </c>
      <c r="G1751" s="1" t="s">
        <v>17</v>
      </c>
      <c r="H1751" s="1">
        <v>45.0</v>
      </c>
      <c r="I1751" s="3">
        <v>44026.197916666664</v>
      </c>
      <c r="J1751" s="1">
        <v>0.384840314221132</v>
      </c>
      <c r="K1751" s="1" t="s">
        <v>62</v>
      </c>
      <c r="L1751" s="1" t="s">
        <v>4360</v>
      </c>
      <c r="M1751" s="3">
        <v>44026.240911967594</v>
      </c>
    </row>
    <row r="1752">
      <c r="A1752" s="1">
        <v>1750.0</v>
      </c>
      <c r="B1752" s="1" t="s">
        <v>324</v>
      </c>
      <c r="C1752" s="1" t="s">
        <v>4822</v>
      </c>
      <c r="D1752" s="1" t="s">
        <v>326</v>
      </c>
      <c r="E1752" s="1" t="s">
        <v>3871</v>
      </c>
      <c r="F1752" s="1" t="s">
        <v>328</v>
      </c>
      <c r="G1752" s="1" t="s">
        <v>17</v>
      </c>
      <c r="H1752" s="1">
        <v>45.0</v>
      </c>
      <c r="I1752" s="3">
        <v>44193.291666666664</v>
      </c>
      <c r="J1752" s="1">
        <v>0.0</v>
      </c>
      <c r="K1752" s="1" t="s">
        <v>24</v>
      </c>
      <c r="M1752" s="3">
        <v>44193.47593122685</v>
      </c>
    </row>
    <row r="1753">
      <c r="A1753" s="1">
        <v>1751.0</v>
      </c>
      <c r="B1753" s="1" t="s">
        <v>4823</v>
      </c>
      <c r="C1753" s="1" t="s">
        <v>4824</v>
      </c>
      <c r="D1753" s="1" t="s">
        <v>93</v>
      </c>
      <c r="E1753" s="1" t="s">
        <v>4825</v>
      </c>
      <c r="F1753" s="1" t="s">
        <v>4826</v>
      </c>
      <c r="G1753" s="1" t="s">
        <v>89</v>
      </c>
      <c r="H1753" s="1">
        <v>45.0</v>
      </c>
      <c r="I1753" s="3">
        <v>44187.344120567126</v>
      </c>
      <c r="J1753" s="1">
        <v>7.56122309798486</v>
      </c>
      <c r="K1753" s="1" t="s">
        <v>24</v>
      </c>
      <c r="L1753" s="1" t="s">
        <v>96</v>
      </c>
      <c r="M1753" s="3">
        <v>44187.352509131946</v>
      </c>
    </row>
    <row r="1754">
      <c r="A1754" s="1">
        <v>1752.0</v>
      </c>
      <c r="B1754" s="1" t="s">
        <v>141</v>
      </c>
      <c r="C1754" s="1" t="s">
        <v>4827</v>
      </c>
      <c r="D1754" s="1" t="s">
        <v>42</v>
      </c>
      <c r="E1754" s="1" t="s">
        <v>4828</v>
      </c>
      <c r="F1754" s="1" t="s">
        <v>175</v>
      </c>
      <c r="G1754" s="1" t="s">
        <v>39</v>
      </c>
      <c r="H1754" s="1">
        <v>45.0</v>
      </c>
      <c r="I1754" s="3">
        <v>44081.625</v>
      </c>
      <c r="J1754" s="1">
        <v>3.10341233161198</v>
      </c>
      <c r="K1754" s="1" t="s">
        <v>46</v>
      </c>
      <c r="M1754" s="3">
        <v>44081.65733760416</v>
      </c>
    </row>
    <row r="1755">
      <c r="A1755" s="1">
        <v>1753.0</v>
      </c>
      <c r="B1755" s="1" t="s">
        <v>4775</v>
      </c>
      <c r="C1755" s="1" t="s">
        <v>4829</v>
      </c>
      <c r="D1755" s="1" t="s">
        <v>326</v>
      </c>
      <c r="E1755" s="1" t="s">
        <v>4830</v>
      </c>
      <c r="F1755" s="1" t="s">
        <v>4778</v>
      </c>
      <c r="G1755" s="1" t="s">
        <v>17</v>
      </c>
      <c r="H1755" s="1">
        <v>45.0</v>
      </c>
      <c r="I1755" s="3">
        <v>43871.25</v>
      </c>
      <c r="J1755" s="1">
        <v>0.943358867360233</v>
      </c>
      <c r="K1755" s="1" t="s">
        <v>24</v>
      </c>
      <c r="M1755" s="3">
        <v>43871.28749238426</v>
      </c>
    </row>
    <row r="1756">
      <c r="A1756" s="1">
        <v>1754.0</v>
      </c>
      <c r="B1756" s="1" t="s">
        <v>4831</v>
      </c>
      <c r="C1756" s="1" t="s">
        <v>4832</v>
      </c>
      <c r="D1756" s="1" t="s">
        <v>305</v>
      </c>
      <c r="E1756" s="1" t="s">
        <v>4833</v>
      </c>
      <c r="F1756" s="1" t="s">
        <v>4834</v>
      </c>
      <c r="G1756" s="1" t="s">
        <v>35</v>
      </c>
      <c r="H1756" s="1">
        <v>45.0</v>
      </c>
      <c r="I1756" s="3">
        <v>43741.416666666664</v>
      </c>
      <c r="J1756" s="1">
        <v>1.4929291023361</v>
      </c>
      <c r="K1756" s="1" t="s">
        <v>24</v>
      </c>
      <c r="M1756" s="3">
        <v>43741.4692259375</v>
      </c>
    </row>
    <row r="1757">
      <c r="A1757" s="1">
        <v>1755.0</v>
      </c>
      <c r="B1757" s="1" t="s">
        <v>1516</v>
      </c>
      <c r="C1757" s="1" t="s">
        <v>4835</v>
      </c>
      <c r="D1757" s="1" t="s">
        <v>356</v>
      </c>
      <c r="E1757" s="1" t="s">
        <v>4836</v>
      </c>
      <c r="F1757" s="1" t="s">
        <v>1519</v>
      </c>
      <c r="G1757" s="1" t="s">
        <v>39</v>
      </c>
      <c r="H1757" s="1">
        <v>45.0</v>
      </c>
      <c r="I1757" s="3">
        <v>44054.625</v>
      </c>
      <c r="J1757" s="1">
        <v>6.73555361944432</v>
      </c>
      <c r="K1757" s="1" t="s">
        <v>689</v>
      </c>
      <c r="M1757" s="3">
        <v>44054.6539075</v>
      </c>
    </row>
    <row r="1758">
      <c r="A1758" s="1">
        <v>1756.0</v>
      </c>
      <c r="B1758" s="1" t="s">
        <v>12</v>
      </c>
      <c r="C1758" s="1" t="s">
        <v>4837</v>
      </c>
      <c r="D1758" s="1" t="s">
        <v>1813</v>
      </c>
      <c r="E1758" s="1" t="s">
        <v>50</v>
      </c>
      <c r="F1758" s="1" t="s">
        <v>16</v>
      </c>
      <c r="G1758" s="1" t="s">
        <v>35</v>
      </c>
      <c r="H1758" s="1">
        <v>45.0</v>
      </c>
      <c r="I1758" s="3">
        <v>44238.583333333336</v>
      </c>
      <c r="J1758" s="1">
        <v>1.62548532439045</v>
      </c>
      <c r="K1758" s="1" t="s">
        <v>18</v>
      </c>
      <c r="L1758" s="1" t="s">
        <v>444</v>
      </c>
      <c r="M1758" s="3">
        <v>44238.6172050463</v>
      </c>
    </row>
    <row r="1759">
      <c r="A1759" s="1">
        <v>1757.0</v>
      </c>
      <c r="B1759" s="1" t="s">
        <v>4838</v>
      </c>
      <c r="C1759" s="1" t="s">
        <v>4839</v>
      </c>
      <c r="D1759" s="1" t="s">
        <v>707</v>
      </c>
      <c r="E1759" s="1" t="s">
        <v>4840</v>
      </c>
      <c r="F1759" s="1" t="s">
        <v>4841</v>
      </c>
      <c r="G1759" s="1" t="s">
        <v>89</v>
      </c>
      <c r="H1759" s="1">
        <v>45.0</v>
      </c>
      <c r="I1759" s="3">
        <v>43795.50189446759</v>
      </c>
      <c r="J1759" s="1">
        <v>3.47074104141643</v>
      </c>
      <c r="K1759" s="1" t="s">
        <v>24</v>
      </c>
      <c r="M1759" s="3">
        <v>43795.51883670139</v>
      </c>
    </row>
    <row r="1760">
      <c r="A1760" s="1">
        <v>1758.0</v>
      </c>
      <c r="B1760" s="1" t="s">
        <v>1315</v>
      </c>
      <c r="C1760" s="1" t="s">
        <v>4842</v>
      </c>
      <c r="D1760" s="1" t="s">
        <v>411</v>
      </c>
      <c r="E1760" s="1" t="s">
        <v>4843</v>
      </c>
      <c r="F1760" s="1" t="s">
        <v>1319</v>
      </c>
      <c r="G1760" s="1" t="s">
        <v>17</v>
      </c>
      <c r="H1760" s="1">
        <v>45.0</v>
      </c>
      <c r="I1760" s="3">
        <v>43895.333333333336</v>
      </c>
      <c r="J1760" s="1">
        <v>0.381983289564273</v>
      </c>
      <c r="K1760" s="1" t="s">
        <v>18</v>
      </c>
      <c r="M1760" s="3">
        <v>43895.355034085645</v>
      </c>
    </row>
    <row r="1761">
      <c r="A1761" s="1">
        <v>1759.0</v>
      </c>
      <c r="B1761" s="1" t="s">
        <v>239</v>
      </c>
      <c r="C1761" s="1" t="s">
        <v>4844</v>
      </c>
      <c r="D1761" s="1" t="s">
        <v>4845</v>
      </c>
      <c r="E1761" s="1" t="s">
        <v>4846</v>
      </c>
      <c r="F1761" s="1" t="s">
        <v>243</v>
      </c>
      <c r="G1761" s="1" t="s">
        <v>39</v>
      </c>
      <c r="H1761" s="1">
        <v>45.0</v>
      </c>
      <c r="I1761" s="3">
        <v>44150.708333333336</v>
      </c>
      <c r="J1761" s="1">
        <v>0.496054380662201</v>
      </c>
      <c r="K1761" s="1" t="s">
        <v>46</v>
      </c>
      <c r="M1761" s="3">
        <v>44150.731933449075</v>
      </c>
    </row>
    <row r="1762">
      <c r="A1762" s="1">
        <v>1760.0</v>
      </c>
      <c r="B1762" s="1" t="s">
        <v>2395</v>
      </c>
      <c r="C1762" s="1" t="s">
        <v>4847</v>
      </c>
      <c r="D1762" s="1" t="s">
        <v>2397</v>
      </c>
      <c r="E1762" s="1" t="s">
        <v>3162</v>
      </c>
      <c r="F1762" s="1" t="s">
        <v>2399</v>
      </c>
      <c r="G1762" s="1" t="s">
        <v>17</v>
      </c>
      <c r="H1762" s="1">
        <v>45.0</v>
      </c>
      <c r="I1762" s="3">
        <v>43859.604166666664</v>
      </c>
      <c r="J1762" s="1">
        <v>0.1929341162223</v>
      </c>
      <c r="K1762" s="1" t="s">
        <v>166</v>
      </c>
      <c r="M1762" s="3">
        <v>43859.61278628472</v>
      </c>
    </row>
    <row r="1763">
      <c r="A1763" s="1">
        <v>1761.0</v>
      </c>
      <c r="B1763" s="1" t="s">
        <v>2744</v>
      </c>
      <c r="C1763" s="1" t="s">
        <v>4848</v>
      </c>
      <c r="D1763" s="1" t="s">
        <v>347</v>
      </c>
      <c r="E1763" s="1" t="s">
        <v>4849</v>
      </c>
      <c r="F1763" s="1" t="s">
        <v>2748</v>
      </c>
      <c r="G1763" s="1" t="s">
        <v>39</v>
      </c>
      <c r="H1763" s="1">
        <v>45.0</v>
      </c>
      <c r="I1763" s="3">
        <v>43547.708333333336</v>
      </c>
      <c r="J1763" s="1">
        <v>1.00584891557097</v>
      </c>
      <c r="K1763" s="1" t="s">
        <v>24</v>
      </c>
      <c r="M1763" s="3">
        <v>43547.68371443287</v>
      </c>
    </row>
    <row r="1764">
      <c r="A1764" s="1">
        <v>1762.0</v>
      </c>
      <c r="B1764" s="1" t="s">
        <v>4850</v>
      </c>
      <c r="C1764" s="1" t="s">
        <v>4851</v>
      </c>
      <c r="D1764" s="1" t="s">
        <v>4852</v>
      </c>
      <c r="E1764" s="1" t="s">
        <v>4853</v>
      </c>
      <c r="F1764" s="1" t="s">
        <v>4854</v>
      </c>
      <c r="G1764" s="1" t="s">
        <v>39</v>
      </c>
      <c r="H1764" s="1">
        <v>45.0</v>
      </c>
      <c r="I1764" s="3">
        <v>43902.395833333336</v>
      </c>
      <c r="J1764" s="1">
        <v>2.85769359421618</v>
      </c>
      <c r="K1764" s="1" t="s">
        <v>24</v>
      </c>
      <c r="M1764" s="3">
        <v>43902.42841130787</v>
      </c>
    </row>
    <row r="1765">
      <c r="A1765" s="1">
        <v>1763.0</v>
      </c>
      <c r="B1765" s="1" t="s">
        <v>1090</v>
      </c>
      <c r="C1765" s="1" t="s">
        <v>4855</v>
      </c>
      <c r="D1765" s="1" t="s">
        <v>1558</v>
      </c>
      <c r="E1765" s="1" t="s">
        <v>3086</v>
      </c>
      <c r="F1765" s="1" t="s">
        <v>1094</v>
      </c>
      <c r="G1765" s="1" t="s">
        <v>17</v>
      </c>
      <c r="H1765" s="1">
        <v>45.0</v>
      </c>
      <c r="I1765" s="3">
        <v>44174.229166666664</v>
      </c>
      <c r="J1765" s="1">
        <v>1.56536382333437</v>
      </c>
      <c r="K1765" s="1" t="s">
        <v>166</v>
      </c>
      <c r="L1765" s="1" t="s">
        <v>167</v>
      </c>
      <c r="M1765" s="3">
        <v>44174.34159912037</v>
      </c>
    </row>
    <row r="1766">
      <c r="A1766" s="1">
        <v>1764.0</v>
      </c>
      <c r="B1766" s="1" t="s">
        <v>273</v>
      </c>
      <c r="C1766" s="1" t="s">
        <v>4856</v>
      </c>
      <c r="D1766" s="1" t="s">
        <v>275</v>
      </c>
      <c r="E1766" s="1" t="s">
        <v>4857</v>
      </c>
      <c r="F1766" s="1" t="s">
        <v>277</v>
      </c>
      <c r="G1766" s="1" t="s">
        <v>89</v>
      </c>
      <c r="H1766" s="1">
        <v>45.0</v>
      </c>
      <c r="I1766" s="3">
        <v>44180.33329065972</v>
      </c>
      <c r="J1766" s="1">
        <v>3.23926514949729</v>
      </c>
      <c r="K1766" s="1" t="s">
        <v>24</v>
      </c>
      <c r="M1766" s="3">
        <v>44180.36608922454</v>
      </c>
    </row>
    <row r="1767">
      <c r="A1767" s="1">
        <v>1765.0</v>
      </c>
      <c r="B1767" s="1" t="s">
        <v>119</v>
      </c>
      <c r="C1767" s="1" t="s">
        <v>4858</v>
      </c>
      <c r="D1767" s="1" t="s">
        <v>1258</v>
      </c>
      <c r="E1767" s="1" t="s">
        <v>4859</v>
      </c>
      <c r="F1767" s="1" t="s">
        <v>123</v>
      </c>
      <c r="G1767" s="1" t="s">
        <v>39</v>
      </c>
      <c r="H1767" s="1">
        <v>45.0</v>
      </c>
      <c r="I1767" s="3">
        <v>44097.270833333336</v>
      </c>
      <c r="J1767" s="1">
        <v>1.7268088296947</v>
      </c>
      <c r="K1767" s="1" t="s">
        <v>18</v>
      </c>
      <c r="M1767" s="3">
        <v>44097.30320327546</v>
      </c>
    </row>
    <row r="1768">
      <c r="A1768" s="1">
        <v>1766.0</v>
      </c>
      <c r="B1768" s="1" t="s">
        <v>303</v>
      </c>
      <c r="C1768" s="1" t="s">
        <v>4860</v>
      </c>
      <c r="D1768" s="1" t="s">
        <v>305</v>
      </c>
      <c r="E1768" s="1" t="s">
        <v>1295</v>
      </c>
      <c r="F1768" s="1" t="s">
        <v>307</v>
      </c>
      <c r="G1768" s="1" t="s">
        <v>17</v>
      </c>
      <c r="H1768" s="1">
        <v>45.0</v>
      </c>
      <c r="I1768" s="3">
        <v>43860.40625</v>
      </c>
      <c r="J1768" s="1">
        <v>1.17720797493008</v>
      </c>
      <c r="K1768" s="1" t="s">
        <v>24</v>
      </c>
      <c r="M1768" s="3">
        <v>43860.43952894676</v>
      </c>
    </row>
    <row r="1769">
      <c r="A1769" s="1">
        <v>1767.0</v>
      </c>
      <c r="B1769" s="1" t="s">
        <v>4861</v>
      </c>
      <c r="C1769" s="1" t="s">
        <v>4862</v>
      </c>
      <c r="D1769" s="1" t="s">
        <v>37</v>
      </c>
      <c r="E1769" s="1" t="s">
        <v>4863</v>
      </c>
      <c r="F1769" s="1" t="s">
        <v>4864</v>
      </c>
      <c r="G1769" s="1" t="s">
        <v>17</v>
      </c>
      <c r="H1769" s="1">
        <v>45.0</v>
      </c>
      <c r="I1769" s="3">
        <v>44104.666666666664</v>
      </c>
      <c r="J1769" s="1">
        <v>2.29113461831402</v>
      </c>
      <c r="K1769" s="1" t="s">
        <v>1376</v>
      </c>
      <c r="L1769" s="1" t="s">
        <v>4865</v>
      </c>
      <c r="M1769" s="3">
        <v>44104.379320625</v>
      </c>
    </row>
    <row r="1770">
      <c r="A1770" s="1">
        <v>1768.0</v>
      </c>
      <c r="B1770" s="1" t="s">
        <v>4866</v>
      </c>
      <c r="C1770" s="1" t="s">
        <v>4867</v>
      </c>
      <c r="D1770" s="1" t="s">
        <v>80</v>
      </c>
      <c r="E1770" s="1" t="s">
        <v>4868</v>
      </c>
      <c r="F1770" s="1" t="s">
        <v>4869</v>
      </c>
      <c r="G1770" s="1" t="s">
        <v>17</v>
      </c>
      <c r="H1770" s="1">
        <v>45.0</v>
      </c>
      <c r="I1770" s="3">
        <v>43708.708333333336</v>
      </c>
      <c r="J1770" s="1">
        <v>0.0154856863677649</v>
      </c>
      <c r="K1770" s="1" t="s">
        <v>46</v>
      </c>
      <c r="M1770" s="3">
        <v>43708.73539819445</v>
      </c>
    </row>
    <row r="1771">
      <c r="A1771" s="1">
        <v>1769.0</v>
      </c>
      <c r="B1771" s="1" t="s">
        <v>168</v>
      </c>
      <c r="C1771" s="1" t="s">
        <v>4870</v>
      </c>
      <c r="D1771" s="1" t="s">
        <v>1418</v>
      </c>
      <c r="E1771" s="1" t="s">
        <v>1582</v>
      </c>
      <c r="F1771" s="1" t="s">
        <v>171</v>
      </c>
      <c r="G1771" s="1" t="s">
        <v>17</v>
      </c>
      <c r="H1771" s="1">
        <v>45.0</v>
      </c>
      <c r="I1771" s="3">
        <v>43810.583333333336</v>
      </c>
      <c r="J1771" s="1">
        <v>0.519120532366372</v>
      </c>
      <c r="K1771" s="1" t="s">
        <v>166</v>
      </c>
      <c r="M1771" s="3">
        <v>43810.69930328704</v>
      </c>
    </row>
    <row r="1772">
      <c r="A1772" s="1">
        <v>1770.0</v>
      </c>
      <c r="B1772" s="1" t="s">
        <v>229</v>
      </c>
      <c r="C1772" s="1" t="s">
        <v>4871</v>
      </c>
      <c r="D1772" s="1" t="s">
        <v>1140</v>
      </c>
      <c r="E1772" s="1" t="s">
        <v>4872</v>
      </c>
      <c r="F1772" s="1" t="s">
        <v>232</v>
      </c>
      <c r="G1772" s="1" t="s">
        <v>35</v>
      </c>
      <c r="H1772" s="1">
        <v>45.0</v>
      </c>
      <c r="I1772" s="3">
        <v>44123.229166666664</v>
      </c>
      <c r="J1772" s="1">
        <v>1.78961037460583</v>
      </c>
      <c r="K1772" s="1" t="s">
        <v>24</v>
      </c>
      <c r="M1772" s="3">
        <v>44123.229592951386</v>
      </c>
    </row>
    <row r="1773">
      <c r="A1773" s="1">
        <v>1771.0</v>
      </c>
      <c r="B1773" s="1" t="s">
        <v>4873</v>
      </c>
      <c r="C1773" s="1" t="s">
        <v>4874</v>
      </c>
      <c r="D1773" s="1" t="s">
        <v>4875</v>
      </c>
      <c r="E1773" s="1" t="s">
        <v>4876</v>
      </c>
      <c r="F1773" s="1" t="s">
        <v>4877</v>
      </c>
      <c r="G1773" s="1" t="s">
        <v>89</v>
      </c>
      <c r="H1773" s="1">
        <v>45.0</v>
      </c>
      <c r="I1773" s="3">
        <v>43884.569996666665</v>
      </c>
      <c r="J1773" s="1">
        <v>2.10626806039538</v>
      </c>
      <c r="K1773" s="1" t="s">
        <v>18</v>
      </c>
      <c r="M1773" s="3">
        <v>43884.607137037034</v>
      </c>
    </row>
    <row r="1774">
      <c r="A1774" s="1">
        <v>1772.0</v>
      </c>
      <c r="B1774" s="1" t="s">
        <v>632</v>
      </c>
      <c r="C1774" s="1" t="s">
        <v>4878</v>
      </c>
      <c r="D1774" s="1" t="s">
        <v>396</v>
      </c>
      <c r="E1774" s="1" t="s">
        <v>4879</v>
      </c>
      <c r="F1774" s="1" t="s">
        <v>635</v>
      </c>
      <c r="G1774" s="1" t="s">
        <v>35</v>
      </c>
      <c r="H1774" s="1">
        <v>45.0</v>
      </c>
      <c r="I1774" s="3">
        <v>43675.583333333336</v>
      </c>
      <c r="J1774" s="1">
        <v>1.73568164976774</v>
      </c>
      <c r="K1774" s="1" t="s">
        <v>83</v>
      </c>
      <c r="M1774" s="3">
        <v>43675.62021086806</v>
      </c>
    </row>
    <row r="1775">
      <c r="A1775" s="1">
        <v>1773.0</v>
      </c>
      <c r="B1775" s="1" t="s">
        <v>84</v>
      </c>
      <c r="C1775" s="1" t="s">
        <v>4880</v>
      </c>
      <c r="D1775" s="1" t="s">
        <v>86</v>
      </c>
      <c r="E1775" s="1" t="s">
        <v>4462</v>
      </c>
      <c r="F1775" s="1" t="s">
        <v>88</v>
      </c>
      <c r="G1775" s="1" t="s">
        <v>17</v>
      </c>
      <c r="H1775" s="1">
        <v>45.0</v>
      </c>
      <c r="I1775" s="3">
        <v>43817.166666666664</v>
      </c>
      <c r="J1775" s="1">
        <v>1.31608421786107</v>
      </c>
      <c r="K1775" s="1" t="s">
        <v>83</v>
      </c>
      <c r="M1775" s="3">
        <v>43817.21732659722</v>
      </c>
    </row>
    <row r="1776">
      <c r="A1776" s="1">
        <v>1774.0</v>
      </c>
      <c r="B1776" s="1" t="s">
        <v>4881</v>
      </c>
      <c r="C1776" s="1" t="s">
        <v>4882</v>
      </c>
      <c r="D1776" s="1" t="s">
        <v>4883</v>
      </c>
      <c r="E1776" s="1" t="s">
        <v>4884</v>
      </c>
      <c r="F1776" s="1" t="s">
        <v>4885</v>
      </c>
      <c r="G1776" s="1" t="s">
        <v>35</v>
      </c>
      <c r="H1776" s="1">
        <v>45.0</v>
      </c>
      <c r="I1776" s="3">
        <v>43524.25</v>
      </c>
      <c r="J1776" s="1">
        <v>0.713920334738557</v>
      </c>
      <c r="K1776" s="1" t="s">
        <v>24</v>
      </c>
      <c r="M1776" s="3">
        <v>43524.27694684028</v>
      </c>
    </row>
    <row r="1777">
      <c r="A1777" s="1">
        <v>1775.0</v>
      </c>
      <c r="B1777" s="1" t="s">
        <v>4886</v>
      </c>
      <c r="C1777" s="1" t="s">
        <v>4887</v>
      </c>
      <c r="D1777" s="1" t="s">
        <v>49</v>
      </c>
      <c r="E1777" s="1" t="s">
        <v>4888</v>
      </c>
      <c r="F1777" s="1" t="s">
        <v>4889</v>
      </c>
      <c r="G1777" s="1" t="s">
        <v>17</v>
      </c>
      <c r="H1777" s="1">
        <v>45.0</v>
      </c>
      <c r="I1777" s="3">
        <v>43867.333333333336</v>
      </c>
      <c r="J1777" s="1">
        <v>3.07120353612379</v>
      </c>
      <c r="K1777" s="1" t="s">
        <v>62</v>
      </c>
      <c r="M1777" s="3">
        <v>43867.36124142361</v>
      </c>
    </row>
    <row r="1778">
      <c r="A1778" s="1">
        <v>1776.0</v>
      </c>
      <c r="B1778" s="1" t="s">
        <v>282</v>
      </c>
      <c r="C1778" s="1" t="s">
        <v>4890</v>
      </c>
      <c r="D1778" s="1" t="s">
        <v>4891</v>
      </c>
      <c r="E1778" s="1" t="s">
        <v>4892</v>
      </c>
      <c r="F1778" s="1" t="s">
        <v>286</v>
      </c>
      <c r="G1778" s="1" t="s">
        <v>35</v>
      </c>
      <c r="H1778" s="1">
        <v>45.0</v>
      </c>
      <c r="I1778" s="3">
        <v>44249.229166666664</v>
      </c>
      <c r="J1778" s="1">
        <v>2.32349592045506</v>
      </c>
      <c r="K1778" s="1" t="s">
        <v>218</v>
      </c>
      <c r="L1778" s="1" t="s">
        <v>287</v>
      </c>
      <c r="M1778" s="3">
        <v>44249.2766480787</v>
      </c>
    </row>
    <row r="1779">
      <c r="A1779" s="1">
        <v>1777.0</v>
      </c>
      <c r="B1779" s="1" t="s">
        <v>4040</v>
      </c>
      <c r="C1779" s="1" t="s">
        <v>4893</v>
      </c>
      <c r="D1779" s="1" t="s">
        <v>588</v>
      </c>
      <c r="E1779" s="1" t="s">
        <v>4894</v>
      </c>
      <c r="F1779" s="1" t="s">
        <v>4043</v>
      </c>
      <c r="G1779" s="1" t="s">
        <v>17</v>
      </c>
      <c r="H1779" s="1">
        <v>45.0</v>
      </c>
      <c r="I1779" s="3">
        <v>43943.458333333336</v>
      </c>
      <c r="J1779" s="1">
        <v>12.6364150828647</v>
      </c>
      <c r="K1779" s="1" t="s">
        <v>62</v>
      </c>
      <c r="L1779" s="1" t="s">
        <v>3838</v>
      </c>
      <c r="M1779" s="3">
        <v>43943.543857094905</v>
      </c>
    </row>
    <row r="1780">
      <c r="A1780" s="1">
        <v>1778.0</v>
      </c>
      <c r="B1780" s="1" t="s">
        <v>1289</v>
      </c>
      <c r="C1780" s="1" t="s">
        <v>4895</v>
      </c>
      <c r="D1780" s="1" t="s">
        <v>1666</v>
      </c>
      <c r="E1780" s="1" t="s">
        <v>1667</v>
      </c>
      <c r="F1780" s="1" t="s">
        <v>1293</v>
      </c>
      <c r="G1780" s="1" t="s">
        <v>35</v>
      </c>
      <c r="H1780" s="1">
        <v>45.0</v>
      </c>
      <c r="I1780" s="3">
        <v>43587.166666666664</v>
      </c>
      <c r="J1780" s="1">
        <v>0.457143463804736</v>
      </c>
      <c r="K1780" s="1" t="s">
        <v>24</v>
      </c>
      <c r="M1780" s="3">
        <v>43587.19662368055</v>
      </c>
    </row>
    <row r="1781">
      <c r="A1781" s="1">
        <v>1779.0</v>
      </c>
      <c r="B1781" s="1" t="s">
        <v>73</v>
      </c>
      <c r="C1781" s="1" t="s">
        <v>4896</v>
      </c>
      <c r="D1781" s="1" t="s">
        <v>1595</v>
      </c>
      <c r="E1781" s="1" t="s">
        <v>4897</v>
      </c>
      <c r="F1781" s="1" t="s">
        <v>77</v>
      </c>
      <c r="G1781" s="1" t="s">
        <v>35</v>
      </c>
      <c r="H1781" s="1">
        <v>45.0</v>
      </c>
      <c r="I1781" s="3">
        <v>43531.666666666664</v>
      </c>
      <c r="J1781" s="1">
        <v>1.52643169320548</v>
      </c>
      <c r="K1781" s="1" t="s">
        <v>24</v>
      </c>
      <c r="M1781" s="3">
        <v>43531.69505401621</v>
      </c>
    </row>
    <row r="1782">
      <c r="A1782" s="1">
        <v>1780.0</v>
      </c>
      <c r="B1782" s="1" t="s">
        <v>4898</v>
      </c>
      <c r="C1782" s="1" t="s">
        <v>4899</v>
      </c>
      <c r="D1782" s="1" t="s">
        <v>408</v>
      </c>
      <c r="E1782" s="1" t="s">
        <v>4900</v>
      </c>
      <c r="F1782" s="1" t="s">
        <v>4901</v>
      </c>
      <c r="G1782" s="1" t="s">
        <v>39</v>
      </c>
      <c r="H1782" s="1">
        <v>45.0</v>
      </c>
      <c r="I1782" s="3">
        <v>43830.458333333336</v>
      </c>
      <c r="J1782" s="1">
        <v>7.94129812439153</v>
      </c>
      <c r="K1782" s="1" t="s">
        <v>62</v>
      </c>
      <c r="M1782" s="3">
        <v>43830.483889131945</v>
      </c>
    </row>
    <row r="1783">
      <c r="A1783" s="1">
        <v>1781.0</v>
      </c>
      <c r="B1783" s="1" t="s">
        <v>229</v>
      </c>
      <c r="C1783" s="1" t="s">
        <v>4902</v>
      </c>
      <c r="D1783" s="1" t="s">
        <v>1653</v>
      </c>
      <c r="E1783" s="1" t="s">
        <v>4903</v>
      </c>
      <c r="F1783" s="1" t="s">
        <v>232</v>
      </c>
      <c r="G1783" s="1" t="s">
        <v>35</v>
      </c>
      <c r="H1783" s="1">
        <v>45.0</v>
      </c>
      <c r="I1783" s="3">
        <v>43880.166666666664</v>
      </c>
      <c r="J1783" s="1">
        <v>2.2844223233701</v>
      </c>
      <c r="K1783" s="1" t="s">
        <v>24</v>
      </c>
      <c r="M1783" s="3">
        <v>43880.184242511576</v>
      </c>
    </row>
    <row r="1784">
      <c r="A1784" s="1">
        <v>1782.0</v>
      </c>
      <c r="B1784" s="1" t="s">
        <v>324</v>
      </c>
      <c r="C1784" s="1" t="s">
        <v>4904</v>
      </c>
      <c r="D1784" s="1" t="s">
        <v>326</v>
      </c>
      <c r="E1784" s="1" t="s">
        <v>327</v>
      </c>
      <c r="F1784" s="1" t="s">
        <v>328</v>
      </c>
      <c r="G1784" s="1" t="s">
        <v>17</v>
      </c>
      <c r="H1784" s="1">
        <v>45.0</v>
      </c>
      <c r="I1784" s="3">
        <v>44163.625</v>
      </c>
      <c r="J1784" s="1">
        <v>0.0547051462240004</v>
      </c>
      <c r="K1784" s="1" t="s">
        <v>24</v>
      </c>
      <c r="M1784" s="3">
        <v>44163.68276614583</v>
      </c>
    </row>
    <row r="1785">
      <c r="A1785" s="1">
        <v>1783.0</v>
      </c>
      <c r="B1785" s="1" t="s">
        <v>512</v>
      </c>
      <c r="C1785" s="1" t="s">
        <v>4905</v>
      </c>
      <c r="D1785" s="1" t="s">
        <v>723</v>
      </c>
      <c r="E1785" s="1" t="s">
        <v>724</v>
      </c>
      <c r="F1785" s="1" t="s">
        <v>516</v>
      </c>
      <c r="G1785" s="1" t="s">
        <v>17</v>
      </c>
      <c r="H1785" s="1">
        <v>45.0</v>
      </c>
      <c r="I1785" s="3">
        <v>43797.791666666664</v>
      </c>
      <c r="J1785" s="1">
        <v>0.039532352345172</v>
      </c>
      <c r="K1785" s="1" t="s">
        <v>83</v>
      </c>
      <c r="M1785" s="3">
        <v>43798.2668996875</v>
      </c>
    </row>
    <row r="1786">
      <c r="A1786" s="1">
        <v>1784.0</v>
      </c>
      <c r="B1786" s="1" t="s">
        <v>434</v>
      </c>
      <c r="C1786" s="1" t="s">
        <v>4906</v>
      </c>
      <c r="D1786" s="1" t="s">
        <v>4907</v>
      </c>
      <c r="E1786" s="1" t="s">
        <v>4908</v>
      </c>
      <c r="F1786" s="1" t="s">
        <v>438</v>
      </c>
      <c r="G1786" s="1" t="s">
        <v>35</v>
      </c>
      <c r="H1786" s="1">
        <v>45.0</v>
      </c>
      <c r="I1786" s="3">
        <v>43717.208333333336</v>
      </c>
      <c r="J1786" s="1">
        <v>3.97434814979636</v>
      </c>
      <c r="K1786" s="1" t="s">
        <v>24</v>
      </c>
      <c r="M1786" s="3">
        <v>43708.23473917824</v>
      </c>
    </row>
    <row r="1787">
      <c r="A1787" s="1">
        <v>1785.0</v>
      </c>
      <c r="B1787" s="1" t="s">
        <v>229</v>
      </c>
      <c r="C1787" s="1" t="s">
        <v>4909</v>
      </c>
      <c r="D1787" s="1" t="s">
        <v>198</v>
      </c>
      <c r="E1787" s="1" t="s">
        <v>1871</v>
      </c>
      <c r="F1787" s="1" t="s">
        <v>232</v>
      </c>
      <c r="G1787" s="1" t="s">
        <v>17</v>
      </c>
      <c r="H1787" s="1">
        <v>45.0</v>
      </c>
      <c r="I1787" s="3">
        <v>44081.677083333336</v>
      </c>
      <c r="J1787" s="1">
        <v>0.437357760612582</v>
      </c>
      <c r="K1787" s="1" t="s">
        <v>24</v>
      </c>
      <c r="M1787" s="3">
        <v>44081.677842743054</v>
      </c>
    </row>
    <row r="1788">
      <c r="A1788" s="1">
        <v>1786.0</v>
      </c>
      <c r="B1788" s="1" t="s">
        <v>4910</v>
      </c>
      <c r="C1788" s="1" t="s">
        <v>4911</v>
      </c>
      <c r="D1788" s="1" t="s">
        <v>4912</v>
      </c>
      <c r="E1788" s="1" t="s">
        <v>4913</v>
      </c>
      <c r="F1788" s="1" t="s">
        <v>4914</v>
      </c>
      <c r="G1788" s="1" t="s">
        <v>89</v>
      </c>
      <c r="H1788" s="1">
        <v>45.0</v>
      </c>
      <c r="I1788" s="3">
        <v>43886.62629760417</v>
      </c>
      <c r="J1788" s="1">
        <v>5.54920068026776</v>
      </c>
      <c r="K1788" s="1" t="s">
        <v>218</v>
      </c>
      <c r="M1788" s="3">
        <v>43886.65221943287</v>
      </c>
    </row>
    <row r="1789">
      <c r="A1789" s="1">
        <v>1787.0</v>
      </c>
      <c r="B1789" s="1" t="s">
        <v>141</v>
      </c>
      <c r="C1789" s="1" t="s">
        <v>4915</v>
      </c>
      <c r="D1789" s="1" t="s">
        <v>4916</v>
      </c>
      <c r="E1789" s="1" t="s">
        <v>4917</v>
      </c>
      <c r="F1789" s="1" t="s">
        <v>175</v>
      </c>
      <c r="G1789" s="1" t="s">
        <v>89</v>
      </c>
      <c r="H1789" s="1">
        <v>45.0</v>
      </c>
      <c r="I1789" s="3">
        <v>44040.59421935185</v>
      </c>
      <c r="J1789" s="1">
        <v>53.2891438673679</v>
      </c>
      <c r="K1789" s="1" t="s">
        <v>46</v>
      </c>
      <c r="M1789" s="3">
        <v>44040.63337445602</v>
      </c>
    </row>
    <row r="1790">
      <c r="A1790" s="1">
        <v>1788.0</v>
      </c>
      <c r="B1790" s="1" t="s">
        <v>991</v>
      </c>
      <c r="C1790" s="1" t="s">
        <v>4918</v>
      </c>
      <c r="D1790" s="1" t="s">
        <v>37</v>
      </c>
      <c r="E1790" s="1" t="s">
        <v>4919</v>
      </c>
      <c r="F1790" s="1" t="s">
        <v>995</v>
      </c>
      <c r="G1790" s="1" t="s">
        <v>39</v>
      </c>
      <c r="H1790" s="1">
        <v>45.0</v>
      </c>
      <c r="I1790" s="3">
        <v>44252.333333333336</v>
      </c>
      <c r="J1790" s="1">
        <v>2.25035122340637</v>
      </c>
      <c r="K1790" s="1" t="s">
        <v>18</v>
      </c>
      <c r="M1790" s="3">
        <v>44252.36139572917</v>
      </c>
    </row>
    <row r="1791">
      <c r="A1791" s="1">
        <v>1789.0</v>
      </c>
      <c r="B1791" s="1" t="s">
        <v>1489</v>
      </c>
      <c r="C1791" s="1" t="s">
        <v>4920</v>
      </c>
      <c r="D1791" s="1" t="s">
        <v>818</v>
      </c>
      <c r="E1791" s="1" t="s">
        <v>1491</v>
      </c>
      <c r="F1791" s="1" t="s">
        <v>1492</v>
      </c>
      <c r="G1791" s="1" t="s">
        <v>35</v>
      </c>
      <c r="H1791" s="1">
        <v>45.0</v>
      </c>
      <c r="I1791" s="3">
        <v>44168.208333333336</v>
      </c>
      <c r="J1791" s="1">
        <v>0.0</v>
      </c>
      <c r="K1791" s="1" t="s">
        <v>18</v>
      </c>
      <c r="M1791" s="3">
        <v>44168.20427783565</v>
      </c>
    </row>
    <row r="1792">
      <c r="A1792" s="1">
        <v>1790.0</v>
      </c>
      <c r="B1792" s="1" t="s">
        <v>3964</v>
      </c>
      <c r="C1792" s="1" t="s">
        <v>4921</v>
      </c>
      <c r="D1792" s="1" t="s">
        <v>4922</v>
      </c>
      <c r="E1792" s="1" t="s">
        <v>3967</v>
      </c>
      <c r="F1792" s="1" t="s">
        <v>3968</v>
      </c>
      <c r="G1792" s="1" t="s">
        <v>35</v>
      </c>
      <c r="H1792" s="1">
        <v>45.0</v>
      </c>
      <c r="I1792" s="3">
        <v>43669.208333333336</v>
      </c>
      <c r="J1792" s="1">
        <v>1.63666466746252</v>
      </c>
      <c r="K1792" s="1" t="s">
        <v>24</v>
      </c>
      <c r="M1792" s="3">
        <v>43669.242987858794</v>
      </c>
    </row>
    <row r="1793">
      <c r="A1793" s="1">
        <v>1791.0</v>
      </c>
      <c r="B1793" s="1" t="s">
        <v>12</v>
      </c>
      <c r="C1793" s="1" t="s">
        <v>4923</v>
      </c>
      <c r="D1793" s="1" t="s">
        <v>411</v>
      </c>
      <c r="E1793" s="1" t="s">
        <v>4924</v>
      </c>
      <c r="F1793" s="1" t="s">
        <v>16</v>
      </c>
      <c r="G1793" s="1" t="s">
        <v>17</v>
      </c>
      <c r="H1793" s="1">
        <v>45.0</v>
      </c>
      <c r="I1793" s="3">
        <v>44057.625</v>
      </c>
      <c r="J1793" s="1">
        <v>0.0206175154158214</v>
      </c>
      <c r="K1793" s="1" t="s">
        <v>18</v>
      </c>
      <c r="M1793" s="3">
        <v>44057.63665645834</v>
      </c>
    </row>
    <row r="1794">
      <c r="A1794" s="1">
        <v>1792.0</v>
      </c>
      <c r="B1794" s="1" t="s">
        <v>1489</v>
      </c>
      <c r="C1794" s="1" t="s">
        <v>4925</v>
      </c>
      <c r="D1794" s="1" t="s">
        <v>818</v>
      </c>
      <c r="E1794" s="1" t="s">
        <v>4926</v>
      </c>
      <c r="F1794" s="1" t="s">
        <v>1492</v>
      </c>
      <c r="G1794" s="1" t="s">
        <v>17</v>
      </c>
      <c r="H1794" s="1">
        <v>45.0</v>
      </c>
      <c r="I1794" s="3">
        <v>44117.208333333336</v>
      </c>
      <c r="J1794" s="1">
        <v>4.41975785411302</v>
      </c>
      <c r="K1794" s="1" t="s">
        <v>18</v>
      </c>
      <c r="M1794" s="3">
        <v>44117.226830416665</v>
      </c>
    </row>
    <row r="1795">
      <c r="A1795" s="1">
        <v>1793.0</v>
      </c>
      <c r="B1795" s="1" t="s">
        <v>319</v>
      </c>
      <c r="C1795" s="1" t="s">
        <v>4927</v>
      </c>
      <c r="D1795" s="1" t="s">
        <v>321</v>
      </c>
      <c r="E1795" s="1" t="s">
        <v>4928</v>
      </c>
      <c r="F1795" s="1" t="s">
        <v>323</v>
      </c>
      <c r="G1795" s="1" t="s">
        <v>39</v>
      </c>
      <c r="H1795" s="1">
        <v>45.0</v>
      </c>
      <c r="I1795" s="3">
        <v>43962.458333333336</v>
      </c>
      <c r="J1795" s="1">
        <v>2.23811262420486</v>
      </c>
      <c r="K1795" s="1" t="s">
        <v>24</v>
      </c>
      <c r="M1795" s="3">
        <v>43962.52829858796</v>
      </c>
    </row>
    <row r="1796">
      <c r="A1796" s="1">
        <v>1794.0</v>
      </c>
      <c r="B1796" s="1" t="s">
        <v>4929</v>
      </c>
      <c r="C1796" s="1" t="s">
        <v>4930</v>
      </c>
      <c r="D1796" s="1" t="s">
        <v>21</v>
      </c>
      <c r="E1796" s="1" t="s">
        <v>4931</v>
      </c>
      <c r="F1796" s="1" t="s">
        <v>4932</v>
      </c>
      <c r="G1796" s="1" t="s">
        <v>35</v>
      </c>
      <c r="H1796" s="1">
        <v>45.0</v>
      </c>
      <c r="I1796" s="3">
        <v>43735.291666666664</v>
      </c>
      <c r="J1796" s="1">
        <v>2.16074684428484</v>
      </c>
      <c r="K1796" s="1" t="s">
        <v>24</v>
      </c>
      <c r="M1796" s="3">
        <v>43735.304275208335</v>
      </c>
    </row>
    <row r="1797">
      <c r="A1797" s="1">
        <v>1795.0</v>
      </c>
      <c r="B1797" s="1" t="s">
        <v>4933</v>
      </c>
      <c r="C1797" s="1" t="s">
        <v>4934</v>
      </c>
      <c r="D1797" s="1" t="s">
        <v>4935</v>
      </c>
      <c r="E1797" s="1" t="s">
        <v>4936</v>
      </c>
      <c r="F1797" s="1" t="s">
        <v>4937</v>
      </c>
      <c r="G1797" s="1" t="s">
        <v>17</v>
      </c>
      <c r="H1797" s="1">
        <v>45.0</v>
      </c>
      <c r="I1797" s="3">
        <v>44086.625</v>
      </c>
      <c r="J1797" s="1">
        <v>0.883618574652023</v>
      </c>
      <c r="K1797" s="1" t="s">
        <v>218</v>
      </c>
      <c r="L1797" s="1" t="s">
        <v>4938</v>
      </c>
      <c r="M1797" s="3">
        <v>44086.654395578706</v>
      </c>
    </row>
    <row r="1798">
      <c r="A1798" s="1">
        <v>1796.0</v>
      </c>
      <c r="B1798" s="1" t="s">
        <v>1075</v>
      </c>
      <c r="C1798" s="1" t="s">
        <v>4939</v>
      </c>
      <c r="D1798" s="1" t="s">
        <v>3355</v>
      </c>
      <c r="E1798" s="1" t="s">
        <v>4940</v>
      </c>
      <c r="F1798" s="1" t="s">
        <v>1079</v>
      </c>
      <c r="G1798" s="1" t="s">
        <v>39</v>
      </c>
      <c r="H1798" s="1">
        <v>45.0</v>
      </c>
      <c r="I1798" s="3">
        <v>44147.625</v>
      </c>
      <c r="J1798" s="1">
        <v>1.95785288194866</v>
      </c>
      <c r="K1798" s="1" t="s">
        <v>18</v>
      </c>
      <c r="M1798" s="3">
        <v>44147.65615491898</v>
      </c>
    </row>
    <row r="1799">
      <c r="A1799" s="1">
        <v>1797.0</v>
      </c>
      <c r="B1799" s="1" t="s">
        <v>1913</v>
      </c>
      <c r="C1799" s="1" t="s">
        <v>4941</v>
      </c>
      <c r="D1799" s="1" t="s">
        <v>3858</v>
      </c>
      <c r="E1799" s="1" t="s">
        <v>4942</v>
      </c>
      <c r="F1799" s="1" t="s">
        <v>1917</v>
      </c>
      <c r="G1799" s="1" t="s">
        <v>39</v>
      </c>
      <c r="H1799" s="1">
        <v>45.0</v>
      </c>
      <c r="I1799" s="3">
        <v>43854.208333333336</v>
      </c>
      <c r="J1799" s="1">
        <v>1.63618588222129</v>
      </c>
      <c r="K1799" s="1" t="s">
        <v>166</v>
      </c>
      <c r="M1799" s="3">
        <v>43854.24346087963</v>
      </c>
    </row>
    <row r="1800">
      <c r="A1800" s="1">
        <v>1798.0</v>
      </c>
      <c r="B1800" s="1" t="s">
        <v>1023</v>
      </c>
      <c r="C1800" s="1" t="s">
        <v>4943</v>
      </c>
      <c r="D1800" s="1" t="s">
        <v>1025</v>
      </c>
      <c r="E1800" s="1" t="s">
        <v>4600</v>
      </c>
      <c r="F1800" s="1" t="s">
        <v>1027</v>
      </c>
      <c r="G1800" s="1" t="s">
        <v>17</v>
      </c>
      <c r="H1800" s="1">
        <v>45.0</v>
      </c>
      <c r="I1800" s="3">
        <v>43713.125</v>
      </c>
      <c r="J1800" s="1">
        <v>1.85626286140962</v>
      </c>
      <c r="K1800" s="1" t="s">
        <v>24</v>
      </c>
      <c r="M1800" s="3">
        <v>43713.26355505787</v>
      </c>
    </row>
    <row r="1801">
      <c r="A1801" s="1">
        <v>1799.0</v>
      </c>
      <c r="B1801" s="1" t="s">
        <v>858</v>
      </c>
      <c r="C1801" s="1" t="s">
        <v>4944</v>
      </c>
      <c r="D1801" s="1" t="s">
        <v>2030</v>
      </c>
      <c r="E1801" s="1" t="s">
        <v>4945</v>
      </c>
      <c r="F1801" s="1" t="s">
        <v>861</v>
      </c>
      <c r="G1801" s="1" t="s">
        <v>89</v>
      </c>
      <c r="H1801" s="1">
        <v>45.0</v>
      </c>
      <c r="I1801" s="3">
        <v>43890.729445474535</v>
      </c>
      <c r="J1801" s="1">
        <v>2.39362569560025</v>
      </c>
      <c r="K1801" s="1" t="s">
        <v>24</v>
      </c>
      <c r="M1801" s="3">
        <v>43890.74473248843</v>
      </c>
    </row>
    <row r="1802">
      <c r="A1802" s="1">
        <v>1800.0</v>
      </c>
      <c r="B1802" s="1" t="s">
        <v>319</v>
      </c>
      <c r="C1802" s="1" t="s">
        <v>4946</v>
      </c>
      <c r="D1802" s="1" t="s">
        <v>321</v>
      </c>
      <c r="E1802" s="1" t="s">
        <v>4947</v>
      </c>
      <c r="F1802" s="1" t="s">
        <v>323</v>
      </c>
      <c r="G1802" s="1" t="s">
        <v>39</v>
      </c>
      <c r="H1802" s="1">
        <v>45.0</v>
      </c>
      <c r="I1802" s="3">
        <v>44104.270833333336</v>
      </c>
      <c r="J1802" s="1">
        <v>2.36435102351005</v>
      </c>
      <c r="K1802" s="1" t="s">
        <v>24</v>
      </c>
      <c r="M1802" s="3">
        <v>44104.3135546412</v>
      </c>
    </row>
    <row r="1803">
      <c r="A1803" s="1">
        <v>1801.0</v>
      </c>
      <c r="B1803" s="1" t="s">
        <v>119</v>
      </c>
      <c r="C1803" s="1" t="s">
        <v>4948</v>
      </c>
      <c r="D1803" s="1" t="s">
        <v>993</v>
      </c>
      <c r="E1803" s="1" t="s">
        <v>4949</v>
      </c>
      <c r="F1803" s="1" t="s">
        <v>123</v>
      </c>
      <c r="G1803" s="1" t="s">
        <v>39</v>
      </c>
      <c r="H1803" s="1">
        <v>45.0</v>
      </c>
      <c r="I1803" s="3">
        <v>44044.625</v>
      </c>
      <c r="J1803" s="1">
        <v>2.06709698485752</v>
      </c>
      <c r="K1803" s="1" t="s">
        <v>18</v>
      </c>
      <c r="M1803" s="3">
        <v>44044.67243465278</v>
      </c>
    </row>
    <row r="1804">
      <c r="A1804" s="1">
        <v>1802.0</v>
      </c>
      <c r="B1804" s="1" t="s">
        <v>184</v>
      </c>
      <c r="C1804" s="1" t="s">
        <v>4950</v>
      </c>
      <c r="D1804" s="1" t="s">
        <v>1297</v>
      </c>
      <c r="E1804" s="1" t="s">
        <v>4951</v>
      </c>
      <c r="F1804" s="1" t="s">
        <v>187</v>
      </c>
      <c r="G1804" s="1" t="s">
        <v>17</v>
      </c>
      <c r="H1804" s="1">
        <v>45.0</v>
      </c>
      <c r="I1804" s="3">
        <v>43741.416666666664</v>
      </c>
      <c r="J1804" s="1">
        <v>1.39587902965474</v>
      </c>
      <c r="K1804" s="1" t="s">
        <v>24</v>
      </c>
      <c r="M1804" s="3">
        <v>43741.428286574075</v>
      </c>
    </row>
    <row r="1805">
      <c r="A1805" s="1">
        <v>1803.0</v>
      </c>
      <c r="B1805" s="1" t="s">
        <v>63</v>
      </c>
      <c r="C1805" s="1" t="s">
        <v>4952</v>
      </c>
      <c r="D1805" s="1" t="s">
        <v>65</v>
      </c>
      <c r="E1805" s="1" t="s">
        <v>1347</v>
      </c>
      <c r="F1805" s="1" t="s">
        <v>67</v>
      </c>
      <c r="G1805" s="1" t="s">
        <v>17</v>
      </c>
      <c r="H1805" s="1">
        <v>45.0</v>
      </c>
      <c r="I1805" s="3">
        <v>44158.229166666664</v>
      </c>
      <c r="J1805" s="1">
        <v>2.12803916339062</v>
      </c>
      <c r="K1805" s="1" t="s">
        <v>24</v>
      </c>
      <c r="M1805" s="3">
        <v>44158.337125046295</v>
      </c>
    </row>
    <row r="1806">
      <c r="A1806" s="1">
        <v>1804.0</v>
      </c>
      <c r="B1806" s="1" t="s">
        <v>4953</v>
      </c>
      <c r="C1806" s="1" t="s">
        <v>4954</v>
      </c>
      <c r="D1806" s="1" t="s">
        <v>998</v>
      </c>
      <c r="E1806" s="1" t="s">
        <v>4955</v>
      </c>
      <c r="F1806" s="1" t="s">
        <v>4956</v>
      </c>
      <c r="G1806" s="1" t="s">
        <v>89</v>
      </c>
      <c r="H1806" s="1">
        <v>45.0</v>
      </c>
      <c r="I1806" s="3">
        <v>44150.314880949074</v>
      </c>
      <c r="J1806" s="1">
        <v>1.96329877218415</v>
      </c>
      <c r="K1806" s="1" t="s">
        <v>24</v>
      </c>
      <c r="L1806" s="1" t="s">
        <v>406</v>
      </c>
      <c r="M1806" s="3">
        <v>44150.34444623843</v>
      </c>
    </row>
    <row r="1807">
      <c r="A1807" s="1">
        <v>1805.0</v>
      </c>
      <c r="B1807" s="1" t="s">
        <v>2891</v>
      </c>
      <c r="C1807" s="1" t="s">
        <v>4957</v>
      </c>
      <c r="D1807" s="1" t="s">
        <v>4958</v>
      </c>
      <c r="E1807" s="1" t="s">
        <v>4959</v>
      </c>
      <c r="F1807" s="1" t="s">
        <v>2894</v>
      </c>
      <c r="G1807" s="1" t="s">
        <v>17</v>
      </c>
      <c r="H1807" s="1">
        <v>45.0</v>
      </c>
      <c r="I1807" s="3">
        <v>43755.625</v>
      </c>
      <c r="J1807" s="1">
        <v>2.57919181003084</v>
      </c>
      <c r="K1807" s="1" t="s">
        <v>46</v>
      </c>
      <c r="M1807" s="3">
        <v>43755.70520900463</v>
      </c>
    </row>
    <row r="1808">
      <c r="A1808" s="1">
        <v>1806.0</v>
      </c>
      <c r="B1808" s="1" t="s">
        <v>1858</v>
      </c>
      <c r="C1808" s="1" t="s">
        <v>4960</v>
      </c>
      <c r="D1808" s="1" t="s">
        <v>818</v>
      </c>
      <c r="E1808" s="1" t="s">
        <v>4961</v>
      </c>
      <c r="F1808" s="1" t="s">
        <v>1861</v>
      </c>
      <c r="G1808" s="1" t="s">
        <v>17</v>
      </c>
      <c r="H1808" s="1">
        <v>45.0</v>
      </c>
      <c r="I1808" s="3">
        <v>44166.666666666664</v>
      </c>
      <c r="J1808" s="1">
        <v>3.14165973139769</v>
      </c>
      <c r="K1808" s="1" t="s">
        <v>18</v>
      </c>
      <c r="M1808" s="3">
        <v>44166.70481306713</v>
      </c>
    </row>
    <row r="1809">
      <c r="A1809" s="1">
        <v>1807.0</v>
      </c>
      <c r="B1809" s="1" t="s">
        <v>953</v>
      </c>
      <c r="C1809" s="1" t="s">
        <v>4962</v>
      </c>
      <c r="D1809" s="1" t="s">
        <v>925</v>
      </c>
      <c r="E1809" s="1" t="s">
        <v>1678</v>
      </c>
      <c r="F1809" s="1" t="s">
        <v>1040</v>
      </c>
      <c r="G1809" s="1" t="s">
        <v>17</v>
      </c>
      <c r="H1809" s="1">
        <v>45.0</v>
      </c>
      <c r="I1809" s="3">
        <v>43885.166666666664</v>
      </c>
      <c r="J1809" s="1">
        <v>1.72164188930451</v>
      </c>
      <c r="K1809" s="1" t="s">
        <v>18</v>
      </c>
      <c r="M1809" s="3">
        <v>43885.1976896875</v>
      </c>
    </row>
    <row r="1810">
      <c r="A1810" s="1">
        <v>1808.0</v>
      </c>
      <c r="B1810" s="1" t="s">
        <v>4963</v>
      </c>
      <c r="C1810" s="1" t="s">
        <v>4964</v>
      </c>
      <c r="D1810" s="1" t="s">
        <v>1019</v>
      </c>
      <c r="E1810" s="1" t="s">
        <v>4965</v>
      </c>
      <c r="F1810" s="1" t="s">
        <v>4966</v>
      </c>
      <c r="G1810" s="1" t="s">
        <v>17</v>
      </c>
      <c r="H1810" s="1">
        <v>45.0</v>
      </c>
      <c r="I1810" s="3">
        <v>44183.239583333336</v>
      </c>
      <c r="J1810" s="1">
        <v>2.14366296427837</v>
      </c>
      <c r="K1810" s="1" t="s">
        <v>24</v>
      </c>
      <c r="L1810" s="1" t="s">
        <v>882</v>
      </c>
      <c r="M1810" s="3">
        <v>44183.27138032408</v>
      </c>
    </row>
    <row r="1811">
      <c r="A1811" s="1">
        <v>1809.0</v>
      </c>
      <c r="B1811" s="1" t="s">
        <v>4967</v>
      </c>
      <c r="C1811" s="1" t="s">
        <v>4968</v>
      </c>
      <c r="D1811" s="1" t="s">
        <v>315</v>
      </c>
      <c r="E1811" s="1" t="s">
        <v>4969</v>
      </c>
      <c r="F1811" s="1" t="s">
        <v>4970</v>
      </c>
      <c r="G1811" s="1" t="s">
        <v>17</v>
      </c>
      <c r="H1811" s="1">
        <v>45.0</v>
      </c>
      <c r="I1811" s="3">
        <v>44235.708333333336</v>
      </c>
      <c r="J1811" s="1">
        <v>3.67083421259813</v>
      </c>
      <c r="K1811" s="1" t="s">
        <v>166</v>
      </c>
      <c r="L1811" s="1" t="s">
        <v>318</v>
      </c>
      <c r="M1811" s="3">
        <v>44235.74683930555</v>
      </c>
    </row>
    <row r="1812">
      <c r="A1812" s="1">
        <v>1810.0</v>
      </c>
      <c r="B1812" s="1" t="s">
        <v>4971</v>
      </c>
      <c r="C1812" s="1" t="s">
        <v>4972</v>
      </c>
      <c r="D1812" s="1" t="s">
        <v>284</v>
      </c>
      <c r="E1812" s="1" t="s">
        <v>4973</v>
      </c>
      <c r="F1812" s="1" t="s">
        <v>4974</v>
      </c>
      <c r="G1812" s="1" t="s">
        <v>17</v>
      </c>
      <c r="H1812" s="1">
        <v>45.0</v>
      </c>
      <c r="I1812" s="3">
        <v>44110.208333333336</v>
      </c>
      <c r="J1812" s="1">
        <v>3.09234757377494</v>
      </c>
      <c r="K1812" s="1" t="s">
        <v>218</v>
      </c>
      <c r="M1812" s="3">
        <v>44110.234750497686</v>
      </c>
    </row>
    <row r="1813">
      <c r="A1813" s="1">
        <v>1811.0</v>
      </c>
      <c r="B1813" s="1" t="s">
        <v>736</v>
      </c>
      <c r="C1813" s="1" t="s">
        <v>4975</v>
      </c>
      <c r="D1813" s="1" t="s">
        <v>284</v>
      </c>
      <c r="E1813" s="1" t="s">
        <v>4164</v>
      </c>
      <c r="F1813" s="1" t="s">
        <v>740</v>
      </c>
      <c r="G1813" s="1" t="s">
        <v>17</v>
      </c>
      <c r="H1813" s="1">
        <v>45.0</v>
      </c>
      <c r="I1813" s="3">
        <v>44110.739583333336</v>
      </c>
      <c r="J1813" s="1">
        <v>0.0</v>
      </c>
      <c r="K1813" s="1" t="s">
        <v>24</v>
      </c>
      <c r="M1813" s="3">
        <v>44111.199980763886</v>
      </c>
    </row>
    <row r="1814">
      <c r="A1814" s="1">
        <v>1812.0</v>
      </c>
      <c r="B1814" s="1" t="s">
        <v>590</v>
      </c>
      <c r="C1814" s="1" t="s">
        <v>4976</v>
      </c>
      <c r="D1814" s="1" t="s">
        <v>592</v>
      </c>
      <c r="E1814" s="1" t="s">
        <v>4977</v>
      </c>
      <c r="F1814" s="1" t="s">
        <v>594</v>
      </c>
      <c r="G1814" s="1" t="s">
        <v>39</v>
      </c>
      <c r="H1814" s="1">
        <v>45.0</v>
      </c>
      <c r="I1814" s="3">
        <v>44172.645833333336</v>
      </c>
      <c r="J1814" s="1">
        <v>5.09558929654644</v>
      </c>
      <c r="K1814" s="1" t="s">
        <v>511</v>
      </c>
      <c r="L1814" s="1" t="s">
        <v>595</v>
      </c>
      <c r="M1814" s="3">
        <v>44173.67837613426</v>
      </c>
    </row>
    <row r="1815">
      <c r="A1815" s="1">
        <v>1813.0</v>
      </c>
      <c r="B1815" s="1" t="s">
        <v>303</v>
      </c>
      <c r="C1815" s="1" t="s">
        <v>4978</v>
      </c>
      <c r="D1815" s="1" t="s">
        <v>305</v>
      </c>
      <c r="E1815" s="1" t="s">
        <v>644</v>
      </c>
      <c r="F1815" s="1" t="s">
        <v>307</v>
      </c>
      <c r="G1815" s="1" t="s">
        <v>17</v>
      </c>
      <c r="H1815" s="1">
        <v>45.0</v>
      </c>
      <c r="I1815" s="3">
        <v>44093.229166666664</v>
      </c>
      <c r="J1815" s="1">
        <v>1.81438377587874</v>
      </c>
      <c r="K1815" s="1" t="s">
        <v>24</v>
      </c>
      <c r="M1815" s="3">
        <v>44093.261030891204</v>
      </c>
    </row>
    <row r="1816">
      <c r="A1816" s="1">
        <v>1814.0</v>
      </c>
      <c r="B1816" s="1" t="s">
        <v>4046</v>
      </c>
      <c r="C1816" s="1" t="s">
        <v>4979</v>
      </c>
      <c r="D1816" s="1" t="s">
        <v>3042</v>
      </c>
      <c r="E1816" s="1" t="s">
        <v>4980</v>
      </c>
      <c r="F1816" s="1" t="s">
        <v>4049</v>
      </c>
      <c r="G1816" s="1" t="s">
        <v>89</v>
      </c>
      <c r="H1816" s="1">
        <v>45.0</v>
      </c>
      <c r="I1816" s="3">
        <v>44021.73062328704</v>
      </c>
      <c r="J1816" s="1">
        <v>2.32883908194455</v>
      </c>
      <c r="K1816" s="1" t="s">
        <v>24</v>
      </c>
      <c r="M1816" s="3">
        <v>44021.76203708333</v>
      </c>
    </row>
    <row r="1817">
      <c r="A1817" s="1">
        <v>1815.0</v>
      </c>
      <c r="B1817" s="1" t="s">
        <v>12</v>
      </c>
      <c r="C1817" s="1" t="s">
        <v>4981</v>
      </c>
      <c r="D1817" s="1" t="s">
        <v>411</v>
      </c>
      <c r="E1817" s="1" t="s">
        <v>4982</v>
      </c>
      <c r="F1817" s="1" t="s">
        <v>16</v>
      </c>
      <c r="G1817" s="1" t="s">
        <v>17</v>
      </c>
      <c r="H1817" s="1">
        <v>45.0</v>
      </c>
      <c r="I1817" s="3">
        <v>43913.291666666664</v>
      </c>
      <c r="J1817" s="1">
        <v>0.651473495439814</v>
      </c>
      <c r="K1817" s="1" t="s">
        <v>18</v>
      </c>
      <c r="M1817" s="3">
        <v>43913.32149177083</v>
      </c>
    </row>
    <row r="1818">
      <c r="A1818" s="1">
        <v>1816.0</v>
      </c>
      <c r="B1818" s="1" t="s">
        <v>1583</v>
      </c>
      <c r="C1818" s="1" t="s">
        <v>4983</v>
      </c>
      <c r="D1818" s="1" t="s">
        <v>3672</v>
      </c>
      <c r="E1818" s="1" t="s">
        <v>4984</v>
      </c>
      <c r="F1818" s="1" t="s">
        <v>1586</v>
      </c>
      <c r="G1818" s="1" t="s">
        <v>39</v>
      </c>
      <c r="H1818" s="1">
        <v>45.0</v>
      </c>
      <c r="I1818" s="3">
        <v>44052.333333333336</v>
      </c>
      <c r="J1818" s="1">
        <v>2.95025254532521</v>
      </c>
      <c r="K1818" s="1" t="s">
        <v>24</v>
      </c>
      <c r="M1818" s="3">
        <v>44052.364246400466</v>
      </c>
    </row>
    <row r="1819">
      <c r="A1819" s="1">
        <v>1817.0</v>
      </c>
      <c r="B1819" s="1" t="s">
        <v>2203</v>
      </c>
      <c r="C1819" s="1" t="s">
        <v>4985</v>
      </c>
      <c r="D1819" s="1" t="s">
        <v>1381</v>
      </c>
      <c r="E1819" s="1" t="s">
        <v>2205</v>
      </c>
      <c r="F1819" s="1" t="s">
        <v>2206</v>
      </c>
      <c r="G1819" s="1" t="s">
        <v>35</v>
      </c>
      <c r="H1819" s="1">
        <v>45.0</v>
      </c>
      <c r="I1819" s="3">
        <v>44162.625</v>
      </c>
      <c r="J1819" s="1">
        <v>1.4651400070834</v>
      </c>
      <c r="K1819" s="1" t="s">
        <v>46</v>
      </c>
      <c r="L1819" s="1" t="s">
        <v>2207</v>
      </c>
      <c r="M1819" s="3">
        <v>44162.645987407406</v>
      </c>
    </row>
    <row r="1820">
      <c r="A1820" s="1">
        <v>1818.0</v>
      </c>
      <c r="B1820" s="1" t="s">
        <v>303</v>
      </c>
      <c r="C1820" s="1" t="s">
        <v>4986</v>
      </c>
      <c r="D1820" s="1" t="s">
        <v>305</v>
      </c>
      <c r="E1820" s="1" t="s">
        <v>1295</v>
      </c>
      <c r="F1820" s="1" t="s">
        <v>307</v>
      </c>
      <c r="G1820" s="1" t="s">
        <v>17</v>
      </c>
      <c r="H1820" s="1">
        <v>45.0</v>
      </c>
      <c r="I1820" s="3">
        <v>43853.229166666664</v>
      </c>
      <c r="J1820" s="1">
        <v>1.45424867705961</v>
      </c>
      <c r="K1820" s="1" t="s">
        <v>24</v>
      </c>
      <c r="M1820" s="3">
        <v>43853.272166574076</v>
      </c>
    </row>
    <row r="1821">
      <c r="A1821" s="1">
        <v>1819.0</v>
      </c>
      <c r="B1821" s="1" t="s">
        <v>1012</v>
      </c>
      <c r="C1821" s="1" t="s">
        <v>4987</v>
      </c>
      <c r="D1821" s="1" t="s">
        <v>1014</v>
      </c>
      <c r="E1821" s="1" t="s">
        <v>1015</v>
      </c>
      <c r="F1821" s="1" t="s">
        <v>1016</v>
      </c>
      <c r="G1821" s="1" t="s">
        <v>17</v>
      </c>
      <c r="H1821" s="1">
        <v>45.0</v>
      </c>
      <c r="I1821" s="3">
        <v>43919.541666666664</v>
      </c>
      <c r="J1821" s="1">
        <v>0.0</v>
      </c>
      <c r="K1821" s="1" t="s">
        <v>166</v>
      </c>
      <c r="M1821" s="3">
        <v>43920.19353990741</v>
      </c>
    </row>
    <row r="1822">
      <c r="A1822" s="1">
        <v>1820.0</v>
      </c>
      <c r="B1822" s="1" t="s">
        <v>4988</v>
      </c>
      <c r="C1822" s="1" t="s">
        <v>4989</v>
      </c>
      <c r="D1822" s="1" t="s">
        <v>588</v>
      </c>
      <c r="E1822" s="1" t="s">
        <v>4990</v>
      </c>
      <c r="F1822" s="1" t="s">
        <v>4991</v>
      </c>
      <c r="G1822" s="1" t="s">
        <v>17</v>
      </c>
      <c r="H1822" s="1">
        <v>45.0</v>
      </c>
      <c r="I1822" s="3">
        <v>43908.583333333336</v>
      </c>
      <c r="J1822" s="1">
        <v>3.65923150749985</v>
      </c>
      <c r="K1822" s="1" t="s">
        <v>62</v>
      </c>
      <c r="M1822" s="3">
        <v>43908.63534284722</v>
      </c>
    </row>
    <row r="1823">
      <c r="A1823" s="1">
        <v>1821.0</v>
      </c>
      <c r="B1823" s="1" t="s">
        <v>1583</v>
      </c>
      <c r="C1823" s="1" t="s">
        <v>4992</v>
      </c>
      <c r="D1823" s="1" t="s">
        <v>148</v>
      </c>
      <c r="E1823" s="1" t="s">
        <v>4993</v>
      </c>
      <c r="F1823" s="1" t="s">
        <v>1586</v>
      </c>
      <c r="G1823" s="1" t="s">
        <v>17</v>
      </c>
      <c r="H1823" s="1">
        <v>45.0</v>
      </c>
      <c r="I1823" s="3">
        <v>44188.697916666664</v>
      </c>
      <c r="J1823" s="1">
        <v>2.3883677133396</v>
      </c>
      <c r="K1823" s="1" t="s">
        <v>24</v>
      </c>
      <c r="L1823" s="1" t="s">
        <v>188</v>
      </c>
      <c r="M1823" s="3">
        <v>44188.73300998843</v>
      </c>
    </row>
    <row r="1824">
      <c r="A1824" s="1">
        <v>1822.0</v>
      </c>
      <c r="B1824" s="1" t="s">
        <v>1938</v>
      </c>
      <c r="C1824" s="1" t="s">
        <v>4994</v>
      </c>
      <c r="D1824" s="1" t="s">
        <v>4504</v>
      </c>
      <c r="E1824" s="1" t="s">
        <v>4995</v>
      </c>
      <c r="F1824" s="1" t="s">
        <v>1942</v>
      </c>
      <c r="G1824" s="1" t="s">
        <v>39</v>
      </c>
      <c r="H1824" s="1">
        <v>45.0</v>
      </c>
      <c r="I1824" s="3">
        <v>44158.239583333336</v>
      </c>
      <c r="J1824" s="1">
        <v>1.21903454470395</v>
      </c>
      <c r="K1824" s="1" t="s">
        <v>62</v>
      </c>
      <c r="L1824" s="1" t="s">
        <v>4284</v>
      </c>
      <c r="M1824" s="3">
        <v>44158.28373336806</v>
      </c>
    </row>
    <row r="1825">
      <c r="A1825" s="1">
        <v>1823.0</v>
      </c>
      <c r="B1825" s="1" t="s">
        <v>324</v>
      </c>
      <c r="C1825" s="1" t="s">
        <v>4996</v>
      </c>
      <c r="D1825" s="1" t="s">
        <v>326</v>
      </c>
      <c r="E1825" s="1" t="s">
        <v>548</v>
      </c>
      <c r="F1825" s="1" t="s">
        <v>328</v>
      </c>
      <c r="G1825" s="1" t="s">
        <v>17</v>
      </c>
      <c r="H1825" s="1">
        <v>45.0</v>
      </c>
      <c r="I1825" s="3">
        <v>44221.291666666664</v>
      </c>
      <c r="J1825" s="1">
        <v>0.202989517864951</v>
      </c>
      <c r="K1825" s="1" t="s">
        <v>24</v>
      </c>
      <c r="M1825" s="3">
        <v>44221.348689467595</v>
      </c>
    </row>
    <row r="1826">
      <c r="A1826" s="1">
        <v>1824.0</v>
      </c>
      <c r="B1826" s="1" t="s">
        <v>4270</v>
      </c>
      <c r="C1826" s="1" t="s">
        <v>4997</v>
      </c>
      <c r="D1826" s="1" t="s">
        <v>391</v>
      </c>
      <c r="E1826" s="1" t="s">
        <v>4998</v>
      </c>
      <c r="F1826" s="1" t="s">
        <v>4273</v>
      </c>
      <c r="G1826" s="1" t="s">
        <v>39</v>
      </c>
      <c r="H1826" s="1">
        <v>45.0</v>
      </c>
      <c r="I1826" s="3">
        <v>44004.791666666664</v>
      </c>
      <c r="J1826" s="1">
        <v>0.0</v>
      </c>
      <c r="K1826" s="1" t="s">
        <v>18</v>
      </c>
      <c r="M1826" s="3">
        <v>44004.706536736114</v>
      </c>
    </row>
    <row r="1827">
      <c r="A1827" s="1">
        <v>1825.0</v>
      </c>
      <c r="B1827" s="1" t="s">
        <v>119</v>
      </c>
      <c r="C1827" s="1" t="s">
        <v>4999</v>
      </c>
      <c r="D1827" s="1" t="s">
        <v>2598</v>
      </c>
      <c r="E1827" s="1" t="s">
        <v>5000</v>
      </c>
      <c r="F1827" s="1" t="s">
        <v>123</v>
      </c>
      <c r="G1827" s="1" t="s">
        <v>39</v>
      </c>
      <c r="H1827" s="1">
        <v>45.0</v>
      </c>
      <c r="I1827" s="3">
        <v>43919.229166666664</v>
      </c>
      <c r="J1827" s="1">
        <v>1.39890285074126</v>
      </c>
      <c r="K1827" s="1" t="s">
        <v>18</v>
      </c>
      <c r="M1827" s="3">
        <v>43919.270720636574</v>
      </c>
    </row>
    <row r="1828">
      <c r="A1828" s="1">
        <v>1826.0</v>
      </c>
      <c r="B1828" s="1" t="s">
        <v>319</v>
      </c>
      <c r="C1828" s="1" t="s">
        <v>5001</v>
      </c>
      <c r="D1828" s="1" t="s">
        <v>321</v>
      </c>
      <c r="E1828" s="1" t="s">
        <v>5002</v>
      </c>
      <c r="F1828" s="1" t="s">
        <v>323</v>
      </c>
      <c r="G1828" s="1" t="s">
        <v>39</v>
      </c>
      <c r="H1828" s="1">
        <v>45.0</v>
      </c>
      <c r="I1828" s="3">
        <v>44091.635416666664</v>
      </c>
      <c r="J1828" s="1">
        <v>3.63638769883188</v>
      </c>
      <c r="K1828" s="1" t="s">
        <v>24</v>
      </c>
      <c r="M1828" s="3">
        <v>44091.81342974537</v>
      </c>
    </row>
    <row r="1829">
      <c r="A1829" s="1">
        <v>1827.0</v>
      </c>
      <c r="B1829" s="1" t="s">
        <v>3353</v>
      </c>
      <c r="C1829" s="1" t="s">
        <v>5003</v>
      </c>
      <c r="D1829" s="1" t="s">
        <v>3355</v>
      </c>
      <c r="E1829" s="1" t="s">
        <v>5004</v>
      </c>
      <c r="F1829" s="1" t="s">
        <v>3357</v>
      </c>
      <c r="G1829" s="1" t="s">
        <v>35</v>
      </c>
      <c r="H1829" s="1">
        <v>45.0</v>
      </c>
      <c r="I1829" s="3">
        <v>44215.479166666664</v>
      </c>
      <c r="J1829" s="1">
        <v>0.65623902201649</v>
      </c>
      <c r="K1829" s="1" t="s">
        <v>56</v>
      </c>
      <c r="L1829" s="1" t="s">
        <v>1614</v>
      </c>
      <c r="M1829" s="3">
        <v>44215.50291215278</v>
      </c>
    </row>
    <row r="1830">
      <c r="A1830" s="1">
        <v>1828.0</v>
      </c>
      <c r="B1830" s="1" t="s">
        <v>562</v>
      </c>
      <c r="C1830" s="1" t="s">
        <v>5005</v>
      </c>
      <c r="D1830" s="1" t="s">
        <v>411</v>
      </c>
      <c r="E1830" s="1" t="s">
        <v>2803</v>
      </c>
      <c r="F1830" s="1" t="s">
        <v>566</v>
      </c>
      <c r="G1830" s="1" t="s">
        <v>17</v>
      </c>
      <c r="H1830" s="1">
        <v>45.0</v>
      </c>
      <c r="I1830" s="3">
        <v>43805.625</v>
      </c>
      <c r="J1830" s="1">
        <v>1.19546638398437</v>
      </c>
      <c r="K1830" s="1" t="s">
        <v>62</v>
      </c>
      <c r="M1830" s="3">
        <v>43805.63036270833</v>
      </c>
    </row>
    <row r="1831">
      <c r="A1831" s="1">
        <v>1829.0</v>
      </c>
      <c r="B1831" s="1" t="s">
        <v>3073</v>
      </c>
      <c r="C1831" s="1" t="s">
        <v>5006</v>
      </c>
      <c r="D1831" s="1" t="s">
        <v>2504</v>
      </c>
      <c r="E1831" s="1" t="s">
        <v>5007</v>
      </c>
      <c r="F1831" s="1" t="s">
        <v>5008</v>
      </c>
      <c r="G1831" s="1" t="s">
        <v>17</v>
      </c>
      <c r="H1831" s="1">
        <v>45.0</v>
      </c>
      <c r="I1831" s="3">
        <v>44175.1875</v>
      </c>
      <c r="J1831" s="1">
        <v>1.46061775873165</v>
      </c>
      <c r="K1831" s="1" t="s">
        <v>24</v>
      </c>
      <c r="M1831" s="3">
        <v>44175.21370849537</v>
      </c>
    </row>
    <row r="1832">
      <c r="A1832" s="1">
        <v>1830.0</v>
      </c>
      <c r="B1832" s="1" t="s">
        <v>732</v>
      </c>
      <c r="C1832" s="1" t="s">
        <v>5009</v>
      </c>
      <c r="D1832" s="1" t="s">
        <v>461</v>
      </c>
      <c r="E1832" s="1" t="s">
        <v>5010</v>
      </c>
      <c r="F1832" s="1" t="s">
        <v>735</v>
      </c>
      <c r="G1832" s="1" t="s">
        <v>17</v>
      </c>
      <c r="H1832" s="1">
        <v>45.0</v>
      </c>
      <c r="I1832" s="3">
        <v>44036.4375</v>
      </c>
      <c r="J1832" s="1">
        <v>0.610044499136602</v>
      </c>
      <c r="K1832" s="1" t="s">
        <v>24</v>
      </c>
      <c r="M1832" s="3">
        <v>44036.445379247685</v>
      </c>
    </row>
    <row r="1833">
      <c r="A1833" s="1">
        <v>1831.0</v>
      </c>
      <c r="B1833" s="1" t="s">
        <v>2944</v>
      </c>
      <c r="C1833" s="1" t="s">
        <v>5011</v>
      </c>
      <c r="D1833" s="1" t="s">
        <v>5012</v>
      </c>
      <c r="E1833" s="1" t="s">
        <v>5013</v>
      </c>
      <c r="F1833" s="1" t="s">
        <v>2947</v>
      </c>
      <c r="G1833" s="1" t="s">
        <v>39</v>
      </c>
      <c r="H1833" s="1">
        <v>45.0</v>
      </c>
      <c r="I1833" s="3">
        <v>44221.166666666664</v>
      </c>
      <c r="J1833" s="1">
        <v>2.14700144472931</v>
      </c>
      <c r="K1833" s="1" t="s">
        <v>18</v>
      </c>
      <c r="L1833" s="1" t="s">
        <v>1047</v>
      </c>
      <c r="M1833" s="3">
        <v>44221.20435173611</v>
      </c>
    </row>
    <row r="1834">
      <c r="A1834" s="1">
        <v>1832.0</v>
      </c>
      <c r="B1834" s="1" t="s">
        <v>201</v>
      </c>
      <c r="C1834" s="1" t="s">
        <v>5014</v>
      </c>
      <c r="D1834" s="1" t="s">
        <v>5015</v>
      </c>
      <c r="E1834" s="1" t="s">
        <v>5016</v>
      </c>
      <c r="F1834" s="1" t="s">
        <v>204</v>
      </c>
      <c r="G1834" s="1" t="s">
        <v>39</v>
      </c>
      <c r="H1834" s="1">
        <v>45.0</v>
      </c>
      <c r="I1834" s="3">
        <v>43875.291666666664</v>
      </c>
      <c r="J1834" s="1">
        <v>0.442175183953732</v>
      </c>
      <c r="K1834" s="1" t="s">
        <v>46</v>
      </c>
      <c r="M1834" s="3">
        <v>43875.32926954861</v>
      </c>
    </row>
    <row r="1835">
      <c r="A1835" s="1">
        <v>1833.0</v>
      </c>
      <c r="B1835" s="1" t="s">
        <v>2276</v>
      </c>
      <c r="C1835" s="1" t="s">
        <v>5017</v>
      </c>
      <c r="D1835" s="1" t="s">
        <v>3207</v>
      </c>
      <c r="E1835" s="1" t="s">
        <v>2859</v>
      </c>
      <c r="F1835" s="1" t="s">
        <v>2279</v>
      </c>
      <c r="G1835" s="1" t="s">
        <v>35</v>
      </c>
      <c r="H1835" s="1">
        <v>45.0</v>
      </c>
      <c r="I1835" s="3">
        <v>44007.583333333336</v>
      </c>
      <c r="J1835" s="1">
        <v>0.257311837266521</v>
      </c>
      <c r="K1835" s="1" t="s">
        <v>159</v>
      </c>
      <c r="M1835" s="3">
        <v>44007.624939166664</v>
      </c>
    </row>
    <row r="1836">
      <c r="A1836" s="1">
        <v>1834.0</v>
      </c>
      <c r="B1836" s="1" t="s">
        <v>293</v>
      </c>
      <c r="C1836" s="1" t="s">
        <v>5018</v>
      </c>
      <c r="D1836" s="1" t="s">
        <v>295</v>
      </c>
      <c r="E1836" s="1" t="s">
        <v>2661</v>
      </c>
      <c r="F1836" s="1" t="s">
        <v>297</v>
      </c>
      <c r="G1836" s="1" t="s">
        <v>17</v>
      </c>
      <c r="H1836" s="1">
        <v>45.0</v>
      </c>
      <c r="I1836" s="3">
        <v>43844.791666666664</v>
      </c>
      <c r="J1836" s="1">
        <v>0.467677909739169</v>
      </c>
      <c r="K1836" s="1" t="s">
        <v>62</v>
      </c>
      <c r="M1836" s="3">
        <v>43844.81310479167</v>
      </c>
    </row>
    <row r="1837">
      <c r="A1837" s="1">
        <v>1835.0</v>
      </c>
      <c r="B1837" s="1" t="s">
        <v>953</v>
      </c>
      <c r="C1837" s="1" t="s">
        <v>5019</v>
      </c>
      <c r="D1837" s="1" t="s">
        <v>963</v>
      </c>
      <c r="E1837" s="1" t="s">
        <v>964</v>
      </c>
      <c r="F1837" s="1" t="s">
        <v>965</v>
      </c>
      <c r="G1837" s="1" t="s">
        <v>35</v>
      </c>
      <c r="H1837" s="1">
        <v>45.0</v>
      </c>
      <c r="I1837" s="3">
        <v>43609.625</v>
      </c>
      <c r="J1837" s="1">
        <v>0.0165113988701612</v>
      </c>
      <c r="K1837" s="1" t="s">
        <v>18</v>
      </c>
      <c r="M1837" s="3">
        <v>43610.00297071759</v>
      </c>
    </row>
    <row r="1838">
      <c r="A1838" s="1">
        <v>1836.0</v>
      </c>
      <c r="B1838" s="1" t="s">
        <v>293</v>
      </c>
      <c r="C1838" s="1" t="s">
        <v>5020</v>
      </c>
      <c r="D1838" s="1" t="s">
        <v>588</v>
      </c>
      <c r="E1838" s="1" t="s">
        <v>1123</v>
      </c>
      <c r="F1838" s="1" t="s">
        <v>297</v>
      </c>
      <c r="G1838" s="1" t="s">
        <v>17</v>
      </c>
      <c r="H1838" s="1">
        <v>45.0</v>
      </c>
      <c r="I1838" s="3">
        <v>44007.541666666664</v>
      </c>
      <c r="J1838" s="1">
        <v>1.56240145298111</v>
      </c>
      <c r="K1838" s="1" t="s">
        <v>62</v>
      </c>
      <c r="M1838" s="3">
        <v>44007.57504243056</v>
      </c>
    </row>
    <row r="1839">
      <c r="A1839" s="1">
        <v>1837.0</v>
      </c>
      <c r="B1839" s="1" t="s">
        <v>2314</v>
      </c>
      <c r="C1839" s="1" t="s">
        <v>5021</v>
      </c>
      <c r="D1839" s="1" t="s">
        <v>5022</v>
      </c>
      <c r="E1839" s="1" t="s">
        <v>5023</v>
      </c>
      <c r="F1839" s="1" t="s">
        <v>2318</v>
      </c>
      <c r="G1839" s="1" t="s">
        <v>39</v>
      </c>
      <c r="H1839" s="1">
        <v>45.0</v>
      </c>
      <c r="I1839" s="3">
        <v>43824.708333333336</v>
      </c>
      <c r="J1839" s="1">
        <v>1.89297671948209</v>
      </c>
      <c r="K1839" s="1" t="s">
        <v>18</v>
      </c>
      <c r="M1839" s="3">
        <v>43824.736340324074</v>
      </c>
    </row>
    <row r="1840">
      <c r="A1840" s="1">
        <v>1838.0</v>
      </c>
      <c r="B1840" s="1" t="s">
        <v>1023</v>
      </c>
      <c r="C1840" s="1" t="s">
        <v>5024</v>
      </c>
      <c r="D1840" s="1" t="s">
        <v>2116</v>
      </c>
      <c r="E1840" s="1" t="s">
        <v>5025</v>
      </c>
      <c r="F1840" s="1" t="s">
        <v>1027</v>
      </c>
      <c r="G1840" s="1" t="s">
        <v>17</v>
      </c>
      <c r="H1840" s="1">
        <v>45.0</v>
      </c>
      <c r="I1840" s="3">
        <v>43760.208333333336</v>
      </c>
      <c r="J1840" s="1">
        <v>2.11907774047828</v>
      </c>
      <c r="K1840" s="1" t="s">
        <v>24</v>
      </c>
      <c r="M1840" s="3">
        <v>43760.23020038194</v>
      </c>
    </row>
    <row r="1841">
      <c r="A1841" s="1">
        <v>1839.0</v>
      </c>
      <c r="B1841" s="1" t="s">
        <v>350</v>
      </c>
      <c r="C1841" s="1" t="s">
        <v>5026</v>
      </c>
      <c r="D1841" s="1" t="s">
        <v>75</v>
      </c>
      <c r="E1841" s="1" t="s">
        <v>1893</v>
      </c>
      <c r="F1841" s="1" t="s">
        <v>353</v>
      </c>
      <c r="G1841" s="1" t="s">
        <v>35</v>
      </c>
      <c r="H1841" s="1">
        <v>45.0</v>
      </c>
      <c r="I1841" s="3">
        <v>43566.166666666664</v>
      </c>
      <c r="J1841" s="1">
        <v>0.0589225687515127</v>
      </c>
      <c r="K1841" s="1" t="s">
        <v>24</v>
      </c>
      <c r="M1841" s="3">
        <v>43566.21616113426</v>
      </c>
    </row>
    <row r="1842">
      <c r="A1842" s="1">
        <v>1840.0</v>
      </c>
      <c r="B1842" s="1" t="s">
        <v>4953</v>
      </c>
      <c r="C1842" s="1" t="s">
        <v>5027</v>
      </c>
      <c r="D1842" s="1" t="s">
        <v>32</v>
      </c>
      <c r="E1842" s="1" t="s">
        <v>5028</v>
      </c>
      <c r="F1842" s="1" t="s">
        <v>4956</v>
      </c>
      <c r="G1842" s="1" t="s">
        <v>17</v>
      </c>
      <c r="H1842" s="1">
        <v>45.0</v>
      </c>
      <c r="I1842" s="3">
        <v>44155.28125</v>
      </c>
      <c r="J1842" s="1">
        <v>0.0</v>
      </c>
      <c r="K1842" s="1" t="s">
        <v>24</v>
      </c>
      <c r="L1842" s="1" t="s">
        <v>406</v>
      </c>
      <c r="M1842" s="3">
        <v>44155.38013164352</v>
      </c>
    </row>
    <row r="1843">
      <c r="A1843" s="1">
        <v>1841.0</v>
      </c>
      <c r="B1843" s="1" t="s">
        <v>73</v>
      </c>
      <c r="C1843" s="1" t="s">
        <v>5029</v>
      </c>
      <c r="D1843" s="1" t="s">
        <v>4482</v>
      </c>
      <c r="E1843" s="1" t="s">
        <v>4483</v>
      </c>
      <c r="F1843" s="1" t="s">
        <v>77</v>
      </c>
      <c r="G1843" s="1" t="s">
        <v>17</v>
      </c>
      <c r="H1843" s="1">
        <v>45.0</v>
      </c>
      <c r="I1843" s="3">
        <v>44243.645833333336</v>
      </c>
      <c r="J1843" s="1">
        <v>3.33132694835623</v>
      </c>
      <c r="K1843" s="1" t="s">
        <v>24</v>
      </c>
      <c r="L1843" s="1" t="s">
        <v>940</v>
      </c>
      <c r="M1843" s="3">
        <v>44243.69754453703</v>
      </c>
    </row>
    <row r="1844">
      <c r="A1844" s="1">
        <v>1842.0</v>
      </c>
      <c r="B1844" s="1" t="s">
        <v>788</v>
      </c>
      <c r="C1844" s="1" t="s">
        <v>5030</v>
      </c>
      <c r="D1844" s="1" t="s">
        <v>2920</v>
      </c>
      <c r="E1844" s="1" t="s">
        <v>4202</v>
      </c>
      <c r="F1844" s="1" t="s">
        <v>791</v>
      </c>
      <c r="G1844" s="1" t="s">
        <v>17</v>
      </c>
      <c r="H1844" s="1">
        <v>45.0</v>
      </c>
      <c r="I1844" s="3">
        <v>44100.729166666664</v>
      </c>
      <c r="J1844" s="1">
        <v>2.06537514607582</v>
      </c>
      <c r="K1844" s="1" t="s">
        <v>24</v>
      </c>
      <c r="M1844" s="3">
        <v>44100.765040335646</v>
      </c>
    </row>
    <row r="1845">
      <c r="A1845" s="1">
        <v>1843.0</v>
      </c>
      <c r="B1845" s="1" t="s">
        <v>2028</v>
      </c>
      <c r="C1845" s="1" t="s">
        <v>5031</v>
      </c>
      <c r="D1845" s="1" t="s">
        <v>300</v>
      </c>
      <c r="E1845" s="1" t="s">
        <v>5032</v>
      </c>
      <c r="F1845" s="1" t="s">
        <v>2032</v>
      </c>
      <c r="G1845" s="1" t="s">
        <v>39</v>
      </c>
      <c r="H1845" s="1">
        <v>45.0</v>
      </c>
      <c r="I1845" s="3">
        <v>43892.1875</v>
      </c>
      <c r="J1845" s="1">
        <v>0.466492573182353</v>
      </c>
      <c r="K1845" s="1" t="s">
        <v>166</v>
      </c>
      <c r="M1845" s="3">
        <v>43892.23489219907</v>
      </c>
    </row>
    <row r="1846">
      <c r="A1846" s="1">
        <v>1844.0</v>
      </c>
      <c r="B1846" s="1" t="s">
        <v>2963</v>
      </c>
      <c r="C1846" s="1" t="s">
        <v>5033</v>
      </c>
      <c r="D1846" s="1" t="s">
        <v>2965</v>
      </c>
      <c r="E1846" s="1" t="s">
        <v>2966</v>
      </c>
      <c r="F1846" s="1" t="s">
        <v>2967</v>
      </c>
      <c r="G1846" s="1" t="s">
        <v>17</v>
      </c>
      <c r="H1846" s="1">
        <v>45.0</v>
      </c>
      <c r="I1846" s="3">
        <v>44063.645833333336</v>
      </c>
      <c r="J1846" s="1">
        <v>2.22072268172998</v>
      </c>
      <c r="K1846" s="1" t="s">
        <v>24</v>
      </c>
      <c r="L1846" s="1" t="s">
        <v>238</v>
      </c>
      <c r="M1846" s="3">
        <v>44063.706023506944</v>
      </c>
    </row>
    <row r="1847">
      <c r="A1847" s="1">
        <v>1845.0</v>
      </c>
      <c r="B1847" s="1" t="s">
        <v>5034</v>
      </c>
      <c r="C1847" s="1" t="s">
        <v>5035</v>
      </c>
      <c r="D1847" s="1" t="s">
        <v>2983</v>
      </c>
      <c r="E1847" s="1" t="s">
        <v>5036</v>
      </c>
      <c r="F1847" s="1" t="s">
        <v>5037</v>
      </c>
      <c r="G1847" s="1" t="s">
        <v>35</v>
      </c>
      <c r="H1847" s="1">
        <v>45.0</v>
      </c>
      <c r="I1847" s="3">
        <v>43515.375</v>
      </c>
      <c r="J1847" s="1">
        <v>0.00309363506338159</v>
      </c>
      <c r="K1847" s="1" t="s">
        <v>24</v>
      </c>
      <c r="M1847" s="3">
        <v>43515.51326736111</v>
      </c>
    </row>
    <row r="1848">
      <c r="A1848" s="1">
        <v>1846.0</v>
      </c>
      <c r="B1848" s="1" t="s">
        <v>5038</v>
      </c>
      <c r="C1848" s="1" t="s">
        <v>5039</v>
      </c>
      <c r="D1848" s="1" t="s">
        <v>2496</v>
      </c>
      <c r="E1848" s="1" t="s">
        <v>5040</v>
      </c>
      <c r="F1848" s="1" t="s">
        <v>5041</v>
      </c>
      <c r="G1848" s="1" t="s">
        <v>17</v>
      </c>
      <c r="H1848" s="1">
        <v>45.0</v>
      </c>
      <c r="I1848" s="3">
        <v>44005.729166666664</v>
      </c>
      <c r="J1848" s="1">
        <v>0.942700826098594</v>
      </c>
      <c r="K1848" s="1" t="s">
        <v>56</v>
      </c>
      <c r="L1848" s="1" t="s">
        <v>5042</v>
      </c>
      <c r="M1848" s="3">
        <v>44005.736048935185</v>
      </c>
    </row>
    <row r="1849">
      <c r="A1849" s="1">
        <v>1847.0</v>
      </c>
      <c r="B1849" s="1" t="s">
        <v>5043</v>
      </c>
      <c r="C1849" s="1" t="s">
        <v>5044</v>
      </c>
      <c r="D1849" s="1" t="s">
        <v>5045</v>
      </c>
      <c r="E1849" s="1" t="s">
        <v>5046</v>
      </c>
      <c r="F1849" s="1" t="s">
        <v>5047</v>
      </c>
      <c r="G1849" s="1" t="s">
        <v>39</v>
      </c>
      <c r="H1849" s="1">
        <v>45.0</v>
      </c>
      <c r="I1849" s="3">
        <v>44236.291666666664</v>
      </c>
      <c r="J1849" s="1">
        <v>0.0</v>
      </c>
      <c r="K1849" s="1" t="s">
        <v>62</v>
      </c>
      <c r="L1849" s="1" t="s">
        <v>381</v>
      </c>
      <c r="M1849" s="3">
        <v>44236.43593474537</v>
      </c>
    </row>
    <row r="1850">
      <c r="A1850" s="1">
        <v>1848.0</v>
      </c>
      <c r="B1850" s="1" t="s">
        <v>298</v>
      </c>
      <c r="C1850" s="1" t="s">
        <v>5048</v>
      </c>
      <c r="D1850" s="1" t="s">
        <v>3658</v>
      </c>
      <c r="E1850" s="1" t="s">
        <v>3659</v>
      </c>
      <c r="F1850" s="1" t="s">
        <v>302</v>
      </c>
      <c r="G1850" s="1" t="s">
        <v>17</v>
      </c>
      <c r="H1850" s="1">
        <v>45.0</v>
      </c>
      <c r="I1850" s="3">
        <v>43920.5</v>
      </c>
      <c r="J1850" s="1">
        <v>1.40909502632514</v>
      </c>
      <c r="K1850" s="1" t="s">
        <v>218</v>
      </c>
      <c r="M1850" s="3">
        <v>43920.53135197917</v>
      </c>
    </row>
    <row r="1851">
      <c r="A1851" s="1">
        <v>1849.0</v>
      </c>
      <c r="B1851" s="1" t="s">
        <v>278</v>
      </c>
      <c r="C1851" s="1" t="s">
        <v>5049</v>
      </c>
      <c r="D1851" s="1" t="s">
        <v>21</v>
      </c>
      <c r="E1851" s="1" t="s">
        <v>4438</v>
      </c>
      <c r="F1851" s="1" t="s">
        <v>281</v>
      </c>
      <c r="G1851" s="1" t="s">
        <v>35</v>
      </c>
      <c r="H1851" s="1">
        <v>45.0</v>
      </c>
      <c r="I1851" s="3">
        <v>44188.3125</v>
      </c>
      <c r="J1851" s="1">
        <v>0.874464943178647</v>
      </c>
      <c r="K1851" s="1" t="s">
        <v>24</v>
      </c>
      <c r="M1851" s="3">
        <v>44188.33817238426</v>
      </c>
    </row>
    <row r="1852">
      <c r="A1852" s="1">
        <v>1850.0</v>
      </c>
      <c r="B1852" s="1" t="s">
        <v>191</v>
      </c>
      <c r="C1852" s="1" t="s">
        <v>5050</v>
      </c>
      <c r="D1852" s="1" t="s">
        <v>1332</v>
      </c>
      <c r="E1852" s="1" t="s">
        <v>5051</v>
      </c>
      <c r="F1852" s="1" t="s">
        <v>195</v>
      </c>
      <c r="G1852" s="1" t="s">
        <v>17</v>
      </c>
      <c r="H1852" s="1">
        <v>45.0</v>
      </c>
      <c r="I1852" s="3">
        <v>43762.208333333336</v>
      </c>
      <c r="J1852" s="1">
        <v>0.0292480641056242</v>
      </c>
      <c r="K1852" s="1" t="s">
        <v>24</v>
      </c>
      <c r="M1852" s="3">
        <v>43762.25339239583</v>
      </c>
    </row>
    <row r="1853">
      <c r="A1853" s="1">
        <v>1851.0</v>
      </c>
      <c r="B1853" s="1" t="s">
        <v>4720</v>
      </c>
      <c r="C1853" s="1" t="s">
        <v>5052</v>
      </c>
      <c r="D1853" s="1" t="s">
        <v>1287</v>
      </c>
      <c r="E1853" s="1" t="s">
        <v>4723</v>
      </c>
      <c r="F1853" s="1" t="s">
        <v>4724</v>
      </c>
      <c r="G1853" s="1" t="s">
        <v>17</v>
      </c>
      <c r="H1853" s="1">
        <v>45.0</v>
      </c>
      <c r="I1853" s="3">
        <v>44145.708333333336</v>
      </c>
      <c r="J1853" s="1">
        <v>0.628621459865196</v>
      </c>
      <c r="K1853" s="1" t="s">
        <v>1194</v>
      </c>
      <c r="L1853" s="1" t="s">
        <v>4725</v>
      </c>
      <c r="M1853" s="3">
        <v>44145.659928622685</v>
      </c>
    </row>
    <row r="1854">
      <c r="A1854" s="1">
        <v>1852.0</v>
      </c>
      <c r="B1854" s="1" t="s">
        <v>2395</v>
      </c>
      <c r="C1854" s="1" t="s">
        <v>5053</v>
      </c>
      <c r="D1854" s="1" t="s">
        <v>2397</v>
      </c>
      <c r="E1854" s="1" t="s">
        <v>3162</v>
      </c>
      <c r="F1854" s="1" t="s">
        <v>2399</v>
      </c>
      <c r="G1854" s="1" t="s">
        <v>17</v>
      </c>
      <c r="H1854" s="1">
        <v>45.0</v>
      </c>
      <c r="I1854" s="3">
        <v>43873.604166666664</v>
      </c>
      <c r="J1854" s="1">
        <v>0.87990873676255</v>
      </c>
      <c r="K1854" s="1" t="s">
        <v>166</v>
      </c>
      <c r="M1854" s="3">
        <v>43873.655814467595</v>
      </c>
    </row>
    <row r="1855">
      <c r="A1855" s="1">
        <v>1853.0</v>
      </c>
      <c r="B1855" s="1" t="s">
        <v>5054</v>
      </c>
      <c r="C1855" s="1" t="s">
        <v>5055</v>
      </c>
      <c r="D1855" s="1" t="s">
        <v>5056</v>
      </c>
      <c r="E1855" s="1" t="s">
        <v>5057</v>
      </c>
      <c r="F1855" s="1" t="s">
        <v>5058</v>
      </c>
      <c r="G1855" s="1" t="s">
        <v>35</v>
      </c>
      <c r="H1855" s="1">
        <v>45.0</v>
      </c>
      <c r="I1855" s="3">
        <v>43768.166666666664</v>
      </c>
      <c r="J1855" s="1">
        <v>2.24536409811784</v>
      </c>
      <c r="K1855" s="1" t="s">
        <v>18</v>
      </c>
      <c r="M1855" s="3">
        <v>43765.21107858796</v>
      </c>
    </row>
    <row r="1856">
      <c r="A1856" s="1">
        <v>1854.0</v>
      </c>
      <c r="B1856" s="1" t="s">
        <v>1872</v>
      </c>
      <c r="C1856" s="1" t="s">
        <v>5059</v>
      </c>
      <c r="D1856" s="1" t="s">
        <v>1874</v>
      </c>
      <c r="E1856" s="1" t="s">
        <v>5060</v>
      </c>
      <c r="F1856" s="1" t="s">
        <v>1876</v>
      </c>
      <c r="G1856" s="1" t="s">
        <v>35</v>
      </c>
      <c r="H1856" s="1">
        <v>45.0</v>
      </c>
      <c r="I1856" s="3">
        <v>44249.375</v>
      </c>
      <c r="J1856" s="1">
        <v>2.6958585827258</v>
      </c>
      <c r="K1856" s="1" t="s">
        <v>24</v>
      </c>
      <c r="L1856" s="1" t="s">
        <v>406</v>
      </c>
      <c r="M1856" s="3">
        <v>44249.42623921296</v>
      </c>
    </row>
    <row r="1857">
      <c r="A1857" s="1">
        <v>1855.0</v>
      </c>
      <c r="B1857" s="1" t="s">
        <v>278</v>
      </c>
      <c r="C1857" s="1" t="s">
        <v>5061</v>
      </c>
      <c r="D1857" s="1" t="s">
        <v>21</v>
      </c>
      <c r="E1857" s="1" t="s">
        <v>5062</v>
      </c>
      <c r="F1857" s="1" t="s">
        <v>281</v>
      </c>
      <c r="G1857" s="1" t="s">
        <v>17</v>
      </c>
      <c r="H1857" s="1">
        <v>45.0</v>
      </c>
      <c r="I1857" s="3">
        <v>44107.3125</v>
      </c>
      <c r="J1857" s="1">
        <v>2.59858075431806</v>
      </c>
      <c r="K1857" s="1" t="s">
        <v>24</v>
      </c>
      <c r="M1857" s="3">
        <v>44107.348548125</v>
      </c>
    </row>
    <row r="1858">
      <c r="A1858" s="1">
        <v>1856.0</v>
      </c>
      <c r="B1858" s="1" t="s">
        <v>896</v>
      </c>
      <c r="C1858" s="1" t="s">
        <v>5063</v>
      </c>
      <c r="D1858" s="1" t="s">
        <v>5064</v>
      </c>
      <c r="E1858" s="1" t="s">
        <v>5065</v>
      </c>
      <c r="F1858" s="1" t="s">
        <v>900</v>
      </c>
      <c r="G1858" s="1" t="s">
        <v>17</v>
      </c>
      <c r="H1858" s="1">
        <v>45.0</v>
      </c>
      <c r="I1858" s="3">
        <v>44245.25</v>
      </c>
      <c r="J1858" s="1">
        <v>1.48808017133989</v>
      </c>
      <c r="K1858" s="1" t="s">
        <v>24</v>
      </c>
      <c r="L1858" s="1" t="s">
        <v>741</v>
      </c>
      <c r="M1858" s="3">
        <v>44245.331315208336</v>
      </c>
    </row>
    <row r="1859">
      <c r="A1859" s="1">
        <v>1857.0</v>
      </c>
      <c r="B1859" s="1" t="s">
        <v>5066</v>
      </c>
      <c r="C1859" s="1" t="s">
        <v>5067</v>
      </c>
      <c r="D1859" s="1" t="s">
        <v>2528</v>
      </c>
      <c r="E1859" s="1" t="s">
        <v>5068</v>
      </c>
      <c r="F1859" s="1" t="s">
        <v>5069</v>
      </c>
      <c r="G1859" s="1" t="s">
        <v>89</v>
      </c>
      <c r="H1859" s="1">
        <v>45.0</v>
      </c>
      <c r="I1859" s="3">
        <v>43823.39207372685</v>
      </c>
      <c r="J1859" s="1">
        <v>3.22844083309443</v>
      </c>
      <c r="K1859" s="1" t="s">
        <v>18</v>
      </c>
      <c r="M1859" s="3">
        <v>43823.43667556713</v>
      </c>
    </row>
    <row r="1860">
      <c r="A1860" s="1">
        <v>1858.0</v>
      </c>
      <c r="B1860" s="1" t="s">
        <v>3909</v>
      </c>
      <c r="C1860" s="1" t="s">
        <v>5070</v>
      </c>
      <c r="D1860" s="1" t="s">
        <v>808</v>
      </c>
      <c r="E1860" s="1" t="s">
        <v>5071</v>
      </c>
      <c r="F1860" s="1" t="s">
        <v>3912</v>
      </c>
      <c r="G1860" s="1" t="s">
        <v>39</v>
      </c>
      <c r="H1860" s="1">
        <v>45.0</v>
      </c>
      <c r="I1860" s="3">
        <v>44026.75</v>
      </c>
      <c r="J1860" s="1">
        <v>2.2745722868682</v>
      </c>
      <c r="K1860" s="1" t="s">
        <v>24</v>
      </c>
      <c r="M1860" s="3">
        <v>44026.781771435184</v>
      </c>
    </row>
    <row r="1861">
      <c r="A1861" s="1">
        <v>1859.0</v>
      </c>
      <c r="B1861" s="1" t="s">
        <v>293</v>
      </c>
      <c r="C1861" s="1" t="s">
        <v>5072</v>
      </c>
      <c r="D1861" s="1" t="s">
        <v>588</v>
      </c>
      <c r="E1861" s="1" t="s">
        <v>4145</v>
      </c>
      <c r="F1861" s="1" t="s">
        <v>297</v>
      </c>
      <c r="G1861" s="1" t="s">
        <v>17</v>
      </c>
      <c r="H1861" s="1">
        <v>45.0</v>
      </c>
      <c r="I1861" s="3">
        <v>43950.791666666664</v>
      </c>
      <c r="J1861" s="1">
        <v>1.09875904977063</v>
      </c>
      <c r="K1861" s="1" t="s">
        <v>62</v>
      </c>
      <c r="M1861" s="3">
        <v>43950.7530843287</v>
      </c>
    </row>
    <row r="1862">
      <c r="A1862" s="1">
        <v>1860.0</v>
      </c>
      <c r="B1862" s="1" t="s">
        <v>184</v>
      </c>
      <c r="C1862" s="1" t="s">
        <v>5073</v>
      </c>
      <c r="D1862" s="1" t="s">
        <v>1297</v>
      </c>
      <c r="E1862" s="1" t="s">
        <v>1895</v>
      </c>
      <c r="F1862" s="1" t="s">
        <v>187</v>
      </c>
      <c r="G1862" s="1" t="s">
        <v>17</v>
      </c>
      <c r="H1862" s="1">
        <v>45.0</v>
      </c>
      <c r="I1862" s="3">
        <v>43798.416666666664</v>
      </c>
      <c r="J1862" s="1">
        <v>2.25274014761364</v>
      </c>
      <c r="K1862" s="1" t="s">
        <v>24</v>
      </c>
      <c r="M1862" s="3">
        <v>43798.42453311342</v>
      </c>
    </row>
    <row r="1863">
      <c r="A1863" s="1">
        <v>1861.0</v>
      </c>
      <c r="B1863" s="1" t="s">
        <v>1218</v>
      </c>
      <c r="C1863" s="1" t="s">
        <v>5074</v>
      </c>
      <c r="D1863" s="1" t="s">
        <v>879</v>
      </c>
      <c r="E1863" s="1" t="s">
        <v>5075</v>
      </c>
      <c r="F1863" s="1" t="s">
        <v>1222</v>
      </c>
      <c r="G1863" s="1" t="s">
        <v>89</v>
      </c>
      <c r="H1863" s="1">
        <v>45.0</v>
      </c>
      <c r="I1863" s="3">
        <v>44190.67866434028</v>
      </c>
      <c r="J1863" s="1">
        <v>1.78439597003343</v>
      </c>
      <c r="K1863" s="1" t="s">
        <v>218</v>
      </c>
      <c r="L1863" s="1" t="s">
        <v>2492</v>
      </c>
      <c r="M1863" s="3">
        <v>44190.69952960648</v>
      </c>
    </row>
    <row r="1864">
      <c r="A1864" s="1">
        <v>1862.0</v>
      </c>
      <c r="B1864" s="1" t="s">
        <v>298</v>
      </c>
      <c r="C1864" s="1" t="s">
        <v>5076</v>
      </c>
      <c r="D1864" s="1" t="s">
        <v>99</v>
      </c>
      <c r="E1864" s="1" t="s">
        <v>5077</v>
      </c>
      <c r="F1864" s="1" t="s">
        <v>302</v>
      </c>
      <c r="G1864" s="1" t="s">
        <v>17</v>
      </c>
      <c r="H1864" s="1">
        <v>45.0</v>
      </c>
      <c r="I1864" s="3">
        <v>44095.375</v>
      </c>
      <c r="J1864" s="1">
        <v>0.0</v>
      </c>
      <c r="K1864" s="1" t="s">
        <v>218</v>
      </c>
      <c r="M1864" s="3">
        <v>44095.47919413194</v>
      </c>
    </row>
    <row r="1865">
      <c r="A1865" s="1">
        <v>1863.0</v>
      </c>
      <c r="B1865" s="1" t="s">
        <v>485</v>
      </c>
      <c r="C1865" s="1" t="s">
        <v>5078</v>
      </c>
      <c r="D1865" s="1" t="s">
        <v>1014</v>
      </c>
      <c r="E1865" s="1" t="s">
        <v>2456</v>
      </c>
      <c r="F1865" s="1" t="s">
        <v>489</v>
      </c>
      <c r="G1865" s="1" t="s">
        <v>17</v>
      </c>
      <c r="H1865" s="1">
        <v>45.0</v>
      </c>
      <c r="I1865" s="3">
        <v>43750.666666666664</v>
      </c>
      <c r="J1865" s="1">
        <v>1.90461044889251</v>
      </c>
      <c r="K1865" s="1" t="s">
        <v>166</v>
      </c>
      <c r="M1865" s="3">
        <v>43750.6840516088</v>
      </c>
    </row>
    <row r="1866">
      <c r="A1866" s="1">
        <v>1864.0</v>
      </c>
      <c r="B1866" s="1" t="s">
        <v>1551</v>
      </c>
      <c r="C1866" s="1" t="s">
        <v>5079</v>
      </c>
      <c r="D1866" s="1" t="s">
        <v>5080</v>
      </c>
      <c r="E1866" s="1" t="s">
        <v>5081</v>
      </c>
      <c r="F1866" s="1" t="s">
        <v>1555</v>
      </c>
      <c r="G1866" s="1" t="s">
        <v>39</v>
      </c>
      <c r="H1866" s="1">
        <v>45.0</v>
      </c>
      <c r="I1866" s="3">
        <v>44168.625</v>
      </c>
      <c r="J1866" s="1">
        <v>0.549820700917472</v>
      </c>
      <c r="K1866" s="1" t="s">
        <v>218</v>
      </c>
      <c r="L1866" s="1" t="s">
        <v>1556</v>
      </c>
      <c r="M1866" s="3">
        <v>44168.6559671875</v>
      </c>
    </row>
    <row r="1867">
      <c r="A1867" s="1">
        <v>1865.0</v>
      </c>
      <c r="B1867" s="1" t="s">
        <v>501</v>
      </c>
      <c r="C1867" s="1" t="s">
        <v>5082</v>
      </c>
      <c r="D1867" s="1" t="s">
        <v>503</v>
      </c>
      <c r="E1867" s="1" t="s">
        <v>5083</v>
      </c>
      <c r="F1867" s="1" t="s">
        <v>505</v>
      </c>
      <c r="G1867" s="1" t="s">
        <v>17</v>
      </c>
      <c r="H1867" s="1">
        <v>45.0</v>
      </c>
      <c r="I1867" s="3">
        <v>43740.708333333336</v>
      </c>
      <c r="J1867" s="1">
        <v>0.0180020104458468</v>
      </c>
      <c r="K1867" s="1" t="s">
        <v>18</v>
      </c>
      <c r="M1867" s="3">
        <v>43740.24401244213</v>
      </c>
    </row>
    <row r="1868">
      <c r="A1868" s="1">
        <v>1866.0</v>
      </c>
      <c r="B1868" s="1" t="s">
        <v>953</v>
      </c>
      <c r="C1868" s="1" t="s">
        <v>5084</v>
      </c>
      <c r="D1868" s="1" t="s">
        <v>121</v>
      </c>
      <c r="E1868" s="1" t="s">
        <v>1967</v>
      </c>
      <c r="F1868" s="1" t="s">
        <v>1040</v>
      </c>
      <c r="G1868" s="1" t="s">
        <v>17</v>
      </c>
      <c r="H1868" s="1">
        <v>45.0</v>
      </c>
      <c r="I1868" s="3">
        <v>44116.625</v>
      </c>
      <c r="J1868" s="1">
        <v>1.42543347918273</v>
      </c>
      <c r="K1868" s="1" t="s">
        <v>18</v>
      </c>
      <c r="M1868" s="3">
        <v>44116.67823099537</v>
      </c>
    </row>
    <row r="1869">
      <c r="A1869" s="1">
        <v>1867.0</v>
      </c>
      <c r="B1869" s="1" t="s">
        <v>2222</v>
      </c>
      <c r="C1869" s="1" t="s">
        <v>5085</v>
      </c>
      <c r="D1869" s="1" t="s">
        <v>37</v>
      </c>
      <c r="E1869" s="1" t="s">
        <v>2224</v>
      </c>
      <c r="F1869" s="1" t="s">
        <v>2225</v>
      </c>
      <c r="G1869" s="1" t="s">
        <v>17</v>
      </c>
      <c r="H1869" s="1">
        <v>45.0</v>
      </c>
      <c r="I1869" s="3">
        <v>44132.166666666664</v>
      </c>
      <c r="J1869" s="1">
        <v>5.98971091990462</v>
      </c>
      <c r="K1869" s="1" t="s">
        <v>56</v>
      </c>
      <c r="M1869" s="3">
        <v>44132.22644341435</v>
      </c>
    </row>
    <row r="1870">
      <c r="A1870" s="1">
        <v>1868.0</v>
      </c>
      <c r="B1870" s="1" t="s">
        <v>2349</v>
      </c>
      <c r="C1870" s="1" t="s">
        <v>5086</v>
      </c>
      <c r="D1870" s="1" t="s">
        <v>487</v>
      </c>
      <c r="E1870" s="1" t="s">
        <v>5087</v>
      </c>
      <c r="F1870" s="1" t="s">
        <v>2352</v>
      </c>
      <c r="G1870" s="1" t="s">
        <v>45</v>
      </c>
      <c r="H1870" s="1">
        <v>45.0</v>
      </c>
      <c r="I1870" s="3">
        <v>44241.71129422454</v>
      </c>
      <c r="J1870" s="1">
        <v>1.72391571269934</v>
      </c>
      <c r="K1870" s="1" t="s">
        <v>159</v>
      </c>
      <c r="L1870" s="1" t="s">
        <v>160</v>
      </c>
      <c r="M1870" s="3">
        <v>44241.757092789354</v>
      </c>
    </row>
    <row r="1871">
      <c r="A1871" s="1">
        <v>1869.0</v>
      </c>
      <c r="B1871" s="1" t="s">
        <v>130</v>
      </c>
      <c r="C1871" s="1" t="s">
        <v>5088</v>
      </c>
      <c r="D1871" s="1" t="s">
        <v>132</v>
      </c>
      <c r="E1871" s="1" t="s">
        <v>1598</v>
      </c>
      <c r="F1871" s="1" t="s">
        <v>134</v>
      </c>
      <c r="G1871" s="1" t="s">
        <v>17</v>
      </c>
      <c r="H1871" s="1">
        <v>45.0</v>
      </c>
      <c r="I1871" s="3">
        <v>44137.208333333336</v>
      </c>
      <c r="J1871" s="1">
        <v>0.196383678084949</v>
      </c>
      <c r="K1871" s="1" t="s">
        <v>24</v>
      </c>
      <c r="L1871" s="1" t="s">
        <v>135</v>
      </c>
      <c r="M1871" s="3">
        <v>44137.251407766205</v>
      </c>
    </row>
    <row r="1872">
      <c r="A1872" s="1">
        <v>1870.0</v>
      </c>
      <c r="B1872" s="1" t="s">
        <v>5089</v>
      </c>
      <c r="C1872" s="1" t="s">
        <v>5090</v>
      </c>
      <c r="D1872" s="1" t="s">
        <v>542</v>
      </c>
      <c r="E1872" s="1" t="s">
        <v>5091</v>
      </c>
      <c r="F1872" s="1" t="s">
        <v>5092</v>
      </c>
      <c r="G1872" s="1" t="s">
        <v>17</v>
      </c>
      <c r="H1872" s="1">
        <v>45.0</v>
      </c>
      <c r="I1872" s="3">
        <v>44152.1875</v>
      </c>
      <c r="J1872" s="1">
        <v>0.743181432157435</v>
      </c>
      <c r="K1872" s="1" t="s">
        <v>24</v>
      </c>
      <c r="L1872" s="1" t="s">
        <v>406</v>
      </c>
      <c r="M1872" s="3">
        <v>44152.202574097224</v>
      </c>
    </row>
    <row r="1873">
      <c r="A1873" s="1">
        <v>1871.0</v>
      </c>
      <c r="B1873" s="1" t="s">
        <v>1481</v>
      </c>
      <c r="C1873" s="1" t="s">
        <v>5093</v>
      </c>
      <c r="D1873" s="1" t="s">
        <v>1483</v>
      </c>
      <c r="E1873" s="1" t="s">
        <v>5094</v>
      </c>
      <c r="F1873" s="1" t="s">
        <v>1485</v>
      </c>
      <c r="G1873" s="1" t="s">
        <v>89</v>
      </c>
      <c r="H1873" s="1">
        <v>45.0</v>
      </c>
      <c r="I1873" s="3">
        <v>43795.68937594908</v>
      </c>
      <c r="J1873" s="1">
        <v>1.00964397663972</v>
      </c>
      <c r="K1873" s="1" t="s">
        <v>218</v>
      </c>
      <c r="M1873" s="3">
        <v>43795.68451763889</v>
      </c>
    </row>
    <row r="1874">
      <c r="A1874" s="1">
        <v>1872.0</v>
      </c>
      <c r="B1874" s="1" t="s">
        <v>1679</v>
      </c>
      <c r="C1874" s="1" t="s">
        <v>5095</v>
      </c>
      <c r="D1874" s="1" t="s">
        <v>584</v>
      </c>
      <c r="E1874" s="1" t="s">
        <v>5096</v>
      </c>
      <c r="F1874" s="1" t="s">
        <v>1682</v>
      </c>
      <c r="G1874" s="1" t="s">
        <v>89</v>
      </c>
      <c r="H1874" s="1">
        <v>45.0</v>
      </c>
      <c r="I1874" s="3">
        <v>43754.349100520834</v>
      </c>
      <c r="J1874" s="1">
        <v>4.26234274376522</v>
      </c>
      <c r="K1874" s="1" t="s">
        <v>24</v>
      </c>
      <c r="M1874" s="3">
        <v>43754.35750854167</v>
      </c>
    </row>
    <row r="1875">
      <c r="A1875" s="1">
        <v>1873.0</v>
      </c>
      <c r="B1875" s="1" t="s">
        <v>1289</v>
      </c>
      <c r="C1875" s="1" t="s">
        <v>5097</v>
      </c>
      <c r="D1875" s="1" t="s">
        <v>2721</v>
      </c>
      <c r="E1875" s="1" t="s">
        <v>5098</v>
      </c>
      <c r="F1875" s="1" t="s">
        <v>1293</v>
      </c>
      <c r="G1875" s="1" t="s">
        <v>39</v>
      </c>
      <c r="H1875" s="1">
        <v>45.0</v>
      </c>
      <c r="I1875" s="3">
        <v>44162.645833333336</v>
      </c>
      <c r="J1875" s="1">
        <v>0.0</v>
      </c>
      <c r="K1875" s="1" t="s">
        <v>24</v>
      </c>
      <c r="M1875" s="3">
        <v>44162.69349834491</v>
      </c>
    </row>
    <row r="1876">
      <c r="A1876" s="1">
        <v>1874.0</v>
      </c>
      <c r="B1876" s="1" t="s">
        <v>5099</v>
      </c>
      <c r="C1876" s="1" t="s">
        <v>5100</v>
      </c>
      <c r="D1876" s="1" t="s">
        <v>5101</v>
      </c>
      <c r="E1876" s="1" t="s">
        <v>5102</v>
      </c>
      <c r="F1876" s="1" t="s">
        <v>5103</v>
      </c>
      <c r="G1876" s="1" t="s">
        <v>35</v>
      </c>
      <c r="H1876" s="1">
        <v>45.0</v>
      </c>
      <c r="I1876" s="3">
        <v>43511.458333333336</v>
      </c>
      <c r="J1876" s="1">
        <v>0.123922606200162</v>
      </c>
      <c r="K1876" s="1" t="s">
        <v>24</v>
      </c>
      <c r="M1876" s="3">
        <v>43514.41849545139</v>
      </c>
    </row>
    <row r="1877">
      <c r="A1877" s="1">
        <v>1875.0</v>
      </c>
      <c r="B1877" s="1" t="s">
        <v>5104</v>
      </c>
      <c r="C1877" s="1" t="s">
        <v>5105</v>
      </c>
      <c r="D1877" s="1" t="s">
        <v>2920</v>
      </c>
      <c r="E1877" s="1" t="s">
        <v>5106</v>
      </c>
      <c r="F1877" s="1" t="s">
        <v>5107</v>
      </c>
      <c r="G1877" s="1" t="s">
        <v>39</v>
      </c>
      <c r="H1877" s="1">
        <v>45.0</v>
      </c>
      <c r="I1877" s="3">
        <v>44131.333333333336</v>
      </c>
      <c r="J1877" s="1">
        <v>1.99292162476168</v>
      </c>
      <c r="K1877" s="1" t="s">
        <v>24</v>
      </c>
      <c r="M1877" s="3">
        <v>44131.37320394676</v>
      </c>
    </row>
    <row r="1878">
      <c r="A1878" s="1">
        <v>1876.0</v>
      </c>
      <c r="B1878" s="1" t="s">
        <v>788</v>
      </c>
      <c r="C1878" s="1" t="s">
        <v>5108</v>
      </c>
      <c r="D1878" s="1" t="s">
        <v>869</v>
      </c>
      <c r="E1878" s="1" t="s">
        <v>1473</v>
      </c>
      <c r="F1878" s="1" t="s">
        <v>791</v>
      </c>
      <c r="G1878" s="1" t="s">
        <v>17</v>
      </c>
      <c r="H1878" s="1">
        <v>45.0</v>
      </c>
      <c r="I1878" s="3">
        <v>44202.708333333336</v>
      </c>
      <c r="J1878" s="1">
        <v>1.96115720713968</v>
      </c>
      <c r="K1878" s="1" t="s">
        <v>24</v>
      </c>
      <c r="M1878" s="3">
        <v>44202.72920224537</v>
      </c>
    </row>
    <row r="1879">
      <c r="A1879" s="1">
        <v>1877.0</v>
      </c>
      <c r="B1879" s="1" t="s">
        <v>119</v>
      </c>
      <c r="C1879" s="1" t="s">
        <v>5109</v>
      </c>
      <c r="D1879" s="1" t="s">
        <v>37</v>
      </c>
      <c r="E1879" s="1" t="s">
        <v>5110</v>
      </c>
      <c r="F1879" s="1" t="s">
        <v>123</v>
      </c>
      <c r="G1879" s="1" t="s">
        <v>39</v>
      </c>
      <c r="H1879" s="1">
        <v>45.0</v>
      </c>
      <c r="I1879" s="3">
        <v>44143.25</v>
      </c>
      <c r="J1879" s="1">
        <v>1.99319247278575</v>
      </c>
      <c r="K1879" s="1" t="s">
        <v>18</v>
      </c>
      <c r="M1879" s="3">
        <v>44143.3009200463</v>
      </c>
    </row>
    <row r="1880">
      <c r="A1880" s="1">
        <v>1878.0</v>
      </c>
      <c r="B1880" s="1" t="s">
        <v>2426</v>
      </c>
      <c r="C1880" s="1" t="s">
        <v>5111</v>
      </c>
      <c r="D1880" s="1" t="s">
        <v>5112</v>
      </c>
      <c r="E1880" s="1" t="s">
        <v>5113</v>
      </c>
      <c r="F1880" s="1" t="s">
        <v>2429</v>
      </c>
      <c r="G1880" s="1" t="s">
        <v>39</v>
      </c>
      <c r="H1880" s="1">
        <v>45.0</v>
      </c>
      <c r="I1880" s="3">
        <v>44094.666666666664</v>
      </c>
      <c r="J1880" s="1">
        <v>3.98626072280058</v>
      </c>
      <c r="K1880" s="1" t="s">
        <v>1376</v>
      </c>
      <c r="M1880" s="3">
        <v>44094.695559039355</v>
      </c>
    </row>
    <row r="1881">
      <c r="A1881" s="1">
        <v>1879.0</v>
      </c>
      <c r="B1881" s="1" t="s">
        <v>12</v>
      </c>
      <c r="C1881" s="1" t="s">
        <v>5114</v>
      </c>
      <c r="D1881" s="1" t="s">
        <v>411</v>
      </c>
      <c r="E1881" s="1" t="s">
        <v>5115</v>
      </c>
      <c r="F1881" s="1" t="s">
        <v>16</v>
      </c>
      <c r="G1881" s="1" t="s">
        <v>17</v>
      </c>
      <c r="H1881" s="1">
        <v>45.0</v>
      </c>
      <c r="I1881" s="3">
        <v>43958.625</v>
      </c>
      <c r="J1881" s="1">
        <v>0.723648129843275</v>
      </c>
      <c r="K1881" s="1" t="s">
        <v>18</v>
      </c>
      <c r="M1881" s="3">
        <v>43958.62925809028</v>
      </c>
    </row>
    <row r="1882">
      <c r="A1882" s="1">
        <v>1880.0</v>
      </c>
      <c r="B1882" s="1" t="s">
        <v>136</v>
      </c>
      <c r="C1882" s="1" t="s">
        <v>5116</v>
      </c>
      <c r="D1882" s="1" t="s">
        <v>138</v>
      </c>
      <c r="E1882" s="1" t="s">
        <v>146</v>
      </c>
      <c r="F1882" s="1" t="s">
        <v>140</v>
      </c>
      <c r="G1882" s="1" t="s">
        <v>17</v>
      </c>
      <c r="H1882" s="1">
        <v>45.0</v>
      </c>
      <c r="I1882" s="3">
        <v>44116.291666666664</v>
      </c>
      <c r="J1882" s="1">
        <v>2.04094668002719</v>
      </c>
      <c r="K1882" s="1" t="s">
        <v>18</v>
      </c>
      <c r="M1882" s="3">
        <v>44116.31655125</v>
      </c>
    </row>
    <row r="1883">
      <c r="A1883" s="1">
        <v>1881.0</v>
      </c>
      <c r="B1883" s="1" t="s">
        <v>1449</v>
      </c>
      <c r="C1883" s="1" t="s">
        <v>5117</v>
      </c>
      <c r="D1883" s="1" t="s">
        <v>3376</v>
      </c>
      <c r="E1883" s="1" t="s">
        <v>5118</v>
      </c>
      <c r="F1883" s="1" t="s">
        <v>1453</v>
      </c>
      <c r="G1883" s="1" t="s">
        <v>35</v>
      </c>
      <c r="H1883" s="1">
        <v>45.0</v>
      </c>
      <c r="I1883" s="3">
        <v>44195.270833333336</v>
      </c>
      <c r="J1883" s="1">
        <v>2.38332819255428</v>
      </c>
      <c r="K1883" s="1" t="s">
        <v>218</v>
      </c>
      <c r="L1883" s="1" t="s">
        <v>287</v>
      </c>
      <c r="M1883" s="3">
        <v>44195.309986168984</v>
      </c>
    </row>
    <row r="1884">
      <c r="A1884" s="1">
        <v>1882.0</v>
      </c>
      <c r="B1884" s="1" t="s">
        <v>806</v>
      </c>
      <c r="C1884" s="1" t="s">
        <v>5119</v>
      </c>
      <c r="D1884" s="1" t="s">
        <v>1280</v>
      </c>
      <c r="E1884" s="1" t="s">
        <v>3043</v>
      </c>
      <c r="F1884" s="1" t="s">
        <v>810</v>
      </c>
      <c r="G1884" s="1" t="s">
        <v>35</v>
      </c>
      <c r="H1884" s="1">
        <v>45.0</v>
      </c>
      <c r="I1884" s="3">
        <v>43887.75</v>
      </c>
      <c r="J1884" s="1">
        <v>0.458595569785434</v>
      </c>
      <c r="K1884" s="1" t="s">
        <v>24</v>
      </c>
      <c r="M1884" s="3">
        <v>43887.77576680556</v>
      </c>
    </row>
    <row r="1885">
      <c r="A1885" s="1">
        <v>1883.0</v>
      </c>
      <c r="B1885" s="1" t="s">
        <v>5120</v>
      </c>
      <c r="C1885" s="1" t="s">
        <v>5121</v>
      </c>
      <c r="D1885" s="1" t="s">
        <v>968</v>
      </c>
      <c r="E1885" s="1" t="s">
        <v>5122</v>
      </c>
      <c r="F1885" s="1" t="s">
        <v>5123</v>
      </c>
      <c r="G1885" s="1" t="s">
        <v>39</v>
      </c>
      <c r="H1885" s="1">
        <v>45.0</v>
      </c>
      <c r="I1885" s="3">
        <v>43859.583333333336</v>
      </c>
      <c r="J1885" s="1">
        <v>1.0869628409225</v>
      </c>
      <c r="K1885" s="1" t="s">
        <v>689</v>
      </c>
      <c r="M1885" s="3">
        <v>43859.74242275463</v>
      </c>
    </row>
    <row r="1886">
      <c r="A1886" s="1">
        <v>1884.0</v>
      </c>
      <c r="B1886" s="1" t="s">
        <v>582</v>
      </c>
      <c r="C1886" s="1" t="s">
        <v>5124</v>
      </c>
      <c r="D1886" s="1" t="s">
        <v>1558</v>
      </c>
      <c r="E1886" s="1" t="s">
        <v>5125</v>
      </c>
      <c r="F1886" s="1" t="s">
        <v>586</v>
      </c>
      <c r="G1886" s="1" t="s">
        <v>35</v>
      </c>
      <c r="H1886" s="1">
        <v>45.0</v>
      </c>
      <c r="I1886" s="3">
        <v>44153.229166666664</v>
      </c>
      <c r="J1886" s="1">
        <v>1.89090892988926</v>
      </c>
      <c r="K1886" s="1" t="s">
        <v>166</v>
      </c>
      <c r="L1886" s="1" t="s">
        <v>167</v>
      </c>
      <c r="M1886" s="3">
        <v>44153.27289353009</v>
      </c>
    </row>
    <row r="1887">
      <c r="A1887" s="1">
        <v>1885.0</v>
      </c>
      <c r="B1887" s="1" t="s">
        <v>303</v>
      </c>
      <c r="C1887" s="1" t="s">
        <v>5126</v>
      </c>
      <c r="D1887" s="1" t="s">
        <v>305</v>
      </c>
      <c r="E1887" s="1" t="s">
        <v>5127</v>
      </c>
      <c r="F1887" s="1" t="s">
        <v>307</v>
      </c>
      <c r="G1887" s="1" t="s">
        <v>17</v>
      </c>
      <c r="H1887" s="1">
        <v>45.0</v>
      </c>
      <c r="I1887" s="3">
        <v>44168.625</v>
      </c>
      <c r="J1887" s="1">
        <v>1.7200601550667</v>
      </c>
      <c r="K1887" s="1" t="s">
        <v>24</v>
      </c>
      <c r="M1887" s="3">
        <v>44168.65984408565</v>
      </c>
    </row>
    <row r="1888">
      <c r="A1888" s="1">
        <v>1886.0</v>
      </c>
      <c r="B1888" s="1" t="s">
        <v>150</v>
      </c>
      <c r="C1888" s="1" t="s">
        <v>5128</v>
      </c>
      <c r="D1888" s="1" t="s">
        <v>116</v>
      </c>
      <c r="E1888" s="1" t="s">
        <v>5129</v>
      </c>
      <c r="F1888" s="1" t="s">
        <v>153</v>
      </c>
      <c r="G1888" s="1" t="s">
        <v>17</v>
      </c>
      <c r="H1888" s="1">
        <v>45.0</v>
      </c>
      <c r="I1888" s="3">
        <v>43997.291666666664</v>
      </c>
      <c r="J1888" s="1">
        <v>2.32781210662593</v>
      </c>
      <c r="K1888" s="1" t="s">
        <v>24</v>
      </c>
      <c r="L1888" s="1" t="s">
        <v>406</v>
      </c>
      <c r="M1888" s="3">
        <v>43997.327152743055</v>
      </c>
    </row>
    <row r="1889">
      <c r="A1889" s="1">
        <v>1887.0</v>
      </c>
      <c r="B1889" s="1" t="s">
        <v>834</v>
      </c>
      <c r="C1889" s="1" t="s">
        <v>5130</v>
      </c>
      <c r="D1889" s="1" t="s">
        <v>5131</v>
      </c>
      <c r="E1889" s="1" t="s">
        <v>5132</v>
      </c>
      <c r="F1889" s="1" t="s">
        <v>837</v>
      </c>
      <c r="G1889" s="1" t="s">
        <v>39</v>
      </c>
      <c r="H1889" s="1">
        <v>45.0</v>
      </c>
      <c r="I1889" s="3">
        <v>44059.75069444445</v>
      </c>
      <c r="J1889" s="1">
        <v>1.67121131511243</v>
      </c>
      <c r="K1889" s="1" t="s">
        <v>18</v>
      </c>
      <c r="M1889" s="3">
        <v>44059.780360763885</v>
      </c>
    </row>
    <row r="1890">
      <c r="A1890" s="1">
        <v>1888.0</v>
      </c>
      <c r="B1890" s="1" t="s">
        <v>1189</v>
      </c>
      <c r="C1890" s="1" t="s">
        <v>5133</v>
      </c>
      <c r="D1890" s="1" t="s">
        <v>2858</v>
      </c>
      <c r="E1890" s="1" t="s">
        <v>5134</v>
      </c>
      <c r="F1890" s="1" t="s">
        <v>1193</v>
      </c>
      <c r="G1890" s="1" t="s">
        <v>39</v>
      </c>
      <c r="H1890" s="1">
        <v>45.0</v>
      </c>
      <c r="I1890" s="3">
        <v>43875.4375</v>
      </c>
      <c r="J1890" s="1">
        <v>0.41669253956773</v>
      </c>
      <c r="K1890" s="1" t="s">
        <v>1194</v>
      </c>
      <c r="M1890" s="3">
        <v>43875.4754415162</v>
      </c>
    </row>
    <row r="1891">
      <c r="A1891" s="1">
        <v>1889.0</v>
      </c>
      <c r="B1891" s="1" t="s">
        <v>1401</v>
      </c>
      <c r="C1891" s="1" t="s">
        <v>5135</v>
      </c>
      <c r="D1891" s="1" t="s">
        <v>5136</v>
      </c>
      <c r="E1891" s="1" t="s">
        <v>5137</v>
      </c>
      <c r="F1891" s="1" t="s">
        <v>1405</v>
      </c>
      <c r="G1891" s="1" t="s">
        <v>39</v>
      </c>
      <c r="H1891" s="1">
        <v>45.0</v>
      </c>
      <c r="I1891" s="3">
        <v>44210.333333333336</v>
      </c>
      <c r="J1891" s="1">
        <v>1.54663145896048</v>
      </c>
      <c r="K1891" s="1" t="s">
        <v>1406</v>
      </c>
      <c r="L1891" s="1" t="s">
        <v>1407</v>
      </c>
      <c r="M1891" s="3">
        <v>44210.36090912037</v>
      </c>
    </row>
    <row r="1892">
      <c r="A1892" s="1">
        <v>1890.0</v>
      </c>
      <c r="B1892" s="1" t="s">
        <v>5138</v>
      </c>
      <c r="C1892" s="1" t="s">
        <v>5139</v>
      </c>
      <c r="D1892" s="1" t="s">
        <v>2920</v>
      </c>
      <c r="E1892" s="1" t="s">
        <v>5140</v>
      </c>
      <c r="F1892" s="1" t="s">
        <v>5141</v>
      </c>
      <c r="G1892" s="1" t="s">
        <v>39</v>
      </c>
      <c r="H1892" s="1">
        <v>45.0</v>
      </c>
      <c r="I1892" s="3">
        <v>44119.625</v>
      </c>
      <c r="J1892" s="1">
        <v>2.49952400553979</v>
      </c>
      <c r="K1892" s="1" t="s">
        <v>24</v>
      </c>
      <c r="L1892" s="1" t="s">
        <v>1022</v>
      </c>
      <c r="M1892" s="3">
        <v>44119.66737101852</v>
      </c>
    </row>
    <row r="1893">
      <c r="A1893" s="1">
        <v>1891.0</v>
      </c>
      <c r="B1893" s="1" t="s">
        <v>5142</v>
      </c>
      <c r="C1893" s="1" t="s">
        <v>5143</v>
      </c>
      <c r="D1893" s="1" t="s">
        <v>2485</v>
      </c>
      <c r="E1893" s="1" t="s">
        <v>5144</v>
      </c>
      <c r="F1893" s="1" t="s">
        <v>5145</v>
      </c>
      <c r="G1893" s="1" t="s">
        <v>17</v>
      </c>
      <c r="H1893" s="1">
        <v>45.0</v>
      </c>
      <c r="I1893" s="3">
        <v>44210.291666666664</v>
      </c>
      <c r="J1893" s="1">
        <v>2.7076768333651</v>
      </c>
      <c r="K1893" s="1" t="s">
        <v>5146</v>
      </c>
      <c r="L1893" s="1" t="s">
        <v>4865</v>
      </c>
      <c r="M1893" s="3">
        <v>44210.32395993055</v>
      </c>
    </row>
    <row r="1894">
      <c r="A1894" s="1">
        <v>1892.0</v>
      </c>
      <c r="B1894" s="1" t="s">
        <v>620</v>
      </c>
      <c r="C1894" s="1" t="s">
        <v>5147</v>
      </c>
      <c r="D1894" s="1" t="s">
        <v>121</v>
      </c>
      <c r="E1894" s="1" t="s">
        <v>5148</v>
      </c>
      <c r="F1894" s="1" t="s">
        <v>623</v>
      </c>
      <c r="G1894" s="1" t="s">
        <v>39</v>
      </c>
      <c r="H1894" s="1">
        <v>45.0</v>
      </c>
      <c r="I1894" s="3">
        <v>43863.75</v>
      </c>
      <c r="J1894" s="1">
        <v>3.07696337090216</v>
      </c>
      <c r="K1894" s="1" t="s">
        <v>18</v>
      </c>
      <c r="M1894" s="3">
        <v>43863.76133454861</v>
      </c>
    </row>
    <row r="1895">
      <c r="A1895" s="1">
        <v>1893.0</v>
      </c>
      <c r="B1895" s="1" t="s">
        <v>196</v>
      </c>
      <c r="C1895" s="1" t="s">
        <v>5149</v>
      </c>
      <c r="D1895" s="1" t="s">
        <v>198</v>
      </c>
      <c r="E1895" s="1" t="s">
        <v>5150</v>
      </c>
      <c r="F1895" s="1" t="s">
        <v>200</v>
      </c>
      <c r="G1895" s="1" t="s">
        <v>17</v>
      </c>
      <c r="H1895" s="1">
        <v>45.0</v>
      </c>
      <c r="I1895" s="3">
        <v>44244.25</v>
      </c>
      <c r="J1895" s="1">
        <v>1.5051968465336</v>
      </c>
      <c r="K1895" s="1" t="s">
        <v>24</v>
      </c>
      <c r="M1895" s="3">
        <v>44244.28626247685</v>
      </c>
    </row>
    <row r="1896">
      <c r="A1896" s="1">
        <v>1894.0</v>
      </c>
      <c r="B1896" s="1" t="s">
        <v>3172</v>
      </c>
      <c r="C1896" s="1" t="s">
        <v>5151</v>
      </c>
      <c r="D1896" s="1" t="s">
        <v>116</v>
      </c>
      <c r="E1896" s="1" t="s">
        <v>5152</v>
      </c>
      <c r="F1896" s="1" t="s">
        <v>3175</v>
      </c>
      <c r="G1896" s="1" t="s">
        <v>35</v>
      </c>
      <c r="H1896" s="1">
        <v>45.0</v>
      </c>
      <c r="I1896" s="3">
        <v>44238.291666666664</v>
      </c>
      <c r="J1896" s="1">
        <v>4.85139774677551</v>
      </c>
      <c r="K1896" s="1" t="s">
        <v>24</v>
      </c>
      <c r="L1896" s="1" t="s">
        <v>741</v>
      </c>
      <c r="M1896" s="3">
        <v>44238.34197918981</v>
      </c>
    </row>
    <row r="1897">
      <c r="A1897" s="1">
        <v>1895.0</v>
      </c>
      <c r="B1897" s="1" t="s">
        <v>84</v>
      </c>
      <c r="C1897" s="1" t="s">
        <v>5153</v>
      </c>
      <c r="D1897" s="1" t="s">
        <v>80</v>
      </c>
      <c r="E1897" s="1" t="s">
        <v>1900</v>
      </c>
      <c r="F1897" s="1" t="s">
        <v>88</v>
      </c>
      <c r="G1897" s="1" t="s">
        <v>35</v>
      </c>
      <c r="H1897" s="1">
        <v>45.0</v>
      </c>
      <c r="I1897" s="3">
        <v>43742.625</v>
      </c>
      <c r="J1897" s="1">
        <v>1.64007775241502</v>
      </c>
      <c r="K1897" s="1" t="s">
        <v>83</v>
      </c>
      <c r="M1897" s="3">
        <v>43742.690590335646</v>
      </c>
    </row>
    <row r="1898">
      <c r="A1898" s="1">
        <v>1896.0</v>
      </c>
      <c r="B1898" s="1" t="s">
        <v>385</v>
      </c>
      <c r="C1898" s="1" t="s">
        <v>5154</v>
      </c>
      <c r="D1898" s="1" t="s">
        <v>116</v>
      </c>
      <c r="E1898" s="1" t="s">
        <v>2607</v>
      </c>
      <c r="F1898" s="1" t="s">
        <v>388</v>
      </c>
      <c r="G1898" s="1" t="s">
        <v>17</v>
      </c>
      <c r="H1898" s="1">
        <v>45.0</v>
      </c>
      <c r="I1898" s="3">
        <v>43844.5</v>
      </c>
      <c r="J1898" s="1">
        <v>4.8148248486616</v>
      </c>
      <c r="K1898" s="1" t="s">
        <v>24</v>
      </c>
      <c r="M1898" s="3">
        <v>43844.52334990741</v>
      </c>
    </row>
    <row r="1899">
      <c r="A1899" s="1">
        <v>1897.0</v>
      </c>
      <c r="B1899" s="1" t="s">
        <v>788</v>
      </c>
      <c r="C1899" s="1" t="s">
        <v>5155</v>
      </c>
      <c r="D1899" s="1" t="s">
        <v>1343</v>
      </c>
      <c r="E1899" s="1" t="s">
        <v>1792</v>
      </c>
      <c r="F1899" s="1" t="s">
        <v>791</v>
      </c>
      <c r="G1899" s="1" t="s">
        <v>17</v>
      </c>
      <c r="H1899" s="1">
        <v>45.0</v>
      </c>
      <c r="I1899" s="3">
        <v>43874.145833333336</v>
      </c>
      <c r="J1899" s="1">
        <v>2.45262234547739</v>
      </c>
      <c r="K1899" s="1" t="s">
        <v>24</v>
      </c>
      <c r="M1899" s="3">
        <v>43874.68513878472</v>
      </c>
    </row>
    <row r="1900">
      <c r="A1900" s="1">
        <v>1898.0</v>
      </c>
      <c r="B1900" s="1" t="s">
        <v>229</v>
      </c>
      <c r="C1900" s="1" t="s">
        <v>5156</v>
      </c>
      <c r="D1900" s="1" t="s">
        <v>1071</v>
      </c>
      <c r="E1900" s="1" t="s">
        <v>3292</v>
      </c>
      <c r="F1900" s="1" t="s">
        <v>232</v>
      </c>
      <c r="G1900" s="1" t="s">
        <v>35</v>
      </c>
      <c r="H1900" s="1">
        <v>45.0</v>
      </c>
      <c r="I1900" s="3">
        <v>43999.625</v>
      </c>
      <c r="J1900" s="1">
        <v>1.0513445808177</v>
      </c>
      <c r="K1900" s="1" t="s">
        <v>24</v>
      </c>
      <c r="M1900" s="3">
        <v>43999.641605613426</v>
      </c>
    </row>
    <row r="1901">
      <c r="A1901" s="1">
        <v>1899.0</v>
      </c>
      <c r="B1901" s="1" t="s">
        <v>3541</v>
      </c>
      <c r="C1901" s="1" t="s">
        <v>5157</v>
      </c>
      <c r="D1901" s="1" t="s">
        <v>5158</v>
      </c>
      <c r="E1901" s="1" t="s">
        <v>5159</v>
      </c>
      <c r="F1901" s="1" t="s">
        <v>3544</v>
      </c>
      <c r="G1901" s="1" t="s">
        <v>17</v>
      </c>
      <c r="H1901" s="1">
        <v>45.0</v>
      </c>
      <c r="I1901" s="3">
        <v>44179.291666666664</v>
      </c>
      <c r="J1901" s="1">
        <v>4.46920716563464</v>
      </c>
      <c r="K1901" s="1" t="s">
        <v>511</v>
      </c>
      <c r="L1901" s="1" t="s">
        <v>1157</v>
      </c>
      <c r="M1901" s="3">
        <v>44179.32626390046</v>
      </c>
    </row>
    <row r="1902">
      <c r="A1902" s="1">
        <v>1900.0</v>
      </c>
      <c r="B1902" s="1" t="s">
        <v>303</v>
      </c>
      <c r="C1902" s="1" t="s">
        <v>5160</v>
      </c>
      <c r="D1902" s="1" t="s">
        <v>305</v>
      </c>
      <c r="E1902" s="1" t="s">
        <v>1950</v>
      </c>
      <c r="F1902" s="1" t="s">
        <v>307</v>
      </c>
      <c r="G1902" s="1" t="s">
        <v>17</v>
      </c>
      <c r="H1902" s="1">
        <v>45.0</v>
      </c>
      <c r="I1902" s="3">
        <v>43900.416666666664</v>
      </c>
      <c r="J1902" s="1">
        <v>1.57052694014543</v>
      </c>
      <c r="K1902" s="1" t="s">
        <v>24</v>
      </c>
      <c r="M1902" s="3">
        <v>43900.44677436342</v>
      </c>
    </row>
    <row r="1903">
      <c r="A1903" s="1">
        <v>1901.0</v>
      </c>
      <c r="B1903" s="1" t="s">
        <v>996</v>
      </c>
      <c r="C1903" s="1" t="s">
        <v>5161</v>
      </c>
      <c r="D1903" s="1" t="s">
        <v>93</v>
      </c>
      <c r="E1903" s="1" t="s">
        <v>5162</v>
      </c>
      <c r="F1903" s="1" t="s">
        <v>1000</v>
      </c>
      <c r="G1903" s="1" t="s">
        <v>39</v>
      </c>
      <c r="H1903" s="1">
        <v>45.0</v>
      </c>
      <c r="I1903" s="3">
        <v>44215.333333333336</v>
      </c>
      <c r="J1903" s="1">
        <v>1.76432485159122</v>
      </c>
      <c r="K1903" s="1" t="s">
        <v>24</v>
      </c>
      <c r="L1903" s="1" t="s">
        <v>406</v>
      </c>
      <c r="M1903" s="3">
        <v>44215.363626493054</v>
      </c>
    </row>
    <row r="1904">
      <c r="A1904" s="1">
        <v>1902.0</v>
      </c>
      <c r="B1904" s="1" t="s">
        <v>485</v>
      </c>
      <c r="C1904" s="1" t="s">
        <v>5163</v>
      </c>
      <c r="D1904" s="1" t="s">
        <v>1418</v>
      </c>
      <c r="E1904" s="1" t="s">
        <v>5164</v>
      </c>
      <c r="F1904" s="1" t="s">
        <v>489</v>
      </c>
      <c r="G1904" s="1" t="s">
        <v>17</v>
      </c>
      <c r="H1904" s="1">
        <v>45.0</v>
      </c>
      <c r="I1904" s="3">
        <v>43869.666666666664</v>
      </c>
      <c r="J1904" s="1">
        <v>0.0</v>
      </c>
      <c r="K1904" s="1" t="s">
        <v>166</v>
      </c>
      <c r="M1904" s="3">
        <v>43869.810316689814</v>
      </c>
    </row>
    <row r="1905">
      <c r="A1905" s="1">
        <v>1903.0</v>
      </c>
      <c r="B1905" s="1" t="s">
        <v>3964</v>
      </c>
      <c r="C1905" s="1" t="s">
        <v>5165</v>
      </c>
      <c r="D1905" s="1" t="s">
        <v>4922</v>
      </c>
      <c r="E1905" s="1" t="s">
        <v>3967</v>
      </c>
      <c r="F1905" s="1" t="s">
        <v>3968</v>
      </c>
      <c r="G1905" s="1" t="s">
        <v>35</v>
      </c>
      <c r="H1905" s="1">
        <v>45.0</v>
      </c>
      <c r="I1905" s="3">
        <v>43658.208333333336</v>
      </c>
      <c r="J1905" s="1">
        <v>2.6184861418074</v>
      </c>
      <c r="K1905" s="1" t="s">
        <v>24</v>
      </c>
      <c r="M1905" s="3">
        <v>43658.242063784724</v>
      </c>
    </row>
    <row r="1906">
      <c r="A1906" s="1">
        <v>1904.0</v>
      </c>
      <c r="B1906" s="1" t="s">
        <v>1516</v>
      </c>
      <c r="C1906" s="1" t="s">
        <v>5166</v>
      </c>
      <c r="D1906" s="1" t="s">
        <v>5167</v>
      </c>
      <c r="E1906" s="1" t="s">
        <v>5168</v>
      </c>
      <c r="F1906" s="1" t="s">
        <v>1519</v>
      </c>
      <c r="G1906" s="1" t="s">
        <v>17</v>
      </c>
      <c r="H1906" s="1">
        <v>45.0</v>
      </c>
      <c r="I1906" s="3">
        <v>44097.625</v>
      </c>
      <c r="J1906" s="1">
        <v>0.558542003739053</v>
      </c>
      <c r="K1906" s="1" t="s">
        <v>689</v>
      </c>
      <c r="M1906" s="3">
        <v>44097.63791055555</v>
      </c>
    </row>
    <row r="1907">
      <c r="A1907" s="1">
        <v>1905.0</v>
      </c>
      <c r="B1907" s="1" t="s">
        <v>2295</v>
      </c>
      <c r="C1907" s="1" t="s">
        <v>5169</v>
      </c>
      <c r="D1907" s="1" t="s">
        <v>116</v>
      </c>
      <c r="E1907" s="1" t="s">
        <v>2297</v>
      </c>
      <c r="F1907" s="1" t="s">
        <v>2298</v>
      </c>
      <c r="G1907" s="1" t="s">
        <v>17</v>
      </c>
      <c r="H1907" s="1">
        <v>45.0</v>
      </c>
      <c r="I1907" s="3">
        <v>43819.125</v>
      </c>
      <c r="J1907" s="1">
        <v>5.5746536707953</v>
      </c>
      <c r="K1907" s="1" t="s">
        <v>24</v>
      </c>
      <c r="M1907" s="3">
        <v>43819.18041479167</v>
      </c>
    </row>
    <row r="1908">
      <c r="A1908" s="1">
        <v>1906.0</v>
      </c>
      <c r="B1908" s="1" t="s">
        <v>3724</v>
      </c>
      <c r="C1908" s="1" t="s">
        <v>5170</v>
      </c>
      <c r="D1908" s="1" t="s">
        <v>738</v>
      </c>
      <c r="E1908" s="1" t="s">
        <v>5171</v>
      </c>
      <c r="F1908" s="1" t="s">
        <v>3727</v>
      </c>
      <c r="G1908" s="1" t="s">
        <v>17</v>
      </c>
      <c r="H1908" s="1">
        <v>45.0</v>
      </c>
      <c r="I1908" s="3">
        <v>44102.208333333336</v>
      </c>
      <c r="J1908" s="1">
        <v>0.852517499048666</v>
      </c>
      <c r="K1908" s="1" t="s">
        <v>218</v>
      </c>
      <c r="M1908" s="3">
        <v>44102.24688050926</v>
      </c>
    </row>
    <row r="1909">
      <c r="A1909" s="1">
        <v>1907.0</v>
      </c>
      <c r="B1909" s="1" t="s">
        <v>3353</v>
      </c>
      <c r="C1909" s="1" t="s">
        <v>5172</v>
      </c>
      <c r="D1909" s="1" t="s">
        <v>3355</v>
      </c>
      <c r="E1909" s="1" t="s">
        <v>3356</v>
      </c>
      <c r="F1909" s="1" t="s">
        <v>3357</v>
      </c>
      <c r="G1909" s="1" t="s">
        <v>35</v>
      </c>
      <c r="H1909" s="1">
        <v>45.0</v>
      </c>
      <c r="I1909" s="3">
        <v>44190.479166666664</v>
      </c>
      <c r="J1909" s="1">
        <v>0.312329825570965</v>
      </c>
      <c r="K1909" s="1" t="s">
        <v>56</v>
      </c>
      <c r="L1909" s="1" t="s">
        <v>1614</v>
      </c>
      <c r="M1909" s="3">
        <v>44190.51195688658</v>
      </c>
    </row>
    <row r="1910">
      <c r="A1910" s="1">
        <v>1908.0</v>
      </c>
      <c r="B1910" s="1" t="s">
        <v>150</v>
      </c>
      <c r="C1910" s="1" t="s">
        <v>5173</v>
      </c>
      <c r="D1910" s="1" t="s">
        <v>5174</v>
      </c>
      <c r="E1910" s="1" t="s">
        <v>5175</v>
      </c>
      <c r="F1910" s="1" t="s">
        <v>153</v>
      </c>
      <c r="G1910" s="1" t="s">
        <v>39</v>
      </c>
      <c r="H1910" s="1">
        <v>45.0</v>
      </c>
      <c r="I1910" s="3">
        <v>44135.291666666664</v>
      </c>
      <c r="J1910" s="1">
        <v>2.35538779081218</v>
      </c>
      <c r="K1910" s="1" t="s">
        <v>62</v>
      </c>
      <c r="M1910" s="3">
        <v>44135.32666424769</v>
      </c>
    </row>
    <row r="1911">
      <c r="A1911" s="1">
        <v>1909.0</v>
      </c>
      <c r="B1911" s="1" t="s">
        <v>1481</v>
      </c>
      <c r="C1911" s="1" t="s">
        <v>5176</v>
      </c>
      <c r="D1911" s="1" t="s">
        <v>1483</v>
      </c>
      <c r="E1911" s="1" t="s">
        <v>4647</v>
      </c>
      <c r="F1911" s="1" t="s">
        <v>1485</v>
      </c>
      <c r="G1911" s="1" t="s">
        <v>17</v>
      </c>
      <c r="H1911" s="1">
        <v>45.0</v>
      </c>
      <c r="I1911" s="3">
        <v>43984.541666666664</v>
      </c>
      <c r="J1911" s="1">
        <v>0.961014550772112</v>
      </c>
      <c r="K1911" s="1" t="s">
        <v>218</v>
      </c>
      <c r="L1911" s="1" t="s">
        <v>433</v>
      </c>
      <c r="M1911" s="3">
        <v>43984.58243671296</v>
      </c>
    </row>
    <row r="1912">
      <c r="A1912" s="1">
        <v>1910.0</v>
      </c>
      <c r="B1912" s="1" t="s">
        <v>5177</v>
      </c>
      <c r="C1912" s="1" t="s">
        <v>5178</v>
      </c>
      <c r="D1912" s="1" t="s">
        <v>5179</v>
      </c>
      <c r="E1912" s="1" t="s">
        <v>5180</v>
      </c>
      <c r="F1912" s="1" t="s">
        <v>5181</v>
      </c>
      <c r="G1912" s="1" t="s">
        <v>39</v>
      </c>
      <c r="H1912" s="1">
        <v>45.0</v>
      </c>
      <c r="I1912" s="3">
        <v>44151.583333333336</v>
      </c>
      <c r="J1912" s="1">
        <v>0.562754525631074</v>
      </c>
      <c r="K1912" s="1" t="s">
        <v>511</v>
      </c>
      <c r="L1912" s="1" t="s">
        <v>595</v>
      </c>
      <c r="M1912" s="3">
        <v>44151.60754824074</v>
      </c>
    </row>
    <row r="1913">
      <c r="A1913" s="1">
        <v>1911.0</v>
      </c>
      <c r="B1913" s="1" t="s">
        <v>184</v>
      </c>
      <c r="C1913" s="1" t="s">
        <v>5182</v>
      </c>
      <c r="D1913" s="1" t="s">
        <v>5183</v>
      </c>
      <c r="E1913" s="1" t="s">
        <v>2009</v>
      </c>
      <c r="F1913" s="1" t="s">
        <v>187</v>
      </c>
      <c r="G1913" s="1" t="s">
        <v>17</v>
      </c>
      <c r="H1913" s="1">
        <v>45.0</v>
      </c>
      <c r="I1913" s="3">
        <v>43776.75</v>
      </c>
      <c r="J1913" s="1">
        <v>0.590971783552962</v>
      </c>
      <c r="K1913" s="1" t="s">
        <v>24</v>
      </c>
      <c r="M1913" s="3">
        <v>43776.7365912963</v>
      </c>
    </row>
    <row r="1914">
      <c r="A1914" s="1">
        <v>1912.0</v>
      </c>
      <c r="B1914" s="1" t="s">
        <v>4988</v>
      </c>
      <c r="C1914" s="1" t="s">
        <v>5184</v>
      </c>
      <c r="D1914" s="1" t="s">
        <v>295</v>
      </c>
      <c r="E1914" s="1" t="s">
        <v>5185</v>
      </c>
      <c r="F1914" s="1" t="s">
        <v>4991</v>
      </c>
      <c r="G1914" s="1" t="s">
        <v>17</v>
      </c>
      <c r="H1914" s="1">
        <v>45.0</v>
      </c>
      <c r="I1914" s="3">
        <v>43878.541666666664</v>
      </c>
      <c r="J1914" s="1">
        <v>0.474457934418294</v>
      </c>
      <c r="K1914" s="1" t="s">
        <v>62</v>
      </c>
      <c r="M1914" s="3">
        <v>43878.61312524306</v>
      </c>
    </row>
    <row r="1915">
      <c r="A1915" s="1">
        <v>1913.0</v>
      </c>
      <c r="B1915" s="1" t="s">
        <v>1348</v>
      </c>
      <c r="C1915" s="1" t="s">
        <v>5186</v>
      </c>
      <c r="D1915" s="1" t="s">
        <v>1802</v>
      </c>
      <c r="E1915" s="1" t="s">
        <v>4325</v>
      </c>
      <c r="F1915" s="1" t="s">
        <v>1352</v>
      </c>
      <c r="G1915" s="1" t="s">
        <v>35</v>
      </c>
      <c r="H1915" s="1">
        <v>45.0</v>
      </c>
      <c r="I1915" s="3">
        <v>43993.25</v>
      </c>
      <c r="J1915" s="1">
        <v>1.65741853730971</v>
      </c>
      <c r="K1915" s="1" t="s">
        <v>18</v>
      </c>
      <c r="M1915" s="3">
        <v>43993.28163038194</v>
      </c>
    </row>
    <row r="1916">
      <c r="A1916" s="1">
        <v>1914.0</v>
      </c>
      <c r="B1916" s="1" t="s">
        <v>19</v>
      </c>
      <c r="C1916" s="1" t="s">
        <v>5187</v>
      </c>
      <c r="D1916" s="1" t="s">
        <v>321</v>
      </c>
      <c r="E1916" s="1" t="s">
        <v>5188</v>
      </c>
      <c r="F1916" s="1" t="s">
        <v>23</v>
      </c>
      <c r="G1916" s="1" t="s">
        <v>39</v>
      </c>
      <c r="H1916" s="1">
        <v>45.0</v>
      </c>
      <c r="I1916" s="3">
        <v>43881.645833333336</v>
      </c>
      <c r="J1916" s="1">
        <v>0.854333563667999</v>
      </c>
      <c r="K1916" s="1" t="s">
        <v>24</v>
      </c>
      <c r="M1916" s="3">
        <v>43881.677072638886</v>
      </c>
    </row>
    <row r="1917">
      <c r="A1917" s="1">
        <v>1915.0</v>
      </c>
      <c r="B1917" s="1" t="s">
        <v>5189</v>
      </c>
      <c r="C1917" s="1" t="s">
        <v>5190</v>
      </c>
      <c r="D1917" s="1" t="s">
        <v>5101</v>
      </c>
      <c r="E1917" s="1" t="s">
        <v>5191</v>
      </c>
      <c r="F1917" s="1" t="s">
        <v>5192</v>
      </c>
      <c r="G1917" s="1" t="s">
        <v>39</v>
      </c>
      <c r="H1917" s="1">
        <v>45.0</v>
      </c>
      <c r="I1917" s="3">
        <v>43478.625</v>
      </c>
      <c r="J1917" s="1">
        <v>0.618924757357187</v>
      </c>
      <c r="K1917" s="1" t="s">
        <v>24</v>
      </c>
      <c r="M1917" s="3">
        <v>43478.68974527778</v>
      </c>
    </row>
    <row r="1918">
      <c r="A1918" s="1">
        <v>1916.0</v>
      </c>
      <c r="B1918" s="1" t="s">
        <v>19</v>
      </c>
      <c r="C1918" s="1" t="s">
        <v>5193</v>
      </c>
      <c r="D1918" s="1" t="s">
        <v>2983</v>
      </c>
      <c r="E1918" s="1" t="s">
        <v>5194</v>
      </c>
      <c r="F1918" s="1" t="s">
        <v>23</v>
      </c>
      <c r="G1918" s="1" t="s">
        <v>35</v>
      </c>
      <c r="H1918" s="1">
        <v>45.0</v>
      </c>
      <c r="I1918" s="3">
        <v>43524.291666666664</v>
      </c>
      <c r="J1918" s="1">
        <v>0.291973022385343</v>
      </c>
      <c r="K1918" s="1" t="s">
        <v>24</v>
      </c>
      <c r="M1918" s="3">
        <v>43524.36365457176</v>
      </c>
    </row>
    <row r="1919">
      <c r="A1919" s="1">
        <v>1917.0</v>
      </c>
      <c r="B1919" s="1" t="s">
        <v>2339</v>
      </c>
      <c r="C1919" s="1" t="s">
        <v>5195</v>
      </c>
      <c r="D1919" s="1" t="s">
        <v>738</v>
      </c>
      <c r="E1919" s="1" t="s">
        <v>3072</v>
      </c>
      <c r="F1919" s="1" t="s">
        <v>2342</v>
      </c>
      <c r="G1919" s="1" t="s">
        <v>35</v>
      </c>
      <c r="H1919" s="1">
        <v>45.0</v>
      </c>
      <c r="I1919" s="3">
        <v>44208.666666666664</v>
      </c>
      <c r="J1919" s="1">
        <v>1.1198416244178</v>
      </c>
      <c r="K1919" s="1" t="s">
        <v>24</v>
      </c>
      <c r="M1919" s="3">
        <v>44208.68844766204</v>
      </c>
    </row>
    <row r="1920">
      <c r="A1920" s="1">
        <v>1918.0</v>
      </c>
      <c r="B1920" s="1" t="s">
        <v>385</v>
      </c>
      <c r="C1920" s="1" t="s">
        <v>5196</v>
      </c>
      <c r="D1920" s="1" t="s">
        <v>116</v>
      </c>
      <c r="E1920" s="1" t="s">
        <v>5197</v>
      </c>
      <c r="F1920" s="1" t="s">
        <v>388</v>
      </c>
      <c r="G1920" s="1" t="s">
        <v>17</v>
      </c>
      <c r="H1920" s="1">
        <v>45.0</v>
      </c>
      <c r="I1920" s="3">
        <v>43962.635416666664</v>
      </c>
      <c r="J1920" s="1">
        <v>4.48470126116275</v>
      </c>
      <c r="K1920" s="1" t="s">
        <v>24</v>
      </c>
      <c r="M1920" s="3">
        <v>43962.6638134838</v>
      </c>
    </row>
    <row r="1921">
      <c r="A1921" s="1">
        <v>1919.0</v>
      </c>
      <c r="B1921" s="1" t="s">
        <v>1023</v>
      </c>
      <c r="C1921" s="1" t="s">
        <v>5198</v>
      </c>
      <c r="D1921" s="1" t="s">
        <v>321</v>
      </c>
      <c r="E1921" s="1" t="s">
        <v>5199</v>
      </c>
      <c r="F1921" s="1" t="s">
        <v>1027</v>
      </c>
      <c r="G1921" s="1" t="s">
        <v>17</v>
      </c>
      <c r="H1921" s="1">
        <v>45.0</v>
      </c>
      <c r="I1921" s="3">
        <v>43931.208333333336</v>
      </c>
      <c r="J1921" s="1">
        <v>9.33845185031786</v>
      </c>
      <c r="K1921" s="1" t="s">
        <v>24</v>
      </c>
      <c r="M1921" s="3">
        <v>43931.269520925925</v>
      </c>
    </row>
    <row r="1922">
      <c r="A1922" s="1">
        <v>1920.0</v>
      </c>
      <c r="B1922" s="1" t="s">
        <v>2037</v>
      </c>
      <c r="C1922" s="1" t="s">
        <v>5200</v>
      </c>
      <c r="D1922" s="1" t="s">
        <v>1611</v>
      </c>
      <c r="E1922" s="1" t="s">
        <v>5201</v>
      </c>
      <c r="F1922" s="1" t="s">
        <v>2040</v>
      </c>
      <c r="G1922" s="1" t="s">
        <v>45</v>
      </c>
      <c r="H1922" s="1">
        <v>45.0</v>
      </c>
      <c r="I1922" s="3">
        <v>44145.32409991898</v>
      </c>
      <c r="J1922" s="1">
        <v>1.51863146192107</v>
      </c>
      <c r="K1922" s="1" t="s">
        <v>1376</v>
      </c>
      <c r="L1922" s="1" t="s">
        <v>2041</v>
      </c>
      <c r="M1922" s="3">
        <v>44145.357761921296</v>
      </c>
    </row>
    <row r="1923">
      <c r="A1923" s="1">
        <v>1921.0</v>
      </c>
      <c r="B1923" s="1" t="s">
        <v>953</v>
      </c>
      <c r="C1923" s="1" t="s">
        <v>5202</v>
      </c>
      <c r="D1923" s="1" t="s">
        <v>14</v>
      </c>
      <c r="E1923" s="1" t="s">
        <v>5203</v>
      </c>
      <c r="F1923" s="1" t="s">
        <v>965</v>
      </c>
      <c r="G1923" s="1" t="s">
        <v>17</v>
      </c>
      <c r="H1923" s="1">
        <v>45.0</v>
      </c>
      <c r="I1923" s="3">
        <v>43756.625</v>
      </c>
      <c r="J1923" s="1">
        <v>1.55281519604099</v>
      </c>
      <c r="K1923" s="1" t="s">
        <v>18</v>
      </c>
      <c r="M1923" s="3">
        <v>43756.65845130787</v>
      </c>
    </row>
    <row r="1924">
      <c r="A1924" s="1">
        <v>1922.0</v>
      </c>
      <c r="B1924" s="1" t="s">
        <v>1872</v>
      </c>
      <c r="C1924" s="1" t="s">
        <v>5204</v>
      </c>
      <c r="D1924" s="1" t="s">
        <v>1874</v>
      </c>
      <c r="E1924" s="1" t="s">
        <v>5060</v>
      </c>
      <c r="F1924" s="1" t="s">
        <v>1876</v>
      </c>
      <c r="G1924" s="1" t="s">
        <v>35</v>
      </c>
      <c r="H1924" s="1">
        <v>45.0</v>
      </c>
      <c r="I1924" s="3">
        <v>44231.375</v>
      </c>
      <c r="J1924" s="1">
        <v>2.12557986687068</v>
      </c>
      <c r="K1924" s="1" t="s">
        <v>24</v>
      </c>
      <c r="L1924" s="1" t="s">
        <v>406</v>
      </c>
      <c r="M1924" s="3">
        <v>44231.40901701389</v>
      </c>
    </row>
    <row r="1925">
      <c r="A1925" s="1">
        <v>1923.0</v>
      </c>
      <c r="B1925" s="1" t="s">
        <v>3295</v>
      </c>
      <c r="C1925" s="1" t="s">
        <v>5205</v>
      </c>
      <c r="D1925" s="1" t="s">
        <v>2504</v>
      </c>
      <c r="E1925" s="1" t="s">
        <v>5206</v>
      </c>
      <c r="F1925" s="1" t="s">
        <v>3298</v>
      </c>
      <c r="G1925" s="1" t="s">
        <v>39</v>
      </c>
      <c r="H1925" s="1">
        <v>45.0</v>
      </c>
      <c r="I1925" s="3">
        <v>44149.729166666664</v>
      </c>
      <c r="J1925" s="1">
        <v>1.82876196904452</v>
      </c>
      <c r="K1925" s="1" t="s">
        <v>24</v>
      </c>
      <c r="L1925" s="1" t="s">
        <v>747</v>
      </c>
      <c r="M1925" s="3">
        <v>44149.74944166667</v>
      </c>
    </row>
    <row r="1926">
      <c r="A1926" s="1">
        <v>1924.0</v>
      </c>
      <c r="B1926" s="1" t="s">
        <v>5207</v>
      </c>
      <c r="C1926" s="1" t="s">
        <v>5208</v>
      </c>
      <c r="D1926" s="1" t="s">
        <v>5209</v>
      </c>
      <c r="E1926" s="1" t="s">
        <v>5210</v>
      </c>
      <c r="F1926" s="1" t="s">
        <v>5211</v>
      </c>
      <c r="G1926" s="1" t="s">
        <v>39</v>
      </c>
      <c r="H1926" s="1">
        <v>45.0</v>
      </c>
      <c r="I1926" s="3">
        <v>43681.791666666664</v>
      </c>
      <c r="J1926" s="1">
        <v>0.0261166387123119</v>
      </c>
      <c r="K1926" s="1" t="s">
        <v>46</v>
      </c>
      <c r="M1926" s="3">
        <v>43683.54528283565</v>
      </c>
    </row>
    <row r="1927">
      <c r="A1927" s="1">
        <v>1925.0</v>
      </c>
      <c r="B1927" s="1" t="s">
        <v>298</v>
      </c>
      <c r="C1927" s="1" t="s">
        <v>5212</v>
      </c>
      <c r="D1927" s="1" t="s">
        <v>211</v>
      </c>
      <c r="E1927" s="1" t="s">
        <v>5213</v>
      </c>
      <c r="F1927" s="1" t="s">
        <v>302</v>
      </c>
      <c r="G1927" s="1" t="s">
        <v>35</v>
      </c>
      <c r="H1927" s="1">
        <v>45.0</v>
      </c>
      <c r="I1927" s="3">
        <v>44244.375</v>
      </c>
      <c r="J1927" s="1">
        <v>2.51405661989498</v>
      </c>
      <c r="K1927" s="1" t="s">
        <v>218</v>
      </c>
      <c r="M1927" s="3">
        <v>44244.7568369213</v>
      </c>
    </row>
    <row r="1928">
      <c r="A1928" s="1">
        <v>1926.0</v>
      </c>
      <c r="B1928" s="1" t="s">
        <v>834</v>
      </c>
      <c r="C1928" s="1" t="s">
        <v>5214</v>
      </c>
      <c r="D1928" s="1" t="s">
        <v>2025</v>
      </c>
      <c r="E1928" s="1" t="s">
        <v>5215</v>
      </c>
      <c r="F1928" s="1" t="s">
        <v>837</v>
      </c>
      <c r="G1928" s="1" t="s">
        <v>89</v>
      </c>
      <c r="H1928" s="1">
        <v>45.0</v>
      </c>
      <c r="I1928" s="3">
        <v>43876.46920976852</v>
      </c>
      <c r="J1928" s="1">
        <v>1.39834309488471</v>
      </c>
      <c r="K1928" s="1" t="s">
        <v>18</v>
      </c>
      <c r="M1928" s="3">
        <v>43876.47411287037</v>
      </c>
    </row>
    <row r="1929">
      <c r="A1929" s="1">
        <v>1927.0</v>
      </c>
      <c r="B1929" s="1" t="s">
        <v>1315</v>
      </c>
      <c r="C1929" s="1" t="s">
        <v>5216</v>
      </c>
      <c r="D1929" s="1" t="s">
        <v>411</v>
      </c>
      <c r="E1929" s="1" t="s">
        <v>2533</v>
      </c>
      <c r="F1929" s="1" t="s">
        <v>1319</v>
      </c>
      <c r="G1929" s="1" t="s">
        <v>17</v>
      </c>
      <c r="H1929" s="1">
        <v>45.0</v>
      </c>
      <c r="I1929" s="3">
        <v>44025.333333333336</v>
      </c>
      <c r="J1929" s="1">
        <v>0.495034515040461</v>
      </c>
      <c r="K1929" s="1" t="s">
        <v>18</v>
      </c>
      <c r="M1929" s="3">
        <v>44025.358305243055</v>
      </c>
    </row>
    <row r="1930">
      <c r="A1930" s="1">
        <v>1928.0</v>
      </c>
      <c r="B1930" s="1" t="s">
        <v>184</v>
      </c>
      <c r="C1930" s="1" t="s">
        <v>5217</v>
      </c>
      <c r="D1930" s="1" t="s">
        <v>65</v>
      </c>
      <c r="E1930" s="1" t="s">
        <v>1298</v>
      </c>
      <c r="F1930" s="1" t="s">
        <v>187</v>
      </c>
      <c r="G1930" s="1" t="s">
        <v>17</v>
      </c>
      <c r="H1930" s="1">
        <v>45.0</v>
      </c>
      <c r="I1930" s="3">
        <v>43838.75</v>
      </c>
      <c r="J1930" s="1">
        <v>0.323405590961194</v>
      </c>
      <c r="K1930" s="1" t="s">
        <v>24</v>
      </c>
      <c r="M1930" s="3">
        <v>43838.78433425926</v>
      </c>
    </row>
    <row r="1931">
      <c r="A1931" s="1">
        <v>1929.0</v>
      </c>
      <c r="B1931" s="1" t="s">
        <v>124</v>
      </c>
      <c r="C1931" s="1" t="s">
        <v>5218</v>
      </c>
      <c r="D1931" s="1" t="s">
        <v>126</v>
      </c>
      <c r="E1931" s="1" t="s">
        <v>5219</v>
      </c>
      <c r="F1931" s="1" t="s">
        <v>128</v>
      </c>
      <c r="G1931" s="1" t="s">
        <v>35</v>
      </c>
      <c r="H1931" s="1">
        <v>45.0</v>
      </c>
      <c r="I1931" s="3">
        <v>44160.4375</v>
      </c>
      <c r="J1931" s="1">
        <v>0.286321800931877</v>
      </c>
      <c r="K1931" s="1" t="s">
        <v>62</v>
      </c>
      <c r="L1931" s="1" t="s">
        <v>129</v>
      </c>
      <c r="M1931" s="3">
        <v>44160.46241876158</v>
      </c>
    </row>
    <row r="1932">
      <c r="A1932" s="1">
        <v>1930.0</v>
      </c>
      <c r="B1932" s="1" t="s">
        <v>176</v>
      </c>
      <c r="C1932" s="1" t="s">
        <v>5220</v>
      </c>
      <c r="D1932" s="1" t="s">
        <v>701</v>
      </c>
      <c r="E1932" s="1" t="s">
        <v>702</v>
      </c>
      <c r="F1932" s="1" t="s">
        <v>180</v>
      </c>
      <c r="G1932" s="1" t="s">
        <v>17</v>
      </c>
      <c r="H1932" s="1">
        <v>45.0</v>
      </c>
      <c r="I1932" s="3">
        <v>44087.25</v>
      </c>
      <c r="J1932" s="1">
        <v>2.31346419288591</v>
      </c>
      <c r="K1932" s="1" t="s">
        <v>24</v>
      </c>
      <c r="M1932" s="3">
        <v>44087.30001230324</v>
      </c>
    </row>
    <row r="1933">
      <c r="A1933" s="1">
        <v>1931.0</v>
      </c>
      <c r="B1933" s="1" t="s">
        <v>1090</v>
      </c>
      <c r="C1933" s="1" t="s">
        <v>5221</v>
      </c>
      <c r="D1933" s="1" t="s">
        <v>4640</v>
      </c>
      <c r="E1933" s="1" t="s">
        <v>5222</v>
      </c>
      <c r="F1933" s="1" t="s">
        <v>1094</v>
      </c>
      <c r="G1933" s="1" t="s">
        <v>17</v>
      </c>
      <c r="H1933" s="1">
        <v>45.0</v>
      </c>
      <c r="I1933" s="3">
        <v>44067.208333333336</v>
      </c>
      <c r="J1933" s="1">
        <v>1.43683172623903</v>
      </c>
      <c r="K1933" s="1" t="s">
        <v>166</v>
      </c>
      <c r="L1933" s="1" t="s">
        <v>167</v>
      </c>
      <c r="M1933" s="3">
        <v>44067.231373125</v>
      </c>
    </row>
    <row r="1934">
      <c r="A1934" s="1">
        <v>1932.0</v>
      </c>
      <c r="B1934" s="1" t="s">
        <v>68</v>
      </c>
      <c r="C1934" s="1" t="s">
        <v>5223</v>
      </c>
      <c r="D1934" s="1" t="s">
        <v>93</v>
      </c>
      <c r="E1934" s="1" t="s">
        <v>5224</v>
      </c>
      <c r="F1934" s="1" t="s">
        <v>72</v>
      </c>
      <c r="G1934" s="1" t="s">
        <v>39</v>
      </c>
      <c r="H1934" s="1">
        <v>45.0</v>
      </c>
      <c r="I1934" s="3">
        <v>43665.666666666664</v>
      </c>
      <c r="J1934" s="1">
        <v>3.23671209158985</v>
      </c>
      <c r="K1934" s="1" t="s">
        <v>24</v>
      </c>
      <c r="M1934" s="3">
        <v>43665.70502916667</v>
      </c>
    </row>
    <row r="1935">
      <c r="A1935" s="1">
        <v>1933.0</v>
      </c>
      <c r="B1935" s="1" t="s">
        <v>303</v>
      </c>
      <c r="C1935" s="1" t="s">
        <v>5225</v>
      </c>
      <c r="D1935" s="1" t="s">
        <v>305</v>
      </c>
      <c r="E1935" s="1" t="s">
        <v>1713</v>
      </c>
      <c r="F1935" s="1" t="s">
        <v>307</v>
      </c>
      <c r="G1935" s="1" t="s">
        <v>17</v>
      </c>
      <c r="H1935" s="1">
        <v>45.0</v>
      </c>
      <c r="I1935" s="3">
        <v>43866.645833333336</v>
      </c>
      <c r="J1935" s="1">
        <v>0.811202468320177</v>
      </c>
      <c r="K1935" s="1" t="s">
        <v>24</v>
      </c>
      <c r="M1935" s="3">
        <v>43866.691334282405</v>
      </c>
    </row>
    <row r="1936">
      <c r="A1936" s="1">
        <v>1934.0</v>
      </c>
      <c r="B1936" s="1" t="s">
        <v>324</v>
      </c>
      <c r="C1936" s="1" t="s">
        <v>5226</v>
      </c>
      <c r="D1936" s="1" t="s">
        <v>326</v>
      </c>
      <c r="E1936" s="1" t="s">
        <v>3871</v>
      </c>
      <c r="F1936" s="1" t="s">
        <v>328</v>
      </c>
      <c r="G1936" s="1" t="s">
        <v>17</v>
      </c>
      <c r="H1936" s="1">
        <v>45.0</v>
      </c>
      <c r="I1936" s="3">
        <v>44182.625</v>
      </c>
      <c r="J1936" s="1">
        <v>0.115177151521667</v>
      </c>
      <c r="K1936" s="1" t="s">
        <v>24</v>
      </c>
      <c r="M1936" s="3">
        <v>44182.65717663195</v>
      </c>
    </row>
    <row r="1937">
      <c r="A1937" s="1">
        <v>1935.0</v>
      </c>
      <c r="B1937" s="1" t="s">
        <v>12</v>
      </c>
      <c r="C1937" s="1" t="s">
        <v>5227</v>
      </c>
      <c r="D1937" s="1" t="s">
        <v>411</v>
      </c>
      <c r="E1937" s="1" t="s">
        <v>4148</v>
      </c>
      <c r="F1937" s="1" t="s">
        <v>16</v>
      </c>
      <c r="G1937" s="1" t="s">
        <v>17</v>
      </c>
      <c r="H1937" s="1">
        <v>45.0</v>
      </c>
      <c r="I1937" s="3">
        <v>44111.625</v>
      </c>
      <c r="J1937" s="1">
        <v>0.415883295010862</v>
      </c>
      <c r="K1937" s="1" t="s">
        <v>18</v>
      </c>
      <c r="M1937" s="3">
        <v>44111.628187662034</v>
      </c>
    </row>
    <row r="1938">
      <c r="A1938" s="1">
        <v>1936.0</v>
      </c>
      <c r="B1938" s="1" t="s">
        <v>5228</v>
      </c>
      <c r="C1938" s="1" t="s">
        <v>5229</v>
      </c>
      <c r="D1938" s="1" t="s">
        <v>925</v>
      </c>
      <c r="E1938" s="1" t="s">
        <v>5230</v>
      </c>
      <c r="F1938" s="1" t="s">
        <v>5231</v>
      </c>
      <c r="G1938" s="1" t="s">
        <v>39</v>
      </c>
      <c r="H1938" s="1">
        <v>45.0</v>
      </c>
      <c r="I1938" s="3">
        <v>43747.666666666664</v>
      </c>
      <c r="J1938" s="1">
        <v>69.6086327009621</v>
      </c>
      <c r="K1938" s="1" t="s">
        <v>18</v>
      </c>
      <c r="M1938" s="3">
        <v>43747.693706736114</v>
      </c>
    </row>
    <row r="1939">
      <c r="A1939" s="1">
        <v>1937.0</v>
      </c>
      <c r="B1939" s="1" t="s">
        <v>229</v>
      </c>
      <c r="C1939" s="1" t="s">
        <v>5232</v>
      </c>
      <c r="D1939" s="1" t="s">
        <v>207</v>
      </c>
      <c r="E1939" s="1" t="s">
        <v>5233</v>
      </c>
      <c r="F1939" s="1" t="s">
        <v>232</v>
      </c>
      <c r="G1939" s="1" t="s">
        <v>35</v>
      </c>
      <c r="H1939" s="1">
        <v>45.0</v>
      </c>
      <c r="I1939" s="3">
        <v>44193.229166666664</v>
      </c>
      <c r="J1939" s="1">
        <v>1.79399193621523</v>
      </c>
      <c r="K1939" s="1" t="s">
        <v>24</v>
      </c>
      <c r="M1939" s="3">
        <v>44193.26806717592</v>
      </c>
    </row>
    <row r="1940">
      <c r="A1940" s="1">
        <v>1938.0</v>
      </c>
      <c r="B1940" s="1" t="s">
        <v>196</v>
      </c>
      <c r="C1940" s="1" t="s">
        <v>5234</v>
      </c>
      <c r="D1940" s="1" t="s">
        <v>132</v>
      </c>
      <c r="E1940" s="1" t="s">
        <v>1928</v>
      </c>
      <c r="F1940" s="1" t="s">
        <v>200</v>
      </c>
      <c r="G1940" s="1" t="s">
        <v>17</v>
      </c>
      <c r="H1940" s="1">
        <v>45.0</v>
      </c>
      <c r="I1940" s="3">
        <v>44142.541666666664</v>
      </c>
      <c r="J1940" s="1">
        <v>0.665938572543159</v>
      </c>
      <c r="K1940" s="1" t="s">
        <v>24</v>
      </c>
      <c r="M1940" s="3">
        <v>44142.642534108796</v>
      </c>
    </row>
    <row r="1941">
      <c r="A1941" s="1">
        <v>1939.0</v>
      </c>
      <c r="B1941" s="1" t="s">
        <v>141</v>
      </c>
      <c r="C1941" s="1" t="s">
        <v>5235</v>
      </c>
      <c r="D1941" s="1" t="s">
        <v>14</v>
      </c>
      <c r="E1941" s="1" t="s">
        <v>5236</v>
      </c>
      <c r="F1941" s="1" t="s">
        <v>175</v>
      </c>
      <c r="G1941" s="1" t="s">
        <v>39</v>
      </c>
      <c r="H1941" s="1">
        <v>45.0</v>
      </c>
      <c r="I1941" s="3">
        <v>44058.458333333336</v>
      </c>
      <c r="J1941" s="1">
        <v>1.98144711268868</v>
      </c>
      <c r="K1941" s="1" t="s">
        <v>46</v>
      </c>
      <c r="M1941" s="3">
        <v>44058.49400118055</v>
      </c>
    </row>
    <row r="1942">
      <c r="A1942" s="1">
        <v>1940.0</v>
      </c>
      <c r="B1942" s="1" t="s">
        <v>1289</v>
      </c>
      <c r="C1942" s="1" t="s">
        <v>5237</v>
      </c>
      <c r="D1942" s="1" t="s">
        <v>1666</v>
      </c>
      <c r="E1942" s="1" t="s">
        <v>5238</v>
      </c>
      <c r="F1942" s="1" t="s">
        <v>1293</v>
      </c>
      <c r="G1942" s="1" t="s">
        <v>35</v>
      </c>
      <c r="H1942" s="1">
        <v>45.0</v>
      </c>
      <c r="I1942" s="3">
        <v>43607.666666666664</v>
      </c>
      <c r="J1942" s="1">
        <v>0.443656454419946</v>
      </c>
      <c r="K1942" s="1" t="s">
        <v>24</v>
      </c>
      <c r="M1942" s="3">
        <v>43607.69049042824</v>
      </c>
    </row>
    <row r="1943">
      <c r="A1943" s="1">
        <v>1941.0</v>
      </c>
      <c r="B1943" s="1" t="s">
        <v>5239</v>
      </c>
      <c r="C1943" s="1" t="s">
        <v>5240</v>
      </c>
      <c r="D1943" s="1" t="s">
        <v>5241</v>
      </c>
      <c r="E1943" s="1" t="s">
        <v>5242</v>
      </c>
      <c r="F1943" s="1" t="s">
        <v>5243</v>
      </c>
      <c r="G1943" s="1" t="s">
        <v>39</v>
      </c>
      <c r="H1943" s="1">
        <v>45.0</v>
      </c>
      <c r="I1943" s="3">
        <v>44169.625</v>
      </c>
      <c r="J1943" s="1">
        <v>2.77141606574843</v>
      </c>
      <c r="K1943" s="1" t="s">
        <v>511</v>
      </c>
      <c r="L1943" s="1" t="s">
        <v>5244</v>
      </c>
      <c r="M1943" s="3">
        <v>44169.651245023146</v>
      </c>
    </row>
    <row r="1944">
      <c r="A1944" s="1">
        <v>1942.0</v>
      </c>
      <c r="B1944" s="1" t="s">
        <v>2222</v>
      </c>
      <c r="C1944" s="1" t="s">
        <v>5245</v>
      </c>
      <c r="D1944" s="1" t="s">
        <v>5246</v>
      </c>
      <c r="E1944" s="1" t="s">
        <v>5247</v>
      </c>
      <c r="F1944" s="1" t="s">
        <v>2225</v>
      </c>
      <c r="G1944" s="1" t="s">
        <v>17</v>
      </c>
      <c r="H1944" s="1">
        <v>45.0</v>
      </c>
      <c r="I1944" s="3">
        <v>43993.208333333336</v>
      </c>
      <c r="J1944" s="1">
        <v>0.305400753198369</v>
      </c>
      <c r="K1944" s="1" t="s">
        <v>56</v>
      </c>
      <c r="M1944" s="3">
        <v>43993.24688994213</v>
      </c>
    </row>
    <row r="1945">
      <c r="A1945" s="1">
        <v>1943.0</v>
      </c>
      <c r="B1945" s="1" t="s">
        <v>141</v>
      </c>
      <c r="C1945" s="1" t="s">
        <v>5248</v>
      </c>
      <c r="D1945" s="1" t="s">
        <v>487</v>
      </c>
      <c r="E1945" s="1" t="s">
        <v>5249</v>
      </c>
      <c r="F1945" s="1" t="s">
        <v>175</v>
      </c>
      <c r="G1945" s="1" t="s">
        <v>89</v>
      </c>
      <c r="H1945" s="1">
        <v>45.0</v>
      </c>
      <c r="I1945" s="3">
        <v>44092.72130924769</v>
      </c>
      <c r="J1945" s="1">
        <v>3.46020523603553</v>
      </c>
      <c r="K1945" s="1" t="s">
        <v>46</v>
      </c>
      <c r="M1945" s="3">
        <v>44092.75735576389</v>
      </c>
    </row>
    <row r="1946">
      <c r="A1946" s="1">
        <v>1944.0</v>
      </c>
      <c r="B1946" s="1" t="s">
        <v>5250</v>
      </c>
      <c r="C1946" s="1" t="s">
        <v>5251</v>
      </c>
      <c r="D1946" s="1" t="s">
        <v>5252</v>
      </c>
      <c r="E1946" s="1" t="s">
        <v>5253</v>
      </c>
      <c r="F1946" s="1" t="s">
        <v>5254</v>
      </c>
      <c r="G1946" s="1" t="s">
        <v>89</v>
      </c>
      <c r="H1946" s="1">
        <v>45.0</v>
      </c>
      <c r="I1946" s="3">
        <v>43636.64764537037</v>
      </c>
      <c r="J1946" s="1">
        <v>3.39875589509438</v>
      </c>
      <c r="K1946" s="1" t="s">
        <v>24</v>
      </c>
      <c r="M1946" s="3">
        <v>43636.651988136575</v>
      </c>
    </row>
    <row r="1947">
      <c r="A1947" s="1">
        <v>1945.0</v>
      </c>
      <c r="B1947" s="1" t="s">
        <v>2080</v>
      </c>
      <c r="C1947" s="1" t="s">
        <v>5255</v>
      </c>
      <c r="D1947" s="1" t="s">
        <v>5256</v>
      </c>
      <c r="E1947" s="1" t="s">
        <v>5257</v>
      </c>
      <c r="F1947" s="1" t="s">
        <v>2083</v>
      </c>
      <c r="G1947" s="1" t="s">
        <v>17</v>
      </c>
      <c r="H1947" s="1">
        <v>45.0</v>
      </c>
      <c r="I1947" s="3">
        <v>43845.625</v>
      </c>
      <c r="J1947" s="1">
        <v>4.3358058967457</v>
      </c>
      <c r="K1947" s="1" t="s">
        <v>166</v>
      </c>
      <c r="M1947" s="3">
        <v>43846.64196717593</v>
      </c>
    </row>
    <row r="1948">
      <c r="A1948" s="1">
        <v>1946.0</v>
      </c>
      <c r="B1948" s="1" t="s">
        <v>858</v>
      </c>
      <c r="C1948" s="1" t="s">
        <v>5258</v>
      </c>
      <c r="D1948" s="1" t="s">
        <v>32</v>
      </c>
      <c r="E1948" s="1" t="s">
        <v>5259</v>
      </c>
      <c r="F1948" s="1" t="s">
        <v>861</v>
      </c>
      <c r="G1948" s="1" t="s">
        <v>89</v>
      </c>
      <c r="H1948" s="1">
        <v>45.0</v>
      </c>
      <c r="I1948" s="3">
        <v>44144.50535905093</v>
      </c>
      <c r="J1948" s="1">
        <v>2.69096707554066</v>
      </c>
      <c r="K1948" s="1" t="s">
        <v>24</v>
      </c>
      <c r="M1948" s="3">
        <v>44144.54066262732</v>
      </c>
    </row>
    <row r="1949">
      <c r="A1949" s="1">
        <v>1947.0</v>
      </c>
      <c r="B1949" s="1" t="s">
        <v>1031</v>
      </c>
      <c r="C1949" s="1" t="s">
        <v>5260</v>
      </c>
      <c r="D1949" s="1" t="s">
        <v>5261</v>
      </c>
      <c r="E1949" s="1" t="s">
        <v>5262</v>
      </c>
      <c r="F1949" s="1" t="s">
        <v>1034</v>
      </c>
      <c r="G1949" s="1" t="s">
        <v>35</v>
      </c>
      <c r="H1949" s="1">
        <v>45.0</v>
      </c>
      <c r="I1949" s="3">
        <v>43546.375</v>
      </c>
      <c r="J1949" s="1">
        <v>0.0298715787544142</v>
      </c>
      <c r="K1949" s="1" t="s">
        <v>24</v>
      </c>
      <c r="M1949" s="3">
        <v>43546.89768178241</v>
      </c>
    </row>
    <row r="1950">
      <c r="A1950" s="1">
        <v>1948.0</v>
      </c>
      <c r="B1950" s="1" t="s">
        <v>2502</v>
      </c>
      <c r="C1950" s="1" t="s">
        <v>5263</v>
      </c>
      <c r="D1950" s="1" t="s">
        <v>2504</v>
      </c>
      <c r="E1950" s="1" t="s">
        <v>5264</v>
      </c>
      <c r="F1950" s="1" t="s">
        <v>2506</v>
      </c>
      <c r="G1950" s="1" t="s">
        <v>39</v>
      </c>
      <c r="H1950" s="1">
        <v>45.0</v>
      </c>
      <c r="I1950" s="3">
        <v>44166.541666666664</v>
      </c>
      <c r="J1950" s="1">
        <v>1.33887929652503</v>
      </c>
      <c r="K1950" s="1" t="s">
        <v>159</v>
      </c>
      <c r="L1950" s="1" t="s">
        <v>2507</v>
      </c>
      <c r="M1950" s="3">
        <v>44166.57170921296</v>
      </c>
    </row>
    <row r="1951">
      <c r="A1951" s="1">
        <v>1949.0</v>
      </c>
      <c r="B1951" s="1" t="s">
        <v>501</v>
      </c>
      <c r="C1951" s="1" t="s">
        <v>5265</v>
      </c>
      <c r="D1951" s="1" t="s">
        <v>503</v>
      </c>
      <c r="E1951" s="1" t="s">
        <v>3279</v>
      </c>
      <c r="F1951" s="1" t="s">
        <v>505</v>
      </c>
      <c r="G1951" s="1" t="s">
        <v>17</v>
      </c>
      <c r="H1951" s="1">
        <v>45.0</v>
      </c>
      <c r="I1951" s="3">
        <v>43820.208333333336</v>
      </c>
      <c r="J1951" s="1">
        <v>0.279761720674997</v>
      </c>
      <c r="K1951" s="1" t="s">
        <v>18</v>
      </c>
      <c r="M1951" s="3">
        <v>43820.333200706016</v>
      </c>
    </row>
    <row r="1952">
      <c r="A1952" s="1">
        <v>1950.0</v>
      </c>
      <c r="B1952" s="1" t="s">
        <v>5266</v>
      </c>
      <c r="C1952" s="1" t="s">
        <v>5267</v>
      </c>
      <c r="D1952" s="1" t="s">
        <v>5268</v>
      </c>
      <c r="E1952" s="1" t="s">
        <v>5269</v>
      </c>
      <c r="F1952" s="1" t="s">
        <v>5270</v>
      </c>
      <c r="G1952" s="1" t="s">
        <v>89</v>
      </c>
      <c r="H1952" s="1">
        <v>45.0</v>
      </c>
      <c r="I1952" s="3">
        <v>44162.58758432871</v>
      </c>
      <c r="J1952" s="1">
        <v>2.66587370750455</v>
      </c>
      <c r="K1952" s="1" t="s">
        <v>24</v>
      </c>
      <c r="L1952" s="1" t="s">
        <v>365</v>
      </c>
      <c r="M1952" s="3">
        <v>44162.610210150466</v>
      </c>
    </row>
    <row r="1953">
      <c r="A1953" s="1">
        <v>1951.0</v>
      </c>
      <c r="B1953" s="1" t="s">
        <v>191</v>
      </c>
      <c r="C1953" s="1" t="s">
        <v>5271</v>
      </c>
      <c r="D1953" s="1" t="s">
        <v>461</v>
      </c>
      <c r="E1953" s="1" t="s">
        <v>3550</v>
      </c>
      <c r="F1953" s="1" t="s">
        <v>195</v>
      </c>
      <c r="G1953" s="1" t="s">
        <v>17</v>
      </c>
      <c r="H1953" s="1">
        <v>45.0</v>
      </c>
      <c r="I1953" s="3">
        <v>43809.208333333336</v>
      </c>
      <c r="J1953" s="1">
        <v>1.94532297135812</v>
      </c>
      <c r="K1953" s="1" t="s">
        <v>24</v>
      </c>
      <c r="M1953" s="3">
        <v>43809.236254537034</v>
      </c>
    </row>
    <row r="1954">
      <c r="A1954" s="1">
        <v>1952.0</v>
      </c>
      <c r="B1954" s="1" t="s">
        <v>324</v>
      </c>
      <c r="C1954" s="1" t="s">
        <v>5272</v>
      </c>
      <c r="D1954" s="1" t="s">
        <v>326</v>
      </c>
      <c r="E1954" s="1" t="s">
        <v>548</v>
      </c>
      <c r="F1954" s="1" t="s">
        <v>328</v>
      </c>
      <c r="G1954" s="1" t="s">
        <v>17</v>
      </c>
      <c r="H1954" s="1">
        <v>45.0</v>
      </c>
      <c r="I1954" s="3">
        <v>44223.291666666664</v>
      </c>
      <c r="J1954" s="1">
        <v>0.0</v>
      </c>
      <c r="K1954" s="1" t="s">
        <v>24</v>
      </c>
      <c r="M1954" s="3">
        <v>44223.65550518518</v>
      </c>
    </row>
    <row r="1955">
      <c r="A1955" s="1">
        <v>1953.0</v>
      </c>
      <c r="B1955" s="1" t="s">
        <v>401</v>
      </c>
      <c r="C1955" s="1" t="s">
        <v>5273</v>
      </c>
      <c r="D1955" s="1" t="s">
        <v>3598</v>
      </c>
      <c r="E1955" s="1" t="s">
        <v>5274</v>
      </c>
      <c r="F1955" s="1" t="s">
        <v>405</v>
      </c>
      <c r="G1955" s="1" t="s">
        <v>39</v>
      </c>
      <c r="H1955" s="1">
        <v>45.0</v>
      </c>
      <c r="I1955" s="3">
        <v>44172.6875</v>
      </c>
      <c r="J1955" s="1">
        <v>0.57403869824343</v>
      </c>
      <c r="K1955" s="1" t="s">
        <v>24</v>
      </c>
      <c r="M1955" s="3">
        <v>44172.7169797338</v>
      </c>
    </row>
    <row r="1956">
      <c r="A1956" s="1">
        <v>1954.0</v>
      </c>
      <c r="B1956" s="1" t="s">
        <v>418</v>
      </c>
      <c r="C1956" s="1" t="s">
        <v>5275</v>
      </c>
      <c r="D1956" s="1" t="s">
        <v>420</v>
      </c>
      <c r="E1956" s="1" t="s">
        <v>421</v>
      </c>
      <c r="F1956" s="1" t="s">
        <v>422</v>
      </c>
      <c r="G1956" s="1" t="s">
        <v>35</v>
      </c>
      <c r="H1956" s="1">
        <v>45.0</v>
      </c>
      <c r="I1956" s="3">
        <v>43805.666666666664</v>
      </c>
      <c r="J1956" s="1">
        <v>0.0</v>
      </c>
      <c r="K1956" s="1" t="s">
        <v>24</v>
      </c>
      <c r="M1956" s="3">
        <v>43805.84168194445</v>
      </c>
    </row>
    <row r="1957">
      <c r="A1957" s="1">
        <v>1955.0</v>
      </c>
      <c r="B1957" s="1" t="s">
        <v>5276</v>
      </c>
      <c r="C1957" s="1" t="s">
        <v>5277</v>
      </c>
      <c r="D1957" s="1" t="s">
        <v>5278</v>
      </c>
      <c r="E1957" s="1" t="s">
        <v>5279</v>
      </c>
      <c r="F1957" s="1" t="s">
        <v>5280</v>
      </c>
      <c r="G1957" s="1" t="s">
        <v>17</v>
      </c>
      <c r="H1957" s="1">
        <v>45.0</v>
      </c>
      <c r="I1957" s="3">
        <v>43892.416666666664</v>
      </c>
      <c r="J1957" s="1">
        <v>1.16705846325744</v>
      </c>
      <c r="K1957" s="1" t="s">
        <v>3447</v>
      </c>
      <c r="M1957" s="3">
        <v>43892.46805511574</v>
      </c>
    </row>
    <row r="1958">
      <c r="A1958" s="1">
        <v>1956.0</v>
      </c>
      <c r="B1958" s="1" t="s">
        <v>84</v>
      </c>
      <c r="C1958" s="1" t="s">
        <v>5281</v>
      </c>
      <c r="D1958" s="1" t="s">
        <v>86</v>
      </c>
      <c r="E1958" s="1" t="s">
        <v>2899</v>
      </c>
      <c r="F1958" s="1" t="s">
        <v>88</v>
      </c>
      <c r="G1958" s="1" t="s">
        <v>17</v>
      </c>
      <c r="H1958" s="1">
        <v>45.0</v>
      </c>
      <c r="I1958" s="3">
        <v>43873.59375</v>
      </c>
      <c r="J1958" s="1">
        <v>0.697239002479805</v>
      </c>
      <c r="K1958" s="1" t="s">
        <v>83</v>
      </c>
      <c r="M1958" s="3">
        <v>43873.64435310185</v>
      </c>
    </row>
    <row r="1959">
      <c r="A1959" s="1">
        <v>1957.0</v>
      </c>
      <c r="B1959" s="1" t="s">
        <v>824</v>
      </c>
      <c r="C1959" s="1" t="s">
        <v>5282</v>
      </c>
      <c r="D1959" s="1" t="s">
        <v>373</v>
      </c>
      <c r="E1959" s="1" t="s">
        <v>5283</v>
      </c>
      <c r="F1959" s="1" t="s">
        <v>827</v>
      </c>
      <c r="G1959" s="1" t="s">
        <v>35</v>
      </c>
      <c r="H1959" s="1">
        <v>45.0</v>
      </c>
      <c r="I1959" s="3">
        <v>43584.208333333336</v>
      </c>
      <c r="J1959" s="1">
        <v>1.64377330897514</v>
      </c>
      <c r="K1959" s="1" t="s">
        <v>18</v>
      </c>
      <c r="M1959" s="3">
        <v>43584.2450172338</v>
      </c>
    </row>
    <row r="1960">
      <c r="A1960" s="1">
        <v>1958.0</v>
      </c>
      <c r="B1960" s="1" t="s">
        <v>303</v>
      </c>
      <c r="C1960" s="1" t="s">
        <v>5284</v>
      </c>
      <c r="D1960" s="1" t="s">
        <v>148</v>
      </c>
      <c r="E1960" s="1" t="s">
        <v>2763</v>
      </c>
      <c r="F1960" s="1" t="s">
        <v>307</v>
      </c>
      <c r="G1960" s="1" t="s">
        <v>17</v>
      </c>
      <c r="H1960" s="1">
        <v>45.0</v>
      </c>
      <c r="I1960" s="3">
        <v>43808.791666666664</v>
      </c>
      <c r="J1960" s="1">
        <v>1.76034574450923</v>
      </c>
      <c r="K1960" s="1" t="s">
        <v>24</v>
      </c>
      <c r="M1960" s="3">
        <v>43808.83035012731</v>
      </c>
    </row>
    <row r="1961">
      <c r="A1961" s="1">
        <v>1959.0</v>
      </c>
      <c r="B1961" s="1" t="s">
        <v>303</v>
      </c>
      <c r="C1961" s="1" t="s">
        <v>5285</v>
      </c>
      <c r="D1961" s="1" t="s">
        <v>148</v>
      </c>
      <c r="E1961" s="1" t="s">
        <v>1782</v>
      </c>
      <c r="F1961" s="1" t="s">
        <v>307</v>
      </c>
      <c r="G1961" s="1" t="s">
        <v>17</v>
      </c>
      <c r="H1961" s="1">
        <v>45.0</v>
      </c>
      <c r="I1961" s="3">
        <v>43834.666666666664</v>
      </c>
      <c r="J1961" s="1">
        <v>2.29903195593465</v>
      </c>
      <c r="K1961" s="1" t="s">
        <v>24</v>
      </c>
      <c r="M1961" s="3">
        <v>43834.70432135417</v>
      </c>
    </row>
    <row r="1962">
      <c r="A1962" s="1">
        <v>1960.0</v>
      </c>
      <c r="B1962" s="1" t="s">
        <v>184</v>
      </c>
      <c r="C1962" s="1" t="s">
        <v>5286</v>
      </c>
      <c r="D1962" s="1" t="s">
        <v>2008</v>
      </c>
      <c r="E1962" s="1" t="s">
        <v>4951</v>
      </c>
      <c r="F1962" s="1" t="s">
        <v>187</v>
      </c>
      <c r="G1962" s="1" t="s">
        <v>17</v>
      </c>
      <c r="H1962" s="1">
        <v>45.0</v>
      </c>
      <c r="I1962" s="3">
        <v>43753.75</v>
      </c>
      <c r="J1962" s="1">
        <v>4.26422222110573</v>
      </c>
      <c r="K1962" s="1" t="s">
        <v>24</v>
      </c>
      <c r="M1962" s="3">
        <v>43725.79887167824</v>
      </c>
    </row>
    <row r="1963">
      <c r="A1963" s="1">
        <v>1961.0</v>
      </c>
      <c r="B1963" s="1" t="s">
        <v>63</v>
      </c>
      <c r="C1963" s="1" t="s">
        <v>5287</v>
      </c>
      <c r="D1963" s="1" t="s">
        <v>65</v>
      </c>
      <c r="E1963" s="1" t="s">
        <v>1347</v>
      </c>
      <c r="F1963" s="1" t="s">
        <v>67</v>
      </c>
      <c r="G1963" s="1" t="s">
        <v>17</v>
      </c>
      <c r="H1963" s="1">
        <v>45.0</v>
      </c>
      <c r="I1963" s="3">
        <v>44169.229166666664</v>
      </c>
      <c r="J1963" s="1">
        <v>2.12781863977894</v>
      </c>
      <c r="K1963" s="1" t="s">
        <v>24</v>
      </c>
      <c r="M1963" s="3">
        <v>44169.29188557871</v>
      </c>
    </row>
    <row r="1964">
      <c r="A1964" s="1">
        <v>1962.0</v>
      </c>
      <c r="B1964" s="1" t="s">
        <v>1023</v>
      </c>
      <c r="C1964" s="1" t="s">
        <v>5288</v>
      </c>
      <c r="D1964" s="1" t="s">
        <v>2116</v>
      </c>
      <c r="E1964" s="1" t="s">
        <v>5025</v>
      </c>
      <c r="F1964" s="1" t="s">
        <v>1027</v>
      </c>
      <c r="G1964" s="1" t="s">
        <v>17</v>
      </c>
      <c r="H1964" s="1">
        <v>45.0</v>
      </c>
      <c r="I1964" s="3">
        <v>43752.208333333336</v>
      </c>
      <c r="J1964" s="1">
        <v>2.08002311148501</v>
      </c>
      <c r="K1964" s="1" t="s">
        <v>24</v>
      </c>
      <c r="M1964" s="3">
        <v>43752.2329991088</v>
      </c>
    </row>
    <row r="1965">
      <c r="A1965" s="1">
        <v>1963.0</v>
      </c>
      <c r="B1965" s="1" t="s">
        <v>5289</v>
      </c>
      <c r="C1965" s="1" t="s">
        <v>5290</v>
      </c>
      <c r="D1965" s="1" t="s">
        <v>211</v>
      </c>
      <c r="E1965" s="1" t="s">
        <v>5291</v>
      </c>
      <c r="F1965" s="1" t="s">
        <v>5292</v>
      </c>
      <c r="G1965" s="1" t="s">
        <v>17</v>
      </c>
      <c r="H1965" s="1">
        <v>45.0</v>
      </c>
      <c r="I1965" s="3">
        <v>44067.791666666664</v>
      </c>
      <c r="J1965" s="1">
        <v>2.71450457283178</v>
      </c>
      <c r="K1965" s="1" t="s">
        <v>689</v>
      </c>
      <c r="M1965" s="3">
        <v>44067.614751469904</v>
      </c>
    </row>
    <row r="1966">
      <c r="A1966" s="1">
        <v>1964.0</v>
      </c>
      <c r="B1966" s="1" t="s">
        <v>896</v>
      </c>
      <c r="C1966" s="1" t="s">
        <v>5293</v>
      </c>
      <c r="D1966" s="1" t="s">
        <v>898</v>
      </c>
      <c r="E1966" s="1" t="s">
        <v>5294</v>
      </c>
      <c r="F1966" s="1" t="s">
        <v>900</v>
      </c>
      <c r="G1966" s="1" t="s">
        <v>17</v>
      </c>
      <c r="H1966" s="1">
        <v>45.0</v>
      </c>
      <c r="I1966" s="3">
        <v>44108.25</v>
      </c>
      <c r="J1966" s="1">
        <v>1.70491869768002</v>
      </c>
      <c r="K1966" s="1" t="s">
        <v>24</v>
      </c>
      <c r="L1966" s="1" t="s">
        <v>741</v>
      </c>
      <c r="M1966" s="3">
        <v>44108.28804326389</v>
      </c>
    </row>
    <row r="1967">
      <c r="A1967" s="1">
        <v>1965.0</v>
      </c>
      <c r="B1967" s="1" t="s">
        <v>319</v>
      </c>
      <c r="C1967" s="1" t="s">
        <v>5295</v>
      </c>
      <c r="D1967" s="1" t="s">
        <v>21</v>
      </c>
      <c r="E1967" s="1" t="s">
        <v>610</v>
      </c>
      <c r="F1967" s="1" t="s">
        <v>323</v>
      </c>
      <c r="G1967" s="1" t="s">
        <v>17</v>
      </c>
      <c r="H1967" s="1">
        <v>45.0</v>
      </c>
      <c r="I1967" s="3">
        <v>43802.208333333336</v>
      </c>
      <c r="J1967" s="1">
        <v>3.32487085520806</v>
      </c>
      <c r="K1967" s="1" t="s">
        <v>24</v>
      </c>
      <c r="M1967" s="3">
        <v>43802.263686527775</v>
      </c>
    </row>
    <row r="1968">
      <c r="A1968" s="1">
        <v>1966.0</v>
      </c>
      <c r="B1968" s="1" t="s">
        <v>5296</v>
      </c>
      <c r="C1968" s="1" t="s">
        <v>5297</v>
      </c>
      <c r="D1968" s="1" t="s">
        <v>121</v>
      </c>
      <c r="E1968" s="1" t="s">
        <v>5298</v>
      </c>
      <c r="F1968" s="1" t="s">
        <v>5299</v>
      </c>
      <c r="G1968" s="1" t="s">
        <v>39</v>
      </c>
      <c r="H1968" s="1">
        <v>45.0</v>
      </c>
      <c r="I1968" s="3">
        <v>43885.708333333336</v>
      </c>
      <c r="J1968" s="1">
        <v>1.2736619305868</v>
      </c>
      <c r="K1968" s="1" t="s">
        <v>46</v>
      </c>
      <c r="M1968" s="3">
        <v>43885.72424</v>
      </c>
    </row>
    <row r="1969">
      <c r="A1969" s="1">
        <v>1967.0</v>
      </c>
      <c r="B1969" s="1" t="s">
        <v>1023</v>
      </c>
      <c r="C1969" s="1" t="s">
        <v>5300</v>
      </c>
      <c r="D1969" s="1" t="s">
        <v>2116</v>
      </c>
      <c r="E1969" s="1" t="s">
        <v>5025</v>
      </c>
      <c r="F1969" s="1" t="s">
        <v>1027</v>
      </c>
      <c r="G1969" s="1" t="s">
        <v>17</v>
      </c>
      <c r="H1969" s="1">
        <v>45.0</v>
      </c>
      <c r="I1969" s="3">
        <v>43761.208333333336</v>
      </c>
      <c r="J1969" s="1">
        <v>0.994331240638199</v>
      </c>
      <c r="K1969" s="1" t="s">
        <v>24</v>
      </c>
      <c r="M1969" s="3">
        <v>43761.241683912034</v>
      </c>
    </row>
    <row r="1970">
      <c r="A1970" s="1">
        <v>1968.0</v>
      </c>
      <c r="B1970" s="1" t="s">
        <v>582</v>
      </c>
      <c r="C1970" s="1" t="s">
        <v>5301</v>
      </c>
      <c r="D1970" s="1" t="s">
        <v>1367</v>
      </c>
      <c r="E1970" s="1" t="s">
        <v>1368</v>
      </c>
      <c r="F1970" s="1" t="s">
        <v>586</v>
      </c>
      <c r="G1970" s="1" t="s">
        <v>35</v>
      </c>
      <c r="H1970" s="1">
        <v>45.0</v>
      </c>
      <c r="I1970" s="3">
        <v>44231.25</v>
      </c>
      <c r="J1970" s="1">
        <v>2.50714231383911</v>
      </c>
      <c r="K1970" s="1" t="s">
        <v>166</v>
      </c>
      <c r="L1970" s="1" t="s">
        <v>167</v>
      </c>
      <c r="M1970" s="3">
        <v>44231.28605059028</v>
      </c>
    </row>
    <row r="1971">
      <c r="A1971" s="1">
        <v>1969.0</v>
      </c>
      <c r="B1971" s="1" t="s">
        <v>5302</v>
      </c>
      <c r="C1971" s="1" t="s">
        <v>5303</v>
      </c>
      <c r="D1971" s="1" t="s">
        <v>59</v>
      </c>
      <c r="E1971" s="1" t="s">
        <v>5304</v>
      </c>
      <c r="F1971" s="1" t="s">
        <v>5305</v>
      </c>
      <c r="G1971" s="1" t="s">
        <v>39</v>
      </c>
      <c r="H1971" s="1">
        <v>45.0</v>
      </c>
      <c r="I1971" s="3">
        <v>43896.697916666664</v>
      </c>
      <c r="J1971" s="1">
        <v>2.2390585336736</v>
      </c>
      <c r="K1971" s="1" t="s">
        <v>18</v>
      </c>
      <c r="M1971" s="3">
        <v>43896.71900638889</v>
      </c>
    </row>
    <row r="1972">
      <c r="A1972" s="1">
        <v>1970.0</v>
      </c>
      <c r="B1972" s="1" t="s">
        <v>319</v>
      </c>
      <c r="C1972" s="1" t="s">
        <v>5306</v>
      </c>
      <c r="D1972" s="1" t="s">
        <v>21</v>
      </c>
      <c r="E1972" s="1" t="s">
        <v>5307</v>
      </c>
      <c r="F1972" s="1" t="s">
        <v>323</v>
      </c>
      <c r="G1972" s="1" t="s">
        <v>39</v>
      </c>
      <c r="H1972" s="1">
        <v>45.0</v>
      </c>
      <c r="I1972" s="3">
        <v>43786.291666666664</v>
      </c>
      <c r="J1972" s="1">
        <v>1.87725384294509</v>
      </c>
      <c r="K1972" s="1" t="s">
        <v>24</v>
      </c>
      <c r="M1972" s="3">
        <v>43786.32929289352</v>
      </c>
    </row>
    <row r="1973">
      <c r="A1973" s="1">
        <v>1971.0</v>
      </c>
      <c r="B1973" s="1" t="s">
        <v>553</v>
      </c>
      <c r="C1973" s="1" t="s">
        <v>5308</v>
      </c>
      <c r="D1973" s="1" t="s">
        <v>5309</v>
      </c>
      <c r="E1973" s="1" t="s">
        <v>5310</v>
      </c>
      <c r="F1973" s="1" t="s">
        <v>557</v>
      </c>
      <c r="G1973" s="1" t="s">
        <v>17</v>
      </c>
      <c r="H1973" s="1">
        <v>45.0</v>
      </c>
      <c r="I1973" s="3">
        <v>44114.208333333336</v>
      </c>
      <c r="J1973" s="1">
        <v>0.920169963386254</v>
      </c>
      <c r="K1973" s="1" t="s">
        <v>46</v>
      </c>
      <c r="L1973" s="1" t="s">
        <v>558</v>
      </c>
      <c r="M1973" s="3">
        <v>44114.27929699074</v>
      </c>
    </row>
    <row r="1974">
      <c r="A1974" s="1">
        <v>1972.0</v>
      </c>
      <c r="B1974" s="1" t="s">
        <v>501</v>
      </c>
      <c r="C1974" s="1" t="s">
        <v>5311</v>
      </c>
      <c r="D1974" s="1" t="s">
        <v>1802</v>
      </c>
      <c r="E1974" s="1" t="s">
        <v>5312</v>
      </c>
      <c r="F1974" s="1" t="s">
        <v>505</v>
      </c>
      <c r="G1974" s="1" t="s">
        <v>17</v>
      </c>
      <c r="H1974" s="1">
        <v>45.0</v>
      </c>
      <c r="I1974" s="3">
        <v>43929.635416666664</v>
      </c>
      <c r="J1974" s="1">
        <v>2.61324719208347</v>
      </c>
      <c r="K1974" s="1" t="s">
        <v>18</v>
      </c>
      <c r="M1974" s="3">
        <v>43929.67782506945</v>
      </c>
    </row>
    <row r="1975">
      <c r="A1975" s="1">
        <v>1973.0</v>
      </c>
      <c r="B1975" s="1" t="s">
        <v>5313</v>
      </c>
      <c r="C1975" s="1" t="s">
        <v>5314</v>
      </c>
      <c r="D1975" s="1" t="s">
        <v>518</v>
      </c>
      <c r="E1975" s="1" t="s">
        <v>5315</v>
      </c>
      <c r="F1975" s="1" t="s">
        <v>5316</v>
      </c>
      <c r="G1975" s="1" t="s">
        <v>39</v>
      </c>
      <c r="H1975" s="1">
        <v>45.0</v>
      </c>
      <c r="I1975" s="3">
        <v>43996.666666666664</v>
      </c>
      <c r="J1975" s="1">
        <v>1.89624288708828</v>
      </c>
      <c r="K1975" s="1" t="s">
        <v>24</v>
      </c>
      <c r="L1975" s="1" t="s">
        <v>747</v>
      </c>
      <c r="M1975" s="3">
        <v>43996.705945787035</v>
      </c>
    </row>
    <row r="1976">
      <c r="A1976" s="1">
        <v>1974.0</v>
      </c>
      <c r="B1976" s="1" t="s">
        <v>293</v>
      </c>
      <c r="C1976" s="1" t="s">
        <v>5317</v>
      </c>
      <c r="D1976" s="1" t="s">
        <v>588</v>
      </c>
      <c r="E1976" s="1" t="s">
        <v>5318</v>
      </c>
      <c r="F1976" s="1" t="s">
        <v>297</v>
      </c>
      <c r="G1976" s="1" t="s">
        <v>17</v>
      </c>
      <c r="H1976" s="1">
        <v>45.0</v>
      </c>
      <c r="I1976" s="3">
        <v>44007.291666666664</v>
      </c>
      <c r="J1976" s="1">
        <v>1.67371895392976</v>
      </c>
      <c r="K1976" s="1" t="s">
        <v>62</v>
      </c>
      <c r="M1976" s="3">
        <v>44007.318996539354</v>
      </c>
    </row>
    <row r="1977">
      <c r="A1977" s="1">
        <v>1975.0</v>
      </c>
      <c r="B1977" s="1" t="s">
        <v>5319</v>
      </c>
      <c r="C1977" s="1" t="s">
        <v>5320</v>
      </c>
      <c r="D1977" s="1" t="s">
        <v>1071</v>
      </c>
      <c r="E1977" s="1" t="s">
        <v>5321</v>
      </c>
      <c r="F1977" s="1" t="s">
        <v>5322</v>
      </c>
      <c r="G1977" s="1" t="s">
        <v>39</v>
      </c>
      <c r="H1977" s="1">
        <v>45.0</v>
      </c>
      <c r="I1977" s="3">
        <v>44013.583333333336</v>
      </c>
      <c r="J1977" s="1">
        <v>0.959214231015681</v>
      </c>
      <c r="K1977" s="1" t="s">
        <v>24</v>
      </c>
      <c r="L1977" s="1" t="s">
        <v>741</v>
      </c>
      <c r="M1977" s="3">
        <v>44013.588022523145</v>
      </c>
    </row>
    <row r="1978">
      <c r="A1978" s="1">
        <v>1976.0</v>
      </c>
      <c r="B1978" s="1" t="s">
        <v>150</v>
      </c>
      <c r="C1978" s="1" t="s">
        <v>5323</v>
      </c>
      <c r="D1978" s="1" t="s">
        <v>116</v>
      </c>
      <c r="E1978" s="1" t="s">
        <v>5324</v>
      </c>
      <c r="F1978" s="1" t="s">
        <v>153</v>
      </c>
      <c r="G1978" s="1" t="s">
        <v>17</v>
      </c>
      <c r="H1978" s="1">
        <v>45.0</v>
      </c>
      <c r="I1978" s="3">
        <v>44003.291666666664</v>
      </c>
      <c r="J1978" s="1">
        <v>2.78725326735251</v>
      </c>
      <c r="K1978" s="1" t="s">
        <v>24</v>
      </c>
      <c r="L1978" s="1" t="s">
        <v>406</v>
      </c>
      <c r="M1978" s="3">
        <v>44003.32563756945</v>
      </c>
    </row>
    <row r="1979">
      <c r="A1979" s="1">
        <v>1977.0</v>
      </c>
      <c r="B1979" s="1" t="s">
        <v>2494</v>
      </c>
      <c r="C1979" s="1" t="s">
        <v>5325</v>
      </c>
      <c r="D1979" s="1" t="s">
        <v>2496</v>
      </c>
      <c r="E1979" s="1" t="s">
        <v>2497</v>
      </c>
      <c r="F1979" s="1" t="s">
        <v>2498</v>
      </c>
      <c r="G1979" s="1" t="s">
        <v>17</v>
      </c>
      <c r="H1979" s="1">
        <v>45.0</v>
      </c>
      <c r="I1979" s="3">
        <v>44081.177083333336</v>
      </c>
      <c r="J1979" s="1">
        <v>1.74826766341133</v>
      </c>
      <c r="K1979" s="1" t="s">
        <v>2499</v>
      </c>
      <c r="L1979" s="1" t="s">
        <v>2499</v>
      </c>
      <c r="M1979" s="3">
        <v>44081.21119300926</v>
      </c>
    </row>
    <row r="1980">
      <c r="A1980" s="1">
        <v>1978.0</v>
      </c>
      <c r="B1980" s="1" t="s">
        <v>191</v>
      </c>
      <c r="C1980" s="1" t="s">
        <v>5326</v>
      </c>
      <c r="D1980" s="1" t="s">
        <v>21</v>
      </c>
      <c r="E1980" s="1" t="s">
        <v>5327</v>
      </c>
      <c r="F1980" s="1" t="s">
        <v>195</v>
      </c>
      <c r="G1980" s="1" t="s">
        <v>39</v>
      </c>
      <c r="H1980" s="1">
        <v>45.0</v>
      </c>
      <c r="I1980" s="3">
        <v>43838.208333333336</v>
      </c>
      <c r="J1980" s="1">
        <v>1.93548882173014</v>
      </c>
      <c r="K1980" s="1" t="s">
        <v>24</v>
      </c>
      <c r="M1980" s="3">
        <v>43838.25299842592</v>
      </c>
    </row>
    <row r="1981">
      <c r="A1981" s="1">
        <v>1979.0</v>
      </c>
      <c r="B1981" s="1" t="s">
        <v>319</v>
      </c>
      <c r="C1981" s="1" t="s">
        <v>5328</v>
      </c>
      <c r="D1981" s="1" t="s">
        <v>321</v>
      </c>
      <c r="E1981" s="1" t="s">
        <v>5329</v>
      </c>
      <c r="F1981" s="1" t="s">
        <v>323</v>
      </c>
      <c r="G1981" s="1" t="s">
        <v>39</v>
      </c>
      <c r="H1981" s="1">
        <v>45.0</v>
      </c>
      <c r="I1981" s="3">
        <v>44070.791666666664</v>
      </c>
      <c r="J1981" s="1">
        <v>0.685711309025673</v>
      </c>
      <c r="K1981" s="1" t="s">
        <v>24</v>
      </c>
      <c r="M1981" s="3">
        <v>44070.82304552083</v>
      </c>
    </row>
    <row r="1982">
      <c r="A1982" s="1">
        <v>1980.0</v>
      </c>
      <c r="B1982" s="1" t="s">
        <v>824</v>
      </c>
      <c r="C1982" s="1" t="s">
        <v>5330</v>
      </c>
      <c r="D1982" s="1" t="s">
        <v>2601</v>
      </c>
      <c r="E1982" s="1" t="s">
        <v>5331</v>
      </c>
      <c r="F1982" s="1" t="s">
        <v>827</v>
      </c>
      <c r="G1982" s="1" t="s">
        <v>89</v>
      </c>
      <c r="H1982" s="1">
        <v>45.0</v>
      </c>
      <c r="I1982" s="3">
        <v>43793.77686372685</v>
      </c>
      <c r="J1982" s="1">
        <v>4.98298591578439</v>
      </c>
      <c r="K1982" s="1" t="s">
        <v>18</v>
      </c>
      <c r="M1982" s="3">
        <v>43793.79324269676</v>
      </c>
    </row>
    <row r="1983">
      <c r="A1983" s="1">
        <v>1981.0</v>
      </c>
      <c r="B1983" s="1" t="s">
        <v>5332</v>
      </c>
      <c r="C1983" s="1" t="s">
        <v>5333</v>
      </c>
      <c r="D1983" s="1" t="s">
        <v>1797</v>
      </c>
      <c r="E1983" s="1" t="s">
        <v>5334</v>
      </c>
      <c r="F1983" s="1" t="s">
        <v>5335</v>
      </c>
      <c r="G1983" s="1" t="s">
        <v>39</v>
      </c>
      <c r="H1983" s="1">
        <v>45.0</v>
      </c>
      <c r="I1983" s="3">
        <v>44250.270833333336</v>
      </c>
      <c r="J1983" s="1">
        <v>2.39989219823118</v>
      </c>
      <c r="K1983" s="1" t="s">
        <v>24</v>
      </c>
      <c r="L1983" s="1" t="s">
        <v>238</v>
      </c>
      <c r="M1983" s="3">
        <v>44250.30339760417</v>
      </c>
    </row>
    <row r="1984">
      <c r="A1984" s="1">
        <v>1982.0</v>
      </c>
      <c r="B1984" s="1" t="s">
        <v>2795</v>
      </c>
      <c r="C1984" s="1" t="s">
        <v>5336</v>
      </c>
      <c r="D1984" s="1" t="s">
        <v>5337</v>
      </c>
      <c r="E1984" s="1" t="s">
        <v>5338</v>
      </c>
      <c r="F1984" s="1" t="s">
        <v>2799</v>
      </c>
      <c r="G1984" s="1" t="s">
        <v>35</v>
      </c>
      <c r="H1984" s="1">
        <v>45.0</v>
      </c>
      <c r="I1984" s="3">
        <v>43895.4375</v>
      </c>
      <c r="J1984" s="1">
        <v>0.337787234106188</v>
      </c>
      <c r="K1984" s="1" t="s">
        <v>218</v>
      </c>
      <c r="M1984" s="3">
        <v>43895.47019003472</v>
      </c>
    </row>
    <row r="1985">
      <c r="A1985" s="1">
        <v>1983.0</v>
      </c>
      <c r="B1985" s="1" t="s">
        <v>2885</v>
      </c>
      <c r="C1985" s="1" t="s">
        <v>5339</v>
      </c>
      <c r="D1985" s="1" t="s">
        <v>32</v>
      </c>
      <c r="E1985" s="1" t="s">
        <v>5340</v>
      </c>
      <c r="F1985" s="1" t="s">
        <v>2888</v>
      </c>
      <c r="G1985" s="1" t="s">
        <v>89</v>
      </c>
      <c r="H1985" s="1">
        <v>45.0</v>
      </c>
      <c r="I1985" s="3">
        <v>43777.77423488426</v>
      </c>
      <c r="J1985" s="1">
        <v>2.4223105718307</v>
      </c>
      <c r="K1985" s="1" t="s">
        <v>24</v>
      </c>
      <c r="M1985" s="3">
        <v>43777.82301513889</v>
      </c>
    </row>
    <row r="1986">
      <c r="A1986" s="1">
        <v>1984.0</v>
      </c>
      <c r="B1986" s="1" t="s">
        <v>25</v>
      </c>
      <c r="C1986" s="1" t="s">
        <v>5341</v>
      </c>
      <c r="D1986" s="1" t="s">
        <v>2359</v>
      </c>
      <c r="E1986" s="1" t="s">
        <v>5342</v>
      </c>
      <c r="F1986" s="1" t="s">
        <v>29</v>
      </c>
      <c r="G1986" s="1" t="s">
        <v>89</v>
      </c>
      <c r="H1986" s="1">
        <v>45.0</v>
      </c>
      <c r="I1986" s="3">
        <v>44211.686111111114</v>
      </c>
      <c r="J1986" s="1">
        <v>1.7029010416746</v>
      </c>
      <c r="K1986" s="1" t="s">
        <v>18</v>
      </c>
      <c r="M1986" s="3">
        <v>44211.68380762731</v>
      </c>
    </row>
    <row r="1987">
      <c r="A1987" s="1">
        <v>1985.0</v>
      </c>
      <c r="B1987" s="1" t="s">
        <v>30</v>
      </c>
      <c r="C1987" s="1" t="s">
        <v>5343</v>
      </c>
      <c r="D1987" s="1" t="s">
        <v>32</v>
      </c>
      <c r="E1987" s="1" t="s">
        <v>5344</v>
      </c>
      <c r="F1987" s="1" t="s">
        <v>34</v>
      </c>
      <c r="G1987" s="1" t="s">
        <v>17</v>
      </c>
      <c r="H1987" s="1">
        <v>45.0</v>
      </c>
      <c r="I1987" s="3">
        <v>43999.4375</v>
      </c>
      <c r="J1987" s="1">
        <v>0.150948966289018</v>
      </c>
      <c r="K1987" s="1" t="s">
        <v>24</v>
      </c>
      <c r="M1987" s="3">
        <v>43999.543138912035</v>
      </c>
    </row>
    <row r="1988">
      <c r="A1988" s="1">
        <v>1986.0</v>
      </c>
      <c r="B1988" s="1" t="s">
        <v>1311</v>
      </c>
      <c r="C1988" s="1" t="s">
        <v>5345</v>
      </c>
      <c r="D1988" s="1" t="s">
        <v>4565</v>
      </c>
      <c r="E1988" s="1" t="s">
        <v>5346</v>
      </c>
      <c r="F1988" s="1" t="s">
        <v>1314</v>
      </c>
      <c r="G1988" s="1" t="s">
        <v>39</v>
      </c>
      <c r="H1988" s="1">
        <v>45.0</v>
      </c>
      <c r="I1988" s="3">
        <v>44231.458333333336</v>
      </c>
      <c r="J1988" s="1">
        <v>2.67040916575389</v>
      </c>
      <c r="K1988" s="1" t="s">
        <v>24</v>
      </c>
      <c r="L1988" s="1" t="s">
        <v>741</v>
      </c>
      <c r="M1988" s="3">
        <v>44231.4868840625</v>
      </c>
    </row>
    <row r="1989">
      <c r="A1989" s="1">
        <v>1987.0</v>
      </c>
      <c r="B1989" s="1" t="s">
        <v>2165</v>
      </c>
      <c r="C1989" s="1" t="s">
        <v>5347</v>
      </c>
      <c r="D1989" s="1" t="s">
        <v>701</v>
      </c>
      <c r="E1989" s="1" t="s">
        <v>2670</v>
      </c>
      <c r="F1989" s="1" t="s">
        <v>2168</v>
      </c>
      <c r="G1989" s="1" t="s">
        <v>17</v>
      </c>
      <c r="H1989" s="1">
        <v>45.0</v>
      </c>
      <c r="I1989" s="3">
        <v>44153.145833333336</v>
      </c>
      <c r="J1989" s="1">
        <v>1.67617431461747</v>
      </c>
      <c r="K1989" s="1" t="s">
        <v>24</v>
      </c>
      <c r="L1989" s="1" t="s">
        <v>406</v>
      </c>
      <c r="M1989" s="3">
        <v>44153.1810680787</v>
      </c>
    </row>
    <row r="1990">
      <c r="A1990" s="1">
        <v>1988.0</v>
      </c>
      <c r="B1990" s="1" t="s">
        <v>229</v>
      </c>
      <c r="C1990" s="1" t="s">
        <v>5348</v>
      </c>
      <c r="D1990" s="1" t="s">
        <v>207</v>
      </c>
      <c r="E1990" s="1" t="s">
        <v>5349</v>
      </c>
      <c r="F1990" s="1" t="s">
        <v>232</v>
      </c>
      <c r="G1990" s="1" t="s">
        <v>35</v>
      </c>
      <c r="H1990" s="1">
        <v>45.0</v>
      </c>
      <c r="I1990" s="3">
        <v>44244.625</v>
      </c>
      <c r="J1990" s="1">
        <v>4.355346186452</v>
      </c>
      <c r="K1990" s="1" t="s">
        <v>24</v>
      </c>
      <c r="L1990" s="1" t="s">
        <v>940</v>
      </c>
      <c r="M1990" s="3">
        <v>44244.65942488426</v>
      </c>
    </row>
    <row r="1991">
      <c r="A1991" s="1">
        <v>1989.0</v>
      </c>
      <c r="B1991" s="1" t="s">
        <v>2864</v>
      </c>
      <c r="C1991" s="1" t="s">
        <v>5350</v>
      </c>
      <c r="D1991" s="1" t="s">
        <v>411</v>
      </c>
      <c r="E1991" s="1" t="s">
        <v>2866</v>
      </c>
      <c r="F1991" s="1" t="s">
        <v>2867</v>
      </c>
      <c r="G1991" s="1" t="s">
        <v>17</v>
      </c>
      <c r="H1991" s="1">
        <v>45.0</v>
      </c>
      <c r="I1991" s="3">
        <v>43868.25</v>
      </c>
      <c r="J1991" s="1">
        <v>0.731499585593603</v>
      </c>
      <c r="K1991" s="1" t="s">
        <v>62</v>
      </c>
      <c r="M1991" s="3">
        <v>43868.274741863424</v>
      </c>
    </row>
    <row r="1992">
      <c r="A1992" s="1">
        <v>1990.0</v>
      </c>
      <c r="B1992" s="1" t="s">
        <v>119</v>
      </c>
      <c r="C1992" s="1" t="s">
        <v>5351</v>
      </c>
      <c r="D1992" s="1" t="s">
        <v>5352</v>
      </c>
      <c r="E1992" s="1" t="s">
        <v>5353</v>
      </c>
      <c r="F1992" s="1" t="s">
        <v>123</v>
      </c>
      <c r="G1992" s="1" t="s">
        <v>39</v>
      </c>
      <c r="H1992" s="1">
        <v>45.0</v>
      </c>
      <c r="I1992" s="3">
        <v>43829.291666666664</v>
      </c>
      <c r="J1992" s="1">
        <v>3.07040347687317</v>
      </c>
      <c r="K1992" s="1" t="s">
        <v>18</v>
      </c>
      <c r="M1992" s="3">
        <v>43829.32189002315</v>
      </c>
    </row>
    <row r="1993">
      <c r="A1993" s="1">
        <v>1991.0</v>
      </c>
      <c r="B1993" s="1" t="s">
        <v>340</v>
      </c>
      <c r="C1993" s="1" t="s">
        <v>5354</v>
      </c>
      <c r="D1993" s="1" t="s">
        <v>342</v>
      </c>
      <c r="E1993" s="1" t="s">
        <v>4422</v>
      </c>
      <c r="F1993" s="1" t="s">
        <v>344</v>
      </c>
      <c r="G1993" s="1" t="s">
        <v>17</v>
      </c>
      <c r="H1993" s="1">
        <v>45.0</v>
      </c>
      <c r="I1993" s="3">
        <v>44067.208333333336</v>
      </c>
      <c r="J1993" s="1">
        <v>0.77922900505707</v>
      </c>
      <c r="K1993" s="1" t="s">
        <v>83</v>
      </c>
      <c r="M1993" s="3">
        <v>44067.27333131945</v>
      </c>
    </row>
    <row r="1994">
      <c r="A1994" s="1">
        <v>1992.0</v>
      </c>
      <c r="B1994" s="1" t="s">
        <v>3909</v>
      </c>
      <c r="C1994" s="1" t="s">
        <v>5355</v>
      </c>
      <c r="D1994" s="1" t="s">
        <v>4565</v>
      </c>
      <c r="E1994" s="1" t="s">
        <v>5356</v>
      </c>
      <c r="F1994" s="1" t="s">
        <v>3912</v>
      </c>
      <c r="G1994" s="1" t="s">
        <v>89</v>
      </c>
      <c r="H1994" s="1">
        <v>45.0</v>
      </c>
      <c r="I1994" s="3">
        <v>44182.35089657408</v>
      </c>
      <c r="J1994" s="1">
        <v>3.5038468515091</v>
      </c>
      <c r="K1994" s="1" t="s">
        <v>24</v>
      </c>
      <c r="M1994" s="3">
        <v>44182.3821162963</v>
      </c>
    </row>
    <row r="1995">
      <c r="A1995" s="1">
        <v>1993.0</v>
      </c>
      <c r="B1995" s="1" t="s">
        <v>1721</v>
      </c>
      <c r="C1995" s="1" t="s">
        <v>5357</v>
      </c>
      <c r="D1995" s="1" t="s">
        <v>2359</v>
      </c>
      <c r="E1995" s="1" t="s">
        <v>4006</v>
      </c>
      <c r="F1995" s="1" t="s">
        <v>1724</v>
      </c>
      <c r="G1995" s="1" t="s">
        <v>17</v>
      </c>
      <c r="H1995" s="1">
        <v>45.0</v>
      </c>
      <c r="I1995" s="3">
        <v>44183.291666666664</v>
      </c>
      <c r="J1995" s="1">
        <v>2.01216777275092</v>
      </c>
      <c r="K1995" s="1" t="s">
        <v>18</v>
      </c>
      <c r="L1995" s="1" t="s">
        <v>1725</v>
      </c>
      <c r="M1995" s="3">
        <v>44183.314929733795</v>
      </c>
    </row>
    <row r="1996">
      <c r="A1996" s="1">
        <v>1994.0</v>
      </c>
      <c r="B1996" s="1" t="s">
        <v>5358</v>
      </c>
      <c r="C1996" s="1" t="s">
        <v>5359</v>
      </c>
      <c r="D1996" s="1" t="s">
        <v>1802</v>
      </c>
      <c r="E1996" s="1" t="s">
        <v>5360</v>
      </c>
      <c r="F1996" s="1" t="s">
        <v>5361</v>
      </c>
      <c r="G1996" s="1" t="s">
        <v>39</v>
      </c>
      <c r="H1996" s="1">
        <v>45.0</v>
      </c>
      <c r="I1996" s="3">
        <v>43815.458333333336</v>
      </c>
      <c r="J1996" s="1">
        <v>2.95384447244913</v>
      </c>
      <c r="K1996" s="1" t="s">
        <v>62</v>
      </c>
      <c r="M1996" s="3">
        <v>43815.488994837964</v>
      </c>
    </row>
    <row r="1997">
      <c r="A1997" s="1">
        <v>1995.0</v>
      </c>
      <c r="B1997" s="1" t="s">
        <v>229</v>
      </c>
      <c r="C1997" s="1" t="s">
        <v>5362</v>
      </c>
      <c r="D1997" s="1" t="s">
        <v>75</v>
      </c>
      <c r="E1997" s="1" t="s">
        <v>3316</v>
      </c>
      <c r="F1997" s="1" t="s">
        <v>232</v>
      </c>
      <c r="G1997" s="1" t="s">
        <v>35</v>
      </c>
      <c r="H1997" s="1">
        <v>45.0</v>
      </c>
      <c r="I1997" s="3">
        <v>43482.166666666664</v>
      </c>
      <c r="J1997" s="1">
        <v>1.13845268815682</v>
      </c>
      <c r="K1997" s="1" t="s">
        <v>24</v>
      </c>
      <c r="M1997" s="3">
        <v>43482.20777804398</v>
      </c>
    </row>
    <row r="1998">
      <c r="A1998" s="1">
        <v>1996.0</v>
      </c>
      <c r="B1998" s="1" t="s">
        <v>2973</v>
      </c>
      <c r="C1998" s="1" t="s">
        <v>5363</v>
      </c>
      <c r="D1998" s="1" t="s">
        <v>560</v>
      </c>
      <c r="E1998" s="1" t="s">
        <v>2975</v>
      </c>
      <c r="F1998" s="1" t="s">
        <v>2976</v>
      </c>
      <c r="G1998" s="1" t="s">
        <v>17</v>
      </c>
      <c r="H1998" s="1">
        <v>45.0</v>
      </c>
      <c r="I1998" s="3">
        <v>43766.416666666664</v>
      </c>
      <c r="J1998" s="1">
        <v>0.787862802678572</v>
      </c>
      <c r="K1998" s="1" t="s">
        <v>166</v>
      </c>
      <c r="M1998" s="3">
        <v>43766.410810347224</v>
      </c>
    </row>
    <row r="1999">
      <c r="A1999" s="1">
        <v>1997.0</v>
      </c>
      <c r="B1999" s="1" t="s">
        <v>2944</v>
      </c>
      <c r="C1999" s="1" t="s">
        <v>5364</v>
      </c>
      <c r="D1999" s="1" t="s">
        <v>818</v>
      </c>
      <c r="E1999" s="1" t="s">
        <v>5365</v>
      </c>
      <c r="F1999" s="1" t="s">
        <v>2947</v>
      </c>
      <c r="G1999" s="1" t="s">
        <v>39</v>
      </c>
      <c r="H1999" s="1">
        <v>45.0</v>
      </c>
      <c r="I1999" s="3">
        <v>44182.666666666664</v>
      </c>
      <c r="J1999" s="1">
        <v>3.0935013957954</v>
      </c>
      <c r="K1999" s="1" t="s">
        <v>18</v>
      </c>
      <c r="L1999" s="1" t="s">
        <v>1047</v>
      </c>
      <c r="M1999" s="3">
        <v>44182.662801493054</v>
      </c>
    </row>
    <row r="2000">
      <c r="A2000" s="1">
        <v>1998.0</v>
      </c>
      <c r="B2000" s="1" t="s">
        <v>2353</v>
      </c>
      <c r="C2000" s="1" t="s">
        <v>5366</v>
      </c>
      <c r="D2000" s="1" t="s">
        <v>5367</v>
      </c>
      <c r="E2000" s="1" t="s">
        <v>5368</v>
      </c>
      <c r="F2000" s="1" t="s">
        <v>2356</v>
      </c>
      <c r="G2000" s="1" t="s">
        <v>39</v>
      </c>
      <c r="H2000" s="1">
        <v>45.0</v>
      </c>
      <c r="I2000" s="3">
        <v>43743.791666666664</v>
      </c>
      <c r="J2000" s="1">
        <v>1.88241390570849</v>
      </c>
      <c r="K2000" s="1" t="s">
        <v>24</v>
      </c>
      <c r="M2000" s="3">
        <v>43743.81534678241</v>
      </c>
    </row>
    <row r="2001">
      <c r="A2001" s="1">
        <v>1999.0</v>
      </c>
      <c r="B2001" s="1" t="s">
        <v>124</v>
      </c>
      <c r="C2001" s="1" t="s">
        <v>5369</v>
      </c>
      <c r="D2001" s="1" t="s">
        <v>126</v>
      </c>
      <c r="E2001" s="1" t="s">
        <v>5370</v>
      </c>
      <c r="F2001" s="1" t="s">
        <v>128</v>
      </c>
      <c r="G2001" s="1" t="s">
        <v>35</v>
      </c>
      <c r="H2001" s="1">
        <v>45.0</v>
      </c>
      <c r="I2001" s="3">
        <v>44196.4375</v>
      </c>
      <c r="J2001" s="1">
        <v>8.53999350914547</v>
      </c>
      <c r="K2001" s="1" t="s">
        <v>62</v>
      </c>
      <c r="M2001" s="3">
        <v>44196.480908854166</v>
      </c>
    </row>
    <row r="2002">
      <c r="A2002" s="1">
        <v>2000.0</v>
      </c>
      <c r="B2002" s="1" t="s">
        <v>389</v>
      </c>
      <c r="C2002" s="1" t="s">
        <v>5371</v>
      </c>
      <c r="D2002" s="1" t="s">
        <v>588</v>
      </c>
      <c r="E2002" s="1" t="s">
        <v>5372</v>
      </c>
      <c r="F2002" s="1" t="s">
        <v>393</v>
      </c>
      <c r="G2002" s="1" t="s">
        <v>17</v>
      </c>
      <c r="H2002" s="1">
        <v>45.0</v>
      </c>
      <c r="I2002" s="3">
        <v>44005.333333333336</v>
      </c>
      <c r="J2002" s="1">
        <v>27.9529563845501</v>
      </c>
      <c r="K2002" s="1" t="s">
        <v>18</v>
      </c>
      <c r="M2002" s="3">
        <v>44005.42497423611</v>
      </c>
    </row>
    <row r="2003">
      <c r="A2003" s="1">
        <v>2001.0</v>
      </c>
      <c r="B2003" s="1" t="s">
        <v>385</v>
      </c>
      <c r="C2003" s="1" t="s">
        <v>5373</v>
      </c>
      <c r="D2003" s="1" t="s">
        <v>116</v>
      </c>
      <c r="E2003" s="1" t="s">
        <v>5374</v>
      </c>
      <c r="F2003" s="1" t="s">
        <v>388</v>
      </c>
      <c r="G2003" s="1" t="s">
        <v>17</v>
      </c>
      <c r="H2003" s="1">
        <v>45.0</v>
      </c>
      <c r="I2003" s="3">
        <v>43818.25</v>
      </c>
      <c r="J2003" s="1">
        <v>9.58146686743456</v>
      </c>
      <c r="K2003" s="1" t="s">
        <v>24</v>
      </c>
      <c r="M2003" s="3">
        <v>43818.303724224534</v>
      </c>
    </row>
    <row r="2004">
      <c r="A2004" s="1">
        <v>2002.0</v>
      </c>
      <c r="B2004" s="1" t="s">
        <v>1315</v>
      </c>
      <c r="C2004" s="1" t="s">
        <v>5375</v>
      </c>
      <c r="D2004" s="1" t="s">
        <v>411</v>
      </c>
      <c r="E2004" s="1" t="s">
        <v>5376</v>
      </c>
      <c r="F2004" s="1" t="s">
        <v>1319</v>
      </c>
      <c r="G2004" s="1" t="s">
        <v>17</v>
      </c>
      <c r="H2004" s="1">
        <v>45.0</v>
      </c>
      <c r="I2004" s="3">
        <v>43948.333333333336</v>
      </c>
      <c r="J2004" s="1">
        <v>0.710581862809186</v>
      </c>
      <c r="K2004" s="1" t="s">
        <v>18</v>
      </c>
      <c r="M2004" s="3">
        <v>43948.35572197917</v>
      </c>
    </row>
    <row r="2005">
      <c r="A2005" s="1">
        <v>2003.0</v>
      </c>
      <c r="B2005" s="1" t="s">
        <v>2353</v>
      </c>
      <c r="C2005" s="1" t="s">
        <v>5377</v>
      </c>
      <c r="D2005" s="1" t="s">
        <v>116</v>
      </c>
      <c r="E2005" s="1" t="s">
        <v>5378</v>
      </c>
      <c r="F2005" s="1" t="s">
        <v>2356</v>
      </c>
      <c r="G2005" s="1" t="s">
        <v>39</v>
      </c>
      <c r="H2005" s="1">
        <v>45.0</v>
      </c>
      <c r="I2005" s="3">
        <v>43755.208333333336</v>
      </c>
      <c r="J2005" s="1">
        <v>5.4630631687937</v>
      </c>
      <c r="K2005" s="1" t="s">
        <v>24</v>
      </c>
      <c r="M2005" s="3">
        <v>43755.232189201386</v>
      </c>
    </row>
    <row r="2006">
      <c r="A2006" s="1">
        <v>2004.0</v>
      </c>
      <c r="B2006" s="1" t="s">
        <v>2944</v>
      </c>
      <c r="C2006" s="1" t="s">
        <v>5379</v>
      </c>
      <c r="D2006" s="1" t="s">
        <v>818</v>
      </c>
      <c r="E2006" s="1" t="s">
        <v>5380</v>
      </c>
      <c r="F2006" s="1" t="s">
        <v>2947</v>
      </c>
      <c r="G2006" s="1" t="s">
        <v>39</v>
      </c>
      <c r="H2006" s="1">
        <v>45.0</v>
      </c>
      <c r="I2006" s="3">
        <v>44105.6875</v>
      </c>
      <c r="J2006" s="1">
        <v>1.92201504113694</v>
      </c>
      <c r="K2006" s="1" t="s">
        <v>18</v>
      </c>
      <c r="L2006" s="1" t="s">
        <v>1047</v>
      </c>
      <c r="M2006" s="3">
        <v>44105.71353299769</v>
      </c>
    </row>
    <row r="2007">
      <c r="A2007" s="1">
        <v>2005.0</v>
      </c>
      <c r="B2007" s="1" t="s">
        <v>2037</v>
      </c>
      <c r="C2007" s="1" t="s">
        <v>5381</v>
      </c>
      <c r="D2007" s="1" t="s">
        <v>5382</v>
      </c>
      <c r="E2007" s="1" t="s">
        <v>2486</v>
      </c>
      <c r="F2007" s="1" t="s">
        <v>2040</v>
      </c>
      <c r="G2007" s="1" t="s">
        <v>17</v>
      </c>
      <c r="H2007" s="1">
        <v>45.0</v>
      </c>
      <c r="I2007" s="3">
        <v>44110.604166666664</v>
      </c>
      <c r="J2007" s="1">
        <v>1.64000381138851</v>
      </c>
      <c r="K2007" s="1" t="s">
        <v>1376</v>
      </c>
      <c r="L2007" s="1" t="s">
        <v>2041</v>
      </c>
      <c r="M2007" s="3">
        <v>44110.63787679398</v>
      </c>
    </row>
    <row r="2008">
      <c r="A2008" s="1">
        <v>2006.0</v>
      </c>
      <c r="B2008" s="1" t="s">
        <v>385</v>
      </c>
      <c r="C2008" s="1" t="s">
        <v>5383</v>
      </c>
      <c r="D2008" s="1" t="s">
        <v>116</v>
      </c>
      <c r="E2008" s="1" t="s">
        <v>3149</v>
      </c>
      <c r="F2008" s="1" t="s">
        <v>388</v>
      </c>
      <c r="G2008" s="1" t="s">
        <v>17</v>
      </c>
      <c r="H2008" s="1">
        <v>45.0</v>
      </c>
      <c r="I2008" s="3">
        <v>43832.5</v>
      </c>
      <c r="J2008" s="1">
        <v>5.87538912160827</v>
      </c>
      <c r="K2008" s="1" t="s">
        <v>24</v>
      </c>
      <c r="M2008" s="3">
        <v>43832.57062232639</v>
      </c>
    </row>
    <row r="2009">
      <c r="A2009" s="1">
        <v>2007.0</v>
      </c>
      <c r="B2009" s="1" t="s">
        <v>184</v>
      </c>
      <c r="C2009" s="1" t="s">
        <v>5384</v>
      </c>
      <c r="D2009" s="1" t="s">
        <v>148</v>
      </c>
      <c r="E2009" s="1" t="s">
        <v>5385</v>
      </c>
      <c r="F2009" s="1" t="s">
        <v>187</v>
      </c>
      <c r="G2009" s="1" t="s">
        <v>39</v>
      </c>
      <c r="H2009" s="1">
        <v>45.0</v>
      </c>
      <c r="I2009" s="3">
        <v>44103.583333333336</v>
      </c>
      <c r="J2009" s="1">
        <v>1.91654807275229</v>
      </c>
      <c r="K2009" s="1" t="s">
        <v>24</v>
      </c>
      <c r="L2009" s="1" t="s">
        <v>188</v>
      </c>
      <c r="M2009" s="3">
        <v>44103.615862094906</v>
      </c>
    </row>
    <row r="2010">
      <c r="A2010" s="1">
        <v>2008.0</v>
      </c>
      <c r="B2010" s="1" t="s">
        <v>1516</v>
      </c>
      <c r="C2010" s="1" t="s">
        <v>5386</v>
      </c>
      <c r="D2010" s="1" t="s">
        <v>211</v>
      </c>
      <c r="E2010" s="1" t="s">
        <v>5387</v>
      </c>
      <c r="F2010" s="1" t="s">
        <v>1519</v>
      </c>
      <c r="G2010" s="1" t="s">
        <v>17</v>
      </c>
      <c r="H2010" s="1">
        <v>45.0</v>
      </c>
      <c r="I2010" s="3">
        <v>44201.625</v>
      </c>
      <c r="J2010" s="1">
        <v>4.12926640730061</v>
      </c>
      <c r="K2010" s="1" t="s">
        <v>689</v>
      </c>
      <c r="M2010" s="3">
        <v>44201.65882965278</v>
      </c>
    </row>
    <row r="2011">
      <c r="A2011" s="1">
        <v>2009.0</v>
      </c>
      <c r="B2011" s="1" t="s">
        <v>278</v>
      </c>
      <c r="C2011" s="1" t="s">
        <v>5388</v>
      </c>
      <c r="D2011" s="1" t="s">
        <v>21</v>
      </c>
      <c r="E2011" s="1" t="s">
        <v>2322</v>
      </c>
      <c r="F2011" s="1" t="s">
        <v>281</v>
      </c>
      <c r="G2011" s="1" t="s">
        <v>35</v>
      </c>
      <c r="H2011" s="1">
        <v>45.0</v>
      </c>
      <c r="I2011" s="3">
        <v>44221.302083333336</v>
      </c>
      <c r="J2011" s="1">
        <v>1.65226788908246</v>
      </c>
      <c r="K2011" s="1" t="s">
        <v>24</v>
      </c>
      <c r="M2011" s="3">
        <v>44221.40316400463</v>
      </c>
    </row>
    <row r="2012">
      <c r="A2012" s="1">
        <v>2010.0</v>
      </c>
      <c r="B2012" s="1" t="s">
        <v>303</v>
      </c>
      <c r="C2012" s="1" t="s">
        <v>5389</v>
      </c>
      <c r="D2012" s="1" t="s">
        <v>305</v>
      </c>
      <c r="E2012" s="1" t="s">
        <v>1790</v>
      </c>
      <c r="F2012" s="1" t="s">
        <v>307</v>
      </c>
      <c r="G2012" s="1" t="s">
        <v>17</v>
      </c>
      <c r="H2012" s="1">
        <v>45.0</v>
      </c>
      <c r="I2012" s="3">
        <v>44153.604166666664</v>
      </c>
      <c r="J2012" s="1">
        <v>1.59314600250021</v>
      </c>
      <c r="K2012" s="1" t="s">
        <v>24</v>
      </c>
      <c r="M2012" s="3">
        <v>44153.65734680556</v>
      </c>
    </row>
    <row r="2013">
      <c r="A2013" s="1">
        <v>2011.0</v>
      </c>
      <c r="B2013" s="1" t="s">
        <v>788</v>
      </c>
      <c r="C2013" s="1" t="s">
        <v>5390</v>
      </c>
      <c r="D2013" s="1" t="s">
        <v>1343</v>
      </c>
      <c r="E2013" s="1" t="s">
        <v>1792</v>
      </c>
      <c r="F2013" s="1" t="s">
        <v>791</v>
      </c>
      <c r="G2013" s="1" t="s">
        <v>17</v>
      </c>
      <c r="H2013" s="1">
        <v>45.0</v>
      </c>
      <c r="I2013" s="3">
        <v>43889.5625</v>
      </c>
      <c r="J2013" s="1">
        <v>4.53213954191891</v>
      </c>
      <c r="K2013" s="1" t="s">
        <v>24</v>
      </c>
      <c r="M2013" s="3">
        <v>43889.7179975</v>
      </c>
    </row>
    <row r="2014">
      <c r="A2014" s="1">
        <v>2012.0</v>
      </c>
      <c r="B2014" s="1" t="s">
        <v>1126</v>
      </c>
      <c r="C2014" s="1" t="s">
        <v>5391</v>
      </c>
      <c r="D2014" s="1" t="s">
        <v>21</v>
      </c>
      <c r="E2014" s="1" t="s">
        <v>3833</v>
      </c>
      <c r="F2014" s="1" t="s">
        <v>1130</v>
      </c>
      <c r="G2014" s="1" t="s">
        <v>17</v>
      </c>
      <c r="H2014" s="1">
        <v>45.0</v>
      </c>
      <c r="I2014" s="3">
        <v>44207.21875</v>
      </c>
      <c r="J2014" s="1">
        <v>1.50989812775551</v>
      </c>
      <c r="K2014" s="1" t="s">
        <v>24</v>
      </c>
      <c r="M2014" s="3">
        <v>44207.24857587963</v>
      </c>
    </row>
    <row r="2015">
      <c r="A2015" s="1">
        <v>2013.0</v>
      </c>
      <c r="B2015" s="1" t="s">
        <v>2075</v>
      </c>
      <c r="C2015" s="1" t="s">
        <v>5392</v>
      </c>
      <c r="D2015" s="1" t="s">
        <v>182</v>
      </c>
      <c r="E2015" s="1" t="s">
        <v>2077</v>
      </c>
      <c r="F2015" s="1" t="s">
        <v>2078</v>
      </c>
      <c r="G2015" s="1" t="s">
        <v>17</v>
      </c>
      <c r="H2015" s="1">
        <v>45.0</v>
      </c>
      <c r="I2015" s="3">
        <v>44098.291666666664</v>
      </c>
      <c r="J2015" s="1">
        <v>1.22548006530687</v>
      </c>
      <c r="K2015" s="1" t="s">
        <v>18</v>
      </c>
      <c r="M2015" s="3">
        <v>44098.322484375</v>
      </c>
    </row>
    <row r="2016">
      <c r="A2016" s="1">
        <v>2014.0</v>
      </c>
      <c r="B2016" s="1" t="s">
        <v>732</v>
      </c>
      <c r="C2016" s="1" t="s">
        <v>5393</v>
      </c>
      <c r="D2016" s="1" t="s">
        <v>461</v>
      </c>
      <c r="E2016" s="1" t="s">
        <v>849</v>
      </c>
      <c r="F2016" s="1" t="s">
        <v>735</v>
      </c>
      <c r="G2016" s="1" t="s">
        <v>17</v>
      </c>
      <c r="H2016" s="1">
        <v>45.0</v>
      </c>
      <c r="I2016" s="3">
        <v>43972.729166666664</v>
      </c>
      <c r="J2016" s="1">
        <v>1.48555035073888</v>
      </c>
      <c r="K2016" s="1" t="s">
        <v>24</v>
      </c>
      <c r="M2016" s="3">
        <v>43972.72297304398</v>
      </c>
    </row>
    <row r="2017">
      <c r="A2017" s="1">
        <v>2015.0</v>
      </c>
      <c r="B2017" s="1" t="s">
        <v>5394</v>
      </c>
      <c r="C2017" s="1" t="s">
        <v>5395</v>
      </c>
      <c r="D2017" s="1" t="s">
        <v>2504</v>
      </c>
      <c r="E2017" s="1" t="s">
        <v>5396</v>
      </c>
      <c r="F2017" s="1" t="s">
        <v>5397</v>
      </c>
      <c r="G2017" s="1" t="s">
        <v>39</v>
      </c>
      <c r="H2017" s="1">
        <v>45.0</v>
      </c>
      <c r="I2017" s="3">
        <v>44187.645833333336</v>
      </c>
      <c r="J2017" s="1">
        <v>1.70671899352733</v>
      </c>
      <c r="K2017" s="1" t="s">
        <v>24</v>
      </c>
      <c r="L2017" s="1" t="s">
        <v>741</v>
      </c>
      <c r="M2017" s="3">
        <v>44187.6707753125</v>
      </c>
    </row>
    <row r="2018">
      <c r="A2018" s="1">
        <v>2016.0</v>
      </c>
      <c r="B2018" s="1" t="s">
        <v>501</v>
      </c>
      <c r="C2018" s="1" t="s">
        <v>5398</v>
      </c>
      <c r="D2018" s="1" t="s">
        <v>5399</v>
      </c>
      <c r="E2018" s="1" t="s">
        <v>5400</v>
      </c>
      <c r="F2018" s="1" t="s">
        <v>505</v>
      </c>
      <c r="G2018" s="1" t="s">
        <v>39</v>
      </c>
      <c r="H2018" s="1">
        <v>45.0</v>
      </c>
      <c r="I2018" s="3">
        <v>43922.3125</v>
      </c>
      <c r="J2018" s="1">
        <v>0.68515907071769</v>
      </c>
      <c r="K2018" s="1" t="s">
        <v>18</v>
      </c>
      <c r="M2018" s="3">
        <v>43922.35299892361</v>
      </c>
    </row>
    <row r="2019">
      <c r="A2019" s="1">
        <v>2017.0</v>
      </c>
      <c r="B2019" s="1" t="s">
        <v>2171</v>
      </c>
      <c r="C2019" s="1" t="s">
        <v>5401</v>
      </c>
      <c r="D2019" s="1" t="s">
        <v>2173</v>
      </c>
      <c r="E2019" s="1" t="s">
        <v>5402</v>
      </c>
      <c r="F2019" s="1" t="s">
        <v>2175</v>
      </c>
      <c r="G2019" s="1" t="s">
        <v>17</v>
      </c>
      <c r="H2019" s="1">
        <v>45.0</v>
      </c>
      <c r="I2019" s="3">
        <v>43768.416666666664</v>
      </c>
      <c r="J2019" s="1">
        <v>1.99407162251973</v>
      </c>
      <c r="K2019" s="1" t="s">
        <v>18</v>
      </c>
      <c r="M2019" s="3">
        <v>43768.44960087963</v>
      </c>
    </row>
    <row r="2020">
      <c r="A2020" s="1">
        <v>2018.0</v>
      </c>
      <c r="B2020" s="1" t="s">
        <v>816</v>
      </c>
      <c r="C2020" s="1" t="s">
        <v>5403</v>
      </c>
      <c r="D2020" s="1" t="s">
        <v>906</v>
      </c>
      <c r="E2020" s="1" t="s">
        <v>5404</v>
      </c>
      <c r="F2020" s="1" t="s">
        <v>820</v>
      </c>
      <c r="G2020" s="1" t="s">
        <v>39</v>
      </c>
      <c r="H2020" s="1">
        <v>45.0</v>
      </c>
      <c r="I2020" s="3">
        <v>44224.333333333336</v>
      </c>
      <c r="J2020" s="1">
        <v>0.469567861962052</v>
      </c>
      <c r="K2020" s="1" t="s">
        <v>18</v>
      </c>
      <c r="L2020" s="1" t="s">
        <v>444</v>
      </c>
      <c r="M2020" s="3">
        <v>44224.36389811343</v>
      </c>
    </row>
    <row r="2021">
      <c r="A2021" s="1">
        <v>2019.0</v>
      </c>
      <c r="B2021" s="1" t="s">
        <v>3596</v>
      </c>
      <c r="C2021" s="1" t="s">
        <v>5405</v>
      </c>
      <c r="D2021" s="1" t="s">
        <v>998</v>
      </c>
      <c r="E2021" s="1" t="s">
        <v>5406</v>
      </c>
      <c r="F2021" s="1" t="s">
        <v>3600</v>
      </c>
      <c r="G2021" s="1" t="s">
        <v>39</v>
      </c>
      <c r="H2021" s="1">
        <v>45.0</v>
      </c>
      <c r="I2021" s="3">
        <v>44085.65625</v>
      </c>
      <c r="J2021" s="1">
        <v>2.13359027077435</v>
      </c>
      <c r="K2021" s="1" t="s">
        <v>24</v>
      </c>
      <c r="L2021" s="1" t="s">
        <v>406</v>
      </c>
      <c r="M2021" s="3">
        <v>44085.69076545139</v>
      </c>
    </row>
    <row r="2022">
      <c r="A2022" s="1">
        <v>2020.0</v>
      </c>
      <c r="B2022" s="1" t="s">
        <v>5407</v>
      </c>
      <c r="C2022" s="1" t="s">
        <v>5408</v>
      </c>
      <c r="D2022" s="1" t="s">
        <v>5409</v>
      </c>
      <c r="E2022" s="1" t="s">
        <v>5410</v>
      </c>
      <c r="F2022" s="1" t="s">
        <v>5411</v>
      </c>
      <c r="G2022" s="1" t="s">
        <v>17</v>
      </c>
      <c r="H2022" s="1">
        <v>45.0</v>
      </c>
      <c r="I2022" s="3">
        <v>43753.708333333336</v>
      </c>
      <c r="J2022" s="1">
        <v>1.39800171527395</v>
      </c>
      <c r="K2022" s="1" t="s">
        <v>18</v>
      </c>
      <c r="M2022" s="3">
        <v>43725.72229766204</v>
      </c>
    </row>
    <row r="2023">
      <c r="A2023" s="1">
        <v>2021.0</v>
      </c>
      <c r="B2023" s="1" t="s">
        <v>354</v>
      </c>
      <c r="C2023" s="1" t="s">
        <v>5412</v>
      </c>
      <c r="D2023" s="1" t="s">
        <v>4698</v>
      </c>
      <c r="E2023" s="1" t="s">
        <v>357</v>
      </c>
      <c r="F2023" s="1" t="s">
        <v>358</v>
      </c>
      <c r="G2023" s="1" t="s">
        <v>35</v>
      </c>
      <c r="H2023" s="1">
        <v>45.0</v>
      </c>
      <c r="I2023" s="3">
        <v>44062.666666666664</v>
      </c>
      <c r="J2023" s="1">
        <v>2.32026115586593</v>
      </c>
      <c r="K2023" s="1" t="s">
        <v>24</v>
      </c>
      <c r="M2023" s="3">
        <v>44062.69880924768</v>
      </c>
    </row>
    <row r="2024">
      <c r="A2024" s="1">
        <v>2022.0</v>
      </c>
      <c r="B2024" s="1" t="s">
        <v>684</v>
      </c>
      <c r="C2024" s="1" t="s">
        <v>5413</v>
      </c>
      <c r="D2024" s="1" t="s">
        <v>686</v>
      </c>
      <c r="E2024" s="1" t="s">
        <v>3990</v>
      </c>
      <c r="F2024" s="1" t="s">
        <v>688</v>
      </c>
      <c r="G2024" s="1" t="s">
        <v>17</v>
      </c>
      <c r="H2024" s="1">
        <v>45.0</v>
      </c>
      <c r="I2024" s="3">
        <v>44224.395833333336</v>
      </c>
      <c r="J2024" s="1">
        <v>2.0605139590118</v>
      </c>
      <c r="K2024" s="1" t="s">
        <v>689</v>
      </c>
      <c r="L2024" s="1" t="s">
        <v>690</v>
      </c>
      <c r="M2024" s="3">
        <v>44224.43798021991</v>
      </c>
    </row>
    <row r="2025">
      <c r="A2025" s="1">
        <v>2023.0</v>
      </c>
      <c r="B2025" s="1" t="s">
        <v>872</v>
      </c>
      <c r="C2025" s="1" t="s">
        <v>5414</v>
      </c>
      <c r="D2025" s="1" t="s">
        <v>3532</v>
      </c>
      <c r="E2025" s="1" t="s">
        <v>5415</v>
      </c>
      <c r="F2025" s="1" t="s">
        <v>875</v>
      </c>
      <c r="G2025" s="1" t="s">
        <v>89</v>
      </c>
      <c r="H2025" s="1">
        <v>45.0</v>
      </c>
      <c r="I2025" s="3">
        <v>44239.569444444445</v>
      </c>
      <c r="J2025" s="1">
        <v>1.93960611057228</v>
      </c>
      <c r="K2025" s="1" t="s">
        <v>18</v>
      </c>
      <c r="M2025" s="3">
        <v>44239.585126701386</v>
      </c>
    </row>
    <row r="2026">
      <c r="A2026" s="1">
        <v>2024.0</v>
      </c>
      <c r="B2026" s="1" t="s">
        <v>732</v>
      </c>
      <c r="C2026" s="1" t="s">
        <v>5416</v>
      </c>
      <c r="D2026" s="1" t="s">
        <v>3581</v>
      </c>
      <c r="E2026" s="1" t="s">
        <v>2710</v>
      </c>
      <c r="F2026" s="1" t="s">
        <v>735</v>
      </c>
      <c r="G2026" s="1" t="s">
        <v>17</v>
      </c>
      <c r="H2026" s="1">
        <v>45.0</v>
      </c>
      <c r="I2026" s="3">
        <v>44068.729166666664</v>
      </c>
      <c r="J2026" s="1">
        <v>1.27833895010876</v>
      </c>
      <c r="K2026" s="1" t="s">
        <v>24</v>
      </c>
      <c r="M2026" s="3">
        <v>44068.76047637731</v>
      </c>
    </row>
    <row r="2027">
      <c r="A2027" s="1">
        <v>2025.0</v>
      </c>
      <c r="B2027" s="1" t="s">
        <v>303</v>
      </c>
      <c r="C2027" s="1" t="s">
        <v>5417</v>
      </c>
      <c r="D2027" s="1" t="s">
        <v>305</v>
      </c>
      <c r="E2027" s="1" t="s">
        <v>3101</v>
      </c>
      <c r="F2027" s="1" t="s">
        <v>307</v>
      </c>
      <c r="G2027" s="1" t="s">
        <v>17</v>
      </c>
      <c r="H2027" s="1">
        <v>45.0</v>
      </c>
      <c r="I2027" s="3">
        <v>44050.416666666664</v>
      </c>
      <c r="J2027" s="1">
        <v>0.856879985200395</v>
      </c>
      <c r="K2027" s="1" t="s">
        <v>24</v>
      </c>
      <c r="M2027" s="3">
        <v>44050.43310819445</v>
      </c>
    </row>
    <row r="2028">
      <c r="A2028" s="1">
        <v>2026.0</v>
      </c>
      <c r="B2028" s="1" t="s">
        <v>2645</v>
      </c>
      <c r="C2028" s="1" t="s">
        <v>5418</v>
      </c>
      <c r="D2028" s="1" t="s">
        <v>1802</v>
      </c>
      <c r="E2028" s="1" t="s">
        <v>3332</v>
      </c>
      <c r="F2028" s="1" t="s">
        <v>2649</v>
      </c>
      <c r="G2028" s="1" t="s">
        <v>17</v>
      </c>
      <c r="H2028" s="1">
        <v>45.0</v>
      </c>
      <c r="I2028" s="3">
        <v>43934.583333333336</v>
      </c>
      <c r="J2028" s="1">
        <v>2.67343239035337</v>
      </c>
      <c r="K2028" s="1" t="s">
        <v>18</v>
      </c>
      <c r="M2028" s="3">
        <v>43934.64160052083</v>
      </c>
    </row>
    <row r="2029">
      <c r="A2029" s="1">
        <v>2027.0</v>
      </c>
      <c r="B2029" s="1" t="s">
        <v>4669</v>
      </c>
      <c r="C2029" s="1" t="s">
        <v>5419</v>
      </c>
      <c r="D2029" s="1" t="s">
        <v>32</v>
      </c>
      <c r="E2029" s="1" t="s">
        <v>5420</v>
      </c>
      <c r="F2029" s="1" t="s">
        <v>5421</v>
      </c>
      <c r="G2029" s="1" t="s">
        <v>39</v>
      </c>
      <c r="H2029" s="1">
        <v>45.0</v>
      </c>
      <c r="I2029" s="3">
        <v>44167.239583333336</v>
      </c>
      <c r="J2029" s="1">
        <v>1.87652155072958</v>
      </c>
      <c r="K2029" s="1" t="s">
        <v>24</v>
      </c>
      <c r="M2029" s="3">
        <v>44167.28005930556</v>
      </c>
    </row>
    <row r="2030">
      <c r="A2030" s="1">
        <v>2028.0</v>
      </c>
      <c r="B2030" s="1" t="s">
        <v>953</v>
      </c>
      <c r="C2030" s="1" t="s">
        <v>5422</v>
      </c>
      <c r="D2030" s="1" t="s">
        <v>121</v>
      </c>
      <c r="E2030" s="1" t="s">
        <v>5423</v>
      </c>
      <c r="F2030" s="1" t="s">
        <v>956</v>
      </c>
      <c r="G2030" s="1" t="s">
        <v>35</v>
      </c>
      <c r="H2030" s="1">
        <v>45.0</v>
      </c>
      <c r="I2030" s="3">
        <v>44230.625</v>
      </c>
      <c r="J2030" s="1">
        <v>2.67172311184076</v>
      </c>
      <c r="K2030" s="1" t="s">
        <v>18</v>
      </c>
      <c r="M2030" s="3">
        <v>44230.61608013889</v>
      </c>
    </row>
    <row r="2031">
      <c r="A2031" s="1">
        <v>2029.0</v>
      </c>
      <c r="B2031" s="1" t="s">
        <v>620</v>
      </c>
      <c r="C2031" s="1" t="s">
        <v>5424</v>
      </c>
      <c r="D2031" s="1" t="s">
        <v>1096</v>
      </c>
      <c r="E2031" s="1" t="s">
        <v>5425</v>
      </c>
      <c r="F2031" s="1" t="s">
        <v>623</v>
      </c>
      <c r="G2031" s="1" t="s">
        <v>39</v>
      </c>
      <c r="H2031" s="1">
        <v>45.0</v>
      </c>
      <c r="I2031" s="3">
        <v>43930.75</v>
      </c>
      <c r="J2031" s="1">
        <v>1.56323523093827</v>
      </c>
      <c r="K2031" s="1" t="s">
        <v>18</v>
      </c>
      <c r="M2031" s="3">
        <v>43930.7366893287</v>
      </c>
    </row>
    <row r="2032">
      <c r="A2032" s="1">
        <v>2030.0</v>
      </c>
      <c r="B2032" s="1" t="s">
        <v>2299</v>
      </c>
      <c r="C2032" s="1" t="s">
        <v>5426</v>
      </c>
      <c r="D2032" s="1" t="s">
        <v>99</v>
      </c>
      <c r="E2032" s="1" t="s">
        <v>5427</v>
      </c>
      <c r="F2032" s="1" t="s">
        <v>2302</v>
      </c>
      <c r="G2032" s="1" t="s">
        <v>17</v>
      </c>
      <c r="H2032" s="1">
        <v>45.0</v>
      </c>
      <c r="I2032" s="3">
        <v>44211.625</v>
      </c>
      <c r="J2032" s="1">
        <v>2.91917719842051</v>
      </c>
      <c r="K2032" s="1" t="s">
        <v>24</v>
      </c>
      <c r="M2032" s="3">
        <v>44211.57819665509</v>
      </c>
    </row>
    <row r="2033">
      <c r="A2033" s="1">
        <v>2031.0</v>
      </c>
      <c r="B2033" s="1" t="s">
        <v>319</v>
      </c>
      <c r="C2033" s="1" t="s">
        <v>5428</v>
      </c>
      <c r="D2033" s="1" t="s">
        <v>321</v>
      </c>
      <c r="E2033" s="1" t="s">
        <v>5429</v>
      </c>
      <c r="F2033" s="1" t="s">
        <v>323</v>
      </c>
      <c r="G2033" s="1" t="s">
        <v>39</v>
      </c>
      <c r="H2033" s="1">
        <v>45.0</v>
      </c>
      <c r="I2033" s="3">
        <v>44076.791666666664</v>
      </c>
      <c r="J2033" s="1">
        <v>0.0</v>
      </c>
      <c r="K2033" s="1" t="s">
        <v>24</v>
      </c>
      <c r="M2033" s="3">
        <v>44077.25879383102</v>
      </c>
    </row>
    <row r="2034">
      <c r="A2034" s="1">
        <v>2032.0</v>
      </c>
      <c r="B2034" s="1" t="s">
        <v>319</v>
      </c>
      <c r="C2034" s="1" t="s">
        <v>5430</v>
      </c>
      <c r="D2034" s="1" t="s">
        <v>321</v>
      </c>
      <c r="E2034" s="1" t="s">
        <v>5431</v>
      </c>
      <c r="F2034" s="1" t="s">
        <v>323</v>
      </c>
      <c r="G2034" s="1" t="s">
        <v>39</v>
      </c>
      <c r="H2034" s="1">
        <v>45.0</v>
      </c>
      <c r="I2034" s="3">
        <v>43995.78125</v>
      </c>
      <c r="J2034" s="1">
        <v>1.48785964924687</v>
      </c>
      <c r="K2034" s="1" t="s">
        <v>24</v>
      </c>
      <c r="M2034" s="3">
        <v>43995.83607667824</v>
      </c>
    </row>
    <row r="2035">
      <c r="A2035" s="1">
        <v>2033.0</v>
      </c>
      <c r="B2035" s="1" t="s">
        <v>1516</v>
      </c>
      <c r="C2035" s="1" t="s">
        <v>5432</v>
      </c>
      <c r="D2035" s="1" t="s">
        <v>356</v>
      </c>
      <c r="E2035" s="1" t="s">
        <v>5433</v>
      </c>
      <c r="F2035" s="1" t="s">
        <v>1519</v>
      </c>
      <c r="G2035" s="1" t="s">
        <v>39</v>
      </c>
      <c r="H2035" s="1">
        <v>45.0</v>
      </c>
      <c r="I2035" s="3">
        <v>44053.625</v>
      </c>
      <c r="J2035" s="1">
        <v>3.57464861556903</v>
      </c>
      <c r="K2035" s="1" t="s">
        <v>689</v>
      </c>
      <c r="M2035" s="3">
        <v>44053.66383633102</v>
      </c>
    </row>
    <row r="2036">
      <c r="A2036" s="1">
        <v>2034.0</v>
      </c>
      <c r="B2036" s="1" t="s">
        <v>4213</v>
      </c>
      <c r="C2036" s="1" t="s">
        <v>5434</v>
      </c>
      <c r="D2036" s="1" t="s">
        <v>5435</v>
      </c>
      <c r="E2036" s="1" t="s">
        <v>5436</v>
      </c>
      <c r="F2036" s="1" t="s">
        <v>4216</v>
      </c>
      <c r="G2036" s="1" t="s">
        <v>39</v>
      </c>
      <c r="H2036" s="1">
        <v>45.0</v>
      </c>
      <c r="I2036" s="3">
        <v>43816.208333333336</v>
      </c>
      <c r="J2036" s="1">
        <v>0.959727050700052</v>
      </c>
      <c r="K2036" s="1" t="s">
        <v>24</v>
      </c>
      <c r="M2036" s="3">
        <v>43816.237940150466</v>
      </c>
    </row>
    <row r="2037">
      <c r="A2037" s="1">
        <v>2035.0</v>
      </c>
      <c r="B2037" s="1" t="s">
        <v>732</v>
      </c>
      <c r="C2037" s="1" t="s">
        <v>5437</v>
      </c>
      <c r="D2037" s="1" t="s">
        <v>1036</v>
      </c>
      <c r="E2037" s="1" t="s">
        <v>1037</v>
      </c>
      <c r="F2037" s="1" t="s">
        <v>735</v>
      </c>
      <c r="G2037" s="1" t="s">
        <v>17</v>
      </c>
      <c r="H2037" s="1">
        <v>45.0</v>
      </c>
      <c r="I2037" s="3">
        <v>44147.729166666664</v>
      </c>
      <c r="J2037" s="1">
        <v>7.40076505023445</v>
      </c>
      <c r="K2037" s="1" t="s">
        <v>24</v>
      </c>
      <c r="M2037" s="3">
        <v>44147.7745021875</v>
      </c>
    </row>
    <row r="2038">
      <c r="A2038" s="1">
        <v>2036.0</v>
      </c>
      <c r="B2038" s="1" t="s">
        <v>233</v>
      </c>
      <c r="C2038" s="1" t="s">
        <v>5438</v>
      </c>
      <c r="D2038" s="1" t="s">
        <v>1756</v>
      </c>
      <c r="E2038" s="1" t="s">
        <v>2813</v>
      </c>
      <c r="F2038" s="1" t="s">
        <v>237</v>
      </c>
      <c r="G2038" s="1" t="s">
        <v>35</v>
      </c>
      <c r="H2038" s="1">
        <v>45.0</v>
      </c>
      <c r="I2038" s="3">
        <v>44196.239583333336</v>
      </c>
      <c r="J2038" s="1">
        <v>0.0370237151423009</v>
      </c>
      <c r="K2038" s="1" t="s">
        <v>24</v>
      </c>
      <c r="L2038" s="1" t="s">
        <v>238</v>
      </c>
      <c r="M2038" s="3">
        <v>44196.291837349534</v>
      </c>
    </row>
    <row r="2039">
      <c r="A2039" s="1">
        <v>2037.0</v>
      </c>
      <c r="B2039" s="1" t="s">
        <v>788</v>
      </c>
      <c r="C2039" s="1" t="s">
        <v>5439</v>
      </c>
      <c r="D2039" s="1" t="s">
        <v>879</v>
      </c>
      <c r="E2039" s="1" t="s">
        <v>4202</v>
      </c>
      <c r="F2039" s="1" t="s">
        <v>791</v>
      </c>
      <c r="G2039" s="1" t="s">
        <v>17</v>
      </c>
      <c r="H2039" s="1">
        <v>45.0</v>
      </c>
      <c r="I2039" s="3">
        <v>44103.229166666664</v>
      </c>
      <c r="J2039" s="1">
        <v>2.60723708107208</v>
      </c>
      <c r="K2039" s="1" t="s">
        <v>24</v>
      </c>
      <c r="M2039" s="3">
        <v>44103.26942280093</v>
      </c>
    </row>
    <row r="2040">
      <c r="A2040" s="1">
        <v>2038.0</v>
      </c>
      <c r="B2040" s="1" t="s">
        <v>4238</v>
      </c>
      <c r="C2040" s="1" t="s">
        <v>5440</v>
      </c>
      <c r="D2040" s="1" t="s">
        <v>2521</v>
      </c>
      <c r="E2040" s="1" t="s">
        <v>4241</v>
      </c>
      <c r="F2040" s="1" t="s">
        <v>4242</v>
      </c>
      <c r="G2040" s="1" t="s">
        <v>17</v>
      </c>
      <c r="H2040" s="1">
        <v>45.0</v>
      </c>
      <c r="I2040" s="3">
        <v>43823.333333333336</v>
      </c>
      <c r="J2040" s="1">
        <v>3.15210791739942</v>
      </c>
      <c r="K2040" s="1" t="s">
        <v>166</v>
      </c>
      <c r="M2040" s="3">
        <v>43823.367000590275</v>
      </c>
    </row>
    <row r="2041">
      <c r="A2041" s="1">
        <v>2039.0</v>
      </c>
      <c r="B2041" s="1" t="s">
        <v>3588</v>
      </c>
      <c r="C2041" s="1" t="s">
        <v>5441</v>
      </c>
      <c r="D2041" s="1" t="s">
        <v>37</v>
      </c>
      <c r="E2041" s="1" t="s">
        <v>5442</v>
      </c>
      <c r="F2041" s="1" t="s">
        <v>3591</v>
      </c>
      <c r="G2041" s="1" t="s">
        <v>39</v>
      </c>
      <c r="H2041" s="1">
        <v>45.0</v>
      </c>
      <c r="I2041" s="3">
        <v>44165.6875</v>
      </c>
      <c r="J2041" s="1">
        <v>1.33134847458027</v>
      </c>
      <c r="K2041" s="1" t="s">
        <v>18</v>
      </c>
      <c r="M2041" s="3">
        <v>44165.717744444446</v>
      </c>
    </row>
    <row r="2042">
      <c r="A2042" s="1">
        <v>2040.0</v>
      </c>
      <c r="B2042" s="1" t="s">
        <v>520</v>
      </c>
      <c r="C2042" s="1" t="s">
        <v>5443</v>
      </c>
      <c r="D2042" s="1" t="s">
        <v>86</v>
      </c>
      <c r="E2042" s="1" t="s">
        <v>4075</v>
      </c>
      <c r="F2042" s="1" t="s">
        <v>524</v>
      </c>
      <c r="G2042" s="1" t="s">
        <v>35</v>
      </c>
      <c r="H2042" s="1">
        <v>45.0</v>
      </c>
      <c r="I2042" s="3">
        <v>43704.25</v>
      </c>
      <c r="J2042" s="1">
        <v>6.01185436166338</v>
      </c>
      <c r="K2042" s="1" t="s">
        <v>46</v>
      </c>
      <c r="M2042" s="3">
        <v>43697.368934652775</v>
      </c>
    </row>
    <row r="2043">
      <c r="A2043" s="1">
        <v>2041.0</v>
      </c>
      <c r="B2043" s="1" t="s">
        <v>63</v>
      </c>
      <c r="C2043" s="1" t="s">
        <v>5444</v>
      </c>
      <c r="D2043" s="1" t="s">
        <v>492</v>
      </c>
      <c r="E2043" s="1" t="s">
        <v>5445</v>
      </c>
      <c r="F2043" s="1" t="s">
        <v>67</v>
      </c>
      <c r="G2043" s="1" t="s">
        <v>17</v>
      </c>
      <c r="H2043" s="1">
        <v>45.0</v>
      </c>
      <c r="I2043" s="3">
        <v>44115.28125</v>
      </c>
      <c r="J2043" s="1">
        <v>3.28697349667533</v>
      </c>
      <c r="K2043" s="1" t="s">
        <v>24</v>
      </c>
      <c r="M2043" s="3">
        <v>44115.33244136574</v>
      </c>
    </row>
    <row r="2044">
      <c r="A2044" s="1">
        <v>2042.0</v>
      </c>
      <c r="B2044" s="1" t="s">
        <v>474</v>
      </c>
      <c r="C2044" s="1" t="s">
        <v>5446</v>
      </c>
      <c r="D2044" s="1" t="s">
        <v>4557</v>
      </c>
      <c r="E2044" s="1" t="s">
        <v>5447</v>
      </c>
      <c r="F2044" s="1" t="s">
        <v>477</v>
      </c>
      <c r="G2044" s="1" t="s">
        <v>39</v>
      </c>
      <c r="H2044" s="1">
        <v>45.0</v>
      </c>
      <c r="I2044" s="3">
        <v>43834.791666666664</v>
      </c>
      <c r="J2044" s="1">
        <v>2.31505339857834</v>
      </c>
      <c r="K2044" s="1" t="s">
        <v>46</v>
      </c>
      <c r="M2044" s="3">
        <v>43834.83689037037</v>
      </c>
    </row>
    <row r="2045">
      <c r="A2045" s="1">
        <v>2043.0</v>
      </c>
      <c r="B2045" s="1" t="s">
        <v>2253</v>
      </c>
      <c r="C2045" s="1" t="s">
        <v>5448</v>
      </c>
      <c r="D2045" s="1" t="s">
        <v>2255</v>
      </c>
      <c r="E2045" s="1" t="s">
        <v>2256</v>
      </c>
      <c r="F2045" s="1" t="s">
        <v>2257</v>
      </c>
      <c r="G2045" s="1" t="s">
        <v>35</v>
      </c>
      <c r="H2045" s="1">
        <v>45.0</v>
      </c>
      <c r="I2045" s="3">
        <v>44237.197916666664</v>
      </c>
      <c r="J2045" s="1">
        <v>0.0</v>
      </c>
      <c r="K2045" s="1" t="s">
        <v>24</v>
      </c>
      <c r="L2045" s="1" t="s">
        <v>135</v>
      </c>
      <c r="M2045" s="3">
        <v>44237.2602034838</v>
      </c>
    </row>
    <row r="2046">
      <c r="A2046" s="1">
        <v>2044.0</v>
      </c>
      <c r="B2046" s="1" t="s">
        <v>3453</v>
      </c>
      <c r="C2046" s="1" t="s">
        <v>5449</v>
      </c>
      <c r="D2046" s="1" t="s">
        <v>3392</v>
      </c>
      <c r="E2046" s="1" t="s">
        <v>5450</v>
      </c>
      <c r="F2046" s="1" t="s">
        <v>3456</v>
      </c>
      <c r="G2046" s="1" t="s">
        <v>17</v>
      </c>
      <c r="H2046" s="1">
        <v>45.0</v>
      </c>
      <c r="I2046" s="3">
        <v>43726.333333333336</v>
      </c>
      <c r="J2046" s="1">
        <v>1.41135632075394</v>
      </c>
      <c r="K2046" s="1" t="s">
        <v>24</v>
      </c>
      <c r="M2046" s="3">
        <v>43726.3225665625</v>
      </c>
    </row>
    <row r="2047">
      <c r="A2047" s="1">
        <v>2045.0</v>
      </c>
      <c r="B2047" s="1" t="s">
        <v>239</v>
      </c>
      <c r="C2047" s="1" t="s">
        <v>5451</v>
      </c>
      <c r="D2047" s="1" t="s">
        <v>1113</v>
      </c>
      <c r="E2047" s="1" t="s">
        <v>1114</v>
      </c>
      <c r="F2047" s="1" t="s">
        <v>243</v>
      </c>
      <c r="G2047" s="1" t="s">
        <v>35</v>
      </c>
      <c r="H2047" s="1">
        <v>45.0</v>
      </c>
      <c r="I2047" s="3">
        <v>44092.541666666664</v>
      </c>
      <c r="J2047" s="1">
        <v>4.94843936395231</v>
      </c>
      <c r="K2047" s="1" t="s">
        <v>46</v>
      </c>
      <c r="M2047" s="3">
        <v>44092.57262994213</v>
      </c>
    </row>
    <row r="2048">
      <c r="A2048" s="1">
        <v>2046.0</v>
      </c>
      <c r="B2048" s="1" t="s">
        <v>2494</v>
      </c>
      <c r="C2048" s="1" t="s">
        <v>5452</v>
      </c>
      <c r="D2048" s="1" t="s">
        <v>3994</v>
      </c>
      <c r="E2048" s="1" t="s">
        <v>5453</v>
      </c>
      <c r="F2048" s="1" t="s">
        <v>2498</v>
      </c>
      <c r="G2048" s="1" t="s">
        <v>39</v>
      </c>
      <c r="H2048" s="1">
        <v>45.0</v>
      </c>
      <c r="I2048" s="3">
        <v>44136.666666666664</v>
      </c>
      <c r="J2048" s="1">
        <v>0.766482371012765</v>
      </c>
      <c r="K2048" s="1" t="s">
        <v>2499</v>
      </c>
      <c r="M2048" s="3">
        <v>44136.700928784725</v>
      </c>
    </row>
    <row r="2049">
      <c r="A2049" s="1">
        <v>2047.0</v>
      </c>
      <c r="B2049" s="1" t="s">
        <v>340</v>
      </c>
      <c r="C2049" s="1" t="s">
        <v>5454</v>
      </c>
      <c r="D2049" s="1" t="s">
        <v>1255</v>
      </c>
      <c r="E2049" s="1" t="s">
        <v>5455</v>
      </c>
      <c r="F2049" s="1" t="s">
        <v>344</v>
      </c>
      <c r="G2049" s="1" t="s">
        <v>39</v>
      </c>
      <c r="H2049" s="1">
        <v>45.0</v>
      </c>
      <c r="I2049" s="3">
        <v>43941.70763888889</v>
      </c>
      <c r="J2049" s="1">
        <v>2.29625434969482</v>
      </c>
      <c r="K2049" s="1" t="s">
        <v>83</v>
      </c>
      <c r="M2049" s="3">
        <v>43941.64682126157</v>
      </c>
    </row>
    <row r="2050">
      <c r="A2050" s="1">
        <v>2048.0</v>
      </c>
      <c r="B2050" s="1" t="s">
        <v>5456</v>
      </c>
      <c r="C2050" s="1" t="s">
        <v>5457</v>
      </c>
      <c r="D2050" s="1" t="s">
        <v>5458</v>
      </c>
      <c r="E2050" s="1" t="s">
        <v>5459</v>
      </c>
      <c r="F2050" s="1" t="s">
        <v>5460</v>
      </c>
      <c r="G2050" s="1" t="s">
        <v>35</v>
      </c>
      <c r="H2050" s="1">
        <v>45.0</v>
      </c>
      <c r="I2050" s="3">
        <v>43504.208333333336</v>
      </c>
      <c r="J2050" s="1">
        <v>2.21689335377946</v>
      </c>
      <c r="K2050" s="1" t="s">
        <v>24</v>
      </c>
      <c r="M2050" s="3">
        <v>43504.26337144676</v>
      </c>
    </row>
    <row r="2051">
      <c r="A2051" s="1">
        <v>2049.0</v>
      </c>
      <c r="B2051" s="1" t="s">
        <v>758</v>
      </c>
      <c r="C2051" s="1" t="s">
        <v>5461</v>
      </c>
      <c r="D2051" s="1" t="s">
        <v>5462</v>
      </c>
      <c r="E2051" s="1" t="s">
        <v>5463</v>
      </c>
      <c r="F2051" s="1" t="s">
        <v>762</v>
      </c>
      <c r="G2051" s="1" t="s">
        <v>39</v>
      </c>
      <c r="H2051" s="1">
        <v>45.0</v>
      </c>
      <c r="I2051" s="3">
        <v>43891.791666666664</v>
      </c>
      <c r="J2051" s="1">
        <v>2.28781295430575</v>
      </c>
      <c r="K2051" s="1" t="s">
        <v>159</v>
      </c>
      <c r="M2051" s="3">
        <v>43891.823167476854</v>
      </c>
    </row>
    <row r="2052">
      <c r="A2052" s="1">
        <v>2050.0</v>
      </c>
      <c r="B2052" s="1" t="s">
        <v>2885</v>
      </c>
      <c r="C2052" s="1" t="s">
        <v>5464</v>
      </c>
      <c r="D2052" s="1" t="s">
        <v>5465</v>
      </c>
      <c r="E2052" s="1" t="s">
        <v>5466</v>
      </c>
      <c r="F2052" s="1" t="s">
        <v>2888</v>
      </c>
      <c r="G2052" s="1" t="s">
        <v>89</v>
      </c>
      <c r="H2052" s="1">
        <v>45.0</v>
      </c>
      <c r="I2052" s="3">
        <v>44036.723146689816</v>
      </c>
      <c r="J2052" s="1">
        <v>3.18005073130857</v>
      </c>
      <c r="K2052" s="1" t="s">
        <v>24</v>
      </c>
      <c r="L2052" s="1" t="s">
        <v>238</v>
      </c>
      <c r="M2052" s="3">
        <v>44036.77033564815</v>
      </c>
    </row>
    <row r="2053">
      <c r="A2053" s="1">
        <v>2051.0</v>
      </c>
      <c r="B2053" s="1" t="s">
        <v>2973</v>
      </c>
      <c r="C2053" s="1" t="s">
        <v>5467</v>
      </c>
      <c r="D2053" s="1" t="s">
        <v>560</v>
      </c>
      <c r="E2053" s="1" t="s">
        <v>2975</v>
      </c>
      <c r="F2053" s="1" t="s">
        <v>2976</v>
      </c>
      <c r="G2053" s="1" t="s">
        <v>17</v>
      </c>
      <c r="H2053" s="1">
        <v>45.0</v>
      </c>
      <c r="I2053" s="3">
        <v>43782.416666666664</v>
      </c>
      <c r="J2053" s="1">
        <v>6.02170205193071</v>
      </c>
      <c r="K2053" s="1" t="s">
        <v>166</v>
      </c>
      <c r="M2053" s="3">
        <v>43782.49129996528</v>
      </c>
    </row>
    <row r="2054">
      <c r="A2054" s="1">
        <v>2052.0</v>
      </c>
      <c r="B2054" s="1" t="s">
        <v>150</v>
      </c>
      <c r="C2054" s="1" t="s">
        <v>5468</v>
      </c>
      <c r="D2054" s="1" t="s">
        <v>116</v>
      </c>
      <c r="E2054" s="1" t="s">
        <v>5469</v>
      </c>
      <c r="F2054" s="1" t="s">
        <v>153</v>
      </c>
      <c r="G2054" s="1" t="s">
        <v>17</v>
      </c>
      <c r="H2054" s="1">
        <v>45.0</v>
      </c>
      <c r="I2054" s="3">
        <v>43949.291666666664</v>
      </c>
      <c r="J2054" s="1">
        <v>3.6084710639195</v>
      </c>
      <c r="K2054" s="1" t="s">
        <v>24</v>
      </c>
      <c r="L2054" s="1" t="s">
        <v>406</v>
      </c>
      <c r="M2054" s="3">
        <v>43949.32607043981</v>
      </c>
    </row>
    <row r="2055">
      <c r="A2055" s="1">
        <v>2053.0</v>
      </c>
      <c r="B2055" s="1" t="s">
        <v>506</v>
      </c>
      <c r="C2055" s="1" t="s">
        <v>5470</v>
      </c>
      <c r="D2055" s="1" t="s">
        <v>508</v>
      </c>
      <c r="E2055" s="1" t="s">
        <v>509</v>
      </c>
      <c r="F2055" s="1" t="s">
        <v>510</v>
      </c>
      <c r="G2055" s="1" t="s">
        <v>35</v>
      </c>
      <c r="H2055" s="1">
        <v>45.0</v>
      </c>
      <c r="I2055" s="3">
        <v>44126.625</v>
      </c>
      <c r="J2055" s="1">
        <v>0.756616564292887</v>
      </c>
      <c r="K2055" s="1" t="s">
        <v>511</v>
      </c>
      <c r="M2055" s="3">
        <v>44126.617915069444</v>
      </c>
    </row>
    <row r="2056">
      <c r="A2056" s="1">
        <v>2054.0</v>
      </c>
      <c r="B2056" s="1" t="s">
        <v>465</v>
      </c>
      <c r="C2056" s="1" t="s">
        <v>5471</v>
      </c>
      <c r="D2056" s="1" t="s">
        <v>3259</v>
      </c>
      <c r="E2056" s="1" t="s">
        <v>5472</v>
      </c>
      <c r="F2056" s="1" t="s">
        <v>468</v>
      </c>
      <c r="G2056" s="1" t="s">
        <v>17</v>
      </c>
      <c r="H2056" s="1">
        <v>45.0</v>
      </c>
      <c r="I2056" s="3">
        <v>43852.25</v>
      </c>
      <c r="J2056" s="1">
        <v>2.02843151963634</v>
      </c>
      <c r="K2056" s="1" t="s">
        <v>24</v>
      </c>
      <c r="M2056" s="3">
        <v>43852.2785027662</v>
      </c>
    </row>
    <row r="2057">
      <c r="A2057" s="1">
        <v>2055.0</v>
      </c>
      <c r="B2057" s="1" t="s">
        <v>5473</v>
      </c>
      <c r="C2057" s="1" t="s">
        <v>5474</v>
      </c>
      <c r="D2057" s="1" t="s">
        <v>5475</v>
      </c>
      <c r="E2057" s="1" t="s">
        <v>5476</v>
      </c>
      <c r="F2057" s="1" t="s">
        <v>5477</v>
      </c>
      <c r="G2057" s="1" t="s">
        <v>17</v>
      </c>
      <c r="H2057" s="1">
        <v>45.0</v>
      </c>
      <c r="I2057" s="3">
        <v>44253.395833333336</v>
      </c>
      <c r="J2057" s="1">
        <v>2.17050438376603</v>
      </c>
      <c r="K2057" s="1" t="s">
        <v>1194</v>
      </c>
      <c r="L2057" s="1" t="s">
        <v>5478</v>
      </c>
      <c r="M2057" s="3">
        <v>44253.42559737268</v>
      </c>
    </row>
    <row r="2058">
      <c r="A2058" s="1">
        <v>2056.0</v>
      </c>
      <c r="B2058" s="1" t="s">
        <v>5479</v>
      </c>
      <c r="C2058" s="1" t="s">
        <v>5480</v>
      </c>
      <c r="D2058" s="1" t="s">
        <v>5481</v>
      </c>
      <c r="E2058" s="1" t="s">
        <v>5482</v>
      </c>
      <c r="F2058" s="1" t="s">
        <v>5483</v>
      </c>
      <c r="G2058" s="1" t="s">
        <v>39</v>
      </c>
      <c r="H2058" s="1">
        <v>45.0</v>
      </c>
      <c r="I2058" s="3">
        <v>44215.458333333336</v>
      </c>
      <c r="J2058" s="1">
        <v>1.81172296409822</v>
      </c>
      <c r="K2058" s="1" t="s">
        <v>1194</v>
      </c>
      <c r="M2058" s="3">
        <v>44215.508111944444</v>
      </c>
    </row>
    <row r="2059">
      <c r="A2059" s="1">
        <v>2057.0</v>
      </c>
      <c r="B2059" s="1" t="s">
        <v>582</v>
      </c>
      <c r="C2059" s="1" t="s">
        <v>5484</v>
      </c>
      <c r="D2059" s="1" t="s">
        <v>5485</v>
      </c>
      <c r="E2059" s="1" t="s">
        <v>5486</v>
      </c>
      <c r="F2059" s="1" t="s">
        <v>586</v>
      </c>
      <c r="G2059" s="1" t="s">
        <v>35</v>
      </c>
      <c r="H2059" s="1">
        <v>45.0</v>
      </c>
      <c r="I2059" s="3">
        <v>43740.25</v>
      </c>
      <c r="J2059" s="1">
        <v>0.973641899880663</v>
      </c>
      <c r="K2059" s="1" t="s">
        <v>24</v>
      </c>
      <c r="M2059" s="3">
        <v>43743.611829340276</v>
      </c>
    </row>
    <row r="2060">
      <c r="A2060" s="1">
        <v>2058.0</v>
      </c>
      <c r="B2060" s="1" t="s">
        <v>3482</v>
      </c>
      <c r="C2060" s="1" t="s">
        <v>5487</v>
      </c>
      <c r="D2060" s="1" t="s">
        <v>3484</v>
      </c>
      <c r="E2060" s="1" t="s">
        <v>5488</v>
      </c>
      <c r="F2060" s="1" t="s">
        <v>3486</v>
      </c>
      <c r="G2060" s="1" t="s">
        <v>17</v>
      </c>
      <c r="H2060" s="1">
        <v>45.0</v>
      </c>
      <c r="I2060" s="3">
        <v>44217.666666666664</v>
      </c>
      <c r="J2060" s="1">
        <v>0.00980593551039168</v>
      </c>
      <c r="K2060" s="1" t="s">
        <v>24</v>
      </c>
      <c r="L2060" s="1" t="s">
        <v>406</v>
      </c>
      <c r="M2060" s="3">
        <v>44217.76785101852</v>
      </c>
    </row>
    <row r="2061">
      <c r="A2061" s="1">
        <v>2059.0</v>
      </c>
      <c r="B2061" s="1" t="s">
        <v>4064</v>
      </c>
      <c r="C2061" s="1" t="s">
        <v>5489</v>
      </c>
      <c r="D2061" s="1" t="s">
        <v>1332</v>
      </c>
      <c r="E2061" s="1" t="s">
        <v>5490</v>
      </c>
      <c r="F2061" s="1" t="s">
        <v>4068</v>
      </c>
      <c r="G2061" s="1" t="s">
        <v>89</v>
      </c>
      <c r="H2061" s="1">
        <v>45.0</v>
      </c>
      <c r="I2061" s="3">
        <v>43825.43652944444</v>
      </c>
      <c r="J2061" s="1">
        <v>1.55228135675625</v>
      </c>
      <c r="K2061" s="1" t="s">
        <v>166</v>
      </c>
      <c r="M2061" s="3">
        <v>43825.47223078704</v>
      </c>
    </row>
    <row r="2062">
      <c r="A2062" s="1">
        <v>2060.0</v>
      </c>
      <c r="B2062" s="1" t="s">
        <v>1126</v>
      </c>
      <c r="C2062" s="1" t="s">
        <v>5491</v>
      </c>
      <c r="D2062" s="1" t="s">
        <v>1128</v>
      </c>
      <c r="E2062" s="1" t="s">
        <v>1129</v>
      </c>
      <c r="F2062" s="1" t="s">
        <v>1130</v>
      </c>
      <c r="G2062" s="1" t="s">
        <v>17</v>
      </c>
      <c r="H2062" s="1">
        <v>45.0</v>
      </c>
      <c r="I2062" s="3">
        <v>44149.229166666664</v>
      </c>
      <c r="J2062" s="1">
        <v>2.64617185083933</v>
      </c>
      <c r="K2062" s="1" t="s">
        <v>24</v>
      </c>
      <c r="M2062" s="3">
        <v>44149.25641959491</v>
      </c>
    </row>
    <row r="2063">
      <c r="A2063" s="1">
        <v>2061.0</v>
      </c>
      <c r="B2063" s="1" t="s">
        <v>915</v>
      </c>
      <c r="C2063" s="1" t="s">
        <v>5492</v>
      </c>
      <c r="D2063" s="1" t="s">
        <v>503</v>
      </c>
      <c r="E2063" s="1" t="s">
        <v>5493</v>
      </c>
      <c r="F2063" s="1" t="s">
        <v>1253</v>
      </c>
      <c r="G2063" s="1" t="s">
        <v>17</v>
      </c>
      <c r="H2063" s="1">
        <v>45.0</v>
      </c>
      <c r="I2063" s="3">
        <v>44127.645833333336</v>
      </c>
      <c r="J2063" s="1">
        <v>2.11817925793343</v>
      </c>
      <c r="K2063" s="1" t="s">
        <v>62</v>
      </c>
      <c r="M2063" s="3">
        <v>44127.72554266204</v>
      </c>
    </row>
    <row r="2064">
      <c r="A2064" s="1">
        <v>2062.0</v>
      </c>
      <c r="B2064" s="1" t="s">
        <v>3923</v>
      </c>
      <c r="C2064" s="1" t="s">
        <v>5494</v>
      </c>
      <c r="D2064" s="1" t="s">
        <v>5495</v>
      </c>
      <c r="E2064" s="1" t="s">
        <v>5496</v>
      </c>
      <c r="F2064" s="1" t="s">
        <v>3927</v>
      </c>
      <c r="G2064" s="1" t="s">
        <v>17</v>
      </c>
      <c r="H2064" s="1">
        <v>45.0</v>
      </c>
      <c r="I2064" s="3">
        <v>44235.697916666664</v>
      </c>
      <c r="J2064" s="1">
        <v>1.2213422501415</v>
      </c>
      <c r="K2064" s="1" t="s">
        <v>159</v>
      </c>
      <c r="L2064" s="1" t="s">
        <v>5497</v>
      </c>
      <c r="M2064" s="3">
        <v>44235.72981427083</v>
      </c>
    </row>
    <row r="2065">
      <c r="A2065" s="1">
        <v>2063.0</v>
      </c>
      <c r="B2065" s="1" t="s">
        <v>4046</v>
      </c>
      <c r="C2065" s="1" t="s">
        <v>5498</v>
      </c>
      <c r="D2065" s="1" t="s">
        <v>321</v>
      </c>
      <c r="E2065" s="1" t="s">
        <v>5499</v>
      </c>
      <c r="F2065" s="1" t="s">
        <v>4049</v>
      </c>
      <c r="G2065" s="1" t="s">
        <v>89</v>
      </c>
      <c r="H2065" s="1">
        <v>45.0</v>
      </c>
      <c r="I2065" s="3">
        <v>43948.71727732639</v>
      </c>
      <c r="J2065" s="1">
        <v>2.51552042797283</v>
      </c>
      <c r="K2065" s="1" t="s">
        <v>24</v>
      </c>
      <c r="M2065" s="3">
        <v>43948.756026724535</v>
      </c>
    </row>
    <row r="2066">
      <c r="A2066" s="1">
        <v>2064.0</v>
      </c>
      <c r="B2066" s="1" t="s">
        <v>5500</v>
      </c>
      <c r="C2066" s="1" t="s">
        <v>5501</v>
      </c>
      <c r="D2066" s="1" t="s">
        <v>49</v>
      </c>
      <c r="E2066" s="1" t="s">
        <v>5502</v>
      </c>
      <c r="F2066" s="1" t="s">
        <v>5503</v>
      </c>
      <c r="G2066" s="1" t="s">
        <v>39</v>
      </c>
      <c r="H2066" s="1">
        <v>45.0</v>
      </c>
      <c r="I2066" s="3">
        <v>43894.208333333336</v>
      </c>
      <c r="J2066" s="1">
        <v>2.53932963681183</v>
      </c>
      <c r="K2066" s="1" t="s">
        <v>18</v>
      </c>
      <c r="M2066" s="3">
        <v>43894.22688439815</v>
      </c>
    </row>
    <row r="2067">
      <c r="A2067" s="1">
        <v>2065.0</v>
      </c>
      <c r="B2067" s="1" t="s">
        <v>877</v>
      </c>
      <c r="C2067" s="1" t="s">
        <v>5504</v>
      </c>
      <c r="D2067" s="1" t="s">
        <v>1514</v>
      </c>
      <c r="E2067" s="1" t="s">
        <v>5505</v>
      </c>
      <c r="F2067" s="1" t="s">
        <v>881</v>
      </c>
      <c r="G2067" s="1" t="s">
        <v>39</v>
      </c>
      <c r="H2067" s="1">
        <v>45.0</v>
      </c>
      <c r="I2067" s="3">
        <v>44130.75</v>
      </c>
      <c r="J2067" s="1">
        <v>2.03754315865907</v>
      </c>
      <c r="K2067" s="1" t="s">
        <v>24</v>
      </c>
      <c r="L2067" s="1" t="s">
        <v>882</v>
      </c>
      <c r="M2067" s="3">
        <v>44130.780419490744</v>
      </c>
    </row>
    <row r="2068">
      <c r="A2068" s="1">
        <v>2066.0</v>
      </c>
      <c r="B2068" s="1" t="s">
        <v>2744</v>
      </c>
      <c r="C2068" s="1" t="s">
        <v>5506</v>
      </c>
      <c r="D2068" s="1" t="s">
        <v>93</v>
      </c>
      <c r="E2068" s="1" t="s">
        <v>5507</v>
      </c>
      <c r="F2068" s="1" t="s">
        <v>2748</v>
      </c>
      <c r="G2068" s="1" t="s">
        <v>89</v>
      </c>
      <c r="H2068" s="1">
        <v>45.0</v>
      </c>
      <c r="I2068" s="3">
        <v>44160.417894652775</v>
      </c>
      <c r="J2068" s="1">
        <v>0.954661872842825</v>
      </c>
      <c r="K2068" s="1" t="s">
        <v>24</v>
      </c>
      <c r="M2068" s="3">
        <v>44160.429421030094</v>
      </c>
    </row>
    <row r="2069">
      <c r="A2069" s="1">
        <v>2067.0</v>
      </c>
      <c r="B2069" s="1" t="s">
        <v>2543</v>
      </c>
      <c r="C2069" s="1" t="s">
        <v>5508</v>
      </c>
      <c r="D2069" s="1" t="s">
        <v>1243</v>
      </c>
      <c r="E2069" s="1" t="s">
        <v>5509</v>
      </c>
      <c r="F2069" s="1" t="s">
        <v>2546</v>
      </c>
      <c r="G2069" s="1" t="s">
        <v>17</v>
      </c>
      <c r="H2069" s="1">
        <v>45.0</v>
      </c>
      <c r="I2069" s="3">
        <v>43754.708333333336</v>
      </c>
      <c r="J2069" s="1">
        <v>2.69983612975569</v>
      </c>
      <c r="K2069" s="1" t="s">
        <v>18</v>
      </c>
      <c r="M2069" s="3">
        <v>43754.758259988426</v>
      </c>
    </row>
    <row r="2070">
      <c r="A2070" s="1">
        <v>2068.0</v>
      </c>
      <c r="B2070" s="1" t="s">
        <v>273</v>
      </c>
      <c r="C2070" s="1" t="s">
        <v>5510</v>
      </c>
      <c r="D2070" s="1" t="s">
        <v>284</v>
      </c>
      <c r="E2070" s="1" t="s">
        <v>5511</v>
      </c>
      <c r="F2070" s="1" t="s">
        <v>277</v>
      </c>
      <c r="G2070" s="1" t="s">
        <v>39</v>
      </c>
      <c r="H2070" s="1">
        <v>45.0</v>
      </c>
      <c r="I2070" s="3">
        <v>44092.666666666664</v>
      </c>
      <c r="J2070" s="1">
        <v>1.12487697898908</v>
      </c>
      <c r="K2070" s="1" t="s">
        <v>24</v>
      </c>
      <c r="M2070" s="3">
        <v>44092.69197013889</v>
      </c>
    </row>
    <row r="2071">
      <c r="A2071" s="1">
        <v>2069.0</v>
      </c>
      <c r="B2071" s="1" t="s">
        <v>2295</v>
      </c>
      <c r="C2071" s="1" t="s">
        <v>5512</v>
      </c>
      <c r="D2071" s="1" t="s">
        <v>116</v>
      </c>
      <c r="E2071" s="1" t="s">
        <v>5513</v>
      </c>
      <c r="F2071" s="1" t="s">
        <v>2298</v>
      </c>
      <c r="G2071" s="1" t="s">
        <v>17</v>
      </c>
      <c r="H2071" s="1">
        <v>45.0</v>
      </c>
      <c r="I2071" s="3">
        <v>43836.125</v>
      </c>
      <c r="J2071" s="1">
        <v>9.79193968036064</v>
      </c>
      <c r="K2071" s="1" t="s">
        <v>24</v>
      </c>
      <c r="M2071" s="3">
        <v>43836.18384670139</v>
      </c>
    </row>
    <row r="2072">
      <c r="A2072" s="1">
        <v>2070.0</v>
      </c>
      <c r="B2072" s="1" t="s">
        <v>1551</v>
      </c>
      <c r="C2072" s="1" t="s">
        <v>5514</v>
      </c>
      <c r="D2072" s="1" t="s">
        <v>5515</v>
      </c>
      <c r="E2072" s="1" t="s">
        <v>5516</v>
      </c>
      <c r="F2072" s="1" t="s">
        <v>1555</v>
      </c>
      <c r="G2072" s="1" t="s">
        <v>89</v>
      </c>
      <c r="H2072" s="1">
        <v>45.0</v>
      </c>
      <c r="I2072" s="3">
        <v>44116.750472534724</v>
      </c>
      <c r="J2072" s="1">
        <v>2.77478795142119</v>
      </c>
      <c r="K2072" s="1" t="s">
        <v>218</v>
      </c>
      <c r="L2072" s="1" t="s">
        <v>1556</v>
      </c>
      <c r="M2072" s="3">
        <v>44116.76630708334</v>
      </c>
    </row>
    <row r="2073">
      <c r="A2073" s="1">
        <v>2071.0</v>
      </c>
      <c r="B2073" s="1" t="s">
        <v>84</v>
      </c>
      <c r="C2073" s="1" t="s">
        <v>5517</v>
      </c>
      <c r="D2073" s="1" t="s">
        <v>1255</v>
      </c>
      <c r="E2073" s="1" t="s">
        <v>5518</v>
      </c>
      <c r="F2073" s="1" t="s">
        <v>5519</v>
      </c>
      <c r="G2073" s="1" t="s">
        <v>89</v>
      </c>
      <c r="H2073" s="1">
        <v>45.0</v>
      </c>
      <c r="I2073" s="3">
        <v>44132.624146030095</v>
      </c>
      <c r="J2073" s="1">
        <v>1.35883564402206</v>
      </c>
      <c r="K2073" s="1" t="s">
        <v>83</v>
      </c>
      <c r="M2073" s="3">
        <v>44132.653505787035</v>
      </c>
    </row>
    <row r="2074">
      <c r="A2074" s="1">
        <v>2072.0</v>
      </c>
      <c r="B2074" s="1" t="s">
        <v>340</v>
      </c>
      <c r="C2074" s="1" t="s">
        <v>5520</v>
      </c>
      <c r="D2074" s="1" t="s">
        <v>342</v>
      </c>
      <c r="E2074" s="1" t="s">
        <v>5521</v>
      </c>
      <c r="F2074" s="1" t="s">
        <v>344</v>
      </c>
      <c r="G2074" s="1" t="s">
        <v>39</v>
      </c>
      <c r="H2074" s="1">
        <v>45.0</v>
      </c>
      <c r="I2074" s="3">
        <v>44098.604166666664</v>
      </c>
      <c r="J2074" s="1">
        <v>1.51256816089944</v>
      </c>
      <c r="K2074" s="1" t="s">
        <v>83</v>
      </c>
      <c r="M2074" s="3">
        <v>44098.6275221875</v>
      </c>
    </row>
    <row r="2075">
      <c r="A2075" s="1">
        <v>2073.0</v>
      </c>
      <c r="B2075" s="1" t="s">
        <v>168</v>
      </c>
      <c r="C2075" s="1" t="s">
        <v>5522</v>
      </c>
      <c r="D2075" s="1" t="s">
        <v>5523</v>
      </c>
      <c r="E2075" s="1" t="s">
        <v>5524</v>
      </c>
      <c r="F2075" s="1" t="s">
        <v>171</v>
      </c>
      <c r="G2075" s="1" t="s">
        <v>17</v>
      </c>
      <c r="H2075" s="1">
        <v>45.0</v>
      </c>
      <c r="I2075" s="3">
        <v>43772.583333333336</v>
      </c>
      <c r="J2075" s="1">
        <v>1.17601776695911</v>
      </c>
      <c r="K2075" s="1" t="s">
        <v>166</v>
      </c>
      <c r="M2075" s="3">
        <v>43772.65296402778</v>
      </c>
    </row>
    <row r="2076">
      <c r="A2076" s="1">
        <v>2074.0</v>
      </c>
      <c r="B2076" s="1" t="s">
        <v>4873</v>
      </c>
      <c r="C2076" s="1" t="s">
        <v>5525</v>
      </c>
      <c r="D2076" s="1" t="s">
        <v>138</v>
      </c>
      <c r="E2076" s="1" t="s">
        <v>5526</v>
      </c>
      <c r="F2076" s="1" t="s">
        <v>4877</v>
      </c>
      <c r="G2076" s="1" t="s">
        <v>39</v>
      </c>
      <c r="H2076" s="1">
        <v>45.0</v>
      </c>
      <c r="I2076" s="3">
        <v>43949.584027777775</v>
      </c>
      <c r="J2076" s="1">
        <v>1.25735766964161</v>
      </c>
      <c r="K2076" s="1" t="s">
        <v>18</v>
      </c>
      <c r="M2076" s="3">
        <v>43949.6214612037</v>
      </c>
    </row>
    <row r="2077">
      <c r="A2077" s="1">
        <v>2075.0</v>
      </c>
      <c r="B2077" s="1" t="s">
        <v>401</v>
      </c>
      <c r="C2077" s="1" t="s">
        <v>5527</v>
      </c>
      <c r="D2077" s="1" t="s">
        <v>3882</v>
      </c>
      <c r="E2077" s="1" t="s">
        <v>5528</v>
      </c>
      <c r="F2077" s="1" t="s">
        <v>405</v>
      </c>
      <c r="G2077" s="1" t="s">
        <v>17</v>
      </c>
      <c r="H2077" s="1">
        <v>45.0</v>
      </c>
      <c r="I2077" s="3">
        <v>43866.291666666664</v>
      </c>
      <c r="J2077" s="1">
        <v>2.00820041979402</v>
      </c>
      <c r="K2077" s="1" t="s">
        <v>24</v>
      </c>
      <c r="M2077" s="3">
        <v>43866.31910219907</v>
      </c>
    </row>
    <row r="2078">
      <c r="A2078" s="1">
        <v>2076.0</v>
      </c>
      <c r="B2078" s="1" t="s">
        <v>5529</v>
      </c>
      <c r="C2078" s="1" t="s">
        <v>5530</v>
      </c>
      <c r="D2078" s="1" t="s">
        <v>2920</v>
      </c>
      <c r="E2078" s="1" t="s">
        <v>5531</v>
      </c>
      <c r="F2078" s="1" t="s">
        <v>5532</v>
      </c>
      <c r="G2078" s="1" t="s">
        <v>89</v>
      </c>
      <c r="H2078" s="1">
        <v>45.0</v>
      </c>
      <c r="I2078" s="3">
        <v>44117.65044689815</v>
      </c>
      <c r="J2078" s="1">
        <v>2.38643351935043</v>
      </c>
      <c r="K2078" s="1" t="s">
        <v>218</v>
      </c>
      <c r="M2078" s="3">
        <v>44117.68484653935</v>
      </c>
    </row>
    <row r="2079">
      <c r="A2079" s="1">
        <v>2077.0</v>
      </c>
      <c r="B2079" s="1" t="s">
        <v>229</v>
      </c>
      <c r="C2079" s="1" t="s">
        <v>5533</v>
      </c>
      <c r="D2079" s="1" t="s">
        <v>211</v>
      </c>
      <c r="E2079" s="1" t="s">
        <v>5534</v>
      </c>
      <c r="F2079" s="1" t="s">
        <v>232</v>
      </c>
      <c r="G2079" s="1" t="s">
        <v>39</v>
      </c>
      <c r="H2079" s="1">
        <v>45.0</v>
      </c>
      <c r="I2079" s="3">
        <v>44188.229166666664</v>
      </c>
      <c r="J2079" s="1">
        <v>4.9662357122347</v>
      </c>
      <c r="K2079" s="1" t="s">
        <v>24</v>
      </c>
      <c r="M2079" s="3">
        <v>44188.26610987268</v>
      </c>
    </row>
    <row r="2080">
      <c r="A2080" s="1">
        <v>2078.0</v>
      </c>
      <c r="B2080" s="1" t="s">
        <v>418</v>
      </c>
      <c r="C2080" s="1" t="s">
        <v>5535</v>
      </c>
      <c r="D2080" s="1" t="s">
        <v>420</v>
      </c>
      <c r="E2080" s="1" t="s">
        <v>421</v>
      </c>
      <c r="F2080" s="1" t="s">
        <v>422</v>
      </c>
      <c r="G2080" s="1" t="s">
        <v>35</v>
      </c>
      <c r="H2080" s="1">
        <v>45.0</v>
      </c>
      <c r="I2080" s="3">
        <v>43791.666666666664</v>
      </c>
      <c r="J2080" s="1">
        <v>0.0</v>
      </c>
      <c r="K2080" s="1" t="s">
        <v>24</v>
      </c>
      <c r="M2080" s="3">
        <v>43791.26071516204</v>
      </c>
    </row>
    <row r="2081">
      <c r="A2081" s="1">
        <v>2079.0</v>
      </c>
      <c r="B2081" s="1" t="s">
        <v>233</v>
      </c>
      <c r="C2081" s="1" t="s">
        <v>5536</v>
      </c>
      <c r="D2081" s="1" t="s">
        <v>3581</v>
      </c>
      <c r="E2081" s="1" t="s">
        <v>802</v>
      </c>
      <c r="F2081" s="1" t="s">
        <v>237</v>
      </c>
      <c r="G2081" s="1" t="s">
        <v>35</v>
      </c>
      <c r="H2081" s="1">
        <v>45.0</v>
      </c>
      <c r="I2081" s="3">
        <v>44131.583333333336</v>
      </c>
      <c r="J2081" s="1">
        <v>1.99807660166912</v>
      </c>
      <c r="K2081" s="1" t="s">
        <v>24</v>
      </c>
      <c r="L2081" s="1" t="s">
        <v>238</v>
      </c>
      <c r="M2081" s="3">
        <v>44131.60321395833</v>
      </c>
    </row>
    <row r="2082">
      <c r="A2082" s="1">
        <v>2080.0</v>
      </c>
      <c r="B2082" s="1" t="s">
        <v>5537</v>
      </c>
      <c r="C2082" s="1" t="s">
        <v>5538</v>
      </c>
      <c r="D2082" s="1" t="s">
        <v>5539</v>
      </c>
      <c r="E2082" s="1" t="s">
        <v>5540</v>
      </c>
      <c r="F2082" s="1" t="s">
        <v>5541</v>
      </c>
      <c r="G2082" s="1" t="s">
        <v>35</v>
      </c>
      <c r="H2082" s="1">
        <v>45.0</v>
      </c>
      <c r="I2082" s="3">
        <v>43564.375</v>
      </c>
      <c r="J2082" s="1">
        <v>0.203908799001247</v>
      </c>
      <c r="K2082" s="1" t="s">
        <v>18</v>
      </c>
      <c r="M2082" s="3">
        <v>43564.541167916665</v>
      </c>
    </row>
    <row r="2083">
      <c r="A2083" s="1">
        <v>2081.0</v>
      </c>
      <c r="B2083" s="1" t="s">
        <v>758</v>
      </c>
      <c r="C2083" s="1" t="s">
        <v>5542</v>
      </c>
      <c r="D2083" s="1" t="s">
        <v>5543</v>
      </c>
      <c r="E2083" s="1" t="s">
        <v>5544</v>
      </c>
      <c r="F2083" s="1" t="s">
        <v>762</v>
      </c>
      <c r="G2083" s="1" t="s">
        <v>17</v>
      </c>
      <c r="H2083" s="1">
        <v>45.0</v>
      </c>
      <c r="I2083" s="3">
        <v>43980.28125</v>
      </c>
      <c r="J2083" s="1">
        <v>2.79501189701263</v>
      </c>
      <c r="K2083" s="1" t="s">
        <v>159</v>
      </c>
      <c r="M2083" s="3">
        <v>43980.32695502315</v>
      </c>
    </row>
    <row r="2084">
      <c r="A2084" s="1">
        <v>2082.0</v>
      </c>
      <c r="B2084" s="1" t="s">
        <v>313</v>
      </c>
      <c r="C2084" s="1" t="s">
        <v>5545</v>
      </c>
      <c r="D2084" s="1" t="s">
        <v>315</v>
      </c>
      <c r="E2084" s="1" t="s">
        <v>316</v>
      </c>
      <c r="F2084" s="1" t="s">
        <v>317</v>
      </c>
      <c r="G2084" s="1" t="s">
        <v>17</v>
      </c>
      <c r="H2084" s="1">
        <v>45.0</v>
      </c>
      <c r="I2084" s="3">
        <v>44123.177083333336</v>
      </c>
      <c r="J2084" s="1">
        <v>3.31281079282832</v>
      </c>
      <c r="K2084" s="1" t="s">
        <v>166</v>
      </c>
      <c r="L2084" s="1" t="s">
        <v>318</v>
      </c>
      <c r="M2084" s="3">
        <v>44123.21687679398</v>
      </c>
    </row>
    <row r="2085">
      <c r="A2085" s="1">
        <v>2083.0</v>
      </c>
      <c r="B2085" s="1" t="s">
        <v>455</v>
      </c>
      <c r="C2085" s="1" t="s">
        <v>5546</v>
      </c>
      <c r="D2085" s="1" t="s">
        <v>116</v>
      </c>
      <c r="E2085" s="1" t="s">
        <v>4178</v>
      </c>
      <c r="F2085" s="1" t="s">
        <v>458</v>
      </c>
      <c r="G2085" s="1" t="s">
        <v>17</v>
      </c>
      <c r="H2085" s="1">
        <v>45.0</v>
      </c>
      <c r="I2085" s="3">
        <v>43994.333333333336</v>
      </c>
      <c r="J2085" s="1">
        <v>3.32501563665792</v>
      </c>
      <c r="K2085" s="1" t="s">
        <v>24</v>
      </c>
      <c r="L2085" s="1" t="s">
        <v>406</v>
      </c>
      <c r="M2085" s="3">
        <v>43994.364134814816</v>
      </c>
    </row>
    <row r="2086">
      <c r="A2086" s="1">
        <v>2084.0</v>
      </c>
      <c r="B2086" s="1" t="s">
        <v>298</v>
      </c>
      <c r="C2086" s="1" t="s">
        <v>5547</v>
      </c>
      <c r="D2086" s="1" t="s">
        <v>1446</v>
      </c>
      <c r="E2086" s="1" t="s">
        <v>5548</v>
      </c>
      <c r="F2086" s="1" t="s">
        <v>302</v>
      </c>
      <c r="G2086" s="1" t="s">
        <v>17</v>
      </c>
      <c r="H2086" s="1">
        <v>45.0</v>
      </c>
      <c r="I2086" s="3">
        <v>43931.416666666664</v>
      </c>
      <c r="J2086" s="1">
        <v>1.45806949415899</v>
      </c>
      <c r="K2086" s="1" t="s">
        <v>218</v>
      </c>
      <c r="M2086" s="3">
        <v>43931.4330025</v>
      </c>
    </row>
    <row r="2087">
      <c r="A2087" s="1">
        <v>2085.0</v>
      </c>
      <c r="B2087" s="1" t="s">
        <v>834</v>
      </c>
      <c r="C2087" s="1" t="s">
        <v>5549</v>
      </c>
      <c r="D2087" s="1" t="s">
        <v>1494</v>
      </c>
      <c r="E2087" s="1" t="s">
        <v>5550</v>
      </c>
      <c r="F2087" s="1" t="s">
        <v>837</v>
      </c>
      <c r="G2087" s="1" t="s">
        <v>39</v>
      </c>
      <c r="H2087" s="1">
        <v>45.0</v>
      </c>
      <c r="I2087" s="3">
        <v>44095.75</v>
      </c>
      <c r="J2087" s="1">
        <v>2.13793424031801</v>
      </c>
      <c r="K2087" s="1" t="s">
        <v>46</v>
      </c>
      <c r="L2087" s="1" t="s">
        <v>2164</v>
      </c>
      <c r="M2087" s="3">
        <v>44095.78184193287</v>
      </c>
    </row>
    <row r="2088">
      <c r="A2088" s="1">
        <v>2086.0</v>
      </c>
      <c r="B2088" s="1" t="s">
        <v>298</v>
      </c>
      <c r="C2088" s="1" t="s">
        <v>5551</v>
      </c>
      <c r="D2088" s="1" t="s">
        <v>211</v>
      </c>
      <c r="E2088" s="1" t="s">
        <v>5552</v>
      </c>
      <c r="F2088" s="1" t="s">
        <v>302</v>
      </c>
      <c r="G2088" s="1" t="s">
        <v>35</v>
      </c>
      <c r="H2088" s="1">
        <v>45.0</v>
      </c>
      <c r="I2088" s="3">
        <v>44138.375</v>
      </c>
      <c r="J2088" s="1">
        <v>3.27848508501123</v>
      </c>
      <c r="K2088" s="1" t="s">
        <v>218</v>
      </c>
      <c r="M2088" s="3">
        <v>44138.464370208334</v>
      </c>
    </row>
    <row r="2089">
      <c r="A2089" s="1">
        <v>2087.0</v>
      </c>
      <c r="B2089" s="1" t="s">
        <v>887</v>
      </c>
      <c r="C2089" s="1" t="s">
        <v>5553</v>
      </c>
      <c r="D2089" s="1" t="s">
        <v>415</v>
      </c>
      <c r="E2089" s="1" t="s">
        <v>5554</v>
      </c>
      <c r="F2089" s="1" t="s">
        <v>891</v>
      </c>
      <c r="G2089" s="1" t="s">
        <v>89</v>
      </c>
      <c r="H2089" s="1">
        <v>45.0</v>
      </c>
      <c r="I2089" s="3">
        <v>44058.7507475463</v>
      </c>
      <c r="J2089" s="1">
        <v>2.42501675881768</v>
      </c>
      <c r="K2089" s="1" t="s">
        <v>24</v>
      </c>
      <c r="M2089" s="3">
        <v>44058.77508898148</v>
      </c>
    </row>
    <row r="2090">
      <c r="A2090" s="1">
        <v>2088.0</v>
      </c>
      <c r="B2090" s="1" t="s">
        <v>5555</v>
      </c>
      <c r="C2090" s="1" t="s">
        <v>5556</v>
      </c>
      <c r="D2090" s="1" t="s">
        <v>5557</v>
      </c>
      <c r="E2090" s="1" t="s">
        <v>5558</v>
      </c>
      <c r="F2090" s="1" t="s">
        <v>5559</v>
      </c>
      <c r="G2090" s="1" t="s">
        <v>39</v>
      </c>
      <c r="H2090" s="1">
        <v>45.0</v>
      </c>
      <c r="I2090" s="3">
        <v>43894.208333333336</v>
      </c>
      <c r="J2090" s="1">
        <v>32.4042778159288</v>
      </c>
      <c r="K2090" s="1" t="s">
        <v>24</v>
      </c>
      <c r="M2090" s="3">
        <v>43894.23714922454</v>
      </c>
    </row>
    <row r="2091">
      <c r="A2091" s="1">
        <v>2089.0</v>
      </c>
      <c r="B2091" s="1" t="s">
        <v>2084</v>
      </c>
      <c r="C2091" s="1" t="s">
        <v>5560</v>
      </c>
      <c r="D2091" s="1" t="s">
        <v>1036</v>
      </c>
      <c r="E2091" s="1" t="s">
        <v>2086</v>
      </c>
      <c r="F2091" s="1" t="s">
        <v>2087</v>
      </c>
      <c r="G2091" s="1" t="s">
        <v>35</v>
      </c>
      <c r="H2091" s="1">
        <v>45.0</v>
      </c>
      <c r="I2091" s="3">
        <v>44218.333333333336</v>
      </c>
      <c r="J2091" s="1">
        <v>1.76525282349669</v>
      </c>
      <c r="K2091" s="1" t="s">
        <v>601</v>
      </c>
      <c r="L2091" s="1" t="s">
        <v>1547</v>
      </c>
      <c r="M2091" s="3">
        <v>44218.352532916666</v>
      </c>
    </row>
    <row r="2092">
      <c r="A2092" s="1">
        <v>2090.0</v>
      </c>
      <c r="B2092" s="1" t="s">
        <v>5561</v>
      </c>
      <c r="C2092" s="1" t="s">
        <v>5562</v>
      </c>
      <c r="D2092" s="1" t="s">
        <v>5563</v>
      </c>
      <c r="E2092" s="1" t="s">
        <v>5564</v>
      </c>
      <c r="F2092" s="1" t="s">
        <v>5565</v>
      </c>
      <c r="G2092" s="1" t="s">
        <v>39</v>
      </c>
      <c r="H2092" s="1">
        <v>45.0</v>
      </c>
      <c r="I2092" s="3">
        <v>43749.625</v>
      </c>
      <c r="J2092" s="1">
        <v>1.657511297859</v>
      </c>
      <c r="K2092" s="1" t="s">
        <v>166</v>
      </c>
      <c r="M2092" s="3">
        <v>43749.65512162037</v>
      </c>
    </row>
    <row r="2093">
      <c r="A2093" s="1">
        <v>2091.0</v>
      </c>
      <c r="B2093" s="1" t="s">
        <v>141</v>
      </c>
      <c r="C2093" s="1" t="s">
        <v>5566</v>
      </c>
      <c r="D2093" s="1" t="s">
        <v>14</v>
      </c>
      <c r="E2093" s="1" t="s">
        <v>5567</v>
      </c>
      <c r="F2093" s="1" t="s">
        <v>175</v>
      </c>
      <c r="G2093" s="1" t="s">
        <v>89</v>
      </c>
      <c r="H2093" s="1">
        <v>45.0</v>
      </c>
      <c r="I2093" s="3">
        <v>44091.372600891205</v>
      </c>
      <c r="J2093" s="1">
        <v>3.74160747428624</v>
      </c>
      <c r="K2093" s="1" t="s">
        <v>46</v>
      </c>
      <c r="M2093" s="3">
        <v>44091.41871578704</v>
      </c>
    </row>
    <row r="2094">
      <c r="A2094" s="1">
        <v>2092.0</v>
      </c>
      <c r="B2094" s="1" t="s">
        <v>1516</v>
      </c>
      <c r="C2094" s="1" t="s">
        <v>5568</v>
      </c>
      <c r="D2094" s="1" t="s">
        <v>211</v>
      </c>
      <c r="E2094" s="1" t="s">
        <v>5569</v>
      </c>
      <c r="F2094" s="1" t="s">
        <v>1519</v>
      </c>
      <c r="G2094" s="1" t="s">
        <v>17</v>
      </c>
      <c r="H2094" s="1">
        <v>45.0</v>
      </c>
      <c r="I2094" s="3">
        <v>44100.625</v>
      </c>
      <c r="J2094" s="1">
        <v>2.16153937117916</v>
      </c>
      <c r="K2094" s="1" t="s">
        <v>689</v>
      </c>
      <c r="M2094" s="3">
        <v>44100.69835475695</v>
      </c>
    </row>
    <row r="2095">
      <c r="A2095" s="1">
        <v>2093.0</v>
      </c>
      <c r="B2095" s="1" t="s">
        <v>3616</v>
      </c>
      <c r="C2095" s="1" t="s">
        <v>5570</v>
      </c>
      <c r="D2095" s="1" t="s">
        <v>5571</v>
      </c>
      <c r="E2095" s="1" t="s">
        <v>5572</v>
      </c>
      <c r="F2095" s="1" t="s">
        <v>3620</v>
      </c>
      <c r="G2095" s="1" t="s">
        <v>17</v>
      </c>
      <c r="H2095" s="1">
        <v>45.0</v>
      </c>
      <c r="I2095" s="3">
        <v>43893.291666666664</v>
      </c>
      <c r="J2095" s="1">
        <v>1.71587157872882</v>
      </c>
      <c r="K2095" s="1" t="s">
        <v>24</v>
      </c>
      <c r="M2095" s="3">
        <v>43893.322450810185</v>
      </c>
    </row>
    <row r="2096">
      <c r="A2096" s="1">
        <v>2094.0</v>
      </c>
      <c r="B2096" s="1" t="s">
        <v>582</v>
      </c>
      <c r="C2096" s="1" t="s">
        <v>5573</v>
      </c>
      <c r="D2096" s="1" t="s">
        <v>5574</v>
      </c>
      <c r="E2096" s="1" t="s">
        <v>5575</v>
      </c>
      <c r="F2096" s="1" t="s">
        <v>586</v>
      </c>
      <c r="G2096" s="1" t="s">
        <v>39</v>
      </c>
      <c r="H2096" s="1">
        <v>45.0</v>
      </c>
      <c r="I2096" s="3">
        <v>43483.375</v>
      </c>
      <c r="J2096" s="1">
        <v>1.93024232320649</v>
      </c>
      <c r="K2096" s="1" t="s">
        <v>24</v>
      </c>
      <c r="M2096" s="3">
        <v>43483.42168976852</v>
      </c>
    </row>
    <row r="2097">
      <c r="A2097" s="1">
        <v>2095.0</v>
      </c>
      <c r="B2097" s="1" t="s">
        <v>582</v>
      </c>
      <c r="C2097" s="1" t="s">
        <v>5576</v>
      </c>
      <c r="D2097" s="1" t="s">
        <v>998</v>
      </c>
      <c r="E2097" s="1" t="s">
        <v>5577</v>
      </c>
      <c r="F2097" s="1" t="s">
        <v>586</v>
      </c>
      <c r="G2097" s="1" t="s">
        <v>89</v>
      </c>
      <c r="H2097" s="1">
        <v>45.0</v>
      </c>
      <c r="I2097" s="3">
        <v>43813.76105069445</v>
      </c>
      <c r="J2097" s="1">
        <v>1.249232194492</v>
      </c>
      <c r="K2097" s="1" t="s">
        <v>24</v>
      </c>
      <c r="M2097" s="3">
        <v>43813.78907716435</v>
      </c>
    </row>
    <row r="2098">
      <c r="A2098" s="1">
        <v>2096.0</v>
      </c>
      <c r="B2098" s="1" t="s">
        <v>2918</v>
      </c>
      <c r="C2098" s="1" t="s">
        <v>5578</v>
      </c>
      <c r="D2098" s="1" t="s">
        <v>5579</v>
      </c>
      <c r="E2098" s="1" t="s">
        <v>5580</v>
      </c>
      <c r="F2098" s="1" t="s">
        <v>2922</v>
      </c>
      <c r="G2098" s="1" t="s">
        <v>39</v>
      </c>
      <c r="H2098" s="1">
        <v>45.0</v>
      </c>
      <c r="I2098" s="3">
        <v>44141.625</v>
      </c>
      <c r="J2098" s="1">
        <v>2.87539954262416</v>
      </c>
      <c r="K2098" s="1" t="s">
        <v>24</v>
      </c>
      <c r="L2098" s="1" t="s">
        <v>238</v>
      </c>
      <c r="M2098" s="3">
        <v>44141.65821822917</v>
      </c>
    </row>
    <row r="2099">
      <c r="A2099" s="1">
        <v>2097.0</v>
      </c>
      <c r="B2099" s="1" t="s">
        <v>1423</v>
      </c>
      <c r="C2099" s="1" t="s">
        <v>5581</v>
      </c>
      <c r="D2099" s="1" t="s">
        <v>2477</v>
      </c>
      <c r="E2099" s="1" t="s">
        <v>4348</v>
      </c>
      <c r="F2099" s="1" t="s">
        <v>1426</v>
      </c>
      <c r="G2099" s="1" t="s">
        <v>17</v>
      </c>
      <c r="H2099" s="1">
        <v>45.0</v>
      </c>
      <c r="I2099" s="3">
        <v>43712.25</v>
      </c>
      <c r="J2099" s="1">
        <v>2.78391571486913</v>
      </c>
      <c r="K2099" s="1" t="s">
        <v>24</v>
      </c>
      <c r="M2099" s="3">
        <v>43712.26697178241</v>
      </c>
    </row>
    <row r="2100">
      <c r="A2100" s="1">
        <v>2098.0</v>
      </c>
      <c r="B2100" s="1" t="s">
        <v>536</v>
      </c>
      <c r="C2100" s="1" t="s">
        <v>5582</v>
      </c>
      <c r="D2100" s="1" t="s">
        <v>396</v>
      </c>
      <c r="E2100" s="1" t="s">
        <v>3114</v>
      </c>
      <c r="F2100" s="1" t="s">
        <v>539</v>
      </c>
      <c r="G2100" s="1" t="s">
        <v>17</v>
      </c>
      <c r="H2100" s="1">
        <v>45.0</v>
      </c>
      <c r="I2100" s="3">
        <v>43707.25</v>
      </c>
      <c r="J2100" s="1">
        <v>1.40752463629834</v>
      </c>
      <c r="K2100" s="1" t="s">
        <v>83</v>
      </c>
      <c r="M2100" s="3">
        <v>43707.31859047454</v>
      </c>
    </row>
    <row r="2101">
      <c r="A2101" s="1">
        <v>2099.0</v>
      </c>
      <c r="B2101" s="1" t="s">
        <v>953</v>
      </c>
      <c r="C2101" s="1" t="s">
        <v>5583</v>
      </c>
      <c r="D2101" s="1" t="s">
        <v>121</v>
      </c>
      <c r="E2101" s="1" t="s">
        <v>5584</v>
      </c>
      <c r="F2101" s="1" t="s">
        <v>956</v>
      </c>
      <c r="G2101" s="1" t="s">
        <v>17</v>
      </c>
      <c r="H2101" s="1">
        <v>45.0</v>
      </c>
      <c r="I2101" s="3">
        <v>44204.625</v>
      </c>
      <c r="J2101" s="1">
        <v>2.41144289691582</v>
      </c>
      <c r="K2101" s="1" t="s">
        <v>18</v>
      </c>
      <c r="M2101" s="3">
        <v>44204.633733599534</v>
      </c>
    </row>
    <row r="2102">
      <c r="A2102" s="1">
        <v>2100.0</v>
      </c>
      <c r="B2102" s="1" t="s">
        <v>811</v>
      </c>
      <c r="C2102" s="1" t="s">
        <v>5585</v>
      </c>
      <c r="D2102" s="1" t="s">
        <v>813</v>
      </c>
      <c r="E2102" s="1" t="s">
        <v>814</v>
      </c>
      <c r="F2102" s="1" t="s">
        <v>815</v>
      </c>
      <c r="G2102" s="1" t="s">
        <v>17</v>
      </c>
      <c r="H2102" s="1">
        <v>45.0</v>
      </c>
      <c r="I2102" s="3">
        <v>43744.166666666664</v>
      </c>
      <c r="J2102" s="1">
        <v>0.664441482772436</v>
      </c>
      <c r="K2102" s="1" t="s">
        <v>18</v>
      </c>
      <c r="M2102" s="3">
        <v>43744.21884231482</v>
      </c>
    </row>
    <row r="2103">
      <c r="A2103" s="1">
        <v>2101.0</v>
      </c>
      <c r="B2103" s="1" t="s">
        <v>5586</v>
      </c>
      <c r="C2103" s="1" t="s">
        <v>5587</v>
      </c>
      <c r="D2103" s="1" t="s">
        <v>2504</v>
      </c>
      <c r="E2103" s="1" t="s">
        <v>5588</v>
      </c>
      <c r="F2103" s="1" t="s">
        <v>5589</v>
      </c>
      <c r="G2103" s="1" t="s">
        <v>39</v>
      </c>
      <c r="H2103" s="1">
        <v>45.0</v>
      </c>
      <c r="I2103" s="3">
        <v>44122.208333333336</v>
      </c>
      <c r="J2103" s="1">
        <v>0.989034639429514</v>
      </c>
      <c r="K2103" s="1" t="s">
        <v>24</v>
      </c>
      <c r="L2103" s="1" t="s">
        <v>238</v>
      </c>
      <c r="M2103" s="3">
        <v>44122.23546173611</v>
      </c>
    </row>
    <row r="2104">
      <c r="A2104" s="1">
        <v>2102.0</v>
      </c>
      <c r="B2104" s="1" t="s">
        <v>136</v>
      </c>
      <c r="C2104" s="1" t="s">
        <v>5590</v>
      </c>
      <c r="D2104" s="1" t="s">
        <v>1258</v>
      </c>
      <c r="E2104" s="1" t="s">
        <v>1259</v>
      </c>
      <c r="F2104" s="1" t="s">
        <v>140</v>
      </c>
      <c r="G2104" s="1" t="s">
        <v>35</v>
      </c>
      <c r="H2104" s="1">
        <v>45.0</v>
      </c>
      <c r="I2104" s="3">
        <v>44222.791666666664</v>
      </c>
      <c r="J2104" s="1">
        <v>1.94271602575342</v>
      </c>
      <c r="K2104" s="1" t="s">
        <v>18</v>
      </c>
      <c r="M2104" s="3">
        <v>44222.73133783565</v>
      </c>
    </row>
    <row r="2105">
      <c r="A2105" s="1">
        <v>2103.0</v>
      </c>
      <c r="B2105" s="1" t="s">
        <v>732</v>
      </c>
      <c r="C2105" s="1" t="s">
        <v>5591</v>
      </c>
      <c r="D2105" s="1" t="s">
        <v>461</v>
      </c>
      <c r="E2105" s="1" t="s">
        <v>5592</v>
      </c>
      <c r="F2105" s="1" t="s">
        <v>735</v>
      </c>
      <c r="G2105" s="1" t="s">
        <v>17</v>
      </c>
      <c r="H2105" s="1">
        <v>45.0</v>
      </c>
      <c r="I2105" s="3">
        <v>44098.729166666664</v>
      </c>
      <c r="J2105" s="1">
        <v>1.38807773285709</v>
      </c>
      <c r="K2105" s="1" t="s">
        <v>24</v>
      </c>
      <c r="M2105" s="3">
        <v>44098.755173935184</v>
      </c>
    </row>
    <row r="2106">
      <c r="A2106" s="1">
        <v>2104.0</v>
      </c>
      <c r="B2106" s="1" t="s">
        <v>3073</v>
      </c>
      <c r="C2106" s="1" t="s">
        <v>5593</v>
      </c>
      <c r="D2106" s="1" t="s">
        <v>21</v>
      </c>
      <c r="E2106" s="1" t="s">
        <v>5594</v>
      </c>
      <c r="F2106" s="1" t="s">
        <v>3419</v>
      </c>
      <c r="G2106" s="1" t="s">
        <v>17</v>
      </c>
      <c r="H2106" s="1">
        <v>45.0</v>
      </c>
      <c r="I2106" s="3">
        <v>44118.583333333336</v>
      </c>
      <c r="J2106" s="1">
        <v>1.29247629381335</v>
      </c>
      <c r="K2106" s="1" t="s">
        <v>24</v>
      </c>
      <c r="M2106" s="3">
        <v>44118.61609753472</v>
      </c>
    </row>
    <row r="2107">
      <c r="A2107" s="1">
        <v>2105.0</v>
      </c>
      <c r="B2107" s="1" t="s">
        <v>2702</v>
      </c>
      <c r="C2107" s="1" t="s">
        <v>5595</v>
      </c>
      <c r="D2107" s="1" t="s">
        <v>99</v>
      </c>
      <c r="E2107" s="1" t="s">
        <v>5596</v>
      </c>
      <c r="F2107" s="1" t="s">
        <v>2705</v>
      </c>
      <c r="G2107" s="1" t="s">
        <v>39</v>
      </c>
      <c r="H2107" s="1">
        <v>45.0</v>
      </c>
      <c r="I2107" s="3">
        <v>44154.697916666664</v>
      </c>
      <c r="J2107" s="1">
        <v>1.76077162403255</v>
      </c>
      <c r="K2107" s="1" t="s">
        <v>24</v>
      </c>
      <c r="L2107" s="1" t="s">
        <v>365</v>
      </c>
      <c r="M2107" s="3">
        <v>44154.72834940972</v>
      </c>
    </row>
    <row r="2108">
      <c r="A2108" s="1">
        <v>2106.0</v>
      </c>
      <c r="B2108" s="1" t="s">
        <v>3724</v>
      </c>
      <c r="C2108" s="1" t="s">
        <v>5597</v>
      </c>
      <c r="D2108" s="1" t="s">
        <v>5598</v>
      </c>
      <c r="E2108" s="1" t="s">
        <v>5599</v>
      </c>
      <c r="F2108" s="1" t="s">
        <v>3727</v>
      </c>
      <c r="G2108" s="1" t="s">
        <v>89</v>
      </c>
      <c r="H2108" s="1">
        <v>45.0</v>
      </c>
      <c r="I2108" s="3">
        <v>44110.522258171295</v>
      </c>
      <c r="J2108" s="1">
        <v>4.14754051412338</v>
      </c>
      <c r="K2108" s="1" t="s">
        <v>218</v>
      </c>
      <c r="L2108" s="1" t="s">
        <v>287</v>
      </c>
      <c r="M2108" s="3">
        <v>44110.54190290509</v>
      </c>
    </row>
    <row r="2109">
      <c r="A2109" s="1">
        <v>2107.0</v>
      </c>
      <c r="B2109" s="1" t="s">
        <v>459</v>
      </c>
      <c r="C2109" s="1" t="s">
        <v>5600</v>
      </c>
      <c r="D2109" s="1" t="s">
        <v>461</v>
      </c>
      <c r="E2109" s="1" t="s">
        <v>692</v>
      </c>
      <c r="F2109" s="1" t="s">
        <v>463</v>
      </c>
      <c r="G2109" s="1" t="s">
        <v>17</v>
      </c>
      <c r="H2109" s="1">
        <v>45.0</v>
      </c>
      <c r="I2109" s="3">
        <v>43998.645833333336</v>
      </c>
      <c r="J2109" s="1">
        <v>2.24440625873858</v>
      </c>
      <c r="K2109" s="1" t="s">
        <v>24</v>
      </c>
      <c r="L2109" s="1" t="s">
        <v>464</v>
      </c>
      <c r="M2109" s="3">
        <v>43998.68229873843</v>
      </c>
    </row>
    <row r="2110">
      <c r="A2110" s="1">
        <v>2108.0</v>
      </c>
      <c r="B2110" s="1" t="s">
        <v>957</v>
      </c>
      <c r="C2110" s="1" t="s">
        <v>5601</v>
      </c>
      <c r="D2110" s="1" t="s">
        <v>2504</v>
      </c>
      <c r="E2110" s="1" t="s">
        <v>2548</v>
      </c>
      <c r="F2110" s="1" t="s">
        <v>961</v>
      </c>
      <c r="G2110" s="1" t="s">
        <v>17</v>
      </c>
      <c r="H2110" s="1">
        <v>45.0</v>
      </c>
      <c r="I2110" s="3">
        <v>44149.666666666664</v>
      </c>
      <c r="J2110" s="1">
        <v>1.8566059639799</v>
      </c>
      <c r="K2110" s="1" t="s">
        <v>24</v>
      </c>
      <c r="M2110" s="3">
        <v>44149.692858090275</v>
      </c>
    </row>
    <row r="2111">
      <c r="A2111" s="1">
        <v>2109.0</v>
      </c>
      <c r="B2111" s="1" t="s">
        <v>5602</v>
      </c>
      <c r="C2111" s="1" t="s">
        <v>5603</v>
      </c>
      <c r="D2111" s="1" t="s">
        <v>2248</v>
      </c>
      <c r="E2111" s="1" t="s">
        <v>5604</v>
      </c>
      <c r="F2111" s="1" t="s">
        <v>5605</v>
      </c>
      <c r="G2111" s="1" t="s">
        <v>89</v>
      </c>
      <c r="H2111" s="1">
        <v>45.0</v>
      </c>
      <c r="I2111" s="3">
        <v>44211.427094039354</v>
      </c>
      <c r="J2111" s="1">
        <v>2.40693728551913</v>
      </c>
      <c r="K2111" s="1" t="s">
        <v>601</v>
      </c>
      <c r="L2111" s="1" t="s">
        <v>5606</v>
      </c>
      <c r="M2111" s="3">
        <v>44211.43943099537</v>
      </c>
    </row>
    <row r="2112">
      <c r="A2112" s="1">
        <v>2110.0</v>
      </c>
      <c r="B2112" s="1" t="s">
        <v>168</v>
      </c>
      <c r="C2112" s="1" t="s">
        <v>5607</v>
      </c>
      <c r="D2112" s="1" t="s">
        <v>1418</v>
      </c>
      <c r="E2112" s="1" t="s">
        <v>1582</v>
      </c>
      <c r="F2112" s="1" t="s">
        <v>171</v>
      </c>
      <c r="G2112" s="1" t="s">
        <v>17</v>
      </c>
      <c r="H2112" s="1">
        <v>45.0</v>
      </c>
      <c r="I2112" s="3">
        <v>43811.583333333336</v>
      </c>
      <c r="J2112" s="1">
        <v>1.98545133722917</v>
      </c>
      <c r="K2112" s="1" t="s">
        <v>166</v>
      </c>
      <c r="M2112" s="3">
        <v>43811.62413665509</v>
      </c>
    </row>
    <row r="2113">
      <c r="A2113" s="1">
        <v>2111.0</v>
      </c>
      <c r="B2113" s="1" t="s">
        <v>184</v>
      </c>
      <c r="C2113" s="1" t="s">
        <v>5608</v>
      </c>
      <c r="D2113" s="1" t="s">
        <v>1297</v>
      </c>
      <c r="E2113" s="1" t="s">
        <v>1391</v>
      </c>
      <c r="F2113" s="1" t="s">
        <v>187</v>
      </c>
      <c r="G2113" s="1" t="s">
        <v>17</v>
      </c>
      <c r="H2113" s="1">
        <v>45.0</v>
      </c>
      <c r="I2113" s="3">
        <v>43746.416666666664</v>
      </c>
      <c r="J2113" s="1">
        <v>1.98822183481697</v>
      </c>
      <c r="K2113" s="1" t="s">
        <v>24</v>
      </c>
      <c r="M2113" s="3">
        <v>43746.450181493055</v>
      </c>
    </row>
    <row r="2114">
      <c r="A2114" s="1">
        <v>2112.0</v>
      </c>
      <c r="B2114" s="1" t="s">
        <v>5207</v>
      </c>
      <c r="C2114" s="1" t="s">
        <v>5609</v>
      </c>
      <c r="D2114" s="1" t="s">
        <v>5610</v>
      </c>
      <c r="E2114" s="1" t="s">
        <v>5611</v>
      </c>
      <c r="F2114" s="1" t="s">
        <v>5211</v>
      </c>
      <c r="G2114" s="1" t="s">
        <v>39</v>
      </c>
      <c r="H2114" s="1">
        <v>45.0</v>
      </c>
      <c r="I2114" s="3">
        <v>43661.25</v>
      </c>
      <c r="J2114" s="1">
        <v>1.19424643816555</v>
      </c>
      <c r="K2114" s="1" t="s">
        <v>46</v>
      </c>
      <c r="M2114" s="3">
        <v>43661.39300829861</v>
      </c>
    </row>
    <row r="2115">
      <c r="A2115" s="1">
        <v>2113.0</v>
      </c>
      <c r="B2115" s="1" t="s">
        <v>350</v>
      </c>
      <c r="C2115" s="1" t="s">
        <v>5612</v>
      </c>
      <c r="D2115" s="1" t="s">
        <v>75</v>
      </c>
      <c r="E2115" s="1" t="s">
        <v>4211</v>
      </c>
      <c r="F2115" s="1" t="s">
        <v>353</v>
      </c>
      <c r="G2115" s="1" t="s">
        <v>35</v>
      </c>
      <c r="H2115" s="1">
        <v>45.0</v>
      </c>
      <c r="I2115" s="3">
        <v>43593.166666666664</v>
      </c>
      <c r="J2115" s="1">
        <v>0.376434621587242</v>
      </c>
      <c r="K2115" s="1" t="s">
        <v>24</v>
      </c>
      <c r="M2115" s="3">
        <v>43593.1971755787</v>
      </c>
    </row>
    <row r="2116">
      <c r="A2116" s="1">
        <v>2114.0</v>
      </c>
      <c r="B2116" s="1" t="s">
        <v>19</v>
      </c>
      <c r="C2116" s="1" t="s">
        <v>5613</v>
      </c>
      <c r="D2116" s="1" t="s">
        <v>664</v>
      </c>
      <c r="E2116" s="1" t="s">
        <v>3861</v>
      </c>
      <c r="F2116" s="1" t="s">
        <v>23</v>
      </c>
      <c r="G2116" s="1" t="s">
        <v>35</v>
      </c>
      <c r="H2116" s="1">
        <v>45.0</v>
      </c>
      <c r="I2116" s="3">
        <v>43642.291666666664</v>
      </c>
      <c r="J2116" s="1">
        <v>1.59900858410401</v>
      </c>
      <c r="K2116" s="1" t="s">
        <v>24</v>
      </c>
      <c r="M2116" s="3">
        <v>43642.38734026621</v>
      </c>
    </row>
    <row r="2117">
      <c r="A2117" s="1">
        <v>2115.0</v>
      </c>
      <c r="B2117" s="1" t="s">
        <v>4838</v>
      </c>
      <c r="C2117" s="1" t="s">
        <v>5614</v>
      </c>
      <c r="D2117" s="1" t="s">
        <v>1250</v>
      </c>
      <c r="E2117" s="1" t="s">
        <v>5615</v>
      </c>
      <c r="F2117" s="1" t="s">
        <v>4841</v>
      </c>
      <c r="G2117" s="1" t="s">
        <v>89</v>
      </c>
      <c r="H2117" s="1">
        <v>45.0</v>
      </c>
      <c r="I2117" s="3">
        <v>43750.50955601852</v>
      </c>
      <c r="J2117" s="1">
        <v>2.91465383216423</v>
      </c>
      <c r="K2117" s="1" t="s">
        <v>24</v>
      </c>
      <c r="M2117" s="3">
        <v>43750.53214696759</v>
      </c>
    </row>
    <row r="2118">
      <c r="A2118" s="1">
        <v>2116.0</v>
      </c>
      <c r="B2118" s="1" t="s">
        <v>5616</v>
      </c>
      <c r="C2118" s="1" t="s">
        <v>5617</v>
      </c>
      <c r="D2118" s="1" t="s">
        <v>5618</v>
      </c>
      <c r="E2118" s="1" t="s">
        <v>5619</v>
      </c>
      <c r="F2118" s="1" t="s">
        <v>5620</v>
      </c>
      <c r="G2118" s="1" t="s">
        <v>39</v>
      </c>
      <c r="H2118" s="1">
        <v>45.0</v>
      </c>
      <c r="I2118" s="3">
        <v>44235.708333333336</v>
      </c>
      <c r="J2118" s="1">
        <v>2.73959662833641</v>
      </c>
      <c r="K2118" s="1" t="s">
        <v>218</v>
      </c>
      <c r="L2118" s="1" t="s">
        <v>1837</v>
      </c>
      <c r="M2118" s="3">
        <v>44235.70412598379</v>
      </c>
    </row>
    <row r="2119">
      <c r="A2119" s="1">
        <v>2117.0</v>
      </c>
      <c r="B2119" s="1" t="s">
        <v>655</v>
      </c>
      <c r="C2119" s="1" t="s">
        <v>5621</v>
      </c>
      <c r="D2119" s="1" t="s">
        <v>5622</v>
      </c>
      <c r="E2119" s="1" t="s">
        <v>3433</v>
      </c>
      <c r="F2119" s="1" t="s">
        <v>659</v>
      </c>
      <c r="G2119" s="1" t="s">
        <v>35</v>
      </c>
      <c r="H2119" s="1">
        <v>45.0</v>
      </c>
      <c r="I2119" s="3">
        <v>43593.458333333336</v>
      </c>
      <c r="J2119" s="1">
        <v>1.10668908653108</v>
      </c>
      <c r="K2119" s="1" t="s">
        <v>18</v>
      </c>
      <c r="M2119" s="3">
        <v>43593.49197570602</v>
      </c>
    </row>
    <row r="2120">
      <c r="A2120" s="1">
        <v>2118.0</v>
      </c>
      <c r="B2120" s="1" t="s">
        <v>474</v>
      </c>
      <c r="C2120" s="1" t="s">
        <v>5623</v>
      </c>
      <c r="D2120" s="1" t="s">
        <v>173</v>
      </c>
      <c r="E2120" s="1" t="s">
        <v>5624</v>
      </c>
      <c r="F2120" s="1" t="s">
        <v>477</v>
      </c>
      <c r="G2120" s="1" t="s">
        <v>89</v>
      </c>
      <c r="H2120" s="1">
        <v>45.0</v>
      </c>
      <c r="I2120" s="3">
        <v>43863.44032278935</v>
      </c>
      <c r="J2120" s="1">
        <v>3.17671809848802</v>
      </c>
      <c r="K2120" s="1" t="s">
        <v>46</v>
      </c>
      <c r="M2120" s="3">
        <v>43863.47541373842</v>
      </c>
    </row>
    <row r="2121">
      <c r="A2121" s="1">
        <v>2119.0</v>
      </c>
      <c r="B2121" s="1" t="s">
        <v>229</v>
      </c>
      <c r="C2121" s="1" t="s">
        <v>5625</v>
      </c>
      <c r="D2121" s="1" t="s">
        <v>461</v>
      </c>
      <c r="E2121" s="1" t="s">
        <v>3292</v>
      </c>
      <c r="F2121" s="1" t="s">
        <v>232</v>
      </c>
      <c r="G2121" s="1" t="s">
        <v>35</v>
      </c>
      <c r="H2121" s="1">
        <v>45.0</v>
      </c>
      <c r="I2121" s="3">
        <v>43987.625</v>
      </c>
      <c r="J2121" s="1">
        <v>1.5460122331185</v>
      </c>
      <c r="K2121" s="1" t="s">
        <v>24</v>
      </c>
      <c r="M2121" s="3">
        <v>43987.68034976852</v>
      </c>
    </row>
    <row r="2122">
      <c r="A2122" s="1">
        <v>2120.0</v>
      </c>
      <c r="B2122" s="1" t="s">
        <v>2948</v>
      </c>
      <c r="C2122" s="1" t="s">
        <v>5626</v>
      </c>
      <c r="D2122" s="1" t="s">
        <v>630</v>
      </c>
      <c r="E2122" s="1" t="s">
        <v>5627</v>
      </c>
      <c r="F2122" s="1" t="s">
        <v>2951</v>
      </c>
      <c r="G2122" s="1" t="s">
        <v>17</v>
      </c>
      <c r="H2122" s="1">
        <v>45.0</v>
      </c>
      <c r="I2122" s="3">
        <v>43990.333333333336</v>
      </c>
      <c r="J2122" s="1">
        <v>0.0</v>
      </c>
      <c r="K2122" s="1" t="s">
        <v>83</v>
      </c>
      <c r="M2122" s="3">
        <v>43990.430224386575</v>
      </c>
    </row>
    <row r="2123">
      <c r="A2123" s="1">
        <v>2121.0</v>
      </c>
      <c r="B2123" s="1" t="s">
        <v>130</v>
      </c>
      <c r="C2123" s="1" t="s">
        <v>5628</v>
      </c>
      <c r="D2123" s="1" t="s">
        <v>5629</v>
      </c>
      <c r="E2123" s="1" t="s">
        <v>5630</v>
      </c>
      <c r="F2123" s="1" t="s">
        <v>134</v>
      </c>
      <c r="G2123" s="1" t="s">
        <v>17</v>
      </c>
      <c r="H2123" s="1">
        <v>45.0</v>
      </c>
      <c r="I2123" s="3">
        <v>44188.270833333336</v>
      </c>
      <c r="J2123" s="1">
        <v>2.473444533877</v>
      </c>
      <c r="K2123" s="1" t="s">
        <v>24</v>
      </c>
      <c r="M2123" s="3">
        <v>44188.717419120374</v>
      </c>
    </row>
    <row r="2124">
      <c r="A2124" s="1">
        <v>2122.0</v>
      </c>
      <c r="B2124" s="1" t="s">
        <v>896</v>
      </c>
      <c r="C2124" s="1" t="s">
        <v>5631</v>
      </c>
      <c r="D2124" s="1" t="s">
        <v>492</v>
      </c>
      <c r="E2124" s="1" t="s">
        <v>5632</v>
      </c>
      <c r="F2124" s="1" t="s">
        <v>900</v>
      </c>
      <c r="G2124" s="1" t="s">
        <v>89</v>
      </c>
      <c r="H2124" s="1">
        <v>45.0</v>
      </c>
      <c r="I2124" s="3">
        <v>44090.37381107639</v>
      </c>
      <c r="J2124" s="1">
        <v>1.52590410653568</v>
      </c>
      <c r="K2124" s="1" t="s">
        <v>24</v>
      </c>
      <c r="L2124" s="1" t="s">
        <v>741</v>
      </c>
      <c r="M2124" s="3">
        <v>44090.41070986111</v>
      </c>
    </row>
    <row r="2125">
      <c r="A2125" s="1">
        <v>2123.0</v>
      </c>
      <c r="B2125" s="1" t="s">
        <v>2610</v>
      </c>
      <c r="C2125" s="1" t="s">
        <v>5633</v>
      </c>
      <c r="D2125" s="1" t="s">
        <v>1179</v>
      </c>
      <c r="E2125" s="1" t="s">
        <v>5634</v>
      </c>
      <c r="F2125" s="1" t="s">
        <v>2614</v>
      </c>
      <c r="G2125" s="1" t="s">
        <v>39</v>
      </c>
      <c r="H2125" s="1">
        <v>45.0</v>
      </c>
      <c r="I2125" s="3">
        <v>43924.75</v>
      </c>
      <c r="J2125" s="1">
        <v>4.80370278732674</v>
      </c>
      <c r="K2125" s="1" t="s">
        <v>46</v>
      </c>
      <c r="M2125" s="3">
        <v>43925.02820991898</v>
      </c>
    </row>
    <row r="2126">
      <c r="A2126" s="1">
        <v>2124.0</v>
      </c>
      <c r="B2126" s="1" t="s">
        <v>1401</v>
      </c>
      <c r="C2126" s="1" t="s">
        <v>5635</v>
      </c>
      <c r="D2126" s="1" t="s">
        <v>1403</v>
      </c>
      <c r="E2126" s="1" t="s">
        <v>5636</v>
      </c>
      <c r="F2126" s="1" t="s">
        <v>1405</v>
      </c>
      <c r="G2126" s="1" t="s">
        <v>39</v>
      </c>
      <c r="H2126" s="1">
        <v>45.0</v>
      </c>
      <c r="I2126" s="3">
        <v>44253.291666666664</v>
      </c>
      <c r="J2126" s="1">
        <v>1.96319584058445</v>
      </c>
      <c r="K2126" s="1" t="s">
        <v>1406</v>
      </c>
      <c r="L2126" s="1" t="s">
        <v>1407</v>
      </c>
      <c r="M2126" s="3">
        <v>44253.32121096065</v>
      </c>
    </row>
    <row r="2127">
      <c r="A2127" s="1">
        <v>2125.0</v>
      </c>
      <c r="B2127" s="1" t="s">
        <v>1644</v>
      </c>
      <c r="C2127" s="1" t="s">
        <v>5637</v>
      </c>
      <c r="D2127" s="1" t="s">
        <v>1250</v>
      </c>
      <c r="E2127" s="1" t="s">
        <v>5638</v>
      </c>
      <c r="F2127" s="1" t="s">
        <v>1647</v>
      </c>
      <c r="G2127" s="1" t="s">
        <v>17</v>
      </c>
      <c r="H2127" s="1">
        <v>45.0</v>
      </c>
      <c r="I2127" s="3">
        <v>44150.791666666664</v>
      </c>
      <c r="J2127" s="1">
        <v>1.13195108843819</v>
      </c>
      <c r="K2127" s="1" t="s">
        <v>24</v>
      </c>
      <c r="L2127" s="1" t="s">
        <v>741</v>
      </c>
      <c r="M2127" s="3">
        <v>44151.79214424769</v>
      </c>
    </row>
    <row r="2128">
      <c r="A2128" s="1">
        <v>2126.0</v>
      </c>
      <c r="B2128" s="1" t="s">
        <v>1101</v>
      </c>
      <c r="C2128" s="1" t="s">
        <v>5639</v>
      </c>
      <c r="D2128" s="1" t="s">
        <v>2485</v>
      </c>
      <c r="E2128" s="1" t="s">
        <v>5640</v>
      </c>
      <c r="F2128" s="1" t="s">
        <v>1105</v>
      </c>
      <c r="G2128" s="1" t="s">
        <v>89</v>
      </c>
      <c r="H2128" s="1">
        <v>45.0</v>
      </c>
      <c r="I2128" s="3">
        <v>44246.34251346065</v>
      </c>
      <c r="J2128" s="1">
        <v>4.11146653762842</v>
      </c>
      <c r="K2128" s="1" t="s">
        <v>83</v>
      </c>
      <c r="L2128" s="1" t="s">
        <v>1270</v>
      </c>
      <c r="M2128" s="3">
        <v>44246.376019131945</v>
      </c>
    </row>
    <row r="2129">
      <c r="A2129" s="1">
        <v>2127.0</v>
      </c>
      <c r="B2129" s="1" t="s">
        <v>2502</v>
      </c>
      <c r="C2129" s="1" t="s">
        <v>5641</v>
      </c>
      <c r="D2129" s="1" t="s">
        <v>2504</v>
      </c>
      <c r="E2129" s="1" t="s">
        <v>2505</v>
      </c>
      <c r="F2129" s="1" t="s">
        <v>2506</v>
      </c>
      <c r="G2129" s="1" t="s">
        <v>17</v>
      </c>
      <c r="H2129" s="1">
        <v>45.0</v>
      </c>
      <c r="I2129" s="3">
        <v>44246.541666666664</v>
      </c>
      <c r="J2129" s="1">
        <v>3.81583681585135</v>
      </c>
      <c r="K2129" s="1" t="s">
        <v>159</v>
      </c>
      <c r="L2129" s="1" t="s">
        <v>2507</v>
      </c>
      <c r="M2129" s="3">
        <v>44246.57152081018</v>
      </c>
    </row>
    <row r="2130">
      <c r="A2130" s="1">
        <v>2128.0</v>
      </c>
      <c r="B2130" s="1" t="s">
        <v>84</v>
      </c>
      <c r="C2130" s="1" t="s">
        <v>5642</v>
      </c>
      <c r="D2130" s="1" t="s">
        <v>80</v>
      </c>
      <c r="E2130" s="1" t="s">
        <v>2840</v>
      </c>
      <c r="F2130" s="1" t="s">
        <v>88</v>
      </c>
      <c r="G2130" s="1" t="s">
        <v>17</v>
      </c>
      <c r="H2130" s="1">
        <v>45.0</v>
      </c>
      <c r="I2130" s="3">
        <v>43753.625</v>
      </c>
      <c r="J2130" s="1">
        <v>0.465086576653911</v>
      </c>
      <c r="K2130" s="1" t="s">
        <v>83</v>
      </c>
      <c r="M2130" s="3">
        <v>43753.6623127662</v>
      </c>
    </row>
    <row r="2131">
      <c r="A2131" s="1">
        <v>2129.0</v>
      </c>
      <c r="B2131" s="1" t="s">
        <v>1481</v>
      </c>
      <c r="C2131" s="1" t="s">
        <v>5643</v>
      </c>
      <c r="D2131" s="1" t="s">
        <v>749</v>
      </c>
      <c r="E2131" s="1" t="s">
        <v>5644</v>
      </c>
      <c r="F2131" s="1" t="s">
        <v>1485</v>
      </c>
      <c r="G2131" s="1" t="s">
        <v>17</v>
      </c>
      <c r="H2131" s="1">
        <v>45.0</v>
      </c>
      <c r="I2131" s="3">
        <v>44018.625</v>
      </c>
      <c r="J2131" s="1">
        <v>3.41077482931962</v>
      </c>
      <c r="K2131" s="1" t="s">
        <v>218</v>
      </c>
      <c r="L2131" s="1" t="s">
        <v>433</v>
      </c>
      <c r="M2131" s="3">
        <v>44018.664360324074</v>
      </c>
    </row>
    <row r="2132">
      <c r="A2132" s="1">
        <v>2130.0</v>
      </c>
      <c r="B2132" s="1" t="s">
        <v>2891</v>
      </c>
      <c r="C2132" s="1" t="s">
        <v>5645</v>
      </c>
      <c r="D2132" s="1" t="s">
        <v>522</v>
      </c>
      <c r="E2132" s="1" t="s">
        <v>3574</v>
      </c>
      <c r="F2132" s="1" t="s">
        <v>2894</v>
      </c>
      <c r="G2132" s="1" t="s">
        <v>17</v>
      </c>
      <c r="H2132" s="1">
        <v>45.0</v>
      </c>
      <c r="I2132" s="3">
        <v>44103.229166666664</v>
      </c>
      <c r="J2132" s="1">
        <v>0.521278828234433</v>
      </c>
      <c r="K2132" s="1" t="s">
        <v>46</v>
      </c>
      <c r="M2132" s="3">
        <v>44103.25907034722</v>
      </c>
    </row>
    <row r="2133">
      <c r="A2133" s="1">
        <v>2131.0</v>
      </c>
      <c r="B2133" s="1" t="s">
        <v>401</v>
      </c>
      <c r="C2133" s="1" t="s">
        <v>5646</v>
      </c>
      <c r="D2133" s="1" t="s">
        <v>4244</v>
      </c>
      <c r="E2133" s="1" t="s">
        <v>5647</v>
      </c>
      <c r="F2133" s="1" t="s">
        <v>405</v>
      </c>
      <c r="G2133" s="1" t="s">
        <v>89</v>
      </c>
      <c r="H2133" s="1">
        <v>45.0</v>
      </c>
      <c r="I2133" s="3">
        <v>43880.78636701389</v>
      </c>
      <c r="J2133" s="1">
        <v>1.64269609265107</v>
      </c>
      <c r="K2133" s="1" t="s">
        <v>24</v>
      </c>
      <c r="M2133" s="3">
        <v>43880.81534725695</v>
      </c>
    </row>
    <row r="2134">
      <c r="A2134" s="1">
        <v>2132.0</v>
      </c>
      <c r="B2134" s="1" t="s">
        <v>1766</v>
      </c>
      <c r="C2134" s="1" t="s">
        <v>5648</v>
      </c>
      <c r="D2134" s="1" t="s">
        <v>116</v>
      </c>
      <c r="E2134" s="1" t="s">
        <v>1768</v>
      </c>
      <c r="F2134" s="1" t="s">
        <v>1769</v>
      </c>
      <c r="G2134" s="1" t="s">
        <v>17</v>
      </c>
      <c r="H2134" s="1">
        <v>45.0</v>
      </c>
      <c r="I2134" s="3">
        <v>44249.333333333336</v>
      </c>
      <c r="J2134" s="1">
        <v>4.16314472552295</v>
      </c>
      <c r="K2134" s="1" t="s">
        <v>24</v>
      </c>
      <c r="L2134" s="1" t="s">
        <v>1006</v>
      </c>
      <c r="M2134" s="3">
        <v>44249.37483202546</v>
      </c>
    </row>
    <row r="2135">
      <c r="A2135" s="1">
        <v>2133.0</v>
      </c>
      <c r="B2135" s="1" t="s">
        <v>73</v>
      </c>
      <c r="C2135" s="1" t="s">
        <v>5649</v>
      </c>
      <c r="D2135" s="1" t="s">
        <v>1595</v>
      </c>
      <c r="E2135" s="1" t="s">
        <v>5650</v>
      </c>
      <c r="F2135" s="1" t="s">
        <v>77</v>
      </c>
      <c r="G2135" s="1" t="s">
        <v>35</v>
      </c>
      <c r="H2135" s="1">
        <v>45.0</v>
      </c>
      <c r="I2135" s="3">
        <v>43502.291666666664</v>
      </c>
      <c r="J2135" s="1">
        <v>2.98497689693883</v>
      </c>
      <c r="K2135" s="1" t="s">
        <v>24</v>
      </c>
      <c r="M2135" s="3">
        <v>43502.347251377316</v>
      </c>
    </row>
    <row r="2136">
      <c r="A2136" s="1">
        <v>2134.0</v>
      </c>
      <c r="B2136" s="1" t="s">
        <v>1348</v>
      </c>
      <c r="C2136" s="1" t="s">
        <v>5651</v>
      </c>
      <c r="D2136" s="1" t="s">
        <v>5652</v>
      </c>
      <c r="E2136" s="1" t="s">
        <v>5653</v>
      </c>
      <c r="F2136" s="1" t="s">
        <v>1352</v>
      </c>
      <c r="G2136" s="1" t="s">
        <v>39</v>
      </c>
      <c r="H2136" s="1">
        <v>45.0</v>
      </c>
      <c r="I2136" s="3">
        <v>44070.729166666664</v>
      </c>
      <c r="J2136" s="1">
        <v>3.75046113830684</v>
      </c>
      <c r="K2136" s="1" t="s">
        <v>18</v>
      </c>
      <c r="M2136" s="3">
        <v>44070.77653849537</v>
      </c>
    </row>
    <row r="2137">
      <c r="A2137" s="1">
        <v>2135.0</v>
      </c>
      <c r="B2137" s="1" t="s">
        <v>485</v>
      </c>
      <c r="C2137" s="1" t="s">
        <v>5654</v>
      </c>
      <c r="D2137" s="1" t="s">
        <v>2521</v>
      </c>
      <c r="E2137" s="1" t="s">
        <v>5655</v>
      </c>
      <c r="F2137" s="1" t="s">
        <v>489</v>
      </c>
      <c r="G2137" s="1" t="s">
        <v>17</v>
      </c>
      <c r="H2137" s="1">
        <v>45.0</v>
      </c>
      <c r="I2137" s="3">
        <v>43817.666666666664</v>
      </c>
      <c r="J2137" s="1">
        <v>1.9376924771071</v>
      </c>
      <c r="K2137" s="1" t="s">
        <v>166</v>
      </c>
      <c r="M2137" s="3">
        <v>43817.68649369213</v>
      </c>
    </row>
    <row r="2138">
      <c r="A2138" s="1">
        <v>2136.0</v>
      </c>
      <c r="B2138" s="1" t="s">
        <v>553</v>
      </c>
      <c r="C2138" s="1" t="s">
        <v>5656</v>
      </c>
      <c r="D2138" s="1" t="s">
        <v>555</v>
      </c>
      <c r="E2138" s="1" t="s">
        <v>2653</v>
      </c>
      <c r="F2138" s="1" t="s">
        <v>557</v>
      </c>
      <c r="G2138" s="1" t="s">
        <v>17</v>
      </c>
      <c r="H2138" s="1">
        <v>45.0</v>
      </c>
      <c r="I2138" s="3">
        <v>44118.729166666664</v>
      </c>
      <c r="J2138" s="1">
        <v>1.6313412608321</v>
      </c>
      <c r="K2138" s="1" t="s">
        <v>46</v>
      </c>
      <c r="L2138" s="1" t="s">
        <v>558</v>
      </c>
      <c r="M2138" s="3">
        <v>44118.661696111114</v>
      </c>
    </row>
    <row r="2139">
      <c r="A2139" s="1">
        <v>2137.0</v>
      </c>
      <c r="B2139" s="1" t="s">
        <v>4213</v>
      </c>
      <c r="C2139" s="1" t="s">
        <v>5657</v>
      </c>
      <c r="D2139" s="1" t="s">
        <v>5658</v>
      </c>
      <c r="E2139" s="1" t="s">
        <v>5659</v>
      </c>
      <c r="F2139" s="1" t="s">
        <v>4216</v>
      </c>
      <c r="G2139" s="1" t="s">
        <v>39</v>
      </c>
      <c r="H2139" s="1">
        <v>45.0</v>
      </c>
      <c r="I2139" s="3">
        <v>43858.25</v>
      </c>
      <c r="J2139" s="1">
        <v>2.51395269632253</v>
      </c>
      <c r="K2139" s="1" t="s">
        <v>24</v>
      </c>
      <c r="M2139" s="3">
        <v>43858.28593060185</v>
      </c>
    </row>
    <row r="2140">
      <c r="A2140" s="1">
        <v>2138.0</v>
      </c>
      <c r="B2140" s="1" t="s">
        <v>303</v>
      </c>
      <c r="C2140" s="1" t="s">
        <v>5660</v>
      </c>
      <c r="D2140" s="1" t="s">
        <v>148</v>
      </c>
      <c r="E2140" s="1" t="s">
        <v>2763</v>
      </c>
      <c r="F2140" s="1" t="s">
        <v>307</v>
      </c>
      <c r="G2140" s="1" t="s">
        <v>17</v>
      </c>
      <c r="H2140" s="1">
        <v>45.0</v>
      </c>
      <c r="I2140" s="3">
        <v>43816.791666666664</v>
      </c>
      <c r="J2140" s="1">
        <v>0.927375633206388</v>
      </c>
      <c r="K2140" s="1" t="s">
        <v>24</v>
      </c>
      <c r="M2140" s="3">
        <v>43816.813968553244</v>
      </c>
    </row>
    <row r="2141">
      <c r="A2141" s="1">
        <v>2139.0</v>
      </c>
      <c r="B2141" s="1" t="s">
        <v>5661</v>
      </c>
      <c r="C2141" s="1" t="s">
        <v>5662</v>
      </c>
      <c r="D2141" s="1" t="s">
        <v>5663</v>
      </c>
      <c r="E2141" s="1" t="s">
        <v>5664</v>
      </c>
      <c r="F2141" s="1" t="s">
        <v>5665</v>
      </c>
      <c r="G2141" s="1" t="s">
        <v>17</v>
      </c>
      <c r="H2141" s="1">
        <v>45.0</v>
      </c>
      <c r="I2141" s="3">
        <v>44052.645833333336</v>
      </c>
      <c r="J2141" s="1">
        <v>0.923064184440725</v>
      </c>
      <c r="K2141" s="1" t="s">
        <v>166</v>
      </c>
      <c r="M2141" s="3">
        <v>44052.67145175926</v>
      </c>
    </row>
    <row r="2142">
      <c r="A2142" s="1">
        <v>2140.0</v>
      </c>
      <c r="B2142" s="1" t="s">
        <v>932</v>
      </c>
      <c r="C2142" s="1" t="s">
        <v>5666</v>
      </c>
      <c r="D2142" s="1" t="s">
        <v>2571</v>
      </c>
      <c r="E2142" s="1" t="s">
        <v>2385</v>
      </c>
      <c r="F2142" s="1" t="s">
        <v>936</v>
      </c>
      <c r="G2142" s="1" t="s">
        <v>17</v>
      </c>
      <c r="H2142" s="1">
        <v>45.0</v>
      </c>
      <c r="I2142" s="3">
        <v>43838.166666666664</v>
      </c>
      <c r="J2142" s="1">
        <v>0.0</v>
      </c>
      <c r="K2142" s="1" t="s">
        <v>159</v>
      </c>
      <c r="M2142" s="3">
        <v>43838.643824108796</v>
      </c>
    </row>
    <row r="2143">
      <c r="A2143" s="1">
        <v>2141.0</v>
      </c>
      <c r="B2143" s="1" t="s">
        <v>2719</v>
      </c>
      <c r="C2143" s="1" t="s">
        <v>5667</v>
      </c>
      <c r="D2143" s="1" t="s">
        <v>5668</v>
      </c>
      <c r="E2143" s="1" t="s">
        <v>5669</v>
      </c>
      <c r="F2143" s="1" t="s">
        <v>2723</v>
      </c>
      <c r="G2143" s="1" t="s">
        <v>39</v>
      </c>
      <c r="H2143" s="1">
        <v>45.0</v>
      </c>
      <c r="I2143" s="3">
        <v>44139.708333333336</v>
      </c>
      <c r="J2143" s="1">
        <v>1.55279779457098</v>
      </c>
      <c r="K2143" s="1" t="s">
        <v>24</v>
      </c>
      <c r="L2143" s="1" t="s">
        <v>2724</v>
      </c>
      <c r="M2143" s="3">
        <v>44139.74281059028</v>
      </c>
    </row>
    <row r="2144">
      <c r="A2144" s="1">
        <v>2142.0</v>
      </c>
      <c r="B2144" s="1" t="s">
        <v>788</v>
      </c>
      <c r="C2144" s="1" t="s">
        <v>5670</v>
      </c>
      <c r="D2144" s="1" t="s">
        <v>1343</v>
      </c>
      <c r="E2144" s="1" t="s">
        <v>1792</v>
      </c>
      <c r="F2144" s="1" t="s">
        <v>791</v>
      </c>
      <c r="G2144" s="1" t="s">
        <v>17</v>
      </c>
      <c r="H2144" s="1">
        <v>45.0</v>
      </c>
      <c r="I2144" s="3">
        <v>43881.5625</v>
      </c>
      <c r="J2144" s="1">
        <v>1.43244524724319</v>
      </c>
      <c r="K2144" s="1" t="s">
        <v>24</v>
      </c>
      <c r="M2144" s="3">
        <v>43881.68638653935</v>
      </c>
    </row>
    <row r="2145">
      <c r="A2145" s="1">
        <v>2143.0</v>
      </c>
      <c r="B2145" s="1" t="s">
        <v>293</v>
      </c>
      <c r="C2145" s="1" t="s">
        <v>5671</v>
      </c>
      <c r="D2145" s="1" t="s">
        <v>588</v>
      </c>
      <c r="E2145" s="1" t="s">
        <v>1809</v>
      </c>
      <c r="F2145" s="1" t="s">
        <v>297</v>
      </c>
      <c r="G2145" s="1" t="s">
        <v>17</v>
      </c>
      <c r="H2145" s="1">
        <v>45.0</v>
      </c>
      <c r="I2145" s="3">
        <v>44030.291666666664</v>
      </c>
      <c r="J2145" s="1">
        <v>0.775758642695572</v>
      </c>
      <c r="K2145" s="1" t="s">
        <v>62</v>
      </c>
      <c r="M2145" s="3">
        <v>44030.346975243054</v>
      </c>
    </row>
    <row r="2146">
      <c r="A2146" s="1">
        <v>2144.0</v>
      </c>
      <c r="B2146" s="1" t="s">
        <v>385</v>
      </c>
      <c r="C2146" s="1" t="s">
        <v>5672</v>
      </c>
      <c r="D2146" s="1" t="s">
        <v>116</v>
      </c>
      <c r="E2146" s="1" t="s">
        <v>387</v>
      </c>
      <c r="F2146" s="1" t="s">
        <v>388</v>
      </c>
      <c r="G2146" s="1" t="s">
        <v>17</v>
      </c>
      <c r="H2146" s="1">
        <v>45.0</v>
      </c>
      <c r="I2146" s="3">
        <v>43885.5</v>
      </c>
      <c r="J2146" s="1">
        <v>1.65207674374034</v>
      </c>
      <c r="K2146" s="1" t="s">
        <v>24</v>
      </c>
      <c r="M2146" s="3">
        <v>43885.544185520834</v>
      </c>
    </row>
    <row r="2147">
      <c r="A2147" s="1">
        <v>2145.0</v>
      </c>
      <c r="B2147" s="1" t="s">
        <v>319</v>
      </c>
      <c r="C2147" s="1" t="s">
        <v>5673</v>
      </c>
      <c r="D2147" s="1" t="s">
        <v>749</v>
      </c>
      <c r="E2147" s="1" t="s">
        <v>5674</v>
      </c>
      <c r="F2147" s="1" t="s">
        <v>323</v>
      </c>
      <c r="G2147" s="1" t="s">
        <v>39</v>
      </c>
      <c r="H2147" s="1">
        <v>45.0</v>
      </c>
      <c r="I2147" s="3">
        <v>43805.625</v>
      </c>
      <c r="J2147" s="1">
        <v>2.68411703920631</v>
      </c>
      <c r="K2147" s="1" t="s">
        <v>24</v>
      </c>
      <c r="M2147" s="3">
        <v>43805.65712429398</v>
      </c>
    </row>
    <row r="2148">
      <c r="A2148" s="1">
        <v>2146.0</v>
      </c>
      <c r="B2148" s="1" t="s">
        <v>3724</v>
      </c>
      <c r="C2148" s="1" t="s">
        <v>5675</v>
      </c>
      <c r="D2148" s="1" t="s">
        <v>5676</v>
      </c>
      <c r="E2148" s="1" t="s">
        <v>5677</v>
      </c>
      <c r="F2148" s="1" t="s">
        <v>3727</v>
      </c>
      <c r="G2148" s="1" t="s">
        <v>39</v>
      </c>
      <c r="H2148" s="1">
        <v>45.0</v>
      </c>
      <c r="I2148" s="3">
        <v>44237.354166666664</v>
      </c>
      <c r="J2148" s="1">
        <v>1.23818922596171</v>
      </c>
      <c r="K2148" s="1" t="s">
        <v>218</v>
      </c>
      <c r="L2148" s="1" t="s">
        <v>287</v>
      </c>
      <c r="M2148" s="3">
        <v>44237.3879605787</v>
      </c>
    </row>
    <row r="2149">
      <c r="A2149" s="1">
        <v>2147.0</v>
      </c>
      <c r="B2149" s="1" t="s">
        <v>319</v>
      </c>
      <c r="C2149" s="1" t="s">
        <v>5678</v>
      </c>
      <c r="D2149" s="1" t="s">
        <v>5679</v>
      </c>
      <c r="E2149" s="1" t="s">
        <v>5680</v>
      </c>
      <c r="F2149" s="1" t="s">
        <v>323</v>
      </c>
      <c r="G2149" s="1" t="s">
        <v>39</v>
      </c>
      <c r="H2149" s="1">
        <v>45.0</v>
      </c>
      <c r="I2149" s="3">
        <v>43831.458333333336</v>
      </c>
      <c r="J2149" s="1">
        <v>2.30970382016953</v>
      </c>
      <c r="K2149" s="1" t="s">
        <v>24</v>
      </c>
      <c r="M2149" s="3">
        <v>43831.5097252662</v>
      </c>
    </row>
    <row r="2150">
      <c r="A2150" s="1">
        <v>2148.0</v>
      </c>
      <c r="B2150" s="1" t="s">
        <v>5681</v>
      </c>
      <c r="C2150" s="1" t="s">
        <v>5682</v>
      </c>
      <c r="D2150" s="1" t="s">
        <v>2248</v>
      </c>
      <c r="E2150" s="1" t="s">
        <v>5683</v>
      </c>
      <c r="F2150" s="1" t="s">
        <v>5684</v>
      </c>
      <c r="G2150" s="1" t="s">
        <v>17</v>
      </c>
      <c r="H2150" s="1">
        <v>45.0</v>
      </c>
      <c r="I2150" s="3">
        <v>44157.25</v>
      </c>
      <c r="J2150" s="1">
        <v>2.16806687315651</v>
      </c>
      <c r="K2150" s="1" t="s">
        <v>24</v>
      </c>
      <c r="L2150" s="1" t="s">
        <v>5685</v>
      </c>
      <c r="M2150" s="3">
        <v>44157.38020814815</v>
      </c>
    </row>
    <row r="2151">
      <c r="A2151" s="1">
        <v>2149.0</v>
      </c>
      <c r="B2151" s="1" t="s">
        <v>273</v>
      </c>
      <c r="C2151" s="1" t="s">
        <v>5686</v>
      </c>
      <c r="D2151" s="1" t="s">
        <v>99</v>
      </c>
      <c r="E2151" s="1" t="s">
        <v>5687</v>
      </c>
      <c r="F2151" s="1" t="s">
        <v>277</v>
      </c>
      <c r="G2151" s="1" t="s">
        <v>39</v>
      </c>
      <c r="H2151" s="1">
        <v>45.0</v>
      </c>
      <c r="I2151" s="3">
        <v>44114.666666666664</v>
      </c>
      <c r="J2151" s="1">
        <v>2.07201492873669</v>
      </c>
      <c r="K2151" s="1" t="s">
        <v>24</v>
      </c>
      <c r="M2151" s="3">
        <v>44114.68813787037</v>
      </c>
    </row>
    <row r="2152">
      <c r="A2152" s="1">
        <v>2150.0</v>
      </c>
      <c r="B2152" s="1" t="s">
        <v>1489</v>
      </c>
      <c r="C2152" s="1" t="s">
        <v>5688</v>
      </c>
      <c r="D2152" s="1" t="s">
        <v>818</v>
      </c>
      <c r="E2152" s="1" t="s">
        <v>1491</v>
      </c>
      <c r="F2152" s="1" t="s">
        <v>1492</v>
      </c>
      <c r="G2152" s="1" t="s">
        <v>35</v>
      </c>
      <c r="H2152" s="1">
        <v>45.0</v>
      </c>
      <c r="I2152" s="3">
        <v>44146.208333333336</v>
      </c>
      <c r="J2152" s="1">
        <v>2.2958645531825</v>
      </c>
      <c r="K2152" s="1" t="s">
        <v>18</v>
      </c>
      <c r="M2152" s="3">
        <v>44146.2217046875</v>
      </c>
    </row>
    <row r="2153">
      <c r="A2153" s="1">
        <v>2151.0</v>
      </c>
      <c r="B2153" s="1" t="s">
        <v>455</v>
      </c>
      <c r="C2153" s="1" t="s">
        <v>5689</v>
      </c>
      <c r="D2153" s="1" t="s">
        <v>116</v>
      </c>
      <c r="E2153" s="1" t="s">
        <v>457</v>
      </c>
      <c r="F2153" s="1" t="s">
        <v>458</v>
      </c>
      <c r="G2153" s="1" t="s">
        <v>17</v>
      </c>
      <c r="H2153" s="1">
        <v>45.0</v>
      </c>
      <c r="I2153" s="3">
        <v>44210.625</v>
      </c>
      <c r="J2153" s="1">
        <v>0.0</v>
      </c>
      <c r="K2153" s="1" t="s">
        <v>24</v>
      </c>
      <c r="L2153" s="1" t="s">
        <v>406</v>
      </c>
      <c r="M2153" s="3">
        <v>44210.643155046295</v>
      </c>
    </row>
    <row r="2154">
      <c r="A2154" s="1">
        <v>2152.0</v>
      </c>
      <c r="B2154" s="1" t="s">
        <v>5690</v>
      </c>
      <c r="C2154" s="1" t="s">
        <v>5691</v>
      </c>
      <c r="D2154" s="1" t="s">
        <v>3532</v>
      </c>
      <c r="E2154" s="1" t="s">
        <v>5692</v>
      </c>
      <c r="F2154" s="1" t="s">
        <v>5693</v>
      </c>
      <c r="G2154" s="1" t="s">
        <v>89</v>
      </c>
      <c r="H2154" s="1">
        <v>45.0</v>
      </c>
      <c r="I2154" s="3">
        <v>44238.696105856485</v>
      </c>
      <c r="J2154" s="1">
        <v>1.84433365536212</v>
      </c>
      <c r="K2154" s="1" t="s">
        <v>5146</v>
      </c>
      <c r="L2154" s="1" t="s">
        <v>5694</v>
      </c>
      <c r="M2154" s="3">
        <v>44238.72553697917</v>
      </c>
    </row>
    <row r="2155">
      <c r="A2155" s="1">
        <v>2153.0</v>
      </c>
      <c r="B2155" s="1" t="s">
        <v>1289</v>
      </c>
      <c r="C2155" s="1" t="s">
        <v>5695</v>
      </c>
      <c r="D2155" s="1" t="s">
        <v>1666</v>
      </c>
      <c r="E2155" s="1" t="s">
        <v>1667</v>
      </c>
      <c r="F2155" s="1" t="s">
        <v>1293</v>
      </c>
      <c r="G2155" s="1" t="s">
        <v>35</v>
      </c>
      <c r="H2155" s="1">
        <v>45.0</v>
      </c>
      <c r="I2155" s="3">
        <v>43594.666666666664</v>
      </c>
      <c r="J2155" s="1">
        <v>0.218825218634178</v>
      </c>
      <c r="K2155" s="1" t="s">
        <v>24</v>
      </c>
      <c r="M2155" s="3">
        <v>43595.18312458333</v>
      </c>
    </row>
    <row r="2156">
      <c r="A2156" s="1">
        <v>2154.0</v>
      </c>
      <c r="B2156" s="1" t="s">
        <v>119</v>
      </c>
      <c r="C2156" s="1" t="s">
        <v>5696</v>
      </c>
      <c r="D2156" s="1" t="s">
        <v>121</v>
      </c>
      <c r="E2156" s="1" t="s">
        <v>5697</v>
      </c>
      <c r="F2156" s="1" t="s">
        <v>123</v>
      </c>
      <c r="G2156" s="1" t="s">
        <v>39</v>
      </c>
      <c r="H2156" s="1">
        <v>45.0</v>
      </c>
      <c r="I2156" s="3">
        <v>43966.583333333336</v>
      </c>
      <c r="J2156" s="1">
        <v>1.99906662503218</v>
      </c>
      <c r="K2156" s="1" t="s">
        <v>18</v>
      </c>
      <c r="M2156" s="3">
        <v>43966.593233252315</v>
      </c>
    </row>
    <row r="2157">
      <c r="A2157" s="1">
        <v>2155.0</v>
      </c>
      <c r="B2157" s="1" t="s">
        <v>2084</v>
      </c>
      <c r="C2157" s="1" t="s">
        <v>5698</v>
      </c>
      <c r="D2157" s="1" t="s">
        <v>1036</v>
      </c>
      <c r="E2157" s="1" t="s">
        <v>5699</v>
      </c>
      <c r="F2157" s="1" t="s">
        <v>2087</v>
      </c>
      <c r="G2157" s="1" t="s">
        <v>17</v>
      </c>
      <c r="H2157" s="1">
        <v>45.0</v>
      </c>
      <c r="I2157" s="3">
        <v>44150.291666666664</v>
      </c>
      <c r="J2157" s="1">
        <v>2.01600352046952</v>
      </c>
      <c r="K2157" s="1" t="s">
        <v>601</v>
      </c>
      <c r="L2157" s="1" t="s">
        <v>1547</v>
      </c>
      <c r="M2157" s="3">
        <v>44150.31582081019</v>
      </c>
    </row>
    <row r="2158">
      <c r="A2158" s="1">
        <v>2156.0</v>
      </c>
      <c r="B2158" s="1" t="s">
        <v>84</v>
      </c>
      <c r="C2158" s="1" t="s">
        <v>5700</v>
      </c>
      <c r="D2158" s="1" t="s">
        <v>86</v>
      </c>
      <c r="E2158" s="1" t="s">
        <v>4666</v>
      </c>
      <c r="F2158" s="1" t="s">
        <v>88</v>
      </c>
      <c r="G2158" s="1" t="s">
        <v>35</v>
      </c>
      <c r="H2158" s="1">
        <v>45.0</v>
      </c>
      <c r="I2158" s="3">
        <v>43777.166666666664</v>
      </c>
      <c r="J2158" s="1">
        <v>0.170857136363302</v>
      </c>
      <c r="K2158" s="1" t="s">
        <v>83</v>
      </c>
      <c r="M2158" s="3">
        <v>43777.18926048611</v>
      </c>
    </row>
    <row r="2159">
      <c r="A2159" s="1">
        <v>2157.0</v>
      </c>
      <c r="B2159" s="1" t="s">
        <v>5701</v>
      </c>
      <c r="C2159" s="1" t="s">
        <v>5702</v>
      </c>
      <c r="D2159" s="1" t="s">
        <v>1397</v>
      </c>
      <c r="E2159" s="1" t="s">
        <v>5703</v>
      </c>
      <c r="F2159" s="1" t="s">
        <v>5704</v>
      </c>
      <c r="G2159" s="1" t="s">
        <v>35</v>
      </c>
      <c r="H2159" s="1">
        <v>45.0</v>
      </c>
      <c r="I2159" s="3">
        <v>43837.458333333336</v>
      </c>
      <c r="J2159" s="1">
        <v>1.48431996308639</v>
      </c>
      <c r="K2159" s="1" t="s">
        <v>24</v>
      </c>
      <c r="M2159" s="3">
        <v>43837.49651479167</v>
      </c>
    </row>
    <row r="2160">
      <c r="A2160" s="1">
        <v>2158.0</v>
      </c>
      <c r="B2160" s="1" t="s">
        <v>501</v>
      </c>
      <c r="C2160" s="1" t="s">
        <v>5705</v>
      </c>
      <c r="D2160" s="1" t="s">
        <v>503</v>
      </c>
      <c r="E2160" s="1" t="s">
        <v>3279</v>
      </c>
      <c r="F2160" s="1" t="s">
        <v>505</v>
      </c>
      <c r="G2160" s="1" t="s">
        <v>17</v>
      </c>
      <c r="H2160" s="1">
        <v>45.0</v>
      </c>
      <c r="I2160" s="3">
        <v>43823.708333333336</v>
      </c>
      <c r="J2160" s="1">
        <v>0.549019377917202</v>
      </c>
      <c r="K2160" s="1" t="s">
        <v>18</v>
      </c>
      <c r="M2160" s="3">
        <v>43823.720906435185</v>
      </c>
    </row>
    <row r="2161">
      <c r="A2161" s="1">
        <v>2159.0</v>
      </c>
      <c r="B2161" s="1" t="s">
        <v>429</v>
      </c>
      <c r="C2161" s="1" t="s">
        <v>5706</v>
      </c>
      <c r="D2161" s="1" t="s">
        <v>879</v>
      </c>
      <c r="E2161" s="1" t="s">
        <v>5707</v>
      </c>
      <c r="F2161" s="1" t="s">
        <v>432</v>
      </c>
      <c r="G2161" s="1" t="s">
        <v>39</v>
      </c>
      <c r="H2161" s="1">
        <v>45.0</v>
      </c>
      <c r="I2161" s="3">
        <v>44094.333333333336</v>
      </c>
      <c r="J2161" s="1">
        <v>1.99780468883457</v>
      </c>
      <c r="K2161" s="1" t="s">
        <v>218</v>
      </c>
      <c r="L2161" s="1" t="s">
        <v>433</v>
      </c>
      <c r="M2161" s="3">
        <v>44094.3634869213</v>
      </c>
    </row>
    <row r="2162">
      <c r="A2162" s="1">
        <v>2160.0</v>
      </c>
      <c r="B2162" s="1" t="s">
        <v>5708</v>
      </c>
      <c r="C2162" s="1" t="s">
        <v>5709</v>
      </c>
      <c r="D2162" s="1" t="s">
        <v>1179</v>
      </c>
      <c r="E2162" s="1" t="s">
        <v>5710</v>
      </c>
      <c r="F2162" s="1" t="s">
        <v>5711</v>
      </c>
      <c r="G2162" s="1" t="s">
        <v>39</v>
      </c>
      <c r="H2162" s="1">
        <v>45.0</v>
      </c>
      <c r="I2162" s="3">
        <v>43925.708333333336</v>
      </c>
      <c r="J2162" s="1">
        <v>1.07797376395298</v>
      </c>
      <c r="K2162" s="1" t="s">
        <v>18</v>
      </c>
      <c r="L2162" s="1" t="s">
        <v>444</v>
      </c>
      <c r="M2162" s="3">
        <v>43925.72126313658</v>
      </c>
    </row>
    <row r="2163">
      <c r="A2163" s="1">
        <v>2161.0</v>
      </c>
      <c r="B2163" s="1" t="s">
        <v>1230</v>
      </c>
      <c r="C2163" s="1" t="s">
        <v>5712</v>
      </c>
      <c r="D2163" s="1" t="s">
        <v>1232</v>
      </c>
      <c r="E2163" s="1" t="s">
        <v>1233</v>
      </c>
      <c r="F2163" s="1" t="s">
        <v>1234</v>
      </c>
      <c r="G2163" s="1" t="s">
        <v>17</v>
      </c>
      <c r="H2163" s="1">
        <v>45.0</v>
      </c>
      <c r="I2163" s="3">
        <v>43901.583333333336</v>
      </c>
      <c r="J2163" s="1">
        <v>1.4188564258569</v>
      </c>
      <c r="K2163" s="1" t="s">
        <v>18</v>
      </c>
      <c r="M2163" s="3">
        <v>43901.61814644676</v>
      </c>
    </row>
    <row r="2164">
      <c r="A2164" s="1">
        <v>2162.0</v>
      </c>
      <c r="B2164" s="1" t="s">
        <v>1872</v>
      </c>
      <c r="C2164" s="1" t="s">
        <v>5713</v>
      </c>
      <c r="D2164" s="1" t="s">
        <v>1874</v>
      </c>
      <c r="E2164" s="1" t="s">
        <v>5060</v>
      </c>
      <c r="F2164" s="1" t="s">
        <v>1876</v>
      </c>
      <c r="G2164" s="1" t="s">
        <v>35</v>
      </c>
      <c r="H2164" s="1">
        <v>45.0</v>
      </c>
      <c r="I2164" s="3">
        <v>44242.5</v>
      </c>
      <c r="J2164" s="1">
        <v>2.54145086862191</v>
      </c>
      <c r="K2164" s="1" t="s">
        <v>24</v>
      </c>
      <c r="L2164" s="1" t="s">
        <v>406</v>
      </c>
      <c r="M2164" s="3">
        <v>44242.52868635417</v>
      </c>
    </row>
    <row r="2165">
      <c r="A2165" s="1">
        <v>2163.0</v>
      </c>
      <c r="B2165" s="1" t="s">
        <v>5714</v>
      </c>
      <c r="C2165" s="1" t="s">
        <v>5715</v>
      </c>
      <c r="D2165" s="1" t="s">
        <v>1653</v>
      </c>
      <c r="E2165" s="1" t="s">
        <v>5716</v>
      </c>
      <c r="F2165" s="1" t="s">
        <v>5717</v>
      </c>
      <c r="G2165" s="1" t="s">
        <v>39</v>
      </c>
      <c r="H2165" s="1">
        <v>45.0</v>
      </c>
      <c r="I2165" s="3">
        <v>43866.625</v>
      </c>
      <c r="J2165" s="1">
        <v>1.91440703554038</v>
      </c>
      <c r="K2165" s="1" t="s">
        <v>166</v>
      </c>
      <c r="M2165" s="3">
        <v>43867.18613101852</v>
      </c>
    </row>
    <row r="2166">
      <c r="A2166" s="1">
        <v>2164.0</v>
      </c>
      <c r="B2166" s="1" t="s">
        <v>5718</v>
      </c>
      <c r="C2166" s="1" t="s">
        <v>5719</v>
      </c>
      <c r="D2166" s="1" t="s">
        <v>326</v>
      </c>
      <c r="E2166" s="1" t="s">
        <v>5720</v>
      </c>
      <c r="F2166" s="1" t="s">
        <v>5721</v>
      </c>
      <c r="G2166" s="1" t="s">
        <v>17</v>
      </c>
      <c r="H2166" s="1">
        <v>45.0</v>
      </c>
      <c r="I2166" s="3">
        <v>44209.333333333336</v>
      </c>
      <c r="J2166" s="1">
        <v>0.178716675021365</v>
      </c>
      <c r="K2166" s="1" t="s">
        <v>24</v>
      </c>
      <c r="L2166" s="1" t="s">
        <v>135</v>
      </c>
      <c r="M2166" s="3">
        <v>44209.57992672454</v>
      </c>
    </row>
    <row r="2167">
      <c r="A2167" s="1">
        <v>2165.0</v>
      </c>
      <c r="B2167" s="1" t="s">
        <v>834</v>
      </c>
      <c r="C2167" s="1" t="s">
        <v>5722</v>
      </c>
      <c r="D2167" s="1" t="s">
        <v>3976</v>
      </c>
      <c r="E2167" s="1" t="s">
        <v>5723</v>
      </c>
      <c r="F2167" s="1" t="s">
        <v>837</v>
      </c>
      <c r="G2167" s="1" t="s">
        <v>39</v>
      </c>
      <c r="H2167" s="1">
        <v>45.0</v>
      </c>
      <c r="I2167" s="3">
        <v>44137.375</v>
      </c>
      <c r="J2167" s="1">
        <v>3.51678188812678</v>
      </c>
      <c r="K2167" s="1" t="s">
        <v>46</v>
      </c>
      <c r="L2167" s="1" t="s">
        <v>2164</v>
      </c>
      <c r="M2167" s="3">
        <v>44137.41876172454</v>
      </c>
    </row>
    <row r="2168">
      <c r="A2168" s="1">
        <v>2166.0</v>
      </c>
      <c r="B2168" s="1" t="s">
        <v>5138</v>
      </c>
      <c r="C2168" s="1" t="s">
        <v>5724</v>
      </c>
      <c r="D2168" s="1" t="s">
        <v>2721</v>
      </c>
      <c r="E2168" s="1" t="s">
        <v>5725</v>
      </c>
      <c r="F2168" s="1" t="s">
        <v>5141</v>
      </c>
      <c r="G2168" s="1" t="s">
        <v>39</v>
      </c>
      <c r="H2168" s="1">
        <v>45.0</v>
      </c>
      <c r="I2168" s="3">
        <v>44116.625</v>
      </c>
      <c r="J2168" s="1">
        <v>0.346846595516678</v>
      </c>
      <c r="K2168" s="1" t="s">
        <v>24</v>
      </c>
      <c r="L2168" s="1" t="s">
        <v>1022</v>
      </c>
      <c r="M2168" s="3">
        <v>44116.659702847224</v>
      </c>
    </row>
    <row r="2169">
      <c r="A2169" s="1">
        <v>2167.0</v>
      </c>
      <c r="B2169" s="1" t="s">
        <v>4831</v>
      </c>
      <c r="C2169" s="1" t="s">
        <v>5726</v>
      </c>
      <c r="D2169" s="1" t="s">
        <v>305</v>
      </c>
      <c r="E2169" s="1" t="s">
        <v>4833</v>
      </c>
      <c r="F2169" s="1" t="s">
        <v>4834</v>
      </c>
      <c r="G2169" s="1" t="s">
        <v>35</v>
      </c>
      <c r="H2169" s="1">
        <v>45.0</v>
      </c>
      <c r="I2169" s="3">
        <v>43738.416666666664</v>
      </c>
      <c r="J2169" s="1">
        <v>2.09884624145851</v>
      </c>
      <c r="K2169" s="1" t="s">
        <v>24</v>
      </c>
      <c r="M2169" s="3">
        <v>43738.48247555555</v>
      </c>
    </row>
    <row r="2170">
      <c r="A2170" s="1">
        <v>2168.0</v>
      </c>
      <c r="B2170" s="1" t="s">
        <v>1731</v>
      </c>
      <c r="C2170" s="1" t="s">
        <v>5727</v>
      </c>
      <c r="D2170" s="1" t="s">
        <v>813</v>
      </c>
      <c r="E2170" s="1" t="s">
        <v>2049</v>
      </c>
      <c r="F2170" s="1" t="s">
        <v>1734</v>
      </c>
      <c r="G2170" s="1" t="s">
        <v>17</v>
      </c>
      <c r="H2170" s="1">
        <v>45.0</v>
      </c>
      <c r="I2170" s="3">
        <v>43778.583333333336</v>
      </c>
      <c r="J2170" s="1">
        <v>1.05463904517163</v>
      </c>
      <c r="K2170" s="1" t="s">
        <v>18</v>
      </c>
      <c r="M2170" s="3">
        <v>43778.61615469908</v>
      </c>
    </row>
    <row r="2171">
      <c r="A2171" s="1">
        <v>2169.0</v>
      </c>
      <c r="B2171" s="1" t="s">
        <v>1599</v>
      </c>
      <c r="C2171" s="1" t="s">
        <v>5728</v>
      </c>
      <c r="D2171" s="1" t="s">
        <v>588</v>
      </c>
      <c r="E2171" s="1" t="s">
        <v>2730</v>
      </c>
      <c r="F2171" s="1" t="s">
        <v>1603</v>
      </c>
      <c r="G2171" s="1" t="s">
        <v>17</v>
      </c>
      <c r="H2171" s="1">
        <v>45.0</v>
      </c>
      <c r="I2171" s="3">
        <v>44068.666666666664</v>
      </c>
      <c r="J2171" s="1">
        <v>4.61064178180173</v>
      </c>
      <c r="K2171" s="1" t="s">
        <v>62</v>
      </c>
      <c r="M2171" s="3">
        <v>44068.663502372685</v>
      </c>
    </row>
    <row r="2172">
      <c r="A2172" s="1">
        <v>2170.0</v>
      </c>
      <c r="B2172" s="1" t="s">
        <v>184</v>
      </c>
      <c r="C2172" s="1" t="s">
        <v>5729</v>
      </c>
      <c r="D2172" s="1" t="s">
        <v>729</v>
      </c>
      <c r="E2172" s="1" t="s">
        <v>2472</v>
      </c>
      <c r="F2172" s="1" t="s">
        <v>187</v>
      </c>
      <c r="G2172" s="1" t="s">
        <v>17</v>
      </c>
      <c r="H2172" s="1">
        <v>45.0</v>
      </c>
      <c r="I2172" s="3">
        <v>43907.5</v>
      </c>
      <c r="J2172" s="1">
        <v>2.143878680203</v>
      </c>
      <c r="K2172" s="1" t="s">
        <v>24</v>
      </c>
      <c r="M2172" s="3">
        <v>43907.48563574074</v>
      </c>
    </row>
    <row r="2173">
      <c r="A2173" s="1">
        <v>2171.0</v>
      </c>
      <c r="B2173" s="1" t="s">
        <v>119</v>
      </c>
      <c r="C2173" s="1" t="s">
        <v>5730</v>
      </c>
      <c r="D2173" s="1" t="s">
        <v>121</v>
      </c>
      <c r="E2173" s="1" t="s">
        <v>5731</v>
      </c>
      <c r="F2173" s="1" t="s">
        <v>123</v>
      </c>
      <c r="G2173" s="1" t="s">
        <v>39</v>
      </c>
      <c r="H2173" s="1">
        <v>45.0</v>
      </c>
      <c r="I2173" s="3">
        <v>43931.5625</v>
      </c>
      <c r="J2173" s="1">
        <v>2.00588030059559</v>
      </c>
      <c r="K2173" s="1" t="s">
        <v>18</v>
      </c>
      <c r="M2173" s="3">
        <v>43931.58956072917</v>
      </c>
    </row>
    <row r="2174">
      <c r="A2174" s="1">
        <v>2172.0</v>
      </c>
      <c r="B2174" s="1" t="s">
        <v>553</v>
      </c>
      <c r="C2174" s="1" t="s">
        <v>5732</v>
      </c>
      <c r="D2174" s="1" t="s">
        <v>555</v>
      </c>
      <c r="E2174" s="1" t="s">
        <v>5733</v>
      </c>
      <c r="F2174" s="1" t="s">
        <v>557</v>
      </c>
      <c r="G2174" s="1" t="s">
        <v>17</v>
      </c>
      <c r="H2174" s="1">
        <v>45.0</v>
      </c>
      <c r="I2174" s="3">
        <v>44169.270833333336</v>
      </c>
      <c r="J2174" s="1">
        <v>0.53438046666885</v>
      </c>
      <c r="K2174" s="1" t="s">
        <v>46</v>
      </c>
      <c r="L2174" s="1" t="s">
        <v>558</v>
      </c>
      <c r="M2174" s="3">
        <v>44172.325007245374</v>
      </c>
    </row>
    <row r="2175">
      <c r="A2175" s="1">
        <v>2173.0</v>
      </c>
      <c r="B2175" s="1" t="s">
        <v>389</v>
      </c>
      <c r="C2175" s="1" t="s">
        <v>5734</v>
      </c>
      <c r="D2175" s="1" t="s">
        <v>818</v>
      </c>
      <c r="E2175" s="1" t="s">
        <v>5735</v>
      </c>
      <c r="F2175" s="1" t="s">
        <v>393</v>
      </c>
      <c r="G2175" s="1" t="s">
        <v>17</v>
      </c>
      <c r="H2175" s="1">
        <v>45.0</v>
      </c>
      <c r="I2175" s="3">
        <v>44143.291666666664</v>
      </c>
      <c r="J2175" s="1">
        <v>1.98746517752884</v>
      </c>
      <c r="K2175" s="1" t="s">
        <v>18</v>
      </c>
      <c r="M2175" s="3">
        <v>44143.33804920139</v>
      </c>
    </row>
    <row r="2176">
      <c r="A2176" s="1">
        <v>2174.0</v>
      </c>
      <c r="B2176" s="1" t="s">
        <v>141</v>
      </c>
      <c r="C2176" s="1" t="s">
        <v>5736</v>
      </c>
      <c r="D2176" s="1" t="s">
        <v>630</v>
      </c>
      <c r="E2176" s="1" t="s">
        <v>5737</v>
      </c>
      <c r="F2176" s="1" t="s">
        <v>175</v>
      </c>
      <c r="G2176" s="1" t="s">
        <v>39</v>
      </c>
      <c r="H2176" s="1">
        <v>45.0</v>
      </c>
      <c r="I2176" s="3">
        <v>43942.29236111111</v>
      </c>
      <c r="J2176" s="1">
        <v>1.79611513047686</v>
      </c>
      <c r="K2176" s="1" t="s">
        <v>46</v>
      </c>
      <c r="M2176" s="3">
        <v>43942.32150853009</v>
      </c>
    </row>
    <row r="2177">
      <c r="A2177" s="1">
        <v>2175.0</v>
      </c>
      <c r="B2177" s="1" t="s">
        <v>136</v>
      </c>
      <c r="C2177" s="1" t="s">
        <v>5738</v>
      </c>
      <c r="D2177" s="1" t="s">
        <v>138</v>
      </c>
      <c r="E2177" s="1" t="s">
        <v>146</v>
      </c>
      <c r="F2177" s="1" t="s">
        <v>140</v>
      </c>
      <c r="G2177" s="1" t="s">
        <v>17</v>
      </c>
      <c r="H2177" s="1">
        <v>45.0</v>
      </c>
      <c r="I2177" s="3">
        <v>44130.291666666664</v>
      </c>
      <c r="J2177" s="1">
        <v>1.85576714622746</v>
      </c>
      <c r="K2177" s="1" t="s">
        <v>18</v>
      </c>
      <c r="M2177" s="3">
        <v>44130.32297760417</v>
      </c>
    </row>
    <row r="2178">
      <c r="A2178" s="1">
        <v>2176.0</v>
      </c>
      <c r="B2178" s="1" t="s">
        <v>5739</v>
      </c>
      <c r="C2178" s="1" t="s">
        <v>5740</v>
      </c>
      <c r="D2178" s="1" t="s">
        <v>5741</v>
      </c>
      <c r="E2178" s="1" t="s">
        <v>5742</v>
      </c>
      <c r="F2178" s="1" t="s">
        <v>5743</v>
      </c>
      <c r="G2178" s="1" t="s">
        <v>17</v>
      </c>
      <c r="H2178" s="1">
        <v>45.0</v>
      </c>
      <c r="I2178" s="3">
        <v>44175.4375</v>
      </c>
      <c r="J2178" s="1">
        <v>2.29183537059731</v>
      </c>
      <c r="K2178" s="1" t="s">
        <v>24</v>
      </c>
      <c r="M2178" s="3">
        <v>44175.48008331018</v>
      </c>
    </row>
    <row r="2179">
      <c r="A2179" s="1">
        <v>2177.0</v>
      </c>
      <c r="B2179" s="1" t="s">
        <v>2698</v>
      </c>
      <c r="C2179" s="1" t="s">
        <v>5744</v>
      </c>
      <c r="D2179" s="1" t="s">
        <v>5745</v>
      </c>
      <c r="E2179" s="1" t="s">
        <v>5746</v>
      </c>
      <c r="F2179" s="1" t="s">
        <v>2701</v>
      </c>
      <c r="G2179" s="1" t="s">
        <v>17</v>
      </c>
      <c r="H2179" s="1">
        <v>45.0</v>
      </c>
      <c r="I2179" s="3">
        <v>44057.5625</v>
      </c>
      <c r="J2179" s="1">
        <v>2.09675248283002</v>
      </c>
      <c r="K2179" s="1" t="s">
        <v>46</v>
      </c>
      <c r="L2179" s="1" t="s">
        <v>3232</v>
      </c>
      <c r="M2179" s="3">
        <v>44057.7176741088</v>
      </c>
    </row>
    <row r="2180">
      <c r="A2180" s="1">
        <v>2178.0</v>
      </c>
      <c r="B2180" s="1" t="s">
        <v>953</v>
      </c>
      <c r="C2180" s="1" t="s">
        <v>5747</v>
      </c>
      <c r="D2180" s="1" t="s">
        <v>121</v>
      </c>
      <c r="E2180" s="1" t="s">
        <v>5748</v>
      </c>
      <c r="F2180" s="1" t="s">
        <v>1040</v>
      </c>
      <c r="G2180" s="1" t="s">
        <v>17</v>
      </c>
      <c r="H2180" s="1">
        <v>45.0</v>
      </c>
      <c r="I2180" s="3">
        <v>43971.625</v>
      </c>
      <c r="J2180" s="1">
        <v>0.804077460912633</v>
      </c>
      <c r="K2180" s="1" t="s">
        <v>18</v>
      </c>
      <c r="M2180" s="3">
        <v>43971.653263113425</v>
      </c>
    </row>
    <row r="2181">
      <c r="A2181" s="1">
        <v>2179.0</v>
      </c>
      <c r="B2181" s="1" t="s">
        <v>2037</v>
      </c>
      <c r="C2181" s="1" t="s">
        <v>5749</v>
      </c>
      <c r="D2181" s="1" t="s">
        <v>5382</v>
      </c>
      <c r="E2181" s="1" t="s">
        <v>2486</v>
      </c>
      <c r="F2181" s="1" t="s">
        <v>2040</v>
      </c>
      <c r="G2181" s="1" t="s">
        <v>17</v>
      </c>
      <c r="H2181" s="1">
        <v>45.0</v>
      </c>
      <c r="I2181" s="3">
        <v>44116.604166666664</v>
      </c>
      <c r="J2181" s="1">
        <v>2.89148620930451</v>
      </c>
      <c r="K2181" s="1" t="s">
        <v>1376</v>
      </c>
      <c r="L2181" s="1" t="s">
        <v>2041</v>
      </c>
      <c r="M2181" s="3">
        <v>44116.62896688657</v>
      </c>
    </row>
    <row r="2182">
      <c r="A2182" s="1">
        <v>2180.0</v>
      </c>
      <c r="B2182" s="1" t="s">
        <v>12</v>
      </c>
      <c r="C2182" s="1" t="s">
        <v>5750</v>
      </c>
      <c r="D2182" s="1" t="s">
        <v>411</v>
      </c>
      <c r="E2182" s="1" t="s">
        <v>5115</v>
      </c>
      <c r="F2182" s="1" t="s">
        <v>16</v>
      </c>
      <c r="G2182" s="1" t="s">
        <v>17</v>
      </c>
      <c r="H2182" s="1">
        <v>45.0</v>
      </c>
      <c r="I2182" s="3">
        <v>43978.291666666664</v>
      </c>
      <c r="J2182" s="1">
        <v>0.282897747786956</v>
      </c>
      <c r="K2182" s="1" t="s">
        <v>18</v>
      </c>
      <c r="M2182" s="3">
        <v>43978.31905832176</v>
      </c>
    </row>
    <row r="2183">
      <c r="A2183" s="1">
        <v>2181.0</v>
      </c>
      <c r="B2183" s="1" t="s">
        <v>582</v>
      </c>
      <c r="C2183" s="1" t="s">
        <v>5751</v>
      </c>
      <c r="D2183" s="1" t="s">
        <v>1208</v>
      </c>
      <c r="E2183" s="1" t="s">
        <v>5752</v>
      </c>
      <c r="F2183" s="1" t="s">
        <v>586</v>
      </c>
      <c r="G2183" s="1" t="s">
        <v>89</v>
      </c>
      <c r="H2183" s="1">
        <v>45.0</v>
      </c>
      <c r="I2183" s="3">
        <v>43697.69007809028</v>
      </c>
      <c r="J2183" s="1">
        <v>2.06062581539566</v>
      </c>
      <c r="K2183" s="1" t="s">
        <v>24</v>
      </c>
      <c r="M2183" s="3">
        <v>43697.70662398148</v>
      </c>
    </row>
    <row r="2184">
      <c r="A2184" s="1">
        <v>2182.0</v>
      </c>
      <c r="B2184" s="1" t="s">
        <v>2467</v>
      </c>
      <c r="C2184" s="1" t="s">
        <v>5753</v>
      </c>
      <c r="D2184" s="1" t="s">
        <v>2173</v>
      </c>
      <c r="E2184" s="1" t="s">
        <v>5754</v>
      </c>
      <c r="F2184" s="1" t="s">
        <v>2470</v>
      </c>
      <c r="G2184" s="1" t="s">
        <v>17</v>
      </c>
      <c r="H2184" s="1">
        <v>45.0</v>
      </c>
      <c r="I2184" s="3">
        <v>43866.604166666664</v>
      </c>
      <c r="J2184" s="1">
        <v>0.29464534829318</v>
      </c>
      <c r="K2184" s="1" t="s">
        <v>83</v>
      </c>
      <c r="M2184" s="3">
        <v>43866.65691224537</v>
      </c>
    </row>
    <row r="2185">
      <c r="A2185" s="1">
        <v>2183.0</v>
      </c>
      <c r="B2185" s="1" t="s">
        <v>582</v>
      </c>
      <c r="C2185" s="1" t="s">
        <v>5755</v>
      </c>
      <c r="D2185" s="1" t="s">
        <v>4470</v>
      </c>
      <c r="E2185" s="1" t="s">
        <v>5756</v>
      </c>
      <c r="F2185" s="1" t="s">
        <v>586</v>
      </c>
      <c r="G2185" s="1" t="s">
        <v>39</v>
      </c>
      <c r="H2185" s="1">
        <v>45.0</v>
      </c>
      <c r="I2185" s="3">
        <v>43649.708333333336</v>
      </c>
      <c r="J2185" s="1">
        <v>2.97686076320193</v>
      </c>
      <c r="K2185" s="1" t="s">
        <v>24</v>
      </c>
      <c r="M2185" s="3">
        <v>43649.74629488426</v>
      </c>
    </row>
    <row r="2186">
      <c r="A2186" s="1">
        <v>2184.0</v>
      </c>
      <c r="B2186" s="1" t="s">
        <v>2662</v>
      </c>
      <c r="C2186" s="1" t="s">
        <v>5757</v>
      </c>
      <c r="D2186" s="1" t="s">
        <v>5758</v>
      </c>
      <c r="E2186" s="1" t="s">
        <v>5759</v>
      </c>
      <c r="F2186" s="1" t="s">
        <v>2666</v>
      </c>
      <c r="G2186" s="1" t="s">
        <v>89</v>
      </c>
      <c r="H2186" s="1">
        <v>45.0</v>
      </c>
      <c r="I2186" s="3">
        <v>44116.766932060185</v>
      </c>
      <c r="J2186" s="1">
        <v>2.30166275486244</v>
      </c>
      <c r="K2186" s="1" t="s">
        <v>83</v>
      </c>
      <c r="M2186" s="3">
        <v>44116.78842802083</v>
      </c>
    </row>
    <row r="2187">
      <c r="A2187" s="1">
        <v>2185.0</v>
      </c>
      <c r="B2187" s="1" t="s">
        <v>401</v>
      </c>
      <c r="C2187" s="1" t="s">
        <v>5760</v>
      </c>
      <c r="D2187" s="1" t="s">
        <v>2598</v>
      </c>
      <c r="E2187" s="1" t="s">
        <v>5761</v>
      </c>
      <c r="F2187" s="1" t="s">
        <v>405</v>
      </c>
      <c r="G2187" s="1" t="s">
        <v>89</v>
      </c>
      <c r="H2187" s="1">
        <v>45.0</v>
      </c>
      <c r="I2187" s="3">
        <v>43917.56770526621</v>
      </c>
      <c r="J2187" s="1">
        <v>8.79748929446739</v>
      </c>
      <c r="K2187" s="1" t="s">
        <v>24</v>
      </c>
      <c r="M2187" s="3">
        <v>43917.59562063657</v>
      </c>
    </row>
    <row r="2188">
      <c r="A2188" s="1">
        <v>2186.0</v>
      </c>
      <c r="B2188" s="1" t="s">
        <v>5762</v>
      </c>
      <c r="C2188" s="1" t="s">
        <v>5763</v>
      </c>
      <c r="D2188" s="1" t="s">
        <v>2190</v>
      </c>
      <c r="E2188" s="1" t="s">
        <v>5764</v>
      </c>
      <c r="F2188" s="1" t="s">
        <v>5765</v>
      </c>
      <c r="G2188" s="1" t="s">
        <v>39</v>
      </c>
      <c r="H2188" s="1">
        <v>45.0</v>
      </c>
      <c r="I2188" s="3">
        <v>44211.708333333336</v>
      </c>
      <c r="J2188" s="1">
        <v>1.72109029724738</v>
      </c>
      <c r="K2188" s="1" t="s">
        <v>18</v>
      </c>
      <c r="L2188" s="1" t="s">
        <v>876</v>
      </c>
      <c r="M2188" s="3">
        <v>44211.738995416665</v>
      </c>
    </row>
    <row r="2189">
      <c r="A2189" s="1">
        <v>2187.0</v>
      </c>
      <c r="B2189" s="1" t="s">
        <v>394</v>
      </c>
      <c r="C2189" s="1" t="s">
        <v>5766</v>
      </c>
      <c r="D2189" s="1" t="s">
        <v>396</v>
      </c>
      <c r="E2189" s="1" t="s">
        <v>397</v>
      </c>
      <c r="F2189" s="1" t="s">
        <v>398</v>
      </c>
      <c r="G2189" s="1" t="s">
        <v>17</v>
      </c>
      <c r="H2189" s="1">
        <v>45.0</v>
      </c>
      <c r="I2189" s="3">
        <v>43692.25</v>
      </c>
      <c r="J2189" s="1">
        <v>0.858926078901805</v>
      </c>
      <c r="K2189" s="1" t="s">
        <v>83</v>
      </c>
      <c r="M2189" s="3">
        <v>43692.270961574075</v>
      </c>
    </row>
    <row r="2190">
      <c r="A2190" s="1">
        <v>2188.0</v>
      </c>
      <c r="B2190" s="1" t="s">
        <v>3724</v>
      </c>
      <c r="C2190" s="1" t="s">
        <v>5767</v>
      </c>
      <c r="D2190" s="1" t="s">
        <v>738</v>
      </c>
      <c r="E2190" s="1" t="s">
        <v>5768</v>
      </c>
      <c r="F2190" s="1" t="s">
        <v>3727</v>
      </c>
      <c r="G2190" s="1" t="s">
        <v>17</v>
      </c>
      <c r="H2190" s="1">
        <v>45.0</v>
      </c>
      <c r="I2190" s="3">
        <v>44011.708333333336</v>
      </c>
      <c r="J2190" s="1">
        <v>1.05348128046951</v>
      </c>
      <c r="K2190" s="1" t="s">
        <v>218</v>
      </c>
      <c r="L2190" s="1" t="s">
        <v>287</v>
      </c>
      <c r="M2190" s="3">
        <v>44011.74058145833</v>
      </c>
    </row>
    <row r="2191">
      <c r="A2191" s="1">
        <v>2189.0</v>
      </c>
      <c r="B2191" s="1" t="s">
        <v>3345</v>
      </c>
      <c r="C2191" s="1" t="s">
        <v>5769</v>
      </c>
      <c r="D2191" s="1" t="s">
        <v>588</v>
      </c>
      <c r="E2191" s="1" t="s">
        <v>5770</v>
      </c>
      <c r="F2191" s="1" t="s">
        <v>3348</v>
      </c>
      <c r="G2191" s="1" t="s">
        <v>17</v>
      </c>
      <c r="H2191" s="1">
        <v>45.0</v>
      </c>
      <c r="I2191" s="3">
        <v>43811.333333333336</v>
      </c>
      <c r="J2191" s="1">
        <v>5.30338441995039</v>
      </c>
      <c r="K2191" s="1" t="s">
        <v>62</v>
      </c>
      <c r="M2191" s="3">
        <v>43811.41119972222</v>
      </c>
    </row>
    <row r="2192">
      <c r="A2192" s="1">
        <v>2190.0</v>
      </c>
      <c r="B2192" s="1" t="s">
        <v>2944</v>
      </c>
      <c r="C2192" s="1" t="s">
        <v>5771</v>
      </c>
      <c r="D2192" s="1" t="s">
        <v>818</v>
      </c>
      <c r="E2192" s="1" t="s">
        <v>5772</v>
      </c>
      <c r="F2192" s="1" t="s">
        <v>2947</v>
      </c>
      <c r="G2192" s="1" t="s">
        <v>39</v>
      </c>
      <c r="H2192" s="1">
        <v>45.0</v>
      </c>
      <c r="I2192" s="3">
        <v>44133.1875</v>
      </c>
      <c r="J2192" s="1">
        <v>2.32111748546674</v>
      </c>
      <c r="K2192" s="1" t="s">
        <v>18</v>
      </c>
      <c r="L2192" s="1" t="s">
        <v>1047</v>
      </c>
      <c r="M2192" s="3">
        <v>44133.22633336805</v>
      </c>
    </row>
    <row r="2193">
      <c r="A2193" s="1">
        <v>2191.0</v>
      </c>
      <c r="B2193" s="1" t="s">
        <v>2702</v>
      </c>
      <c r="C2193" s="1" t="s">
        <v>5773</v>
      </c>
      <c r="D2193" s="1" t="s">
        <v>2920</v>
      </c>
      <c r="E2193" s="1" t="s">
        <v>5774</v>
      </c>
      <c r="F2193" s="1" t="s">
        <v>2705</v>
      </c>
      <c r="G2193" s="1" t="s">
        <v>39</v>
      </c>
      <c r="H2193" s="1">
        <v>45.0</v>
      </c>
      <c r="I2193" s="3">
        <v>44128.729166666664</v>
      </c>
      <c r="J2193" s="1">
        <v>3.36563056670041</v>
      </c>
      <c r="K2193" s="1" t="s">
        <v>24</v>
      </c>
      <c r="L2193" s="1" t="s">
        <v>365</v>
      </c>
      <c r="M2193" s="3">
        <v>44128.76471590278</v>
      </c>
    </row>
    <row r="2194">
      <c r="A2194" s="1">
        <v>2192.0</v>
      </c>
      <c r="B2194" s="1" t="s">
        <v>727</v>
      </c>
      <c r="C2194" s="1" t="s">
        <v>5775</v>
      </c>
      <c r="D2194" s="1" t="s">
        <v>1653</v>
      </c>
      <c r="E2194" s="1" t="s">
        <v>5776</v>
      </c>
      <c r="F2194" s="1" t="s">
        <v>731</v>
      </c>
      <c r="G2194" s="1" t="s">
        <v>39</v>
      </c>
      <c r="H2194" s="1">
        <v>45.0</v>
      </c>
      <c r="I2194" s="3">
        <v>43810.666666666664</v>
      </c>
      <c r="J2194" s="1">
        <v>2.29318437160715</v>
      </c>
      <c r="K2194" s="1" t="s">
        <v>24</v>
      </c>
      <c r="M2194" s="3">
        <v>43810.674502615744</v>
      </c>
    </row>
    <row r="2195">
      <c r="A2195" s="1">
        <v>2193.0</v>
      </c>
      <c r="B2195" s="1" t="s">
        <v>512</v>
      </c>
      <c r="C2195" s="1" t="s">
        <v>5777</v>
      </c>
      <c r="D2195" s="1" t="s">
        <v>80</v>
      </c>
      <c r="E2195" s="1" t="s">
        <v>515</v>
      </c>
      <c r="F2195" s="1" t="s">
        <v>516</v>
      </c>
      <c r="G2195" s="1" t="s">
        <v>17</v>
      </c>
      <c r="H2195" s="1">
        <v>45.0</v>
      </c>
      <c r="I2195" s="3">
        <v>43879.291666666664</v>
      </c>
      <c r="J2195" s="1">
        <v>0.208375819468211</v>
      </c>
      <c r="K2195" s="1" t="s">
        <v>83</v>
      </c>
      <c r="M2195" s="3">
        <v>43879.43917385417</v>
      </c>
    </row>
    <row r="2196">
      <c r="A2196" s="1">
        <v>2194.0</v>
      </c>
      <c r="B2196" s="1" t="s">
        <v>308</v>
      </c>
      <c r="C2196" s="1" t="s">
        <v>5778</v>
      </c>
      <c r="D2196" s="1" t="s">
        <v>310</v>
      </c>
      <c r="E2196" s="1" t="s">
        <v>3450</v>
      </c>
      <c r="F2196" s="1" t="s">
        <v>312</v>
      </c>
      <c r="G2196" s="1" t="s">
        <v>17</v>
      </c>
      <c r="H2196" s="1">
        <v>45.0</v>
      </c>
      <c r="I2196" s="3">
        <v>44243.229166666664</v>
      </c>
      <c r="J2196" s="1">
        <v>2.50982815975238</v>
      </c>
      <c r="K2196" s="1" t="s">
        <v>24</v>
      </c>
      <c r="L2196" s="1" t="s">
        <v>96</v>
      </c>
      <c r="M2196" s="3">
        <v>44243.270790347226</v>
      </c>
    </row>
    <row r="2197">
      <c r="A2197" s="1">
        <v>2195.0</v>
      </c>
      <c r="B2197" s="1" t="s">
        <v>4601</v>
      </c>
      <c r="C2197" s="1" t="s">
        <v>5779</v>
      </c>
      <c r="D2197" s="1" t="s">
        <v>5780</v>
      </c>
      <c r="E2197" s="1" t="s">
        <v>5781</v>
      </c>
      <c r="F2197" s="1" t="s">
        <v>4605</v>
      </c>
      <c r="G2197" s="1" t="s">
        <v>89</v>
      </c>
      <c r="H2197" s="1">
        <v>45.0</v>
      </c>
      <c r="I2197" s="3">
        <v>44017.651145462965</v>
      </c>
      <c r="J2197" s="1">
        <v>2.19412218000888</v>
      </c>
      <c r="K2197" s="1" t="s">
        <v>166</v>
      </c>
      <c r="L2197" s="1" t="s">
        <v>4606</v>
      </c>
      <c r="M2197" s="3">
        <v>44017.68943057871</v>
      </c>
    </row>
    <row r="2198">
      <c r="A2198" s="1">
        <v>2196.0</v>
      </c>
      <c r="B2198" s="1" t="s">
        <v>12</v>
      </c>
      <c r="C2198" s="1" t="s">
        <v>5782</v>
      </c>
      <c r="D2198" s="1" t="s">
        <v>1813</v>
      </c>
      <c r="E2198" s="1" t="s">
        <v>2320</v>
      </c>
      <c r="F2198" s="1" t="s">
        <v>16</v>
      </c>
      <c r="G2198" s="1" t="s">
        <v>35</v>
      </c>
      <c r="H2198" s="1">
        <v>45.0</v>
      </c>
      <c r="I2198" s="3">
        <v>44160.291666666664</v>
      </c>
      <c r="J2198" s="1">
        <v>3.5025834729761</v>
      </c>
      <c r="K2198" s="1" t="s">
        <v>18</v>
      </c>
      <c r="M2198" s="3">
        <v>44160.359351921295</v>
      </c>
    </row>
    <row r="2199">
      <c r="A2199" s="1">
        <v>2197.0</v>
      </c>
      <c r="B2199" s="1" t="s">
        <v>1126</v>
      </c>
      <c r="C2199" s="1" t="s">
        <v>5783</v>
      </c>
      <c r="D2199" s="1" t="s">
        <v>5784</v>
      </c>
      <c r="E2199" s="1" t="s">
        <v>5785</v>
      </c>
      <c r="F2199" s="1" t="s">
        <v>1130</v>
      </c>
      <c r="G2199" s="1" t="s">
        <v>39</v>
      </c>
      <c r="H2199" s="1">
        <v>45.0</v>
      </c>
      <c r="I2199" s="3">
        <v>44143.645833333336</v>
      </c>
      <c r="J2199" s="1">
        <v>1.79869165276013</v>
      </c>
      <c r="K2199" s="1" t="s">
        <v>24</v>
      </c>
      <c r="M2199" s="3">
        <v>44143.659242152775</v>
      </c>
    </row>
    <row r="2200">
      <c r="A2200" s="1">
        <v>2198.0</v>
      </c>
      <c r="B2200" s="1" t="s">
        <v>319</v>
      </c>
      <c r="C2200" s="1" t="s">
        <v>5786</v>
      </c>
      <c r="D2200" s="1" t="s">
        <v>321</v>
      </c>
      <c r="E2200" s="1" t="s">
        <v>5787</v>
      </c>
      <c r="F2200" s="1" t="s">
        <v>323</v>
      </c>
      <c r="G2200" s="1" t="s">
        <v>39</v>
      </c>
      <c r="H2200" s="1">
        <v>45.0</v>
      </c>
      <c r="I2200" s="3">
        <v>43936.489583333336</v>
      </c>
      <c r="J2200" s="1">
        <v>2.50081935480957</v>
      </c>
      <c r="K2200" s="1" t="s">
        <v>24</v>
      </c>
      <c r="M2200" s="3">
        <v>43936.52215953704</v>
      </c>
    </row>
    <row r="2201">
      <c r="A2201" s="1">
        <v>2199.0</v>
      </c>
      <c r="B2201" s="1" t="s">
        <v>319</v>
      </c>
      <c r="C2201" s="1" t="s">
        <v>5788</v>
      </c>
      <c r="D2201" s="1" t="s">
        <v>930</v>
      </c>
      <c r="E2201" s="1" t="s">
        <v>5789</v>
      </c>
      <c r="F2201" s="1" t="s">
        <v>323</v>
      </c>
      <c r="G2201" s="1" t="s">
        <v>39</v>
      </c>
      <c r="H2201" s="1">
        <v>45.0</v>
      </c>
      <c r="I2201" s="3">
        <v>43793.625</v>
      </c>
      <c r="J2201" s="1">
        <v>2.65106532121418</v>
      </c>
      <c r="K2201" s="1" t="s">
        <v>24</v>
      </c>
      <c r="M2201" s="3">
        <v>43793.6930547338</v>
      </c>
    </row>
    <row r="2202">
      <c r="A2202" s="1">
        <v>2200.0</v>
      </c>
      <c r="B2202" s="1" t="s">
        <v>114</v>
      </c>
      <c r="C2202" s="1" t="s">
        <v>5790</v>
      </c>
      <c r="D2202" s="1" t="s">
        <v>116</v>
      </c>
      <c r="E2202" s="1" t="s">
        <v>2016</v>
      </c>
      <c r="F2202" s="1" t="s">
        <v>118</v>
      </c>
      <c r="G2202" s="1" t="s">
        <v>17</v>
      </c>
      <c r="H2202" s="1">
        <v>45.0</v>
      </c>
      <c r="I2202" s="3">
        <v>44147.239583333336</v>
      </c>
      <c r="J2202" s="1">
        <v>7.26002923168132</v>
      </c>
      <c r="K2202" s="1" t="s">
        <v>24</v>
      </c>
      <c r="M2202" s="3">
        <v>44147.28228868056</v>
      </c>
    </row>
    <row r="2203">
      <c r="A2203" s="1">
        <v>2201.0</v>
      </c>
      <c r="B2203" s="1" t="s">
        <v>777</v>
      </c>
      <c r="C2203" s="1" t="s">
        <v>5791</v>
      </c>
      <c r="D2203" s="1" t="s">
        <v>779</v>
      </c>
      <c r="E2203" s="1" t="s">
        <v>3248</v>
      </c>
      <c r="F2203" s="1" t="s">
        <v>781</v>
      </c>
      <c r="G2203" s="1" t="s">
        <v>35</v>
      </c>
      <c r="H2203" s="1">
        <v>45.0</v>
      </c>
      <c r="I2203" s="3">
        <v>44139.291666666664</v>
      </c>
      <c r="J2203" s="1">
        <v>1.670396392394</v>
      </c>
      <c r="K2203" s="1" t="s">
        <v>18</v>
      </c>
      <c r="M2203" s="3">
        <v>44139.33947034722</v>
      </c>
    </row>
    <row r="2204">
      <c r="A2204" s="1">
        <v>2202.0</v>
      </c>
      <c r="B2204" s="1" t="s">
        <v>5792</v>
      </c>
      <c r="C2204" s="1" t="s">
        <v>5793</v>
      </c>
      <c r="D2204" s="1" t="s">
        <v>80</v>
      </c>
      <c r="E2204" s="1" t="s">
        <v>5794</v>
      </c>
      <c r="F2204" s="1" t="s">
        <v>5795</v>
      </c>
      <c r="G2204" s="1" t="s">
        <v>17</v>
      </c>
      <c r="H2204" s="1">
        <v>45.0</v>
      </c>
      <c r="I2204" s="3">
        <v>43854.583333333336</v>
      </c>
      <c r="J2204" s="1">
        <v>0.0617126047900109</v>
      </c>
      <c r="K2204" s="1" t="s">
        <v>83</v>
      </c>
      <c r="M2204" s="3">
        <v>43854.60953524306</v>
      </c>
    </row>
    <row r="2205">
      <c r="A2205" s="1">
        <v>2203.0</v>
      </c>
      <c r="B2205" s="1" t="s">
        <v>5796</v>
      </c>
      <c r="C2205" s="1" t="s">
        <v>5797</v>
      </c>
      <c r="D2205" s="1" t="s">
        <v>2639</v>
      </c>
      <c r="E2205" s="1" t="s">
        <v>5798</v>
      </c>
      <c r="F2205" s="1" t="s">
        <v>5799</v>
      </c>
      <c r="G2205" s="1" t="s">
        <v>17</v>
      </c>
      <c r="H2205" s="1">
        <v>45.0</v>
      </c>
      <c r="I2205" s="3">
        <v>43869.208333333336</v>
      </c>
      <c r="J2205" s="1">
        <v>1.41030254465962</v>
      </c>
      <c r="K2205" s="1" t="s">
        <v>18</v>
      </c>
      <c r="M2205" s="3">
        <v>43869.23520094907</v>
      </c>
    </row>
    <row r="2206">
      <c r="A2206" s="1">
        <v>2204.0</v>
      </c>
      <c r="B2206" s="1" t="s">
        <v>5800</v>
      </c>
      <c r="C2206" s="1" t="s">
        <v>5801</v>
      </c>
      <c r="D2206" s="1" t="s">
        <v>226</v>
      </c>
      <c r="E2206" s="1" t="s">
        <v>5802</v>
      </c>
      <c r="F2206" s="1" t="s">
        <v>5803</v>
      </c>
      <c r="G2206" s="1" t="s">
        <v>39</v>
      </c>
      <c r="H2206" s="1">
        <v>45.0</v>
      </c>
      <c r="I2206" s="3">
        <v>43509.208333333336</v>
      </c>
      <c r="J2206" s="1">
        <v>0.939526293219472</v>
      </c>
      <c r="K2206" s="1" t="s">
        <v>24</v>
      </c>
      <c r="M2206" s="3">
        <v>43508.660672777776</v>
      </c>
    </row>
    <row r="2207">
      <c r="A2207" s="1">
        <v>2205.0</v>
      </c>
      <c r="B2207" s="1" t="s">
        <v>590</v>
      </c>
      <c r="C2207" s="1" t="s">
        <v>5804</v>
      </c>
      <c r="D2207" s="1" t="s">
        <v>592</v>
      </c>
      <c r="E2207" s="1" t="s">
        <v>5805</v>
      </c>
      <c r="F2207" s="1" t="s">
        <v>594</v>
      </c>
      <c r="G2207" s="1" t="s">
        <v>39</v>
      </c>
      <c r="H2207" s="1">
        <v>45.0</v>
      </c>
      <c r="I2207" s="3">
        <v>44154.666666666664</v>
      </c>
      <c r="J2207" s="1">
        <v>5.55880027748437</v>
      </c>
      <c r="K2207" s="1" t="s">
        <v>511</v>
      </c>
      <c r="L2207" s="1" t="s">
        <v>595</v>
      </c>
      <c r="M2207" s="3">
        <v>44154.681693680555</v>
      </c>
    </row>
    <row r="2208">
      <c r="A2208" s="1">
        <v>2206.0</v>
      </c>
      <c r="B2208" s="1" t="s">
        <v>239</v>
      </c>
      <c r="C2208" s="1" t="s">
        <v>5806</v>
      </c>
      <c r="D2208" s="1" t="s">
        <v>1268</v>
      </c>
      <c r="E2208" s="1" t="s">
        <v>5807</v>
      </c>
      <c r="F2208" s="1" t="s">
        <v>243</v>
      </c>
      <c r="G2208" s="1" t="s">
        <v>35</v>
      </c>
      <c r="H2208" s="1">
        <v>45.0</v>
      </c>
      <c r="I2208" s="3">
        <v>44218.25</v>
      </c>
      <c r="J2208" s="1">
        <v>1.44957328482255</v>
      </c>
      <c r="K2208" s="1" t="s">
        <v>46</v>
      </c>
      <c r="L2208" s="1" t="s">
        <v>244</v>
      </c>
      <c r="M2208" s="3">
        <v>44218.279637465275</v>
      </c>
    </row>
    <row r="2209">
      <c r="A2209" s="1">
        <v>2207.0</v>
      </c>
      <c r="B2209" s="1" t="s">
        <v>141</v>
      </c>
      <c r="C2209" s="1" t="s">
        <v>5808</v>
      </c>
      <c r="D2209" s="1" t="s">
        <v>1255</v>
      </c>
      <c r="E2209" s="1" t="s">
        <v>5809</v>
      </c>
      <c r="F2209" s="1" t="s">
        <v>175</v>
      </c>
      <c r="G2209" s="1" t="s">
        <v>89</v>
      </c>
      <c r="H2209" s="1">
        <v>45.0</v>
      </c>
      <c r="I2209" s="3">
        <v>44168.39328012731</v>
      </c>
      <c r="J2209" s="1">
        <v>0.766225907415675</v>
      </c>
      <c r="K2209" s="1" t="s">
        <v>46</v>
      </c>
      <c r="M2209" s="3">
        <v>44168.40453025463</v>
      </c>
    </row>
    <row r="2210">
      <c r="A2210" s="1">
        <v>2208.0</v>
      </c>
      <c r="B2210" s="1" t="s">
        <v>350</v>
      </c>
      <c r="C2210" s="1" t="s">
        <v>5810</v>
      </c>
      <c r="D2210" s="1" t="s">
        <v>75</v>
      </c>
      <c r="E2210" s="1" t="s">
        <v>1389</v>
      </c>
      <c r="F2210" s="1" t="s">
        <v>353</v>
      </c>
      <c r="G2210" s="1" t="s">
        <v>35</v>
      </c>
      <c r="H2210" s="1">
        <v>45.0</v>
      </c>
      <c r="I2210" s="3">
        <v>43628.625</v>
      </c>
      <c r="J2210" s="1">
        <v>0.00149012183503493</v>
      </c>
      <c r="K2210" s="1" t="s">
        <v>24</v>
      </c>
      <c r="M2210" s="3">
        <v>43628.79266634259</v>
      </c>
    </row>
    <row r="2211">
      <c r="A2211" s="1">
        <v>2209.0</v>
      </c>
      <c r="B2211" s="1" t="s">
        <v>5811</v>
      </c>
      <c r="C2211" s="1" t="s">
        <v>5812</v>
      </c>
      <c r="D2211" s="1" t="s">
        <v>49</v>
      </c>
      <c r="E2211" s="1" t="s">
        <v>5813</v>
      </c>
      <c r="F2211" s="1" t="s">
        <v>5814</v>
      </c>
      <c r="G2211" s="1" t="s">
        <v>39</v>
      </c>
      <c r="H2211" s="1">
        <v>45.0</v>
      </c>
      <c r="I2211" s="3">
        <v>43838.625</v>
      </c>
      <c r="J2211" s="1">
        <v>3.04560456073617</v>
      </c>
      <c r="K2211" s="1" t="s">
        <v>62</v>
      </c>
      <c r="M2211" s="3">
        <v>43838.69495483796</v>
      </c>
    </row>
    <row r="2212">
      <c r="A2212" s="1">
        <v>2210.0</v>
      </c>
      <c r="B2212" s="1" t="s">
        <v>5815</v>
      </c>
      <c r="C2212" s="1" t="s">
        <v>5816</v>
      </c>
      <c r="D2212" s="1" t="s">
        <v>321</v>
      </c>
      <c r="E2212" s="1" t="s">
        <v>5817</v>
      </c>
      <c r="F2212" s="1" t="s">
        <v>5818</v>
      </c>
      <c r="G2212" s="1" t="s">
        <v>39</v>
      </c>
      <c r="H2212" s="1">
        <v>45.0</v>
      </c>
      <c r="I2212" s="3">
        <v>43703.375</v>
      </c>
      <c r="J2212" s="1">
        <v>3.58648713043141</v>
      </c>
      <c r="K2212" s="1" t="s">
        <v>24</v>
      </c>
      <c r="M2212" s="3">
        <v>43703.406370578705</v>
      </c>
    </row>
    <row r="2213">
      <c r="A2213" s="1">
        <v>2211.0</v>
      </c>
      <c r="B2213" s="1" t="s">
        <v>512</v>
      </c>
      <c r="C2213" s="1" t="s">
        <v>5819</v>
      </c>
      <c r="D2213" s="1" t="s">
        <v>723</v>
      </c>
      <c r="E2213" s="1" t="s">
        <v>2513</v>
      </c>
      <c r="F2213" s="1" t="s">
        <v>516</v>
      </c>
      <c r="G2213" s="1" t="s">
        <v>17</v>
      </c>
      <c r="H2213" s="1">
        <v>45.0</v>
      </c>
      <c r="I2213" s="3">
        <v>43838.833333333336</v>
      </c>
      <c r="J2213" s="1">
        <v>0.254088523902239</v>
      </c>
      <c r="K2213" s="1" t="s">
        <v>83</v>
      </c>
      <c r="M2213" s="3">
        <v>43838.697592268516</v>
      </c>
    </row>
    <row r="2214">
      <c r="A2214" s="1">
        <v>2212.0</v>
      </c>
      <c r="B2214" s="1" t="s">
        <v>4069</v>
      </c>
      <c r="C2214" s="1" t="s">
        <v>5820</v>
      </c>
      <c r="D2214" s="1" t="s">
        <v>32</v>
      </c>
      <c r="E2214" s="1" t="s">
        <v>5821</v>
      </c>
      <c r="F2214" s="1" t="s">
        <v>4072</v>
      </c>
      <c r="G2214" s="1" t="s">
        <v>17</v>
      </c>
      <c r="H2214" s="1">
        <v>45.0</v>
      </c>
      <c r="I2214" s="3">
        <v>44205.583333333336</v>
      </c>
      <c r="J2214" s="1">
        <v>2.8743184590691</v>
      </c>
      <c r="K2214" s="1" t="s">
        <v>24</v>
      </c>
      <c r="M2214" s="3">
        <v>44205.63943892361</v>
      </c>
    </row>
    <row r="2215">
      <c r="A2215" s="1">
        <v>2213.0</v>
      </c>
      <c r="B2215" s="1" t="s">
        <v>796</v>
      </c>
      <c r="C2215" s="1" t="s">
        <v>5822</v>
      </c>
      <c r="D2215" s="1" t="s">
        <v>1096</v>
      </c>
      <c r="E2215" s="1" t="s">
        <v>5823</v>
      </c>
      <c r="F2215" s="1" t="s">
        <v>799</v>
      </c>
      <c r="G2215" s="1" t="s">
        <v>39</v>
      </c>
      <c r="H2215" s="1">
        <v>45.0</v>
      </c>
      <c r="I2215" s="3">
        <v>43929.729166666664</v>
      </c>
      <c r="J2215" s="1">
        <v>1.19076952859908</v>
      </c>
      <c r="K2215" s="1" t="s">
        <v>18</v>
      </c>
      <c r="M2215" s="3">
        <v>43929.761635358795</v>
      </c>
    </row>
    <row r="2216">
      <c r="A2216" s="1">
        <v>2214.0</v>
      </c>
      <c r="B2216" s="1" t="s">
        <v>582</v>
      </c>
      <c r="C2216" s="1" t="s">
        <v>5824</v>
      </c>
      <c r="D2216" s="1" t="s">
        <v>326</v>
      </c>
      <c r="E2216" s="1" t="s">
        <v>5825</v>
      </c>
      <c r="F2216" s="1" t="s">
        <v>586</v>
      </c>
      <c r="G2216" s="1" t="s">
        <v>39</v>
      </c>
      <c r="H2216" s="1">
        <v>45.0</v>
      </c>
      <c r="I2216" s="3">
        <v>43727.708333333336</v>
      </c>
      <c r="J2216" s="1">
        <v>3.70804656843089</v>
      </c>
      <c r="K2216" s="1" t="s">
        <v>24</v>
      </c>
      <c r="M2216" s="3">
        <v>43727.73721846065</v>
      </c>
    </row>
    <row r="2217">
      <c r="A2217" s="1">
        <v>2215.0</v>
      </c>
      <c r="B2217" s="1" t="s">
        <v>4270</v>
      </c>
      <c r="C2217" s="1" t="s">
        <v>5826</v>
      </c>
      <c r="D2217" s="1" t="s">
        <v>5827</v>
      </c>
      <c r="E2217" s="1" t="s">
        <v>5828</v>
      </c>
      <c r="F2217" s="1" t="s">
        <v>4273</v>
      </c>
      <c r="G2217" s="1" t="s">
        <v>39</v>
      </c>
      <c r="H2217" s="1">
        <v>45.0</v>
      </c>
      <c r="I2217" s="3">
        <v>43900.666666666664</v>
      </c>
      <c r="J2217" s="1">
        <v>41.1430280233528</v>
      </c>
      <c r="K2217" s="1" t="s">
        <v>18</v>
      </c>
      <c r="M2217" s="3">
        <v>43900.70089891204</v>
      </c>
    </row>
    <row r="2218">
      <c r="A2218" s="1">
        <v>2216.0</v>
      </c>
      <c r="B2218" s="1" t="s">
        <v>5276</v>
      </c>
      <c r="C2218" s="1" t="s">
        <v>5829</v>
      </c>
      <c r="D2218" s="1" t="s">
        <v>5278</v>
      </c>
      <c r="E2218" s="1" t="s">
        <v>5830</v>
      </c>
      <c r="F2218" s="1" t="s">
        <v>5280</v>
      </c>
      <c r="G2218" s="1" t="s">
        <v>17</v>
      </c>
      <c r="H2218" s="1">
        <v>45.0</v>
      </c>
      <c r="I2218" s="3">
        <v>43859.416666666664</v>
      </c>
      <c r="J2218" s="1">
        <v>0.164445193351694</v>
      </c>
      <c r="K2218" s="1" t="s">
        <v>3447</v>
      </c>
      <c r="M2218" s="3">
        <v>43859.45327118056</v>
      </c>
    </row>
    <row r="2219">
      <c r="A2219" s="1">
        <v>2217.0</v>
      </c>
      <c r="B2219" s="1" t="s">
        <v>5831</v>
      </c>
      <c r="C2219" s="1" t="s">
        <v>5832</v>
      </c>
      <c r="D2219" s="1" t="s">
        <v>2485</v>
      </c>
      <c r="E2219" s="1" t="s">
        <v>5833</v>
      </c>
      <c r="F2219" s="1" t="s">
        <v>5834</v>
      </c>
      <c r="G2219" s="1" t="s">
        <v>39</v>
      </c>
      <c r="H2219" s="1">
        <v>45.0</v>
      </c>
      <c r="I2219" s="3">
        <v>44068.416666666664</v>
      </c>
      <c r="J2219" s="1">
        <v>2.01264064212326</v>
      </c>
      <c r="K2219" s="1" t="s">
        <v>46</v>
      </c>
      <c r="L2219" s="1" t="s">
        <v>558</v>
      </c>
      <c r="M2219" s="3">
        <v>44068.450287534724</v>
      </c>
    </row>
    <row r="2220">
      <c r="A2220" s="1">
        <v>2218.0</v>
      </c>
      <c r="B2220" s="1" t="s">
        <v>953</v>
      </c>
      <c r="C2220" s="1" t="s">
        <v>5835</v>
      </c>
      <c r="D2220" s="1" t="s">
        <v>5836</v>
      </c>
      <c r="E2220" s="1" t="s">
        <v>5837</v>
      </c>
      <c r="F2220" s="1" t="s">
        <v>965</v>
      </c>
      <c r="G2220" s="1" t="s">
        <v>35</v>
      </c>
      <c r="H2220" s="1">
        <v>45.0</v>
      </c>
      <c r="I2220" s="3">
        <v>43552.625</v>
      </c>
      <c r="J2220" s="1">
        <v>0.826593693876418</v>
      </c>
      <c r="K2220" s="1" t="s">
        <v>18</v>
      </c>
      <c r="M2220" s="3">
        <v>43552.66103775463</v>
      </c>
    </row>
    <row r="2221">
      <c r="A2221" s="1">
        <v>2219.0</v>
      </c>
      <c r="B2221" s="1" t="s">
        <v>340</v>
      </c>
      <c r="C2221" s="1" t="s">
        <v>5838</v>
      </c>
      <c r="D2221" s="1" t="s">
        <v>342</v>
      </c>
      <c r="E2221" s="1" t="s">
        <v>5839</v>
      </c>
      <c r="F2221" s="1" t="s">
        <v>344</v>
      </c>
      <c r="G2221" s="1" t="s">
        <v>39</v>
      </c>
      <c r="H2221" s="1">
        <v>45.0</v>
      </c>
      <c r="I2221" s="3">
        <v>43854.666666666664</v>
      </c>
      <c r="J2221" s="1">
        <v>10.8817282609497</v>
      </c>
      <c r="K2221" s="1" t="s">
        <v>83</v>
      </c>
      <c r="M2221" s="3">
        <v>43854.702094444445</v>
      </c>
    </row>
    <row r="2222">
      <c r="A2222" s="1">
        <v>2220.0</v>
      </c>
      <c r="B2222" s="1" t="s">
        <v>184</v>
      </c>
      <c r="C2222" s="1" t="s">
        <v>5840</v>
      </c>
      <c r="D2222" s="1" t="s">
        <v>148</v>
      </c>
      <c r="E2222" s="1" t="s">
        <v>5841</v>
      </c>
      <c r="F2222" s="1" t="s">
        <v>187</v>
      </c>
      <c r="G2222" s="1" t="s">
        <v>39</v>
      </c>
      <c r="H2222" s="1">
        <v>45.0</v>
      </c>
      <c r="I2222" s="3">
        <v>43899.75</v>
      </c>
      <c r="J2222" s="1">
        <v>2.74121660120692</v>
      </c>
      <c r="K2222" s="1" t="s">
        <v>24</v>
      </c>
      <c r="M2222" s="3">
        <v>43899.79997759259</v>
      </c>
    </row>
    <row r="2223">
      <c r="A2223" s="1">
        <v>2221.0</v>
      </c>
      <c r="B2223" s="1" t="s">
        <v>824</v>
      </c>
      <c r="C2223" s="1" t="s">
        <v>5842</v>
      </c>
      <c r="D2223" s="1" t="s">
        <v>49</v>
      </c>
      <c r="E2223" s="1" t="s">
        <v>5843</v>
      </c>
      <c r="F2223" s="1" t="s">
        <v>827</v>
      </c>
      <c r="G2223" s="1" t="s">
        <v>89</v>
      </c>
      <c r="H2223" s="1">
        <v>45.0</v>
      </c>
      <c r="I2223" s="3">
        <v>43899.33472222222</v>
      </c>
      <c r="J2223" s="1">
        <v>3.87943243330885</v>
      </c>
      <c r="K2223" s="1" t="s">
        <v>18</v>
      </c>
      <c r="M2223" s="3">
        <v>43899.36673556713</v>
      </c>
    </row>
    <row r="2224">
      <c r="A2224" s="1">
        <v>2222.0</v>
      </c>
      <c r="B2224" s="1" t="s">
        <v>4886</v>
      </c>
      <c r="C2224" s="1" t="s">
        <v>5844</v>
      </c>
      <c r="D2224" s="1" t="s">
        <v>588</v>
      </c>
      <c r="E2224" s="1" t="s">
        <v>5845</v>
      </c>
      <c r="F2224" s="1" t="s">
        <v>4889</v>
      </c>
      <c r="G2224" s="1" t="s">
        <v>39</v>
      </c>
      <c r="H2224" s="1">
        <v>45.0</v>
      </c>
      <c r="I2224" s="3">
        <v>43877.708333333336</v>
      </c>
      <c r="J2224" s="1">
        <v>3.30791719434135</v>
      </c>
      <c r="K2224" s="1" t="s">
        <v>62</v>
      </c>
      <c r="M2224" s="3">
        <v>43877.74076325232</v>
      </c>
    </row>
    <row r="2225">
      <c r="A2225" s="1">
        <v>2223.0</v>
      </c>
      <c r="B2225" s="1" t="s">
        <v>562</v>
      </c>
      <c r="C2225" s="1" t="s">
        <v>5846</v>
      </c>
      <c r="D2225" s="1" t="s">
        <v>411</v>
      </c>
      <c r="E2225" s="1" t="s">
        <v>2803</v>
      </c>
      <c r="F2225" s="1" t="s">
        <v>566</v>
      </c>
      <c r="G2225" s="1" t="s">
        <v>17</v>
      </c>
      <c r="H2225" s="1">
        <v>45.0</v>
      </c>
      <c r="I2225" s="3">
        <v>43813.625</v>
      </c>
      <c r="J2225" s="1">
        <v>0.348408001570584</v>
      </c>
      <c r="K2225" s="1" t="s">
        <v>62</v>
      </c>
      <c r="M2225" s="3">
        <v>43813.62651701389</v>
      </c>
    </row>
    <row r="2226">
      <c r="A2226" s="1">
        <v>2224.0</v>
      </c>
      <c r="B2226" s="1" t="s">
        <v>303</v>
      </c>
      <c r="C2226" s="1" t="s">
        <v>5847</v>
      </c>
      <c r="D2226" s="1" t="s">
        <v>305</v>
      </c>
      <c r="E2226" s="1" t="s">
        <v>886</v>
      </c>
      <c r="F2226" s="1" t="s">
        <v>307</v>
      </c>
      <c r="G2226" s="1" t="s">
        <v>17</v>
      </c>
      <c r="H2226" s="1">
        <v>45.0</v>
      </c>
      <c r="I2226" s="3">
        <v>44111.229166666664</v>
      </c>
      <c r="J2226" s="1">
        <v>1.34464880184336</v>
      </c>
      <c r="K2226" s="1" t="s">
        <v>24</v>
      </c>
      <c r="M2226" s="3">
        <v>44111.2629303588</v>
      </c>
    </row>
    <row r="2227">
      <c r="A2227" s="1">
        <v>2225.0</v>
      </c>
      <c r="B2227" s="1" t="s">
        <v>485</v>
      </c>
      <c r="C2227" s="1" t="s">
        <v>5848</v>
      </c>
      <c r="D2227" s="1" t="s">
        <v>1418</v>
      </c>
      <c r="E2227" s="1" t="s">
        <v>5849</v>
      </c>
      <c r="F2227" s="1" t="s">
        <v>489</v>
      </c>
      <c r="G2227" s="1" t="s">
        <v>17</v>
      </c>
      <c r="H2227" s="1">
        <v>45.0</v>
      </c>
      <c r="I2227" s="3">
        <v>43847.666666666664</v>
      </c>
      <c r="J2227" s="1">
        <v>0.975448992139423</v>
      </c>
      <c r="K2227" s="1" t="s">
        <v>166</v>
      </c>
      <c r="M2227" s="3">
        <v>43847.727873888885</v>
      </c>
    </row>
    <row r="2228">
      <c r="A2228" s="1">
        <v>2226.0</v>
      </c>
      <c r="B2228" s="1" t="s">
        <v>2314</v>
      </c>
      <c r="C2228" s="1" t="s">
        <v>5850</v>
      </c>
      <c r="D2228" s="1" t="s">
        <v>2359</v>
      </c>
      <c r="E2228" s="1" t="s">
        <v>5851</v>
      </c>
      <c r="F2228" s="1" t="s">
        <v>2318</v>
      </c>
      <c r="G2228" s="1" t="s">
        <v>39</v>
      </c>
      <c r="H2228" s="1">
        <v>45.0</v>
      </c>
      <c r="I2228" s="3">
        <v>44147.1875</v>
      </c>
      <c r="J2228" s="1">
        <v>1.31515100348859</v>
      </c>
      <c r="K2228" s="1" t="s">
        <v>18</v>
      </c>
      <c r="M2228" s="3">
        <v>44147.216684444444</v>
      </c>
    </row>
    <row r="2229">
      <c r="A2229" s="1">
        <v>2227.0</v>
      </c>
      <c r="B2229" s="1" t="s">
        <v>2228</v>
      </c>
      <c r="C2229" s="1" t="s">
        <v>5852</v>
      </c>
      <c r="D2229" s="1" t="s">
        <v>1963</v>
      </c>
      <c r="E2229" s="1" t="s">
        <v>5853</v>
      </c>
      <c r="F2229" s="1" t="s">
        <v>2231</v>
      </c>
      <c r="G2229" s="1" t="s">
        <v>39</v>
      </c>
      <c r="H2229" s="1">
        <v>45.0</v>
      </c>
      <c r="I2229" s="3">
        <v>44086.375</v>
      </c>
      <c r="J2229" s="1">
        <v>4.51214661226099</v>
      </c>
      <c r="K2229" s="1" t="s">
        <v>24</v>
      </c>
      <c r="L2229" s="1" t="s">
        <v>882</v>
      </c>
      <c r="M2229" s="3">
        <v>44086.41918230324</v>
      </c>
    </row>
    <row r="2230">
      <c r="A2230" s="1">
        <v>2228.0</v>
      </c>
      <c r="B2230" s="1" t="s">
        <v>3949</v>
      </c>
      <c r="C2230" s="1" t="s">
        <v>5854</v>
      </c>
      <c r="D2230" s="1" t="s">
        <v>1531</v>
      </c>
      <c r="E2230" s="1" t="s">
        <v>3951</v>
      </c>
      <c r="F2230" s="1" t="s">
        <v>3952</v>
      </c>
      <c r="G2230" s="1" t="s">
        <v>17</v>
      </c>
      <c r="H2230" s="1">
        <v>45.0</v>
      </c>
      <c r="I2230" s="3">
        <v>43732.291666666664</v>
      </c>
      <c r="J2230" s="1">
        <v>1.10301324131993</v>
      </c>
      <c r="K2230" s="1" t="s">
        <v>18</v>
      </c>
      <c r="M2230" s="3">
        <v>43732.31845037037</v>
      </c>
    </row>
    <row r="2231">
      <c r="A2231" s="1">
        <v>2229.0</v>
      </c>
      <c r="B2231" s="1" t="s">
        <v>340</v>
      </c>
      <c r="C2231" s="1" t="s">
        <v>5855</v>
      </c>
      <c r="D2231" s="1" t="s">
        <v>342</v>
      </c>
      <c r="E2231" s="1" t="s">
        <v>5856</v>
      </c>
      <c r="F2231" s="1" t="s">
        <v>344</v>
      </c>
      <c r="G2231" s="1" t="s">
        <v>35</v>
      </c>
      <c r="H2231" s="1">
        <v>45.0</v>
      </c>
      <c r="I2231" s="3">
        <v>44158.208333333336</v>
      </c>
      <c r="J2231" s="1">
        <v>1.21107147215031</v>
      </c>
      <c r="K2231" s="1" t="s">
        <v>83</v>
      </c>
      <c r="M2231" s="3">
        <v>44158.28073668981</v>
      </c>
    </row>
    <row r="2232">
      <c r="A2232" s="1">
        <v>2230.0</v>
      </c>
      <c r="B2232" s="1" t="s">
        <v>267</v>
      </c>
      <c r="C2232" s="1" t="s">
        <v>5857</v>
      </c>
      <c r="D2232" s="1" t="s">
        <v>269</v>
      </c>
      <c r="E2232" s="1" t="s">
        <v>270</v>
      </c>
      <c r="F2232" s="1" t="s">
        <v>271</v>
      </c>
      <c r="G2232" s="1" t="s">
        <v>35</v>
      </c>
      <c r="H2232" s="1">
        <v>45.0</v>
      </c>
      <c r="I2232" s="3">
        <v>44221.25</v>
      </c>
      <c r="J2232" s="1">
        <v>2.07007504333532</v>
      </c>
      <c r="K2232" s="1" t="s">
        <v>56</v>
      </c>
      <c r="L2232" s="1" t="s">
        <v>272</v>
      </c>
      <c r="M2232" s="3">
        <v>44221.28091446759</v>
      </c>
    </row>
    <row r="2233">
      <c r="A2233" s="1">
        <v>2231.0</v>
      </c>
      <c r="B2233" s="1" t="s">
        <v>2944</v>
      </c>
      <c r="C2233" s="1" t="s">
        <v>5858</v>
      </c>
      <c r="D2233" s="1" t="s">
        <v>818</v>
      </c>
      <c r="E2233" s="1" t="s">
        <v>5859</v>
      </c>
      <c r="F2233" s="1" t="s">
        <v>2947</v>
      </c>
      <c r="G2233" s="1" t="s">
        <v>17</v>
      </c>
      <c r="H2233" s="1">
        <v>45.0</v>
      </c>
      <c r="I2233" s="3">
        <v>44155.208333333336</v>
      </c>
      <c r="J2233" s="1">
        <v>2.50457699118084</v>
      </c>
      <c r="K2233" s="1" t="s">
        <v>18</v>
      </c>
      <c r="L2233" s="1" t="s">
        <v>1047</v>
      </c>
      <c r="M2233" s="3">
        <v>44155.2299959838</v>
      </c>
    </row>
    <row r="2234">
      <c r="A2234" s="1">
        <v>2232.0</v>
      </c>
      <c r="B2234" s="1" t="s">
        <v>901</v>
      </c>
      <c r="C2234" s="1" t="s">
        <v>5860</v>
      </c>
      <c r="D2234" s="1" t="s">
        <v>5861</v>
      </c>
      <c r="E2234" s="1" t="s">
        <v>5862</v>
      </c>
      <c r="F2234" s="1" t="s">
        <v>904</v>
      </c>
      <c r="G2234" s="1" t="s">
        <v>35</v>
      </c>
      <c r="H2234" s="1">
        <v>45.0</v>
      </c>
      <c r="I2234" s="3">
        <v>43550.416666666664</v>
      </c>
      <c r="J2234" s="1">
        <v>1.13339853729281</v>
      </c>
      <c r="K2234" s="1" t="s">
        <v>24</v>
      </c>
      <c r="M2234" s="3">
        <v>43550.43787607639</v>
      </c>
    </row>
    <row r="2235">
      <c r="A2235" s="1">
        <v>2233.0</v>
      </c>
      <c r="B2235" s="1" t="s">
        <v>319</v>
      </c>
      <c r="C2235" s="1" t="s">
        <v>5863</v>
      </c>
      <c r="D2235" s="1" t="s">
        <v>321</v>
      </c>
      <c r="E2235" s="1" t="s">
        <v>5864</v>
      </c>
      <c r="F2235" s="1" t="s">
        <v>323</v>
      </c>
      <c r="G2235" s="1" t="s">
        <v>39</v>
      </c>
      <c r="H2235" s="1">
        <v>45.0</v>
      </c>
      <c r="I2235" s="3">
        <v>44079.125</v>
      </c>
      <c r="J2235" s="1">
        <v>0.882654486981391</v>
      </c>
      <c r="K2235" s="1" t="s">
        <v>24</v>
      </c>
      <c r="M2235" s="3">
        <v>44079.36375199074</v>
      </c>
    </row>
    <row r="2236">
      <c r="A2236" s="1">
        <v>2234.0</v>
      </c>
      <c r="B2236" s="1" t="s">
        <v>1090</v>
      </c>
      <c r="C2236" s="1" t="s">
        <v>5865</v>
      </c>
      <c r="D2236" s="1" t="s">
        <v>1558</v>
      </c>
      <c r="E2236" s="1" t="s">
        <v>1559</v>
      </c>
      <c r="F2236" s="1" t="s">
        <v>1094</v>
      </c>
      <c r="G2236" s="1" t="s">
        <v>17</v>
      </c>
      <c r="H2236" s="1">
        <v>45.0</v>
      </c>
      <c r="I2236" s="3">
        <v>44236.291666666664</v>
      </c>
      <c r="J2236" s="1">
        <v>2.30033851623932</v>
      </c>
      <c r="K2236" s="1" t="s">
        <v>166</v>
      </c>
      <c r="L2236" s="1" t="s">
        <v>167</v>
      </c>
      <c r="M2236" s="3">
        <v>44236.75390575232</v>
      </c>
    </row>
    <row r="2237">
      <c r="A2237" s="1">
        <v>2235.0</v>
      </c>
      <c r="B2237" s="1" t="s">
        <v>624</v>
      </c>
      <c r="C2237" s="1" t="s">
        <v>5866</v>
      </c>
      <c r="D2237" s="1" t="s">
        <v>3253</v>
      </c>
      <c r="E2237" s="1" t="s">
        <v>5867</v>
      </c>
      <c r="F2237" s="1" t="s">
        <v>628</v>
      </c>
      <c r="G2237" s="1" t="s">
        <v>39</v>
      </c>
      <c r="H2237" s="1">
        <v>45.0</v>
      </c>
      <c r="I2237" s="3">
        <v>43563.458333333336</v>
      </c>
      <c r="J2237" s="1">
        <v>1.87037466627572</v>
      </c>
      <c r="K2237" s="1" t="s">
        <v>24</v>
      </c>
      <c r="M2237" s="3">
        <v>43563.40560224537</v>
      </c>
    </row>
    <row r="2238">
      <c r="A2238" s="1">
        <v>2236.0</v>
      </c>
      <c r="B2238" s="1" t="s">
        <v>288</v>
      </c>
      <c r="C2238" s="1" t="s">
        <v>5868</v>
      </c>
      <c r="D2238" s="1" t="s">
        <v>1865</v>
      </c>
      <c r="E2238" s="1" t="s">
        <v>4479</v>
      </c>
      <c r="F2238" s="1" t="s">
        <v>292</v>
      </c>
      <c r="G2238" s="1" t="s">
        <v>35</v>
      </c>
      <c r="H2238" s="1">
        <v>45.0</v>
      </c>
      <c r="I2238" s="3">
        <v>43599.625</v>
      </c>
      <c r="J2238" s="1">
        <v>0.887302982850466</v>
      </c>
      <c r="K2238" s="1" t="s">
        <v>24</v>
      </c>
      <c r="M2238" s="3">
        <v>43600.49175670139</v>
      </c>
    </row>
    <row r="2239">
      <c r="A2239" s="1">
        <v>2237.0</v>
      </c>
      <c r="B2239" s="1" t="s">
        <v>1885</v>
      </c>
      <c r="C2239" s="1" t="s">
        <v>5869</v>
      </c>
      <c r="D2239" s="1" t="s">
        <v>116</v>
      </c>
      <c r="E2239" s="1" t="s">
        <v>5870</v>
      </c>
      <c r="F2239" s="1" t="s">
        <v>1888</v>
      </c>
      <c r="G2239" s="1" t="s">
        <v>17</v>
      </c>
      <c r="H2239" s="1">
        <v>45.0</v>
      </c>
      <c r="I2239" s="3">
        <v>43848.541666666664</v>
      </c>
      <c r="J2239" s="1">
        <v>6.36384539532768</v>
      </c>
      <c r="K2239" s="1" t="s">
        <v>24</v>
      </c>
      <c r="M2239" s="3">
        <v>43848.58431090278</v>
      </c>
    </row>
    <row r="2240">
      <c r="A2240" s="1">
        <v>2238.0</v>
      </c>
      <c r="B2240" s="1" t="s">
        <v>176</v>
      </c>
      <c r="C2240" s="1" t="s">
        <v>5871</v>
      </c>
      <c r="D2240" s="1" t="s">
        <v>701</v>
      </c>
      <c r="E2240" s="1" t="s">
        <v>702</v>
      </c>
      <c r="F2240" s="1" t="s">
        <v>180</v>
      </c>
      <c r="G2240" s="1" t="s">
        <v>17</v>
      </c>
      <c r="H2240" s="1">
        <v>45.0</v>
      </c>
      <c r="I2240" s="3">
        <v>44084.6875</v>
      </c>
      <c r="J2240" s="1">
        <v>1.20877910032457</v>
      </c>
      <c r="K2240" s="1" t="s">
        <v>24</v>
      </c>
      <c r="M2240" s="3">
        <v>44084.702115127315</v>
      </c>
    </row>
    <row r="2241">
      <c r="A2241" s="1">
        <v>2239.0</v>
      </c>
      <c r="B2241" s="1" t="s">
        <v>582</v>
      </c>
      <c r="C2241" s="1" t="s">
        <v>5872</v>
      </c>
      <c r="D2241" s="1" t="s">
        <v>1367</v>
      </c>
      <c r="E2241" s="1" t="s">
        <v>1368</v>
      </c>
      <c r="F2241" s="1" t="s">
        <v>586</v>
      </c>
      <c r="G2241" s="1" t="s">
        <v>35</v>
      </c>
      <c r="H2241" s="1">
        <v>45.0</v>
      </c>
      <c r="I2241" s="3">
        <v>44242.25</v>
      </c>
      <c r="J2241" s="1">
        <v>2.40319774066327</v>
      </c>
      <c r="K2241" s="1" t="s">
        <v>166</v>
      </c>
      <c r="L2241" s="1" t="s">
        <v>167</v>
      </c>
      <c r="M2241" s="3">
        <v>44242.293594375</v>
      </c>
    </row>
    <row r="2242">
      <c r="A2242" s="1">
        <v>2240.0</v>
      </c>
      <c r="B2242" s="1" t="s">
        <v>2795</v>
      </c>
      <c r="C2242" s="1" t="s">
        <v>5873</v>
      </c>
      <c r="D2242" s="1" t="s">
        <v>5337</v>
      </c>
      <c r="E2242" s="1" t="s">
        <v>5338</v>
      </c>
      <c r="F2242" s="1" t="s">
        <v>2799</v>
      </c>
      <c r="G2242" s="1" t="s">
        <v>35</v>
      </c>
      <c r="H2242" s="1">
        <v>45.0</v>
      </c>
      <c r="I2242" s="3">
        <v>43886.4375</v>
      </c>
      <c r="J2242" s="1">
        <v>1.30484336572631</v>
      </c>
      <c r="K2242" s="1" t="s">
        <v>218</v>
      </c>
      <c r="M2242" s="3">
        <v>43886.542281724534</v>
      </c>
    </row>
    <row r="2243">
      <c r="A2243" s="1">
        <v>2241.0</v>
      </c>
      <c r="B2243" s="1" t="s">
        <v>2786</v>
      </c>
      <c r="C2243" s="1" t="s">
        <v>5874</v>
      </c>
      <c r="D2243" s="1" t="s">
        <v>14</v>
      </c>
      <c r="E2243" s="1" t="s">
        <v>2788</v>
      </c>
      <c r="F2243" s="1" t="s">
        <v>2789</v>
      </c>
      <c r="G2243" s="1" t="s">
        <v>17</v>
      </c>
      <c r="H2243" s="1">
        <v>45.0</v>
      </c>
      <c r="I2243" s="3">
        <v>43788.666666666664</v>
      </c>
      <c r="J2243" s="1">
        <v>0.572693113754487</v>
      </c>
      <c r="K2243" s="1" t="s">
        <v>18</v>
      </c>
      <c r="M2243" s="3">
        <v>43788.72687315972</v>
      </c>
    </row>
    <row r="2244">
      <c r="A2244" s="1">
        <v>2242.0</v>
      </c>
      <c r="B2244" s="1" t="s">
        <v>1315</v>
      </c>
      <c r="C2244" s="1" t="s">
        <v>5875</v>
      </c>
      <c r="D2244" s="1" t="s">
        <v>411</v>
      </c>
      <c r="E2244" s="1" t="s">
        <v>4131</v>
      </c>
      <c r="F2244" s="1" t="s">
        <v>1319</v>
      </c>
      <c r="G2244" s="1" t="s">
        <v>17</v>
      </c>
      <c r="H2244" s="1">
        <v>45.0</v>
      </c>
      <c r="I2244" s="3">
        <v>43921.333333333336</v>
      </c>
      <c r="J2244" s="1">
        <v>0.502241561486868</v>
      </c>
      <c r="K2244" s="1" t="s">
        <v>18</v>
      </c>
      <c r="M2244" s="3">
        <v>43921.35478407407</v>
      </c>
    </row>
    <row r="2245">
      <c r="A2245" s="1">
        <v>2243.0</v>
      </c>
      <c r="B2245" s="1" t="s">
        <v>3437</v>
      </c>
      <c r="C2245" s="1" t="s">
        <v>5876</v>
      </c>
      <c r="D2245" s="1" t="s">
        <v>2402</v>
      </c>
      <c r="E2245" s="1" t="s">
        <v>3439</v>
      </c>
      <c r="F2245" s="1" t="s">
        <v>3440</v>
      </c>
      <c r="G2245" s="1" t="s">
        <v>35</v>
      </c>
      <c r="H2245" s="1">
        <v>45.0</v>
      </c>
      <c r="I2245" s="3">
        <v>43493.208333333336</v>
      </c>
      <c r="J2245" s="1">
        <v>2.44190598048525</v>
      </c>
      <c r="K2245" s="1" t="s">
        <v>24</v>
      </c>
      <c r="M2245" s="3">
        <v>43493.27919628472</v>
      </c>
    </row>
    <row r="2246">
      <c r="A2246" s="1">
        <v>2244.0</v>
      </c>
      <c r="B2246" s="1" t="s">
        <v>3706</v>
      </c>
      <c r="C2246" s="1" t="s">
        <v>5877</v>
      </c>
      <c r="D2246" s="1" t="s">
        <v>3708</v>
      </c>
      <c r="E2246" s="1" t="s">
        <v>5878</v>
      </c>
      <c r="F2246" s="1" t="s">
        <v>3710</v>
      </c>
      <c r="G2246" s="1" t="s">
        <v>45</v>
      </c>
      <c r="H2246" s="1">
        <v>45.0</v>
      </c>
      <c r="I2246" s="3">
        <v>44195.32207854166</v>
      </c>
      <c r="J2246" s="1">
        <v>0.694680717637985</v>
      </c>
      <c r="K2246" s="1" t="s">
        <v>46</v>
      </c>
      <c r="M2246" s="3">
        <v>44195.36748619213</v>
      </c>
    </row>
    <row r="2247">
      <c r="A2247" s="1">
        <v>2245.0</v>
      </c>
      <c r="B2247" s="1" t="s">
        <v>5879</v>
      </c>
      <c r="C2247" s="1" t="s">
        <v>5880</v>
      </c>
      <c r="D2247" s="1" t="s">
        <v>99</v>
      </c>
      <c r="E2247" s="1" t="s">
        <v>5881</v>
      </c>
      <c r="F2247" s="1" t="s">
        <v>5882</v>
      </c>
      <c r="G2247" s="1" t="s">
        <v>39</v>
      </c>
      <c r="H2247" s="1">
        <v>45.0</v>
      </c>
      <c r="I2247" s="3">
        <v>44175.291666666664</v>
      </c>
      <c r="J2247" s="1">
        <v>1.50778760150267</v>
      </c>
      <c r="K2247" s="1" t="s">
        <v>24</v>
      </c>
      <c r="L2247" s="1" t="s">
        <v>135</v>
      </c>
      <c r="M2247" s="3">
        <v>44175.32433717592</v>
      </c>
    </row>
    <row r="2248">
      <c r="A2248" s="1">
        <v>2246.0</v>
      </c>
      <c r="B2248" s="1" t="s">
        <v>1583</v>
      </c>
      <c r="C2248" s="1" t="s">
        <v>5883</v>
      </c>
      <c r="D2248" s="1" t="s">
        <v>148</v>
      </c>
      <c r="E2248" s="1" t="s">
        <v>5884</v>
      </c>
      <c r="F2248" s="1" t="s">
        <v>1586</v>
      </c>
      <c r="G2248" s="1" t="s">
        <v>17</v>
      </c>
      <c r="H2248" s="1">
        <v>45.0</v>
      </c>
      <c r="I2248" s="3">
        <v>44151.729166666664</v>
      </c>
      <c r="J2248" s="1">
        <v>1.11825369027213</v>
      </c>
      <c r="K2248" s="1" t="s">
        <v>24</v>
      </c>
      <c r="L2248" s="1" t="s">
        <v>188</v>
      </c>
      <c r="M2248" s="3">
        <v>44151.76147962963</v>
      </c>
    </row>
    <row r="2249">
      <c r="A2249" s="1">
        <v>2247.0</v>
      </c>
      <c r="B2249" s="1" t="s">
        <v>459</v>
      </c>
      <c r="C2249" s="1" t="s">
        <v>5885</v>
      </c>
      <c r="D2249" s="1" t="s">
        <v>461</v>
      </c>
      <c r="E2249" s="1" t="s">
        <v>462</v>
      </c>
      <c r="F2249" s="1" t="s">
        <v>463</v>
      </c>
      <c r="G2249" s="1" t="s">
        <v>17</v>
      </c>
      <c r="H2249" s="1">
        <v>45.0</v>
      </c>
      <c r="I2249" s="3">
        <v>44043.791666666664</v>
      </c>
      <c r="J2249" s="1">
        <v>0.0</v>
      </c>
      <c r="K2249" s="1" t="s">
        <v>24</v>
      </c>
      <c r="L2249" s="1" t="s">
        <v>464</v>
      </c>
      <c r="M2249" s="3">
        <v>44044.39456303241</v>
      </c>
    </row>
    <row r="2250">
      <c r="A2250" s="1">
        <v>2248.0</v>
      </c>
      <c r="B2250" s="1" t="s">
        <v>5537</v>
      </c>
      <c r="C2250" s="1" t="s">
        <v>5886</v>
      </c>
      <c r="D2250" s="1" t="s">
        <v>5539</v>
      </c>
      <c r="E2250" s="1" t="s">
        <v>5887</v>
      </c>
      <c r="F2250" s="1" t="s">
        <v>5541</v>
      </c>
      <c r="G2250" s="1" t="s">
        <v>35</v>
      </c>
      <c r="H2250" s="1">
        <v>45.0</v>
      </c>
      <c r="I2250" s="3">
        <v>43584.375</v>
      </c>
      <c r="J2250" s="1">
        <v>0.68052354163218</v>
      </c>
      <c r="K2250" s="1" t="s">
        <v>18</v>
      </c>
      <c r="M2250" s="3">
        <v>43584.62763332176</v>
      </c>
    </row>
    <row r="2251">
      <c r="A2251" s="1">
        <v>2249.0</v>
      </c>
      <c r="B2251" s="1" t="s">
        <v>2372</v>
      </c>
      <c r="C2251" s="1" t="s">
        <v>5888</v>
      </c>
      <c r="D2251" s="1" t="s">
        <v>80</v>
      </c>
      <c r="E2251" s="1" t="s">
        <v>5889</v>
      </c>
      <c r="F2251" s="1" t="s">
        <v>2375</v>
      </c>
      <c r="G2251" s="1" t="s">
        <v>89</v>
      </c>
      <c r="H2251" s="1">
        <v>45.0</v>
      </c>
      <c r="I2251" s="3">
        <v>43783.41541246528</v>
      </c>
      <c r="J2251" s="1">
        <v>0.404635354724134</v>
      </c>
      <c r="K2251" s="1" t="s">
        <v>46</v>
      </c>
      <c r="M2251" s="3">
        <v>43783.437738796296</v>
      </c>
    </row>
    <row r="2252">
      <c r="A2252" s="1">
        <v>2250.0</v>
      </c>
      <c r="B2252" s="1" t="s">
        <v>293</v>
      </c>
      <c r="C2252" s="1" t="s">
        <v>5890</v>
      </c>
      <c r="D2252" s="1" t="s">
        <v>49</v>
      </c>
      <c r="E2252" s="1" t="s">
        <v>5891</v>
      </c>
      <c r="F2252" s="1" t="s">
        <v>297</v>
      </c>
      <c r="G2252" s="1" t="s">
        <v>39</v>
      </c>
      <c r="H2252" s="1">
        <v>45.0</v>
      </c>
      <c r="I2252" s="3">
        <v>44242.291666666664</v>
      </c>
      <c r="J2252" s="1">
        <v>4.48229014549207</v>
      </c>
      <c r="K2252" s="1" t="s">
        <v>62</v>
      </c>
      <c r="L2252" s="1" t="s">
        <v>1188</v>
      </c>
      <c r="M2252" s="3">
        <v>44242.30963887731</v>
      </c>
    </row>
    <row r="2253">
      <c r="A2253" s="1">
        <v>2251.0</v>
      </c>
      <c r="B2253" s="1" t="s">
        <v>1348</v>
      </c>
      <c r="C2253" s="1" t="s">
        <v>5892</v>
      </c>
      <c r="D2253" s="1" t="s">
        <v>2567</v>
      </c>
      <c r="E2253" s="1" t="s">
        <v>5893</v>
      </c>
      <c r="F2253" s="1" t="s">
        <v>1352</v>
      </c>
      <c r="G2253" s="1" t="s">
        <v>17</v>
      </c>
      <c r="H2253" s="1">
        <v>45.0</v>
      </c>
      <c r="I2253" s="3">
        <v>44027.666666666664</v>
      </c>
      <c r="J2253" s="1">
        <v>0.0</v>
      </c>
      <c r="K2253" s="1" t="s">
        <v>18</v>
      </c>
      <c r="M2253" s="3">
        <v>44027.68007016204</v>
      </c>
    </row>
    <row r="2254">
      <c r="A2254" s="1">
        <v>2252.0</v>
      </c>
      <c r="B2254" s="1" t="s">
        <v>1012</v>
      </c>
      <c r="C2254" s="1" t="s">
        <v>5894</v>
      </c>
      <c r="D2254" s="1" t="s">
        <v>1014</v>
      </c>
      <c r="E2254" s="1" t="s">
        <v>2156</v>
      </c>
      <c r="F2254" s="1" t="s">
        <v>1016</v>
      </c>
      <c r="G2254" s="1" t="s">
        <v>17</v>
      </c>
      <c r="H2254" s="1">
        <v>45.0</v>
      </c>
      <c r="I2254" s="3">
        <v>43858.520833333336</v>
      </c>
      <c r="J2254" s="1">
        <v>0.560999763562619</v>
      </c>
      <c r="K2254" s="1" t="s">
        <v>166</v>
      </c>
      <c r="M2254" s="3">
        <v>43859.31377577546</v>
      </c>
    </row>
    <row r="2255">
      <c r="A2255" s="1">
        <v>2253.0</v>
      </c>
      <c r="B2255" s="1" t="s">
        <v>389</v>
      </c>
      <c r="C2255" s="1" t="s">
        <v>5895</v>
      </c>
      <c r="D2255" s="1" t="s">
        <v>5896</v>
      </c>
      <c r="E2255" s="1" t="s">
        <v>5897</v>
      </c>
      <c r="F2255" s="1" t="s">
        <v>393</v>
      </c>
      <c r="G2255" s="1" t="s">
        <v>89</v>
      </c>
      <c r="H2255" s="1">
        <v>45.0</v>
      </c>
      <c r="I2255" s="3">
        <v>43824.66298579861</v>
      </c>
      <c r="J2255" s="1">
        <v>2.87539295092819</v>
      </c>
      <c r="K2255" s="1" t="s">
        <v>18</v>
      </c>
      <c r="M2255" s="3">
        <v>43824.69606469908</v>
      </c>
    </row>
    <row r="2256">
      <c r="A2256" s="1">
        <v>2254.0</v>
      </c>
      <c r="B2256" s="1" t="s">
        <v>389</v>
      </c>
      <c r="C2256" s="1" t="s">
        <v>5898</v>
      </c>
      <c r="D2256" s="1" t="s">
        <v>818</v>
      </c>
      <c r="E2256" s="1" t="s">
        <v>2550</v>
      </c>
      <c r="F2256" s="1" t="s">
        <v>393</v>
      </c>
      <c r="G2256" s="1" t="s">
        <v>17</v>
      </c>
      <c r="H2256" s="1">
        <v>45.0</v>
      </c>
      <c r="I2256" s="3">
        <v>44159.291666666664</v>
      </c>
      <c r="J2256" s="1">
        <v>1.57576106200492</v>
      </c>
      <c r="K2256" s="1" t="s">
        <v>18</v>
      </c>
      <c r="M2256" s="3">
        <v>44159.36114356481</v>
      </c>
    </row>
    <row r="2257">
      <c r="A2257" s="1">
        <v>2255.0</v>
      </c>
      <c r="B2257" s="1" t="s">
        <v>796</v>
      </c>
      <c r="C2257" s="1" t="s">
        <v>5899</v>
      </c>
      <c r="D2257" s="1" t="s">
        <v>121</v>
      </c>
      <c r="E2257" s="1" t="s">
        <v>5900</v>
      </c>
      <c r="F2257" s="1" t="s">
        <v>799</v>
      </c>
      <c r="G2257" s="1" t="s">
        <v>39</v>
      </c>
      <c r="H2257" s="1">
        <v>45.0</v>
      </c>
      <c r="I2257" s="3">
        <v>44108.770833333336</v>
      </c>
      <c r="J2257" s="1">
        <v>0.995358581315106</v>
      </c>
      <c r="K2257" s="1" t="s">
        <v>18</v>
      </c>
      <c r="M2257" s="3">
        <v>44108.805050717594</v>
      </c>
    </row>
    <row r="2258">
      <c r="A2258" s="1">
        <v>2256.0</v>
      </c>
      <c r="B2258" s="1" t="s">
        <v>319</v>
      </c>
      <c r="C2258" s="1" t="s">
        <v>5901</v>
      </c>
      <c r="D2258" s="1" t="s">
        <v>321</v>
      </c>
      <c r="E2258" s="1" t="s">
        <v>5902</v>
      </c>
      <c r="F2258" s="1" t="s">
        <v>323</v>
      </c>
      <c r="G2258" s="1" t="s">
        <v>39</v>
      </c>
      <c r="H2258" s="1">
        <v>45.0</v>
      </c>
      <c r="I2258" s="3">
        <v>44013.28125</v>
      </c>
      <c r="J2258" s="1">
        <v>1.99224683533426</v>
      </c>
      <c r="K2258" s="1" t="s">
        <v>24</v>
      </c>
      <c r="M2258" s="3">
        <v>44013.35150520833</v>
      </c>
    </row>
    <row r="2259">
      <c r="A2259" s="1">
        <v>2257.0</v>
      </c>
      <c r="B2259" s="1" t="s">
        <v>2037</v>
      </c>
      <c r="C2259" s="1" t="s">
        <v>5903</v>
      </c>
      <c r="D2259" s="1" t="s">
        <v>5382</v>
      </c>
      <c r="E2259" s="1" t="s">
        <v>2486</v>
      </c>
      <c r="F2259" s="1" t="s">
        <v>2040</v>
      </c>
      <c r="G2259" s="1" t="s">
        <v>17</v>
      </c>
      <c r="H2259" s="1">
        <v>45.0</v>
      </c>
      <c r="I2259" s="3">
        <v>44108.604166666664</v>
      </c>
      <c r="J2259" s="1">
        <v>1.99978582947087</v>
      </c>
      <c r="K2259" s="1" t="s">
        <v>1376</v>
      </c>
      <c r="L2259" s="1" t="s">
        <v>2041</v>
      </c>
      <c r="M2259" s="3">
        <v>44108.63476040509</v>
      </c>
    </row>
    <row r="2260">
      <c r="A2260" s="1">
        <v>2258.0</v>
      </c>
      <c r="B2260" s="1" t="s">
        <v>5904</v>
      </c>
      <c r="C2260" s="1" t="s">
        <v>5905</v>
      </c>
      <c r="D2260" s="1" t="s">
        <v>2647</v>
      </c>
      <c r="E2260" s="1" t="s">
        <v>5906</v>
      </c>
      <c r="F2260" s="1" t="s">
        <v>5907</v>
      </c>
      <c r="G2260" s="1" t="s">
        <v>17</v>
      </c>
      <c r="H2260" s="1">
        <v>45.0</v>
      </c>
      <c r="I2260" s="3">
        <v>43863.270833333336</v>
      </c>
      <c r="J2260" s="1">
        <v>0.0</v>
      </c>
      <c r="K2260" s="1" t="s">
        <v>18</v>
      </c>
      <c r="M2260" s="3">
        <v>43863.28917703704</v>
      </c>
    </row>
    <row r="2261">
      <c r="A2261" s="1">
        <v>2259.0</v>
      </c>
      <c r="B2261" s="1" t="s">
        <v>1311</v>
      </c>
      <c r="C2261" s="1" t="s">
        <v>5908</v>
      </c>
      <c r="D2261" s="1" t="s">
        <v>2721</v>
      </c>
      <c r="E2261" s="1" t="s">
        <v>5909</v>
      </c>
      <c r="F2261" s="1" t="s">
        <v>5910</v>
      </c>
      <c r="G2261" s="1" t="s">
        <v>89</v>
      </c>
      <c r="H2261" s="1">
        <v>45.0</v>
      </c>
      <c r="I2261" s="3">
        <v>44153.56756621528</v>
      </c>
      <c r="J2261" s="1">
        <v>0.680424754316678</v>
      </c>
      <c r="K2261" s="1" t="s">
        <v>24</v>
      </c>
      <c r="M2261" s="3">
        <v>44153.603944675924</v>
      </c>
    </row>
    <row r="2262">
      <c r="A2262" s="1">
        <v>2260.0</v>
      </c>
      <c r="B2262" s="1" t="s">
        <v>184</v>
      </c>
      <c r="C2262" s="1" t="s">
        <v>5911</v>
      </c>
      <c r="D2262" s="1" t="s">
        <v>148</v>
      </c>
      <c r="E2262" s="1" t="s">
        <v>5912</v>
      </c>
      <c r="F2262" s="1" t="s">
        <v>187</v>
      </c>
      <c r="G2262" s="1" t="s">
        <v>39</v>
      </c>
      <c r="H2262" s="1">
        <v>45.0</v>
      </c>
      <c r="I2262" s="3">
        <v>44102.708333333336</v>
      </c>
      <c r="J2262" s="1">
        <v>1.40758979847887</v>
      </c>
      <c r="K2262" s="1" t="s">
        <v>24</v>
      </c>
      <c r="L2262" s="1" t="s">
        <v>188</v>
      </c>
      <c r="M2262" s="3">
        <v>44102.7013171875</v>
      </c>
    </row>
    <row r="2263">
      <c r="A2263" s="1">
        <v>2261.0</v>
      </c>
      <c r="B2263" s="1" t="s">
        <v>834</v>
      </c>
      <c r="C2263" s="1" t="s">
        <v>5913</v>
      </c>
      <c r="D2263" s="1" t="s">
        <v>5539</v>
      </c>
      <c r="E2263" s="1" t="s">
        <v>5914</v>
      </c>
      <c r="F2263" s="1" t="s">
        <v>837</v>
      </c>
      <c r="G2263" s="1" t="s">
        <v>39</v>
      </c>
      <c r="H2263" s="1">
        <v>45.0</v>
      </c>
      <c r="I2263" s="3">
        <v>44125.729166666664</v>
      </c>
      <c r="J2263" s="1">
        <v>1.19626116151056</v>
      </c>
      <c r="K2263" s="1" t="s">
        <v>46</v>
      </c>
      <c r="M2263" s="3">
        <v>44125.7673031713</v>
      </c>
    </row>
    <row r="2264">
      <c r="A2264" s="1">
        <v>2262.0</v>
      </c>
      <c r="B2264" s="1" t="s">
        <v>261</v>
      </c>
      <c r="C2264" s="1" t="s">
        <v>5915</v>
      </c>
      <c r="D2264" s="1" t="s">
        <v>3733</v>
      </c>
      <c r="E2264" s="1" t="s">
        <v>5916</v>
      </c>
      <c r="F2264" s="1" t="s">
        <v>5917</v>
      </c>
      <c r="G2264" s="1" t="s">
        <v>89</v>
      </c>
      <c r="H2264" s="1">
        <v>45.0</v>
      </c>
      <c r="I2264" s="3">
        <v>44106.772073622684</v>
      </c>
      <c r="J2264" s="1">
        <v>2.14574548852231</v>
      </c>
      <c r="K2264" s="1" t="s">
        <v>46</v>
      </c>
      <c r="L2264" s="1" t="s">
        <v>266</v>
      </c>
      <c r="M2264" s="3">
        <v>44106.78200478009</v>
      </c>
    </row>
    <row r="2265">
      <c r="A2265" s="1">
        <v>2263.0</v>
      </c>
      <c r="B2265" s="1" t="s">
        <v>2891</v>
      </c>
      <c r="C2265" s="1" t="s">
        <v>5918</v>
      </c>
      <c r="D2265" s="1" t="s">
        <v>5919</v>
      </c>
      <c r="E2265" s="1" t="s">
        <v>5920</v>
      </c>
      <c r="F2265" s="1" t="s">
        <v>2894</v>
      </c>
      <c r="G2265" s="1" t="s">
        <v>39</v>
      </c>
      <c r="H2265" s="1">
        <v>45.0</v>
      </c>
      <c r="I2265" s="3">
        <v>43777.625</v>
      </c>
      <c r="J2265" s="1">
        <v>2.41159263247863</v>
      </c>
      <c r="K2265" s="1" t="s">
        <v>46</v>
      </c>
      <c r="M2265" s="3">
        <v>43777.675649143515</v>
      </c>
    </row>
    <row r="2266">
      <c r="A2266" s="1">
        <v>2264.0</v>
      </c>
      <c r="B2266" s="1" t="s">
        <v>2502</v>
      </c>
      <c r="C2266" s="1" t="s">
        <v>5921</v>
      </c>
      <c r="D2266" s="1" t="s">
        <v>2504</v>
      </c>
      <c r="E2266" s="1" t="s">
        <v>4346</v>
      </c>
      <c r="F2266" s="1" t="s">
        <v>2506</v>
      </c>
      <c r="G2266" s="1" t="s">
        <v>17</v>
      </c>
      <c r="H2266" s="1">
        <v>45.0</v>
      </c>
      <c r="I2266" s="3">
        <v>44238.541666666664</v>
      </c>
      <c r="J2266" s="1">
        <v>2.77533412200037</v>
      </c>
      <c r="K2266" s="1" t="s">
        <v>159</v>
      </c>
      <c r="L2266" s="1" t="s">
        <v>2507</v>
      </c>
      <c r="M2266" s="3">
        <v>44238.568587974536</v>
      </c>
    </row>
    <row r="2267">
      <c r="A2267" s="1">
        <v>2265.0</v>
      </c>
      <c r="B2267" s="1" t="s">
        <v>5922</v>
      </c>
      <c r="C2267" s="1" t="s">
        <v>5923</v>
      </c>
      <c r="D2267" s="1" t="s">
        <v>3497</v>
      </c>
      <c r="E2267" s="1" t="s">
        <v>5924</v>
      </c>
      <c r="F2267" s="1" t="s">
        <v>5925</v>
      </c>
      <c r="G2267" s="1" t="s">
        <v>35</v>
      </c>
      <c r="H2267" s="1">
        <v>45.0</v>
      </c>
      <c r="I2267" s="3">
        <v>43525.375</v>
      </c>
      <c r="J2267" s="1">
        <v>1.60283644415801</v>
      </c>
      <c r="K2267" s="1" t="s">
        <v>24</v>
      </c>
      <c r="M2267" s="3">
        <v>43525.41978130787</v>
      </c>
    </row>
    <row r="2268">
      <c r="A2268" s="1">
        <v>2266.0</v>
      </c>
      <c r="B2268" s="1" t="s">
        <v>4326</v>
      </c>
      <c r="C2268" s="1" t="s">
        <v>5926</v>
      </c>
      <c r="D2268" s="1" t="s">
        <v>99</v>
      </c>
      <c r="E2268" s="1" t="s">
        <v>5927</v>
      </c>
      <c r="F2268" s="1" t="s">
        <v>4329</v>
      </c>
      <c r="G2268" s="1" t="s">
        <v>35</v>
      </c>
      <c r="H2268" s="1">
        <v>45.0</v>
      </c>
      <c r="I2268" s="3">
        <v>44231.458333333336</v>
      </c>
      <c r="J2268" s="1">
        <v>7.32357637046259</v>
      </c>
      <c r="K2268" s="1" t="s">
        <v>24</v>
      </c>
      <c r="L2268" s="1" t="s">
        <v>188</v>
      </c>
      <c r="M2268" s="3">
        <v>44231.458806400464</v>
      </c>
    </row>
    <row r="2269">
      <c r="A2269" s="1">
        <v>2267.0</v>
      </c>
      <c r="B2269" s="1" t="s">
        <v>896</v>
      </c>
      <c r="C2269" s="1" t="s">
        <v>5928</v>
      </c>
      <c r="D2269" s="1" t="s">
        <v>898</v>
      </c>
      <c r="E2269" s="1" t="s">
        <v>5929</v>
      </c>
      <c r="F2269" s="1" t="s">
        <v>900</v>
      </c>
      <c r="G2269" s="1" t="s">
        <v>17</v>
      </c>
      <c r="H2269" s="1">
        <v>45.0</v>
      </c>
      <c r="I2269" s="3">
        <v>44134.583333333336</v>
      </c>
      <c r="J2269" s="1">
        <v>1.60377462864185</v>
      </c>
      <c r="K2269" s="1" t="s">
        <v>24</v>
      </c>
      <c r="M2269" s="3">
        <v>44134.61217501157</v>
      </c>
    </row>
    <row r="2270">
      <c r="A2270" s="1">
        <v>2268.0</v>
      </c>
      <c r="B2270" s="1" t="s">
        <v>293</v>
      </c>
      <c r="C2270" s="1" t="s">
        <v>5930</v>
      </c>
      <c r="D2270" s="1" t="s">
        <v>126</v>
      </c>
      <c r="E2270" s="1" t="s">
        <v>3472</v>
      </c>
      <c r="F2270" s="1" t="s">
        <v>297</v>
      </c>
      <c r="G2270" s="1" t="s">
        <v>17</v>
      </c>
      <c r="H2270" s="1">
        <v>45.0</v>
      </c>
      <c r="I2270" s="3">
        <v>44105.291666666664</v>
      </c>
      <c r="J2270" s="1">
        <v>2.91527722217605</v>
      </c>
      <c r="K2270" s="1" t="s">
        <v>62</v>
      </c>
      <c r="L2270" s="1" t="s">
        <v>1188</v>
      </c>
      <c r="M2270" s="3">
        <v>44105.31470318287</v>
      </c>
    </row>
    <row r="2271">
      <c r="A2271" s="1">
        <v>2269.0</v>
      </c>
      <c r="B2271" s="1" t="s">
        <v>788</v>
      </c>
      <c r="C2271" s="1" t="s">
        <v>5931</v>
      </c>
      <c r="D2271" s="1" t="s">
        <v>879</v>
      </c>
      <c r="E2271" s="1" t="s">
        <v>4202</v>
      </c>
      <c r="F2271" s="1" t="s">
        <v>791</v>
      </c>
      <c r="G2271" s="1" t="s">
        <v>17</v>
      </c>
      <c r="H2271" s="1">
        <v>45.0</v>
      </c>
      <c r="I2271" s="3">
        <v>44107.229166666664</v>
      </c>
      <c r="J2271" s="1">
        <v>2.58196159853968</v>
      </c>
      <c r="K2271" s="1" t="s">
        <v>24</v>
      </c>
      <c r="M2271" s="3">
        <v>44107.262718460646</v>
      </c>
    </row>
    <row r="2272">
      <c r="A2272" s="1">
        <v>2270.0</v>
      </c>
      <c r="B2272" s="1" t="s">
        <v>293</v>
      </c>
      <c r="C2272" s="1" t="s">
        <v>5932</v>
      </c>
      <c r="D2272" s="1" t="s">
        <v>588</v>
      </c>
      <c r="E2272" s="1" t="s">
        <v>1969</v>
      </c>
      <c r="F2272" s="1" t="s">
        <v>297</v>
      </c>
      <c r="G2272" s="1" t="s">
        <v>17</v>
      </c>
      <c r="H2272" s="1">
        <v>45.0</v>
      </c>
      <c r="I2272" s="3">
        <v>43983.791666666664</v>
      </c>
      <c r="J2272" s="1">
        <v>1.11466832625088</v>
      </c>
      <c r="K2272" s="1" t="s">
        <v>62</v>
      </c>
      <c r="M2272" s="3">
        <v>43983.795767951386</v>
      </c>
    </row>
    <row r="2273">
      <c r="A2273" s="1">
        <v>2271.0</v>
      </c>
      <c r="B2273" s="1" t="s">
        <v>401</v>
      </c>
      <c r="C2273" s="1" t="s">
        <v>5933</v>
      </c>
      <c r="D2273" s="1" t="s">
        <v>5934</v>
      </c>
      <c r="E2273" s="1" t="s">
        <v>5935</v>
      </c>
      <c r="F2273" s="1" t="s">
        <v>405</v>
      </c>
      <c r="G2273" s="1" t="s">
        <v>89</v>
      </c>
      <c r="H2273" s="1">
        <v>45.0</v>
      </c>
      <c r="I2273" s="3">
        <v>44092.76099614584</v>
      </c>
      <c r="J2273" s="1">
        <v>2.71225979312533</v>
      </c>
      <c r="K2273" s="1" t="s">
        <v>24</v>
      </c>
      <c r="M2273" s="3">
        <v>44092.78179314815</v>
      </c>
    </row>
    <row r="2274">
      <c r="A2274" s="1">
        <v>2272.0</v>
      </c>
      <c r="B2274" s="1" t="s">
        <v>1090</v>
      </c>
      <c r="C2274" s="1" t="s">
        <v>5936</v>
      </c>
      <c r="D2274" s="1" t="s">
        <v>1558</v>
      </c>
      <c r="E2274" s="1" t="s">
        <v>5937</v>
      </c>
      <c r="F2274" s="1" t="s">
        <v>1094</v>
      </c>
      <c r="G2274" s="1" t="s">
        <v>17</v>
      </c>
      <c r="H2274" s="1">
        <v>45.0</v>
      </c>
      <c r="I2274" s="3">
        <v>44202.75</v>
      </c>
      <c r="J2274" s="1">
        <v>1.96137865319842</v>
      </c>
      <c r="K2274" s="1" t="s">
        <v>166</v>
      </c>
      <c r="L2274" s="1" t="s">
        <v>167</v>
      </c>
      <c r="M2274" s="3">
        <v>44202.73875791667</v>
      </c>
    </row>
    <row r="2275">
      <c r="A2275" s="1">
        <v>2273.0</v>
      </c>
      <c r="B2275" s="1" t="s">
        <v>2973</v>
      </c>
      <c r="C2275" s="1" t="s">
        <v>5938</v>
      </c>
      <c r="D2275" s="1" t="s">
        <v>1653</v>
      </c>
      <c r="E2275" s="1" t="s">
        <v>2975</v>
      </c>
      <c r="F2275" s="1" t="s">
        <v>2976</v>
      </c>
      <c r="G2275" s="1" t="s">
        <v>17</v>
      </c>
      <c r="H2275" s="1">
        <v>45.0</v>
      </c>
      <c r="I2275" s="3">
        <v>43778.416666666664</v>
      </c>
      <c r="J2275" s="1">
        <v>1.01524393715689</v>
      </c>
      <c r="K2275" s="1" t="s">
        <v>166</v>
      </c>
      <c r="M2275" s="3">
        <v>43778.495295520835</v>
      </c>
    </row>
    <row r="2276">
      <c r="A2276" s="1">
        <v>2274.0</v>
      </c>
      <c r="B2276" s="1" t="s">
        <v>485</v>
      </c>
      <c r="C2276" s="1" t="s">
        <v>5939</v>
      </c>
      <c r="D2276" s="1" t="s">
        <v>452</v>
      </c>
      <c r="E2276" s="1" t="s">
        <v>1675</v>
      </c>
      <c r="F2276" s="1" t="s">
        <v>489</v>
      </c>
      <c r="G2276" s="1" t="s">
        <v>17</v>
      </c>
      <c r="H2276" s="1">
        <v>45.0</v>
      </c>
      <c r="I2276" s="3">
        <v>44083.291666666664</v>
      </c>
      <c r="J2276" s="1">
        <v>2.08402192557088</v>
      </c>
      <c r="K2276" s="1" t="s">
        <v>166</v>
      </c>
      <c r="M2276" s="3">
        <v>44083.33369508102</v>
      </c>
    </row>
    <row r="2277">
      <c r="A2277" s="1">
        <v>2275.0</v>
      </c>
      <c r="B2277" s="1" t="s">
        <v>536</v>
      </c>
      <c r="C2277" s="1" t="s">
        <v>5940</v>
      </c>
      <c r="D2277" s="1" t="s">
        <v>1255</v>
      </c>
      <c r="E2277" s="1" t="s">
        <v>3747</v>
      </c>
      <c r="F2277" s="1" t="s">
        <v>539</v>
      </c>
      <c r="G2277" s="1" t="s">
        <v>17</v>
      </c>
      <c r="H2277" s="1">
        <v>45.0</v>
      </c>
      <c r="I2277" s="3">
        <v>43725.708333333336</v>
      </c>
      <c r="J2277" s="1">
        <v>2.13312063931372</v>
      </c>
      <c r="K2277" s="1" t="s">
        <v>83</v>
      </c>
      <c r="M2277" s="3">
        <v>43725.71667894676</v>
      </c>
    </row>
    <row r="2278">
      <c r="A2278" s="1">
        <v>2276.0</v>
      </c>
      <c r="B2278" s="1" t="s">
        <v>582</v>
      </c>
      <c r="C2278" s="1" t="s">
        <v>5941</v>
      </c>
      <c r="D2278" s="1" t="s">
        <v>93</v>
      </c>
      <c r="E2278" s="1" t="s">
        <v>2474</v>
      </c>
      <c r="F2278" s="1" t="s">
        <v>586</v>
      </c>
      <c r="G2278" s="1" t="s">
        <v>17</v>
      </c>
      <c r="H2278" s="1">
        <v>45.0</v>
      </c>
      <c r="I2278" s="3">
        <v>43845.625</v>
      </c>
      <c r="J2278" s="1">
        <v>1.33239826084209</v>
      </c>
      <c r="K2278" s="1" t="s">
        <v>24</v>
      </c>
      <c r="M2278" s="3">
        <v>43845.636042384256</v>
      </c>
    </row>
    <row r="2279">
      <c r="A2279" s="1">
        <v>2277.0</v>
      </c>
      <c r="B2279" s="1" t="s">
        <v>418</v>
      </c>
      <c r="C2279" s="1" t="s">
        <v>5942</v>
      </c>
      <c r="D2279" s="1" t="s">
        <v>420</v>
      </c>
      <c r="E2279" s="1" t="s">
        <v>421</v>
      </c>
      <c r="F2279" s="1" t="s">
        <v>422</v>
      </c>
      <c r="G2279" s="1" t="s">
        <v>35</v>
      </c>
      <c r="H2279" s="1">
        <v>45.0</v>
      </c>
      <c r="I2279" s="3">
        <v>43805.208333333336</v>
      </c>
      <c r="J2279" s="1">
        <v>0.0</v>
      </c>
      <c r="K2279" s="1" t="s">
        <v>24</v>
      </c>
      <c r="M2279" s="3">
        <v>43805.84164934028</v>
      </c>
    </row>
    <row r="2280">
      <c r="A2280" s="1">
        <v>2278.0</v>
      </c>
      <c r="B2280" s="1" t="s">
        <v>1858</v>
      </c>
      <c r="C2280" s="1" t="s">
        <v>5943</v>
      </c>
      <c r="D2280" s="1" t="s">
        <v>818</v>
      </c>
      <c r="E2280" s="1" t="s">
        <v>3170</v>
      </c>
      <c r="F2280" s="1" t="s">
        <v>1861</v>
      </c>
      <c r="G2280" s="1" t="s">
        <v>17</v>
      </c>
      <c r="H2280" s="1">
        <v>45.0</v>
      </c>
      <c r="I2280" s="3">
        <v>44183.197916666664</v>
      </c>
      <c r="J2280" s="1">
        <v>5.12457181638433</v>
      </c>
      <c r="K2280" s="1" t="s">
        <v>18</v>
      </c>
      <c r="L2280" s="1" t="s">
        <v>1047</v>
      </c>
      <c r="M2280" s="3">
        <v>44183.25304238426</v>
      </c>
    </row>
    <row r="2281">
      <c r="A2281" s="1">
        <v>2279.0</v>
      </c>
      <c r="B2281" s="1" t="s">
        <v>97</v>
      </c>
      <c r="C2281" s="1" t="s">
        <v>5944</v>
      </c>
      <c r="D2281" s="1" t="s">
        <v>1446</v>
      </c>
      <c r="E2281" s="1" t="s">
        <v>5945</v>
      </c>
      <c r="F2281" s="1" t="s">
        <v>101</v>
      </c>
      <c r="G2281" s="1" t="s">
        <v>39</v>
      </c>
      <c r="H2281" s="1">
        <v>45.0</v>
      </c>
      <c r="I2281" s="3">
        <v>43959.416666666664</v>
      </c>
      <c r="J2281" s="1">
        <v>1.54213348548406</v>
      </c>
      <c r="K2281" s="1" t="s">
        <v>24</v>
      </c>
      <c r="M2281" s="3">
        <v>43959.442348564815</v>
      </c>
    </row>
    <row r="2282">
      <c r="A2282" s="1">
        <v>2280.0</v>
      </c>
      <c r="B2282" s="1" t="s">
        <v>201</v>
      </c>
      <c r="C2282" s="1" t="s">
        <v>5946</v>
      </c>
      <c r="D2282" s="1" t="s">
        <v>5947</v>
      </c>
      <c r="E2282" s="1" t="s">
        <v>5948</v>
      </c>
      <c r="F2282" s="1" t="s">
        <v>204</v>
      </c>
      <c r="G2282" s="1" t="s">
        <v>17</v>
      </c>
      <c r="H2282" s="1">
        <v>45.0</v>
      </c>
      <c r="I2282" s="3">
        <v>43895.291666666664</v>
      </c>
      <c r="J2282" s="1">
        <v>15.4888295203837</v>
      </c>
      <c r="K2282" s="1" t="s">
        <v>46</v>
      </c>
      <c r="M2282" s="3">
        <v>43895.342162106484</v>
      </c>
    </row>
    <row r="2283">
      <c r="A2283" s="1">
        <v>2281.0</v>
      </c>
      <c r="B2283" s="1" t="s">
        <v>953</v>
      </c>
      <c r="C2283" s="1" t="s">
        <v>5949</v>
      </c>
      <c r="D2283" s="1" t="s">
        <v>925</v>
      </c>
      <c r="E2283" s="1" t="s">
        <v>5950</v>
      </c>
      <c r="F2283" s="1" t="s">
        <v>1040</v>
      </c>
      <c r="G2283" s="1" t="s">
        <v>17</v>
      </c>
      <c r="H2283" s="1">
        <v>45.0</v>
      </c>
      <c r="I2283" s="3">
        <v>43857.166666666664</v>
      </c>
      <c r="J2283" s="1">
        <v>2.52593824654705</v>
      </c>
      <c r="K2283" s="1" t="s">
        <v>18</v>
      </c>
      <c r="M2283" s="3">
        <v>43857.263389872685</v>
      </c>
    </row>
    <row r="2284">
      <c r="A2284" s="1">
        <v>2282.0</v>
      </c>
      <c r="B2284" s="1" t="s">
        <v>161</v>
      </c>
      <c r="C2284" s="1" t="s">
        <v>5951</v>
      </c>
      <c r="D2284" s="1" t="s">
        <v>2515</v>
      </c>
      <c r="E2284" s="1" t="s">
        <v>2516</v>
      </c>
      <c r="F2284" s="1" t="s">
        <v>165</v>
      </c>
      <c r="G2284" s="1" t="s">
        <v>35</v>
      </c>
      <c r="H2284" s="1">
        <v>45.0</v>
      </c>
      <c r="I2284" s="3">
        <v>44217.208333333336</v>
      </c>
      <c r="J2284" s="1">
        <v>2.20761332032519</v>
      </c>
      <c r="K2284" s="1" t="s">
        <v>166</v>
      </c>
      <c r="L2284" s="1" t="s">
        <v>167</v>
      </c>
      <c r="M2284" s="3">
        <v>44217.2371671875</v>
      </c>
    </row>
    <row r="2285">
      <c r="A2285" s="1">
        <v>2283.0</v>
      </c>
      <c r="B2285" s="1" t="s">
        <v>5952</v>
      </c>
      <c r="C2285" s="1" t="s">
        <v>5953</v>
      </c>
      <c r="D2285" s="1" t="s">
        <v>116</v>
      </c>
      <c r="E2285" s="1" t="s">
        <v>5954</v>
      </c>
      <c r="F2285" s="1" t="s">
        <v>5955</v>
      </c>
      <c r="G2285" s="1" t="s">
        <v>39</v>
      </c>
      <c r="H2285" s="1">
        <v>45.0</v>
      </c>
      <c r="I2285" s="3">
        <v>44234.541666666664</v>
      </c>
      <c r="J2285" s="1">
        <v>1.42329448380171</v>
      </c>
      <c r="K2285" s="1" t="s">
        <v>24</v>
      </c>
      <c r="M2285" s="3">
        <v>44234.566593055555</v>
      </c>
    </row>
    <row r="2286">
      <c r="A2286" s="1">
        <v>2284.0</v>
      </c>
      <c r="B2286" s="1" t="s">
        <v>5456</v>
      </c>
      <c r="C2286" s="1" t="s">
        <v>5956</v>
      </c>
      <c r="D2286" s="1" t="s">
        <v>5458</v>
      </c>
      <c r="E2286" s="1" t="s">
        <v>5957</v>
      </c>
      <c r="F2286" s="1" t="s">
        <v>5460</v>
      </c>
      <c r="G2286" s="1" t="s">
        <v>35</v>
      </c>
      <c r="H2286" s="1">
        <v>45.0</v>
      </c>
      <c r="I2286" s="3">
        <v>43475.25</v>
      </c>
      <c r="J2286" s="1">
        <v>0.596903843085082</v>
      </c>
      <c r="K2286" s="1" t="s">
        <v>24</v>
      </c>
      <c r="M2286" s="3">
        <v>43475.29786079861</v>
      </c>
    </row>
    <row r="2287">
      <c r="A2287" s="1">
        <v>2285.0</v>
      </c>
      <c r="B2287" s="1" t="s">
        <v>1954</v>
      </c>
      <c r="C2287" s="1" t="s">
        <v>5958</v>
      </c>
      <c r="D2287" s="1" t="s">
        <v>1103</v>
      </c>
      <c r="E2287" s="1" t="s">
        <v>5959</v>
      </c>
      <c r="F2287" s="1" t="s">
        <v>1957</v>
      </c>
      <c r="G2287" s="1" t="s">
        <v>39</v>
      </c>
      <c r="H2287" s="1">
        <v>45.0</v>
      </c>
      <c r="I2287" s="3">
        <v>44211.65625</v>
      </c>
      <c r="J2287" s="1">
        <v>17.4937782512352</v>
      </c>
      <c r="K2287" s="1" t="s">
        <v>83</v>
      </c>
      <c r="L2287" s="1" t="s">
        <v>1958</v>
      </c>
      <c r="M2287" s="3">
        <v>44211.70125864584</v>
      </c>
    </row>
    <row r="2288">
      <c r="A2288" s="1">
        <v>2286.0</v>
      </c>
      <c r="B2288" s="1" t="s">
        <v>168</v>
      </c>
      <c r="C2288" s="1" t="s">
        <v>5960</v>
      </c>
      <c r="D2288" s="1" t="s">
        <v>4515</v>
      </c>
      <c r="E2288" s="1" t="s">
        <v>5524</v>
      </c>
      <c r="F2288" s="1" t="s">
        <v>171</v>
      </c>
      <c r="G2288" s="1" t="s">
        <v>17</v>
      </c>
      <c r="H2288" s="1">
        <v>45.0</v>
      </c>
      <c r="I2288" s="3">
        <v>43791.583333333336</v>
      </c>
      <c r="J2288" s="1">
        <v>1.98571758025445</v>
      </c>
      <c r="K2288" s="1" t="s">
        <v>166</v>
      </c>
      <c r="M2288" s="3">
        <v>43791.61419888889</v>
      </c>
    </row>
    <row r="2289">
      <c r="A2289" s="1">
        <v>2287.0</v>
      </c>
      <c r="B2289" s="1" t="s">
        <v>184</v>
      </c>
      <c r="C2289" s="1" t="s">
        <v>5961</v>
      </c>
      <c r="D2289" s="1" t="s">
        <v>3403</v>
      </c>
      <c r="E2289" s="1" t="s">
        <v>5962</v>
      </c>
      <c r="F2289" s="1" t="s">
        <v>187</v>
      </c>
      <c r="G2289" s="1" t="s">
        <v>17</v>
      </c>
      <c r="H2289" s="1">
        <v>45.0</v>
      </c>
      <c r="I2289" s="3">
        <v>43820.416666666664</v>
      </c>
      <c r="J2289" s="1">
        <v>1.75221787473571</v>
      </c>
      <c r="K2289" s="1" t="s">
        <v>24</v>
      </c>
      <c r="M2289" s="3">
        <v>43820.455617280095</v>
      </c>
    </row>
    <row r="2290">
      <c r="A2290" s="1">
        <v>2288.0</v>
      </c>
      <c r="B2290" s="1" t="s">
        <v>2795</v>
      </c>
      <c r="C2290" s="1" t="s">
        <v>5963</v>
      </c>
      <c r="D2290" s="1" t="s">
        <v>4372</v>
      </c>
      <c r="E2290" s="1" t="s">
        <v>5964</v>
      </c>
      <c r="F2290" s="1" t="s">
        <v>2799</v>
      </c>
      <c r="G2290" s="1" t="s">
        <v>17</v>
      </c>
      <c r="H2290" s="1">
        <v>45.0</v>
      </c>
      <c r="I2290" s="3">
        <v>44011.4375</v>
      </c>
      <c r="J2290" s="1">
        <v>1.2700996584816</v>
      </c>
      <c r="K2290" s="1" t="s">
        <v>218</v>
      </c>
      <c r="M2290" s="3">
        <v>44011.470590069446</v>
      </c>
    </row>
    <row r="2291">
      <c r="A2291" s="1">
        <v>2289.0</v>
      </c>
      <c r="B2291" s="1" t="s">
        <v>25</v>
      </c>
      <c r="C2291" s="1" t="s">
        <v>5965</v>
      </c>
      <c r="D2291" s="1" t="s">
        <v>103</v>
      </c>
      <c r="E2291" s="1" t="s">
        <v>5966</v>
      </c>
      <c r="F2291" s="1" t="s">
        <v>29</v>
      </c>
      <c r="G2291" s="1" t="s">
        <v>17</v>
      </c>
      <c r="H2291" s="1">
        <v>45.0</v>
      </c>
      <c r="I2291" s="3">
        <v>44083.666666666664</v>
      </c>
      <c r="J2291" s="1">
        <v>2.71850186765311</v>
      </c>
      <c r="K2291" s="1" t="s">
        <v>18</v>
      </c>
      <c r="M2291" s="3">
        <v>44083.69790197917</v>
      </c>
    </row>
    <row r="2292">
      <c r="A2292" s="1">
        <v>2290.0</v>
      </c>
      <c r="B2292" s="1" t="s">
        <v>5967</v>
      </c>
      <c r="C2292" s="1" t="s">
        <v>5968</v>
      </c>
      <c r="D2292" s="1" t="s">
        <v>5969</v>
      </c>
      <c r="E2292" s="1" t="s">
        <v>5970</v>
      </c>
      <c r="F2292" s="1" t="s">
        <v>5971</v>
      </c>
      <c r="G2292" s="1" t="s">
        <v>17</v>
      </c>
      <c r="H2292" s="1">
        <v>45.0</v>
      </c>
      <c r="I2292" s="3">
        <v>44253.697916666664</v>
      </c>
      <c r="J2292" s="1">
        <v>5.01757757768887</v>
      </c>
      <c r="K2292" s="1" t="s">
        <v>601</v>
      </c>
      <c r="L2292" s="1" t="s">
        <v>602</v>
      </c>
      <c r="M2292" s="3">
        <v>44253.74517327546</v>
      </c>
    </row>
    <row r="2293">
      <c r="A2293" s="1">
        <v>2291.0</v>
      </c>
      <c r="B2293" s="1" t="s">
        <v>948</v>
      </c>
      <c r="C2293" s="1" t="s">
        <v>5972</v>
      </c>
      <c r="D2293" s="1" t="s">
        <v>5973</v>
      </c>
      <c r="E2293" s="1" t="s">
        <v>5974</v>
      </c>
      <c r="F2293" s="1" t="s">
        <v>952</v>
      </c>
      <c r="G2293" s="1" t="s">
        <v>17</v>
      </c>
      <c r="H2293" s="1">
        <v>45.0</v>
      </c>
      <c r="I2293" s="3">
        <v>43892.625</v>
      </c>
      <c r="J2293" s="1">
        <v>0.608172008934677</v>
      </c>
      <c r="K2293" s="1" t="s">
        <v>56</v>
      </c>
      <c r="M2293" s="3">
        <v>43892.65652616898</v>
      </c>
    </row>
    <row r="2294">
      <c r="A2294" s="1">
        <v>2292.0</v>
      </c>
      <c r="B2294" s="1" t="s">
        <v>119</v>
      </c>
      <c r="C2294" s="1" t="s">
        <v>5975</v>
      </c>
      <c r="D2294" s="1" t="s">
        <v>653</v>
      </c>
      <c r="E2294" s="1" t="s">
        <v>5976</v>
      </c>
      <c r="F2294" s="1" t="s">
        <v>123</v>
      </c>
      <c r="G2294" s="1" t="s">
        <v>39</v>
      </c>
      <c r="H2294" s="1">
        <v>45.0</v>
      </c>
      <c r="I2294" s="3">
        <v>44034.625</v>
      </c>
      <c r="J2294" s="1">
        <v>0.562305157921359</v>
      </c>
      <c r="K2294" s="1" t="s">
        <v>18</v>
      </c>
      <c r="M2294" s="3">
        <v>44034.66518037037</v>
      </c>
    </row>
    <row r="2295">
      <c r="A2295" s="1">
        <v>2293.0</v>
      </c>
      <c r="B2295" s="1" t="s">
        <v>12</v>
      </c>
      <c r="C2295" s="1" t="s">
        <v>5977</v>
      </c>
      <c r="D2295" s="1" t="s">
        <v>14</v>
      </c>
      <c r="E2295" s="1" t="s">
        <v>946</v>
      </c>
      <c r="F2295" s="1" t="s">
        <v>16</v>
      </c>
      <c r="G2295" s="1" t="s">
        <v>17</v>
      </c>
      <c r="H2295" s="1">
        <v>45.0</v>
      </c>
      <c r="I2295" s="3">
        <v>43762.291666666664</v>
      </c>
      <c r="J2295" s="1">
        <v>1.65073867537016</v>
      </c>
      <c r="K2295" s="1" t="s">
        <v>18</v>
      </c>
      <c r="M2295" s="3">
        <v>43762.32896293981</v>
      </c>
    </row>
    <row r="2296">
      <c r="A2296" s="1">
        <v>2294.0</v>
      </c>
      <c r="B2296" s="1" t="s">
        <v>536</v>
      </c>
      <c r="C2296" s="1" t="s">
        <v>5978</v>
      </c>
      <c r="D2296" s="1" t="s">
        <v>1255</v>
      </c>
      <c r="E2296" s="1" t="s">
        <v>5979</v>
      </c>
      <c r="F2296" s="1" t="s">
        <v>539</v>
      </c>
      <c r="G2296" s="1" t="s">
        <v>17</v>
      </c>
      <c r="H2296" s="1">
        <v>45.0</v>
      </c>
      <c r="I2296" s="3">
        <v>43743.708333333336</v>
      </c>
      <c r="J2296" s="1">
        <v>1.87390829934936</v>
      </c>
      <c r="K2296" s="1" t="s">
        <v>83</v>
      </c>
      <c r="M2296" s="3">
        <v>43743.73349106481</v>
      </c>
    </row>
    <row r="2297">
      <c r="A2297" s="1">
        <v>2295.0</v>
      </c>
      <c r="B2297" s="1" t="s">
        <v>480</v>
      </c>
      <c r="C2297" s="1" t="s">
        <v>5980</v>
      </c>
      <c r="D2297" s="1" t="s">
        <v>482</v>
      </c>
      <c r="E2297" s="1" t="s">
        <v>3479</v>
      </c>
      <c r="F2297" s="1" t="s">
        <v>484</v>
      </c>
      <c r="G2297" s="1" t="s">
        <v>35</v>
      </c>
      <c r="H2297" s="1">
        <v>45.0</v>
      </c>
      <c r="I2297" s="3">
        <v>43704.5</v>
      </c>
      <c r="J2297" s="1">
        <v>0.612350196751</v>
      </c>
      <c r="K2297" s="1" t="s">
        <v>24</v>
      </c>
      <c r="M2297" s="3">
        <v>43704.54941940972</v>
      </c>
    </row>
    <row r="2298">
      <c r="A2298" s="1">
        <v>2296.0</v>
      </c>
      <c r="B2298" s="1" t="s">
        <v>953</v>
      </c>
      <c r="C2298" s="1" t="s">
        <v>5981</v>
      </c>
      <c r="D2298" s="1" t="s">
        <v>1802</v>
      </c>
      <c r="E2298" s="1" t="s">
        <v>2170</v>
      </c>
      <c r="F2298" s="1" t="s">
        <v>1040</v>
      </c>
      <c r="G2298" s="1" t="s">
        <v>17</v>
      </c>
      <c r="H2298" s="1">
        <v>45.0</v>
      </c>
      <c r="I2298" s="3">
        <v>43916.166666666664</v>
      </c>
      <c r="J2298" s="1">
        <v>1.74450409403565</v>
      </c>
      <c r="K2298" s="1" t="s">
        <v>18</v>
      </c>
      <c r="M2298" s="3">
        <v>43916.21244951389</v>
      </c>
    </row>
    <row r="2299">
      <c r="A2299" s="1">
        <v>2297.0</v>
      </c>
      <c r="B2299" s="1" t="s">
        <v>308</v>
      </c>
      <c r="C2299" s="1" t="s">
        <v>5982</v>
      </c>
      <c r="D2299" s="1" t="s">
        <v>310</v>
      </c>
      <c r="E2299" s="1" t="s">
        <v>2281</v>
      </c>
      <c r="F2299" s="1" t="s">
        <v>312</v>
      </c>
      <c r="G2299" s="1" t="s">
        <v>17</v>
      </c>
      <c r="H2299" s="1">
        <v>45.0</v>
      </c>
      <c r="I2299" s="3">
        <v>44136.583333333336</v>
      </c>
      <c r="J2299" s="1">
        <v>1.87548899670454</v>
      </c>
      <c r="K2299" s="1" t="s">
        <v>24</v>
      </c>
      <c r="L2299" s="1" t="s">
        <v>96</v>
      </c>
      <c r="M2299" s="3">
        <v>44136.61262836806</v>
      </c>
    </row>
    <row r="2300">
      <c r="A2300" s="1">
        <v>2298.0</v>
      </c>
      <c r="B2300" s="1" t="s">
        <v>233</v>
      </c>
      <c r="C2300" s="1" t="s">
        <v>5983</v>
      </c>
      <c r="D2300" s="1" t="s">
        <v>235</v>
      </c>
      <c r="E2300" s="1" t="s">
        <v>236</v>
      </c>
      <c r="F2300" s="1" t="s">
        <v>237</v>
      </c>
      <c r="G2300" s="1" t="s">
        <v>17</v>
      </c>
      <c r="H2300" s="1">
        <v>45.0</v>
      </c>
      <c r="I2300" s="3">
        <v>44105.583333333336</v>
      </c>
      <c r="J2300" s="1">
        <v>3.02191596952938</v>
      </c>
      <c r="K2300" s="1" t="s">
        <v>24</v>
      </c>
      <c r="L2300" s="1" t="s">
        <v>238</v>
      </c>
      <c r="M2300" s="3">
        <v>44105.61430966435</v>
      </c>
    </row>
    <row r="2301">
      <c r="A2301" s="1">
        <v>2299.0</v>
      </c>
      <c r="B2301" s="1" t="s">
        <v>141</v>
      </c>
      <c r="C2301" s="1" t="s">
        <v>5984</v>
      </c>
      <c r="D2301" s="1" t="s">
        <v>5985</v>
      </c>
      <c r="E2301" s="1" t="s">
        <v>5986</v>
      </c>
      <c r="F2301" s="1" t="s">
        <v>175</v>
      </c>
      <c r="G2301" s="1" t="s">
        <v>39</v>
      </c>
      <c r="H2301" s="1">
        <v>45.0</v>
      </c>
      <c r="I2301" s="3">
        <v>43895.791666666664</v>
      </c>
      <c r="J2301" s="1">
        <v>2.2641971113908</v>
      </c>
      <c r="K2301" s="1" t="s">
        <v>46</v>
      </c>
      <c r="M2301" s="3">
        <v>43895.82208712963</v>
      </c>
    </row>
    <row r="2302">
      <c r="A2302" s="1">
        <v>2300.0</v>
      </c>
      <c r="B2302" s="1" t="s">
        <v>501</v>
      </c>
      <c r="C2302" s="1" t="s">
        <v>5987</v>
      </c>
      <c r="D2302" s="1" t="s">
        <v>503</v>
      </c>
      <c r="E2302" s="1" t="s">
        <v>5988</v>
      </c>
      <c r="F2302" s="1" t="s">
        <v>505</v>
      </c>
      <c r="G2302" s="1" t="s">
        <v>39</v>
      </c>
      <c r="H2302" s="1">
        <v>45.0</v>
      </c>
      <c r="I2302" s="3">
        <v>44097.541666666664</v>
      </c>
      <c r="J2302" s="1">
        <v>3.24681952957252</v>
      </c>
      <c r="K2302" s="1" t="s">
        <v>18</v>
      </c>
      <c r="M2302" s="3">
        <v>44097.56786539352</v>
      </c>
    </row>
    <row r="2303">
      <c r="A2303" s="1">
        <v>2301.0</v>
      </c>
      <c r="B2303" s="1" t="s">
        <v>2276</v>
      </c>
      <c r="C2303" s="1" t="s">
        <v>5989</v>
      </c>
      <c r="D2303" s="1" t="s">
        <v>2858</v>
      </c>
      <c r="E2303" s="1" t="s">
        <v>2859</v>
      </c>
      <c r="F2303" s="1" t="s">
        <v>2279</v>
      </c>
      <c r="G2303" s="1" t="s">
        <v>35</v>
      </c>
      <c r="H2303" s="1">
        <v>45.0</v>
      </c>
      <c r="I2303" s="3">
        <v>43985.291666666664</v>
      </c>
      <c r="J2303" s="1">
        <v>0.0347111720618983</v>
      </c>
      <c r="K2303" s="1" t="s">
        <v>159</v>
      </c>
      <c r="M2303" s="3">
        <v>43985.32153574074</v>
      </c>
    </row>
    <row r="2304">
      <c r="A2304" s="1">
        <v>2302.0</v>
      </c>
      <c r="B2304" s="1" t="s">
        <v>3095</v>
      </c>
      <c r="C2304" s="1" t="s">
        <v>5990</v>
      </c>
      <c r="D2304" s="1" t="s">
        <v>5991</v>
      </c>
      <c r="E2304" s="1" t="s">
        <v>5992</v>
      </c>
      <c r="F2304" s="1" t="s">
        <v>3099</v>
      </c>
      <c r="G2304" s="1" t="s">
        <v>17</v>
      </c>
      <c r="H2304" s="1">
        <v>45.0</v>
      </c>
      <c r="I2304" s="3">
        <v>43873.260416666664</v>
      </c>
      <c r="J2304" s="1">
        <v>1.20061114180009</v>
      </c>
      <c r="K2304" s="1" t="s">
        <v>62</v>
      </c>
      <c r="M2304" s="3">
        <v>43873.306431840276</v>
      </c>
    </row>
    <row r="2305">
      <c r="A2305" s="1">
        <v>2303.0</v>
      </c>
      <c r="B2305" s="1" t="s">
        <v>732</v>
      </c>
      <c r="C2305" s="1" t="s">
        <v>5993</v>
      </c>
      <c r="D2305" s="1" t="s">
        <v>121</v>
      </c>
      <c r="E2305" s="1" t="s">
        <v>4719</v>
      </c>
      <c r="F2305" s="1" t="s">
        <v>735</v>
      </c>
      <c r="G2305" s="1" t="s">
        <v>17</v>
      </c>
      <c r="H2305" s="1">
        <v>45.0</v>
      </c>
      <c r="I2305" s="3">
        <v>43930.729166666664</v>
      </c>
      <c r="J2305" s="1">
        <v>2.06998217392852</v>
      </c>
      <c r="K2305" s="1" t="s">
        <v>24</v>
      </c>
      <c r="M2305" s="3">
        <v>43930.73887400463</v>
      </c>
    </row>
    <row r="2306">
      <c r="A2306" s="1">
        <v>2304.0</v>
      </c>
      <c r="B2306" s="1" t="s">
        <v>136</v>
      </c>
      <c r="C2306" s="1" t="s">
        <v>5994</v>
      </c>
      <c r="D2306" s="1" t="s">
        <v>5995</v>
      </c>
      <c r="E2306" s="1" t="s">
        <v>5996</v>
      </c>
      <c r="F2306" s="1" t="s">
        <v>140</v>
      </c>
      <c r="G2306" s="1" t="s">
        <v>17</v>
      </c>
      <c r="H2306" s="1">
        <v>45.0</v>
      </c>
      <c r="I2306" s="3">
        <v>43885.375</v>
      </c>
      <c r="J2306" s="1">
        <v>1.90116352922573</v>
      </c>
      <c r="K2306" s="1" t="s">
        <v>18</v>
      </c>
      <c r="M2306" s="3">
        <v>43885.40199209491</v>
      </c>
    </row>
    <row r="2307">
      <c r="A2307" s="1">
        <v>2305.0</v>
      </c>
      <c r="B2307" s="1" t="s">
        <v>293</v>
      </c>
      <c r="C2307" s="1" t="s">
        <v>5997</v>
      </c>
      <c r="D2307" s="1" t="s">
        <v>588</v>
      </c>
      <c r="E2307" s="1" t="s">
        <v>1788</v>
      </c>
      <c r="F2307" s="1" t="s">
        <v>297</v>
      </c>
      <c r="G2307" s="1" t="s">
        <v>17</v>
      </c>
      <c r="H2307" s="1">
        <v>45.0</v>
      </c>
      <c r="I2307" s="3">
        <v>44062.291666666664</v>
      </c>
      <c r="J2307" s="1">
        <v>1.18805677393283</v>
      </c>
      <c r="K2307" s="1" t="s">
        <v>62</v>
      </c>
      <c r="M2307" s="3">
        <v>44062.3656778125</v>
      </c>
    </row>
    <row r="2308">
      <c r="A2308" s="1">
        <v>2306.0</v>
      </c>
      <c r="B2308" s="1" t="s">
        <v>354</v>
      </c>
      <c r="C2308" s="1" t="s">
        <v>5998</v>
      </c>
      <c r="D2308" s="1" t="s">
        <v>207</v>
      </c>
      <c r="E2308" s="1" t="s">
        <v>944</v>
      </c>
      <c r="F2308" s="1" t="s">
        <v>358</v>
      </c>
      <c r="G2308" s="1" t="s">
        <v>35</v>
      </c>
      <c r="H2308" s="1">
        <v>45.0</v>
      </c>
      <c r="I2308" s="3">
        <v>44034.645833333336</v>
      </c>
      <c r="J2308" s="1">
        <v>0.632427310705648</v>
      </c>
      <c r="K2308" s="1" t="s">
        <v>24</v>
      </c>
      <c r="M2308" s="3">
        <v>44034.67969805556</v>
      </c>
    </row>
    <row r="2309">
      <c r="A2309" s="1">
        <v>2307.0</v>
      </c>
      <c r="B2309" s="1" t="s">
        <v>727</v>
      </c>
      <c r="C2309" s="1" t="s">
        <v>5999</v>
      </c>
      <c r="D2309" s="1" t="s">
        <v>99</v>
      </c>
      <c r="E2309" s="1" t="s">
        <v>6000</v>
      </c>
      <c r="F2309" s="1" t="s">
        <v>731</v>
      </c>
      <c r="G2309" s="1" t="s">
        <v>39</v>
      </c>
      <c r="H2309" s="1">
        <v>45.0</v>
      </c>
      <c r="I2309" s="3">
        <v>44134.666666666664</v>
      </c>
      <c r="J2309" s="1">
        <v>0.924849574610044</v>
      </c>
      <c r="K2309" s="1" t="s">
        <v>24</v>
      </c>
      <c r="L2309" s="1" t="s">
        <v>741</v>
      </c>
      <c r="M2309" s="3">
        <v>44134.69481596065</v>
      </c>
    </row>
    <row r="2310">
      <c r="A2310" s="1">
        <v>2308.0</v>
      </c>
      <c r="B2310" s="1" t="s">
        <v>345</v>
      </c>
      <c r="C2310" s="1" t="s">
        <v>6001</v>
      </c>
      <c r="D2310" s="1" t="s">
        <v>6002</v>
      </c>
      <c r="E2310" s="1" t="s">
        <v>6003</v>
      </c>
      <c r="F2310" s="1" t="s">
        <v>349</v>
      </c>
      <c r="G2310" s="1" t="s">
        <v>39</v>
      </c>
      <c r="H2310" s="1">
        <v>45.0</v>
      </c>
      <c r="I2310" s="3">
        <v>43895.1875</v>
      </c>
      <c r="J2310" s="1">
        <v>3.11316722400534</v>
      </c>
      <c r="K2310" s="1" t="s">
        <v>24</v>
      </c>
      <c r="M2310" s="3">
        <v>43895.23972596065</v>
      </c>
    </row>
    <row r="2311">
      <c r="A2311" s="1">
        <v>2309.0</v>
      </c>
      <c r="B2311" s="1" t="s">
        <v>957</v>
      </c>
      <c r="C2311" s="1" t="s">
        <v>6004</v>
      </c>
      <c r="D2311" s="1" t="s">
        <v>198</v>
      </c>
      <c r="E2311" s="1" t="s">
        <v>2548</v>
      </c>
      <c r="F2311" s="1" t="s">
        <v>961</v>
      </c>
      <c r="G2311" s="1" t="s">
        <v>17</v>
      </c>
      <c r="H2311" s="1">
        <v>45.0</v>
      </c>
      <c r="I2311" s="3">
        <v>44135.666666666664</v>
      </c>
      <c r="J2311" s="1">
        <v>2.06284781345008</v>
      </c>
      <c r="K2311" s="1" t="s">
        <v>24</v>
      </c>
      <c r="M2311" s="3">
        <v>44135.697546041665</v>
      </c>
    </row>
    <row r="2312">
      <c r="A2312" s="1">
        <v>2310.0</v>
      </c>
      <c r="B2312" s="1" t="s">
        <v>1858</v>
      </c>
      <c r="C2312" s="1" t="s">
        <v>6005</v>
      </c>
      <c r="D2312" s="1" t="s">
        <v>818</v>
      </c>
      <c r="E2312" s="1" t="s">
        <v>3170</v>
      </c>
      <c r="F2312" s="1" t="s">
        <v>1861</v>
      </c>
      <c r="G2312" s="1" t="s">
        <v>17</v>
      </c>
      <c r="H2312" s="1">
        <v>45.0</v>
      </c>
      <c r="I2312" s="3">
        <v>44175.197916666664</v>
      </c>
      <c r="J2312" s="1">
        <v>4.7765590722402</v>
      </c>
      <c r="K2312" s="1" t="s">
        <v>18</v>
      </c>
      <c r="L2312" s="1" t="s">
        <v>1047</v>
      </c>
      <c r="M2312" s="3">
        <v>44175.23877273148</v>
      </c>
    </row>
    <row r="2313">
      <c r="A2313" s="1">
        <v>2311.0</v>
      </c>
      <c r="B2313" s="1" t="s">
        <v>1315</v>
      </c>
      <c r="C2313" s="1" t="s">
        <v>6006</v>
      </c>
      <c r="D2313" s="1" t="s">
        <v>411</v>
      </c>
      <c r="E2313" s="1" t="s">
        <v>4843</v>
      </c>
      <c r="F2313" s="1" t="s">
        <v>1319</v>
      </c>
      <c r="G2313" s="1" t="s">
        <v>17</v>
      </c>
      <c r="H2313" s="1">
        <v>45.0</v>
      </c>
      <c r="I2313" s="3">
        <v>43912.541666666664</v>
      </c>
      <c r="J2313" s="1">
        <v>0.387466110948356</v>
      </c>
      <c r="K2313" s="1" t="s">
        <v>18</v>
      </c>
      <c r="M2313" s="3">
        <v>43912.57427695602</v>
      </c>
    </row>
    <row r="2314">
      <c r="A2314" s="1">
        <v>2312.0</v>
      </c>
      <c r="B2314" s="1" t="s">
        <v>1218</v>
      </c>
      <c r="C2314" s="1" t="s">
        <v>6007</v>
      </c>
      <c r="D2314" s="1" t="s">
        <v>6008</v>
      </c>
      <c r="E2314" s="1" t="s">
        <v>6009</v>
      </c>
      <c r="F2314" s="1" t="s">
        <v>1222</v>
      </c>
      <c r="G2314" s="1" t="s">
        <v>39</v>
      </c>
      <c r="H2314" s="1">
        <v>45.0</v>
      </c>
      <c r="I2314" s="3">
        <v>44157.3125</v>
      </c>
      <c r="J2314" s="1">
        <v>2.70776653195128</v>
      </c>
      <c r="K2314" s="1" t="s">
        <v>218</v>
      </c>
      <c r="L2314" s="1" t="s">
        <v>2492</v>
      </c>
      <c r="M2314" s="3">
        <v>44157.343850868056</v>
      </c>
    </row>
    <row r="2315">
      <c r="A2315" s="1">
        <v>2313.0</v>
      </c>
      <c r="B2315" s="1" t="s">
        <v>2345</v>
      </c>
      <c r="C2315" s="1" t="s">
        <v>6010</v>
      </c>
      <c r="D2315" s="1" t="s">
        <v>2504</v>
      </c>
      <c r="E2315" s="1" t="s">
        <v>6011</v>
      </c>
      <c r="F2315" s="1" t="s">
        <v>2348</v>
      </c>
      <c r="G2315" s="1" t="s">
        <v>89</v>
      </c>
      <c r="H2315" s="1">
        <v>45.0</v>
      </c>
      <c r="I2315" s="3">
        <v>44097.31001755787</v>
      </c>
      <c r="J2315" s="1">
        <v>2.91411926098315</v>
      </c>
      <c r="K2315" s="1" t="s">
        <v>24</v>
      </c>
      <c r="M2315" s="3">
        <v>44097.33025219908</v>
      </c>
    </row>
    <row r="2316">
      <c r="A2316" s="1">
        <v>2314.0</v>
      </c>
      <c r="B2316" s="1" t="s">
        <v>78</v>
      </c>
      <c r="C2316" s="1" t="s">
        <v>6012</v>
      </c>
      <c r="D2316" s="1" t="s">
        <v>1549</v>
      </c>
      <c r="E2316" s="1" t="s">
        <v>4736</v>
      </c>
      <c r="F2316" s="1" t="s">
        <v>82</v>
      </c>
      <c r="G2316" s="1" t="s">
        <v>17</v>
      </c>
      <c r="H2316" s="1">
        <v>45.0</v>
      </c>
      <c r="I2316" s="3">
        <v>43943.22986111111</v>
      </c>
      <c r="J2316" s="1">
        <v>1.87548413528265</v>
      </c>
      <c r="K2316" s="1" t="s">
        <v>83</v>
      </c>
      <c r="M2316" s="3">
        <v>43943.275545462966</v>
      </c>
    </row>
    <row r="2317">
      <c r="A2317" s="1">
        <v>2315.0</v>
      </c>
      <c r="B2317" s="1" t="s">
        <v>161</v>
      </c>
      <c r="C2317" s="1" t="s">
        <v>6013</v>
      </c>
      <c r="D2317" s="1" t="s">
        <v>163</v>
      </c>
      <c r="E2317" s="1" t="s">
        <v>1811</v>
      </c>
      <c r="F2317" s="1" t="s">
        <v>165</v>
      </c>
      <c r="G2317" s="1" t="s">
        <v>17</v>
      </c>
      <c r="H2317" s="1">
        <v>45.0</v>
      </c>
      <c r="I2317" s="3">
        <v>44106.208333333336</v>
      </c>
      <c r="J2317" s="1">
        <v>0.469944535556585</v>
      </c>
      <c r="K2317" s="1" t="s">
        <v>166</v>
      </c>
      <c r="L2317" s="1" t="s">
        <v>167</v>
      </c>
      <c r="M2317" s="3">
        <v>44106.23696659722</v>
      </c>
    </row>
    <row r="2318">
      <c r="A2318" s="1">
        <v>2316.0</v>
      </c>
      <c r="B2318" s="1" t="s">
        <v>293</v>
      </c>
      <c r="C2318" s="1" t="s">
        <v>6014</v>
      </c>
      <c r="D2318" s="1" t="s">
        <v>588</v>
      </c>
      <c r="E2318" s="1" t="s">
        <v>2620</v>
      </c>
      <c r="F2318" s="1" t="s">
        <v>297</v>
      </c>
      <c r="G2318" s="1" t="s">
        <v>17</v>
      </c>
      <c r="H2318" s="1">
        <v>45.0</v>
      </c>
      <c r="I2318" s="3">
        <v>43864.791666666664</v>
      </c>
      <c r="J2318" s="1">
        <v>1.01059436753905</v>
      </c>
      <c r="K2318" s="1" t="s">
        <v>62</v>
      </c>
      <c r="M2318" s="3">
        <v>43864.80839496528</v>
      </c>
    </row>
    <row r="2319">
      <c r="A2319" s="1">
        <v>2317.0</v>
      </c>
      <c r="B2319" s="1" t="s">
        <v>303</v>
      </c>
      <c r="C2319" s="1" t="s">
        <v>6015</v>
      </c>
      <c r="D2319" s="1" t="s">
        <v>305</v>
      </c>
      <c r="E2319" s="1" t="s">
        <v>831</v>
      </c>
      <c r="F2319" s="1" t="s">
        <v>307</v>
      </c>
      <c r="G2319" s="1" t="s">
        <v>17</v>
      </c>
      <c r="H2319" s="1">
        <v>45.0</v>
      </c>
      <c r="I2319" s="3">
        <v>44043.625</v>
      </c>
      <c r="J2319" s="1">
        <v>1.54352135786225</v>
      </c>
      <c r="K2319" s="1" t="s">
        <v>24</v>
      </c>
      <c r="M2319" s="3">
        <v>44043.65674172454</v>
      </c>
    </row>
    <row r="2320">
      <c r="A2320" s="1">
        <v>2318.0</v>
      </c>
      <c r="B2320" s="1" t="s">
        <v>12</v>
      </c>
      <c r="C2320" s="1" t="s">
        <v>6016</v>
      </c>
      <c r="D2320" s="1" t="s">
        <v>925</v>
      </c>
      <c r="E2320" s="1" t="s">
        <v>15</v>
      </c>
      <c r="F2320" s="1" t="s">
        <v>16</v>
      </c>
      <c r="G2320" s="1" t="s">
        <v>17</v>
      </c>
      <c r="H2320" s="1">
        <v>45.0</v>
      </c>
      <c r="I2320" s="3">
        <v>43801.625</v>
      </c>
      <c r="J2320" s="1">
        <v>4.55277274901683</v>
      </c>
      <c r="K2320" s="1" t="s">
        <v>18</v>
      </c>
      <c r="M2320" s="3">
        <v>43801.65757755787</v>
      </c>
    </row>
    <row r="2321">
      <c r="A2321" s="1">
        <v>2319.0</v>
      </c>
      <c r="B2321" s="1" t="s">
        <v>5358</v>
      </c>
      <c r="C2321" s="1" t="s">
        <v>6017</v>
      </c>
      <c r="D2321" s="1" t="s">
        <v>3890</v>
      </c>
      <c r="E2321" s="1" t="s">
        <v>6018</v>
      </c>
      <c r="F2321" s="1" t="s">
        <v>5361</v>
      </c>
      <c r="G2321" s="1" t="s">
        <v>39</v>
      </c>
      <c r="H2321" s="1">
        <v>45.0</v>
      </c>
      <c r="I2321" s="3">
        <v>43753.583333333336</v>
      </c>
      <c r="J2321" s="1">
        <v>2.70805172291347</v>
      </c>
      <c r="K2321" s="1" t="s">
        <v>62</v>
      </c>
      <c r="M2321" s="3">
        <v>43753.62061902778</v>
      </c>
    </row>
    <row r="2322">
      <c r="A2322" s="1">
        <v>2320.0</v>
      </c>
      <c r="B2322" s="1" t="s">
        <v>233</v>
      </c>
      <c r="C2322" s="1" t="s">
        <v>6019</v>
      </c>
      <c r="D2322" s="1" t="s">
        <v>1756</v>
      </c>
      <c r="E2322" s="1" t="s">
        <v>6020</v>
      </c>
      <c r="F2322" s="1" t="s">
        <v>237</v>
      </c>
      <c r="G2322" s="1" t="s">
        <v>17</v>
      </c>
      <c r="H2322" s="1">
        <v>45.0</v>
      </c>
      <c r="I2322" s="3">
        <v>44218.239583333336</v>
      </c>
      <c r="J2322" s="1">
        <v>2.29995314074843</v>
      </c>
      <c r="K2322" s="1" t="s">
        <v>24</v>
      </c>
      <c r="L2322" s="1" t="s">
        <v>238</v>
      </c>
      <c r="M2322" s="3">
        <v>44218.279473310184</v>
      </c>
    </row>
    <row r="2323">
      <c r="A2323" s="1">
        <v>2321.0</v>
      </c>
      <c r="B2323" s="1" t="s">
        <v>957</v>
      </c>
      <c r="C2323" s="1" t="s">
        <v>6021</v>
      </c>
      <c r="D2323" s="1" t="s">
        <v>156</v>
      </c>
      <c r="E2323" s="1" t="s">
        <v>2854</v>
      </c>
      <c r="F2323" s="1" t="s">
        <v>961</v>
      </c>
      <c r="G2323" s="1" t="s">
        <v>17</v>
      </c>
      <c r="H2323" s="1">
        <v>45.0</v>
      </c>
      <c r="I2323" s="3">
        <v>44035.6875</v>
      </c>
      <c r="J2323" s="1">
        <v>2.63435224189538</v>
      </c>
      <c r="K2323" s="1" t="s">
        <v>24</v>
      </c>
      <c r="M2323" s="3">
        <v>44035.71941592592</v>
      </c>
    </row>
    <row r="2324">
      <c r="A2324" s="1">
        <v>2322.0</v>
      </c>
      <c r="B2324" s="1" t="s">
        <v>233</v>
      </c>
      <c r="C2324" s="1" t="s">
        <v>6022</v>
      </c>
      <c r="D2324" s="1" t="s">
        <v>492</v>
      </c>
      <c r="E2324" s="1" t="s">
        <v>236</v>
      </c>
      <c r="F2324" s="1" t="s">
        <v>237</v>
      </c>
      <c r="G2324" s="1" t="s">
        <v>17</v>
      </c>
      <c r="H2324" s="1">
        <v>45.0</v>
      </c>
      <c r="I2324" s="3">
        <v>44109.239583333336</v>
      </c>
      <c r="J2324" s="1">
        <v>4.18274465477926</v>
      </c>
      <c r="K2324" s="1" t="s">
        <v>24</v>
      </c>
      <c r="L2324" s="1" t="s">
        <v>238</v>
      </c>
      <c r="M2324" s="3">
        <v>44109.286306041664</v>
      </c>
    </row>
    <row r="2325">
      <c r="A2325" s="1">
        <v>2323.0</v>
      </c>
      <c r="B2325" s="1" t="s">
        <v>788</v>
      </c>
      <c r="C2325" s="1" t="s">
        <v>6023</v>
      </c>
      <c r="D2325" s="1" t="s">
        <v>4531</v>
      </c>
      <c r="E2325" s="1" t="s">
        <v>4532</v>
      </c>
      <c r="F2325" s="1" t="s">
        <v>791</v>
      </c>
      <c r="G2325" s="1" t="s">
        <v>17</v>
      </c>
      <c r="H2325" s="1">
        <v>45.0</v>
      </c>
      <c r="I2325" s="3">
        <v>44059.729166666664</v>
      </c>
      <c r="J2325" s="1">
        <v>0.0</v>
      </c>
      <c r="K2325" s="1" t="s">
        <v>24</v>
      </c>
      <c r="M2325" s="3">
        <v>44060.317538483796</v>
      </c>
    </row>
    <row r="2326">
      <c r="A2326" s="1">
        <v>2324.0</v>
      </c>
      <c r="B2326" s="1" t="s">
        <v>1644</v>
      </c>
      <c r="C2326" s="1" t="s">
        <v>6024</v>
      </c>
      <c r="D2326" s="1" t="s">
        <v>6025</v>
      </c>
      <c r="E2326" s="1" t="s">
        <v>6026</v>
      </c>
      <c r="F2326" s="1" t="s">
        <v>1647</v>
      </c>
      <c r="G2326" s="1" t="s">
        <v>17</v>
      </c>
      <c r="H2326" s="1">
        <v>45.0</v>
      </c>
      <c r="I2326" s="3">
        <v>44042.78125</v>
      </c>
      <c r="J2326" s="1">
        <v>2.03030833617167</v>
      </c>
      <c r="K2326" s="1" t="s">
        <v>24</v>
      </c>
      <c r="L2326" s="1" t="s">
        <v>741</v>
      </c>
      <c r="M2326" s="3">
        <v>44042.84167430556</v>
      </c>
    </row>
    <row r="2327">
      <c r="A2327" s="1">
        <v>2325.0</v>
      </c>
      <c r="B2327" s="1" t="s">
        <v>2222</v>
      </c>
      <c r="C2327" s="1" t="s">
        <v>6027</v>
      </c>
      <c r="D2327" s="1" t="s">
        <v>818</v>
      </c>
      <c r="E2327" s="1" t="s">
        <v>6028</v>
      </c>
      <c r="F2327" s="1" t="s">
        <v>2225</v>
      </c>
      <c r="G2327" s="1" t="s">
        <v>89</v>
      </c>
      <c r="H2327" s="1">
        <v>45.0</v>
      </c>
      <c r="I2327" s="3">
        <v>44109.3203128588</v>
      </c>
      <c r="J2327" s="1">
        <v>1.70679154968225</v>
      </c>
      <c r="K2327" s="1" t="s">
        <v>56</v>
      </c>
      <c r="M2327" s="3">
        <v>44109.35100472222</v>
      </c>
    </row>
    <row r="2328">
      <c r="A2328" s="1">
        <v>2326.0</v>
      </c>
      <c r="B2328" s="1" t="s">
        <v>1604</v>
      </c>
      <c r="C2328" s="1" t="s">
        <v>6029</v>
      </c>
      <c r="D2328" s="1" t="s">
        <v>4354</v>
      </c>
      <c r="E2328" s="1" t="s">
        <v>6030</v>
      </c>
      <c r="F2328" s="1" t="s">
        <v>1608</v>
      </c>
      <c r="G2328" s="1" t="s">
        <v>39</v>
      </c>
      <c r="H2328" s="1">
        <v>45.0</v>
      </c>
      <c r="I2328" s="3">
        <v>43895.375</v>
      </c>
      <c r="J2328" s="1">
        <v>1.72875663687123</v>
      </c>
      <c r="K2328" s="1" t="s">
        <v>18</v>
      </c>
      <c r="M2328" s="3">
        <v>43895.40039998842</v>
      </c>
    </row>
    <row r="2329">
      <c r="A2329" s="1">
        <v>2327.0</v>
      </c>
      <c r="B2329" s="1" t="s">
        <v>2766</v>
      </c>
      <c r="C2329" s="1" t="s">
        <v>6031</v>
      </c>
      <c r="D2329" s="1" t="s">
        <v>3158</v>
      </c>
      <c r="E2329" s="1" t="s">
        <v>2769</v>
      </c>
      <c r="F2329" s="1" t="s">
        <v>2770</v>
      </c>
      <c r="G2329" s="1" t="s">
        <v>17</v>
      </c>
      <c r="H2329" s="1">
        <v>45.0</v>
      </c>
      <c r="I2329" s="3">
        <v>44190.583333333336</v>
      </c>
      <c r="J2329" s="1">
        <v>1.60607029225242</v>
      </c>
      <c r="K2329" s="1" t="s">
        <v>62</v>
      </c>
      <c r="M2329" s="3">
        <v>44190.61488965278</v>
      </c>
    </row>
    <row r="2330">
      <c r="A2330" s="1">
        <v>2328.0</v>
      </c>
      <c r="B2330" s="1" t="s">
        <v>303</v>
      </c>
      <c r="C2330" s="1" t="s">
        <v>6032</v>
      </c>
      <c r="D2330" s="1" t="s">
        <v>305</v>
      </c>
      <c r="E2330" s="1" t="s">
        <v>1641</v>
      </c>
      <c r="F2330" s="1" t="s">
        <v>307</v>
      </c>
      <c r="G2330" s="1" t="s">
        <v>17</v>
      </c>
      <c r="H2330" s="1">
        <v>45.0</v>
      </c>
      <c r="I2330" s="3">
        <v>43998.791666666664</v>
      </c>
      <c r="J2330" s="1">
        <v>0.471741995707787</v>
      </c>
      <c r="K2330" s="1" t="s">
        <v>24</v>
      </c>
      <c r="M2330" s="3">
        <v>43998.81869125</v>
      </c>
    </row>
    <row r="2331">
      <c r="A2331" s="1">
        <v>2329.0</v>
      </c>
      <c r="B2331" s="1" t="s">
        <v>2864</v>
      </c>
      <c r="C2331" s="1" t="s">
        <v>6033</v>
      </c>
      <c r="D2331" s="1" t="s">
        <v>411</v>
      </c>
      <c r="E2331" s="1" t="s">
        <v>6034</v>
      </c>
      <c r="F2331" s="1" t="s">
        <v>2867</v>
      </c>
      <c r="G2331" s="1" t="s">
        <v>17</v>
      </c>
      <c r="H2331" s="1">
        <v>45.0</v>
      </c>
      <c r="I2331" s="3">
        <v>43901.239583333336</v>
      </c>
      <c r="J2331" s="1">
        <v>0.922133948502579</v>
      </c>
      <c r="K2331" s="1" t="s">
        <v>62</v>
      </c>
      <c r="M2331" s="3">
        <v>43901.278137430556</v>
      </c>
    </row>
    <row r="2332">
      <c r="A2332" s="1">
        <v>2330.0</v>
      </c>
      <c r="B2332" s="1" t="s">
        <v>611</v>
      </c>
      <c r="C2332" s="1" t="s">
        <v>6035</v>
      </c>
      <c r="D2332" s="1" t="s">
        <v>3641</v>
      </c>
      <c r="E2332" s="1" t="s">
        <v>6036</v>
      </c>
      <c r="F2332" s="1" t="s">
        <v>615</v>
      </c>
      <c r="G2332" s="1" t="s">
        <v>17</v>
      </c>
      <c r="H2332" s="1">
        <v>45.0</v>
      </c>
      <c r="I2332" s="3">
        <v>44250.208333333336</v>
      </c>
      <c r="J2332" s="1">
        <v>1.53116460623197</v>
      </c>
      <c r="K2332" s="1" t="s">
        <v>616</v>
      </c>
      <c r="L2332" s="1" t="s">
        <v>617</v>
      </c>
      <c r="M2332" s="3">
        <v>44250.71525707176</v>
      </c>
    </row>
    <row r="2333">
      <c r="A2333" s="1">
        <v>2331.0</v>
      </c>
      <c r="B2333" s="1" t="s">
        <v>4967</v>
      </c>
      <c r="C2333" s="1" t="s">
        <v>6037</v>
      </c>
      <c r="D2333" s="1" t="s">
        <v>315</v>
      </c>
      <c r="E2333" s="1" t="s">
        <v>6038</v>
      </c>
      <c r="F2333" s="1" t="s">
        <v>4970</v>
      </c>
      <c r="G2333" s="1" t="s">
        <v>17</v>
      </c>
      <c r="H2333" s="1">
        <v>45.0</v>
      </c>
      <c r="I2333" s="3">
        <v>44223.25</v>
      </c>
      <c r="J2333" s="1">
        <v>1.45515916640436</v>
      </c>
      <c r="K2333" s="1" t="s">
        <v>166</v>
      </c>
      <c r="L2333" s="1" t="s">
        <v>318</v>
      </c>
      <c r="M2333" s="3">
        <v>44223.27898008102</v>
      </c>
    </row>
    <row r="2334">
      <c r="A2334" s="1">
        <v>2332.0</v>
      </c>
      <c r="B2334" s="1" t="s">
        <v>19</v>
      </c>
      <c r="C2334" s="1" t="s">
        <v>6039</v>
      </c>
      <c r="D2334" s="1" t="s">
        <v>3875</v>
      </c>
      <c r="E2334" s="1" t="s">
        <v>5194</v>
      </c>
      <c r="F2334" s="1" t="s">
        <v>23</v>
      </c>
      <c r="G2334" s="1" t="s">
        <v>35</v>
      </c>
      <c r="H2334" s="1">
        <v>45.0</v>
      </c>
      <c r="I2334" s="3">
        <v>43507.291666666664</v>
      </c>
      <c r="J2334" s="1">
        <v>0.319698876501767</v>
      </c>
      <c r="K2334" s="1" t="s">
        <v>24</v>
      </c>
      <c r="M2334" s="3">
        <v>43507.28906664352</v>
      </c>
    </row>
    <row r="2335">
      <c r="A2335" s="1">
        <v>2333.0</v>
      </c>
      <c r="B2335" s="1" t="s">
        <v>2467</v>
      </c>
      <c r="C2335" s="1" t="s">
        <v>6040</v>
      </c>
      <c r="D2335" s="1" t="s">
        <v>1255</v>
      </c>
      <c r="E2335" s="1" t="s">
        <v>6041</v>
      </c>
      <c r="F2335" s="1" t="s">
        <v>2470</v>
      </c>
      <c r="G2335" s="1" t="s">
        <v>17</v>
      </c>
      <c r="H2335" s="1">
        <v>45.0</v>
      </c>
      <c r="I2335" s="3">
        <v>43754.625</v>
      </c>
      <c r="J2335" s="1">
        <v>1.33393456613938</v>
      </c>
      <c r="K2335" s="1" t="s">
        <v>83</v>
      </c>
      <c r="M2335" s="3">
        <v>43754.66576121528</v>
      </c>
    </row>
    <row r="2336">
      <c r="A2336" s="1">
        <v>2334.0</v>
      </c>
      <c r="B2336" s="1" t="s">
        <v>354</v>
      </c>
      <c r="C2336" s="1" t="s">
        <v>6042</v>
      </c>
      <c r="D2336" s="1" t="s">
        <v>4698</v>
      </c>
      <c r="E2336" s="1" t="s">
        <v>357</v>
      </c>
      <c r="F2336" s="1" t="s">
        <v>358</v>
      </c>
      <c r="G2336" s="1" t="s">
        <v>35</v>
      </c>
      <c r="H2336" s="1">
        <v>45.0</v>
      </c>
      <c r="I2336" s="3">
        <v>44061.666666666664</v>
      </c>
      <c r="J2336" s="1">
        <v>1.92650915629079</v>
      </c>
      <c r="K2336" s="1" t="s">
        <v>24</v>
      </c>
      <c r="M2336" s="3">
        <v>44061.69519809028</v>
      </c>
    </row>
    <row r="2337">
      <c r="A2337" s="1">
        <v>2335.0</v>
      </c>
      <c r="B2337" s="1" t="s">
        <v>3073</v>
      </c>
      <c r="C2337" s="1" t="s">
        <v>6043</v>
      </c>
      <c r="D2337" s="1" t="s">
        <v>1870</v>
      </c>
      <c r="E2337" s="1" t="s">
        <v>6044</v>
      </c>
      <c r="F2337" s="1" t="s">
        <v>3419</v>
      </c>
      <c r="G2337" s="1" t="s">
        <v>17</v>
      </c>
      <c r="H2337" s="1">
        <v>45.0</v>
      </c>
      <c r="I2337" s="3">
        <v>44064.625</v>
      </c>
      <c r="J2337" s="1">
        <v>1.04916428239061</v>
      </c>
      <c r="K2337" s="1" t="s">
        <v>24</v>
      </c>
      <c r="M2337" s="3">
        <v>44064.823400601854</v>
      </c>
    </row>
    <row r="2338">
      <c r="A2338" s="1">
        <v>2336.0</v>
      </c>
      <c r="B2338" s="1" t="s">
        <v>324</v>
      </c>
      <c r="C2338" s="1" t="s">
        <v>6045</v>
      </c>
      <c r="D2338" s="1" t="s">
        <v>326</v>
      </c>
      <c r="E2338" s="1" t="s">
        <v>327</v>
      </c>
      <c r="F2338" s="1" t="s">
        <v>328</v>
      </c>
      <c r="G2338" s="1" t="s">
        <v>17</v>
      </c>
      <c r="H2338" s="1">
        <v>45.0</v>
      </c>
      <c r="I2338" s="3">
        <v>44146.291666666664</v>
      </c>
      <c r="J2338" s="1">
        <v>0.0</v>
      </c>
      <c r="K2338" s="1" t="s">
        <v>24</v>
      </c>
      <c r="M2338" s="3">
        <v>44146.76910789352</v>
      </c>
    </row>
    <row r="2339">
      <c r="A2339" s="1">
        <v>2337.0</v>
      </c>
      <c r="B2339" s="1" t="s">
        <v>84</v>
      </c>
      <c r="C2339" s="1" t="s">
        <v>6046</v>
      </c>
      <c r="D2339" s="1" t="s">
        <v>1549</v>
      </c>
      <c r="E2339" s="1" t="s">
        <v>6047</v>
      </c>
      <c r="F2339" s="1" t="s">
        <v>88</v>
      </c>
      <c r="G2339" s="1" t="s">
        <v>39</v>
      </c>
      <c r="H2339" s="1">
        <v>45.0</v>
      </c>
      <c r="I2339" s="3">
        <v>43877.666666666664</v>
      </c>
      <c r="J2339" s="1">
        <v>2.21566467441109</v>
      </c>
      <c r="K2339" s="1" t="s">
        <v>83</v>
      </c>
      <c r="M2339" s="3">
        <v>43877.696140416665</v>
      </c>
    </row>
    <row r="2340">
      <c r="A2340" s="1">
        <v>2338.0</v>
      </c>
      <c r="B2340" s="1" t="s">
        <v>97</v>
      </c>
      <c r="C2340" s="1" t="s">
        <v>6048</v>
      </c>
      <c r="D2340" s="1" t="s">
        <v>749</v>
      </c>
      <c r="E2340" s="1" t="s">
        <v>6049</v>
      </c>
      <c r="F2340" s="1" t="s">
        <v>101</v>
      </c>
      <c r="G2340" s="1" t="s">
        <v>89</v>
      </c>
      <c r="H2340" s="1">
        <v>45.0</v>
      </c>
      <c r="I2340" s="3">
        <v>43775.69283541667</v>
      </c>
      <c r="J2340" s="1">
        <v>2.27521309126176</v>
      </c>
      <c r="K2340" s="1" t="s">
        <v>24</v>
      </c>
      <c r="M2340" s="3">
        <v>43775.71581159722</v>
      </c>
    </row>
    <row r="2341">
      <c r="A2341" s="1">
        <v>2339.0</v>
      </c>
      <c r="B2341" s="1" t="s">
        <v>6050</v>
      </c>
      <c r="C2341" s="1" t="s">
        <v>6051</v>
      </c>
      <c r="D2341" s="1" t="s">
        <v>3658</v>
      </c>
      <c r="E2341" s="1" t="s">
        <v>6052</v>
      </c>
      <c r="F2341" s="1" t="s">
        <v>6053</v>
      </c>
      <c r="G2341" s="1" t="s">
        <v>17</v>
      </c>
      <c r="H2341" s="1">
        <v>45.0</v>
      </c>
      <c r="I2341" s="3">
        <v>43913.354166666664</v>
      </c>
      <c r="J2341" s="1">
        <v>2.28838276644863</v>
      </c>
      <c r="K2341" s="1" t="s">
        <v>218</v>
      </c>
      <c r="M2341" s="3">
        <v>43913.381650891206</v>
      </c>
    </row>
    <row r="2342">
      <c r="A2342" s="1">
        <v>2340.0</v>
      </c>
      <c r="B2342" s="1" t="s">
        <v>2891</v>
      </c>
      <c r="C2342" s="1" t="s">
        <v>6054</v>
      </c>
      <c r="D2342" s="1" t="s">
        <v>1606</v>
      </c>
      <c r="E2342" s="1" t="s">
        <v>6055</v>
      </c>
      <c r="F2342" s="1" t="s">
        <v>2894</v>
      </c>
      <c r="G2342" s="1" t="s">
        <v>39</v>
      </c>
      <c r="H2342" s="1">
        <v>45.0</v>
      </c>
      <c r="I2342" s="3">
        <v>43784.625</v>
      </c>
      <c r="J2342" s="1">
        <v>2.61412463964601</v>
      </c>
      <c r="K2342" s="1" t="s">
        <v>46</v>
      </c>
      <c r="M2342" s="3">
        <v>43784.65656283565</v>
      </c>
    </row>
    <row r="2343">
      <c r="A2343" s="1">
        <v>2341.0</v>
      </c>
      <c r="B2343" s="1" t="s">
        <v>525</v>
      </c>
      <c r="C2343" s="1" t="s">
        <v>6056</v>
      </c>
      <c r="D2343" s="1" t="s">
        <v>269</v>
      </c>
      <c r="E2343" s="1" t="s">
        <v>6057</v>
      </c>
      <c r="F2343" s="1" t="s">
        <v>529</v>
      </c>
      <c r="G2343" s="1" t="s">
        <v>39</v>
      </c>
      <c r="H2343" s="1">
        <v>45.0</v>
      </c>
      <c r="I2343" s="3">
        <v>44182.520833333336</v>
      </c>
      <c r="J2343" s="1">
        <v>2.86095613412958</v>
      </c>
      <c r="K2343" s="1" t="s">
        <v>56</v>
      </c>
      <c r="L2343" s="1" t="s">
        <v>272</v>
      </c>
      <c r="M2343" s="3">
        <v>44182.55388857639</v>
      </c>
    </row>
    <row r="2344">
      <c r="A2344" s="1">
        <v>2342.0</v>
      </c>
      <c r="B2344" s="1" t="s">
        <v>4873</v>
      </c>
      <c r="C2344" s="1" t="s">
        <v>6058</v>
      </c>
      <c r="D2344" s="1" t="s">
        <v>138</v>
      </c>
      <c r="E2344" s="1" t="s">
        <v>6059</v>
      </c>
      <c r="F2344" s="1" t="s">
        <v>4877</v>
      </c>
      <c r="G2344" s="1" t="s">
        <v>39</v>
      </c>
      <c r="H2344" s="1">
        <v>45.0</v>
      </c>
      <c r="I2344" s="3">
        <v>44013.270833333336</v>
      </c>
      <c r="J2344" s="1">
        <v>0.0</v>
      </c>
      <c r="K2344" s="1" t="s">
        <v>18</v>
      </c>
      <c r="M2344" s="3">
        <v>44013.41738622685</v>
      </c>
    </row>
    <row r="2345">
      <c r="A2345" s="1">
        <v>2343.0</v>
      </c>
      <c r="B2345" s="1" t="s">
        <v>3670</v>
      </c>
      <c r="C2345" s="1" t="s">
        <v>6060</v>
      </c>
      <c r="D2345" s="1" t="s">
        <v>1096</v>
      </c>
      <c r="E2345" s="1" t="s">
        <v>4034</v>
      </c>
      <c r="F2345" s="1" t="s">
        <v>3674</v>
      </c>
      <c r="G2345" s="1" t="s">
        <v>17</v>
      </c>
      <c r="H2345" s="1">
        <v>45.0</v>
      </c>
      <c r="I2345" s="3">
        <v>44023.208333333336</v>
      </c>
      <c r="J2345" s="1">
        <v>0.0</v>
      </c>
      <c r="K2345" s="1" t="s">
        <v>166</v>
      </c>
      <c r="M2345" s="3">
        <v>44023.46706229167</v>
      </c>
    </row>
    <row r="2346">
      <c r="A2346" s="1">
        <v>2344.0</v>
      </c>
      <c r="B2346" s="1" t="s">
        <v>2494</v>
      </c>
      <c r="C2346" s="1" t="s">
        <v>6061</v>
      </c>
      <c r="D2346" s="1" t="s">
        <v>3994</v>
      </c>
      <c r="E2346" s="1" t="s">
        <v>3995</v>
      </c>
      <c r="F2346" s="1" t="s">
        <v>2498</v>
      </c>
      <c r="G2346" s="1" t="s">
        <v>17</v>
      </c>
      <c r="H2346" s="1">
        <v>45.0</v>
      </c>
      <c r="I2346" s="3">
        <v>44106.177083333336</v>
      </c>
      <c r="J2346" s="1">
        <v>0.263782113107999</v>
      </c>
      <c r="K2346" s="1" t="s">
        <v>2499</v>
      </c>
      <c r="L2346" s="1" t="s">
        <v>2499</v>
      </c>
      <c r="M2346" s="3">
        <v>44106.21808974537</v>
      </c>
    </row>
    <row r="2347">
      <c r="A2347" s="1">
        <v>2345.0</v>
      </c>
      <c r="B2347" s="1" t="s">
        <v>732</v>
      </c>
      <c r="C2347" s="1" t="s">
        <v>6062</v>
      </c>
      <c r="D2347" s="1" t="s">
        <v>3403</v>
      </c>
      <c r="E2347" s="1" t="s">
        <v>3404</v>
      </c>
      <c r="F2347" s="1" t="s">
        <v>735</v>
      </c>
      <c r="G2347" s="1" t="s">
        <v>17</v>
      </c>
      <c r="H2347" s="1">
        <v>45.0</v>
      </c>
      <c r="I2347" s="3">
        <v>44211.729166666664</v>
      </c>
      <c r="J2347" s="1">
        <v>0.0</v>
      </c>
      <c r="K2347" s="1" t="s">
        <v>24</v>
      </c>
      <c r="M2347" s="3">
        <v>44212.65576179398</v>
      </c>
    </row>
    <row r="2348">
      <c r="A2348" s="1">
        <v>2346.0</v>
      </c>
      <c r="B2348" s="1" t="s">
        <v>620</v>
      </c>
      <c r="C2348" s="1" t="s">
        <v>6063</v>
      </c>
      <c r="D2348" s="1" t="s">
        <v>1461</v>
      </c>
      <c r="E2348" s="1" t="s">
        <v>6064</v>
      </c>
      <c r="F2348" s="1" t="s">
        <v>623</v>
      </c>
      <c r="G2348" s="1" t="s">
        <v>17</v>
      </c>
      <c r="H2348" s="1">
        <v>45.0</v>
      </c>
      <c r="I2348" s="3">
        <v>43896.208333333336</v>
      </c>
      <c r="J2348" s="1">
        <v>4.05666045910747</v>
      </c>
      <c r="K2348" s="1" t="s">
        <v>18</v>
      </c>
      <c r="M2348" s="3">
        <v>43896.26062738426</v>
      </c>
    </row>
    <row r="2349">
      <c r="A2349" s="1">
        <v>2347.0</v>
      </c>
      <c r="B2349" s="1" t="s">
        <v>684</v>
      </c>
      <c r="C2349" s="1" t="s">
        <v>6065</v>
      </c>
      <c r="D2349" s="1" t="s">
        <v>686</v>
      </c>
      <c r="E2349" s="1" t="s">
        <v>6066</v>
      </c>
      <c r="F2349" s="1" t="s">
        <v>688</v>
      </c>
      <c r="G2349" s="1" t="s">
        <v>17</v>
      </c>
      <c r="H2349" s="1">
        <v>45.0</v>
      </c>
      <c r="I2349" s="3">
        <v>44179.395833333336</v>
      </c>
      <c r="J2349" s="1">
        <v>1.53203878893162</v>
      </c>
      <c r="K2349" s="1" t="s">
        <v>689</v>
      </c>
      <c r="L2349" s="1" t="s">
        <v>690</v>
      </c>
      <c r="M2349" s="3">
        <v>44179.41477199074</v>
      </c>
    </row>
    <row r="2350">
      <c r="A2350" s="1">
        <v>2348.0</v>
      </c>
      <c r="B2350" s="1" t="s">
        <v>2569</v>
      </c>
      <c r="C2350" s="1" t="s">
        <v>6067</v>
      </c>
      <c r="D2350" s="1" t="s">
        <v>1418</v>
      </c>
      <c r="E2350" s="1" t="s">
        <v>6068</v>
      </c>
      <c r="F2350" s="1" t="s">
        <v>2573</v>
      </c>
      <c r="G2350" s="1" t="s">
        <v>17</v>
      </c>
      <c r="H2350" s="1">
        <v>45.0</v>
      </c>
      <c r="I2350" s="3">
        <v>43868.625</v>
      </c>
      <c r="J2350" s="1">
        <v>0.0</v>
      </c>
      <c r="K2350" s="1" t="s">
        <v>166</v>
      </c>
      <c r="M2350" s="3">
        <v>43868.65511825232</v>
      </c>
    </row>
    <row r="2351">
      <c r="A2351" s="1">
        <v>2349.0</v>
      </c>
      <c r="B2351" s="1" t="s">
        <v>611</v>
      </c>
      <c r="C2351" s="1" t="s">
        <v>6069</v>
      </c>
      <c r="D2351" s="1" t="s">
        <v>613</v>
      </c>
      <c r="E2351" s="1" t="s">
        <v>2655</v>
      </c>
      <c r="F2351" s="1" t="s">
        <v>615</v>
      </c>
      <c r="G2351" s="1" t="s">
        <v>17</v>
      </c>
      <c r="H2351" s="1">
        <v>45.0</v>
      </c>
      <c r="I2351" s="3">
        <v>44146.708333333336</v>
      </c>
      <c r="J2351" s="1">
        <v>2.88476074163287</v>
      </c>
      <c r="K2351" s="1" t="s">
        <v>616</v>
      </c>
      <c r="M2351" s="3">
        <v>44146.72596539352</v>
      </c>
    </row>
    <row r="2352">
      <c r="A2352" s="1">
        <v>2350.0</v>
      </c>
      <c r="B2352" s="1" t="s">
        <v>3453</v>
      </c>
      <c r="C2352" s="1" t="s">
        <v>6070</v>
      </c>
      <c r="D2352" s="1" t="s">
        <v>3497</v>
      </c>
      <c r="E2352" s="1" t="s">
        <v>3455</v>
      </c>
      <c r="F2352" s="1" t="s">
        <v>3456</v>
      </c>
      <c r="G2352" s="1" t="s">
        <v>35</v>
      </c>
      <c r="H2352" s="1">
        <v>45.0</v>
      </c>
      <c r="I2352" s="3">
        <v>43564.333333333336</v>
      </c>
      <c r="J2352" s="1">
        <v>1.19297811091771</v>
      </c>
      <c r="K2352" s="1" t="s">
        <v>24</v>
      </c>
      <c r="M2352" s="3">
        <v>43564.37421127315</v>
      </c>
    </row>
    <row r="2353">
      <c r="A2353" s="1">
        <v>2351.0</v>
      </c>
      <c r="B2353" s="1" t="s">
        <v>3945</v>
      </c>
      <c r="C2353" s="1" t="s">
        <v>6071</v>
      </c>
      <c r="D2353" s="1" t="s">
        <v>2008</v>
      </c>
      <c r="E2353" s="1" t="s">
        <v>6072</v>
      </c>
      <c r="F2353" s="1" t="s">
        <v>3948</v>
      </c>
      <c r="G2353" s="1" t="s">
        <v>39</v>
      </c>
      <c r="H2353" s="1">
        <v>45.0</v>
      </c>
      <c r="I2353" s="3">
        <v>43772.291666666664</v>
      </c>
      <c r="J2353" s="1">
        <v>1.20230222709827</v>
      </c>
      <c r="K2353" s="1" t="s">
        <v>24</v>
      </c>
      <c r="M2353" s="3">
        <v>43772.31510425926</v>
      </c>
    </row>
    <row r="2354">
      <c r="A2354" s="1">
        <v>2352.0</v>
      </c>
      <c r="B2354" s="1" t="s">
        <v>6073</v>
      </c>
      <c r="C2354" s="1" t="s">
        <v>6074</v>
      </c>
      <c r="D2354" s="1" t="s">
        <v>4705</v>
      </c>
      <c r="E2354" s="1" t="s">
        <v>6075</v>
      </c>
      <c r="F2354" s="1" t="s">
        <v>6076</v>
      </c>
      <c r="G2354" s="1" t="s">
        <v>39</v>
      </c>
      <c r="H2354" s="1">
        <v>45.0</v>
      </c>
      <c r="I2354" s="3">
        <v>43885.291666666664</v>
      </c>
      <c r="J2354" s="1">
        <v>1.13217091403334</v>
      </c>
      <c r="K2354" s="1" t="s">
        <v>56</v>
      </c>
      <c r="M2354" s="3">
        <v>43885.32613789352</v>
      </c>
    </row>
    <row r="2355">
      <c r="A2355" s="1">
        <v>2353.0</v>
      </c>
      <c r="B2355" s="1" t="s">
        <v>2662</v>
      </c>
      <c r="C2355" s="1" t="s">
        <v>6077</v>
      </c>
      <c r="D2355" s="1" t="s">
        <v>1255</v>
      </c>
      <c r="E2355" s="1" t="s">
        <v>6078</v>
      </c>
      <c r="F2355" s="1" t="s">
        <v>2666</v>
      </c>
      <c r="G2355" s="1" t="s">
        <v>89</v>
      </c>
      <c r="H2355" s="1">
        <v>45.0</v>
      </c>
      <c r="I2355" s="3">
        <v>43847.35521033565</v>
      </c>
      <c r="J2355" s="1">
        <v>2.76</v>
      </c>
      <c r="K2355" s="1" t="s">
        <v>83</v>
      </c>
      <c r="M2355" s="3">
        <v>43847.36783818287</v>
      </c>
    </row>
    <row r="2356">
      <c r="A2356" s="1">
        <v>2354.0</v>
      </c>
      <c r="B2356" s="1" t="s">
        <v>2165</v>
      </c>
      <c r="C2356" s="1" t="s">
        <v>6079</v>
      </c>
      <c r="D2356" s="1" t="s">
        <v>701</v>
      </c>
      <c r="E2356" s="1" t="s">
        <v>6080</v>
      </c>
      <c r="F2356" s="1" t="s">
        <v>2168</v>
      </c>
      <c r="G2356" s="1" t="s">
        <v>17</v>
      </c>
      <c r="H2356" s="1">
        <v>45.0</v>
      </c>
      <c r="I2356" s="3">
        <v>44203.166666666664</v>
      </c>
      <c r="J2356" s="1">
        <v>1.46555327756571</v>
      </c>
      <c r="K2356" s="1" t="s">
        <v>24</v>
      </c>
      <c r="L2356" s="1" t="s">
        <v>406</v>
      </c>
      <c r="M2356" s="3">
        <v>44203.20624351852</v>
      </c>
    </row>
    <row r="2357">
      <c r="A2357" s="1">
        <v>2355.0</v>
      </c>
      <c r="B2357" s="1" t="s">
        <v>1299</v>
      </c>
      <c r="C2357" s="1" t="s">
        <v>6081</v>
      </c>
      <c r="D2357" s="1" t="s">
        <v>1301</v>
      </c>
      <c r="E2357" s="1" t="s">
        <v>1302</v>
      </c>
      <c r="F2357" s="1" t="s">
        <v>1303</v>
      </c>
      <c r="G2357" s="1" t="s">
        <v>17</v>
      </c>
      <c r="H2357" s="1">
        <v>45.0</v>
      </c>
      <c r="I2357" s="3">
        <v>44209.5625</v>
      </c>
      <c r="J2357" s="1">
        <v>2.36370805111615</v>
      </c>
      <c r="K2357" s="1" t="s">
        <v>56</v>
      </c>
      <c r="L2357" s="1" t="s">
        <v>113</v>
      </c>
      <c r="M2357" s="3">
        <v>44209.60923826389</v>
      </c>
    </row>
    <row r="2358">
      <c r="A2358" s="1">
        <v>2356.0</v>
      </c>
      <c r="B2358" s="1" t="s">
        <v>896</v>
      </c>
      <c r="C2358" s="1" t="s">
        <v>6082</v>
      </c>
      <c r="D2358" s="1" t="s">
        <v>5064</v>
      </c>
      <c r="E2358" s="1" t="s">
        <v>5065</v>
      </c>
      <c r="F2358" s="1" t="s">
        <v>900</v>
      </c>
      <c r="G2358" s="1" t="s">
        <v>17</v>
      </c>
      <c r="H2358" s="1">
        <v>45.0</v>
      </c>
      <c r="I2358" s="3">
        <v>44244.25</v>
      </c>
      <c r="J2358" s="1">
        <v>1.60432644058551</v>
      </c>
      <c r="K2358" s="1" t="s">
        <v>24</v>
      </c>
      <c r="L2358" s="1" t="s">
        <v>741</v>
      </c>
      <c r="M2358" s="3">
        <v>44244.32528675926</v>
      </c>
    </row>
    <row r="2359">
      <c r="A2359" s="1">
        <v>2357.0</v>
      </c>
      <c r="B2359" s="1" t="s">
        <v>385</v>
      </c>
      <c r="C2359" s="1" t="s">
        <v>6083</v>
      </c>
      <c r="D2359" s="1" t="s">
        <v>116</v>
      </c>
      <c r="E2359" s="1" t="s">
        <v>5374</v>
      </c>
      <c r="F2359" s="1" t="s">
        <v>388</v>
      </c>
      <c r="G2359" s="1" t="s">
        <v>17</v>
      </c>
      <c r="H2359" s="1">
        <v>45.0</v>
      </c>
      <c r="I2359" s="3">
        <v>43823.5</v>
      </c>
      <c r="J2359" s="1">
        <v>2.63556035320563</v>
      </c>
      <c r="K2359" s="1" t="s">
        <v>24</v>
      </c>
      <c r="M2359" s="3">
        <v>43798.501653506944</v>
      </c>
    </row>
    <row r="2360">
      <c r="A2360" s="1">
        <v>2358.0</v>
      </c>
      <c r="B2360" s="1" t="s">
        <v>1775</v>
      </c>
      <c r="C2360" s="1" t="s">
        <v>6084</v>
      </c>
      <c r="D2360" s="1" t="s">
        <v>3042</v>
      </c>
      <c r="E2360" s="1" t="s">
        <v>6085</v>
      </c>
      <c r="F2360" s="1" t="s">
        <v>1778</v>
      </c>
      <c r="G2360" s="1" t="s">
        <v>39</v>
      </c>
      <c r="H2360" s="1">
        <v>45.0</v>
      </c>
      <c r="I2360" s="3">
        <v>44018.333333333336</v>
      </c>
      <c r="J2360" s="1">
        <v>1.74666379531612</v>
      </c>
      <c r="K2360" s="1" t="s">
        <v>24</v>
      </c>
      <c r="L2360" s="1" t="s">
        <v>406</v>
      </c>
      <c r="M2360" s="3">
        <v>44018.36442909722</v>
      </c>
    </row>
    <row r="2361">
      <c r="A2361" s="1">
        <v>2359.0</v>
      </c>
      <c r="B2361" s="1" t="s">
        <v>957</v>
      </c>
      <c r="C2361" s="1" t="s">
        <v>6086</v>
      </c>
      <c r="D2361" s="1" t="s">
        <v>518</v>
      </c>
      <c r="E2361" s="1" t="s">
        <v>6087</v>
      </c>
      <c r="F2361" s="1" t="s">
        <v>961</v>
      </c>
      <c r="G2361" s="1" t="s">
        <v>17</v>
      </c>
      <c r="H2361" s="1">
        <v>45.0</v>
      </c>
      <c r="I2361" s="3">
        <v>44014.6875</v>
      </c>
      <c r="J2361" s="1">
        <v>0.590001516001883</v>
      </c>
      <c r="K2361" s="1" t="s">
        <v>24</v>
      </c>
      <c r="M2361" s="3">
        <v>44014.73158033565</v>
      </c>
    </row>
    <row r="2362">
      <c r="A2362" s="1">
        <v>2360.0</v>
      </c>
      <c r="B2362" s="1" t="s">
        <v>345</v>
      </c>
      <c r="C2362" s="1" t="s">
        <v>6088</v>
      </c>
      <c r="D2362" s="1" t="s">
        <v>2820</v>
      </c>
      <c r="E2362" s="1" t="s">
        <v>348</v>
      </c>
      <c r="F2362" s="1" t="s">
        <v>349</v>
      </c>
      <c r="G2362" s="1" t="s">
        <v>17</v>
      </c>
      <c r="H2362" s="1">
        <v>45.0</v>
      </c>
      <c r="I2362" s="3">
        <v>43746.666666666664</v>
      </c>
      <c r="J2362" s="1">
        <v>1.07250886223175</v>
      </c>
      <c r="K2362" s="1" t="s">
        <v>24</v>
      </c>
      <c r="M2362" s="3">
        <v>43746.69938803241</v>
      </c>
    </row>
    <row r="2363">
      <c r="A2363" s="1">
        <v>2361.0</v>
      </c>
      <c r="B2363" s="1" t="s">
        <v>308</v>
      </c>
      <c r="C2363" s="1" t="s">
        <v>6089</v>
      </c>
      <c r="D2363" s="1" t="s">
        <v>310</v>
      </c>
      <c r="E2363" s="1" t="s">
        <v>2281</v>
      </c>
      <c r="F2363" s="1" t="s">
        <v>312</v>
      </c>
      <c r="G2363" s="1" t="s">
        <v>17</v>
      </c>
      <c r="H2363" s="1">
        <v>45.0</v>
      </c>
      <c r="I2363" s="3">
        <v>44136.229166666664</v>
      </c>
      <c r="J2363" s="1">
        <v>1.70265810201441</v>
      </c>
      <c r="K2363" s="1" t="s">
        <v>24</v>
      </c>
      <c r="L2363" s="1" t="s">
        <v>96</v>
      </c>
      <c r="M2363" s="3">
        <v>44136.25845994213</v>
      </c>
    </row>
    <row r="2364">
      <c r="A2364" s="1">
        <v>2362.0</v>
      </c>
      <c r="B2364" s="1" t="s">
        <v>553</v>
      </c>
      <c r="C2364" s="1" t="s">
        <v>6090</v>
      </c>
      <c r="D2364" s="1" t="s">
        <v>555</v>
      </c>
      <c r="E2364" s="1" t="s">
        <v>556</v>
      </c>
      <c r="F2364" s="1" t="s">
        <v>557</v>
      </c>
      <c r="G2364" s="1" t="s">
        <v>17</v>
      </c>
      <c r="H2364" s="1">
        <v>45.0</v>
      </c>
      <c r="I2364" s="3">
        <v>44221.25</v>
      </c>
      <c r="J2364" s="1">
        <v>1.90916965538726</v>
      </c>
      <c r="K2364" s="1" t="s">
        <v>46</v>
      </c>
      <c r="L2364" s="1" t="s">
        <v>558</v>
      </c>
      <c r="M2364" s="3">
        <v>44221.310063680554</v>
      </c>
    </row>
    <row r="2365">
      <c r="A2365" s="1">
        <v>2363.0</v>
      </c>
      <c r="B2365" s="1" t="s">
        <v>732</v>
      </c>
      <c r="C2365" s="1" t="s">
        <v>6091</v>
      </c>
      <c r="D2365" s="1" t="s">
        <v>461</v>
      </c>
      <c r="E2365" s="1" t="s">
        <v>2710</v>
      </c>
      <c r="F2365" s="1" t="s">
        <v>735</v>
      </c>
      <c r="G2365" s="1" t="s">
        <v>17</v>
      </c>
      <c r="H2365" s="1">
        <v>45.0</v>
      </c>
      <c r="I2365" s="3">
        <v>44061.729166666664</v>
      </c>
      <c r="J2365" s="1">
        <v>0.218393367699153</v>
      </c>
      <c r="K2365" s="1" t="s">
        <v>24</v>
      </c>
      <c r="M2365" s="3">
        <v>44061.75527417824</v>
      </c>
    </row>
    <row r="2366">
      <c r="A2366" s="1">
        <v>2364.0</v>
      </c>
      <c r="B2366" s="1" t="s">
        <v>6092</v>
      </c>
      <c r="C2366" s="1" t="s">
        <v>6093</v>
      </c>
      <c r="D2366" s="1" t="s">
        <v>4748</v>
      </c>
      <c r="E2366" s="1" t="s">
        <v>6094</v>
      </c>
      <c r="F2366" s="1" t="s">
        <v>6095</v>
      </c>
      <c r="G2366" s="1" t="s">
        <v>89</v>
      </c>
      <c r="H2366" s="1">
        <v>45.0</v>
      </c>
      <c r="I2366" s="3">
        <v>44237.31920106481</v>
      </c>
      <c r="J2366" s="1">
        <v>7.37722638866632</v>
      </c>
      <c r="K2366" s="1" t="s">
        <v>24</v>
      </c>
      <c r="L2366" s="1" t="s">
        <v>2724</v>
      </c>
      <c r="M2366" s="3">
        <v>44237.3819671875</v>
      </c>
    </row>
    <row r="2367">
      <c r="A2367" s="1">
        <v>2365.0</v>
      </c>
      <c r="B2367" s="1" t="s">
        <v>136</v>
      </c>
      <c r="C2367" s="1" t="s">
        <v>6096</v>
      </c>
      <c r="D2367" s="1" t="s">
        <v>138</v>
      </c>
      <c r="E2367" s="1" t="s">
        <v>1259</v>
      </c>
      <c r="F2367" s="1" t="s">
        <v>140</v>
      </c>
      <c r="G2367" s="1" t="s">
        <v>35</v>
      </c>
      <c r="H2367" s="1">
        <v>45.0</v>
      </c>
      <c r="I2367" s="3">
        <v>44223.375</v>
      </c>
      <c r="J2367" s="1">
        <v>2.21719281954448</v>
      </c>
      <c r="K2367" s="1" t="s">
        <v>18</v>
      </c>
      <c r="M2367" s="3">
        <v>44223.31805542824</v>
      </c>
    </row>
    <row r="2368">
      <c r="A2368" s="1">
        <v>2366.0</v>
      </c>
      <c r="B2368" s="1" t="s">
        <v>273</v>
      </c>
      <c r="C2368" s="1" t="s">
        <v>6097</v>
      </c>
      <c r="D2368" s="1" t="s">
        <v>2920</v>
      </c>
      <c r="E2368" s="1" t="s">
        <v>6098</v>
      </c>
      <c r="F2368" s="1" t="s">
        <v>277</v>
      </c>
      <c r="G2368" s="1" t="s">
        <v>89</v>
      </c>
      <c r="H2368" s="1">
        <v>45.0</v>
      </c>
      <c r="I2368" s="3">
        <v>44125.35597149305</v>
      </c>
      <c r="J2368" s="1">
        <v>3.13281155136885</v>
      </c>
      <c r="K2368" s="1" t="s">
        <v>24</v>
      </c>
      <c r="M2368" s="3">
        <v>44125.377688043984</v>
      </c>
    </row>
    <row r="2369">
      <c r="A2369" s="1">
        <v>2367.0</v>
      </c>
      <c r="B2369" s="1" t="s">
        <v>525</v>
      </c>
      <c r="C2369" s="1" t="s">
        <v>6099</v>
      </c>
      <c r="D2369" s="1" t="s">
        <v>1103</v>
      </c>
      <c r="E2369" s="1" t="s">
        <v>6100</v>
      </c>
      <c r="F2369" s="1" t="s">
        <v>529</v>
      </c>
      <c r="G2369" s="1" t="s">
        <v>89</v>
      </c>
      <c r="H2369" s="1">
        <v>45.0</v>
      </c>
      <c r="I2369" s="3">
        <v>44232.58202403935</v>
      </c>
      <c r="J2369" s="1">
        <v>3.23083629613904</v>
      </c>
      <c r="K2369" s="1" t="s">
        <v>56</v>
      </c>
      <c r="L2369" s="1" t="s">
        <v>1614</v>
      </c>
      <c r="M2369" s="3">
        <v>44232.61014096065</v>
      </c>
    </row>
    <row r="2370">
      <c r="A2370" s="1">
        <v>2368.0</v>
      </c>
      <c r="B2370" s="1" t="s">
        <v>877</v>
      </c>
      <c r="C2370" s="1" t="s">
        <v>6101</v>
      </c>
      <c r="D2370" s="1" t="s">
        <v>879</v>
      </c>
      <c r="E2370" s="1" t="s">
        <v>6102</v>
      </c>
      <c r="F2370" s="1" t="s">
        <v>881</v>
      </c>
      <c r="G2370" s="1" t="s">
        <v>89</v>
      </c>
      <c r="H2370" s="1">
        <v>45.0</v>
      </c>
      <c r="I2370" s="3">
        <v>44193.70709383102</v>
      </c>
      <c r="J2370" s="1">
        <v>2.78965915155905</v>
      </c>
      <c r="K2370" s="1" t="s">
        <v>24</v>
      </c>
      <c r="L2370" s="1" t="s">
        <v>882</v>
      </c>
      <c r="M2370" s="3">
        <v>44193.71341300926</v>
      </c>
    </row>
    <row r="2371">
      <c r="A2371" s="1">
        <v>2369.0</v>
      </c>
      <c r="B2371" s="1" t="s">
        <v>485</v>
      </c>
      <c r="C2371" s="1" t="s">
        <v>6103</v>
      </c>
      <c r="D2371" s="1" t="s">
        <v>1014</v>
      </c>
      <c r="E2371" s="1" t="s">
        <v>1526</v>
      </c>
      <c r="F2371" s="1" t="s">
        <v>489</v>
      </c>
      <c r="G2371" s="1" t="s">
        <v>17</v>
      </c>
      <c r="H2371" s="1">
        <v>45.0</v>
      </c>
      <c r="I2371" s="3">
        <v>43784.166666666664</v>
      </c>
      <c r="J2371" s="1">
        <v>1.45174907624718</v>
      </c>
      <c r="K2371" s="1" t="s">
        <v>166</v>
      </c>
      <c r="M2371" s="3">
        <v>43784.1935675</v>
      </c>
    </row>
    <row r="2372">
      <c r="A2372" s="1">
        <v>2370.0</v>
      </c>
      <c r="B2372" s="1" t="s">
        <v>4376</v>
      </c>
      <c r="C2372" s="1" t="s">
        <v>6104</v>
      </c>
      <c r="D2372" s="1" t="s">
        <v>6105</v>
      </c>
      <c r="E2372" s="1" t="s">
        <v>6106</v>
      </c>
      <c r="F2372" s="1" t="s">
        <v>4379</v>
      </c>
      <c r="G2372" s="1" t="s">
        <v>17</v>
      </c>
      <c r="H2372" s="1">
        <v>45.0</v>
      </c>
      <c r="I2372" s="3">
        <v>44040.708333333336</v>
      </c>
      <c r="J2372" s="1">
        <v>2.01398055781102</v>
      </c>
      <c r="K2372" s="1" t="s">
        <v>159</v>
      </c>
      <c r="L2372" s="1" t="s">
        <v>1986</v>
      </c>
      <c r="M2372" s="3">
        <v>44040.740231689815</v>
      </c>
    </row>
    <row r="2373">
      <c r="A2373" s="1">
        <v>2371.0</v>
      </c>
      <c r="B2373" s="1" t="s">
        <v>184</v>
      </c>
      <c r="C2373" s="1" t="s">
        <v>6107</v>
      </c>
      <c r="D2373" s="1" t="s">
        <v>729</v>
      </c>
      <c r="E2373" s="1" t="s">
        <v>2472</v>
      </c>
      <c r="F2373" s="1" t="s">
        <v>187</v>
      </c>
      <c r="G2373" s="1" t="s">
        <v>17</v>
      </c>
      <c r="H2373" s="1">
        <v>45.0</v>
      </c>
      <c r="I2373" s="3">
        <v>43908.375</v>
      </c>
      <c r="J2373" s="1">
        <v>0.0</v>
      </c>
      <c r="K2373" s="1" t="s">
        <v>24</v>
      </c>
      <c r="M2373" s="3">
        <v>43908.472807094906</v>
      </c>
    </row>
    <row r="2374">
      <c r="A2374" s="1">
        <v>2372.0</v>
      </c>
      <c r="B2374" s="1" t="s">
        <v>251</v>
      </c>
      <c r="C2374" s="1" t="s">
        <v>6108</v>
      </c>
      <c r="D2374" s="1" t="s">
        <v>1418</v>
      </c>
      <c r="E2374" s="1" t="s">
        <v>6109</v>
      </c>
      <c r="F2374" s="1" t="s">
        <v>255</v>
      </c>
      <c r="G2374" s="1" t="s">
        <v>17</v>
      </c>
      <c r="H2374" s="1">
        <v>45.0</v>
      </c>
      <c r="I2374" s="3">
        <v>43837.708333333336</v>
      </c>
      <c r="J2374" s="1">
        <v>0.0249809038857092</v>
      </c>
      <c r="K2374" s="1" t="s">
        <v>218</v>
      </c>
      <c r="M2374" s="3">
        <v>43837.736949791666</v>
      </c>
    </row>
    <row r="2375">
      <c r="A2375" s="1">
        <v>2373.0</v>
      </c>
      <c r="B2375" s="1" t="s">
        <v>4620</v>
      </c>
      <c r="C2375" s="1" t="s">
        <v>6110</v>
      </c>
      <c r="D2375" s="1" t="s">
        <v>869</v>
      </c>
      <c r="E2375" s="1" t="s">
        <v>6111</v>
      </c>
      <c r="F2375" s="1" t="s">
        <v>4623</v>
      </c>
      <c r="G2375" s="1" t="s">
        <v>17</v>
      </c>
      <c r="H2375" s="1">
        <v>45.0</v>
      </c>
      <c r="I2375" s="3">
        <v>44179.333333333336</v>
      </c>
      <c r="J2375" s="1">
        <v>1.43265644105531</v>
      </c>
      <c r="K2375" s="1" t="s">
        <v>511</v>
      </c>
      <c r="L2375" s="1" t="s">
        <v>47</v>
      </c>
      <c r="M2375" s="3">
        <v>44179.37203828704</v>
      </c>
    </row>
    <row r="2376">
      <c r="A2376" s="1">
        <v>2374.0</v>
      </c>
      <c r="B2376" s="1" t="s">
        <v>340</v>
      </c>
      <c r="C2376" s="1" t="s">
        <v>6112</v>
      </c>
      <c r="D2376" s="1" t="s">
        <v>342</v>
      </c>
      <c r="E2376" s="1" t="s">
        <v>3330</v>
      </c>
      <c r="F2376" s="1" t="s">
        <v>344</v>
      </c>
      <c r="G2376" s="1" t="s">
        <v>17</v>
      </c>
      <c r="H2376" s="1">
        <v>45.0</v>
      </c>
      <c r="I2376" s="3">
        <v>44152.208333333336</v>
      </c>
      <c r="J2376" s="1">
        <v>1.8099844759915</v>
      </c>
      <c r="K2376" s="1" t="s">
        <v>83</v>
      </c>
      <c r="M2376" s="3">
        <v>44152.23990569444</v>
      </c>
    </row>
    <row r="2377">
      <c r="A2377" s="1">
        <v>2375.0</v>
      </c>
      <c r="B2377" s="1" t="s">
        <v>308</v>
      </c>
      <c r="C2377" s="1" t="s">
        <v>6113</v>
      </c>
      <c r="D2377" s="1" t="s">
        <v>310</v>
      </c>
      <c r="E2377" s="1" t="s">
        <v>6114</v>
      </c>
      <c r="F2377" s="1" t="s">
        <v>312</v>
      </c>
      <c r="G2377" s="1" t="s">
        <v>17</v>
      </c>
      <c r="H2377" s="1">
        <v>45.0</v>
      </c>
      <c r="I2377" s="3">
        <v>44106.583333333336</v>
      </c>
      <c r="J2377" s="1">
        <v>1.5581448078407</v>
      </c>
      <c r="K2377" s="1" t="s">
        <v>24</v>
      </c>
      <c r="L2377" s="1" t="s">
        <v>96</v>
      </c>
      <c r="M2377" s="3">
        <v>44106.607460300926</v>
      </c>
    </row>
    <row r="2378">
      <c r="A2378" s="1">
        <v>2376.0</v>
      </c>
      <c r="B2378" s="1" t="s">
        <v>758</v>
      </c>
      <c r="C2378" s="1" t="s">
        <v>6115</v>
      </c>
      <c r="D2378" s="1" t="s">
        <v>2965</v>
      </c>
      <c r="E2378" s="1" t="s">
        <v>6116</v>
      </c>
      <c r="F2378" s="1" t="s">
        <v>762</v>
      </c>
      <c r="G2378" s="1" t="s">
        <v>39</v>
      </c>
      <c r="H2378" s="1">
        <v>45.0</v>
      </c>
      <c r="I2378" s="3">
        <v>43888.333333333336</v>
      </c>
      <c r="J2378" s="1">
        <v>3.3541392754732</v>
      </c>
      <c r="K2378" s="1" t="s">
        <v>159</v>
      </c>
      <c r="M2378" s="3">
        <v>43888.35282277778</v>
      </c>
    </row>
    <row r="2379">
      <c r="A2379" s="1">
        <v>2377.0</v>
      </c>
      <c r="B2379" s="1" t="s">
        <v>4367</v>
      </c>
      <c r="C2379" s="1" t="s">
        <v>6117</v>
      </c>
      <c r="D2379" s="1" t="s">
        <v>869</v>
      </c>
      <c r="E2379" s="1" t="s">
        <v>6118</v>
      </c>
      <c r="F2379" s="1" t="s">
        <v>4370</v>
      </c>
      <c r="G2379" s="1" t="s">
        <v>39</v>
      </c>
      <c r="H2379" s="1">
        <v>45.0</v>
      </c>
      <c r="I2379" s="3">
        <v>44214.583333333336</v>
      </c>
      <c r="J2379" s="1">
        <v>3.48542755818765</v>
      </c>
      <c r="K2379" s="1" t="s">
        <v>24</v>
      </c>
      <c r="M2379" s="3">
        <v>44214.62380006944</v>
      </c>
    </row>
    <row r="2380">
      <c r="A2380" s="1">
        <v>2378.0</v>
      </c>
      <c r="B2380" s="1" t="s">
        <v>2314</v>
      </c>
      <c r="C2380" s="1" t="s">
        <v>6119</v>
      </c>
      <c r="D2380" s="1" t="s">
        <v>1363</v>
      </c>
      <c r="E2380" s="1" t="s">
        <v>2743</v>
      </c>
      <c r="F2380" s="1" t="s">
        <v>2318</v>
      </c>
      <c r="G2380" s="1" t="s">
        <v>17</v>
      </c>
      <c r="H2380" s="1">
        <v>45.0</v>
      </c>
      <c r="I2380" s="3">
        <v>44141.666666666664</v>
      </c>
      <c r="J2380" s="1">
        <v>1.7795147501363</v>
      </c>
      <c r="K2380" s="1" t="s">
        <v>18</v>
      </c>
      <c r="M2380" s="3">
        <v>44141.75743875</v>
      </c>
    </row>
    <row r="2381">
      <c r="A2381" s="1">
        <v>2379.0</v>
      </c>
      <c r="B2381" s="1" t="s">
        <v>858</v>
      </c>
      <c r="C2381" s="1" t="s">
        <v>6120</v>
      </c>
      <c r="D2381" s="1" t="s">
        <v>6121</v>
      </c>
      <c r="E2381" s="1" t="s">
        <v>6122</v>
      </c>
      <c r="F2381" s="1" t="s">
        <v>861</v>
      </c>
      <c r="G2381" s="1" t="s">
        <v>89</v>
      </c>
      <c r="H2381" s="1">
        <v>45.0</v>
      </c>
      <c r="I2381" s="3">
        <v>43754.4344475</v>
      </c>
      <c r="J2381" s="1">
        <v>2.75016791014138</v>
      </c>
      <c r="K2381" s="1" t="s">
        <v>24</v>
      </c>
      <c r="M2381" s="3">
        <v>43754.44084686343</v>
      </c>
    </row>
    <row r="2382">
      <c r="A2382" s="1">
        <v>2380.0</v>
      </c>
      <c r="B2382" s="1" t="s">
        <v>4120</v>
      </c>
      <c r="C2382" s="1" t="s">
        <v>6123</v>
      </c>
      <c r="D2382" s="1" t="s">
        <v>1461</v>
      </c>
      <c r="E2382" s="1" t="s">
        <v>6124</v>
      </c>
      <c r="F2382" s="1" t="s">
        <v>4123</v>
      </c>
      <c r="G2382" s="1" t="s">
        <v>35</v>
      </c>
      <c r="H2382" s="1">
        <v>45.0</v>
      </c>
      <c r="I2382" s="3">
        <v>43865.645833333336</v>
      </c>
      <c r="J2382" s="1">
        <v>4.87660378182139</v>
      </c>
      <c r="K2382" s="1" t="s">
        <v>62</v>
      </c>
      <c r="M2382" s="3">
        <v>43865.684593425925</v>
      </c>
    </row>
    <row r="2383">
      <c r="A2383" s="1">
        <v>2381.0</v>
      </c>
      <c r="B2383" s="1" t="s">
        <v>6125</v>
      </c>
      <c r="C2383" s="1" t="s">
        <v>6126</v>
      </c>
      <c r="D2383" s="1" t="s">
        <v>99</v>
      </c>
      <c r="E2383" s="1" t="s">
        <v>6127</v>
      </c>
      <c r="F2383" s="1" t="s">
        <v>6128</v>
      </c>
      <c r="G2383" s="1" t="s">
        <v>39</v>
      </c>
      <c r="H2383" s="1">
        <v>45.0</v>
      </c>
      <c r="I2383" s="3">
        <v>44037.645833333336</v>
      </c>
      <c r="J2383" s="1">
        <v>2.38684407905526</v>
      </c>
      <c r="K2383" s="1" t="s">
        <v>24</v>
      </c>
      <c r="L2383" s="1" t="s">
        <v>741</v>
      </c>
      <c r="M2383" s="3">
        <v>44037.68399686342</v>
      </c>
    </row>
    <row r="2384">
      <c r="A2384" s="1">
        <v>2382.0</v>
      </c>
      <c r="B2384" s="1" t="s">
        <v>655</v>
      </c>
      <c r="C2384" s="1" t="s">
        <v>6129</v>
      </c>
      <c r="D2384" s="1" t="s">
        <v>6130</v>
      </c>
      <c r="E2384" s="1" t="s">
        <v>6131</v>
      </c>
      <c r="F2384" s="1" t="s">
        <v>659</v>
      </c>
      <c r="G2384" s="1" t="s">
        <v>35</v>
      </c>
      <c r="H2384" s="1">
        <v>45.0</v>
      </c>
      <c r="I2384" s="3">
        <v>43651.458333333336</v>
      </c>
      <c r="J2384" s="1">
        <v>0.0753032790427342</v>
      </c>
      <c r="K2384" s="1" t="s">
        <v>18</v>
      </c>
      <c r="M2384" s="3">
        <v>43631.61399689815</v>
      </c>
    </row>
    <row r="2385">
      <c r="A2385" s="1">
        <v>2383.0</v>
      </c>
      <c r="B2385" s="1" t="s">
        <v>84</v>
      </c>
      <c r="C2385" s="1" t="s">
        <v>6132</v>
      </c>
      <c r="D2385" s="1" t="s">
        <v>1549</v>
      </c>
      <c r="E2385" s="1" t="s">
        <v>6133</v>
      </c>
      <c r="F2385" s="1" t="s">
        <v>88</v>
      </c>
      <c r="G2385" s="1" t="s">
        <v>89</v>
      </c>
      <c r="H2385" s="1">
        <v>45.0</v>
      </c>
      <c r="I2385" s="3">
        <v>43890.695162986114</v>
      </c>
      <c r="J2385" s="1">
        <v>1.95793605023292</v>
      </c>
      <c r="K2385" s="1" t="s">
        <v>83</v>
      </c>
      <c r="M2385" s="3">
        <v>43890.72743293981</v>
      </c>
    </row>
    <row r="2386">
      <c r="A2386" s="1">
        <v>2384.0</v>
      </c>
      <c r="B2386" s="1" t="s">
        <v>2944</v>
      </c>
      <c r="C2386" s="1" t="s">
        <v>6134</v>
      </c>
      <c r="D2386" s="1" t="s">
        <v>818</v>
      </c>
      <c r="E2386" s="1" t="s">
        <v>6135</v>
      </c>
      <c r="F2386" s="1" t="s">
        <v>2947</v>
      </c>
      <c r="G2386" s="1" t="s">
        <v>39</v>
      </c>
      <c r="H2386" s="1">
        <v>45.0</v>
      </c>
      <c r="I2386" s="3">
        <v>44172.229166666664</v>
      </c>
      <c r="J2386" s="1">
        <v>1.45621137617834</v>
      </c>
      <c r="K2386" s="1" t="s">
        <v>18</v>
      </c>
      <c r="L2386" s="1" t="s">
        <v>1047</v>
      </c>
      <c r="M2386" s="3">
        <v>44172.264285717596</v>
      </c>
    </row>
    <row r="2387">
      <c r="A2387" s="1">
        <v>2385.0</v>
      </c>
      <c r="B2387" s="1" t="s">
        <v>777</v>
      </c>
      <c r="C2387" s="1" t="s">
        <v>6136</v>
      </c>
      <c r="D2387" s="1" t="s">
        <v>779</v>
      </c>
      <c r="E2387" s="1" t="s">
        <v>6137</v>
      </c>
      <c r="F2387" s="1" t="s">
        <v>781</v>
      </c>
      <c r="G2387" s="1" t="s">
        <v>17</v>
      </c>
      <c r="H2387" s="1">
        <v>45.0</v>
      </c>
      <c r="I2387" s="3">
        <v>43883.791666666664</v>
      </c>
      <c r="J2387" s="1">
        <v>0.53979276503027</v>
      </c>
      <c r="K2387" s="1" t="s">
        <v>18</v>
      </c>
      <c r="M2387" s="3">
        <v>43883.889203287035</v>
      </c>
    </row>
    <row r="2388">
      <c r="A2388" s="1">
        <v>2386.0</v>
      </c>
      <c r="B2388" s="1" t="s">
        <v>30</v>
      </c>
      <c r="C2388" s="1" t="s">
        <v>6138</v>
      </c>
      <c r="D2388" s="1" t="s">
        <v>116</v>
      </c>
      <c r="E2388" s="1" t="s">
        <v>3411</v>
      </c>
      <c r="F2388" s="1" t="s">
        <v>34</v>
      </c>
      <c r="G2388" s="1" t="s">
        <v>35</v>
      </c>
      <c r="H2388" s="1">
        <v>45.0</v>
      </c>
      <c r="I2388" s="3">
        <v>43819.458333333336</v>
      </c>
      <c r="J2388" s="1">
        <v>4.05630788293655</v>
      </c>
      <c r="K2388" s="1" t="s">
        <v>24</v>
      </c>
      <c r="M2388" s="3">
        <v>43819.437133356485</v>
      </c>
    </row>
    <row r="2389">
      <c r="A2389" s="1">
        <v>2387.0</v>
      </c>
      <c r="B2389" s="1" t="s">
        <v>324</v>
      </c>
      <c r="C2389" s="1" t="s">
        <v>6139</v>
      </c>
      <c r="D2389" s="1" t="s">
        <v>116</v>
      </c>
      <c r="E2389" s="1" t="s">
        <v>3366</v>
      </c>
      <c r="F2389" s="1" t="s">
        <v>328</v>
      </c>
      <c r="G2389" s="1" t="s">
        <v>17</v>
      </c>
      <c r="H2389" s="1">
        <v>45.0</v>
      </c>
      <c r="I2389" s="3">
        <v>44081.666666666664</v>
      </c>
      <c r="J2389" s="1">
        <v>3.01797258582637</v>
      </c>
      <c r="K2389" s="1" t="s">
        <v>24</v>
      </c>
      <c r="M2389" s="3">
        <v>44081.69991662037</v>
      </c>
    </row>
    <row r="2390">
      <c r="A2390" s="1">
        <v>2388.0</v>
      </c>
      <c r="B2390" s="1" t="s">
        <v>2948</v>
      </c>
      <c r="C2390" s="1" t="s">
        <v>6140</v>
      </c>
      <c r="D2390" s="1" t="s">
        <v>1549</v>
      </c>
      <c r="E2390" s="1" t="s">
        <v>2950</v>
      </c>
      <c r="F2390" s="1" t="s">
        <v>2951</v>
      </c>
      <c r="G2390" s="1" t="s">
        <v>17</v>
      </c>
      <c r="H2390" s="1">
        <v>45.0</v>
      </c>
      <c r="I2390" s="3">
        <v>43898.666666666664</v>
      </c>
      <c r="J2390" s="1">
        <v>1.63390487746081</v>
      </c>
      <c r="K2390" s="1" t="s">
        <v>83</v>
      </c>
      <c r="M2390" s="3">
        <v>43898.70526193287</v>
      </c>
    </row>
    <row r="2391">
      <c r="A2391" s="1">
        <v>2389.0</v>
      </c>
      <c r="B2391" s="1" t="s">
        <v>425</v>
      </c>
      <c r="C2391" s="1" t="s">
        <v>6141</v>
      </c>
      <c r="D2391" s="1" t="s">
        <v>326</v>
      </c>
      <c r="E2391" s="1" t="s">
        <v>6142</v>
      </c>
      <c r="F2391" s="1" t="s">
        <v>428</v>
      </c>
      <c r="G2391" s="1" t="s">
        <v>17</v>
      </c>
      <c r="H2391" s="1">
        <v>45.0</v>
      </c>
      <c r="I2391" s="3">
        <v>43988.270833333336</v>
      </c>
      <c r="J2391" s="1">
        <v>1.14027774067188</v>
      </c>
      <c r="K2391" s="1" t="s">
        <v>24</v>
      </c>
      <c r="M2391" s="3">
        <v>43988.28279762732</v>
      </c>
    </row>
    <row r="2392">
      <c r="A2392" s="1">
        <v>2390.0</v>
      </c>
      <c r="B2392" s="1" t="s">
        <v>3724</v>
      </c>
      <c r="C2392" s="1" t="s">
        <v>6143</v>
      </c>
      <c r="D2392" s="1" t="s">
        <v>4482</v>
      </c>
      <c r="E2392" s="1" t="s">
        <v>6144</v>
      </c>
      <c r="F2392" s="1" t="s">
        <v>3727</v>
      </c>
      <c r="G2392" s="1" t="s">
        <v>39</v>
      </c>
      <c r="H2392" s="1">
        <v>45.0</v>
      </c>
      <c r="I2392" s="3">
        <v>44216.25</v>
      </c>
      <c r="J2392" s="1">
        <v>0.864600423895642</v>
      </c>
      <c r="K2392" s="1" t="s">
        <v>218</v>
      </c>
      <c r="M2392" s="3">
        <v>44216.32705377315</v>
      </c>
    </row>
    <row r="2393">
      <c r="A2393" s="1">
        <v>2391.0</v>
      </c>
      <c r="B2393" s="1" t="s">
        <v>1651</v>
      </c>
      <c r="C2393" s="1" t="s">
        <v>6145</v>
      </c>
      <c r="D2393" s="1" t="s">
        <v>584</v>
      </c>
      <c r="E2393" s="1" t="s">
        <v>6146</v>
      </c>
      <c r="F2393" s="1" t="s">
        <v>1655</v>
      </c>
      <c r="G2393" s="1" t="s">
        <v>39</v>
      </c>
      <c r="H2393" s="1">
        <v>45.0</v>
      </c>
      <c r="I2393" s="3">
        <v>43757.5</v>
      </c>
      <c r="J2393" s="1">
        <v>4.5256514368056</v>
      </c>
      <c r="K2393" s="1" t="s">
        <v>24</v>
      </c>
      <c r="M2393" s="3">
        <v>43757.52735364583</v>
      </c>
    </row>
    <row r="2394">
      <c r="A2394" s="1">
        <v>2392.0</v>
      </c>
      <c r="B2394" s="1" t="s">
        <v>732</v>
      </c>
      <c r="C2394" s="1" t="s">
        <v>6147</v>
      </c>
      <c r="D2394" s="1" t="s">
        <v>3403</v>
      </c>
      <c r="E2394" s="1" t="s">
        <v>3634</v>
      </c>
      <c r="F2394" s="1" t="s">
        <v>735</v>
      </c>
      <c r="G2394" s="1" t="s">
        <v>17</v>
      </c>
      <c r="H2394" s="1">
        <v>45.0</v>
      </c>
      <c r="I2394" s="3">
        <v>44244.4375</v>
      </c>
      <c r="J2394" s="1">
        <v>0.685679847118067</v>
      </c>
      <c r="K2394" s="1" t="s">
        <v>24</v>
      </c>
      <c r="M2394" s="3">
        <v>44244.467032291665</v>
      </c>
    </row>
    <row r="2395">
      <c r="A2395" s="1">
        <v>2393.0</v>
      </c>
      <c r="B2395" s="1" t="s">
        <v>4873</v>
      </c>
      <c r="C2395" s="1" t="s">
        <v>6148</v>
      </c>
      <c r="D2395" s="1" t="s">
        <v>138</v>
      </c>
      <c r="E2395" s="1" t="s">
        <v>6149</v>
      </c>
      <c r="F2395" s="1" t="s">
        <v>4877</v>
      </c>
      <c r="G2395" s="1" t="s">
        <v>39</v>
      </c>
      <c r="H2395" s="1">
        <v>45.0</v>
      </c>
      <c r="I2395" s="3">
        <v>43965.46875</v>
      </c>
      <c r="J2395" s="1">
        <v>1.8615612960555</v>
      </c>
      <c r="K2395" s="1" t="s">
        <v>18</v>
      </c>
      <c r="M2395" s="3">
        <v>43965.65716938658</v>
      </c>
    </row>
    <row r="2396">
      <c r="A2396" s="1">
        <v>2394.0</v>
      </c>
      <c r="B2396" s="1" t="s">
        <v>385</v>
      </c>
      <c r="C2396" s="1" t="s">
        <v>6150</v>
      </c>
      <c r="D2396" s="1" t="s">
        <v>5435</v>
      </c>
      <c r="E2396" s="1" t="s">
        <v>6151</v>
      </c>
      <c r="F2396" s="1" t="s">
        <v>388</v>
      </c>
      <c r="G2396" s="1" t="s">
        <v>39</v>
      </c>
      <c r="H2396" s="1">
        <v>45.0</v>
      </c>
      <c r="I2396" s="3">
        <v>43778.208333333336</v>
      </c>
      <c r="J2396" s="1">
        <v>1.35304513336139</v>
      </c>
      <c r="K2396" s="1" t="s">
        <v>24</v>
      </c>
      <c r="M2396" s="3">
        <v>43778.23994436343</v>
      </c>
    </row>
    <row r="2397">
      <c r="A2397" s="1">
        <v>2395.0</v>
      </c>
      <c r="B2397" s="1" t="s">
        <v>1489</v>
      </c>
      <c r="C2397" s="1" t="s">
        <v>6152</v>
      </c>
      <c r="D2397" s="1" t="s">
        <v>818</v>
      </c>
      <c r="E2397" s="1" t="s">
        <v>4926</v>
      </c>
      <c r="F2397" s="1" t="s">
        <v>1492</v>
      </c>
      <c r="G2397" s="1" t="s">
        <v>17</v>
      </c>
      <c r="H2397" s="1">
        <v>45.0</v>
      </c>
      <c r="I2397" s="3">
        <v>44113.208333333336</v>
      </c>
      <c r="J2397" s="1">
        <v>2.60626733149129</v>
      </c>
      <c r="K2397" s="1" t="s">
        <v>18</v>
      </c>
      <c r="M2397" s="3">
        <v>44113.25830653935</v>
      </c>
    </row>
    <row r="2398">
      <c r="A2398" s="1">
        <v>2396.0</v>
      </c>
      <c r="B2398" s="1" t="s">
        <v>278</v>
      </c>
      <c r="C2398" s="1" t="s">
        <v>6153</v>
      </c>
      <c r="D2398" s="1" t="s">
        <v>21</v>
      </c>
      <c r="E2398" s="1" t="s">
        <v>6154</v>
      </c>
      <c r="F2398" s="1" t="s">
        <v>281</v>
      </c>
      <c r="G2398" s="1" t="s">
        <v>17</v>
      </c>
      <c r="H2398" s="1">
        <v>45.0</v>
      </c>
      <c r="I2398" s="3">
        <v>44129.3125</v>
      </c>
      <c r="J2398" s="1">
        <v>2.72601802608022</v>
      </c>
      <c r="K2398" s="1" t="s">
        <v>24</v>
      </c>
      <c r="M2398" s="3">
        <v>44129.35747832176</v>
      </c>
    </row>
    <row r="2399">
      <c r="A2399" s="1">
        <v>2397.0</v>
      </c>
      <c r="B2399" s="1" t="s">
        <v>385</v>
      </c>
      <c r="C2399" s="1" t="s">
        <v>6155</v>
      </c>
      <c r="D2399" s="1" t="s">
        <v>116</v>
      </c>
      <c r="E2399" s="1" t="s">
        <v>2481</v>
      </c>
      <c r="F2399" s="1" t="s">
        <v>388</v>
      </c>
      <c r="G2399" s="1" t="s">
        <v>17</v>
      </c>
      <c r="H2399" s="1">
        <v>45.0</v>
      </c>
      <c r="I2399" s="3">
        <v>44138.291666666664</v>
      </c>
      <c r="J2399" s="1">
        <v>0.0</v>
      </c>
      <c r="K2399" s="1" t="s">
        <v>24</v>
      </c>
      <c r="M2399" s="3">
        <v>44138.370287997684</v>
      </c>
    </row>
    <row r="2400">
      <c r="A2400" s="1">
        <v>2398.0</v>
      </c>
      <c r="B2400" s="1" t="s">
        <v>3442</v>
      </c>
      <c r="C2400" s="1" t="s">
        <v>6156</v>
      </c>
      <c r="D2400" s="1" t="s">
        <v>3444</v>
      </c>
      <c r="E2400" s="1" t="s">
        <v>3445</v>
      </c>
      <c r="F2400" s="1" t="s">
        <v>3446</v>
      </c>
      <c r="G2400" s="1" t="s">
        <v>17</v>
      </c>
      <c r="H2400" s="1">
        <v>45.0</v>
      </c>
      <c r="I2400" s="3">
        <v>43958.260416666664</v>
      </c>
      <c r="J2400" s="1">
        <v>0.842545549442857</v>
      </c>
      <c r="K2400" s="1" t="s">
        <v>3447</v>
      </c>
      <c r="L2400" s="1" t="s">
        <v>3448</v>
      </c>
      <c r="M2400" s="3">
        <v>43958.3195987963</v>
      </c>
    </row>
    <row r="2401">
      <c r="A2401" s="1">
        <v>2399.0</v>
      </c>
      <c r="B2401" s="1" t="s">
        <v>303</v>
      </c>
      <c r="C2401" s="1" t="s">
        <v>6157</v>
      </c>
      <c r="D2401" s="1" t="s">
        <v>148</v>
      </c>
      <c r="E2401" s="1" t="s">
        <v>2763</v>
      </c>
      <c r="F2401" s="1" t="s">
        <v>307</v>
      </c>
      <c r="G2401" s="1" t="s">
        <v>17</v>
      </c>
      <c r="H2401" s="1">
        <v>45.0</v>
      </c>
      <c r="I2401" s="3">
        <v>43821.666666666664</v>
      </c>
      <c r="J2401" s="1">
        <v>1.9972258298285</v>
      </c>
      <c r="K2401" s="1" t="s">
        <v>24</v>
      </c>
      <c r="M2401" s="3">
        <v>43821.70122918981</v>
      </c>
    </row>
    <row r="2402">
      <c r="A2402" s="1">
        <v>2400.0</v>
      </c>
      <c r="B2402" s="1" t="s">
        <v>119</v>
      </c>
      <c r="C2402" s="1" t="s">
        <v>6158</v>
      </c>
      <c r="D2402" s="1" t="s">
        <v>182</v>
      </c>
      <c r="E2402" s="1" t="s">
        <v>360</v>
      </c>
      <c r="F2402" s="1" t="s">
        <v>123</v>
      </c>
      <c r="G2402" s="1" t="s">
        <v>17</v>
      </c>
      <c r="H2402" s="1">
        <v>45.0</v>
      </c>
      <c r="I2402" s="3">
        <v>44070.270833333336</v>
      </c>
      <c r="J2402" s="1">
        <v>1.66673711759446</v>
      </c>
      <c r="K2402" s="1" t="s">
        <v>18</v>
      </c>
      <c r="M2402" s="3">
        <v>44070.30406486111</v>
      </c>
    </row>
    <row r="2403">
      <c r="A2403" s="1">
        <v>2401.0</v>
      </c>
      <c r="B2403" s="1" t="s">
        <v>273</v>
      </c>
      <c r="C2403" s="1" t="s">
        <v>6159</v>
      </c>
      <c r="D2403" s="1" t="s">
        <v>738</v>
      </c>
      <c r="E2403" s="1" t="s">
        <v>6160</v>
      </c>
      <c r="F2403" s="1" t="s">
        <v>277</v>
      </c>
      <c r="G2403" s="1" t="s">
        <v>89</v>
      </c>
      <c r="H2403" s="1">
        <v>45.0</v>
      </c>
      <c r="I2403" s="3">
        <v>44105.68770238426</v>
      </c>
      <c r="J2403" s="1">
        <v>2.55746842647258</v>
      </c>
      <c r="K2403" s="1" t="s">
        <v>24</v>
      </c>
      <c r="M2403" s="3">
        <v>44105.70888369213</v>
      </c>
    </row>
    <row r="2404">
      <c r="A2404" s="1">
        <v>2402.0</v>
      </c>
      <c r="B2404" s="1" t="s">
        <v>582</v>
      </c>
      <c r="C2404" s="1" t="s">
        <v>6161</v>
      </c>
      <c r="D2404" s="1" t="s">
        <v>93</v>
      </c>
      <c r="E2404" s="1" t="s">
        <v>2242</v>
      </c>
      <c r="F2404" s="1" t="s">
        <v>586</v>
      </c>
      <c r="G2404" s="1" t="s">
        <v>17</v>
      </c>
      <c r="H2404" s="1">
        <v>45.0</v>
      </c>
      <c r="I2404" s="3">
        <v>43873.625</v>
      </c>
      <c r="J2404" s="1">
        <v>8.30365153671605</v>
      </c>
      <c r="K2404" s="1" t="s">
        <v>24</v>
      </c>
      <c r="M2404" s="3">
        <v>43873.627000555556</v>
      </c>
    </row>
    <row r="2405">
      <c r="A2405" s="1">
        <v>2403.0</v>
      </c>
      <c r="B2405" s="1" t="s">
        <v>84</v>
      </c>
      <c r="C2405" s="1" t="s">
        <v>6162</v>
      </c>
      <c r="D2405" s="1" t="s">
        <v>1899</v>
      </c>
      <c r="E2405" s="1" t="s">
        <v>1900</v>
      </c>
      <c r="F2405" s="1" t="s">
        <v>88</v>
      </c>
      <c r="G2405" s="1" t="s">
        <v>35</v>
      </c>
      <c r="H2405" s="1">
        <v>45.0</v>
      </c>
      <c r="I2405" s="3">
        <v>43720.625</v>
      </c>
      <c r="J2405" s="1">
        <v>1.18339241922115</v>
      </c>
      <c r="K2405" s="1" t="s">
        <v>83</v>
      </c>
      <c r="M2405" s="3">
        <v>43720.65766681713</v>
      </c>
    </row>
    <row r="2406">
      <c r="A2406" s="1">
        <v>2404.0</v>
      </c>
      <c r="B2406" s="1" t="s">
        <v>1012</v>
      </c>
      <c r="C2406" s="1" t="s">
        <v>6163</v>
      </c>
      <c r="D2406" s="1" t="s">
        <v>1014</v>
      </c>
      <c r="E2406" s="1" t="s">
        <v>1015</v>
      </c>
      <c r="F2406" s="1" t="s">
        <v>1016</v>
      </c>
      <c r="G2406" s="1" t="s">
        <v>17</v>
      </c>
      <c r="H2406" s="1">
        <v>45.0</v>
      </c>
      <c r="I2406" s="3">
        <v>43911.541666666664</v>
      </c>
      <c r="J2406" s="1">
        <v>0.353639200472187</v>
      </c>
      <c r="K2406" s="1" t="s">
        <v>166</v>
      </c>
      <c r="M2406" s="3">
        <v>43911.55865234954</v>
      </c>
    </row>
    <row r="2407">
      <c r="A2407" s="1">
        <v>2405.0</v>
      </c>
      <c r="B2407" s="1" t="s">
        <v>520</v>
      </c>
      <c r="C2407" s="1" t="s">
        <v>6164</v>
      </c>
      <c r="D2407" s="1" t="s">
        <v>6165</v>
      </c>
      <c r="E2407" s="1" t="s">
        <v>6166</v>
      </c>
      <c r="F2407" s="1" t="s">
        <v>524</v>
      </c>
      <c r="G2407" s="1" t="s">
        <v>39</v>
      </c>
      <c r="H2407" s="1">
        <v>45.0</v>
      </c>
      <c r="I2407" s="3">
        <v>43660.541666666664</v>
      </c>
      <c r="J2407" s="1">
        <v>1.96023242511926</v>
      </c>
      <c r="K2407" s="1" t="s">
        <v>46</v>
      </c>
      <c r="M2407" s="3">
        <v>43660.595197511575</v>
      </c>
    </row>
    <row r="2408">
      <c r="A2408" s="1">
        <v>2406.0</v>
      </c>
      <c r="B2408" s="1" t="s">
        <v>901</v>
      </c>
      <c r="C2408" s="1" t="s">
        <v>6167</v>
      </c>
      <c r="D2408" s="1" t="s">
        <v>148</v>
      </c>
      <c r="E2408" s="1" t="s">
        <v>903</v>
      </c>
      <c r="F2408" s="1" t="s">
        <v>904</v>
      </c>
      <c r="G2408" s="1" t="s">
        <v>35</v>
      </c>
      <c r="H2408" s="1">
        <v>45.0</v>
      </c>
      <c r="I2408" s="3">
        <v>43677.416666666664</v>
      </c>
      <c r="J2408" s="1">
        <v>3.25113041294602</v>
      </c>
      <c r="K2408" s="1" t="s">
        <v>24</v>
      </c>
      <c r="M2408" s="3">
        <v>43677.61672646991</v>
      </c>
    </row>
    <row r="2409">
      <c r="A2409" s="1">
        <v>2407.0</v>
      </c>
      <c r="B2409" s="1" t="s">
        <v>536</v>
      </c>
      <c r="C2409" s="1" t="s">
        <v>6168</v>
      </c>
      <c r="D2409" s="1" t="s">
        <v>1255</v>
      </c>
      <c r="E2409" s="1" t="s">
        <v>3562</v>
      </c>
      <c r="F2409" s="1" t="s">
        <v>539</v>
      </c>
      <c r="G2409" s="1" t="s">
        <v>17</v>
      </c>
      <c r="H2409" s="1">
        <v>45.0</v>
      </c>
      <c r="I2409" s="3">
        <v>43818.291666666664</v>
      </c>
      <c r="J2409" s="1">
        <v>0.0</v>
      </c>
      <c r="K2409" s="1" t="s">
        <v>83</v>
      </c>
      <c r="M2409" s="3">
        <v>43819.95001133102</v>
      </c>
    </row>
    <row r="2410">
      <c r="A2410" s="1">
        <v>2408.0</v>
      </c>
      <c r="B2410" s="1" t="s">
        <v>1583</v>
      </c>
      <c r="C2410" s="1" t="s">
        <v>6169</v>
      </c>
      <c r="D2410" s="1" t="s">
        <v>5465</v>
      </c>
      <c r="E2410" s="1" t="s">
        <v>6170</v>
      </c>
      <c r="F2410" s="1" t="s">
        <v>1586</v>
      </c>
      <c r="G2410" s="1" t="s">
        <v>39</v>
      </c>
      <c r="H2410" s="1">
        <v>45.0</v>
      </c>
      <c r="I2410" s="3">
        <v>43883.458333333336</v>
      </c>
      <c r="J2410" s="1">
        <v>3.1934801970964</v>
      </c>
      <c r="K2410" s="1" t="s">
        <v>24</v>
      </c>
      <c r="M2410" s="3">
        <v>43883.40656841435</v>
      </c>
    </row>
    <row r="2411">
      <c r="A2411" s="1">
        <v>2409.0</v>
      </c>
      <c r="B2411" s="1" t="s">
        <v>4270</v>
      </c>
      <c r="C2411" s="1" t="s">
        <v>6171</v>
      </c>
      <c r="D2411" s="1" t="s">
        <v>1096</v>
      </c>
      <c r="E2411" s="1" t="s">
        <v>6172</v>
      </c>
      <c r="F2411" s="1" t="s">
        <v>4273</v>
      </c>
      <c r="G2411" s="1" t="s">
        <v>39</v>
      </c>
      <c r="H2411" s="1">
        <v>45.0</v>
      </c>
      <c r="I2411" s="3">
        <v>43962.25</v>
      </c>
      <c r="J2411" s="1">
        <v>0.0</v>
      </c>
      <c r="K2411" s="1" t="s">
        <v>18</v>
      </c>
      <c r="M2411" s="3">
        <v>43962.45516269676</v>
      </c>
    </row>
    <row r="2412">
      <c r="A2412" s="1">
        <v>2410.0</v>
      </c>
      <c r="B2412" s="1" t="s">
        <v>389</v>
      </c>
      <c r="C2412" s="1" t="s">
        <v>6173</v>
      </c>
      <c r="D2412" s="1" t="s">
        <v>653</v>
      </c>
      <c r="E2412" s="1" t="s">
        <v>6174</v>
      </c>
      <c r="F2412" s="1" t="s">
        <v>393</v>
      </c>
      <c r="G2412" s="1" t="s">
        <v>89</v>
      </c>
      <c r="H2412" s="1">
        <v>45.0</v>
      </c>
      <c r="I2412" s="3">
        <v>43889.7353415625</v>
      </c>
      <c r="J2412" s="1">
        <v>2.21979873691636</v>
      </c>
      <c r="K2412" s="1" t="s">
        <v>18</v>
      </c>
      <c r="M2412" s="3">
        <v>43889.76108</v>
      </c>
    </row>
    <row r="2413">
      <c r="A2413" s="1">
        <v>2411.0</v>
      </c>
      <c r="B2413" s="1" t="s">
        <v>4690</v>
      </c>
      <c r="C2413" s="1" t="s">
        <v>6175</v>
      </c>
      <c r="D2413" s="1" t="s">
        <v>2553</v>
      </c>
      <c r="E2413" s="1" t="s">
        <v>6176</v>
      </c>
      <c r="F2413" s="1" t="s">
        <v>4693</v>
      </c>
      <c r="G2413" s="1" t="s">
        <v>39</v>
      </c>
      <c r="H2413" s="1">
        <v>45.0</v>
      </c>
      <c r="I2413" s="3">
        <v>44186.71875</v>
      </c>
      <c r="J2413" s="1">
        <v>2.22808011196147</v>
      </c>
      <c r="K2413" s="1" t="s">
        <v>24</v>
      </c>
      <c r="L2413" s="1" t="s">
        <v>365</v>
      </c>
      <c r="M2413" s="3">
        <v>44186.74881553241</v>
      </c>
    </row>
    <row r="2414">
      <c r="A2414" s="1">
        <v>2412.0</v>
      </c>
      <c r="B2414" s="1" t="s">
        <v>319</v>
      </c>
      <c r="C2414" s="1" t="s">
        <v>6177</v>
      </c>
      <c r="D2414" s="1" t="s">
        <v>968</v>
      </c>
      <c r="E2414" s="1" t="s">
        <v>6178</v>
      </c>
      <c r="F2414" s="1" t="s">
        <v>323</v>
      </c>
      <c r="G2414" s="1" t="s">
        <v>39</v>
      </c>
      <c r="H2414" s="1">
        <v>45.0</v>
      </c>
      <c r="I2414" s="3">
        <v>43835.458333333336</v>
      </c>
      <c r="J2414" s="1">
        <v>0.849709980310777</v>
      </c>
      <c r="K2414" s="1" t="s">
        <v>24</v>
      </c>
      <c r="M2414" s="3">
        <v>43835.470463819445</v>
      </c>
    </row>
    <row r="2415">
      <c r="A2415" s="1">
        <v>2413.0</v>
      </c>
      <c r="B2415" s="1" t="s">
        <v>425</v>
      </c>
      <c r="C2415" s="1" t="s">
        <v>6179</v>
      </c>
      <c r="D2415" s="1" t="s">
        <v>4372</v>
      </c>
      <c r="E2415" s="1" t="s">
        <v>6180</v>
      </c>
      <c r="F2415" s="1" t="s">
        <v>428</v>
      </c>
      <c r="G2415" s="1" t="s">
        <v>17</v>
      </c>
      <c r="H2415" s="1">
        <v>45.0</v>
      </c>
      <c r="I2415" s="3">
        <v>43898.270833333336</v>
      </c>
      <c r="J2415" s="1">
        <v>1.07703987957318</v>
      </c>
      <c r="K2415" s="1" t="s">
        <v>24</v>
      </c>
      <c r="M2415" s="3">
        <v>43898.312218356485</v>
      </c>
    </row>
    <row r="2416">
      <c r="A2416" s="1">
        <v>2414.0</v>
      </c>
      <c r="B2416" s="1" t="s">
        <v>3662</v>
      </c>
      <c r="C2416" s="1" t="s">
        <v>6181</v>
      </c>
      <c r="D2416" s="1" t="s">
        <v>321</v>
      </c>
      <c r="E2416" s="1" t="s">
        <v>6182</v>
      </c>
      <c r="F2416" s="1" t="s">
        <v>3665</v>
      </c>
      <c r="G2416" s="1" t="s">
        <v>35</v>
      </c>
      <c r="H2416" s="1">
        <v>45.0</v>
      </c>
      <c r="I2416" s="3">
        <v>44101.729166666664</v>
      </c>
      <c r="J2416" s="1">
        <v>1.38297844133556</v>
      </c>
      <c r="K2416" s="1" t="s">
        <v>24</v>
      </c>
      <c r="M2416" s="3">
        <v>44101.76789711806</v>
      </c>
    </row>
    <row r="2417">
      <c r="A2417" s="1">
        <v>2415.0</v>
      </c>
      <c r="B2417" s="1" t="s">
        <v>1238</v>
      </c>
      <c r="C2417" s="1" t="s">
        <v>6183</v>
      </c>
      <c r="D2417" s="1" t="s">
        <v>1208</v>
      </c>
      <c r="E2417" s="1" t="s">
        <v>6184</v>
      </c>
      <c r="F2417" s="1" t="s">
        <v>1241</v>
      </c>
      <c r="G2417" s="1" t="s">
        <v>39</v>
      </c>
      <c r="H2417" s="1">
        <v>45.0</v>
      </c>
      <c r="I2417" s="3">
        <v>44008.708333333336</v>
      </c>
      <c r="J2417" s="1">
        <v>1.30076614003112</v>
      </c>
      <c r="K2417" s="1" t="s">
        <v>24</v>
      </c>
      <c r="M2417" s="3">
        <v>44008.74011125</v>
      </c>
    </row>
    <row r="2418">
      <c r="A2418" s="1">
        <v>2416.0</v>
      </c>
      <c r="B2418" s="1" t="s">
        <v>6185</v>
      </c>
      <c r="C2418" s="1" t="s">
        <v>6186</v>
      </c>
      <c r="D2418" s="1" t="s">
        <v>415</v>
      </c>
      <c r="E2418" s="1" t="s">
        <v>6187</v>
      </c>
      <c r="F2418" s="1" t="s">
        <v>6188</v>
      </c>
      <c r="G2418" s="1" t="s">
        <v>89</v>
      </c>
      <c r="H2418" s="1">
        <v>45.0</v>
      </c>
      <c r="I2418" s="3">
        <v>44033.79407118056</v>
      </c>
      <c r="J2418" s="1">
        <v>1.92511186938357</v>
      </c>
      <c r="K2418" s="1" t="s">
        <v>24</v>
      </c>
      <c r="M2418" s="3">
        <v>44033.81405569444</v>
      </c>
    </row>
    <row r="2419">
      <c r="A2419" s="1">
        <v>2417.0</v>
      </c>
      <c r="B2419" s="1" t="s">
        <v>459</v>
      </c>
      <c r="C2419" s="1" t="s">
        <v>6189</v>
      </c>
      <c r="D2419" s="1" t="s">
        <v>461</v>
      </c>
      <c r="E2419" s="1" t="s">
        <v>6190</v>
      </c>
      <c r="F2419" s="1" t="s">
        <v>463</v>
      </c>
      <c r="G2419" s="1" t="s">
        <v>17</v>
      </c>
      <c r="H2419" s="1">
        <v>45.0</v>
      </c>
      <c r="I2419" s="3">
        <v>44096.375</v>
      </c>
      <c r="J2419" s="1">
        <v>0.724663934770906</v>
      </c>
      <c r="K2419" s="1" t="s">
        <v>24</v>
      </c>
      <c r="L2419" s="1" t="s">
        <v>464</v>
      </c>
      <c r="M2419" s="3">
        <v>44096.386227905095</v>
      </c>
    </row>
    <row r="2420">
      <c r="A2420" s="1">
        <v>2418.0</v>
      </c>
      <c r="B2420" s="1" t="s">
        <v>2023</v>
      </c>
      <c r="C2420" s="1" t="s">
        <v>6191</v>
      </c>
      <c r="D2420" s="1" t="s">
        <v>2025</v>
      </c>
      <c r="E2420" s="1" t="s">
        <v>2026</v>
      </c>
      <c r="F2420" s="1" t="s">
        <v>2027</v>
      </c>
      <c r="G2420" s="1" t="s">
        <v>17</v>
      </c>
      <c r="H2420" s="1">
        <v>45.0</v>
      </c>
      <c r="I2420" s="3">
        <v>43874.145833333336</v>
      </c>
      <c r="J2420" s="1">
        <v>1.79346519126379</v>
      </c>
      <c r="K2420" s="1" t="s">
        <v>18</v>
      </c>
      <c r="M2420" s="3">
        <v>43874.19537511574</v>
      </c>
    </row>
    <row r="2421">
      <c r="A2421" s="1">
        <v>2419.0</v>
      </c>
      <c r="B2421" s="1" t="s">
        <v>184</v>
      </c>
      <c r="C2421" s="1" t="s">
        <v>6192</v>
      </c>
      <c r="D2421" s="1" t="s">
        <v>729</v>
      </c>
      <c r="E2421" s="1" t="s">
        <v>2472</v>
      </c>
      <c r="F2421" s="1" t="s">
        <v>187</v>
      </c>
      <c r="G2421" s="1" t="s">
        <v>17</v>
      </c>
      <c r="H2421" s="1">
        <v>45.0</v>
      </c>
      <c r="I2421" s="3">
        <v>43909.375</v>
      </c>
      <c r="J2421" s="1">
        <v>1.02060138194208</v>
      </c>
      <c r="K2421" s="1" t="s">
        <v>24</v>
      </c>
      <c r="M2421" s="3">
        <v>43909.41259324074</v>
      </c>
    </row>
    <row r="2422">
      <c r="A2422" s="1">
        <v>2420.0</v>
      </c>
      <c r="B2422" s="1" t="s">
        <v>853</v>
      </c>
      <c r="C2422" s="1" t="s">
        <v>6193</v>
      </c>
      <c r="D2422" s="1" t="s">
        <v>59</v>
      </c>
      <c r="E2422" s="1" t="s">
        <v>855</v>
      </c>
      <c r="F2422" s="1" t="s">
        <v>856</v>
      </c>
      <c r="G2422" s="1" t="s">
        <v>17</v>
      </c>
      <c r="H2422" s="1">
        <v>45.0</v>
      </c>
      <c r="I2422" s="3">
        <v>43894.541666666664</v>
      </c>
      <c r="J2422" s="1">
        <v>0.855331882996041</v>
      </c>
      <c r="K2422" s="1" t="s">
        <v>18</v>
      </c>
      <c r="M2422" s="3">
        <v>43894.573877118055</v>
      </c>
    </row>
    <row r="2423">
      <c r="A2423" s="1">
        <v>2421.0</v>
      </c>
      <c r="B2423" s="1" t="s">
        <v>319</v>
      </c>
      <c r="C2423" s="1" t="s">
        <v>6194</v>
      </c>
      <c r="D2423" s="1" t="s">
        <v>4635</v>
      </c>
      <c r="E2423" s="1" t="s">
        <v>6195</v>
      </c>
      <c r="F2423" s="1" t="s">
        <v>323</v>
      </c>
      <c r="G2423" s="1" t="s">
        <v>17</v>
      </c>
      <c r="H2423" s="1">
        <v>45.0</v>
      </c>
      <c r="I2423" s="3">
        <v>43734.291666666664</v>
      </c>
      <c r="J2423" s="1">
        <v>3.84972191065251</v>
      </c>
      <c r="K2423" s="1" t="s">
        <v>24</v>
      </c>
      <c r="M2423" s="3">
        <v>43713.58310871528</v>
      </c>
    </row>
    <row r="2424">
      <c r="A2424" s="1">
        <v>2422.0</v>
      </c>
      <c r="B2424" s="1" t="s">
        <v>1181</v>
      </c>
      <c r="C2424" s="1" t="s">
        <v>6196</v>
      </c>
      <c r="D2424" s="1" t="s">
        <v>80</v>
      </c>
      <c r="E2424" s="1" t="s">
        <v>1183</v>
      </c>
      <c r="F2424" s="1" t="s">
        <v>1184</v>
      </c>
      <c r="G2424" s="1" t="s">
        <v>35</v>
      </c>
      <c r="H2424" s="1">
        <v>45.0</v>
      </c>
      <c r="I2424" s="3">
        <v>43739.625</v>
      </c>
      <c r="J2424" s="1">
        <v>0.783491783578739</v>
      </c>
      <c r="K2424" s="1" t="s">
        <v>46</v>
      </c>
      <c r="M2424" s="3">
        <v>43739.608898715276</v>
      </c>
    </row>
    <row r="2425">
      <c r="A2425" s="1">
        <v>2423.0</v>
      </c>
      <c r="B2425" s="1" t="s">
        <v>480</v>
      </c>
      <c r="C2425" s="1" t="s">
        <v>6197</v>
      </c>
      <c r="D2425" s="1" t="s">
        <v>661</v>
      </c>
      <c r="E2425" s="1" t="s">
        <v>6198</v>
      </c>
      <c r="F2425" s="1" t="s">
        <v>484</v>
      </c>
      <c r="G2425" s="1" t="s">
        <v>35</v>
      </c>
      <c r="H2425" s="1">
        <v>45.0</v>
      </c>
      <c r="I2425" s="3">
        <v>43563.416666666664</v>
      </c>
      <c r="J2425" s="1">
        <v>0.535498936034222</v>
      </c>
      <c r="K2425" s="1" t="s">
        <v>24</v>
      </c>
      <c r="M2425" s="3">
        <v>43563.453491319444</v>
      </c>
    </row>
    <row r="2426">
      <c r="A2426" s="1">
        <v>2424.0</v>
      </c>
      <c r="B2426" s="1" t="s">
        <v>2744</v>
      </c>
      <c r="C2426" s="1" t="s">
        <v>6199</v>
      </c>
      <c r="D2426" s="1" t="s">
        <v>4240</v>
      </c>
      <c r="E2426" s="1" t="s">
        <v>6200</v>
      </c>
      <c r="F2426" s="1" t="s">
        <v>2748</v>
      </c>
      <c r="G2426" s="1" t="s">
        <v>89</v>
      </c>
      <c r="H2426" s="1">
        <v>45.0</v>
      </c>
      <c r="I2426" s="3">
        <v>43861.357741782405</v>
      </c>
      <c r="J2426" s="1">
        <v>4.12741179021632</v>
      </c>
      <c r="K2426" s="1" t="s">
        <v>24</v>
      </c>
      <c r="M2426" s="3">
        <v>43861.36194440972</v>
      </c>
    </row>
    <row r="2427">
      <c r="A2427" s="1">
        <v>2425.0</v>
      </c>
      <c r="B2427" s="1" t="s">
        <v>742</v>
      </c>
      <c r="C2427" s="1" t="s">
        <v>6201</v>
      </c>
      <c r="D2427" s="1" t="s">
        <v>148</v>
      </c>
      <c r="E2427" s="1" t="s">
        <v>6202</v>
      </c>
      <c r="F2427" s="1" t="s">
        <v>746</v>
      </c>
      <c r="G2427" s="1" t="s">
        <v>35</v>
      </c>
      <c r="H2427" s="1">
        <v>45.0</v>
      </c>
      <c r="I2427" s="3">
        <v>44243.270833333336</v>
      </c>
      <c r="J2427" s="1">
        <v>1.01511325179984</v>
      </c>
      <c r="K2427" s="1" t="s">
        <v>24</v>
      </c>
      <c r="L2427" s="1" t="s">
        <v>747</v>
      </c>
      <c r="M2427" s="3">
        <v>44243.309052592595</v>
      </c>
    </row>
    <row r="2428">
      <c r="A2428" s="1">
        <v>2426.0</v>
      </c>
      <c r="B2428" s="1" t="s">
        <v>184</v>
      </c>
      <c r="C2428" s="1" t="s">
        <v>6203</v>
      </c>
      <c r="D2428" s="1" t="s">
        <v>1297</v>
      </c>
      <c r="E2428" s="1" t="s">
        <v>2472</v>
      </c>
      <c r="F2428" s="1" t="s">
        <v>187</v>
      </c>
      <c r="G2428" s="1" t="s">
        <v>17</v>
      </c>
      <c r="H2428" s="1">
        <v>45.0</v>
      </c>
      <c r="I2428" s="3">
        <v>43902.375</v>
      </c>
      <c r="J2428" s="1">
        <v>1.10906007994689</v>
      </c>
      <c r="K2428" s="1" t="s">
        <v>24</v>
      </c>
      <c r="M2428" s="3">
        <v>43902.438867337965</v>
      </c>
    </row>
    <row r="2429">
      <c r="A2429" s="1">
        <v>2427.0</v>
      </c>
      <c r="B2429" s="1" t="s">
        <v>30</v>
      </c>
      <c r="C2429" s="1" t="s">
        <v>6204</v>
      </c>
      <c r="D2429" s="1" t="s">
        <v>32</v>
      </c>
      <c r="E2429" s="1" t="s">
        <v>2022</v>
      </c>
      <c r="F2429" s="1" t="s">
        <v>34</v>
      </c>
      <c r="G2429" s="1" t="s">
        <v>35</v>
      </c>
      <c r="H2429" s="1">
        <v>45.0</v>
      </c>
      <c r="I2429" s="3">
        <v>44175.416666666664</v>
      </c>
      <c r="J2429" s="1">
        <v>0.257817859612098</v>
      </c>
      <c r="K2429" s="1" t="s">
        <v>24</v>
      </c>
      <c r="M2429" s="3">
        <v>44175.495051875</v>
      </c>
    </row>
    <row r="2430">
      <c r="A2430" s="1">
        <v>2428.0</v>
      </c>
      <c r="B2430" s="1" t="s">
        <v>2028</v>
      </c>
      <c r="C2430" s="1" t="s">
        <v>6205</v>
      </c>
      <c r="D2430" s="1" t="s">
        <v>6206</v>
      </c>
      <c r="E2430" s="1" t="s">
        <v>6207</v>
      </c>
      <c r="F2430" s="1" t="s">
        <v>2032</v>
      </c>
      <c r="G2430" s="1" t="s">
        <v>39</v>
      </c>
      <c r="H2430" s="1">
        <v>45.0</v>
      </c>
      <c r="I2430" s="3">
        <v>44201.53125</v>
      </c>
      <c r="J2430" s="1">
        <v>2.34853660595897</v>
      </c>
      <c r="K2430" s="1" t="s">
        <v>166</v>
      </c>
      <c r="M2430" s="3">
        <v>44201.56467684028</v>
      </c>
    </row>
    <row r="2431">
      <c r="A2431" s="1">
        <v>2429.0</v>
      </c>
      <c r="B2431" s="1" t="s">
        <v>788</v>
      </c>
      <c r="C2431" s="1" t="s">
        <v>6208</v>
      </c>
      <c r="D2431" s="1" t="s">
        <v>879</v>
      </c>
      <c r="E2431" s="1" t="s">
        <v>6209</v>
      </c>
      <c r="F2431" s="1" t="s">
        <v>791</v>
      </c>
      <c r="G2431" s="1" t="s">
        <v>17</v>
      </c>
      <c r="H2431" s="1">
        <v>45.0</v>
      </c>
      <c r="I2431" s="3">
        <v>44123.208333333336</v>
      </c>
      <c r="J2431" s="1">
        <v>0.0</v>
      </c>
      <c r="K2431" s="1" t="s">
        <v>24</v>
      </c>
      <c r="M2431" s="3">
        <v>44123.24882972222</v>
      </c>
    </row>
    <row r="2432">
      <c r="A2432" s="1">
        <v>2430.0</v>
      </c>
      <c r="B2432" s="1" t="s">
        <v>824</v>
      </c>
      <c r="C2432" s="1" t="s">
        <v>6210</v>
      </c>
      <c r="D2432" s="1" t="s">
        <v>86</v>
      </c>
      <c r="E2432" s="1" t="s">
        <v>6211</v>
      </c>
      <c r="F2432" s="1" t="s">
        <v>827</v>
      </c>
      <c r="G2432" s="1" t="s">
        <v>89</v>
      </c>
      <c r="H2432" s="1">
        <v>45.0</v>
      </c>
      <c r="I2432" s="3">
        <v>43635.83029509259</v>
      </c>
      <c r="J2432" s="1">
        <v>1.85420898618774</v>
      </c>
      <c r="K2432" s="1" t="s">
        <v>18</v>
      </c>
      <c r="M2432" s="3">
        <v>43635.838042627314</v>
      </c>
    </row>
    <row r="2433">
      <c r="A2433" s="1">
        <v>2431.0</v>
      </c>
      <c r="B2433" s="1" t="s">
        <v>582</v>
      </c>
      <c r="C2433" s="1" t="s">
        <v>6212</v>
      </c>
      <c r="D2433" s="1" t="s">
        <v>93</v>
      </c>
      <c r="E2433" s="1" t="s">
        <v>2580</v>
      </c>
      <c r="F2433" s="1" t="s">
        <v>586</v>
      </c>
      <c r="G2433" s="1" t="s">
        <v>17</v>
      </c>
      <c r="H2433" s="1">
        <v>45.0</v>
      </c>
      <c r="I2433" s="3">
        <v>43906.625</v>
      </c>
      <c r="J2433" s="1">
        <v>2.27850463350422</v>
      </c>
      <c r="K2433" s="1" t="s">
        <v>24</v>
      </c>
      <c r="M2433" s="3">
        <v>43906.63490349537</v>
      </c>
    </row>
    <row r="2434">
      <c r="A2434" s="1">
        <v>2432.0</v>
      </c>
      <c r="B2434" s="1" t="s">
        <v>6213</v>
      </c>
      <c r="C2434" s="1" t="s">
        <v>6214</v>
      </c>
      <c r="D2434" s="1" t="s">
        <v>6215</v>
      </c>
      <c r="E2434" s="1" t="s">
        <v>6216</v>
      </c>
      <c r="F2434" s="1" t="s">
        <v>6217</v>
      </c>
      <c r="G2434" s="1" t="s">
        <v>35</v>
      </c>
      <c r="H2434" s="1">
        <v>45.0</v>
      </c>
      <c r="I2434" s="3">
        <v>43494.666666666664</v>
      </c>
      <c r="J2434" s="1">
        <v>2.235280266872</v>
      </c>
      <c r="K2434" s="1" t="s">
        <v>24</v>
      </c>
      <c r="M2434" s="3">
        <v>43494.69788335648</v>
      </c>
    </row>
    <row r="2435">
      <c r="A2435" s="1">
        <v>2433.0</v>
      </c>
      <c r="B2435" s="1" t="s">
        <v>901</v>
      </c>
      <c r="C2435" s="1" t="s">
        <v>6218</v>
      </c>
      <c r="D2435" s="1" t="s">
        <v>148</v>
      </c>
      <c r="E2435" s="1" t="s">
        <v>903</v>
      </c>
      <c r="F2435" s="1" t="s">
        <v>904</v>
      </c>
      <c r="G2435" s="1" t="s">
        <v>35</v>
      </c>
      <c r="H2435" s="1">
        <v>45.0</v>
      </c>
      <c r="I2435" s="3">
        <v>43683.416666666664</v>
      </c>
      <c r="J2435" s="1">
        <v>0.493889034839085</v>
      </c>
      <c r="K2435" s="1" t="s">
        <v>24</v>
      </c>
      <c r="M2435" s="3">
        <v>43683.54951300926</v>
      </c>
    </row>
    <row r="2436">
      <c r="A2436" s="1">
        <v>2434.0</v>
      </c>
      <c r="B2436" s="1" t="s">
        <v>3724</v>
      </c>
      <c r="C2436" s="1" t="s">
        <v>6219</v>
      </c>
      <c r="D2436" s="1" t="s">
        <v>6220</v>
      </c>
      <c r="E2436" s="1" t="s">
        <v>6221</v>
      </c>
      <c r="F2436" s="1" t="s">
        <v>3727</v>
      </c>
      <c r="G2436" s="1" t="s">
        <v>39</v>
      </c>
      <c r="H2436" s="1">
        <v>45.0</v>
      </c>
      <c r="I2436" s="3">
        <v>44208.666666666664</v>
      </c>
      <c r="J2436" s="1">
        <v>1.40831902545695</v>
      </c>
      <c r="K2436" s="1" t="s">
        <v>218</v>
      </c>
      <c r="M2436" s="3">
        <v>44208.67974398148</v>
      </c>
    </row>
    <row r="2437">
      <c r="A2437" s="1">
        <v>2435.0</v>
      </c>
      <c r="B2437" s="1" t="s">
        <v>901</v>
      </c>
      <c r="C2437" s="1" t="s">
        <v>6222</v>
      </c>
      <c r="D2437" s="1" t="s">
        <v>148</v>
      </c>
      <c r="E2437" s="1" t="s">
        <v>1771</v>
      </c>
      <c r="F2437" s="1" t="s">
        <v>904</v>
      </c>
      <c r="G2437" s="1" t="s">
        <v>17</v>
      </c>
      <c r="H2437" s="1">
        <v>45.0</v>
      </c>
      <c r="I2437" s="3">
        <v>43698.416666666664</v>
      </c>
      <c r="J2437" s="1">
        <v>3.23058019715533</v>
      </c>
      <c r="K2437" s="1" t="s">
        <v>24</v>
      </c>
      <c r="M2437" s="3">
        <v>43699.455146875</v>
      </c>
    </row>
    <row r="2438">
      <c r="A2438" s="1">
        <v>2436.0</v>
      </c>
      <c r="B2438" s="1" t="s">
        <v>887</v>
      </c>
      <c r="C2438" s="1" t="s">
        <v>6223</v>
      </c>
      <c r="D2438" s="1" t="s">
        <v>356</v>
      </c>
      <c r="E2438" s="1" t="s">
        <v>6224</v>
      </c>
      <c r="F2438" s="1" t="s">
        <v>891</v>
      </c>
      <c r="G2438" s="1" t="s">
        <v>39</v>
      </c>
      <c r="H2438" s="1">
        <v>45.0</v>
      </c>
      <c r="I2438" s="3">
        <v>44054.541666666664</v>
      </c>
      <c r="J2438" s="1">
        <v>0.214972025085636</v>
      </c>
      <c r="K2438" s="1" t="s">
        <v>24</v>
      </c>
      <c r="M2438" s="3">
        <v>44054.57241663194</v>
      </c>
    </row>
    <row r="2439">
      <c r="A2439" s="1">
        <v>2437.0</v>
      </c>
      <c r="B2439" s="1" t="s">
        <v>401</v>
      </c>
      <c r="C2439" s="1" t="s">
        <v>6225</v>
      </c>
      <c r="D2439" s="1" t="s">
        <v>1446</v>
      </c>
      <c r="E2439" s="1" t="s">
        <v>6226</v>
      </c>
      <c r="F2439" s="1" t="s">
        <v>405</v>
      </c>
      <c r="G2439" s="1" t="s">
        <v>89</v>
      </c>
      <c r="H2439" s="1">
        <v>45.0</v>
      </c>
      <c r="I2439" s="3">
        <v>44159.595719108795</v>
      </c>
      <c r="J2439" s="1">
        <v>0.989663950127999</v>
      </c>
      <c r="K2439" s="1" t="s">
        <v>24</v>
      </c>
      <c r="M2439" s="3">
        <v>44159.63245179398</v>
      </c>
    </row>
    <row r="2440">
      <c r="A2440" s="1">
        <v>2438.0</v>
      </c>
      <c r="B2440" s="1" t="s">
        <v>229</v>
      </c>
      <c r="C2440" s="1" t="s">
        <v>6227</v>
      </c>
      <c r="D2440" s="1" t="s">
        <v>207</v>
      </c>
      <c r="E2440" s="1" t="s">
        <v>5349</v>
      </c>
      <c r="F2440" s="1" t="s">
        <v>232</v>
      </c>
      <c r="G2440" s="1" t="s">
        <v>35</v>
      </c>
      <c r="H2440" s="1">
        <v>45.0</v>
      </c>
      <c r="I2440" s="3">
        <v>44246.229166666664</v>
      </c>
      <c r="J2440" s="1">
        <v>2.32946344828954</v>
      </c>
      <c r="K2440" s="1" t="s">
        <v>24</v>
      </c>
      <c r="L2440" s="1" t="s">
        <v>940</v>
      </c>
      <c r="M2440" s="3">
        <v>44246.27654947917</v>
      </c>
    </row>
    <row r="2441">
      <c r="A2441" s="1">
        <v>2439.0</v>
      </c>
      <c r="B2441" s="1" t="s">
        <v>176</v>
      </c>
      <c r="C2441" s="1" t="s">
        <v>6228</v>
      </c>
      <c r="D2441" s="1" t="s">
        <v>178</v>
      </c>
      <c r="E2441" s="1" t="s">
        <v>6229</v>
      </c>
      <c r="F2441" s="1" t="s">
        <v>180</v>
      </c>
      <c r="G2441" s="1" t="s">
        <v>17</v>
      </c>
      <c r="H2441" s="1">
        <v>45.0</v>
      </c>
      <c r="I2441" s="3">
        <v>44118.6875</v>
      </c>
      <c r="J2441" s="1">
        <v>2.42704195273112</v>
      </c>
      <c r="K2441" s="1" t="s">
        <v>24</v>
      </c>
      <c r="M2441" s="3">
        <v>44118.84291070602</v>
      </c>
    </row>
    <row r="2442">
      <c r="A2442" s="1">
        <v>2440.0</v>
      </c>
      <c r="B2442" s="1" t="s">
        <v>562</v>
      </c>
      <c r="C2442" s="1" t="s">
        <v>6230</v>
      </c>
      <c r="D2442" s="1" t="s">
        <v>411</v>
      </c>
      <c r="E2442" s="1" t="s">
        <v>2803</v>
      </c>
      <c r="F2442" s="1" t="s">
        <v>566</v>
      </c>
      <c r="G2442" s="1" t="s">
        <v>17</v>
      </c>
      <c r="H2442" s="1">
        <v>45.0</v>
      </c>
      <c r="I2442" s="3">
        <v>43818.25</v>
      </c>
      <c r="J2442" s="1">
        <v>0.472550037435714</v>
      </c>
      <c r="K2442" s="1" t="s">
        <v>62</v>
      </c>
      <c r="M2442" s="3">
        <v>43818.26179853009</v>
      </c>
    </row>
    <row r="2443">
      <c r="A2443" s="1">
        <v>2441.0</v>
      </c>
      <c r="B2443" s="1" t="s">
        <v>1238</v>
      </c>
      <c r="C2443" s="1" t="s">
        <v>6231</v>
      </c>
      <c r="D2443" s="1" t="s">
        <v>93</v>
      </c>
      <c r="E2443" s="1" t="s">
        <v>6232</v>
      </c>
      <c r="F2443" s="1" t="s">
        <v>1241</v>
      </c>
      <c r="G2443" s="1" t="s">
        <v>39</v>
      </c>
      <c r="H2443" s="1">
        <v>45.0</v>
      </c>
      <c r="I2443" s="3">
        <v>44009.708333333336</v>
      </c>
      <c r="J2443" s="1">
        <v>1.89811174555371</v>
      </c>
      <c r="K2443" s="1" t="s">
        <v>24</v>
      </c>
      <c r="M2443" s="3">
        <v>44009.723443587965</v>
      </c>
    </row>
    <row r="2444">
      <c r="A2444" s="1">
        <v>2442.0</v>
      </c>
      <c r="B2444" s="1" t="s">
        <v>229</v>
      </c>
      <c r="C2444" s="1" t="s">
        <v>6233</v>
      </c>
      <c r="D2444" s="1" t="s">
        <v>1653</v>
      </c>
      <c r="E2444" s="1" t="s">
        <v>4903</v>
      </c>
      <c r="F2444" s="1" t="s">
        <v>232</v>
      </c>
      <c r="G2444" s="1" t="s">
        <v>35</v>
      </c>
      <c r="H2444" s="1">
        <v>45.0</v>
      </c>
      <c r="I2444" s="3">
        <v>43881.625</v>
      </c>
      <c r="J2444" s="1">
        <v>2.19595232001916</v>
      </c>
      <c r="K2444" s="1" t="s">
        <v>24</v>
      </c>
      <c r="M2444" s="3">
        <v>43881.68567559028</v>
      </c>
    </row>
    <row r="2445">
      <c r="A2445" s="1">
        <v>2443.0</v>
      </c>
      <c r="B2445" s="1" t="s">
        <v>887</v>
      </c>
      <c r="C2445" s="1" t="s">
        <v>6234</v>
      </c>
      <c r="D2445" s="1" t="s">
        <v>1446</v>
      </c>
      <c r="E2445" s="1" t="s">
        <v>6235</v>
      </c>
      <c r="F2445" s="1" t="s">
        <v>891</v>
      </c>
      <c r="G2445" s="1" t="s">
        <v>89</v>
      </c>
      <c r="H2445" s="1">
        <v>45.0</v>
      </c>
      <c r="I2445" s="3">
        <v>43985.35744846065</v>
      </c>
      <c r="J2445" s="1">
        <v>1.64765663236309</v>
      </c>
      <c r="K2445" s="1" t="s">
        <v>24</v>
      </c>
      <c r="M2445" s="3">
        <v>43985.39000994213</v>
      </c>
    </row>
    <row r="2446">
      <c r="A2446" s="1">
        <v>2444.0</v>
      </c>
      <c r="B2446" s="1" t="s">
        <v>6236</v>
      </c>
      <c r="C2446" s="1" t="s">
        <v>6237</v>
      </c>
      <c r="D2446" s="1" t="s">
        <v>6238</v>
      </c>
      <c r="E2446" s="1" t="s">
        <v>6239</v>
      </c>
      <c r="F2446" s="1" t="s">
        <v>6240</v>
      </c>
      <c r="G2446" s="1" t="s">
        <v>89</v>
      </c>
      <c r="H2446" s="1">
        <v>45.0</v>
      </c>
      <c r="I2446" s="3">
        <v>44087.651925162034</v>
      </c>
      <c r="J2446" s="1">
        <v>3.03482909043926</v>
      </c>
      <c r="K2446" s="1" t="s">
        <v>24</v>
      </c>
      <c r="M2446" s="3">
        <v>44087.688762997685</v>
      </c>
    </row>
    <row r="2447">
      <c r="A2447" s="1">
        <v>2445.0</v>
      </c>
      <c r="B2447" s="1" t="s">
        <v>2345</v>
      </c>
      <c r="C2447" s="1" t="s">
        <v>6241</v>
      </c>
      <c r="D2447" s="1" t="s">
        <v>818</v>
      </c>
      <c r="E2447" s="1" t="s">
        <v>6242</v>
      </c>
      <c r="F2447" s="1" t="s">
        <v>2348</v>
      </c>
      <c r="G2447" s="1" t="s">
        <v>89</v>
      </c>
      <c r="H2447" s="1">
        <v>45.0</v>
      </c>
      <c r="I2447" s="3">
        <v>44106.35275975694</v>
      </c>
      <c r="J2447" s="1">
        <v>4.06879304501038</v>
      </c>
      <c r="K2447" s="1" t="s">
        <v>24</v>
      </c>
      <c r="M2447" s="3">
        <v>44106.36147391204</v>
      </c>
    </row>
    <row r="2448">
      <c r="A2448" s="1">
        <v>2446.0</v>
      </c>
      <c r="B2448" s="1" t="s">
        <v>3923</v>
      </c>
      <c r="C2448" s="1" t="s">
        <v>6243</v>
      </c>
      <c r="D2448" s="1" t="s">
        <v>5495</v>
      </c>
      <c r="E2448" s="1" t="s">
        <v>6244</v>
      </c>
      <c r="F2448" s="1" t="s">
        <v>3927</v>
      </c>
      <c r="G2448" s="1" t="s">
        <v>17</v>
      </c>
      <c r="H2448" s="1">
        <v>45.0</v>
      </c>
      <c r="I2448" s="3">
        <v>44244.697916666664</v>
      </c>
      <c r="J2448" s="1">
        <v>0.706610469336738</v>
      </c>
      <c r="K2448" s="1" t="s">
        <v>159</v>
      </c>
      <c r="L2448" s="1" t="s">
        <v>5497</v>
      </c>
      <c r="M2448" s="3">
        <v>44244.730014189816</v>
      </c>
    </row>
    <row r="2449">
      <c r="A2449" s="1">
        <v>2447.0</v>
      </c>
      <c r="B2449" s="1" t="s">
        <v>465</v>
      </c>
      <c r="C2449" s="1" t="s">
        <v>6245</v>
      </c>
      <c r="D2449" s="1" t="s">
        <v>6246</v>
      </c>
      <c r="E2449" s="1" t="s">
        <v>6247</v>
      </c>
      <c r="F2449" s="1" t="s">
        <v>468</v>
      </c>
      <c r="G2449" s="1" t="s">
        <v>17</v>
      </c>
      <c r="H2449" s="1">
        <v>45.0</v>
      </c>
      <c r="I2449" s="3">
        <v>43808.291666666664</v>
      </c>
      <c r="J2449" s="1">
        <v>2.15377807966261</v>
      </c>
      <c r="K2449" s="1" t="s">
        <v>24</v>
      </c>
      <c r="M2449" s="3">
        <v>43808.30141533565</v>
      </c>
    </row>
    <row r="2450">
      <c r="A2450" s="1">
        <v>2448.0</v>
      </c>
      <c r="B2450" s="1" t="s">
        <v>480</v>
      </c>
      <c r="C2450" s="1" t="s">
        <v>6248</v>
      </c>
      <c r="D2450" s="1" t="s">
        <v>661</v>
      </c>
      <c r="E2450" s="1" t="s">
        <v>483</v>
      </c>
      <c r="F2450" s="1" t="s">
        <v>484</v>
      </c>
      <c r="G2450" s="1" t="s">
        <v>35</v>
      </c>
      <c r="H2450" s="1">
        <v>45.0</v>
      </c>
      <c r="I2450" s="3">
        <v>43635.416666666664</v>
      </c>
      <c r="J2450" s="1">
        <v>0.00954971507036995</v>
      </c>
      <c r="K2450" s="1" t="s">
        <v>24</v>
      </c>
      <c r="M2450" s="3">
        <v>43635.422766840275</v>
      </c>
    </row>
    <row r="2451">
      <c r="A2451" s="1">
        <v>2449.0</v>
      </c>
      <c r="B2451" s="1" t="s">
        <v>4426</v>
      </c>
      <c r="C2451" s="1" t="s">
        <v>6249</v>
      </c>
      <c r="D2451" s="1" t="s">
        <v>6250</v>
      </c>
      <c r="E2451" s="1" t="s">
        <v>6251</v>
      </c>
      <c r="F2451" s="1" t="s">
        <v>4429</v>
      </c>
      <c r="G2451" s="1" t="s">
        <v>89</v>
      </c>
      <c r="H2451" s="1">
        <v>45.0</v>
      </c>
      <c r="I2451" s="3">
        <v>44113.69305555556</v>
      </c>
      <c r="J2451" s="1">
        <v>0.511407245165012</v>
      </c>
      <c r="K2451" s="1" t="s">
        <v>46</v>
      </c>
      <c r="M2451" s="3">
        <v>44113.71447150463</v>
      </c>
    </row>
    <row r="2452">
      <c r="A2452" s="1">
        <v>2450.0</v>
      </c>
      <c r="B2452" s="1" t="s">
        <v>536</v>
      </c>
      <c r="C2452" s="1" t="s">
        <v>6252</v>
      </c>
      <c r="D2452" s="1" t="s">
        <v>1255</v>
      </c>
      <c r="E2452" s="1" t="s">
        <v>1256</v>
      </c>
      <c r="F2452" s="1" t="s">
        <v>539</v>
      </c>
      <c r="G2452" s="1" t="s">
        <v>17</v>
      </c>
      <c r="H2452" s="1">
        <v>45.0</v>
      </c>
      <c r="I2452" s="3">
        <v>43878.25</v>
      </c>
      <c r="J2452" s="1">
        <v>0.936659514453615</v>
      </c>
      <c r="K2452" s="1" t="s">
        <v>83</v>
      </c>
      <c r="M2452" s="3">
        <v>43878.367027175926</v>
      </c>
    </row>
    <row r="2453">
      <c r="A2453" s="1">
        <v>2451.0</v>
      </c>
      <c r="B2453" s="1" t="s">
        <v>1090</v>
      </c>
      <c r="C2453" s="1" t="s">
        <v>6253</v>
      </c>
      <c r="D2453" s="1" t="s">
        <v>1558</v>
      </c>
      <c r="E2453" s="1" t="s">
        <v>3086</v>
      </c>
      <c r="F2453" s="1" t="s">
        <v>1094</v>
      </c>
      <c r="G2453" s="1" t="s">
        <v>17</v>
      </c>
      <c r="H2453" s="1">
        <v>45.0</v>
      </c>
      <c r="I2453" s="3">
        <v>44195.229166666664</v>
      </c>
      <c r="J2453" s="1">
        <v>1.78646974680935</v>
      </c>
      <c r="K2453" s="1" t="s">
        <v>166</v>
      </c>
      <c r="L2453" s="1" t="s">
        <v>167</v>
      </c>
      <c r="M2453" s="3">
        <v>44195.34695883102</v>
      </c>
    </row>
    <row r="2454">
      <c r="A2454" s="1">
        <v>2452.0</v>
      </c>
      <c r="B2454" s="1" t="s">
        <v>887</v>
      </c>
      <c r="C2454" s="1" t="s">
        <v>6254</v>
      </c>
      <c r="D2454" s="1" t="s">
        <v>2598</v>
      </c>
      <c r="E2454" s="1" t="s">
        <v>6255</v>
      </c>
      <c r="F2454" s="1" t="s">
        <v>891</v>
      </c>
      <c r="G2454" s="1" t="s">
        <v>39</v>
      </c>
      <c r="H2454" s="1">
        <v>45.0</v>
      </c>
      <c r="I2454" s="3">
        <v>43920.375</v>
      </c>
      <c r="J2454" s="1">
        <v>2.25325063663842</v>
      </c>
      <c r="K2454" s="1" t="s">
        <v>24</v>
      </c>
      <c r="M2454" s="3">
        <v>43920.429138831016</v>
      </c>
    </row>
    <row r="2455">
      <c r="A2455" s="1">
        <v>2453.0</v>
      </c>
      <c r="B2455" s="1" t="s">
        <v>3386</v>
      </c>
      <c r="C2455" s="1" t="s">
        <v>6256</v>
      </c>
      <c r="D2455" s="1" t="s">
        <v>3388</v>
      </c>
      <c r="E2455" s="1" t="s">
        <v>4398</v>
      </c>
      <c r="F2455" s="1" t="s">
        <v>3390</v>
      </c>
      <c r="G2455" s="1" t="s">
        <v>17</v>
      </c>
      <c r="H2455" s="1">
        <v>45.0</v>
      </c>
      <c r="I2455" s="3">
        <v>44111.666666666664</v>
      </c>
      <c r="J2455" s="1">
        <v>2.30335482270103</v>
      </c>
      <c r="K2455" s="1" t="s">
        <v>24</v>
      </c>
      <c r="L2455" s="1" t="s">
        <v>365</v>
      </c>
      <c r="M2455" s="3">
        <v>44111.70430704861</v>
      </c>
    </row>
    <row r="2456">
      <c r="A2456" s="1">
        <v>2454.0</v>
      </c>
      <c r="B2456" s="1" t="s">
        <v>2165</v>
      </c>
      <c r="C2456" s="1" t="s">
        <v>6257</v>
      </c>
      <c r="D2456" s="1" t="s">
        <v>116</v>
      </c>
      <c r="E2456" s="1" t="s">
        <v>4489</v>
      </c>
      <c r="F2456" s="1" t="s">
        <v>2168</v>
      </c>
      <c r="G2456" s="1" t="s">
        <v>17</v>
      </c>
      <c r="H2456" s="1">
        <v>45.0</v>
      </c>
      <c r="I2456" s="3">
        <v>43994.145833333336</v>
      </c>
      <c r="J2456" s="1">
        <v>2.19770506602504</v>
      </c>
      <c r="K2456" s="1" t="s">
        <v>24</v>
      </c>
      <c r="L2456" s="1" t="s">
        <v>406</v>
      </c>
      <c r="M2456" s="3">
        <v>43994.17959402778</v>
      </c>
    </row>
    <row r="2457">
      <c r="A2457" s="1">
        <v>2455.0</v>
      </c>
      <c r="B2457" s="1" t="s">
        <v>582</v>
      </c>
      <c r="C2457" s="1" t="s">
        <v>6258</v>
      </c>
      <c r="D2457" s="1" t="s">
        <v>3525</v>
      </c>
      <c r="E2457" s="1" t="s">
        <v>6259</v>
      </c>
      <c r="F2457" s="1" t="s">
        <v>586</v>
      </c>
      <c r="G2457" s="1" t="s">
        <v>39</v>
      </c>
      <c r="H2457" s="1">
        <v>45.0</v>
      </c>
      <c r="I2457" s="3">
        <v>43739.625</v>
      </c>
      <c r="J2457" s="1">
        <v>0.649855904821843</v>
      </c>
      <c r="K2457" s="1" t="s">
        <v>24</v>
      </c>
      <c r="M2457" s="3">
        <v>43739.657528483796</v>
      </c>
    </row>
    <row r="2458">
      <c r="A2458" s="1">
        <v>2456.0</v>
      </c>
      <c r="B2458" s="1" t="s">
        <v>2885</v>
      </c>
      <c r="C2458" s="1" t="s">
        <v>6260</v>
      </c>
      <c r="D2458" s="1" t="s">
        <v>211</v>
      </c>
      <c r="E2458" s="1" t="s">
        <v>6261</v>
      </c>
      <c r="F2458" s="1" t="s">
        <v>2888</v>
      </c>
      <c r="G2458" s="1" t="s">
        <v>39</v>
      </c>
      <c r="H2458" s="1">
        <v>45.0</v>
      </c>
      <c r="I2458" s="3">
        <v>44189.28125</v>
      </c>
      <c r="J2458" s="1">
        <v>3.44407166245036</v>
      </c>
      <c r="K2458" s="1" t="s">
        <v>24</v>
      </c>
      <c r="L2458" s="1" t="s">
        <v>365</v>
      </c>
      <c r="M2458" s="3">
        <v>44189.30915184028</v>
      </c>
    </row>
    <row r="2459">
      <c r="A2459" s="1">
        <v>2457.0</v>
      </c>
      <c r="B2459" s="1" t="s">
        <v>1721</v>
      </c>
      <c r="C2459" s="1" t="s">
        <v>6262</v>
      </c>
      <c r="D2459" s="1" t="s">
        <v>2861</v>
      </c>
      <c r="E2459" s="1" t="s">
        <v>6263</v>
      </c>
      <c r="F2459" s="1" t="s">
        <v>1724</v>
      </c>
      <c r="G2459" s="1" t="s">
        <v>89</v>
      </c>
      <c r="H2459" s="1">
        <v>45.0</v>
      </c>
      <c r="I2459" s="3">
        <v>44201.32671472222</v>
      </c>
      <c r="J2459" s="1">
        <v>2.39668322412842</v>
      </c>
      <c r="K2459" s="1" t="s">
        <v>18</v>
      </c>
      <c r="M2459" s="3">
        <v>44201.34461363426</v>
      </c>
    </row>
    <row r="2460">
      <c r="A2460" s="1">
        <v>2458.0</v>
      </c>
      <c r="B2460" s="1" t="s">
        <v>1731</v>
      </c>
      <c r="C2460" s="1" t="s">
        <v>6264</v>
      </c>
      <c r="D2460" s="1" t="s">
        <v>813</v>
      </c>
      <c r="E2460" s="1" t="s">
        <v>2049</v>
      </c>
      <c r="F2460" s="1" t="s">
        <v>1734</v>
      </c>
      <c r="G2460" s="1" t="s">
        <v>17</v>
      </c>
      <c r="H2460" s="1">
        <v>45.0</v>
      </c>
      <c r="I2460" s="3">
        <v>43767.583333333336</v>
      </c>
      <c r="J2460" s="1">
        <v>1.31443437684976</v>
      </c>
      <c r="K2460" s="1" t="s">
        <v>18</v>
      </c>
      <c r="M2460" s="3">
        <v>43767.615614236114</v>
      </c>
    </row>
    <row r="2461">
      <c r="A2461" s="1">
        <v>2459.0</v>
      </c>
      <c r="B2461" s="1" t="s">
        <v>401</v>
      </c>
      <c r="C2461" s="1" t="s">
        <v>6265</v>
      </c>
      <c r="D2461" s="1" t="s">
        <v>3821</v>
      </c>
      <c r="E2461" s="1" t="s">
        <v>6266</v>
      </c>
      <c r="F2461" s="1" t="s">
        <v>405</v>
      </c>
      <c r="G2461" s="1" t="s">
        <v>89</v>
      </c>
      <c r="H2461" s="1">
        <v>45.0</v>
      </c>
      <c r="I2461" s="3">
        <v>44057.48395725695</v>
      </c>
      <c r="J2461" s="1">
        <v>0.0</v>
      </c>
      <c r="K2461" s="1" t="s">
        <v>24</v>
      </c>
      <c r="M2461" s="3">
        <v>44057.509681365744</v>
      </c>
    </row>
    <row r="2462">
      <c r="A2462" s="1">
        <v>2460.0</v>
      </c>
      <c r="B2462" s="1" t="s">
        <v>3073</v>
      </c>
      <c r="C2462" s="1" t="s">
        <v>6267</v>
      </c>
      <c r="D2462" s="1" t="s">
        <v>326</v>
      </c>
      <c r="E2462" s="1" t="s">
        <v>6044</v>
      </c>
      <c r="F2462" s="1" t="s">
        <v>3419</v>
      </c>
      <c r="G2462" s="1" t="s">
        <v>17</v>
      </c>
      <c r="H2462" s="1">
        <v>45.0</v>
      </c>
      <c r="I2462" s="3">
        <v>44049.791666666664</v>
      </c>
      <c r="J2462" s="1">
        <v>0.0</v>
      </c>
      <c r="K2462" s="1" t="s">
        <v>24</v>
      </c>
      <c r="M2462" s="3">
        <v>44049.83357135417</v>
      </c>
    </row>
    <row r="2463">
      <c r="A2463" s="1">
        <v>2461.0</v>
      </c>
      <c r="B2463" s="1" t="s">
        <v>4046</v>
      </c>
      <c r="C2463" s="1" t="s">
        <v>6268</v>
      </c>
      <c r="D2463" s="1" t="s">
        <v>116</v>
      </c>
      <c r="E2463" s="1" t="s">
        <v>6269</v>
      </c>
      <c r="F2463" s="1" t="s">
        <v>4049</v>
      </c>
      <c r="G2463" s="1" t="s">
        <v>35</v>
      </c>
      <c r="H2463" s="1">
        <v>45.0</v>
      </c>
      <c r="I2463" s="3">
        <v>44155.1875</v>
      </c>
      <c r="J2463" s="1">
        <v>2.70256408568433</v>
      </c>
      <c r="K2463" s="1" t="s">
        <v>24</v>
      </c>
      <c r="L2463" s="1" t="s">
        <v>4561</v>
      </c>
      <c r="M2463" s="3">
        <v>44155.20509293982</v>
      </c>
    </row>
    <row r="2464">
      <c r="A2464" s="1">
        <v>2462.0</v>
      </c>
      <c r="B2464" s="1" t="s">
        <v>536</v>
      </c>
      <c r="C2464" s="1" t="s">
        <v>6270</v>
      </c>
      <c r="D2464" s="1" t="s">
        <v>396</v>
      </c>
      <c r="E2464" s="1" t="s">
        <v>6271</v>
      </c>
      <c r="F2464" s="1" t="s">
        <v>539</v>
      </c>
      <c r="G2464" s="1" t="s">
        <v>35</v>
      </c>
      <c r="H2464" s="1">
        <v>45.0</v>
      </c>
      <c r="I2464" s="3">
        <v>43697.25</v>
      </c>
      <c r="J2464" s="1">
        <v>0.0040242120909435</v>
      </c>
      <c r="K2464" s="1" t="s">
        <v>83</v>
      </c>
      <c r="M2464" s="3">
        <v>43675.8167696875</v>
      </c>
    </row>
    <row r="2465">
      <c r="A2465" s="1">
        <v>2463.0</v>
      </c>
      <c r="B2465" s="1" t="s">
        <v>401</v>
      </c>
      <c r="C2465" s="1" t="s">
        <v>6272</v>
      </c>
      <c r="D2465" s="1" t="s">
        <v>4088</v>
      </c>
      <c r="E2465" s="1" t="s">
        <v>6273</v>
      </c>
      <c r="F2465" s="1" t="s">
        <v>405</v>
      </c>
      <c r="G2465" s="1" t="s">
        <v>39</v>
      </c>
      <c r="H2465" s="1">
        <v>45.0</v>
      </c>
      <c r="I2465" s="3">
        <v>44229.729166666664</v>
      </c>
      <c r="J2465" s="1">
        <v>3.33864244881401</v>
      </c>
      <c r="K2465" s="1" t="s">
        <v>24</v>
      </c>
      <c r="L2465" s="1" t="s">
        <v>406</v>
      </c>
      <c r="M2465" s="3">
        <v>44229.7611721412</v>
      </c>
    </row>
    <row r="2466">
      <c r="A2466" s="1">
        <v>2464.0</v>
      </c>
      <c r="B2466" s="1" t="s">
        <v>1913</v>
      </c>
      <c r="C2466" s="1" t="s">
        <v>6274</v>
      </c>
      <c r="D2466" s="1" t="s">
        <v>258</v>
      </c>
      <c r="E2466" s="1" t="s">
        <v>6275</v>
      </c>
      <c r="F2466" s="1" t="s">
        <v>1917</v>
      </c>
      <c r="G2466" s="1" t="s">
        <v>39</v>
      </c>
      <c r="H2466" s="1">
        <v>45.0</v>
      </c>
      <c r="I2466" s="3">
        <v>43709.625</v>
      </c>
      <c r="J2466" s="1">
        <v>2.75136266212946</v>
      </c>
      <c r="K2466" s="1" t="s">
        <v>166</v>
      </c>
      <c r="M2466" s="3">
        <v>43709.6547728125</v>
      </c>
    </row>
    <row r="2467">
      <c r="A2467" s="1">
        <v>2465.0</v>
      </c>
      <c r="B2467" s="1" t="s">
        <v>788</v>
      </c>
      <c r="C2467" s="1" t="s">
        <v>6276</v>
      </c>
      <c r="D2467" s="1" t="s">
        <v>879</v>
      </c>
      <c r="E2467" s="1" t="s">
        <v>6209</v>
      </c>
      <c r="F2467" s="1" t="s">
        <v>791</v>
      </c>
      <c r="G2467" s="1" t="s">
        <v>17</v>
      </c>
      <c r="H2467" s="1">
        <v>45.0</v>
      </c>
      <c r="I2467" s="3">
        <v>44119.708333333336</v>
      </c>
      <c r="J2467" s="1">
        <v>2.51964325894479</v>
      </c>
      <c r="K2467" s="1" t="s">
        <v>24</v>
      </c>
      <c r="M2467" s="3">
        <v>44119.74928900463</v>
      </c>
    </row>
    <row r="2468">
      <c r="A2468" s="1">
        <v>2466.0</v>
      </c>
      <c r="B2468" s="1" t="s">
        <v>2877</v>
      </c>
      <c r="C2468" s="1" t="s">
        <v>6277</v>
      </c>
      <c r="D2468" s="1" t="s">
        <v>2879</v>
      </c>
      <c r="E2468" s="1" t="s">
        <v>2880</v>
      </c>
      <c r="F2468" s="1" t="s">
        <v>2881</v>
      </c>
      <c r="G2468" s="1" t="s">
        <v>17</v>
      </c>
      <c r="H2468" s="1">
        <v>45.0</v>
      </c>
      <c r="I2468" s="3">
        <v>44201.270833333336</v>
      </c>
      <c r="J2468" s="1">
        <v>2.02468091637627</v>
      </c>
      <c r="K2468" s="1" t="s">
        <v>62</v>
      </c>
      <c r="M2468" s="3">
        <v>44201.278162939816</v>
      </c>
    </row>
    <row r="2469">
      <c r="A2469" s="1">
        <v>2467.0</v>
      </c>
      <c r="B2469" s="1" t="s">
        <v>6278</v>
      </c>
      <c r="C2469" s="1" t="s">
        <v>6279</v>
      </c>
      <c r="D2469" s="1" t="s">
        <v>1113</v>
      </c>
      <c r="E2469" s="1" t="s">
        <v>6280</v>
      </c>
      <c r="F2469" s="1" t="s">
        <v>6281</v>
      </c>
      <c r="G2469" s="1" t="s">
        <v>17</v>
      </c>
      <c r="H2469" s="1">
        <v>45.0</v>
      </c>
      <c r="I2469" s="3">
        <v>44108.354166666664</v>
      </c>
      <c r="J2469" s="1">
        <v>2.540151778312</v>
      </c>
      <c r="K2469" s="1" t="s">
        <v>18</v>
      </c>
      <c r="M2469" s="3">
        <v>44108.383079189814</v>
      </c>
    </row>
    <row r="2470">
      <c r="A2470" s="1">
        <v>2468.0</v>
      </c>
      <c r="B2470" s="1" t="s">
        <v>1583</v>
      </c>
      <c r="C2470" s="1" t="s">
        <v>6282</v>
      </c>
      <c r="D2470" s="1" t="s">
        <v>148</v>
      </c>
      <c r="E2470" s="1" t="s">
        <v>4993</v>
      </c>
      <c r="F2470" s="1" t="s">
        <v>1586</v>
      </c>
      <c r="G2470" s="1" t="s">
        <v>17</v>
      </c>
      <c r="H2470" s="1">
        <v>45.0</v>
      </c>
      <c r="I2470" s="3">
        <v>44183.697916666664</v>
      </c>
      <c r="J2470" s="1">
        <v>2.24246612842013</v>
      </c>
      <c r="K2470" s="1" t="s">
        <v>24</v>
      </c>
      <c r="L2470" s="1" t="s">
        <v>188</v>
      </c>
      <c r="M2470" s="3">
        <v>44183.73143987269</v>
      </c>
    </row>
    <row r="2471">
      <c r="A2471" s="1">
        <v>2469.0</v>
      </c>
      <c r="B2471" s="1" t="s">
        <v>2228</v>
      </c>
      <c r="C2471" s="1" t="s">
        <v>6283</v>
      </c>
      <c r="D2471" s="1" t="s">
        <v>4372</v>
      </c>
      <c r="E2471" s="1" t="s">
        <v>6284</v>
      </c>
      <c r="F2471" s="1" t="s">
        <v>2231</v>
      </c>
      <c r="G2471" s="1" t="s">
        <v>17</v>
      </c>
      <c r="H2471" s="1">
        <v>45.0</v>
      </c>
      <c r="I2471" s="3">
        <v>44055.375</v>
      </c>
      <c r="J2471" s="1">
        <v>0.940662074615085</v>
      </c>
      <c r="K2471" s="1" t="s">
        <v>24</v>
      </c>
      <c r="L2471" s="1" t="s">
        <v>882</v>
      </c>
      <c r="M2471" s="3">
        <v>44055.416930405096</v>
      </c>
    </row>
    <row r="2472">
      <c r="A2472" s="1">
        <v>2470.0</v>
      </c>
      <c r="B2472" s="1" t="s">
        <v>1012</v>
      </c>
      <c r="C2472" s="1" t="s">
        <v>6285</v>
      </c>
      <c r="D2472" s="1" t="s">
        <v>1014</v>
      </c>
      <c r="E2472" s="1" t="s">
        <v>2156</v>
      </c>
      <c r="F2472" s="1" t="s">
        <v>1016</v>
      </c>
      <c r="G2472" s="1" t="s">
        <v>17</v>
      </c>
      <c r="H2472" s="1">
        <v>45.0</v>
      </c>
      <c r="I2472" s="3">
        <v>43871.25</v>
      </c>
      <c r="J2472" s="1">
        <v>0.0108020993774105</v>
      </c>
      <c r="K2472" s="1" t="s">
        <v>166</v>
      </c>
      <c r="M2472" s="3">
        <v>43871.38700381944</v>
      </c>
    </row>
    <row r="2473">
      <c r="A2473" s="1">
        <v>2471.0</v>
      </c>
      <c r="B2473" s="1" t="s">
        <v>4775</v>
      </c>
      <c r="C2473" s="1" t="s">
        <v>6286</v>
      </c>
      <c r="D2473" s="1" t="s">
        <v>326</v>
      </c>
      <c r="E2473" s="1" t="s">
        <v>4830</v>
      </c>
      <c r="F2473" s="1" t="s">
        <v>4778</v>
      </c>
      <c r="G2473" s="1" t="s">
        <v>17</v>
      </c>
      <c r="H2473" s="1">
        <v>45.0</v>
      </c>
      <c r="I2473" s="3">
        <v>43863.25</v>
      </c>
      <c r="J2473" s="1">
        <v>2.64649369427498</v>
      </c>
      <c r="K2473" s="1" t="s">
        <v>24</v>
      </c>
      <c r="M2473" s="3">
        <v>43863.276562604166</v>
      </c>
    </row>
    <row r="2474">
      <c r="A2474" s="1">
        <v>2472.0</v>
      </c>
      <c r="B2474" s="1" t="s">
        <v>520</v>
      </c>
      <c r="C2474" s="1" t="s">
        <v>6287</v>
      </c>
      <c r="D2474" s="1" t="s">
        <v>6288</v>
      </c>
      <c r="E2474" s="1" t="s">
        <v>6289</v>
      </c>
      <c r="F2474" s="1" t="s">
        <v>524</v>
      </c>
      <c r="G2474" s="1" t="s">
        <v>89</v>
      </c>
      <c r="H2474" s="1">
        <v>45.0</v>
      </c>
      <c r="I2474" s="3">
        <v>43872.4766781713</v>
      </c>
      <c r="J2474" s="1">
        <v>1.57399079560014</v>
      </c>
      <c r="K2474" s="1" t="s">
        <v>56</v>
      </c>
      <c r="M2474" s="3">
        <v>43872.513658194446</v>
      </c>
    </row>
    <row r="2475">
      <c r="A2475" s="1">
        <v>2473.0</v>
      </c>
      <c r="B2475" s="1" t="s">
        <v>141</v>
      </c>
      <c r="C2475" s="1" t="s">
        <v>6290</v>
      </c>
      <c r="D2475" s="1" t="s">
        <v>1113</v>
      </c>
      <c r="E2475" s="1" t="s">
        <v>6291</v>
      </c>
      <c r="F2475" s="1" t="s">
        <v>175</v>
      </c>
      <c r="G2475" s="1" t="s">
        <v>39</v>
      </c>
      <c r="H2475" s="1">
        <v>45.0</v>
      </c>
      <c r="I2475" s="3">
        <v>44082.333333333336</v>
      </c>
      <c r="J2475" s="1">
        <v>1.41210118004496</v>
      </c>
      <c r="K2475" s="1" t="s">
        <v>46</v>
      </c>
      <c r="M2475" s="3">
        <v>44082.36613282407</v>
      </c>
    </row>
    <row r="2476">
      <c r="A2476" s="1">
        <v>2474.0</v>
      </c>
      <c r="B2476" s="1" t="s">
        <v>620</v>
      </c>
      <c r="C2476" s="1" t="s">
        <v>6292</v>
      </c>
      <c r="D2476" s="1" t="s">
        <v>3355</v>
      </c>
      <c r="E2476" s="1" t="s">
        <v>6293</v>
      </c>
      <c r="F2476" s="1" t="s">
        <v>623</v>
      </c>
      <c r="G2476" s="1" t="s">
        <v>17</v>
      </c>
      <c r="H2476" s="1">
        <v>45.0</v>
      </c>
      <c r="I2476" s="3">
        <v>44250.666666666664</v>
      </c>
      <c r="J2476" s="1">
        <v>0.390782929699938</v>
      </c>
      <c r="K2476" s="1" t="s">
        <v>18</v>
      </c>
      <c r="M2476" s="3">
        <v>44250.69297181713</v>
      </c>
    </row>
    <row r="2477">
      <c r="A2477" s="1">
        <v>2475.0</v>
      </c>
      <c r="B2477" s="1" t="s">
        <v>136</v>
      </c>
      <c r="C2477" s="1" t="s">
        <v>6294</v>
      </c>
      <c r="D2477" s="1" t="s">
        <v>396</v>
      </c>
      <c r="E2477" s="1" t="s">
        <v>6295</v>
      </c>
      <c r="F2477" s="1" t="s">
        <v>140</v>
      </c>
      <c r="G2477" s="1" t="s">
        <v>17</v>
      </c>
      <c r="H2477" s="1">
        <v>45.0</v>
      </c>
      <c r="I2477" s="3">
        <v>43705.291666666664</v>
      </c>
      <c r="J2477" s="1">
        <v>2.09130693196455</v>
      </c>
      <c r="K2477" s="1" t="s">
        <v>18</v>
      </c>
      <c r="M2477" s="3">
        <v>43682.34252935185</v>
      </c>
    </row>
    <row r="2478">
      <c r="A2478" s="1">
        <v>2476.0</v>
      </c>
      <c r="B2478" s="1" t="s">
        <v>401</v>
      </c>
      <c r="C2478" s="1" t="s">
        <v>6296</v>
      </c>
      <c r="D2478" s="1" t="s">
        <v>148</v>
      </c>
      <c r="E2478" s="1" t="s">
        <v>3257</v>
      </c>
      <c r="F2478" s="1" t="s">
        <v>405</v>
      </c>
      <c r="G2478" s="1" t="s">
        <v>17</v>
      </c>
      <c r="H2478" s="1">
        <v>45.0</v>
      </c>
      <c r="I2478" s="3">
        <v>43826.333333333336</v>
      </c>
      <c r="J2478" s="1">
        <v>1.34918671265544</v>
      </c>
      <c r="K2478" s="1" t="s">
        <v>24</v>
      </c>
      <c r="M2478" s="3">
        <v>43826.364491597225</v>
      </c>
    </row>
    <row r="2479">
      <c r="A2479" s="1">
        <v>2477.0</v>
      </c>
      <c r="B2479" s="1" t="s">
        <v>1085</v>
      </c>
      <c r="C2479" s="1" t="s">
        <v>6297</v>
      </c>
      <c r="D2479" s="1" t="s">
        <v>1087</v>
      </c>
      <c r="E2479" s="1" t="s">
        <v>1088</v>
      </c>
      <c r="F2479" s="1" t="s">
        <v>1089</v>
      </c>
      <c r="G2479" s="1" t="s">
        <v>17</v>
      </c>
      <c r="H2479" s="1">
        <v>45.0</v>
      </c>
      <c r="I2479" s="3">
        <v>44194.916666666664</v>
      </c>
      <c r="J2479" s="1">
        <v>2.36586541356761</v>
      </c>
      <c r="K2479" s="1" t="s">
        <v>159</v>
      </c>
      <c r="L2479" s="1" t="s">
        <v>3250</v>
      </c>
      <c r="M2479" s="3">
        <v>44194.57043037037</v>
      </c>
    </row>
    <row r="2480">
      <c r="A2480" s="1">
        <v>2478.0</v>
      </c>
      <c r="B2480" s="1" t="s">
        <v>2276</v>
      </c>
      <c r="C2480" s="1" t="s">
        <v>6298</v>
      </c>
      <c r="D2480" s="1" t="s">
        <v>1925</v>
      </c>
      <c r="E2480" s="1" t="s">
        <v>6299</v>
      </c>
      <c r="F2480" s="1" t="s">
        <v>2279</v>
      </c>
      <c r="G2480" s="1" t="s">
        <v>17</v>
      </c>
      <c r="H2480" s="1">
        <v>45.0</v>
      </c>
      <c r="I2480" s="3">
        <v>44075.666666666664</v>
      </c>
      <c r="J2480" s="1">
        <v>0.62517066867899</v>
      </c>
      <c r="K2480" s="1" t="s">
        <v>159</v>
      </c>
      <c r="M2480" s="3">
        <v>44075.70366304398</v>
      </c>
    </row>
    <row r="2481">
      <c r="A2481" s="1">
        <v>2479.0</v>
      </c>
      <c r="B2481" s="1" t="s">
        <v>1489</v>
      </c>
      <c r="C2481" s="1" t="s">
        <v>6300</v>
      </c>
      <c r="D2481" s="1" t="s">
        <v>818</v>
      </c>
      <c r="E2481" s="1" t="s">
        <v>6301</v>
      </c>
      <c r="F2481" s="1" t="s">
        <v>1492</v>
      </c>
      <c r="G2481" s="1" t="s">
        <v>35</v>
      </c>
      <c r="H2481" s="1">
        <v>45.0</v>
      </c>
      <c r="I2481" s="3">
        <v>44246.3125</v>
      </c>
      <c r="J2481" s="1">
        <v>0.0203400028535778</v>
      </c>
      <c r="K2481" s="1" t="s">
        <v>46</v>
      </c>
      <c r="L2481" s="1" t="s">
        <v>3232</v>
      </c>
      <c r="M2481" s="3">
        <v>44246.31252021991</v>
      </c>
    </row>
    <row r="2482">
      <c r="A2482" s="1">
        <v>2480.0</v>
      </c>
      <c r="B2482" s="1" t="s">
        <v>6302</v>
      </c>
      <c r="C2482" s="1" t="s">
        <v>6303</v>
      </c>
      <c r="D2482" s="1" t="s">
        <v>3131</v>
      </c>
      <c r="E2482" s="1" t="s">
        <v>6304</v>
      </c>
      <c r="F2482" s="1" t="s">
        <v>6305</v>
      </c>
      <c r="G2482" s="1" t="s">
        <v>39</v>
      </c>
      <c r="H2482" s="1">
        <v>45.0</v>
      </c>
      <c r="I2482" s="3">
        <v>44146.583333333336</v>
      </c>
      <c r="J2482" s="1">
        <v>3.55982504836892</v>
      </c>
      <c r="K2482" s="1" t="s">
        <v>218</v>
      </c>
      <c r="M2482" s="3">
        <v>44146.6117809375</v>
      </c>
    </row>
    <row r="2483">
      <c r="A2483" s="1">
        <v>2481.0</v>
      </c>
      <c r="B2483" s="1" t="s">
        <v>30</v>
      </c>
      <c r="C2483" s="1" t="s">
        <v>6306</v>
      </c>
      <c r="D2483" s="1" t="s">
        <v>32</v>
      </c>
      <c r="E2483" s="1" t="s">
        <v>6307</v>
      </c>
      <c r="F2483" s="1" t="s">
        <v>34</v>
      </c>
      <c r="G2483" s="1" t="s">
        <v>17</v>
      </c>
      <c r="H2483" s="1">
        <v>45.0</v>
      </c>
      <c r="I2483" s="3">
        <v>44132.416666666664</v>
      </c>
      <c r="J2483" s="1">
        <v>1.34234252612859</v>
      </c>
      <c r="K2483" s="1" t="s">
        <v>24</v>
      </c>
      <c r="M2483" s="3">
        <v>44132.48453988426</v>
      </c>
    </row>
    <row r="2484">
      <c r="A2484" s="1">
        <v>2482.0</v>
      </c>
      <c r="B2484" s="1" t="s">
        <v>6308</v>
      </c>
      <c r="C2484" s="1" t="s">
        <v>6309</v>
      </c>
      <c r="D2484" s="1" t="s">
        <v>3618</v>
      </c>
      <c r="E2484" s="1" t="s">
        <v>6310</v>
      </c>
      <c r="F2484" s="1" t="s">
        <v>6311</v>
      </c>
      <c r="G2484" s="1" t="s">
        <v>17</v>
      </c>
      <c r="H2484" s="1">
        <v>45.0</v>
      </c>
      <c r="I2484" s="3">
        <v>43921.291666666664</v>
      </c>
      <c r="J2484" s="1">
        <v>0.286680428705248</v>
      </c>
      <c r="K2484" s="1" t="s">
        <v>24</v>
      </c>
      <c r="L2484" s="1" t="s">
        <v>6312</v>
      </c>
      <c r="M2484" s="3">
        <v>43921.367515335645</v>
      </c>
    </row>
    <row r="2485">
      <c r="A2485" s="1">
        <v>2483.0</v>
      </c>
      <c r="B2485" s="1" t="s">
        <v>239</v>
      </c>
      <c r="C2485" s="1" t="s">
        <v>6313</v>
      </c>
      <c r="D2485" s="1" t="s">
        <v>1137</v>
      </c>
      <c r="E2485" s="1" t="s">
        <v>2074</v>
      </c>
      <c r="F2485" s="1" t="s">
        <v>243</v>
      </c>
      <c r="G2485" s="1" t="s">
        <v>17</v>
      </c>
      <c r="H2485" s="1">
        <v>45.0</v>
      </c>
      <c r="I2485" s="3">
        <v>44032.541666666664</v>
      </c>
      <c r="J2485" s="1">
        <v>2.65442293315651</v>
      </c>
      <c r="K2485" s="1" t="s">
        <v>46</v>
      </c>
      <c r="M2485" s="3">
        <v>44032.57203487268</v>
      </c>
    </row>
    <row r="2486">
      <c r="A2486" s="1">
        <v>2484.0</v>
      </c>
      <c r="B2486" s="1" t="s">
        <v>2877</v>
      </c>
      <c r="C2486" s="1" t="s">
        <v>6314</v>
      </c>
      <c r="D2486" s="1" t="s">
        <v>59</v>
      </c>
      <c r="E2486" s="1" t="s">
        <v>6315</v>
      </c>
      <c r="F2486" s="1" t="s">
        <v>2881</v>
      </c>
      <c r="G2486" s="1" t="s">
        <v>17</v>
      </c>
      <c r="H2486" s="1">
        <v>45.0</v>
      </c>
      <c r="I2486" s="3">
        <v>43902.375</v>
      </c>
      <c r="J2486" s="1">
        <v>1.40025924968819</v>
      </c>
      <c r="K2486" s="1" t="s">
        <v>62</v>
      </c>
      <c r="M2486" s="3">
        <v>43902.40532604167</v>
      </c>
    </row>
    <row r="2487">
      <c r="A2487" s="1">
        <v>2485.0</v>
      </c>
      <c r="B2487" s="1" t="s">
        <v>732</v>
      </c>
      <c r="C2487" s="1" t="s">
        <v>6316</v>
      </c>
      <c r="D2487" s="1" t="s">
        <v>3403</v>
      </c>
      <c r="E2487" s="1" t="s">
        <v>3626</v>
      </c>
      <c r="F2487" s="1" t="s">
        <v>735</v>
      </c>
      <c r="G2487" s="1" t="s">
        <v>17</v>
      </c>
      <c r="H2487" s="1">
        <v>45.0</v>
      </c>
      <c r="I2487" s="3">
        <v>44169.416666666664</v>
      </c>
      <c r="J2487" s="1">
        <v>2.09555267303429</v>
      </c>
      <c r="K2487" s="1" t="s">
        <v>24</v>
      </c>
      <c r="M2487" s="3">
        <v>44169.456273738426</v>
      </c>
    </row>
    <row r="2488">
      <c r="A2488" s="1">
        <v>2486.0</v>
      </c>
      <c r="B2488" s="1" t="s">
        <v>6317</v>
      </c>
      <c r="C2488" s="1" t="s">
        <v>6318</v>
      </c>
      <c r="D2488" s="1" t="s">
        <v>1461</v>
      </c>
      <c r="E2488" s="1" t="s">
        <v>6319</v>
      </c>
      <c r="F2488" s="1" t="s">
        <v>6320</v>
      </c>
      <c r="G2488" s="1" t="s">
        <v>39</v>
      </c>
      <c r="H2488" s="1">
        <v>45.0</v>
      </c>
      <c r="I2488" s="3">
        <v>43848.260416666664</v>
      </c>
      <c r="J2488" s="1">
        <v>3.05468414044056</v>
      </c>
      <c r="K2488" s="1" t="s">
        <v>18</v>
      </c>
      <c r="M2488" s="3">
        <v>43848.2920753588</v>
      </c>
    </row>
    <row r="2489">
      <c r="A2489" s="1">
        <v>2487.0</v>
      </c>
      <c r="B2489" s="1" t="s">
        <v>1202</v>
      </c>
      <c r="C2489" s="1" t="s">
        <v>6321</v>
      </c>
      <c r="D2489" s="1" t="s">
        <v>3392</v>
      </c>
      <c r="E2489" s="1" t="s">
        <v>1205</v>
      </c>
      <c r="F2489" s="1" t="s">
        <v>1206</v>
      </c>
      <c r="G2489" s="1" t="s">
        <v>17</v>
      </c>
      <c r="H2489" s="1">
        <v>45.0</v>
      </c>
      <c r="I2489" s="3">
        <v>43709.583333333336</v>
      </c>
      <c r="J2489" s="1">
        <v>0.00927507730562098</v>
      </c>
      <c r="K2489" s="1" t="s">
        <v>24</v>
      </c>
      <c r="M2489" s="3">
        <v>43711.555224027776</v>
      </c>
    </row>
    <row r="2490">
      <c r="A2490" s="1">
        <v>2488.0</v>
      </c>
      <c r="B2490" s="1" t="s">
        <v>2963</v>
      </c>
      <c r="C2490" s="1" t="s">
        <v>6322</v>
      </c>
      <c r="D2490" s="1" t="s">
        <v>2965</v>
      </c>
      <c r="E2490" s="1" t="s">
        <v>2966</v>
      </c>
      <c r="F2490" s="1" t="s">
        <v>2967</v>
      </c>
      <c r="G2490" s="1" t="s">
        <v>17</v>
      </c>
      <c r="H2490" s="1">
        <v>45.0</v>
      </c>
      <c r="I2490" s="3">
        <v>44044.645833333336</v>
      </c>
      <c r="J2490" s="1">
        <v>2.45786536532107</v>
      </c>
      <c r="K2490" s="1" t="s">
        <v>24</v>
      </c>
      <c r="L2490" s="1" t="s">
        <v>238</v>
      </c>
      <c r="M2490" s="3">
        <v>44044.65259021991</v>
      </c>
    </row>
    <row r="2491">
      <c r="A2491" s="1">
        <v>2489.0</v>
      </c>
      <c r="B2491" s="1" t="s">
        <v>196</v>
      </c>
      <c r="C2491" s="1" t="s">
        <v>6323</v>
      </c>
      <c r="D2491" s="1" t="s">
        <v>198</v>
      </c>
      <c r="E2491" s="1" t="s">
        <v>5150</v>
      </c>
      <c r="F2491" s="1" t="s">
        <v>200</v>
      </c>
      <c r="G2491" s="1" t="s">
        <v>17</v>
      </c>
      <c r="H2491" s="1">
        <v>45.0</v>
      </c>
      <c r="I2491" s="3">
        <v>44231.25</v>
      </c>
      <c r="J2491" s="1">
        <v>2.60267598116402</v>
      </c>
      <c r="K2491" s="1" t="s">
        <v>24</v>
      </c>
      <c r="M2491" s="3">
        <v>44231.30037704861</v>
      </c>
    </row>
    <row r="2492">
      <c r="A2492" s="1">
        <v>2490.0</v>
      </c>
      <c r="B2492" s="1" t="s">
        <v>201</v>
      </c>
      <c r="C2492" s="1" t="s">
        <v>6324</v>
      </c>
      <c r="D2492" s="1" t="s">
        <v>80</v>
      </c>
      <c r="E2492" s="1" t="s">
        <v>2447</v>
      </c>
      <c r="F2492" s="1" t="s">
        <v>204</v>
      </c>
      <c r="G2492" s="1" t="s">
        <v>17</v>
      </c>
      <c r="H2492" s="1">
        <v>45.0</v>
      </c>
      <c r="I2492" s="3">
        <v>43797.625</v>
      </c>
      <c r="J2492" s="1">
        <v>3.37103108354957</v>
      </c>
      <c r="K2492" s="1" t="s">
        <v>46</v>
      </c>
      <c r="M2492" s="3">
        <v>43797.68272564815</v>
      </c>
    </row>
    <row r="2493">
      <c r="A2493" s="1">
        <v>2491.0</v>
      </c>
      <c r="B2493" s="1" t="s">
        <v>1858</v>
      </c>
      <c r="C2493" s="1" t="s">
        <v>6325</v>
      </c>
      <c r="D2493" s="1" t="s">
        <v>818</v>
      </c>
      <c r="E2493" s="1" t="s">
        <v>1860</v>
      </c>
      <c r="F2493" s="1" t="s">
        <v>1861</v>
      </c>
      <c r="G2493" s="1" t="s">
        <v>17</v>
      </c>
      <c r="H2493" s="1">
        <v>45.0</v>
      </c>
      <c r="I2493" s="3">
        <v>44193.197916666664</v>
      </c>
      <c r="J2493" s="1">
        <v>3.38559188495611</v>
      </c>
      <c r="K2493" s="1" t="s">
        <v>18</v>
      </c>
      <c r="L2493" s="1" t="s">
        <v>1047</v>
      </c>
      <c r="M2493" s="3">
        <v>44193.2144728125</v>
      </c>
    </row>
    <row r="2494">
      <c r="A2494" s="1">
        <v>2492.0</v>
      </c>
      <c r="B2494" s="1" t="s">
        <v>350</v>
      </c>
      <c r="C2494" s="1" t="s">
        <v>6326</v>
      </c>
      <c r="D2494" s="1" t="s">
        <v>75</v>
      </c>
      <c r="E2494" s="1" t="s">
        <v>4211</v>
      </c>
      <c r="F2494" s="1" t="s">
        <v>353</v>
      </c>
      <c r="G2494" s="1" t="s">
        <v>35</v>
      </c>
      <c r="H2494" s="1">
        <v>45.0</v>
      </c>
      <c r="I2494" s="3">
        <v>43592.625</v>
      </c>
      <c r="J2494" s="1">
        <v>0.968986005245869</v>
      </c>
      <c r="K2494" s="1" t="s">
        <v>24</v>
      </c>
      <c r="M2494" s="3">
        <v>43592.673422314816</v>
      </c>
    </row>
    <row r="2495">
      <c r="A2495" s="1">
        <v>2493.0</v>
      </c>
      <c r="B2495" s="1" t="s">
        <v>184</v>
      </c>
      <c r="C2495" s="1" t="s">
        <v>6327</v>
      </c>
      <c r="D2495" s="1" t="s">
        <v>148</v>
      </c>
      <c r="E2495" s="1" t="s">
        <v>6328</v>
      </c>
      <c r="F2495" s="1" t="s">
        <v>187</v>
      </c>
      <c r="G2495" s="1" t="s">
        <v>17</v>
      </c>
      <c r="H2495" s="1">
        <v>45.0</v>
      </c>
      <c r="I2495" s="3">
        <v>44224.666666666664</v>
      </c>
      <c r="J2495" s="1">
        <v>2.65102851506779</v>
      </c>
      <c r="K2495" s="1" t="s">
        <v>24</v>
      </c>
      <c r="L2495" s="1" t="s">
        <v>188</v>
      </c>
      <c r="M2495" s="3">
        <v>44224.69748094907</v>
      </c>
    </row>
    <row r="2496">
      <c r="A2496" s="1">
        <v>2494.0</v>
      </c>
      <c r="B2496" s="1" t="s">
        <v>742</v>
      </c>
      <c r="C2496" s="1" t="s">
        <v>6329</v>
      </c>
      <c r="D2496" s="1" t="s">
        <v>148</v>
      </c>
      <c r="E2496" s="1" t="s">
        <v>6330</v>
      </c>
      <c r="F2496" s="1" t="s">
        <v>746</v>
      </c>
      <c r="G2496" s="1" t="s">
        <v>17</v>
      </c>
      <c r="H2496" s="1">
        <v>45.0</v>
      </c>
      <c r="I2496" s="3">
        <v>43937.583333333336</v>
      </c>
      <c r="J2496" s="1">
        <v>1.66965748253049</v>
      </c>
      <c r="K2496" s="1" t="s">
        <v>24</v>
      </c>
      <c r="M2496" s="3">
        <v>43937.61995648148</v>
      </c>
    </row>
    <row r="2497">
      <c r="A2497" s="1">
        <v>2495.0</v>
      </c>
      <c r="B2497" s="1" t="s">
        <v>1699</v>
      </c>
      <c r="C2497" s="1" t="s">
        <v>6331</v>
      </c>
      <c r="D2497" s="1" t="s">
        <v>701</v>
      </c>
      <c r="E2497" s="1" t="s">
        <v>6332</v>
      </c>
      <c r="F2497" s="1" t="s">
        <v>1702</v>
      </c>
      <c r="G2497" s="1" t="s">
        <v>35</v>
      </c>
      <c r="H2497" s="1">
        <v>45.0</v>
      </c>
      <c r="I2497" s="3">
        <v>44180.270833333336</v>
      </c>
      <c r="J2497" s="1">
        <v>1.77163607052014</v>
      </c>
      <c r="K2497" s="1" t="s">
        <v>24</v>
      </c>
      <c r="L2497" s="1" t="s">
        <v>1006</v>
      </c>
      <c r="M2497" s="3">
        <v>44180.322439247684</v>
      </c>
    </row>
    <row r="2498">
      <c r="A2498" s="1">
        <v>2496.0</v>
      </c>
      <c r="B2498" s="1" t="s">
        <v>273</v>
      </c>
      <c r="C2498" s="1" t="s">
        <v>6333</v>
      </c>
      <c r="D2498" s="1" t="s">
        <v>1446</v>
      </c>
      <c r="E2498" s="1" t="s">
        <v>6334</v>
      </c>
      <c r="F2498" s="1" t="s">
        <v>277</v>
      </c>
      <c r="G2498" s="1" t="s">
        <v>39</v>
      </c>
      <c r="H2498" s="1">
        <v>45.0</v>
      </c>
      <c r="I2498" s="3">
        <v>43971.666666666664</v>
      </c>
      <c r="J2498" s="1">
        <v>0.722242961206005</v>
      </c>
      <c r="K2498" s="1" t="s">
        <v>24</v>
      </c>
      <c r="M2498" s="3">
        <v>43971.672928125</v>
      </c>
    </row>
    <row r="2499">
      <c r="A2499" s="1">
        <v>2497.0</v>
      </c>
      <c r="B2499" s="1" t="s">
        <v>12</v>
      </c>
      <c r="C2499" s="1" t="s">
        <v>6335</v>
      </c>
      <c r="D2499" s="1" t="s">
        <v>925</v>
      </c>
      <c r="E2499" s="1" t="s">
        <v>1278</v>
      </c>
      <c r="F2499" s="1" t="s">
        <v>16</v>
      </c>
      <c r="G2499" s="1" t="s">
        <v>17</v>
      </c>
      <c r="H2499" s="1">
        <v>45.0</v>
      </c>
      <c r="I2499" s="3">
        <v>43866.625</v>
      </c>
      <c r="J2499" s="1">
        <v>0.575164372522945</v>
      </c>
      <c r="K2499" s="1" t="s">
        <v>18</v>
      </c>
      <c r="M2499" s="3">
        <v>43867.16450549768</v>
      </c>
    </row>
    <row r="2500">
      <c r="A2500" s="1">
        <v>2498.0</v>
      </c>
      <c r="B2500" s="1" t="s">
        <v>2475</v>
      </c>
      <c r="C2500" s="1" t="s">
        <v>6336</v>
      </c>
      <c r="D2500" s="1" t="s">
        <v>2477</v>
      </c>
      <c r="E2500" s="1" t="s">
        <v>2478</v>
      </c>
      <c r="F2500" s="1" t="s">
        <v>2479</v>
      </c>
      <c r="G2500" s="1" t="s">
        <v>17</v>
      </c>
      <c r="H2500" s="1">
        <v>45.0</v>
      </c>
      <c r="I2500" s="3">
        <v>43729.166666666664</v>
      </c>
      <c r="J2500" s="1">
        <v>1.41959837029515</v>
      </c>
      <c r="K2500" s="1" t="s">
        <v>24</v>
      </c>
      <c r="M2500" s="3">
        <v>43729.200851678244</v>
      </c>
    </row>
    <row r="2501">
      <c r="A2501" s="1">
        <v>2499.0</v>
      </c>
      <c r="B2501" s="1" t="s">
        <v>273</v>
      </c>
      <c r="C2501" s="1" t="s">
        <v>6337</v>
      </c>
      <c r="D2501" s="1" t="s">
        <v>326</v>
      </c>
      <c r="E2501" s="1" t="s">
        <v>6338</v>
      </c>
      <c r="F2501" s="1" t="s">
        <v>277</v>
      </c>
      <c r="G2501" s="1" t="s">
        <v>39</v>
      </c>
      <c r="H2501" s="1">
        <v>45.0</v>
      </c>
      <c r="I2501" s="3">
        <v>43919.666666666664</v>
      </c>
      <c r="J2501" s="1">
        <v>3.04357700394825</v>
      </c>
      <c r="K2501" s="1" t="s">
        <v>24</v>
      </c>
      <c r="M2501" s="3">
        <v>43919.71580524305</v>
      </c>
    </row>
    <row r="2502">
      <c r="A2502" s="1">
        <v>2500.0</v>
      </c>
      <c r="B2502" s="1" t="s">
        <v>229</v>
      </c>
      <c r="C2502" s="1" t="s">
        <v>6339</v>
      </c>
      <c r="D2502" s="1" t="s">
        <v>1653</v>
      </c>
      <c r="E2502" s="1" t="s">
        <v>3177</v>
      </c>
      <c r="F2502" s="1" t="s">
        <v>232</v>
      </c>
      <c r="G2502" s="1" t="s">
        <v>35</v>
      </c>
      <c r="H2502" s="1">
        <v>45.0</v>
      </c>
      <c r="I2502" s="3">
        <v>43916.666666666664</v>
      </c>
      <c r="J2502" s="1">
        <v>2.31588793702617</v>
      </c>
      <c r="K2502" s="1" t="s">
        <v>24</v>
      </c>
      <c r="M2502" s="3">
        <v>43916.67123233796</v>
      </c>
    </row>
    <row r="2503">
      <c r="A2503" s="1">
        <v>2501.0</v>
      </c>
      <c r="B2503" s="1" t="s">
        <v>229</v>
      </c>
      <c r="C2503" s="1" t="s">
        <v>6340</v>
      </c>
      <c r="D2503" s="1" t="s">
        <v>1653</v>
      </c>
      <c r="E2503" s="1" t="s">
        <v>6341</v>
      </c>
      <c r="F2503" s="1" t="s">
        <v>232</v>
      </c>
      <c r="G2503" s="1" t="s">
        <v>35</v>
      </c>
      <c r="H2503" s="1">
        <v>45.0</v>
      </c>
      <c r="I2503" s="3">
        <v>43852.166666666664</v>
      </c>
      <c r="J2503" s="1">
        <v>3.0319778283636</v>
      </c>
      <c r="K2503" s="1" t="s">
        <v>24</v>
      </c>
      <c r="M2503" s="3">
        <v>43852.19442733796</v>
      </c>
    </row>
    <row r="2504">
      <c r="A2504" s="1">
        <v>2502.0</v>
      </c>
      <c r="B2504" s="1" t="s">
        <v>1202</v>
      </c>
      <c r="C2504" s="1" t="s">
        <v>6342</v>
      </c>
      <c r="D2504" s="1" t="s">
        <v>1631</v>
      </c>
      <c r="E2504" s="1" t="s">
        <v>1632</v>
      </c>
      <c r="F2504" s="1" t="s">
        <v>1206</v>
      </c>
      <c r="G2504" s="1" t="s">
        <v>35</v>
      </c>
      <c r="H2504" s="1">
        <v>45.0</v>
      </c>
      <c r="I2504" s="3">
        <v>43648.291666666664</v>
      </c>
      <c r="J2504" s="1">
        <v>0.79088249376635</v>
      </c>
      <c r="K2504" s="1" t="s">
        <v>24</v>
      </c>
      <c r="M2504" s="3">
        <v>43648.36741462963</v>
      </c>
    </row>
    <row r="2505">
      <c r="A2505" s="1">
        <v>2503.0</v>
      </c>
      <c r="B2505" s="1" t="s">
        <v>536</v>
      </c>
      <c r="C2505" s="1" t="s">
        <v>6343</v>
      </c>
      <c r="D2505" s="1" t="s">
        <v>1255</v>
      </c>
      <c r="E2505" s="1" t="s">
        <v>6344</v>
      </c>
      <c r="F2505" s="1" t="s">
        <v>539</v>
      </c>
      <c r="G2505" s="1" t="s">
        <v>17</v>
      </c>
      <c r="H2505" s="1">
        <v>45.0</v>
      </c>
      <c r="I2505" s="3">
        <v>43715.291666666664</v>
      </c>
      <c r="J2505" s="1">
        <v>0.23025637508602</v>
      </c>
      <c r="K2505" s="1" t="s">
        <v>83</v>
      </c>
      <c r="M2505" s="3">
        <v>43717.70004383102</v>
      </c>
    </row>
    <row r="2506">
      <c r="A2506" s="1">
        <v>2504.0</v>
      </c>
      <c r="B2506" s="1" t="s">
        <v>6345</v>
      </c>
      <c r="C2506" s="1" t="s">
        <v>6346</v>
      </c>
      <c r="D2506" s="1" t="s">
        <v>2913</v>
      </c>
      <c r="E2506" s="1" t="s">
        <v>6347</v>
      </c>
      <c r="F2506" s="1" t="s">
        <v>6348</v>
      </c>
      <c r="G2506" s="1" t="s">
        <v>17</v>
      </c>
      <c r="H2506" s="1">
        <v>45.0</v>
      </c>
      <c r="I2506" s="3">
        <v>44009.541666666664</v>
      </c>
      <c r="J2506" s="1">
        <v>1.4510426066421</v>
      </c>
      <c r="K2506" s="1" t="s">
        <v>1194</v>
      </c>
      <c r="M2506" s="3">
        <v>44009.576024270835</v>
      </c>
    </row>
    <row r="2507">
      <c r="A2507" s="1">
        <v>2505.0</v>
      </c>
      <c r="B2507" s="1" t="s">
        <v>184</v>
      </c>
      <c r="C2507" s="1" t="s">
        <v>6349</v>
      </c>
      <c r="D2507" s="1" t="s">
        <v>1297</v>
      </c>
      <c r="E2507" s="1" t="s">
        <v>1816</v>
      </c>
      <c r="F2507" s="1" t="s">
        <v>187</v>
      </c>
      <c r="G2507" s="1" t="s">
        <v>17</v>
      </c>
      <c r="H2507" s="1">
        <v>45.0</v>
      </c>
      <c r="I2507" s="3">
        <v>43789.375</v>
      </c>
      <c r="J2507" s="1">
        <v>1.87399443571457</v>
      </c>
      <c r="K2507" s="1" t="s">
        <v>24</v>
      </c>
      <c r="M2507" s="3">
        <v>43789.44830142361</v>
      </c>
    </row>
    <row r="2508">
      <c r="A2508" s="1">
        <v>2506.0</v>
      </c>
      <c r="B2508" s="1" t="s">
        <v>5602</v>
      </c>
      <c r="C2508" s="1" t="s">
        <v>6350</v>
      </c>
      <c r="D2508" s="1" t="s">
        <v>2248</v>
      </c>
      <c r="E2508" s="1" t="s">
        <v>6351</v>
      </c>
      <c r="F2508" s="1" t="s">
        <v>5605</v>
      </c>
      <c r="G2508" s="1" t="s">
        <v>89</v>
      </c>
      <c r="H2508" s="1">
        <v>45.0</v>
      </c>
      <c r="I2508" s="3">
        <v>44208.63987883102</v>
      </c>
      <c r="J2508" s="1">
        <v>1.9033431932062</v>
      </c>
      <c r="K2508" s="1" t="s">
        <v>601</v>
      </c>
      <c r="L2508" s="1" t="s">
        <v>5606</v>
      </c>
      <c r="M2508" s="3">
        <v>44208.64968824074</v>
      </c>
    </row>
    <row r="2509">
      <c r="A2509" s="1">
        <v>2507.0</v>
      </c>
      <c r="B2509" s="1" t="s">
        <v>1090</v>
      </c>
      <c r="C2509" s="1" t="s">
        <v>6352</v>
      </c>
      <c r="D2509" s="1" t="s">
        <v>1092</v>
      </c>
      <c r="E2509" s="1" t="s">
        <v>1093</v>
      </c>
      <c r="F2509" s="1" t="s">
        <v>1094</v>
      </c>
      <c r="G2509" s="1" t="s">
        <v>17</v>
      </c>
      <c r="H2509" s="1">
        <v>45.0</v>
      </c>
      <c r="I2509" s="3">
        <v>44095.708333333336</v>
      </c>
      <c r="J2509" s="1">
        <v>3.19457024276991</v>
      </c>
      <c r="K2509" s="1" t="s">
        <v>166</v>
      </c>
      <c r="M2509" s="3">
        <v>44095.70182055556</v>
      </c>
    </row>
    <row r="2510">
      <c r="A2510" s="1">
        <v>2508.0</v>
      </c>
      <c r="B2510" s="1" t="s">
        <v>2314</v>
      </c>
      <c r="C2510" s="1" t="s">
        <v>6353</v>
      </c>
      <c r="D2510" s="1" t="s">
        <v>4083</v>
      </c>
      <c r="E2510" s="1" t="s">
        <v>6354</v>
      </c>
      <c r="F2510" s="1" t="s">
        <v>2318</v>
      </c>
      <c r="G2510" s="1" t="s">
        <v>39</v>
      </c>
      <c r="H2510" s="1">
        <v>45.0</v>
      </c>
      <c r="I2510" s="3">
        <v>44193.666666666664</v>
      </c>
      <c r="J2510" s="1">
        <v>2.40171241230984</v>
      </c>
      <c r="K2510" s="1" t="s">
        <v>18</v>
      </c>
      <c r="M2510" s="3">
        <v>44193.695643576386</v>
      </c>
    </row>
    <row r="2511">
      <c r="A2511" s="1">
        <v>2509.0</v>
      </c>
      <c r="B2511" s="1" t="s">
        <v>1065</v>
      </c>
      <c r="C2511" s="1" t="s">
        <v>6355</v>
      </c>
      <c r="D2511" s="1" t="s">
        <v>1067</v>
      </c>
      <c r="E2511" s="1" t="s">
        <v>6356</v>
      </c>
      <c r="F2511" s="1" t="s">
        <v>1069</v>
      </c>
      <c r="G2511" s="1" t="s">
        <v>17</v>
      </c>
      <c r="H2511" s="1">
        <v>45.0</v>
      </c>
      <c r="I2511" s="3">
        <v>44236.25</v>
      </c>
      <c r="J2511" s="1">
        <v>2.33260694378735</v>
      </c>
      <c r="K2511" s="1" t="s">
        <v>24</v>
      </c>
      <c r="L2511" s="1" t="s">
        <v>188</v>
      </c>
      <c r="M2511" s="3">
        <v>44236.29937311343</v>
      </c>
    </row>
    <row r="2512">
      <c r="A2512" s="1">
        <v>2510.0</v>
      </c>
      <c r="B2512" s="1" t="s">
        <v>184</v>
      </c>
      <c r="C2512" s="1" t="s">
        <v>6357</v>
      </c>
      <c r="D2512" s="1" t="s">
        <v>1297</v>
      </c>
      <c r="E2512" s="1" t="s">
        <v>1436</v>
      </c>
      <c r="F2512" s="1" t="s">
        <v>187</v>
      </c>
      <c r="G2512" s="1" t="s">
        <v>17</v>
      </c>
      <c r="H2512" s="1">
        <v>45.0</v>
      </c>
      <c r="I2512" s="3">
        <v>43880.416666666664</v>
      </c>
      <c r="J2512" s="1">
        <v>0.656874150488947</v>
      </c>
      <c r="K2512" s="1" t="s">
        <v>24</v>
      </c>
      <c r="M2512" s="3">
        <v>43880.4390265162</v>
      </c>
    </row>
    <row r="2513">
      <c r="A2513" s="1">
        <v>2511.0</v>
      </c>
      <c r="B2513" s="1" t="s">
        <v>3172</v>
      </c>
      <c r="C2513" s="1" t="s">
        <v>6358</v>
      </c>
      <c r="D2513" s="1" t="s">
        <v>116</v>
      </c>
      <c r="E2513" s="1" t="s">
        <v>3174</v>
      </c>
      <c r="F2513" s="1" t="s">
        <v>3175</v>
      </c>
      <c r="G2513" s="1" t="s">
        <v>35</v>
      </c>
      <c r="H2513" s="1">
        <v>45.0</v>
      </c>
      <c r="I2513" s="3">
        <v>44209.291666666664</v>
      </c>
      <c r="J2513" s="1">
        <v>9.0030199460907</v>
      </c>
      <c r="K2513" s="1" t="s">
        <v>24</v>
      </c>
      <c r="L2513" s="1" t="s">
        <v>741</v>
      </c>
      <c r="M2513" s="3">
        <v>44209.3481855787</v>
      </c>
    </row>
    <row r="2514">
      <c r="A2514" s="1">
        <v>2512.0</v>
      </c>
      <c r="B2514" s="1" t="s">
        <v>196</v>
      </c>
      <c r="C2514" s="1" t="s">
        <v>6359</v>
      </c>
      <c r="D2514" s="1" t="s">
        <v>132</v>
      </c>
      <c r="E2514" s="1" t="s">
        <v>1928</v>
      </c>
      <c r="F2514" s="1" t="s">
        <v>200</v>
      </c>
      <c r="G2514" s="1" t="s">
        <v>17</v>
      </c>
      <c r="H2514" s="1">
        <v>45.0</v>
      </c>
      <c r="I2514" s="3">
        <v>44145.541666666664</v>
      </c>
      <c r="J2514" s="1">
        <v>1.90488012093077</v>
      </c>
      <c r="K2514" s="1" t="s">
        <v>24</v>
      </c>
      <c r="M2514" s="3">
        <v>44145.58114446759</v>
      </c>
    </row>
    <row r="2515">
      <c r="A2515" s="1">
        <v>2513.0</v>
      </c>
      <c r="B2515" s="1" t="s">
        <v>991</v>
      </c>
      <c r="C2515" s="1" t="s">
        <v>6360</v>
      </c>
      <c r="D2515" s="1" t="s">
        <v>121</v>
      </c>
      <c r="E2515" s="1" t="s">
        <v>6361</v>
      </c>
      <c r="F2515" s="1" t="s">
        <v>995</v>
      </c>
      <c r="G2515" s="1" t="s">
        <v>39</v>
      </c>
      <c r="H2515" s="1">
        <v>45.0</v>
      </c>
      <c r="I2515" s="3">
        <v>44147.75</v>
      </c>
      <c r="J2515" s="1">
        <v>1.79714145829988</v>
      </c>
      <c r="K2515" s="1" t="s">
        <v>18</v>
      </c>
      <c r="M2515" s="3">
        <v>44147.790556817126</v>
      </c>
    </row>
    <row r="2516">
      <c r="A2516" s="1">
        <v>2514.0</v>
      </c>
      <c r="B2516" s="1" t="s">
        <v>6362</v>
      </c>
      <c r="C2516" s="1" t="s">
        <v>6363</v>
      </c>
      <c r="D2516" s="1" t="s">
        <v>6364</v>
      </c>
      <c r="E2516" s="1" t="s">
        <v>6365</v>
      </c>
      <c r="F2516" s="1" t="s">
        <v>6366</v>
      </c>
      <c r="G2516" s="1" t="s">
        <v>35</v>
      </c>
      <c r="H2516" s="1">
        <v>45.0</v>
      </c>
      <c r="I2516" s="3">
        <v>43902.135416666664</v>
      </c>
      <c r="J2516" s="1">
        <v>0.970740743639798</v>
      </c>
      <c r="K2516" s="1" t="s">
        <v>218</v>
      </c>
      <c r="M2516" s="3">
        <v>43902.19182201389</v>
      </c>
    </row>
    <row r="2517">
      <c r="A2517" s="1">
        <v>2515.0</v>
      </c>
      <c r="B2517" s="1" t="s">
        <v>2944</v>
      </c>
      <c r="C2517" s="1" t="s">
        <v>6367</v>
      </c>
      <c r="D2517" s="1" t="s">
        <v>121</v>
      </c>
      <c r="E2517" s="1" t="s">
        <v>6368</v>
      </c>
      <c r="F2517" s="1" t="s">
        <v>2947</v>
      </c>
      <c r="G2517" s="1" t="s">
        <v>39</v>
      </c>
      <c r="H2517" s="1">
        <v>45.0</v>
      </c>
      <c r="I2517" s="3">
        <v>43980.697916666664</v>
      </c>
      <c r="J2517" s="1">
        <v>1.08128865076556</v>
      </c>
      <c r="K2517" s="1" t="s">
        <v>18</v>
      </c>
      <c r="L2517" s="1" t="s">
        <v>1047</v>
      </c>
      <c r="M2517" s="3">
        <v>43980.73331765046</v>
      </c>
    </row>
    <row r="2518">
      <c r="A2518" s="1">
        <v>2516.0</v>
      </c>
      <c r="B2518" s="1" t="s">
        <v>6369</v>
      </c>
      <c r="C2518" s="1" t="s">
        <v>6370</v>
      </c>
      <c r="D2518" s="1" t="s">
        <v>4565</v>
      </c>
      <c r="E2518" s="1" t="s">
        <v>6371</v>
      </c>
      <c r="F2518" s="1" t="s">
        <v>6372</v>
      </c>
      <c r="G2518" s="1" t="s">
        <v>89</v>
      </c>
      <c r="H2518" s="1">
        <v>45.0</v>
      </c>
      <c r="I2518" s="3">
        <v>44182.40561712963</v>
      </c>
      <c r="J2518" s="1">
        <v>2.72588853965337</v>
      </c>
      <c r="K2518" s="1" t="s">
        <v>24</v>
      </c>
      <c r="L2518" s="1" t="s">
        <v>96</v>
      </c>
      <c r="M2518" s="3">
        <v>44182.42180145833</v>
      </c>
    </row>
    <row r="2519">
      <c r="A2519" s="1">
        <v>2517.0</v>
      </c>
      <c r="B2519" s="1" t="s">
        <v>1800</v>
      </c>
      <c r="C2519" s="1" t="s">
        <v>6373</v>
      </c>
      <c r="D2519" s="1" t="s">
        <v>1802</v>
      </c>
      <c r="E2519" s="1" t="s">
        <v>2958</v>
      </c>
      <c r="F2519" s="1" t="s">
        <v>1804</v>
      </c>
      <c r="G2519" s="1" t="s">
        <v>17</v>
      </c>
      <c r="H2519" s="1">
        <v>45.0</v>
      </c>
      <c r="I2519" s="3">
        <v>43863.625</v>
      </c>
      <c r="J2519" s="1">
        <v>0.541815263342981</v>
      </c>
      <c r="K2519" s="1" t="s">
        <v>83</v>
      </c>
      <c r="M2519" s="3">
        <v>43863.750989189815</v>
      </c>
    </row>
    <row r="2520">
      <c r="A2520" s="1">
        <v>2518.0</v>
      </c>
      <c r="B2520" s="1" t="s">
        <v>303</v>
      </c>
      <c r="C2520" s="1" t="s">
        <v>6374</v>
      </c>
      <c r="D2520" s="1" t="s">
        <v>305</v>
      </c>
      <c r="E2520" s="1" t="s">
        <v>619</v>
      </c>
      <c r="F2520" s="1" t="s">
        <v>307</v>
      </c>
      <c r="G2520" s="1" t="s">
        <v>35</v>
      </c>
      <c r="H2520" s="1">
        <v>45.0</v>
      </c>
      <c r="I2520" s="3">
        <v>44211.625</v>
      </c>
      <c r="J2520" s="1">
        <v>1.10657952490854</v>
      </c>
      <c r="K2520" s="1" t="s">
        <v>24</v>
      </c>
      <c r="M2520" s="3">
        <v>44211.654556643516</v>
      </c>
    </row>
    <row r="2521">
      <c r="A2521" s="1">
        <v>2519.0</v>
      </c>
      <c r="B2521" s="1" t="s">
        <v>1961</v>
      </c>
      <c r="C2521" s="1" t="s">
        <v>6375</v>
      </c>
      <c r="D2521" s="1" t="s">
        <v>1963</v>
      </c>
      <c r="E2521" s="1" t="s">
        <v>6376</v>
      </c>
      <c r="F2521" s="1" t="s">
        <v>1965</v>
      </c>
      <c r="G2521" s="1" t="s">
        <v>39</v>
      </c>
      <c r="H2521" s="1">
        <v>45.0</v>
      </c>
      <c r="I2521" s="3">
        <v>44081.6875</v>
      </c>
      <c r="J2521" s="1">
        <v>4.08924056861985</v>
      </c>
      <c r="K2521" s="1" t="s">
        <v>24</v>
      </c>
      <c r="L2521" s="1" t="s">
        <v>882</v>
      </c>
      <c r="M2521" s="3">
        <v>44081.73862269676</v>
      </c>
    </row>
    <row r="2522">
      <c r="A2522" s="1">
        <v>2520.0</v>
      </c>
      <c r="B2522" s="1" t="s">
        <v>6377</v>
      </c>
      <c r="C2522" s="1" t="s">
        <v>6378</v>
      </c>
      <c r="D2522" s="1" t="s">
        <v>532</v>
      </c>
      <c r="E2522" s="1" t="s">
        <v>6379</v>
      </c>
      <c r="F2522" s="1" t="s">
        <v>6380</v>
      </c>
      <c r="G2522" s="1" t="s">
        <v>89</v>
      </c>
      <c r="H2522" s="1">
        <v>45.0</v>
      </c>
      <c r="I2522" s="3">
        <v>44167.625</v>
      </c>
      <c r="J2522" s="1">
        <v>0.0</v>
      </c>
      <c r="K2522" s="1" t="s">
        <v>24</v>
      </c>
      <c r="M2522" s="3">
        <v>44167.69072974537</v>
      </c>
    </row>
    <row r="2523">
      <c r="A2523" s="1">
        <v>2521.0</v>
      </c>
      <c r="B2523" s="1" t="s">
        <v>6381</v>
      </c>
      <c r="C2523" s="1" t="s">
        <v>6382</v>
      </c>
      <c r="D2523" s="1" t="s">
        <v>6008</v>
      </c>
      <c r="E2523" s="1" t="s">
        <v>6383</v>
      </c>
      <c r="F2523" s="1" t="s">
        <v>6384</v>
      </c>
      <c r="G2523" s="1" t="s">
        <v>39</v>
      </c>
      <c r="H2523" s="1">
        <v>45.0</v>
      </c>
      <c r="I2523" s="3">
        <v>44095.416666666664</v>
      </c>
      <c r="J2523" s="1">
        <v>0.899408628461746</v>
      </c>
      <c r="K2523" s="1" t="s">
        <v>24</v>
      </c>
      <c r="M2523" s="3">
        <v>44095.4496028125</v>
      </c>
    </row>
    <row r="2524">
      <c r="A2524" s="1">
        <v>2522.0</v>
      </c>
      <c r="B2524" s="1" t="s">
        <v>1431</v>
      </c>
      <c r="C2524" s="1" t="s">
        <v>6385</v>
      </c>
      <c r="D2524" s="1" t="s">
        <v>5475</v>
      </c>
      <c r="E2524" s="1" t="s">
        <v>6386</v>
      </c>
      <c r="F2524" s="1" t="s">
        <v>1434</v>
      </c>
      <c r="G2524" s="1" t="s">
        <v>39</v>
      </c>
      <c r="H2524" s="1">
        <v>45.0</v>
      </c>
      <c r="I2524" s="3">
        <v>44244.479166666664</v>
      </c>
      <c r="J2524" s="1">
        <v>1.92972856171363</v>
      </c>
      <c r="K2524" s="1" t="s">
        <v>46</v>
      </c>
      <c r="M2524" s="3">
        <v>44244.51968039352</v>
      </c>
    </row>
    <row r="2525">
      <c r="A2525" s="1">
        <v>2523.0</v>
      </c>
      <c r="B2525" s="1" t="s">
        <v>119</v>
      </c>
      <c r="C2525" s="1" t="s">
        <v>6387</v>
      </c>
      <c r="D2525" s="1" t="s">
        <v>37</v>
      </c>
      <c r="E2525" s="1" t="s">
        <v>6388</v>
      </c>
      <c r="F2525" s="1" t="s">
        <v>123</v>
      </c>
      <c r="G2525" s="1" t="s">
        <v>39</v>
      </c>
      <c r="H2525" s="1">
        <v>45.0</v>
      </c>
      <c r="I2525" s="3">
        <v>44128.25</v>
      </c>
      <c r="J2525" s="1">
        <v>1.47806593645791</v>
      </c>
      <c r="K2525" s="1" t="s">
        <v>18</v>
      </c>
      <c r="M2525" s="3">
        <v>44128.28087346065</v>
      </c>
    </row>
    <row r="2526">
      <c r="A2526" s="1">
        <v>2524.0</v>
      </c>
      <c r="B2526" s="1" t="s">
        <v>465</v>
      </c>
      <c r="C2526" s="1" t="s">
        <v>6389</v>
      </c>
      <c r="D2526" s="1" t="s">
        <v>1637</v>
      </c>
      <c r="E2526" s="1" t="s">
        <v>6390</v>
      </c>
      <c r="F2526" s="1" t="s">
        <v>468</v>
      </c>
      <c r="G2526" s="1" t="s">
        <v>17</v>
      </c>
      <c r="H2526" s="1">
        <v>45.0</v>
      </c>
      <c r="I2526" s="3">
        <v>44196.25</v>
      </c>
      <c r="J2526" s="1">
        <v>1.58629757311253</v>
      </c>
      <c r="K2526" s="1" t="s">
        <v>24</v>
      </c>
      <c r="M2526" s="3">
        <v>44196.279294803244</v>
      </c>
    </row>
    <row r="2527">
      <c r="A2527" s="1">
        <v>2525.0</v>
      </c>
      <c r="B2527" s="1" t="s">
        <v>273</v>
      </c>
      <c r="C2527" s="1" t="s">
        <v>6391</v>
      </c>
      <c r="D2527" s="1" t="s">
        <v>21</v>
      </c>
      <c r="E2527" s="1" t="s">
        <v>6392</v>
      </c>
      <c r="F2527" s="1" t="s">
        <v>277</v>
      </c>
      <c r="G2527" s="1" t="s">
        <v>89</v>
      </c>
      <c r="H2527" s="1">
        <v>45.0</v>
      </c>
      <c r="I2527" s="3">
        <v>43845.298263240744</v>
      </c>
      <c r="J2527" s="1">
        <v>0.0691613165682772</v>
      </c>
      <c r="K2527" s="1" t="s">
        <v>24</v>
      </c>
      <c r="M2527" s="3">
        <v>43845.284135092596</v>
      </c>
    </row>
    <row r="2528">
      <c r="A2528" s="1">
        <v>2526.0</v>
      </c>
      <c r="B2528" s="1" t="s">
        <v>6393</v>
      </c>
      <c r="C2528" s="1" t="s">
        <v>6394</v>
      </c>
      <c r="D2528" s="1" t="s">
        <v>211</v>
      </c>
      <c r="E2528" s="1" t="s">
        <v>6395</v>
      </c>
      <c r="F2528" s="1" t="s">
        <v>6396</v>
      </c>
      <c r="G2528" s="1" t="s">
        <v>39</v>
      </c>
      <c r="H2528" s="1">
        <v>45.0</v>
      </c>
      <c r="I2528" s="3">
        <v>44098.79305555556</v>
      </c>
      <c r="J2528" s="1">
        <v>0.536006765319331</v>
      </c>
      <c r="K2528" s="1" t="s">
        <v>218</v>
      </c>
      <c r="M2528" s="3">
        <v>44098.83682398148</v>
      </c>
    </row>
    <row r="2529">
      <c r="A2529" s="1">
        <v>2527.0</v>
      </c>
      <c r="B2529" s="1" t="s">
        <v>1858</v>
      </c>
      <c r="C2529" s="1" t="s">
        <v>6397</v>
      </c>
      <c r="D2529" s="1" t="s">
        <v>818</v>
      </c>
      <c r="E2529" s="1" t="s">
        <v>6398</v>
      </c>
      <c r="F2529" s="1" t="s">
        <v>1861</v>
      </c>
      <c r="G2529" s="1" t="s">
        <v>17</v>
      </c>
      <c r="H2529" s="1">
        <v>45.0</v>
      </c>
      <c r="I2529" s="3">
        <v>44251.6875</v>
      </c>
      <c r="J2529" s="1">
        <v>3.31546095015771</v>
      </c>
      <c r="K2529" s="1" t="s">
        <v>18</v>
      </c>
      <c r="L2529" s="1" t="s">
        <v>1047</v>
      </c>
      <c r="M2529" s="3">
        <v>44251.712605636574</v>
      </c>
    </row>
    <row r="2530">
      <c r="A2530" s="1">
        <v>2528.0</v>
      </c>
      <c r="B2530" s="1" t="s">
        <v>413</v>
      </c>
      <c r="C2530" s="1" t="s">
        <v>6399</v>
      </c>
      <c r="D2530" s="1" t="s">
        <v>1549</v>
      </c>
      <c r="E2530" s="1" t="s">
        <v>6400</v>
      </c>
      <c r="F2530" s="1" t="s">
        <v>417</v>
      </c>
      <c r="G2530" s="1" t="s">
        <v>89</v>
      </c>
      <c r="H2530" s="1">
        <v>45.0</v>
      </c>
      <c r="I2530" s="3">
        <v>43822.76223699074</v>
      </c>
      <c r="J2530" s="1">
        <v>2.50234577274868</v>
      </c>
      <c r="K2530" s="1" t="s">
        <v>24</v>
      </c>
      <c r="M2530" s="3">
        <v>43822.76731375</v>
      </c>
    </row>
    <row r="2531">
      <c r="A2531" s="1">
        <v>2529.0</v>
      </c>
      <c r="B2531" s="1" t="s">
        <v>385</v>
      </c>
      <c r="C2531" s="1" t="s">
        <v>6401</v>
      </c>
      <c r="D2531" s="1" t="s">
        <v>116</v>
      </c>
      <c r="E2531" s="1" t="s">
        <v>5374</v>
      </c>
      <c r="F2531" s="1" t="s">
        <v>388</v>
      </c>
      <c r="G2531" s="1" t="s">
        <v>17</v>
      </c>
      <c r="H2531" s="1">
        <v>45.0</v>
      </c>
      <c r="I2531" s="3">
        <v>43816.25</v>
      </c>
      <c r="J2531" s="1">
        <v>7.70827284897567</v>
      </c>
      <c r="K2531" s="1" t="s">
        <v>24</v>
      </c>
      <c r="M2531" s="3">
        <v>43816.27944719907</v>
      </c>
    </row>
    <row r="2532">
      <c r="A2532" s="1">
        <v>2530.0</v>
      </c>
      <c r="B2532" s="1" t="s">
        <v>536</v>
      </c>
      <c r="C2532" s="1" t="s">
        <v>6402</v>
      </c>
      <c r="D2532" s="1" t="s">
        <v>1255</v>
      </c>
      <c r="E2532" s="1" t="s">
        <v>4030</v>
      </c>
      <c r="F2532" s="1" t="s">
        <v>539</v>
      </c>
      <c r="G2532" s="1" t="s">
        <v>17</v>
      </c>
      <c r="H2532" s="1">
        <v>45.0</v>
      </c>
      <c r="I2532" s="3">
        <v>43860.833333333336</v>
      </c>
      <c r="J2532" s="1">
        <v>1.45401936319507</v>
      </c>
      <c r="K2532" s="1" t="s">
        <v>83</v>
      </c>
      <c r="M2532" s="3">
        <v>43861.34371721065</v>
      </c>
    </row>
    <row r="2533">
      <c r="A2533" s="1">
        <v>2531.0</v>
      </c>
      <c r="B2533" s="1" t="s">
        <v>1913</v>
      </c>
      <c r="C2533" s="1" t="s">
        <v>6403</v>
      </c>
      <c r="D2533" s="1" t="s">
        <v>6404</v>
      </c>
      <c r="E2533" s="1" t="s">
        <v>6405</v>
      </c>
      <c r="F2533" s="1" t="s">
        <v>1917</v>
      </c>
      <c r="G2533" s="1" t="s">
        <v>39</v>
      </c>
      <c r="H2533" s="1">
        <v>45.0</v>
      </c>
      <c r="I2533" s="3">
        <v>43853.208333333336</v>
      </c>
      <c r="J2533" s="1">
        <v>1.90421208600746</v>
      </c>
      <c r="K2533" s="1" t="s">
        <v>166</v>
      </c>
      <c r="M2533" s="3">
        <v>43853.23437144676</v>
      </c>
    </row>
    <row r="2534">
      <c r="A2534" s="1">
        <v>2532.0</v>
      </c>
      <c r="B2534" s="1" t="s">
        <v>324</v>
      </c>
      <c r="C2534" s="1" t="s">
        <v>6406</v>
      </c>
      <c r="D2534" s="1" t="s">
        <v>326</v>
      </c>
      <c r="E2534" s="1" t="s">
        <v>4593</v>
      </c>
      <c r="F2534" s="1" t="s">
        <v>328</v>
      </c>
      <c r="G2534" s="1" t="s">
        <v>17</v>
      </c>
      <c r="H2534" s="1">
        <v>45.0</v>
      </c>
      <c r="I2534" s="3">
        <v>44125.625</v>
      </c>
      <c r="J2534" s="1">
        <v>0.0</v>
      </c>
      <c r="K2534" s="1" t="s">
        <v>24</v>
      </c>
      <c r="M2534" s="3">
        <v>44125.810329293985</v>
      </c>
    </row>
    <row r="2535">
      <c r="A2535" s="1">
        <v>2533.0</v>
      </c>
      <c r="B2535" s="1" t="s">
        <v>806</v>
      </c>
      <c r="C2535" s="1" t="s">
        <v>6407</v>
      </c>
      <c r="D2535" s="1" t="s">
        <v>808</v>
      </c>
      <c r="E2535" s="1" t="s">
        <v>1153</v>
      </c>
      <c r="F2535" s="1" t="s">
        <v>810</v>
      </c>
      <c r="G2535" s="1" t="s">
        <v>35</v>
      </c>
      <c r="H2535" s="1">
        <v>45.0</v>
      </c>
      <c r="I2535" s="3">
        <v>44076.708333333336</v>
      </c>
      <c r="J2535" s="1">
        <v>2.49234365056168</v>
      </c>
      <c r="K2535" s="1" t="s">
        <v>24</v>
      </c>
      <c r="M2535" s="3">
        <v>44076.707862800926</v>
      </c>
    </row>
    <row r="2536">
      <c r="A2536" s="1">
        <v>2534.0</v>
      </c>
      <c r="B2536" s="1" t="s">
        <v>2795</v>
      </c>
      <c r="C2536" s="1" t="s">
        <v>6408</v>
      </c>
      <c r="D2536" s="1" t="s">
        <v>5337</v>
      </c>
      <c r="E2536" s="1" t="s">
        <v>5338</v>
      </c>
      <c r="F2536" s="1" t="s">
        <v>2799</v>
      </c>
      <c r="G2536" s="1" t="s">
        <v>35</v>
      </c>
      <c r="H2536" s="1">
        <v>45.0</v>
      </c>
      <c r="I2536" s="3">
        <v>43896.4375</v>
      </c>
      <c r="J2536" s="1">
        <v>0.133471166254452</v>
      </c>
      <c r="K2536" s="1" t="s">
        <v>218</v>
      </c>
      <c r="M2536" s="3">
        <v>43896.45835891204</v>
      </c>
    </row>
    <row r="2537">
      <c r="A2537" s="1">
        <v>2535.0</v>
      </c>
      <c r="B2537" s="1" t="s">
        <v>150</v>
      </c>
      <c r="C2537" s="1" t="s">
        <v>6409</v>
      </c>
      <c r="D2537" s="1" t="s">
        <v>1338</v>
      </c>
      <c r="E2537" s="1" t="s">
        <v>6410</v>
      </c>
      <c r="F2537" s="1" t="s">
        <v>153</v>
      </c>
      <c r="G2537" s="1" t="s">
        <v>39</v>
      </c>
      <c r="H2537" s="1">
        <v>45.0</v>
      </c>
      <c r="I2537" s="3">
        <v>44152.708333333336</v>
      </c>
      <c r="J2537" s="1">
        <v>3.10487203322568</v>
      </c>
      <c r="K2537" s="1" t="s">
        <v>62</v>
      </c>
      <c r="M2537" s="3">
        <v>44152.73301616898</v>
      </c>
    </row>
    <row r="2538">
      <c r="A2538" s="1">
        <v>2536.0</v>
      </c>
      <c r="B2538" s="1" t="s">
        <v>824</v>
      </c>
      <c r="C2538" s="1" t="s">
        <v>6411</v>
      </c>
      <c r="D2538" s="1" t="s">
        <v>198</v>
      </c>
      <c r="E2538" s="1" t="s">
        <v>6412</v>
      </c>
      <c r="F2538" s="1" t="s">
        <v>827</v>
      </c>
      <c r="G2538" s="1" t="s">
        <v>39</v>
      </c>
      <c r="H2538" s="1">
        <v>45.0</v>
      </c>
      <c r="I2538" s="3">
        <v>44111.229166666664</v>
      </c>
      <c r="J2538" s="1">
        <v>3.11417350602227</v>
      </c>
      <c r="K2538" s="1" t="s">
        <v>24</v>
      </c>
      <c r="M2538" s="3">
        <v>44111.2653640625</v>
      </c>
    </row>
    <row r="2539">
      <c r="A2539" s="1">
        <v>2537.0</v>
      </c>
      <c r="B2539" s="1" t="s">
        <v>620</v>
      </c>
      <c r="C2539" s="1" t="s">
        <v>6413</v>
      </c>
      <c r="D2539" s="1" t="s">
        <v>1096</v>
      </c>
      <c r="E2539" s="1" t="s">
        <v>6414</v>
      </c>
      <c r="F2539" s="1" t="s">
        <v>623</v>
      </c>
      <c r="G2539" s="1" t="s">
        <v>17</v>
      </c>
      <c r="H2539" s="1">
        <v>45.0</v>
      </c>
      <c r="I2539" s="3">
        <v>43930.333333333336</v>
      </c>
      <c r="J2539" s="1">
        <v>1.58008499884072</v>
      </c>
      <c r="K2539" s="1" t="s">
        <v>18</v>
      </c>
      <c r="M2539" s="3">
        <v>43930.3663841088</v>
      </c>
    </row>
    <row r="2540">
      <c r="A2540" s="1">
        <v>2538.0</v>
      </c>
      <c r="B2540" s="1" t="s">
        <v>788</v>
      </c>
      <c r="C2540" s="1" t="s">
        <v>6415</v>
      </c>
      <c r="D2540" s="1" t="s">
        <v>6416</v>
      </c>
      <c r="E2540" s="1" t="s">
        <v>6417</v>
      </c>
      <c r="F2540" s="1" t="s">
        <v>791</v>
      </c>
      <c r="G2540" s="1" t="s">
        <v>17</v>
      </c>
      <c r="H2540" s="1">
        <v>45.0</v>
      </c>
      <c r="I2540" s="3">
        <v>44040.739583333336</v>
      </c>
      <c r="J2540" s="1">
        <v>0.673025308904524</v>
      </c>
      <c r="K2540" s="1" t="s">
        <v>24</v>
      </c>
      <c r="M2540" s="3">
        <v>44040.76458300926</v>
      </c>
    </row>
    <row r="2541">
      <c r="A2541" s="1">
        <v>2539.0</v>
      </c>
      <c r="B2541" s="1" t="s">
        <v>2314</v>
      </c>
      <c r="C2541" s="1" t="s">
        <v>6418</v>
      </c>
      <c r="D2541" s="1" t="s">
        <v>6419</v>
      </c>
      <c r="E2541" s="1" t="s">
        <v>6420</v>
      </c>
      <c r="F2541" s="1" t="s">
        <v>2318</v>
      </c>
      <c r="G2541" s="1" t="s">
        <v>39</v>
      </c>
      <c r="H2541" s="1">
        <v>45.0</v>
      </c>
      <c r="I2541" s="3">
        <v>43829.666666666664</v>
      </c>
      <c r="J2541" s="1">
        <v>0.8449978170436</v>
      </c>
      <c r="K2541" s="1" t="s">
        <v>18</v>
      </c>
      <c r="M2541" s="3">
        <v>43829.70058991898</v>
      </c>
    </row>
    <row r="2542">
      <c r="A2542" s="1">
        <v>2540.0</v>
      </c>
      <c r="B2542" s="1" t="s">
        <v>239</v>
      </c>
      <c r="C2542" s="1" t="s">
        <v>6421</v>
      </c>
      <c r="D2542" s="1" t="s">
        <v>1113</v>
      </c>
      <c r="E2542" s="1" t="s">
        <v>1114</v>
      </c>
      <c r="F2542" s="1" t="s">
        <v>243</v>
      </c>
      <c r="G2542" s="1" t="s">
        <v>35</v>
      </c>
      <c r="H2542" s="1">
        <v>45.0</v>
      </c>
      <c r="I2542" s="3">
        <v>44103.541666666664</v>
      </c>
      <c r="J2542" s="1">
        <v>1.7396634943738</v>
      </c>
      <c r="K2542" s="1" t="s">
        <v>46</v>
      </c>
      <c r="M2542" s="3">
        <v>44103.57366844908</v>
      </c>
    </row>
    <row r="2543">
      <c r="A2543" s="1">
        <v>2541.0</v>
      </c>
      <c r="B2543" s="1" t="s">
        <v>1202</v>
      </c>
      <c r="C2543" s="1" t="s">
        <v>6422</v>
      </c>
      <c r="D2543" s="1" t="s">
        <v>3392</v>
      </c>
      <c r="E2543" s="1" t="s">
        <v>1205</v>
      </c>
      <c r="F2543" s="1" t="s">
        <v>1206</v>
      </c>
      <c r="G2543" s="1" t="s">
        <v>17</v>
      </c>
      <c r="H2543" s="1">
        <v>45.0</v>
      </c>
      <c r="I2543" s="3">
        <v>43697.583333333336</v>
      </c>
      <c r="J2543" s="1">
        <v>0.379398703588883</v>
      </c>
      <c r="K2543" s="1" t="s">
        <v>24</v>
      </c>
      <c r="M2543" s="3">
        <v>43697.60691311343</v>
      </c>
    </row>
    <row r="2544">
      <c r="A2544" s="1">
        <v>2542.0</v>
      </c>
      <c r="B2544" s="1" t="s">
        <v>455</v>
      </c>
      <c r="C2544" s="1" t="s">
        <v>6423</v>
      </c>
      <c r="D2544" s="1" t="s">
        <v>310</v>
      </c>
      <c r="E2544" s="1" t="s">
        <v>2435</v>
      </c>
      <c r="F2544" s="1" t="s">
        <v>458</v>
      </c>
      <c r="G2544" s="1" t="s">
        <v>17</v>
      </c>
      <c r="H2544" s="1">
        <v>45.0</v>
      </c>
      <c r="I2544" s="3">
        <v>44250.625</v>
      </c>
      <c r="J2544" s="1">
        <v>1.96434406963891</v>
      </c>
      <c r="K2544" s="1" t="s">
        <v>24</v>
      </c>
      <c r="L2544" s="1" t="s">
        <v>406</v>
      </c>
      <c r="M2544" s="3">
        <v>44250.63005659722</v>
      </c>
    </row>
    <row r="2545">
      <c r="A2545" s="1">
        <v>2543.0</v>
      </c>
      <c r="B2545" s="1" t="s">
        <v>6424</v>
      </c>
      <c r="C2545" s="1" t="s">
        <v>6425</v>
      </c>
      <c r="D2545" s="1" t="s">
        <v>211</v>
      </c>
      <c r="E2545" s="1" t="s">
        <v>6426</v>
      </c>
      <c r="F2545" s="1" t="s">
        <v>6427</v>
      </c>
      <c r="G2545" s="1" t="s">
        <v>35</v>
      </c>
      <c r="H2545" s="1">
        <v>45.0</v>
      </c>
      <c r="I2545" s="3">
        <v>44118.166666666664</v>
      </c>
      <c r="J2545" s="1">
        <v>0.359066411526248</v>
      </c>
      <c r="K2545" s="1" t="s">
        <v>218</v>
      </c>
      <c r="L2545" s="1" t="s">
        <v>4938</v>
      </c>
      <c r="M2545" s="3">
        <v>44118.1773915625</v>
      </c>
    </row>
    <row r="2546">
      <c r="A2546" s="1">
        <v>2544.0</v>
      </c>
      <c r="B2546" s="1" t="s">
        <v>6428</v>
      </c>
      <c r="C2546" s="1" t="s">
        <v>6429</v>
      </c>
      <c r="D2546" s="1" t="s">
        <v>221</v>
      </c>
      <c r="E2546" s="1" t="s">
        <v>6430</v>
      </c>
      <c r="F2546" s="1" t="s">
        <v>6431</v>
      </c>
      <c r="G2546" s="1" t="s">
        <v>39</v>
      </c>
      <c r="H2546" s="1">
        <v>45.0</v>
      </c>
      <c r="I2546" s="3">
        <v>43860.677083333336</v>
      </c>
      <c r="J2546" s="1">
        <v>0.628966720878401</v>
      </c>
      <c r="K2546" s="1" t="s">
        <v>24</v>
      </c>
      <c r="M2546" s="3">
        <v>43860.70662193287</v>
      </c>
    </row>
    <row r="2547">
      <c r="A2547" s="1">
        <v>2545.0</v>
      </c>
      <c r="B2547" s="1" t="s">
        <v>2870</v>
      </c>
      <c r="C2547" s="1" t="s">
        <v>6432</v>
      </c>
      <c r="D2547" s="1" t="s">
        <v>4482</v>
      </c>
      <c r="E2547" s="1" t="s">
        <v>6433</v>
      </c>
      <c r="F2547" s="1" t="s">
        <v>2874</v>
      </c>
      <c r="G2547" s="1" t="s">
        <v>17</v>
      </c>
      <c r="H2547" s="1">
        <v>45.0</v>
      </c>
      <c r="I2547" s="3">
        <v>44229.260416666664</v>
      </c>
      <c r="J2547" s="1">
        <v>0.0</v>
      </c>
      <c r="K2547" s="1" t="s">
        <v>24</v>
      </c>
      <c r="M2547" s="3">
        <v>44228.76066615741</v>
      </c>
    </row>
    <row r="2548">
      <c r="A2548" s="1">
        <v>2546.0</v>
      </c>
      <c r="B2548" s="1" t="s">
        <v>324</v>
      </c>
      <c r="C2548" s="1" t="s">
        <v>6434</v>
      </c>
      <c r="D2548" s="1" t="s">
        <v>326</v>
      </c>
      <c r="E2548" s="1" t="s">
        <v>6435</v>
      </c>
      <c r="F2548" s="1" t="s">
        <v>328</v>
      </c>
      <c r="G2548" s="1" t="s">
        <v>17</v>
      </c>
      <c r="H2548" s="1">
        <v>45.0</v>
      </c>
      <c r="I2548" s="3">
        <v>43985.208333333336</v>
      </c>
      <c r="J2548" s="1">
        <v>0.0</v>
      </c>
      <c r="K2548" s="1" t="s">
        <v>24</v>
      </c>
      <c r="M2548" s="3">
        <v>43985.23843754629</v>
      </c>
    </row>
    <row r="2549">
      <c r="A2549" s="1">
        <v>2547.0</v>
      </c>
      <c r="B2549" s="1" t="s">
        <v>576</v>
      </c>
      <c r="C2549" s="1" t="s">
        <v>6436</v>
      </c>
      <c r="D2549" s="1" t="s">
        <v>578</v>
      </c>
      <c r="E2549" s="1" t="s">
        <v>6437</v>
      </c>
      <c r="F2549" s="1" t="s">
        <v>580</v>
      </c>
      <c r="G2549" s="1" t="s">
        <v>17</v>
      </c>
      <c r="H2549" s="1">
        <v>45.0</v>
      </c>
      <c r="I2549" s="3">
        <v>44075.21875</v>
      </c>
      <c r="J2549" s="1">
        <v>0.639025173393339</v>
      </c>
      <c r="K2549" s="1" t="s">
        <v>18</v>
      </c>
      <c r="L2549" s="1" t="s">
        <v>581</v>
      </c>
      <c r="M2549" s="3">
        <v>44075.221438333334</v>
      </c>
    </row>
    <row r="2550">
      <c r="A2550" s="1">
        <v>2548.0</v>
      </c>
      <c r="B2550" s="1" t="s">
        <v>853</v>
      </c>
      <c r="C2550" s="1" t="s">
        <v>6438</v>
      </c>
      <c r="D2550" s="1" t="s">
        <v>59</v>
      </c>
      <c r="E2550" s="1" t="s">
        <v>855</v>
      </c>
      <c r="F2550" s="1" t="s">
        <v>856</v>
      </c>
      <c r="G2550" s="1" t="s">
        <v>17</v>
      </c>
      <c r="H2550" s="1">
        <v>45.0</v>
      </c>
      <c r="I2550" s="3">
        <v>43885.541666666664</v>
      </c>
      <c r="J2550" s="1">
        <v>4.28447975945276</v>
      </c>
      <c r="K2550" s="1" t="s">
        <v>18</v>
      </c>
      <c r="M2550" s="3">
        <v>43885.58024625</v>
      </c>
    </row>
    <row r="2551">
      <c r="A2551" s="1">
        <v>2549.0</v>
      </c>
      <c r="B2551" s="1" t="s">
        <v>303</v>
      </c>
      <c r="C2551" s="1" t="s">
        <v>6439</v>
      </c>
      <c r="D2551" s="1" t="s">
        <v>326</v>
      </c>
      <c r="E2551" s="1" t="s">
        <v>2763</v>
      </c>
      <c r="F2551" s="1" t="s">
        <v>307</v>
      </c>
      <c r="G2551" s="1" t="s">
        <v>17</v>
      </c>
      <c r="H2551" s="1">
        <v>45.0</v>
      </c>
      <c r="I2551" s="3">
        <v>43801.666666666664</v>
      </c>
      <c r="J2551" s="1">
        <v>2.85092926942169</v>
      </c>
      <c r="K2551" s="1" t="s">
        <v>24</v>
      </c>
      <c r="M2551" s="3">
        <v>43801.70891363426</v>
      </c>
    </row>
    <row r="2552">
      <c r="A2552" s="1">
        <v>2550.0</v>
      </c>
      <c r="B2552" s="1" t="s">
        <v>1090</v>
      </c>
      <c r="C2552" s="1" t="s">
        <v>6440</v>
      </c>
      <c r="D2552" s="1" t="s">
        <v>492</v>
      </c>
      <c r="E2552" s="1" t="s">
        <v>6441</v>
      </c>
      <c r="F2552" s="1" t="s">
        <v>1094</v>
      </c>
      <c r="G2552" s="1" t="s">
        <v>17</v>
      </c>
      <c r="H2552" s="1">
        <v>45.0</v>
      </c>
      <c r="I2552" s="3">
        <v>44116.6875</v>
      </c>
      <c r="J2552" s="1">
        <v>1.90951030666295</v>
      </c>
      <c r="K2552" s="1" t="s">
        <v>166</v>
      </c>
      <c r="L2552" s="1" t="s">
        <v>167</v>
      </c>
      <c r="M2552" s="3">
        <v>44116.72544872685</v>
      </c>
    </row>
    <row r="2553">
      <c r="A2553" s="1">
        <v>2551.0</v>
      </c>
      <c r="B2553" s="1" t="s">
        <v>19</v>
      </c>
      <c r="C2553" s="1" t="s">
        <v>6442</v>
      </c>
      <c r="D2553" s="1" t="s">
        <v>321</v>
      </c>
      <c r="E2553" s="1" t="s">
        <v>6443</v>
      </c>
      <c r="F2553" s="1" t="s">
        <v>23</v>
      </c>
      <c r="G2553" s="1" t="s">
        <v>35</v>
      </c>
      <c r="H2553" s="1">
        <v>45.0</v>
      </c>
      <c r="I2553" s="3">
        <v>43685.291666666664</v>
      </c>
      <c r="J2553" s="1">
        <v>1.34308621164666</v>
      </c>
      <c r="K2553" s="1" t="s">
        <v>24</v>
      </c>
      <c r="M2553" s="3">
        <v>43685.32284018519</v>
      </c>
    </row>
    <row r="2554">
      <c r="A2554" s="1">
        <v>2552.0</v>
      </c>
      <c r="B2554" s="1" t="s">
        <v>4657</v>
      </c>
      <c r="C2554" s="1" t="s">
        <v>6444</v>
      </c>
      <c r="D2554" s="1" t="s">
        <v>2464</v>
      </c>
      <c r="E2554" s="1" t="s">
        <v>4659</v>
      </c>
      <c r="F2554" s="1" t="s">
        <v>4660</v>
      </c>
      <c r="G2554" s="1" t="s">
        <v>17</v>
      </c>
      <c r="H2554" s="1">
        <v>45.0</v>
      </c>
      <c r="I2554" s="3">
        <v>44079.770833333336</v>
      </c>
      <c r="J2554" s="1">
        <v>0.546763248771992</v>
      </c>
      <c r="K2554" s="1" t="s">
        <v>56</v>
      </c>
      <c r="L2554" s="1" t="s">
        <v>3023</v>
      </c>
      <c r="M2554" s="3">
        <v>44079.808292905094</v>
      </c>
    </row>
    <row r="2555">
      <c r="A2555" s="1">
        <v>2553.0</v>
      </c>
      <c r="B2555" s="1" t="s">
        <v>6213</v>
      </c>
      <c r="C2555" s="1" t="s">
        <v>6445</v>
      </c>
      <c r="D2555" s="1" t="s">
        <v>2402</v>
      </c>
      <c r="E2555" s="1" t="s">
        <v>6216</v>
      </c>
      <c r="F2555" s="1" t="s">
        <v>6217</v>
      </c>
      <c r="G2555" s="1" t="s">
        <v>35</v>
      </c>
      <c r="H2555" s="1">
        <v>45.0</v>
      </c>
      <c r="I2555" s="3">
        <v>43482.666666666664</v>
      </c>
      <c r="J2555" s="1">
        <v>0.831880784007635</v>
      </c>
      <c r="K2555" s="1" t="s">
        <v>24</v>
      </c>
      <c r="M2555" s="3">
        <v>43482.698465625</v>
      </c>
    </row>
    <row r="2556">
      <c r="A2556" s="1">
        <v>2554.0</v>
      </c>
      <c r="B2556" s="1" t="s">
        <v>620</v>
      </c>
      <c r="C2556" s="1" t="s">
        <v>6446</v>
      </c>
      <c r="D2556" s="1" t="s">
        <v>2567</v>
      </c>
      <c r="E2556" s="1" t="s">
        <v>6447</v>
      </c>
      <c r="F2556" s="1" t="s">
        <v>623</v>
      </c>
      <c r="G2556" s="1" t="s">
        <v>17</v>
      </c>
      <c r="H2556" s="1">
        <v>45.0</v>
      </c>
      <c r="I2556" s="3">
        <v>44052.291666666664</v>
      </c>
      <c r="J2556" s="1">
        <v>0.677340251109292</v>
      </c>
      <c r="K2556" s="1" t="s">
        <v>18</v>
      </c>
      <c r="M2556" s="3">
        <v>44052.333972939814</v>
      </c>
    </row>
    <row r="2557">
      <c r="A2557" s="1">
        <v>2555.0</v>
      </c>
      <c r="B2557" s="1" t="s">
        <v>201</v>
      </c>
      <c r="C2557" s="1" t="s">
        <v>6448</v>
      </c>
      <c r="D2557" s="1" t="s">
        <v>6449</v>
      </c>
      <c r="E2557" s="1" t="s">
        <v>6450</v>
      </c>
      <c r="F2557" s="1" t="s">
        <v>204</v>
      </c>
      <c r="G2557" s="1" t="s">
        <v>39</v>
      </c>
      <c r="H2557" s="1">
        <v>45.0</v>
      </c>
      <c r="I2557" s="3">
        <v>43873.302083333336</v>
      </c>
      <c r="J2557" s="1">
        <v>0.470713148630434</v>
      </c>
      <c r="K2557" s="1" t="s">
        <v>46</v>
      </c>
      <c r="M2557" s="3">
        <v>43873.33439844907</v>
      </c>
    </row>
    <row r="2558">
      <c r="A2558" s="1">
        <v>2556.0</v>
      </c>
      <c r="B2558" s="1" t="s">
        <v>6451</v>
      </c>
      <c r="C2558" s="1" t="s">
        <v>6452</v>
      </c>
      <c r="D2558" s="1" t="s">
        <v>148</v>
      </c>
      <c r="E2558" s="1" t="s">
        <v>6453</v>
      </c>
      <c r="F2558" s="1" t="s">
        <v>6454</v>
      </c>
      <c r="G2558" s="1" t="s">
        <v>39</v>
      </c>
      <c r="H2558" s="1">
        <v>45.0</v>
      </c>
      <c r="I2558" s="3">
        <v>44117.333333333336</v>
      </c>
      <c r="J2558" s="1">
        <v>4.42606988070268</v>
      </c>
      <c r="K2558" s="1" t="s">
        <v>24</v>
      </c>
      <c r="L2558" s="1" t="s">
        <v>188</v>
      </c>
      <c r="M2558" s="3">
        <v>44117.37049082176</v>
      </c>
    </row>
    <row r="2559">
      <c r="A2559" s="1">
        <v>2557.0</v>
      </c>
      <c r="B2559" s="1" t="s">
        <v>620</v>
      </c>
      <c r="C2559" s="1" t="s">
        <v>6455</v>
      </c>
      <c r="D2559" s="1" t="s">
        <v>2567</v>
      </c>
      <c r="E2559" s="1" t="s">
        <v>6456</v>
      </c>
      <c r="F2559" s="1" t="s">
        <v>623</v>
      </c>
      <c r="G2559" s="1" t="s">
        <v>17</v>
      </c>
      <c r="H2559" s="1">
        <v>45.0</v>
      </c>
      <c r="I2559" s="3">
        <v>44031.291666666664</v>
      </c>
      <c r="J2559" s="1">
        <v>0.204537949432621</v>
      </c>
      <c r="K2559" s="1" t="s">
        <v>18</v>
      </c>
      <c r="M2559" s="3">
        <v>44031.33543972222</v>
      </c>
    </row>
    <row r="2560">
      <c r="A2560" s="1">
        <v>2558.0</v>
      </c>
      <c r="B2560" s="1" t="s">
        <v>2177</v>
      </c>
      <c r="C2560" s="1" t="s">
        <v>6457</v>
      </c>
      <c r="D2560" s="1" t="s">
        <v>6458</v>
      </c>
      <c r="E2560" s="1" t="s">
        <v>6459</v>
      </c>
      <c r="F2560" s="1" t="s">
        <v>2180</v>
      </c>
      <c r="G2560" s="1" t="s">
        <v>39</v>
      </c>
      <c r="H2560" s="1">
        <v>45.0</v>
      </c>
      <c r="I2560" s="3">
        <v>44212.666666666664</v>
      </c>
      <c r="J2560" s="1">
        <v>0.654274085263077</v>
      </c>
      <c r="K2560" s="1" t="s">
        <v>46</v>
      </c>
      <c r="L2560" s="1" t="s">
        <v>2164</v>
      </c>
      <c r="M2560" s="3">
        <v>44212.69640638889</v>
      </c>
    </row>
    <row r="2561">
      <c r="A2561" s="1">
        <v>2559.0</v>
      </c>
      <c r="B2561" s="1" t="s">
        <v>490</v>
      </c>
      <c r="C2561" s="1" t="s">
        <v>6460</v>
      </c>
      <c r="D2561" s="1" t="s">
        <v>492</v>
      </c>
      <c r="E2561" s="1" t="s">
        <v>6461</v>
      </c>
      <c r="F2561" s="1" t="s">
        <v>494</v>
      </c>
      <c r="G2561" s="1" t="s">
        <v>39</v>
      </c>
      <c r="H2561" s="1">
        <v>45.0</v>
      </c>
      <c r="I2561" s="3">
        <v>44115.75</v>
      </c>
      <c r="J2561" s="1">
        <v>3.18977204999273</v>
      </c>
      <c r="K2561" s="1" t="s">
        <v>159</v>
      </c>
      <c r="L2561" s="1" t="s">
        <v>495</v>
      </c>
      <c r="M2561" s="3">
        <v>44115.848738657405</v>
      </c>
    </row>
    <row r="2562">
      <c r="A2562" s="1">
        <v>2560.0</v>
      </c>
      <c r="B2562" s="1" t="s">
        <v>788</v>
      </c>
      <c r="C2562" s="1" t="s">
        <v>6462</v>
      </c>
      <c r="D2562" s="1" t="s">
        <v>4531</v>
      </c>
      <c r="E2562" s="1" t="s">
        <v>4532</v>
      </c>
      <c r="F2562" s="1" t="s">
        <v>791</v>
      </c>
      <c r="G2562" s="1" t="s">
        <v>17</v>
      </c>
      <c r="H2562" s="1">
        <v>45.0</v>
      </c>
      <c r="I2562" s="3">
        <v>44076.729166666664</v>
      </c>
      <c r="J2562" s="1">
        <v>1.00369182836373</v>
      </c>
      <c r="K2562" s="1" t="s">
        <v>24</v>
      </c>
      <c r="M2562" s="3">
        <v>44076.75317215278</v>
      </c>
    </row>
    <row r="2563">
      <c r="A2563" s="1">
        <v>2561.0</v>
      </c>
      <c r="B2563" s="1" t="s">
        <v>853</v>
      </c>
      <c r="C2563" s="1" t="s">
        <v>6463</v>
      </c>
      <c r="D2563" s="1" t="s">
        <v>1802</v>
      </c>
      <c r="E2563" s="1" t="s">
        <v>6464</v>
      </c>
      <c r="F2563" s="1" t="s">
        <v>856</v>
      </c>
      <c r="G2563" s="1" t="s">
        <v>17</v>
      </c>
      <c r="H2563" s="1">
        <v>45.0</v>
      </c>
      <c r="I2563" s="3">
        <v>43950.541666666664</v>
      </c>
      <c r="J2563" s="1">
        <v>2.59736760346718</v>
      </c>
      <c r="K2563" s="1" t="s">
        <v>18</v>
      </c>
      <c r="M2563" s="3">
        <v>43950.615921400466</v>
      </c>
    </row>
    <row r="2564">
      <c r="A2564" s="1">
        <v>2562.0</v>
      </c>
      <c r="B2564" s="1" t="s">
        <v>239</v>
      </c>
      <c r="C2564" s="1" t="s">
        <v>6465</v>
      </c>
      <c r="D2564" s="1" t="s">
        <v>241</v>
      </c>
      <c r="E2564" s="1" t="s">
        <v>6466</v>
      </c>
      <c r="F2564" s="1" t="s">
        <v>243</v>
      </c>
      <c r="G2564" s="1" t="s">
        <v>17</v>
      </c>
      <c r="H2564" s="1">
        <v>45.0</v>
      </c>
      <c r="I2564" s="3">
        <v>44166.708333333336</v>
      </c>
      <c r="J2564" s="1">
        <v>0.0</v>
      </c>
      <c r="K2564" s="1" t="s">
        <v>46</v>
      </c>
      <c r="M2564" s="3">
        <v>44166.64880236111</v>
      </c>
    </row>
    <row r="2565">
      <c r="A2565" s="1">
        <v>2563.0</v>
      </c>
      <c r="B2565" s="1" t="s">
        <v>3116</v>
      </c>
      <c r="C2565" s="1" t="s">
        <v>6467</v>
      </c>
      <c r="D2565" s="1" t="s">
        <v>21</v>
      </c>
      <c r="E2565" s="1" t="s">
        <v>6468</v>
      </c>
      <c r="F2565" s="1" t="s">
        <v>3119</v>
      </c>
      <c r="G2565" s="1" t="s">
        <v>17</v>
      </c>
      <c r="H2565" s="1">
        <v>45.0</v>
      </c>
      <c r="I2565" s="3">
        <v>44080.645833333336</v>
      </c>
      <c r="J2565" s="1">
        <v>2.59175204023772</v>
      </c>
      <c r="K2565" s="1" t="s">
        <v>24</v>
      </c>
      <c r="M2565" s="3">
        <v>44080.67549158565</v>
      </c>
    </row>
    <row r="2566">
      <c r="A2566" s="1">
        <v>2564.0</v>
      </c>
      <c r="B2566" s="1" t="s">
        <v>953</v>
      </c>
      <c r="C2566" s="1" t="s">
        <v>6469</v>
      </c>
      <c r="D2566" s="1" t="s">
        <v>6470</v>
      </c>
      <c r="E2566" s="1" t="s">
        <v>6471</v>
      </c>
      <c r="F2566" s="1" t="s">
        <v>965</v>
      </c>
      <c r="G2566" s="1" t="s">
        <v>17</v>
      </c>
      <c r="H2566" s="1">
        <v>45.0</v>
      </c>
      <c r="I2566" s="3">
        <v>43713.666666666664</v>
      </c>
      <c r="J2566" s="1">
        <v>1.32187070372702</v>
      </c>
      <c r="K2566" s="1" t="s">
        <v>18</v>
      </c>
      <c r="M2566" s="3">
        <v>43713.71838196759</v>
      </c>
    </row>
    <row r="2567">
      <c r="A2567" s="1">
        <v>2565.0</v>
      </c>
      <c r="B2567" s="1" t="s">
        <v>603</v>
      </c>
      <c r="C2567" s="1" t="s">
        <v>6472</v>
      </c>
      <c r="D2567" s="1" t="s">
        <v>5462</v>
      </c>
      <c r="E2567" s="1" t="s">
        <v>6473</v>
      </c>
      <c r="F2567" s="1" t="s">
        <v>606</v>
      </c>
      <c r="G2567" s="1" t="s">
        <v>89</v>
      </c>
      <c r="H2567" s="1">
        <v>45.0</v>
      </c>
      <c r="I2567" s="3">
        <v>43892.36647039352</v>
      </c>
      <c r="J2567" s="1">
        <v>1.68399976207047</v>
      </c>
      <c r="K2567" s="1" t="s">
        <v>24</v>
      </c>
      <c r="M2567" s="3">
        <v>43892.40229344907</v>
      </c>
    </row>
    <row r="2568">
      <c r="A2568" s="1">
        <v>2566.0</v>
      </c>
      <c r="B2568" s="1" t="s">
        <v>1885</v>
      </c>
      <c r="C2568" s="1" t="s">
        <v>6474</v>
      </c>
      <c r="D2568" s="1" t="s">
        <v>116</v>
      </c>
      <c r="E2568" s="1" t="s">
        <v>1887</v>
      </c>
      <c r="F2568" s="1" t="s">
        <v>1888</v>
      </c>
      <c r="G2568" s="1" t="s">
        <v>17</v>
      </c>
      <c r="H2568" s="1">
        <v>45.0</v>
      </c>
      <c r="I2568" s="3">
        <v>43876.583333333336</v>
      </c>
      <c r="J2568" s="1">
        <v>5.84990145504048</v>
      </c>
      <c r="K2568" s="1" t="s">
        <v>24</v>
      </c>
      <c r="M2568" s="3">
        <v>43876.60574638889</v>
      </c>
    </row>
    <row r="2569">
      <c r="A2569" s="1">
        <v>2567.0</v>
      </c>
      <c r="B2569" s="1" t="s">
        <v>1315</v>
      </c>
      <c r="C2569" s="1" t="s">
        <v>6475</v>
      </c>
      <c r="D2569" s="1" t="s">
        <v>411</v>
      </c>
      <c r="E2569" s="1" t="s">
        <v>2533</v>
      </c>
      <c r="F2569" s="1" t="s">
        <v>1319</v>
      </c>
      <c r="G2569" s="1" t="s">
        <v>17</v>
      </c>
      <c r="H2569" s="1">
        <v>45.0</v>
      </c>
      <c r="I2569" s="3">
        <v>44033.333333333336</v>
      </c>
      <c r="J2569" s="1">
        <v>0.427482688070944</v>
      </c>
      <c r="K2569" s="1" t="s">
        <v>18</v>
      </c>
      <c r="M2569" s="3">
        <v>44033.35553699074</v>
      </c>
    </row>
    <row r="2570">
      <c r="A2570" s="1">
        <v>2568.0</v>
      </c>
      <c r="B2570" s="1" t="s">
        <v>2165</v>
      </c>
      <c r="C2570" s="1" t="s">
        <v>6476</v>
      </c>
      <c r="D2570" s="1" t="s">
        <v>989</v>
      </c>
      <c r="E2570" s="1" t="s">
        <v>6477</v>
      </c>
      <c r="F2570" s="1" t="s">
        <v>2168</v>
      </c>
      <c r="G2570" s="1" t="s">
        <v>17</v>
      </c>
      <c r="H2570" s="1">
        <v>45.0</v>
      </c>
      <c r="I2570" s="3">
        <v>44071.145833333336</v>
      </c>
      <c r="J2570" s="1">
        <v>1.48393497941796</v>
      </c>
      <c r="K2570" s="1" t="s">
        <v>24</v>
      </c>
      <c r="M2570" s="3">
        <v>44071.1834056713</v>
      </c>
    </row>
    <row r="2571">
      <c r="A2571" s="1">
        <v>2569.0</v>
      </c>
      <c r="B2571" s="1" t="s">
        <v>6478</v>
      </c>
      <c r="C2571" s="1" t="s">
        <v>6479</v>
      </c>
      <c r="D2571" s="1" t="s">
        <v>6480</v>
      </c>
      <c r="E2571" s="1" t="s">
        <v>6481</v>
      </c>
      <c r="F2571" s="1" t="s">
        <v>6482</v>
      </c>
      <c r="G2571" s="1" t="s">
        <v>39</v>
      </c>
      <c r="H2571" s="1">
        <v>45.0</v>
      </c>
      <c r="I2571" s="3">
        <v>44228.666666666664</v>
      </c>
      <c r="J2571" s="1">
        <v>2.30213659509542</v>
      </c>
      <c r="K2571" s="1" t="s">
        <v>159</v>
      </c>
      <c r="L2571" s="1" t="s">
        <v>495</v>
      </c>
      <c r="M2571" s="3">
        <v>44228.703162337966</v>
      </c>
    </row>
    <row r="2572">
      <c r="A2572" s="1">
        <v>2570.0</v>
      </c>
      <c r="B2572" s="1" t="s">
        <v>63</v>
      </c>
      <c r="C2572" s="1" t="s">
        <v>6483</v>
      </c>
      <c r="D2572" s="1" t="s">
        <v>65</v>
      </c>
      <c r="E2572" s="1" t="s">
        <v>1347</v>
      </c>
      <c r="F2572" s="1" t="s">
        <v>67</v>
      </c>
      <c r="G2572" s="1" t="s">
        <v>17</v>
      </c>
      <c r="H2572" s="1">
        <v>45.0</v>
      </c>
      <c r="I2572" s="3">
        <v>44172.6875</v>
      </c>
      <c r="J2572" s="1">
        <v>2.11799854063589</v>
      </c>
      <c r="K2572" s="1" t="s">
        <v>24</v>
      </c>
      <c r="M2572" s="3">
        <v>44172.716709699074</v>
      </c>
    </row>
    <row r="2573">
      <c r="A2573" s="1">
        <v>2571.0</v>
      </c>
      <c r="B2573" s="1" t="s">
        <v>620</v>
      </c>
      <c r="C2573" s="1" t="s">
        <v>6484</v>
      </c>
      <c r="D2573" s="1" t="s">
        <v>6485</v>
      </c>
      <c r="E2573" s="1" t="s">
        <v>6486</v>
      </c>
      <c r="F2573" s="1" t="s">
        <v>623</v>
      </c>
      <c r="G2573" s="1" t="s">
        <v>39</v>
      </c>
      <c r="H2573" s="1">
        <v>45.0</v>
      </c>
      <c r="I2573" s="3">
        <v>44210.666666666664</v>
      </c>
      <c r="J2573" s="1">
        <v>2.21368331846581</v>
      </c>
      <c r="K2573" s="1" t="s">
        <v>18</v>
      </c>
      <c r="M2573" s="3">
        <v>44210.698428599535</v>
      </c>
    </row>
    <row r="2574">
      <c r="A2574" s="1">
        <v>2572.0</v>
      </c>
      <c r="B2574" s="1" t="s">
        <v>401</v>
      </c>
      <c r="C2574" s="1" t="s">
        <v>6487</v>
      </c>
      <c r="D2574" s="1" t="s">
        <v>3598</v>
      </c>
      <c r="E2574" s="1" t="s">
        <v>6488</v>
      </c>
      <c r="F2574" s="1" t="s">
        <v>405</v>
      </c>
      <c r="G2574" s="1" t="s">
        <v>89</v>
      </c>
      <c r="H2574" s="1">
        <v>45.0</v>
      </c>
      <c r="I2574" s="3">
        <v>44196.484839467594</v>
      </c>
      <c r="J2574" s="1">
        <v>3.67791097717866</v>
      </c>
      <c r="K2574" s="1" t="s">
        <v>24</v>
      </c>
      <c r="L2574" s="1" t="s">
        <v>406</v>
      </c>
      <c r="M2574" s="3">
        <v>44196.516623958334</v>
      </c>
    </row>
    <row r="2575">
      <c r="A2575" s="1">
        <v>2573.0</v>
      </c>
      <c r="B2575" s="1" t="s">
        <v>553</v>
      </c>
      <c r="C2575" s="1" t="s">
        <v>6489</v>
      </c>
      <c r="D2575" s="1" t="s">
        <v>555</v>
      </c>
      <c r="E2575" s="1" t="s">
        <v>6490</v>
      </c>
      <c r="F2575" s="1" t="s">
        <v>557</v>
      </c>
      <c r="G2575" s="1" t="s">
        <v>17</v>
      </c>
      <c r="H2575" s="1">
        <v>45.0</v>
      </c>
      <c r="I2575" s="3">
        <v>44127.333333333336</v>
      </c>
      <c r="J2575" s="1">
        <v>1.08689644862811</v>
      </c>
      <c r="K2575" s="1" t="s">
        <v>46</v>
      </c>
      <c r="L2575" s="1" t="s">
        <v>558</v>
      </c>
      <c r="M2575" s="3">
        <v>44127.31485184028</v>
      </c>
    </row>
    <row r="2576">
      <c r="A2576" s="1">
        <v>2574.0</v>
      </c>
      <c r="B2576" s="1" t="s">
        <v>732</v>
      </c>
      <c r="C2576" s="1" t="s">
        <v>6491</v>
      </c>
      <c r="D2576" s="1" t="s">
        <v>1036</v>
      </c>
      <c r="E2576" s="1" t="s">
        <v>1037</v>
      </c>
      <c r="F2576" s="1" t="s">
        <v>735</v>
      </c>
      <c r="G2576" s="1" t="s">
        <v>17</v>
      </c>
      <c r="H2576" s="1">
        <v>45.0</v>
      </c>
      <c r="I2576" s="3">
        <v>44166.4375</v>
      </c>
      <c r="J2576" s="1">
        <v>1.47073160568632</v>
      </c>
      <c r="K2576" s="1" t="s">
        <v>24</v>
      </c>
      <c r="M2576" s="3">
        <v>44166.4655059375</v>
      </c>
    </row>
    <row r="2577">
      <c r="A2577" s="1">
        <v>2575.0</v>
      </c>
      <c r="B2577" s="1" t="s">
        <v>5602</v>
      </c>
      <c r="C2577" s="1" t="s">
        <v>6492</v>
      </c>
      <c r="D2577" s="1" t="s">
        <v>2248</v>
      </c>
      <c r="E2577" s="1" t="s">
        <v>6493</v>
      </c>
      <c r="F2577" s="1" t="s">
        <v>5605</v>
      </c>
      <c r="G2577" s="1" t="s">
        <v>89</v>
      </c>
      <c r="H2577" s="1">
        <v>45.0</v>
      </c>
      <c r="I2577" s="3">
        <v>44239.5470616088</v>
      </c>
      <c r="J2577" s="1">
        <v>2.66786112002377</v>
      </c>
      <c r="K2577" s="1" t="s">
        <v>601</v>
      </c>
      <c r="L2577" s="1" t="s">
        <v>5606</v>
      </c>
      <c r="M2577" s="3">
        <v>44239.569078252316</v>
      </c>
    </row>
    <row r="2578">
      <c r="A2578" s="1">
        <v>2576.0</v>
      </c>
      <c r="B2578" s="1" t="s">
        <v>572</v>
      </c>
      <c r="C2578" s="1" t="s">
        <v>6494</v>
      </c>
      <c r="D2578" s="1" t="s">
        <v>1133</v>
      </c>
      <c r="E2578" s="1" t="s">
        <v>6495</v>
      </c>
      <c r="F2578" s="1" t="s">
        <v>575</v>
      </c>
      <c r="G2578" s="1" t="s">
        <v>39</v>
      </c>
      <c r="H2578" s="1">
        <v>45.0</v>
      </c>
      <c r="I2578" s="3">
        <v>43634.166666666664</v>
      </c>
      <c r="J2578" s="1">
        <v>1.34353009216229</v>
      </c>
      <c r="K2578" s="1" t="s">
        <v>18</v>
      </c>
      <c r="M2578" s="3">
        <v>43634.18459089121</v>
      </c>
    </row>
    <row r="2579">
      <c r="A2579" s="1">
        <v>2577.0</v>
      </c>
      <c r="B2579" s="1" t="s">
        <v>4657</v>
      </c>
      <c r="C2579" s="1" t="s">
        <v>6496</v>
      </c>
      <c r="D2579" s="1" t="s">
        <v>2464</v>
      </c>
      <c r="E2579" s="1" t="s">
        <v>4659</v>
      </c>
      <c r="F2579" s="1" t="s">
        <v>4660</v>
      </c>
      <c r="G2579" s="1" t="s">
        <v>17</v>
      </c>
      <c r="H2579" s="1">
        <v>45.0</v>
      </c>
      <c r="I2579" s="3">
        <v>44069.770833333336</v>
      </c>
      <c r="J2579" s="1">
        <v>0.041818246262563</v>
      </c>
      <c r="K2579" s="1" t="s">
        <v>56</v>
      </c>
      <c r="L2579" s="1" t="s">
        <v>3023</v>
      </c>
      <c r="M2579" s="3">
        <v>44069.79206032407</v>
      </c>
    </row>
    <row r="2580">
      <c r="A2580" s="1">
        <v>2578.0</v>
      </c>
      <c r="B2580" s="1" t="s">
        <v>1938</v>
      </c>
      <c r="C2580" s="1" t="s">
        <v>6497</v>
      </c>
      <c r="D2580" s="1" t="s">
        <v>126</v>
      </c>
      <c r="E2580" s="1" t="s">
        <v>6498</v>
      </c>
      <c r="F2580" s="1" t="s">
        <v>1942</v>
      </c>
      <c r="G2580" s="1" t="s">
        <v>89</v>
      </c>
      <c r="H2580" s="1">
        <v>45.0</v>
      </c>
      <c r="I2580" s="3">
        <v>44105.726509594904</v>
      </c>
      <c r="J2580" s="1">
        <v>2.69718081642893</v>
      </c>
      <c r="K2580" s="1" t="s">
        <v>62</v>
      </c>
      <c r="M2580" s="3">
        <v>44105.75864320602</v>
      </c>
    </row>
    <row r="2581">
      <c r="A2581" s="1">
        <v>2579.0</v>
      </c>
      <c r="B2581" s="1" t="s">
        <v>119</v>
      </c>
      <c r="C2581" s="1" t="s">
        <v>6499</v>
      </c>
      <c r="D2581" s="1" t="s">
        <v>37</v>
      </c>
      <c r="E2581" s="1" t="s">
        <v>6500</v>
      </c>
      <c r="F2581" s="1" t="s">
        <v>123</v>
      </c>
      <c r="G2581" s="1" t="s">
        <v>39</v>
      </c>
      <c r="H2581" s="1">
        <v>45.0</v>
      </c>
      <c r="I2581" s="3">
        <v>44246.229166666664</v>
      </c>
      <c r="J2581" s="1">
        <v>2.45179749841015</v>
      </c>
      <c r="K2581" s="1" t="s">
        <v>18</v>
      </c>
      <c r="M2581" s="3">
        <v>44246.26296730324</v>
      </c>
    </row>
    <row r="2582">
      <c r="A2582" s="1">
        <v>2580.0</v>
      </c>
      <c r="B2582" s="1" t="s">
        <v>1181</v>
      </c>
      <c r="C2582" s="1" t="s">
        <v>6501</v>
      </c>
      <c r="D2582" s="1" t="s">
        <v>80</v>
      </c>
      <c r="E2582" s="1" t="s">
        <v>6502</v>
      </c>
      <c r="F2582" s="1" t="s">
        <v>1184</v>
      </c>
      <c r="G2582" s="1" t="s">
        <v>35</v>
      </c>
      <c r="H2582" s="1">
        <v>45.0</v>
      </c>
      <c r="I2582" s="3">
        <v>43732.625</v>
      </c>
      <c r="J2582" s="1">
        <v>1.44204491766315</v>
      </c>
      <c r="K2582" s="1" t="s">
        <v>46</v>
      </c>
      <c r="M2582" s="3">
        <v>43732.59234541667</v>
      </c>
    </row>
    <row r="2583">
      <c r="A2583" s="1">
        <v>2581.0</v>
      </c>
      <c r="B2583" s="1" t="s">
        <v>350</v>
      </c>
      <c r="C2583" s="1" t="s">
        <v>6503</v>
      </c>
      <c r="D2583" s="1" t="s">
        <v>75</v>
      </c>
      <c r="E2583" s="1" t="s">
        <v>4211</v>
      </c>
      <c r="F2583" s="1" t="s">
        <v>353</v>
      </c>
      <c r="G2583" s="1" t="s">
        <v>35</v>
      </c>
      <c r="H2583" s="1">
        <v>45.0</v>
      </c>
      <c r="I2583" s="3">
        <v>43587.625</v>
      </c>
      <c r="J2583" s="1">
        <v>0.335363452986663</v>
      </c>
      <c r="K2583" s="1" t="s">
        <v>24</v>
      </c>
      <c r="M2583" s="3">
        <v>43587.67814574074</v>
      </c>
    </row>
    <row r="2584">
      <c r="A2584" s="1">
        <v>2582.0</v>
      </c>
      <c r="B2584" s="1" t="s">
        <v>1315</v>
      </c>
      <c r="C2584" s="1" t="s">
        <v>6504</v>
      </c>
      <c r="D2584" s="1" t="s">
        <v>411</v>
      </c>
      <c r="E2584" s="1" t="s">
        <v>6505</v>
      </c>
      <c r="F2584" s="1" t="s">
        <v>1319</v>
      </c>
      <c r="G2584" s="1" t="s">
        <v>17</v>
      </c>
      <c r="H2584" s="1">
        <v>45.0</v>
      </c>
      <c r="I2584" s="3">
        <v>44071.520833333336</v>
      </c>
      <c r="J2584" s="1">
        <v>0.35815729092555</v>
      </c>
      <c r="K2584" s="1" t="s">
        <v>18</v>
      </c>
      <c r="M2584" s="3">
        <v>44071.55115770833</v>
      </c>
    </row>
    <row r="2585">
      <c r="A2585" s="1">
        <v>2583.0</v>
      </c>
      <c r="B2585" s="1" t="s">
        <v>119</v>
      </c>
      <c r="C2585" s="1" t="s">
        <v>6506</v>
      </c>
      <c r="D2585" s="1" t="s">
        <v>37</v>
      </c>
      <c r="E2585" s="1" t="s">
        <v>6507</v>
      </c>
      <c r="F2585" s="1" t="s">
        <v>123</v>
      </c>
      <c r="G2585" s="1" t="s">
        <v>17</v>
      </c>
      <c r="H2585" s="1">
        <v>45.0</v>
      </c>
      <c r="I2585" s="3">
        <v>44175.25</v>
      </c>
      <c r="J2585" s="1">
        <v>1.02318242566611</v>
      </c>
      <c r="K2585" s="1" t="s">
        <v>18</v>
      </c>
      <c r="M2585" s="3">
        <v>44175.267327256945</v>
      </c>
    </row>
    <row r="2586">
      <c r="A2586" s="1">
        <v>2584.0</v>
      </c>
      <c r="B2586" s="1" t="s">
        <v>233</v>
      </c>
      <c r="C2586" s="1" t="s">
        <v>6508</v>
      </c>
      <c r="D2586" s="1" t="s">
        <v>1756</v>
      </c>
      <c r="E2586" s="1" t="s">
        <v>6020</v>
      </c>
      <c r="F2586" s="1" t="s">
        <v>237</v>
      </c>
      <c r="G2586" s="1" t="s">
        <v>17</v>
      </c>
      <c r="H2586" s="1">
        <v>45.0</v>
      </c>
      <c r="I2586" s="3">
        <v>44218.5625</v>
      </c>
      <c r="J2586" s="1">
        <v>2.63845864451864</v>
      </c>
      <c r="K2586" s="1" t="s">
        <v>24</v>
      </c>
      <c r="L2586" s="1" t="s">
        <v>238</v>
      </c>
      <c r="M2586" s="3">
        <v>44218.59629410879</v>
      </c>
    </row>
    <row r="2587">
      <c r="A2587" s="1">
        <v>2585.0</v>
      </c>
      <c r="B2587" s="1" t="s">
        <v>727</v>
      </c>
      <c r="C2587" s="1" t="s">
        <v>6509</v>
      </c>
      <c r="D2587" s="1" t="s">
        <v>6510</v>
      </c>
      <c r="E2587" s="1" t="s">
        <v>6511</v>
      </c>
      <c r="F2587" s="1" t="s">
        <v>731</v>
      </c>
      <c r="G2587" s="1" t="s">
        <v>39</v>
      </c>
      <c r="H2587" s="1">
        <v>45.0</v>
      </c>
      <c r="I2587" s="3">
        <v>43834.666666666664</v>
      </c>
      <c r="J2587" s="1">
        <v>1.4290484810693</v>
      </c>
      <c r="K2587" s="1" t="s">
        <v>24</v>
      </c>
      <c r="M2587" s="3">
        <v>43834.69359776621</v>
      </c>
    </row>
    <row r="2588">
      <c r="A2588" s="1">
        <v>2586.0</v>
      </c>
      <c r="B2588" s="1" t="s">
        <v>340</v>
      </c>
      <c r="C2588" s="1" t="s">
        <v>6512</v>
      </c>
      <c r="D2588" s="1" t="s">
        <v>342</v>
      </c>
      <c r="E2588" s="1" t="s">
        <v>6513</v>
      </c>
      <c r="F2588" s="1" t="s">
        <v>344</v>
      </c>
      <c r="G2588" s="1" t="s">
        <v>39</v>
      </c>
      <c r="H2588" s="1">
        <v>45.0</v>
      </c>
      <c r="I2588" s="3">
        <v>44246.552083333336</v>
      </c>
      <c r="J2588" s="1">
        <v>3.17384837734089</v>
      </c>
      <c r="K2588" s="1" t="s">
        <v>83</v>
      </c>
      <c r="M2588" s="3">
        <v>44246.58359069444</v>
      </c>
    </row>
    <row r="2589">
      <c r="A2589" s="1">
        <v>2587.0</v>
      </c>
      <c r="B2589" s="1" t="s">
        <v>324</v>
      </c>
      <c r="C2589" s="1" t="s">
        <v>6514</v>
      </c>
      <c r="D2589" s="1" t="s">
        <v>3497</v>
      </c>
      <c r="E2589" s="1" t="s">
        <v>6515</v>
      </c>
      <c r="F2589" s="1" t="s">
        <v>328</v>
      </c>
      <c r="G2589" s="1" t="s">
        <v>39</v>
      </c>
      <c r="H2589" s="1">
        <v>45.0</v>
      </c>
      <c r="I2589" s="3">
        <v>43531.5</v>
      </c>
      <c r="J2589" s="1">
        <v>2.94323634804978</v>
      </c>
      <c r="K2589" s="1" t="s">
        <v>24</v>
      </c>
      <c r="M2589" s="3">
        <v>43531.493258333336</v>
      </c>
    </row>
    <row r="2590">
      <c r="A2590" s="1">
        <v>2588.0</v>
      </c>
      <c r="B2590" s="1" t="s">
        <v>2662</v>
      </c>
      <c r="C2590" s="1" t="s">
        <v>6516</v>
      </c>
      <c r="D2590" s="1" t="s">
        <v>121</v>
      </c>
      <c r="E2590" s="1" t="s">
        <v>6517</v>
      </c>
      <c r="F2590" s="1" t="s">
        <v>2666</v>
      </c>
      <c r="G2590" s="1" t="s">
        <v>89</v>
      </c>
      <c r="H2590" s="1">
        <v>45.0</v>
      </c>
      <c r="I2590" s="3">
        <v>43863.582267881946</v>
      </c>
      <c r="J2590" s="1">
        <v>1.71491409628491</v>
      </c>
      <c r="K2590" s="1" t="s">
        <v>83</v>
      </c>
      <c r="M2590" s="3">
        <v>43863.61008230324</v>
      </c>
    </row>
    <row r="2591">
      <c r="A2591" s="1">
        <v>2589.0</v>
      </c>
      <c r="B2591" s="1" t="s">
        <v>340</v>
      </c>
      <c r="C2591" s="1" t="s">
        <v>6518</v>
      </c>
      <c r="D2591" s="1" t="s">
        <v>59</v>
      </c>
      <c r="E2591" s="1" t="s">
        <v>6519</v>
      </c>
      <c r="F2591" s="1" t="s">
        <v>344</v>
      </c>
      <c r="G2591" s="1" t="s">
        <v>39</v>
      </c>
      <c r="H2591" s="1">
        <v>45.0</v>
      </c>
      <c r="I2591" s="3">
        <v>43850.708333333336</v>
      </c>
      <c r="J2591" s="1">
        <v>0.577370811638134</v>
      </c>
      <c r="K2591" s="1" t="s">
        <v>83</v>
      </c>
      <c r="M2591" s="3">
        <v>43850.65119913194</v>
      </c>
    </row>
    <row r="2592">
      <c r="A2592" s="1">
        <v>2590.0</v>
      </c>
      <c r="B2592" s="1" t="s">
        <v>2299</v>
      </c>
      <c r="C2592" s="1" t="s">
        <v>6520</v>
      </c>
      <c r="D2592" s="1" t="s">
        <v>6220</v>
      </c>
      <c r="E2592" s="1" t="s">
        <v>6521</v>
      </c>
      <c r="F2592" s="1" t="s">
        <v>2302</v>
      </c>
      <c r="G2592" s="1" t="s">
        <v>39</v>
      </c>
      <c r="H2592" s="1">
        <v>45.0</v>
      </c>
      <c r="I2592" s="3">
        <v>44189.552083333336</v>
      </c>
      <c r="J2592" s="1">
        <v>2.0519208987005</v>
      </c>
      <c r="K2592" s="1" t="s">
        <v>24</v>
      </c>
      <c r="M2592" s="3">
        <v>44189.58471287037</v>
      </c>
    </row>
    <row r="2593">
      <c r="A2593" s="1">
        <v>2591.0</v>
      </c>
      <c r="B2593" s="1" t="s">
        <v>2181</v>
      </c>
      <c r="C2593" s="1" t="s">
        <v>6522</v>
      </c>
      <c r="D2593" s="1" t="s">
        <v>2183</v>
      </c>
      <c r="E2593" s="1" t="s">
        <v>6523</v>
      </c>
      <c r="F2593" s="1" t="s">
        <v>2185</v>
      </c>
      <c r="G2593" s="1" t="s">
        <v>17</v>
      </c>
      <c r="H2593" s="1">
        <v>45.0</v>
      </c>
      <c r="I2593" s="3">
        <v>43724.666666666664</v>
      </c>
      <c r="J2593" s="1">
        <v>1.58490094881303</v>
      </c>
      <c r="K2593" s="1" t="s">
        <v>218</v>
      </c>
      <c r="M2593" s="3">
        <v>43724.69515039352</v>
      </c>
    </row>
    <row r="2594">
      <c r="A2594" s="1">
        <v>2592.0</v>
      </c>
      <c r="B2594" s="1" t="s">
        <v>176</v>
      </c>
      <c r="C2594" s="1" t="s">
        <v>6524</v>
      </c>
      <c r="D2594" s="1" t="s">
        <v>178</v>
      </c>
      <c r="E2594" s="1" t="s">
        <v>179</v>
      </c>
      <c r="F2594" s="1" t="s">
        <v>180</v>
      </c>
      <c r="G2594" s="1" t="s">
        <v>17</v>
      </c>
      <c r="H2594" s="1">
        <v>45.0</v>
      </c>
      <c r="I2594" s="3">
        <v>44094.6875</v>
      </c>
      <c r="J2594" s="1">
        <v>2.11160054625813</v>
      </c>
      <c r="K2594" s="1" t="s">
        <v>24</v>
      </c>
      <c r="M2594" s="3">
        <v>44094.72752865741</v>
      </c>
    </row>
    <row r="2595">
      <c r="A2595" s="1">
        <v>2593.0</v>
      </c>
      <c r="B2595" s="1" t="s">
        <v>896</v>
      </c>
      <c r="C2595" s="1" t="s">
        <v>6525</v>
      </c>
      <c r="D2595" s="1" t="s">
        <v>1797</v>
      </c>
      <c r="E2595" s="1" t="s">
        <v>6526</v>
      </c>
      <c r="F2595" s="1" t="s">
        <v>900</v>
      </c>
      <c r="G2595" s="1" t="s">
        <v>17</v>
      </c>
      <c r="H2595" s="1">
        <v>45.0</v>
      </c>
      <c r="I2595" s="3">
        <v>44218.270833333336</v>
      </c>
      <c r="J2595" s="1">
        <v>3.29414117259422</v>
      </c>
      <c r="K2595" s="1" t="s">
        <v>24</v>
      </c>
      <c r="L2595" s="1" t="s">
        <v>741</v>
      </c>
      <c r="M2595" s="3">
        <v>44218.30677236111</v>
      </c>
    </row>
    <row r="2596">
      <c r="A2596" s="1">
        <v>2594.0</v>
      </c>
      <c r="B2596" s="1" t="s">
        <v>25</v>
      </c>
      <c r="C2596" s="1" t="s">
        <v>6527</v>
      </c>
      <c r="D2596" s="1" t="s">
        <v>121</v>
      </c>
      <c r="E2596" s="1" t="s">
        <v>6528</v>
      </c>
      <c r="F2596" s="1" t="s">
        <v>29</v>
      </c>
      <c r="G2596" s="1" t="s">
        <v>39</v>
      </c>
      <c r="H2596" s="1">
        <v>45.0</v>
      </c>
      <c r="I2596" s="3">
        <v>44215.645833333336</v>
      </c>
      <c r="J2596" s="1">
        <v>3.10000465607395</v>
      </c>
      <c r="K2596" s="1" t="s">
        <v>18</v>
      </c>
      <c r="M2596" s="3">
        <v>44215.67623895833</v>
      </c>
    </row>
    <row r="2597">
      <c r="A2597" s="1">
        <v>2595.0</v>
      </c>
      <c r="B2597" s="1" t="s">
        <v>6529</v>
      </c>
      <c r="C2597" s="1" t="s">
        <v>6530</v>
      </c>
      <c r="D2597" s="1" t="s">
        <v>6215</v>
      </c>
      <c r="E2597" s="1" t="s">
        <v>6531</v>
      </c>
      <c r="F2597" s="1" t="s">
        <v>6532</v>
      </c>
      <c r="G2597" s="1" t="s">
        <v>17</v>
      </c>
      <c r="H2597" s="1">
        <v>45.0</v>
      </c>
      <c r="I2597" s="3">
        <v>43796.166666666664</v>
      </c>
      <c r="J2597" s="1">
        <v>0.0</v>
      </c>
      <c r="K2597" s="1" t="s">
        <v>24</v>
      </c>
      <c r="M2597" s="3">
        <v>43797.35232194445</v>
      </c>
    </row>
    <row r="2598">
      <c r="A2598" s="1">
        <v>2596.0</v>
      </c>
      <c r="B2598" s="1" t="s">
        <v>184</v>
      </c>
      <c r="C2598" s="1" t="s">
        <v>6533</v>
      </c>
      <c r="D2598" s="1" t="s">
        <v>1297</v>
      </c>
      <c r="E2598" s="1" t="s">
        <v>1436</v>
      </c>
      <c r="F2598" s="1" t="s">
        <v>187</v>
      </c>
      <c r="G2598" s="1" t="s">
        <v>17</v>
      </c>
      <c r="H2598" s="1">
        <v>45.0</v>
      </c>
      <c r="I2598" s="3">
        <v>43892.416666666664</v>
      </c>
      <c r="J2598" s="1">
        <v>0.709663322462962</v>
      </c>
      <c r="K2598" s="1" t="s">
        <v>24</v>
      </c>
      <c r="M2598" s="3">
        <v>43892.414793125</v>
      </c>
    </row>
    <row r="2599">
      <c r="A2599" s="1">
        <v>2597.0</v>
      </c>
      <c r="B2599" s="1" t="s">
        <v>293</v>
      </c>
      <c r="C2599" s="1" t="s">
        <v>6534</v>
      </c>
      <c r="D2599" s="1" t="s">
        <v>588</v>
      </c>
      <c r="E2599" s="1" t="s">
        <v>1969</v>
      </c>
      <c r="F2599" s="1" t="s">
        <v>297</v>
      </c>
      <c r="G2599" s="1" t="s">
        <v>17</v>
      </c>
      <c r="H2599" s="1">
        <v>45.0</v>
      </c>
      <c r="I2599" s="3">
        <v>43988.791666666664</v>
      </c>
      <c r="J2599" s="1">
        <v>1.0043557152972</v>
      </c>
      <c r="K2599" s="1" t="s">
        <v>62</v>
      </c>
      <c r="M2599" s="3">
        <v>43988.8054753125</v>
      </c>
    </row>
    <row r="2600">
      <c r="A2600" s="1">
        <v>2598.0</v>
      </c>
      <c r="B2600" s="1" t="s">
        <v>3178</v>
      </c>
      <c r="C2600" s="1" t="s">
        <v>6535</v>
      </c>
      <c r="D2600" s="1" t="s">
        <v>2994</v>
      </c>
      <c r="E2600" s="1" t="s">
        <v>6536</v>
      </c>
      <c r="F2600" s="1" t="s">
        <v>3182</v>
      </c>
      <c r="G2600" s="1" t="s">
        <v>89</v>
      </c>
      <c r="H2600" s="1">
        <v>45.0</v>
      </c>
      <c r="I2600" s="3">
        <v>44223.378489965275</v>
      </c>
      <c r="J2600" s="1">
        <v>3.04434871157619</v>
      </c>
      <c r="K2600" s="1" t="s">
        <v>18</v>
      </c>
      <c r="M2600" s="3">
        <v>44223.41899885417</v>
      </c>
    </row>
    <row r="2601">
      <c r="A2601" s="1">
        <v>2599.0</v>
      </c>
      <c r="B2601" s="1" t="s">
        <v>293</v>
      </c>
      <c r="C2601" s="1" t="s">
        <v>6537</v>
      </c>
      <c r="D2601" s="1" t="s">
        <v>588</v>
      </c>
      <c r="E2601" s="1" t="s">
        <v>1123</v>
      </c>
      <c r="F2601" s="1" t="s">
        <v>297</v>
      </c>
      <c r="G2601" s="1" t="s">
        <v>17</v>
      </c>
      <c r="H2601" s="1">
        <v>45.0</v>
      </c>
      <c r="I2601" s="3">
        <v>44012.541666666664</v>
      </c>
      <c r="J2601" s="1">
        <v>2.15239109347947</v>
      </c>
      <c r="K2601" s="1" t="s">
        <v>62</v>
      </c>
      <c r="M2601" s="3">
        <v>44012.523844131945</v>
      </c>
    </row>
    <row r="2602">
      <c r="A2602" s="1">
        <v>2600.0</v>
      </c>
      <c r="B2602" s="1" t="s">
        <v>3073</v>
      </c>
      <c r="C2602" s="1" t="s">
        <v>6538</v>
      </c>
      <c r="D2602" s="1" t="s">
        <v>326</v>
      </c>
      <c r="E2602" s="1" t="s">
        <v>6539</v>
      </c>
      <c r="F2602" s="1" t="s">
        <v>3419</v>
      </c>
      <c r="G2602" s="1" t="s">
        <v>17</v>
      </c>
      <c r="H2602" s="1">
        <v>45.0</v>
      </c>
      <c r="I2602" s="3">
        <v>44033.791666666664</v>
      </c>
      <c r="J2602" s="1">
        <v>0.0</v>
      </c>
      <c r="K2602" s="1" t="s">
        <v>24</v>
      </c>
      <c r="M2602" s="3">
        <v>44033.71512719907</v>
      </c>
    </row>
    <row r="2603">
      <c r="A2603" s="1">
        <v>2601.0</v>
      </c>
      <c r="B2603" s="1" t="s">
        <v>3073</v>
      </c>
      <c r="C2603" s="1" t="s">
        <v>6540</v>
      </c>
      <c r="D2603" s="1" t="s">
        <v>326</v>
      </c>
      <c r="E2603" s="1" t="s">
        <v>6541</v>
      </c>
      <c r="F2603" s="1" t="s">
        <v>3419</v>
      </c>
      <c r="G2603" s="1" t="s">
        <v>17</v>
      </c>
      <c r="H2603" s="1">
        <v>45.0</v>
      </c>
      <c r="I2603" s="3">
        <v>44000.791666666664</v>
      </c>
      <c r="J2603" s="1">
        <v>0.210987901602134</v>
      </c>
      <c r="K2603" s="1" t="s">
        <v>24</v>
      </c>
      <c r="M2603" s="3">
        <v>44000.8255146875</v>
      </c>
    </row>
    <row r="2604">
      <c r="A2604" s="1">
        <v>2602.0</v>
      </c>
      <c r="B2604" s="1" t="s">
        <v>501</v>
      </c>
      <c r="C2604" s="1" t="s">
        <v>6542</v>
      </c>
      <c r="D2604" s="1" t="s">
        <v>503</v>
      </c>
      <c r="E2604" s="1" t="s">
        <v>5083</v>
      </c>
      <c r="F2604" s="1" t="s">
        <v>505</v>
      </c>
      <c r="G2604" s="1" t="s">
        <v>17</v>
      </c>
      <c r="H2604" s="1">
        <v>45.0</v>
      </c>
      <c r="I2604" s="3">
        <v>43746.708333333336</v>
      </c>
      <c r="J2604" s="1">
        <v>0.912232857076447</v>
      </c>
      <c r="K2604" s="1" t="s">
        <v>18</v>
      </c>
      <c r="M2604" s="3">
        <v>43746.7832069213</v>
      </c>
    </row>
    <row r="2605">
      <c r="A2605" s="1">
        <v>2603.0</v>
      </c>
      <c r="B2605" s="1" t="s">
        <v>319</v>
      </c>
      <c r="C2605" s="1" t="s">
        <v>6543</v>
      </c>
      <c r="D2605" s="1" t="s">
        <v>321</v>
      </c>
      <c r="E2605" s="1" t="s">
        <v>6544</v>
      </c>
      <c r="F2605" s="1" t="s">
        <v>323</v>
      </c>
      <c r="G2605" s="1" t="s">
        <v>39</v>
      </c>
      <c r="H2605" s="1">
        <v>45.0</v>
      </c>
      <c r="I2605" s="3">
        <v>43928.270833333336</v>
      </c>
      <c r="J2605" s="1">
        <v>1.55496226771858</v>
      </c>
      <c r="K2605" s="1" t="s">
        <v>24</v>
      </c>
      <c r="M2605" s="3">
        <v>43928.30436805556</v>
      </c>
    </row>
    <row r="2606">
      <c r="A2606" s="1">
        <v>2604.0</v>
      </c>
      <c r="B2606" s="1" t="s">
        <v>196</v>
      </c>
      <c r="C2606" s="1" t="s">
        <v>6545</v>
      </c>
      <c r="D2606" s="1" t="s">
        <v>132</v>
      </c>
      <c r="E2606" s="1" t="s">
        <v>1928</v>
      </c>
      <c r="F2606" s="1" t="s">
        <v>200</v>
      </c>
      <c r="G2606" s="1" t="s">
        <v>17</v>
      </c>
      <c r="H2606" s="1">
        <v>45.0</v>
      </c>
      <c r="I2606" s="3">
        <v>44140.541666666664</v>
      </c>
      <c r="J2606" s="1">
        <v>1.32817595514449</v>
      </c>
      <c r="K2606" s="1" t="s">
        <v>24</v>
      </c>
      <c r="M2606" s="3">
        <v>44140.609128020835</v>
      </c>
    </row>
    <row r="2607">
      <c r="A2607" s="1">
        <v>2605.0</v>
      </c>
      <c r="B2607" s="1" t="s">
        <v>119</v>
      </c>
      <c r="C2607" s="1" t="s">
        <v>6546</v>
      </c>
      <c r="D2607" s="1" t="s">
        <v>3131</v>
      </c>
      <c r="E2607" s="1" t="s">
        <v>6547</v>
      </c>
      <c r="F2607" s="1" t="s">
        <v>123</v>
      </c>
      <c r="G2607" s="1" t="s">
        <v>39</v>
      </c>
      <c r="H2607" s="1">
        <v>45.0</v>
      </c>
      <c r="I2607" s="3">
        <v>44250.625</v>
      </c>
      <c r="J2607" s="1">
        <v>3.42454215840911</v>
      </c>
      <c r="K2607" s="1" t="s">
        <v>218</v>
      </c>
      <c r="L2607" s="1" t="s">
        <v>287</v>
      </c>
      <c r="M2607" s="3">
        <v>44250.66647060185</v>
      </c>
    </row>
    <row r="2608">
      <c r="A2608" s="1">
        <v>2606.0</v>
      </c>
      <c r="B2608" s="1" t="s">
        <v>485</v>
      </c>
      <c r="C2608" s="1" t="s">
        <v>6548</v>
      </c>
      <c r="D2608" s="1" t="s">
        <v>1418</v>
      </c>
      <c r="E2608" s="1" t="s">
        <v>5849</v>
      </c>
      <c r="F2608" s="1" t="s">
        <v>489</v>
      </c>
      <c r="G2608" s="1" t="s">
        <v>17</v>
      </c>
      <c r="H2608" s="1">
        <v>45.0</v>
      </c>
      <c r="I2608" s="3">
        <v>43860.666666666664</v>
      </c>
      <c r="J2608" s="1">
        <v>0.56750448250937</v>
      </c>
      <c r="K2608" s="1" t="s">
        <v>166</v>
      </c>
      <c r="M2608" s="3">
        <v>43860.72510072916</v>
      </c>
    </row>
    <row r="2609">
      <c r="A2609" s="1">
        <v>2607.0</v>
      </c>
      <c r="B2609" s="1" t="s">
        <v>727</v>
      </c>
      <c r="C2609" s="1" t="s">
        <v>6549</v>
      </c>
      <c r="D2609" s="1" t="s">
        <v>701</v>
      </c>
      <c r="E2609" s="1" t="s">
        <v>4135</v>
      </c>
      <c r="F2609" s="1" t="s">
        <v>731</v>
      </c>
      <c r="G2609" s="1" t="s">
        <v>35</v>
      </c>
      <c r="H2609" s="1">
        <v>45.0</v>
      </c>
      <c r="I2609" s="3">
        <v>44144.65625</v>
      </c>
      <c r="J2609" s="1">
        <v>2.27391875698725</v>
      </c>
      <c r="K2609" s="1" t="s">
        <v>24</v>
      </c>
      <c r="M2609" s="3">
        <v>44144.68952082176</v>
      </c>
    </row>
    <row r="2610">
      <c r="A2610" s="1">
        <v>2608.0</v>
      </c>
      <c r="B2610" s="1" t="s">
        <v>3616</v>
      </c>
      <c r="C2610" s="1" t="s">
        <v>6550</v>
      </c>
      <c r="D2610" s="1" t="s">
        <v>3618</v>
      </c>
      <c r="E2610" s="1" t="s">
        <v>5572</v>
      </c>
      <c r="F2610" s="1" t="s">
        <v>3620</v>
      </c>
      <c r="G2610" s="1" t="s">
        <v>17</v>
      </c>
      <c r="H2610" s="1">
        <v>45.0</v>
      </c>
      <c r="I2610" s="3">
        <v>43916.291666666664</v>
      </c>
      <c r="J2610" s="1">
        <v>0.17775731846905</v>
      </c>
      <c r="K2610" s="1" t="s">
        <v>24</v>
      </c>
      <c r="M2610" s="3">
        <v>43919.32253961806</v>
      </c>
    </row>
    <row r="2611">
      <c r="A2611" s="1">
        <v>2609.0</v>
      </c>
      <c r="B2611" s="1" t="s">
        <v>3073</v>
      </c>
      <c r="C2611" s="1" t="s">
        <v>6551</v>
      </c>
      <c r="D2611" s="1" t="s">
        <v>1870</v>
      </c>
      <c r="E2611" s="1" t="s">
        <v>6044</v>
      </c>
      <c r="F2611" s="1" t="s">
        <v>3419</v>
      </c>
      <c r="G2611" s="1" t="s">
        <v>17</v>
      </c>
      <c r="H2611" s="1">
        <v>45.0</v>
      </c>
      <c r="I2611" s="3">
        <v>44068.625</v>
      </c>
      <c r="J2611" s="1">
        <v>1.20904587680049</v>
      </c>
      <c r="K2611" s="1" t="s">
        <v>24</v>
      </c>
      <c r="M2611" s="3">
        <v>44068.66212518518</v>
      </c>
    </row>
    <row r="2612">
      <c r="A2612" s="1">
        <v>2610.0</v>
      </c>
      <c r="B2612" s="1" t="s">
        <v>2467</v>
      </c>
      <c r="C2612" s="1" t="s">
        <v>6552</v>
      </c>
      <c r="D2612" s="1" t="s">
        <v>1255</v>
      </c>
      <c r="E2612" s="1" t="s">
        <v>2469</v>
      </c>
      <c r="F2612" s="1" t="s">
        <v>2470</v>
      </c>
      <c r="G2612" s="1" t="s">
        <v>17</v>
      </c>
      <c r="H2612" s="1">
        <v>45.0</v>
      </c>
      <c r="I2612" s="3">
        <v>43728.583333333336</v>
      </c>
      <c r="J2612" s="1">
        <v>1.5359149698704</v>
      </c>
      <c r="K2612" s="1" t="s">
        <v>83</v>
      </c>
      <c r="M2612" s="3">
        <v>43728.64945481481</v>
      </c>
    </row>
    <row r="2613">
      <c r="A2613" s="1">
        <v>2611.0</v>
      </c>
      <c r="B2613" s="1" t="s">
        <v>119</v>
      </c>
      <c r="C2613" s="1" t="s">
        <v>6553</v>
      </c>
      <c r="D2613" s="1" t="s">
        <v>653</v>
      </c>
      <c r="E2613" s="1" t="s">
        <v>6554</v>
      </c>
      <c r="F2613" s="1" t="s">
        <v>123</v>
      </c>
      <c r="G2613" s="1" t="s">
        <v>39</v>
      </c>
      <c r="H2613" s="1">
        <v>45.0</v>
      </c>
      <c r="I2613" s="3">
        <v>44002.584027777775</v>
      </c>
      <c r="J2613" s="1">
        <v>1.29114817718116</v>
      </c>
      <c r="K2613" s="1" t="s">
        <v>18</v>
      </c>
      <c r="M2613" s="3">
        <v>44002.61640716435</v>
      </c>
    </row>
    <row r="2614">
      <c r="A2614" s="1">
        <v>2612.0</v>
      </c>
      <c r="B2614" s="1" t="s">
        <v>119</v>
      </c>
      <c r="C2614" s="1" t="s">
        <v>6555</v>
      </c>
      <c r="D2614" s="1" t="s">
        <v>121</v>
      </c>
      <c r="E2614" s="1" t="s">
        <v>6556</v>
      </c>
      <c r="F2614" s="1" t="s">
        <v>123</v>
      </c>
      <c r="G2614" s="1" t="s">
        <v>39</v>
      </c>
      <c r="H2614" s="1">
        <v>45.0</v>
      </c>
      <c r="I2614" s="3">
        <v>43918.583333333336</v>
      </c>
      <c r="J2614" s="1">
        <v>1.2713198715377</v>
      </c>
      <c r="K2614" s="1" t="s">
        <v>18</v>
      </c>
      <c r="M2614" s="3">
        <v>43918.605559027776</v>
      </c>
    </row>
    <row r="2615">
      <c r="A2615" s="1">
        <v>2613.0</v>
      </c>
      <c r="B2615" s="1" t="s">
        <v>1721</v>
      </c>
      <c r="C2615" s="1" t="s">
        <v>6557</v>
      </c>
      <c r="D2615" s="1" t="s">
        <v>4083</v>
      </c>
      <c r="E2615" s="1" t="s">
        <v>4084</v>
      </c>
      <c r="F2615" s="1" t="s">
        <v>1724</v>
      </c>
      <c r="G2615" s="1" t="s">
        <v>17</v>
      </c>
      <c r="H2615" s="1">
        <v>45.0</v>
      </c>
      <c r="I2615" s="3">
        <v>44189.322916666664</v>
      </c>
      <c r="J2615" s="1">
        <v>2.06856723226123</v>
      </c>
      <c r="K2615" s="1" t="s">
        <v>18</v>
      </c>
      <c r="L2615" s="1" t="s">
        <v>1725</v>
      </c>
      <c r="M2615" s="3">
        <v>44189.35533216435</v>
      </c>
    </row>
    <row r="2616">
      <c r="A2616" s="1">
        <v>2614.0</v>
      </c>
      <c r="B2616" s="1" t="s">
        <v>6558</v>
      </c>
      <c r="C2616" s="1" t="s">
        <v>6559</v>
      </c>
      <c r="D2616" s="1" t="s">
        <v>6560</v>
      </c>
      <c r="E2616" s="1" t="s">
        <v>6561</v>
      </c>
      <c r="F2616" s="1" t="s">
        <v>6562</v>
      </c>
      <c r="G2616" s="1" t="s">
        <v>35</v>
      </c>
      <c r="H2616" s="1">
        <v>45.0</v>
      </c>
      <c r="I2616" s="3">
        <v>44230.354166666664</v>
      </c>
      <c r="J2616" s="1">
        <v>3.08403066965236</v>
      </c>
      <c r="K2616" s="1" t="s">
        <v>24</v>
      </c>
      <c r="L2616" s="1" t="s">
        <v>1830</v>
      </c>
      <c r="M2616" s="3">
        <v>44230.41574888889</v>
      </c>
    </row>
    <row r="2617">
      <c r="A2617" s="1">
        <v>2615.0</v>
      </c>
      <c r="B2617" s="1" t="s">
        <v>485</v>
      </c>
      <c r="C2617" s="1" t="s">
        <v>6563</v>
      </c>
      <c r="D2617" s="1" t="s">
        <v>1110</v>
      </c>
      <c r="E2617" s="1" t="s">
        <v>6564</v>
      </c>
      <c r="F2617" s="1" t="s">
        <v>489</v>
      </c>
      <c r="G2617" s="1" t="s">
        <v>17</v>
      </c>
      <c r="H2617" s="1">
        <v>45.0</v>
      </c>
      <c r="I2617" s="3">
        <v>44159.291666666664</v>
      </c>
      <c r="J2617" s="1">
        <v>1.67314145213881</v>
      </c>
      <c r="K2617" s="1" t="s">
        <v>166</v>
      </c>
      <c r="L2617" s="1" t="s">
        <v>167</v>
      </c>
      <c r="M2617" s="3">
        <v>44159.33091091435</v>
      </c>
    </row>
    <row r="2618">
      <c r="A2618" s="1">
        <v>2616.0</v>
      </c>
      <c r="B2618" s="1" t="s">
        <v>501</v>
      </c>
      <c r="C2618" s="1" t="s">
        <v>6565</v>
      </c>
      <c r="D2618" s="1" t="s">
        <v>503</v>
      </c>
      <c r="E2618" s="1" t="s">
        <v>884</v>
      </c>
      <c r="F2618" s="1" t="s">
        <v>505</v>
      </c>
      <c r="G2618" s="1" t="s">
        <v>17</v>
      </c>
      <c r="H2618" s="1">
        <v>45.0</v>
      </c>
      <c r="I2618" s="3">
        <v>43890.25</v>
      </c>
      <c r="J2618" s="1">
        <v>0.0</v>
      </c>
      <c r="K2618" s="1" t="s">
        <v>18</v>
      </c>
      <c r="M2618" s="3">
        <v>43893.52552103009</v>
      </c>
    </row>
    <row r="2619">
      <c r="A2619" s="1">
        <v>2617.0</v>
      </c>
      <c r="B2619" s="1" t="s">
        <v>953</v>
      </c>
      <c r="C2619" s="1" t="s">
        <v>6566</v>
      </c>
      <c r="D2619" s="1" t="s">
        <v>2985</v>
      </c>
      <c r="E2619" s="1" t="s">
        <v>3785</v>
      </c>
      <c r="F2619" s="1" t="s">
        <v>965</v>
      </c>
      <c r="G2619" s="1" t="s">
        <v>17</v>
      </c>
      <c r="H2619" s="1">
        <v>45.0</v>
      </c>
      <c r="I2619" s="3">
        <v>43724.666666666664</v>
      </c>
      <c r="J2619" s="1">
        <v>1.70786488465478</v>
      </c>
      <c r="K2619" s="1" t="s">
        <v>18</v>
      </c>
      <c r="M2619" s="3">
        <v>43724.699281712965</v>
      </c>
    </row>
    <row r="2620">
      <c r="A2620" s="1">
        <v>2618.0</v>
      </c>
      <c r="B2620" s="1" t="s">
        <v>308</v>
      </c>
      <c r="C2620" s="1" t="s">
        <v>6567</v>
      </c>
      <c r="D2620" s="1" t="s">
        <v>310</v>
      </c>
      <c r="E2620" s="1" t="s">
        <v>3450</v>
      </c>
      <c r="F2620" s="1" t="s">
        <v>312</v>
      </c>
      <c r="G2620" s="1" t="s">
        <v>17</v>
      </c>
      <c r="H2620" s="1">
        <v>45.0</v>
      </c>
      <c r="I2620" s="3">
        <v>44236.583333333336</v>
      </c>
      <c r="J2620" s="1">
        <v>2.23489994068377</v>
      </c>
      <c r="K2620" s="1" t="s">
        <v>24</v>
      </c>
      <c r="L2620" s="1" t="s">
        <v>96</v>
      </c>
      <c r="M2620" s="3">
        <v>44236.57701127315</v>
      </c>
    </row>
    <row r="2621">
      <c r="A2621" s="1">
        <v>2619.0</v>
      </c>
      <c r="B2621" s="1" t="s">
        <v>2136</v>
      </c>
      <c r="C2621" s="1" t="s">
        <v>6568</v>
      </c>
      <c r="D2621" s="1" t="s">
        <v>6458</v>
      </c>
      <c r="E2621" s="1" t="s">
        <v>6569</v>
      </c>
      <c r="F2621" s="1" t="s">
        <v>2139</v>
      </c>
      <c r="G2621" s="1" t="s">
        <v>35</v>
      </c>
      <c r="H2621" s="1">
        <v>45.0</v>
      </c>
      <c r="I2621" s="3">
        <v>44218.333333333336</v>
      </c>
      <c r="J2621" s="1">
        <v>4.23811651017916</v>
      </c>
      <c r="K2621" s="1" t="s">
        <v>18</v>
      </c>
      <c r="L2621" s="1" t="s">
        <v>2140</v>
      </c>
      <c r="M2621" s="3">
        <v>44218.36652549769</v>
      </c>
    </row>
    <row r="2622">
      <c r="A2622" s="1">
        <v>2620.0</v>
      </c>
      <c r="B2622" s="1" t="s">
        <v>6570</v>
      </c>
      <c r="C2622" s="1" t="s">
        <v>6571</v>
      </c>
      <c r="D2622" s="1" t="s">
        <v>3581</v>
      </c>
      <c r="E2622" s="1" t="s">
        <v>6572</v>
      </c>
      <c r="F2622" s="1" t="s">
        <v>6573</v>
      </c>
      <c r="G2622" s="1" t="s">
        <v>89</v>
      </c>
      <c r="H2622" s="1">
        <v>45.0</v>
      </c>
      <c r="I2622" s="3">
        <v>44208.57700347222</v>
      </c>
      <c r="J2622" s="1">
        <v>3.46613231936393</v>
      </c>
      <c r="K2622" s="1" t="s">
        <v>24</v>
      </c>
      <c r="L2622" s="1" t="s">
        <v>747</v>
      </c>
      <c r="M2622" s="3">
        <v>44208.616620381945</v>
      </c>
    </row>
    <row r="2623">
      <c r="A2623" s="1">
        <v>2621.0</v>
      </c>
      <c r="B2623" s="1" t="s">
        <v>485</v>
      </c>
      <c r="C2623" s="1" t="s">
        <v>6574</v>
      </c>
      <c r="D2623" s="1" t="s">
        <v>1418</v>
      </c>
      <c r="E2623" s="1" t="s">
        <v>1419</v>
      </c>
      <c r="F2623" s="1" t="s">
        <v>489</v>
      </c>
      <c r="G2623" s="1" t="s">
        <v>17</v>
      </c>
      <c r="H2623" s="1">
        <v>45.0</v>
      </c>
      <c r="I2623" s="3">
        <v>44014.666666666664</v>
      </c>
      <c r="J2623" s="1">
        <v>0.0</v>
      </c>
      <c r="K2623" s="1" t="s">
        <v>166</v>
      </c>
      <c r="M2623" s="3">
        <v>44015.308810347226</v>
      </c>
    </row>
    <row r="2624">
      <c r="A2624" s="1">
        <v>2622.0</v>
      </c>
      <c r="B2624" s="1" t="s">
        <v>229</v>
      </c>
      <c r="C2624" s="1" t="s">
        <v>6575</v>
      </c>
      <c r="D2624" s="1" t="s">
        <v>6576</v>
      </c>
      <c r="E2624" s="1" t="s">
        <v>339</v>
      </c>
      <c r="F2624" s="1" t="s">
        <v>232</v>
      </c>
      <c r="G2624" s="1" t="s">
        <v>17</v>
      </c>
      <c r="H2624" s="1">
        <v>45.0</v>
      </c>
      <c r="I2624" s="3">
        <v>44059.25</v>
      </c>
      <c r="J2624" s="1">
        <v>0.471783035180692</v>
      </c>
      <c r="K2624" s="1" t="s">
        <v>24</v>
      </c>
      <c r="M2624" s="3">
        <v>44059.30456748843</v>
      </c>
    </row>
    <row r="2625">
      <c r="A2625" s="1">
        <v>2623.0</v>
      </c>
      <c r="B2625" s="1" t="s">
        <v>4831</v>
      </c>
      <c r="C2625" s="1" t="s">
        <v>6577</v>
      </c>
      <c r="D2625" s="1" t="s">
        <v>1053</v>
      </c>
      <c r="E2625" s="1" t="s">
        <v>4833</v>
      </c>
      <c r="F2625" s="1" t="s">
        <v>4834</v>
      </c>
      <c r="G2625" s="1" t="s">
        <v>35</v>
      </c>
      <c r="H2625" s="1">
        <v>45.0</v>
      </c>
      <c r="I2625" s="3">
        <v>43753.416666666664</v>
      </c>
      <c r="J2625" s="1">
        <v>0.390411195199997</v>
      </c>
      <c r="K2625" s="1" t="s">
        <v>24</v>
      </c>
      <c r="M2625" s="3">
        <v>43753.457762847225</v>
      </c>
    </row>
    <row r="2626">
      <c r="A2626" s="1">
        <v>2624.0</v>
      </c>
      <c r="B2626" s="1" t="s">
        <v>2467</v>
      </c>
      <c r="C2626" s="1" t="s">
        <v>6578</v>
      </c>
      <c r="D2626" s="1" t="s">
        <v>1255</v>
      </c>
      <c r="E2626" s="1" t="s">
        <v>6579</v>
      </c>
      <c r="F2626" s="1" t="s">
        <v>2470</v>
      </c>
      <c r="G2626" s="1" t="s">
        <v>17</v>
      </c>
      <c r="H2626" s="1">
        <v>45.0</v>
      </c>
      <c r="I2626" s="3">
        <v>44141.583333333336</v>
      </c>
      <c r="J2626" s="1">
        <v>0.464006497376508</v>
      </c>
      <c r="K2626" s="1" t="s">
        <v>83</v>
      </c>
      <c r="M2626" s="3">
        <v>44141.62496758102</v>
      </c>
    </row>
    <row r="2627">
      <c r="A2627" s="1">
        <v>2625.0</v>
      </c>
      <c r="B2627" s="1" t="s">
        <v>742</v>
      </c>
      <c r="C2627" s="1" t="s">
        <v>6580</v>
      </c>
      <c r="D2627" s="1" t="s">
        <v>744</v>
      </c>
      <c r="E2627" s="1" t="s">
        <v>745</v>
      </c>
      <c r="F2627" s="1" t="s">
        <v>746</v>
      </c>
      <c r="G2627" s="1" t="s">
        <v>35</v>
      </c>
      <c r="H2627" s="1">
        <v>45.0</v>
      </c>
      <c r="I2627" s="3">
        <v>44174.270833333336</v>
      </c>
      <c r="J2627" s="1">
        <v>1.94276464844072</v>
      </c>
      <c r="K2627" s="1" t="s">
        <v>24</v>
      </c>
      <c r="L2627" s="1" t="s">
        <v>747</v>
      </c>
      <c r="M2627" s="3">
        <v>44174.30585626158</v>
      </c>
    </row>
    <row r="2628">
      <c r="A2628" s="1">
        <v>2626.0</v>
      </c>
      <c r="B2628" s="1" t="s">
        <v>2171</v>
      </c>
      <c r="C2628" s="1" t="s">
        <v>6581</v>
      </c>
      <c r="D2628" s="1" t="s">
        <v>2173</v>
      </c>
      <c r="E2628" s="1" t="s">
        <v>6582</v>
      </c>
      <c r="F2628" s="1" t="s">
        <v>2175</v>
      </c>
      <c r="G2628" s="1" t="s">
        <v>17</v>
      </c>
      <c r="H2628" s="1">
        <v>45.0</v>
      </c>
      <c r="I2628" s="3">
        <v>43808.416666666664</v>
      </c>
      <c r="J2628" s="1">
        <v>1.69973102126601</v>
      </c>
      <c r="K2628" s="1" t="s">
        <v>18</v>
      </c>
      <c r="M2628" s="3">
        <v>43808.454011458336</v>
      </c>
    </row>
    <row r="2629">
      <c r="A2629" s="1">
        <v>2627.0</v>
      </c>
      <c r="B2629" s="1" t="s">
        <v>811</v>
      </c>
      <c r="C2629" s="1" t="s">
        <v>6583</v>
      </c>
      <c r="D2629" s="1" t="s">
        <v>503</v>
      </c>
      <c r="E2629" s="1" t="s">
        <v>6584</v>
      </c>
      <c r="F2629" s="1" t="s">
        <v>815</v>
      </c>
      <c r="G2629" s="1" t="s">
        <v>39</v>
      </c>
      <c r="H2629" s="1">
        <v>45.0</v>
      </c>
      <c r="I2629" s="3">
        <v>43723.666666666664</v>
      </c>
      <c r="J2629" s="1">
        <v>3.15104343061101</v>
      </c>
      <c r="K2629" s="1" t="s">
        <v>18</v>
      </c>
      <c r="M2629" s="3">
        <v>43723.69549244213</v>
      </c>
    </row>
    <row r="2630">
      <c r="A2630" s="1">
        <v>2628.0</v>
      </c>
      <c r="B2630" s="1" t="s">
        <v>6585</v>
      </c>
      <c r="C2630" s="1" t="s">
        <v>6586</v>
      </c>
      <c r="D2630" s="1" t="s">
        <v>5947</v>
      </c>
      <c r="E2630" s="1" t="s">
        <v>6587</v>
      </c>
      <c r="F2630" s="1" t="s">
        <v>6588</v>
      </c>
      <c r="G2630" s="1" t="s">
        <v>17</v>
      </c>
      <c r="H2630" s="1">
        <v>45.0</v>
      </c>
      <c r="I2630" s="3">
        <v>44238.458333333336</v>
      </c>
      <c r="J2630" s="1">
        <v>2.22828849252394</v>
      </c>
      <c r="K2630" s="1" t="s">
        <v>159</v>
      </c>
      <c r="L2630" s="1" t="s">
        <v>495</v>
      </c>
      <c r="M2630" s="3">
        <v>44238.49496484954</v>
      </c>
    </row>
    <row r="2631">
      <c r="A2631" s="1">
        <v>2629.0</v>
      </c>
      <c r="B2631" s="1" t="s">
        <v>459</v>
      </c>
      <c r="C2631" s="1" t="s">
        <v>6589</v>
      </c>
      <c r="D2631" s="1" t="s">
        <v>461</v>
      </c>
      <c r="E2631" s="1" t="s">
        <v>462</v>
      </c>
      <c r="F2631" s="1" t="s">
        <v>463</v>
      </c>
      <c r="G2631" s="1" t="s">
        <v>17</v>
      </c>
      <c r="H2631" s="1">
        <v>45.0</v>
      </c>
      <c r="I2631" s="3">
        <v>44035.416666666664</v>
      </c>
      <c r="J2631" s="1">
        <v>0.56787784673825</v>
      </c>
      <c r="K2631" s="1" t="s">
        <v>24</v>
      </c>
      <c r="L2631" s="1" t="s">
        <v>464</v>
      </c>
      <c r="M2631" s="3">
        <v>44035.39448613426</v>
      </c>
    </row>
    <row r="2632">
      <c r="A2632" s="1">
        <v>2630.0</v>
      </c>
      <c r="B2632" s="1" t="s">
        <v>25</v>
      </c>
      <c r="C2632" s="1" t="s">
        <v>6590</v>
      </c>
      <c r="D2632" s="1" t="s">
        <v>121</v>
      </c>
      <c r="E2632" s="1" t="s">
        <v>6591</v>
      </c>
      <c r="F2632" s="1" t="s">
        <v>29</v>
      </c>
      <c r="G2632" s="1" t="s">
        <v>39</v>
      </c>
      <c r="H2632" s="1">
        <v>45.0</v>
      </c>
      <c r="I2632" s="3">
        <v>44188.604166666664</v>
      </c>
      <c r="J2632" s="1">
        <v>2.94427531840192</v>
      </c>
      <c r="K2632" s="1" t="s">
        <v>18</v>
      </c>
      <c r="M2632" s="3">
        <v>44188.620291238425</v>
      </c>
    </row>
    <row r="2633">
      <c r="A2633" s="1">
        <v>2631.0</v>
      </c>
      <c r="B2633" s="1" t="s">
        <v>4696</v>
      </c>
      <c r="C2633" s="1" t="s">
        <v>6592</v>
      </c>
      <c r="D2633" s="1" t="s">
        <v>4698</v>
      </c>
      <c r="E2633" s="1" t="s">
        <v>6593</v>
      </c>
      <c r="F2633" s="1" t="s">
        <v>4700</v>
      </c>
      <c r="G2633" s="1" t="s">
        <v>17</v>
      </c>
      <c r="H2633" s="1">
        <v>45.0</v>
      </c>
      <c r="I2633" s="3">
        <v>44045.291666666664</v>
      </c>
      <c r="J2633" s="1">
        <v>1.66399751617301</v>
      </c>
      <c r="K2633" s="1" t="s">
        <v>24</v>
      </c>
      <c r="L2633" s="1" t="s">
        <v>495</v>
      </c>
      <c r="M2633" s="3">
        <v>44045.30087431713</v>
      </c>
    </row>
    <row r="2634">
      <c r="A2634" s="1">
        <v>2632.0</v>
      </c>
      <c r="B2634" s="1" t="s">
        <v>2123</v>
      </c>
      <c r="C2634" s="1" t="s">
        <v>6594</v>
      </c>
      <c r="D2634" s="1" t="s">
        <v>4459</v>
      </c>
      <c r="E2634" s="1" t="s">
        <v>6595</v>
      </c>
      <c r="F2634" s="1" t="s">
        <v>2127</v>
      </c>
      <c r="G2634" s="1" t="s">
        <v>89</v>
      </c>
      <c r="H2634" s="1">
        <v>45.0</v>
      </c>
      <c r="I2634" s="3">
        <v>44249.502510659724</v>
      </c>
      <c r="J2634" s="1">
        <v>3.50598098399526</v>
      </c>
      <c r="K2634" s="1" t="s">
        <v>56</v>
      </c>
      <c r="L2634" s="1" t="s">
        <v>113</v>
      </c>
      <c r="M2634" s="3">
        <v>44249.52991038194</v>
      </c>
    </row>
    <row r="2635">
      <c r="A2635" s="1">
        <v>2633.0</v>
      </c>
      <c r="B2635" s="1" t="s">
        <v>953</v>
      </c>
      <c r="C2635" s="1" t="s">
        <v>6596</v>
      </c>
      <c r="D2635" s="1" t="s">
        <v>5309</v>
      </c>
      <c r="E2635" s="1" t="s">
        <v>5203</v>
      </c>
      <c r="F2635" s="1" t="s">
        <v>965</v>
      </c>
      <c r="G2635" s="1" t="s">
        <v>17</v>
      </c>
      <c r="H2635" s="1">
        <v>45.0</v>
      </c>
      <c r="I2635" s="3">
        <v>43754.625</v>
      </c>
      <c r="J2635" s="1">
        <v>1.4307746745667</v>
      </c>
      <c r="K2635" s="1" t="s">
        <v>18</v>
      </c>
      <c r="M2635" s="3">
        <v>43754.660906875</v>
      </c>
    </row>
    <row r="2636">
      <c r="A2636" s="1">
        <v>2634.0</v>
      </c>
      <c r="B2636" s="1" t="s">
        <v>2405</v>
      </c>
      <c r="C2636" s="1" t="s">
        <v>6597</v>
      </c>
      <c r="D2636" s="1" t="s">
        <v>560</v>
      </c>
      <c r="E2636" s="1" t="s">
        <v>6598</v>
      </c>
      <c r="F2636" s="1" t="s">
        <v>2408</v>
      </c>
      <c r="G2636" s="1" t="s">
        <v>17</v>
      </c>
      <c r="H2636" s="1">
        <v>45.0</v>
      </c>
      <c r="I2636" s="3">
        <v>43734.166666666664</v>
      </c>
      <c r="J2636" s="1">
        <v>0.949971872771986</v>
      </c>
      <c r="K2636" s="1" t="s">
        <v>166</v>
      </c>
      <c r="M2636" s="3">
        <v>43727.20018699074</v>
      </c>
    </row>
    <row r="2637">
      <c r="A2637" s="1">
        <v>2635.0</v>
      </c>
      <c r="B2637" s="1" t="s">
        <v>474</v>
      </c>
      <c r="C2637" s="1" t="s">
        <v>6599</v>
      </c>
      <c r="D2637" s="1" t="s">
        <v>6600</v>
      </c>
      <c r="E2637" s="1" t="s">
        <v>6601</v>
      </c>
      <c r="F2637" s="1" t="s">
        <v>477</v>
      </c>
      <c r="G2637" s="1" t="s">
        <v>89</v>
      </c>
      <c r="H2637" s="1">
        <v>45.0</v>
      </c>
      <c r="I2637" s="3">
        <v>43848.767837245374</v>
      </c>
      <c r="J2637" s="1">
        <v>1.44024369520365</v>
      </c>
      <c r="K2637" s="1" t="s">
        <v>46</v>
      </c>
      <c r="M2637" s="3">
        <v>43848.77921133102</v>
      </c>
    </row>
    <row r="2638">
      <c r="A2638" s="1">
        <v>2636.0</v>
      </c>
      <c r="B2638" s="1" t="s">
        <v>389</v>
      </c>
      <c r="C2638" s="1" t="s">
        <v>6602</v>
      </c>
      <c r="D2638" s="1" t="s">
        <v>818</v>
      </c>
      <c r="E2638" s="1" t="s">
        <v>3063</v>
      </c>
      <c r="F2638" s="1" t="s">
        <v>393</v>
      </c>
      <c r="G2638" s="1" t="s">
        <v>17</v>
      </c>
      <c r="H2638" s="1">
        <v>45.0</v>
      </c>
      <c r="I2638" s="3">
        <v>44210.291666666664</v>
      </c>
      <c r="J2638" s="1">
        <v>1.80280888298429</v>
      </c>
      <c r="K2638" s="1" t="s">
        <v>18</v>
      </c>
      <c r="M2638" s="3">
        <v>44210.33886614583</v>
      </c>
    </row>
    <row r="2639">
      <c r="A2639" s="1">
        <v>2637.0</v>
      </c>
      <c r="B2639" s="1" t="s">
        <v>1085</v>
      </c>
      <c r="C2639" s="1" t="s">
        <v>6603</v>
      </c>
      <c r="D2639" s="1" t="s">
        <v>1087</v>
      </c>
      <c r="E2639" s="1" t="s">
        <v>6604</v>
      </c>
      <c r="F2639" s="1" t="s">
        <v>1089</v>
      </c>
      <c r="G2639" s="1" t="s">
        <v>17</v>
      </c>
      <c r="H2639" s="1">
        <v>45.0</v>
      </c>
      <c r="I2639" s="3">
        <v>44252.916666666664</v>
      </c>
      <c r="J2639" s="1">
        <v>6.10731801638608</v>
      </c>
      <c r="K2639" s="1" t="s">
        <v>159</v>
      </c>
      <c r="L2639" s="1" t="s">
        <v>3250</v>
      </c>
      <c r="M2639" s="3">
        <v>44253.67566085648</v>
      </c>
    </row>
    <row r="2640">
      <c r="A2640" s="1">
        <v>2638.0</v>
      </c>
      <c r="B2640" s="1" t="s">
        <v>6381</v>
      </c>
      <c r="C2640" s="1" t="s">
        <v>6605</v>
      </c>
      <c r="D2640" s="1" t="s">
        <v>4935</v>
      </c>
      <c r="E2640" s="1" t="s">
        <v>6606</v>
      </c>
      <c r="F2640" s="1" t="s">
        <v>6384</v>
      </c>
      <c r="G2640" s="1" t="s">
        <v>39</v>
      </c>
      <c r="H2640" s="1">
        <v>45.0</v>
      </c>
      <c r="I2640" s="3">
        <v>44243.729166666664</v>
      </c>
      <c r="J2640" s="1">
        <v>1.96354893046367</v>
      </c>
      <c r="K2640" s="1" t="s">
        <v>24</v>
      </c>
      <c r="L2640" s="1" t="s">
        <v>135</v>
      </c>
      <c r="M2640" s="3">
        <v>44243.755436666666</v>
      </c>
    </row>
    <row r="2641">
      <c r="A2641" s="1">
        <v>2639.0</v>
      </c>
      <c r="B2641" s="1" t="s">
        <v>742</v>
      </c>
      <c r="C2641" s="1" t="s">
        <v>6607</v>
      </c>
      <c r="D2641" s="1" t="s">
        <v>148</v>
      </c>
      <c r="E2641" s="1" t="s">
        <v>6608</v>
      </c>
      <c r="F2641" s="1" t="s">
        <v>746</v>
      </c>
      <c r="G2641" s="1" t="s">
        <v>17</v>
      </c>
      <c r="H2641" s="1">
        <v>45.0</v>
      </c>
      <c r="I2641" s="3">
        <v>43895.583333333336</v>
      </c>
      <c r="J2641" s="1">
        <v>1.66212755896968</v>
      </c>
      <c r="K2641" s="1" t="s">
        <v>24</v>
      </c>
      <c r="M2641" s="3">
        <v>43895.61501512732</v>
      </c>
    </row>
    <row r="2642">
      <c r="A2642" s="1">
        <v>2640.0</v>
      </c>
      <c r="B2642" s="1" t="s">
        <v>485</v>
      </c>
      <c r="C2642" s="1" t="s">
        <v>6609</v>
      </c>
      <c r="D2642" s="1" t="s">
        <v>1418</v>
      </c>
      <c r="E2642" s="1" t="s">
        <v>5164</v>
      </c>
      <c r="F2642" s="1" t="s">
        <v>489</v>
      </c>
      <c r="G2642" s="1" t="s">
        <v>17</v>
      </c>
      <c r="H2642" s="1">
        <v>45.0</v>
      </c>
      <c r="I2642" s="3">
        <v>43865.25</v>
      </c>
      <c r="J2642" s="1">
        <v>0.851466102539138</v>
      </c>
      <c r="K2642" s="1" t="s">
        <v>166</v>
      </c>
      <c r="M2642" s="3">
        <v>43865.45883409722</v>
      </c>
    </row>
    <row r="2643">
      <c r="A2643" s="1">
        <v>2641.0</v>
      </c>
      <c r="B2643" s="1" t="s">
        <v>324</v>
      </c>
      <c r="C2643" s="1" t="s">
        <v>6610</v>
      </c>
      <c r="D2643" s="1" t="s">
        <v>326</v>
      </c>
      <c r="E2643" s="1" t="s">
        <v>3366</v>
      </c>
      <c r="F2643" s="1" t="s">
        <v>328</v>
      </c>
      <c r="G2643" s="1" t="s">
        <v>17</v>
      </c>
      <c r="H2643" s="1">
        <v>45.0</v>
      </c>
      <c r="I2643" s="3">
        <v>44101.625</v>
      </c>
      <c r="J2643" s="1">
        <v>0.0</v>
      </c>
      <c r="K2643" s="1" t="s">
        <v>24</v>
      </c>
      <c r="M2643" s="3">
        <v>44101.67500768518</v>
      </c>
    </row>
    <row r="2644">
      <c r="A2644" s="1">
        <v>2642.0</v>
      </c>
      <c r="B2644" s="1" t="s">
        <v>3983</v>
      </c>
      <c r="C2644" s="1" t="s">
        <v>6611</v>
      </c>
      <c r="D2644" s="1" t="s">
        <v>3985</v>
      </c>
      <c r="E2644" s="1" t="s">
        <v>3986</v>
      </c>
      <c r="F2644" s="1" t="s">
        <v>3987</v>
      </c>
      <c r="G2644" s="1" t="s">
        <v>17</v>
      </c>
      <c r="H2644" s="1">
        <v>45.0</v>
      </c>
      <c r="I2644" s="3">
        <v>43692.166666666664</v>
      </c>
      <c r="J2644" s="1">
        <v>0.0371482629745631</v>
      </c>
      <c r="K2644" s="1" t="s">
        <v>166</v>
      </c>
      <c r="M2644" s="3">
        <v>43692.27201060185</v>
      </c>
    </row>
    <row r="2645">
      <c r="A2645" s="1">
        <v>2643.0</v>
      </c>
      <c r="B2645" s="1" t="s">
        <v>2084</v>
      </c>
      <c r="C2645" s="1" t="s">
        <v>6612</v>
      </c>
      <c r="D2645" s="1" t="s">
        <v>1036</v>
      </c>
      <c r="E2645" s="1" t="s">
        <v>6613</v>
      </c>
      <c r="F2645" s="1" t="s">
        <v>2087</v>
      </c>
      <c r="G2645" s="1" t="s">
        <v>17</v>
      </c>
      <c r="H2645" s="1">
        <v>45.0</v>
      </c>
      <c r="I2645" s="3">
        <v>44189.333333333336</v>
      </c>
      <c r="J2645" s="1">
        <v>2.70097337233597</v>
      </c>
      <c r="K2645" s="1" t="s">
        <v>601</v>
      </c>
      <c r="L2645" s="1" t="s">
        <v>1547</v>
      </c>
      <c r="M2645" s="3">
        <v>44189.359112858794</v>
      </c>
    </row>
    <row r="2646">
      <c r="A2646" s="1">
        <v>2644.0</v>
      </c>
      <c r="B2646" s="1" t="s">
        <v>3588</v>
      </c>
      <c r="C2646" s="1" t="s">
        <v>6614</v>
      </c>
      <c r="D2646" s="1" t="s">
        <v>37</v>
      </c>
      <c r="E2646" s="1" t="s">
        <v>6615</v>
      </c>
      <c r="F2646" s="1" t="s">
        <v>3591</v>
      </c>
      <c r="G2646" s="1" t="s">
        <v>39</v>
      </c>
      <c r="H2646" s="1">
        <v>45.0</v>
      </c>
      <c r="I2646" s="3">
        <v>44132.708333333336</v>
      </c>
      <c r="J2646" s="1">
        <v>5.80896030205407</v>
      </c>
      <c r="K2646" s="1" t="s">
        <v>18</v>
      </c>
      <c r="M2646" s="3">
        <v>44132.742821631946</v>
      </c>
    </row>
    <row r="2647">
      <c r="A2647" s="1">
        <v>2645.0</v>
      </c>
      <c r="B2647" s="1" t="s">
        <v>501</v>
      </c>
      <c r="C2647" s="1" t="s">
        <v>6616</v>
      </c>
      <c r="D2647" s="1" t="s">
        <v>503</v>
      </c>
      <c r="E2647" s="1" t="s">
        <v>3720</v>
      </c>
      <c r="F2647" s="1" t="s">
        <v>505</v>
      </c>
      <c r="G2647" s="1" t="s">
        <v>17</v>
      </c>
      <c r="H2647" s="1">
        <v>45.0</v>
      </c>
      <c r="I2647" s="3">
        <v>43847.708333333336</v>
      </c>
      <c r="J2647" s="1">
        <v>2.46681084878553</v>
      </c>
      <c r="K2647" s="1" t="s">
        <v>18</v>
      </c>
      <c r="M2647" s="3">
        <v>43847.78124467593</v>
      </c>
    </row>
    <row r="2648">
      <c r="A2648" s="1">
        <v>2646.0</v>
      </c>
      <c r="B2648" s="1" t="s">
        <v>853</v>
      </c>
      <c r="C2648" s="1" t="s">
        <v>6617</v>
      </c>
      <c r="D2648" s="1" t="s">
        <v>1806</v>
      </c>
      <c r="E2648" s="1" t="s">
        <v>3267</v>
      </c>
      <c r="F2648" s="1" t="s">
        <v>856</v>
      </c>
      <c r="G2648" s="1" t="s">
        <v>17</v>
      </c>
      <c r="H2648" s="1">
        <v>45.0</v>
      </c>
      <c r="I2648" s="3">
        <v>44130.541666666664</v>
      </c>
      <c r="J2648" s="1">
        <v>1.51549984611262</v>
      </c>
      <c r="K2648" s="1" t="s">
        <v>18</v>
      </c>
      <c r="M2648" s="3">
        <v>44130.58662775463</v>
      </c>
    </row>
    <row r="2649">
      <c r="A2649" s="1">
        <v>2647.0</v>
      </c>
      <c r="B2649" s="1" t="s">
        <v>4069</v>
      </c>
      <c r="C2649" s="1" t="s">
        <v>6618</v>
      </c>
      <c r="D2649" s="1" t="s">
        <v>32</v>
      </c>
      <c r="E2649" s="1" t="s">
        <v>6619</v>
      </c>
      <c r="F2649" s="1" t="s">
        <v>4072</v>
      </c>
      <c r="G2649" s="1" t="s">
        <v>39</v>
      </c>
      <c r="H2649" s="1">
        <v>45.0</v>
      </c>
      <c r="I2649" s="3">
        <v>44144.625</v>
      </c>
      <c r="J2649" s="1">
        <v>2.31010504205024</v>
      </c>
      <c r="K2649" s="1" t="s">
        <v>24</v>
      </c>
      <c r="M2649" s="3">
        <v>44144.65467957176</v>
      </c>
    </row>
    <row r="2650">
      <c r="A2650" s="1">
        <v>2648.0</v>
      </c>
      <c r="B2650" s="1" t="s">
        <v>732</v>
      </c>
      <c r="C2650" s="1" t="s">
        <v>6620</v>
      </c>
      <c r="D2650" s="1" t="s">
        <v>461</v>
      </c>
      <c r="E2650" s="1" t="s">
        <v>5592</v>
      </c>
      <c r="F2650" s="1" t="s">
        <v>735</v>
      </c>
      <c r="G2650" s="1" t="s">
        <v>17</v>
      </c>
      <c r="H2650" s="1">
        <v>45.0</v>
      </c>
      <c r="I2650" s="3">
        <v>44104.729166666664</v>
      </c>
      <c r="J2650" s="1">
        <v>0.376875899001164</v>
      </c>
      <c r="K2650" s="1" t="s">
        <v>24</v>
      </c>
      <c r="M2650" s="3">
        <v>44104.75791230324</v>
      </c>
    </row>
    <row r="2651">
      <c r="A2651" s="1">
        <v>2649.0</v>
      </c>
      <c r="B2651" s="1" t="s">
        <v>114</v>
      </c>
      <c r="C2651" s="1" t="s">
        <v>6621</v>
      </c>
      <c r="D2651" s="1" t="s">
        <v>116</v>
      </c>
      <c r="E2651" s="1" t="s">
        <v>117</v>
      </c>
      <c r="F2651" s="1" t="s">
        <v>118</v>
      </c>
      <c r="G2651" s="1" t="s">
        <v>17</v>
      </c>
      <c r="H2651" s="1">
        <v>45.0</v>
      </c>
      <c r="I2651" s="3">
        <v>44123.75</v>
      </c>
      <c r="J2651" s="1">
        <v>6.90088042805718</v>
      </c>
      <c r="K2651" s="1" t="s">
        <v>24</v>
      </c>
      <c r="M2651" s="3">
        <v>44123.783658148146</v>
      </c>
    </row>
    <row r="2652">
      <c r="A2652" s="1">
        <v>2650.0</v>
      </c>
      <c r="B2652" s="1" t="s">
        <v>3909</v>
      </c>
      <c r="C2652" s="1" t="s">
        <v>6622</v>
      </c>
      <c r="D2652" s="1" t="s">
        <v>116</v>
      </c>
      <c r="E2652" s="1" t="s">
        <v>6623</v>
      </c>
      <c r="F2652" s="1" t="s">
        <v>3912</v>
      </c>
      <c r="G2652" s="1" t="s">
        <v>17</v>
      </c>
      <c r="H2652" s="1">
        <v>45.0</v>
      </c>
      <c r="I2652" s="3">
        <v>43918.333333333336</v>
      </c>
      <c r="J2652" s="1">
        <v>3.78251907916066</v>
      </c>
      <c r="K2652" s="1" t="s">
        <v>24</v>
      </c>
      <c r="M2652" s="3">
        <v>43918.36802351852</v>
      </c>
    </row>
    <row r="2653">
      <c r="A2653" s="1">
        <v>2651.0</v>
      </c>
      <c r="B2653" s="1" t="s">
        <v>4873</v>
      </c>
      <c r="C2653" s="1" t="s">
        <v>6624</v>
      </c>
      <c r="D2653" s="1" t="s">
        <v>138</v>
      </c>
      <c r="E2653" s="1" t="s">
        <v>6625</v>
      </c>
      <c r="F2653" s="1" t="s">
        <v>4877</v>
      </c>
      <c r="G2653" s="1" t="s">
        <v>39</v>
      </c>
      <c r="H2653" s="1">
        <v>45.0</v>
      </c>
      <c r="I2653" s="3">
        <v>43979.625</v>
      </c>
      <c r="J2653" s="1">
        <v>1.92336748409459</v>
      </c>
      <c r="K2653" s="1" t="s">
        <v>18</v>
      </c>
      <c r="M2653" s="3">
        <v>43979.62578244213</v>
      </c>
    </row>
    <row r="2654">
      <c r="A2654" s="1">
        <v>2652.0</v>
      </c>
      <c r="B2654" s="1" t="s">
        <v>6626</v>
      </c>
      <c r="C2654" s="1" t="s">
        <v>6627</v>
      </c>
      <c r="D2654" s="1" t="s">
        <v>6628</v>
      </c>
      <c r="E2654" s="1" t="s">
        <v>6629</v>
      </c>
      <c r="F2654" s="1" t="s">
        <v>6630</v>
      </c>
      <c r="G2654" s="1" t="s">
        <v>89</v>
      </c>
      <c r="H2654" s="1">
        <v>45.0</v>
      </c>
      <c r="I2654" s="3">
        <v>43816.45477693287</v>
      </c>
      <c r="J2654" s="1">
        <v>3.56299947783135</v>
      </c>
      <c r="K2654" s="1" t="s">
        <v>18</v>
      </c>
      <c r="M2654" s="3">
        <v>43816.47389086805</v>
      </c>
    </row>
    <row r="2655">
      <c r="A2655" s="1">
        <v>2653.0</v>
      </c>
      <c r="B2655" s="1" t="s">
        <v>293</v>
      </c>
      <c r="C2655" s="1" t="s">
        <v>6631</v>
      </c>
      <c r="D2655" s="1" t="s">
        <v>588</v>
      </c>
      <c r="E2655" s="1" t="s">
        <v>1969</v>
      </c>
      <c r="F2655" s="1" t="s">
        <v>297</v>
      </c>
      <c r="G2655" s="1" t="s">
        <v>17</v>
      </c>
      <c r="H2655" s="1">
        <v>45.0</v>
      </c>
      <c r="I2655" s="3">
        <v>43988.291666666664</v>
      </c>
      <c r="J2655" s="1">
        <v>1.75383553172989</v>
      </c>
      <c r="K2655" s="1" t="s">
        <v>62</v>
      </c>
      <c r="M2655" s="3">
        <v>43988.29932203703</v>
      </c>
    </row>
    <row r="2656">
      <c r="A2656" s="1">
        <v>2654.0</v>
      </c>
      <c r="B2656" s="1" t="s">
        <v>119</v>
      </c>
      <c r="C2656" s="1" t="s">
        <v>6632</v>
      </c>
      <c r="D2656" s="1" t="s">
        <v>121</v>
      </c>
      <c r="E2656" s="1" t="s">
        <v>6633</v>
      </c>
      <c r="F2656" s="1" t="s">
        <v>123</v>
      </c>
      <c r="G2656" s="1" t="s">
        <v>39</v>
      </c>
      <c r="H2656" s="1">
        <v>45.0</v>
      </c>
      <c r="I2656" s="3">
        <v>44019.625</v>
      </c>
      <c r="J2656" s="1">
        <v>0.455580384053501</v>
      </c>
      <c r="K2656" s="1" t="s">
        <v>18</v>
      </c>
      <c r="M2656" s="3">
        <v>44019.65820917824</v>
      </c>
    </row>
    <row r="2657">
      <c r="A2657" s="1">
        <v>2655.0</v>
      </c>
      <c r="B2657" s="1" t="s">
        <v>4213</v>
      </c>
      <c r="C2657" s="1" t="s">
        <v>6634</v>
      </c>
      <c r="D2657" s="1" t="s">
        <v>32</v>
      </c>
      <c r="E2657" s="1" t="s">
        <v>6635</v>
      </c>
      <c r="F2657" s="1" t="s">
        <v>4216</v>
      </c>
      <c r="G2657" s="1" t="s">
        <v>89</v>
      </c>
      <c r="H2657" s="1">
        <v>45.0</v>
      </c>
      <c r="I2657" s="3">
        <v>43780.58077363426</v>
      </c>
      <c r="J2657" s="1">
        <v>1.03634715616086</v>
      </c>
      <c r="K2657" s="1" t="s">
        <v>24</v>
      </c>
      <c r="M2657" s="3">
        <v>43780.59380771991</v>
      </c>
    </row>
    <row r="2658">
      <c r="A2658" s="1">
        <v>2656.0</v>
      </c>
      <c r="B2658" s="1" t="s">
        <v>506</v>
      </c>
      <c r="C2658" s="1" t="s">
        <v>6636</v>
      </c>
      <c r="D2658" s="1" t="s">
        <v>508</v>
      </c>
      <c r="E2658" s="1" t="s">
        <v>6637</v>
      </c>
      <c r="F2658" s="1" t="s">
        <v>510</v>
      </c>
      <c r="G2658" s="1" t="s">
        <v>17</v>
      </c>
      <c r="H2658" s="1">
        <v>45.0</v>
      </c>
      <c r="I2658" s="3">
        <v>44158.270833333336</v>
      </c>
      <c r="J2658" s="1">
        <v>1.18403221007095</v>
      </c>
      <c r="K2658" s="1" t="s">
        <v>511</v>
      </c>
      <c r="L2658" s="1" t="s">
        <v>1157</v>
      </c>
      <c r="M2658" s="3">
        <v>44158.356471342595</v>
      </c>
    </row>
    <row r="2659">
      <c r="A2659" s="1">
        <v>2657.0</v>
      </c>
      <c r="B2659" s="1" t="s">
        <v>2645</v>
      </c>
      <c r="C2659" s="1" t="s">
        <v>6638</v>
      </c>
      <c r="D2659" s="1" t="s">
        <v>1096</v>
      </c>
      <c r="E2659" s="1" t="s">
        <v>6639</v>
      </c>
      <c r="F2659" s="1" t="s">
        <v>2649</v>
      </c>
      <c r="G2659" s="1" t="s">
        <v>17</v>
      </c>
      <c r="H2659" s="1">
        <v>45.0</v>
      </c>
      <c r="I2659" s="3">
        <v>43972.291666666664</v>
      </c>
      <c r="J2659" s="1">
        <v>1.00960180262372</v>
      </c>
      <c r="K2659" s="1" t="s">
        <v>18</v>
      </c>
      <c r="M2659" s="3">
        <v>43972.32866752315</v>
      </c>
    </row>
    <row r="2660">
      <c r="A2660" s="1">
        <v>2658.0</v>
      </c>
      <c r="B2660" s="1" t="s">
        <v>582</v>
      </c>
      <c r="C2660" s="1" t="s">
        <v>6640</v>
      </c>
      <c r="D2660" s="1" t="s">
        <v>1367</v>
      </c>
      <c r="E2660" s="1" t="s">
        <v>4811</v>
      </c>
      <c r="F2660" s="1" t="s">
        <v>586</v>
      </c>
      <c r="G2660" s="1" t="s">
        <v>35</v>
      </c>
      <c r="H2660" s="1">
        <v>45.0</v>
      </c>
      <c r="I2660" s="3">
        <v>44208.25</v>
      </c>
      <c r="J2660" s="1">
        <v>2.60407998274864</v>
      </c>
      <c r="K2660" s="1" t="s">
        <v>166</v>
      </c>
      <c r="L2660" s="1" t="s">
        <v>167</v>
      </c>
      <c r="M2660" s="3">
        <v>44208.28256944445</v>
      </c>
    </row>
    <row r="2661">
      <c r="A2661" s="1">
        <v>2659.0</v>
      </c>
      <c r="B2661" s="1" t="s">
        <v>63</v>
      </c>
      <c r="C2661" s="1" t="s">
        <v>6641</v>
      </c>
      <c r="D2661" s="1" t="s">
        <v>65</v>
      </c>
      <c r="E2661" s="1" t="s">
        <v>6642</v>
      </c>
      <c r="F2661" s="1" t="s">
        <v>67</v>
      </c>
      <c r="G2661" s="1" t="s">
        <v>35</v>
      </c>
      <c r="H2661" s="1">
        <v>45.0</v>
      </c>
      <c r="I2661" s="3">
        <v>44237.208333333336</v>
      </c>
      <c r="J2661" s="1">
        <v>2.49723048784181</v>
      </c>
      <c r="K2661" s="1" t="s">
        <v>24</v>
      </c>
      <c r="M2661" s="3">
        <v>44237.281023599535</v>
      </c>
    </row>
    <row r="2662">
      <c r="A2662" s="1">
        <v>2660.0</v>
      </c>
      <c r="B2662" s="1" t="s">
        <v>1841</v>
      </c>
      <c r="C2662" s="1" t="s">
        <v>6643</v>
      </c>
      <c r="D2662" s="1" t="s">
        <v>1843</v>
      </c>
      <c r="E2662" s="1" t="s">
        <v>6644</v>
      </c>
      <c r="F2662" s="1" t="s">
        <v>1845</v>
      </c>
      <c r="G2662" s="1" t="s">
        <v>39</v>
      </c>
      <c r="H2662" s="1">
        <v>45.0</v>
      </c>
      <c r="I2662" s="3">
        <v>43877.645833333336</v>
      </c>
      <c r="J2662" s="1">
        <v>1.14267881069821</v>
      </c>
      <c r="K2662" s="1" t="s">
        <v>24</v>
      </c>
      <c r="M2662" s="3">
        <v>43877.67929774305</v>
      </c>
    </row>
    <row r="2663">
      <c r="A2663" s="1">
        <v>2661.0</v>
      </c>
      <c r="B2663" s="1" t="s">
        <v>6645</v>
      </c>
      <c r="C2663" s="1" t="s">
        <v>6646</v>
      </c>
      <c r="D2663" s="1" t="s">
        <v>1250</v>
      </c>
      <c r="E2663" s="1" t="s">
        <v>6647</v>
      </c>
      <c r="F2663" s="1" t="s">
        <v>6648</v>
      </c>
      <c r="G2663" s="1" t="s">
        <v>39</v>
      </c>
      <c r="H2663" s="1">
        <v>45.0</v>
      </c>
      <c r="I2663" s="3">
        <v>43784.166666666664</v>
      </c>
      <c r="J2663" s="1">
        <v>1.67492726473022</v>
      </c>
      <c r="K2663" s="1" t="s">
        <v>24</v>
      </c>
      <c r="M2663" s="3">
        <v>43784.23097379629</v>
      </c>
    </row>
    <row r="2664">
      <c r="A2664" s="1">
        <v>2662.0</v>
      </c>
      <c r="B2664" s="1" t="s">
        <v>6649</v>
      </c>
      <c r="C2664" s="1" t="s">
        <v>6650</v>
      </c>
      <c r="D2664" s="1" t="s">
        <v>3815</v>
      </c>
      <c r="E2664" s="1" t="s">
        <v>6651</v>
      </c>
      <c r="F2664" s="1" t="s">
        <v>6652</v>
      </c>
      <c r="G2664" s="1" t="s">
        <v>39</v>
      </c>
      <c r="H2664" s="1">
        <v>45.0</v>
      </c>
      <c r="I2664" s="3">
        <v>44018.625</v>
      </c>
      <c r="J2664" s="1">
        <v>1.78251710093263</v>
      </c>
      <c r="K2664" s="1" t="s">
        <v>56</v>
      </c>
      <c r="L2664" s="1" t="s">
        <v>1614</v>
      </c>
      <c r="M2664" s="3">
        <v>44018.6235278588</v>
      </c>
    </row>
    <row r="2665">
      <c r="A2665" s="1">
        <v>2663.0</v>
      </c>
      <c r="B2665" s="1" t="s">
        <v>1699</v>
      </c>
      <c r="C2665" s="1" t="s">
        <v>6653</v>
      </c>
      <c r="D2665" s="1" t="s">
        <v>701</v>
      </c>
      <c r="E2665" s="1" t="s">
        <v>6654</v>
      </c>
      <c r="F2665" s="1" t="s">
        <v>1702</v>
      </c>
      <c r="G2665" s="1" t="s">
        <v>35</v>
      </c>
      <c r="H2665" s="1">
        <v>45.0</v>
      </c>
      <c r="I2665" s="3">
        <v>44244.270833333336</v>
      </c>
      <c r="J2665" s="1">
        <v>0.422391045645966</v>
      </c>
      <c r="K2665" s="1" t="s">
        <v>24</v>
      </c>
      <c r="L2665" s="1" t="s">
        <v>1006</v>
      </c>
      <c r="M2665" s="3">
        <v>44244.347437986115</v>
      </c>
    </row>
    <row r="2666">
      <c r="A2666" s="1">
        <v>2664.0</v>
      </c>
      <c r="B2666" s="1" t="s">
        <v>150</v>
      </c>
      <c r="C2666" s="1" t="s">
        <v>6655</v>
      </c>
      <c r="D2666" s="1" t="s">
        <v>116</v>
      </c>
      <c r="E2666" s="1" t="s">
        <v>6656</v>
      </c>
      <c r="F2666" s="1" t="s">
        <v>153</v>
      </c>
      <c r="G2666" s="1" t="s">
        <v>17</v>
      </c>
      <c r="H2666" s="1">
        <v>45.0</v>
      </c>
      <c r="I2666" s="3">
        <v>43931.677083333336</v>
      </c>
      <c r="J2666" s="1">
        <v>4.00083064097269</v>
      </c>
      <c r="K2666" s="1" t="s">
        <v>24</v>
      </c>
      <c r="L2666" s="1" t="s">
        <v>406</v>
      </c>
      <c r="M2666" s="3">
        <v>43931.709281944444</v>
      </c>
    </row>
    <row r="2667">
      <c r="A2667" s="1">
        <v>2665.0</v>
      </c>
      <c r="B2667" s="1" t="s">
        <v>385</v>
      </c>
      <c r="C2667" s="1" t="s">
        <v>6657</v>
      </c>
      <c r="D2667" s="1" t="s">
        <v>116</v>
      </c>
      <c r="E2667" s="1" t="s">
        <v>833</v>
      </c>
      <c r="F2667" s="1" t="s">
        <v>388</v>
      </c>
      <c r="G2667" s="1" t="s">
        <v>17</v>
      </c>
      <c r="H2667" s="1">
        <v>45.0</v>
      </c>
      <c r="I2667" s="3">
        <v>44054.25</v>
      </c>
      <c r="J2667" s="1">
        <v>0.0</v>
      </c>
      <c r="K2667" s="1" t="s">
        <v>24</v>
      </c>
      <c r="M2667" s="3">
        <v>44054.44978822917</v>
      </c>
    </row>
    <row r="2668">
      <c r="A2668" s="1">
        <v>2666.0</v>
      </c>
      <c r="B2668" s="1" t="s">
        <v>6658</v>
      </c>
      <c r="C2668" s="1" t="s">
        <v>6659</v>
      </c>
      <c r="D2668" s="1" t="s">
        <v>1631</v>
      </c>
      <c r="E2668" s="1" t="s">
        <v>6660</v>
      </c>
      <c r="F2668" s="1" t="s">
        <v>6661</v>
      </c>
      <c r="G2668" s="1" t="s">
        <v>39</v>
      </c>
      <c r="H2668" s="1">
        <v>45.0</v>
      </c>
      <c r="I2668" s="3">
        <v>43552.666666666664</v>
      </c>
      <c r="J2668" s="1">
        <v>2.01527987353821</v>
      </c>
      <c r="K2668" s="1" t="s">
        <v>24</v>
      </c>
      <c r="M2668" s="3">
        <v>43552.70095895833</v>
      </c>
    </row>
    <row r="2669">
      <c r="A2669" s="1">
        <v>2667.0</v>
      </c>
      <c r="B2669" s="1" t="s">
        <v>953</v>
      </c>
      <c r="C2669" s="1" t="s">
        <v>6662</v>
      </c>
      <c r="D2669" s="1" t="s">
        <v>121</v>
      </c>
      <c r="E2669" s="1" t="s">
        <v>5423</v>
      </c>
      <c r="F2669" s="1" t="s">
        <v>956</v>
      </c>
      <c r="G2669" s="1" t="s">
        <v>35</v>
      </c>
      <c r="H2669" s="1">
        <v>45.0</v>
      </c>
      <c r="I2669" s="3">
        <v>44238.1875</v>
      </c>
      <c r="J2669" s="1">
        <v>2.36981316125195</v>
      </c>
      <c r="K2669" s="1" t="s">
        <v>18</v>
      </c>
      <c r="M2669" s="3">
        <v>44238.21892936343</v>
      </c>
    </row>
    <row r="2670">
      <c r="A2670" s="1">
        <v>2668.0</v>
      </c>
      <c r="B2670" s="1" t="s">
        <v>872</v>
      </c>
      <c r="C2670" s="1" t="s">
        <v>6663</v>
      </c>
      <c r="D2670" s="1" t="s">
        <v>1144</v>
      </c>
      <c r="E2670" s="1" t="s">
        <v>6664</v>
      </c>
      <c r="F2670" s="1" t="s">
        <v>875</v>
      </c>
      <c r="G2670" s="1" t="s">
        <v>17</v>
      </c>
      <c r="H2670" s="1">
        <v>45.0</v>
      </c>
      <c r="I2670" s="3">
        <v>44148.625</v>
      </c>
      <c r="J2670" s="1">
        <v>0.0</v>
      </c>
      <c r="K2670" s="1" t="s">
        <v>18</v>
      </c>
      <c r="M2670" s="3">
        <v>44148.66033471065</v>
      </c>
    </row>
    <row r="2671">
      <c r="A2671" s="1">
        <v>2669.0</v>
      </c>
      <c r="B2671" s="1" t="s">
        <v>824</v>
      </c>
      <c r="C2671" s="1" t="s">
        <v>6665</v>
      </c>
      <c r="D2671" s="1" t="s">
        <v>99</v>
      </c>
      <c r="E2671" s="1" t="s">
        <v>6666</v>
      </c>
      <c r="F2671" s="1" t="s">
        <v>827</v>
      </c>
      <c r="G2671" s="1" t="s">
        <v>39</v>
      </c>
      <c r="H2671" s="1">
        <v>45.0</v>
      </c>
      <c r="I2671" s="3">
        <v>44249.34375</v>
      </c>
      <c r="J2671" s="1">
        <v>1.96756809929929</v>
      </c>
      <c r="K2671" s="1" t="s">
        <v>24</v>
      </c>
      <c r="M2671" s="3">
        <v>44249.363342268516</v>
      </c>
    </row>
    <row r="2672">
      <c r="A2672" s="1">
        <v>2670.0</v>
      </c>
      <c r="B2672" s="1" t="s">
        <v>901</v>
      </c>
      <c r="C2672" s="1" t="s">
        <v>6667</v>
      </c>
      <c r="D2672" s="1" t="s">
        <v>6668</v>
      </c>
      <c r="E2672" s="1" t="s">
        <v>1771</v>
      </c>
      <c r="F2672" s="1" t="s">
        <v>904</v>
      </c>
      <c r="G2672" s="1" t="s">
        <v>17</v>
      </c>
      <c r="H2672" s="1">
        <v>45.0</v>
      </c>
      <c r="I2672" s="3">
        <v>43720.75</v>
      </c>
      <c r="J2672" s="1">
        <v>1.34439978141883</v>
      </c>
      <c r="K2672" s="1" t="s">
        <v>24</v>
      </c>
      <c r="M2672" s="3">
        <v>43694.6209746875</v>
      </c>
    </row>
    <row r="2673">
      <c r="A2673" s="1">
        <v>2671.0</v>
      </c>
      <c r="B2673" s="1" t="s">
        <v>1489</v>
      </c>
      <c r="C2673" s="1" t="s">
        <v>6669</v>
      </c>
      <c r="D2673" s="1" t="s">
        <v>1232</v>
      </c>
      <c r="E2673" s="1" t="s">
        <v>6670</v>
      </c>
      <c r="F2673" s="1" t="s">
        <v>1492</v>
      </c>
      <c r="G2673" s="1" t="s">
        <v>89</v>
      </c>
      <c r="H2673" s="1">
        <v>45.0</v>
      </c>
      <c r="I2673" s="3">
        <v>44044.615454583334</v>
      </c>
      <c r="J2673" s="1">
        <v>1.34585435950977</v>
      </c>
      <c r="K2673" s="1" t="s">
        <v>18</v>
      </c>
      <c r="M2673" s="3">
        <v>44044.66025439815</v>
      </c>
    </row>
    <row r="2674">
      <c r="A2674" s="1">
        <v>2672.0</v>
      </c>
      <c r="B2674" s="1" t="s">
        <v>239</v>
      </c>
      <c r="C2674" s="1" t="s">
        <v>6671</v>
      </c>
      <c r="D2674" s="1" t="s">
        <v>241</v>
      </c>
      <c r="E2674" s="1" t="s">
        <v>6672</v>
      </c>
      <c r="F2674" s="1" t="s">
        <v>243</v>
      </c>
      <c r="G2674" s="1" t="s">
        <v>35</v>
      </c>
      <c r="H2674" s="1">
        <v>45.0</v>
      </c>
      <c r="I2674" s="3">
        <v>44181.291666666664</v>
      </c>
      <c r="J2674" s="1">
        <v>2.01371221068703</v>
      </c>
      <c r="K2674" s="1" t="s">
        <v>46</v>
      </c>
      <c r="L2674" s="1" t="s">
        <v>244</v>
      </c>
      <c r="M2674" s="3">
        <v>44181.28268635416</v>
      </c>
    </row>
    <row r="2675">
      <c r="A2675" s="1">
        <v>2673.0</v>
      </c>
      <c r="B2675" s="1" t="s">
        <v>319</v>
      </c>
      <c r="C2675" s="1" t="s">
        <v>6673</v>
      </c>
      <c r="D2675" s="1" t="s">
        <v>321</v>
      </c>
      <c r="E2675" s="1" t="s">
        <v>6674</v>
      </c>
      <c r="F2675" s="1" t="s">
        <v>323</v>
      </c>
      <c r="G2675" s="1" t="s">
        <v>39</v>
      </c>
      <c r="H2675" s="1">
        <v>45.0</v>
      </c>
      <c r="I2675" s="3">
        <v>43973.791666666664</v>
      </c>
      <c r="J2675" s="1">
        <v>1.00145472646049</v>
      </c>
      <c r="K2675" s="1" t="s">
        <v>24</v>
      </c>
      <c r="M2675" s="3">
        <v>43973.82775266204</v>
      </c>
    </row>
    <row r="2676">
      <c r="A2676" s="1">
        <v>2674.0</v>
      </c>
      <c r="B2676" s="1" t="s">
        <v>5456</v>
      </c>
      <c r="C2676" s="1" t="s">
        <v>6675</v>
      </c>
      <c r="D2676" s="1" t="s">
        <v>5458</v>
      </c>
      <c r="E2676" s="1" t="s">
        <v>5459</v>
      </c>
      <c r="F2676" s="1" t="s">
        <v>5460</v>
      </c>
      <c r="G2676" s="1" t="s">
        <v>35</v>
      </c>
      <c r="H2676" s="1">
        <v>45.0</v>
      </c>
      <c r="I2676" s="3">
        <v>43515.208333333336</v>
      </c>
      <c r="J2676" s="1">
        <v>2.29282734690391</v>
      </c>
      <c r="K2676" s="1" t="s">
        <v>24</v>
      </c>
      <c r="M2676" s="3">
        <v>43515.26353931713</v>
      </c>
    </row>
    <row r="2677">
      <c r="A2677" s="1">
        <v>2675.0</v>
      </c>
      <c r="B2677" s="1" t="s">
        <v>896</v>
      </c>
      <c r="C2677" s="1" t="s">
        <v>6676</v>
      </c>
      <c r="D2677" s="1" t="s">
        <v>898</v>
      </c>
      <c r="E2677" s="1" t="s">
        <v>5929</v>
      </c>
      <c r="F2677" s="1" t="s">
        <v>900</v>
      </c>
      <c r="G2677" s="1" t="s">
        <v>17</v>
      </c>
      <c r="H2677" s="1">
        <v>45.0</v>
      </c>
      <c r="I2677" s="3">
        <v>44137.583333333336</v>
      </c>
      <c r="J2677" s="1">
        <v>2.6132331325662</v>
      </c>
      <c r="K2677" s="1" t="s">
        <v>24</v>
      </c>
      <c r="L2677" s="1" t="s">
        <v>741</v>
      </c>
      <c r="M2677" s="3">
        <v>44137.616161875</v>
      </c>
    </row>
    <row r="2678">
      <c r="A2678" s="1">
        <v>2676.0</v>
      </c>
      <c r="B2678" s="1" t="s">
        <v>6677</v>
      </c>
      <c r="C2678" s="1" t="s">
        <v>6678</v>
      </c>
      <c r="D2678" s="1" t="s">
        <v>14</v>
      </c>
      <c r="E2678" s="1" t="s">
        <v>6679</v>
      </c>
      <c r="F2678" s="1" t="s">
        <v>6680</v>
      </c>
      <c r="G2678" s="1" t="s">
        <v>39</v>
      </c>
      <c r="H2678" s="1">
        <v>45.0</v>
      </c>
      <c r="I2678" s="3">
        <v>44059.666666666664</v>
      </c>
      <c r="J2678" s="1">
        <v>1.21001830857657</v>
      </c>
      <c r="K2678" s="1" t="s">
        <v>18</v>
      </c>
      <c r="L2678" s="1" t="s">
        <v>1047</v>
      </c>
      <c r="M2678" s="3">
        <v>44059.698770532406</v>
      </c>
    </row>
    <row r="2679">
      <c r="A2679" s="1">
        <v>2677.0</v>
      </c>
      <c r="B2679" s="1" t="s">
        <v>184</v>
      </c>
      <c r="C2679" s="1" t="s">
        <v>6681</v>
      </c>
      <c r="D2679" s="1" t="s">
        <v>1297</v>
      </c>
      <c r="E2679" s="1" t="s">
        <v>2472</v>
      </c>
      <c r="F2679" s="1" t="s">
        <v>187</v>
      </c>
      <c r="G2679" s="1" t="s">
        <v>17</v>
      </c>
      <c r="H2679" s="1">
        <v>45.0</v>
      </c>
      <c r="I2679" s="3">
        <v>43909.375</v>
      </c>
      <c r="J2679" s="1">
        <v>0.491071849912522</v>
      </c>
      <c r="K2679" s="1" t="s">
        <v>24</v>
      </c>
      <c r="M2679" s="3">
        <v>43910.47088065972</v>
      </c>
    </row>
    <row r="2680">
      <c r="A2680" s="1">
        <v>2678.0</v>
      </c>
      <c r="B2680" s="1" t="s">
        <v>2891</v>
      </c>
      <c r="C2680" s="1" t="s">
        <v>6682</v>
      </c>
      <c r="D2680" s="1" t="s">
        <v>522</v>
      </c>
      <c r="E2680" s="1" t="s">
        <v>3574</v>
      </c>
      <c r="F2680" s="1" t="s">
        <v>2894</v>
      </c>
      <c r="G2680" s="1" t="s">
        <v>17</v>
      </c>
      <c r="H2680" s="1">
        <v>45.0</v>
      </c>
      <c r="I2680" s="3">
        <v>44104.229166666664</v>
      </c>
      <c r="J2680" s="1">
        <v>0.716923533195988</v>
      </c>
      <c r="K2680" s="1" t="s">
        <v>46</v>
      </c>
      <c r="M2680" s="3">
        <v>44104.25912377315</v>
      </c>
    </row>
    <row r="2681">
      <c r="A2681" s="1">
        <v>2679.0</v>
      </c>
      <c r="B2681" s="1" t="s">
        <v>6683</v>
      </c>
      <c r="C2681" s="1" t="s">
        <v>6684</v>
      </c>
      <c r="D2681" s="1" t="s">
        <v>653</v>
      </c>
      <c r="E2681" s="1" t="s">
        <v>6685</v>
      </c>
      <c r="F2681" s="1" t="s">
        <v>6686</v>
      </c>
      <c r="G2681" s="1" t="s">
        <v>39</v>
      </c>
      <c r="H2681" s="1">
        <v>45.0</v>
      </c>
      <c r="I2681" s="3">
        <v>44040.302777777775</v>
      </c>
      <c r="J2681" s="1">
        <v>0.288671052676426</v>
      </c>
      <c r="K2681" s="1" t="s">
        <v>46</v>
      </c>
      <c r="L2681" s="1" t="s">
        <v>244</v>
      </c>
      <c r="M2681" s="3">
        <v>44040.328019699075</v>
      </c>
    </row>
    <row r="2682">
      <c r="A2682" s="1">
        <v>2680.0</v>
      </c>
      <c r="B2682" s="1" t="s">
        <v>3584</v>
      </c>
      <c r="C2682" s="1" t="s">
        <v>6687</v>
      </c>
      <c r="D2682" s="1" t="s">
        <v>3180</v>
      </c>
      <c r="E2682" s="1" t="s">
        <v>3586</v>
      </c>
      <c r="F2682" s="1" t="s">
        <v>3587</v>
      </c>
      <c r="G2682" s="1" t="s">
        <v>17</v>
      </c>
      <c r="H2682" s="1">
        <v>45.0</v>
      </c>
      <c r="I2682" s="3">
        <v>44147.354166666664</v>
      </c>
      <c r="J2682" s="1">
        <v>0.820928335338444</v>
      </c>
      <c r="K2682" s="1" t="s">
        <v>18</v>
      </c>
      <c r="M2682" s="3">
        <v>44147.399328865744</v>
      </c>
    </row>
    <row r="2683">
      <c r="A2683" s="1">
        <v>2681.0</v>
      </c>
      <c r="B2683" s="1" t="s">
        <v>273</v>
      </c>
      <c r="C2683" s="1" t="s">
        <v>6688</v>
      </c>
      <c r="D2683" s="1" t="s">
        <v>99</v>
      </c>
      <c r="E2683" s="1" t="s">
        <v>6689</v>
      </c>
      <c r="F2683" s="1" t="s">
        <v>277</v>
      </c>
      <c r="G2683" s="1" t="s">
        <v>89</v>
      </c>
      <c r="H2683" s="1">
        <v>45.0</v>
      </c>
      <c r="I2683" s="3">
        <v>44102.31130646991</v>
      </c>
      <c r="J2683" s="1">
        <v>1.69848346899497</v>
      </c>
      <c r="K2683" s="1" t="s">
        <v>24</v>
      </c>
      <c r="M2683" s="3">
        <v>44102.33707410879</v>
      </c>
    </row>
    <row r="2684">
      <c r="A2684" s="1">
        <v>2682.0</v>
      </c>
      <c r="B2684" s="1" t="s">
        <v>4988</v>
      </c>
      <c r="C2684" s="1" t="s">
        <v>6690</v>
      </c>
      <c r="D2684" s="1" t="s">
        <v>6691</v>
      </c>
      <c r="E2684" s="1" t="s">
        <v>6692</v>
      </c>
      <c r="F2684" s="1" t="s">
        <v>4991</v>
      </c>
      <c r="G2684" s="1" t="s">
        <v>35</v>
      </c>
      <c r="H2684" s="1">
        <v>45.0</v>
      </c>
      <c r="I2684" s="3">
        <v>44145.583333333336</v>
      </c>
      <c r="J2684" s="1">
        <v>1.53360812810099</v>
      </c>
      <c r="K2684" s="1" t="s">
        <v>6693</v>
      </c>
      <c r="L2684" s="1" t="s">
        <v>6694</v>
      </c>
      <c r="M2684" s="3">
        <v>44145.653248842595</v>
      </c>
    </row>
    <row r="2685">
      <c r="A2685" s="1">
        <v>2683.0</v>
      </c>
      <c r="B2685" s="1" t="s">
        <v>303</v>
      </c>
      <c r="C2685" s="1" t="s">
        <v>6695</v>
      </c>
      <c r="D2685" s="1" t="s">
        <v>305</v>
      </c>
      <c r="E2685" s="1" t="s">
        <v>3101</v>
      </c>
      <c r="F2685" s="1" t="s">
        <v>307</v>
      </c>
      <c r="G2685" s="1" t="s">
        <v>17</v>
      </c>
      <c r="H2685" s="1">
        <v>45.0</v>
      </c>
      <c r="I2685" s="3">
        <v>44048.416666666664</v>
      </c>
      <c r="J2685" s="1">
        <v>1.30359993203615</v>
      </c>
      <c r="K2685" s="1" t="s">
        <v>24</v>
      </c>
      <c r="M2685" s="3">
        <v>44048.44171398148</v>
      </c>
    </row>
    <row r="2686">
      <c r="A2686" s="1">
        <v>2684.0</v>
      </c>
      <c r="B2686" s="1" t="s">
        <v>354</v>
      </c>
      <c r="C2686" s="1" t="s">
        <v>6696</v>
      </c>
      <c r="D2686" s="1" t="s">
        <v>818</v>
      </c>
      <c r="E2686" s="1" t="s">
        <v>6697</v>
      </c>
      <c r="F2686" s="1" t="s">
        <v>358</v>
      </c>
      <c r="G2686" s="1" t="s">
        <v>39</v>
      </c>
      <c r="H2686" s="1">
        <v>45.0</v>
      </c>
      <c r="I2686" s="3">
        <v>44135.666666666664</v>
      </c>
      <c r="J2686" s="1">
        <v>2.08473087174427</v>
      </c>
      <c r="K2686" s="1" t="s">
        <v>24</v>
      </c>
      <c r="M2686" s="3">
        <v>44135.69655853009</v>
      </c>
    </row>
    <row r="2687">
      <c r="A2687" s="1">
        <v>2685.0</v>
      </c>
      <c r="B2687" s="1" t="s">
        <v>1238</v>
      </c>
      <c r="C2687" s="1" t="s">
        <v>6698</v>
      </c>
      <c r="D2687" s="1" t="s">
        <v>1446</v>
      </c>
      <c r="E2687" s="1" t="s">
        <v>6699</v>
      </c>
      <c r="F2687" s="1" t="s">
        <v>1241</v>
      </c>
      <c r="G2687" s="1" t="s">
        <v>89</v>
      </c>
      <c r="H2687" s="1">
        <v>45.0</v>
      </c>
      <c r="I2687" s="3">
        <v>43989.751318807874</v>
      </c>
      <c r="J2687" s="1">
        <v>2.05684849425994</v>
      </c>
      <c r="K2687" s="1" t="s">
        <v>24</v>
      </c>
      <c r="M2687" s="3">
        <v>43989.75792545139</v>
      </c>
    </row>
    <row r="2688">
      <c r="A2688" s="1">
        <v>2686.0</v>
      </c>
      <c r="B2688" s="1" t="s">
        <v>176</v>
      </c>
      <c r="C2688" s="1" t="s">
        <v>6700</v>
      </c>
      <c r="D2688" s="1" t="s">
        <v>178</v>
      </c>
      <c r="E2688" s="1" t="s">
        <v>179</v>
      </c>
      <c r="F2688" s="1" t="s">
        <v>180</v>
      </c>
      <c r="G2688" s="1" t="s">
        <v>17</v>
      </c>
      <c r="H2688" s="1">
        <v>45.0</v>
      </c>
      <c r="I2688" s="3">
        <v>44100.6875</v>
      </c>
      <c r="J2688" s="1">
        <v>1.20825726516527</v>
      </c>
      <c r="K2688" s="1" t="s">
        <v>24</v>
      </c>
      <c r="M2688" s="3">
        <v>44100.70356193287</v>
      </c>
    </row>
    <row r="2689">
      <c r="A2689" s="1">
        <v>2687.0</v>
      </c>
      <c r="B2689" s="1" t="s">
        <v>611</v>
      </c>
      <c r="C2689" s="1" t="s">
        <v>6701</v>
      </c>
      <c r="D2689" s="1" t="s">
        <v>3641</v>
      </c>
      <c r="E2689" s="1" t="s">
        <v>6036</v>
      </c>
      <c r="F2689" s="1" t="s">
        <v>615</v>
      </c>
      <c r="G2689" s="1" t="s">
        <v>17</v>
      </c>
      <c r="H2689" s="1">
        <v>45.0</v>
      </c>
      <c r="I2689" s="3">
        <v>44242.166666666664</v>
      </c>
      <c r="J2689" s="1">
        <v>1.57935595590136</v>
      </c>
      <c r="K2689" s="1" t="s">
        <v>616</v>
      </c>
      <c r="L2689" s="1" t="s">
        <v>617</v>
      </c>
      <c r="M2689" s="3">
        <v>44242.7237627662</v>
      </c>
    </row>
    <row r="2690">
      <c r="A2690" s="1">
        <v>2688.0</v>
      </c>
      <c r="B2690" s="1" t="s">
        <v>2561</v>
      </c>
      <c r="C2690" s="1" t="s">
        <v>6702</v>
      </c>
      <c r="D2690" s="1" t="s">
        <v>6703</v>
      </c>
      <c r="E2690" s="1" t="s">
        <v>3891</v>
      </c>
      <c r="F2690" s="1" t="s">
        <v>2565</v>
      </c>
      <c r="G2690" s="1" t="s">
        <v>35</v>
      </c>
      <c r="H2690" s="1">
        <v>45.0</v>
      </c>
      <c r="I2690" s="3">
        <v>43768.541666666664</v>
      </c>
      <c r="J2690" s="1">
        <v>2.35216853859823</v>
      </c>
      <c r="K2690" s="1" t="s">
        <v>18</v>
      </c>
      <c r="M2690" s="3">
        <v>43768.57521671296</v>
      </c>
    </row>
    <row r="2691">
      <c r="A2691" s="1">
        <v>2689.0</v>
      </c>
      <c r="B2691" s="1" t="s">
        <v>3923</v>
      </c>
      <c r="C2691" s="1" t="s">
        <v>6704</v>
      </c>
      <c r="D2691" s="1" t="s">
        <v>99</v>
      </c>
      <c r="E2691" s="1" t="s">
        <v>5496</v>
      </c>
      <c r="F2691" s="1" t="s">
        <v>3927</v>
      </c>
      <c r="G2691" s="1" t="s">
        <v>17</v>
      </c>
      <c r="H2691" s="1">
        <v>45.0</v>
      </c>
      <c r="I2691" s="3">
        <v>44208.25</v>
      </c>
      <c r="J2691" s="1">
        <v>1.81355625364612</v>
      </c>
      <c r="K2691" s="1" t="s">
        <v>159</v>
      </c>
      <c r="L2691" s="1" t="s">
        <v>5497</v>
      </c>
      <c r="M2691" s="3">
        <v>44208.28638334491</v>
      </c>
    </row>
    <row r="2692">
      <c r="A2692" s="1">
        <v>2690.0</v>
      </c>
      <c r="B2692" s="1" t="s">
        <v>239</v>
      </c>
      <c r="C2692" s="1" t="s">
        <v>6705</v>
      </c>
      <c r="D2692" s="1" t="s">
        <v>1144</v>
      </c>
      <c r="E2692" s="1" t="s">
        <v>6706</v>
      </c>
      <c r="F2692" s="1" t="s">
        <v>243</v>
      </c>
      <c r="G2692" s="1" t="s">
        <v>35</v>
      </c>
      <c r="H2692" s="1">
        <v>45.0</v>
      </c>
      <c r="I2692" s="3">
        <v>44153.291666666664</v>
      </c>
      <c r="J2692" s="1">
        <v>2.97815844286117</v>
      </c>
      <c r="K2692" s="1" t="s">
        <v>46</v>
      </c>
      <c r="L2692" s="1" t="s">
        <v>244</v>
      </c>
      <c r="M2692" s="3">
        <v>44153.30080085648</v>
      </c>
    </row>
    <row r="2693">
      <c r="A2693" s="1">
        <v>2691.0</v>
      </c>
      <c r="B2693" s="1" t="s">
        <v>184</v>
      </c>
      <c r="C2693" s="1" t="s">
        <v>6707</v>
      </c>
      <c r="D2693" s="1" t="s">
        <v>148</v>
      </c>
      <c r="E2693" s="1" t="s">
        <v>1935</v>
      </c>
      <c r="F2693" s="1" t="s">
        <v>187</v>
      </c>
      <c r="G2693" s="1" t="s">
        <v>17</v>
      </c>
      <c r="H2693" s="1">
        <v>45.0</v>
      </c>
      <c r="I2693" s="3">
        <v>44104.333333333336</v>
      </c>
      <c r="J2693" s="1">
        <v>2.46722487624676</v>
      </c>
      <c r="K2693" s="1" t="s">
        <v>24</v>
      </c>
      <c r="L2693" s="1" t="s">
        <v>188</v>
      </c>
      <c r="M2693" s="3">
        <v>44104.36834136574</v>
      </c>
    </row>
    <row r="2694">
      <c r="A2694" s="1">
        <v>2692.0</v>
      </c>
      <c r="B2694" s="1" t="s">
        <v>6708</v>
      </c>
      <c r="C2694" s="1" t="s">
        <v>6709</v>
      </c>
      <c r="D2694" s="1" t="s">
        <v>1461</v>
      </c>
      <c r="E2694" s="1" t="s">
        <v>6710</v>
      </c>
      <c r="F2694" s="1" t="s">
        <v>6711</v>
      </c>
      <c r="G2694" s="1" t="s">
        <v>17</v>
      </c>
      <c r="H2694" s="1">
        <v>45.0</v>
      </c>
      <c r="I2694" s="3">
        <v>43859.208333333336</v>
      </c>
      <c r="J2694" s="1">
        <v>3.47965764104802</v>
      </c>
      <c r="K2694" s="1" t="s">
        <v>18</v>
      </c>
      <c r="M2694" s="3">
        <v>43859.24832138889</v>
      </c>
    </row>
    <row r="2695">
      <c r="A2695" s="1">
        <v>2693.0</v>
      </c>
      <c r="B2695" s="1" t="s">
        <v>806</v>
      </c>
      <c r="C2695" s="1" t="s">
        <v>6712</v>
      </c>
      <c r="D2695" s="1" t="s">
        <v>808</v>
      </c>
      <c r="E2695" s="1" t="s">
        <v>1153</v>
      </c>
      <c r="F2695" s="1" t="s">
        <v>810</v>
      </c>
      <c r="G2695" s="1" t="s">
        <v>35</v>
      </c>
      <c r="H2695" s="1">
        <v>45.0</v>
      </c>
      <c r="I2695" s="3">
        <v>44082.708333333336</v>
      </c>
      <c r="J2695" s="1">
        <v>2.40902531257931</v>
      </c>
      <c r="K2695" s="1" t="s">
        <v>24</v>
      </c>
      <c r="M2695" s="3">
        <v>44082.74216822917</v>
      </c>
    </row>
    <row r="2696">
      <c r="A2696" s="1">
        <v>2694.0</v>
      </c>
      <c r="B2696" s="1" t="s">
        <v>2327</v>
      </c>
      <c r="C2696" s="1" t="s">
        <v>6713</v>
      </c>
      <c r="D2696" s="1" t="s">
        <v>106</v>
      </c>
      <c r="E2696" s="1" t="s">
        <v>6714</v>
      </c>
      <c r="F2696" s="1" t="s">
        <v>2331</v>
      </c>
      <c r="G2696" s="1" t="s">
        <v>39</v>
      </c>
      <c r="H2696" s="1">
        <v>45.0</v>
      </c>
      <c r="I2696" s="3">
        <v>43506.666666666664</v>
      </c>
      <c r="J2696" s="1">
        <v>1.50717477043029</v>
      </c>
      <c r="K2696" s="1" t="s">
        <v>24</v>
      </c>
      <c r="M2696" s="3">
        <v>43506.69792008102</v>
      </c>
    </row>
    <row r="2697">
      <c r="A2697" s="1">
        <v>2695.0</v>
      </c>
      <c r="B2697" s="1" t="s">
        <v>12</v>
      </c>
      <c r="C2697" s="1" t="s">
        <v>6715</v>
      </c>
      <c r="D2697" s="1" t="s">
        <v>411</v>
      </c>
      <c r="E2697" s="1" t="s">
        <v>6716</v>
      </c>
      <c r="F2697" s="1" t="s">
        <v>16</v>
      </c>
      <c r="G2697" s="1" t="s">
        <v>17</v>
      </c>
      <c r="H2697" s="1">
        <v>45.0</v>
      </c>
      <c r="I2697" s="3">
        <v>44085.625</v>
      </c>
      <c r="J2697" s="1">
        <v>0.221043943187442</v>
      </c>
      <c r="K2697" s="1" t="s">
        <v>18</v>
      </c>
      <c r="M2697" s="3">
        <v>44085.64440789352</v>
      </c>
    </row>
    <row r="2698">
      <c r="A2698" s="1">
        <v>2696.0</v>
      </c>
      <c r="B2698" s="1" t="s">
        <v>239</v>
      </c>
      <c r="C2698" s="1" t="s">
        <v>6717</v>
      </c>
      <c r="D2698" s="1" t="s">
        <v>241</v>
      </c>
      <c r="E2698" s="1" t="s">
        <v>6466</v>
      </c>
      <c r="F2698" s="1" t="s">
        <v>243</v>
      </c>
      <c r="G2698" s="1" t="s">
        <v>17</v>
      </c>
      <c r="H2698" s="1">
        <v>45.0</v>
      </c>
      <c r="I2698" s="3">
        <v>44181.708333333336</v>
      </c>
      <c r="J2698" s="1">
        <v>11.5067992953969</v>
      </c>
      <c r="K2698" s="1" t="s">
        <v>46</v>
      </c>
      <c r="M2698" s="3">
        <v>44182.32797820602</v>
      </c>
    </row>
    <row r="2699">
      <c r="A2699" s="1">
        <v>2697.0</v>
      </c>
      <c r="B2699" s="1" t="s">
        <v>501</v>
      </c>
      <c r="C2699" s="1" t="s">
        <v>6718</v>
      </c>
      <c r="D2699" s="1" t="s">
        <v>503</v>
      </c>
      <c r="E2699" s="1" t="s">
        <v>6719</v>
      </c>
      <c r="F2699" s="1" t="s">
        <v>505</v>
      </c>
      <c r="G2699" s="1" t="s">
        <v>39</v>
      </c>
      <c r="H2699" s="1">
        <v>45.0</v>
      </c>
      <c r="I2699" s="3">
        <v>44049.666666666664</v>
      </c>
      <c r="J2699" s="1">
        <v>0.0</v>
      </c>
      <c r="K2699" s="1" t="s">
        <v>18</v>
      </c>
      <c r="M2699" s="3">
        <v>44049.623652581016</v>
      </c>
    </row>
    <row r="2700">
      <c r="A2700" s="1">
        <v>2698.0</v>
      </c>
      <c r="B2700" s="1" t="s">
        <v>806</v>
      </c>
      <c r="C2700" s="1" t="s">
        <v>6720</v>
      </c>
      <c r="D2700" s="1" t="s">
        <v>2265</v>
      </c>
      <c r="E2700" s="1" t="s">
        <v>2266</v>
      </c>
      <c r="F2700" s="1" t="s">
        <v>810</v>
      </c>
      <c r="G2700" s="1" t="s">
        <v>17</v>
      </c>
      <c r="H2700" s="1">
        <v>45.0</v>
      </c>
      <c r="I2700" s="3">
        <v>43790.666666666664</v>
      </c>
      <c r="J2700" s="1">
        <v>0.413624104476393</v>
      </c>
      <c r="K2700" s="1" t="s">
        <v>24</v>
      </c>
      <c r="M2700" s="3">
        <v>43790.71451712963</v>
      </c>
    </row>
    <row r="2701">
      <c r="A2701" s="1">
        <v>2699.0</v>
      </c>
      <c r="B2701" s="1" t="s">
        <v>977</v>
      </c>
      <c r="C2701" s="1" t="s">
        <v>6721</v>
      </c>
      <c r="D2701" s="1" t="s">
        <v>6722</v>
      </c>
      <c r="E2701" s="1" t="s">
        <v>6723</v>
      </c>
      <c r="F2701" s="1" t="s">
        <v>981</v>
      </c>
      <c r="G2701" s="1" t="s">
        <v>89</v>
      </c>
      <c r="H2701" s="1">
        <v>45.0</v>
      </c>
      <c r="I2701" s="3">
        <v>44168.63151803241</v>
      </c>
      <c r="J2701" s="1">
        <v>2.18134254062777</v>
      </c>
      <c r="K2701" s="1" t="s">
        <v>56</v>
      </c>
      <c r="M2701" s="3">
        <v>44168.66501853009</v>
      </c>
    </row>
    <row r="2702">
      <c r="A2702" s="1">
        <v>2700.0</v>
      </c>
      <c r="B2702" s="1" t="s">
        <v>2123</v>
      </c>
      <c r="C2702" s="1" t="s">
        <v>6724</v>
      </c>
      <c r="D2702" s="1" t="s">
        <v>4459</v>
      </c>
      <c r="E2702" s="1" t="s">
        <v>6725</v>
      </c>
      <c r="F2702" s="1" t="s">
        <v>2127</v>
      </c>
      <c r="G2702" s="1" t="s">
        <v>39</v>
      </c>
      <c r="H2702" s="1">
        <v>45.0</v>
      </c>
      <c r="I2702" s="3">
        <v>44189.479166666664</v>
      </c>
      <c r="J2702" s="1">
        <v>11.9926683910235</v>
      </c>
      <c r="K2702" s="1" t="s">
        <v>56</v>
      </c>
      <c r="L2702" s="1" t="s">
        <v>113</v>
      </c>
      <c r="M2702" s="3">
        <v>44189.51584798611</v>
      </c>
    </row>
    <row r="2703">
      <c r="A2703" s="1">
        <v>2701.0</v>
      </c>
      <c r="B2703" s="1" t="s">
        <v>4669</v>
      </c>
      <c r="C2703" s="1" t="s">
        <v>6726</v>
      </c>
      <c r="D2703" s="1" t="s">
        <v>1338</v>
      </c>
      <c r="E2703" s="1" t="s">
        <v>6727</v>
      </c>
      <c r="F2703" s="1" t="s">
        <v>4672</v>
      </c>
      <c r="G2703" s="1" t="s">
        <v>39</v>
      </c>
      <c r="H2703" s="1">
        <v>45.0</v>
      </c>
      <c r="I2703" s="3">
        <v>44094.6875</v>
      </c>
      <c r="J2703" s="1">
        <v>2.28183377070925</v>
      </c>
      <c r="K2703" s="1" t="s">
        <v>24</v>
      </c>
      <c r="L2703" s="1" t="s">
        <v>747</v>
      </c>
      <c r="M2703" s="3">
        <v>44094.71430842592</v>
      </c>
    </row>
    <row r="2704">
      <c r="A2704" s="1">
        <v>2702.0</v>
      </c>
      <c r="B2704" s="1" t="s">
        <v>293</v>
      </c>
      <c r="C2704" s="1" t="s">
        <v>6728</v>
      </c>
      <c r="D2704" s="1" t="s">
        <v>1186</v>
      </c>
      <c r="E2704" s="1" t="s">
        <v>6729</v>
      </c>
      <c r="F2704" s="1" t="s">
        <v>297</v>
      </c>
      <c r="G2704" s="1" t="s">
        <v>17</v>
      </c>
      <c r="H2704" s="1">
        <v>45.0</v>
      </c>
      <c r="I2704" s="3">
        <v>44215.291666666664</v>
      </c>
      <c r="J2704" s="1">
        <v>3.12469653281366</v>
      </c>
      <c r="K2704" s="1" t="s">
        <v>62</v>
      </c>
      <c r="L2704" s="1" t="s">
        <v>1188</v>
      </c>
      <c r="M2704" s="3">
        <v>44215.32203802084</v>
      </c>
    </row>
    <row r="2705">
      <c r="A2705" s="1">
        <v>2703.0</v>
      </c>
      <c r="B2705" s="1" t="s">
        <v>1348</v>
      </c>
      <c r="C2705" s="1" t="s">
        <v>6730</v>
      </c>
      <c r="D2705" s="1" t="s">
        <v>2025</v>
      </c>
      <c r="E2705" s="1" t="s">
        <v>6731</v>
      </c>
      <c r="F2705" s="1" t="s">
        <v>1352</v>
      </c>
      <c r="G2705" s="1" t="s">
        <v>35</v>
      </c>
      <c r="H2705" s="1">
        <v>45.0</v>
      </c>
      <c r="I2705" s="3">
        <v>43903.1875</v>
      </c>
      <c r="J2705" s="1">
        <v>0.0</v>
      </c>
      <c r="K2705" s="1" t="s">
        <v>18</v>
      </c>
      <c r="M2705" s="3">
        <v>43904.646027662035</v>
      </c>
    </row>
    <row r="2706">
      <c r="A2706" s="1">
        <v>2704.0</v>
      </c>
      <c r="B2706" s="1" t="s">
        <v>1238</v>
      </c>
      <c r="C2706" s="1" t="s">
        <v>6732</v>
      </c>
      <c r="D2706" s="1" t="s">
        <v>6733</v>
      </c>
      <c r="E2706" s="1" t="s">
        <v>6734</v>
      </c>
      <c r="F2706" s="1" t="s">
        <v>1241</v>
      </c>
      <c r="G2706" s="1" t="s">
        <v>39</v>
      </c>
      <c r="H2706" s="1">
        <v>45.0</v>
      </c>
      <c r="I2706" s="3">
        <v>44094.71875</v>
      </c>
      <c r="J2706" s="1">
        <v>0.139776484594488</v>
      </c>
      <c r="K2706" s="1" t="s">
        <v>24</v>
      </c>
      <c r="M2706" s="3">
        <v>44094.73198494213</v>
      </c>
    </row>
    <row r="2707">
      <c r="A2707" s="1">
        <v>2705.0</v>
      </c>
      <c r="B2707" s="1" t="s">
        <v>2372</v>
      </c>
      <c r="C2707" s="1" t="s">
        <v>6735</v>
      </c>
      <c r="D2707" s="1" t="s">
        <v>14</v>
      </c>
      <c r="E2707" s="1" t="s">
        <v>6736</v>
      </c>
      <c r="F2707" s="1" t="s">
        <v>2375</v>
      </c>
      <c r="G2707" s="1" t="s">
        <v>17</v>
      </c>
      <c r="H2707" s="1">
        <v>45.0</v>
      </c>
      <c r="I2707" s="3">
        <v>44112.458333333336</v>
      </c>
      <c r="J2707" s="1">
        <v>4.0389105562993</v>
      </c>
      <c r="K2707" s="1" t="s">
        <v>46</v>
      </c>
      <c r="M2707" s="3">
        <v>44112.494688321756</v>
      </c>
    </row>
    <row r="2708">
      <c r="A2708" s="1">
        <v>2706.0</v>
      </c>
      <c r="B2708" s="1" t="s">
        <v>953</v>
      </c>
      <c r="C2708" s="1" t="s">
        <v>6737</v>
      </c>
      <c r="D2708" s="1" t="s">
        <v>121</v>
      </c>
      <c r="E2708" s="1" t="s">
        <v>1528</v>
      </c>
      <c r="F2708" s="1" t="s">
        <v>1040</v>
      </c>
      <c r="G2708" s="1" t="s">
        <v>17</v>
      </c>
      <c r="H2708" s="1">
        <v>45.0</v>
      </c>
      <c r="I2708" s="3">
        <v>44035.625</v>
      </c>
      <c r="J2708" s="1">
        <v>2.19821590599275</v>
      </c>
      <c r="K2708" s="1" t="s">
        <v>18</v>
      </c>
      <c r="M2708" s="3">
        <v>44035.66015375</v>
      </c>
    </row>
    <row r="2709">
      <c r="A2709" s="1">
        <v>2707.0</v>
      </c>
      <c r="B2709" s="1" t="s">
        <v>161</v>
      </c>
      <c r="C2709" s="1" t="s">
        <v>6738</v>
      </c>
      <c r="D2709" s="1" t="s">
        <v>163</v>
      </c>
      <c r="E2709" s="1" t="s">
        <v>715</v>
      </c>
      <c r="F2709" s="1" t="s">
        <v>165</v>
      </c>
      <c r="G2709" s="1" t="s">
        <v>35</v>
      </c>
      <c r="H2709" s="1">
        <v>45.0</v>
      </c>
      <c r="I2709" s="3">
        <v>44175.208333333336</v>
      </c>
      <c r="J2709" s="1">
        <v>0.290736230285664</v>
      </c>
      <c r="K2709" s="1" t="s">
        <v>166</v>
      </c>
      <c r="L2709" s="1" t="s">
        <v>167</v>
      </c>
      <c r="M2709" s="3">
        <v>44175.24670606481</v>
      </c>
    </row>
    <row r="2710">
      <c r="A2710" s="1">
        <v>2708.0</v>
      </c>
      <c r="B2710" s="1" t="s">
        <v>73</v>
      </c>
      <c r="C2710" s="1" t="s">
        <v>6739</v>
      </c>
      <c r="D2710" s="1" t="s">
        <v>4482</v>
      </c>
      <c r="E2710" s="1" t="s">
        <v>6740</v>
      </c>
      <c r="F2710" s="1" t="s">
        <v>77</v>
      </c>
      <c r="G2710" s="1" t="s">
        <v>35</v>
      </c>
      <c r="H2710" s="1">
        <v>45.0</v>
      </c>
      <c r="I2710" s="3">
        <v>44217.645833333336</v>
      </c>
      <c r="J2710" s="1">
        <v>2.52847804038025</v>
      </c>
      <c r="K2710" s="1" t="s">
        <v>24</v>
      </c>
      <c r="L2710" s="1" t="s">
        <v>940</v>
      </c>
      <c r="M2710" s="3">
        <v>44217.70448421296</v>
      </c>
    </row>
    <row r="2711">
      <c r="A2711" s="1">
        <v>2709.0</v>
      </c>
      <c r="B2711" s="1" t="s">
        <v>2944</v>
      </c>
      <c r="C2711" s="1" t="s">
        <v>6741</v>
      </c>
      <c r="D2711" s="1" t="s">
        <v>121</v>
      </c>
      <c r="E2711" s="1" t="s">
        <v>6742</v>
      </c>
      <c r="F2711" s="1" t="s">
        <v>2947</v>
      </c>
      <c r="G2711" s="1" t="s">
        <v>39</v>
      </c>
      <c r="H2711" s="1">
        <v>45.0</v>
      </c>
      <c r="I2711" s="3">
        <v>44084.729166666664</v>
      </c>
      <c r="J2711" s="1">
        <v>1.82307603656651</v>
      </c>
      <c r="K2711" s="1" t="s">
        <v>18</v>
      </c>
      <c r="M2711" s="3">
        <v>44084.742829930554</v>
      </c>
    </row>
    <row r="2712">
      <c r="A2712" s="1">
        <v>2710.0</v>
      </c>
      <c r="B2712" s="1" t="s">
        <v>319</v>
      </c>
      <c r="C2712" s="1" t="s">
        <v>6743</v>
      </c>
      <c r="D2712" s="1" t="s">
        <v>321</v>
      </c>
      <c r="E2712" s="1" t="s">
        <v>6744</v>
      </c>
      <c r="F2712" s="1" t="s">
        <v>323</v>
      </c>
      <c r="G2712" s="1" t="s">
        <v>39</v>
      </c>
      <c r="H2712" s="1">
        <v>45.0</v>
      </c>
      <c r="I2712" s="3">
        <v>43925.291666666664</v>
      </c>
      <c r="J2712" s="1">
        <v>0.0</v>
      </c>
      <c r="K2712" s="1" t="s">
        <v>24</v>
      </c>
      <c r="M2712" s="3">
        <v>43925.3216996875</v>
      </c>
    </row>
    <row r="2713">
      <c r="A2713" s="1">
        <v>2711.0</v>
      </c>
      <c r="B2713" s="1" t="s">
        <v>196</v>
      </c>
      <c r="C2713" s="1" t="s">
        <v>6745</v>
      </c>
      <c r="D2713" s="1" t="s">
        <v>1925</v>
      </c>
      <c r="E2713" s="1" t="s">
        <v>6746</v>
      </c>
      <c r="F2713" s="1" t="s">
        <v>200</v>
      </c>
      <c r="G2713" s="1" t="s">
        <v>17</v>
      </c>
      <c r="H2713" s="1">
        <v>45.0</v>
      </c>
      <c r="I2713" s="3">
        <v>44089.229166666664</v>
      </c>
      <c r="J2713" s="1">
        <v>0.709159061657761</v>
      </c>
      <c r="K2713" s="1" t="s">
        <v>24</v>
      </c>
      <c r="M2713" s="3">
        <v>44089.28042405093</v>
      </c>
    </row>
    <row r="2714">
      <c r="A2714" s="1">
        <v>2712.0</v>
      </c>
      <c r="B2714" s="1" t="s">
        <v>2877</v>
      </c>
      <c r="C2714" s="1" t="s">
        <v>6747</v>
      </c>
      <c r="D2714" s="1" t="s">
        <v>126</v>
      </c>
      <c r="E2714" s="1" t="s">
        <v>6748</v>
      </c>
      <c r="F2714" s="1" t="s">
        <v>2881</v>
      </c>
      <c r="G2714" s="1" t="s">
        <v>17</v>
      </c>
      <c r="H2714" s="1">
        <v>45.0</v>
      </c>
      <c r="I2714" s="3">
        <v>44158.333333333336</v>
      </c>
      <c r="J2714" s="1">
        <v>8.98383943732448</v>
      </c>
      <c r="K2714" s="1" t="s">
        <v>62</v>
      </c>
      <c r="M2714" s="3">
        <v>44158.3673515625</v>
      </c>
    </row>
    <row r="2715">
      <c r="A2715" s="1">
        <v>2713.0</v>
      </c>
      <c r="B2715" s="1" t="s">
        <v>119</v>
      </c>
      <c r="C2715" s="1" t="s">
        <v>6749</v>
      </c>
      <c r="D2715" s="1" t="s">
        <v>6750</v>
      </c>
      <c r="E2715" s="1" t="s">
        <v>6751</v>
      </c>
      <c r="F2715" s="1" t="s">
        <v>123</v>
      </c>
      <c r="G2715" s="1" t="s">
        <v>39</v>
      </c>
      <c r="H2715" s="1">
        <v>45.0</v>
      </c>
      <c r="I2715" s="3">
        <v>43894.1875</v>
      </c>
      <c r="J2715" s="1">
        <v>3.14822958589837</v>
      </c>
      <c r="K2715" s="1" t="s">
        <v>18</v>
      </c>
      <c r="M2715" s="3">
        <v>43894.22230512732</v>
      </c>
    </row>
    <row r="2716">
      <c r="A2716" s="1">
        <v>2714.0</v>
      </c>
      <c r="B2716" s="1" t="s">
        <v>2314</v>
      </c>
      <c r="C2716" s="1" t="s">
        <v>6752</v>
      </c>
      <c r="D2716" s="1" t="s">
        <v>6753</v>
      </c>
      <c r="E2716" s="1" t="s">
        <v>6754</v>
      </c>
      <c r="F2716" s="1" t="s">
        <v>2318</v>
      </c>
      <c r="G2716" s="1" t="s">
        <v>17</v>
      </c>
      <c r="H2716" s="1">
        <v>45.0</v>
      </c>
      <c r="I2716" s="3">
        <v>43878.6875</v>
      </c>
      <c r="J2716" s="1">
        <v>0.95976575354365</v>
      </c>
      <c r="K2716" s="1" t="s">
        <v>18</v>
      </c>
      <c r="M2716" s="3">
        <v>43878.734764409724</v>
      </c>
    </row>
    <row r="2717">
      <c r="A2717" s="1">
        <v>2715.0</v>
      </c>
      <c r="B2717" s="1" t="s">
        <v>485</v>
      </c>
      <c r="C2717" s="1" t="s">
        <v>6755</v>
      </c>
      <c r="D2717" s="1" t="s">
        <v>315</v>
      </c>
      <c r="E2717" s="1" t="s">
        <v>2651</v>
      </c>
      <c r="F2717" s="1" t="s">
        <v>489</v>
      </c>
      <c r="G2717" s="1" t="s">
        <v>17</v>
      </c>
      <c r="H2717" s="1">
        <v>45.0</v>
      </c>
      <c r="I2717" s="3">
        <v>44123.666666666664</v>
      </c>
      <c r="J2717" s="1">
        <v>2.45779029943152</v>
      </c>
      <c r="K2717" s="1" t="s">
        <v>166</v>
      </c>
      <c r="M2717" s="3">
        <v>44123.70031025463</v>
      </c>
    </row>
    <row r="2718">
      <c r="A2718" s="1">
        <v>2716.0</v>
      </c>
      <c r="B2718" s="1" t="s">
        <v>1085</v>
      </c>
      <c r="C2718" s="1" t="s">
        <v>6756</v>
      </c>
      <c r="D2718" s="1" t="s">
        <v>1087</v>
      </c>
      <c r="E2718" s="1" t="s">
        <v>2460</v>
      </c>
      <c r="F2718" s="1" t="s">
        <v>1089</v>
      </c>
      <c r="G2718" s="1" t="s">
        <v>17</v>
      </c>
      <c r="H2718" s="1">
        <v>45.0</v>
      </c>
      <c r="I2718" s="3">
        <v>44140.541666666664</v>
      </c>
      <c r="J2718" s="1">
        <v>1.3894375267485</v>
      </c>
      <c r="K2718" s="1" t="s">
        <v>159</v>
      </c>
      <c r="M2718" s="3">
        <v>44140.61853047454</v>
      </c>
    </row>
    <row r="2719">
      <c r="A2719" s="1">
        <v>2717.0</v>
      </c>
      <c r="B2719" s="1" t="s">
        <v>2372</v>
      </c>
      <c r="C2719" s="1" t="s">
        <v>6757</v>
      </c>
      <c r="D2719" s="1" t="s">
        <v>6758</v>
      </c>
      <c r="E2719" s="1" t="s">
        <v>6759</v>
      </c>
      <c r="F2719" s="1" t="s">
        <v>2375</v>
      </c>
      <c r="G2719" s="1" t="s">
        <v>89</v>
      </c>
      <c r="H2719" s="1">
        <v>45.0</v>
      </c>
      <c r="I2719" s="3">
        <v>43885.59489289352</v>
      </c>
      <c r="J2719" s="1">
        <v>2.0957125910635</v>
      </c>
      <c r="K2719" s="1" t="s">
        <v>46</v>
      </c>
      <c r="M2719" s="3">
        <v>43885.62272028935</v>
      </c>
    </row>
    <row r="2720">
      <c r="A2720" s="1">
        <v>2718.0</v>
      </c>
      <c r="B2720" s="1" t="s">
        <v>887</v>
      </c>
      <c r="C2720" s="1" t="s">
        <v>6760</v>
      </c>
      <c r="D2720" s="1" t="s">
        <v>998</v>
      </c>
      <c r="E2720" s="1" t="s">
        <v>1378</v>
      </c>
      <c r="F2720" s="1" t="s">
        <v>891</v>
      </c>
      <c r="G2720" s="1" t="s">
        <v>17</v>
      </c>
      <c r="H2720" s="1">
        <v>45.0</v>
      </c>
      <c r="I2720" s="3">
        <v>44120.729166666664</v>
      </c>
      <c r="J2720" s="1">
        <v>1.18574567396465</v>
      </c>
      <c r="K2720" s="1" t="s">
        <v>24</v>
      </c>
      <c r="M2720" s="3">
        <v>44120.752024444446</v>
      </c>
    </row>
    <row r="2721">
      <c r="A2721" s="1">
        <v>2719.0</v>
      </c>
      <c r="B2721" s="1" t="s">
        <v>19</v>
      </c>
      <c r="C2721" s="1" t="s">
        <v>6761</v>
      </c>
      <c r="D2721" s="1" t="s">
        <v>21</v>
      </c>
      <c r="E2721" s="1" t="s">
        <v>6762</v>
      </c>
      <c r="F2721" s="1" t="s">
        <v>23</v>
      </c>
      <c r="G2721" s="1" t="s">
        <v>39</v>
      </c>
      <c r="H2721" s="1">
        <v>45.0</v>
      </c>
      <c r="I2721" s="3">
        <v>43819.625</v>
      </c>
      <c r="J2721" s="1">
        <v>0.742265509761348</v>
      </c>
      <c r="K2721" s="1" t="s">
        <v>24</v>
      </c>
      <c r="M2721" s="3">
        <v>43819.65886405093</v>
      </c>
    </row>
    <row r="2722">
      <c r="A2722" s="1">
        <v>2720.0</v>
      </c>
      <c r="B2722" s="1" t="s">
        <v>2662</v>
      </c>
      <c r="C2722" s="1" t="s">
        <v>6763</v>
      </c>
      <c r="D2722" s="1" t="s">
        <v>2664</v>
      </c>
      <c r="E2722" s="1" t="s">
        <v>6764</v>
      </c>
      <c r="F2722" s="1" t="s">
        <v>2666</v>
      </c>
      <c r="G2722" s="1" t="s">
        <v>39</v>
      </c>
      <c r="H2722" s="1">
        <v>45.0</v>
      </c>
      <c r="I2722" s="3">
        <v>44230.1875</v>
      </c>
      <c r="J2722" s="1">
        <v>1.85874901062594</v>
      </c>
      <c r="K2722" s="1" t="s">
        <v>83</v>
      </c>
      <c r="M2722" s="3">
        <v>44230.228280208335</v>
      </c>
    </row>
    <row r="2723">
      <c r="A2723" s="1">
        <v>2721.0</v>
      </c>
      <c r="B2723" s="1" t="s">
        <v>948</v>
      </c>
      <c r="C2723" s="1" t="s">
        <v>6765</v>
      </c>
      <c r="D2723" s="1" t="s">
        <v>950</v>
      </c>
      <c r="E2723" s="1" t="s">
        <v>951</v>
      </c>
      <c r="F2723" s="1" t="s">
        <v>952</v>
      </c>
      <c r="G2723" s="1" t="s">
        <v>17</v>
      </c>
      <c r="H2723" s="1">
        <v>45.0</v>
      </c>
      <c r="I2723" s="3">
        <v>43887.625</v>
      </c>
      <c r="J2723" s="1">
        <v>0.689298074742188</v>
      </c>
      <c r="K2723" s="1" t="s">
        <v>56</v>
      </c>
      <c r="M2723" s="3">
        <v>43887.665890613425</v>
      </c>
    </row>
    <row r="2724">
      <c r="A2724" s="1">
        <v>2722.0</v>
      </c>
      <c r="B2724" s="1" t="s">
        <v>501</v>
      </c>
      <c r="C2724" s="1" t="s">
        <v>6766</v>
      </c>
      <c r="D2724" s="1" t="s">
        <v>503</v>
      </c>
      <c r="E2724" s="1" t="s">
        <v>3279</v>
      </c>
      <c r="F2724" s="1" t="s">
        <v>505</v>
      </c>
      <c r="G2724" s="1" t="s">
        <v>17</v>
      </c>
      <c r="H2724" s="1">
        <v>45.0</v>
      </c>
      <c r="I2724" s="3">
        <v>43824.708333333336</v>
      </c>
      <c r="J2724" s="1">
        <v>0.756234262646684</v>
      </c>
      <c r="K2724" s="1" t="s">
        <v>18</v>
      </c>
      <c r="M2724" s="3">
        <v>43824.75749116898</v>
      </c>
    </row>
    <row r="2725">
      <c r="A2725" s="1">
        <v>2723.0</v>
      </c>
      <c r="B2725" s="1" t="s">
        <v>824</v>
      </c>
      <c r="C2725" s="1" t="s">
        <v>6767</v>
      </c>
      <c r="D2725" s="1" t="s">
        <v>211</v>
      </c>
      <c r="E2725" s="1" t="s">
        <v>6768</v>
      </c>
      <c r="F2725" s="1" t="s">
        <v>827</v>
      </c>
      <c r="G2725" s="1" t="s">
        <v>39</v>
      </c>
      <c r="H2725" s="1">
        <v>45.0</v>
      </c>
      <c r="I2725" s="3">
        <v>44147.75</v>
      </c>
      <c r="J2725" s="1">
        <v>3.97083047038955</v>
      </c>
      <c r="K2725" s="1" t="s">
        <v>24</v>
      </c>
      <c r="M2725" s="3">
        <v>44147.78418689815</v>
      </c>
    </row>
    <row r="2726">
      <c r="A2726" s="1">
        <v>2724.0</v>
      </c>
      <c r="B2726" s="1" t="s">
        <v>796</v>
      </c>
      <c r="C2726" s="1" t="s">
        <v>6769</v>
      </c>
      <c r="D2726" s="1" t="s">
        <v>173</v>
      </c>
      <c r="E2726" s="1" t="s">
        <v>798</v>
      </c>
      <c r="F2726" s="1" t="s">
        <v>799</v>
      </c>
      <c r="G2726" s="1" t="s">
        <v>35</v>
      </c>
      <c r="H2726" s="1">
        <v>45.0</v>
      </c>
      <c r="I2726" s="3">
        <v>44186.614583333336</v>
      </c>
      <c r="J2726" s="1">
        <v>1.88501063644311</v>
      </c>
      <c r="K2726" s="1" t="s">
        <v>18</v>
      </c>
      <c r="M2726" s="3">
        <v>44186.67224587963</v>
      </c>
    </row>
    <row r="2727">
      <c r="A2727" s="1">
        <v>2725.0</v>
      </c>
      <c r="B2727" s="1" t="s">
        <v>2637</v>
      </c>
      <c r="C2727" s="1" t="s">
        <v>6770</v>
      </c>
      <c r="D2727" s="1" t="s">
        <v>408</v>
      </c>
      <c r="E2727" s="1" t="s">
        <v>6771</v>
      </c>
      <c r="F2727" s="1" t="s">
        <v>2641</v>
      </c>
      <c r="G2727" s="1" t="s">
        <v>39</v>
      </c>
      <c r="H2727" s="1">
        <v>45.0</v>
      </c>
      <c r="I2727" s="3">
        <v>43834.291666666664</v>
      </c>
      <c r="J2727" s="1">
        <v>4.52266254383586</v>
      </c>
      <c r="K2727" s="1" t="s">
        <v>18</v>
      </c>
      <c r="M2727" s="3">
        <v>43834.32837096065</v>
      </c>
    </row>
    <row r="2728">
      <c r="A2728" s="1">
        <v>2726.0</v>
      </c>
      <c r="B2728" s="1" t="s">
        <v>191</v>
      </c>
      <c r="C2728" s="1" t="s">
        <v>6772</v>
      </c>
      <c r="D2728" s="1" t="s">
        <v>1827</v>
      </c>
      <c r="E2728" s="1" t="s">
        <v>6773</v>
      </c>
      <c r="F2728" s="1" t="s">
        <v>195</v>
      </c>
      <c r="G2728" s="1" t="s">
        <v>17</v>
      </c>
      <c r="H2728" s="1">
        <v>45.0</v>
      </c>
      <c r="I2728" s="3">
        <v>44144.239583333336</v>
      </c>
      <c r="J2728" s="1">
        <v>2.38581460403323</v>
      </c>
      <c r="K2728" s="1" t="s">
        <v>24</v>
      </c>
      <c r="M2728" s="3">
        <v>44144.275973171294</v>
      </c>
    </row>
    <row r="2729">
      <c r="A2729" s="1">
        <v>2727.0</v>
      </c>
      <c r="B2729" s="1" t="s">
        <v>4696</v>
      </c>
      <c r="C2729" s="1" t="s">
        <v>6774</v>
      </c>
      <c r="D2729" s="1" t="s">
        <v>4698</v>
      </c>
      <c r="E2729" s="1" t="s">
        <v>6593</v>
      </c>
      <c r="F2729" s="1" t="s">
        <v>4700</v>
      </c>
      <c r="G2729" s="1" t="s">
        <v>17</v>
      </c>
      <c r="H2729" s="1">
        <v>45.0</v>
      </c>
      <c r="I2729" s="3">
        <v>44043.291666666664</v>
      </c>
      <c r="J2729" s="1">
        <v>0.339024789702401</v>
      </c>
      <c r="K2729" s="1" t="s">
        <v>24</v>
      </c>
      <c r="L2729" s="1" t="s">
        <v>495</v>
      </c>
      <c r="M2729" s="3">
        <v>44042.333590393515</v>
      </c>
    </row>
    <row r="2730">
      <c r="A2730" s="1">
        <v>2728.0</v>
      </c>
      <c r="B2730" s="1" t="s">
        <v>184</v>
      </c>
      <c r="C2730" s="1" t="s">
        <v>6775</v>
      </c>
      <c r="D2730" s="1" t="s">
        <v>1297</v>
      </c>
      <c r="E2730" s="1" t="s">
        <v>1436</v>
      </c>
      <c r="F2730" s="1" t="s">
        <v>187</v>
      </c>
      <c r="G2730" s="1" t="s">
        <v>17</v>
      </c>
      <c r="H2730" s="1">
        <v>45.0</v>
      </c>
      <c r="I2730" s="3">
        <v>43888.791666666664</v>
      </c>
      <c r="J2730" s="1">
        <v>0.292668704017304</v>
      </c>
      <c r="K2730" s="1" t="s">
        <v>24</v>
      </c>
      <c r="M2730" s="3">
        <v>43888.82296981481</v>
      </c>
    </row>
    <row r="2731">
      <c r="A2731" s="1">
        <v>2729.0</v>
      </c>
      <c r="B2731" s="1" t="s">
        <v>901</v>
      </c>
      <c r="C2731" s="1" t="s">
        <v>6776</v>
      </c>
      <c r="D2731" s="1" t="s">
        <v>6668</v>
      </c>
      <c r="E2731" s="1" t="s">
        <v>1771</v>
      </c>
      <c r="F2731" s="1" t="s">
        <v>904</v>
      </c>
      <c r="G2731" s="1" t="s">
        <v>17</v>
      </c>
      <c r="H2731" s="1">
        <v>45.0</v>
      </c>
      <c r="I2731" s="3">
        <v>43720.416666666664</v>
      </c>
      <c r="J2731" s="1">
        <v>0.364457445535863</v>
      </c>
      <c r="K2731" s="1" t="s">
        <v>24</v>
      </c>
      <c r="M2731" s="3">
        <v>43695.78484168981</v>
      </c>
    </row>
    <row r="2732">
      <c r="A2732" s="1">
        <v>2730.0</v>
      </c>
      <c r="B2732" s="1" t="s">
        <v>6777</v>
      </c>
      <c r="C2732" s="1" t="s">
        <v>6778</v>
      </c>
      <c r="D2732" s="1" t="s">
        <v>664</v>
      </c>
      <c r="E2732" s="1" t="s">
        <v>6779</v>
      </c>
      <c r="F2732" s="1" t="s">
        <v>6780</v>
      </c>
      <c r="G2732" s="1" t="s">
        <v>39</v>
      </c>
      <c r="H2732" s="1">
        <v>45.0</v>
      </c>
      <c r="I2732" s="3">
        <v>43645.541666666664</v>
      </c>
      <c r="J2732" s="1">
        <v>6.08171449454935</v>
      </c>
      <c r="K2732" s="1" t="s">
        <v>24</v>
      </c>
      <c r="M2732" s="3">
        <v>43645.62404420139</v>
      </c>
    </row>
    <row r="2733">
      <c r="A2733" s="1">
        <v>2731.0</v>
      </c>
      <c r="B2733" s="1" t="s">
        <v>196</v>
      </c>
      <c r="C2733" s="1" t="s">
        <v>6781</v>
      </c>
      <c r="D2733" s="1" t="s">
        <v>198</v>
      </c>
      <c r="E2733" s="1" t="s">
        <v>1535</v>
      </c>
      <c r="F2733" s="1" t="s">
        <v>200</v>
      </c>
      <c r="G2733" s="1" t="s">
        <v>17</v>
      </c>
      <c r="H2733" s="1">
        <v>45.0</v>
      </c>
      <c r="I2733" s="3">
        <v>44204.229166666664</v>
      </c>
      <c r="J2733" s="1">
        <v>2.89504389744286</v>
      </c>
      <c r="K2733" s="1" t="s">
        <v>24</v>
      </c>
      <c r="M2733" s="3">
        <v>44204.28852695602</v>
      </c>
    </row>
    <row r="2734">
      <c r="A2734" s="1">
        <v>2732.0</v>
      </c>
      <c r="B2734" s="1" t="s">
        <v>168</v>
      </c>
      <c r="C2734" s="1" t="s">
        <v>6782</v>
      </c>
      <c r="D2734" s="1" t="s">
        <v>1418</v>
      </c>
      <c r="E2734" s="1" t="s">
        <v>2686</v>
      </c>
      <c r="F2734" s="1" t="s">
        <v>171</v>
      </c>
      <c r="G2734" s="1" t="s">
        <v>17</v>
      </c>
      <c r="H2734" s="1">
        <v>45.0</v>
      </c>
      <c r="I2734" s="3">
        <v>43885.583333333336</v>
      </c>
      <c r="J2734" s="1">
        <v>0.98041022359367</v>
      </c>
      <c r="K2734" s="1" t="s">
        <v>166</v>
      </c>
      <c r="M2734" s="3">
        <v>43885.631385416666</v>
      </c>
    </row>
    <row r="2735">
      <c r="A2735" s="1">
        <v>2733.0</v>
      </c>
      <c r="B2735" s="1" t="s">
        <v>4831</v>
      </c>
      <c r="C2735" s="1" t="s">
        <v>6783</v>
      </c>
      <c r="D2735" s="1" t="s">
        <v>305</v>
      </c>
      <c r="E2735" s="1" t="s">
        <v>4833</v>
      </c>
      <c r="F2735" s="1" t="s">
        <v>4834</v>
      </c>
      <c r="G2735" s="1" t="s">
        <v>35</v>
      </c>
      <c r="H2735" s="1">
        <v>45.0</v>
      </c>
      <c r="I2735" s="3">
        <v>43745.416666666664</v>
      </c>
      <c r="J2735" s="1">
        <v>2.20448619229558</v>
      </c>
      <c r="K2735" s="1" t="s">
        <v>24</v>
      </c>
      <c r="M2735" s="3">
        <v>43745.47576621528</v>
      </c>
    </row>
    <row r="2736">
      <c r="A2736" s="1">
        <v>2734.0</v>
      </c>
      <c r="B2736" s="1" t="s">
        <v>5207</v>
      </c>
      <c r="C2736" s="1" t="s">
        <v>6784</v>
      </c>
      <c r="D2736" s="1" t="s">
        <v>5209</v>
      </c>
      <c r="E2736" s="1" t="s">
        <v>6785</v>
      </c>
      <c r="F2736" s="1" t="s">
        <v>5211</v>
      </c>
      <c r="G2736" s="1" t="s">
        <v>39</v>
      </c>
      <c r="H2736" s="1">
        <v>45.0</v>
      </c>
      <c r="I2736" s="3">
        <v>43672.708333333336</v>
      </c>
      <c r="J2736" s="1">
        <v>1.51340482667471</v>
      </c>
      <c r="K2736" s="1" t="s">
        <v>46</v>
      </c>
      <c r="M2736" s="3">
        <v>43673.37486935185</v>
      </c>
    </row>
    <row r="2737">
      <c r="A2737" s="1">
        <v>2735.0</v>
      </c>
      <c r="B2737" s="1" t="s">
        <v>2253</v>
      </c>
      <c r="C2737" s="1" t="s">
        <v>6786</v>
      </c>
      <c r="D2737" s="1" t="s">
        <v>2255</v>
      </c>
      <c r="E2737" s="1" t="s">
        <v>2256</v>
      </c>
      <c r="F2737" s="1" t="s">
        <v>2257</v>
      </c>
      <c r="G2737" s="1" t="s">
        <v>35</v>
      </c>
      <c r="H2737" s="1">
        <v>45.0</v>
      </c>
      <c r="I2737" s="3">
        <v>44224.614583333336</v>
      </c>
      <c r="J2737" s="1">
        <v>0.0111854037886097</v>
      </c>
      <c r="K2737" s="1" t="s">
        <v>24</v>
      </c>
      <c r="L2737" s="1" t="s">
        <v>135</v>
      </c>
      <c r="M2737" s="3">
        <v>44224.65226747685</v>
      </c>
    </row>
    <row r="2738">
      <c r="A2738" s="1">
        <v>2736.0</v>
      </c>
      <c r="B2738" s="1" t="s">
        <v>6393</v>
      </c>
      <c r="C2738" s="1" t="s">
        <v>6787</v>
      </c>
      <c r="D2738" s="1" t="s">
        <v>211</v>
      </c>
      <c r="E2738" s="1" t="s">
        <v>6788</v>
      </c>
      <c r="F2738" s="1" t="s">
        <v>6396</v>
      </c>
      <c r="G2738" s="1" t="s">
        <v>17</v>
      </c>
      <c r="H2738" s="1">
        <v>45.0</v>
      </c>
      <c r="I2738" s="3">
        <v>44148.791666666664</v>
      </c>
      <c r="J2738" s="1">
        <v>2.46011159781347</v>
      </c>
      <c r="K2738" s="1" t="s">
        <v>218</v>
      </c>
      <c r="L2738" s="1" t="s">
        <v>2492</v>
      </c>
      <c r="M2738" s="3">
        <v>44148.82765694444</v>
      </c>
    </row>
    <row r="2739">
      <c r="A2739" s="1">
        <v>2737.0</v>
      </c>
      <c r="B2739" s="1" t="s">
        <v>1001</v>
      </c>
      <c r="C2739" s="1" t="s">
        <v>6789</v>
      </c>
      <c r="D2739" s="1" t="s">
        <v>840</v>
      </c>
      <c r="E2739" s="1" t="s">
        <v>6790</v>
      </c>
      <c r="F2739" s="1" t="s">
        <v>1005</v>
      </c>
      <c r="G2739" s="1" t="s">
        <v>17</v>
      </c>
      <c r="H2739" s="1">
        <v>45.0</v>
      </c>
      <c r="I2739" s="3">
        <v>44232.697916666664</v>
      </c>
      <c r="J2739" s="1">
        <v>3.44707720150989</v>
      </c>
      <c r="K2739" s="1" t="s">
        <v>24</v>
      </c>
      <c r="L2739" s="1" t="s">
        <v>1006</v>
      </c>
      <c r="M2739" s="3">
        <v>44232.74033075231</v>
      </c>
    </row>
    <row r="2740">
      <c r="A2740" s="1">
        <v>2738.0</v>
      </c>
      <c r="B2740" s="1" t="s">
        <v>2199</v>
      </c>
      <c r="C2740" s="1" t="s">
        <v>6791</v>
      </c>
      <c r="D2740" s="1" t="s">
        <v>3618</v>
      </c>
      <c r="E2740" s="1" t="s">
        <v>6792</v>
      </c>
      <c r="F2740" s="1" t="s">
        <v>2202</v>
      </c>
      <c r="G2740" s="1" t="s">
        <v>39</v>
      </c>
      <c r="H2740" s="1">
        <v>45.0</v>
      </c>
      <c r="I2740" s="3">
        <v>44173.5</v>
      </c>
      <c r="J2740" s="1">
        <v>2.9207300838709</v>
      </c>
      <c r="K2740" s="1" t="s">
        <v>159</v>
      </c>
      <c r="L2740" s="1" t="s">
        <v>495</v>
      </c>
      <c r="M2740" s="3">
        <v>44173.53685336805</v>
      </c>
    </row>
    <row r="2741">
      <c r="A2741" s="1">
        <v>2739.0</v>
      </c>
      <c r="B2741" s="1" t="s">
        <v>2339</v>
      </c>
      <c r="C2741" s="1" t="s">
        <v>6793</v>
      </c>
      <c r="D2741" s="1" t="s">
        <v>738</v>
      </c>
      <c r="E2741" s="1" t="s">
        <v>6794</v>
      </c>
      <c r="F2741" s="1" t="s">
        <v>2342</v>
      </c>
      <c r="G2741" s="1" t="s">
        <v>35</v>
      </c>
      <c r="H2741" s="1">
        <v>45.0</v>
      </c>
      <c r="I2741" s="3">
        <v>44223.666666666664</v>
      </c>
      <c r="J2741" s="1">
        <v>2.94328925564511</v>
      </c>
      <c r="K2741" s="1" t="s">
        <v>24</v>
      </c>
      <c r="M2741" s="3">
        <v>44223.672715775465</v>
      </c>
    </row>
    <row r="2742">
      <c r="A2742" s="1">
        <v>2740.0</v>
      </c>
      <c r="B2742" s="1" t="s">
        <v>233</v>
      </c>
      <c r="C2742" s="1" t="s">
        <v>6795</v>
      </c>
      <c r="D2742" s="1" t="s">
        <v>1756</v>
      </c>
      <c r="E2742" s="1" t="s">
        <v>2813</v>
      </c>
      <c r="F2742" s="1" t="s">
        <v>237</v>
      </c>
      <c r="G2742" s="1" t="s">
        <v>35</v>
      </c>
      <c r="H2742" s="1">
        <v>45.0</v>
      </c>
      <c r="I2742" s="3">
        <v>44196.5625</v>
      </c>
      <c r="J2742" s="1">
        <v>0.0</v>
      </c>
      <c r="K2742" s="1" t="s">
        <v>24</v>
      </c>
      <c r="L2742" s="1" t="s">
        <v>238</v>
      </c>
      <c r="M2742" s="3">
        <v>44196.72624163194</v>
      </c>
    </row>
    <row r="2743">
      <c r="A2743" s="1">
        <v>2741.0</v>
      </c>
      <c r="B2743" s="1" t="s">
        <v>12</v>
      </c>
      <c r="C2743" s="1" t="s">
        <v>6796</v>
      </c>
      <c r="D2743" s="1" t="s">
        <v>4220</v>
      </c>
      <c r="E2743" s="1" t="s">
        <v>4982</v>
      </c>
      <c r="F2743" s="1" t="s">
        <v>16</v>
      </c>
      <c r="G2743" s="1" t="s">
        <v>17</v>
      </c>
      <c r="H2743" s="1">
        <v>45.0</v>
      </c>
      <c r="I2743" s="3">
        <v>43917.625</v>
      </c>
      <c r="J2743" s="1">
        <v>3.80765964634824</v>
      </c>
      <c r="K2743" s="1" t="s">
        <v>18</v>
      </c>
      <c r="M2743" s="3">
        <v>43917.65734846065</v>
      </c>
    </row>
    <row r="2744">
      <c r="A2744" s="1">
        <v>2742.0</v>
      </c>
      <c r="B2744" s="1" t="s">
        <v>184</v>
      </c>
      <c r="C2744" s="1" t="s">
        <v>6797</v>
      </c>
      <c r="D2744" s="1" t="s">
        <v>148</v>
      </c>
      <c r="E2744" s="1" t="s">
        <v>6798</v>
      </c>
      <c r="F2744" s="1" t="s">
        <v>187</v>
      </c>
      <c r="G2744" s="1" t="s">
        <v>39</v>
      </c>
      <c r="H2744" s="1">
        <v>45.0</v>
      </c>
      <c r="I2744" s="3">
        <v>43999.25</v>
      </c>
      <c r="J2744" s="1">
        <v>2.3981831560844</v>
      </c>
      <c r="K2744" s="1" t="s">
        <v>24</v>
      </c>
      <c r="L2744" s="1" t="s">
        <v>188</v>
      </c>
      <c r="M2744" s="3">
        <v>43999.289490613424</v>
      </c>
    </row>
    <row r="2745">
      <c r="A2745" s="1">
        <v>2743.0</v>
      </c>
      <c r="B2745" s="1" t="s">
        <v>184</v>
      </c>
      <c r="C2745" s="1" t="s">
        <v>6799</v>
      </c>
      <c r="D2745" s="1" t="s">
        <v>148</v>
      </c>
      <c r="E2745" s="1" t="s">
        <v>1935</v>
      </c>
      <c r="F2745" s="1" t="s">
        <v>187</v>
      </c>
      <c r="G2745" s="1" t="s">
        <v>17</v>
      </c>
      <c r="H2745" s="1">
        <v>45.0</v>
      </c>
      <c r="I2745" s="3">
        <v>44089.666666666664</v>
      </c>
      <c r="J2745" s="1">
        <v>1.78877706766111</v>
      </c>
      <c r="K2745" s="1" t="s">
        <v>24</v>
      </c>
      <c r="L2745" s="1" t="s">
        <v>188</v>
      </c>
      <c r="M2745" s="3">
        <v>44089.6333684375</v>
      </c>
    </row>
    <row r="2746">
      <c r="A2746" s="1">
        <v>2744.0</v>
      </c>
      <c r="B2746" s="1" t="s">
        <v>12</v>
      </c>
      <c r="C2746" s="1" t="s">
        <v>6800</v>
      </c>
      <c r="D2746" s="1" t="s">
        <v>411</v>
      </c>
      <c r="E2746" s="1" t="s">
        <v>4924</v>
      </c>
      <c r="F2746" s="1" t="s">
        <v>16</v>
      </c>
      <c r="G2746" s="1" t="s">
        <v>17</v>
      </c>
      <c r="H2746" s="1">
        <v>45.0</v>
      </c>
      <c r="I2746" s="3">
        <v>44013.291666666664</v>
      </c>
      <c r="J2746" s="1">
        <v>0.0</v>
      </c>
      <c r="K2746" s="1" t="s">
        <v>18</v>
      </c>
      <c r="M2746" s="3">
        <v>44013.413846979165</v>
      </c>
    </row>
    <row r="2747">
      <c r="A2747" s="1">
        <v>2745.0</v>
      </c>
      <c r="B2747" s="1" t="s">
        <v>4246</v>
      </c>
      <c r="C2747" s="1" t="s">
        <v>6801</v>
      </c>
      <c r="D2747" s="1" t="s">
        <v>4248</v>
      </c>
      <c r="E2747" s="1" t="s">
        <v>4249</v>
      </c>
      <c r="F2747" s="1" t="s">
        <v>4250</v>
      </c>
      <c r="G2747" s="1" t="s">
        <v>17</v>
      </c>
      <c r="H2747" s="1">
        <v>45.0</v>
      </c>
      <c r="I2747" s="3">
        <v>43880.645833333336</v>
      </c>
      <c r="J2747" s="1">
        <v>1.88912373404421</v>
      </c>
      <c r="K2747" s="1" t="s">
        <v>24</v>
      </c>
      <c r="M2747" s="3">
        <v>43880.65255451389</v>
      </c>
    </row>
    <row r="2748">
      <c r="A2748" s="1">
        <v>2746.0</v>
      </c>
      <c r="B2748" s="1" t="s">
        <v>1604</v>
      </c>
      <c r="C2748" s="1" t="s">
        <v>6802</v>
      </c>
      <c r="D2748" s="1" t="s">
        <v>6803</v>
      </c>
      <c r="E2748" s="1" t="s">
        <v>6804</v>
      </c>
      <c r="F2748" s="1" t="s">
        <v>1608</v>
      </c>
      <c r="G2748" s="1" t="s">
        <v>39</v>
      </c>
      <c r="H2748" s="1">
        <v>45.0</v>
      </c>
      <c r="I2748" s="3">
        <v>43809.458333333336</v>
      </c>
      <c r="J2748" s="1">
        <v>2.47980346246772</v>
      </c>
      <c r="K2748" s="1" t="s">
        <v>18</v>
      </c>
      <c r="M2748" s="3">
        <v>43809.49264123842</v>
      </c>
    </row>
    <row r="2749">
      <c r="A2749" s="1">
        <v>2747.0</v>
      </c>
      <c r="B2749" s="1" t="s">
        <v>465</v>
      </c>
      <c r="C2749" s="1" t="s">
        <v>6805</v>
      </c>
      <c r="D2749" s="1" t="s">
        <v>1637</v>
      </c>
      <c r="E2749" s="1" t="s">
        <v>6390</v>
      </c>
      <c r="F2749" s="1" t="s">
        <v>468</v>
      </c>
      <c r="G2749" s="1" t="s">
        <v>17</v>
      </c>
      <c r="H2749" s="1">
        <v>45.0</v>
      </c>
      <c r="I2749" s="3">
        <v>44196.666666666664</v>
      </c>
      <c r="J2749" s="1">
        <v>0.0</v>
      </c>
      <c r="K2749" s="1" t="s">
        <v>24</v>
      </c>
      <c r="M2749" s="3">
        <v>44196.697178703704</v>
      </c>
    </row>
    <row r="2750">
      <c r="A2750" s="1">
        <v>2748.0</v>
      </c>
      <c r="B2750" s="1" t="s">
        <v>2314</v>
      </c>
      <c r="C2750" s="1" t="s">
        <v>6806</v>
      </c>
      <c r="D2750" s="1" t="s">
        <v>1077</v>
      </c>
      <c r="E2750" s="1" t="s">
        <v>6807</v>
      </c>
      <c r="F2750" s="1" t="s">
        <v>2318</v>
      </c>
      <c r="G2750" s="1" t="s">
        <v>35</v>
      </c>
      <c r="H2750" s="1">
        <v>45.0</v>
      </c>
      <c r="I2750" s="3">
        <v>44215.666666666664</v>
      </c>
      <c r="J2750" s="1">
        <v>4.44097771925698</v>
      </c>
      <c r="K2750" s="1" t="s">
        <v>18</v>
      </c>
      <c r="M2750" s="3">
        <v>44215.70119876158</v>
      </c>
    </row>
    <row r="2751">
      <c r="A2751" s="1">
        <v>2749.0</v>
      </c>
      <c r="B2751" s="1" t="s">
        <v>12</v>
      </c>
      <c r="C2751" s="1" t="s">
        <v>6808</v>
      </c>
      <c r="D2751" s="1" t="s">
        <v>411</v>
      </c>
      <c r="E2751" s="1" t="s">
        <v>4924</v>
      </c>
      <c r="F2751" s="1" t="s">
        <v>16</v>
      </c>
      <c r="G2751" s="1" t="s">
        <v>17</v>
      </c>
      <c r="H2751" s="1">
        <v>45.0</v>
      </c>
      <c r="I2751" s="3">
        <v>44012.625</v>
      </c>
      <c r="J2751" s="1">
        <v>0.440441578660298</v>
      </c>
      <c r="K2751" s="1" t="s">
        <v>18</v>
      </c>
      <c r="M2751" s="3">
        <v>44012.62379936343</v>
      </c>
    </row>
    <row r="2752">
      <c r="A2752" s="1">
        <v>2750.0</v>
      </c>
      <c r="B2752" s="1" t="s">
        <v>385</v>
      </c>
      <c r="C2752" s="1" t="s">
        <v>6809</v>
      </c>
      <c r="D2752" s="1" t="s">
        <v>6810</v>
      </c>
      <c r="E2752" s="1" t="s">
        <v>6811</v>
      </c>
      <c r="F2752" s="1" t="s">
        <v>388</v>
      </c>
      <c r="G2752" s="1" t="s">
        <v>39</v>
      </c>
      <c r="H2752" s="1">
        <v>45.0</v>
      </c>
      <c r="I2752" s="3">
        <v>43603.625</v>
      </c>
      <c r="J2752" s="1">
        <v>1.39874990759826</v>
      </c>
      <c r="K2752" s="1" t="s">
        <v>24</v>
      </c>
      <c r="M2752" s="3">
        <v>43603.659258900465</v>
      </c>
    </row>
    <row r="2753">
      <c r="A2753" s="1">
        <v>2751.0</v>
      </c>
      <c r="B2753" s="1" t="s">
        <v>6812</v>
      </c>
      <c r="C2753" s="1" t="s">
        <v>6813</v>
      </c>
      <c r="D2753" s="1" t="s">
        <v>1446</v>
      </c>
      <c r="E2753" s="1" t="s">
        <v>6814</v>
      </c>
      <c r="F2753" s="1" t="s">
        <v>6815</v>
      </c>
      <c r="G2753" s="1" t="s">
        <v>39</v>
      </c>
      <c r="H2753" s="1">
        <v>45.0</v>
      </c>
      <c r="I2753" s="3">
        <v>43986.645833333336</v>
      </c>
      <c r="J2753" s="1">
        <v>1.00071809941968</v>
      </c>
      <c r="K2753" s="1" t="s">
        <v>218</v>
      </c>
      <c r="L2753" s="1" t="s">
        <v>6816</v>
      </c>
      <c r="M2753" s="3">
        <v>43986.676612337964</v>
      </c>
    </row>
    <row r="2754">
      <c r="A2754" s="1">
        <v>2752.0</v>
      </c>
      <c r="B2754" s="1" t="s">
        <v>201</v>
      </c>
      <c r="C2754" s="1" t="s">
        <v>6817</v>
      </c>
      <c r="D2754" s="1" t="s">
        <v>80</v>
      </c>
      <c r="E2754" s="1" t="s">
        <v>2447</v>
      </c>
      <c r="F2754" s="1" t="s">
        <v>204</v>
      </c>
      <c r="G2754" s="1" t="s">
        <v>17</v>
      </c>
      <c r="H2754" s="1">
        <v>45.0</v>
      </c>
      <c r="I2754" s="3">
        <v>43794.291666666664</v>
      </c>
      <c r="J2754" s="1">
        <v>1.75518693017414</v>
      </c>
      <c r="K2754" s="1" t="s">
        <v>46</v>
      </c>
      <c r="M2754" s="3">
        <v>43794.34190730324</v>
      </c>
    </row>
    <row r="2755">
      <c r="A2755" s="1">
        <v>2753.0</v>
      </c>
      <c r="B2755" s="1" t="s">
        <v>6585</v>
      </c>
      <c r="C2755" s="1" t="s">
        <v>6818</v>
      </c>
      <c r="D2755" s="1" t="s">
        <v>93</v>
      </c>
      <c r="E2755" s="1" t="s">
        <v>6819</v>
      </c>
      <c r="F2755" s="1" t="s">
        <v>6588</v>
      </c>
      <c r="G2755" s="1" t="s">
        <v>35</v>
      </c>
      <c r="H2755" s="1">
        <v>45.0</v>
      </c>
      <c r="I2755" s="3">
        <v>44187.25</v>
      </c>
      <c r="J2755" s="1">
        <v>1.71257659853847</v>
      </c>
      <c r="K2755" s="1" t="s">
        <v>159</v>
      </c>
      <c r="L2755" s="1" t="s">
        <v>495</v>
      </c>
      <c r="M2755" s="3">
        <v>44187.27859439815</v>
      </c>
    </row>
    <row r="2756">
      <c r="A2756" s="1">
        <v>2754.0</v>
      </c>
      <c r="B2756" s="1" t="s">
        <v>1466</v>
      </c>
      <c r="C2756" s="1" t="s">
        <v>6820</v>
      </c>
      <c r="D2756" s="1" t="s">
        <v>1468</v>
      </c>
      <c r="E2756" s="1" t="s">
        <v>6821</v>
      </c>
      <c r="F2756" s="1" t="s">
        <v>1470</v>
      </c>
      <c r="G2756" s="1" t="s">
        <v>17</v>
      </c>
      <c r="H2756" s="1">
        <v>45.0</v>
      </c>
      <c r="I2756" s="3">
        <v>43733.625</v>
      </c>
      <c r="J2756" s="1">
        <v>1.77893311060175</v>
      </c>
      <c r="K2756" s="1" t="s">
        <v>18</v>
      </c>
      <c r="M2756" s="3">
        <v>43733.65223377315</v>
      </c>
    </row>
    <row r="2757">
      <c r="A2757" s="1">
        <v>2755.0</v>
      </c>
      <c r="B2757" s="1" t="s">
        <v>6529</v>
      </c>
      <c r="C2757" s="1" t="s">
        <v>6822</v>
      </c>
      <c r="D2757" s="1" t="s">
        <v>6215</v>
      </c>
      <c r="E2757" s="1" t="s">
        <v>6531</v>
      </c>
      <c r="F2757" s="1" t="s">
        <v>6532</v>
      </c>
      <c r="G2757" s="1" t="s">
        <v>17</v>
      </c>
      <c r="H2757" s="1">
        <v>45.0</v>
      </c>
      <c r="I2757" s="3">
        <v>43799.166666666664</v>
      </c>
      <c r="J2757" s="1">
        <v>0.0</v>
      </c>
      <c r="K2757" s="1" t="s">
        <v>24</v>
      </c>
      <c r="M2757" s="3">
        <v>43799.59708778935</v>
      </c>
    </row>
    <row r="2758">
      <c r="A2758" s="1">
        <v>2756.0</v>
      </c>
      <c r="B2758" s="1" t="s">
        <v>877</v>
      </c>
      <c r="C2758" s="1" t="s">
        <v>6823</v>
      </c>
      <c r="D2758" s="1" t="s">
        <v>1963</v>
      </c>
      <c r="E2758" s="1" t="s">
        <v>6824</v>
      </c>
      <c r="F2758" s="1" t="s">
        <v>881</v>
      </c>
      <c r="G2758" s="1" t="s">
        <v>39</v>
      </c>
      <c r="H2758" s="1">
        <v>45.0</v>
      </c>
      <c r="I2758" s="3">
        <v>44100.302083333336</v>
      </c>
      <c r="J2758" s="1">
        <v>3.79934204474433</v>
      </c>
      <c r="K2758" s="1" t="s">
        <v>24</v>
      </c>
      <c r="L2758" s="1" t="s">
        <v>882</v>
      </c>
      <c r="M2758" s="3">
        <v>44100.335114849535</v>
      </c>
    </row>
    <row r="2759">
      <c r="A2759" s="1">
        <v>2757.0</v>
      </c>
      <c r="B2759" s="1" t="s">
        <v>582</v>
      </c>
      <c r="C2759" s="1" t="s">
        <v>6825</v>
      </c>
      <c r="D2759" s="1" t="s">
        <v>1029</v>
      </c>
      <c r="E2759" s="1" t="s">
        <v>3745</v>
      </c>
      <c r="F2759" s="1" t="s">
        <v>586</v>
      </c>
      <c r="G2759" s="1" t="s">
        <v>17</v>
      </c>
      <c r="H2759" s="1">
        <v>45.0</v>
      </c>
      <c r="I2759" s="3">
        <v>43823.25</v>
      </c>
      <c r="J2759" s="1">
        <v>2.56640367957209</v>
      </c>
      <c r="K2759" s="1" t="s">
        <v>24</v>
      </c>
      <c r="M2759" s="3">
        <v>43823.2921621412</v>
      </c>
    </row>
    <row r="2760">
      <c r="A2760" s="1">
        <v>2758.0</v>
      </c>
      <c r="B2760" s="1" t="s">
        <v>1800</v>
      </c>
      <c r="C2760" s="1" t="s">
        <v>6826</v>
      </c>
      <c r="D2760" s="1" t="s">
        <v>1802</v>
      </c>
      <c r="E2760" s="1" t="s">
        <v>6827</v>
      </c>
      <c r="F2760" s="1" t="s">
        <v>1804</v>
      </c>
      <c r="G2760" s="1" t="s">
        <v>17</v>
      </c>
      <c r="H2760" s="1">
        <v>45.0</v>
      </c>
      <c r="I2760" s="3">
        <v>43880.625</v>
      </c>
      <c r="J2760" s="1">
        <v>0.0</v>
      </c>
      <c r="K2760" s="1" t="s">
        <v>83</v>
      </c>
      <c r="M2760" s="3">
        <v>43880.659218333334</v>
      </c>
    </row>
    <row r="2761">
      <c r="A2761" s="1">
        <v>2759.0</v>
      </c>
      <c r="B2761" s="1" t="s">
        <v>991</v>
      </c>
      <c r="C2761" s="1" t="s">
        <v>6828</v>
      </c>
      <c r="D2761" s="1" t="s">
        <v>37</v>
      </c>
      <c r="E2761" s="1" t="s">
        <v>6829</v>
      </c>
      <c r="F2761" s="1" t="s">
        <v>995</v>
      </c>
      <c r="G2761" s="1" t="s">
        <v>39</v>
      </c>
      <c r="H2761" s="1">
        <v>45.0</v>
      </c>
      <c r="I2761" s="3">
        <v>44186.291666666664</v>
      </c>
      <c r="J2761" s="1">
        <v>2.44966711395535</v>
      </c>
      <c r="K2761" s="1" t="s">
        <v>18</v>
      </c>
      <c r="M2761" s="3">
        <v>44186.31809981482</v>
      </c>
    </row>
    <row r="2762">
      <c r="A2762" s="1">
        <v>2760.0</v>
      </c>
      <c r="B2762" s="1" t="s">
        <v>1225</v>
      </c>
      <c r="C2762" s="1" t="s">
        <v>6830</v>
      </c>
      <c r="D2762" s="1" t="s">
        <v>3403</v>
      </c>
      <c r="E2762" s="1" t="s">
        <v>6831</v>
      </c>
      <c r="F2762" s="1" t="s">
        <v>1229</v>
      </c>
      <c r="G2762" s="1" t="s">
        <v>39</v>
      </c>
      <c r="H2762" s="1">
        <v>45.0</v>
      </c>
      <c r="I2762" s="3">
        <v>43839.333333333336</v>
      </c>
      <c r="J2762" s="1">
        <v>3.17956328581019</v>
      </c>
      <c r="K2762" s="1" t="s">
        <v>24</v>
      </c>
      <c r="M2762" s="3">
        <v>43839.36852733796</v>
      </c>
    </row>
    <row r="2763">
      <c r="A2763" s="1">
        <v>2761.0</v>
      </c>
      <c r="B2763" s="1" t="s">
        <v>501</v>
      </c>
      <c r="C2763" s="1" t="s">
        <v>6832</v>
      </c>
      <c r="D2763" s="1" t="s">
        <v>503</v>
      </c>
      <c r="E2763" s="1" t="s">
        <v>6833</v>
      </c>
      <c r="F2763" s="1" t="s">
        <v>505</v>
      </c>
      <c r="G2763" s="1" t="s">
        <v>39</v>
      </c>
      <c r="H2763" s="1">
        <v>45.0</v>
      </c>
      <c r="I2763" s="3">
        <v>44001.583333333336</v>
      </c>
      <c r="J2763" s="1">
        <v>0.0</v>
      </c>
      <c r="K2763" s="1" t="s">
        <v>18</v>
      </c>
      <c r="M2763" s="3">
        <v>44001.587476319444</v>
      </c>
    </row>
    <row r="2764">
      <c r="A2764" s="1">
        <v>2762.0</v>
      </c>
      <c r="B2764" s="1" t="s">
        <v>806</v>
      </c>
      <c r="C2764" s="1" t="s">
        <v>6834</v>
      </c>
      <c r="D2764" s="1" t="s">
        <v>808</v>
      </c>
      <c r="E2764" s="1" t="s">
        <v>809</v>
      </c>
      <c r="F2764" s="1" t="s">
        <v>810</v>
      </c>
      <c r="G2764" s="1" t="s">
        <v>35</v>
      </c>
      <c r="H2764" s="1">
        <v>45.0</v>
      </c>
      <c r="I2764" s="3">
        <v>44048.697916666664</v>
      </c>
      <c r="J2764" s="1">
        <v>2.27735089293868</v>
      </c>
      <c r="K2764" s="1" t="s">
        <v>24</v>
      </c>
      <c r="M2764" s="3">
        <v>44048.72897354166</v>
      </c>
    </row>
    <row r="2765">
      <c r="A2765" s="1">
        <v>2763.0</v>
      </c>
      <c r="B2765" s="1" t="s">
        <v>6835</v>
      </c>
      <c r="C2765" s="1" t="s">
        <v>6836</v>
      </c>
      <c r="D2765" s="1" t="s">
        <v>1874</v>
      </c>
      <c r="E2765" s="1" t="s">
        <v>6837</v>
      </c>
      <c r="F2765" s="1" t="s">
        <v>6838</v>
      </c>
      <c r="G2765" s="1" t="s">
        <v>17</v>
      </c>
      <c r="H2765" s="1">
        <v>45.0</v>
      </c>
      <c r="I2765" s="3">
        <v>44226.1875</v>
      </c>
      <c r="J2765" s="1">
        <v>2.2031649800511</v>
      </c>
      <c r="K2765" s="1" t="s">
        <v>24</v>
      </c>
      <c r="L2765" s="1" t="s">
        <v>406</v>
      </c>
      <c r="M2765" s="3">
        <v>44226.222560752314</v>
      </c>
    </row>
    <row r="2766">
      <c r="A2766" s="1">
        <v>2764.0</v>
      </c>
      <c r="B2766" s="1" t="s">
        <v>1833</v>
      </c>
      <c r="C2766" s="1" t="s">
        <v>6839</v>
      </c>
      <c r="D2766" s="1" t="s">
        <v>738</v>
      </c>
      <c r="E2766" s="1" t="s">
        <v>1835</v>
      </c>
      <c r="F2766" s="1" t="s">
        <v>1836</v>
      </c>
      <c r="G2766" s="1" t="s">
        <v>17</v>
      </c>
      <c r="H2766" s="1">
        <v>45.0</v>
      </c>
      <c r="I2766" s="3">
        <v>44089.197916666664</v>
      </c>
      <c r="J2766" s="1">
        <v>1.23164972847079</v>
      </c>
      <c r="K2766" s="1" t="s">
        <v>218</v>
      </c>
      <c r="L2766" s="1" t="s">
        <v>1837</v>
      </c>
      <c r="M2766" s="3">
        <v>44089.23577072917</v>
      </c>
    </row>
    <row r="2767">
      <c r="A2767" s="1">
        <v>2765.0</v>
      </c>
      <c r="B2767" s="1" t="s">
        <v>459</v>
      </c>
      <c r="C2767" s="1" t="s">
        <v>6840</v>
      </c>
      <c r="D2767" s="1" t="s">
        <v>461</v>
      </c>
      <c r="E2767" s="1" t="s">
        <v>462</v>
      </c>
      <c r="F2767" s="1" t="s">
        <v>463</v>
      </c>
      <c r="G2767" s="1" t="s">
        <v>17</v>
      </c>
      <c r="H2767" s="1">
        <v>45.0</v>
      </c>
      <c r="I2767" s="3">
        <v>44040.645833333336</v>
      </c>
      <c r="J2767" s="1">
        <v>0.405385282983201</v>
      </c>
      <c r="K2767" s="1" t="s">
        <v>24</v>
      </c>
      <c r="L2767" s="1" t="s">
        <v>464</v>
      </c>
      <c r="M2767" s="3">
        <v>44040.70206967593</v>
      </c>
    </row>
    <row r="2768">
      <c r="A2768" s="1">
        <v>2766.0</v>
      </c>
      <c r="B2768" s="1" t="s">
        <v>1644</v>
      </c>
      <c r="C2768" s="1" t="s">
        <v>6841</v>
      </c>
      <c r="D2768" s="1" t="s">
        <v>1250</v>
      </c>
      <c r="E2768" s="1" t="s">
        <v>1646</v>
      </c>
      <c r="F2768" s="1" t="s">
        <v>1647</v>
      </c>
      <c r="G2768" s="1" t="s">
        <v>17</v>
      </c>
      <c r="H2768" s="1">
        <v>45.0</v>
      </c>
      <c r="I2768" s="3">
        <v>44139.791666666664</v>
      </c>
      <c r="J2768" s="1">
        <v>2.43457063144985</v>
      </c>
      <c r="K2768" s="1" t="s">
        <v>24</v>
      </c>
      <c r="L2768" s="1" t="s">
        <v>741</v>
      </c>
      <c r="M2768" s="3">
        <v>44140.353374756945</v>
      </c>
    </row>
    <row r="2769">
      <c r="A2769" s="1">
        <v>2767.0</v>
      </c>
      <c r="B2769" s="1" t="s">
        <v>2136</v>
      </c>
      <c r="C2769" s="1" t="s">
        <v>6842</v>
      </c>
      <c r="D2769" s="1" t="s">
        <v>27</v>
      </c>
      <c r="E2769" s="1" t="s">
        <v>2138</v>
      </c>
      <c r="F2769" s="1" t="s">
        <v>2139</v>
      </c>
      <c r="G2769" s="1" t="s">
        <v>17</v>
      </c>
      <c r="H2769" s="1">
        <v>45.0</v>
      </c>
      <c r="I2769" s="3">
        <v>44140.791666666664</v>
      </c>
      <c r="J2769" s="1">
        <v>1.9349675819476</v>
      </c>
      <c r="K2769" s="1" t="s">
        <v>18</v>
      </c>
      <c r="L2769" s="1" t="s">
        <v>2140</v>
      </c>
      <c r="M2769" s="3">
        <v>44140.84159655093</v>
      </c>
    </row>
    <row r="2770">
      <c r="A2770" s="1">
        <v>2768.0</v>
      </c>
      <c r="B2770" s="1" t="s">
        <v>1282</v>
      </c>
      <c r="C2770" s="1" t="s">
        <v>6843</v>
      </c>
      <c r="D2770" s="1" t="s">
        <v>461</v>
      </c>
      <c r="E2770" s="1" t="s">
        <v>2560</v>
      </c>
      <c r="F2770" s="1" t="s">
        <v>1285</v>
      </c>
      <c r="G2770" s="1" t="s">
        <v>17</v>
      </c>
      <c r="H2770" s="1">
        <v>45.0</v>
      </c>
      <c r="I2770" s="3">
        <v>44018.5</v>
      </c>
      <c r="J2770" s="1">
        <v>0.582797877646139</v>
      </c>
      <c r="K2770" s="1" t="s">
        <v>24</v>
      </c>
      <c r="M2770" s="3">
        <v>44018.50436037037</v>
      </c>
    </row>
    <row r="2771">
      <c r="A2771" s="1">
        <v>2769.0</v>
      </c>
      <c r="B2771" s="1" t="s">
        <v>73</v>
      </c>
      <c r="C2771" s="1" t="s">
        <v>6844</v>
      </c>
      <c r="D2771" s="1" t="s">
        <v>1595</v>
      </c>
      <c r="E2771" s="1" t="s">
        <v>1596</v>
      </c>
      <c r="F2771" s="1" t="s">
        <v>77</v>
      </c>
      <c r="G2771" s="1" t="s">
        <v>35</v>
      </c>
      <c r="H2771" s="1">
        <v>45.0</v>
      </c>
      <c r="I2771" s="3">
        <v>43489.666666666664</v>
      </c>
      <c r="J2771" s="1">
        <v>1.99123137817695</v>
      </c>
      <c r="K2771" s="1" t="s">
        <v>24</v>
      </c>
      <c r="M2771" s="3">
        <v>43489.70433673611</v>
      </c>
    </row>
    <row r="2772">
      <c r="A2772" s="1">
        <v>2770.0</v>
      </c>
      <c r="B2772" s="1" t="s">
        <v>853</v>
      </c>
      <c r="C2772" s="1" t="s">
        <v>6845</v>
      </c>
      <c r="D2772" s="1" t="s">
        <v>59</v>
      </c>
      <c r="E2772" s="1" t="s">
        <v>855</v>
      </c>
      <c r="F2772" s="1" t="s">
        <v>856</v>
      </c>
      <c r="G2772" s="1" t="s">
        <v>17</v>
      </c>
      <c r="H2772" s="1">
        <v>45.0</v>
      </c>
      <c r="I2772" s="3">
        <v>43900.541666666664</v>
      </c>
      <c r="J2772" s="1">
        <v>1.50871719954188</v>
      </c>
      <c r="K2772" s="1" t="s">
        <v>18</v>
      </c>
      <c r="M2772" s="3">
        <v>43900.57183298611</v>
      </c>
    </row>
    <row r="2773">
      <c r="A2773" s="1">
        <v>2771.0</v>
      </c>
      <c r="B2773" s="1" t="s">
        <v>506</v>
      </c>
      <c r="C2773" s="1" t="s">
        <v>6846</v>
      </c>
      <c r="D2773" s="1" t="s">
        <v>1155</v>
      </c>
      <c r="E2773" s="1" t="s">
        <v>1156</v>
      </c>
      <c r="F2773" s="1" t="s">
        <v>510</v>
      </c>
      <c r="G2773" s="1" t="s">
        <v>35</v>
      </c>
      <c r="H2773" s="1">
        <v>45.0</v>
      </c>
      <c r="I2773" s="3">
        <v>44187.645833333336</v>
      </c>
      <c r="J2773" s="1">
        <v>3.348008913053</v>
      </c>
      <c r="K2773" s="1" t="s">
        <v>511</v>
      </c>
      <c r="L2773" s="1" t="s">
        <v>1157</v>
      </c>
      <c r="M2773" s="3">
        <v>44187.699880925924</v>
      </c>
    </row>
    <row r="2774">
      <c r="A2774" s="1">
        <v>2772.0</v>
      </c>
      <c r="B2774" s="1" t="s">
        <v>324</v>
      </c>
      <c r="C2774" s="1" t="s">
        <v>6847</v>
      </c>
      <c r="D2774" s="1" t="s">
        <v>326</v>
      </c>
      <c r="E2774" s="1" t="s">
        <v>3366</v>
      </c>
      <c r="F2774" s="1" t="s">
        <v>328</v>
      </c>
      <c r="G2774" s="1" t="s">
        <v>17</v>
      </c>
      <c r="H2774" s="1">
        <v>45.0</v>
      </c>
      <c r="I2774" s="3">
        <v>44095.291666666664</v>
      </c>
      <c r="J2774" s="1">
        <v>0.0</v>
      </c>
      <c r="K2774" s="1" t="s">
        <v>24</v>
      </c>
      <c r="M2774" s="3">
        <v>44095.3124271875</v>
      </c>
    </row>
    <row r="2775">
      <c r="A2775" s="1">
        <v>2773.0</v>
      </c>
      <c r="B2775" s="1" t="s">
        <v>385</v>
      </c>
      <c r="C2775" s="1" t="s">
        <v>6848</v>
      </c>
      <c r="D2775" s="1" t="s">
        <v>116</v>
      </c>
      <c r="E2775" s="1" t="s">
        <v>3149</v>
      </c>
      <c r="F2775" s="1" t="s">
        <v>388</v>
      </c>
      <c r="G2775" s="1" t="s">
        <v>17</v>
      </c>
      <c r="H2775" s="1">
        <v>45.0</v>
      </c>
      <c r="I2775" s="3">
        <v>43836.5</v>
      </c>
      <c r="J2775" s="1">
        <v>5.07926640435315</v>
      </c>
      <c r="K2775" s="1" t="s">
        <v>24</v>
      </c>
      <c r="M2775" s="3">
        <v>43836.64633092593</v>
      </c>
    </row>
    <row r="2776">
      <c r="A2776" s="1">
        <v>2774.0</v>
      </c>
      <c r="B2776" s="1" t="s">
        <v>12</v>
      </c>
      <c r="C2776" s="1" t="s">
        <v>6849</v>
      </c>
      <c r="D2776" s="1" t="s">
        <v>6850</v>
      </c>
      <c r="E2776" s="1" t="s">
        <v>926</v>
      </c>
      <c r="F2776" s="1" t="s">
        <v>16</v>
      </c>
      <c r="G2776" s="1" t="s">
        <v>17</v>
      </c>
      <c r="H2776" s="1">
        <v>45.0</v>
      </c>
      <c r="I2776" s="3">
        <v>43841.625</v>
      </c>
      <c r="J2776" s="1">
        <v>1.32337428621843</v>
      </c>
      <c r="K2776" s="1" t="s">
        <v>18</v>
      </c>
      <c r="M2776" s="3">
        <v>43841.62019927083</v>
      </c>
    </row>
    <row r="2777">
      <c r="A2777" s="1">
        <v>2775.0</v>
      </c>
      <c r="B2777" s="1" t="s">
        <v>858</v>
      </c>
      <c r="C2777" s="1" t="s">
        <v>6851</v>
      </c>
      <c r="D2777" s="1" t="s">
        <v>6852</v>
      </c>
      <c r="E2777" s="1" t="s">
        <v>6853</v>
      </c>
      <c r="F2777" s="1" t="s">
        <v>861</v>
      </c>
      <c r="G2777" s="1" t="s">
        <v>89</v>
      </c>
      <c r="H2777" s="1">
        <v>45.0</v>
      </c>
      <c r="I2777" s="3">
        <v>44019.75985826389</v>
      </c>
      <c r="J2777" s="1">
        <v>0.0859647430630047</v>
      </c>
      <c r="K2777" s="1" t="s">
        <v>24</v>
      </c>
      <c r="M2777" s="3">
        <v>44019.78543679398</v>
      </c>
    </row>
    <row r="2778">
      <c r="A2778" s="1">
        <v>2776.0</v>
      </c>
      <c r="B2778" s="1" t="s">
        <v>1659</v>
      </c>
      <c r="C2778" s="1" t="s">
        <v>6854</v>
      </c>
      <c r="D2778" s="1" t="s">
        <v>998</v>
      </c>
      <c r="E2778" s="1" t="s">
        <v>6855</v>
      </c>
      <c r="F2778" s="1" t="s">
        <v>1662</v>
      </c>
      <c r="G2778" s="1" t="s">
        <v>17</v>
      </c>
      <c r="H2778" s="1">
        <v>45.0</v>
      </c>
      <c r="I2778" s="3">
        <v>44186.5</v>
      </c>
      <c r="J2778" s="1">
        <v>2.04933841676815</v>
      </c>
      <c r="K2778" s="1" t="s">
        <v>24</v>
      </c>
      <c r="M2778" s="3">
        <v>44186.49578451389</v>
      </c>
    </row>
    <row r="2779">
      <c r="A2779" s="1">
        <v>2777.0</v>
      </c>
      <c r="B2779" s="1" t="s">
        <v>2314</v>
      </c>
      <c r="C2779" s="1" t="s">
        <v>6856</v>
      </c>
      <c r="D2779" s="1" t="s">
        <v>241</v>
      </c>
      <c r="E2779" s="1" t="s">
        <v>6857</v>
      </c>
      <c r="F2779" s="1" t="s">
        <v>2318</v>
      </c>
      <c r="G2779" s="1" t="s">
        <v>35</v>
      </c>
      <c r="H2779" s="1">
        <v>45.0</v>
      </c>
      <c r="I2779" s="3">
        <v>44179.666666666664</v>
      </c>
      <c r="J2779" s="1">
        <v>6.11248508784919</v>
      </c>
      <c r="K2779" s="1" t="s">
        <v>18</v>
      </c>
      <c r="M2779" s="3">
        <v>44179.68353351852</v>
      </c>
    </row>
    <row r="2780">
      <c r="A2780" s="1">
        <v>2778.0</v>
      </c>
      <c r="B2780" s="1" t="s">
        <v>385</v>
      </c>
      <c r="C2780" s="1" t="s">
        <v>6858</v>
      </c>
      <c r="D2780" s="1" t="s">
        <v>116</v>
      </c>
      <c r="E2780" s="1" t="s">
        <v>3149</v>
      </c>
      <c r="F2780" s="1" t="s">
        <v>388</v>
      </c>
      <c r="G2780" s="1" t="s">
        <v>17</v>
      </c>
      <c r="H2780" s="1">
        <v>45.0</v>
      </c>
      <c r="I2780" s="3">
        <v>43840.25</v>
      </c>
      <c r="J2780" s="1">
        <v>0.0</v>
      </c>
      <c r="K2780" s="1" t="s">
        <v>24</v>
      </c>
      <c r="M2780" s="3">
        <v>43840.612796875</v>
      </c>
    </row>
    <row r="2781">
      <c r="A2781" s="1">
        <v>2779.0</v>
      </c>
      <c r="B2781" s="1" t="s">
        <v>19</v>
      </c>
      <c r="C2781" s="1" t="s">
        <v>6859</v>
      </c>
      <c r="D2781" s="1" t="s">
        <v>3875</v>
      </c>
      <c r="E2781" s="1" t="s">
        <v>5194</v>
      </c>
      <c r="F2781" s="1" t="s">
        <v>23</v>
      </c>
      <c r="G2781" s="1" t="s">
        <v>35</v>
      </c>
      <c r="H2781" s="1">
        <v>45.0</v>
      </c>
      <c r="I2781" s="3">
        <v>43501.291666666664</v>
      </c>
      <c r="J2781" s="1">
        <v>0.159548361689005</v>
      </c>
      <c r="K2781" s="1" t="s">
        <v>24</v>
      </c>
      <c r="M2781" s="3">
        <v>43501.300559537034</v>
      </c>
    </row>
    <row r="2782">
      <c r="A2782" s="1">
        <v>2780.0</v>
      </c>
      <c r="B2782" s="1" t="s">
        <v>3028</v>
      </c>
      <c r="C2782" s="1" t="s">
        <v>6860</v>
      </c>
      <c r="D2782" s="1" t="s">
        <v>518</v>
      </c>
      <c r="E2782" s="1" t="s">
        <v>3030</v>
      </c>
      <c r="F2782" s="1" t="s">
        <v>3031</v>
      </c>
      <c r="G2782" s="1" t="s">
        <v>17</v>
      </c>
      <c r="H2782" s="1">
        <v>45.0</v>
      </c>
      <c r="I2782" s="3">
        <v>43997.291666666664</v>
      </c>
      <c r="J2782" s="1">
        <v>0.217400772042455</v>
      </c>
      <c r="K2782" s="1" t="s">
        <v>24</v>
      </c>
      <c r="L2782" s="1" t="s">
        <v>747</v>
      </c>
      <c r="M2782" s="3">
        <v>43997.33411427083</v>
      </c>
    </row>
    <row r="2783">
      <c r="A2783" s="1">
        <v>2781.0</v>
      </c>
      <c r="B2783" s="1" t="s">
        <v>6861</v>
      </c>
      <c r="C2783" s="1" t="s">
        <v>6862</v>
      </c>
      <c r="D2783" s="1" t="s">
        <v>6863</v>
      </c>
      <c r="E2783" s="1" t="s">
        <v>6864</v>
      </c>
      <c r="F2783" s="1" t="s">
        <v>6865</v>
      </c>
      <c r="G2783" s="1" t="s">
        <v>17</v>
      </c>
      <c r="H2783" s="1">
        <v>45.0</v>
      </c>
      <c r="I2783" s="3">
        <v>44133.666666666664</v>
      </c>
      <c r="J2783" s="1">
        <v>2.9433360816424</v>
      </c>
      <c r="K2783" s="1" t="s">
        <v>1194</v>
      </c>
      <c r="M2783" s="3">
        <v>44133.7171534375</v>
      </c>
    </row>
    <row r="2784">
      <c r="A2784" s="1">
        <v>2782.0</v>
      </c>
      <c r="B2784" s="1" t="s">
        <v>788</v>
      </c>
      <c r="C2784" s="1" t="s">
        <v>6866</v>
      </c>
      <c r="D2784" s="1" t="s">
        <v>879</v>
      </c>
      <c r="E2784" s="1" t="s">
        <v>6209</v>
      </c>
      <c r="F2784" s="1" t="s">
        <v>791</v>
      </c>
      <c r="G2784" s="1" t="s">
        <v>17</v>
      </c>
      <c r="H2784" s="1">
        <v>45.0</v>
      </c>
      <c r="I2784" s="3">
        <v>44116.708333333336</v>
      </c>
      <c r="J2784" s="1">
        <v>1.79360287293346</v>
      </c>
      <c r="K2784" s="1" t="s">
        <v>24</v>
      </c>
      <c r="M2784" s="3">
        <v>44116.757481863424</v>
      </c>
    </row>
    <row r="2785">
      <c r="A2785" s="1">
        <v>2783.0</v>
      </c>
      <c r="B2785" s="1" t="s">
        <v>136</v>
      </c>
      <c r="C2785" s="1" t="s">
        <v>6867</v>
      </c>
      <c r="D2785" s="1" t="s">
        <v>138</v>
      </c>
      <c r="E2785" s="1" t="s">
        <v>6868</v>
      </c>
      <c r="F2785" s="1" t="s">
        <v>140</v>
      </c>
      <c r="G2785" s="1" t="s">
        <v>17</v>
      </c>
      <c r="H2785" s="1">
        <v>45.0</v>
      </c>
      <c r="I2785" s="3">
        <v>44167.291666666664</v>
      </c>
      <c r="J2785" s="1">
        <v>2.80502381974869</v>
      </c>
      <c r="K2785" s="1" t="s">
        <v>18</v>
      </c>
      <c r="M2785" s="3">
        <v>44167.324226585646</v>
      </c>
    </row>
    <row r="2786">
      <c r="A2786" s="1">
        <v>2784.0</v>
      </c>
      <c r="B2786" s="1" t="s">
        <v>303</v>
      </c>
      <c r="C2786" s="1" t="s">
        <v>6869</v>
      </c>
      <c r="D2786" s="1" t="s">
        <v>305</v>
      </c>
      <c r="E2786" s="1" t="s">
        <v>1790</v>
      </c>
      <c r="F2786" s="1" t="s">
        <v>307</v>
      </c>
      <c r="G2786" s="1" t="s">
        <v>17</v>
      </c>
      <c r="H2786" s="1">
        <v>45.0</v>
      </c>
      <c r="I2786" s="3">
        <v>44146.791666666664</v>
      </c>
      <c r="J2786" s="1">
        <v>1.56424868975596</v>
      </c>
      <c r="K2786" s="1" t="s">
        <v>24</v>
      </c>
      <c r="M2786" s="3">
        <v>44146.82100217592</v>
      </c>
    </row>
    <row r="2787">
      <c r="A2787" s="1">
        <v>2785.0</v>
      </c>
      <c r="B2787" s="1" t="s">
        <v>582</v>
      </c>
      <c r="C2787" s="1" t="s">
        <v>6870</v>
      </c>
      <c r="D2787" s="1" t="s">
        <v>93</v>
      </c>
      <c r="E2787" s="1" t="s">
        <v>2580</v>
      </c>
      <c r="F2787" s="1" t="s">
        <v>586</v>
      </c>
      <c r="G2787" s="1" t="s">
        <v>17</v>
      </c>
      <c r="H2787" s="1">
        <v>45.0</v>
      </c>
      <c r="I2787" s="3">
        <v>43896.625</v>
      </c>
      <c r="J2787" s="1">
        <v>9.93572117417015</v>
      </c>
      <c r="K2787" s="1" t="s">
        <v>24</v>
      </c>
      <c r="M2787" s="3">
        <v>43896.64069854167</v>
      </c>
    </row>
    <row r="2788">
      <c r="A2788" s="1">
        <v>2786.0</v>
      </c>
      <c r="B2788" s="1" t="s">
        <v>455</v>
      </c>
      <c r="C2788" s="1" t="s">
        <v>6871</v>
      </c>
      <c r="D2788" s="1" t="s">
        <v>116</v>
      </c>
      <c r="E2788" s="1" t="s">
        <v>2289</v>
      </c>
      <c r="F2788" s="1" t="s">
        <v>458</v>
      </c>
      <c r="G2788" s="1" t="s">
        <v>17</v>
      </c>
      <c r="H2788" s="1">
        <v>45.0</v>
      </c>
      <c r="I2788" s="3">
        <v>44172.625</v>
      </c>
      <c r="J2788" s="1">
        <v>0.0</v>
      </c>
      <c r="K2788" s="1" t="s">
        <v>24</v>
      </c>
      <c r="M2788" s="3">
        <v>44173.424089155094</v>
      </c>
    </row>
    <row r="2789">
      <c r="A2789" s="1">
        <v>2787.0</v>
      </c>
      <c r="B2789" s="1" t="s">
        <v>4696</v>
      </c>
      <c r="C2789" s="1" t="s">
        <v>6872</v>
      </c>
      <c r="D2789" s="1" t="s">
        <v>4698</v>
      </c>
      <c r="E2789" s="1" t="s">
        <v>6593</v>
      </c>
      <c r="F2789" s="1" t="s">
        <v>4700</v>
      </c>
      <c r="G2789" s="1" t="s">
        <v>17</v>
      </c>
      <c r="H2789" s="1">
        <v>45.0</v>
      </c>
      <c r="I2789" s="3">
        <v>44046.291666666664</v>
      </c>
      <c r="J2789" s="1">
        <v>1.91270403819834</v>
      </c>
      <c r="K2789" s="1" t="s">
        <v>24</v>
      </c>
      <c r="L2789" s="1" t="s">
        <v>495</v>
      </c>
      <c r="M2789" s="3">
        <v>44046.3032996875</v>
      </c>
    </row>
    <row r="2790">
      <c r="A2790" s="1">
        <v>2788.0</v>
      </c>
      <c r="B2790" s="1" t="s">
        <v>536</v>
      </c>
      <c r="C2790" s="1" t="s">
        <v>6873</v>
      </c>
      <c r="D2790" s="1" t="s">
        <v>1255</v>
      </c>
      <c r="E2790" s="1" t="s">
        <v>5979</v>
      </c>
      <c r="F2790" s="1" t="s">
        <v>539</v>
      </c>
      <c r="G2790" s="1" t="s">
        <v>17</v>
      </c>
      <c r="H2790" s="1">
        <v>45.0</v>
      </c>
      <c r="I2790" s="3">
        <v>43754.708333333336</v>
      </c>
      <c r="J2790" s="1">
        <v>0.00117038464938351</v>
      </c>
      <c r="K2790" s="1" t="s">
        <v>83</v>
      </c>
      <c r="M2790" s="3">
        <v>43754.868652881945</v>
      </c>
    </row>
    <row r="2791">
      <c r="A2791" s="1">
        <v>2789.0</v>
      </c>
      <c r="B2791" s="1" t="s">
        <v>6874</v>
      </c>
      <c r="C2791" s="1" t="s">
        <v>6875</v>
      </c>
      <c r="D2791" s="1" t="s">
        <v>998</v>
      </c>
      <c r="E2791" s="1" t="s">
        <v>6876</v>
      </c>
      <c r="F2791" s="1" t="s">
        <v>6877</v>
      </c>
      <c r="G2791" s="1" t="s">
        <v>17</v>
      </c>
      <c r="H2791" s="1">
        <v>45.0</v>
      </c>
      <c r="I2791" s="3">
        <v>43798.791666666664</v>
      </c>
      <c r="J2791" s="1">
        <v>1.57725153840867</v>
      </c>
      <c r="K2791" s="1" t="s">
        <v>24</v>
      </c>
      <c r="M2791" s="3">
        <v>43798.84226577546</v>
      </c>
    </row>
    <row r="2792">
      <c r="A2792" s="1">
        <v>2790.0</v>
      </c>
      <c r="B2792" s="1" t="s">
        <v>319</v>
      </c>
      <c r="C2792" s="1" t="s">
        <v>6878</v>
      </c>
      <c r="D2792" s="1" t="s">
        <v>321</v>
      </c>
      <c r="E2792" s="1" t="s">
        <v>6879</v>
      </c>
      <c r="F2792" s="1" t="s">
        <v>323</v>
      </c>
      <c r="G2792" s="1" t="s">
        <v>39</v>
      </c>
      <c r="H2792" s="1">
        <v>45.0</v>
      </c>
      <c r="I2792" s="3">
        <v>44088.229166666664</v>
      </c>
      <c r="J2792" s="1">
        <v>1.15249299896507</v>
      </c>
      <c r="K2792" s="1" t="s">
        <v>24</v>
      </c>
      <c r="M2792" s="3">
        <v>44088.25418633102</v>
      </c>
    </row>
    <row r="2793">
      <c r="A2793" s="1">
        <v>2791.0</v>
      </c>
      <c r="B2793" s="1" t="s">
        <v>501</v>
      </c>
      <c r="C2793" s="1" t="s">
        <v>6880</v>
      </c>
      <c r="D2793" s="1" t="s">
        <v>503</v>
      </c>
      <c r="E2793" s="1" t="s">
        <v>504</v>
      </c>
      <c r="F2793" s="1" t="s">
        <v>505</v>
      </c>
      <c r="G2793" s="1" t="s">
        <v>17</v>
      </c>
      <c r="H2793" s="1">
        <v>45.0</v>
      </c>
      <c r="I2793" s="3">
        <v>43786.708333333336</v>
      </c>
      <c r="J2793" s="1">
        <v>0.688917307365865</v>
      </c>
      <c r="K2793" s="1" t="s">
        <v>18</v>
      </c>
      <c r="M2793" s="3">
        <v>43786.334147152775</v>
      </c>
    </row>
    <row r="2794">
      <c r="A2794" s="1">
        <v>2792.0</v>
      </c>
      <c r="B2794" s="1" t="s">
        <v>401</v>
      </c>
      <c r="C2794" s="1" t="s">
        <v>6881</v>
      </c>
      <c r="D2794" s="1" t="s">
        <v>415</v>
      </c>
      <c r="E2794" s="1" t="s">
        <v>6882</v>
      </c>
      <c r="F2794" s="1" t="s">
        <v>405</v>
      </c>
      <c r="G2794" s="1" t="s">
        <v>89</v>
      </c>
      <c r="H2794" s="1">
        <v>45.0</v>
      </c>
      <c r="I2794" s="3">
        <v>44058.583333333336</v>
      </c>
      <c r="J2794" s="1">
        <v>5.26730265069252</v>
      </c>
      <c r="K2794" s="1" t="s">
        <v>24</v>
      </c>
      <c r="M2794" s="3">
        <v>44058.61040994213</v>
      </c>
    </row>
    <row r="2795">
      <c r="A2795" s="1">
        <v>2793.0</v>
      </c>
      <c r="B2795" s="1" t="s">
        <v>2864</v>
      </c>
      <c r="C2795" s="1" t="s">
        <v>6883</v>
      </c>
      <c r="D2795" s="1" t="s">
        <v>411</v>
      </c>
      <c r="E2795" s="1" t="s">
        <v>6034</v>
      </c>
      <c r="F2795" s="1" t="s">
        <v>2867</v>
      </c>
      <c r="G2795" s="1" t="s">
        <v>17</v>
      </c>
      <c r="H2795" s="1">
        <v>45.0</v>
      </c>
      <c r="I2795" s="3">
        <v>43895.604166666664</v>
      </c>
      <c r="J2795" s="1">
        <v>0.234394146907596</v>
      </c>
      <c r="K2795" s="1" t="s">
        <v>62</v>
      </c>
      <c r="M2795" s="3">
        <v>43895.638087280095</v>
      </c>
    </row>
    <row r="2796">
      <c r="A2796" s="1">
        <v>2794.0</v>
      </c>
      <c r="B2796" s="1" t="s">
        <v>1090</v>
      </c>
      <c r="C2796" s="1" t="s">
        <v>6884</v>
      </c>
      <c r="D2796" s="1" t="s">
        <v>1558</v>
      </c>
      <c r="E2796" s="1" t="s">
        <v>3300</v>
      </c>
      <c r="F2796" s="1" t="s">
        <v>1094</v>
      </c>
      <c r="G2796" s="1" t="s">
        <v>17</v>
      </c>
      <c r="H2796" s="1">
        <v>45.0</v>
      </c>
      <c r="I2796" s="3">
        <v>44161.270833333336</v>
      </c>
      <c r="J2796" s="1">
        <v>1.96163292628614</v>
      </c>
      <c r="K2796" s="1" t="s">
        <v>166</v>
      </c>
      <c r="M2796" s="3">
        <v>44161.30132949074</v>
      </c>
    </row>
    <row r="2797">
      <c r="A2797" s="1">
        <v>2795.0</v>
      </c>
      <c r="B2797" s="1" t="s">
        <v>834</v>
      </c>
      <c r="C2797" s="1" t="s">
        <v>6885</v>
      </c>
      <c r="D2797" s="1" t="s">
        <v>49</v>
      </c>
      <c r="E2797" s="1" t="s">
        <v>6886</v>
      </c>
      <c r="F2797" s="1" t="s">
        <v>837</v>
      </c>
      <c r="G2797" s="1" t="s">
        <v>39</v>
      </c>
      <c r="H2797" s="1">
        <v>45.0</v>
      </c>
      <c r="I2797" s="3">
        <v>44102.760416666664</v>
      </c>
      <c r="J2797" s="1">
        <v>3.45913474720764</v>
      </c>
      <c r="K2797" s="1" t="s">
        <v>46</v>
      </c>
      <c r="L2797" s="1" t="s">
        <v>2164</v>
      </c>
      <c r="M2797" s="3">
        <v>44102.79387410879</v>
      </c>
    </row>
    <row r="2798">
      <c r="A2798" s="1">
        <v>2796.0</v>
      </c>
      <c r="B2798" s="1" t="s">
        <v>184</v>
      </c>
      <c r="C2798" s="1" t="s">
        <v>6887</v>
      </c>
      <c r="D2798" s="1" t="s">
        <v>1297</v>
      </c>
      <c r="E2798" s="1" t="s">
        <v>2009</v>
      </c>
      <c r="F2798" s="1" t="s">
        <v>187</v>
      </c>
      <c r="G2798" s="1" t="s">
        <v>17</v>
      </c>
      <c r="H2798" s="1">
        <v>45.0</v>
      </c>
      <c r="I2798" s="3">
        <v>43784.416666666664</v>
      </c>
      <c r="J2798" s="1">
        <v>1.0340818062908</v>
      </c>
      <c r="K2798" s="1" t="s">
        <v>24</v>
      </c>
      <c r="M2798" s="3">
        <v>43784.441068935186</v>
      </c>
    </row>
    <row r="2799">
      <c r="A2799" s="1">
        <v>2797.0</v>
      </c>
      <c r="B2799" s="1" t="s">
        <v>4770</v>
      </c>
      <c r="C2799" s="1" t="s">
        <v>6888</v>
      </c>
      <c r="D2799" s="1" t="s">
        <v>3388</v>
      </c>
      <c r="E2799" s="1" t="s">
        <v>6889</v>
      </c>
      <c r="F2799" s="1" t="s">
        <v>4774</v>
      </c>
      <c r="G2799" s="1" t="s">
        <v>39</v>
      </c>
      <c r="H2799" s="1">
        <v>45.0</v>
      </c>
      <c r="I2799" s="3">
        <v>44108.645833333336</v>
      </c>
      <c r="J2799" s="1">
        <v>3.00072330982383</v>
      </c>
      <c r="K2799" s="1" t="s">
        <v>24</v>
      </c>
      <c r="M2799" s="3">
        <v>44108.67552542824</v>
      </c>
    </row>
    <row r="2800">
      <c r="A2800" s="1">
        <v>2798.0</v>
      </c>
      <c r="B2800" s="1" t="s">
        <v>2870</v>
      </c>
      <c r="C2800" s="1" t="s">
        <v>6890</v>
      </c>
      <c r="D2800" s="1" t="s">
        <v>4482</v>
      </c>
      <c r="E2800" s="1" t="s">
        <v>6433</v>
      </c>
      <c r="F2800" s="1" t="s">
        <v>2874</v>
      </c>
      <c r="G2800" s="1" t="s">
        <v>17</v>
      </c>
      <c r="H2800" s="1">
        <v>45.0</v>
      </c>
      <c r="I2800" s="3">
        <v>44246.260416666664</v>
      </c>
      <c r="J2800" s="1">
        <v>2.34522297740393</v>
      </c>
      <c r="K2800" s="1" t="s">
        <v>24</v>
      </c>
      <c r="M2800" s="3">
        <v>44246.29833614583</v>
      </c>
    </row>
    <row r="2801">
      <c r="A2801" s="1">
        <v>2799.0</v>
      </c>
      <c r="B2801" s="1" t="s">
        <v>119</v>
      </c>
      <c r="C2801" s="1" t="s">
        <v>6891</v>
      </c>
      <c r="D2801" s="1" t="s">
        <v>3458</v>
      </c>
      <c r="E2801" s="1" t="s">
        <v>6892</v>
      </c>
      <c r="F2801" s="1" t="s">
        <v>123</v>
      </c>
      <c r="G2801" s="1" t="s">
        <v>39</v>
      </c>
      <c r="H2801" s="1">
        <v>45.0</v>
      </c>
      <c r="I2801" s="3">
        <v>43770.583333333336</v>
      </c>
      <c r="J2801" s="1">
        <v>1.30784742852169</v>
      </c>
      <c r="K2801" s="1" t="s">
        <v>18</v>
      </c>
      <c r="M2801" s="3">
        <v>43770.62923560185</v>
      </c>
    </row>
    <row r="2802">
      <c r="A2802" s="1">
        <v>2800.0</v>
      </c>
      <c r="B2802" s="1" t="s">
        <v>2400</v>
      </c>
      <c r="C2802" s="1" t="s">
        <v>6893</v>
      </c>
      <c r="D2802" s="1" t="s">
        <v>2402</v>
      </c>
      <c r="E2802" s="1" t="s">
        <v>6894</v>
      </c>
      <c r="F2802" s="1" t="s">
        <v>2404</v>
      </c>
      <c r="G2802" s="1" t="s">
        <v>39</v>
      </c>
      <c r="H2802" s="1">
        <v>45.0</v>
      </c>
      <c r="I2802" s="3">
        <v>43499.666666666664</v>
      </c>
      <c r="J2802" s="1">
        <v>0.772425076514977</v>
      </c>
      <c r="K2802" s="1" t="s">
        <v>24</v>
      </c>
      <c r="M2802" s="3">
        <v>43499.694808657405</v>
      </c>
    </row>
    <row r="2803">
      <c r="A2803" s="1">
        <v>2801.0</v>
      </c>
      <c r="B2803" s="1" t="s">
        <v>6895</v>
      </c>
      <c r="C2803" s="1" t="s">
        <v>6896</v>
      </c>
      <c r="D2803" s="1" t="s">
        <v>1179</v>
      </c>
      <c r="E2803" s="1" t="s">
        <v>6897</v>
      </c>
      <c r="F2803" s="1" t="s">
        <v>6898</v>
      </c>
      <c r="G2803" s="1" t="s">
        <v>89</v>
      </c>
      <c r="H2803" s="1">
        <v>45.0</v>
      </c>
      <c r="I2803" s="3">
        <v>43833.50058086806</v>
      </c>
      <c r="J2803" s="1">
        <v>3.03191898096233</v>
      </c>
      <c r="K2803" s="1" t="s">
        <v>24</v>
      </c>
      <c r="M2803" s="3">
        <v>43833.54350638889</v>
      </c>
    </row>
    <row r="2804">
      <c r="A2804" s="1">
        <v>2802.0</v>
      </c>
      <c r="B2804" s="1" t="s">
        <v>824</v>
      </c>
      <c r="C2804" s="1" t="s">
        <v>6899</v>
      </c>
      <c r="D2804" s="1" t="s">
        <v>2173</v>
      </c>
      <c r="E2804" s="1" t="s">
        <v>6900</v>
      </c>
      <c r="F2804" s="1" t="s">
        <v>827</v>
      </c>
      <c r="G2804" s="1" t="s">
        <v>39</v>
      </c>
      <c r="H2804" s="1">
        <v>45.0</v>
      </c>
      <c r="I2804" s="3">
        <v>43780.208333333336</v>
      </c>
      <c r="J2804" s="1">
        <v>2.12259249953681</v>
      </c>
      <c r="K2804" s="1" t="s">
        <v>18</v>
      </c>
      <c r="M2804" s="3">
        <v>43780.41625408565</v>
      </c>
    </row>
    <row r="2805">
      <c r="A2805" s="1">
        <v>2803.0</v>
      </c>
      <c r="B2805" s="1" t="s">
        <v>439</v>
      </c>
      <c r="C2805" s="1" t="s">
        <v>6901</v>
      </c>
      <c r="D2805" s="1" t="s">
        <v>1531</v>
      </c>
      <c r="E2805" s="1" t="s">
        <v>6902</v>
      </c>
      <c r="F2805" s="1" t="s">
        <v>443</v>
      </c>
      <c r="G2805" s="1" t="s">
        <v>17</v>
      </c>
      <c r="H2805" s="1">
        <v>45.0</v>
      </c>
      <c r="I2805" s="3">
        <v>44210.5625</v>
      </c>
      <c r="J2805" s="1">
        <v>2.9370851724784</v>
      </c>
      <c r="K2805" s="1" t="s">
        <v>18</v>
      </c>
      <c r="L2805" s="1" t="s">
        <v>444</v>
      </c>
      <c r="M2805" s="3">
        <v>44210.592134583334</v>
      </c>
    </row>
    <row r="2806">
      <c r="A2806" s="1">
        <v>2804.0</v>
      </c>
      <c r="B2806" s="1" t="s">
        <v>361</v>
      </c>
      <c r="C2806" s="1" t="s">
        <v>6903</v>
      </c>
      <c r="D2806" s="1" t="s">
        <v>4486</v>
      </c>
      <c r="E2806" s="1" t="s">
        <v>6904</v>
      </c>
      <c r="F2806" s="1" t="s">
        <v>364</v>
      </c>
      <c r="G2806" s="1" t="s">
        <v>89</v>
      </c>
      <c r="H2806" s="1">
        <v>45.0</v>
      </c>
      <c r="I2806" s="3">
        <v>44164.33547646991</v>
      </c>
      <c r="J2806" s="1">
        <v>2.88802562058598</v>
      </c>
      <c r="K2806" s="1" t="s">
        <v>24</v>
      </c>
      <c r="L2806" s="1" t="s">
        <v>365</v>
      </c>
      <c r="M2806" s="3">
        <v>44164.36128428241</v>
      </c>
    </row>
    <row r="2807">
      <c r="A2807" s="1">
        <v>2805.0</v>
      </c>
      <c r="B2807" s="1" t="s">
        <v>293</v>
      </c>
      <c r="C2807" s="1" t="s">
        <v>6905</v>
      </c>
      <c r="D2807" s="1" t="s">
        <v>588</v>
      </c>
      <c r="E2807" s="1" t="s">
        <v>6906</v>
      </c>
      <c r="F2807" s="1" t="s">
        <v>297</v>
      </c>
      <c r="G2807" s="1" t="s">
        <v>39</v>
      </c>
      <c r="H2807" s="1">
        <v>45.0</v>
      </c>
      <c r="I2807" s="3">
        <v>44040.541666666664</v>
      </c>
      <c r="J2807" s="1">
        <v>1.81442366867862</v>
      </c>
      <c r="K2807" s="1" t="s">
        <v>62</v>
      </c>
      <c r="M2807" s="3">
        <v>44040.55287741898</v>
      </c>
    </row>
    <row r="2808">
      <c r="A2808" s="1">
        <v>2806.0</v>
      </c>
      <c r="B2808" s="1" t="s">
        <v>239</v>
      </c>
      <c r="C2808" s="1" t="s">
        <v>6907</v>
      </c>
      <c r="D2808" s="1" t="s">
        <v>3976</v>
      </c>
      <c r="E2808" s="1" t="s">
        <v>6908</v>
      </c>
      <c r="F2808" s="1" t="s">
        <v>243</v>
      </c>
      <c r="G2808" s="1" t="s">
        <v>39</v>
      </c>
      <c r="H2808" s="1">
        <v>45.0</v>
      </c>
      <c r="I2808" s="3">
        <v>44147.291666666664</v>
      </c>
      <c r="J2808" s="1">
        <v>2.88708138990941</v>
      </c>
      <c r="K2808" s="1" t="s">
        <v>46</v>
      </c>
      <c r="M2808" s="3">
        <v>44147.33174782407</v>
      </c>
    </row>
    <row r="2809">
      <c r="A2809" s="1">
        <v>2807.0</v>
      </c>
      <c r="B2809" s="1" t="s">
        <v>1336</v>
      </c>
      <c r="C2809" s="1" t="s">
        <v>6909</v>
      </c>
      <c r="D2809" s="1" t="s">
        <v>49</v>
      </c>
      <c r="E2809" s="1" t="s">
        <v>6910</v>
      </c>
      <c r="F2809" s="1" t="s">
        <v>1340</v>
      </c>
      <c r="G2809" s="1" t="s">
        <v>39</v>
      </c>
      <c r="H2809" s="1">
        <v>45.0</v>
      </c>
      <c r="I2809" s="3">
        <v>44010.729166666664</v>
      </c>
      <c r="J2809" s="1">
        <v>2.88324448826907</v>
      </c>
      <c r="K2809" s="1" t="s">
        <v>62</v>
      </c>
      <c r="M2809" s="3">
        <v>44010.762318761575</v>
      </c>
    </row>
    <row r="2810">
      <c r="A2810" s="1">
        <v>2808.0</v>
      </c>
      <c r="B2810" s="1" t="s">
        <v>2028</v>
      </c>
      <c r="C2810" s="1" t="s">
        <v>6911</v>
      </c>
      <c r="D2810" s="1" t="s">
        <v>1014</v>
      </c>
      <c r="E2810" s="1" t="s">
        <v>6912</v>
      </c>
      <c r="F2810" s="1" t="s">
        <v>2032</v>
      </c>
      <c r="G2810" s="1" t="s">
        <v>17</v>
      </c>
      <c r="H2810" s="1">
        <v>45.0</v>
      </c>
      <c r="I2810" s="3">
        <v>43914.1875</v>
      </c>
      <c r="J2810" s="1">
        <v>1.29374476576924</v>
      </c>
      <c r="K2810" s="1" t="s">
        <v>166</v>
      </c>
      <c r="M2810" s="3">
        <v>43914.22619336806</v>
      </c>
    </row>
    <row r="2811">
      <c r="A2811" s="1">
        <v>2809.0</v>
      </c>
      <c r="B2811" s="1" t="s">
        <v>6913</v>
      </c>
      <c r="C2811" s="1" t="s">
        <v>6914</v>
      </c>
      <c r="D2811" s="1" t="s">
        <v>5080</v>
      </c>
      <c r="E2811" s="1" t="s">
        <v>6915</v>
      </c>
      <c r="F2811" s="1" t="s">
        <v>6916</v>
      </c>
      <c r="G2811" s="1" t="s">
        <v>17</v>
      </c>
      <c r="H2811" s="1">
        <v>45.0</v>
      </c>
      <c r="I2811" s="3">
        <v>44202.333333333336</v>
      </c>
      <c r="J2811" s="1">
        <v>2.60648329476604</v>
      </c>
      <c r="K2811" s="1" t="s">
        <v>218</v>
      </c>
      <c r="L2811" s="1" t="s">
        <v>6917</v>
      </c>
      <c r="M2811" s="3">
        <v>44202.37049984954</v>
      </c>
    </row>
    <row r="2812">
      <c r="A2812" s="1">
        <v>2810.0</v>
      </c>
      <c r="B2812" s="1" t="s">
        <v>2136</v>
      </c>
      <c r="C2812" s="1" t="s">
        <v>6918</v>
      </c>
      <c r="D2812" s="1" t="s">
        <v>2359</v>
      </c>
      <c r="E2812" s="1" t="s">
        <v>6919</v>
      </c>
      <c r="F2812" s="1" t="s">
        <v>2139</v>
      </c>
      <c r="G2812" s="1" t="s">
        <v>17</v>
      </c>
      <c r="H2812" s="1">
        <v>45.0</v>
      </c>
      <c r="I2812" s="3">
        <v>44148.333333333336</v>
      </c>
      <c r="J2812" s="1">
        <v>1.05230883069351</v>
      </c>
      <c r="K2812" s="1" t="s">
        <v>18</v>
      </c>
      <c r="M2812" s="3">
        <v>44148.36624059028</v>
      </c>
    </row>
    <row r="2813">
      <c r="A2813" s="1">
        <v>2811.0</v>
      </c>
      <c r="B2813" s="1" t="s">
        <v>450</v>
      </c>
      <c r="C2813" s="1" t="s">
        <v>6920</v>
      </c>
      <c r="D2813" s="1" t="s">
        <v>3581</v>
      </c>
      <c r="E2813" s="1" t="s">
        <v>6921</v>
      </c>
      <c r="F2813" s="1" t="s">
        <v>454</v>
      </c>
      <c r="G2813" s="1" t="s">
        <v>17</v>
      </c>
      <c r="H2813" s="1">
        <v>45.0</v>
      </c>
      <c r="I2813" s="3">
        <v>44216.208333333336</v>
      </c>
      <c r="J2813" s="1">
        <v>3.1276042127378</v>
      </c>
      <c r="K2813" s="1" t="s">
        <v>24</v>
      </c>
      <c r="L2813" s="1" t="s">
        <v>238</v>
      </c>
      <c r="M2813" s="3">
        <v>44216.2450471412</v>
      </c>
    </row>
    <row r="2814">
      <c r="A2814" s="1">
        <v>2812.0</v>
      </c>
      <c r="B2814" s="1" t="s">
        <v>345</v>
      </c>
      <c r="C2814" s="1" t="s">
        <v>6922</v>
      </c>
      <c r="D2814" s="1" t="s">
        <v>116</v>
      </c>
      <c r="E2814" s="1" t="s">
        <v>3321</v>
      </c>
      <c r="F2814" s="1" t="s">
        <v>349</v>
      </c>
      <c r="G2814" s="1" t="s">
        <v>17</v>
      </c>
      <c r="H2814" s="1">
        <v>45.0</v>
      </c>
      <c r="I2814" s="3">
        <v>43886.177083333336</v>
      </c>
      <c r="J2814" s="1">
        <v>4.34036775765191</v>
      </c>
      <c r="K2814" s="1" t="s">
        <v>24</v>
      </c>
      <c r="M2814" s="3">
        <v>43886.202750324075</v>
      </c>
    </row>
    <row r="2815">
      <c r="A2815" s="1">
        <v>2813.0</v>
      </c>
      <c r="B2815" s="1" t="s">
        <v>319</v>
      </c>
      <c r="C2815" s="1" t="s">
        <v>6923</v>
      </c>
      <c r="D2815" s="1" t="s">
        <v>3581</v>
      </c>
      <c r="E2815" s="1" t="s">
        <v>6924</v>
      </c>
      <c r="F2815" s="1" t="s">
        <v>323</v>
      </c>
      <c r="G2815" s="1" t="s">
        <v>39</v>
      </c>
      <c r="H2815" s="1">
        <v>45.0</v>
      </c>
      <c r="I2815" s="3">
        <v>43833.291666666664</v>
      </c>
      <c r="J2815" s="1">
        <v>0.0532864444848281</v>
      </c>
      <c r="K2815" s="1" t="s">
        <v>24</v>
      </c>
      <c r="M2815" s="3">
        <v>43833.31395092593</v>
      </c>
    </row>
    <row r="2816">
      <c r="A2816" s="1">
        <v>2814.0</v>
      </c>
      <c r="B2816" s="1" t="s">
        <v>2467</v>
      </c>
      <c r="C2816" s="1" t="s">
        <v>6925</v>
      </c>
      <c r="D2816" s="1" t="s">
        <v>2173</v>
      </c>
      <c r="E2816" s="1" t="s">
        <v>6041</v>
      </c>
      <c r="F2816" s="1" t="s">
        <v>2470</v>
      </c>
      <c r="G2816" s="1" t="s">
        <v>17</v>
      </c>
      <c r="H2816" s="1">
        <v>45.0</v>
      </c>
      <c r="I2816" s="3">
        <v>43777.625</v>
      </c>
      <c r="J2816" s="1">
        <v>0.900162635596363</v>
      </c>
      <c r="K2816" s="1" t="s">
        <v>83</v>
      </c>
      <c r="M2816" s="3">
        <v>43765.7075690162</v>
      </c>
    </row>
    <row r="2817">
      <c r="A2817" s="1">
        <v>2815.0</v>
      </c>
      <c r="B2817" s="1" t="s">
        <v>293</v>
      </c>
      <c r="C2817" s="1" t="s">
        <v>6926</v>
      </c>
      <c r="D2817" s="1" t="s">
        <v>1186</v>
      </c>
      <c r="E2817" s="1" t="s">
        <v>6927</v>
      </c>
      <c r="F2817" s="1" t="s">
        <v>297</v>
      </c>
      <c r="G2817" s="1" t="s">
        <v>17</v>
      </c>
      <c r="H2817" s="1">
        <v>45.0</v>
      </c>
      <c r="I2817" s="3">
        <v>44236.291666666664</v>
      </c>
      <c r="J2817" s="1">
        <v>0.722573621861737</v>
      </c>
      <c r="K2817" s="1" t="s">
        <v>62</v>
      </c>
      <c r="L2817" s="1" t="s">
        <v>1188</v>
      </c>
      <c r="M2817" s="3">
        <v>44236.3224765625</v>
      </c>
    </row>
    <row r="2818">
      <c r="A2818" s="1">
        <v>2816.0</v>
      </c>
      <c r="B2818" s="1" t="s">
        <v>130</v>
      </c>
      <c r="C2818" s="1" t="s">
        <v>6928</v>
      </c>
      <c r="D2818" s="1" t="s">
        <v>132</v>
      </c>
      <c r="E2818" s="1" t="s">
        <v>1598</v>
      </c>
      <c r="F2818" s="1" t="s">
        <v>134</v>
      </c>
      <c r="G2818" s="1" t="s">
        <v>17</v>
      </c>
      <c r="H2818" s="1">
        <v>45.0</v>
      </c>
      <c r="I2818" s="3">
        <v>44139.208333333336</v>
      </c>
      <c r="J2818" s="1">
        <v>1.85355158218788</v>
      </c>
      <c r="K2818" s="1" t="s">
        <v>24</v>
      </c>
      <c r="L2818" s="1" t="s">
        <v>135</v>
      </c>
      <c r="M2818" s="3">
        <v>44139.21800405093</v>
      </c>
    </row>
    <row r="2819">
      <c r="A2819" s="1">
        <v>2817.0</v>
      </c>
      <c r="B2819" s="1" t="s">
        <v>308</v>
      </c>
      <c r="C2819" s="1" t="s">
        <v>6929</v>
      </c>
      <c r="D2819" s="1" t="s">
        <v>310</v>
      </c>
      <c r="E2819" s="1" t="s">
        <v>3450</v>
      </c>
      <c r="F2819" s="1" t="s">
        <v>312</v>
      </c>
      <c r="G2819" s="1" t="s">
        <v>17</v>
      </c>
      <c r="H2819" s="1">
        <v>45.0</v>
      </c>
      <c r="I2819" s="3">
        <v>44229.583333333336</v>
      </c>
      <c r="J2819" s="1">
        <v>1.90257397848772</v>
      </c>
      <c r="K2819" s="1" t="s">
        <v>24</v>
      </c>
      <c r="L2819" s="1" t="s">
        <v>96</v>
      </c>
      <c r="M2819" s="3">
        <v>44229.57591641204</v>
      </c>
    </row>
    <row r="2820">
      <c r="A2820" s="1">
        <v>2818.0</v>
      </c>
      <c r="B2820" s="1" t="s">
        <v>455</v>
      </c>
      <c r="C2820" s="1" t="s">
        <v>6930</v>
      </c>
      <c r="D2820" s="1" t="s">
        <v>116</v>
      </c>
      <c r="E2820" s="1" t="s">
        <v>3667</v>
      </c>
      <c r="F2820" s="1" t="s">
        <v>458</v>
      </c>
      <c r="G2820" s="1" t="s">
        <v>17</v>
      </c>
      <c r="H2820" s="1">
        <v>45.0</v>
      </c>
      <c r="I2820" s="3">
        <v>44148.625</v>
      </c>
      <c r="J2820" s="1">
        <v>0.0</v>
      </c>
      <c r="K2820" s="1" t="s">
        <v>24</v>
      </c>
      <c r="L2820" s="1" t="s">
        <v>406</v>
      </c>
      <c r="M2820" s="3">
        <v>44148.72405298611</v>
      </c>
    </row>
    <row r="2821">
      <c r="A2821" s="1">
        <v>2819.0</v>
      </c>
      <c r="B2821" s="1" t="s">
        <v>6931</v>
      </c>
      <c r="C2821" s="1" t="s">
        <v>6932</v>
      </c>
      <c r="D2821" s="1" t="s">
        <v>1332</v>
      </c>
      <c r="E2821" s="1" t="s">
        <v>6933</v>
      </c>
      <c r="F2821" s="1" t="s">
        <v>6934</v>
      </c>
      <c r="G2821" s="1" t="s">
        <v>39</v>
      </c>
      <c r="H2821" s="1">
        <v>45.0</v>
      </c>
      <c r="I2821" s="3">
        <v>43775.75</v>
      </c>
      <c r="J2821" s="1">
        <v>0.0</v>
      </c>
      <c r="K2821" s="1" t="s">
        <v>166</v>
      </c>
      <c r="M2821" s="3">
        <v>43778.37376040509</v>
      </c>
    </row>
    <row r="2822">
      <c r="A2822" s="1">
        <v>2820.0</v>
      </c>
      <c r="B2822" s="1" t="s">
        <v>901</v>
      </c>
      <c r="C2822" s="1" t="s">
        <v>6935</v>
      </c>
      <c r="D2822" s="1" t="s">
        <v>148</v>
      </c>
      <c r="E2822" s="1" t="s">
        <v>1771</v>
      </c>
      <c r="F2822" s="1" t="s">
        <v>904</v>
      </c>
      <c r="G2822" s="1" t="s">
        <v>17</v>
      </c>
      <c r="H2822" s="1">
        <v>45.0</v>
      </c>
      <c r="I2822" s="3">
        <v>43700.416666666664</v>
      </c>
      <c r="J2822" s="1">
        <v>2.50262767747341</v>
      </c>
      <c r="K2822" s="1" t="s">
        <v>24</v>
      </c>
      <c r="M2822" s="3">
        <v>43700.45644185185</v>
      </c>
    </row>
    <row r="2823">
      <c r="A2823" s="1">
        <v>2821.0</v>
      </c>
      <c r="B2823" s="1" t="s">
        <v>78</v>
      </c>
      <c r="C2823" s="1" t="s">
        <v>6936</v>
      </c>
      <c r="D2823" s="1" t="s">
        <v>86</v>
      </c>
      <c r="E2823" s="1" t="s">
        <v>81</v>
      </c>
      <c r="F2823" s="1" t="s">
        <v>82</v>
      </c>
      <c r="G2823" s="1" t="s">
        <v>17</v>
      </c>
      <c r="H2823" s="1">
        <v>45.0</v>
      </c>
      <c r="I2823" s="3">
        <v>43858.229166666664</v>
      </c>
      <c r="J2823" s="1">
        <v>1.94766600486338</v>
      </c>
      <c r="K2823" s="1" t="s">
        <v>83</v>
      </c>
      <c r="M2823" s="3">
        <v>43858.25443168981</v>
      </c>
    </row>
    <row r="2824">
      <c r="A2824" s="1">
        <v>2822.0</v>
      </c>
      <c r="B2824" s="1" t="s">
        <v>3909</v>
      </c>
      <c r="C2824" s="1" t="s">
        <v>6937</v>
      </c>
      <c r="D2824" s="1" t="s">
        <v>1150</v>
      </c>
      <c r="E2824" s="1" t="s">
        <v>6938</v>
      </c>
      <c r="F2824" s="1" t="s">
        <v>3912</v>
      </c>
      <c r="G2824" s="1" t="s">
        <v>89</v>
      </c>
      <c r="H2824" s="1">
        <v>45.0</v>
      </c>
      <c r="I2824" s="3">
        <v>44149.76601373842</v>
      </c>
      <c r="J2824" s="1">
        <v>1.69286220727589</v>
      </c>
      <c r="K2824" s="1" t="s">
        <v>24</v>
      </c>
      <c r="M2824" s="3">
        <v>44149.78759638889</v>
      </c>
    </row>
    <row r="2825">
      <c r="A2825" s="1">
        <v>2823.0</v>
      </c>
      <c r="B2825" s="1" t="s">
        <v>887</v>
      </c>
      <c r="C2825" s="1" t="s">
        <v>6939</v>
      </c>
      <c r="D2825" s="1" t="s">
        <v>326</v>
      </c>
      <c r="E2825" s="1" t="s">
        <v>6940</v>
      </c>
      <c r="F2825" s="1" t="s">
        <v>891</v>
      </c>
      <c r="G2825" s="1" t="s">
        <v>89</v>
      </c>
      <c r="H2825" s="1">
        <v>45.0</v>
      </c>
      <c r="I2825" s="3">
        <v>43925.37849981481</v>
      </c>
      <c r="J2825" s="1">
        <v>23.500376004699</v>
      </c>
      <c r="K2825" s="1" t="s">
        <v>24</v>
      </c>
      <c r="M2825" s="3">
        <v>43925.52476866898</v>
      </c>
    </row>
    <row r="2826">
      <c r="A2826" s="1">
        <v>2824.0</v>
      </c>
      <c r="B2826" s="1" t="s">
        <v>30</v>
      </c>
      <c r="C2826" s="1" t="s">
        <v>6941</v>
      </c>
      <c r="D2826" s="1" t="s">
        <v>32</v>
      </c>
      <c r="E2826" s="1" t="s">
        <v>3687</v>
      </c>
      <c r="F2826" s="1" t="s">
        <v>34</v>
      </c>
      <c r="G2826" s="1" t="s">
        <v>17</v>
      </c>
      <c r="H2826" s="1">
        <v>45.0</v>
      </c>
      <c r="I2826" s="3">
        <v>43994.395833333336</v>
      </c>
      <c r="J2826" s="1">
        <v>0.0</v>
      </c>
      <c r="K2826" s="1" t="s">
        <v>24</v>
      </c>
      <c r="M2826" s="3">
        <v>43994.68288956019</v>
      </c>
    </row>
    <row r="2827">
      <c r="A2827" s="1">
        <v>2825.0</v>
      </c>
      <c r="B2827" s="1" t="s">
        <v>620</v>
      </c>
      <c r="C2827" s="1" t="s">
        <v>6942</v>
      </c>
      <c r="D2827" s="1" t="s">
        <v>5012</v>
      </c>
      <c r="E2827" s="1" t="s">
        <v>6943</v>
      </c>
      <c r="F2827" s="1" t="s">
        <v>623</v>
      </c>
      <c r="G2827" s="1" t="s">
        <v>39</v>
      </c>
      <c r="H2827" s="1">
        <v>45.0</v>
      </c>
      <c r="I2827" s="3">
        <v>44210.25</v>
      </c>
      <c r="J2827" s="1">
        <v>1.99625395439755</v>
      </c>
      <c r="K2827" s="1" t="s">
        <v>18</v>
      </c>
      <c r="M2827" s="3">
        <v>44210.28144085648</v>
      </c>
    </row>
    <row r="2828">
      <c r="A2828" s="1">
        <v>2826.0</v>
      </c>
      <c r="B2828" s="1" t="s">
        <v>141</v>
      </c>
      <c r="C2828" s="1" t="s">
        <v>6944</v>
      </c>
      <c r="D2828" s="1" t="s">
        <v>2903</v>
      </c>
      <c r="E2828" s="1" t="s">
        <v>6945</v>
      </c>
      <c r="F2828" s="1" t="s">
        <v>175</v>
      </c>
      <c r="G2828" s="1" t="s">
        <v>39</v>
      </c>
      <c r="H2828" s="1">
        <v>45.0</v>
      </c>
      <c r="I2828" s="3">
        <v>43902.5</v>
      </c>
      <c r="J2828" s="1">
        <v>37.6376758582397</v>
      </c>
      <c r="K2828" s="1" t="s">
        <v>46</v>
      </c>
      <c r="M2828" s="3">
        <v>43902.53300231481</v>
      </c>
    </row>
    <row r="2829">
      <c r="A2829" s="1">
        <v>2827.0</v>
      </c>
      <c r="B2829" s="1" t="s">
        <v>2645</v>
      </c>
      <c r="C2829" s="1" t="s">
        <v>6946</v>
      </c>
      <c r="D2829" s="1" t="s">
        <v>2647</v>
      </c>
      <c r="E2829" s="1" t="s">
        <v>2648</v>
      </c>
      <c r="F2829" s="1" t="s">
        <v>2649</v>
      </c>
      <c r="G2829" s="1" t="s">
        <v>17</v>
      </c>
      <c r="H2829" s="1">
        <v>45.0</v>
      </c>
      <c r="I2829" s="3">
        <v>43861.291666666664</v>
      </c>
      <c r="J2829" s="1">
        <v>1.58846690773078</v>
      </c>
      <c r="K2829" s="1" t="s">
        <v>18</v>
      </c>
      <c r="M2829" s="3">
        <v>43861.341801180555</v>
      </c>
    </row>
    <row r="2830">
      <c r="A2830" s="1">
        <v>2828.0</v>
      </c>
      <c r="B2830" s="1" t="s">
        <v>459</v>
      </c>
      <c r="C2830" s="1" t="s">
        <v>6947</v>
      </c>
      <c r="D2830" s="1" t="s">
        <v>461</v>
      </c>
      <c r="E2830" s="1" t="s">
        <v>6948</v>
      </c>
      <c r="F2830" s="1" t="s">
        <v>463</v>
      </c>
      <c r="G2830" s="1" t="s">
        <v>17</v>
      </c>
      <c r="H2830" s="1">
        <v>45.0</v>
      </c>
      <c r="I2830" s="3">
        <v>44188.25</v>
      </c>
      <c r="J2830" s="1">
        <v>5.06878805425374</v>
      </c>
      <c r="K2830" s="1" t="s">
        <v>24</v>
      </c>
      <c r="L2830" s="1" t="s">
        <v>464</v>
      </c>
      <c r="M2830" s="3">
        <v>44188.44587851852</v>
      </c>
    </row>
    <row r="2831">
      <c r="A2831" s="1">
        <v>2829.0</v>
      </c>
      <c r="B2831" s="1" t="s">
        <v>1311</v>
      </c>
      <c r="C2831" s="1" t="s">
        <v>6949</v>
      </c>
      <c r="D2831" s="1" t="s">
        <v>2553</v>
      </c>
      <c r="E2831" s="1" t="s">
        <v>6950</v>
      </c>
      <c r="F2831" s="1" t="s">
        <v>1314</v>
      </c>
      <c r="G2831" s="1" t="s">
        <v>89</v>
      </c>
      <c r="H2831" s="1">
        <v>45.0</v>
      </c>
      <c r="I2831" s="3">
        <v>44209.49210730324</v>
      </c>
      <c r="J2831" s="1">
        <v>0.0317466303894076</v>
      </c>
      <c r="K2831" s="1" t="s">
        <v>24</v>
      </c>
      <c r="M2831" s="3">
        <v>44209.521592488425</v>
      </c>
    </row>
    <row r="2832">
      <c r="A2832" s="1">
        <v>2830.0</v>
      </c>
      <c r="B2832" s="1" t="s">
        <v>1885</v>
      </c>
      <c r="C2832" s="1" t="s">
        <v>6951</v>
      </c>
      <c r="D2832" s="1" t="s">
        <v>116</v>
      </c>
      <c r="E2832" s="1" t="s">
        <v>5870</v>
      </c>
      <c r="F2832" s="1" t="s">
        <v>1888</v>
      </c>
      <c r="G2832" s="1" t="s">
        <v>17</v>
      </c>
      <c r="H2832" s="1">
        <v>45.0</v>
      </c>
      <c r="I2832" s="3">
        <v>43847.166666666664</v>
      </c>
      <c r="J2832" s="1">
        <v>2.60191865573297</v>
      </c>
      <c r="K2832" s="1" t="s">
        <v>24</v>
      </c>
      <c r="M2832" s="3">
        <v>43847.231545358794</v>
      </c>
    </row>
    <row r="2833">
      <c r="A2833" s="1">
        <v>2831.0</v>
      </c>
      <c r="B2833" s="1" t="s">
        <v>324</v>
      </c>
      <c r="C2833" s="1" t="s">
        <v>6952</v>
      </c>
      <c r="D2833" s="1" t="s">
        <v>326</v>
      </c>
      <c r="E2833" s="1" t="s">
        <v>327</v>
      </c>
      <c r="F2833" s="1" t="s">
        <v>328</v>
      </c>
      <c r="G2833" s="1" t="s">
        <v>17</v>
      </c>
      <c r="H2833" s="1">
        <v>45.0</v>
      </c>
      <c r="I2833" s="3">
        <v>44165.291666666664</v>
      </c>
      <c r="J2833" s="1">
        <v>0.0317832282301688</v>
      </c>
      <c r="K2833" s="1" t="s">
        <v>24</v>
      </c>
      <c r="M2833" s="3">
        <v>44165.34751915509</v>
      </c>
    </row>
    <row r="2834">
      <c r="A2834" s="1">
        <v>2832.0</v>
      </c>
      <c r="B2834" s="1" t="s">
        <v>2963</v>
      </c>
      <c r="C2834" s="1" t="s">
        <v>6953</v>
      </c>
      <c r="D2834" s="1" t="s">
        <v>275</v>
      </c>
      <c r="E2834" s="1" t="s">
        <v>6954</v>
      </c>
      <c r="F2834" s="1" t="s">
        <v>2967</v>
      </c>
      <c r="G2834" s="1" t="s">
        <v>17</v>
      </c>
      <c r="H2834" s="1">
        <v>45.0</v>
      </c>
      <c r="I2834" s="3">
        <v>44085.625</v>
      </c>
      <c r="J2834" s="1">
        <v>1.75062545948422</v>
      </c>
      <c r="K2834" s="1" t="s">
        <v>24</v>
      </c>
      <c r="L2834" s="1" t="s">
        <v>238</v>
      </c>
      <c r="M2834" s="3">
        <v>44085.65725758102</v>
      </c>
    </row>
    <row r="2835">
      <c r="A2835" s="1">
        <v>2833.0</v>
      </c>
      <c r="B2835" s="1" t="s">
        <v>239</v>
      </c>
      <c r="C2835" s="1" t="s">
        <v>6955</v>
      </c>
      <c r="D2835" s="1" t="s">
        <v>1137</v>
      </c>
      <c r="E2835" s="1" t="s">
        <v>1138</v>
      </c>
      <c r="F2835" s="1" t="s">
        <v>243</v>
      </c>
      <c r="G2835" s="1" t="s">
        <v>35</v>
      </c>
      <c r="H2835" s="1">
        <v>45.0</v>
      </c>
      <c r="I2835" s="3">
        <v>43900.291666666664</v>
      </c>
      <c r="J2835" s="1">
        <v>6.8707927239872</v>
      </c>
      <c r="K2835" s="1" t="s">
        <v>46</v>
      </c>
      <c r="M2835" s="3">
        <v>43900.323566747684</v>
      </c>
    </row>
    <row r="2836">
      <c r="A2836" s="1">
        <v>2834.0</v>
      </c>
      <c r="B2836" s="1" t="s">
        <v>5792</v>
      </c>
      <c r="C2836" s="1" t="s">
        <v>6956</v>
      </c>
      <c r="D2836" s="1" t="s">
        <v>80</v>
      </c>
      <c r="E2836" s="1" t="s">
        <v>5794</v>
      </c>
      <c r="F2836" s="1" t="s">
        <v>5795</v>
      </c>
      <c r="G2836" s="1" t="s">
        <v>17</v>
      </c>
      <c r="H2836" s="1">
        <v>45.0</v>
      </c>
      <c r="I2836" s="3">
        <v>43873.583333333336</v>
      </c>
      <c r="J2836" s="1">
        <v>0.026724376533818</v>
      </c>
      <c r="K2836" s="1" t="s">
        <v>83</v>
      </c>
      <c r="M2836" s="3">
        <v>43873.622717164355</v>
      </c>
    </row>
    <row r="2837">
      <c r="A2837" s="1">
        <v>2835.0</v>
      </c>
      <c r="B2837" s="1" t="s">
        <v>1090</v>
      </c>
      <c r="C2837" s="1" t="s">
        <v>6957</v>
      </c>
      <c r="D2837" s="1" t="s">
        <v>1092</v>
      </c>
      <c r="E2837" s="1" t="s">
        <v>1093</v>
      </c>
      <c r="F2837" s="1" t="s">
        <v>1094</v>
      </c>
      <c r="G2837" s="1" t="s">
        <v>17</v>
      </c>
      <c r="H2837" s="1">
        <v>45.0</v>
      </c>
      <c r="I2837" s="3">
        <v>44083.208333333336</v>
      </c>
      <c r="J2837" s="1">
        <v>3.31635414911315</v>
      </c>
      <c r="K2837" s="1" t="s">
        <v>166</v>
      </c>
      <c r="L2837" s="1" t="s">
        <v>167</v>
      </c>
      <c r="M2837" s="3">
        <v>44083.23492256944</v>
      </c>
    </row>
    <row r="2838">
      <c r="A2838" s="1">
        <v>2836.0</v>
      </c>
      <c r="B2838" s="1" t="s">
        <v>465</v>
      </c>
      <c r="C2838" s="1" t="s">
        <v>6958</v>
      </c>
      <c r="D2838" s="1" t="s">
        <v>1637</v>
      </c>
      <c r="E2838" s="1" t="s">
        <v>6390</v>
      </c>
      <c r="F2838" s="1" t="s">
        <v>468</v>
      </c>
      <c r="G2838" s="1" t="s">
        <v>17</v>
      </c>
      <c r="H2838" s="1">
        <v>45.0</v>
      </c>
      <c r="I2838" s="3">
        <v>44189.666666666664</v>
      </c>
      <c r="J2838" s="1">
        <v>0.209779983505218</v>
      </c>
      <c r="K2838" s="1" t="s">
        <v>24</v>
      </c>
      <c r="M2838" s="3">
        <v>44189.70229857639</v>
      </c>
    </row>
    <row r="2839">
      <c r="A2839" s="1">
        <v>2837.0</v>
      </c>
      <c r="B2839" s="1" t="s">
        <v>114</v>
      </c>
      <c r="C2839" s="1" t="s">
        <v>6959</v>
      </c>
      <c r="D2839" s="1" t="s">
        <v>116</v>
      </c>
      <c r="E2839" s="1" t="s">
        <v>6960</v>
      </c>
      <c r="F2839" s="1" t="s">
        <v>118</v>
      </c>
      <c r="G2839" s="1" t="s">
        <v>17</v>
      </c>
      <c r="H2839" s="1">
        <v>45.0</v>
      </c>
      <c r="I2839" s="3">
        <v>44165.75</v>
      </c>
      <c r="J2839" s="1">
        <v>7.41891835639503</v>
      </c>
      <c r="K2839" s="1" t="s">
        <v>24</v>
      </c>
      <c r="M2839" s="3">
        <v>44165.783478495374</v>
      </c>
    </row>
    <row r="2840">
      <c r="A2840" s="1">
        <v>2838.0</v>
      </c>
      <c r="B2840" s="1" t="s">
        <v>233</v>
      </c>
      <c r="C2840" s="1" t="s">
        <v>6961</v>
      </c>
      <c r="D2840" s="1" t="s">
        <v>4088</v>
      </c>
      <c r="E2840" s="1" t="s">
        <v>6962</v>
      </c>
      <c r="F2840" s="1" t="s">
        <v>237</v>
      </c>
      <c r="G2840" s="1" t="s">
        <v>35</v>
      </c>
      <c r="H2840" s="1">
        <v>45.0</v>
      </c>
      <c r="I2840" s="3">
        <v>44244.239583333336</v>
      </c>
      <c r="J2840" s="1">
        <v>1.73150458486818</v>
      </c>
      <c r="K2840" s="1" t="s">
        <v>24</v>
      </c>
      <c r="L2840" s="1" t="s">
        <v>238</v>
      </c>
      <c r="M2840" s="3">
        <v>44244.274949189814</v>
      </c>
    </row>
    <row r="2841">
      <c r="A2841" s="1">
        <v>2839.0</v>
      </c>
      <c r="B2841" s="1" t="s">
        <v>239</v>
      </c>
      <c r="C2841" s="1" t="s">
        <v>6963</v>
      </c>
      <c r="D2841" s="1" t="s">
        <v>5539</v>
      </c>
      <c r="E2841" s="1" t="s">
        <v>6706</v>
      </c>
      <c r="F2841" s="1" t="s">
        <v>243</v>
      </c>
      <c r="G2841" s="1" t="s">
        <v>35</v>
      </c>
      <c r="H2841" s="1">
        <v>45.0</v>
      </c>
      <c r="I2841" s="3">
        <v>44137.541666666664</v>
      </c>
      <c r="J2841" s="1">
        <v>0.839112753378163</v>
      </c>
      <c r="K2841" s="1" t="s">
        <v>46</v>
      </c>
      <c r="L2841" s="1" t="s">
        <v>244</v>
      </c>
      <c r="M2841" s="3">
        <v>44137.594807141206</v>
      </c>
    </row>
    <row r="2842">
      <c r="A2842" s="1">
        <v>2840.0</v>
      </c>
      <c r="B2842" s="1" t="s">
        <v>1651</v>
      </c>
      <c r="C2842" s="1" t="s">
        <v>6964</v>
      </c>
      <c r="D2842" s="1" t="s">
        <v>1208</v>
      </c>
      <c r="E2842" s="1" t="s">
        <v>6965</v>
      </c>
      <c r="F2842" s="1" t="s">
        <v>1655</v>
      </c>
      <c r="G2842" s="1" t="s">
        <v>39</v>
      </c>
      <c r="H2842" s="1">
        <v>45.0</v>
      </c>
      <c r="I2842" s="3">
        <v>43815.791666666664</v>
      </c>
      <c r="J2842" s="1">
        <v>2.08494589870018</v>
      </c>
      <c r="K2842" s="1" t="s">
        <v>24</v>
      </c>
      <c r="M2842" s="3">
        <v>43815.814009837966</v>
      </c>
    </row>
    <row r="2843">
      <c r="A2843" s="1">
        <v>2841.0</v>
      </c>
      <c r="B2843" s="1" t="s">
        <v>1282</v>
      </c>
      <c r="C2843" s="1" t="s">
        <v>6966</v>
      </c>
      <c r="D2843" s="1" t="s">
        <v>461</v>
      </c>
      <c r="E2843" s="1" t="s">
        <v>2560</v>
      </c>
      <c r="F2843" s="1" t="s">
        <v>1285</v>
      </c>
      <c r="G2843" s="1" t="s">
        <v>17</v>
      </c>
      <c r="H2843" s="1">
        <v>45.0</v>
      </c>
      <c r="I2843" s="3">
        <v>44025.5</v>
      </c>
      <c r="J2843" s="1">
        <v>2.85710231520664</v>
      </c>
      <c r="K2843" s="1" t="s">
        <v>24</v>
      </c>
      <c r="M2843" s="3">
        <v>44025.51079076389</v>
      </c>
    </row>
    <row r="2844">
      <c r="A2844" s="1">
        <v>2842.0</v>
      </c>
      <c r="B2844" s="1" t="s">
        <v>2795</v>
      </c>
      <c r="C2844" s="1" t="s">
        <v>6967</v>
      </c>
      <c r="D2844" s="1" t="s">
        <v>2797</v>
      </c>
      <c r="E2844" s="1" t="s">
        <v>2798</v>
      </c>
      <c r="F2844" s="1" t="s">
        <v>2799</v>
      </c>
      <c r="G2844" s="1" t="s">
        <v>17</v>
      </c>
      <c r="H2844" s="1">
        <v>45.0</v>
      </c>
      <c r="I2844" s="3">
        <v>43907.4375</v>
      </c>
      <c r="J2844" s="1">
        <v>1.202920214661</v>
      </c>
      <c r="K2844" s="1" t="s">
        <v>218</v>
      </c>
      <c r="M2844" s="3">
        <v>43907.46276643519</v>
      </c>
    </row>
    <row r="2845">
      <c r="A2845" s="1">
        <v>2843.0</v>
      </c>
      <c r="B2845" s="1" t="s">
        <v>727</v>
      </c>
      <c r="C2845" s="1" t="s">
        <v>6968</v>
      </c>
      <c r="D2845" s="1" t="s">
        <v>701</v>
      </c>
      <c r="E2845" s="1" t="s">
        <v>4135</v>
      </c>
      <c r="F2845" s="1" t="s">
        <v>731</v>
      </c>
      <c r="G2845" s="1" t="s">
        <v>35</v>
      </c>
      <c r="H2845" s="1">
        <v>45.0</v>
      </c>
      <c r="I2845" s="3">
        <v>44145.65625</v>
      </c>
      <c r="J2845" s="1">
        <v>4.00919736419556</v>
      </c>
      <c r="K2845" s="1" t="s">
        <v>24</v>
      </c>
      <c r="M2845" s="3">
        <v>44145.70405855324</v>
      </c>
    </row>
    <row r="2846">
      <c r="A2846" s="1">
        <v>2844.0</v>
      </c>
      <c r="B2846" s="1" t="s">
        <v>932</v>
      </c>
      <c r="C2846" s="1" t="s">
        <v>6969</v>
      </c>
      <c r="D2846" s="1" t="s">
        <v>2384</v>
      </c>
      <c r="E2846" s="1" t="s">
        <v>2385</v>
      </c>
      <c r="F2846" s="1" t="s">
        <v>936</v>
      </c>
      <c r="G2846" s="1" t="s">
        <v>17</v>
      </c>
      <c r="H2846" s="1">
        <v>45.0</v>
      </c>
      <c r="I2846" s="3">
        <v>43822.166666666664</v>
      </c>
      <c r="J2846" s="1">
        <v>6.15099270369689</v>
      </c>
      <c r="K2846" s="1" t="s">
        <v>159</v>
      </c>
      <c r="M2846" s="3">
        <v>43822.322896481484</v>
      </c>
    </row>
    <row r="2847">
      <c r="A2847" s="1">
        <v>2845.0</v>
      </c>
      <c r="B2847" s="1" t="s">
        <v>1716</v>
      </c>
      <c r="C2847" s="1" t="s">
        <v>6970</v>
      </c>
      <c r="D2847" s="1" t="s">
        <v>2359</v>
      </c>
      <c r="E2847" s="1" t="s">
        <v>6971</v>
      </c>
      <c r="F2847" s="1" t="s">
        <v>1719</v>
      </c>
      <c r="G2847" s="1" t="s">
        <v>39</v>
      </c>
      <c r="H2847" s="1">
        <v>45.0</v>
      </c>
      <c r="I2847" s="3">
        <v>44146.291666666664</v>
      </c>
      <c r="J2847" s="1">
        <v>13.7765326736371</v>
      </c>
      <c r="K2847" s="1" t="s">
        <v>18</v>
      </c>
      <c r="M2847" s="3">
        <v>44146.31905215278</v>
      </c>
    </row>
    <row r="2848">
      <c r="A2848" s="1">
        <v>2846.0</v>
      </c>
      <c r="B2848" s="1" t="s">
        <v>792</v>
      </c>
      <c r="C2848" s="1" t="s">
        <v>6972</v>
      </c>
      <c r="D2848" s="1" t="s">
        <v>578</v>
      </c>
      <c r="E2848" s="1" t="s">
        <v>6973</v>
      </c>
      <c r="F2848" s="1" t="s">
        <v>795</v>
      </c>
      <c r="G2848" s="1" t="s">
        <v>35</v>
      </c>
      <c r="H2848" s="1">
        <v>45.0</v>
      </c>
      <c r="I2848" s="3">
        <v>44151.666666666664</v>
      </c>
      <c r="J2848" s="1">
        <v>2.9353767780387</v>
      </c>
      <c r="K2848" s="1" t="s">
        <v>18</v>
      </c>
      <c r="M2848" s="3">
        <v>44151.733307800925</v>
      </c>
    </row>
    <row r="2849">
      <c r="A2849" s="1">
        <v>2847.0</v>
      </c>
      <c r="B2849" s="1" t="s">
        <v>6974</v>
      </c>
      <c r="C2849" s="1" t="s">
        <v>6975</v>
      </c>
      <c r="D2849" s="1" t="s">
        <v>1332</v>
      </c>
      <c r="E2849" s="1" t="s">
        <v>6976</v>
      </c>
      <c r="F2849" s="1" t="s">
        <v>6977</v>
      </c>
      <c r="G2849" s="1" t="s">
        <v>39</v>
      </c>
      <c r="H2849" s="1">
        <v>45.0</v>
      </c>
      <c r="I2849" s="3">
        <v>43724.708333333336</v>
      </c>
      <c r="J2849" s="1">
        <v>1.36895624947578</v>
      </c>
      <c r="K2849" s="1" t="s">
        <v>166</v>
      </c>
      <c r="M2849" s="3">
        <v>43724.725265023146</v>
      </c>
    </row>
    <row r="2850">
      <c r="A2850" s="1">
        <v>2848.0</v>
      </c>
      <c r="B2850" s="1" t="s">
        <v>2033</v>
      </c>
      <c r="C2850" s="1" t="s">
        <v>6978</v>
      </c>
      <c r="D2850" s="1" t="s">
        <v>5435</v>
      </c>
      <c r="E2850" s="1" t="s">
        <v>6979</v>
      </c>
      <c r="F2850" s="1" t="s">
        <v>2036</v>
      </c>
      <c r="G2850" s="1" t="s">
        <v>39</v>
      </c>
      <c r="H2850" s="1">
        <v>45.0</v>
      </c>
      <c r="I2850" s="3">
        <v>43810.333333333336</v>
      </c>
      <c r="J2850" s="1">
        <v>0.231732239115264</v>
      </c>
      <c r="K2850" s="1" t="s">
        <v>24</v>
      </c>
      <c r="M2850" s="3">
        <v>43810.371725069446</v>
      </c>
    </row>
    <row r="2851">
      <c r="A2851" s="1">
        <v>2849.0</v>
      </c>
      <c r="B2851" s="1" t="s">
        <v>303</v>
      </c>
      <c r="C2851" s="1" t="s">
        <v>6980</v>
      </c>
      <c r="D2851" s="1" t="s">
        <v>305</v>
      </c>
      <c r="E2851" s="1" t="s">
        <v>336</v>
      </c>
      <c r="F2851" s="1" t="s">
        <v>307</v>
      </c>
      <c r="G2851" s="1" t="s">
        <v>17</v>
      </c>
      <c r="H2851" s="1">
        <v>45.0</v>
      </c>
      <c r="I2851" s="3">
        <v>44114.791666666664</v>
      </c>
      <c r="J2851" s="1">
        <v>1.64080084599668</v>
      </c>
      <c r="K2851" s="1" t="s">
        <v>24</v>
      </c>
      <c r="M2851" s="3">
        <v>44114.8224684838</v>
      </c>
    </row>
    <row r="2852">
      <c r="A2852" s="1">
        <v>2850.0</v>
      </c>
      <c r="B2852" s="1" t="s">
        <v>319</v>
      </c>
      <c r="C2852" s="1" t="s">
        <v>6981</v>
      </c>
      <c r="D2852" s="1" t="s">
        <v>321</v>
      </c>
      <c r="E2852" s="1" t="s">
        <v>6982</v>
      </c>
      <c r="F2852" s="1" t="s">
        <v>323</v>
      </c>
      <c r="G2852" s="1" t="s">
        <v>39</v>
      </c>
      <c r="H2852" s="1">
        <v>45.0</v>
      </c>
      <c r="I2852" s="3">
        <v>44086.5</v>
      </c>
      <c r="J2852" s="1">
        <v>1.10026882589235</v>
      </c>
      <c r="K2852" s="1" t="s">
        <v>24</v>
      </c>
      <c r="M2852" s="3">
        <v>44086.52271271991</v>
      </c>
    </row>
    <row r="2853">
      <c r="A2853" s="1">
        <v>2851.0</v>
      </c>
      <c r="B2853" s="1" t="s">
        <v>385</v>
      </c>
      <c r="C2853" s="1" t="s">
        <v>6983</v>
      </c>
      <c r="D2853" s="1" t="s">
        <v>116</v>
      </c>
      <c r="E2853" s="1" t="s">
        <v>6984</v>
      </c>
      <c r="F2853" s="1" t="s">
        <v>388</v>
      </c>
      <c r="G2853" s="1" t="s">
        <v>17</v>
      </c>
      <c r="H2853" s="1">
        <v>45.0</v>
      </c>
      <c r="I2853" s="3">
        <v>43985.625</v>
      </c>
      <c r="J2853" s="1">
        <v>1.05105971393478</v>
      </c>
      <c r="K2853" s="1" t="s">
        <v>24</v>
      </c>
      <c r="M2853" s="3">
        <v>43985.696799178244</v>
      </c>
    </row>
    <row r="2854">
      <c r="A2854" s="1">
        <v>2852.0</v>
      </c>
      <c r="B2854" s="1" t="s">
        <v>97</v>
      </c>
      <c r="C2854" s="1" t="s">
        <v>6985</v>
      </c>
      <c r="D2854" s="1" t="s">
        <v>879</v>
      </c>
      <c r="E2854" s="1" t="s">
        <v>6986</v>
      </c>
      <c r="F2854" s="1" t="s">
        <v>101</v>
      </c>
      <c r="G2854" s="1" t="s">
        <v>39</v>
      </c>
      <c r="H2854" s="1">
        <v>45.0</v>
      </c>
      <c r="I2854" s="3">
        <v>44098.416666666664</v>
      </c>
      <c r="J2854" s="1">
        <v>3.61468535472939</v>
      </c>
      <c r="K2854" s="1" t="s">
        <v>24</v>
      </c>
      <c r="M2854" s="3">
        <v>44098.44182774305</v>
      </c>
    </row>
    <row r="2855">
      <c r="A2855" s="1">
        <v>2853.0</v>
      </c>
      <c r="B2855" s="1" t="s">
        <v>196</v>
      </c>
      <c r="C2855" s="1" t="s">
        <v>6987</v>
      </c>
      <c r="D2855" s="1" t="s">
        <v>132</v>
      </c>
      <c r="E2855" s="1" t="s">
        <v>1928</v>
      </c>
      <c r="F2855" s="1" t="s">
        <v>200</v>
      </c>
      <c r="G2855" s="1" t="s">
        <v>17</v>
      </c>
      <c r="H2855" s="1">
        <v>45.0</v>
      </c>
      <c r="I2855" s="3">
        <v>44147.229166666664</v>
      </c>
      <c r="J2855" s="1">
        <v>0.896055361210446</v>
      </c>
      <c r="K2855" s="1" t="s">
        <v>24</v>
      </c>
      <c r="M2855" s="3">
        <v>44147.28086724537</v>
      </c>
    </row>
    <row r="2856">
      <c r="A2856" s="1">
        <v>2854.0</v>
      </c>
      <c r="B2856" s="1" t="s">
        <v>582</v>
      </c>
      <c r="C2856" s="1" t="s">
        <v>6988</v>
      </c>
      <c r="D2856" s="1" t="s">
        <v>998</v>
      </c>
      <c r="E2856" s="1" t="s">
        <v>6989</v>
      </c>
      <c r="F2856" s="1" t="s">
        <v>586</v>
      </c>
      <c r="G2856" s="1" t="s">
        <v>39</v>
      </c>
      <c r="H2856" s="1">
        <v>45.0</v>
      </c>
      <c r="I2856" s="3">
        <v>43775.75</v>
      </c>
      <c r="J2856" s="1">
        <v>2.35277683806277</v>
      </c>
      <c r="K2856" s="1" t="s">
        <v>24</v>
      </c>
      <c r="M2856" s="3">
        <v>43775.780204131945</v>
      </c>
    </row>
    <row r="2857">
      <c r="A2857" s="1">
        <v>2855.0</v>
      </c>
      <c r="B2857" s="1" t="s">
        <v>2944</v>
      </c>
      <c r="C2857" s="1" t="s">
        <v>6990</v>
      </c>
      <c r="D2857" s="1" t="s">
        <v>818</v>
      </c>
      <c r="E2857" s="1" t="s">
        <v>6991</v>
      </c>
      <c r="F2857" s="1" t="s">
        <v>2947</v>
      </c>
      <c r="G2857" s="1" t="s">
        <v>17</v>
      </c>
      <c r="H2857" s="1">
        <v>45.0</v>
      </c>
      <c r="I2857" s="3">
        <v>44186.1875</v>
      </c>
      <c r="J2857" s="1">
        <v>0.0199344775473844</v>
      </c>
      <c r="K2857" s="1" t="s">
        <v>18</v>
      </c>
      <c r="L2857" s="1" t="s">
        <v>1047</v>
      </c>
      <c r="M2857" s="3">
        <v>44186.21670810185</v>
      </c>
    </row>
    <row r="2858">
      <c r="A2858" s="1">
        <v>2856.0</v>
      </c>
      <c r="B2858" s="1" t="s">
        <v>5228</v>
      </c>
      <c r="C2858" s="1" t="s">
        <v>6992</v>
      </c>
      <c r="D2858" s="1" t="s">
        <v>925</v>
      </c>
      <c r="E2858" s="1" t="s">
        <v>6993</v>
      </c>
      <c r="F2858" s="1" t="s">
        <v>5231</v>
      </c>
      <c r="G2858" s="1" t="s">
        <v>39</v>
      </c>
      <c r="H2858" s="1">
        <v>45.0</v>
      </c>
      <c r="I2858" s="3">
        <v>43744.625</v>
      </c>
      <c r="J2858" s="1">
        <v>9.91763095969826</v>
      </c>
      <c r="K2858" s="1" t="s">
        <v>18</v>
      </c>
      <c r="M2858" s="3">
        <v>43744.66871951389</v>
      </c>
    </row>
    <row r="2859">
      <c r="A2859" s="1">
        <v>2857.0</v>
      </c>
      <c r="B2859" s="1" t="s">
        <v>6994</v>
      </c>
      <c r="C2859" s="1" t="s">
        <v>6995</v>
      </c>
      <c r="D2859" s="1" t="s">
        <v>305</v>
      </c>
      <c r="E2859" s="1" t="s">
        <v>6996</v>
      </c>
      <c r="F2859" s="1" t="s">
        <v>6997</v>
      </c>
      <c r="G2859" s="1" t="s">
        <v>45</v>
      </c>
      <c r="H2859" s="1">
        <v>45.0</v>
      </c>
      <c r="I2859" s="3">
        <v>44165.26489251157</v>
      </c>
      <c r="J2859" s="1">
        <v>1.05446153106945</v>
      </c>
      <c r="K2859" s="1" t="s">
        <v>24</v>
      </c>
      <c r="M2859" s="3">
        <v>44165.32619288194</v>
      </c>
    </row>
    <row r="2860">
      <c r="A2860" s="1">
        <v>2858.0</v>
      </c>
      <c r="B2860" s="1" t="s">
        <v>6998</v>
      </c>
      <c r="C2860" s="1" t="s">
        <v>6999</v>
      </c>
      <c r="D2860" s="1" t="s">
        <v>7000</v>
      </c>
      <c r="E2860" s="1" t="s">
        <v>7001</v>
      </c>
      <c r="F2860" s="1" t="s">
        <v>7002</v>
      </c>
      <c r="G2860" s="1" t="s">
        <v>17</v>
      </c>
      <c r="H2860" s="1">
        <v>45.0</v>
      </c>
      <c r="I2860" s="3">
        <v>44252.375</v>
      </c>
      <c r="J2860" s="1">
        <v>3.63061295914304</v>
      </c>
      <c r="K2860" s="1" t="s">
        <v>62</v>
      </c>
      <c r="L2860" s="1" t="s">
        <v>671</v>
      </c>
      <c r="M2860" s="3">
        <v>44252.411802002316</v>
      </c>
    </row>
    <row r="2861">
      <c r="A2861" s="1">
        <v>2859.0</v>
      </c>
      <c r="B2861" s="1" t="s">
        <v>655</v>
      </c>
      <c r="C2861" s="1" t="s">
        <v>7003</v>
      </c>
      <c r="D2861" s="1" t="s">
        <v>5539</v>
      </c>
      <c r="E2861" s="1" t="s">
        <v>7004</v>
      </c>
      <c r="F2861" s="1" t="s">
        <v>659</v>
      </c>
      <c r="G2861" s="1" t="s">
        <v>35</v>
      </c>
      <c r="H2861" s="1">
        <v>45.0</v>
      </c>
      <c r="I2861" s="3">
        <v>43669.708333333336</v>
      </c>
      <c r="J2861" s="1">
        <v>0.336211621065951</v>
      </c>
      <c r="K2861" s="1" t="s">
        <v>18</v>
      </c>
      <c r="M2861" s="3">
        <v>43669.561080405096</v>
      </c>
    </row>
    <row r="2862">
      <c r="A2862" s="1">
        <v>2860.0</v>
      </c>
      <c r="B2862" s="1" t="s">
        <v>385</v>
      </c>
      <c r="C2862" s="1" t="s">
        <v>7005</v>
      </c>
      <c r="D2862" s="1" t="s">
        <v>720</v>
      </c>
      <c r="E2862" s="1" t="s">
        <v>7006</v>
      </c>
      <c r="F2862" s="1" t="s">
        <v>388</v>
      </c>
      <c r="G2862" s="1" t="s">
        <v>39</v>
      </c>
      <c r="H2862" s="1">
        <v>45.0</v>
      </c>
      <c r="I2862" s="3">
        <v>43683.291666666664</v>
      </c>
      <c r="J2862" s="1">
        <v>3.16185995841623</v>
      </c>
      <c r="K2862" s="1" t="s">
        <v>24</v>
      </c>
      <c r="M2862" s="3">
        <v>43683.32579765046</v>
      </c>
    </row>
    <row r="2863">
      <c r="A2863" s="1">
        <v>2861.0</v>
      </c>
      <c r="B2863" s="1" t="s">
        <v>7007</v>
      </c>
      <c r="C2863" s="1" t="s">
        <v>7008</v>
      </c>
      <c r="D2863" s="1" t="s">
        <v>2872</v>
      </c>
      <c r="E2863" s="1" t="s">
        <v>7009</v>
      </c>
      <c r="F2863" s="1" t="s">
        <v>7010</v>
      </c>
      <c r="G2863" s="1" t="s">
        <v>39</v>
      </c>
      <c r="H2863" s="1">
        <v>45.0</v>
      </c>
      <c r="I2863" s="3">
        <v>44202.71875</v>
      </c>
      <c r="J2863" s="1">
        <v>1.86495070952606</v>
      </c>
      <c r="K2863" s="1" t="s">
        <v>24</v>
      </c>
      <c r="L2863" s="1" t="s">
        <v>741</v>
      </c>
      <c r="M2863" s="3">
        <v>44202.734418865744</v>
      </c>
    </row>
    <row r="2864">
      <c r="A2864" s="1">
        <v>2862.0</v>
      </c>
      <c r="B2864" s="1" t="s">
        <v>319</v>
      </c>
      <c r="C2864" s="1" t="s">
        <v>7011</v>
      </c>
      <c r="D2864" s="1" t="s">
        <v>321</v>
      </c>
      <c r="E2864" s="1" t="s">
        <v>7012</v>
      </c>
      <c r="F2864" s="1" t="s">
        <v>323</v>
      </c>
      <c r="G2864" s="1" t="s">
        <v>39</v>
      </c>
      <c r="H2864" s="1">
        <v>45.0</v>
      </c>
      <c r="I2864" s="3">
        <v>43994.489583333336</v>
      </c>
      <c r="J2864" s="1">
        <v>0.89593193970169</v>
      </c>
      <c r="K2864" s="1" t="s">
        <v>24</v>
      </c>
      <c r="M2864" s="3">
        <v>43994.50922821759</v>
      </c>
    </row>
    <row r="2865">
      <c r="A2865" s="1">
        <v>2863.0</v>
      </c>
      <c r="B2865" s="1" t="s">
        <v>1260</v>
      </c>
      <c r="C2865" s="1" t="s">
        <v>7013</v>
      </c>
      <c r="D2865" s="1" t="s">
        <v>415</v>
      </c>
      <c r="E2865" s="1" t="s">
        <v>7014</v>
      </c>
      <c r="F2865" s="1" t="s">
        <v>1264</v>
      </c>
      <c r="G2865" s="1" t="s">
        <v>17</v>
      </c>
      <c r="H2865" s="1">
        <v>45.0</v>
      </c>
      <c r="I2865" s="3">
        <v>44106.1875</v>
      </c>
      <c r="J2865" s="1">
        <v>1.06453514799281</v>
      </c>
      <c r="K2865" s="1" t="s">
        <v>24</v>
      </c>
      <c r="L2865" s="1" t="s">
        <v>406</v>
      </c>
      <c r="M2865" s="3">
        <v>44106.21805913194</v>
      </c>
    </row>
    <row r="2866">
      <c r="A2866" s="1">
        <v>2864.0</v>
      </c>
      <c r="B2866" s="1" t="s">
        <v>796</v>
      </c>
      <c r="C2866" s="1" t="s">
        <v>7015</v>
      </c>
      <c r="D2866" s="1" t="s">
        <v>173</v>
      </c>
      <c r="E2866" s="1" t="s">
        <v>7016</v>
      </c>
      <c r="F2866" s="1" t="s">
        <v>799</v>
      </c>
      <c r="G2866" s="1" t="s">
        <v>89</v>
      </c>
      <c r="H2866" s="1">
        <v>45.0</v>
      </c>
      <c r="I2866" s="3">
        <v>44154.585919247686</v>
      </c>
      <c r="J2866" s="1">
        <v>1.82911908171339</v>
      </c>
      <c r="K2866" s="1" t="s">
        <v>18</v>
      </c>
      <c r="M2866" s="3">
        <v>44154.62963587963</v>
      </c>
    </row>
    <row r="2867">
      <c r="A2867" s="1">
        <v>2865.0</v>
      </c>
      <c r="B2867" s="1" t="s">
        <v>2412</v>
      </c>
      <c r="C2867" s="1" t="s">
        <v>7017</v>
      </c>
      <c r="D2867" s="1" t="s">
        <v>37</v>
      </c>
      <c r="E2867" s="1" t="s">
        <v>7018</v>
      </c>
      <c r="F2867" s="1" t="s">
        <v>2415</v>
      </c>
      <c r="G2867" s="1" t="s">
        <v>39</v>
      </c>
      <c r="H2867" s="1">
        <v>45.0</v>
      </c>
      <c r="I2867" s="3">
        <v>44214.583333333336</v>
      </c>
      <c r="J2867" s="1">
        <v>1.23836071727177</v>
      </c>
      <c r="K2867" s="1" t="s">
        <v>18</v>
      </c>
      <c r="M2867" s="3">
        <v>44214.61856083333</v>
      </c>
    </row>
    <row r="2868">
      <c r="A2868" s="1">
        <v>2866.0</v>
      </c>
      <c r="B2868" s="1" t="s">
        <v>303</v>
      </c>
      <c r="C2868" s="1" t="s">
        <v>7019</v>
      </c>
      <c r="D2868" s="1" t="s">
        <v>305</v>
      </c>
      <c r="E2868" s="1" t="s">
        <v>2594</v>
      </c>
      <c r="F2868" s="1" t="s">
        <v>307</v>
      </c>
      <c r="G2868" s="1" t="s">
        <v>17</v>
      </c>
      <c r="H2868" s="1">
        <v>45.0</v>
      </c>
      <c r="I2868" s="3">
        <v>43925.791666666664</v>
      </c>
      <c r="J2868" s="1">
        <v>1.75218891633013</v>
      </c>
      <c r="K2868" s="1" t="s">
        <v>24</v>
      </c>
      <c r="M2868" s="3">
        <v>43925.818114699076</v>
      </c>
    </row>
    <row r="2869">
      <c r="A2869" s="1">
        <v>2867.0</v>
      </c>
      <c r="B2869" s="1" t="s">
        <v>319</v>
      </c>
      <c r="C2869" s="1" t="s">
        <v>7020</v>
      </c>
      <c r="D2869" s="1" t="s">
        <v>321</v>
      </c>
      <c r="E2869" s="1" t="s">
        <v>7021</v>
      </c>
      <c r="F2869" s="1" t="s">
        <v>323</v>
      </c>
      <c r="G2869" s="1" t="s">
        <v>39</v>
      </c>
      <c r="H2869" s="1">
        <v>45.0</v>
      </c>
      <c r="I2869" s="3">
        <v>43926.5</v>
      </c>
      <c r="J2869" s="1">
        <v>0.154294324381702</v>
      </c>
      <c r="K2869" s="1" t="s">
        <v>24</v>
      </c>
      <c r="M2869" s="3">
        <v>43926.525914652775</v>
      </c>
    </row>
    <row r="2870">
      <c r="A2870" s="1">
        <v>2868.0</v>
      </c>
      <c r="B2870" s="1" t="s">
        <v>953</v>
      </c>
      <c r="C2870" s="1" t="s">
        <v>7022</v>
      </c>
      <c r="D2870" s="1" t="s">
        <v>1243</v>
      </c>
      <c r="E2870" s="1" t="s">
        <v>5950</v>
      </c>
      <c r="F2870" s="1" t="s">
        <v>1040</v>
      </c>
      <c r="G2870" s="1" t="s">
        <v>17</v>
      </c>
      <c r="H2870" s="1">
        <v>45.0</v>
      </c>
      <c r="I2870" s="3">
        <v>43857.625</v>
      </c>
      <c r="J2870" s="1">
        <v>2.1351061615414</v>
      </c>
      <c r="K2870" s="1" t="s">
        <v>18</v>
      </c>
      <c r="M2870" s="3">
        <v>43857.65754594907</v>
      </c>
    </row>
    <row r="2871">
      <c r="A2871" s="1">
        <v>2869.0</v>
      </c>
      <c r="B2871" s="1" t="s">
        <v>12</v>
      </c>
      <c r="C2871" s="1" t="s">
        <v>7023</v>
      </c>
      <c r="D2871" s="1" t="s">
        <v>411</v>
      </c>
      <c r="E2871" s="1" t="s">
        <v>4982</v>
      </c>
      <c r="F2871" s="1" t="s">
        <v>16</v>
      </c>
      <c r="G2871" s="1" t="s">
        <v>17</v>
      </c>
      <c r="H2871" s="1">
        <v>45.0</v>
      </c>
      <c r="I2871" s="3">
        <v>43922.291666666664</v>
      </c>
      <c r="J2871" s="1">
        <v>0.159175493263505</v>
      </c>
      <c r="K2871" s="1" t="s">
        <v>18</v>
      </c>
      <c r="M2871" s="3">
        <v>43922.322091041664</v>
      </c>
    </row>
    <row r="2872">
      <c r="A2872" s="1">
        <v>2870.0</v>
      </c>
      <c r="B2872" s="1" t="s">
        <v>2877</v>
      </c>
      <c r="C2872" s="1" t="s">
        <v>7024</v>
      </c>
      <c r="D2872" s="1" t="s">
        <v>2879</v>
      </c>
      <c r="E2872" s="1" t="s">
        <v>4664</v>
      </c>
      <c r="F2872" s="1" t="s">
        <v>2881</v>
      </c>
      <c r="G2872" s="1" t="s">
        <v>17</v>
      </c>
      <c r="H2872" s="1">
        <v>45.0</v>
      </c>
      <c r="I2872" s="3">
        <v>44169.3125</v>
      </c>
      <c r="J2872" s="1">
        <v>0.779655265349489</v>
      </c>
      <c r="K2872" s="1" t="s">
        <v>62</v>
      </c>
      <c r="M2872" s="3">
        <v>44169.28070886574</v>
      </c>
    </row>
    <row r="2873">
      <c r="A2873" s="1">
        <v>2871.0</v>
      </c>
      <c r="B2873" s="1" t="s">
        <v>7025</v>
      </c>
      <c r="C2873" s="1" t="s">
        <v>7026</v>
      </c>
      <c r="D2873" s="1" t="s">
        <v>305</v>
      </c>
      <c r="E2873" s="1" t="s">
        <v>7027</v>
      </c>
      <c r="F2873" s="1" t="s">
        <v>7028</v>
      </c>
      <c r="G2873" s="1" t="s">
        <v>35</v>
      </c>
      <c r="H2873" s="1">
        <v>45.0</v>
      </c>
      <c r="I2873" s="3">
        <v>43753.208333333336</v>
      </c>
      <c r="J2873" s="1">
        <v>2.45960849878274</v>
      </c>
      <c r="K2873" s="1" t="s">
        <v>24</v>
      </c>
      <c r="M2873" s="3">
        <v>43753.235033784724</v>
      </c>
    </row>
    <row r="2874">
      <c r="A2874" s="1">
        <v>2872.0</v>
      </c>
      <c r="B2874" s="1" t="s">
        <v>4967</v>
      </c>
      <c r="C2874" s="1" t="s">
        <v>7029</v>
      </c>
      <c r="D2874" s="1" t="s">
        <v>1592</v>
      </c>
      <c r="E2874" s="1" t="s">
        <v>7030</v>
      </c>
      <c r="F2874" s="1" t="s">
        <v>4970</v>
      </c>
      <c r="G2874" s="1" t="s">
        <v>39</v>
      </c>
      <c r="H2874" s="1">
        <v>45.0</v>
      </c>
      <c r="I2874" s="3">
        <v>44194.635416666664</v>
      </c>
      <c r="J2874" s="1">
        <v>1.2408192540438</v>
      </c>
      <c r="K2874" s="1" t="s">
        <v>166</v>
      </c>
      <c r="L2874" s="1" t="s">
        <v>318</v>
      </c>
      <c r="M2874" s="3">
        <v>44194.64406777778</v>
      </c>
    </row>
    <row r="2875">
      <c r="A2875" s="1">
        <v>2873.0</v>
      </c>
      <c r="B2875" s="1" t="s">
        <v>229</v>
      </c>
      <c r="C2875" s="1" t="s">
        <v>7031</v>
      </c>
      <c r="D2875" s="1" t="s">
        <v>6576</v>
      </c>
      <c r="E2875" s="1" t="s">
        <v>339</v>
      </c>
      <c r="F2875" s="1" t="s">
        <v>232</v>
      </c>
      <c r="G2875" s="1" t="s">
        <v>17</v>
      </c>
      <c r="H2875" s="1">
        <v>45.0</v>
      </c>
      <c r="I2875" s="3">
        <v>44058.25</v>
      </c>
      <c r="J2875" s="1">
        <v>1.28984000460408</v>
      </c>
      <c r="K2875" s="1" t="s">
        <v>24</v>
      </c>
      <c r="M2875" s="3">
        <v>44058.30262635417</v>
      </c>
    </row>
    <row r="2876">
      <c r="A2876" s="1">
        <v>2874.0</v>
      </c>
      <c r="B2876" s="1" t="s">
        <v>501</v>
      </c>
      <c r="C2876" s="1" t="s">
        <v>7032</v>
      </c>
      <c r="D2876" s="1" t="s">
        <v>503</v>
      </c>
      <c r="E2876" s="1" t="s">
        <v>3720</v>
      </c>
      <c r="F2876" s="1" t="s">
        <v>505</v>
      </c>
      <c r="G2876" s="1" t="s">
        <v>17</v>
      </c>
      <c r="H2876" s="1">
        <v>45.0</v>
      </c>
      <c r="I2876" s="3">
        <v>43829.708333333336</v>
      </c>
      <c r="J2876" s="1">
        <v>0.252220719809641</v>
      </c>
      <c r="K2876" s="1" t="s">
        <v>18</v>
      </c>
      <c r="M2876" s="3">
        <v>43829.77655016204</v>
      </c>
    </row>
    <row r="2877">
      <c r="A2877" s="1">
        <v>2875.0</v>
      </c>
      <c r="B2877" s="1" t="s">
        <v>2203</v>
      </c>
      <c r="C2877" s="1" t="s">
        <v>7033</v>
      </c>
      <c r="D2877" s="1" t="s">
        <v>5539</v>
      </c>
      <c r="E2877" s="1" t="s">
        <v>2205</v>
      </c>
      <c r="F2877" s="1" t="s">
        <v>2206</v>
      </c>
      <c r="G2877" s="1" t="s">
        <v>35</v>
      </c>
      <c r="H2877" s="1">
        <v>45.0</v>
      </c>
      <c r="I2877" s="3">
        <v>44153.625</v>
      </c>
      <c r="J2877" s="1">
        <v>0.0</v>
      </c>
      <c r="K2877" s="1" t="s">
        <v>46</v>
      </c>
      <c r="L2877" s="1" t="s">
        <v>2207</v>
      </c>
      <c r="M2877" s="3">
        <v>44153.66101146991</v>
      </c>
    </row>
    <row r="2878">
      <c r="A2878" s="1">
        <v>2876.0</v>
      </c>
      <c r="B2878" s="1" t="s">
        <v>596</v>
      </c>
      <c r="C2878" s="1" t="s">
        <v>7034</v>
      </c>
      <c r="D2878" s="1" t="s">
        <v>2248</v>
      </c>
      <c r="E2878" s="1" t="s">
        <v>7035</v>
      </c>
      <c r="F2878" s="1" t="s">
        <v>600</v>
      </c>
      <c r="G2878" s="1" t="s">
        <v>39</v>
      </c>
      <c r="H2878" s="1">
        <v>45.0</v>
      </c>
      <c r="I2878" s="3">
        <v>44126.75</v>
      </c>
      <c r="J2878" s="1">
        <v>1.85810493882602</v>
      </c>
      <c r="K2878" s="1" t="s">
        <v>601</v>
      </c>
      <c r="L2878" s="1" t="s">
        <v>602</v>
      </c>
      <c r="M2878" s="3">
        <v>44126.77440686343</v>
      </c>
    </row>
    <row r="2879">
      <c r="A2879" s="1">
        <v>2877.0</v>
      </c>
      <c r="B2879" s="1" t="s">
        <v>1245</v>
      </c>
      <c r="C2879" s="1" t="s">
        <v>7036</v>
      </c>
      <c r="D2879" s="1" t="s">
        <v>7037</v>
      </c>
      <c r="E2879" s="1" t="s">
        <v>7038</v>
      </c>
      <c r="F2879" s="1" t="s">
        <v>1248</v>
      </c>
      <c r="G2879" s="1" t="s">
        <v>89</v>
      </c>
      <c r="H2879" s="1">
        <v>45.0</v>
      </c>
      <c r="I2879" s="3">
        <v>44055.299305555556</v>
      </c>
      <c r="J2879" s="1">
        <v>2.70824778513409</v>
      </c>
      <c r="K2879" s="1" t="s">
        <v>218</v>
      </c>
      <c r="L2879" s="1" t="s">
        <v>787</v>
      </c>
      <c r="M2879" s="3">
        <v>44055.340043958335</v>
      </c>
    </row>
    <row r="2880">
      <c r="A2880" s="1">
        <v>2878.0</v>
      </c>
      <c r="B2880" s="1" t="s">
        <v>273</v>
      </c>
      <c r="C2880" s="1" t="s">
        <v>7039</v>
      </c>
      <c r="D2880" s="1" t="s">
        <v>1140</v>
      </c>
      <c r="E2880" s="1" t="s">
        <v>7040</v>
      </c>
      <c r="F2880" s="1" t="s">
        <v>277</v>
      </c>
      <c r="G2880" s="1" t="s">
        <v>89</v>
      </c>
      <c r="H2880" s="1">
        <v>45.0</v>
      </c>
      <c r="I2880" s="3">
        <v>44098.31310232639</v>
      </c>
      <c r="J2880" s="1">
        <v>2.41144522582117</v>
      </c>
      <c r="K2880" s="1" t="s">
        <v>24</v>
      </c>
      <c r="M2880" s="3">
        <v>44098.330474664355</v>
      </c>
    </row>
    <row r="2881">
      <c r="A2881" s="1">
        <v>2879.0</v>
      </c>
      <c r="B2881" s="1" t="s">
        <v>3724</v>
      </c>
      <c r="C2881" s="1" t="s">
        <v>7041</v>
      </c>
      <c r="D2881" s="1" t="s">
        <v>1110</v>
      </c>
      <c r="E2881" s="1" t="s">
        <v>7042</v>
      </c>
      <c r="F2881" s="1" t="s">
        <v>3727</v>
      </c>
      <c r="G2881" s="1" t="s">
        <v>39</v>
      </c>
      <c r="H2881" s="1">
        <v>45.0</v>
      </c>
      <c r="I2881" s="3">
        <v>44146.625</v>
      </c>
      <c r="J2881" s="1">
        <v>1.11378648109</v>
      </c>
      <c r="K2881" s="1" t="s">
        <v>218</v>
      </c>
      <c r="L2881" s="1" t="s">
        <v>287</v>
      </c>
      <c r="M2881" s="3">
        <v>44146.66123351852</v>
      </c>
    </row>
    <row r="2882">
      <c r="A2882" s="1">
        <v>2880.0</v>
      </c>
      <c r="B2882" s="1" t="s">
        <v>1101</v>
      </c>
      <c r="C2882" s="1" t="s">
        <v>7043</v>
      </c>
      <c r="D2882" s="1" t="s">
        <v>263</v>
      </c>
      <c r="E2882" s="1" t="s">
        <v>7044</v>
      </c>
      <c r="F2882" s="1" t="s">
        <v>1105</v>
      </c>
      <c r="G2882" s="1" t="s">
        <v>39</v>
      </c>
      <c r="H2882" s="1">
        <v>45.0</v>
      </c>
      <c r="I2882" s="3">
        <v>44221.5625</v>
      </c>
      <c r="J2882" s="1">
        <v>2.02935884908979</v>
      </c>
      <c r="K2882" s="1" t="s">
        <v>83</v>
      </c>
      <c r="L2882" s="1" t="s">
        <v>1270</v>
      </c>
      <c r="M2882" s="3">
        <v>44221.58649076389</v>
      </c>
    </row>
    <row r="2883">
      <c r="A2883" s="1">
        <v>2881.0</v>
      </c>
      <c r="B2883" s="1" t="s">
        <v>4498</v>
      </c>
      <c r="C2883" s="1" t="s">
        <v>7045</v>
      </c>
      <c r="D2883" s="1" t="s">
        <v>37</v>
      </c>
      <c r="E2883" s="1" t="s">
        <v>4500</v>
      </c>
      <c r="F2883" s="1" t="s">
        <v>4501</v>
      </c>
      <c r="G2883" s="1" t="s">
        <v>17</v>
      </c>
      <c r="H2883" s="1">
        <v>45.0</v>
      </c>
      <c r="I2883" s="3">
        <v>44165.333333333336</v>
      </c>
      <c r="J2883" s="1">
        <v>1.74480274352061</v>
      </c>
      <c r="K2883" s="1" t="s">
        <v>46</v>
      </c>
      <c r="L2883" s="1" t="s">
        <v>2207</v>
      </c>
      <c r="M2883" s="3">
        <v>44165.31687914352</v>
      </c>
    </row>
    <row r="2884">
      <c r="A2884" s="1">
        <v>2882.0</v>
      </c>
      <c r="B2884" s="1" t="s">
        <v>196</v>
      </c>
      <c r="C2884" s="1" t="s">
        <v>7046</v>
      </c>
      <c r="D2884" s="1" t="s">
        <v>470</v>
      </c>
      <c r="E2884" s="1" t="s">
        <v>471</v>
      </c>
      <c r="F2884" s="1" t="s">
        <v>200</v>
      </c>
      <c r="G2884" s="1" t="s">
        <v>17</v>
      </c>
      <c r="H2884" s="1">
        <v>45.0</v>
      </c>
      <c r="I2884" s="3">
        <v>44069.21875</v>
      </c>
      <c r="J2884" s="1">
        <v>1.09505452731757</v>
      </c>
      <c r="K2884" s="1" t="s">
        <v>24</v>
      </c>
      <c r="M2884" s="3">
        <v>44069.25790631944</v>
      </c>
    </row>
    <row r="2885">
      <c r="A2885" s="1">
        <v>2883.0</v>
      </c>
      <c r="B2885" s="1" t="s">
        <v>2744</v>
      </c>
      <c r="C2885" s="1" t="s">
        <v>7047</v>
      </c>
      <c r="D2885" s="1" t="s">
        <v>7048</v>
      </c>
      <c r="E2885" s="1" t="s">
        <v>7049</v>
      </c>
      <c r="F2885" s="1" t="s">
        <v>2748</v>
      </c>
      <c r="G2885" s="1" t="s">
        <v>39</v>
      </c>
      <c r="H2885" s="1">
        <v>45.0</v>
      </c>
      <c r="I2885" s="3">
        <v>43911.625</v>
      </c>
      <c r="J2885" s="1">
        <v>0.120918301965328</v>
      </c>
      <c r="K2885" s="1" t="s">
        <v>24</v>
      </c>
      <c r="M2885" s="3">
        <v>43911.661715925926</v>
      </c>
    </row>
    <row r="2886">
      <c r="A2886" s="1">
        <v>2884.0</v>
      </c>
      <c r="B2886" s="1" t="s">
        <v>3724</v>
      </c>
      <c r="C2886" s="1" t="s">
        <v>7050</v>
      </c>
      <c r="D2886" s="1" t="s">
        <v>738</v>
      </c>
      <c r="E2886" s="1" t="s">
        <v>5768</v>
      </c>
      <c r="F2886" s="1" t="s">
        <v>3727</v>
      </c>
      <c r="G2886" s="1" t="s">
        <v>17</v>
      </c>
      <c r="H2886" s="1">
        <v>45.0</v>
      </c>
      <c r="I2886" s="3">
        <v>44013.208333333336</v>
      </c>
      <c r="J2886" s="1">
        <v>1.34338198786231</v>
      </c>
      <c r="K2886" s="1" t="s">
        <v>218</v>
      </c>
      <c r="L2886" s="1" t="s">
        <v>287</v>
      </c>
      <c r="M2886" s="3">
        <v>44013.31753208333</v>
      </c>
    </row>
    <row r="2887">
      <c r="A2887" s="1">
        <v>2885.0</v>
      </c>
      <c r="B2887" s="1" t="s">
        <v>2877</v>
      </c>
      <c r="C2887" s="1" t="s">
        <v>7051</v>
      </c>
      <c r="D2887" s="1" t="s">
        <v>126</v>
      </c>
      <c r="E2887" s="1" t="s">
        <v>6748</v>
      </c>
      <c r="F2887" s="1" t="s">
        <v>2881</v>
      </c>
      <c r="G2887" s="1" t="s">
        <v>17</v>
      </c>
      <c r="H2887" s="1">
        <v>45.0</v>
      </c>
      <c r="I2887" s="3">
        <v>44154.333333333336</v>
      </c>
      <c r="J2887" s="1">
        <v>2.07845592879376</v>
      </c>
      <c r="K2887" s="1" t="s">
        <v>62</v>
      </c>
      <c r="M2887" s="3">
        <v>44154.368202858794</v>
      </c>
    </row>
    <row r="2888">
      <c r="A2888" s="1">
        <v>2886.0</v>
      </c>
      <c r="B2888" s="1" t="s">
        <v>12</v>
      </c>
      <c r="C2888" s="1" t="s">
        <v>7052</v>
      </c>
      <c r="D2888" s="1" t="s">
        <v>925</v>
      </c>
      <c r="E2888" s="1" t="s">
        <v>926</v>
      </c>
      <c r="F2888" s="1" t="s">
        <v>16</v>
      </c>
      <c r="G2888" s="1" t="s">
        <v>17</v>
      </c>
      <c r="H2888" s="1">
        <v>45.0</v>
      </c>
      <c r="I2888" s="3">
        <v>43857.625</v>
      </c>
      <c r="J2888" s="1">
        <v>2.27632204957919</v>
      </c>
      <c r="K2888" s="1" t="s">
        <v>18</v>
      </c>
      <c r="M2888" s="3">
        <v>43857.64118212963</v>
      </c>
    </row>
    <row r="2889">
      <c r="A2889" s="1">
        <v>2887.0</v>
      </c>
      <c r="B2889" s="1" t="s">
        <v>1090</v>
      </c>
      <c r="C2889" s="1" t="s">
        <v>7053</v>
      </c>
      <c r="D2889" s="1" t="s">
        <v>1092</v>
      </c>
      <c r="E2889" s="1" t="s">
        <v>1093</v>
      </c>
      <c r="F2889" s="1" t="s">
        <v>1094</v>
      </c>
      <c r="G2889" s="1" t="s">
        <v>17</v>
      </c>
      <c r="H2889" s="1">
        <v>45.0</v>
      </c>
      <c r="I2889" s="3">
        <v>44102.708333333336</v>
      </c>
      <c r="J2889" s="1">
        <v>9.38393971232058</v>
      </c>
      <c r="K2889" s="1" t="s">
        <v>166</v>
      </c>
      <c r="M2889" s="3">
        <v>44102.74117006944</v>
      </c>
    </row>
    <row r="2890">
      <c r="A2890" s="1">
        <v>2888.0</v>
      </c>
      <c r="B2890" s="1" t="s">
        <v>480</v>
      </c>
      <c r="C2890" s="1" t="s">
        <v>7054</v>
      </c>
      <c r="D2890" s="1" t="s">
        <v>661</v>
      </c>
      <c r="E2890" s="1" t="s">
        <v>483</v>
      </c>
      <c r="F2890" s="1" t="s">
        <v>484</v>
      </c>
      <c r="G2890" s="1" t="s">
        <v>35</v>
      </c>
      <c r="H2890" s="1">
        <v>45.0</v>
      </c>
      <c r="I2890" s="3">
        <v>43633.416666666664</v>
      </c>
      <c r="J2890" s="1">
        <v>0.607168751810142</v>
      </c>
      <c r="K2890" s="1" t="s">
        <v>24</v>
      </c>
      <c r="M2890" s="3">
        <v>43633.43272646991</v>
      </c>
    </row>
    <row r="2891">
      <c r="A2891" s="1">
        <v>2889.0</v>
      </c>
      <c r="B2891" s="1" t="s">
        <v>278</v>
      </c>
      <c r="C2891" s="1" t="s">
        <v>7055</v>
      </c>
      <c r="D2891" s="1" t="s">
        <v>21</v>
      </c>
      <c r="E2891" s="1" t="s">
        <v>2322</v>
      </c>
      <c r="F2891" s="1" t="s">
        <v>281</v>
      </c>
      <c r="G2891" s="1" t="s">
        <v>35</v>
      </c>
      <c r="H2891" s="1">
        <v>45.0</v>
      </c>
      <c r="I2891" s="3">
        <v>44217.302083333336</v>
      </c>
      <c r="J2891" s="1">
        <v>2.81605899107304</v>
      </c>
      <c r="K2891" s="1" t="s">
        <v>24</v>
      </c>
      <c r="M2891" s="3">
        <v>44217.34583140046</v>
      </c>
    </row>
    <row r="2892">
      <c r="A2892" s="1">
        <v>2890.0</v>
      </c>
      <c r="B2892" s="1" t="s">
        <v>2877</v>
      </c>
      <c r="C2892" s="1" t="s">
        <v>7056</v>
      </c>
      <c r="D2892" s="1" t="s">
        <v>126</v>
      </c>
      <c r="E2892" s="1" t="s">
        <v>6748</v>
      </c>
      <c r="F2892" s="1" t="s">
        <v>2881</v>
      </c>
      <c r="G2892" s="1" t="s">
        <v>17</v>
      </c>
      <c r="H2892" s="1">
        <v>45.0</v>
      </c>
      <c r="I2892" s="3">
        <v>44145.333333333336</v>
      </c>
      <c r="J2892" s="1">
        <v>0.110240536820043</v>
      </c>
      <c r="K2892" s="1" t="s">
        <v>62</v>
      </c>
      <c r="M2892" s="3">
        <v>44145.3556212037</v>
      </c>
    </row>
    <row r="2893">
      <c r="A2893" s="1">
        <v>2891.0</v>
      </c>
      <c r="B2893" s="1" t="s">
        <v>303</v>
      </c>
      <c r="C2893" s="1" t="s">
        <v>7057</v>
      </c>
      <c r="D2893" s="1" t="s">
        <v>305</v>
      </c>
      <c r="E2893" s="1" t="s">
        <v>306</v>
      </c>
      <c r="F2893" s="1" t="s">
        <v>307</v>
      </c>
      <c r="G2893" s="1" t="s">
        <v>17</v>
      </c>
      <c r="H2893" s="1">
        <v>45.0</v>
      </c>
      <c r="I2893" s="3">
        <v>44030.229166666664</v>
      </c>
      <c r="J2893" s="1">
        <v>2.12567536606393</v>
      </c>
      <c r="K2893" s="1" t="s">
        <v>24</v>
      </c>
      <c r="M2893" s="3">
        <v>44030.26880748843</v>
      </c>
    </row>
    <row r="2894">
      <c r="A2894" s="1">
        <v>2892.0</v>
      </c>
      <c r="B2894" s="1" t="s">
        <v>768</v>
      </c>
      <c r="C2894" s="1" t="s">
        <v>7058</v>
      </c>
      <c r="D2894" s="1" t="s">
        <v>7059</v>
      </c>
      <c r="E2894" s="1" t="s">
        <v>7060</v>
      </c>
      <c r="F2894" s="1" t="s">
        <v>772</v>
      </c>
      <c r="G2894" s="1" t="s">
        <v>35</v>
      </c>
      <c r="H2894" s="1">
        <v>45.0</v>
      </c>
      <c r="I2894" s="3">
        <v>44210.229166666664</v>
      </c>
      <c r="J2894" s="1">
        <v>0.930079125429533</v>
      </c>
      <c r="K2894" s="1" t="s">
        <v>166</v>
      </c>
      <c r="L2894" s="1" t="s">
        <v>318</v>
      </c>
      <c r="M2894" s="3">
        <v>44210.29501545139</v>
      </c>
    </row>
    <row r="2895">
      <c r="A2895" s="1">
        <v>2893.0</v>
      </c>
      <c r="B2895" s="1" t="s">
        <v>638</v>
      </c>
      <c r="C2895" s="1" t="s">
        <v>7061</v>
      </c>
      <c r="D2895" s="1" t="s">
        <v>640</v>
      </c>
      <c r="E2895" s="1" t="s">
        <v>641</v>
      </c>
      <c r="F2895" s="1" t="s">
        <v>642</v>
      </c>
      <c r="G2895" s="1" t="s">
        <v>35</v>
      </c>
      <c r="H2895" s="1">
        <v>45.0</v>
      </c>
      <c r="I2895" s="3">
        <v>44231.708333333336</v>
      </c>
      <c r="J2895" s="1">
        <v>1.94327168017238</v>
      </c>
      <c r="K2895" s="1" t="s">
        <v>18</v>
      </c>
      <c r="L2895" s="1" t="s">
        <v>444</v>
      </c>
      <c r="M2895" s="3">
        <v>44231.749097858796</v>
      </c>
    </row>
    <row r="2896">
      <c r="A2896" s="1">
        <v>2894.0</v>
      </c>
      <c r="B2896" s="1" t="s">
        <v>2534</v>
      </c>
      <c r="C2896" s="1" t="s">
        <v>7062</v>
      </c>
      <c r="D2896" s="1" t="s">
        <v>86</v>
      </c>
      <c r="E2896" s="1" t="s">
        <v>7063</v>
      </c>
      <c r="F2896" s="1" t="s">
        <v>2538</v>
      </c>
      <c r="G2896" s="1" t="s">
        <v>39</v>
      </c>
      <c r="H2896" s="1">
        <v>45.0</v>
      </c>
      <c r="I2896" s="3">
        <v>43650.333333333336</v>
      </c>
      <c r="J2896" s="1">
        <v>0.227646844877363</v>
      </c>
      <c r="K2896" s="1" t="s">
        <v>18</v>
      </c>
      <c r="M2896" s="3">
        <v>43650.39043575231</v>
      </c>
    </row>
    <row r="2897">
      <c r="A2897" s="1">
        <v>2895.0</v>
      </c>
      <c r="B2897" s="1" t="s">
        <v>5104</v>
      </c>
      <c r="C2897" s="1" t="s">
        <v>7064</v>
      </c>
      <c r="D2897" s="1" t="s">
        <v>4748</v>
      </c>
      <c r="E2897" s="1" t="s">
        <v>7065</v>
      </c>
      <c r="F2897" s="1" t="s">
        <v>5107</v>
      </c>
      <c r="G2897" s="1" t="s">
        <v>39</v>
      </c>
      <c r="H2897" s="1">
        <v>45.0</v>
      </c>
      <c r="I2897" s="3">
        <v>44238.416666666664</v>
      </c>
      <c r="J2897" s="1">
        <v>2.6676099120301</v>
      </c>
      <c r="K2897" s="1" t="s">
        <v>24</v>
      </c>
      <c r="M2897" s="3">
        <v>44238.44103605324</v>
      </c>
    </row>
    <row r="2898">
      <c r="A2898" s="1">
        <v>2896.0</v>
      </c>
      <c r="B2898" s="1" t="s">
        <v>858</v>
      </c>
      <c r="C2898" s="1" t="s">
        <v>7066</v>
      </c>
      <c r="D2898" s="1" t="s">
        <v>2477</v>
      </c>
      <c r="E2898" s="1" t="s">
        <v>7067</v>
      </c>
      <c r="F2898" s="1" t="s">
        <v>861</v>
      </c>
      <c r="G2898" s="1" t="s">
        <v>89</v>
      </c>
      <c r="H2898" s="1">
        <v>45.0</v>
      </c>
      <c r="I2898" s="3">
        <v>43711.70139635417</v>
      </c>
      <c r="J2898" s="1">
        <v>4.61721526422595</v>
      </c>
      <c r="K2898" s="1" t="s">
        <v>24</v>
      </c>
      <c r="M2898" s="3">
        <v>43711.71023949074</v>
      </c>
    </row>
    <row r="2899">
      <c r="A2899" s="1">
        <v>2897.0</v>
      </c>
      <c r="B2899" s="1" t="s">
        <v>2467</v>
      </c>
      <c r="C2899" s="1" t="s">
        <v>7068</v>
      </c>
      <c r="D2899" s="1" t="s">
        <v>2173</v>
      </c>
      <c r="E2899" s="1" t="s">
        <v>6041</v>
      </c>
      <c r="F2899" s="1" t="s">
        <v>2470</v>
      </c>
      <c r="G2899" s="1" t="s">
        <v>17</v>
      </c>
      <c r="H2899" s="1">
        <v>45.0</v>
      </c>
      <c r="I2899" s="3">
        <v>43763.625</v>
      </c>
      <c r="J2899" s="1">
        <v>0.568865196951252</v>
      </c>
      <c r="K2899" s="1" t="s">
        <v>83</v>
      </c>
      <c r="M2899" s="3">
        <v>43763.627888877316</v>
      </c>
    </row>
    <row r="2900">
      <c r="A2900" s="1">
        <v>2898.0</v>
      </c>
      <c r="B2900" s="1" t="s">
        <v>389</v>
      </c>
      <c r="C2900" s="1" t="s">
        <v>7069</v>
      </c>
      <c r="D2900" s="1" t="s">
        <v>588</v>
      </c>
      <c r="E2900" s="1" t="s">
        <v>5372</v>
      </c>
      <c r="F2900" s="1" t="s">
        <v>393</v>
      </c>
      <c r="G2900" s="1" t="s">
        <v>17</v>
      </c>
      <c r="H2900" s="1">
        <v>45.0</v>
      </c>
      <c r="I2900" s="3">
        <v>43989.333333333336</v>
      </c>
      <c r="J2900" s="1">
        <v>5.77016725629732</v>
      </c>
      <c r="K2900" s="1" t="s">
        <v>18</v>
      </c>
      <c r="M2900" s="3">
        <v>43989.39639064815</v>
      </c>
    </row>
    <row r="2901">
      <c r="A2901" s="1">
        <v>2899.0</v>
      </c>
      <c r="B2901" s="1" t="s">
        <v>1023</v>
      </c>
      <c r="C2901" s="1" t="s">
        <v>7070</v>
      </c>
      <c r="D2901" s="1" t="s">
        <v>1025</v>
      </c>
      <c r="E2901" s="1" t="s">
        <v>1026</v>
      </c>
      <c r="F2901" s="1" t="s">
        <v>1027</v>
      </c>
      <c r="G2901" s="1" t="s">
        <v>17</v>
      </c>
      <c r="H2901" s="1">
        <v>45.0</v>
      </c>
      <c r="I2901" s="3">
        <v>43703.125</v>
      </c>
      <c r="J2901" s="1">
        <v>0.00856430937537569</v>
      </c>
      <c r="K2901" s="1" t="s">
        <v>24</v>
      </c>
      <c r="M2901" s="3">
        <v>43675.33984890046</v>
      </c>
    </row>
    <row r="2902">
      <c r="A2902" s="1">
        <v>2900.0</v>
      </c>
      <c r="B2902" s="1" t="s">
        <v>788</v>
      </c>
      <c r="C2902" s="1" t="s">
        <v>7071</v>
      </c>
      <c r="D2902" s="1" t="s">
        <v>7072</v>
      </c>
      <c r="E2902" s="1" t="s">
        <v>1891</v>
      </c>
      <c r="F2902" s="1" t="s">
        <v>791</v>
      </c>
      <c r="G2902" s="1" t="s">
        <v>17</v>
      </c>
      <c r="H2902" s="1">
        <v>45.0</v>
      </c>
      <c r="I2902" s="3">
        <v>43844.645833333336</v>
      </c>
      <c r="J2902" s="1">
        <v>0.00629853331537602</v>
      </c>
      <c r="K2902" s="1" t="s">
        <v>24</v>
      </c>
      <c r="M2902" s="3">
        <v>43844.75125965278</v>
      </c>
    </row>
    <row r="2903">
      <c r="A2903" s="1">
        <v>2901.0</v>
      </c>
      <c r="B2903" s="1" t="s">
        <v>1604</v>
      </c>
      <c r="C2903" s="1" t="s">
        <v>7073</v>
      </c>
      <c r="D2903" s="1" t="s">
        <v>121</v>
      </c>
      <c r="E2903" s="1" t="s">
        <v>7074</v>
      </c>
      <c r="F2903" s="1" t="s">
        <v>1608</v>
      </c>
      <c r="G2903" s="1" t="s">
        <v>39</v>
      </c>
      <c r="H2903" s="1">
        <v>45.0</v>
      </c>
      <c r="I2903" s="3">
        <v>43862.635416666664</v>
      </c>
      <c r="J2903" s="1">
        <v>4.57114100874357</v>
      </c>
      <c r="K2903" s="1" t="s">
        <v>18</v>
      </c>
      <c r="M2903" s="3">
        <v>43862.66302769676</v>
      </c>
    </row>
    <row r="2904">
      <c r="A2904" s="1">
        <v>2902.0</v>
      </c>
      <c r="B2904" s="1" t="s">
        <v>7075</v>
      </c>
      <c r="C2904" s="1" t="s">
        <v>7076</v>
      </c>
      <c r="D2904" s="1" t="s">
        <v>116</v>
      </c>
      <c r="E2904" s="1" t="s">
        <v>7077</v>
      </c>
      <c r="F2904" s="1" t="s">
        <v>7078</v>
      </c>
      <c r="G2904" s="1" t="s">
        <v>17</v>
      </c>
      <c r="H2904" s="1">
        <v>45.0</v>
      </c>
      <c r="I2904" s="3">
        <v>44062.708333333336</v>
      </c>
      <c r="J2904" s="1">
        <v>3.75263613976971</v>
      </c>
      <c r="K2904" s="1" t="s">
        <v>24</v>
      </c>
      <c r="L2904" s="1" t="s">
        <v>940</v>
      </c>
      <c r="M2904" s="3">
        <v>44062.74120833333</v>
      </c>
    </row>
    <row r="2905">
      <c r="A2905" s="1">
        <v>2903.0</v>
      </c>
      <c r="B2905" s="1" t="s">
        <v>2891</v>
      </c>
      <c r="C2905" s="1" t="s">
        <v>7079</v>
      </c>
      <c r="D2905" s="1" t="s">
        <v>182</v>
      </c>
      <c r="E2905" s="1" t="s">
        <v>7080</v>
      </c>
      <c r="F2905" s="1" t="s">
        <v>2894</v>
      </c>
      <c r="G2905" s="1" t="s">
        <v>17</v>
      </c>
      <c r="H2905" s="1">
        <v>45.0</v>
      </c>
      <c r="I2905" s="3">
        <v>44041.5625</v>
      </c>
      <c r="J2905" s="1">
        <v>1.73717744626011</v>
      </c>
      <c r="K2905" s="1" t="s">
        <v>46</v>
      </c>
      <c r="M2905" s="3">
        <v>44041.59404065972</v>
      </c>
    </row>
    <row r="2906">
      <c r="A2906" s="1">
        <v>2904.0</v>
      </c>
      <c r="B2906" s="1" t="s">
        <v>3116</v>
      </c>
      <c r="C2906" s="1" t="s">
        <v>7081</v>
      </c>
      <c r="D2906" s="1" t="s">
        <v>21</v>
      </c>
      <c r="E2906" s="1" t="s">
        <v>3118</v>
      </c>
      <c r="F2906" s="1" t="s">
        <v>3119</v>
      </c>
      <c r="G2906" s="1" t="s">
        <v>17</v>
      </c>
      <c r="H2906" s="1">
        <v>45.0</v>
      </c>
      <c r="I2906" s="3">
        <v>44066.25</v>
      </c>
      <c r="J2906" s="1">
        <v>1.55631617600883</v>
      </c>
      <c r="K2906" s="1" t="s">
        <v>24</v>
      </c>
      <c r="L2906" s="1" t="s">
        <v>188</v>
      </c>
      <c r="M2906" s="3">
        <v>44066.286814872685</v>
      </c>
    </row>
    <row r="2907">
      <c r="A2907" s="1">
        <v>2905.0</v>
      </c>
      <c r="B2907" s="1" t="s">
        <v>7082</v>
      </c>
      <c r="C2907" s="1" t="s">
        <v>7083</v>
      </c>
      <c r="D2907" s="1" t="s">
        <v>7084</v>
      </c>
      <c r="E2907" s="1" t="s">
        <v>7085</v>
      </c>
      <c r="F2907" s="1" t="s">
        <v>7086</v>
      </c>
      <c r="G2907" s="1" t="s">
        <v>17</v>
      </c>
      <c r="H2907" s="1">
        <v>45.0</v>
      </c>
      <c r="I2907" s="3">
        <v>44230.583333333336</v>
      </c>
      <c r="J2907" s="1">
        <v>1.6656229861818</v>
      </c>
      <c r="K2907" s="1" t="s">
        <v>159</v>
      </c>
      <c r="L2907" s="1" t="s">
        <v>7087</v>
      </c>
      <c r="M2907" s="3">
        <v>44230.61438075231</v>
      </c>
    </row>
    <row r="2908">
      <c r="A2908" s="1">
        <v>2906.0</v>
      </c>
      <c r="B2908" s="1" t="s">
        <v>1379</v>
      </c>
      <c r="C2908" s="1" t="s">
        <v>7088</v>
      </c>
      <c r="D2908" s="1" t="s">
        <v>1381</v>
      </c>
      <c r="E2908" s="1" t="s">
        <v>1382</v>
      </c>
      <c r="F2908" s="1" t="s">
        <v>1383</v>
      </c>
      <c r="G2908" s="1" t="s">
        <v>35</v>
      </c>
      <c r="H2908" s="1">
        <v>45.0</v>
      </c>
      <c r="I2908" s="3">
        <v>44182.208333333336</v>
      </c>
      <c r="J2908" s="1">
        <v>2.19310435356147</v>
      </c>
      <c r="K2908" s="1" t="s">
        <v>46</v>
      </c>
      <c r="M2908" s="3">
        <v>44182.23826133102</v>
      </c>
    </row>
    <row r="2909">
      <c r="A2909" s="1">
        <v>2907.0</v>
      </c>
      <c r="B2909" s="1" t="s">
        <v>354</v>
      </c>
      <c r="C2909" s="1" t="s">
        <v>7089</v>
      </c>
      <c r="D2909" s="1" t="s">
        <v>1019</v>
      </c>
      <c r="E2909" s="1" t="s">
        <v>7090</v>
      </c>
      <c r="F2909" s="1" t="s">
        <v>358</v>
      </c>
      <c r="G2909" s="1" t="s">
        <v>39</v>
      </c>
      <c r="H2909" s="1">
        <v>45.0</v>
      </c>
      <c r="I2909" s="3">
        <v>43858.666666666664</v>
      </c>
      <c r="J2909" s="1">
        <v>3.27286862954695</v>
      </c>
      <c r="K2909" s="1" t="s">
        <v>24</v>
      </c>
      <c r="M2909" s="3">
        <v>43858.69819984954</v>
      </c>
    </row>
    <row r="2910">
      <c r="A2910" s="1">
        <v>2908.0</v>
      </c>
      <c r="B2910" s="1" t="s">
        <v>273</v>
      </c>
      <c r="C2910" s="1" t="s">
        <v>7091</v>
      </c>
      <c r="D2910" s="1" t="s">
        <v>356</v>
      </c>
      <c r="E2910" s="1" t="s">
        <v>7092</v>
      </c>
      <c r="F2910" s="1" t="s">
        <v>277</v>
      </c>
      <c r="G2910" s="1" t="s">
        <v>39</v>
      </c>
      <c r="H2910" s="1">
        <v>45.0</v>
      </c>
      <c r="I2910" s="3">
        <v>44062.625</v>
      </c>
      <c r="J2910" s="1">
        <v>0.639082061178072</v>
      </c>
      <c r="K2910" s="1" t="s">
        <v>24</v>
      </c>
      <c r="M2910" s="3">
        <v>44062.65264597222</v>
      </c>
    </row>
    <row r="2911">
      <c r="A2911" s="1">
        <v>2909.0</v>
      </c>
      <c r="B2911" s="1" t="s">
        <v>293</v>
      </c>
      <c r="C2911" s="1" t="s">
        <v>7093</v>
      </c>
      <c r="D2911" s="1" t="s">
        <v>588</v>
      </c>
      <c r="E2911" s="1" t="s">
        <v>7094</v>
      </c>
      <c r="F2911" s="1" t="s">
        <v>297</v>
      </c>
      <c r="G2911" s="1" t="s">
        <v>17</v>
      </c>
      <c r="H2911" s="1">
        <v>45.0</v>
      </c>
      <c r="I2911" s="3">
        <v>43801.25</v>
      </c>
      <c r="J2911" s="1">
        <v>1.12856800232135</v>
      </c>
      <c r="K2911" s="1" t="s">
        <v>62</v>
      </c>
      <c r="M2911" s="3">
        <v>43801.284394131944</v>
      </c>
    </row>
    <row r="2912">
      <c r="A2912" s="1">
        <v>2910.0</v>
      </c>
      <c r="B2912" s="1" t="s">
        <v>161</v>
      </c>
      <c r="C2912" s="1" t="s">
        <v>7095</v>
      </c>
      <c r="D2912" s="1" t="s">
        <v>163</v>
      </c>
      <c r="E2912" s="1" t="s">
        <v>1696</v>
      </c>
      <c r="F2912" s="1" t="s">
        <v>165</v>
      </c>
      <c r="G2912" s="1" t="s">
        <v>17</v>
      </c>
      <c r="H2912" s="1">
        <v>45.0</v>
      </c>
      <c r="I2912" s="3">
        <v>44062.208333333336</v>
      </c>
      <c r="J2912" s="1">
        <v>0.0884487490027439</v>
      </c>
      <c r="K2912" s="1" t="s">
        <v>166</v>
      </c>
      <c r="L2912" s="1" t="s">
        <v>167</v>
      </c>
      <c r="M2912" s="3">
        <v>44062.23955506944</v>
      </c>
    </row>
    <row r="2913">
      <c r="A2913" s="1">
        <v>2911.0</v>
      </c>
      <c r="B2913" s="1" t="s">
        <v>7096</v>
      </c>
      <c r="C2913" s="1" t="s">
        <v>7097</v>
      </c>
      <c r="D2913" s="1" t="s">
        <v>3708</v>
      </c>
      <c r="E2913" s="1" t="s">
        <v>7098</v>
      </c>
      <c r="F2913" s="1" t="s">
        <v>7099</v>
      </c>
      <c r="G2913" s="1" t="s">
        <v>17</v>
      </c>
      <c r="H2913" s="1">
        <v>45.0</v>
      </c>
      <c r="I2913" s="3">
        <v>44096.770833333336</v>
      </c>
      <c r="J2913" s="1">
        <v>0.669062838053369</v>
      </c>
      <c r="K2913" s="1" t="s">
        <v>46</v>
      </c>
      <c r="L2913" s="1" t="s">
        <v>7100</v>
      </c>
      <c r="M2913" s="3">
        <v>44096.81431559028</v>
      </c>
    </row>
    <row r="2914">
      <c r="A2914" s="1">
        <v>2912.0</v>
      </c>
      <c r="B2914" s="1" t="s">
        <v>2795</v>
      </c>
      <c r="C2914" s="1" t="s">
        <v>7101</v>
      </c>
      <c r="D2914" s="1" t="s">
        <v>5337</v>
      </c>
      <c r="E2914" s="1" t="s">
        <v>5338</v>
      </c>
      <c r="F2914" s="1" t="s">
        <v>2799</v>
      </c>
      <c r="G2914" s="1" t="s">
        <v>35</v>
      </c>
      <c r="H2914" s="1">
        <v>45.0</v>
      </c>
      <c r="I2914" s="3">
        <v>43894.4375</v>
      </c>
      <c r="J2914" s="1">
        <v>0.13338581100931</v>
      </c>
      <c r="K2914" s="1" t="s">
        <v>218</v>
      </c>
      <c r="M2914" s="3">
        <v>43894.46209583333</v>
      </c>
    </row>
    <row r="2915">
      <c r="A2915" s="1">
        <v>2913.0</v>
      </c>
      <c r="B2915" s="1" t="s">
        <v>1583</v>
      </c>
      <c r="C2915" s="1" t="s">
        <v>7102</v>
      </c>
      <c r="D2915" s="1" t="s">
        <v>148</v>
      </c>
      <c r="E2915" s="1" t="s">
        <v>3012</v>
      </c>
      <c r="F2915" s="1" t="s">
        <v>1586</v>
      </c>
      <c r="G2915" s="1" t="s">
        <v>17</v>
      </c>
      <c r="H2915" s="1">
        <v>45.0</v>
      </c>
      <c r="I2915" s="3">
        <v>44253.697916666664</v>
      </c>
      <c r="J2915" s="1">
        <v>2.21950852467503</v>
      </c>
      <c r="K2915" s="1" t="s">
        <v>24</v>
      </c>
      <c r="L2915" s="1" t="s">
        <v>188</v>
      </c>
      <c r="M2915" s="3">
        <v>44253.73139100694</v>
      </c>
    </row>
    <row r="2916">
      <c r="A2916" s="1">
        <v>2914.0</v>
      </c>
      <c r="B2916" s="1" t="s">
        <v>425</v>
      </c>
      <c r="C2916" s="1" t="s">
        <v>7103</v>
      </c>
      <c r="D2916" s="1" t="s">
        <v>21</v>
      </c>
      <c r="E2916" s="1" t="s">
        <v>7104</v>
      </c>
      <c r="F2916" s="1" t="s">
        <v>428</v>
      </c>
      <c r="G2916" s="1" t="s">
        <v>39</v>
      </c>
      <c r="H2916" s="1">
        <v>45.0</v>
      </c>
      <c r="I2916" s="3">
        <v>44093.645833333336</v>
      </c>
      <c r="J2916" s="1">
        <v>1.07531183918681</v>
      </c>
      <c r="K2916" s="1" t="s">
        <v>24</v>
      </c>
      <c r="M2916" s="3">
        <v>44093.676909270835</v>
      </c>
    </row>
    <row r="2917">
      <c r="A2917" s="1">
        <v>2915.0</v>
      </c>
      <c r="B2917" s="1" t="s">
        <v>119</v>
      </c>
      <c r="C2917" s="1" t="s">
        <v>7105</v>
      </c>
      <c r="D2917" s="1" t="s">
        <v>173</v>
      </c>
      <c r="E2917" s="1" t="s">
        <v>7106</v>
      </c>
      <c r="F2917" s="1" t="s">
        <v>123</v>
      </c>
      <c r="G2917" s="1" t="s">
        <v>39</v>
      </c>
      <c r="H2917" s="1">
        <v>45.0</v>
      </c>
      <c r="I2917" s="3">
        <v>44053.229166666664</v>
      </c>
      <c r="J2917" s="1">
        <v>1.45583776323853</v>
      </c>
      <c r="K2917" s="1" t="s">
        <v>18</v>
      </c>
      <c r="M2917" s="3">
        <v>44053.25818538194</v>
      </c>
    </row>
    <row r="2918">
      <c r="A2918" s="1">
        <v>2916.0</v>
      </c>
      <c r="B2918" s="1" t="s">
        <v>267</v>
      </c>
      <c r="C2918" s="1" t="s">
        <v>7107</v>
      </c>
      <c r="D2918" s="1" t="s">
        <v>269</v>
      </c>
      <c r="E2918" s="1" t="s">
        <v>3234</v>
      </c>
      <c r="F2918" s="1" t="s">
        <v>271</v>
      </c>
      <c r="G2918" s="1" t="s">
        <v>35</v>
      </c>
      <c r="H2918" s="1">
        <v>45.0</v>
      </c>
      <c r="I2918" s="3">
        <v>44200.25</v>
      </c>
      <c r="J2918" s="1">
        <v>2.39001647439513</v>
      </c>
      <c r="K2918" s="1" t="s">
        <v>56</v>
      </c>
      <c r="L2918" s="1" t="s">
        <v>272</v>
      </c>
      <c r="M2918" s="3">
        <v>44200.281307164354</v>
      </c>
    </row>
    <row r="2919">
      <c r="A2919" s="1">
        <v>2917.0</v>
      </c>
      <c r="B2919" s="1" t="s">
        <v>7108</v>
      </c>
      <c r="C2919" s="1" t="s">
        <v>7109</v>
      </c>
      <c r="D2919" s="1" t="s">
        <v>6810</v>
      </c>
      <c r="E2919" s="1" t="s">
        <v>7110</v>
      </c>
      <c r="F2919" s="1" t="s">
        <v>7111</v>
      </c>
      <c r="G2919" s="1" t="s">
        <v>39</v>
      </c>
      <c r="H2919" s="1">
        <v>45.0</v>
      </c>
      <c r="I2919" s="3">
        <v>43565.75</v>
      </c>
      <c r="J2919" s="1">
        <v>4.48255430479195</v>
      </c>
      <c r="K2919" s="1" t="s">
        <v>24</v>
      </c>
      <c r="M2919" s="3">
        <v>43565.75110282408</v>
      </c>
    </row>
    <row r="2920">
      <c r="A2920" s="1">
        <v>2918.0</v>
      </c>
      <c r="B2920" s="1" t="s">
        <v>319</v>
      </c>
      <c r="C2920" s="1" t="s">
        <v>7112</v>
      </c>
      <c r="D2920" s="1" t="s">
        <v>321</v>
      </c>
      <c r="E2920" s="1" t="s">
        <v>7113</v>
      </c>
      <c r="F2920" s="1" t="s">
        <v>323</v>
      </c>
      <c r="G2920" s="1" t="s">
        <v>39</v>
      </c>
      <c r="H2920" s="1">
        <v>45.0</v>
      </c>
      <c r="I2920" s="3">
        <v>43996.5</v>
      </c>
      <c r="J2920" s="1">
        <v>1.14662676105338</v>
      </c>
      <c r="K2920" s="1" t="s">
        <v>24</v>
      </c>
      <c r="M2920" s="3">
        <v>43996.52615200231</v>
      </c>
    </row>
    <row r="2921">
      <c r="A2921" s="1">
        <v>2919.0</v>
      </c>
      <c r="B2921" s="1" t="s">
        <v>324</v>
      </c>
      <c r="C2921" s="1" t="s">
        <v>7114</v>
      </c>
      <c r="D2921" s="1" t="s">
        <v>326</v>
      </c>
      <c r="E2921" s="1" t="s">
        <v>4593</v>
      </c>
      <c r="F2921" s="1" t="s">
        <v>328</v>
      </c>
      <c r="G2921" s="1" t="s">
        <v>17</v>
      </c>
      <c r="H2921" s="1">
        <v>45.0</v>
      </c>
      <c r="I2921" s="3">
        <v>44114.291666666664</v>
      </c>
      <c r="J2921" s="1">
        <v>0.034295495127348</v>
      </c>
      <c r="K2921" s="1" t="s">
        <v>24</v>
      </c>
      <c r="M2921" s="3">
        <v>44114.36463193287</v>
      </c>
    </row>
    <row r="2922">
      <c r="A2922" s="1">
        <v>2920.0</v>
      </c>
      <c r="B2922" s="1" t="s">
        <v>7115</v>
      </c>
      <c r="C2922" s="1" t="s">
        <v>7116</v>
      </c>
      <c r="D2922" s="1" t="s">
        <v>49</v>
      </c>
      <c r="E2922" s="1" t="s">
        <v>7117</v>
      </c>
      <c r="F2922" s="1" t="s">
        <v>7118</v>
      </c>
      <c r="G2922" s="1" t="s">
        <v>39</v>
      </c>
      <c r="H2922" s="1">
        <v>45.0</v>
      </c>
      <c r="I2922" s="3">
        <v>43838.583333333336</v>
      </c>
      <c r="J2922" s="1">
        <v>3.26940412729454</v>
      </c>
      <c r="K2922" s="1" t="s">
        <v>46</v>
      </c>
      <c r="M2922" s="3">
        <v>43838.63022078704</v>
      </c>
    </row>
    <row r="2923">
      <c r="A2923" s="1">
        <v>2921.0</v>
      </c>
      <c r="B2923" s="1" t="s">
        <v>953</v>
      </c>
      <c r="C2923" s="1" t="s">
        <v>7119</v>
      </c>
      <c r="D2923" s="1" t="s">
        <v>6470</v>
      </c>
      <c r="E2923" s="1" t="s">
        <v>6471</v>
      </c>
      <c r="F2923" s="1" t="s">
        <v>965</v>
      </c>
      <c r="G2923" s="1" t="s">
        <v>17</v>
      </c>
      <c r="H2923" s="1">
        <v>45.0</v>
      </c>
      <c r="I2923" s="3">
        <v>43714.666666666664</v>
      </c>
      <c r="J2923" s="1">
        <v>2.3376040846154</v>
      </c>
      <c r="K2923" s="1" t="s">
        <v>18</v>
      </c>
      <c r="M2923" s="3">
        <v>43714.70129131944</v>
      </c>
    </row>
    <row r="2924">
      <c r="A2924" s="1">
        <v>2922.0</v>
      </c>
      <c r="B2924" s="1" t="s">
        <v>3056</v>
      </c>
      <c r="C2924" s="1" t="s">
        <v>7120</v>
      </c>
      <c r="D2924" s="1" t="s">
        <v>32</v>
      </c>
      <c r="E2924" s="1" t="s">
        <v>3059</v>
      </c>
      <c r="F2924" s="1" t="s">
        <v>3060</v>
      </c>
      <c r="G2924" s="1" t="s">
        <v>35</v>
      </c>
      <c r="H2924" s="1">
        <v>45.0</v>
      </c>
      <c r="I2924" s="3">
        <v>43840.291666666664</v>
      </c>
      <c r="J2924" s="1">
        <v>0.0</v>
      </c>
      <c r="K2924" s="1" t="s">
        <v>24</v>
      </c>
      <c r="M2924" s="3">
        <v>43840.41065533565</v>
      </c>
    </row>
    <row r="2925">
      <c r="A2925" s="1">
        <v>2923.0</v>
      </c>
      <c r="B2925" s="1" t="s">
        <v>1023</v>
      </c>
      <c r="C2925" s="1" t="s">
        <v>7121</v>
      </c>
      <c r="D2925" s="1" t="s">
        <v>1250</v>
      </c>
      <c r="E2925" s="1" t="s">
        <v>7122</v>
      </c>
      <c r="F2925" s="1" t="s">
        <v>1027</v>
      </c>
      <c r="G2925" s="1" t="s">
        <v>17</v>
      </c>
      <c r="H2925" s="1">
        <v>45.0</v>
      </c>
      <c r="I2925" s="3">
        <v>44078.166666666664</v>
      </c>
      <c r="J2925" s="1">
        <v>0.0</v>
      </c>
      <c r="K2925" s="1" t="s">
        <v>24</v>
      </c>
      <c r="M2925" s="3">
        <v>44078.617768206015</v>
      </c>
    </row>
    <row r="2926">
      <c r="A2926" s="1">
        <v>2924.0</v>
      </c>
      <c r="B2926" s="1" t="s">
        <v>3073</v>
      </c>
      <c r="C2926" s="1" t="s">
        <v>7123</v>
      </c>
      <c r="D2926" s="1" t="s">
        <v>198</v>
      </c>
      <c r="E2926" s="1" t="s">
        <v>5594</v>
      </c>
      <c r="F2926" s="1" t="s">
        <v>3419</v>
      </c>
      <c r="G2926" s="1" t="s">
        <v>17</v>
      </c>
      <c r="H2926" s="1">
        <v>45.0</v>
      </c>
      <c r="I2926" s="3">
        <v>44106.583333333336</v>
      </c>
      <c r="J2926" s="1">
        <v>1.89961111706889</v>
      </c>
      <c r="K2926" s="1" t="s">
        <v>24</v>
      </c>
      <c r="M2926" s="3">
        <v>44106.62176804398</v>
      </c>
    </row>
    <row r="2927">
      <c r="A2927" s="1">
        <v>2925.0</v>
      </c>
      <c r="B2927" s="1" t="s">
        <v>7124</v>
      </c>
      <c r="C2927" s="1" t="s">
        <v>7125</v>
      </c>
      <c r="D2927" s="1" t="s">
        <v>1255</v>
      </c>
      <c r="E2927" s="1" t="s">
        <v>7126</v>
      </c>
      <c r="F2927" s="1" t="s">
        <v>7127</v>
      </c>
      <c r="G2927" s="1" t="s">
        <v>39</v>
      </c>
      <c r="H2927" s="1">
        <v>45.0</v>
      </c>
      <c r="I2927" s="3">
        <v>44174.427083333336</v>
      </c>
      <c r="J2927" s="1">
        <v>2.82565207400402</v>
      </c>
      <c r="K2927" s="1" t="s">
        <v>83</v>
      </c>
      <c r="M2927" s="3">
        <v>44174.45507831019</v>
      </c>
    </row>
    <row r="2928">
      <c r="A2928" s="1">
        <v>2926.0</v>
      </c>
      <c r="B2928" s="1" t="s">
        <v>3136</v>
      </c>
      <c r="C2928" s="1" t="s">
        <v>7128</v>
      </c>
      <c r="D2928" s="1" t="s">
        <v>4958</v>
      </c>
      <c r="E2928" s="1" t="s">
        <v>7129</v>
      </c>
      <c r="F2928" s="1" t="s">
        <v>3140</v>
      </c>
      <c r="G2928" s="1" t="s">
        <v>17</v>
      </c>
      <c r="H2928" s="1">
        <v>45.0</v>
      </c>
      <c r="I2928" s="3">
        <v>43753.375</v>
      </c>
      <c r="J2928" s="1">
        <v>3.20632068722294</v>
      </c>
      <c r="K2928" s="1" t="s">
        <v>18</v>
      </c>
      <c r="M2928" s="3">
        <v>43753.42511590278</v>
      </c>
    </row>
    <row r="2929">
      <c r="A2929" s="1">
        <v>2927.0</v>
      </c>
      <c r="B2929" s="1" t="s">
        <v>7130</v>
      </c>
      <c r="C2929" s="1" t="s">
        <v>7131</v>
      </c>
      <c r="D2929" s="1" t="s">
        <v>2583</v>
      </c>
      <c r="E2929" s="1" t="s">
        <v>7132</v>
      </c>
      <c r="F2929" s="1" t="s">
        <v>7133</v>
      </c>
      <c r="G2929" s="1" t="s">
        <v>89</v>
      </c>
      <c r="H2929" s="1">
        <v>45.0</v>
      </c>
      <c r="I2929" s="3">
        <v>43875.850096064816</v>
      </c>
      <c r="J2929" s="1">
        <v>0.0</v>
      </c>
      <c r="K2929" s="1" t="s">
        <v>159</v>
      </c>
      <c r="M2929" s="3">
        <v>43875.81508846065</v>
      </c>
    </row>
    <row r="2930">
      <c r="A2930" s="1">
        <v>2928.0</v>
      </c>
      <c r="B2930" s="1" t="s">
        <v>288</v>
      </c>
      <c r="C2930" s="1" t="s">
        <v>7134</v>
      </c>
      <c r="D2930" s="1" t="s">
        <v>3851</v>
      </c>
      <c r="E2930" s="1" t="s">
        <v>7135</v>
      </c>
      <c r="F2930" s="1" t="s">
        <v>292</v>
      </c>
      <c r="G2930" s="1" t="s">
        <v>17</v>
      </c>
      <c r="H2930" s="1">
        <v>45.0</v>
      </c>
      <c r="I2930" s="3">
        <v>43728.625</v>
      </c>
      <c r="J2930" s="1">
        <v>2.19545499177524</v>
      </c>
      <c r="K2930" s="1" t="s">
        <v>24</v>
      </c>
      <c r="M2930" s="3">
        <v>43728.677796550925</v>
      </c>
    </row>
    <row r="2931">
      <c r="A2931" s="1">
        <v>2929.0</v>
      </c>
      <c r="B2931" s="1" t="s">
        <v>303</v>
      </c>
      <c r="C2931" s="1" t="s">
        <v>7136</v>
      </c>
      <c r="D2931" s="1" t="s">
        <v>305</v>
      </c>
      <c r="E2931" s="1" t="s">
        <v>306</v>
      </c>
      <c r="F2931" s="1" t="s">
        <v>307</v>
      </c>
      <c r="G2931" s="1" t="s">
        <v>17</v>
      </c>
      <c r="H2931" s="1">
        <v>45.0</v>
      </c>
      <c r="I2931" s="3">
        <v>44039.229166666664</v>
      </c>
      <c r="J2931" s="1">
        <v>1.63374468099204</v>
      </c>
      <c r="K2931" s="1" t="s">
        <v>24</v>
      </c>
      <c r="M2931" s="3">
        <v>44039.26668065972</v>
      </c>
    </row>
    <row r="2932">
      <c r="A2932" s="1">
        <v>2930.0</v>
      </c>
      <c r="B2932" s="1" t="s">
        <v>12</v>
      </c>
      <c r="C2932" s="1" t="s">
        <v>7137</v>
      </c>
      <c r="D2932" s="1" t="s">
        <v>1531</v>
      </c>
      <c r="E2932" s="1" t="s">
        <v>946</v>
      </c>
      <c r="F2932" s="1" t="s">
        <v>16</v>
      </c>
      <c r="G2932" s="1" t="s">
        <v>17</v>
      </c>
      <c r="H2932" s="1">
        <v>45.0</v>
      </c>
      <c r="I2932" s="3">
        <v>43756.291666666664</v>
      </c>
      <c r="J2932" s="1">
        <v>0.369037112083268</v>
      </c>
      <c r="K2932" s="1" t="s">
        <v>18</v>
      </c>
      <c r="M2932" s="3">
        <v>43756.32491005787</v>
      </c>
    </row>
    <row r="2933">
      <c r="A2933" s="1">
        <v>2931.0</v>
      </c>
      <c r="B2933" s="1" t="s">
        <v>1304</v>
      </c>
      <c r="C2933" s="1" t="s">
        <v>7138</v>
      </c>
      <c r="D2933" s="1" t="s">
        <v>1306</v>
      </c>
      <c r="E2933" s="1" t="s">
        <v>3416</v>
      </c>
      <c r="F2933" s="1" t="s">
        <v>1308</v>
      </c>
      <c r="G2933" s="1" t="s">
        <v>17</v>
      </c>
      <c r="H2933" s="1">
        <v>45.0</v>
      </c>
      <c r="I2933" s="3">
        <v>43862.645833333336</v>
      </c>
      <c r="J2933" s="1">
        <v>1.72494295618816</v>
      </c>
      <c r="K2933" s="1" t="s">
        <v>24</v>
      </c>
      <c r="M2933" s="3">
        <v>43862.22294714121</v>
      </c>
    </row>
    <row r="2934">
      <c r="A2934" s="1">
        <v>2932.0</v>
      </c>
      <c r="B2934" s="1" t="s">
        <v>796</v>
      </c>
      <c r="C2934" s="1" t="s">
        <v>7139</v>
      </c>
      <c r="D2934" s="1" t="s">
        <v>653</v>
      </c>
      <c r="E2934" s="1" t="s">
        <v>7140</v>
      </c>
      <c r="F2934" s="1" t="s">
        <v>799</v>
      </c>
      <c r="G2934" s="1" t="s">
        <v>89</v>
      </c>
      <c r="H2934" s="1">
        <v>45.0</v>
      </c>
      <c r="I2934" s="3">
        <v>44160.460539722226</v>
      </c>
      <c r="J2934" s="1">
        <v>0.864615762640185</v>
      </c>
      <c r="K2934" s="1" t="s">
        <v>18</v>
      </c>
      <c r="M2934" s="3">
        <v>44160.52464063658</v>
      </c>
    </row>
    <row r="2935">
      <c r="A2935" s="1">
        <v>2933.0</v>
      </c>
      <c r="B2935" s="1" t="s">
        <v>385</v>
      </c>
      <c r="C2935" s="1" t="s">
        <v>7141</v>
      </c>
      <c r="D2935" s="1" t="s">
        <v>116</v>
      </c>
      <c r="E2935" s="1" t="s">
        <v>3149</v>
      </c>
      <c r="F2935" s="1" t="s">
        <v>388</v>
      </c>
      <c r="G2935" s="1" t="s">
        <v>17</v>
      </c>
      <c r="H2935" s="1">
        <v>45.0</v>
      </c>
      <c r="I2935" s="3">
        <v>43822.25</v>
      </c>
      <c r="J2935" s="1">
        <v>9.76581568060517</v>
      </c>
      <c r="K2935" s="1" t="s">
        <v>24</v>
      </c>
      <c r="M2935" s="3">
        <v>43822.28202372685</v>
      </c>
    </row>
    <row r="2936">
      <c r="A2936" s="1">
        <v>2934.0</v>
      </c>
      <c r="B2936" s="1" t="s">
        <v>251</v>
      </c>
      <c r="C2936" s="1" t="s">
        <v>7142</v>
      </c>
      <c r="D2936" s="1" t="s">
        <v>5337</v>
      </c>
      <c r="E2936" s="1" t="s">
        <v>2394</v>
      </c>
      <c r="F2936" s="1" t="s">
        <v>255</v>
      </c>
      <c r="G2936" s="1" t="s">
        <v>17</v>
      </c>
      <c r="H2936" s="1">
        <v>45.0</v>
      </c>
      <c r="I2936" s="3">
        <v>43890.416666666664</v>
      </c>
      <c r="J2936" s="1">
        <v>0.455127687262359</v>
      </c>
      <c r="K2936" s="1" t="s">
        <v>218</v>
      </c>
      <c r="M2936" s="3">
        <v>43890.43003631944</v>
      </c>
    </row>
    <row r="2937">
      <c r="A2937" s="1">
        <v>2935.0</v>
      </c>
      <c r="B2937" s="1" t="s">
        <v>1023</v>
      </c>
      <c r="C2937" s="1" t="s">
        <v>7143</v>
      </c>
      <c r="D2937" s="1" t="s">
        <v>482</v>
      </c>
      <c r="E2937" s="1" t="s">
        <v>7144</v>
      </c>
      <c r="F2937" s="1" t="s">
        <v>1027</v>
      </c>
      <c r="G2937" s="1" t="s">
        <v>35</v>
      </c>
      <c r="H2937" s="1">
        <v>45.0</v>
      </c>
      <c r="I2937" s="3">
        <v>43630.166666666664</v>
      </c>
      <c r="J2937" s="1">
        <v>2.58939245073939</v>
      </c>
      <c r="K2937" s="1" t="s">
        <v>24</v>
      </c>
      <c r="M2937" s="3">
        <v>43630.20629789352</v>
      </c>
    </row>
    <row r="2938">
      <c r="A2938" s="1">
        <v>2936.0</v>
      </c>
      <c r="B2938" s="1" t="s">
        <v>3073</v>
      </c>
      <c r="C2938" s="1" t="s">
        <v>7145</v>
      </c>
      <c r="D2938" s="1" t="s">
        <v>1870</v>
      </c>
      <c r="E2938" s="1" t="s">
        <v>6044</v>
      </c>
      <c r="F2938" s="1" t="s">
        <v>3419</v>
      </c>
      <c r="G2938" s="1" t="s">
        <v>17</v>
      </c>
      <c r="H2938" s="1">
        <v>45.0</v>
      </c>
      <c r="I2938" s="3">
        <v>44060.625</v>
      </c>
      <c r="J2938" s="1">
        <v>1.23528937868323</v>
      </c>
      <c r="K2938" s="1" t="s">
        <v>24</v>
      </c>
      <c r="M2938" s="3">
        <v>44060.66127819444</v>
      </c>
    </row>
    <row r="2939">
      <c r="A2939" s="1">
        <v>2937.0</v>
      </c>
      <c r="B2939" s="1" t="s">
        <v>590</v>
      </c>
      <c r="C2939" s="1" t="s">
        <v>7146</v>
      </c>
      <c r="D2939" s="1" t="s">
        <v>3943</v>
      </c>
      <c r="E2939" s="1" t="s">
        <v>7147</v>
      </c>
      <c r="F2939" s="1" t="s">
        <v>594</v>
      </c>
      <c r="G2939" s="1" t="s">
        <v>17</v>
      </c>
      <c r="H2939" s="1">
        <v>45.0</v>
      </c>
      <c r="I2939" s="3">
        <v>44082.291666666664</v>
      </c>
      <c r="J2939" s="1">
        <v>5.58803461878404</v>
      </c>
      <c r="K2939" s="1" t="s">
        <v>511</v>
      </c>
      <c r="L2939" s="1" t="s">
        <v>595</v>
      </c>
      <c r="M2939" s="3">
        <v>44082.52214700232</v>
      </c>
    </row>
    <row r="2940">
      <c r="A2940" s="1">
        <v>2938.0</v>
      </c>
      <c r="B2940" s="1" t="s">
        <v>1885</v>
      </c>
      <c r="C2940" s="1" t="s">
        <v>7148</v>
      </c>
      <c r="D2940" s="1" t="s">
        <v>116</v>
      </c>
      <c r="E2940" s="1" t="s">
        <v>1887</v>
      </c>
      <c r="F2940" s="1" t="s">
        <v>1888</v>
      </c>
      <c r="G2940" s="1" t="s">
        <v>17</v>
      </c>
      <c r="H2940" s="1">
        <v>45.0</v>
      </c>
      <c r="I2940" s="3">
        <v>43878.583333333336</v>
      </c>
      <c r="J2940" s="1">
        <v>3.2053632751943</v>
      </c>
      <c r="K2940" s="1" t="s">
        <v>24</v>
      </c>
      <c r="M2940" s="3">
        <v>43878.60280998843</v>
      </c>
    </row>
    <row r="2941">
      <c r="A2941" s="1">
        <v>2939.0</v>
      </c>
      <c r="B2941" s="1" t="s">
        <v>3909</v>
      </c>
      <c r="C2941" s="1" t="s">
        <v>7149</v>
      </c>
      <c r="D2941" s="1" t="s">
        <v>3882</v>
      </c>
      <c r="E2941" s="1" t="s">
        <v>7150</v>
      </c>
      <c r="F2941" s="1" t="s">
        <v>3912</v>
      </c>
      <c r="G2941" s="1" t="s">
        <v>17</v>
      </c>
      <c r="H2941" s="1">
        <v>45.0</v>
      </c>
      <c r="I2941" s="3">
        <v>43864.322916666664</v>
      </c>
      <c r="J2941" s="1">
        <v>1.44709260996169</v>
      </c>
      <c r="K2941" s="1" t="s">
        <v>24</v>
      </c>
      <c r="M2941" s="3">
        <v>43864.35967135417</v>
      </c>
    </row>
    <row r="2942">
      <c r="A2942" s="1">
        <v>2940.0</v>
      </c>
      <c r="B2942" s="1" t="s">
        <v>459</v>
      </c>
      <c r="C2942" s="1" t="s">
        <v>7151</v>
      </c>
      <c r="D2942" s="1" t="s">
        <v>461</v>
      </c>
      <c r="E2942" s="1" t="s">
        <v>6948</v>
      </c>
      <c r="F2942" s="1" t="s">
        <v>463</v>
      </c>
      <c r="G2942" s="1" t="s">
        <v>17</v>
      </c>
      <c r="H2942" s="1">
        <v>45.0</v>
      </c>
      <c r="I2942" s="3">
        <v>44186.25</v>
      </c>
      <c r="J2942" s="1">
        <v>1.64241542026606</v>
      </c>
      <c r="K2942" s="1" t="s">
        <v>24</v>
      </c>
      <c r="L2942" s="1" t="s">
        <v>464</v>
      </c>
      <c r="M2942" s="3">
        <v>44186.286250046294</v>
      </c>
    </row>
    <row r="2943">
      <c r="A2943" s="1">
        <v>2941.0</v>
      </c>
      <c r="B2943" s="1" t="s">
        <v>73</v>
      </c>
      <c r="C2943" s="1" t="s">
        <v>7152</v>
      </c>
      <c r="D2943" s="1" t="s">
        <v>1595</v>
      </c>
      <c r="E2943" s="1" t="s">
        <v>5650</v>
      </c>
      <c r="F2943" s="1" t="s">
        <v>77</v>
      </c>
      <c r="G2943" s="1" t="s">
        <v>35</v>
      </c>
      <c r="H2943" s="1">
        <v>45.0</v>
      </c>
      <c r="I2943" s="3">
        <v>43497.291666666664</v>
      </c>
      <c r="J2943" s="1">
        <v>2.06157672553913</v>
      </c>
      <c r="K2943" s="1" t="s">
        <v>24</v>
      </c>
      <c r="M2943" s="3">
        <v>43497.34588667824</v>
      </c>
    </row>
    <row r="2944">
      <c r="A2944" s="1">
        <v>2942.0</v>
      </c>
      <c r="B2944" s="1" t="s">
        <v>7153</v>
      </c>
      <c r="C2944" s="1" t="s">
        <v>7154</v>
      </c>
      <c r="D2944" s="1" t="s">
        <v>2485</v>
      </c>
      <c r="E2944" s="1" t="s">
        <v>7155</v>
      </c>
      <c r="F2944" s="1" t="s">
        <v>7156</v>
      </c>
      <c r="G2944" s="1" t="s">
        <v>89</v>
      </c>
      <c r="H2944" s="1">
        <v>45.0</v>
      </c>
      <c r="I2944" s="3">
        <v>44040.625</v>
      </c>
      <c r="J2944" s="1">
        <v>1.47848678291081</v>
      </c>
      <c r="K2944" s="1" t="s">
        <v>1376</v>
      </c>
      <c r="M2944" s="3">
        <v>44040.65753070602</v>
      </c>
    </row>
    <row r="2945">
      <c r="A2945" s="1">
        <v>2943.0</v>
      </c>
      <c r="B2945" s="1" t="s">
        <v>5239</v>
      </c>
      <c r="C2945" s="1" t="s">
        <v>7157</v>
      </c>
      <c r="D2945" s="1" t="s">
        <v>7158</v>
      </c>
      <c r="E2945" s="1" t="s">
        <v>7159</v>
      </c>
      <c r="F2945" s="1" t="s">
        <v>5243</v>
      </c>
      <c r="G2945" s="1" t="s">
        <v>39</v>
      </c>
      <c r="H2945" s="1">
        <v>45.0</v>
      </c>
      <c r="I2945" s="3">
        <v>44159.65625</v>
      </c>
      <c r="J2945" s="1">
        <v>2.30757378454072</v>
      </c>
      <c r="K2945" s="1" t="s">
        <v>511</v>
      </c>
      <c r="L2945" s="1" t="s">
        <v>5244</v>
      </c>
      <c r="M2945" s="3">
        <v>44159.65708903935</v>
      </c>
    </row>
    <row r="2946">
      <c r="A2946" s="1">
        <v>2944.0</v>
      </c>
      <c r="B2946" s="1" t="s">
        <v>303</v>
      </c>
      <c r="C2946" s="1" t="s">
        <v>7160</v>
      </c>
      <c r="D2946" s="1" t="s">
        <v>305</v>
      </c>
      <c r="E2946" s="1" t="s">
        <v>7161</v>
      </c>
      <c r="F2946" s="1" t="s">
        <v>307</v>
      </c>
      <c r="G2946" s="1" t="s">
        <v>17</v>
      </c>
      <c r="H2946" s="1">
        <v>45.0</v>
      </c>
      <c r="I2946" s="3">
        <v>43934.791666666664</v>
      </c>
      <c r="J2946" s="1">
        <v>2.22098249186363</v>
      </c>
      <c r="K2946" s="1" t="s">
        <v>24</v>
      </c>
      <c r="M2946" s="3">
        <v>43934.8238859375</v>
      </c>
    </row>
    <row r="2947">
      <c r="A2947" s="1">
        <v>2945.0</v>
      </c>
      <c r="B2947" s="1" t="s">
        <v>288</v>
      </c>
      <c r="C2947" s="1" t="s">
        <v>7162</v>
      </c>
      <c r="D2947" s="1" t="s">
        <v>3851</v>
      </c>
      <c r="E2947" s="1" t="s">
        <v>7135</v>
      </c>
      <c r="F2947" s="1" t="s">
        <v>292</v>
      </c>
      <c r="G2947" s="1" t="s">
        <v>17</v>
      </c>
      <c r="H2947" s="1">
        <v>45.0</v>
      </c>
      <c r="I2947" s="3">
        <v>43748.625</v>
      </c>
      <c r="J2947" s="1">
        <v>1.33696651317745</v>
      </c>
      <c r="K2947" s="1" t="s">
        <v>24</v>
      </c>
      <c r="M2947" s="3">
        <v>43748.61855151621</v>
      </c>
    </row>
    <row r="2948">
      <c r="A2948" s="1">
        <v>2946.0</v>
      </c>
      <c r="B2948" s="1" t="s">
        <v>742</v>
      </c>
      <c r="C2948" s="1" t="s">
        <v>7163</v>
      </c>
      <c r="D2948" s="1" t="s">
        <v>148</v>
      </c>
      <c r="E2948" s="1" t="s">
        <v>7164</v>
      </c>
      <c r="F2948" s="1" t="s">
        <v>746</v>
      </c>
      <c r="G2948" s="1" t="s">
        <v>17</v>
      </c>
      <c r="H2948" s="1">
        <v>45.0</v>
      </c>
      <c r="I2948" s="3">
        <v>43957.583333333336</v>
      </c>
      <c r="J2948" s="1">
        <v>1.26995006428025</v>
      </c>
      <c r="K2948" s="1" t="s">
        <v>24</v>
      </c>
      <c r="M2948" s="3">
        <v>43957.61358884259</v>
      </c>
    </row>
    <row r="2949">
      <c r="A2949" s="1">
        <v>2947.0</v>
      </c>
      <c r="B2949" s="1" t="s">
        <v>853</v>
      </c>
      <c r="C2949" s="1" t="s">
        <v>7165</v>
      </c>
      <c r="D2949" s="1" t="s">
        <v>1806</v>
      </c>
      <c r="E2949" s="1" t="s">
        <v>7166</v>
      </c>
      <c r="F2949" s="1" t="s">
        <v>856</v>
      </c>
      <c r="G2949" s="1" t="s">
        <v>35</v>
      </c>
      <c r="H2949" s="1">
        <v>45.0</v>
      </c>
      <c r="I2949" s="3">
        <v>44231.541666666664</v>
      </c>
      <c r="J2949" s="1">
        <v>2.58977556014576</v>
      </c>
      <c r="K2949" s="1" t="s">
        <v>18</v>
      </c>
      <c r="M2949" s="3">
        <v>44231.578797511575</v>
      </c>
    </row>
    <row r="2950">
      <c r="A2950" s="1">
        <v>2948.0</v>
      </c>
      <c r="B2950" s="1" t="s">
        <v>319</v>
      </c>
      <c r="C2950" s="1" t="s">
        <v>7167</v>
      </c>
      <c r="D2950" s="1" t="s">
        <v>1622</v>
      </c>
      <c r="E2950" s="1" t="s">
        <v>7168</v>
      </c>
      <c r="F2950" s="1" t="s">
        <v>323</v>
      </c>
      <c r="G2950" s="1" t="s">
        <v>39</v>
      </c>
      <c r="H2950" s="1">
        <v>45.0</v>
      </c>
      <c r="I2950" s="3">
        <v>43829.458333333336</v>
      </c>
      <c r="J2950" s="1">
        <v>1.498746442496</v>
      </c>
      <c r="K2950" s="1" t="s">
        <v>24</v>
      </c>
      <c r="M2950" s="3">
        <v>43829.48046400463</v>
      </c>
    </row>
    <row r="2951">
      <c r="A2951" s="1">
        <v>2949.0</v>
      </c>
      <c r="B2951" s="1" t="s">
        <v>293</v>
      </c>
      <c r="C2951" s="1" t="s">
        <v>7169</v>
      </c>
      <c r="D2951" s="1" t="s">
        <v>126</v>
      </c>
      <c r="E2951" s="1" t="s">
        <v>829</v>
      </c>
      <c r="F2951" s="1" t="s">
        <v>297</v>
      </c>
      <c r="G2951" s="1" t="s">
        <v>17</v>
      </c>
      <c r="H2951" s="1">
        <v>45.0</v>
      </c>
      <c r="I2951" s="3">
        <v>44120.791666666664</v>
      </c>
      <c r="J2951" s="1">
        <v>8.19684430703402</v>
      </c>
      <c r="K2951" s="1" t="s">
        <v>62</v>
      </c>
      <c r="L2951" s="1" t="s">
        <v>1188</v>
      </c>
      <c r="M2951" s="3">
        <v>44120.81110486111</v>
      </c>
    </row>
    <row r="2952">
      <c r="A2952" s="1">
        <v>2950.0</v>
      </c>
      <c r="B2952" s="1" t="s">
        <v>520</v>
      </c>
      <c r="C2952" s="1" t="s">
        <v>7170</v>
      </c>
      <c r="D2952" s="1" t="s">
        <v>86</v>
      </c>
      <c r="E2952" s="1" t="s">
        <v>4075</v>
      </c>
      <c r="F2952" s="1" t="s">
        <v>524</v>
      </c>
      <c r="G2952" s="1" t="s">
        <v>35</v>
      </c>
      <c r="H2952" s="1">
        <v>45.0</v>
      </c>
      <c r="I2952" s="3">
        <v>43690.25</v>
      </c>
      <c r="J2952" s="1">
        <v>2.74142922266214</v>
      </c>
      <c r="K2952" s="1" t="s">
        <v>46</v>
      </c>
      <c r="M2952" s="3">
        <v>43690.65650978009</v>
      </c>
    </row>
    <row r="2953">
      <c r="A2953" s="1">
        <v>2951.0</v>
      </c>
      <c r="B2953" s="1" t="s">
        <v>114</v>
      </c>
      <c r="C2953" s="1" t="s">
        <v>7171</v>
      </c>
      <c r="D2953" s="1" t="s">
        <v>116</v>
      </c>
      <c r="E2953" s="1" t="s">
        <v>1161</v>
      </c>
      <c r="F2953" s="1" t="s">
        <v>118</v>
      </c>
      <c r="G2953" s="1" t="s">
        <v>17</v>
      </c>
      <c r="H2953" s="1">
        <v>45.0</v>
      </c>
      <c r="I2953" s="3">
        <v>44043.75</v>
      </c>
      <c r="J2953" s="1">
        <v>5.93570525905954</v>
      </c>
      <c r="K2953" s="1" t="s">
        <v>24</v>
      </c>
      <c r="L2953" s="1" t="s">
        <v>1006</v>
      </c>
      <c r="M2953" s="3">
        <v>44043.78244525463</v>
      </c>
    </row>
    <row r="2954">
      <c r="A2954" s="1">
        <v>2952.0</v>
      </c>
      <c r="B2954" s="1" t="s">
        <v>459</v>
      </c>
      <c r="C2954" s="1" t="s">
        <v>7172</v>
      </c>
      <c r="D2954" s="1" t="s">
        <v>461</v>
      </c>
      <c r="E2954" s="1" t="s">
        <v>462</v>
      </c>
      <c r="F2954" s="1" t="s">
        <v>463</v>
      </c>
      <c r="G2954" s="1" t="s">
        <v>17</v>
      </c>
      <c r="H2954" s="1">
        <v>45.0</v>
      </c>
      <c r="I2954" s="3">
        <v>44034.416666666664</v>
      </c>
      <c r="J2954" s="1">
        <v>0.360231774192131</v>
      </c>
      <c r="K2954" s="1" t="s">
        <v>24</v>
      </c>
      <c r="L2954" s="1" t="s">
        <v>464</v>
      </c>
      <c r="M2954" s="3">
        <v>44034.39508041667</v>
      </c>
    </row>
    <row r="2955">
      <c r="A2955" s="1">
        <v>2953.0</v>
      </c>
      <c r="B2955" s="1" t="s">
        <v>63</v>
      </c>
      <c r="C2955" s="1" t="s">
        <v>7173</v>
      </c>
      <c r="D2955" s="1" t="s">
        <v>321</v>
      </c>
      <c r="E2955" s="1" t="s">
        <v>2215</v>
      </c>
      <c r="F2955" s="1" t="s">
        <v>67</v>
      </c>
      <c r="G2955" s="1" t="s">
        <v>17</v>
      </c>
      <c r="H2955" s="1">
        <v>45.0</v>
      </c>
      <c r="I2955" s="3">
        <v>43962.458333333336</v>
      </c>
      <c r="J2955" s="1">
        <v>1.71957028397185</v>
      </c>
      <c r="K2955" s="1" t="s">
        <v>24</v>
      </c>
      <c r="M2955" s="3">
        <v>43962.48979017361</v>
      </c>
    </row>
    <row r="2956">
      <c r="A2956" s="1">
        <v>2954.0</v>
      </c>
      <c r="B2956" s="1" t="s">
        <v>2944</v>
      </c>
      <c r="C2956" s="1" t="s">
        <v>7174</v>
      </c>
      <c r="D2956" s="1" t="s">
        <v>818</v>
      </c>
      <c r="E2956" s="1" t="s">
        <v>7175</v>
      </c>
      <c r="F2956" s="1" t="s">
        <v>2947</v>
      </c>
      <c r="G2956" s="1" t="s">
        <v>17</v>
      </c>
      <c r="H2956" s="1">
        <v>45.0</v>
      </c>
      <c r="I2956" s="3">
        <v>44116.1875</v>
      </c>
      <c r="J2956" s="1">
        <v>3.16155261993208</v>
      </c>
      <c r="K2956" s="1" t="s">
        <v>18</v>
      </c>
      <c r="L2956" s="1" t="s">
        <v>1047</v>
      </c>
      <c r="M2956" s="3">
        <v>44116.263751377315</v>
      </c>
    </row>
    <row r="2957">
      <c r="A2957" s="1">
        <v>2955.0</v>
      </c>
      <c r="B2957" s="1" t="s">
        <v>418</v>
      </c>
      <c r="C2957" s="1" t="s">
        <v>7176</v>
      </c>
      <c r="D2957" s="1" t="s">
        <v>420</v>
      </c>
      <c r="E2957" s="1" t="s">
        <v>7177</v>
      </c>
      <c r="F2957" s="1" t="s">
        <v>422</v>
      </c>
      <c r="G2957" s="1" t="s">
        <v>17</v>
      </c>
      <c r="H2957" s="1">
        <v>45.0</v>
      </c>
      <c r="I2957" s="3">
        <v>43786.666666666664</v>
      </c>
      <c r="J2957" s="1">
        <v>0.0</v>
      </c>
      <c r="K2957" s="1" t="s">
        <v>24</v>
      </c>
      <c r="M2957" s="3">
        <v>43787.375448576386</v>
      </c>
    </row>
    <row r="2958">
      <c r="A2958" s="1">
        <v>2956.0</v>
      </c>
      <c r="B2958" s="1" t="s">
        <v>154</v>
      </c>
      <c r="C2958" s="1" t="s">
        <v>7178</v>
      </c>
      <c r="D2958" s="1" t="s">
        <v>156</v>
      </c>
      <c r="E2958" s="1" t="s">
        <v>7179</v>
      </c>
      <c r="F2958" s="1" t="s">
        <v>158</v>
      </c>
      <c r="G2958" s="1" t="s">
        <v>17</v>
      </c>
      <c r="H2958" s="1">
        <v>45.0</v>
      </c>
      <c r="I2958" s="3">
        <v>44096.302083333336</v>
      </c>
      <c r="J2958" s="1">
        <v>1.284557803167</v>
      </c>
      <c r="K2958" s="1" t="s">
        <v>159</v>
      </c>
      <c r="L2958" s="1" t="s">
        <v>160</v>
      </c>
      <c r="M2958" s="3">
        <v>44096.33177034722</v>
      </c>
    </row>
    <row r="2959">
      <c r="A2959" s="1">
        <v>2957.0</v>
      </c>
      <c r="B2959" s="1" t="s">
        <v>1599</v>
      </c>
      <c r="C2959" s="1" t="s">
        <v>7180</v>
      </c>
      <c r="D2959" s="1" t="s">
        <v>1601</v>
      </c>
      <c r="E2959" s="1" t="s">
        <v>1602</v>
      </c>
      <c r="F2959" s="1" t="s">
        <v>1603</v>
      </c>
      <c r="G2959" s="1" t="s">
        <v>17</v>
      </c>
      <c r="H2959" s="1">
        <v>45.0</v>
      </c>
      <c r="I2959" s="3">
        <v>44099.208333333336</v>
      </c>
      <c r="J2959" s="1">
        <v>0.495046974328863</v>
      </c>
      <c r="K2959" s="1" t="s">
        <v>62</v>
      </c>
      <c r="M2959" s="3">
        <v>44099.21446472222</v>
      </c>
    </row>
    <row r="2960">
      <c r="A2960" s="1">
        <v>2958.0</v>
      </c>
      <c r="B2960" s="1" t="s">
        <v>229</v>
      </c>
      <c r="C2960" s="1" t="s">
        <v>7181</v>
      </c>
      <c r="D2960" s="1" t="s">
        <v>116</v>
      </c>
      <c r="E2960" s="1" t="s">
        <v>231</v>
      </c>
      <c r="F2960" s="1" t="s">
        <v>232</v>
      </c>
      <c r="G2960" s="1" t="s">
        <v>35</v>
      </c>
      <c r="H2960" s="1">
        <v>45.0</v>
      </c>
      <c r="I2960" s="3">
        <v>43781.166666666664</v>
      </c>
      <c r="J2960" s="1">
        <v>5.53668323989316</v>
      </c>
      <c r="K2960" s="1" t="s">
        <v>24</v>
      </c>
      <c r="M2960" s="3">
        <v>43781.23766938657</v>
      </c>
    </row>
    <row r="2961">
      <c r="A2961" s="1">
        <v>2959.0</v>
      </c>
      <c r="B2961" s="1" t="s">
        <v>324</v>
      </c>
      <c r="C2961" s="1" t="s">
        <v>7182</v>
      </c>
      <c r="D2961" s="1" t="s">
        <v>326</v>
      </c>
      <c r="E2961" s="1" t="s">
        <v>2751</v>
      </c>
      <c r="F2961" s="1" t="s">
        <v>328</v>
      </c>
      <c r="G2961" s="1" t="s">
        <v>17</v>
      </c>
      <c r="H2961" s="1">
        <v>45.0</v>
      </c>
      <c r="I2961" s="3">
        <v>44050.291666666664</v>
      </c>
      <c r="J2961" s="1">
        <v>0.0</v>
      </c>
      <c r="K2961" s="1" t="s">
        <v>24</v>
      </c>
      <c r="M2961" s="3">
        <v>44050.673655300925</v>
      </c>
    </row>
    <row r="2962">
      <c r="A2962" s="1">
        <v>2960.0</v>
      </c>
      <c r="B2962" s="1" t="s">
        <v>150</v>
      </c>
      <c r="C2962" s="1" t="s">
        <v>7183</v>
      </c>
      <c r="D2962" s="1" t="s">
        <v>588</v>
      </c>
      <c r="E2962" s="1" t="s">
        <v>7184</v>
      </c>
      <c r="F2962" s="1" t="s">
        <v>153</v>
      </c>
      <c r="G2962" s="1" t="s">
        <v>39</v>
      </c>
      <c r="H2962" s="1">
        <v>45.0</v>
      </c>
      <c r="I2962" s="3">
        <v>43772.333333333336</v>
      </c>
      <c r="J2962" s="1">
        <v>3.97186942868519</v>
      </c>
      <c r="K2962" s="1" t="s">
        <v>62</v>
      </c>
      <c r="M2962" s="3">
        <v>43772.379302789355</v>
      </c>
    </row>
    <row r="2963">
      <c r="A2963" s="1">
        <v>2961.0</v>
      </c>
      <c r="B2963" s="1" t="s">
        <v>2766</v>
      </c>
      <c r="C2963" s="1" t="s">
        <v>7185</v>
      </c>
      <c r="D2963" s="1" t="s">
        <v>3158</v>
      </c>
      <c r="E2963" s="1" t="s">
        <v>7186</v>
      </c>
      <c r="F2963" s="1" t="s">
        <v>2770</v>
      </c>
      <c r="G2963" s="1" t="s">
        <v>35</v>
      </c>
      <c r="H2963" s="1">
        <v>45.0</v>
      </c>
      <c r="I2963" s="3">
        <v>44204.583333333336</v>
      </c>
      <c r="J2963" s="1">
        <v>1.08613969326542</v>
      </c>
      <c r="K2963" s="1" t="s">
        <v>62</v>
      </c>
      <c r="L2963" s="1" t="s">
        <v>2771</v>
      </c>
      <c r="M2963" s="3">
        <v>44204.61999141204</v>
      </c>
    </row>
    <row r="2964">
      <c r="A2964" s="1">
        <v>2962.0</v>
      </c>
      <c r="B2964" s="1" t="s">
        <v>293</v>
      </c>
      <c r="C2964" s="1" t="s">
        <v>7187</v>
      </c>
      <c r="D2964" s="1" t="s">
        <v>588</v>
      </c>
      <c r="E2964" s="1" t="s">
        <v>4145</v>
      </c>
      <c r="F2964" s="1" t="s">
        <v>297</v>
      </c>
      <c r="G2964" s="1" t="s">
        <v>17</v>
      </c>
      <c r="H2964" s="1">
        <v>45.0</v>
      </c>
      <c r="I2964" s="3">
        <v>43955.791666666664</v>
      </c>
      <c r="J2964" s="1">
        <v>0.834779774320469</v>
      </c>
      <c r="K2964" s="1" t="s">
        <v>62</v>
      </c>
      <c r="M2964" s="3">
        <v>43955.762072997684</v>
      </c>
    </row>
    <row r="2965">
      <c r="A2965" s="1">
        <v>2963.0</v>
      </c>
      <c r="B2965" s="1" t="s">
        <v>293</v>
      </c>
      <c r="C2965" s="1" t="s">
        <v>7188</v>
      </c>
      <c r="D2965" s="1" t="s">
        <v>1186</v>
      </c>
      <c r="E2965" s="1" t="s">
        <v>1187</v>
      </c>
      <c r="F2965" s="1" t="s">
        <v>297</v>
      </c>
      <c r="G2965" s="1" t="s">
        <v>17</v>
      </c>
      <c r="H2965" s="1">
        <v>45.0</v>
      </c>
      <c r="I2965" s="3">
        <v>44167.791666666664</v>
      </c>
      <c r="J2965" s="1">
        <v>0.929853353719439</v>
      </c>
      <c r="K2965" s="1" t="s">
        <v>62</v>
      </c>
      <c r="L2965" s="1" t="s">
        <v>1188</v>
      </c>
      <c r="M2965" s="3">
        <v>44167.78222033565</v>
      </c>
    </row>
    <row r="2966">
      <c r="A2966" s="1">
        <v>2964.0</v>
      </c>
      <c r="B2966" s="1" t="s">
        <v>1466</v>
      </c>
      <c r="C2966" s="1" t="s">
        <v>7189</v>
      </c>
      <c r="D2966" s="1" t="s">
        <v>1606</v>
      </c>
      <c r="E2966" s="1" t="s">
        <v>7190</v>
      </c>
      <c r="F2966" s="1" t="s">
        <v>1470</v>
      </c>
      <c r="G2966" s="1" t="s">
        <v>39</v>
      </c>
      <c r="H2966" s="1">
        <v>45.0</v>
      </c>
      <c r="I2966" s="3">
        <v>44117.75</v>
      </c>
      <c r="J2966" s="1">
        <v>0.0</v>
      </c>
      <c r="K2966" s="1" t="s">
        <v>18</v>
      </c>
      <c r="M2966" s="3">
        <v>44117.739468402775</v>
      </c>
    </row>
    <row r="2967">
      <c r="A2967" s="1">
        <v>2965.0</v>
      </c>
      <c r="B2967" s="1" t="s">
        <v>1454</v>
      </c>
      <c r="C2967" s="1" t="s">
        <v>7191</v>
      </c>
      <c r="D2967" s="1" t="s">
        <v>1456</v>
      </c>
      <c r="E2967" s="1" t="s">
        <v>1457</v>
      </c>
      <c r="F2967" s="1" t="s">
        <v>1458</v>
      </c>
      <c r="G2967" s="1" t="s">
        <v>35</v>
      </c>
      <c r="H2967" s="1">
        <v>45.0</v>
      </c>
      <c r="I2967" s="3">
        <v>43585.75</v>
      </c>
      <c r="J2967" s="1">
        <v>1.46097876448523</v>
      </c>
      <c r="K2967" s="1" t="s">
        <v>18</v>
      </c>
      <c r="M2967" s="3">
        <v>43585.791342372686</v>
      </c>
    </row>
    <row r="2968">
      <c r="A2968" s="1">
        <v>2966.0</v>
      </c>
      <c r="B2968" s="1" t="s">
        <v>282</v>
      </c>
      <c r="C2968" s="1" t="s">
        <v>7192</v>
      </c>
      <c r="D2968" s="1" t="s">
        <v>284</v>
      </c>
      <c r="E2968" s="1" t="s">
        <v>3914</v>
      </c>
      <c r="F2968" s="1" t="s">
        <v>286</v>
      </c>
      <c r="G2968" s="1" t="s">
        <v>35</v>
      </c>
      <c r="H2968" s="1">
        <v>45.0</v>
      </c>
      <c r="I2968" s="3">
        <v>44203.25</v>
      </c>
      <c r="J2968" s="1">
        <v>1.44524544592068</v>
      </c>
      <c r="K2968" s="1" t="s">
        <v>218</v>
      </c>
      <c r="L2968" s="1" t="s">
        <v>287</v>
      </c>
      <c r="M2968" s="3">
        <v>44203.2710753125</v>
      </c>
    </row>
    <row r="2969">
      <c r="A2969" s="1">
        <v>2967.0</v>
      </c>
      <c r="B2969" s="1" t="s">
        <v>293</v>
      </c>
      <c r="C2969" s="1" t="s">
        <v>7193</v>
      </c>
      <c r="D2969" s="1" t="s">
        <v>1186</v>
      </c>
      <c r="E2969" s="1" t="s">
        <v>1187</v>
      </c>
      <c r="F2969" s="1" t="s">
        <v>297</v>
      </c>
      <c r="G2969" s="1" t="s">
        <v>17</v>
      </c>
      <c r="H2969" s="1">
        <v>45.0</v>
      </c>
      <c r="I2969" s="3">
        <v>44156.291666666664</v>
      </c>
      <c r="J2969" s="1">
        <v>2.60610131142343</v>
      </c>
      <c r="K2969" s="1" t="s">
        <v>62</v>
      </c>
      <c r="L2969" s="1" t="s">
        <v>1188</v>
      </c>
      <c r="M2969" s="3">
        <v>44156.317031087965</v>
      </c>
    </row>
    <row r="2970">
      <c r="A2970" s="1">
        <v>2968.0</v>
      </c>
      <c r="B2970" s="1" t="s">
        <v>1858</v>
      </c>
      <c r="C2970" s="1" t="s">
        <v>7194</v>
      </c>
      <c r="D2970" s="1" t="s">
        <v>818</v>
      </c>
      <c r="E2970" s="1" t="s">
        <v>4961</v>
      </c>
      <c r="F2970" s="1" t="s">
        <v>1861</v>
      </c>
      <c r="G2970" s="1" t="s">
        <v>17</v>
      </c>
      <c r="H2970" s="1">
        <v>45.0</v>
      </c>
      <c r="I2970" s="3">
        <v>44168.166666666664</v>
      </c>
      <c r="J2970" s="1">
        <v>1.95358551347141</v>
      </c>
      <c r="K2970" s="1" t="s">
        <v>18</v>
      </c>
      <c r="L2970" s="1" t="s">
        <v>1047</v>
      </c>
      <c r="M2970" s="3">
        <v>44168.22612277778</v>
      </c>
    </row>
    <row r="2971">
      <c r="A2971" s="1">
        <v>2969.0</v>
      </c>
      <c r="B2971" s="1" t="s">
        <v>2339</v>
      </c>
      <c r="C2971" s="1" t="s">
        <v>7195</v>
      </c>
      <c r="D2971" s="1" t="s">
        <v>738</v>
      </c>
      <c r="E2971" s="1" t="s">
        <v>7196</v>
      </c>
      <c r="F2971" s="1" t="s">
        <v>2342</v>
      </c>
      <c r="G2971" s="1" t="s">
        <v>35</v>
      </c>
      <c r="H2971" s="1">
        <v>45.0</v>
      </c>
      <c r="I2971" s="3">
        <v>44239.666666666664</v>
      </c>
      <c r="J2971" s="1">
        <v>0.0</v>
      </c>
      <c r="K2971" s="1" t="s">
        <v>24</v>
      </c>
      <c r="M2971" s="3">
        <v>44239.70322636574</v>
      </c>
    </row>
    <row r="2972">
      <c r="A2972" s="1">
        <v>2970.0</v>
      </c>
      <c r="B2972" s="1" t="s">
        <v>957</v>
      </c>
      <c r="C2972" s="1" t="s">
        <v>7197</v>
      </c>
      <c r="D2972" s="1" t="s">
        <v>321</v>
      </c>
      <c r="E2972" s="1" t="s">
        <v>7198</v>
      </c>
      <c r="F2972" s="1" t="s">
        <v>961</v>
      </c>
      <c r="G2972" s="1" t="s">
        <v>17</v>
      </c>
      <c r="H2972" s="1">
        <v>45.0</v>
      </c>
      <c r="I2972" s="3">
        <v>44108.666666666664</v>
      </c>
      <c r="J2972" s="1">
        <v>1.29556224668483</v>
      </c>
      <c r="K2972" s="1" t="s">
        <v>24</v>
      </c>
      <c r="M2972" s="3">
        <v>44108.74102707176</v>
      </c>
    </row>
    <row r="2973">
      <c r="A2973" s="1">
        <v>2971.0</v>
      </c>
      <c r="B2973" s="1" t="s">
        <v>114</v>
      </c>
      <c r="C2973" s="1" t="s">
        <v>7199</v>
      </c>
      <c r="D2973" s="1" t="s">
        <v>116</v>
      </c>
      <c r="E2973" s="1" t="s">
        <v>2057</v>
      </c>
      <c r="F2973" s="1" t="s">
        <v>118</v>
      </c>
      <c r="G2973" s="1" t="s">
        <v>17</v>
      </c>
      <c r="H2973" s="1">
        <v>45.0</v>
      </c>
      <c r="I2973" s="3">
        <v>44083.25</v>
      </c>
      <c r="J2973" s="1">
        <v>6.37927574122374</v>
      </c>
      <c r="K2973" s="1" t="s">
        <v>24</v>
      </c>
      <c r="M2973" s="3">
        <v>44083.281729675924</v>
      </c>
    </row>
    <row r="2974">
      <c r="A2974" s="1">
        <v>2972.0</v>
      </c>
      <c r="B2974" s="1" t="s">
        <v>4594</v>
      </c>
      <c r="C2974" s="1" t="s">
        <v>7200</v>
      </c>
      <c r="D2974" s="1" t="s">
        <v>869</v>
      </c>
      <c r="E2974" s="1" t="s">
        <v>7201</v>
      </c>
      <c r="F2974" s="1" t="s">
        <v>4597</v>
      </c>
      <c r="G2974" s="1" t="s">
        <v>35</v>
      </c>
      <c r="H2974" s="1">
        <v>45.0</v>
      </c>
      <c r="I2974" s="3">
        <v>44209.625</v>
      </c>
      <c r="J2974" s="1">
        <v>2.02158814192233</v>
      </c>
      <c r="K2974" s="1" t="s">
        <v>24</v>
      </c>
      <c r="L2974" s="1" t="s">
        <v>238</v>
      </c>
      <c r="M2974" s="3">
        <v>44209.66284819444</v>
      </c>
    </row>
    <row r="2975">
      <c r="A2975" s="1">
        <v>2973.0</v>
      </c>
      <c r="B2975" s="1" t="s">
        <v>792</v>
      </c>
      <c r="C2975" s="1" t="s">
        <v>7202</v>
      </c>
      <c r="D2975" s="1" t="s">
        <v>7203</v>
      </c>
      <c r="E2975" s="1" t="s">
        <v>7204</v>
      </c>
      <c r="F2975" s="1" t="s">
        <v>795</v>
      </c>
      <c r="G2975" s="1" t="s">
        <v>17</v>
      </c>
      <c r="H2975" s="1">
        <v>45.0</v>
      </c>
      <c r="I2975" s="3">
        <v>44221.625</v>
      </c>
      <c r="J2975" s="1">
        <v>0.447653506118448</v>
      </c>
      <c r="K2975" s="1" t="s">
        <v>18</v>
      </c>
      <c r="L2975" s="1" t="s">
        <v>444</v>
      </c>
      <c r="M2975" s="3">
        <v>44221.646445185186</v>
      </c>
    </row>
    <row r="2976">
      <c r="A2976" s="1">
        <v>2974.0</v>
      </c>
      <c r="B2976" s="1" t="s">
        <v>450</v>
      </c>
      <c r="C2976" s="1" t="s">
        <v>7205</v>
      </c>
      <c r="D2976" s="1" t="s">
        <v>5064</v>
      </c>
      <c r="E2976" s="1" t="s">
        <v>7206</v>
      </c>
      <c r="F2976" s="1" t="s">
        <v>454</v>
      </c>
      <c r="G2976" s="1" t="s">
        <v>39</v>
      </c>
      <c r="H2976" s="1">
        <v>45.0</v>
      </c>
      <c r="I2976" s="3">
        <v>44242.583333333336</v>
      </c>
      <c r="J2976" s="1">
        <v>2.03645760580768</v>
      </c>
      <c r="K2976" s="1" t="s">
        <v>24</v>
      </c>
      <c r="L2976" s="1" t="s">
        <v>238</v>
      </c>
      <c r="M2976" s="3">
        <v>44242.61492199074</v>
      </c>
    </row>
    <row r="2977">
      <c r="A2977" s="1">
        <v>2975.0</v>
      </c>
      <c r="B2977" s="1" t="s">
        <v>1913</v>
      </c>
      <c r="C2977" s="1" t="s">
        <v>7207</v>
      </c>
      <c r="D2977" s="1" t="s">
        <v>436</v>
      </c>
      <c r="E2977" s="1" t="s">
        <v>7208</v>
      </c>
      <c r="F2977" s="1" t="s">
        <v>1917</v>
      </c>
      <c r="G2977" s="1" t="s">
        <v>39</v>
      </c>
      <c r="H2977" s="1">
        <v>45.0</v>
      </c>
      <c r="I2977" s="3">
        <v>43723.208333333336</v>
      </c>
      <c r="J2977" s="1">
        <v>1.39253028639061</v>
      </c>
      <c r="K2977" s="1" t="s">
        <v>166</v>
      </c>
      <c r="M2977" s="3">
        <v>43723.247774791664</v>
      </c>
    </row>
    <row r="2978">
      <c r="A2978" s="1">
        <v>2976.0</v>
      </c>
      <c r="B2978" s="1" t="s">
        <v>319</v>
      </c>
      <c r="C2978" s="1" t="s">
        <v>7209</v>
      </c>
      <c r="D2978" s="1" t="s">
        <v>7210</v>
      </c>
      <c r="E2978" s="1" t="s">
        <v>7211</v>
      </c>
      <c r="F2978" s="1" t="s">
        <v>323</v>
      </c>
      <c r="G2978" s="1" t="s">
        <v>39</v>
      </c>
      <c r="H2978" s="1">
        <v>45.0</v>
      </c>
      <c r="I2978" s="3">
        <v>43845.458333333336</v>
      </c>
      <c r="J2978" s="1">
        <v>0.12561277943682</v>
      </c>
      <c r="K2978" s="1" t="s">
        <v>24</v>
      </c>
      <c r="M2978" s="3">
        <v>43845.48306903935</v>
      </c>
    </row>
    <row r="2979">
      <c r="A2979" s="1">
        <v>2977.0</v>
      </c>
      <c r="B2979" s="1" t="s">
        <v>168</v>
      </c>
      <c r="C2979" s="1" t="s">
        <v>7212</v>
      </c>
      <c r="D2979" s="1" t="s">
        <v>163</v>
      </c>
      <c r="E2979" s="1" t="s">
        <v>1582</v>
      </c>
      <c r="F2979" s="1" t="s">
        <v>171</v>
      </c>
      <c r="G2979" s="1" t="s">
        <v>17</v>
      </c>
      <c r="H2979" s="1">
        <v>45.0</v>
      </c>
      <c r="I2979" s="3">
        <v>43803.208333333336</v>
      </c>
      <c r="J2979" s="1">
        <v>2.28549966727895</v>
      </c>
      <c r="K2979" s="1" t="s">
        <v>166</v>
      </c>
      <c r="M2979" s="3">
        <v>43803.24997715278</v>
      </c>
    </row>
    <row r="2980">
      <c r="A2980" s="1">
        <v>2978.0</v>
      </c>
      <c r="B2980" s="1" t="s">
        <v>1726</v>
      </c>
      <c r="C2980" s="1" t="s">
        <v>7213</v>
      </c>
      <c r="D2980" s="1" t="s">
        <v>7214</v>
      </c>
      <c r="E2980" s="1" t="s">
        <v>7215</v>
      </c>
      <c r="F2980" s="1" t="s">
        <v>1730</v>
      </c>
      <c r="G2980" s="1" t="s">
        <v>17</v>
      </c>
      <c r="H2980" s="1">
        <v>45.0</v>
      </c>
      <c r="I2980" s="3">
        <v>43910.291666666664</v>
      </c>
      <c r="J2980" s="1">
        <v>0.618690401708918</v>
      </c>
      <c r="K2980" s="1" t="s">
        <v>62</v>
      </c>
      <c r="M2980" s="3">
        <v>43910.33507155092</v>
      </c>
    </row>
    <row r="2981">
      <c r="A2981" s="1">
        <v>2979.0</v>
      </c>
      <c r="B2981" s="1" t="s">
        <v>501</v>
      </c>
      <c r="C2981" s="1" t="s">
        <v>7216</v>
      </c>
      <c r="D2981" s="1" t="s">
        <v>503</v>
      </c>
      <c r="E2981" s="1" t="s">
        <v>3279</v>
      </c>
      <c r="F2981" s="1" t="s">
        <v>505</v>
      </c>
      <c r="G2981" s="1" t="s">
        <v>17</v>
      </c>
      <c r="H2981" s="1">
        <v>45.0</v>
      </c>
      <c r="I2981" s="3">
        <v>43815.208333333336</v>
      </c>
      <c r="J2981" s="1">
        <v>0.309545051047132</v>
      </c>
      <c r="K2981" s="1" t="s">
        <v>18</v>
      </c>
      <c r="M2981" s="3">
        <v>43815.390046863424</v>
      </c>
    </row>
    <row r="2982">
      <c r="A2982" s="1">
        <v>2980.0</v>
      </c>
      <c r="B2982" s="1" t="s">
        <v>84</v>
      </c>
      <c r="C2982" s="1" t="s">
        <v>7217</v>
      </c>
      <c r="D2982" s="1" t="s">
        <v>1549</v>
      </c>
      <c r="E2982" s="1" t="s">
        <v>7218</v>
      </c>
      <c r="F2982" s="1" t="s">
        <v>88</v>
      </c>
      <c r="G2982" s="1" t="s">
        <v>89</v>
      </c>
      <c r="H2982" s="1">
        <v>45.0</v>
      </c>
      <c r="I2982" s="3">
        <v>43870.38424467592</v>
      </c>
      <c r="J2982" s="1">
        <v>1.8211295207014</v>
      </c>
      <c r="K2982" s="1" t="s">
        <v>83</v>
      </c>
      <c r="M2982" s="3">
        <v>43870.38317168981</v>
      </c>
    </row>
    <row r="2983">
      <c r="A2983" s="1">
        <v>2981.0</v>
      </c>
      <c r="B2983" s="1" t="s">
        <v>7219</v>
      </c>
      <c r="C2983" s="1" t="s">
        <v>7220</v>
      </c>
      <c r="D2983" s="1" t="s">
        <v>7221</v>
      </c>
      <c r="E2983" s="1" t="s">
        <v>7222</v>
      </c>
      <c r="F2983" s="1" t="s">
        <v>7223</v>
      </c>
      <c r="G2983" s="1" t="s">
        <v>39</v>
      </c>
      <c r="H2983" s="1">
        <v>45.0</v>
      </c>
      <c r="I2983" s="3">
        <v>44164.322916666664</v>
      </c>
      <c r="J2983" s="1">
        <v>4.34508489391176</v>
      </c>
      <c r="K2983" s="1" t="s">
        <v>24</v>
      </c>
      <c r="L2983" s="1" t="s">
        <v>882</v>
      </c>
      <c r="M2983" s="3">
        <v>44164.36177157408</v>
      </c>
    </row>
    <row r="2984">
      <c r="A2984" s="1">
        <v>2982.0</v>
      </c>
      <c r="B2984" s="1" t="s">
        <v>1023</v>
      </c>
      <c r="C2984" s="1" t="s">
        <v>7224</v>
      </c>
      <c r="D2984" s="1" t="s">
        <v>1370</v>
      </c>
      <c r="E2984" s="1" t="s">
        <v>2099</v>
      </c>
      <c r="F2984" s="1" t="s">
        <v>1027</v>
      </c>
      <c r="G2984" s="1" t="s">
        <v>35</v>
      </c>
      <c r="H2984" s="1">
        <v>45.0</v>
      </c>
      <c r="I2984" s="3">
        <v>43601.75</v>
      </c>
      <c r="J2984" s="1">
        <v>0.7407072341066</v>
      </c>
      <c r="K2984" s="1" t="s">
        <v>24</v>
      </c>
      <c r="M2984" s="3">
        <v>43601.73959900463</v>
      </c>
    </row>
    <row r="2985">
      <c r="A2985" s="1">
        <v>2983.0</v>
      </c>
      <c r="B2985" s="1" t="s">
        <v>5034</v>
      </c>
      <c r="C2985" s="1" t="s">
        <v>7225</v>
      </c>
      <c r="D2985" s="1" t="s">
        <v>2983</v>
      </c>
      <c r="E2985" s="1" t="s">
        <v>7226</v>
      </c>
      <c r="F2985" s="1" t="s">
        <v>5037</v>
      </c>
      <c r="G2985" s="1" t="s">
        <v>35</v>
      </c>
      <c r="H2985" s="1">
        <v>45.0</v>
      </c>
      <c r="I2985" s="3">
        <v>43556.416666666664</v>
      </c>
      <c r="J2985" s="1">
        <v>0.382825990651914</v>
      </c>
      <c r="K2985" s="1" t="s">
        <v>24</v>
      </c>
      <c r="M2985" s="3">
        <v>43556.43534552083</v>
      </c>
    </row>
    <row r="2986">
      <c r="A2986" s="1">
        <v>2984.0</v>
      </c>
      <c r="B2986" s="1" t="s">
        <v>1413</v>
      </c>
      <c r="C2986" s="1" t="s">
        <v>7227</v>
      </c>
      <c r="D2986" s="1" t="s">
        <v>7228</v>
      </c>
      <c r="E2986" s="1" t="s">
        <v>7229</v>
      </c>
      <c r="F2986" s="1" t="s">
        <v>1416</v>
      </c>
      <c r="G2986" s="1" t="s">
        <v>89</v>
      </c>
      <c r="H2986" s="1">
        <v>45.0</v>
      </c>
      <c r="I2986" s="3">
        <v>44228.446377465276</v>
      </c>
      <c r="J2986" s="1">
        <v>2.36491272627574</v>
      </c>
      <c r="K2986" s="1" t="s">
        <v>18</v>
      </c>
      <c r="L2986" s="1" t="s">
        <v>581</v>
      </c>
      <c r="M2986" s="3">
        <v>44228.479018125</v>
      </c>
    </row>
    <row r="2987">
      <c r="A2987" s="1">
        <v>2985.0</v>
      </c>
      <c r="B2987" s="1" t="s">
        <v>229</v>
      </c>
      <c r="C2987" s="1" t="s">
        <v>7230</v>
      </c>
      <c r="D2987" s="1" t="s">
        <v>1870</v>
      </c>
      <c r="E2987" s="1" t="s">
        <v>1871</v>
      </c>
      <c r="F2987" s="1" t="s">
        <v>232</v>
      </c>
      <c r="G2987" s="1" t="s">
        <v>17</v>
      </c>
      <c r="H2987" s="1">
        <v>45.0</v>
      </c>
      <c r="I2987" s="3">
        <v>44069.25</v>
      </c>
      <c r="J2987" s="1">
        <v>1.38156052500992</v>
      </c>
      <c r="K2987" s="1" t="s">
        <v>24</v>
      </c>
      <c r="M2987" s="3">
        <v>44069.29006528935</v>
      </c>
    </row>
    <row r="2988">
      <c r="A2988" s="1">
        <v>2986.0</v>
      </c>
      <c r="B2988" s="1" t="s">
        <v>1705</v>
      </c>
      <c r="C2988" s="1" t="s">
        <v>7231</v>
      </c>
      <c r="D2988" s="1" t="s">
        <v>7232</v>
      </c>
      <c r="E2988" s="1" t="s">
        <v>7233</v>
      </c>
      <c r="F2988" s="1" t="s">
        <v>1708</v>
      </c>
      <c r="G2988" s="1" t="s">
        <v>39</v>
      </c>
      <c r="H2988" s="1">
        <v>45.0</v>
      </c>
      <c r="I2988" s="3">
        <v>44091.6875</v>
      </c>
      <c r="J2988" s="1">
        <v>2.92579393743338</v>
      </c>
      <c r="K2988" s="1" t="s">
        <v>1376</v>
      </c>
      <c r="L2988" s="1" t="s">
        <v>1709</v>
      </c>
      <c r="M2988" s="3">
        <v>44091.708411875</v>
      </c>
    </row>
    <row r="2989">
      <c r="A2989" s="1">
        <v>2987.0</v>
      </c>
      <c r="B2989" s="1" t="s">
        <v>1230</v>
      </c>
      <c r="C2989" s="1" t="s">
        <v>7234</v>
      </c>
      <c r="D2989" s="1" t="s">
        <v>640</v>
      </c>
      <c r="E2989" s="1" t="s">
        <v>7235</v>
      </c>
      <c r="F2989" s="1" t="s">
        <v>1234</v>
      </c>
      <c r="G2989" s="1" t="s">
        <v>89</v>
      </c>
      <c r="H2989" s="1">
        <v>45.0</v>
      </c>
      <c r="I2989" s="3">
        <v>44072.583333333336</v>
      </c>
      <c r="J2989" s="1">
        <v>2.52664662156041</v>
      </c>
      <c r="K2989" s="1" t="s">
        <v>18</v>
      </c>
      <c r="M2989" s="3">
        <v>44072.61741269676</v>
      </c>
    </row>
    <row r="2990">
      <c r="A2990" s="1">
        <v>2988.0</v>
      </c>
      <c r="B2990" s="1" t="s">
        <v>3353</v>
      </c>
      <c r="C2990" s="1" t="s">
        <v>7236</v>
      </c>
      <c r="D2990" s="1" t="s">
        <v>3355</v>
      </c>
      <c r="E2990" s="1" t="s">
        <v>7237</v>
      </c>
      <c r="F2990" s="1" t="s">
        <v>3357</v>
      </c>
      <c r="G2990" s="1" t="s">
        <v>17</v>
      </c>
      <c r="H2990" s="1">
        <v>45.0</v>
      </c>
      <c r="I2990" s="3">
        <v>44160.479166666664</v>
      </c>
      <c r="J2990" s="1">
        <v>1.29494465041797</v>
      </c>
      <c r="K2990" s="1" t="s">
        <v>56</v>
      </c>
      <c r="M2990" s="3">
        <v>44160.51043050926</v>
      </c>
    </row>
    <row r="2991">
      <c r="A2991" s="1">
        <v>2989.0</v>
      </c>
      <c r="B2991" s="1" t="s">
        <v>303</v>
      </c>
      <c r="C2991" s="1" t="s">
        <v>7238</v>
      </c>
      <c r="D2991" s="1" t="s">
        <v>305</v>
      </c>
      <c r="E2991" s="1" t="s">
        <v>2876</v>
      </c>
      <c r="F2991" s="1" t="s">
        <v>307</v>
      </c>
      <c r="G2991" s="1" t="s">
        <v>17</v>
      </c>
      <c r="H2991" s="1">
        <v>45.0</v>
      </c>
      <c r="I2991" s="3">
        <v>44072.791666666664</v>
      </c>
      <c r="J2991" s="1">
        <v>1.48490834335394</v>
      </c>
      <c r="K2991" s="1" t="s">
        <v>24</v>
      </c>
      <c r="M2991" s="3">
        <v>44072.82122428241</v>
      </c>
    </row>
    <row r="2992">
      <c r="A2992" s="1">
        <v>2990.0</v>
      </c>
      <c r="B2992" s="1" t="s">
        <v>7239</v>
      </c>
      <c r="C2992" s="1" t="s">
        <v>7240</v>
      </c>
      <c r="D2992" s="1" t="s">
        <v>6750</v>
      </c>
      <c r="E2992" s="1" t="s">
        <v>7241</v>
      </c>
      <c r="F2992" s="1" t="s">
        <v>7242</v>
      </c>
      <c r="G2992" s="1" t="s">
        <v>89</v>
      </c>
      <c r="H2992" s="1">
        <v>45.0</v>
      </c>
      <c r="I2992" s="3">
        <v>43896.316903831015</v>
      </c>
      <c r="J2992" s="1">
        <v>2.49335753268348</v>
      </c>
      <c r="K2992" s="1" t="s">
        <v>18</v>
      </c>
      <c r="M2992" s="3">
        <v>43896.364802881944</v>
      </c>
    </row>
    <row r="2993">
      <c r="A2993" s="1">
        <v>2991.0</v>
      </c>
      <c r="B2993" s="1" t="s">
        <v>303</v>
      </c>
      <c r="C2993" s="1" t="s">
        <v>7243</v>
      </c>
      <c r="D2993" s="1" t="s">
        <v>305</v>
      </c>
      <c r="E2993" s="1" t="s">
        <v>7244</v>
      </c>
      <c r="F2993" s="1" t="s">
        <v>307</v>
      </c>
      <c r="G2993" s="1" t="s">
        <v>17</v>
      </c>
      <c r="H2993" s="1">
        <v>45.0</v>
      </c>
      <c r="I2993" s="3">
        <v>43973.791666666664</v>
      </c>
      <c r="J2993" s="1">
        <v>0.887407867797351</v>
      </c>
      <c r="K2993" s="1" t="s">
        <v>24</v>
      </c>
      <c r="M2993" s="3">
        <v>43973.825930231484</v>
      </c>
    </row>
    <row r="2994">
      <c r="A2994" s="1">
        <v>2992.0</v>
      </c>
      <c r="B2994" s="1" t="s">
        <v>385</v>
      </c>
      <c r="C2994" s="1" t="s">
        <v>7245</v>
      </c>
      <c r="D2994" s="1" t="s">
        <v>7246</v>
      </c>
      <c r="E2994" s="1" t="s">
        <v>7247</v>
      </c>
      <c r="F2994" s="1" t="s">
        <v>388</v>
      </c>
      <c r="G2994" s="1" t="s">
        <v>39</v>
      </c>
      <c r="H2994" s="1">
        <v>45.0</v>
      </c>
      <c r="I2994" s="3">
        <v>43636.625</v>
      </c>
      <c r="J2994" s="1">
        <v>0.29983842317255</v>
      </c>
      <c r="K2994" s="1" t="s">
        <v>24</v>
      </c>
      <c r="M2994" s="3">
        <v>43637.51064175926</v>
      </c>
    </row>
    <row r="2995">
      <c r="A2995" s="1">
        <v>2993.0</v>
      </c>
      <c r="B2995" s="1" t="s">
        <v>229</v>
      </c>
      <c r="C2995" s="1" t="s">
        <v>7248</v>
      </c>
      <c r="D2995" s="1" t="s">
        <v>1140</v>
      </c>
      <c r="E2995" s="1" t="s">
        <v>4872</v>
      </c>
      <c r="F2995" s="1" t="s">
        <v>232</v>
      </c>
      <c r="G2995" s="1" t="s">
        <v>35</v>
      </c>
      <c r="H2995" s="1">
        <v>45.0</v>
      </c>
      <c r="I2995" s="3">
        <v>44140.625</v>
      </c>
      <c r="J2995" s="1">
        <v>1.2016150124387</v>
      </c>
      <c r="K2995" s="1" t="s">
        <v>24</v>
      </c>
      <c r="M2995" s="3">
        <v>44140.68371300926</v>
      </c>
    </row>
    <row r="2996">
      <c r="A2996" s="1">
        <v>2994.0</v>
      </c>
      <c r="B2996" s="1" t="s">
        <v>1031</v>
      </c>
      <c r="C2996" s="1" t="s">
        <v>7249</v>
      </c>
      <c r="D2996" s="1" t="s">
        <v>998</v>
      </c>
      <c r="E2996" s="1" t="s">
        <v>2117</v>
      </c>
      <c r="F2996" s="1" t="s">
        <v>1034</v>
      </c>
      <c r="G2996" s="1" t="s">
        <v>17</v>
      </c>
      <c r="H2996" s="1">
        <v>45.0</v>
      </c>
      <c r="I2996" s="3">
        <v>43705.375</v>
      </c>
      <c r="J2996" s="1">
        <v>0.475621738501367</v>
      </c>
      <c r="K2996" s="1" t="s">
        <v>24</v>
      </c>
      <c r="M2996" s="3">
        <v>43705.39928653935</v>
      </c>
    </row>
    <row r="2997">
      <c r="A2997" s="1">
        <v>2995.0</v>
      </c>
      <c r="B2997" s="1" t="s">
        <v>2885</v>
      </c>
      <c r="C2997" s="1" t="s">
        <v>7250</v>
      </c>
      <c r="D2997" s="1" t="s">
        <v>4891</v>
      </c>
      <c r="E2997" s="1" t="s">
        <v>7251</v>
      </c>
      <c r="F2997" s="1" t="s">
        <v>2888</v>
      </c>
      <c r="G2997" s="1" t="s">
        <v>17</v>
      </c>
      <c r="H2997" s="1">
        <v>45.0</v>
      </c>
      <c r="I2997" s="3">
        <v>44039.260416666664</v>
      </c>
      <c r="J2997" s="1">
        <v>0.97597726439211</v>
      </c>
      <c r="K2997" s="1" t="s">
        <v>24</v>
      </c>
      <c r="L2997" s="1" t="s">
        <v>238</v>
      </c>
      <c r="M2997" s="3">
        <v>44039.2975274537</v>
      </c>
    </row>
    <row r="2998">
      <c r="A2998" s="1">
        <v>2996.0</v>
      </c>
      <c r="B2998" s="1" t="s">
        <v>7252</v>
      </c>
      <c r="C2998" s="1" t="s">
        <v>7253</v>
      </c>
      <c r="D2998" s="1" t="s">
        <v>7254</v>
      </c>
      <c r="E2998" s="1" t="s">
        <v>7255</v>
      </c>
      <c r="F2998" s="1" t="s">
        <v>7256</v>
      </c>
      <c r="G2998" s="1" t="s">
        <v>39</v>
      </c>
      <c r="H2998" s="1">
        <v>45.0</v>
      </c>
      <c r="I2998" s="3">
        <v>43993.416666666664</v>
      </c>
      <c r="J2998" s="1">
        <v>0.100840335045124</v>
      </c>
      <c r="K2998" s="1" t="s">
        <v>218</v>
      </c>
      <c r="L2998" s="1" t="s">
        <v>7257</v>
      </c>
      <c r="M2998" s="3">
        <v>43993.46248775463</v>
      </c>
    </row>
    <row r="2999">
      <c r="A2999" s="1">
        <v>2997.0</v>
      </c>
      <c r="B2999" s="1" t="s">
        <v>288</v>
      </c>
      <c r="C2999" s="1" t="s">
        <v>7258</v>
      </c>
      <c r="D2999" s="1" t="s">
        <v>4350</v>
      </c>
      <c r="E2999" s="1" t="s">
        <v>7259</v>
      </c>
      <c r="F2999" s="1" t="s">
        <v>292</v>
      </c>
      <c r="G2999" s="1" t="s">
        <v>39</v>
      </c>
      <c r="H2999" s="1">
        <v>45.0</v>
      </c>
      <c r="I2999" s="3">
        <v>43580.625</v>
      </c>
      <c r="J2999" s="1">
        <v>1.50892575349362</v>
      </c>
      <c r="K2999" s="1" t="s">
        <v>24</v>
      </c>
      <c r="M2999" s="3">
        <v>43580.63779753472</v>
      </c>
    </row>
    <row r="3000">
      <c r="A3000" s="1">
        <v>2998.0</v>
      </c>
      <c r="B3000" s="1" t="s">
        <v>2136</v>
      </c>
      <c r="C3000" s="1" t="s">
        <v>7260</v>
      </c>
      <c r="D3000" s="1" t="s">
        <v>6458</v>
      </c>
      <c r="E3000" s="1" t="s">
        <v>6569</v>
      </c>
      <c r="F3000" s="1" t="s">
        <v>2139</v>
      </c>
      <c r="G3000" s="1" t="s">
        <v>35</v>
      </c>
      <c r="H3000" s="1">
        <v>45.0</v>
      </c>
      <c r="I3000" s="3">
        <v>44214.333333333336</v>
      </c>
      <c r="J3000" s="1">
        <v>2.0531481667669</v>
      </c>
      <c r="K3000" s="1" t="s">
        <v>18</v>
      </c>
      <c r="L3000" s="1" t="s">
        <v>2140</v>
      </c>
      <c r="M3000" s="3">
        <v>44214.3625471412</v>
      </c>
    </row>
    <row r="3001">
      <c r="A3001" s="1">
        <v>2999.0</v>
      </c>
      <c r="B3001" s="1" t="s">
        <v>1202</v>
      </c>
      <c r="C3001" s="1" t="s">
        <v>7261</v>
      </c>
      <c r="D3001" s="1" t="s">
        <v>3392</v>
      </c>
      <c r="E3001" s="1" t="s">
        <v>1205</v>
      </c>
      <c r="F3001" s="1" t="s">
        <v>1206</v>
      </c>
      <c r="G3001" s="1" t="s">
        <v>17</v>
      </c>
      <c r="H3001" s="1">
        <v>45.0</v>
      </c>
      <c r="I3001" s="3">
        <v>43707.291666666664</v>
      </c>
      <c r="J3001" s="1">
        <v>1.00146923103067</v>
      </c>
      <c r="K3001" s="1" t="s">
        <v>24</v>
      </c>
      <c r="M3001" s="3">
        <v>43707.36654283565</v>
      </c>
    </row>
    <row r="3002">
      <c r="A3002" s="1">
        <v>3000.0</v>
      </c>
      <c r="B3002" s="1" t="s">
        <v>1289</v>
      </c>
      <c r="C3002" s="1" t="s">
        <v>7262</v>
      </c>
      <c r="D3002" s="1" t="s">
        <v>1666</v>
      </c>
      <c r="E3002" s="1" t="s">
        <v>7263</v>
      </c>
      <c r="F3002" s="1" t="s">
        <v>1293</v>
      </c>
      <c r="G3002" s="1" t="s">
        <v>35</v>
      </c>
      <c r="H3002" s="1">
        <v>45.0</v>
      </c>
      <c r="I3002" s="3">
        <v>43564.666666666664</v>
      </c>
      <c r="J3002" s="1">
        <v>0.624340340168409</v>
      </c>
      <c r="K3002" s="1" t="s">
        <v>24</v>
      </c>
      <c r="M3002" s="3">
        <v>43564.71374554398</v>
      </c>
    </row>
    <row r="3003">
      <c r="A3003" s="1">
        <v>3001.0</v>
      </c>
      <c r="B3003" s="1" t="s">
        <v>2744</v>
      </c>
      <c r="C3003" s="1" t="s">
        <v>7264</v>
      </c>
      <c r="D3003" s="1" t="s">
        <v>3525</v>
      </c>
      <c r="E3003" s="1" t="s">
        <v>7265</v>
      </c>
      <c r="F3003" s="1" t="s">
        <v>2748</v>
      </c>
      <c r="G3003" s="1" t="s">
        <v>39</v>
      </c>
      <c r="H3003" s="1">
        <v>45.0</v>
      </c>
      <c r="I3003" s="3">
        <v>44134.708333333336</v>
      </c>
      <c r="J3003" s="1">
        <v>0.507178349351752</v>
      </c>
      <c r="K3003" s="1" t="s">
        <v>24</v>
      </c>
      <c r="M3003" s="3">
        <v>44134.739226273145</v>
      </c>
    </row>
    <row r="3004">
      <c r="A3004" s="1">
        <v>3002.0</v>
      </c>
      <c r="B3004" s="1" t="s">
        <v>2353</v>
      </c>
      <c r="C3004" s="1" t="s">
        <v>7266</v>
      </c>
      <c r="D3004" s="1" t="s">
        <v>1250</v>
      </c>
      <c r="E3004" s="1" t="s">
        <v>7267</v>
      </c>
      <c r="F3004" s="1" t="s">
        <v>2356</v>
      </c>
      <c r="G3004" s="1" t="s">
        <v>17</v>
      </c>
      <c r="H3004" s="1">
        <v>45.0</v>
      </c>
      <c r="I3004" s="3">
        <v>43802.25</v>
      </c>
      <c r="J3004" s="1">
        <v>2.00882770709332</v>
      </c>
      <c r="K3004" s="1" t="s">
        <v>24</v>
      </c>
      <c r="M3004" s="3">
        <v>43802.25951689815</v>
      </c>
    </row>
    <row r="3005">
      <c r="A3005" s="1">
        <v>3003.0</v>
      </c>
      <c r="B3005" s="1" t="s">
        <v>7082</v>
      </c>
      <c r="C3005" s="1" t="s">
        <v>7268</v>
      </c>
      <c r="D3005" s="1" t="s">
        <v>7084</v>
      </c>
      <c r="E3005" s="1" t="s">
        <v>7269</v>
      </c>
      <c r="F3005" s="1" t="s">
        <v>7086</v>
      </c>
      <c r="G3005" s="1" t="s">
        <v>17</v>
      </c>
      <c r="H3005" s="1">
        <v>45.0</v>
      </c>
      <c r="I3005" s="3">
        <v>44215.604166666664</v>
      </c>
      <c r="J3005" s="1">
        <v>0.890537879466662</v>
      </c>
      <c r="K3005" s="1" t="s">
        <v>159</v>
      </c>
      <c r="L3005" s="1" t="s">
        <v>7087</v>
      </c>
      <c r="M3005" s="3">
        <v>44215.63167783565</v>
      </c>
    </row>
    <row r="3006">
      <c r="A3006" s="1">
        <v>3004.0</v>
      </c>
      <c r="B3006" s="1" t="s">
        <v>1583</v>
      </c>
      <c r="C3006" s="1" t="s">
        <v>7270</v>
      </c>
      <c r="D3006" s="1" t="s">
        <v>275</v>
      </c>
      <c r="E3006" s="1" t="s">
        <v>7271</v>
      </c>
      <c r="F3006" s="1" t="s">
        <v>1586</v>
      </c>
      <c r="G3006" s="1" t="s">
        <v>17</v>
      </c>
      <c r="H3006" s="1">
        <v>45.0</v>
      </c>
      <c r="I3006" s="3">
        <v>44119.729166666664</v>
      </c>
      <c r="J3006" s="1">
        <v>1.74338682904715</v>
      </c>
      <c r="K3006" s="1" t="s">
        <v>24</v>
      </c>
      <c r="L3006" s="1" t="s">
        <v>188</v>
      </c>
      <c r="M3006" s="3">
        <v>44119.76626716435</v>
      </c>
    </row>
    <row r="3007">
      <c r="A3007" s="1">
        <v>3005.0</v>
      </c>
      <c r="B3007" s="1" t="s">
        <v>953</v>
      </c>
      <c r="C3007" s="1" t="s">
        <v>7272</v>
      </c>
      <c r="D3007" s="1" t="s">
        <v>1243</v>
      </c>
      <c r="E3007" s="1" t="s">
        <v>5950</v>
      </c>
      <c r="F3007" s="1" t="s">
        <v>1040</v>
      </c>
      <c r="G3007" s="1" t="s">
        <v>17</v>
      </c>
      <c r="H3007" s="1">
        <v>45.0</v>
      </c>
      <c r="I3007" s="3">
        <v>43882.625</v>
      </c>
      <c r="J3007" s="1">
        <v>1.73557624583113</v>
      </c>
      <c r="K3007" s="1" t="s">
        <v>18</v>
      </c>
      <c r="M3007" s="3">
        <v>43882.661475636574</v>
      </c>
    </row>
    <row r="3008">
      <c r="A3008" s="1">
        <v>3006.0</v>
      </c>
      <c r="B3008" s="1" t="s">
        <v>1218</v>
      </c>
      <c r="C3008" s="1" t="s">
        <v>7273</v>
      </c>
      <c r="D3008" s="1" t="s">
        <v>7274</v>
      </c>
      <c r="E3008" s="1" t="s">
        <v>7275</v>
      </c>
      <c r="F3008" s="1" t="s">
        <v>1222</v>
      </c>
      <c r="G3008" s="1" t="s">
        <v>39</v>
      </c>
      <c r="H3008" s="1">
        <v>45.0</v>
      </c>
      <c r="I3008" s="3">
        <v>44074.6875</v>
      </c>
      <c r="J3008" s="1">
        <v>1.56406810669635</v>
      </c>
      <c r="K3008" s="1" t="s">
        <v>218</v>
      </c>
      <c r="L3008" s="1" t="s">
        <v>2492</v>
      </c>
      <c r="M3008" s="3">
        <v>44074.71094869213</v>
      </c>
    </row>
    <row r="3009">
      <c r="A3009" s="1">
        <v>3007.0</v>
      </c>
      <c r="B3009" s="1" t="s">
        <v>2188</v>
      </c>
      <c r="C3009" s="1" t="s">
        <v>7276</v>
      </c>
      <c r="D3009" s="1" t="s">
        <v>4083</v>
      </c>
      <c r="E3009" s="1" t="s">
        <v>7277</v>
      </c>
      <c r="F3009" s="1" t="s">
        <v>2192</v>
      </c>
      <c r="G3009" s="1" t="s">
        <v>17</v>
      </c>
      <c r="H3009" s="1">
        <v>45.0</v>
      </c>
      <c r="I3009" s="3">
        <v>44200.666666666664</v>
      </c>
      <c r="J3009" s="1">
        <v>1.99068101756855</v>
      </c>
      <c r="K3009" s="1" t="s">
        <v>18</v>
      </c>
      <c r="M3009" s="3">
        <v>44200.68711428241</v>
      </c>
    </row>
    <row r="3010">
      <c r="A3010" s="1">
        <v>3008.0</v>
      </c>
      <c r="B3010" s="1" t="s">
        <v>184</v>
      </c>
      <c r="C3010" s="1" t="s">
        <v>7278</v>
      </c>
      <c r="D3010" s="1" t="s">
        <v>1297</v>
      </c>
      <c r="E3010" s="1" t="s">
        <v>1391</v>
      </c>
      <c r="F3010" s="1" t="s">
        <v>187</v>
      </c>
      <c r="G3010" s="1" t="s">
        <v>17</v>
      </c>
      <c r="H3010" s="1">
        <v>45.0</v>
      </c>
      <c r="I3010" s="3">
        <v>43748.75</v>
      </c>
      <c r="J3010" s="1">
        <v>2.41769135399567</v>
      </c>
      <c r="K3010" s="1" t="s">
        <v>24</v>
      </c>
      <c r="M3010" s="3">
        <v>43748.459783171296</v>
      </c>
    </row>
    <row r="3011">
      <c r="A3011" s="1">
        <v>3009.0</v>
      </c>
      <c r="B3011" s="1" t="s">
        <v>1858</v>
      </c>
      <c r="C3011" s="1" t="s">
        <v>7279</v>
      </c>
      <c r="D3011" s="1" t="s">
        <v>818</v>
      </c>
      <c r="E3011" s="1" t="s">
        <v>7280</v>
      </c>
      <c r="F3011" s="1" t="s">
        <v>1861</v>
      </c>
      <c r="G3011" s="1" t="s">
        <v>17</v>
      </c>
      <c r="H3011" s="1">
        <v>45.0</v>
      </c>
      <c r="I3011" s="3">
        <v>44144.177083333336</v>
      </c>
      <c r="J3011" s="1">
        <v>4.32333798582918</v>
      </c>
      <c r="K3011" s="1" t="s">
        <v>18</v>
      </c>
      <c r="L3011" s="1" t="s">
        <v>1047</v>
      </c>
      <c r="M3011" s="3">
        <v>44144.20423284722</v>
      </c>
    </row>
    <row r="3012">
      <c r="A3012" s="1">
        <v>3010.0</v>
      </c>
      <c r="B3012" s="1" t="s">
        <v>130</v>
      </c>
      <c r="C3012" s="1" t="s">
        <v>7281</v>
      </c>
      <c r="D3012" s="1" t="s">
        <v>132</v>
      </c>
      <c r="E3012" s="1" t="s">
        <v>133</v>
      </c>
      <c r="F3012" s="1" t="s">
        <v>134</v>
      </c>
      <c r="G3012" s="1" t="s">
        <v>17</v>
      </c>
      <c r="H3012" s="1">
        <v>45.0</v>
      </c>
      <c r="I3012" s="3">
        <v>44116.229166666664</v>
      </c>
      <c r="J3012" s="1">
        <v>0.58048917813802</v>
      </c>
      <c r="K3012" s="1" t="s">
        <v>24</v>
      </c>
      <c r="L3012" s="1" t="s">
        <v>135</v>
      </c>
      <c r="M3012" s="3">
        <v>44116.25277061343</v>
      </c>
    </row>
    <row r="3013">
      <c r="A3013" s="1">
        <v>3011.0</v>
      </c>
      <c r="B3013" s="1" t="s">
        <v>485</v>
      </c>
      <c r="C3013" s="1" t="s">
        <v>7282</v>
      </c>
      <c r="D3013" s="1" t="s">
        <v>315</v>
      </c>
      <c r="E3013" s="1" t="s">
        <v>1675</v>
      </c>
      <c r="F3013" s="1" t="s">
        <v>489</v>
      </c>
      <c r="G3013" s="1" t="s">
        <v>17</v>
      </c>
      <c r="H3013" s="1">
        <v>45.0</v>
      </c>
      <c r="I3013" s="3">
        <v>44091.291666666664</v>
      </c>
      <c r="J3013" s="1">
        <v>2.68630043892714</v>
      </c>
      <c r="K3013" s="1" t="s">
        <v>166</v>
      </c>
      <c r="M3013" s="3">
        <v>44091.32382571759</v>
      </c>
    </row>
    <row r="3014">
      <c r="A3014" s="1">
        <v>3012.0</v>
      </c>
      <c r="B3014" s="1" t="s">
        <v>512</v>
      </c>
      <c r="C3014" s="1" t="s">
        <v>7283</v>
      </c>
      <c r="D3014" s="1" t="s">
        <v>723</v>
      </c>
      <c r="E3014" s="1" t="s">
        <v>2513</v>
      </c>
      <c r="F3014" s="1" t="s">
        <v>516</v>
      </c>
      <c r="G3014" s="1" t="s">
        <v>17</v>
      </c>
      <c r="H3014" s="1">
        <v>45.0</v>
      </c>
      <c r="I3014" s="3">
        <v>43844.375</v>
      </c>
      <c r="J3014" s="1">
        <v>0.441344503365553</v>
      </c>
      <c r="K3014" s="1" t="s">
        <v>83</v>
      </c>
      <c r="M3014" s="3">
        <v>43844.415689814814</v>
      </c>
    </row>
    <row r="3015">
      <c r="A3015" s="1">
        <v>3013.0</v>
      </c>
      <c r="B3015" s="1" t="s">
        <v>4682</v>
      </c>
      <c r="C3015" s="1" t="s">
        <v>7284</v>
      </c>
      <c r="D3015" s="1" t="s">
        <v>1176</v>
      </c>
      <c r="E3015" s="1" t="s">
        <v>7285</v>
      </c>
      <c r="F3015" s="1" t="s">
        <v>4685</v>
      </c>
      <c r="G3015" s="1" t="s">
        <v>39</v>
      </c>
      <c r="H3015" s="1">
        <v>45.0</v>
      </c>
      <c r="I3015" s="3">
        <v>43943.708333333336</v>
      </c>
      <c r="J3015" s="1">
        <v>0.841737718673638</v>
      </c>
      <c r="K3015" s="1" t="s">
        <v>46</v>
      </c>
      <c r="M3015" s="3">
        <v>43943.73794622685</v>
      </c>
    </row>
    <row r="3016">
      <c r="A3016" s="1">
        <v>3014.0</v>
      </c>
      <c r="B3016" s="1" t="s">
        <v>7286</v>
      </c>
      <c r="C3016" s="1" t="s">
        <v>7287</v>
      </c>
      <c r="D3016" s="1" t="s">
        <v>7288</v>
      </c>
      <c r="E3016" s="1" t="s">
        <v>7289</v>
      </c>
      <c r="F3016" s="1" t="s">
        <v>7290</v>
      </c>
      <c r="G3016" s="1" t="s">
        <v>39</v>
      </c>
      <c r="H3016" s="1">
        <v>45.0</v>
      </c>
      <c r="I3016" s="3">
        <v>44217.697916666664</v>
      </c>
      <c r="J3016" s="1">
        <v>1.75471993880235</v>
      </c>
      <c r="K3016" s="1" t="s">
        <v>1406</v>
      </c>
      <c r="L3016" s="1" t="s">
        <v>47</v>
      </c>
      <c r="M3016" s="3">
        <v>44217.73006756944</v>
      </c>
    </row>
    <row r="3017">
      <c r="A3017" s="1">
        <v>3015.0</v>
      </c>
      <c r="B3017" s="1" t="s">
        <v>12</v>
      </c>
      <c r="C3017" s="1" t="s">
        <v>7291</v>
      </c>
      <c r="D3017" s="1" t="s">
        <v>1813</v>
      </c>
      <c r="E3017" s="1" t="s">
        <v>1814</v>
      </c>
      <c r="F3017" s="1" t="s">
        <v>16</v>
      </c>
      <c r="G3017" s="1" t="s">
        <v>35</v>
      </c>
      <c r="H3017" s="1">
        <v>45.0</v>
      </c>
      <c r="I3017" s="3">
        <v>44215.583333333336</v>
      </c>
      <c r="J3017" s="1">
        <v>1.58228110559677</v>
      </c>
      <c r="K3017" s="1" t="s">
        <v>18</v>
      </c>
      <c r="M3017" s="3">
        <v>44215.61012199074</v>
      </c>
    </row>
    <row r="3018">
      <c r="A3018" s="1">
        <v>3016.0</v>
      </c>
      <c r="B3018" s="1" t="s">
        <v>119</v>
      </c>
      <c r="C3018" s="1" t="s">
        <v>7292</v>
      </c>
      <c r="D3018" s="1" t="s">
        <v>7293</v>
      </c>
      <c r="E3018" s="1" t="s">
        <v>7294</v>
      </c>
      <c r="F3018" s="1" t="s">
        <v>123</v>
      </c>
      <c r="G3018" s="1" t="s">
        <v>39</v>
      </c>
      <c r="H3018" s="1">
        <v>45.0</v>
      </c>
      <c r="I3018" s="3">
        <v>44111.645833333336</v>
      </c>
      <c r="J3018" s="1">
        <v>3.21924122920233</v>
      </c>
      <c r="K3018" s="1" t="s">
        <v>18</v>
      </c>
      <c r="M3018" s="3">
        <v>44111.67535981481</v>
      </c>
    </row>
    <row r="3019">
      <c r="A3019" s="1">
        <v>3017.0</v>
      </c>
      <c r="B3019" s="1" t="s">
        <v>2188</v>
      </c>
      <c r="C3019" s="1" t="s">
        <v>7295</v>
      </c>
      <c r="D3019" s="1" t="s">
        <v>3458</v>
      </c>
      <c r="E3019" s="1" t="s">
        <v>7296</v>
      </c>
      <c r="F3019" s="1" t="s">
        <v>2192</v>
      </c>
      <c r="G3019" s="1" t="s">
        <v>17</v>
      </c>
      <c r="H3019" s="1">
        <v>45.0</v>
      </c>
      <c r="I3019" s="3">
        <v>43829.666666666664</v>
      </c>
      <c r="J3019" s="1">
        <v>76.6521656709839</v>
      </c>
      <c r="K3019" s="1" t="s">
        <v>18</v>
      </c>
      <c r="M3019" s="3">
        <v>43829.714437002316</v>
      </c>
    </row>
    <row r="3020">
      <c r="A3020" s="1">
        <v>3018.0</v>
      </c>
      <c r="B3020" s="1" t="s">
        <v>512</v>
      </c>
      <c r="C3020" s="1" t="s">
        <v>7297</v>
      </c>
      <c r="D3020" s="1" t="s">
        <v>80</v>
      </c>
      <c r="E3020" s="1" t="s">
        <v>515</v>
      </c>
      <c r="F3020" s="1" t="s">
        <v>516</v>
      </c>
      <c r="G3020" s="1" t="s">
        <v>17</v>
      </c>
      <c r="H3020" s="1">
        <v>45.0</v>
      </c>
      <c r="I3020" s="3">
        <v>43899.291666666664</v>
      </c>
      <c r="J3020" s="1">
        <v>0.0</v>
      </c>
      <c r="K3020" s="1" t="s">
        <v>83</v>
      </c>
      <c r="M3020" s="3">
        <v>43899.30326166667</v>
      </c>
    </row>
    <row r="3021">
      <c r="A3021" s="1">
        <v>3019.0</v>
      </c>
      <c r="B3021" s="1" t="s">
        <v>413</v>
      </c>
      <c r="C3021" s="1" t="s">
        <v>7298</v>
      </c>
      <c r="D3021" s="1" t="s">
        <v>532</v>
      </c>
      <c r="E3021" s="1" t="s">
        <v>7299</v>
      </c>
      <c r="F3021" s="1" t="s">
        <v>417</v>
      </c>
      <c r="G3021" s="1" t="s">
        <v>39</v>
      </c>
      <c r="H3021" s="1">
        <v>45.0</v>
      </c>
      <c r="I3021" s="3">
        <v>44222.708333333336</v>
      </c>
      <c r="J3021" s="1">
        <v>0.0</v>
      </c>
      <c r="K3021" s="1" t="s">
        <v>24</v>
      </c>
      <c r="M3021" s="3">
        <v>44222.764761087965</v>
      </c>
    </row>
    <row r="3022">
      <c r="A3022" s="1">
        <v>3020.0</v>
      </c>
      <c r="B3022" s="1" t="s">
        <v>184</v>
      </c>
      <c r="C3022" s="1" t="s">
        <v>7300</v>
      </c>
      <c r="D3022" s="1" t="s">
        <v>148</v>
      </c>
      <c r="E3022" s="1" t="s">
        <v>4447</v>
      </c>
      <c r="F3022" s="1" t="s">
        <v>187</v>
      </c>
      <c r="G3022" s="1" t="s">
        <v>17</v>
      </c>
      <c r="H3022" s="1">
        <v>45.0</v>
      </c>
      <c r="I3022" s="3">
        <v>44154.666666666664</v>
      </c>
      <c r="J3022" s="1">
        <v>1.19888571790359</v>
      </c>
      <c r="K3022" s="1" t="s">
        <v>24</v>
      </c>
      <c r="L3022" s="1" t="s">
        <v>188</v>
      </c>
      <c r="M3022" s="3">
        <v>44154.70969865741</v>
      </c>
    </row>
    <row r="3023">
      <c r="A3023" s="1">
        <v>3021.0</v>
      </c>
      <c r="B3023" s="1" t="s">
        <v>7301</v>
      </c>
      <c r="C3023" s="1" t="s">
        <v>7302</v>
      </c>
      <c r="D3023" s="1" t="s">
        <v>2496</v>
      </c>
      <c r="E3023" s="1" t="s">
        <v>7303</v>
      </c>
      <c r="F3023" s="1" t="s">
        <v>7304</v>
      </c>
      <c r="G3023" s="1" t="s">
        <v>39</v>
      </c>
      <c r="H3023" s="1">
        <v>45.0</v>
      </c>
      <c r="I3023" s="3">
        <v>44075.54236111111</v>
      </c>
      <c r="J3023" s="1">
        <v>2.80321260547489</v>
      </c>
      <c r="K3023" s="1" t="s">
        <v>56</v>
      </c>
      <c r="M3023" s="3">
        <v>44075.5624259375</v>
      </c>
    </row>
    <row r="3024">
      <c r="A3024" s="1">
        <v>3022.0</v>
      </c>
      <c r="B3024" s="1" t="s">
        <v>2891</v>
      </c>
      <c r="C3024" s="1" t="s">
        <v>7305</v>
      </c>
      <c r="D3024" s="1" t="s">
        <v>522</v>
      </c>
      <c r="E3024" s="1" t="s">
        <v>3574</v>
      </c>
      <c r="F3024" s="1" t="s">
        <v>2894</v>
      </c>
      <c r="G3024" s="1" t="s">
        <v>17</v>
      </c>
      <c r="H3024" s="1">
        <v>45.0</v>
      </c>
      <c r="I3024" s="3">
        <v>44109.229166666664</v>
      </c>
      <c r="J3024" s="1">
        <v>0.863970423212417</v>
      </c>
      <c r="K3024" s="1" t="s">
        <v>46</v>
      </c>
      <c r="M3024" s="3">
        <v>44109.26111752315</v>
      </c>
    </row>
    <row r="3025">
      <c r="A3025" s="1">
        <v>3023.0</v>
      </c>
      <c r="B3025" s="1" t="s">
        <v>385</v>
      </c>
      <c r="C3025" s="1" t="s">
        <v>7306</v>
      </c>
      <c r="D3025" s="1" t="s">
        <v>116</v>
      </c>
      <c r="E3025" s="1" t="s">
        <v>2924</v>
      </c>
      <c r="F3025" s="1" t="s">
        <v>388</v>
      </c>
      <c r="G3025" s="1" t="s">
        <v>17</v>
      </c>
      <c r="H3025" s="1">
        <v>45.0</v>
      </c>
      <c r="I3025" s="3">
        <v>44096.291666666664</v>
      </c>
      <c r="J3025" s="1">
        <v>0.0</v>
      </c>
      <c r="K3025" s="1" t="s">
        <v>24</v>
      </c>
      <c r="M3025" s="3">
        <v>44096.51481277778</v>
      </c>
    </row>
    <row r="3026">
      <c r="A3026" s="1">
        <v>3024.0</v>
      </c>
      <c r="B3026" s="1" t="s">
        <v>2864</v>
      </c>
      <c r="C3026" s="1" t="s">
        <v>7307</v>
      </c>
      <c r="D3026" s="1" t="s">
        <v>1728</v>
      </c>
      <c r="E3026" s="1" t="s">
        <v>7308</v>
      </c>
      <c r="F3026" s="1" t="s">
        <v>2867</v>
      </c>
      <c r="G3026" s="1" t="s">
        <v>17</v>
      </c>
      <c r="H3026" s="1">
        <v>45.0</v>
      </c>
      <c r="I3026" s="3">
        <v>43775.583333333336</v>
      </c>
      <c r="J3026" s="1">
        <v>2.98844846366365</v>
      </c>
      <c r="K3026" s="1" t="s">
        <v>62</v>
      </c>
      <c r="M3026" s="3">
        <v>43775.641263101854</v>
      </c>
    </row>
    <row r="3027">
      <c r="A3027" s="1">
        <v>3025.0</v>
      </c>
      <c r="B3027" s="1" t="s">
        <v>455</v>
      </c>
      <c r="C3027" s="1" t="s">
        <v>7309</v>
      </c>
      <c r="D3027" s="1" t="s">
        <v>310</v>
      </c>
      <c r="E3027" s="1" t="s">
        <v>2435</v>
      </c>
      <c r="F3027" s="1" t="s">
        <v>458</v>
      </c>
      <c r="G3027" s="1" t="s">
        <v>17</v>
      </c>
      <c r="H3027" s="1">
        <v>45.0</v>
      </c>
      <c r="I3027" s="3">
        <v>44253.333333333336</v>
      </c>
      <c r="J3027" s="1">
        <v>1.57350376229438</v>
      </c>
      <c r="K3027" s="1" t="s">
        <v>24</v>
      </c>
      <c r="L3027" s="1" t="s">
        <v>406</v>
      </c>
      <c r="M3027" s="3">
        <v>44253.370771030095</v>
      </c>
    </row>
    <row r="3028">
      <c r="A3028" s="1">
        <v>3026.0</v>
      </c>
      <c r="B3028" s="1" t="s">
        <v>233</v>
      </c>
      <c r="C3028" s="1" t="s">
        <v>7310</v>
      </c>
      <c r="D3028" s="1" t="s">
        <v>1756</v>
      </c>
      <c r="E3028" s="1" t="s">
        <v>2813</v>
      </c>
      <c r="F3028" s="1" t="s">
        <v>237</v>
      </c>
      <c r="G3028" s="1" t="s">
        <v>35</v>
      </c>
      <c r="H3028" s="1">
        <v>45.0</v>
      </c>
      <c r="I3028" s="3">
        <v>44201.5625</v>
      </c>
      <c r="J3028" s="1">
        <v>2.46143929321437</v>
      </c>
      <c r="K3028" s="1" t="s">
        <v>24</v>
      </c>
      <c r="L3028" s="1" t="s">
        <v>238</v>
      </c>
      <c r="M3028" s="3">
        <v>44201.60144278935</v>
      </c>
    </row>
    <row r="3029">
      <c r="A3029" s="1">
        <v>3027.0</v>
      </c>
      <c r="B3029" s="1" t="s">
        <v>1289</v>
      </c>
      <c r="C3029" s="1" t="s">
        <v>7311</v>
      </c>
      <c r="D3029" s="1" t="s">
        <v>1666</v>
      </c>
      <c r="E3029" s="1" t="s">
        <v>1667</v>
      </c>
      <c r="F3029" s="1" t="s">
        <v>1293</v>
      </c>
      <c r="G3029" s="1" t="s">
        <v>35</v>
      </c>
      <c r="H3029" s="1">
        <v>45.0</v>
      </c>
      <c r="I3029" s="3">
        <v>43592.666666666664</v>
      </c>
      <c r="J3029" s="1">
        <v>0.0113067242532399</v>
      </c>
      <c r="K3029" s="1" t="s">
        <v>24</v>
      </c>
      <c r="M3029" s="3">
        <v>43593.17334015046</v>
      </c>
    </row>
    <row r="3030">
      <c r="A3030" s="1">
        <v>3028.0</v>
      </c>
      <c r="B3030" s="1" t="s">
        <v>191</v>
      </c>
      <c r="C3030" s="1" t="s">
        <v>7312</v>
      </c>
      <c r="D3030" s="1" t="s">
        <v>1978</v>
      </c>
      <c r="E3030" s="1" t="s">
        <v>7313</v>
      </c>
      <c r="F3030" s="1" t="s">
        <v>195</v>
      </c>
      <c r="G3030" s="1" t="s">
        <v>89</v>
      </c>
      <c r="H3030" s="1">
        <v>45.0</v>
      </c>
      <c r="I3030" s="3">
        <v>43845.67481162037</v>
      </c>
      <c r="J3030" s="1">
        <v>2.08989604901074</v>
      </c>
      <c r="K3030" s="1" t="s">
        <v>24</v>
      </c>
      <c r="M3030" s="3">
        <v>43845.71843327546</v>
      </c>
    </row>
    <row r="3031">
      <c r="A3031" s="1">
        <v>3029.0</v>
      </c>
      <c r="B3031" s="1" t="s">
        <v>1031</v>
      </c>
      <c r="C3031" s="1" t="s">
        <v>7314</v>
      </c>
      <c r="D3031" s="1" t="s">
        <v>720</v>
      </c>
      <c r="E3031" s="1" t="s">
        <v>7315</v>
      </c>
      <c r="F3031" s="1" t="s">
        <v>1034</v>
      </c>
      <c r="G3031" s="1" t="s">
        <v>17</v>
      </c>
      <c r="H3031" s="1">
        <v>45.0</v>
      </c>
      <c r="I3031" s="3">
        <v>43676.375</v>
      </c>
      <c r="J3031" s="1">
        <v>0.835392467921201</v>
      </c>
      <c r="K3031" s="1" t="s">
        <v>24</v>
      </c>
      <c r="M3031" s="3">
        <v>43676.4089977662</v>
      </c>
    </row>
    <row r="3032">
      <c r="A3032" s="1">
        <v>3030.0</v>
      </c>
      <c r="B3032" s="1" t="s">
        <v>3129</v>
      </c>
      <c r="C3032" s="1" t="s">
        <v>7316</v>
      </c>
      <c r="D3032" s="1" t="s">
        <v>749</v>
      </c>
      <c r="E3032" s="1" t="s">
        <v>7317</v>
      </c>
      <c r="F3032" s="1" t="s">
        <v>3133</v>
      </c>
      <c r="G3032" s="1" t="s">
        <v>89</v>
      </c>
      <c r="H3032" s="1">
        <v>45.0</v>
      </c>
      <c r="I3032" s="3">
        <v>43767.74769523148</v>
      </c>
      <c r="J3032" s="1">
        <v>2.02289454582471</v>
      </c>
      <c r="K3032" s="1" t="s">
        <v>218</v>
      </c>
      <c r="M3032" s="3">
        <v>43767.74987349537</v>
      </c>
    </row>
    <row r="3033">
      <c r="A3033" s="1">
        <v>3031.0</v>
      </c>
      <c r="B3033" s="1" t="s">
        <v>1489</v>
      </c>
      <c r="C3033" s="1" t="s">
        <v>7318</v>
      </c>
      <c r="D3033" s="1" t="s">
        <v>818</v>
      </c>
      <c r="E3033" s="1" t="s">
        <v>6301</v>
      </c>
      <c r="F3033" s="1" t="s">
        <v>1492</v>
      </c>
      <c r="G3033" s="1" t="s">
        <v>35</v>
      </c>
      <c r="H3033" s="1">
        <v>45.0</v>
      </c>
      <c r="I3033" s="3">
        <v>44232.3125</v>
      </c>
      <c r="J3033" s="1">
        <v>3.36650225088183</v>
      </c>
      <c r="K3033" s="1" t="s">
        <v>46</v>
      </c>
      <c r="L3033" s="1" t="s">
        <v>3232</v>
      </c>
      <c r="M3033" s="3">
        <v>44232.30038881944</v>
      </c>
    </row>
    <row r="3034">
      <c r="A3034" s="1">
        <v>3032.0</v>
      </c>
      <c r="B3034" s="1" t="s">
        <v>536</v>
      </c>
      <c r="C3034" s="1" t="s">
        <v>7319</v>
      </c>
      <c r="D3034" s="1" t="s">
        <v>1255</v>
      </c>
      <c r="E3034" s="1" t="s">
        <v>4030</v>
      </c>
      <c r="F3034" s="1" t="s">
        <v>539</v>
      </c>
      <c r="G3034" s="1" t="s">
        <v>17</v>
      </c>
      <c r="H3034" s="1">
        <v>45.0</v>
      </c>
      <c r="I3034" s="3">
        <v>43851.833333333336</v>
      </c>
      <c r="J3034" s="1">
        <v>0.0</v>
      </c>
      <c r="K3034" s="1" t="s">
        <v>83</v>
      </c>
      <c r="M3034" s="3">
        <v>43851.88245813658</v>
      </c>
    </row>
    <row r="3035">
      <c r="A3035" s="1">
        <v>3033.0</v>
      </c>
      <c r="B3035" s="1" t="s">
        <v>30</v>
      </c>
      <c r="C3035" s="1" t="s">
        <v>7320</v>
      </c>
      <c r="D3035" s="1" t="s">
        <v>32</v>
      </c>
      <c r="E3035" s="1" t="s">
        <v>4388</v>
      </c>
      <c r="F3035" s="1" t="s">
        <v>34</v>
      </c>
      <c r="G3035" s="1" t="s">
        <v>17</v>
      </c>
      <c r="H3035" s="1">
        <v>45.0</v>
      </c>
      <c r="I3035" s="3">
        <v>43902.416666666664</v>
      </c>
      <c r="J3035" s="1">
        <v>0.0</v>
      </c>
      <c r="K3035" s="1" t="s">
        <v>24</v>
      </c>
      <c r="M3035" s="3">
        <v>43902.47208453704</v>
      </c>
    </row>
    <row r="3036">
      <c r="A3036" s="1">
        <v>3034.0</v>
      </c>
      <c r="B3036" s="1" t="s">
        <v>6317</v>
      </c>
      <c r="C3036" s="1" t="s">
        <v>7321</v>
      </c>
      <c r="D3036" s="1" t="s">
        <v>121</v>
      </c>
      <c r="E3036" s="1" t="s">
        <v>7322</v>
      </c>
      <c r="F3036" s="1" t="s">
        <v>6320</v>
      </c>
      <c r="G3036" s="1" t="s">
        <v>39</v>
      </c>
      <c r="H3036" s="1">
        <v>45.0</v>
      </c>
      <c r="I3036" s="3">
        <v>44150.333333333336</v>
      </c>
      <c r="J3036" s="1">
        <v>1.23172483572221</v>
      </c>
      <c r="K3036" s="1" t="s">
        <v>18</v>
      </c>
      <c r="M3036" s="3">
        <v>44150.36124060185</v>
      </c>
    </row>
    <row r="3037">
      <c r="A3037" s="1">
        <v>3035.0</v>
      </c>
      <c r="B3037" s="1" t="s">
        <v>293</v>
      </c>
      <c r="C3037" s="1" t="s">
        <v>7323</v>
      </c>
      <c r="D3037" s="1" t="s">
        <v>588</v>
      </c>
      <c r="E3037" s="1" t="s">
        <v>7094</v>
      </c>
      <c r="F3037" s="1" t="s">
        <v>297</v>
      </c>
      <c r="G3037" s="1" t="s">
        <v>17</v>
      </c>
      <c r="H3037" s="1">
        <v>45.0</v>
      </c>
      <c r="I3037" s="3">
        <v>43807.25</v>
      </c>
      <c r="J3037" s="1">
        <v>1.06952286075726</v>
      </c>
      <c r="K3037" s="1" t="s">
        <v>62</v>
      </c>
      <c r="M3037" s="3">
        <v>43807.32815574074</v>
      </c>
    </row>
    <row r="3038">
      <c r="A3038" s="1">
        <v>3036.0</v>
      </c>
      <c r="B3038" s="1" t="s">
        <v>119</v>
      </c>
      <c r="C3038" s="1" t="s">
        <v>7324</v>
      </c>
      <c r="D3038" s="1" t="s">
        <v>5012</v>
      </c>
      <c r="E3038" s="1" t="s">
        <v>7325</v>
      </c>
      <c r="F3038" s="1" t="s">
        <v>123</v>
      </c>
      <c r="G3038" s="1" t="s">
        <v>39</v>
      </c>
      <c r="H3038" s="1">
        <v>45.0</v>
      </c>
      <c r="I3038" s="3">
        <v>43795.25</v>
      </c>
      <c r="J3038" s="1">
        <v>1.42797048210111</v>
      </c>
      <c r="K3038" s="1" t="s">
        <v>18</v>
      </c>
      <c r="M3038" s="3">
        <v>43795.29363354167</v>
      </c>
    </row>
    <row r="3039">
      <c r="A3039" s="1">
        <v>3037.0</v>
      </c>
      <c r="B3039" s="1" t="s">
        <v>229</v>
      </c>
      <c r="C3039" s="1" t="s">
        <v>7326</v>
      </c>
      <c r="D3039" s="1" t="s">
        <v>75</v>
      </c>
      <c r="E3039" s="1" t="s">
        <v>3316</v>
      </c>
      <c r="F3039" s="1" t="s">
        <v>232</v>
      </c>
      <c r="G3039" s="1" t="s">
        <v>35</v>
      </c>
      <c r="H3039" s="1">
        <v>45.0</v>
      </c>
      <c r="I3039" s="3">
        <v>43488.625</v>
      </c>
      <c r="J3039" s="1">
        <v>0.439305894436818</v>
      </c>
      <c r="K3039" s="1" t="s">
        <v>24</v>
      </c>
      <c r="M3039" s="3">
        <v>43489.17024961806</v>
      </c>
    </row>
    <row r="3040">
      <c r="A3040" s="1">
        <v>3038.0</v>
      </c>
      <c r="B3040" s="1" t="s">
        <v>389</v>
      </c>
      <c r="C3040" s="1" t="s">
        <v>7327</v>
      </c>
      <c r="D3040" s="1" t="s">
        <v>588</v>
      </c>
      <c r="E3040" s="1" t="s">
        <v>3842</v>
      </c>
      <c r="F3040" s="1" t="s">
        <v>393</v>
      </c>
      <c r="G3040" s="1" t="s">
        <v>17</v>
      </c>
      <c r="H3040" s="1">
        <v>45.0</v>
      </c>
      <c r="I3040" s="3">
        <v>44025.333333333336</v>
      </c>
      <c r="J3040" s="1">
        <v>21.7017297995684</v>
      </c>
      <c r="K3040" s="1" t="s">
        <v>18</v>
      </c>
      <c r="M3040" s="3">
        <v>44025.387839016206</v>
      </c>
    </row>
    <row r="3041">
      <c r="A3041" s="1">
        <v>3039.0</v>
      </c>
      <c r="B3041" s="1" t="s">
        <v>582</v>
      </c>
      <c r="C3041" s="1" t="s">
        <v>7328</v>
      </c>
      <c r="D3041" s="1" t="s">
        <v>584</v>
      </c>
      <c r="E3041" s="1" t="s">
        <v>585</v>
      </c>
      <c r="F3041" s="1" t="s">
        <v>586</v>
      </c>
      <c r="G3041" s="1" t="s">
        <v>17</v>
      </c>
      <c r="H3041" s="1">
        <v>45.0</v>
      </c>
      <c r="I3041" s="3">
        <v>43773.25</v>
      </c>
      <c r="J3041" s="1">
        <v>4.79408165363048</v>
      </c>
      <c r="K3041" s="1" t="s">
        <v>24</v>
      </c>
      <c r="M3041" s="3">
        <v>43773.29713222222</v>
      </c>
    </row>
    <row r="3042">
      <c r="A3042" s="1">
        <v>3040.0</v>
      </c>
      <c r="B3042" s="1" t="s">
        <v>2028</v>
      </c>
      <c r="C3042" s="1" t="s">
        <v>7329</v>
      </c>
      <c r="D3042" s="1" t="s">
        <v>4772</v>
      </c>
      <c r="E3042" s="1" t="s">
        <v>7330</v>
      </c>
      <c r="F3042" s="1" t="s">
        <v>2032</v>
      </c>
      <c r="G3042" s="1" t="s">
        <v>89</v>
      </c>
      <c r="H3042" s="1">
        <v>45.0</v>
      </c>
      <c r="I3042" s="3">
        <v>44094.361706400465</v>
      </c>
      <c r="J3042" s="1">
        <v>0.474874881731841</v>
      </c>
      <c r="K3042" s="1" t="s">
        <v>166</v>
      </c>
      <c r="M3042" s="3">
        <v>44094.37784079861</v>
      </c>
    </row>
    <row r="3043">
      <c r="A3043" s="1">
        <v>3041.0</v>
      </c>
      <c r="B3043" s="1" t="s">
        <v>838</v>
      </c>
      <c r="C3043" s="1" t="s">
        <v>7331</v>
      </c>
      <c r="D3043" s="1" t="s">
        <v>116</v>
      </c>
      <c r="E3043" s="1" t="s">
        <v>7332</v>
      </c>
      <c r="F3043" s="1" t="s">
        <v>842</v>
      </c>
      <c r="G3043" s="1" t="s">
        <v>35</v>
      </c>
      <c r="H3043" s="1">
        <v>45.0</v>
      </c>
      <c r="I3043" s="3">
        <v>44186.645833333336</v>
      </c>
      <c r="J3043" s="1">
        <v>3.44132385396424</v>
      </c>
      <c r="K3043" s="1" t="s">
        <v>24</v>
      </c>
      <c r="M3043" s="3">
        <v>44186.68959671296</v>
      </c>
    </row>
    <row r="3044">
      <c r="A3044" s="1">
        <v>3042.0</v>
      </c>
      <c r="B3044" s="1" t="s">
        <v>239</v>
      </c>
      <c r="C3044" s="1" t="s">
        <v>7333</v>
      </c>
      <c r="D3044" s="1" t="s">
        <v>1113</v>
      </c>
      <c r="E3044" s="1" t="s">
        <v>7334</v>
      </c>
      <c r="F3044" s="1" t="s">
        <v>243</v>
      </c>
      <c r="G3044" s="1" t="s">
        <v>35</v>
      </c>
      <c r="H3044" s="1">
        <v>45.0</v>
      </c>
      <c r="I3044" s="3">
        <v>44110.583333333336</v>
      </c>
      <c r="J3044" s="1">
        <v>1.45813400752087</v>
      </c>
      <c r="K3044" s="1" t="s">
        <v>46</v>
      </c>
      <c r="L3044" s="1" t="s">
        <v>244</v>
      </c>
      <c r="M3044" s="3">
        <v>44110.618116805555</v>
      </c>
    </row>
    <row r="3045">
      <c r="A3045" s="1">
        <v>3043.0</v>
      </c>
      <c r="B3045" s="1" t="s">
        <v>7335</v>
      </c>
      <c r="C3045" s="1" t="s">
        <v>7336</v>
      </c>
      <c r="D3045" s="1" t="s">
        <v>326</v>
      </c>
      <c r="E3045" s="1" t="s">
        <v>7337</v>
      </c>
      <c r="F3045" s="1" t="s">
        <v>7338</v>
      </c>
      <c r="G3045" s="1" t="s">
        <v>89</v>
      </c>
      <c r="H3045" s="1">
        <v>45.0</v>
      </c>
      <c r="I3045" s="3">
        <v>44119.40106309028</v>
      </c>
      <c r="J3045" s="1">
        <v>3.39691214324377</v>
      </c>
      <c r="K3045" s="1" t="s">
        <v>24</v>
      </c>
      <c r="L3045" s="1" t="s">
        <v>188</v>
      </c>
      <c r="M3045" s="3">
        <v>44119.406420011575</v>
      </c>
    </row>
    <row r="3046">
      <c r="A3046" s="1">
        <v>3044.0</v>
      </c>
      <c r="B3046" s="1" t="s">
        <v>1202</v>
      </c>
      <c r="C3046" s="1" t="s">
        <v>7339</v>
      </c>
      <c r="D3046" s="1" t="s">
        <v>1204</v>
      </c>
      <c r="E3046" s="1" t="s">
        <v>1205</v>
      </c>
      <c r="F3046" s="1" t="s">
        <v>1206</v>
      </c>
      <c r="G3046" s="1" t="s">
        <v>17</v>
      </c>
      <c r="H3046" s="1">
        <v>45.0</v>
      </c>
      <c r="I3046" s="3">
        <v>43703.583333333336</v>
      </c>
      <c r="J3046" s="1">
        <v>1.31784149877577</v>
      </c>
      <c r="K3046" s="1" t="s">
        <v>24</v>
      </c>
      <c r="M3046" s="3">
        <v>43703.61444927083</v>
      </c>
    </row>
    <row r="3047">
      <c r="A3047" s="1">
        <v>3045.0</v>
      </c>
      <c r="B3047" s="1" t="s">
        <v>303</v>
      </c>
      <c r="C3047" s="1" t="s">
        <v>7340</v>
      </c>
      <c r="D3047" s="1" t="s">
        <v>305</v>
      </c>
      <c r="E3047" s="1" t="s">
        <v>4057</v>
      </c>
      <c r="F3047" s="1" t="s">
        <v>307</v>
      </c>
      <c r="G3047" s="1" t="s">
        <v>17</v>
      </c>
      <c r="H3047" s="1">
        <v>45.0</v>
      </c>
      <c r="I3047" s="3">
        <v>44088.791666666664</v>
      </c>
      <c r="J3047" s="1">
        <v>1.70301152562765</v>
      </c>
      <c r="K3047" s="1" t="s">
        <v>24</v>
      </c>
      <c r="M3047" s="3">
        <v>44088.81740133102</v>
      </c>
    </row>
    <row r="3048">
      <c r="A3048" s="1">
        <v>3046.0</v>
      </c>
      <c r="B3048" s="1" t="s">
        <v>736</v>
      </c>
      <c r="C3048" s="1" t="s">
        <v>7341</v>
      </c>
      <c r="D3048" s="1" t="s">
        <v>3525</v>
      </c>
      <c r="E3048" s="1" t="s">
        <v>7342</v>
      </c>
      <c r="F3048" s="1" t="s">
        <v>740</v>
      </c>
      <c r="G3048" s="1" t="s">
        <v>89</v>
      </c>
      <c r="H3048" s="1">
        <v>45.0</v>
      </c>
      <c r="I3048" s="3">
        <v>44120.748228958335</v>
      </c>
      <c r="J3048" s="1">
        <v>0.141324281710318</v>
      </c>
      <c r="K3048" s="1" t="s">
        <v>24</v>
      </c>
      <c r="L3048" s="1" t="s">
        <v>741</v>
      </c>
      <c r="M3048" s="3">
        <v>44120.779862905096</v>
      </c>
    </row>
    <row r="3049">
      <c r="A3049" s="1">
        <v>3047.0</v>
      </c>
      <c r="B3049" s="1" t="s">
        <v>425</v>
      </c>
      <c r="C3049" s="1" t="s">
        <v>7343</v>
      </c>
      <c r="D3049" s="1" t="s">
        <v>1684</v>
      </c>
      <c r="E3049" s="1" t="s">
        <v>1685</v>
      </c>
      <c r="F3049" s="1" t="s">
        <v>428</v>
      </c>
      <c r="G3049" s="1" t="s">
        <v>17</v>
      </c>
      <c r="H3049" s="1">
        <v>45.0</v>
      </c>
      <c r="I3049" s="3">
        <v>43918.270833333336</v>
      </c>
      <c r="J3049" s="1">
        <v>2.83109450645234</v>
      </c>
      <c r="K3049" s="1" t="s">
        <v>24</v>
      </c>
      <c r="M3049" s="3">
        <v>43918.30602484954</v>
      </c>
    </row>
    <row r="3050">
      <c r="A3050" s="1">
        <v>3048.0</v>
      </c>
      <c r="B3050" s="1" t="s">
        <v>273</v>
      </c>
      <c r="C3050" s="1" t="s">
        <v>7344</v>
      </c>
      <c r="D3050" s="1" t="s">
        <v>21</v>
      </c>
      <c r="E3050" s="1" t="s">
        <v>7345</v>
      </c>
      <c r="F3050" s="1" t="s">
        <v>277</v>
      </c>
      <c r="G3050" s="1" t="s">
        <v>39</v>
      </c>
      <c r="H3050" s="1">
        <v>45.0</v>
      </c>
      <c r="I3050" s="3">
        <v>44117.291666666664</v>
      </c>
      <c r="J3050" s="1">
        <v>2.10177506184089</v>
      </c>
      <c r="K3050" s="1" t="s">
        <v>24</v>
      </c>
      <c r="M3050" s="3">
        <v>44117.299545960646</v>
      </c>
    </row>
    <row r="3051">
      <c r="A3051" s="1">
        <v>3049.0</v>
      </c>
      <c r="B3051" s="1" t="s">
        <v>727</v>
      </c>
      <c r="C3051" s="1" t="s">
        <v>7346</v>
      </c>
      <c r="D3051" s="1" t="s">
        <v>701</v>
      </c>
      <c r="E3051" s="1" t="s">
        <v>4135</v>
      </c>
      <c r="F3051" s="1" t="s">
        <v>731</v>
      </c>
      <c r="G3051" s="1" t="s">
        <v>35</v>
      </c>
      <c r="H3051" s="1">
        <v>45.0</v>
      </c>
      <c r="I3051" s="3">
        <v>44141.65625</v>
      </c>
      <c r="J3051" s="1">
        <v>2.75778935300151</v>
      </c>
      <c r="K3051" s="1" t="s">
        <v>24</v>
      </c>
      <c r="M3051" s="3">
        <v>44141.69214550926</v>
      </c>
    </row>
    <row r="3052">
      <c r="A3052" s="1">
        <v>3050.0</v>
      </c>
      <c r="B3052" s="1" t="s">
        <v>572</v>
      </c>
      <c r="C3052" s="1" t="s">
        <v>7347</v>
      </c>
      <c r="D3052" s="1" t="s">
        <v>86</v>
      </c>
      <c r="E3052" s="1" t="s">
        <v>7348</v>
      </c>
      <c r="F3052" s="1" t="s">
        <v>575</v>
      </c>
      <c r="G3052" s="1" t="s">
        <v>39</v>
      </c>
      <c r="H3052" s="1">
        <v>45.0</v>
      </c>
      <c r="I3052" s="3">
        <v>43622.166666666664</v>
      </c>
      <c r="J3052" s="1">
        <v>2.41350226754098</v>
      </c>
      <c r="K3052" s="1" t="s">
        <v>18</v>
      </c>
      <c r="M3052" s="3">
        <v>43622.20321074074</v>
      </c>
    </row>
    <row r="3053">
      <c r="A3053" s="1">
        <v>3051.0</v>
      </c>
      <c r="B3053" s="1" t="s">
        <v>434</v>
      </c>
      <c r="C3053" s="1" t="s">
        <v>7349</v>
      </c>
      <c r="D3053" s="1" t="s">
        <v>7350</v>
      </c>
      <c r="E3053" s="1" t="s">
        <v>7351</v>
      </c>
      <c r="F3053" s="1" t="s">
        <v>438</v>
      </c>
      <c r="G3053" s="1" t="s">
        <v>17</v>
      </c>
      <c r="H3053" s="1">
        <v>45.0</v>
      </c>
      <c r="I3053" s="3">
        <v>43848.270833333336</v>
      </c>
      <c r="J3053" s="1">
        <v>1.62951433901348</v>
      </c>
      <c r="K3053" s="1" t="s">
        <v>24</v>
      </c>
      <c r="M3053" s="3">
        <v>43848.30133925926</v>
      </c>
    </row>
    <row r="3054">
      <c r="A3054" s="1">
        <v>3052.0</v>
      </c>
      <c r="B3054" s="1" t="s">
        <v>991</v>
      </c>
      <c r="C3054" s="1" t="s">
        <v>7352</v>
      </c>
      <c r="D3054" s="1" t="s">
        <v>99</v>
      </c>
      <c r="E3054" s="1" t="s">
        <v>7353</v>
      </c>
      <c r="F3054" s="1" t="s">
        <v>995</v>
      </c>
      <c r="G3054" s="1" t="s">
        <v>39</v>
      </c>
      <c r="H3054" s="1">
        <v>45.0</v>
      </c>
      <c r="I3054" s="3">
        <v>44089.291666666664</v>
      </c>
      <c r="J3054" s="1">
        <v>0.734705820400399</v>
      </c>
      <c r="K3054" s="1" t="s">
        <v>18</v>
      </c>
      <c r="M3054" s="3">
        <v>44089.328302546295</v>
      </c>
    </row>
    <row r="3055">
      <c r="A3055" s="1">
        <v>3053.0</v>
      </c>
      <c r="B3055" s="1" t="s">
        <v>4040</v>
      </c>
      <c r="C3055" s="1" t="s">
        <v>7354</v>
      </c>
      <c r="D3055" s="1" t="s">
        <v>126</v>
      </c>
      <c r="E3055" s="1" t="s">
        <v>7355</v>
      </c>
      <c r="F3055" s="1" t="s">
        <v>4043</v>
      </c>
      <c r="G3055" s="1" t="s">
        <v>89</v>
      </c>
      <c r="H3055" s="1">
        <v>45.0</v>
      </c>
      <c r="I3055" s="3">
        <v>44190.479166666664</v>
      </c>
      <c r="J3055" s="1">
        <v>0.0</v>
      </c>
      <c r="K3055" s="1" t="s">
        <v>62</v>
      </c>
      <c r="M3055" s="3">
        <v>44190.51344603009</v>
      </c>
    </row>
    <row r="3056">
      <c r="A3056" s="1">
        <v>3054.0</v>
      </c>
      <c r="B3056" s="1" t="s">
        <v>824</v>
      </c>
      <c r="C3056" s="1" t="s">
        <v>7356</v>
      </c>
      <c r="D3056" s="1" t="s">
        <v>7357</v>
      </c>
      <c r="E3056" s="1" t="s">
        <v>7358</v>
      </c>
      <c r="F3056" s="1" t="s">
        <v>827</v>
      </c>
      <c r="G3056" s="1" t="s">
        <v>39</v>
      </c>
      <c r="H3056" s="1">
        <v>45.0</v>
      </c>
      <c r="I3056" s="3">
        <v>43759.666666666664</v>
      </c>
      <c r="J3056" s="1">
        <v>1.6524874227611</v>
      </c>
      <c r="K3056" s="1" t="s">
        <v>18</v>
      </c>
      <c r="M3056" s="3">
        <v>43759.7042259375</v>
      </c>
    </row>
    <row r="3057">
      <c r="A3057" s="1">
        <v>3055.0</v>
      </c>
      <c r="B3057" s="1" t="s">
        <v>1938</v>
      </c>
      <c r="C3057" s="1" t="s">
        <v>7359</v>
      </c>
      <c r="D3057" s="1" t="s">
        <v>917</v>
      </c>
      <c r="E3057" s="1" t="s">
        <v>7360</v>
      </c>
      <c r="F3057" s="1" t="s">
        <v>1942</v>
      </c>
      <c r="G3057" s="1" t="s">
        <v>39</v>
      </c>
      <c r="H3057" s="1">
        <v>45.0</v>
      </c>
      <c r="I3057" s="3">
        <v>44092.6875</v>
      </c>
      <c r="J3057" s="1">
        <v>2.91915579847438</v>
      </c>
      <c r="K3057" s="1" t="s">
        <v>62</v>
      </c>
      <c r="L3057" s="1" t="s">
        <v>4284</v>
      </c>
      <c r="M3057" s="3">
        <v>44092.73050251157</v>
      </c>
    </row>
    <row r="3058">
      <c r="A3058" s="1">
        <v>3056.0</v>
      </c>
      <c r="B3058" s="1" t="s">
        <v>136</v>
      </c>
      <c r="C3058" s="1" t="s">
        <v>7361</v>
      </c>
      <c r="D3058" s="1" t="s">
        <v>1258</v>
      </c>
      <c r="E3058" s="1" t="s">
        <v>7362</v>
      </c>
      <c r="F3058" s="1" t="s">
        <v>140</v>
      </c>
      <c r="G3058" s="1" t="s">
        <v>17</v>
      </c>
      <c r="H3058" s="1">
        <v>45.0</v>
      </c>
      <c r="I3058" s="3">
        <v>44178.875</v>
      </c>
      <c r="J3058" s="1">
        <v>0.0</v>
      </c>
      <c r="K3058" s="1" t="s">
        <v>18</v>
      </c>
      <c r="M3058" s="3">
        <v>44179.741070104166</v>
      </c>
    </row>
    <row r="3059">
      <c r="A3059" s="1">
        <v>3057.0</v>
      </c>
      <c r="B3059" s="1" t="s">
        <v>6278</v>
      </c>
      <c r="C3059" s="1" t="s">
        <v>7363</v>
      </c>
      <c r="D3059" s="1" t="s">
        <v>818</v>
      </c>
      <c r="E3059" s="1" t="s">
        <v>7364</v>
      </c>
      <c r="F3059" s="1" t="s">
        <v>6281</v>
      </c>
      <c r="G3059" s="1" t="s">
        <v>17</v>
      </c>
      <c r="H3059" s="1">
        <v>45.0</v>
      </c>
      <c r="I3059" s="3">
        <v>44150.354166666664</v>
      </c>
      <c r="J3059" s="1">
        <v>2.13723547878166</v>
      </c>
      <c r="K3059" s="1" t="s">
        <v>18</v>
      </c>
      <c r="M3059" s="3">
        <v>44150.379486516205</v>
      </c>
    </row>
    <row r="3060">
      <c r="A3060" s="1">
        <v>3058.0</v>
      </c>
      <c r="B3060" s="1" t="s">
        <v>7365</v>
      </c>
      <c r="C3060" s="1" t="s">
        <v>7366</v>
      </c>
      <c r="D3060" s="1" t="s">
        <v>7367</v>
      </c>
      <c r="E3060" s="1" t="s">
        <v>7368</v>
      </c>
      <c r="F3060" s="1" t="s">
        <v>7369</v>
      </c>
      <c r="G3060" s="1" t="s">
        <v>39</v>
      </c>
      <c r="H3060" s="1">
        <v>45.0</v>
      </c>
      <c r="I3060" s="3">
        <v>44146.75</v>
      </c>
      <c r="J3060" s="1">
        <v>2.24282948466496</v>
      </c>
      <c r="K3060" s="1" t="s">
        <v>24</v>
      </c>
      <c r="M3060" s="3">
        <v>44146.774680787035</v>
      </c>
    </row>
    <row r="3061">
      <c r="A3061" s="1">
        <v>3059.0</v>
      </c>
      <c r="B3061" s="1" t="s">
        <v>4356</v>
      </c>
      <c r="C3061" s="1" t="s">
        <v>7370</v>
      </c>
      <c r="D3061" s="1" t="s">
        <v>411</v>
      </c>
      <c r="E3061" s="1" t="s">
        <v>7371</v>
      </c>
      <c r="F3061" s="1" t="s">
        <v>4359</v>
      </c>
      <c r="G3061" s="1" t="s">
        <v>17</v>
      </c>
      <c r="H3061" s="1">
        <v>45.0</v>
      </c>
      <c r="I3061" s="3">
        <v>44050.1875</v>
      </c>
      <c r="J3061" s="1">
        <v>0.235472533466205</v>
      </c>
      <c r="K3061" s="1" t="s">
        <v>62</v>
      </c>
      <c r="L3061" s="1" t="s">
        <v>4360</v>
      </c>
      <c r="M3061" s="3">
        <v>44050.2416631713</v>
      </c>
    </row>
    <row r="3062">
      <c r="A3062" s="1">
        <v>3060.0</v>
      </c>
      <c r="B3062" s="1" t="s">
        <v>2228</v>
      </c>
      <c r="C3062" s="1" t="s">
        <v>7372</v>
      </c>
      <c r="D3062" s="1" t="s">
        <v>1963</v>
      </c>
      <c r="E3062" s="1" t="s">
        <v>4643</v>
      </c>
      <c r="F3062" s="1" t="s">
        <v>2231</v>
      </c>
      <c r="G3062" s="1" t="s">
        <v>17</v>
      </c>
      <c r="H3062" s="1">
        <v>45.0</v>
      </c>
      <c r="I3062" s="3">
        <v>44098.375</v>
      </c>
      <c r="J3062" s="1">
        <v>3.27208978940019</v>
      </c>
      <c r="K3062" s="1" t="s">
        <v>24</v>
      </c>
      <c r="L3062" s="1" t="s">
        <v>882</v>
      </c>
      <c r="M3062" s="3">
        <v>44098.442052314815</v>
      </c>
    </row>
    <row r="3063">
      <c r="A3063" s="1">
        <v>3061.0</v>
      </c>
      <c r="B3063" s="1" t="s">
        <v>2870</v>
      </c>
      <c r="C3063" s="1" t="s">
        <v>7373</v>
      </c>
      <c r="D3063" s="1" t="s">
        <v>21</v>
      </c>
      <c r="E3063" s="1" t="s">
        <v>7374</v>
      </c>
      <c r="F3063" s="1" t="s">
        <v>2874</v>
      </c>
      <c r="G3063" s="1" t="s">
        <v>17</v>
      </c>
      <c r="H3063" s="1">
        <v>45.0</v>
      </c>
      <c r="I3063" s="3">
        <v>44119.229166666664</v>
      </c>
      <c r="J3063" s="1">
        <v>1.23671110753803</v>
      </c>
      <c r="K3063" s="1" t="s">
        <v>24</v>
      </c>
      <c r="L3063" s="1" t="s">
        <v>741</v>
      </c>
      <c r="M3063" s="3">
        <v>44119.25834148148</v>
      </c>
    </row>
    <row r="3064">
      <c r="A3064" s="1">
        <v>3062.0</v>
      </c>
      <c r="B3064" s="1" t="s">
        <v>2864</v>
      </c>
      <c r="C3064" s="1" t="s">
        <v>7375</v>
      </c>
      <c r="D3064" s="1" t="s">
        <v>411</v>
      </c>
      <c r="E3064" s="1" t="s">
        <v>3766</v>
      </c>
      <c r="F3064" s="1" t="s">
        <v>2867</v>
      </c>
      <c r="G3064" s="1" t="s">
        <v>17</v>
      </c>
      <c r="H3064" s="1">
        <v>45.0</v>
      </c>
      <c r="I3064" s="3">
        <v>43823.583333333336</v>
      </c>
      <c r="J3064" s="1">
        <v>1.2958996088347</v>
      </c>
      <c r="K3064" s="1" t="s">
        <v>62</v>
      </c>
      <c r="M3064" s="3">
        <v>43823.64954241898</v>
      </c>
    </row>
    <row r="3065">
      <c r="A3065" s="1">
        <v>3063.0</v>
      </c>
      <c r="B3065" s="1" t="s">
        <v>68</v>
      </c>
      <c r="C3065" s="1" t="s">
        <v>7376</v>
      </c>
      <c r="D3065" s="1" t="s">
        <v>7377</v>
      </c>
      <c r="E3065" s="1" t="s">
        <v>7378</v>
      </c>
      <c r="F3065" s="1" t="s">
        <v>72</v>
      </c>
      <c r="G3065" s="1" t="s">
        <v>39</v>
      </c>
      <c r="H3065" s="1">
        <v>45.0</v>
      </c>
      <c r="I3065" s="3">
        <v>43841.75</v>
      </c>
      <c r="J3065" s="1">
        <v>2.0126878382202</v>
      </c>
      <c r="K3065" s="1" t="s">
        <v>24</v>
      </c>
      <c r="M3065" s="3">
        <v>43841.774639375</v>
      </c>
    </row>
    <row r="3066">
      <c r="A3066" s="1">
        <v>3064.0</v>
      </c>
      <c r="B3066" s="1" t="s">
        <v>4095</v>
      </c>
      <c r="C3066" s="1" t="s">
        <v>7379</v>
      </c>
      <c r="D3066" s="1" t="s">
        <v>738</v>
      </c>
      <c r="E3066" s="1" t="s">
        <v>7380</v>
      </c>
      <c r="F3066" s="1" t="s">
        <v>4098</v>
      </c>
      <c r="G3066" s="1" t="s">
        <v>39</v>
      </c>
      <c r="H3066" s="1">
        <v>45.0</v>
      </c>
      <c r="I3066" s="3">
        <v>44228.677083333336</v>
      </c>
      <c r="J3066" s="1">
        <v>2.73054872708263</v>
      </c>
      <c r="K3066" s="1" t="s">
        <v>24</v>
      </c>
      <c r="L3066" s="1" t="s">
        <v>882</v>
      </c>
      <c r="M3066" s="3">
        <v>44228.7042975463</v>
      </c>
    </row>
    <row r="3067">
      <c r="A3067" s="1">
        <v>3065.0</v>
      </c>
      <c r="B3067" s="1" t="s">
        <v>2353</v>
      </c>
      <c r="C3067" s="1" t="s">
        <v>7381</v>
      </c>
      <c r="D3067" s="1" t="s">
        <v>116</v>
      </c>
      <c r="E3067" s="1" t="s">
        <v>7382</v>
      </c>
      <c r="F3067" s="1" t="s">
        <v>2356</v>
      </c>
      <c r="G3067" s="1" t="s">
        <v>39</v>
      </c>
      <c r="H3067" s="1">
        <v>45.0</v>
      </c>
      <c r="I3067" s="3">
        <v>43753.208333333336</v>
      </c>
      <c r="J3067" s="1">
        <v>8.60633925202247</v>
      </c>
      <c r="K3067" s="1" t="s">
        <v>24</v>
      </c>
      <c r="M3067" s="3">
        <v>43753.24088920139</v>
      </c>
    </row>
    <row r="3068">
      <c r="A3068" s="1">
        <v>3066.0</v>
      </c>
      <c r="B3068" s="1" t="s">
        <v>4988</v>
      </c>
      <c r="C3068" s="1" t="s">
        <v>7383</v>
      </c>
      <c r="D3068" s="1" t="s">
        <v>1728</v>
      </c>
      <c r="E3068" s="1" t="s">
        <v>7384</v>
      </c>
      <c r="F3068" s="1" t="s">
        <v>4991</v>
      </c>
      <c r="G3068" s="1" t="s">
        <v>17</v>
      </c>
      <c r="H3068" s="1">
        <v>45.0</v>
      </c>
      <c r="I3068" s="3">
        <v>43837.541666666664</v>
      </c>
      <c r="J3068" s="1">
        <v>0.0</v>
      </c>
      <c r="K3068" s="1" t="s">
        <v>62</v>
      </c>
      <c r="M3068" s="3">
        <v>43837.5427715162</v>
      </c>
    </row>
    <row r="3069">
      <c r="A3069" s="1">
        <v>3067.0</v>
      </c>
      <c r="B3069" s="1" t="s">
        <v>896</v>
      </c>
      <c r="C3069" s="1" t="s">
        <v>7385</v>
      </c>
      <c r="D3069" s="1" t="s">
        <v>37</v>
      </c>
      <c r="E3069" s="1" t="s">
        <v>7386</v>
      </c>
      <c r="F3069" s="1" t="s">
        <v>900</v>
      </c>
      <c r="G3069" s="1" t="s">
        <v>39</v>
      </c>
      <c r="H3069" s="1">
        <v>45.0</v>
      </c>
      <c r="I3069" s="3">
        <v>44140.291666666664</v>
      </c>
      <c r="J3069" s="1">
        <v>4.13421971164827</v>
      </c>
      <c r="K3069" s="1" t="s">
        <v>46</v>
      </c>
      <c r="L3069" s="1" t="s">
        <v>47</v>
      </c>
      <c r="M3069" s="3">
        <v>44140.34275855324</v>
      </c>
    </row>
    <row r="3070">
      <c r="A3070" s="1">
        <v>3068.0</v>
      </c>
      <c r="B3070" s="1" t="s">
        <v>485</v>
      </c>
      <c r="C3070" s="1" t="s">
        <v>7387</v>
      </c>
      <c r="D3070" s="1" t="s">
        <v>1014</v>
      </c>
      <c r="E3070" s="1" t="s">
        <v>1526</v>
      </c>
      <c r="F3070" s="1" t="s">
        <v>489</v>
      </c>
      <c r="G3070" s="1" t="s">
        <v>17</v>
      </c>
      <c r="H3070" s="1">
        <v>45.0</v>
      </c>
      <c r="I3070" s="3">
        <v>43794.666666666664</v>
      </c>
      <c r="J3070" s="1">
        <v>0.0</v>
      </c>
      <c r="K3070" s="1" t="s">
        <v>166</v>
      </c>
      <c r="M3070" s="3">
        <v>43766.70509649305</v>
      </c>
    </row>
    <row r="3071">
      <c r="A3071" s="1">
        <v>3069.0</v>
      </c>
      <c r="B3071" s="1" t="s">
        <v>957</v>
      </c>
      <c r="C3071" s="1" t="s">
        <v>7388</v>
      </c>
      <c r="D3071" s="1" t="s">
        <v>321</v>
      </c>
      <c r="E3071" s="1" t="s">
        <v>7389</v>
      </c>
      <c r="F3071" s="1" t="s">
        <v>961</v>
      </c>
      <c r="G3071" s="1" t="s">
        <v>17</v>
      </c>
      <c r="H3071" s="1">
        <v>45.0</v>
      </c>
      <c r="I3071" s="3">
        <v>43942.645833333336</v>
      </c>
      <c r="J3071" s="1">
        <v>2.10804603094222</v>
      </c>
      <c r="K3071" s="1" t="s">
        <v>24</v>
      </c>
      <c r="M3071" s="3">
        <v>43942.699616921294</v>
      </c>
    </row>
    <row r="3072">
      <c r="A3072" s="1">
        <v>3070.0</v>
      </c>
      <c r="B3072" s="1" t="s">
        <v>7390</v>
      </c>
      <c r="C3072" s="1" t="s">
        <v>7391</v>
      </c>
      <c r="D3072" s="1" t="s">
        <v>7392</v>
      </c>
      <c r="E3072" s="1" t="s">
        <v>7393</v>
      </c>
      <c r="F3072" s="1" t="s">
        <v>7394</v>
      </c>
      <c r="G3072" s="1" t="s">
        <v>89</v>
      </c>
      <c r="H3072" s="1">
        <v>45.0</v>
      </c>
      <c r="I3072" s="3">
        <v>43540.61749261574</v>
      </c>
      <c r="J3072" s="1">
        <v>2.90464355745398</v>
      </c>
      <c r="K3072" s="1" t="s">
        <v>24</v>
      </c>
      <c r="M3072" s="3">
        <v>43540.6299065625</v>
      </c>
    </row>
    <row r="3073">
      <c r="A3073" s="1">
        <v>3071.0</v>
      </c>
      <c r="B3073" s="1" t="s">
        <v>858</v>
      </c>
      <c r="C3073" s="1" t="s">
        <v>7395</v>
      </c>
      <c r="D3073" s="1" t="s">
        <v>560</v>
      </c>
      <c r="E3073" s="1" t="s">
        <v>7396</v>
      </c>
      <c r="F3073" s="1" t="s">
        <v>861</v>
      </c>
      <c r="G3073" s="1" t="s">
        <v>89</v>
      </c>
      <c r="H3073" s="1">
        <v>45.0</v>
      </c>
      <c r="I3073" s="3">
        <v>43724.718508391205</v>
      </c>
      <c r="J3073" s="1">
        <v>1.24450162072298</v>
      </c>
      <c r="K3073" s="1" t="s">
        <v>24</v>
      </c>
      <c r="M3073" s="3">
        <v>43724.746390960645</v>
      </c>
    </row>
    <row r="3074">
      <c r="A3074" s="1">
        <v>3072.0</v>
      </c>
      <c r="B3074" s="1" t="s">
        <v>6558</v>
      </c>
      <c r="C3074" s="1" t="s">
        <v>7397</v>
      </c>
      <c r="D3074" s="1" t="s">
        <v>1637</v>
      </c>
      <c r="E3074" s="1" t="s">
        <v>7398</v>
      </c>
      <c r="F3074" s="1" t="s">
        <v>6562</v>
      </c>
      <c r="G3074" s="1" t="s">
        <v>35</v>
      </c>
      <c r="H3074" s="1">
        <v>45.0</v>
      </c>
      <c r="I3074" s="3">
        <v>44221.458333333336</v>
      </c>
      <c r="J3074" s="1">
        <v>2.55331219978948</v>
      </c>
      <c r="K3074" s="1" t="s">
        <v>24</v>
      </c>
      <c r="L3074" s="1" t="s">
        <v>1830</v>
      </c>
      <c r="M3074" s="3">
        <v>44221.365186863426</v>
      </c>
    </row>
    <row r="3075">
      <c r="A3075" s="1">
        <v>3073.0</v>
      </c>
      <c r="B3075" s="1" t="s">
        <v>7399</v>
      </c>
      <c r="C3075" s="1" t="s">
        <v>7400</v>
      </c>
      <c r="D3075" s="1" t="s">
        <v>653</v>
      </c>
      <c r="E3075" s="1" t="s">
        <v>7401</v>
      </c>
      <c r="F3075" s="1" t="s">
        <v>7402</v>
      </c>
      <c r="G3075" s="1" t="s">
        <v>89</v>
      </c>
      <c r="H3075" s="1">
        <v>45.0</v>
      </c>
      <c r="I3075" s="3">
        <v>43837.75046962963</v>
      </c>
      <c r="J3075" s="1">
        <v>0.488166462181607</v>
      </c>
      <c r="K3075" s="1" t="s">
        <v>56</v>
      </c>
      <c r="M3075" s="3">
        <v>43837.737418715275</v>
      </c>
    </row>
    <row r="3076">
      <c r="A3076" s="1">
        <v>3074.0</v>
      </c>
      <c r="B3076" s="1" t="s">
        <v>229</v>
      </c>
      <c r="C3076" s="1" t="s">
        <v>7403</v>
      </c>
      <c r="D3076" s="1" t="s">
        <v>1140</v>
      </c>
      <c r="E3076" s="1" t="s">
        <v>1141</v>
      </c>
      <c r="F3076" s="1" t="s">
        <v>232</v>
      </c>
      <c r="G3076" s="1" t="s">
        <v>35</v>
      </c>
      <c r="H3076" s="1">
        <v>45.0</v>
      </c>
      <c r="I3076" s="3">
        <v>44116.25</v>
      </c>
      <c r="J3076" s="1">
        <v>1.64328727520241</v>
      </c>
      <c r="K3076" s="1" t="s">
        <v>24</v>
      </c>
      <c r="M3076" s="3">
        <v>44116.22564226852</v>
      </c>
    </row>
    <row r="3077">
      <c r="A3077" s="1">
        <v>3075.0</v>
      </c>
      <c r="B3077" s="1" t="s">
        <v>1245</v>
      </c>
      <c r="C3077" s="1" t="s">
        <v>7404</v>
      </c>
      <c r="D3077" s="1" t="s">
        <v>5465</v>
      </c>
      <c r="E3077" s="1" t="s">
        <v>7405</v>
      </c>
      <c r="F3077" s="1" t="s">
        <v>1248</v>
      </c>
      <c r="G3077" s="1" t="s">
        <v>89</v>
      </c>
      <c r="H3077" s="1">
        <v>45.0</v>
      </c>
      <c r="I3077" s="3">
        <v>44044.75</v>
      </c>
      <c r="J3077" s="1">
        <v>1.12075919038574</v>
      </c>
      <c r="K3077" s="1" t="s">
        <v>218</v>
      </c>
      <c r="L3077" s="1" t="s">
        <v>787</v>
      </c>
      <c r="M3077" s="3">
        <v>44044.77156425926</v>
      </c>
    </row>
    <row r="3078">
      <c r="A3078" s="1">
        <v>3076.0</v>
      </c>
      <c r="B3078" s="1" t="s">
        <v>506</v>
      </c>
      <c r="C3078" s="1" t="s">
        <v>7406</v>
      </c>
      <c r="D3078" s="1" t="s">
        <v>1155</v>
      </c>
      <c r="E3078" s="1" t="s">
        <v>1156</v>
      </c>
      <c r="F3078" s="1" t="s">
        <v>510</v>
      </c>
      <c r="G3078" s="1" t="s">
        <v>35</v>
      </c>
      <c r="H3078" s="1">
        <v>45.0</v>
      </c>
      <c r="I3078" s="3">
        <v>44190.291666666664</v>
      </c>
      <c r="J3078" s="1">
        <v>2.0501351299203</v>
      </c>
      <c r="K3078" s="1" t="s">
        <v>511</v>
      </c>
      <c r="L3078" s="1" t="s">
        <v>1157</v>
      </c>
      <c r="M3078" s="3">
        <v>44190.374534525465</v>
      </c>
    </row>
    <row r="3079">
      <c r="A3079" s="1">
        <v>3077.0</v>
      </c>
      <c r="B3079" s="1" t="s">
        <v>3073</v>
      </c>
      <c r="C3079" s="1" t="s">
        <v>7407</v>
      </c>
      <c r="D3079" s="1" t="s">
        <v>21</v>
      </c>
      <c r="E3079" s="1" t="s">
        <v>7408</v>
      </c>
      <c r="F3079" s="1" t="s">
        <v>3419</v>
      </c>
      <c r="G3079" s="1" t="s">
        <v>17</v>
      </c>
      <c r="H3079" s="1">
        <v>45.0</v>
      </c>
      <c r="I3079" s="3">
        <v>44126.583333333336</v>
      </c>
      <c r="J3079" s="1">
        <v>2.54224019834077</v>
      </c>
      <c r="K3079" s="1" t="s">
        <v>24</v>
      </c>
      <c r="M3079" s="3">
        <v>44126.61477545139</v>
      </c>
    </row>
    <row r="3080">
      <c r="A3080" s="1">
        <v>3078.0</v>
      </c>
      <c r="B3080" s="1" t="s">
        <v>732</v>
      </c>
      <c r="C3080" s="1" t="s">
        <v>7409</v>
      </c>
      <c r="D3080" s="1" t="s">
        <v>461</v>
      </c>
      <c r="E3080" s="1" t="s">
        <v>849</v>
      </c>
      <c r="F3080" s="1" t="s">
        <v>735</v>
      </c>
      <c r="G3080" s="1" t="s">
        <v>17</v>
      </c>
      <c r="H3080" s="1">
        <v>45.0</v>
      </c>
      <c r="I3080" s="3">
        <v>43990.4375</v>
      </c>
      <c r="J3080" s="1">
        <v>1.22868250743804</v>
      </c>
      <c r="K3080" s="1" t="s">
        <v>24</v>
      </c>
      <c r="M3080" s="3">
        <v>43990.468112650466</v>
      </c>
    </row>
    <row r="3081">
      <c r="A3081" s="1">
        <v>3079.0</v>
      </c>
      <c r="B3081" s="1" t="s">
        <v>205</v>
      </c>
      <c r="C3081" s="1" t="s">
        <v>7410</v>
      </c>
      <c r="D3081" s="1" t="s">
        <v>989</v>
      </c>
      <c r="E3081" s="1" t="s">
        <v>7411</v>
      </c>
      <c r="F3081" s="1" t="s">
        <v>209</v>
      </c>
      <c r="G3081" s="1" t="s">
        <v>39</v>
      </c>
      <c r="H3081" s="1">
        <v>45.0</v>
      </c>
      <c r="I3081" s="3">
        <v>44215.25</v>
      </c>
      <c r="J3081" s="1">
        <v>3.16737026554994</v>
      </c>
      <c r="K3081" s="1" t="s">
        <v>24</v>
      </c>
      <c r="L3081" s="1" t="s">
        <v>6312</v>
      </c>
      <c r="M3081" s="3">
        <v>44215.28439310185</v>
      </c>
    </row>
    <row r="3082">
      <c r="A3082" s="1">
        <v>3080.0</v>
      </c>
      <c r="B3082" s="1" t="s">
        <v>239</v>
      </c>
      <c r="C3082" s="1" t="s">
        <v>7412</v>
      </c>
      <c r="D3082" s="1" t="s">
        <v>241</v>
      </c>
      <c r="E3082" s="1" t="s">
        <v>6672</v>
      </c>
      <c r="F3082" s="1" t="s">
        <v>243</v>
      </c>
      <c r="G3082" s="1" t="s">
        <v>35</v>
      </c>
      <c r="H3082" s="1">
        <v>45.0</v>
      </c>
      <c r="I3082" s="3">
        <v>44188.541666666664</v>
      </c>
      <c r="J3082" s="1">
        <v>3.85773967962756</v>
      </c>
      <c r="K3082" s="1" t="s">
        <v>46</v>
      </c>
      <c r="L3082" s="1" t="s">
        <v>244</v>
      </c>
      <c r="M3082" s="3">
        <v>44188.53591241898</v>
      </c>
    </row>
    <row r="3083">
      <c r="A3083" s="1">
        <v>3081.0</v>
      </c>
      <c r="B3083" s="1" t="s">
        <v>1023</v>
      </c>
      <c r="C3083" s="1" t="s">
        <v>7413</v>
      </c>
      <c r="D3083" s="1" t="s">
        <v>1370</v>
      </c>
      <c r="E3083" s="1" t="s">
        <v>2099</v>
      </c>
      <c r="F3083" s="1" t="s">
        <v>1027</v>
      </c>
      <c r="G3083" s="1" t="s">
        <v>35</v>
      </c>
      <c r="H3083" s="1">
        <v>45.0</v>
      </c>
      <c r="I3083" s="3">
        <v>43580.166666666664</v>
      </c>
      <c r="J3083" s="1">
        <v>1.34932308428245</v>
      </c>
      <c r="K3083" s="1" t="s">
        <v>24</v>
      </c>
      <c r="M3083" s="3">
        <v>43581.16411759259</v>
      </c>
    </row>
    <row r="3084">
      <c r="A3084" s="1">
        <v>3082.0</v>
      </c>
      <c r="B3084" s="1" t="s">
        <v>2372</v>
      </c>
      <c r="C3084" s="1" t="s">
        <v>7414</v>
      </c>
      <c r="D3084" s="1" t="s">
        <v>121</v>
      </c>
      <c r="E3084" s="1" t="s">
        <v>7415</v>
      </c>
      <c r="F3084" s="1" t="s">
        <v>2375</v>
      </c>
      <c r="G3084" s="1" t="s">
        <v>89</v>
      </c>
      <c r="H3084" s="1">
        <v>45.0</v>
      </c>
      <c r="I3084" s="3">
        <v>43971.399305555555</v>
      </c>
      <c r="J3084" s="1">
        <v>2.42484535382497</v>
      </c>
      <c r="K3084" s="1" t="s">
        <v>46</v>
      </c>
      <c r="M3084" s="3">
        <v>43971.42298638889</v>
      </c>
    </row>
    <row r="3085">
      <c r="A3085" s="1">
        <v>3083.0</v>
      </c>
      <c r="B3085" s="1" t="s">
        <v>233</v>
      </c>
      <c r="C3085" s="1" t="s">
        <v>7416</v>
      </c>
      <c r="D3085" s="1" t="s">
        <v>1756</v>
      </c>
      <c r="E3085" s="1" t="s">
        <v>1757</v>
      </c>
      <c r="F3085" s="1" t="s">
        <v>237</v>
      </c>
      <c r="G3085" s="1" t="s">
        <v>35</v>
      </c>
      <c r="H3085" s="1">
        <v>45.0</v>
      </c>
      <c r="I3085" s="3">
        <v>44160.5625</v>
      </c>
      <c r="J3085" s="1">
        <v>3.77869264367561</v>
      </c>
      <c r="K3085" s="1" t="s">
        <v>24</v>
      </c>
      <c r="L3085" s="1" t="s">
        <v>238</v>
      </c>
      <c r="M3085" s="3">
        <v>44160.598925983795</v>
      </c>
    </row>
    <row r="3086">
      <c r="A3086" s="1">
        <v>3084.0</v>
      </c>
      <c r="B3086" s="1" t="s">
        <v>915</v>
      </c>
      <c r="C3086" s="1" t="s">
        <v>7417</v>
      </c>
      <c r="D3086" s="1" t="s">
        <v>503</v>
      </c>
      <c r="E3086" s="1" t="s">
        <v>7418</v>
      </c>
      <c r="F3086" s="1" t="s">
        <v>1253</v>
      </c>
      <c r="G3086" s="1" t="s">
        <v>39</v>
      </c>
      <c r="H3086" s="1">
        <v>45.0</v>
      </c>
      <c r="I3086" s="3">
        <v>44103.54236111111</v>
      </c>
      <c r="J3086" s="1">
        <v>1.77793115644358</v>
      </c>
      <c r="K3086" s="1" t="s">
        <v>62</v>
      </c>
      <c r="M3086" s="3">
        <v>44103.74053368055</v>
      </c>
    </row>
    <row r="3087">
      <c r="A3087" s="1">
        <v>3085.0</v>
      </c>
      <c r="B3087" s="1" t="s">
        <v>354</v>
      </c>
      <c r="C3087" s="1" t="s">
        <v>7419</v>
      </c>
      <c r="D3087" s="1" t="s">
        <v>2754</v>
      </c>
      <c r="E3087" s="1" t="s">
        <v>7420</v>
      </c>
      <c r="F3087" s="1" t="s">
        <v>358</v>
      </c>
      <c r="G3087" s="1" t="s">
        <v>39</v>
      </c>
      <c r="H3087" s="1">
        <v>45.0</v>
      </c>
      <c r="I3087" s="3">
        <v>43489.166666666664</v>
      </c>
      <c r="J3087" s="1">
        <v>0.002696768026149</v>
      </c>
      <c r="K3087" s="1" t="s">
        <v>24</v>
      </c>
      <c r="M3087" s="3">
        <v>43488.870612708335</v>
      </c>
    </row>
    <row r="3088">
      <c r="A3088" s="1">
        <v>3086.0</v>
      </c>
      <c r="B3088" s="1" t="s">
        <v>7421</v>
      </c>
      <c r="C3088" s="1" t="s">
        <v>7422</v>
      </c>
      <c r="D3088" s="1" t="s">
        <v>2643</v>
      </c>
      <c r="E3088" s="1" t="s">
        <v>7423</v>
      </c>
      <c r="F3088" s="1" t="s">
        <v>7424</v>
      </c>
      <c r="G3088" s="1" t="s">
        <v>39</v>
      </c>
      <c r="H3088" s="1">
        <v>45.0</v>
      </c>
      <c r="I3088" s="3">
        <v>44109.75</v>
      </c>
      <c r="J3088" s="1">
        <v>2.2708144294459</v>
      </c>
      <c r="K3088" s="1" t="s">
        <v>24</v>
      </c>
      <c r="L3088" s="1" t="s">
        <v>4561</v>
      </c>
      <c r="M3088" s="3">
        <v>44109.77968556713</v>
      </c>
    </row>
    <row r="3089">
      <c r="A3089" s="1">
        <v>3087.0</v>
      </c>
      <c r="B3089" s="1" t="s">
        <v>2944</v>
      </c>
      <c r="C3089" s="1" t="s">
        <v>7425</v>
      </c>
      <c r="D3089" s="1" t="s">
        <v>818</v>
      </c>
      <c r="E3089" s="1" t="s">
        <v>7426</v>
      </c>
      <c r="F3089" s="1" t="s">
        <v>2947</v>
      </c>
      <c r="G3089" s="1" t="s">
        <v>39</v>
      </c>
      <c r="H3089" s="1">
        <v>45.0</v>
      </c>
      <c r="I3089" s="3">
        <v>44107.208333333336</v>
      </c>
      <c r="J3089" s="1">
        <v>2.16533066764706</v>
      </c>
      <c r="K3089" s="1" t="s">
        <v>18</v>
      </c>
      <c r="L3089" s="1" t="s">
        <v>1047</v>
      </c>
      <c r="M3089" s="3">
        <v>44107.24972305555</v>
      </c>
    </row>
    <row r="3090">
      <c r="A3090" s="1">
        <v>3088.0</v>
      </c>
      <c r="B3090" s="1" t="s">
        <v>3442</v>
      </c>
      <c r="C3090" s="1" t="s">
        <v>7427</v>
      </c>
      <c r="D3090" s="1" t="s">
        <v>3444</v>
      </c>
      <c r="E3090" s="1" t="s">
        <v>3445</v>
      </c>
      <c r="F3090" s="1" t="s">
        <v>3446</v>
      </c>
      <c r="G3090" s="1" t="s">
        <v>17</v>
      </c>
      <c r="H3090" s="1">
        <v>45.0</v>
      </c>
      <c r="I3090" s="3">
        <v>43941.25</v>
      </c>
      <c r="J3090" s="1">
        <v>3.18142367590986</v>
      </c>
      <c r="K3090" s="1" t="s">
        <v>3447</v>
      </c>
      <c r="L3090" s="1" t="s">
        <v>3448</v>
      </c>
      <c r="M3090" s="3">
        <v>43941.296719363425</v>
      </c>
    </row>
    <row r="3091">
      <c r="A3091" s="1">
        <v>3089.0</v>
      </c>
      <c r="B3091" s="1" t="s">
        <v>7428</v>
      </c>
      <c r="C3091" s="1" t="s">
        <v>7429</v>
      </c>
      <c r="D3091" s="1" t="s">
        <v>701</v>
      </c>
      <c r="E3091" s="1" t="s">
        <v>7430</v>
      </c>
      <c r="F3091" s="1" t="s">
        <v>7431</v>
      </c>
      <c r="G3091" s="1" t="s">
        <v>17</v>
      </c>
      <c r="H3091" s="1">
        <v>45.0</v>
      </c>
      <c r="I3091" s="3">
        <v>44218.333333333336</v>
      </c>
      <c r="J3091" s="1">
        <v>2.15749453785626</v>
      </c>
      <c r="K3091" s="1" t="s">
        <v>24</v>
      </c>
      <c r="M3091" s="3">
        <v>44218.3839125463</v>
      </c>
    </row>
    <row r="3092">
      <c r="A3092" s="1">
        <v>3090.0</v>
      </c>
      <c r="B3092" s="1" t="s">
        <v>896</v>
      </c>
      <c r="C3092" s="1" t="s">
        <v>7432</v>
      </c>
      <c r="D3092" s="1" t="s">
        <v>5064</v>
      </c>
      <c r="E3092" s="1" t="s">
        <v>5065</v>
      </c>
      <c r="F3092" s="1" t="s">
        <v>900</v>
      </c>
      <c r="G3092" s="1" t="s">
        <v>17</v>
      </c>
      <c r="H3092" s="1">
        <v>45.0</v>
      </c>
      <c r="I3092" s="3">
        <v>44243.25</v>
      </c>
      <c r="J3092" s="1">
        <v>3.01744049798136</v>
      </c>
      <c r="K3092" s="1" t="s">
        <v>24</v>
      </c>
      <c r="L3092" s="1" t="s">
        <v>741</v>
      </c>
      <c r="M3092" s="3">
        <v>44243.29520930556</v>
      </c>
    </row>
    <row r="3093">
      <c r="A3093" s="1">
        <v>3091.0</v>
      </c>
      <c r="B3093" s="1" t="s">
        <v>1289</v>
      </c>
      <c r="C3093" s="1" t="s">
        <v>7433</v>
      </c>
      <c r="D3093" s="1" t="s">
        <v>1446</v>
      </c>
      <c r="E3093" s="1" t="s">
        <v>7434</v>
      </c>
      <c r="F3093" s="1" t="s">
        <v>1293</v>
      </c>
      <c r="G3093" s="1" t="s">
        <v>39</v>
      </c>
      <c r="H3093" s="1">
        <v>45.0</v>
      </c>
      <c r="I3093" s="3">
        <v>43972.458333333336</v>
      </c>
      <c r="J3093" s="1">
        <v>4.05548616630993</v>
      </c>
      <c r="K3093" s="1" t="s">
        <v>24</v>
      </c>
      <c r="M3093" s="3">
        <v>43972.534454016204</v>
      </c>
    </row>
    <row r="3094">
      <c r="A3094" s="1">
        <v>3092.0</v>
      </c>
      <c r="B3094" s="1" t="s">
        <v>7335</v>
      </c>
      <c r="C3094" s="1" t="s">
        <v>7435</v>
      </c>
      <c r="D3094" s="1" t="s">
        <v>99</v>
      </c>
      <c r="E3094" s="1" t="s">
        <v>7436</v>
      </c>
      <c r="F3094" s="1" t="s">
        <v>7338</v>
      </c>
      <c r="G3094" s="1" t="s">
        <v>39</v>
      </c>
      <c r="H3094" s="1">
        <v>45.0</v>
      </c>
      <c r="I3094" s="3">
        <v>44118.708333333336</v>
      </c>
      <c r="J3094" s="1">
        <v>2.19485028326227</v>
      </c>
      <c r="K3094" s="1" t="s">
        <v>24</v>
      </c>
      <c r="L3094" s="1" t="s">
        <v>188</v>
      </c>
      <c r="M3094" s="3">
        <v>44118.747002303244</v>
      </c>
    </row>
    <row r="3095">
      <c r="A3095" s="1">
        <v>3093.0</v>
      </c>
      <c r="B3095" s="1" t="s">
        <v>233</v>
      </c>
      <c r="C3095" s="1" t="s">
        <v>7437</v>
      </c>
      <c r="D3095" s="1" t="s">
        <v>275</v>
      </c>
      <c r="E3095" s="1" t="s">
        <v>7438</v>
      </c>
      <c r="F3095" s="1" t="s">
        <v>237</v>
      </c>
      <c r="G3095" s="1" t="s">
        <v>17</v>
      </c>
      <c r="H3095" s="1">
        <v>45.0</v>
      </c>
      <c r="I3095" s="3">
        <v>44085.239583333336</v>
      </c>
      <c r="J3095" s="1">
        <v>2.35187532180967</v>
      </c>
      <c r="K3095" s="1" t="s">
        <v>24</v>
      </c>
      <c r="L3095" s="1" t="s">
        <v>238</v>
      </c>
      <c r="M3095" s="3">
        <v>44085.27575936342</v>
      </c>
    </row>
    <row r="3096">
      <c r="A3096" s="1">
        <v>3094.0</v>
      </c>
      <c r="B3096" s="1" t="s">
        <v>4502</v>
      </c>
      <c r="C3096" s="1" t="s">
        <v>7439</v>
      </c>
      <c r="D3096" s="1" t="s">
        <v>4504</v>
      </c>
      <c r="E3096" s="1" t="s">
        <v>7440</v>
      </c>
      <c r="F3096" s="1" t="s">
        <v>4506</v>
      </c>
      <c r="G3096" s="1" t="s">
        <v>17</v>
      </c>
      <c r="H3096" s="1">
        <v>45.0</v>
      </c>
      <c r="I3096" s="3">
        <v>44180.5625</v>
      </c>
      <c r="J3096" s="1">
        <v>2.50153115475334</v>
      </c>
      <c r="K3096" s="1" t="s">
        <v>62</v>
      </c>
      <c r="L3096" s="1" t="s">
        <v>671</v>
      </c>
      <c r="M3096" s="3">
        <v>44180.60327868056</v>
      </c>
    </row>
    <row r="3097">
      <c r="A3097" s="1">
        <v>3095.0</v>
      </c>
      <c r="B3097" s="1" t="s">
        <v>1101</v>
      </c>
      <c r="C3097" s="1" t="s">
        <v>7441</v>
      </c>
      <c r="D3097" s="1" t="s">
        <v>1255</v>
      </c>
      <c r="E3097" s="1" t="s">
        <v>7442</v>
      </c>
      <c r="F3097" s="1" t="s">
        <v>1105</v>
      </c>
      <c r="G3097" s="1" t="s">
        <v>39</v>
      </c>
      <c r="H3097" s="1">
        <v>45.0</v>
      </c>
      <c r="I3097" s="3">
        <v>44121.458333333336</v>
      </c>
      <c r="J3097" s="1">
        <v>0.0609412407118313</v>
      </c>
      <c r="K3097" s="1" t="s">
        <v>83</v>
      </c>
      <c r="L3097" s="1" t="s">
        <v>1270</v>
      </c>
      <c r="M3097" s="3">
        <v>44121.461129814816</v>
      </c>
    </row>
    <row r="3098">
      <c r="A3098" s="1">
        <v>3096.0</v>
      </c>
      <c r="B3098" s="1" t="s">
        <v>6213</v>
      </c>
      <c r="C3098" s="1" t="s">
        <v>7443</v>
      </c>
      <c r="D3098" s="1" t="s">
        <v>6215</v>
      </c>
      <c r="E3098" s="1" t="s">
        <v>7444</v>
      </c>
      <c r="F3098" s="1" t="s">
        <v>6217</v>
      </c>
      <c r="G3098" s="1" t="s">
        <v>39</v>
      </c>
      <c r="H3098" s="1">
        <v>45.0</v>
      </c>
      <c r="I3098" s="3">
        <v>43513.666666666664</v>
      </c>
      <c r="J3098" s="1">
        <v>1.83225136516332</v>
      </c>
      <c r="K3098" s="1" t="s">
        <v>24</v>
      </c>
      <c r="M3098" s="3">
        <v>43513.703143935185</v>
      </c>
    </row>
    <row r="3099">
      <c r="A3099" s="1">
        <v>3097.0</v>
      </c>
      <c r="B3099" s="1" t="s">
        <v>239</v>
      </c>
      <c r="C3099" s="1" t="s">
        <v>7445</v>
      </c>
      <c r="D3099" s="1" t="s">
        <v>1268</v>
      </c>
      <c r="E3099" s="1" t="s">
        <v>4703</v>
      </c>
      <c r="F3099" s="1" t="s">
        <v>243</v>
      </c>
      <c r="G3099" s="1" t="s">
        <v>35</v>
      </c>
      <c r="H3099" s="1">
        <v>45.0</v>
      </c>
      <c r="I3099" s="3">
        <v>44196.25</v>
      </c>
      <c r="J3099" s="1">
        <v>1.47449048878926</v>
      </c>
      <c r="K3099" s="1" t="s">
        <v>46</v>
      </c>
      <c r="L3099" s="1" t="s">
        <v>244</v>
      </c>
      <c r="M3099" s="3">
        <v>44196.27801256945</v>
      </c>
    </row>
    <row r="3100">
      <c r="A3100" s="1">
        <v>3098.0</v>
      </c>
      <c r="B3100" s="1" t="s">
        <v>858</v>
      </c>
      <c r="C3100" s="1" t="s">
        <v>7446</v>
      </c>
      <c r="D3100" s="1" t="s">
        <v>326</v>
      </c>
      <c r="E3100" s="1" t="s">
        <v>7447</v>
      </c>
      <c r="F3100" s="1" t="s">
        <v>861</v>
      </c>
      <c r="G3100" s="1" t="s">
        <v>89</v>
      </c>
      <c r="H3100" s="1">
        <v>45.0</v>
      </c>
      <c r="I3100" s="3">
        <v>43868.30871493056</v>
      </c>
      <c r="J3100" s="1">
        <v>3.14511155932565</v>
      </c>
      <c r="K3100" s="1" t="s">
        <v>24</v>
      </c>
      <c r="M3100" s="3">
        <v>43868.32916861111</v>
      </c>
    </row>
    <row r="3101">
      <c r="A3101" s="1">
        <v>3099.0</v>
      </c>
      <c r="B3101" s="1" t="s">
        <v>119</v>
      </c>
      <c r="C3101" s="1" t="s">
        <v>7448</v>
      </c>
      <c r="D3101" s="1" t="s">
        <v>1179</v>
      </c>
      <c r="E3101" s="1" t="s">
        <v>7449</v>
      </c>
      <c r="F3101" s="1" t="s">
        <v>123</v>
      </c>
      <c r="G3101" s="1" t="s">
        <v>39</v>
      </c>
      <c r="H3101" s="1">
        <v>45.0</v>
      </c>
      <c r="I3101" s="3">
        <v>43834.583333333336</v>
      </c>
      <c r="J3101" s="1">
        <v>0.35747259278025</v>
      </c>
      <c r="K3101" s="1" t="s">
        <v>18</v>
      </c>
      <c r="M3101" s="3">
        <v>43834.61077194445</v>
      </c>
    </row>
    <row r="3102">
      <c r="A3102" s="1">
        <v>3100.0</v>
      </c>
      <c r="B3102" s="1" t="s">
        <v>474</v>
      </c>
      <c r="C3102" s="1" t="s">
        <v>7450</v>
      </c>
      <c r="D3102" s="1" t="s">
        <v>7451</v>
      </c>
      <c r="E3102" s="1" t="s">
        <v>7452</v>
      </c>
      <c r="F3102" s="1" t="s">
        <v>477</v>
      </c>
      <c r="G3102" s="1" t="s">
        <v>39</v>
      </c>
      <c r="H3102" s="1">
        <v>45.0</v>
      </c>
      <c r="I3102" s="3">
        <v>44216.6875</v>
      </c>
      <c r="J3102" s="1">
        <v>2.04621152476836</v>
      </c>
      <c r="K3102" s="1" t="s">
        <v>46</v>
      </c>
      <c r="M3102" s="3">
        <v>44216.72012237269</v>
      </c>
    </row>
    <row r="3103">
      <c r="A3103" s="1">
        <v>3101.0</v>
      </c>
      <c r="B3103" s="1" t="s">
        <v>5054</v>
      </c>
      <c r="C3103" s="1" t="s">
        <v>7453</v>
      </c>
      <c r="D3103" s="1" t="s">
        <v>5056</v>
      </c>
      <c r="E3103" s="1" t="s">
        <v>5057</v>
      </c>
      <c r="F3103" s="1" t="s">
        <v>5058</v>
      </c>
      <c r="G3103" s="1" t="s">
        <v>35</v>
      </c>
      <c r="H3103" s="1">
        <v>45.0</v>
      </c>
      <c r="I3103" s="3">
        <v>43761.583333333336</v>
      </c>
      <c r="J3103" s="1">
        <v>2.53898291579776</v>
      </c>
      <c r="K3103" s="1" t="s">
        <v>18</v>
      </c>
      <c r="M3103" s="3">
        <v>43761.62891476852</v>
      </c>
    </row>
    <row r="3104">
      <c r="A3104" s="1">
        <v>3102.0</v>
      </c>
      <c r="B3104" s="1" t="s">
        <v>562</v>
      </c>
      <c r="C3104" s="1" t="s">
        <v>7454</v>
      </c>
      <c r="D3104" s="1" t="s">
        <v>564</v>
      </c>
      <c r="E3104" s="1" t="s">
        <v>565</v>
      </c>
      <c r="F3104" s="1" t="s">
        <v>566</v>
      </c>
      <c r="G3104" s="1" t="s">
        <v>17</v>
      </c>
      <c r="H3104" s="1">
        <v>45.0</v>
      </c>
      <c r="I3104" s="3">
        <v>43775.625</v>
      </c>
      <c r="J3104" s="1">
        <v>2.51461915572807</v>
      </c>
      <c r="K3104" s="1" t="s">
        <v>62</v>
      </c>
      <c r="M3104" s="3">
        <v>43775.67380884259</v>
      </c>
    </row>
    <row r="3105">
      <c r="A3105" s="1">
        <v>3103.0</v>
      </c>
      <c r="B3105" s="1" t="s">
        <v>2314</v>
      </c>
      <c r="C3105" s="1" t="s">
        <v>7455</v>
      </c>
      <c r="D3105" s="1" t="s">
        <v>1363</v>
      </c>
      <c r="E3105" s="1" t="s">
        <v>7456</v>
      </c>
      <c r="F3105" s="1" t="s">
        <v>2318</v>
      </c>
      <c r="G3105" s="1" t="s">
        <v>17</v>
      </c>
      <c r="H3105" s="1">
        <v>45.0</v>
      </c>
      <c r="I3105" s="3">
        <v>44217.291666666664</v>
      </c>
      <c r="J3105" s="1">
        <v>3.15740414828377</v>
      </c>
      <c r="K3105" s="1" t="s">
        <v>18</v>
      </c>
      <c r="M3105" s="3">
        <v>44217.3216972338</v>
      </c>
    </row>
    <row r="3106">
      <c r="A3106" s="1">
        <v>3104.0</v>
      </c>
      <c r="B3106" s="1" t="s">
        <v>4690</v>
      </c>
      <c r="C3106" s="1" t="s">
        <v>7457</v>
      </c>
      <c r="D3106" s="1" t="s">
        <v>275</v>
      </c>
      <c r="E3106" s="1" t="s">
        <v>7458</v>
      </c>
      <c r="F3106" s="1" t="s">
        <v>4693</v>
      </c>
      <c r="G3106" s="1" t="s">
        <v>39</v>
      </c>
      <c r="H3106" s="1">
        <v>45.0</v>
      </c>
      <c r="I3106" s="3">
        <v>44152.375</v>
      </c>
      <c r="J3106" s="1">
        <v>1.78424139970015</v>
      </c>
      <c r="K3106" s="1" t="s">
        <v>24</v>
      </c>
      <c r="L3106" s="1" t="s">
        <v>365</v>
      </c>
      <c r="M3106" s="3">
        <v>44152.4140425463</v>
      </c>
    </row>
    <row r="3107">
      <c r="A3107" s="1">
        <v>3105.0</v>
      </c>
      <c r="B3107" s="1" t="s">
        <v>7459</v>
      </c>
      <c r="C3107" s="1" t="s">
        <v>7460</v>
      </c>
      <c r="D3107" s="1" t="s">
        <v>1140</v>
      </c>
      <c r="E3107" s="1" t="s">
        <v>7461</v>
      </c>
      <c r="F3107" s="1" t="s">
        <v>7462</v>
      </c>
      <c r="G3107" s="1" t="s">
        <v>39</v>
      </c>
      <c r="H3107" s="1">
        <v>45.0</v>
      </c>
      <c r="I3107" s="3">
        <v>44215.520833333336</v>
      </c>
      <c r="J3107" s="1">
        <v>2.11635274028229</v>
      </c>
      <c r="K3107" s="1" t="s">
        <v>24</v>
      </c>
      <c r="L3107" s="1" t="s">
        <v>1006</v>
      </c>
      <c r="M3107" s="3">
        <v>44215.54892104166</v>
      </c>
    </row>
    <row r="3108">
      <c r="A3108" s="1">
        <v>3106.0</v>
      </c>
      <c r="B3108" s="1" t="s">
        <v>1012</v>
      </c>
      <c r="C3108" s="1" t="s">
        <v>7463</v>
      </c>
      <c r="D3108" s="1" t="s">
        <v>1014</v>
      </c>
      <c r="E3108" s="1" t="s">
        <v>1573</v>
      </c>
      <c r="F3108" s="1" t="s">
        <v>1016</v>
      </c>
      <c r="G3108" s="1" t="s">
        <v>17</v>
      </c>
      <c r="H3108" s="1">
        <v>45.0</v>
      </c>
      <c r="I3108" s="3">
        <v>43904.270833333336</v>
      </c>
      <c r="J3108" s="1">
        <v>1.2368715764213</v>
      </c>
      <c r="K3108" s="1" t="s">
        <v>166</v>
      </c>
      <c r="M3108" s="3">
        <v>43904.293303715276</v>
      </c>
    </row>
    <row r="3109">
      <c r="A3109" s="1">
        <v>3107.0</v>
      </c>
      <c r="B3109" s="1" t="s">
        <v>1348</v>
      </c>
      <c r="C3109" s="1" t="s">
        <v>7464</v>
      </c>
      <c r="D3109" s="1" t="s">
        <v>1802</v>
      </c>
      <c r="E3109" s="1" t="s">
        <v>7465</v>
      </c>
      <c r="F3109" s="1" t="s">
        <v>1352</v>
      </c>
      <c r="G3109" s="1" t="s">
        <v>17</v>
      </c>
      <c r="H3109" s="1">
        <v>45.0</v>
      </c>
      <c r="I3109" s="3">
        <v>43999.25</v>
      </c>
      <c r="J3109" s="1">
        <v>0.936706328247734</v>
      </c>
      <c r="K3109" s="1" t="s">
        <v>18</v>
      </c>
      <c r="M3109" s="3">
        <v>43999.28691459491</v>
      </c>
    </row>
    <row r="3110">
      <c r="A3110" s="1">
        <v>3108.0</v>
      </c>
      <c r="B3110" s="1" t="s">
        <v>3909</v>
      </c>
      <c r="C3110" s="1" t="s">
        <v>7466</v>
      </c>
      <c r="D3110" s="1" t="s">
        <v>1332</v>
      </c>
      <c r="E3110" s="1" t="s">
        <v>7467</v>
      </c>
      <c r="F3110" s="1" t="s">
        <v>3912</v>
      </c>
      <c r="G3110" s="1" t="s">
        <v>39</v>
      </c>
      <c r="H3110" s="1">
        <v>45.0</v>
      </c>
      <c r="I3110" s="3">
        <v>43931.645833333336</v>
      </c>
      <c r="J3110" s="1">
        <v>2.32739757879631</v>
      </c>
      <c r="K3110" s="1" t="s">
        <v>24</v>
      </c>
      <c r="M3110" s="3">
        <v>43931.67344414352</v>
      </c>
    </row>
    <row r="3111">
      <c r="A3111" s="1">
        <v>3109.0</v>
      </c>
      <c r="B3111" s="1" t="s">
        <v>293</v>
      </c>
      <c r="C3111" s="1" t="s">
        <v>7468</v>
      </c>
      <c r="D3111" s="1" t="s">
        <v>588</v>
      </c>
      <c r="E3111" s="1" t="s">
        <v>1809</v>
      </c>
      <c r="F3111" s="1" t="s">
        <v>297</v>
      </c>
      <c r="G3111" s="1" t="s">
        <v>17</v>
      </c>
      <c r="H3111" s="1">
        <v>45.0</v>
      </c>
      <c r="I3111" s="3">
        <v>44022.791666666664</v>
      </c>
      <c r="J3111" s="1">
        <v>1.31633054526138</v>
      </c>
      <c r="K3111" s="1" t="s">
        <v>62</v>
      </c>
      <c r="M3111" s="3">
        <v>44022.80590255787</v>
      </c>
    </row>
    <row r="3112">
      <c r="A3112" s="1">
        <v>3110.0</v>
      </c>
      <c r="B3112" s="1" t="s">
        <v>824</v>
      </c>
      <c r="C3112" s="1" t="s">
        <v>7469</v>
      </c>
      <c r="D3112" s="1" t="s">
        <v>2173</v>
      </c>
      <c r="E3112" s="1" t="s">
        <v>7470</v>
      </c>
      <c r="F3112" s="1" t="s">
        <v>827</v>
      </c>
      <c r="G3112" s="1" t="s">
        <v>39</v>
      </c>
      <c r="H3112" s="1">
        <v>45.0</v>
      </c>
      <c r="I3112" s="3">
        <v>43832.291666666664</v>
      </c>
      <c r="J3112" s="1">
        <v>1.81786000064955</v>
      </c>
      <c r="K3112" s="1" t="s">
        <v>18</v>
      </c>
      <c r="M3112" s="3">
        <v>43832.61386346065</v>
      </c>
    </row>
    <row r="3113">
      <c r="A3113" s="1">
        <v>3111.0</v>
      </c>
      <c r="B3113" s="1" t="s">
        <v>345</v>
      </c>
      <c r="C3113" s="1" t="s">
        <v>7471</v>
      </c>
      <c r="D3113" s="1" t="s">
        <v>1978</v>
      </c>
      <c r="E3113" s="1" t="s">
        <v>823</v>
      </c>
      <c r="F3113" s="1" t="s">
        <v>349</v>
      </c>
      <c r="G3113" s="1" t="s">
        <v>17</v>
      </c>
      <c r="H3113" s="1">
        <v>45.0</v>
      </c>
      <c r="I3113" s="3">
        <v>43783.625</v>
      </c>
      <c r="J3113" s="1">
        <v>1.74543997653232</v>
      </c>
      <c r="K3113" s="1" t="s">
        <v>24</v>
      </c>
      <c r="M3113" s="3">
        <v>43783.654137164354</v>
      </c>
    </row>
    <row r="3114">
      <c r="A3114" s="1">
        <v>3112.0</v>
      </c>
      <c r="B3114" s="1" t="s">
        <v>418</v>
      </c>
      <c r="C3114" s="1" t="s">
        <v>7472</v>
      </c>
      <c r="D3114" s="1" t="s">
        <v>420</v>
      </c>
      <c r="E3114" s="1" t="s">
        <v>421</v>
      </c>
      <c r="F3114" s="1" t="s">
        <v>422</v>
      </c>
      <c r="G3114" s="1" t="s">
        <v>35</v>
      </c>
      <c r="H3114" s="1">
        <v>45.0</v>
      </c>
      <c r="I3114" s="3">
        <v>43784.666666666664</v>
      </c>
      <c r="J3114" s="1">
        <v>0.0</v>
      </c>
      <c r="K3114" s="1" t="s">
        <v>24</v>
      </c>
      <c r="M3114" s="3">
        <v>43787.37472519676</v>
      </c>
    </row>
    <row r="3115">
      <c r="A3115" s="1">
        <v>3113.0</v>
      </c>
      <c r="B3115" s="1" t="s">
        <v>768</v>
      </c>
      <c r="C3115" s="1" t="s">
        <v>7473</v>
      </c>
      <c r="D3115" s="1" t="s">
        <v>156</v>
      </c>
      <c r="E3115" s="1" t="s">
        <v>771</v>
      </c>
      <c r="F3115" s="1" t="s">
        <v>772</v>
      </c>
      <c r="G3115" s="1" t="s">
        <v>35</v>
      </c>
      <c r="H3115" s="1">
        <v>45.0</v>
      </c>
      <c r="I3115" s="3">
        <v>44124.645833333336</v>
      </c>
      <c r="J3115" s="1">
        <v>2.65817125177625</v>
      </c>
      <c r="K3115" s="1" t="s">
        <v>166</v>
      </c>
      <c r="L3115" s="1" t="s">
        <v>318</v>
      </c>
      <c r="M3115" s="3">
        <v>44124.674295972225</v>
      </c>
    </row>
    <row r="3116">
      <c r="A3116" s="1">
        <v>3114.0</v>
      </c>
      <c r="B3116" s="1" t="s">
        <v>2188</v>
      </c>
      <c r="C3116" s="1" t="s">
        <v>7474</v>
      </c>
      <c r="D3116" s="1" t="s">
        <v>3458</v>
      </c>
      <c r="E3116" s="1" t="s">
        <v>3459</v>
      </c>
      <c r="F3116" s="1" t="s">
        <v>2192</v>
      </c>
      <c r="G3116" s="1" t="s">
        <v>17</v>
      </c>
      <c r="H3116" s="1">
        <v>45.0</v>
      </c>
      <c r="I3116" s="3">
        <v>43846.208333333336</v>
      </c>
      <c r="J3116" s="1">
        <v>85.1971174736854</v>
      </c>
      <c r="K3116" s="1" t="s">
        <v>18</v>
      </c>
      <c r="M3116" s="3">
        <v>43846.2562968287</v>
      </c>
    </row>
    <row r="3117">
      <c r="A3117" s="1">
        <v>3115.0</v>
      </c>
      <c r="B3117" s="1" t="s">
        <v>620</v>
      </c>
      <c r="C3117" s="1" t="s">
        <v>7475</v>
      </c>
      <c r="D3117" s="1" t="s">
        <v>1077</v>
      </c>
      <c r="E3117" s="1" t="s">
        <v>7476</v>
      </c>
      <c r="F3117" s="1" t="s">
        <v>623</v>
      </c>
      <c r="G3117" s="1" t="s">
        <v>39</v>
      </c>
      <c r="H3117" s="1">
        <v>45.0</v>
      </c>
      <c r="I3117" s="3">
        <v>44231.666666666664</v>
      </c>
      <c r="J3117" s="1">
        <v>1.66259149737455</v>
      </c>
      <c r="K3117" s="1" t="s">
        <v>18</v>
      </c>
      <c r="M3117" s="3">
        <v>44231.73058109954</v>
      </c>
    </row>
    <row r="3118">
      <c r="A3118" s="1">
        <v>3116.0</v>
      </c>
      <c r="B3118" s="1" t="s">
        <v>2467</v>
      </c>
      <c r="C3118" s="1" t="s">
        <v>7477</v>
      </c>
      <c r="D3118" s="1" t="s">
        <v>1255</v>
      </c>
      <c r="E3118" s="1" t="s">
        <v>3681</v>
      </c>
      <c r="F3118" s="1" t="s">
        <v>2470</v>
      </c>
      <c r="G3118" s="1" t="s">
        <v>17</v>
      </c>
      <c r="H3118" s="1">
        <v>45.0</v>
      </c>
      <c r="I3118" s="3">
        <v>43889.614583333336</v>
      </c>
      <c r="J3118" s="1">
        <v>0.0</v>
      </c>
      <c r="K3118" s="1" t="s">
        <v>83</v>
      </c>
      <c r="M3118" s="3">
        <v>43889.656338217595</v>
      </c>
    </row>
    <row r="3119">
      <c r="A3119" s="1">
        <v>3117.0</v>
      </c>
      <c r="B3119" s="1" t="s">
        <v>7478</v>
      </c>
      <c r="C3119" s="1" t="s">
        <v>7479</v>
      </c>
      <c r="D3119" s="1" t="s">
        <v>7480</v>
      </c>
      <c r="E3119" s="1" t="s">
        <v>7481</v>
      </c>
      <c r="F3119" s="1" t="s">
        <v>7482</v>
      </c>
      <c r="G3119" s="1" t="s">
        <v>39</v>
      </c>
      <c r="H3119" s="1">
        <v>45.0</v>
      </c>
      <c r="I3119" s="3">
        <v>43589.208333333336</v>
      </c>
      <c r="J3119" s="1">
        <v>1.82269248992784</v>
      </c>
      <c r="K3119" s="1" t="s">
        <v>24</v>
      </c>
      <c r="M3119" s="3">
        <v>43589.239927835646</v>
      </c>
    </row>
    <row r="3120">
      <c r="A3120" s="1">
        <v>3118.0</v>
      </c>
      <c r="B3120" s="1" t="s">
        <v>838</v>
      </c>
      <c r="C3120" s="1" t="s">
        <v>7483</v>
      </c>
      <c r="D3120" s="1" t="s">
        <v>32</v>
      </c>
      <c r="E3120" s="1" t="s">
        <v>7484</v>
      </c>
      <c r="F3120" s="1" t="s">
        <v>842</v>
      </c>
      <c r="G3120" s="1" t="s">
        <v>39</v>
      </c>
      <c r="H3120" s="1">
        <v>45.0</v>
      </c>
      <c r="I3120" s="3">
        <v>43763.625</v>
      </c>
      <c r="J3120" s="1">
        <v>1.36946406290301</v>
      </c>
      <c r="K3120" s="1" t="s">
        <v>24</v>
      </c>
      <c r="M3120" s="3">
        <v>43763.71273820602</v>
      </c>
    </row>
    <row r="3121">
      <c r="A3121" s="1">
        <v>3119.0</v>
      </c>
      <c r="B3121" s="1" t="s">
        <v>114</v>
      </c>
      <c r="C3121" s="1" t="s">
        <v>7485</v>
      </c>
      <c r="D3121" s="1" t="s">
        <v>116</v>
      </c>
      <c r="E3121" s="1" t="s">
        <v>1148</v>
      </c>
      <c r="F3121" s="1" t="s">
        <v>118</v>
      </c>
      <c r="G3121" s="1" t="s">
        <v>35</v>
      </c>
      <c r="H3121" s="1">
        <v>45.0</v>
      </c>
      <c r="I3121" s="3">
        <v>44221.697916666664</v>
      </c>
      <c r="J3121" s="1">
        <v>6.33633836141549</v>
      </c>
      <c r="K3121" s="1" t="s">
        <v>24</v>
      </c>
      <c r="M3121" s="3">
        <v>44221.75632609954</v>
      </c>
    </row>
    <row r="3122">
      <c r="A3122" s="1">
        <v>3120.0</v>
      </c>
      <c r="B3122" s="1" t="s">
        <v>2222</v>
      </c>
      <c r="C3122" s="1" t="s">
        <v>7486</v>
      </c>
      <c r="D3122" s="1" t="s">
        <v>5246</v>
      </c>
      <c r="E3122" s="1" t="s">
        <v>7487</v>
      </c>
      <c r="F3122" s="1" t="s">
        <v>2225</v>
      </c>
      <c r="G3122" s="1" t="s">
        <v>17</v>
      </c>
      <c r="H3122" s="1">
        <v>45.0</v>
      </c>
      <c r="I3122" s="3">
        <v>43880.208333333336</v>
      </c>
      <c r="J3122" s="1">
        <v>0.322724480904167</v>
      </c>
      <c r="K3122" s="1" t="s">
        <v>56</v>
      </c>
      <c r="M3122" s="3">
        <v>43880.24189828704</v>
      </c>
    </row>
    <row r="3123">
      <c r="A3123" s="1">
        <v>3121.0</v>
      </c>
      <c r="B3123" s="1" t="s">
        <v>2136</v>
      </c>
      <c r="C3123" s="1" t="s">
        <v>7488</v>
      </c>
      <c r="D3123" s="1" t="s">
        <v>27</v>
      </c>
      <c r="E3123" s="1" t="s">
        <v>7489</v>
      </c>
      <c r="F3123" s="1" t="s">
        <v>2139</v>
      </c>
      <c r="G3123" s="1" t="s">
        <v>17</v>
      </c>
      <c r="H3123" s="1">
        <v>45.0</v>
      </c>
      <c r="I3123" s="3">
        <v>44121.791666666664</v>
      </c>
      <c r="J3123" s="1">
        <v>0.69249303293674</v>
      </c>
      <c r="K3123" s="1" t="s">
        <v>18</v>
      </c>
      <c r="L3123" s="1" t="s">
        <v>2140</v>
      </c>
      <c r="M3123" s="3">
        <v>44121.83897791667</v>
      </c>
    </row>
    <row r="3124">
      <c r="A3124" s="1">
        <v>3122.0</v>
      </c>
      <c r="B3124" s="1" t="s">
        <v>319</v>
      </c>
      <c r="C3124" s="1" t="s">
        <v>7490</v>
      </c>
      <c r="D3124" s="1" t="s">
        <v>1622</v>
      </c>
      <c r="E3124" s="1" t="s">
        <v>7491</v>
      </c>
      <c r="F3124" s="1" t="s">
        <v>323</v>
      </c>
      <c r="G3124" s="1" t="s">
        <v>39</v>
      </c>
      <c r="H3124" s="1">
        <v>45.0</v>
      </c>
      <c r="I3124" s="3">
        <v>43839.625</v>
      </c>
      <c r="J3124" s="1">
        <v>1.42100880383773</v>
      </c>
      <c r="K3124" s="1" t="s">
        <v>24</v>
      </c>
      <c r="M3124" s="3">
        <v>43839.629450127315</v>
      </c>
    </row>
    <row r="3125">
      <c r="A3125" s="1">
        <v>3123.0</v>
      </c>
      <c r="B3125" s="1" t="s">
        <v>450</v>
      </c>
      <c r="C3125" s="1" t="s">
        <v>7492</v>
      </c>
      <c r="D3125" s="1" t="s">
        <v>211</v>
      </c>
      <c r="E3125" s="1" t="s">
        <v>7493</v>
      </c>
      <c r="F3125" s="1" t="s">
        <v>454</v>
      </c>
      <c r="G3125" s="1" t="s">
        <v>39</v>
      </c>
      <c r="H3125" s="1">
        <v>45.0</v>
      </c>
      <c r="I3125" s="3">
        <v>44189.208333333336</v>
      </c>
      <c r="J3125" s="1">
        <v>3.61904389360036</v>
      </c>
      <c r="K3125" s="1" t="s">
        <v>24</v>
      </c>
      <c r="L3125" s="1" t="s">
        <v>238</v>
      </c>
      <c r="M3125" s="3">
        <v>44189.24460201389</v>
      </c>
    </row>
    <row r="3126">
      <c r="A3126" s="1">
        <v>3124.0</v>
      </c>
      <c r="B3126" s="1" t="s">
        <v>853</v>
      </c>
      <c r="C3126" s="1" t="s">
        <v>7494</v>
      </c>
      <c r="D3126" s="1" t="s">
        <v>1806</v>
      </c>
      <c r="E3126" s="1" t="s">
        <v>1807</v>
      </c>
      <c r="F3126" s="1" t="s">
        <v>856</v>
      </c>
      <c r="G3126" s="1" t="s">
        <v>17</v>
      </c>
      <c r="H3126" s="1">
        <v>45.0</v>
      </c>
      <c r="I3126" s="3">
        <v>44116.541666666664</v>
      </c>
      <c r="J3126" s="1">
        <v>0.37247984905033</v>
      </c>
      <c r="K3126" s="1" t="s">
        <v>18</v>
      </c>
      <c r="M3126" s="3">
        <v>44116.58837380787</v>
      </c>
    </row>
    <row r="3127">
      <c r="A3127" s="1">
        <v>3125.0</v>
      </c>
      <c r="B3127" s="1" t="s">
        <v>620</v>
      </c>
      <c r="C3127" s="1" t="s">
        <v>7495</v>
      </c>
      <c r="D3127" s="1" t="s">
        <v>121</v>
      </c>
      <c r="E3127" s="1" t="s">
        <v>7496</v>
      </c>
      <c r="F3127" s="1" t="s">
        <v>623</v>
      </c>
      <c r="G3127" s="1" t="s">
        <v>39</v>
      </c>
      <c r="H3127" s="1">
        <v>45.0</v>
      </c>
      <c r="I3127" s="3">
        <v>43995.75</v>
      </c>
      <c r="J3127" s="1">
        <v>1.03688141366389</v>
      </c>
      <c r="K3127" s="1" t="s">
        <v>18</v>
      </c>
      <c r="M3127" s="3">
        <v>43995.74409296297</v>
      </c>
    </row>
    <row r="3128">
      <c r="A3128" s="1">
        <v>3126.0</v>
      </c>
      <c r="B3128" s="1" t="s">
        <v>303</v>
      </c>
      <c r="C3128" s="1" t="s">
        <v>7497</v>
      </c>
      <c r="D3128" s="1" t="s">
        <v>305</v>
      </c>
      <c r="E3128" s="1" t="s">
        <v>2306</v>
      </c>
      <c r="F3128" s="1" t="s">
        <v>307</v>
      </c>
      <c r="G3128" s="1" t="s">
        <v>35</v>
      </c>
      <c r="H3128" s="1">
        <v>45.0</v>
      </c>
      <c r="I3128" s="3">
        <v>44190.229166666664</v>
      </c>
      <c r="J3128" s="1">
        <v>1.01959514796405</v>
      </c>
      <c r="K3128" s="1" t="s">
        <v>24</v>
      </c>
      <c r="M3128" s="3">
        <v>44190.26106951389</v>
      </c>
    </row>
    <row r="3129">
      <c r="A3129" s="1">
        <v>3127.0</v>
      </c>
      <c r="B3129" s="1" t="s">
        <v>2405</v>
      </c>
      <c r="C3129" s="1" t="s">
        <v>7498</v>
      </c>
      <c r="D3129" s="1" t="s">
        <v>560</v>
      </c>
      <c r="E3129" s="1" t="s">
        <v>2407</v>
      </c>
      <c r="F3129" s="1" t="s">
        <v>2408</v>
      </c>
      <c r="G3129" s="1" t="s">
        <v>17</v>
      </c>
      <c r="H3129" s="1">
        <v>45.0</v>
      </c>
      <c r="I3129" s="3">
        <v>43736.166666666664</v>
      </c>
      <c r="J3129" s="1">
        <v>1.51500577779473</v>
      </c>
      <c r="K3129" s="1" t="s">
        <v>166</v>
      </c>
      <c r="M3129" s="3">
        <v>43736.20674739583</v>
      </c>
    </row>
    <row r="3130">
      <c r="A3130" s="1">
        <v>3128.0</v>
      </c>
      <c r="B3130" s="1" t="s">
        <v>1315</v>
      </c>
      <c r="C3130" s="1" t="s">
        <v>7499</v>
      </c>
      <c r="D3130" s="1" t="s">
        <v>411</v>
      </c>
      <c r="E3130" s="1" t="s">
        <v>7500</v>
      </c>
      <c r="F3130" s="1" t="s">
        <v>1319</v>
      </c>
      <c r="G3130" s="1" t="s">
        <v>17</v>
      </c>
      <c r="H3130" s="1">
        <v>45.0</v>
      </c>
      <c r="I3130" s="3">
        <v>43804.541666666664</v>
      </c>
      <c r="J3130" s="1">
        <v>0.920430657339989</v>
      </c>
      <c r="K3130" s="1" t="s">
        <v>18</v>
      </c>
      <c r="M3130" s="3">
        <v>43804.59683116898</v>
      </c>
    </row>
    <row r="3131">
      <c r="A3131" s="1">
        <v>3129.0</v>
      </c>
      <c r="B3131" s="1" t="s">
        <v>401</v>
      </c>
      <c r="C3131" s="1" t="s">
        <v>7501</v>
      </c>
      <c r="D3131" s="1" t="s">
        <v>701</v>
      </c>
      <c r="E3131" s="1" t="s">
        <v>7502</v>
      </c>
      <c r="F3131" s="1" t="s">
        <v>405</v>
      </c>
      <c r="G3131" s="1" t="s">
        <v>39</v>
      </c>
      <c r="H3131" s="1">
        <v>45.0</v>
      </c>
      <c r="I3131" s="3">
        <v>44142.833333333336</v>
      </c>
      <c r="J3131" s="1">
        <v>1.82587803588757</v>
      </c>
      <c r="K3131" s="1" t="s">
        <v>24</v>
      </c>
      <c r="M3131" s="3">
        <v>44142.84907675926</v>
      </c>
    </row>
    <row r="3132">
      <c r="A3132" s="1">
        <v>3130.0</v>
      </c>
      <c r="B3132" s="1" t="s">
        <v>1644</v>
      </c>
      <c r="C3132" s="1" t="s">
        <v>7503</v>
      </c>
      <c r="D3132" s="1" t="s">
        <v>1250</v>
      </c>
      <c r="E3132" s="1" t="s">
        <v>7504</v>
      </c>
      <c r="F3132" s="1" t="s">
        <v>1647</v>
      </c>
      <c r="G3132" s="1" t="s">
        <v>17</v>
      </c>
      <c r="H3132" s="1">
        <v>45.0</v>
      </c>
      <c r="I3132" s="3">
        <v>44173.791666666664</v>
      </c>
      <c r="J3132" s="1">
        <v>1.97142854472669</v>
      </c>
      <c r="K3132" s="1" t="s">
        <v>24</v>
      </c>
      <c r="L3132" s="1" t="s">
        <v>741</v>
      </c>
      <c r="M3132" s="3">
        <v>44174.30715324074</v>
      </c>
    </row>
    <row r="3133">
      <c r="A3133" s="1">
        <v>3131.0</v>
      </c>
      <c r="B3133" s="1" t="s">
        <v>303</v>
      </c>
      <c r="C3133" s="1" t="s">
        <v>7505</v>
      </c>
      <c r="D3133" s="1" t="s">
        <v>305</v>
      </c>
      <c r="E3133" s="1" t="s">
        <v>1641</v>
      </c>
      <c r="F3133" s="1" t="s">
        <v>307</v>
      </c>
      <c r="G3133" s="1" t="s">
        <v>17</v>
      </c>
      <c r="H3133" s="1">
        <v>45.0</v>
      </c>
      <c r="I3133" s="3">
        <v>43996.625</v>
      </c>
      <c r="J3133" s="1">
        <v>1.11437191390791</v>
      </c>
      <c r="K3133" s="1" t="s">
        <v>24</v>
      </c>
      <c r="M3133" s="3">
        <v>43996.65286184028</v>
      </c>
    </row>
    <row r="3134">
      <c r="A3134" s="1">
        <v>3132.0</v>
      </c>
      <c r="B3134" s="1" t="s">
        <v>2581</v>
      </c>
      <c r="C3134" s="1" t="s">
        <v>7506</v>
      </c>
      <c r="D3134" s="1" t="s">
        <v>3184</v>
      </c>
      <c r="E3134" s="1" t="s">
        <v>7507</v>
      </c>
      <c r="F3134" s="1" t="s">
        <v>2585</v>
      </c>
      <c r="G3134" s="1" t="s">
        <v>39</v>
      </c>
      <c r="H3134" s="1">
        <v>45.0</v>
      </c>
      <c r="I3134" s="3">
        <v>43823.666666666664</v>
      </c>
      <c r="J3134" s="1">
        <v>2.02434895883146</v>
      </c>
      <c r="K3134" s="1" t="s">
        <v>159</v>
      </c>
      <c r="M3134" s="3">
        <v>43823.709563668985</v>
      </c>
    </row>
    <row r="3135">
      <c r="A3135" s="1">
        <v>3133.0</v>
      </c>
      <c r="B3135" s="1" t="s">
        <v>2181</v>
      </c>
      <c r="C3135" s="1" t="s">
        <v>7508</v>
      </c>
      <c r="D3135" s="1" t="s">
        <v>4912</v>
      </c>
      <c r="E3135" s="1" t="s">
        <v>7509</v>
      </c>
      <c r="F3135" s="1" t="s">
        <v>2185</v>
      </c>
      <c r="G3135" s="1" t="s">
        <v>39</v>
      </c>
      <c r="H3135" s="1">
        <v>45.0</v>
      </c>
      <c r="I3135" s="3">
        <v>43889.6875</v>
      </c>
      <c r="J3135" s="1">
        <v>6.46152620731708</v>
      </c>
      <c r="K3135" s="1" t="s">
        <v>218</v>
      </c>
      <c r="M3135" s="3">
        <v>43889.71974130787</v>
      </c>
    </row>
    <row r="3136">
      <c r="A3136" s="1">
        <v>3134.0</v>
      </c>
      <c r="B3136" s="1" t="s">
        <v>1872</v>
      </c>
      <c r="C3136" s="1" t="s">
        <v>7510</v>
      </c>
      <c r="D3136" s="1" t="s">
        <v>1874</v>
      </c>
      <c r="E3136" s="1" t="s">
        <v>1875</v>
      </c>
      <c r="F3136" s="1" t="s">
        <v>1876</v>
      </c>
      <c r="G3136" s="1" t="s">
        <v>17</v>
      </c>
      <c r="H3136" s="1">
        <v>45.0</v>
      </c>
      <c r="I3136" s="3">
        <v>44223.375</v>
      </c>
      <c r="J3136" s="1">
        <v>2.80855538502026</v>
      </c>
      <c r="K3136" s="1" t="s">
        <v>24</v>
      </c>
      <c r="L3136" s="1" t="s">
        <v>406</v>
      </c>
      <c r="M3136" s="3">
        <v>44223.41265946759</v>
      </c>
    </row>
    <row r="3137">
      <c r="A3137" s="1">
        <v>3135.0</v>
      </c>
      <c r="B3137" s="1" t="s">
        <v>6874</v>
      </c>
      <c r="C3137" s="1" t="s">
        <v>7511</v>
      </c>
      <c r="D3137" s="1" t="s">
        <v>998</v>
      </c>
      <c r="E3137" s="1" t="s">
        <v>6876</v>
      </c>
      <c r="F3137" s="1" t="s">
        <v>6877</v>
      </c>
      <c r="G3137" s="1" t="s">
        <v>17</v>
      </c>
      <c r="H3137" s="1">
        <v>45.0</v>
      </c>
      <c r="I3137" s="3">
        <v>43816.791666666664</v>
      </c>
      <c r="J3137" s="1">
        <v>1.67293534760855</v>
      </c>
      <c r="K3137" s="1" t="s">
        <v>24</v>
      </c>
      <c r="M3137" s="3">
        <v>43816.82371008102</v>
      </c>
    </row>
    <row r="3138">
      <c r="A3138" s="1">
        <v>3136.0</v>
      </c>
      <c r="B3138" s="1" t="s">
        <v>150</v>
      </c>
      <c r="C3138" s="1" t="s">
        <v>7512</v>
      </c>
      <c r="D3138" s="1" t="s">
        <v>2145</v>
      </c>
      <c r="E3138" s="1" t="s">
        <v>7513</v>
      </c>
      <c r="F3138" s="1" t="s">
        <v>153</v>
      </c>
      <c r="G3138" s="1" t="s">
        <v>17</v>
      </c>
      <c r="H3138" s="1">
        <v>45.0</v>
      </c>
      <c r="I3138" s="3">
        <v>43873.6875</v>
      </c>
      <c r="J3138" s="1">
        <v>2.07703426687091</v>
      </c>
      <c r="K3138" s="1" t="s">
        <v>62</v>
      </c>
      <c r="M3138" s="3">
        <v>43873.73218151621</v>
      </c>
    </row>
    <row r="3139">
      <c r="A3139" s="1">
        <v>3137.0</v>
      </c>
      <c r="B3139" s="1" t="s">
        <v>1023</v>
      </c>
      <c r="C3139" s="1" t="s">
        <v>7514</v>
      </c>
      <c r="D3139" s="1" t="s">
        <v>1250</v>
      </c>
      <c r="E3139" s="1" t="s">
        <v>7515</v>
      </c>
      <c r="F3139" s="1" t="s">
        <v>1027</v>
      </c>
      <c r="G3139" s="1" t="s">
        <v>17</v>
      </c>
      <c r="H3139" s="1">
        <v>45.0</v>
      </c>
      <c r="I3139" s="3">
        <v>44092.166666666664</v>
      </c>
      <c r="J3139" s="1">
        <v>0.0</v>
      </c>
      <c r="K3139" s="1" t="s">
        <v>24</v>
      </c>
      <c r="M3139" s="3">
        <v>44092.30956662037</v>
      </c>
    </row>
    <row r="3140">
      <c r="A3140" s="1">
        <v>3138.0</v>
      </c>
      <c r="B3140" s="1" t="s">
        <v>887</v>
      </c>
      <c r="C3140" s="1" t="s">
        <v>7516</v>
      </c>
      <c r="D3140" s="1" t="s">
        <v>934</v>
      </c>
      <c r="E3140" s="1" t="s">
        <v>7517</v>
      </c>
      <c r="F3140" s="1" t="s">
        <v>891</v>
      </c>
      <c r="G3140" s="1" t="s">
        <v>89</v>
      </c>
      <c r="H3140" s="1">
        <v>45.0</v>
      </c>
      <c r="I3140" s="3">
        <v>43864.38415457176</v>
      </c>
      <c r="J3140" s="1">
        <v>1.03257943115415</v>
      </c>
      <c r="K3140" s="1" t="s">
        <v>24</v>
      </c>
      <c r="M3140" s="3">
        <v>43864.38131478009</v>
      </c>
    </row>
    <row r="3141">
      <c r="A3141" s="1">
        <v>3139.0</v>
      </c>
      <c r="B3141" s="1" t="s">
        <v>953</v>
      </c>
      <c r="C3141" s="1" t="s">
        <v>7518</v>
      </c>
      <c r="D3141" s="1" t="s">
        <v>121</v>
      </c>
      <c r="E3141" s="1" t="s">
        <v>1967</v>
      </c>
      <c r="F3141" s="1" t="s">
        <v>1040</v>
      </c>
      <c r="G3141" s="1" t="s">
        <v>17</v>
      </c>
      <c r="H3141" s="1">
        <v>45.0</v>
      </c>
      <c r="I3141" s="3">
        <v>44130.166666666664</v>
      </c>
      <c r="J3141" s="1">
        <v>2.60364501880824</v>
      </c>
      <c r="K3141" s="1" t="s">
        <v>18</v>
      </c>
      <c r="M3141" s="3">
        <v>44130.20136416666</v>
      </c>
    </row>
    <row r="3142">
      <c r="A3142" s="1">
        <v>3140.0</v>
      </c>
      <c r="B3142" s="1" t="s">
        <v>350</v>
      </c>
      <c r="C3142" s="1" t="s">
        <v>7519</v>
      </c>
      <c r="D3142" s="1" t="s">
        <v>75</v>
      </c>
      <c r="E3142" s="1" t="s">
        <v>352</v>
      </c>
      <c r="F3142" s="1" t="s">
        <v>353</v>
      </c>
      <c r="G3142" s="1" t="s">
        <v>35</v>
      </c>
      <c r="H3142" s="1">
        <v>45.0</v>
      </c>
      <c r="I3142" s="3">
        <v>43654.166666666664</v>
      </c>
      <c r="J3142" s="1">
        <v>0.012216043963648</v>
      </c>
      <c r="K3142" s="1" t="s">
        <v>24</v>
      </c>
      <c r="M3142" s="3">
        <v>43654.21076006944</v>
      </c>
    </row>
    <row r="3143">
      <c r="A3143" s="1">
        <v>3141.0</v>
      </c>
      <c r="B3143" s="1" t="s">
        <v>4929</v>
      </c>
      <c r="C3143" s="1" t="s">
        <v>7520</v>
      </c>
      <c r="D3143" s="1" t="s">
        <v>21</v>
      </c>
      <c r="E3143" s="1" t="s">
        <v>7521</v>
      </c>
      <c r="F3143" s="1" t="s">
        <v>4932</v>
      </c>
      <c r="G3143" s="1" t="s">
        <v>17</v>
      </c>
      <c r="H3143" s="1">
        <v>45.0</v>
      </c>
      <c r="I3143" s="3">
        <v>43790.375</v>
      </c>
      <c r="J3143" s="1">
        <v>0.0871125220210747</v>
      </c>
      <c r="K3143" s="1" t="s">
        <v>24</v>
      </c>
      <c r="M3143" s="3">
        <v>43808.52895074074</v>
      </c>
    </row>
    <row r="3144">
      <c r="A3144" s="1">
        <v>3142.0</v>
      </c>
      <c r="B3144" s="1" t="s">
        <v>273</v>
      </c>
      <c r="C3144" s="1" t="s">
        <v>7522</v>
      </c>
      <c r="D3144" s="1" t="s">
        <v>1403</v>
      </c>
      <c r="E3144" s="1" t="s">
        <v>7523</v>
      </c>
      <c r="F3144" s="1" t="s">
        <v>277</v>
      </c>
      <c r="G3144" s="1" t="s">
        <v>89</v>
      </c>
      <c r="H3144" s="1">
        <v>45.0</v>
      </c>
      <c r="I3144" s="3">
        <v>44217.692294016204</v>
      </c>
      <c r="J3144" s="1">
        <v>2.43127777308557</v>
      </c>
      <c r="K3144" s="1" t="s">
        <v>24</v>
      </c>
      <c r="M3144" s="3">
        <v>44217.71687775463</v>
      </c>
    </row>
    <row r="3145">
      <c r="A3145" s="1">
        <v>3143.0</v>
      </c>
      <c r="B3145" s="1" t="s">
        <v>2171</v>
      </c>
      <c r="C3145" s="1" t="s">
        <v>7524</v>
      </c>
      <c r="D3145" s="1" t="s">
        <v>2173</v>
      </c>
      <c r="E3145" s="1" t="s">
        <v>2174</v>
      </c>
      <c r="F3145" s="1" t="s">
        <v>2175</v>
      </c>
      <c r="G3145" s="1" t="s">
        <v>17</v>
      </c>
      <c r="H3145" s="1">
        <v>45.0</v>
      </c>
      <c r="I3145" s="3">
        <v>43840.416666666664</v>
      </c>
      <c r="J3145" s="1">
        <v>2.64597869267365</v>
      </c>
      <c r="K3145" s="1" t="s">
        <v>18</v>
      </c>
      <c r="M3145" s="3">
        <v>43840.45339099537</v>
      </c>
    </row>
    <row r="3146">
      <c r="A3146" s="1">
        <v>3144.0</v>
      </c>
      <c r="B3146" s="1" t="s">
        <v>2295</v>
      </c>
      <c r="C3146" s="1" t="s">
        <v>7525</v>
      </c>
      <c r="D3146" s="1" t="s">
        <v>116</v>
      </c>
      <c r="E3146" s="1" t="s">
        <v>2297</v>
      </c>
      <c r="F3146" s="1" t="s">
        <v>2298</v>
      </c>
      <c r="G3146" s="1" t="s">
        <v>17</v>
      </c>
      <c r="H3146" s="1">
        <v>45.0</v>
      </c>
      <c r="I3146" s="3">
        <v>43811.125</v>
      </c>
      <c r="J3146" s="1">
        <v>13.340475939572</v>
      </c>
      <c r="K3146" s="1" t="s">
        <v>24</v>
      </c>
      <c r="M3146" s="3">
        <v>43811.18176219908</v>
      </c>
    </row>
    <row r="3147">
      <c r="A3147" s="1">
        <v>3145.0</v>
      </c>
      <c r="B3147" s="1" t="s">
        <v>501</v>
      </c>
      <c r="C3147" s="1" t="s">
        <v>7526</v>
      </c>
      <c r="D3147" s="1" t="s">
        <v>503</v>
      </c>
      <c r="E3147" s="1" t="s">
        <v>942</v>
      </c>
      <c r="F3147" s="1" t="s">
        <v>505</v>
      </c>
      <c r="G3147" s="1" t="s">
        <v>17</v>
      </c>
      <c r="H3147" s="1">
        <v>45.0</v>
      </c>
      <c r="I3147" s="3">
        <v>44120.604166666664</v>
      </c>
      <c r="J3147" s="1">
        <v>25.4176961297155</v>
      </c>
      <c r="K3147" s="1" t="s">
        <v>18</v>
      </c>
      <c r="M3147" s="3">
        <v>44120.598538530096</v>
      </c>
    </row>
    <row r="3148">
      <c r="A3148" s="1">
        <v>3146.0</v>
      </c>
      <c r="B3148" s="1" t="s">
        <v>184</v>
      </c>
      <c r="C3148" s="1" t="s">
        <v>7527</v>
      </c>
      <c r="D3148" s="1" t="s">
        <v>1297</v>
      </c>
      <c r="E3148" s="1" t="s">
        <v>4951</v>
      </c>
      <c r="F3148" s="1" t="s">
        <v>187</v>
      </c>
      <c r="G3148" s="1" t="s">
        <v>17</v>
      </c>
      <c r="H3148" s="1">
        <v>45.0</v>
      </c>
      <c r="I3148" s="3">
        <v>43732.75</v>
      </c>
      <c r="J3148" s="1">
        <v>1.95933445909184</v>
      </c>
      <c r="K3148" s="1" t="s">
        <v>24</v>
      </c>
      <c r="M3148" s="3">
        <v>43743.66008783565</v>
      </c>
    </row>
    <row r="3149">
      <c r="A3149" s="1">
        <v>3147.0</v>
      </c>
      <c r="B3149" s="1" t="s">
        <v>732</v>
      </c>
      <c r="C3149" s="1" t="s">
        <v>7528</v>
      </c>
      <c r="D3149" s="1" t="s">
        <v>121</v>
      </c>
      <c r="E3149" s="1" t="s">
        <v>2245</v>
      </c>
      <c r="F3149" s="1" t="s">
        <v>735</v>
      </c>
      <c r="G3149" s="1" t="s">
        <v>17</v>
      </c>
      <c r="H3149" s="1">
        <v>45.0</v>
      </c>
      <c r="I3149" s="3">
        <v>43948.729166666664</v>
      </c>
      <c r="J3149" s="1">
        <v>3.28455710076936</v>
      </c>
      <c r="K3149" s="1" t="s">
        <v>24</v>
      </c>
      <c r="M3149" s="3">
        <v>43948.744521875</v>
      </c>
    </row>
    <row r="3150">
      <c r="A3150" s="1">
        <v>3148.0</v>
      </c>
      <c r="B3150" s="1" t="s">
        <v>7301</v>
      </c>
      <c r="C3150" s="1" t="s">
        <v>7529</v>
      </c>
      <c r="D3150" s="1" t="s">
        <v>7530</v>
      </c>
      <c r="E3150" s="1" t="s">
        <v>7531</v>
      </c>
      <c r="F3150" s="1" t="s">
        <v>7304</v>
      </c>
      <c r="G3150" s="1" t="s">
        <v>89</v>
      </c>
      <c r="H3150" s="1">
        <v>45.0</v>
      </c>
      <c r="I3150" s="3">
        <v>43879.53666340278</v>
      </c>
      <c r="J3150" s="1">
        <v>1.73133947570819</v>
      </c>
      <c r="K3150" s="1" t="s">
        <v>56</v>
      </c>
      <c r="M3150" s="3">
        <v>43879.55705725694</v>
      </c>
    </row>
    <row r="3151">
      <c r="A3151" s="1">
        <v>3149.0</v>
      </c>
      <c r="B3151" s="1" t="s">
        <v>6994</v>
      </c>
      <c r="C3151" s="1" t="s">
        <v>7532</v>
      </c>
      <c r="D3151" s="1" t="s">
        <v>1332</v>
      </c>
      <c r="E3151" s="1" t="s">
        <v>7533</v>
      </c>
      <c r="F3151" s="1" t="s">
        <v>6997</v>
      </c>
      <c r="G3151" s="1" t="s">
        <v>39</v>
      </c>
      <c r="H3151" s="1">
        <v>45.0</v>
      </c>
      <c r="I3151" s="3">
        <v>43858.666666666664</v>
      </c>
      <c r="J3151" s="1">
        <v>12.0372400274033</v>
      </c>
      <c r="K3151" s="1" t="s">
        <v>24</v>
      </c>
      <c r="M3151" s="3">
        <v>43858.69737689815</v>
      </c>
    </row>
    <row r="3152">
      <c r="A3152" s="1">
        <v>3150.0</v>
      </c>
      <c r="B3152" s="1" t="s">
        <v>2645</v>
      </c>
      <c r="C3152" s="1" t="s">
        <v>7534</v>
      </c>
      <c r="D3152" s="1" t="s">
        <v>2647</v>
      </c>
      <c r="E3152" s="1" t="s">
        <v>2648</v>
      </c>
      <c r="F3152" s="1" t="s">
        <v>2649</v>
      </c>
      <c r="G3152" s="1" t="s">
        <v>17</v>
      </c>
      <c r="H3152" s="1">
        <v>45.0</v>
      </c>
      <c r="I3152" s="3">
        <v>43855.291666666664</v>
      </c>
      <c r="J3152" s="1">
        <v>2.55792235315993</v>
      </c>
      <c r="K3152" s="1" t="s">
        <v>18</v>
      </c>
      <c r="M3152" s="3">
        <v>43855.36096787037</v>
      </c>
    </row>
    <row r="3153">
      <c r="A3153" s="1">
        <v>3151.0</v>
      </c>
      <c r="B3153" s="1" t="s">
        <v>1299</v>
      </c>
      <c r="C3153" s="1" t="s">
        <v>7535</v>
      </c>
      <c r="D3153" s="1" t="s">
        <v>1301</v>
      </c>
      <c r="E3153" s="1" t="s">
        <v>7536</v>
      </c>
      <c r="F3153" s="1" t="s">
        <v>1303</v>
      </c>
      <c r="G3153" s="1" t="s">
        <v>17</v>
      </c>
      <c r="H3153" s="1">
        <v>45.0</v>
      </c>
      <c r="I3153" s="3">
        <v>44245.5625</v>
      </c>
      <c r="J3153" s="1">
        <v>6.58785724287206</v>
      </c>
      <c r="K3153" s="1" t="s">
        <v>56</v>
      </c>
      <c r="L3153" s="1" t="s">
        <v>113</v>
      </c>
      <c r="M3153" s="3">
        <v>44245.591899513885</v>
      </c>
    </row>
    <row r="3154">
      <c r="A3154" s="1">
        <v>3152.0</v>
      </c>
      <c r="B3154" s="1" t="s">
        <v>303</v>
      </c>
      <c r="C3154" s="1" t="s">
        <v>7537</v>
      </c>
      <c r="D3154" s="1" t="s">
        <v>305</v>
      </c>
      <c r="E3154" s="1" t="s">
        <v>4057</v>
      </c>
      <c r="F3154" s="1" t="s">
        <v>307</v>
      </c>
      <c r="G3154" s="1" t="s">
        <v>17</v>
      </c>
      <c r="H3154" s="1">
        <v>45.0</v>
      </c>
      <c r="I3154" s="3">
        <v>44079.791666666664</v>
      </c>
      <c r="J3154" s="1">
        <v>1.59693673943815</v>
      </c>
      <c r="K3154" s="1" t="s">
        <v>24</v>
      </c>
      <c r="M3154" s="3">
        <v>44079.82622239583</v>
      </c>
    </row>
    <row r="3155">
      <c r="A3155" s="1">
        <v>3153.0</v>
      </c>
      <c r="B3155" s="1" t="s">
        <v>2475</v>
      </c>
      <c r="C3155" s="1" t="s">
        <v>7538</v>
      </c>
      <c r="D3155" s="1" t="s">
        <v>2477</v>
      </c>
      <c r="E3155" s="1" t="s">
        <v>2478</v>
      </c>
      <c r="F3155" s="1" t="s">
        <v>2479</v>
      </c>
      <c r="G3155" s="1" t="s">
        <v>17</v>
      </c>
      <c r="H3155" s="1">
        <v>45.0</v>
      </c>
      <c r="I3155" s="3">
        <v>43736.666666666664</v>
      </c>
      <c r="J3155" s="1">
        <v>1.60466445094465</v>
      </c>
      <c r="K3155" s="1" t="s">
        <v>24</v>
      </c>
      <c r="M3155" s="3">
        <v>43736.736533703704</v>
      </c>
    </row>
    <row r="3156">
      <c r="A3156" s="1">
        <v>3154.0</v>
      </c>
      <c r="B3156" s="1" t="s">
        <v>567</v>
      </c>
      <c r="C3156" s="1" t="s">
        <v>7539</v>
      </c>
      <c r="D3156" s="1" t="s">
        <v>729</v>
      </c>
      <c r="E3156" s="1" t="s">
        <v>7540</v>
      </c>
      <c r="F3156" s="1" t="s">
        <v>570</v>
      </c>
      <c r="G3156" s="1" t="s">
        <v>17</v>
      </c>
      <c r="H3156" s="1">
        <v>45.0</v>
      </c>
      <c r="I3156" s="3">
        <v>43766.666666666664</v>
      </c>
      <c r="J3156" s="1">
        <v>1.36464961741705</v>
      </c>
      <c r="K3156" s="1" t="s">
        <v>24</v>
      </c>
      <c r="M3156" s="3">
        <v>43766.775706886576</v>
      </c>
    </row>
    <row r="3157">
      <c r="A3157" s="1">
        <v>3155.0</v>
      </c>
      <c r="B3157" s="1" t="s">
        <v>3971</v>
      </c>
      <c r="C3157" s="1" t="s">
        <v>7541</v>
      </c>
      <c r="D3157" s="1" t="s">
        <v>21</v>
      </c>
      <c r="E3157" s="1" t="s">
        <v>7542</v>
      </c>
      <c r="F3157" s="1" t="s">
        <v>3974</v>
      </c>
      <c r="G3157" s="1" t="s">
        <v>39</v>
      </c>
      <c r="H3157" s="1">
        <v>45.0</v>
      </c>
      <c r="I3157" s="3">
        <v>43900.25</v>
      </c>
      <c r="J3157" s="1">
        <v>1.06177608059589</v>
      </c>
      <c r="K3157" s="1" t="s">
        <v>24</v>
      </c>
      <c r="M3157" s="3">
        <v>43900.28607815972</v>
      </c>
    </row>
    <row r="3158">
      <c r="A3158" s="1">
        <v>3156.0</v>
      </c>
      <c r="B3158" s="1" t="s">
        <v>758</v>
      </c>
      <c r="C3158" s="1" t="s">
        <v>7543</v>
      </c>
      <c r="D3158" s="1" t="s">
        <v>1446</v>
      </c>
      <c r="E3158" s="1" t="s">
        <v>7544</v>
      </c>
      <c r="F3158" s="1" t="s">
        <v>762</v>
      </c>
      <c r="G3158" s="1" t="s">
        <v>39</v>
      </c>
      <c r="H3158" s="1">
        <v>45.0</v>
      </c>
      <c r="I3158" s="3">
        <v>43989.375</v>
      </c>
      <c r="J3158" s="1">
        <v>1.45527723753111</v>
      </c>
      <c r="K3158" s="1" t="s">
        <v>159</v>
      </c>
      <c r="M3158" s="3">
        <v>43989.40137770833</v>
      </c>
    </row>
    <row r="3159">
      <c r="A3159" s="1">
        <v>3157.0</v>
      </c>
      <c r="B3159" s="1" t="s">
        <v>7545</v>
      </c>
      <c r="C3159" s="1" t="s">
        <v>7546</v>
      </c>
      <c r="D3159" s="1" t="s">
        <v>1258</v>
      </c>
      <c r="E3159" s="1" t="s">
        <v>7547</v>
      </c>
      <c r="F3159" s="1" t="s">
        <v>7548</v>
      </c>
      <c r="G3159" s="1" t="s">
        <v>39</v>
      </c>
      <c r="H3159" s="1">
        <v>45.0</v>
      </c>
      <c r="I3159" s="3">
        <v>44094.604166666664</v>
      </c>
      <c r="J3159" s="1">
        <v>0.907828421212035</v>
      </c>
      <c r="K3159" s="1" t="s">
        <v>46</v>
      </c>
      <c r="M3159" s="3">
        <v>44094.63453167824</v>
      </c>
    </row>
    <row r="3160">
      <c r="A3160" s="1">
        <v>3158.0</v>
      </c>
      <c r="B3160" s="1" t="s">
        <v>6092</v>
      </c>
      <c r="C3160" s="1" t="s">
        <v>7549</v>
      </c>
      <c r="D3160" s="1" t="s">
        <v>879</v>
      </c>
      <c r="E3160" s="1" t="s">
        <v>7550</v>
      </c>
      <c r="F3160" s="1" t="s">
        <v>6095</v>
      </c>
      <c r="G3160" s="1" t="s">
        <v>89</v>
      </c>
      <c r="H3160" s="1">
        <v>45.0</v>
      </c>
      <c r="I3160" s="3">
        <v>44165.35208333333</v>
      </c>
      <c r="J3160" s="1">
        <v>3.38162602422032</v>
      </c>
      <c r="K3160" s="1" t="s">
        <v>24</v>
      </c>
      <c r="M3160" s="3">
        <v>44165.36087548611</v>
      </c>
    </row>
    <row r="3161">
      <c r="A3161" s="1">
        <v>3159.0</v>
      </c>
      <c r="B3161" s="1" t="s">
        <v>4657</v>
      </c>
      <c r="C3161" s="1" t="s">
        <v>7551</v>
      </c>
      <c r="D3161" s="1" t="s">
        <v>2464</v>
      </c>
      <c r="E3161" s="1" t="s">
        <v>4659</v>
      </c>
      <c r="F3161" s="1" t="s">
        <v>4660</v>
      </c>
      <c r="G3161" s="1" t="s">
        <v>17</v>
      </c>
      <c r="H3161" s="1">
        <v>45.0</v>
      </c>
      <c r="I3161" s="3">
        <v>44077.270833333336</v>
      </c>
      <c r="J3161" s="1">
        <v>0.00346724665478871</v>
      </c>
      <c r="K3161" s="1" t="s">
        <v>56</v>
      </c>
      <c r="L3161" s="1" t="s">
        <v>3023</v>
      </c>
      <c r="M3161" s="3">
        <v>44077.317859236115</v>
      </c>
    </row>
    <row r="3162">
      <c r="A3162" s="1">
        <v>3160.0</v>
      </c>
      <c r="B3162" s="1" t="s">
        <v>5099</v>
      </c>
      <c r="C3162" s="1" t="s">
        <v>7552</v>
      </c>
      <c r="D3162" s="1" t="s">
        <v>5101</v>
      </c>
      <c r="E3162" s="1" t="s">
        <v>5102</v>
      </c>
      <c r="F3162" s="1" t="s">
        <v>5103</v>
      </c>
      <c r="G3162" s="1" t="s">
        <v>35</v>
      </c>
      <c r="H3162" s="1">
        <v>45.0</v>
      </c>
      <c r="I3162" s="3">
        <v>43488.458333333336</v>
      </c>
      <c r="J3162" s="1">
        <v>2.78448651112955</v>
      </c>
      <c r="K3162" s="1" t="s">
        <v>24</v>
      </c>
      <c r="M3162" s="3">
        <v>43487.49110921296</v>
      </c>
    </row>
    <row r="3163">
      <c r="A3163" s="1">
        <v>3161.0</v>
      </c>
      <c r="B3163" s="1" t="s">
        <v>567</v>
      </c>
      <c r="C3163" s="1" t="s">
        <v>7553</v>
      </c>
      <c r="D3163" s="1" t="s">
        <v>729</v>
      </c>
      <c r="E3163" s="1" t="s">
        <v>7540</v>
      </c>
      <c r="F3163" s="1" t="s">
        <v>570</v>
      </c>
      <c r="G3163" s="1" t="s">
        <v>17</v>
      </c>
      <c r="H3163" s="1">
        <v>45.0</v>
      </c>
      <c r="I3163" s="3">
        <v>43755.666666666664</v>
      </c>
      <c r="J3163" s="1">
        <v>0.882650644318079</v>
      </c>
      <c r="K3163" s="1" t="s">
        <v>24</v>
      </c>
      <c r="M3163" s="3">
        <v>43755.71800462963</v>
      </c>
    </row>
    <row r="3164">
      <c r="A3164" s="1">
        <v>3162.0</v>
      </c>
      <c r="B3164" s="1" t="s">
        <v>953</v>
      </c>
      <c r="C3164" s="1" t="s">
        <v>7554</v>
      </c>
      <c r="D3164" s="1" t="s">
        <v>121</v>
      </c>
      <c r="E3164" s="1" t="s">
        <v>5748</v>
      </c>
      <c r="F3164" s="1" t="s">
        <v>1040</v>
      </c>
      <c r="G3164" s="1" t="s">
        <v>17</v>
      </c>
      <c r="H3164" s="1">
        <v>45.0</v>
      </c>
      <c r="I3164" s="3">
        <v>43997.625</v>
      </c>
      <c r="J3164" s="1">
        <v>1.02560627502166</v>
      </c>
      <c r="K3164" s="1" t="s">
        <v>18</v>
      </c>
      <c r="M3164" s="3">
        <v>43997.65736039352</v>
      </c>
    </row>
    <row r="3165">
      <c r="A3165" s="1">
        <v>3163.0</v>
      </c>
      <c r="B3165" s="1" t="s">
        <v>229</v>
      </c>
      <c r="C3165" s="1" t="s">
        <v>7555</v>
      </c>
      <c r="D3165" s="1" t="s">
        <v>207</v>
      </c>
      <c r="E3165" s="1" t="s">
        <v>5233</v>
      </c>
      <c r="F3165" s="1" t="s">
        <v>232</v>
      </c>
      <c r="G3165" s="1" t="s">
        <v>35</v>
      </c>
      <c r="H3165" s="1">
        <v>45.0</v>
      </c>
      <c r="I3165" s="3">
        <v>44201.625</v>
      </c>
      <c r="J3165" s="1">
        <v>1.92650260874833</v>
      </c>
      <c r="K3165" s="1" t="s">
        <v>24</v>
      </c>
      <c r="M3165" s="3">
        <v>44201.65804832176</v>
      </c>
    </row>
    <row r="3166">
      <c r="A3166" s="1">
        <v>3164.0</v>
      </c>
      <c r="B3166" s="1" t="s">
        <v>582</v>
      </c>
      <c r="C3166" s="1" t="s">
        <v>7556</v>
      </c>
      <c r="D3166" s="1" t="s">
        <v>93</v>
      </c>
      <c r="E3166" s="1" t="s">
        <v>2580</v>
      </c>
      <c r="F3166" s="1" t="s">
        <v>586</v>
      </c>
      <c r="G3166" s="1" t="s">
        <v>17</v>
      </c>
      <c r="H3166" s="1">
        <v>45.0</v>
      </c>
      <c r="I3166" s="3">
        <v>43913.625</v>
      </c>
      <c r="J3166" s="1">
        <v>1.83693216822514</v>
      </c>
      <c r="K3166" s="1" t="s">
        <v>24</v>
      </c>
      <c r="M3166" s="3">
        <v>43913.62284707176</v>
      </c>
    </row>
    <row r="3167">
      <c r="A3167" s="1">
        <v>3165.0</v>
      </c>
      <c r="B3167" s="1" t="s">
        <v>632</v>
      </c>
      <c r="C3167" s="1" t="s">
        <v>7557</v>
      </c>
      <c r="D3167" s="1" t="s">
        <v>396</v>
      </c>
      <c r="E3167" s="1" t="s">
        <v>4879</v>
      </c>
      <c r="F3167" s="1" t="s">
        <v>635</v>
      </c>
      <c r="G3167" s="1" t="s">
        <v>35</v>
      </c>
      <c r="H3167" s="1">
        <v>45.0</v>
      </c>
      <c r="I3167" s="3">
        <v>43684.583333333336</v>
      </c>
      <c r="J3167" s="1">
        <v>1.76686588876373</v>
      </c>
      <c r="K3167" s="1" t="s">
        <v>83</v>
      </c>
      <c r="M3167" s="3">
        <v>43674.6227484375</v>
      </c>
    </row>
    <row r="3168">
      <c r="A3168" s="1">
        <v>3166.0</v>
      </c>
      <c r="B3168" s="1" t="s">
        <v>896</v>
      </c>
      <c r="C3168" s="1" t="s">
        <v>7558</v>
      </c>
      <c r="D3168" s="1" t="s">
        <v>898</v>
      </c>
      <c r="E3168" s="1" t="s">
        <v>7559</v>
      </c>
      <c r="F3168" s="1" t="s">
        <v>900</v>
      </c>
      <c r="G3168" s="1" t="s">
        <v>17</v>
      </c>
      <c r="H3168" s="1">
        <v>45.0</v>
      </c>
      <c r="I3168" s="3">
        <v>44152.583333333336</v>
      </c>
      <c r="J3168" s="1">
        <v>1.32983085894025</v>
      </c>
      <c r="K3168" s="1" t="s">
        <v>24</v>
      </c>
      <c r="L3168" s="1" t="s">
        <v>741</v>
      </c>
      <c r="M3168" s="3">
        <v>44152.658604791664</v>
      </c>
    </row>
    <row r="3169">
      <c r="A3169" s="1">
        <v>3167.0</v>
      </c>
      <c r="B3169" s="1" t="s">
        <v>7560</v>
      </c>
      <c r="C3169" s="1" t="s">
        <v>7561</v>
      </c>
      <c r="D3169" s="1" t="s">
        <v>925</v>
      </c>
      <c r="E3169" s="1" t="s">
        <v>7562</v>
      </c>
      <c r="F3169" s="1" t="s">
        <v>7563</v>
      </c>
      <c r="G3169" s="1" t="s">
        <v>39</v>
      </c>
      <c r="H3169" s="1">
        <v>45.0</v>
      </c>
      <c r="I3169" s="3">
        <v>43754.541666666664</v>
      </c>
      <c r="J3169" s="1">
        <v>0.401993005206776</v>
      </c>
      <c r="K3169" s="1" t="s">
        <v>62</v>
      </c>
      <c r="M3169" s="3">
        <v>43754.57778417824</v>
      </c>
    </row>
    <row r="3170">
      <c r="A3170" s="1">
        <v>3168.0</v>
      </c>
      <c r="B3170" s="1" t="s">
        <v>6529</v>
      </c>
      <c r="C3170" s="1" t="s">
        <v>7564</v>
      </c>
      <c r="D3170" s="1" t="s">
        <v>6215</v>
      </c>
      <c r="E3170" s="1" t="s">
        <v>6531</v>
      </c>
      <c r="F3170" s="1" t="s">
        <v>6532</v>
      </c>
      <c r="G3170" s="1" t="s">
        <v>17</v>
      </c>
      <c r="H3170" s="1">
        <v>45.0</v>
      </c>
      <c r="I3170" s="3">
        <v>43795.625</v>
      </c>
      <c r="J3170" s="1">
        <v>0.0</v>
      </c>
      <c r="K3170" s="1" t="s">
        <v>24</v>
      </c>
      <c r="M3170" s="3">
        <v>43805.84042892361</v>
      </c>
    </row>
    <row r="3171">
      <c r="A3171" s="1">
        <v>3169.0</v>
      </c>
      <c r="B3171" s="1" t="s">
        <v>1170</v>
      </c>
      <c r="C3171" s="1" t="s">
        <v>7565</v>
      </c>
      <c r="D3171" s="1" t="s">
        <v>3469</v>
      </c>
      <c r="E3171" s="1" t="s">
        <v>7566</v>
      </c>
      <c r="F3171" s="1" t="s">
        <v>1174</v>
      </c>
      <c r="G3171" s="1" t="s">
        <v>35</v>
      </c>
      <c r="H3171" s="1">
        <v>45.0</v>
      </c>
      <c r="I3171" s="3">
        <v>44180.25</v>
      </c>
      <c r="J3171" s="1">
        <v>4.46637010239768</v>
      </c>
      <c r="K3171" s="1" t="s">
        <v>24</v>
      </c>
      <c r="L3171" s="1" t="s">
        <v>238</v>
      </c>
      <c r="M3171" s="3">
        <v>44180.28334711806</v>
      </c>
    </row>
    <row r="3172">
      <c r="A3172" s="1">
        <v>3170.0</v>
      </c>
      <c r="B3172" s="1" t="s">
        <v>2353</v>
      </c>
      <c r="C3172" s="1" t="s">
        <v>7567</v>
      </c>
      <c r="D3172" s="1" t="s">
        <v>116</v>
      </c>
      <c r="E3172" s="1" t="s">
        <v>7568</v>
      </c>
      <c r="F3172" s="1" t="s">
        <v>2356</v>
      </c>
      <c r="G3172" s="1" t="s">
        <v>39</v>
      </c>
      <c r="H3172" s="1">
        <v>45.0</v>
      </c>
      <c r="I3172" s="3">
        <v>43751.791666666664</v>
      </c>
      <c r="J3172" s="1">
        <v>5.12817487921907</v>
      </c>
      <c r="K3172" s="1" t="s">
        <v>24</v>
      </c>
      <c r="M3172" s="3">
        <v>43751.82209407407</v>
      </c>
    </row>
    <row r="3173">
      <c r="A3173" s="1">
        <v>3171.0</v>
      </c>
      <c r="B3173" s="1" t="s">
        <v>261</v>
      </c>
      <c r="C3173" s="1" t="s">
        <v>7569</v>
      </c>
      <c r="D3173" s="1" t="s">
        <v>121</v>
      </c>
      <c r="E3173" s="1" t="s">
        <v>7570</v>
      </c>
      <c r="F3173" s="1" t="s">
        <v>265</v>
      </c>
      <c r="G3173" s="1" t="s">
        <v>89</v>
      </c>
      <c r="H3173" s="1">
        <v>45.0</v>
      </c>
      <c r="I3173" s="3">
        <v>44133.73833364583</v>
      </c>
      <c r="J3173" s="1">
        <v>0.73330471884265</v>
      </c>
      <c r="K3173" s="1" t="s">
        <v>46</v>
      </c>
      <c r="L3173" s="1" t="s">
        <v>266</v>
      </c>
      <c r="M3173" s="3">
        <v>44133.74951001158</v>
      </c>
    </row>
    <row r="3174">
      <c r="A3174" s="1">
        <v>3172.0</v>
      </c>
      <c r="B3174" s="1" t="s">
        <v>2314</v>
      </c>
      <c r="C3174" s="1" t="s">
        <v>7571</v>
      </c>
      <c r="D3174" s="1" t="s">
        <v>7572</v>
      </c>
      <c r="E3174" s="1" t="s">
        <v>7573</v>
      </c>
      <c r="F3174" s="1" t="s">
        <v>2318</v>
      </c>
      <c r="G3174" s="1" t="s">
        <v>39</v>
      </c>
      <c r="H3174" s="1">
        <v>45.0</v>
      </c>
      <c r="I3174" s="3">
        <v>44103.3125</v>
      </c>
      <c r="J3174" s="1">
        <v>0.00215222852212701</v>
      </c>
      <c r="K3174" s="1" t="s">
        <v>18</v>
      </c>
      <c r="M3174" s="3">
        <v>44103.34510741898</v>
      </c>
    </row>
    <row r="3175">
      <c r="A3175" s="1">
        <v>3173.0</v>
      </c>
      <c r="B3175" s="1" t="s">
        <v>3453</v>
      </c>
      <c r="C3175" s="1" t="s">
        <v>7574</v>
      </c>
      <c r="D3175" s="1" t="s">
        <v>7575</v>
      </c>
      <c r="E3175" s="1" t="s">
        <v>7576</v>
      </c>
      <c r="F3175" s="1" t="s">
        <v>3456</v>
      </c>
      <c r="G3175" s="1" t="s">
        <v>39</v>
      </c>
      <c r="H3175" s="1">
        <v>45.0</v>
      </c>
      <c r="I3175" s="3">
        <v>43486.708333333336</v>
      </c>
      <c r="J3175" s="1">
        <v>3.64643924612169</v>
      </c>
      <c r="K3175" s="1" t="s">
        <v>24</v>
      </c>
      <c r="M3175" s="3">
        <v>43486.74807120371</v>
      </c>
    </row>
    <row r="3176">
      <c r="A3176" s="1">
        <v>3174.0</v>
      </c>
      <c r="B3176" s="1" t="s">
        <v>7577</v>
      </c>
      <c r="C3176" s="1" t="s">
        <v>7578</v>
      </c>
      <c r="D3176" s="1" t="s">
        <v>32</v>
      </c>
      <c r="E3176" s="1" t="s">
        <v>7579</v>
      </c>
      <c r="F3176" s="1" t="s">
        <v>7580</v>
      </c>
      <c r="G3176" s="1" t="s">
        <v>39</v>
      </c>
      <c r="H3176" s="1">
        <v>45.0</v>
      </c>
      <c r="I3176" s="3">
        <v>43816.375</v>
      </c>
      <c r="J3176" s="1">
        <v>4.04962199126148</v>
      </c>
      <c r="K3176" s="1" t="s">
        <v>24</v>
      </c>
      <c r="M3176" s="3">
        <v>43816.39962405093</v>
      </c>
    </row>
    <row r="3177">
      <c r="A3177" s="1">
        <v>3175.0</v>
      </c>
      <c r="B3177" s="1" t="s">
        <v>1323</v>
      </c>
      <c r="C3177" s="1" t="s">
        <v>7581</v>
      </c>
      <c r="D3177" s="1" t="s">
        <v>1325</v>
      </c>
      <c r="E3177" s="1" t="s">
        <v>3192</v>
      </c>
      <c r="F3177" s="1" t="s">
        <v>1327</v>
      </c>
      <c r="G3177" s="1" t="s">
        <v>17</v>
      </c>
      <c r="H3177" s="1">
        <v>45.0</v>
      </c>
      <c r="I3177" s="3">
        <v>44093.427083333336</v>
      </c>
      <c r="J3177" s="1">
        <v>1.55923235834709</v>
      </c>
      <c r="K3177" s="1" t="s">
        <v>46</v>
      </c>
      <c r="M3177" s="3">
        <v>44093.48546665509</v>
      </c>
    </row>
    <row r="3178">
      <c r="A3178" s="1">
        <v>3176.0</v>
      </c>
      <c r="B3178" s="1" t="s">
        <v>324</v>
      </c>
      <c r="C3178" s="1" t="s">
        <v>7582</v>
      </c>
      <c r="D3178" s="1" t="s">
        <v>326</v>
      </c>
      <c r="E3178" s="1" t="s">
        <v>327</v>
      </c>
      <c r="F3178" s="1" t="s">
        <v>328</v>
      </c>
      <c r="G3178" s="1" t="s">
        <v>17</v>
      </c>
      <c r="H3178" s="1">
        <v>45.0</v>
      </c>
      <c r="I3178" s="3">
        <v>44150.625</v>
      </c>
      <c r="J3178" s="1">
        <v>0.0</v>
      </c>
      <c r="K3178" s="1" t="s">
        <v>24</v>
      </c>
      <c r="M3178" s="3">
        <v>44150.664612962966</v>
      </c>
    </row>
    <row r="3179">
      <c r="A3179" s="1">
        <v>3177.0</v>
      </c>
      <c r="B3179" s="1" t="s">
        <v>1474</v>
      </c>
      <c r="C3179" s="1" t="s">
        <v>7583</v>
      </c>
      <c r="D3179" s="1" t="s">
        <v>7584</v>
      </c>
      <c r="E3179" s="1" t="s">
        <v>7585</v>
      </c>
      <c r="F3179" s="1" t="s">
        <v>1477</v>
      </c>
      <c r="G3179" s="1" t="s">
        <v>89</v>
      </c>
      <c r="H3179" s="1">
        <v>45.0</v>
      </c>
      <c r="I3179" s="3">
        <v>43867.39928186343</v>
      </c>
      <c r="J3179" s="1">
        <v>3.58273283789018</v>
      </c>
      <c r="K3179" s="1" t="s">
        <v>62</v>
      </c>
      <c r="M3179" s="3">
        <v>43867.41898461805</v>
      </c>
    </row>
    <row r="3180">
      <c r="A3180" s="1">
        <v>3178.0</v>
      </c>
      <c r="B3180" s="1" t="s">
        <v>282</v>
      </c>
      <c r="C3180" s="1" t="s">
        <v>7586</v>
      </c>
      <c r="D3180" s="1" t="s">
        <v>284</v>
      </c>
      <c r="E3180" s="1" t="s">
        <v>7587</v>
      </c>
      <c r="F3180" s="1" t="s">
        <v>286</v>
      </c>
      <c r="G3180" s="1" t="s">
        <v>17</v>
      </c>
      <c r="H3180" s="1">
        <v>45.0</v>
      </c>
      <c r="I3180" s="3">
        <v>44125.239583333336</v>
      </c>
      <c r="J3180" s="1">
        <v>0.208323056997544</v>
      </c>
      <c r="K3180" s="1" t="s">
        <v>218</v>
      </c>
      <c r="L3180" s="1" t="s">
        <v>287</v>
      </c>
      <c r="M3180" s="3">
        <v>44125.25357599537</v>
      </c>
    </row>
    <row r="3181">
      <c r="A3181" s="1">
        <v>3179.0</v>
      </c>
      <c r="B3181" s="1" t="s">
        <v>25</v>
      </c>
      <c r="C3181" s="1" t="s">
        <v>7588</v>
      </c>
      <c r="D3181" s="1" t="s">
        <v>993</v>
      </c>
      <c r="E3181" s="1" t="s">
        <v>7589</v>
      </c>
      <c r="F3181" s="1" t="s">
        <v>29</v>
      </c>
      <c r="G3181" s="1" t="s">
        <v>39</v>
      </c>
      <c r="H3181" s="1">
        <v>45.0</v>
      </c>
      <c r="I3181" s="3">
        <v>44223.229166666664</v>
      </c>
      <c r="J3181" s="1">
        <v>3.1452616376319</v>
      </c>
      <c r="K3181" s="1" t="s">
        <v>18</v>
      </c>
      <c r="M3181" s="3">
        <v>44223.26796644676</v>
      </c>
    </row>
    <row r="3182">
      <c r="A3182" s="1">
        <v>3180.0</v>
      </c>
      <c r="B3182" s="1" t="s">
        <v>25</v>
      </c>
      <c r="C3182" s="1" t="s">
        <v>7590</v>
      </c>
      <c r="D3182" s="1" t="s">
        <v>27</v>
      </c>
      <c r="E3182" s="1" t="s">
        <v>28</v>
      </c>
      <c r="F3182" s="1" t="s">
        <v>29</v>
      </c>
      <c r="G3182" s="1" t="s">
        <v>17</v>
      </c>
      <c r="H3182" s="1">
        <v>45.0</v>
      </c>
      <c r="I3182" s="3">
        <v>44126.270833333336</v>
      </c>
      <c r="J3182" s="1">
        <v>1.52564145649562</v>
      </c>
      <c r="K3182" s="1" t="s">
        <v>18</v>
      </c>
      <c r="M3182" s="3">
        <v>44126.309803854165</v>
      </c>
    </row>
    <row r="3183">
      <c r="A3183" s="1">
        <v>3181.0</v>
      </c>
      <c r="B3183" s="1" t="s">
        <v>4086</v>
      </c>
      <c r="C3183" s="1" t="s">
        <v>7591</v>
      </c>
      <c r="D3183" s="1" t="s">
        <v>4088</v>
      </c>
      <c r="E3183" s="1" t="s">
        <v>4089</v>
      </c>
      <c r="F3183" s="1" t="s">
        <v>4090</v>
      </c>
      <c r="G3183" s="1" t="s">
        <v>17</v>
      </c>
      <c r="H3183" s="1">
        <v>45.0</v>
      </c>
      <c r="I3183" s="3">
        <v>44237.625</v>
      </c>
      <c r="J3183" s="1">
        <v>2.82254031506744</v>
      </c>
      <c r="K3183" s="1" t="s">
        <v>24</v>
      </c>
      <c r="L3183" s="1" t="s">
        <v>365</v>
      </c>
      <c r="M3183" s="3">
        <v>44237.65556305555</v>
      </c>
    </row>
    <row r="3184">
      <c r="A3184" s="1">
        <v>3182.0</v>
      </c>
      <c r="B3184" s="1" t="s">
        <v>7592</v>
      </c>
      <c r="C3184" s="1" t="s">
        <v>7593</v>
      </c>
      <c r="D3184" s="1" t="s">
        <v>3658</v>
      </c>
      <c r="E3184" s="1" t="s">
        <v>7594</v>
      </c>
      <c r="F3184" s="1" t="s">
        <v>7595</v>
      </c>
      <c r="G3184" s="1" t="s">
        <v>39</v>
      </c>
      <c r="H3184" s="1">
        <v>45.0</v>
      </c>
      <c r="I3184" s="3">
        <v>43913.541666666664</v>
      </c>
      <c r="J3184" s="1">
        <v>1.89878664193167</v>
      </c>
      <c r="K3184" s="1" t="s">
        <v>24</v>
      </c>
      <c r="M3184" s="3">
        <v>43913.57244142361</v>
      </c>
    </row>
    <row r="3185">
      <c r="A3185" s="1">
        <v>3183.0</v>
      </c>
      <c r="B3185" s="1" t="s">
        <v>485</v>
      </c>
      <c r="C3185" s="1" t="s">
        <v>7596</v>
      </c>
      <c r="D3185" s="1" t="s">
        <v>156</v>
      </c>
      <c r="E3185" s="1" t="s">
        <v>1419</v>
      </c>
      <c r="F3185" s="1" t="s">
        <v>489</v>
      </c>
      <c r="G3185" s="1" t="s">
        <v>17</v>
      </c>
      <c r="H3185" s="1">
        <v>45.0</v>
      </c>
      <c r="I3185" s="3">
        <v>44006.666666666664</v>
      </c>
      <c r="J3185" s="1">
        <v>2.49108503849372</v>
      </c>
      <c r="K3185" s="1" t="s">
        <v>166</v>
      </c>
      <c r="M3185" s="3">
        <v>44006.69634340278</v>
      </c>
    </row>
    <row r="3186">
      <c r="A3186" s="1">
        <v>3184.0</v>
      </c>
      <c r="B3186" s="1" t="s">
        <v>7597</v>
      </c>
      <c r="C3186" s="1" t="s">
        <v>7598</v>
      </c>
      <c r="D3186" s="1" t="s">
        <v>42</v>
      </c>
      <c r="E3186" s="1" t="s">
        <v>7599</v>
      </c>
      <c r="F3186" s="1" t="s">
        <v>7600</v>
      </c>
      <c r="G3186" s="1" t="s">
        <v>17</v>
      </c>
      <c r="H3186" s="1">
        <v>45.0</v>
      </c>
      <c r="I3186" s="3">
        <v>44078.458333333336</v>
      </c>
      <c r="J3186" s="1">
        <v>1.81118947613425</v>
      </c>
      <c r="K3186" s="1" t="s">
        <v>46</v>
      </c>
      <c r="L3186" s="1" t="s">
        <v>47</v>
      </c>
      <c r="M3186" s="3">
        <v>44078.49198313658</v>
      </c>
    </row>
    <row r="3187">
      <c r="A3187" s="1">
        <v>3185.0</v>
      </c>
      <c r="B3187" s="1" t="s">
        <v>4682</v>
      </c>
      <c r="C3187" s="1" t="s">
        <v>7601</v>
      </c>
      <c r="D3187" s="1" t="s">
        <v>7602</v>
      </c>
      <c r="E3187" s="1" t="s">
        <v>7603</v>
      </c>
      <c r="F3187" s="1" t="s">
        <v>4685</v>
      </c>
      <c r="G3187" s="1" t="s">
        <v>39</v>
      </c>
      <c r="H3187" s="1">
        <v>45.0</v>
      </c>
      <c r="I3187" s="3">
        <v>44000.739583333336</v>
      </c>
      <c r="J3187" s="1">
        <v>1.28056774650441</v>
      </c>
      <c r="K3187" s="1" t="s">
        <v>46</v>
      </c>
      <c r="M3187" s="3">
        <v>44000.7802709375</v>
      </c>
    </row>
    <row r="3188">
      <c r="A3188" s="1">
        <v>3186.0</v>
      </c>
      <c r="B3188" s="1" t="s">
        <v>229</v>
      </c>
      <c r="C3188" s="1" t="s">
        <v>7604</v>
      </c>
      <c r="D3188" s="1" t="s">
        <v>75</v>
      </c>
      <c r="E3188" s="1" t="s">
        <v>1537</v>
      </c>
      <c r="F3188" s="1" t="s">
        <v>232</v>
      </c>
      <c r="G3188" s="1" t="s">
        <v>35</v>
      </c>
      <c r="H3188" s="1">
        <v>45.0</v>
      </c>
      <c r="I3188" s="3">
        <v>43502.166666666664</v>
      </c>
      <c r="J3188" s="1">
        <v>0.691746165903095</v>
      </c>
      <c r="K3188" s="1" t="s">
        <v>24</v>
      </c>
      <c r="M3188" s="3">
        <v>43502.18727488426</v>
      </c>
    </row>
    <row r="3189">
      <c r="A3189" s="1">
        <v>3187.0</v>
      </c>
      <c r="B3189" s="1" t="s">
        <v>324</v>
      </c>
      <c r="C3189" s="1" t="s">
        <v>7605</v>
      </c>
      <c r="D3189" s="1" t="s">
        <v>326</v>
      </c>
      <c r="E3189" s="1" t="s">
        <v>7606</v>
      </c>
      <c r="F3189" s="1" t="s">
        <v>328</v>
      </c>
      <c r="G3189" s="1" t="s">
        <v>89</v>
      </c>
      <c r="H3189" s="1">
        <v>45.0</v>
      </c>
      <c r="I3189" s="3">
        <v>43916.49123388889</v>
      </c>
      <c r="J3189" s="1">
        <v>2.0994503770944</v>
      </c>
      <c r="K3189" s="1" t="s">
        <v>24</v>
      </c>
      <c r="M3189" s="3">
        <v>43916.51318954861</v>
      </c>
    </row>
    <row r="3190">
      <c r="A3190" s="1">
        <v>3188.0</v>
      </c>
      <c r="B3190" s="1" t="s">
        <v>303</v>
      </c>
      <c r="C3190" s="1" t="s">
        <v>7607</v>
      </c>
      <c r="D3190" s="1" t="s">
        <v>7608</v>
      </c>
      <c r="E3190" s="1" t="s">
        <v>886</v>
      </c>
      <c r="F3190" s="1" t="s">
        <v>307</v>
      </c>
      <c r="G3190" s="1" t="s">
        <v>17</v>
      </c>
      <c r="H3190" s="1">
        <v>45.0</v>
      </c>
      <c r="I3190" s="3">
        <v>44108.416666666664</v>
      </c>
      <c r="J3190" s="1">
        <v>2.00607378076437</v>
      </c>
      <c r="K3190" s="1" t="s">
        <v>24</v>
      </c>
      <c r="M3190" s="3">
        <v>44108.44902840278</v>
      </c>
    </row>
    <row r="3191">
      <c r="A3191" s="1">
        <v>3189.0</v>
      </c>
      <c r="B3191" s="1" t="s">
        <v>176</v>
      </c>
      <c r="C3191" s="1" t="s">
        <v>7609</v>
      </c>
      <c r="D3191" s="1" t="s">
        <v>32</v>
      </c>
      <c r="E3191" s="1" t="s">
        <v>2114</v>
      </c>
      <c r="F3191" s="1" t="s">
        <v>180</v>
      </c>
      <c r="G3191" s="1" t="s">
        <v>17</v>
      </c>
      <c r="H3191" s="1">
        <v>45.0</v>
      </c>
      <c r="I3191" s="3">
        <v>44065.697916666664</v>
      </c>
      <c r="J3191" s="1">
        <v>2.36043686192051</v>
      </c>
      <c r="K3191" s="1" t="s">
        <v>24</v>
      </c>
      <c r="M3191" s="3">
        <v>44065.761337766206</v>
      </c>
    </row>
    <row r="3192">
      <c r="A3192" s="1">
        <v>3190.0</v>
      </c>
      <c r="B3192" s="1" t="s">
        <v>19</v>
      </c>
      <c r="C3192" s="1" t="s">
        <v>7610</v>
      </c>
      <c r="D3192" s="1" t="s">
        <v>321</v>
      </c>
      <c r="E3192" s="1" t="s">
        <v>6443</v>
      </c>
      <c r="F3192" s="1" t="s">
        <v>23</v>
      </c>
      <c r="G3192" s="1" t="s">
        <v>35</v>
      </c>
      <c r="H3192" s="1">
        <v>45.0</v>
      </c>
      <c r="I3192" s="3">
        <v>43683.291666666664</v>
      </c>
      <c r="J3192" s="1">
        <v>2.1434270621927</v>
      </c>
      <c r="K3192" s="1" t="s">
        <v>24</v>
      </c>
      <c r="M3192" s="3">
        <v>43683.32865251158</v>
      </c>
    </row>
    <row r="3193">
      <c r="A3193" s="1">
        <v>3191.0</v>
      </c>
      <c r="B3193" s="1" t="s">
        <v>1913</v>
      </c>
      <c r="C3193" s="1" t="s">
        <v>7611</v>
      </c>
      <c r="D3193" s="1" t="s">
        <v>1236</v>
      </c>
      <c r="E3193" s="1" t="s">
        <v>7612</v>
      </c>
      <c r="F3193" s="1" t="s">
        <v>1917</v>
      </c>
      <c r="G3193" s="1" t="s">
        <v>39</v>
      </c>
      <c r="H3193" s="1">
        <v>45.0</v>
      </c>
      <c r="I3193" s="3">
        <v>43701.25</v>
      </c>
      <c r="J3193" s="1">
        <v>2.9508135566042</v>
      </c>
      <c r="K3193" s="1" t="s">
        <v>166</v>
      </c>
      <c r="M3193" s="3">
        <v>43701.2781228588</v>
      </c>
    </row>
    <row r="3194">
      <c r="A3194" s="1">
        <v>3192.0</v>
      </c>
      <c r="B3194" s="1" t="s">
        <v>293</v>
      </c>
      <c r="C3194" s="1" t="s">
        <v>7613</v>
      </c>
      <c r="D3194" s="1" t="s">
        <v>1325</v>
      </c>
      <c r="E3194" s="1" t="s">
        <v>7614</v>
      </c>
      <c r="F3194" s="1" t="s">
        <v>297</v>
      </c>
      <c r="G3194" s="1" t="s">
        <v>17</v>
      </c>
      <c r="H3194" s="1">
        <v>45.0</v>
      </c>
      <c r="I3194" s="3">
        <v>44032.541666666664</v>
      </c>
      <c r="J3194" s="1">
        <v>13.2306494729598</v>
      </c>
      <c r="K3194" s="1" t="s">
        <v>62</v>
      </c>
      <c r="M3194" s="3">
        <v>44032.56227284722</v>
      </c>
    </row>
    <row r="3195">
      <c r="A3195" s="1">
        <v>3193.0</v>
      </c>
      <c r="B3195" s="1" t="s">
        <v>7615</v>
      </c>
      <c r="C3195" s="1" t="s">
        <v>7616</v>
      </c>
      <c r="D3195" s="1" t="s">
        <v>3708</v>
      </c>
      <c r="E3195" s="1" t="s">
        <v>7617</v>
      </c>
      <c r="F3195" s="1" t="s">
        <v>7618</v>
      </c>
      <c r="G3195" s="1" t="s">
        <v>89</v>
      </c>
      <c r="H3195" s="1">
        <v>45.0</v>
      </c>
      <c r="I3195" s="3">
        <v>44198.64292842593</v>
      </c>
      <c r="J3195" s="1">
        <v>2.25950852211876</v>
      </c>
      <c r="K3195" s="1" t="s">
        <v>46</v>
      </c>
      <c r="M3195" s="3">
        <v>44198.67099189815</v>
      </c>
    </row>
    <row r="3196">
      <c r="A3196" s="1">
        <v>3194.0</v>
      </c>
      <c r="B3196" s="1" t="s">
        <v>3588</v>
      </c>
      <c r="C3196" s="1" t="s">
        <v>7619</v>
      </c>
      <c r="D3196" s="1" t="s">
        <v>7620</v>
      </c>
      <c r="E3196" s="1" t="s">
        <v>7621</v>
      </c>
      <c r="F3196" s="1" t="s">
        <v>3591</v>
      </c>
      <c r="G3196" s="1" t="s">
        <v>39</v>
      </c>
      <c r="H3196" s="1">
        <v>45.0</v>
      </c>
      <c r="I3196" s="3">
        <v>44127.25</v>
      </c>
      <c r="J3196" s="1">
        <v>1.00024329077779</v>
      </c>
      <c r="K3196" s="1" t="s">
        <v>18</v>
      </c>
      <c r="L3196" s="1" t="s">
        <v>1765</v>
      </c>
      <c r="M3196" s="3">
        <v>44127.27893637731</v>
      </c>
    </row>
    <row r="3197">
      <c r="A3197" s="1">
        <v>3195.0</v>
      </c>
      <c r="B3197" s="1" t="s">
        <v>6874</v>
      </c>
      <c r="C3197" s="1" t="s">
        <v>7622</v>
      </c>
      <c r="D3197" s="1" t="s">
        <v>998</v>
      </c>
      <c r="E3197" s="1" t="s">
        <v>6876</v>
      </c>
      <c r="F3197" s="1" t="s">
        <v>6877</v>
      </c>
      <c r="G3197" s="1" t="s">
        <v>17</v>
      </c>
      <c r="H3197" s="1">
        <v>45.0</v>
      </c>
      <c r="I3197" s="3">
        <v>43809.791666666664</v>
      </c>
      <c r="J3197" s="1">
        <v>1.76128448982088</v>
      </c>
      <c r="K3197" s="1" t="s">
        <v>24</v>
      </c>
      <c r="M3197" s="3">
        <v>43809.836330335645</v>
      </c>
    </row>
    <row r="3198">
      <c r="A3198" s="1">
        <v>3196.0</v>
      </c>
      <c r="B3198" s="1" t="s">
        <v>308</v>
      </c>
      <c r="C3198" s="1" t="s">
        <v>7623</v>
      </c>
      <c r="D3198" s="1" t="s">
        <v>310</v>
      </c>
      <c r="E3198" s="1" t="s">
        <v>6114</v>
      </c>
      <c r="F3198" s="1" t="s">
        <v>312</v>
      </c>
      <c r="G3198" s="1" t="s">
        <v>17</v>
      </c>
      <c r="H3198" s="1">
        <v>45.0</v>
      </c>
      <c r="I3198" s="3">
        <v>44115.229166666664</v>
      </c>
      <c r="J3198" s="1">
        <v>1.71196019808093</v>
      </c>
      <c r="K3198" s="1" t="s">
        <v>24</v>
      </c>
      <c r="L3198" s="1" t="s">
        <v>96</v>
      </c>
      <c r="M3198" s="3">
        <v>44115.26003900463</v>
      </c>
    </row>
    <row r="3199">
      <c r="A3199" s="1">
        <v>3197.0</v>
      </c>
      <c r="B3199" s="1" t="s">
        <v>2199</v>
      </c>
      <c r="C3199" s="1" t="s">
        <v>7624</v>
      </c>
      <c r="D3199" s="1" t="s">
        <v>99</v>
      </c>
      <c r="E3199" s="1" t="s">
        <v>7625</v>
      </c>
      <c r="F3199" s="1" t="s">
        <v>2202</v>
      </c>
      <c r="G3199" s="1" t="s">
        <v>89</v>
      </c>
      <c r="H3199" s="1">
        <v>45.0</v>
      </c>
      <c r="I3199" s="3">
        <v>44129.44932085648</v>
      </c>
      <c r="J3199" s="1">
        <v>2.08480082223811</v>
      </c>
      <c r="K3199" s="1" t="s">
        <v>159</v>
      </c>
      <c r="L3199" s="1" t="s">
        <v>495</v>
      </c>
      <c r="M3199" s="3">
        <v>44129.46871162037</v>
      </c>
    </row>
    <row r="3200">
      <c r="A3200" s="1">
        <v>3198.0</v>
      </c>
      <c r="B3200" s="1" t="s">
        <v>485</v>
      </c>
      <c r="C3200" s="1" t="s">
        <v>7626</v>
      </c>
      <c r="D3200" s="1" t="s">
        <v>383</v>
      </c>
      <c r="E3200" s="1" t="s">
        <v>7627</v>
      </c>
      <c r="F3200" s="1" t="s">
        <v>489</v>
      </c>
      <c r="G3200" s="1" t="s">
        <v>17</v>
      </c>
      <c r="H3200" s="1">
        <v>45.0</v>
      </c>
      <c r="I3200" s="3">
        <v>43973.666666666664</v>
      </c>
      <c r="J3200" s="1">
        <v>1.94125202308448</v>
      </c>
      <c r="K3200" s="1" t="s">
        <v>166</v>
      </c>
      <c r="M3200" s="3">
        <v>43973.6927134838</v>
      </c>
    </row>
    <row r="3201">
      <c r="A3201" s="1">
        <v>3199.0</v>
      </c>
      <c r="B3201" s="1" t="s">
        <v>63</v>
      </c>
      <c r="C3201" s="1" t="s">
        <v>7628</v>
      </c>
      <c r="D3201" s="1" t="s">
        <v>211</v>
      </c>
      <c r="E3201" s="1" t="s">
        <v>7629</v>
      </c>
      <c r="F3201" s="1" t="s">
        <v>67</v>
      </c>
      <c r="G3201" s="1" t="s">
        <v>39</v>
      </c>
      <c r="H3201" s="1">
        <v>45.0</v>
      </c>
      <c r="I3201" s="3">
        <v>44129.697916666664</v>
      </c>
      <c r="J3201" s="1">
        <v>0.693756136858232</v>
      </c>
      <c r="K3201" s="1" t="s">
        <v>24</v>
      </c>
      <c r="M3201" s="3">
        <v>44129.72354238426</v>
      </c>
    </row>
    <row r="3202">
      <c r="A3202" s="1">
        <v>3200.0</v>
      </c>
      <c r="B3202" s="1" t="s">
        <v>7630</v>
      </c>
      <c r="C3202" s="1" t="s">
        <v>7631</v>
      </c>
      <c r="D3202" s="1" t="s">
        <v>207</v>
      </c>
      <c r="E3202" s="1" t="s">
        <v>7632</v>
      </c>
      <c r="F3202" s="1" t="s">
        <v>7633</v>
      </c>
      <c r="G3202" s="1" t="s">
        <v>89</v>
      </c>
      <c r="H3202" s="1">
        <v>45.0</v>
      </c>
      <c r="I3202" s="3">
        <v>44044.29278665509</v>
      </c>
      <c r="J3202" s="1">
        <v>1.88497845002176</v>
      </c>
      <c r="K3202" s="1" t="s">
        <v>24</v>
      </c>
      <c r="L3202" s="1" t="s">
        <v>406</v>
      </c>
      <c r="M3202" s="3">
        <v>44044.318607685185</v>
      </c>
    </row>
    <row r="3203">
      <c r="A3203" s="1">
        <v>3201.0</v>
      </c>
      <c r="B3203" s="1" t="s">
        <v>282</v>
      </c>
      <c r="C3203" s="1" t="s">
        <v>7634</v>
      </c>
      <c r="D3203" s="1" t="s">
        <v>284</v>
      </c>
      <c r="E3203" s="1" t="s">
        <v>285</v>
      </c>
      <c r="F3203" s="1" t="s">
        <v>286</v>
      </c>
      <c r="G3203" s="1" t="s">
        <v>35</v>
      </c>
      <c r="H3203" s="1">
        <v>45.0</v>
      </c>
      <c r="I3203" s="3">
        <v>44154.229166666664</v>
      </c>
      <c r="J3203" s="1">
        <v>1.72543939928529</v>
      </c>
      <c r="K3203" s="1" t="s">
        <v>218</v>
      </c>
      <c r="L3203" s="1" t="s">
        <v>287</v>
      </c>
      <c r="M3203" s="3">
        <v>44154.25938679398</v>
      </c>
    </row>
    <row r="3204">
      <c r="A3204" s="1">
        <v>3202.0</v>
      </c>
      <c r="B3204" s="1" t="s">
        <v>6874</v>
      </c>
      <c r="C3204" s="1" t="s">
        <v>7635</v>
      </c>
      <c r="D3204" s="1" t="s">
        <v>998</v>
      </c>
      <c r="E3204" s="1" t="s">
        <v>6876</v>
      </c>
      <c r="F3204" s="1" t="s">
        <v>6877</v>
      </c>
      <c r="G3204" s="1" t="s">
        <v>17</v>
      </c>
      <c r="H3204" s="1">
        <v>45.0</v>
      </c>
      <c r="I3204" s="3">
        <v>43813.791666666664</v>
      </c>
      <c r="J3204" s="1">
        <v>1.59463836342674</v>
      </c>
      <c r="K3204" s="1" t="s">
        <v>24</v>
      </c>
      <c r="M3204" s="3">
        <v>43813.83762569445</v>
      </c>
    </row>
    <row r="3205">
      <c r="A3205" s="1">
        <v>3203.0</v>
      </c>
      <c r="B3205" s="1" t="s">
        <v>887</v>
      </c>
      <c r="C3205" s="1" t="s">
        <v>7636</v>
      </c>
      <c r="D3205" s="1" t="s">
        <v>1208</v>
      </c>
      <c r="E3205" s="1" t="s">
        <v>7637</v>
      </c>
      <c r="F3205" s="1" t="s">
        <v>891</v>
      </c>
      <c r="G3205" s="1" t="s">
        <v>89</v>
      </c>
      <c r="H3205" s="1">
        <v>45.0</v>
      </c>
      <c r="I3205" s="3">
        <v>43966.409092118054</v>
      </c>
      <c r="J3205" s="1">
        <v>0.711044310857613</v>
      </c>
      <c r="K3205" s="1" t="s">
        <v>24</v>
      </c>
      <c r="M3205" s="3">
        <v>43966.42505096065</v>
      </c>
    </row>
    <row r="3206">
      <c r="A3206" s="1">
        <v>3204.0</v>
      </c>
      <c r="B3206" s="1" t="s">
        <v>7638</v>
      </c>
      <c r="C3206" s="1" t="s">
        <v>7639</v>
      </c>
      <c r="D3206" s="1" t="s">
        <v>5112</v>
      </c>
      <c r="E3206" s="1" t="s">
        <v>7640</v>
      </c>
      <c r="F3206" s="1" t="s">
        <v>7641</v>
      </c>
      <c r="G3206" s="1" t="s">
        <v>39</v>
      </c>
      <c r="H3206" s="1">
        <v>45.0</v>
      </c>
      <c r="I3206" s="3">
        <v>44080.322916666664</v>
      </c>
      <c r="J3206" s="1">
        <v>3.75463919041984</v>
      </c>
      <c r="K3206" s="1" t="s">
        <v>1376</v>
      </c>
      <c r="L3206" s="1" t="s">
        <v>2041</v>
      </c>
      <c r="M3206" s="3">
        <v>44080.35249012731</v>
      </c>
    </row>
    <row r="3207">
      <c r="A3207" s="1">
        <v>3205.0</v>
      </c>
      <c r="B3207" s="1" t="s">
        <v>887</v>
      </c>
      <c r="C3207" s="1" t="s">
        <v>7642</v>
      </c>
      <c r="D3207" s="1" t="s">
        <v>998</v>
      </c>
      <c r="E3207" s="1" t="s">
        <v>7643</v>
      </c>
      <c r="F3207" s="1" t="s">
        <v>891</v>
      </c>
      <c r="G3207" s="1" t="s">
        <v>17</v>
      </c>
      <c r="H3207" s="1">
        <v>45.0</v>
      </c>
      <c r="I3207" s="3">
        <v>44111.729166666664</v>
      </c>
      <c r="J3207" s="1">
        <v>1.28501837728424</v>
      </c>
      <c r="K3207" s="1" t="s">
        <v>24</v>
      </c>
      <c r="M3207" s="3">
        <v>44111.74501201389</v>
      </c>
    </row>
    <row r="3208">
      <c r="A3208" s="1">
        <v>3206.0</v>
      </c>
      <c r="B3208" s="1" t="s">
        <v>536</v>
      </c>
      <c r="C3208" s="1" t="s">
        <v>7644</v>
      </c>
      <c r="D3208" s="1" t="s">
        <v>1255</v>
      </c>
      <c r="E3208" s="1" t="s">
        <v>4030</v>
      </c>
      <c r="F3208" s="1" t="s">
        <v>539</v>
      </c>
      <c r="G3208" s="1" t="s">
        <v>17</v>
      </c>
      <c r="H3208" s="1">
        <v>45.0</v>
      </c>
      <c r="I3208" s="3">
        <v>43845.833333333336</v>
      </c>
      <c r="J3208" s="1">
        <v>1.37343275574567</v>
      </c>
      <c r="K3208" s="1" t="s">
        <v>83</v>
      </c>
      <c r="M3208" s="3">
        <v>43845.84633771991</v>
      </c>
    </row>
    <row r="3209">
      <c r="A3209" s="1">
        <v>3207.0</v>
      </c>
      <c r="B3209" s="1" t="s">
        <v>953</v>
      </c>
      <c r="C3209" s="1" t="s">
        <v>7645</v>
      </c>
      <c r="D3209" s="1" t="s">
        <v>1802</v>
      </c>
      <c r="E3209" s="1" t="s">
        <v>5748</v>
      </c>
      <c r="F3209" s="1" t="s">
        <v>1040</v>
      </c>
      <c r="G3209" s="1" t="s">
        <v>17</v>
      </c>
      <c r="H3209" s="1">
        <v>45.0</v>
      </c>
      <c r="I3209" s="3">
        <v>43972.166666666664</v>
      </c>
      <c r="J3209" s="1">
        <v>2.79974936106592</v>
      </c>
      <c r="K3209" s="1" t="s">
        <v>18</v>
      </c>
      <c r="M3209" s="3">
        <v>43972.21472116898</v>
      </c>
    </row>
    <row r="3210">
      <c r="A3210" s="1">
        <v>3208.0</v>
      </c>
      <c r="B3210" s="1" t="s">
        <v>768</v>
      </c>
      <c r="C3210" s="1" t="s">
        <v>7646</v>
      </c>
      <c r="D3210" s="1" t="s">
        <v>7647</v>
      </c>
      <c r="E3210" s="1" t="s">
        <v>1664</v>
      </c>
      <c r="F3210" s="1" t="s">
        <v>772</v>
      </c>
      <c r="G3210" s="1" t="s">
        <v>35</v>
      </c>
      <c r="H3210" s="1">
        <v>45.0</v>
      </c>
      <c r="I3210" s="3">
        <v>44194.645833333336</v>
      </c>
      <c r="J3210" s="1">
        <v>2.89069283242177</v>
      </c>
      <c r="K3210" s="1" t="s">
        <v>166</v>
      </c>
      <c r="L3210" s="1" t="s">
        <v>318</v>
      </c>
      <c r="M3210" s="3">
        <v>44194.68091228009</v>
      </c>
    </row>
    <row r="3211">
      <c r="A3211" s="1">
        <v>3209.0</v>
      </c>
      <c r="B3211" s="1" t="s">
        <v>1075</v>
      </c>
      <c r="C3211" s="1" t="s">
        <v>7648</v>
      </c>
      <c r="D3211" s="1" t="s">
        <v>818</v>
      </c>
      <c r="E3211" s="1" t="s">
        <v>7649</v>
      </c>
      <c r="F3211" s="1" t="s">
        <v>1079</v>
      </c>
      <c r="G3211" s="1" t="s">
        <v>39</v>
      </c>
      <c r="H3211" s="1">
        <v>45.0</v>
      </c>
      <c r="I3211" s="3">
        <v>44238.645833333336</v>
      </c>
      <c r="J3211" s="1">
        <v>4.77515943652845</v>
      </c>
      <c r="K3211" s="1" t="s">
        <v>18</v>
      </c>
      <c r="L3211" s="1" t="s">
        <v>1080</v>
      </c>
      <c r="M3211" s="3">
        <v>44238.67622325232</v>
      </c>
    </row>
    <row r="3212">
      <c r="A3212" s="1">
        <v>3210.0</v>
      </c>
      <c r="B3212" s="1" t="s">
        <v>1289</v>
      </c>
      <c r="C3212" s="1" t="s">
        <v>7650</v>
      </c>
      <c r="D3212" s="1" t="s">
        <v>1666</v>
      </c>
      <c r="E3212" s="1" t="s">
        <v>7263</v>
      </c>
      <c r="F3212" s="1" t="s">
        <v>1293</v>
      </c>
      <c r="G3212" s="1" t="s">
        <v>35</v>
      </c>
      <c r="H3212" s="1">
        <v>45.0</v>
      </c>
      <c r="I3212" s="3">
        <v>43558.166666666664</v>
      </c>
      <c r="J3212" s="1">
        <v>0.135664552214931</v>
      </c>
      <c r="K3212" s="1" t="s">
        <v>24</v>
      </c>
      <c r="M3212" s="3">
        <v>43558.19317160879</v>
      </c>
    </row>
    <row r="3213">
      <c r="A3213" s="1">
        <v>3211.0</v>
      </c>
      <c r="B3213" s="1" t="s">
        <v>1023</v>
      </c>
      <c r="C3213" s="1" t="s">
        <v>7651</v>
      </c>
      <c r="D3213" s="1" t="s">
        <v>1370</v>
      </c>
      <c r="E3213" s="1" t="s">
        <v>1371</v>
      </c>
      <c r="F3213" s="1" t="s">
        <v>1027</v>
      </c>
      <c r="G3213" s="1" t="s">
        <v>35</v>
      </c>
      <c r="H3213" s="1">
        <v>45.0</v>
      </c>
      <c r="I3213" s="3">
        <v>43560.75</v>
      </c>
      <c r="J3213" s="1">
        <v>3.12734130068502</v>
      </c>
      <c r="K3213" s="1" t="s">
        <v>24</v>
      </c>
      <c r="M3213" s="3">
        <v>43560.778035972224</v>
      </c>
    </row>
    <row r="3214">
      <c r="A3214" s="1">
        <v>3212.0</v>
      </c>
      <c r="B3214" s="1" t="s">
        <v>2864</v>
      </c>
      <c r="C3214" s="1" t="s">
        <v>7652</v>
      </c>
      <c r="D3214" s="1" t="s">
        <v>411</v>
      </c>
      <c r="E3214" s="1" t="s">
        <v>6034</v>
      </c>
      <c r="F3214" s="1" t="s">
        <v>2867</v>
      </c>
      <c r="G3214" s="1" t="s">
        <v>17</v>
      </c>
      <c r="H3214" s="1">
        <v>45.0</v>
      </c>
      <c r="I3214" s="3">
        <v>43909.604166666664</v>
      </c>
      <c r="J3214" s="1">
        <v>0.895547323915386</v>
      </c>
      <c r="K3214" s="1" t="s">
        <v>62</v>
      </c>
      <c r="M3214" s="3">
        <v>43909.643341145835</v>
      </c>
    </row>
    <row r="3215">
      <c r="A3215" s="1">
        <v>3213.0</v>
      </c>
      <c r="B3215" s="1" t="s">
        <v>12</v>
      </c>
      <c r="C3215" s="1" t="s">
        <v>7653</v>
      </c>
      <c r="D3215" s="1" t="s">
        <v>411</v>
      </c>
      <c r="E3215" s="1" t="s">
        <v>6716</v>
      </c>
      <c r="F3215" s="1" t="s">
        <v>16</v>
      </c>
      <c r="G3215" s="1" t="s">
        <v>17</v>
      </c>
      <c r="H3215" s="1">
        <v>45.0</v>
      </c>
      <c r="I3215" s="3">
        <v>44076.625</v>
      </c>
      <c r="J3215" s="1">
        <v>0.524182500402175</v>
      </c>
      <c r="K3215" s="1" t="s">
        <v>18</v>
      </c>
      <c r="M3215" s="3">
        <v>44076.689341701385</v>
      </c>
    </row>
    <row r="3216">
      <c r="A3216" s="1">
        <v>3214.0</v>
      </c>
      <c r="B3216" s="1" t="s">
        <v>324</v>
      </c>
      <c r="C3216" s="1" t="s">
        <v>7654</v>
      </c>
      <c r="D3216" s="1" t="s">
        <v>326</v>
      </c>
      <c r="E3216" s="1" t="s">
        <v>327</v>
      </c>
      <c r="F3216" s="1" t="s">
        <v>328</v>
      </c>
      <c r="G3216" s="1" t="s">
        <v>17</v>
      </c>
      <c r="H3216" s="1">
        <v>45.0</v>
      </c>
      <c r="I3216" s="3">
        <v>44146.625</v>
      </c>
      <c r="J3216" s="1">
        <v>0.0</v>
      </c>
      <c r="K3216" s="1" t="s">
        <v>24</v>
      </c>
      <c r="M3216" s="3">
        <v>44146.769164791665</v>
      </c>
    </row>
    <row r="3217">
      <c r="A3217" s="1">
        <v>3215.0</v>
      </c>
      <c r="B3217" s="1" t="s">
        <v>1023</v>
      </c>
      <c r="C3217" s="1" t="s">
        <v>7655</v>
      </c>
      <c r="D3217" s="1" t="s">
        <v>321</v>
      </c>
      <c r="E3217" s="1" t="s">
        <v>5199</v>
      </c>
      <c r="F3217" s="1" t="s">
        <v>1027</v>
      </c>
      <c r="G3217" s="1" t="s">
        <v>17</v>
      </c>
      <c r="H3217" s="1">
        <v>45.0</v>
      </c>
      <c r="I3217" s="3">
        <v>43913.333333333336</v>
      </c>
      <c r="J3217" s="1">
        <v>1.83001647909704</v>
      </c>
      <c r="K3217" s="1" t="s">
        <v>24</v>
      </c>
      <c r="M3217" s="3">
        <v>43913.36701508102</v>
      </c>
    </row>
    <row r="3218">
      <c r="A3218" s="1">
        <v>3216.0</v>
      </c>
      <c r="B3218" s="1" t="s">
        <v>303</v>
      </c>
      <c r="C3218" s="1" t="s">
        <v>7656</v>
      </c>
      <c r="D3218" s="1" t="s">
        <v>305</v>
      </c>
      <c r="E3218" s="1" t="s">
        <v>7657</v>
      </c>
      <c r="F3218" s="1" t="s">
        <v>307</v>
      </c>
      <c r="G3218" s="1" t="s">
        <v>17</v>
      </c>
      <c r="H3218" s="1">
        <v>45.0</v>
      </c>
      <c r="I3218" s="3">
        <v>44231.229166666664</v>
      </c>
      <c r="J3218" s="1">
        <v>2.12350808641264</v>
      </c>
      <c r="K3218" s="1" t="s">
        <v>24</v>
      </c>
      <c r="M3218" s="3">
        <v>44231.25828625</v>
      </c>
    </row>
    <row r="3219">
      <c r="A3219" s="1">
        <v>3217.0</v>
      </c>
      <c r="B3219" s="1" t="s">
        <v>465</v>
      </c>
      <c r="C3219" s="1" t="s">
        <v>7658</v>
      </c>
      <c r="D3219" s="1" t="s">
        <v>1637</v>
      </c>
      <c r="E3219" s="1" t="s">
        <v>6390</v>
      </c>
      <c r="F3219" s="1" t="s">
        <v>468</v>
      </c>
      <c r="G3219" s="1" t="s">
        <v>17</v>
      </c>
      <c r="H3219" s="1">
        <v>45.0</v>
      </c>
      <c r="I3219" s="3">
        <v>44203.25</v>
      </c>
      <c r="J3219" s="1">
        <v>0.0</v>
      </c>
      <c r="K3219" s="1" t="s">
        <v>24</v>
      </c>
      <c r="M3219" s="3">
        <v>44203.28939618055</v>
      </c>
    </row>
    <row r="3220">
      <c r="A3220" s="1">
        <v>3218.0</v>
      </c>
      <c r="B3220" s="1" t="s">
        <v>4707</v>
      </c>
      <c r="C3220" s="1" t="s">
        <v>7659</v>
      </c>
      <c r="D3220" s="1" t="s">
        <v>2806</v>
      </c>
      <c r="E3220" s="1" t="s">
        <v>7660</v>
      </c>
      <c r="F3220" s="1" t="s">
        <v>4710</v>
      </c>
      <c r="G3220" s="1" t="s">
        <v>17</v>
      </c>
      <c r="H3220" s="1">
        <v>45.0</v>
      </c>
      <c r="I3220" s="3">
        <v>44114.75</v>
      </c>
      <c r="J3220" s="1">
        <v>1.7612891214243</v>
      </c>
      <c r="K3220" s="1" t="s">
        <v>24</v>
      </c>
      <c r="M3220" s="3">
        <v>44114.785376875</v>
      </c>
    </row>
    <row r="3221">
      <c r="A3221" s="1">
        <v>3219.0</v>
      </c>
      <c r="B3221" s="1" t="s">
        <v>1181</v>
      </c>
      <c r="C3221" s="1" t="s">
        <v>7661</v>
      </c>
      <c r="D3221" s="1" t="s">
        <v>80</v>
      </c>
      <c r="E3221" s="1" t="s">
        <v>1183</v>
      </c>
      <c r="F3221" s="1" t="s">
        <v>1184</v>
      </c>
      <c r="G3221" s="1" t="s">
        <v>35</v>
      </c>
      <c r="H3221" s="1">
        <v>45.0</v>
      </c>
      <c r="I3221" s="3">
        <v>43749.625</v>
      </c>
      <c r="J3221" s="1">
        <v>0.566678343012444</v>
      </c>
      <c r="K3221" s="1" t="s">
        <v>46</v>
      </c>
      <c r="M3221" s="3">
        <v>43749.572582685185</v>
      </c>
    </row>
    <row r="3222">
      <c r="A3222" s="1">
        <v>3220.0</v>
      </c>
      <c r="B3222" s="1" t="s">
        <v>3353</v>
      </c>
      <c r="C3222" s="1" t="s">
        <v>7662</v>
      </c>
      <c r="D3222" s="1" t="s">
        <v>3355</v>
      </c>
      <c r="E3222" s="1" t="s">
        <v>7237</v>
      </c>
      <c r="F3222" s="1" t="s">
        <v>3357</v>
      </c>
      <c r="G3222" s="1" t="s">
        <v>17</v>
      </c>
      <c r="H3222" s="1">
        <v>45.0</v>
      </c>
      <c r="I3222" s="3">
        <v>44145.479166666664</v>
      </c>
      <c r="J3222" s="1">
        <v>1.16139391744926</v>
      </c>
      <c r="K3222" s="1" t="s">
        <v>56</v>
      </c>
      <c r="M3222" s="3">
        <v>44145.51225274306</v>
      </c>
    </row>
    <row r="3223">
      <c r="A3223" s="1">
        <v>3221.0</v>
      </c>
      <c r="B3223" s="1" t="s">
        <v>3095</v>
      </c>
      <c r="C3223" s="1" t="s">
        <v>7663</v>
      </c>
      <c r="D3223" s="1" t="s">
        <v>49</v>
      </c>
      <c r="E3223" s="1" t="s">
        <v>7664</v>
      </c>
      <c r="F3223" s="1" t="s">
        <v>3099</v>
      </c>
      <c r="G3223" s="1" t="s">
        <v>39</v>
      </c>
      <c r="H3223" s="1">
        <v>45.0</v>
      </c>
      <c r="I3223" s="3">
        <v>43876.40625</v>
      </c>
      <c r="J3223" s="1">
        <v>3.05125160300494</v>
      </c>
      <c r="K3223" s="1" t="s">
        <v>18</v>
      </c>
      <c r="M3223" s="3">
        <v>43876.443026608795</v>
      </c>
    </row>
    <row r="3224">
      <c r="A3224" s="1">
        <v>3222.0</v>
      </c>
      <c r="B3224" s="1" t="s">
        <v>5792</v>
      </c>
      <c r="C3224" s="1" t="s">
        <v>7665</v>
      </c>
      <c r="D3224" s="1" t="s">
        <v>80</v>
      </c>
      <c r="E3224" s="1" t="s">
        <v>5794</v>
      </c>
      <c r="F3224" s="1" t="s">
        <v>5795</v>
      </c>
      <c r="G3224" s="1" t="s">
        <v>17</v>
      </c>
      <c r="H3224" s="1">
        <v>45.0</v>
      </c>
      <c r="I3224" s="3">
        <v>43851.583333333336</v>
      </c>
      <c r="J3224" s="1">
        <v>0.158723756234307</v>
      </c>
      <c r="K3224" s="1" t="s">
        <v>83</v>
      </c>
      <c r="M3224" s="3">
        <v>43851.62065719908</v>
      </c>
    </row>
    <row r="3225">
      <c r="A3225" s="1">
        <v>3223.0</v>
      </c>
      <c r="B3225" s="1" t="s">
        <v>303</v>
      </c>
      <c r="C3225" s="1" t="s">
        <v>7666</v>
      </c>
      <c r="D3225" s="1" t="s">
        <v>305</v>
      </c>
      <c r="E3225" s="1" t="s">
        <v>1295</v>
      </c>
      <c r="F3225" s="1" t="s">
        <v>307</v>
      </c>
      <c r="G3225" s="1" t="s">
        <v>17</v>
      </c>
      <c r="H3225" s="1">
        <v>45.0</v>
      </c>
      <c r="I3225" s="3">
        <v>43852.40625</v>
      </c>
      <c r="J3225" s="1">
        <v>1.83917763347152</v>
      </c>
      <c r="K3225" s="1" t="s">
        <v>24</v>
      </c>
      <c r="M3225" s="3">
        <v>43852.4473747338</v>
      </c>
    </row>
    <row r="3226">
      <c r="A3226" s="1">
        <v>3224.0</v>
      </c>
      <c r="B3226" s="1" t="s">
        <v>340</v>
      </c>
      <c r="C3226" s="1" t="s">
        <v>7667</v>
      </c>
      <c r="D3226" s="1" t="s">
        <v>342</v>
      </c>
      <c r="E3226" s="1" t="s">
        <v>7668</v>
      </c>
      <c r="F3226" s="1" t="s">
        <v>344</v>
      </c>
      <c r="G3226" s="1" t="s">
        <v>35</v>
      </c>
      <c r="H3226" s="1">
        <v>45.0</v>
      </c>
      <c r="I3226" s="3">
        <v>44244.208333333336</v>
      </c>
      <c r="J3226" s="1">
        <v>0.523094081689933</v>
      </c>
      <c r="K3226" s="1" t="s">
        <v>83</v>
      </c>
      <c r="M3226" s="3">
        <v>44244.246309675924</v>
      </c>
    </row>
    <row r="3227">
      <c r="A3227" s="1">
        <v>3225.0</v>
      </c>
      <c r="B3227" s="1" t="s">
        <v>7669</v>
      </c>
      <c r="C3227" s="1" t="s">
        <v>7670</v>
      </c>
      <c r="D3227" s="1" t="s">
        <v>2025</v>
      </c>
      <c r="E3227" s="1" t="s">
        <v>7671</v>
      </c>
      <c r="F3227" s="1" t="s">
        <v>7672</v>
      </c>
      <c r="G3227" s="1" t="s">
        <v>39</v>
      </c>
      <c r="H3227" s="1">
        <v>45.0</v>
      </c>
      <c r="I3227" s="3">
        <v>43857.3125</v>
      </c>
      <c r="J3227" s="1">
        <v>0.66505061450906</v>
      </c>
      <c r="K3227" s="1" t="s">
        <v>18</v>
      </c>
      <c r="M3227" s="3">
        <v>43857.32739189815</v>
      </c>
    </row>
    <row r="3228">
      <c r="A3228" s="1">
        <v>3226.0</v>
      </c>
      <c r="B3228" s="1" t="s">
        <v>12</v>
      </c>
      <c r="C3228" s="1" t="s">
        <v>7673</v>
      </c>
      <c r="D3228" s="1" t="s">
        <v>1813</v>
      </c>
      <c r="E3228" s="1" t="s">
        <v>1814</v>
      </c>
      <c r="F3228" s="1" t="s">
        <v>16</v>
      </c>
      <c r="G3228" s="1" t="s">
        <v>35</v>
      </c>
      <c r="H3228" s="1">
        <v>45.0</v>
      </c>
      <c r="I3228" s="3">
        <v>44190.583333333336</v>
      </c>
      <c r="J3228" s="1">
        <v>1.35169014738929</v>
      </c>
      <c r="K3228" s="1" t="s">
        <v>18</v>
      </c>
      <c r="M3228" s="3">
        <v>44190.61627042824</v>
      </c>
    </row>
    <row r="3229">
      <c r="A3229" s="1">
        <v>3227.0</v>
      </c>
      <c r="B3229" s="1" t="s">
        <v>953</v>
      </c>
      <c r="C3229" s="1" t="s">
        <v>7674</v>
      </c>
      <c r="D3229" s="1" t="s">
        <v>1243</v>
      </c>
      <c r="E3229" s="1" t="s">
        <v>1678</v>
      </c>
      <c r="F3229" s="1" t="s">
        <v>1040</v>
      </c>
      <c r="G3229" s="1" t="s">
        <v>17</v>
      </c>
      <c r="H3229" s="1">
        <v>45.0</v>
      </c>
      <c r="I3229" s="3">
        <v>43909.625</v>
      </c>
      <c r="J3229" s="1">
        <v>1.69741248005247</v>
      </c>
      <c r="K3229" s="1" t="s">
        <v>18</v>
      </c>
      <c r="M3229" s="3">
        <v>43909.65477341435</v>
      </c>
    </row>
    <row r="3230">
      <c r="A3230" s="1">
        <v>3228.0</v>
      </c>
      <c r="B3230" s="1" t="s">
        <v>957</v>
      </c>
      <c r="C3230" s="1" t="s">
        <v>7675</v>
      </c>
      <c r="D3230" s="1" t="s">
        <v>321</v>
      </c>
      <c r="E3230" s="1" t="s">
        <v>7676</v>
      </c>
      <c r="F3230" s="1" t="s">
        <v>961</v>
      </c>
      <c r="G3230" s="1" t="s">
        <v>17</v>
      </c>
      <c r="H3230" s="1">
        <v>45.0</v>
      </c>
      <c r="I3230" s="3">
        <v>43972.645833333336</v>
      </c>
      <c r="J3230" s="1">
        <v>1.8772657336869</v>
      </c>
      <c r="K3230" s="1" t="s">
        <v>24</v>
      </c>
      <c r="M3230" s="3">
        <v>43972.69537030093</v>
      </c>
    </row>
    <row r="3231">
      <c r="A3231" s="1">
        <v>3229.0</v>
      </c>
      <c r="B3231" s="1" t="s">
        <v>901</v>
      </c>
      <c r="C3231" s="1" t="s">
        <v>7677</v>
      </c>
      <c r="D3231" s="1" t="s">
        <v>148</v>
      </c>
      <c r="E3231" s="1" t="s">
        <v>7678</v>
      </c>
      <c r="F3231" s="1" t="s">
        <v>904</v>
      </c>
      <c r="G3231" s="1" t="s">
        <v>35</v>
      </c>
      <c r="H3231" s="1">
        <v>45.0</v>
      </c>
      <c r="I3231" s="3">
        <v>43664.416666666664</v>
      </c>
      <c r="J3231" s="1">
        <v>1.75840330796614</v>
      </c>
      <c r="K3231" s="1" t="s">
        <v>24</v>
      </c>
      <c r="M3231" s="3">
        <v>43664.4627096412</v>
      </c>
    </row>
    <row r="3232">
      <c r="A3232" s="1">
        <v>3230.0</v>
      </c>
      <c r="B3232" s="1" t="s">
        <v>768</v>
      </c>
      <c r="C3232" s="1" t="s">
        <v>7679</v>
      </c>
      <c r="D3232" s="1" t="s">
        <v>770</v>
      </c>
      <c r="E3232" s="1" t="s">
        <v>771</v>
      </c>
      <c r="F3232" s="1" t="s">
        <v>772</v>
      </c>
      <c r="G3232" s="1" t="s">
        <v>35</v>
      </c>
      <c r="H3232" s="1">
        <v>45.0</v>
      </c>
      <c r="I3232" s="3">
        <v>44148.645833333336</v>
      </c>
      <c r="J3232" s="1">
        <v>5.20690417067604</v>
      </c>
      <c r="K3232" s="1" t="s">
        <v>166</v>
      </c>
      <c r="L3232" s="1" t="s">
        <v>318</v>
      </c>
      <c r="M3232" s="3">
        <v>44148.724746851854</v>
      </c>
    </row>
    <row r="3233">
      <c r="A3233" s="1">
        <v>3231.0</v>
      </c>
      <c r="B3233" s="1" t="s">
        <v>1489</v>
      </c>
      <c r="C3233" s="1" t="s">
        <v>7680</v>
      </c>
      <c r="D3233" s="1" t="s">
        <v>1096</v>
      </c>
      <c r="E3233" s="1" t="s">
        <v>7681</v>
      </c>
      <c r="F3233" s="1" t="s">
        <v>1492</v>
      </c>
      <c r="G3233" s="1" t="s">
        <v>17</v>
      </c>
      <c r="H3233" s="1">
        <v>45.0</v>
      </c>
      <c r="I3233" s="3">
        <v>43958.645833333336</v>
      </c>
      <c r="J3233" s="1">
        <v>2.67938885712713</v>
      </c>
      <c r="K3233" s="1" t="s">
        <v>18</v>
      </c>
      <c r="M3233" s="3">
        <v>43958.67111200232</v>
      </c>
    </row>
    <row r="3234">
      <c r="A3234" s="1">
        <v>3232.0</v>
      </c>
      <c r="B3234" s="1" t="s">
        <v>620</v>
      </c>
      <c r="C3234" s="1" t="s">
        <v>7682</v>
      </c>
      <c r="D3234" s="1" t="s">
        <v>2567</v>
      </c>
      <c r="E3234" s="1" t="s">
        <v>7683</v>
      </c>
      <c r="F3234" s="1" t="s">
        <v>623</v>
      </c>
      <c r="G3234" s="1" t="s">
        <v>17</v>
      </c>
      <c r="H3234" s="1">
        <v>45.0</v>
      </c>
      <c r="I3234" s="3">
        <v>44027.291666666664</v>
      </c>
      <c r="J3234" s="1">
        <v>0.495343201984737</v>
      </c>
      <c r="K3234" s="1" t="s">
        <v>18</v>
      </c>
      <c r="M3234" s="3">
        <v>44027.298216284726</v>
      </c>
    </row>
    <row r="3235">
      <c r="A3235" s="1">
        <v>3233.0</v>
      </c>
      <c r="B3235" s="1" t="s">
        <v>727</v>
      </c>
      <c r="C3235" s="1" t="s">
        <v>7684</v>
      </c>
      <c r="D3235" s="1" t="s">
        <v>347</v>
      </c>
      <c r="E3235" s="1" t="s">
        <v>7685</v>
      </c>
      <c r="F3235" s="1" t="s">
        <v>731</v>
      </c>
      <c r="G3235" s="1" t="s">
        <v>39</v>
      </c>
      <c r="H3235" s="1">
        <v>45.0</v>
      </c>
      <c r="I3235" s="3">
        <v>43811.708333333336</v>
      </c>
      <c r="J3235" s="1">
        <v>0.374602843608754</v>
      </c>
      <c r="K3235" s="1" t="s">
        <v>24</v>
      </c>
      <c r="M3235" s="3">
        <v>43811.72766383102</v>
      </c>
    </row>
    <row r="3236">
      <c r="A3236" s="1">
        <v>3234.0</v>
      </c>
      <c r="B3236" s="1" t="s">
        <v>63</v>
      </c>
      <c r="C3236" s="1" t="s">
        <v>7686</v>
      </c>
      <c r="D3236" s="1" t="s">
        <v>492</v>
      </c>
      <c r="E3236" s="1" t="s">
        <v>5445</v>
      </c>
      <c r="F3236" s="1" t="s">
        <v>67</v>
      </c>
      <c r="G3236" s="1" t="s">
        <v>17</v>
      </c>
      <c r="H3236" s="1">
        <v>45.0</v>
      </c>
      <c r="I3236" s="3">
        <v>44093.28125</v>
      </c>
      <c r="J3236" s="1">
        <v>0.698442550264306</v>
      </c>
      <c r="K3236" s="1" t="s">
        <v>24</v>
      </c>
      <c r="M3236" s="3">
        <v>44093.31396475695</v>
      </c>
    </row>
    <row r="3237">
      <c r="A3237" s="1">
        <v>3235.0</v>
      </c>
      <c r="B3237" s="1" t="s">
        <v>2891</v>
      </c>
      <c r="C3237" s="1" t="s">
        <v>7687</v>
      </c>
      <c r="D3237" s="1" t="s">
        <v>3733</v>
      </c>
      <c r="E3237" s="1" t="s">
        <v>7688</v>
      </c>
      <c r="F3237" s="1" t="s">
        <v>2894</v>
      </c>
      <c r="G3237" s="1" t="s">
        <v>39</v>
      </c>
      <c r="H3237" s="1">
        <v>45.0</v>
      </c>
      <c r="I3237" s="3">
        <v>44079.583333333336</v>
      </c>
      <c r="J3237" s="1">
        <v>1.82856687868895</v>
      </c>
      <c r="K3237" s="1" t="s">
        <v>46</v>
      </c>
      <c r="M3237" s="3">
        <v>44079.62911054398</v>
      </c>
    </row>
    <row r="3238">
      <c r="A3238" s="1">
        <v>3236.0</v>
      </c>
      <c r="B3238" s="1" t="s">
        <v>1023</v>
      </c>
      <c r="C3238" s="1" t="s">
        <v>7689</v>
      </c>
      <c r="D3238" s="1" t="s">
        <v>1250</v>
      </c>
      <c r="E3238" s="1" t="s">
        <v>2047</v>
      </c>
      <c r="F3238" s="1" t="s">
        <v>1027</v>
      </c>
      <c r="G3238" s="1" t="s">
        <v>17</v>
      </c>
      <c r="H3238" s="1">
        <v>45.0</v>
      </c>
      <c r="I3238" s="3">
        <v>44110.166666666664</v>
      </c>
      <c r="J3238" s="1">
        <v>3.72554966791602</v>
      </c>
      <c r="K3238" s="1" t="s">
        <v>24</v>
      </c>
      <c r="M3238" s="3">
        <v>44110.78901969908</v>
      </c>
    </row>
    <row r="3239">
      <c r="A3239" s="1">
        <v>3237.0</v>
      </c>
      <c r="B3239" s="1" t="s">
        <v>3095</v>
      </c>
      <c r="C3239" s="1" t="s">
        <v>7690</v>
      </c>
      <c r="D3239" s="1" t="s">
        <v>5991</v>
      </c>
      <c r="E3239" s="1" t="s">
        <v>5992</v>
      </c>
      <c r="F3239" s="1" t="s">
        <v>3099</v>
      </c>
      <c r="G3239" s="1" t="s">
        <v>17</v>
      </c>
      <c r="H3239" s="1">
        <v>45.0</v>
      </c>
      <c r="I3239" s="3">
        <v>43873.28125</v>
      </c>
      <c r="J3239" s="1">
        <v>4.01753841270558</v>
      </c>
      <c r="K3239" s="1" t="s">
        <v>62</v>
      </c>
      <c r="M3239" s="3">
        <v>43873.3448771412</v>
      </c>
    </row>
    <row r="3240">
      <c r="A3240" s="1">
        <v>3238.0</v>
      </c>
      <c r="B3240" s="1" t="s">
        <v>7691</v>
      </c>
      <c r="C3240" s="1" t="s">
        <v>7692</v>
      </c>
      <c r="D3240" s="1" t="s">
        <v>640</v>
      </c>
      <c r="E3240" s="1" t="s">
        <v>7693</v>
      </c>
      <c r="F3240" s="1" t="s">
        <v>7694</v>
      </c>
      <c r="G3240" s="1" t="s">
        <v>35</v>
      </c>
      <c r="H3240" s="1">
        <v>45.0</v>
      </c>
      <c r="I3240" s="3">
        <v>44230.25</v>
      </c>
      <c r="J3240" s="1">
        <v>2.05093365979599</v>
      </c>
      <c r="K3240" s="1" t="s">
        <v>18</v>
      </c>
      <c r="M3240" s="3">
        <v>44230.30408819445</v>
      </c>
    </row>
    <row r="3241">
      <c r="A3241" s="1">
        <v>3239.0</v>
      </c>
      <c r="B3241" s="1" t="s">
        <v>7695</v>
      </c>
      <c r="C3241" s="1" t="s">
        <v>7696</v>
      </c>
      <c r="D3241" s="1" t="s">
        <v>6220</v>
      </c>
      <c r="E3241" s="1" t="s">
        <v>7697</v>
      </c>
      <c r="F3241" s="1" t="s">
        <v>7698</v>
      </c>
      <c r="G3241" s="1" t="s">
        <v>39</v>
      </c>
      <c r="H3241" s="1">
        <v>45.0</v>
      </c>
      <c r="I3241" s="3">
        <v>44186.65625</v>
      </c>
      <c r="J3241" s="1">
        <v>4.33607435362955</v>
      </c>
      <c r="K3241" s="1" t="s">
        <v>218</v>
      </c>
      <c r="M3241" s="3">
        <v>44186.688077349536</v>
      </c>
    </row>
    <row r="3242">
      <c r="A3242" s="1">
        <v>3240.0</v>
      </c>
      <c r="B3242" s="1" t="s">
        <v>401</v>
      </c>
      <c r="C3242" s="1" t="s">
        <v>7699</v>
      </c>
      <c r="D3242" s="1" t="s">
        <v>6121</v>
      </c>
      <c r="E3242" s="1" t="s">
        <v>7700</v>
      </c>
      <c r="F3242" s="1" t="s">
        <v>405</v>
      </c>
      <c r="G3242" s="1" t="s">
        <v>89</v>
      </c>
      <c r="H3242" s="1">
        <v>45.0</v>
      </c>
      <c r="I3242" s="3">
        <v>43751.435305127314</v>
      </c>
      <c r="J3242" s="1">
        <v>1.98809899930892</v>
      </c>
      <c r="K3242" s="1" t="s">
        <v>24</v>
      </c>
      <c r="M3242" s="3">
        <v>43751.496829895834</v>
      </c>
    </row>
    <row r="3243">
      <c r="A3243" s="1">
        <v>3241.0</v>
      </c>
      <c r="B3243" s="1" t="s">
        <v>1225</v>
      </c>
      <c r="C3243" s="1" t="s">
        <v>7701</v>
      </c>
      <c r="D3243" s="1" t="s">
        <v>3581</v>
      </c>
      <c r="E3243" s="1" t="s">
        <v>7702</v>
      </c>
      <c r="F3243" s="1" t="s">
        <v>1229</v>
      </c>
      <c r="G3243" s="1" t="s">
        <v>89</v>
      </c>
      <c r="H3243" s="1">
        <v>45.0</v>
      </c>
      <c r="I3243" s="3">
        <v>43829.35206225694</v>
      </c>
      <c r="J3243" s="1">
        <v>0.80921945756416</v>
      </c>
      <c r="K3243" s="1" t="s">
        <v>24</v>
      </c>
      <c r="M3243" s="3">
        <v>43829.404824178244</v>
      </c>
    </row>
    <row r="3244">
      <c r="A3244" s="1">
        <v>3242.0</v>
      </c>
      <c r="B3244" s="1" t="s">
        <v>991</v>
      </c>
      <c r="C3244" s="1" t="s">
        <v>7703</v>
      </c>
      <c r="D3244" s="1" t="s">
        <v>7704</v>
      </c>
      <c r="E3244" s="1" t="s">
        <v>7705</v>
      </c>
      <c r="F3244" s="1" t="s">
        <v>995</v>
      </c>
      <c r="G3244" s="1" t="s">
        <v>39</v>
      </c>
      <c r="H3244" s="1">
        <v>45.0</v>
      </c>
      <c r="I3244" s="3">
        <v>44053.697916666664</v>
      </c>
      <c r="J3244" s="1">
        <v>0.424851734550785</v>
      </c>
      <c r="K3244" s="1" t="s">
        <v>18</v>
      </c>
      <c r="M3244" s="3">
        <v>44053.73429123843</v>
      </c>
    </row>
    <row r="3245">
      <c r="A3245" s="1">
        <v>3243.0</v>
      </c>
      <c r="B3245" s="1" t="s">
        <v>2314</v>
      </c>
      <c r="C3245" s="1" t="s">
        <v>7706</v>
      </c>
      <c r="D3245" s="1" t="s">
        <v>1363</v>
      </c>
      <c r="E3245" s="1" t="s">
        <v>2743</v>
      </c>
      <c r="F3245" s="1" t="s">
        <v>2318</v>
      </c>
      <c r="G3245" s="1" t="s">
        <v>17</v>
      </c>
      <c r="H3245" s="1">
        <v>45.0</v>
      </c>
      <c r="I3245" s="3">
        <v>44137.666666666664</v>
      </c>
      <c r="J3245" s="1">
        <v>1.63992476073737</v>
      </c>
      <c r="K3245" s="1" t="s">
        <v>18</v>
      </c>
      <c r="M3245" s="3">
        <v>44137.709137592596</v>
      </c>
    </row>
    <row r="3246">
      <c r="A3246" s="1">
        <v>3244.0</v>
      </c>
      <c r="B3246" s="1" t="s">
        <v>298</v>
      </c>
      <c r="C3246" s="1" t="s">
        <v>7707</v>
      </c>
      <c r="D3246" s="1" t="s">
        <v>211</v>
      </c>
      <c r="E3246" s="1" t="s">
        <v>5077</v>
      </c>
      <c r="F3246" s="1" t="s">
        <v>302</v>
      </c>
      <c r="G3246" s="1" t="s">
        <v>17</v>
      </c>
      <c r="H3246" s="1">
        <v>45.0</v>
      </c>
      <c r="I3246" s="3">
        <v>44112.375</v>
      </c>
      <c r="J3246" s="1">
        <v>1.83217244068843</v>
      </c>
      <c r="K3246" s="1" t="s">
        <v>218</v>
      </c>
      <c r="M3246" s="3">
        <v>44112.41280719907</v>
      </c>
    </row>
    <row r="3247">
      <c r="A3247" s="1">
        <v>3245.0</v>
      </c>
      <c r="B3247" s="1" t="s">
        <v>25</v>
      </c>
      <c r="C3247" s="1" t="s">
        <v>7708</v>
      </c>
      <c r="D3247" s="1" t="s">
        <v>818</v>
      </c>
      <c r="E3247" s="1" t="s">
        <v>7709</v>
      </c>
      <c r="F3247" s="1" t="s">
        <v>29</v>
      </c>
      <c r="G3247" s="1" t="s">
        <v>89</v>
      </c>
      <c r="H3247" s="1">
        <v>45.0</v>
      </c>
      <c r="I3247" s="3">
        <v>44117.297211446756</v>
      </c>
      <c r="J3247" s="1">
        <v>4.23851822780927</v>
      </c>
      <c r="K3247" s="1" t="s">
        <v>18</v>
      </c>
      <c r="M3247" s="3">
        <v>44117.31807877315</v>
      </c>
    </row>
    <row r="3248">
      <c r="A3248" s="1">
        <v>3246.0</v>
      </c>
      <c r="B3248" s="1" t="s">
        <v>168</v>
      </c>
      <c r="C3248" s="1" t="s">
        <v>7710</v>
      </c>
      <c r="D3248" s="1" t="s">
        <v>7711</v>
      </c>
      <c r="E3248" s="1" t="s">
        <v>5524</v>
      </c>
      <c r="F3248" s="1" t="s">
        <v>171</v>
      </c>
      <c r="G3248" s="1" t="s">
        <v>17</v>
      </c>
      <c r="H3248" s="1">
        <v>45.0</v>
      </c>
      <c r="I3248" s="3">
        <v>43788.583333333336</v>
      </c>
      <c r="J3248" s="1">
        <v>0.491225020667308</v>
      </c>
      <c r="K3248" s="1" t="s">
        <v>166</v>
      </c>
      <c r="M3248" s="3">
        <v>43790.27087087963</v>
      </c>
    </row>
    <row r="3249">
      <c r="A3249" s="1">
        <v>3247.0</v>
      </c>
      <c r="B3249" s="1" t="s">
        <v>385</v>
      </c>
      <c r="C3249" s="1" t="s">
        <v>7712</v>
      </c>
      <c r="D3249" s="1" t="s">
        <v>116</v>
      </c>
      <c r="E3249" s="1" t="s">
        <v>833</v>
      </c>
      <c r="F3249" s="1" t="s">
        <v>388</v>
      </c>
      <c r="G3249" s="1" t="s">
        <v>17</v>
      </c>
      <c r="H3249" s="1">
        <v>45.0</v>
      </c>
      <c r="I3249" s="3">
        <v>44036.25</v>
      </c>
      <c r="J3249" s="1">
        <v>0.0</v>
      </c>
      <c r="K3249" s="1" t="s">
        <v>24</v>
      </c>
      <c r="M3249" s="3">
        <v>44036.25005243056</v>
      </c>
    </row>
    <row r="3250">
      <c r="A3250" s="1">
        <v>3248.0</v>
      </c>
      <c r="B3250" s="1" t="s">
        <v>385</v>
      </c>
      <c r="C3250" s="1" t="s">
        <v>7713</v>
      </c>
      <c r="D3250" s="1" t="s">
        <v>116</v>
      </c>
      <c r="E3250" s="1" t="s">
        <v>5374</v>
      </c>
      <c r="F3250" s="1" t="s">
        <v>388</v>
      </c>
      <c r="G3250" s="1" t="s">
        <v>17</v>
      </c>
      <c r="H3250" s="1">
        <v>45.0</v>
      </c>
      <c r="I3250" s="3">
        <v>43817.5</v>
      </c>
      <c r="J3250" s="1">
        <v>3.76276414714366</v>
      </c>
      <c r="K3250" s="1" t="s">
        <v>24</v>
      </c>
      <c r="M3250" s="3">
        <v>43817.48650138889</v>
      </c>
    </row>
    <row r="3251">
      <c r="A3251" s="1">
        <v>3249.0</v>
      </c>
      <c r="B3251" s="1" t="s">
        <v>788</v>
      </c>
      <c r="C3251" s="1" t="s">
        <v>7714</v>
      </c>
      <c r="D3251" s="1" t="s">
        <v>5629</v>
      </c>
      <c r="E3251" s="1" t="s">
        <v>790</v>
      </c>
      <c r="F3251" s="1" t="s">
        <v>791</v>
      </c>
      <c r="G3251" s="1" t="s">
        <v>17</v>
      </c>
      <c r="H3251" s="1">
        <v>45.0</v>
      </c>
      <c r="I3251" s="3">
        <v>44158.708333333336</v>
      </c>
      <c r="J3251" s="1">
        <v>2.77849907970073</v>
      </c>
      <c r="K3251" s="1" t="s">
        <v>24</v>
      </c>
      <c r="M3251" s="3">
        <v>44158.70498869213</v>
      </c>
    </row>
    <row r="3252">
      <c r="A3252" s="1">
        <v>3250.0</v>
      </c>
      <c r="B3252" s="1" t="s">
        <v>2080</v>
      </c>
      <c r="C3252" s="1" t="s">
        <v>7715</v>
      </c>
      <c r="D3252" s="1" t="s">
        <v>258</v>
      </c>
      <c r="E3252" s="1" t="s">
        <v>3512</v>
      </c>
      <c r="F3252" s="1" t="s">
        <v>2083</v>
      </c>
      <c r="G3252" s="1" t="s">
        <v>17</v>
      </c>
      <c r="H3252" s="1">
        <v>45.0</v>
      </c>
      <c r="I3252" s="3">
        <v>43721.166666666664</v>
      </c>
      <c r="J3252" s="1">
        <v>1.92711354610531</v>
      </c>
      <c r="K3252" s="1" t="s">
        <v>166</v>
      </c>
      <c r="M3252" s="3">
        <v>43721.195052152776</v>
      </c>
    </row>
    <row r="3253">
      <c r="A3253" s="1">
        <v>3251.0</v>
      </c>
      <c r="B3253" s="1" t="s">
        <v>425</v>
      </c>
      <c r="C3253" s="1" t="s">
        <v>7716</v>
      </c>
      <c r="D3253" s="1" t="s">
        <v>326</v>
      </c>
      <c r="E3253" s="1" t="s">
        <v>7717</v>
      </c>
      <c r="F3253" s="1" t="s">
        <v>428</v>
      </c>
      <c r="G3253" s="1" t="s">
        <v>17</v>
      </c>
      <c r="H3253" s="1">
        <v>45.0</v>
      </c>
      <c r="I3253" s="3">
        <v>44029.270833333336</v>
      </c>
      <c r="J3253" s="1">
        <v>0.0</v>
      </c>
      <c r="K3253" s="1" t="s">
        <v>24</v>
      </c>
      <c r="M3253" s="3">
        <v>44029.28523488426</v>
      </c>
    </row>
    <row r="3254">
      <c r="A3254" s="1">
        <v>3252.0</v>
      </c>
      <c r="B3254" s="1" t="s">
        <v>293</v>
      </c>
      <c r="C3254" s="1" t="s">
        <v>7718</v>
      </c>
      <c r="D3254" s="1" t="s">
        <v>588</v>
      </c>
      <c r="E3254" s="1" t="s">
        <v>7094</v>
      </c>
      <c r="F3254" s="1" t="s">
        <v>297</v>
      </c>
      <c r="G3254" s="1" t="s">
        <v>17</v>
      </c>
      <c r="H3254" s="1">
        <v>45.0</v>
      </c>
      <c r="I3254" s="3">
        <v>43812.541666666664</v>
      </c>
      <c r="J3254" s="1">
        <v>0.882091767876859</v>
      </c>
      <c r="K3254" s="1" t="s">
        <v>62</v>
      </c>
      <c r="M3254" s="3">
        <v>43812.56656590278</v>
      </c>
    </row>
    <row r="3255">
      <c r="A3255" s="1">
        <v>3253.0</v>
      </c>
      <c r="B3255" s="1" t="s">
        <v>806</v>
      </c>
      <c r="C3255" s="1" t="s">
        <v>7719</v>
      </c>
      <c r="D3255" s="1" t="s">
        <v>1036</v>
      </c>
      <c r="E3255" s="1" t="s">
        <v>7720</v>
      </c>
      <c r="F3255" s="1" t="s">
        <v>810</v>
      </c>
      <c r="G3255" s="1" t="s">
        <v>35</v>
      </c>
      <c r="H3255" s="1">
        <v>45.0</v>
      </c>
      <c r="I3255" s="3">
        <v>44161.666666666664</v>
      </c>
      <c r="J3255" s="1">
        <v>2.09660440636416</v>
      </c>
      <c r="K3255" s="1" t="s">
        <v>24</v>
      </c>
      <c r="M3255" s="3">
        <v>44161.69721467593</v>
      </c>
    </row>
    <row r="3256">
      <c r="A3256" s="1">
        <v>3254.0</v>
      </c>
      <c r="B3256" s="1" t="s">
        <v>7721</v>
      </c>
      <c r="C3256" s="1" t="s">
        <v>7722</v>
      </c>
      <c r="D3256" s="1" t="s">
        <v>701</v>
      </c>
      <c r="E3256" s="1" t="s">
        <v>7723</v>
      </c>
      <c r="F3256" s="1" t="s">
        <v>7724</v>
      </c>
      <c r="G3256" s="1" t="s">
        <v>17</v>
      </c>
      <c r="H3256" s="1">
        <v>45.0</v>
      </c>
      <c r="I3256" s="3">
        <v>44153.270833333336</v>
      </c>
      <c r="J3256" s="1">
        <v>1.2399102030644</v>
      </c>
      <c r="K3256" s="1" t="s">
        <v>24</v>
      </c>
      <c r="M3256" s="3">
        <v>44153.29553915509</v>
      </c>
    </row>
    <row r="3257">
      <c r="A3257" s="1">
        <v>3255.0</v>
      </c>
      <c r="B3257" s="1" t="s">
        <v>506</v>
      </c>
      <c r="C3257" s="1" t="s">
        <v>7725</v>
      </c>
      <c r="D3257" s="1" t="s">
        <v>1155</v>
      </c>
      <c r="E3257" s="1" t="s">
        <v>1156</v>
      </c>
      <c r="F3257" s="1" t="s">
        <v>510</v>
      </c>
      <c r="G3257" s="1" t="s">
        <v>35</v>
      </c>
      <c r="H3257" s="1">
        <v>45.0</v>
      </c>
      <c r="I3257" s="3">
        <v>44169.291666666664</v>
      </c>
      <c r="J3257" s="1">
        <v>2.62976739750549</v>
      </c>
      <c r="K3257" s="1" t="s">
        <v>511</v>
      </c>
      <c r="L3257" s="1" t="s">
        <v>1157</v>
      </c>
      <c r="M3257" s="3">
        <v>44169.332964629626</v>
      </c>
    </row>
    <row r="3258">
      <c r="A3258" s="1">
        <v>3256.0</v>
      </c>
      <c r="B3258" s="1" t="s">
        <v>590</v>
      </c>
      <c r="C3258" s="1" t="s">
        <v>7726</v>
      </c>
      <c r="D3258" s="1" t="s">
        <v>592</v>
      </c>
      <c r="E3258" s="1" t="s">
        <v>7727</v>
      </c>
      <c r="F3258" s="1" t="s">
        <v>594</v>
      </c>
      <c r="G3258" s="1" t="s">
        <v>17</v>
      </c>
      <c r="H3258" s="1">
        <v>45.0</v>
      </c>
      <c r="I3258" s="3">
        <v>44175.645833333336</v>
      </c>
      <c r="J3258" s="1">
        <v>5.60377896036361</v>
      </c>
      <c r="K3258" s="1" t="s">
        <v>511</v>
      </c>
      <c r="L3258" s="1" t="s">
        <v>595</v>
      </c>
      <c r="M3258" s="3">
        <v>44175.630816377314</v>
      </c>
    </row>
    <row r="3259">
      <c r="A3259" s="1">
        <v>3257.0</v>
      </c>
      <c r="B3259" s="1" t="s">
        <v>752</v>
      </c>
      <c r="C3259" s="1" t="s">
        <v>7728</v>
      </c>
      <c r="D3259" s="1" t="s">
        <v>2380</v>
      </c>
      <c r="E3259" s="1" t="s">
        <v>2381</v>
      </c>
      <c r="F3259" s="1" t="s">
        <v>756</v>
      </c>
      <c r="G3259" s="1" t="s">
        <v>17</v>
      </c>
      <c r="H3259" s="1">
        <v>45.0</v>
      </c>
      <c r="I3259" s="3">
        <v>43808.708333333336</v>
      </c>
      <c r="J3259" s="1">
        <v>0.462149647091503</v>
      </c>
      <c r="K3259" s="1" t="s">
        <v>62</v>
      </c>
      <c r="M3259" s="3">
        <v>43808.74496751157</v>
      </c>
    </row>
    <row r="3260">
      <c r="A3260" s="1">
        <v>3258.0</v>
      </c>
      <c r="B3260" s="1" t="s">
        <v>7729</v>
      </c>
      <c r="C3260" s="1" t="s">
        <v>7730</v>
      </c>
      <c r="D3260" s="1" t="s">
        <v>3811</v>
      </c>
      <c r="E3260" s="1" t="s">
        <v>7731</v>
      </c>
      <c r="F3260" s="1" t="s">
        <v>7732</v>
      </c>
      <c r="G3260" s="1" t="s">
        <v>39</v>
      </c>
      <c r="H3260" s="1">
        <v>45.0</v>
      </c>
      <c r="I3260" s="3">
        <v>43550.75</v>
      </c>
      <c r="J3260" s="1">
        <v>2.3429143706955</v>
      </c>
      <c r="K3260" s="1" t="s">
        <v>24</v>
      </c>
      <c r="M3260" s="3">
        <v>43549.78395105324</v>
      </c>
    </row>
    <row r="3261">
      <c r="A3261" s="1">
        <v>3259.0</v>
      </c>
      <c r="B3261" s="1" t="s">
        <v>12</v>
      </c>
      <c r="C3261" s="1" t="s">
        <v>7733</v>
      </c>
      <c r="D3261" s="1" t="s">
        <v>411</v>
      </c>
      <c r="E3261" s="1" t="s">
        <v>1278</v>
      </c>
      <c r="F3261" s="1" t="s">
        <v>16</v>
      </c>
      <c r="G3261" s="1" t="s">
        <v>17</v>
      </c>
      <c r="H3261" s="1">
        <v>45.0</v>
      </c>
      <c r="I3261" s="3">
        <v>43882.291666666664</v>
      </c>
      <c r="J3261" s="1">
        <v>0.86099063786375</v>
      </c>
      <c r="K3261" s="1" t="s">
        <v>18</v>
      </c>
      <c r="M3261" s="3">
        <v>43882.32456920139</v>
      </c>
    </row>
    <row r="3262">
      <c r="A3262" s="1">
        <v>3260.0</v>
      </c>
      <c r="B3262" s="1" t="s">
        <v>366</v>
      </c>
      <c r="C3262" s="1" t="s">
        <v>7734</v>
      </c>
      <c r="D3262" s="1" t="s">
        <v>7735</v>
      </c>
      <c r="E3262" s="1" t="s">
        <v>7736</v>
      </c>
      <c r="F3262" s="1" t="s">
        <v>370</v>
      </c>
      <c r="G3262" s="1" t="s">
        <v>39</v>
      </c>
      <c r="H3262" s="1">
        <v>45.0</v>
      </c>
      <c r="I3262" s="3">
        <v>43822.583333333336</v>
      </c>
      <c r="J3262" s="1">
        <v>1.99366718638738</v>
      </c>
      <c r="K3262" s="1" t="s">
        <v>166</v>
      </c>
      <c r="M3262" s="3">
        <v>43822.62254512731</v>
      </c>
    </row>
    <row r="3263">
      <c r="A3263" s="1">
        <v>3261.0</v>
      </c>
      <c r="B3263" s="1" t="s">
        <v>4963</v>
      </c>
      <c r="C3263" s="1" t="s">
        <v>7737</v>
      </c>
      <c r="D3263" s="1" t="s">
        <v>1592</v>
      </c>
      <c r="E3263" s="1" t="s">
        <v>7738</v>
      </c>
      <c r="F3263" s="1" t="s">
        <v>4966</v>
      </c>
      <c r="G3263" s="1" t="s">
        <v>39</v>
      </c>
      <c r="H3263" s="1">
        <v>45.0</v>
      </c>
      <c r="I3263" s="3">
        <v>44183.614583333336</v>
      </c>
      <c r="J3263" s="1">
        <v>2.37971285492955</v>
      </c>
      <c r="K3263" s="1" t="s">
        <v>24</v>
      </c>
      <c r="M3263" s="3">
        <v>44183.64070364583</v>
      </c>
    </row>
    <row r="3264">
      <c r="A3264" s="1">
        <v>3262.0</v>
      </c>
      <c r="B3264" s="1" t="s">
        <v>330</v>
      </c>
      <c r="C3264" s="1" t="s">
        <v>7739</v>
      </c>
      <c r="D3264" s="1" t="s">
        <v>332</v>
      </c>
      <c r="E3264" s="1" t="s">
        <v>7740</v>
      </c>
      <c r="F3264" s="1" t="s">
        <v>334</v>
      </c>
      <c r="G3264" s="1" t="s">
        <v>17</v>
      </c>
      <c r="H3264" s="1">
        <v>45.0</v>
      </c>
      <c r="I3264" s="3">
        <v>44064.270833333336</v>
      </c>
      <c r="J3264" s="1">
        <v>2.20905402301523</v>
      </c>
      <c r="K3264" s="1" t="s">
        <v>18</v>
      </c>
      <c r="L3264" s="1" t="s">
        <v>444</v>
      </c>
      <c r="M3264" s="3">
        <v>44064.67064078704</v>
      </c>
    </row>
    <row r="3265">
      <c r="A3265" s="1">
        <v>3263.0</v>
      </c>
      <c r="B3265" s="1" t="s">
        <v>278</v>
      </c>
      <c r="C3265" s="1" t="s">
        <v>7741</v>
      </c>
      <c r="D3265" s="1" t="s">
        <v>21</v>
      </c>
      <c r="E3265" s="1" t="s">
        <v>7742</v>
      </c>
      <c r="F3265" s="1" t="s">
        <v>281</v>
      </c>
      <c r="G3265" s="1" t="s">
        <v>17</v>
      </c>
      <c r="H3265" s="1">
        <v>45.0</v>
      </c>
      <c r="I3265" s="3">
        <v>44142.3125</v>
      </c>
      <c r="J3265" s="1">
        <v>2.81007884963825</v>
      </c>
      <c r="K3265" s="1" t="s">
        <v>24</v>
      </c>
      <c r="M3265" s="3">
        <v>44142.342286851854</v>
      </c>
    </row>
    <row r="3266">
      <c r="A3266" s="1">
        <v>3264.0</v>
      </c>
      <c r="B3266" s="1" t="s">
        <v>1315</v>
      </c>
      <c r="C3266" s="1" t="s">
        <v>7743</v>
      </c>
      <c r="D3266" s="1" t="s">
        <v>411</v>
      </c>
      <c r="E3266" s="1" t="s">
        <v>3089</v>
      </c>
      <c r="F3266" s="1" t="s">
        <v>1319</v>
      </c>
      <c r="G3266" s="1" t="s">
        <v>17</v>
      </c>
      <c r="H3266" s="1">
        <v>45.0</v>
      </c>
      <c r="I3266" s="3">
        <v>43859.541666666664</v>
      </c>
      <c r="J3266" s="1">
        <v>0.369403102260368</v>
      </c>
      <c r="K3266" s="1" t="s">
        <v>18</v>
      </c>
      <c r="M3266" s="3">
        <v>43859.57217230324</v>
      </c>
    </row>
    <row r="3267">
      <c r="A3267" s="1">
        <v>3265.0</v>
      </c>
      <c r="B3267" s="1" t="s">
        <v>3724</v>
      </c>
      <c r="C3267" s="1" t="s">
        <v>7744</v>
      </c>
      <c r="D3267" s="1" t="s">
        <v>211</v>
      </c>
      <c r="E3267" s="1" t="s">
        <v>7745</v>
      </c>
      <c r="F3267" s="1" t="s">
        <v>3727</v>
      </c>
      <c r="G3267" s="1" t="s">
        <v>39</v>
      </c>
      <c r="H3267" s="1">
        <v>45.0</v>
      </c>
      <c r="I3267" s="3">
        <v>44176.385416666664</v>
      </c>
      <c r="J3267" s="1">
        <v>3.29719576788332</v>
      </c>
      <c r="K3267" s="1" t="s">
        <v>218</v>
      </c>
      <c r="L3267" s="1" t="s">
        <v>287</v>
      </c>
      <c r="M3267" s="3">
        <v>44176.431779328705</v>
      </c>
    </row>
    <row r="3268">
      <c r="A3268" s="1">
        <v>3266.0</v>
      </c>
      <c r="B3268" s="1" t="s">
        <v>7746</v>
      </c>
      <c r="C3268" s="1" t="s">
        <v>7747</v>
      </c>
      <c r="D3268" s="1" t="s">
        <v>99</v>
      </c>
      <c r="E3268" s="1" t="s">
        <v>7748</v>
      </c>
      <c r="F3268" s="1" t="s">
        <v>7749</v>
      </c>
      <c r="G3268" s="1" t="s">
        <v>17</v>
      </c>
      <c r="H3268" s="1">
        <v>45.0</v>
      </c>
      <c r="I3268" s="3">
        <v>44154.270833333336</v>
      </c>
      <c r="J3268" s="1">
        <v>0.537528770356266</v>
      </c>
      <c r="K3268" s="1" t="s">
        <v>24</v>
      </c>
      <c r="M3268" s="3">
        <v>44154.292721875</v>
      </c>
    </row>
    <row r="3269">
      <c r="A3269" s="1">
        <v>3267.0</v>
      </c>
      <c r="B3269" s="1" t="s">
        <v>2069</v>
      </c>
      <c r="C3269" s="1" t="s">
        <v>7750</v>
      </c>
      <c r="D3269" s="1" t="s">
        <v>326</v>
      </c>
      <c r="E3269" s="1" t="s">
        <v>7751</v>
      </c>
      <c r="F3269" s="1" t="s">
        <v>2072</v>
      </c>
      <c r="G3269" s="1" t="s">
        <v>17</v>
      </c>
      <c r="H3269" s="1">
        <v>45.0</v>
      </c>
      <c r="I3269" s="3">
        <v>44062.708333333336</v>
      </c>
      <c r="J3269" s="1">
        <v>0.092959000521268</v>
      </c>
      <c r="K3269" s="1" t="s">
        <v>24</v>
      </c>
      <c r="M3269" s="3">
        <v>44062.793138402776</v>
      </c>
    </row>
    <row r="3270">
      <c r="A3270" s="1">
        <v>3268.0</v>
      </c>
      <c r="B3270" s="1" t="s">
        <v>2891</v>
      </c>
      <c r="C3270" s="1" t="s">
        <v>7752</v>
      </c>
      <c r="D3270" s="1" t="s">
        <v>80</v>
      </c>
      <c r="E3270" s="1" t="s">
        <v>7753</v>
      </c>
      <c r="F3270" s="1" t="s">
        <v>2894</v>
      </c>
      <c r="G3270" s="1" t="s">
        <v>17</v>
      </c>
      <c r="H3270" s="1">
        <v>45.0</v>
      </c>
      <c r="I3270" s="3">
        <v>43893.208333333336</v>
      </c>
      <c r="J3270" s="1">
        <v>0.481110114908118</v>
      </c>
      <c r="K3270" s="1" t="s">
        <v>46</v>
      </c>
      <c r="M3270" s="3">
        <v>43893.26718616898</v>
      </c>
    </row>
    <row r="3271">
      <c r="A3271" s="1">
        <v>3269.0</v>
      </c>
      <c r="B3271" s="1" t="s">
        <v>4963</v>
      </c>
      <c r="C3271" s="1" t="s">
        <v>7754</v>
      </c>
      <c r="D3271" s="1" t="s">
        <v>1019</v>
      </c>
      <c r="E3271" s="1" t="s">
        <v>4965</v>
      </c>
      <c r="F3271" s="1" t="s">
        <v>4966</v>
      </c>
      <c r="G3271" s="1" t="s">
        <v>17</v>
      </c>
      <c r="H3271" s="1">
        <v>45.0</v>
      </c>
      <c r="I3271" s="3">
        <v>44174.614583333336</v>
      </c>
      <c r="J3271" s="1">
        <v>2.72355066404537</v>
      </c>
      <c r="K3271" s="1" t="s">
        <v>24</v>
      </c>
      <c r="L3271" s="1" t="s">
        <v>882</v>
      </c>
      <c r="M3271" s="3">
        <v>44174.64617853009</v>
      </c>
    </row>
    <row r="3272">
      <c r="A3272" s="1">
        <v>3270.0</v>
      </c>
      <c r="B3272" s="1" t="s">
        <v>184</v>
      </c>
      <c r="C3272" s="1" t="s">
        <v>7755</v>
      </c>
      <c r="D3272" s="1" t="s">
        <v>1297</v>
      </c>
      <c r="E3272" s="1" t="s">
        <v>7756</v>
      </c>
      <c r="F3272" s="1" t="s">
        <v>187</v>
      </c>
      <c r="G3272" s="1" t="s">
        <v>39</v>
      </c>
      <c r="H3272" s="1">
        <v>45.0</v>
      </c>
      <c r="I3272" s="3">
        <v>44059.333333333336</v>
      </c>
      <c r="J3272" s="1">
        <v>1.40806073337449</v>
      </c>
      <c r="K3272" s="1" t="s">
        <v>24</v>
      </c>
      <c r="L3272" s="1" t="s">
        <v>188</v>
      </c>
      <c r="M3272" s="3">
        <v>44059.323644502314</v>
      </c>
    </row>
    <row r="3273">
      <c r="A3273" s="1">
        <v>3271.0</v>
      </c>
      <c r="B3273" s="1" t="s">
        <v>806</v>
      </c>
      <c r="C3273" s="1" t="s">
        <v>7757</v>
      </c>
      <c r="D3273" s="1" t="s">
        <v>1036</v>
      </c>
      <c r="E3273" s="1" t="s">
        <v>7758</v>
      </c>
      <c r="F3273" s="1" t="s">
        <v>810</v>
      </c>
      <c r="G3273" s="1" t="s">
        <v>35</v>
      </c>
      <c r="H3273" s="1">
        <v>45.0</v>
      </c>
      <c r="I3273" s="3">
        <v>44231.65625</v>
      </c>
      <c r="J3273" s="1">
        <v>2.6070587717739</v>
      </c>
      <c r="K3273" s="1" t="s">
        <v>24</v>
      </c>
      <c r="M3273" s="3">
        <v>44231.6844119213</v>
      </c>
    </row>
    <row r="3274">
      <c r="A3274" s="1">
        <v>3272.0</v>
      </c>
      <c r="B3274" s="1" t="s">
        <v>6050</v>
      </c>
      <c r="C3274" s="1" t="s">
        <v>7759</v>
      </c>
      <c r="D3274" s="1" t="s">
        <v>211</v>
      </c>
      <c r="E3274" s="1" t="s">
        <v>7760</v>
      </c>
      <c r="F3274" s="1" t="s">
        <v>6053</v>
      </c>
      <c r="G3274" s="1" t="s">
        <v>39</v>
      </c>
      <c r="H3274" s="1">
        <v>45.0</v>
      </c>
      <c r="I3274" s="3">
        <v>44036.291666666664</v>
      </c>
      <c r="J3274" s="1">
        <v>0.63376754331767</v>
      </c>
      <c r="K3274" s="1" t="s">
        <v>218</v>
      </c>
      <c r="M3274" s="3">
        <v>44036.31657068287</v>
      </c>
    </row>
    <row r="3275">
      <c r="A3275" s="1">
        <v>3273.0</v>
      </c>
      <c r="B3275" s="1" t="s">
        <v>1181</v>
      </c>
      <c r="C3275" s="1" t="s">
        <v>7761</v>
      </c>
      <c r="D3275" s="1" t="s">
        <v>80</v>
      </c>
      <c r="E3275" s="1" t="s">
        <v>7762</v>
      </c>
      <c r="F3275" s="1" t="s">
        <v>1184</v>
      </c>
      <c r="G3275" s="1" t="s">
        <v>35</v>
      </c>
      <c r="H3275" s="1">
        <v>45.0</v>
      </c>
      <c r="I3275" s="3">
        <v>43663.625</v>
      </c>
      <c r="J3275" s="1">
        <v>0.60791726677435</v>
      </c>
      <c r="K3275" s="1" t="s">
        <v>46</v>
      </c>
      <c r="M3275" s="3">
        <v>43663.68654461805</v>
      </c>
    </row>
    <row r="3276">
      <c r="A3276" s="1">
        <v>3274.0</v>
      </c>
      <c r="B3276" s="1" t="s">
        <v>7763</v>
      </c>
      <c r="C3276" s="1" t="s">
        <v>7764</v>
      </c>
      <c r="D3276" s="1" t="s">
        <v>7765</v>
      </c>
      <c r="E3276" s="1" t="s">
        <v>7766</v>
      </c>
      <c r="F3276" s="1" t="s">
        <v>7767</v>
      </c>
      <c r="G3276" s="1" t="s">
        <v>35</v>
      </c>
      <c r="H3276" s="1">
        <v>45.0</v>
      </c>
      <c r="I3276" s="3">
        <v>43539.666666666664</v>
      </c>
      <c r="J3276" s="1">
        <v>0.262589787739294</v>
      </c>
      <c r="K3276" s="1" t="s">
        <v>24</v>
      </c>
      <c r="M3276" s="3">
        <v>43539.6132250463</v>
      </c>
    </row>
    <row r="3277">
      <c r="A3277" s="1">
        <v>3275.0</v>
      </c>
      <c r="B3277" s="1" t="s">
        <v>303</v>
      </c>
      <c r="C3277" s="1" t="s">
        <v>7768</v>
      </c>
      <c r="D3277" s="1" t="s">
        <v>305</v>
      </c>
      <c r="E3277" s="1" t="s">
        <v>1713</v>
      </c>
      <c r="F3277" s="1" t="s">
        <v>307</v>
      </c>
      <c r="G3277" s="1" t="s">
        <v>17</v>
      </c>
      <c r="H3277" s="1">
        <v>45.0</v>
      </c>
      <c r="I3277" s="3">
        <v>43862.791666666664</v>
      </c>
      <c r="J3277" s="1">
        <v>1.75450977187568</v>
      </c>
      <c r="K3277" s="1" t="s">
        <v>24</v>
      </c>
      <c r="M3277" s="3">
        <v>43863.26723140046</v>
      </c>
    </row>
    <row r="3278">
      <c r="A3278" s="1">
        <v>3276.0</v>
      </c>
      <c r="B3278" s="1" t="s">
        <v>7769</v>
      </c>
      <c r="C3278" s="1" t="s">
        <v>7770</v>
      </c>
      <c r="D3278" s="1" t="s">
        <v>211</v>
      </c>
      <c r="E3278" s="1" t="s">
        <v>7771</v>
      </c>
      <c r="F3278" s="1" t="s">
        <v>7772</v>
      </c>
      <c r="G3278" s="1" t="s">
        <v>39</v>
      </c>
      <c r="H3278" s="1">
        <v>45.0</v>
      </c>
      <c r="I3278" s="3">
        <v>44138.479166666664</v>
      </c>
      <c r="J3278" s="1">
        <v>4.35915233757459</v>
      </c>
      <c r="K3278" s="1" t="s">
        <v>218</v>
      </c>
      <c r="M3278" s="3">
        <v>44138.51785806713</v>
      </c>
    </row>
    <row r="3279">
      <c r="A3279" s="1">
        <v>3277.0</v>
      </c>
      <c r="B3279" s="1" t="s">
        <v>4253</v>
      </c>
      <c r="C3279" s="1" t="s">
        <v>7773</v>
      </c>
      <c r="D3279" s="1" t="s">
        <v>7774</v>
      </c>
      <c r="E3279" s="1" t="s">
        <v>7775</v>
      </c>
      <c r="F3279" s="1" t="s">
        <v>4257</v>
      </c>
      <c r="G3279" s="1" t="s">
        <v>89</v>
      </c>
      <c r="H3279" s="1">
        <v>45.0</v>
      </c>
      <c r="I3279" s="3">
        <v>44244.38197241898</v>
      </c>
      <c r="J3279" s="1">
        <v>1.53224184588091</v>
      </c>
      <c r="K3279" s="1" t="s">
        <v>24</v>
      </c>
      <c r="L3279" s="1" t="s">
        <v>406</v>
      </c>
      <c r="M3279" s="3">
        <v>44244.566611608796</v>
      </c>
    </row>
    <row r="3280">
      <c r="A3280" s="1">
        <v>3278.0</v>
      </c>
      <c r="B3280" s="1" t="s">
        <v>7075</v>
      </c>
      <c r="C3280" s="1" t="s">
        <v>7776</v>
      </c>
      <c r="D3280" s="1" t="s">
        <v>116</v>
      </c>
      <c r="E3280" s="1" t="s">
        <v>7077</v>
      </c>
      <c r="F3280" s="1" t="s">
        <v>7078</v>
      </c>
      <c r="G3280" s="1" t="s">
        <v>17</v>
      </c>
      <c r="H3280" s="1">
        <v>45.0</v>
      </c>
      <c r="I3280" s="3">
        <v>44060.708333333336</v>
      </c>
      <c r="J3280" s="1">
        <v>8.80709117081376</v>
      </c>
      <c r="K3280" s="1" t="s">
        <v>24</v>
      </c>
      <c r="L3280" s="1" t="s">
        <v>940</v>
      </c>
      <c r="M3280" s="3">
        <v>44060.74184577546</v>
      </c>
    </row>
    <row r="3281">
      <c r="A3281" s="1">
        <v>3279.0</v>
      </c>
      <c r="B3281" s="1" t="s">
        <v>624</v>
      </c>
      <c r="C3281" s="1" t="s">
        <v>7777</v>
      </c>
      <c r="D3281" s="1" t="s">
        <v>1653</v>
      </c>
      <c r="E3281" s="1" t="s">
        <v>7778</v>
      </c>
      <c r="F3281" s="1" t="s">
        <v>628</v>
      </c>
      <c r="G3281" s="1" t="s">
        <v>89</v>
      </c>
      <c r="H3281" s="1">
        <v>45.0</v>
      </c>
      <c r="I3281" s="3">
        <v>43859.70718119213</v>
      </c>
      <c r="J3281" s="1">
        <v>2.45342109851775</v>
      </c>
      <c r="K3281" s="1" t="s">
        <v>24</v>
      </c>
      <c r="M3281" s="3">
        <v>43859.72050862268</v>
      </c>
    </row>
    <row r="3282">
      <c r="A3282" s="1">
        <v>3280.0</v>
      </c>
      <c r="B3282" s="1" t="s">
        <v>7779</v>
      </c>
      <c r="C3282" s="1" t="s">
        <v>7780</v>
      </c>
      <c r="D3282" s="1" t="s">
        <v>326</v>
      </c>
      <c r="E3282" s="1" t="s">
        <v>7781</v>
      </c>
      <c r="F3282" s="1" t="s">
        <v>7782</v>
      </c>
      <c r="G3282" s="1" t="s">
        <v>39</v>
      </c>
      <c r="H3282" s="1">
        <v>45.0</v>
      </c>
      <c r="I3282" s="3">
        <v>43923.3125</v>
      </c>
      <c r="J3282" s="1">
        <v>2.52478275709013</v>
      </c>
      <c r="K3282" s="1" t="s">
        <v>218</v>
      </c>
      <c r="M3282" s="3">
        <v>43923.436759502314</v>
      </c>
    </row>
    <row r="3283">
      <c r="A3283" s="1">
        <v>3281.0</v>
      </c>
      <c r="B3283" s="1" t="s">
        <v>655</v>
      </c>
      <c r="C3283" s="1" t="s">
        <v>7783</v>
      </c>
      <c r="D3283" s="1" t="s">
        <v>7784</v>
      </c>
      <c r="E3283" s="1" t="s">
        <v>7004</v>
      </c>
      <c r="F3283" s="1" t="s">
        <v>659</v>
      </c>
      <c r="G3283" s="1" t="s">
        <v>35</v>
      </c>
      <c r="H3283" s="1">
        <v>45.0</v>
      </c>
      <c r="I3283" s="3">
        <v>43683.708333333336</v>
      </c>
      <c r="J3283" s="1">
        <v>0.0137160627016269</v>
      </c>
      <c r="K3283" s="1" t="s">
        <v>18</v>
      </c>
      <c r="M3283" s="3">
        <v>43683.84170135417</v>
      </c>
    </row>
    <row r="3284">
      <c r="A3284" s="1">
        <v>3282.0</v>
      </c>
      <c r="B3284" s="1" t="s">
        <v>2467</v>
      </c>
      <c r="C3284" s="1" t="s">
        <v>7785</v>
      </c>
      <c r="D3284" s="1" t="s">
        <v>1255</v>
      </c>
      <c r="E3284" s="1" t="s">
        <v>4400</v>
      </c>
      <c r="F3284" s="1" t="s">
        <v>2470</v>
      </c>
      <c r="G3284" s="1" t="s">
        <v>17</v>
      </c>
      <c r="H3284" s="1">
        <v>45.0</v>
      </c>
      <c r="I3284" s="3">
        <v>43922.604166666664</v>
      </c>
      <c r="J3284" s="1">
        <v>0.971701796544817</v>
      </c>
      <c r="K3284" s="1" t="s">
        <v>83</v>
      </c>
      <c r="M3284" s="3">
        <v>43922.604764421296</v>
      </c>
    </row>
    <row r="3285">
      <c r="A3285" s="1">
        <v>3283.0</v>
      </c>
      <c r="B3285" s="1" t="s">
        <v>811</v>
      </c>
      <c r="C3285" s="1" t="s">
        <v>7786</v>
      </c>
      <c r="D3285" s="1" t="s">
        <v>7787</v>
      </c>
      <c r="E3285" s="1" t="s">
        <v>7788</v>
      </c>
      <c r="F3285" s="1" t="s">
        <v>815</v>
      </c>
      <c r="G3285" s="1" t="s">
        <v>17</v>
      </c>
      <c r="H3285" s="1">
        <v>45.0</v>
      </c>
      <c r="I3285" s="3">
        <v>44210.25</v>
      </c>
      <c r="J3285" s="1">
        <v>2.46609778503397</v>
      </c>
      <c r="K3285" s="1" t="s">
        <v>18</v>
      </c>
      <c r="L3285" s="1" t="s">
        <v>444</v>
      </c>
      <c r="M3285" s="3">
        <v>44210.28596577546</v>
      </c>
    </row>
    <row r="3286">
      <c r="A3286" s="1">
        <v>3284.0</v>
      </c>
      <c r="B3286" s="1" t="s">
        <v>1081</v>
      </c>
      <c r="C3286" s="1" t="s">
        <v>7789</v>
      </c>
      <c r="D3286" s="1" t="s">
        <v>326</v>
      </c>
      <c r="E3286" s="1" t="s">
        <v>7790</v>
      </c>
      <c r="F3286" s="1" t="s">
        <v>1084</v>
      </c>
      <c r="G3286" s="1" t="s">
        <v>17</v>
      </c>
      <c r="H3286" s="1">
        <v>45.0</v>
      </c>
      <c r="I3286" s="3">
        <v>44190.666666666664</v>
      </c>
      <c r="J3286" s="1">
        <v>0.0</v>
      </c>
      <c r="K3286" s="1" t="s">
        <v>24</v>
      </c>
      <c r="M3286" s="3">
        <v>44191.19698434028</v>
      </c>
    </row>
    <row r="3287">
      <c r="A3287" s="1">
        <v>3285.0</v>
      </c>
      <c r="B3287" s="1" t="s">
        <v>983</v>
      </c>
      <c r="C3287" s="1" t="s">
        <v>7791</v>
      </c>
      <c r="D3287" s="1" t="s">
        <v>7792</v>
      </c>
      <c r="E3287" s="1" t="s">
        <v>7793</v>
      </c>
      <c r="F3287" s="1" t="s">
        <v>987</v>
      </c>
      <c r="G3287" s="1" t="s">
        <v>39</v>
      </c>
      <c r="H3287" s="1">
        <v>45.0</v>
      </c>
      <c r="I3287" s="3">
        <v>44154.708333333336</v>
      </c>
      <c r="J3287" s="1">
        <v>1.24450850429957</v>
      </c>
      <c r="K3287" s="1" t="s">
        <v>218</v>
      </c>
      <c r="M3287" s="3">
        <v>44154.744056296295</v>
      </c>
    </row>
    <row r="3288">
      <c r="A3288" s="1">
        <v>3286.0</v>
      </c>
      <c r="B3288" s="1" t="s">
        <v>73</v>
      </c>
      <c r="C3288" s="1" t="s">
        <v>7794</v>
      </c>
      <c r="D3288" s="1" t="s">
        <v>1595</v>
      </c>
      <c r="E3288" s="1" t="s">
        <v>1596</v>
      </c>
      <c r="F3288" s="1" t="s">
        <v>77</v>
      </c>
      <c r="G3288" s="1" t="s">
        <v>35</v>
      </c>
      <c r="H3288" s="1">
        <v>45.0</v>
      </c>
      <c r="I3288" s="3">
        <v>43483.291666666664</v>
      </c>
      <c r="J3288" s="1">
        <v>2.31009637136725</v>
      </c>
      <c r="K3288" s="1" t="s">
        <v>24</v>
      </c>
      <c r="M3288" s="3">
        <v>43483.337362858794</v>
      </c>
    </row>
    <row r="3289">
      <c r="A3289" s="1">
        <v>3287.0</v>
      </c>
      <c r="B3289" s="1" t="s">
        <v>2963</v>
      </c>
      <c r="C3289" s="1" t="s">
        <v>7795</v>
      </c>
      <c r="D3289" s="1" t="s">
        <v>2965</v>
      </c>
      <c r="E3289" s="1" t="s">
        <v>2966</v>
      </c>
      <c r="F3289" s="1" t="s">
        <v>2967</v>
      </c>
      <c r="G3289" s="1" t="s">
        <v>17</v>
      </c>
      <c r="H3289" s="1">
        <v>45.0</v>
      </c>
      <c r="I3289" s="3">
        <v>44055.645833333336</v>
      </c>
      <c r="J3289" s="1">
        <v>2.32629024633812</v>
      </c>
      <c r="K3289" s="1" t="s">
        <v>24</v>
      </c>
      <c r="L3289" s="1" t="s">
        <v>238</v>
      </c>
      <c r="M3289" s="3">
        <v>44055.65267905092</v>
      </c>
    </row>
    <row r="3290">
      <c r="A3290" s="1">
        <v>3288.0</v>
      </c>
      <c r="B3290" s="1" t="s">
        <v>3163</v>
      </c>
      <c r="C3290" s="1" t="s">
        <v>7796</v>
      </c>
      <c r="D3290" s="1" t="s">
        <v>7228</v>
      </c>
      <c r="E3290" s="1" t="s">
        <v>7797</v>
      </c>
      <c r="F3290" s="1" t="s">
        <v>3166</v>
      </c>
      <c r="G3290" s="1" t="s">
        <v>89</v>
      </c>
      <c r="H3290" s="1">
        <v>45.0</v>
      </c>
      <c r="I3290" s="3">
        <v>44231.35894619213</v>
      </c>
      <c r="J3290" s="1">
        <v>2.25540906474201</v>
      </c>
      <c r="K3290" s="1" t="s">
        <v>46</v>
      </c>
      <c r="L3290" s="1" t="s">
        <v>266</v>
      </c>
      <c r="M3290" s="3">
        <v>44231.37897846065</v>
      </c>
    </row>
    <row r="3291">
      <c r="A3291" s="1">
        <v>3289.0</v>
      </c>
      <c r="B3291" s="1" t="s">
        <v>273</v>
      </c>
      <c r="C3291" s="1" t="s">
        <v>7798</v>
      </c>
      <c r="D3291" s="1" t="s">
        <v>7799</v>
      </c>
      <c r="E3291" s="1" t="s">
        <v>7800</v>
      </c>
      <c r="F3291" s="1" t="s">
        <v>277</v>
      </c>
      <c r="G3291" s="1" t="s">
        <v>89</v>
      </c>
      <c r="H3291" s="1">
        <v>45.0</v>
      </c>
      <c r="I3291" s="3">
        <v>43942.743055555555</v>
      </c>
      <c r="J3291" s="1">
        <v>1.18929957056403</v>
      </c>
      <c r="K3291" s="1" t="s">
        <v>24</v>
      </c>
      <c r="M3291" s="3">
        <v>43942.75857954861</v>
      </c>
    </row>
    <row r="3292">
      <c r="A3292" s="1">
        <v>3290.0</v>
      </c>
      <c r="B3292" s="1" t="s">
        <v>3073</v>
      </c>
      <c r="C3292" s="1" t="s">
        <v>7801</v>
      </c>
      <c r="D3292" s="1" t="s">
        <v>326</v>
      </c>
      <c r="E3292" s="1" t="s">
        <v>3418</v>
      </c>
      <c r="F3292" s="1" t="s">
        <v>3419</v>
      </c>
      <c r="G3292" s="1" t="s">
        <v>17</v>
      </c>
      <c r="H3292" s="1">
        <v>45.0</v>
      </c>
      <c r="I3292" s="3">
        <v>44018.791666666664</v>
      </c>
      <c r="J3292" s="1">
        <v>0.0</v>
      </c>
      <c r="K3292" s="1" t="s">
        <v>24</v>
      </c>
      <c r="M3292" s="3">
        <v>44018.83723387731</v>
      </c>
    </row>
    <row r="3293">
      <c r="A3293" s="1">
        <v>3291.0</v>
      </c>
      <c r="B3293" s="1" t="s">
        <v>340</v>
      </c>
      <c r="C3293" s="1" t="s">
        <v>7802</v>
      </c>
      <c r="D3293" s="1" t="s">
        <v>342</v>
      </c>
      <c r="E3293" s="1" t="s">
        <v>7803</v>
      </c>
      <c r="F3293" s="1" t="s">
        <v>344</v>
      </c>
      <c r="G3293" s="1" t="s">
        <v>17</v>
      </c>
      <c r="H3293" s="1">
        <v>45.0</v>
      </c>
      <c r="I3293" s="3">
        <v>44193.208333333336</v>
      </c>
      <c r="J3293" s="1">
        <v>2.53040663600501</v>
      </c>
      <c r="K3293" s="1" t="s">
        <v>83</v>
      </c>
      <c r="M3293" s="3">
        <v>44193.28996228009</v>
      </c>
    </row>
    <row r="3294">
      <c r="A3294" s="1">
        <v>3292.0</v>
      </c>
      <c r="B3294" s="1" t="s">
        <v>1679</v>
      </c>
      <c r="C3294" s="1" t="s">
        <v>7804</v>
      </c>
      <c r="D3294" s="1" t="s">
        <v>461</v>
      </c>
      <c r="E3294" s="1" t="s">
        <v>7805</v>
      </c>
      <c r="F3294" s="1" t="s">
        <v>1682</v>
      </c>
      <c r="G3294" s="1" t="s">
        <v>39</v>
      </c>
      <c r="H3294" s="1">
        <v>45.0</v>
      </c>
      <c r="I3294" s="3">
        <v>43597.25</v>
      </c>
      <c r="J3294" s="1">
        <v>3.48965500363696</v>
      </c>
      <c r="K3294" s="1" t="s">
        <v>24</v>
      </c>
      <c r="M3294" s="3">
        <v>43597.285873761575</v>
      </c>
    </row>
    <row r="3295">
      <c r="A3295" s="1">
        <v>3293.0</v>
      </c>
      <c r="B3295" s="1" t="s">
        <v>2891</v>
      </c>
      <c r="C3295" s="1" t="s">
        <v>7806</v>
      </c>
      <c r="D3295" s="1" t="s">
        <v>7807</v>
      </c>
      <c r="E3295" s="1" t="s">
        <v>7808</v>
      </c>
      <c r="F3295" s="1" t="s">
        <v>2894</v>
      </c>
      <c r="G3295" s="1" t="s">
        <v>17</v>
      </c>
      <c r="H3295" s="1">
        <v>45.0</v>
      </c>
      <c r="I3295" s="3">
        <v>44092.208333333336</v>
      </c>
      <c r="J3295" s="1">
        <v>0.469430163124113</v>
      </c>
      <c r="K3295" s="1" t="s">
        <v>46</v>
      </c>
      <c r="M3295" s="3">
        <v>44092.26717787037</v>
      </c>
    </row>
    <row r="3296">
      <c r="A3296" s="1">
        <v>3294.0</v>
      </c>
      <c r="B3296" s="1" t="s">
        <v>7545</v>
      </c>
      <c r="C3296" s="1" t="s">
        <v>7809</v>
      </c>
      <c r="D3296" s="1" t="s">
        <v>6600</v>
      </c>
      <c r="E3296" s="1" t="s">
        <v>7810</v>
      </c>
      <c r="F3296" s="1" t="s">
        <v>7548</v>
      </c>
      <c r="G3296" s="1" t="s">
        <v>39</v>
      </c>
      <c r="H3296" s="1">
        <v>45.0</v>
      </c>
      <c r="I3296" s="3">
        <v>43865.5</v>
      </c>
      <c r="J3296" s="1">
        <v>1.91724098991678</v>
      </c>
      <c r="K3296" s="1" t="s">
        <v>46</v>
      </c>
      <c r="M3296" s="3">
        <v>43865.53047158565</v>
      </c>
    </row>
    <row r="3297">
      <c r="A3297" s="1">
        <v>3295.0</v>
      </c>
      <c r="B3297" s="1" t="s">
        <v>119</v>
      </c>
      <c r="C3297" s="1" t="s">
        <v>7811</v>
      </c>
      <c r="D3297" s="1" t="s">
        <v>37</v>
      </c>
      <c r="E3297" s="1" t="s">
        <v>7812</v>
      </c>
      <c r="F3297" s="1" t="s">
        <v>123</v>
      </c>
      <c r="G3297" s="1" t="s">
        <v>39</v>
      </c>
      <c r="H3297" s="1">
        <v>45.0</v>
      </c>
      <c r="I3297" s="3">
        <v>44225.65625</v>
      </c>
      <c r="J3297" s="1">
        <v>1.96622843532335</v>
      </c>
      <c r="K3297" s="1" t="s">
        <v>18</v>
      </c>
      <c r="M3297" s="3">
        <v>44225.6508758912</v>
      </c>
    </row>
    <row r="3298">
      <c r="A3298" s="1">
        <v>3296.0</v>
      </c>
      <c r="B3298" s="1" t="s">
        <v>239</v>
      </c>
      <c r="C3298" s="1" t="s">
        <v>7813</v>
      </c>
      <c r="D3298" s="1" t="s">
        <v>630</v>
      </c>
      <c r="E3298" s="1" t="s">
        <v>7814</v>
      </c>
      <c r="F3298" s="1" t="s">
        <v>243</v>
      </c>
      <c r="G3298" s="1" t="s">
        <v>35</v>
      </c>
      <c r="H3298" s="1">
        <v>45.0</v>
      </c>
      <c r="I3298" s="3">
        <v>43966.291666666664</v>
      </c>
      <c r="J3298" s="1">
        <v>0.0</v>
      </c>
      <c r="K3298" s="1" t="s">
        <v>46</v>
      </c>
      <c r="M3298" s="3">
        <v>43971.77671211806</v>
      </c>
    </row>
    <row r="3299">
      <c r="A3299" s="1">
        <v>3297.0</v>
      </c>
      <c r="B3299" s="1" t="s">
        <v>3163</v>
      </c>
      <c r="C3299" s="1" t="s">
        <v>7815</v>
      </c>
      <c r="D3299" s="1" t="s">
        <v>80</v>
      </c>
      <c r="E3299" s="1" t="s">
        <v>7816</v>
      </c>
      <c r="F3299" s="1" t="s">
        <v>3166</v>
      </c>
      <c r="G3299" s="1" t="s">
        <v>35</v>
      </c>
      <c r="H3299" s="1">
        <v>45.0</v>
      </c>
      <c r="I3299" s="3">
        <v>43984.458333333336</v>
      </c>
      <c r="J3299" s="1">
        <v>0.793125588467561</v>
      </c>
      <c r="K3299" s="1" t="s">
        <v>46</v>
      </c>
      <c r="L3299" s="1" t="s">
        <v>266</v>
      </c>
      <c r="M3299" s="3">
        <v>43984.488298599535</v>
      </c>
    </row>
    <row r="3300">
      <c r="A3300" s="1">
        <v>3298.0</v>
      </c>
      <c r="B3300" s="1" t="s">
        <v>1031</v>
      </c>
      <c r="C3300" s="1" t="s">
        <v>7817</v>
      </c>
      <c r="D3300" s="1" t="s">
        <v>998</v>
      </c>
      <c r="E3300" s="1" t="s">
        <v>7818</v>
      </c>
      <c r="F3300" s="1" t="s">
        <v>1034</v>
      </c>
      <c r="G3300" s="1" t="s">
        <v>17</v>
      </c>
      <c r="H3300" s="1">
        <v>45.0</v>
      </c>
      <c r="I3300" s="3">
        <v>43826.375</v>
      </c>
      <c r="J3300" s="1">
        <v>0.959300606236988</v>
      </c>
      <c r="K3300" s="1" t="s">
        <v>24</v>
      </c>
      <c r="M3300" s="3">
        <v>43826.431062627315</v>
      </c>
    </row>
    <row r="3301">
      <c r="A3301" s="1">
        <v>3299.0</v>
      </c>
      <c r="B3301" s="1" t="s">
        <v>996</v>
      </c>
      <c r="C3301" s="1" t="s">
        <v>7819</v>
      </c>
      <c r="D3301" s="1" t="s">
        <v>7820</v>
      </c>
      <c r="E3301" s="1" t="s">
        <v>7821</v>
      </c>
      <c r="F3301" s="1" t="s">
        <v>1000</v>
      </c>
      <c r="G3301" s="1" t="s">
        <v>89</v>
      </c>
      <c r="H3301" s="1">
        <v>45.0</v>
      </c>
      <c r="I3301" s="3">
        <v>44180.34475369213</v>
      </c>
      <c r="J3301" s="1">
        <v>1.97762676501054</v>
      </c>
      <c r="K3301" s="1" t="s">
        <v>24</v>
      </c>
      <c r="M3301" s="3">
        <v>44180.358054386576</v>
      </c>
    </row>
    <row r="3302">
      <c r="A3302" s="1">
        <v>3300.0</v>
      </c>
      <c r="B3302" s="1" t="s">
        <v>3945</v>
      </c>
      <c r="C3302" s="1" t="s">
        <v>7822</v>
      </c>
      <c r="D3302" s="1" t="s">
        <v>32</v>
      </c>
      <c r="E3302" s="1" t="s">
        <v>7823</v>
      </c>
      <c r="F3302" s="1" t="s">
        <v>3948</v>
      </c>
      <c r="G3302" s="1" t="s">
        <v>89</v>
      </c>
      <c r="H3302" s="1">
        <v>45.0</v>
      </c>
      <c r="I3302" s="3">
        <v>43780.60192774305</v>
      </c>
      <c r="J3302" s="1">
        <v>2.51463754909501</v>
      </c>
      <c r="K3302" s="1" t="s">
        <v>24</v>
      </c>
      <c r="M3302" s="3">
        <v>43780.66086819444</v>
      </c>
    </row>
    <row r="3303">
      <c r="A3303" s="1">
        <v>3301.0</v>
      </c>
      <c r="B3303" s="1" t="s">
        <v>229</v>
      </c>
      <c r="C3303" s="1" t="s">
        <v>7824</v>
      </c>
      <c r="D3303" s="1" t="s">
        <v>1140</v>
      </c>
      <c r="E3303" s="1" t="s">
        <v>4872</v>
      </c>
      <c r="F3303" s="1" t="s">
        <v>232</v>
      </c>
      <c r="G3303" s="1" t="s">
        <v>35</v>
      </c>
      <c r="H3303" s="1">
        <v>45.0</v>
      </c>
      <c r="I3303" s="3">
        <v>44127.625</v>
      </c>
      <c r="J3303" s="1">
        <v>3.40355394194145</v>
      </c>
      <c r="K3303" s="1" t="s">
        <v>24</v>
      </c>
      <c r="M3303" s="3">
        <v>44127.64304960648</v>
      </c>
    </row>
    <row r="3304">
      <c r="A3304" s="1">
        <v>3302.0</v>
      </c>
      <c r="B3304" s="1" t="s">
        <v>6478</v>
      </c>
      <c r="C3304" s="1" t="s">
        <v>7825</v>
      </c>
      <c r="D3304" s="1" t="s">
        <v>4698</v>
      </c>
      <c r="E3304" s="1" t="s">
        <v>7826</v>
      </c>
      <c r="F3304" s="1" t="s">
        <v>6482</v>
      </c>
      <c r="G3304" s="1" t="s">
        <v>35</v>
      </c>
      <c r="H3304" s="1">
        <v>45.0</v>
      </c>
      <c r="I3304" s="3">
        <v>44253.291666666664</v>
      </c>
      <c r="J3304" s="1">
        <v>1.34308754053108</v>
      </c>
      <c r="K3304" s="1" t="s">
        <v>159</v>
      </c>
      <c r="M3304" s="3">
        <v>44253.32934674768</v>
      </c>
    </row>
    <row r="3305">
      <c r="A3305" s="1">
        <v>3303.0</v>
      </c>
      <c r="B3305" s="1" t="s">
        <v>2968</v>
      </c>
      <c r="C3305" s="1" t="s">
        <v>7827</v>
      </c>
      <c r="D3305" s="1" t="s">
        <v>7828</v>
      </c>
      <c r="E3305" s="1" t="s">
        <v>7829</v>
      </c>
      <c r="F3305" s="1" t="s">
        <v>2971</v>
      </c>
      <c r="G3305" s="1" t="s">
        <v>17</v>
      </c>
      <c r="H3305" s="1">
        <v>45.0</v>
      </c>
      <c r="I3305" s="3">
        <v>44048.416666666664</v>
      </c>
      <c r="J3305" s="1">
        <v>6.2689943130883</v>
      </c>
      <c r="K3305" s="1" t="s">
        <v>18</v>
      </c>
      <c r="L3305" s="1" t="s">
        <v>2972</v>
      </c>
      <c r="M3305" s="3">
        <v>44048.454457280095</v>
      </c>
    </row>
    <row r="3306">
      <c r="A3306" s="1">
        <v>3304.0</v>
      </c>
      <c r="B3306" s="1" t="s">
        <v>953</v>
      </c>
      <c r="C3306" s="1" t="s">
        <v>7830</v>
      </c>
      <c r="D3306" s="1" t="s">
        <v>7831</v>
      </c>
      <c r="E3306" s="1" t="s">
        <v>7832</v>
      </c>
      <c r="F3306" s="1" t="s">
        <v>965</v>
      </c>
      <c r="G3306" s="1" t="s">
        <v>35</v>
      </c>
      <c r="H3306" s="1">
        <v>45.0</v>
      </c>
      <c r="I3306" s="3">
        <v>43658.666666666664</v>
      </c>
      <c r="J3306" s="1">
        <v>1.7241495884019</v>
      </c>
      <c r="K3306" s="1" t="s">
        <v>18</v>
      </c>
      <c r="M3306" s="3">
        <v>43658.735649664355</v>
      </c>
    </row>
    <row r="3307">
      <c r="A3307" s="1">
        <v>3305.0</v>
      </c>
      <c r="B3307" s="1" t="s">
        <v>282</v>
      </c>
      <c r="C3307" s="1" t="s">
        <v>7833</v>
      </c>
      <c r="D3307" s="1" t="s">
        <v>284</v>
      </c>
      <c r="E3307" s="1" t="s">
        <v>713</v>
      </c>
      <c r="F3307" s="1" t="s">
        <v>286</v>
      </c>
      <c r="G3307" s="1" t="s">
        <v>35</v>
      </c>
      <c r="H3307" s="1">
        <v>45.0</v>
      </c>
      <c r="I3307" s="3">
        <v>44166.229166666664</v>
      </c>
      <c r="J3307" s="1">
        <v>0.0227452345546633</v>
      </c>
      <c r="K3307" s="1" t="s">
        <v>218</v>
      </c>
      <c r="L3307" s="1" t="s">
        <v>287</v>
      </c>
      <c r="M3307" s="3">
        <v>44166.27414328704</v>
      </c>
    </row>
    <row r="3308">
      <c r="A3308" s="1">
        <v>3306.0</v>
      </c>
      <c r="B3308" s="1" t="s">
        <v>7834</v>
      </c>
      <c r="C3308" s="1" t="s">
        <v>7835</v>
      </c>
      <c r="D3308" s="1" t="s">
        <v>7836</v>
      </c>
      <c r="E3308" s="1" t="s">
        <v>7837</v>
      </c>
      <c r="F3308" s="1" t="s">
        <v>7838</v>
      </c>
      <c r="G3308" s="1" t="s">
        <v>39</v>
      </c>
      <c r="H3308" s="1">
        <v>45.0</v>
      </c>
      <c r="I3308" s="3">
        <v>44033.416666666664</v>
      </c>
      <c r="J3308" s="1">
        <v>1.35326577967862</v>
      </c>
      <c r="K3308" s="1" t="s">
        <v>46</v>
      </c>
      <c r="L3308" s="1" t="s">
        <v>7839</v>
      </c>
      <c r="M3308" s="3">
        <v>44033.45876957176</v>
      </c>
    </row>
    <row r="3309">
      <c r="A3309" s="1">
        <v>3307.0</v>
      </c>
      <c r="B3309" s="1" t="s">
        <v>5189</v>
      </c>
      <c r="C3309" s="1" t="s">
        <v>7840</v>
      </c>
      <c r="D3309" s="1" t="s">
        <v>5101</v>
      </c>
      <c r="E3309" s="1" t="s">
        <v>7841</v>
      </c>
      <c r="F3309" s="1" t="s">
        <v>5192</v>
      </c>
      <c r="G3309" s="1" t="s">
        <v>39</v>
      </c>
      <c r="H3309" s="1">
        <v>45.0</v>
      </c>
      <c r="I3309" s="3">
        <v>43471.291666666664</v>
      </c>
      <c r="J3309" s="1">
        <v>0.626203241998267</v>
      </c>
      <c r="K3309" s="1" t="s">
        <v>24</v>
      </c>
      <c r="M3309" s="3">
        <v>43471.317420011575</v>
      </c>
    </row>
    <row r="3310">
      <c r="A3310" s="1">
        <v>3308.0</v>
      </c>
      <c r="B3310" s="1" t="s">
        <v>679</v>
      </c>
      <c r="C3310" s="1" t="s">
        <v>7842</v>
      </c>
      <c r="D3310" s="1" t="s">
        <v>818</v>
      </c>
      <c r="E3310" s="1" t="s">
        <v>7843</v>
      </c>
      <c r="F3310" s="1" t="s">
        <v>682</v>
      </c>
      <c r="G3310" s="1" t="s">
        <v>39</v>
      </c>
      <c r="H3310" s="1">
        <v>45.0</v>
      </c>
      <c r="I3310" s="3">
        <v>44251.583333333336</v>
      </c>
      <c r="J3310" s="1">
        <v>4.15010717119331</v>
      </c>
      <c r="K3310" s="1" t="s">
        <v>18</v>
      </c>
      <c r="L3310" s="1" t="s">
        <v>683</v>
      </c>
      <c r="M3310" s="3">
        <v>44251.61675512732</v>
      </c>
    </row>
    <row r="3311">
      <c r="A3311" s="1">
        <v>3309.0</v>
      </c>
      <c r="B3311" s="1" t="s">
        <v>2069</v>
      </c>
      <c r="C3311" s="1" t="s">
        <v>7844</v>
      </c>
      <c r="D3311" s="1" t="s">
        <v>326</v>
      </c>
      <c r="E3311" s="1" t="s">
        <v>7751</v>
      </c>
      <c r="F3311" s="1" t="s">
        <v>2072</v>
      </c>
      <c r="G3311" s="1" t="s">
        <v>17</v>
      </c>
      <c r="H3311" s="1">
        <v>45.0</v>
      </c>
      <c r="I3311" s="3">
        <v>44063.333333333336</v>
      </c>
      <c r="J3311" s="1">
        <v>0.729887325149644</v>
      </c>
      <c r="K3311" s="1" t="s">
        <v>24</v>
      </c>
      <c r="M3311" s="3">
        <v>44063.24038244213</v>
      </c>
    </row>
    <row r="3312">
      <c r="A3312" s="1">
        <v>3310.0</v>
      </c>
      <c r="B3312" s="1" t="s">
        <v>1202</v>
      </c>
      <c r="C3312" s="1" t="s">
        <v>7845</v>
      </c>
      <c r="D3312" s="1" t="s">
        <v>3392</v>
      </c>
      <c r="E3312" s="1" t="s">
        <v>7846</v>
      </c>
      <c r="F3312" s="1" t="s">
        <v>7847</v>
      </c>
      <c r="G3312" s="1" t="s">
        <v>17</v>
      </c>
      <c r="H3312" s="1">
        <v>45.0</v>
      </c>
      <c r="I3312" s="3">
        <v>43802.583333333336</v>
      </c>
      <c r="J3312" s="1">
        <v>0.363839911452275</v>
      </c>
      <c r="K3312" s="1" t="s">
        <v>24</v>
      </c>
      <c r="M3312" s="3">
        <v>43811.36995975694</v>
      </c>
    </row>
    <row r="3313">
      <c r="A3313" s="1">
        <v>3311.0</v>
      </c>
      <c r="B3313" s="1" t="s">
        <v>184</v>
      </c>
      <c r="C3313" s="1" t="s">
        <v>7848</v>
      </c>
      <c r="D3313" s="1" t="s">
        <v>1297</v>
      </c>
      <c r="E3313" s="1" t="s">
        <v>7849</v>
      </c>
      <c r="F3313" s="1" t="s">
        <v>187</v>
      </c>
      <c r="G3313" s="1" t="s">
        <v>17</v>
      </c>
      <c r="H3313" s="1">
        <v>45.0</v>
      </c>
      <c r="I3313" s="3">
        <v>43865.375</v>
      </c>
      <c r="J3313" s="1">
        <v>1.17119985692027</v>
      </c>
      <c r="K3313" s="1" t="s">
        <v>24</v>
      </c>
      <c r="M3313" s="3">
        <v>43864.48018215278</v>
      </c>
    </row>
    <row r="3314">
      <c r="A3314" s="1">
        <v>3312.0</v>
      </c>
      <c r="B3314" s="1" t="s">
        <v>84</v>
      </c>
      <c r="C3314" s="1" t="s">
        <v>7850</v>
      </c>
      <c r="D3314" s="1" t="s">
        <v>1549</v>
      </c>
      <c r="E3314" s="1" t="s">
        <v>1488</v>
      </c>
      <c r="F3314" s="1" t="s">
        <v>88</v>
      </c>
      <c r="G3314" s="1" t="s">
        <v>17</v>
      </c>
      <c r="H3314" s="1">
        <v>45.0</v>
      </c>
      <c r="I3314" s="3">
        <v>43910.1875</v>
      </c>
      <c r="J3314" s="1">
        <v>1.83156277752878</v>
      </c>
      <c r="K3314" s="1" t="s">
        <v>83</v>
      </c>
      <c r="M3314" s="3">
        <v>43910.24925487269</v>
      </c>
    </row>
    <row r="3315">
      <c r="A3315" s="1">
        <v>3313.0</v>
      </c>
      <c r="B3315" s="1" t="s">
        <v>1583</v>
      </c>
      <c r="C3315" s="1" t="s">
        <v>7851</v>
      </c>
      <c r="D3315" s="1" t="s">
        <v>148</v>
      </c>
      <c r="E3315" s="1" t="s">
        <v>4993</v>
      </c>
      <c r="F3315" s="1" t="s">
        <v>1586</v>
      </c>
      <c r="G3315" s="1" t="s">
        <v>17</v>
      </c>
      <c r="H3315" s="1">
        <v>45.0</v>
      </c>
      <c r="I3315" s="3">
        <v>44187.697916666664</v>
      </c>
      <c r="J3315" s="1">
        <v>2.28741248072991</v>
      </c>
      <c r="K3315" s="1" t="s">
        <v>24</v>
      </c>
      <c r="L3315" s="1" t="s">
        <v>188</v>
      </c>
      <c r="M3315" s="3">
        <v>44187.735279375</v>
      </c>
    </row>
    <row r="3316">
      <c r="A3316" s="1">
        <v>3314.0</v>
      </c>
      <c r="B3316" s="1" t="s">
        <v>450</v>
      </c>
      <c r="C3316" s="1" t="s">
        <v>7852</v>
      </c>
      <c r="D3316" s="1" t="s">
        <v>3581</v>
      </c>
      <c r="E3316" s="1" t="s">
        <v>7853</v>
      </c>
      <c r="F3316" s="1" t="s">
        <v>454</v>
      </c>
      <c r="G3316" s="1" t="s">
        <v>17</v>
      </c>
      <c r="H3316" s="1">
        <v>45.0</v>
      </c>
      <c r="I3316" s="3">
        <v>44238.208333333336</v>
      </c>
      <c r="J3316" s="1">
        <v>3.27521921845551</v>
      </c>
      <c r="K3316" s="1" t="s">
        <v>24</v>
      </c>
      <c r="L3316" s="1" t="s">
        <v>238</v>
      </c>
      <c r="M3316" s="3">
        <v>44238.244567407404</v>
      </c>
    </row>
    <row r="3317">
      <c r="A3317" s="1">
        <v>3315.0</v>
      </c>
      <c r="B3317" s="1" t="s">
        <v>455</v>
      </c>
      <c r="C3317" s="1" t="s">
        <v>7854</v>
      </c>
      <c r="D3317" s="1" t="s">
        <v>32</v>
      </c>
      <c r="E3317" s="1" t="s">
        <v>546</v>
      </c>
      <c r="F3317" s="1" t="s">
        <v>458</v>
      </c>
      <c r="G3317" s="1" t="s">
        <v>17</v>
      </c>
      <c r="H3317" s="1">
        <v>45.0</v>
      </c>
      <c r="I3317" s="3">
        <v>44014.3125</v>
      </c>
      <c r="J3317" s="1">
        <v>0.0</v>
      </c>
      <c r="K3317" s="1" t="s">
        <v>24</v>
      </c>
      <c r="L3317" s="1" t="s">
        <v>406</v>
      </c>
      <c r="M3317" s="3">
        <v>44014.45384365741</v>
      </c>
    </row>
    <row r="3318">
      <c r="A3318" s="1">
        <v>3316.0</v>
      </c>
      <c r="B3318" s="1" t="s">
        <v>385</v>
      </c>
      <c r="C3318" s="1" t="s">
        <v>7855</v>
      </c>
      <c r="D3318" s="1" t="s">
        <v>32</v>
      </c>
      <c r="E3318" s="1" t="s">
        <v>7856</v>
      </c>
      <c r="F3318" s="1" t="s">
        <v>388</v>
      </c>
      <c r="G3318" s="1" t="s">
        <v>17</v>
      </c>
      <c r="H3318" s="1">
        <v>45.0</v>
      </c>
      <c r="I3318" s="3">
        <v>44169.65625</v>
      </c>
      <c r="J3318" s="1">
        <v>0.0</v>
      </c>
      <c r="K3318" s="1" t="s">
        <v>24</v>
      </c>
      <c r="M3318" s="3">
        <v>44170.35892842593</v>
      </c>
    </row>
    <row r="3319">
      <c r="A3319" s="1">
        <v>3317.0</v>
      </c>
      <c r="B3319" s="1" t="s">
        <v>3073</v>
      </c>
      <c r="C3319" s="1" t="s">
        <v>7857</v>
      </c>
      <c r="D3319" s="1" t="s">
        <v>21</v>
      </c>
      <c r="E3319" s="1" t="s">
        <v>7858</v>
      </c>
      <c r="F3319" s="1" t="s">
        <v>3419</v>
      </c>
      <c r="G3319" s="1" t="s">
        <v>17</v>
      </c>
      <c r="H3319" s="1">
        <v>45.0</v>
      </c>
      <c r="I3319" s="3">
        <v>44156.583333333336</v>
      </c>
      <c r="J3319" s="1">
        <v>0.444263365394042</v>
      </c>
      <c r="K3319" s="1" t="s">
        <v>24</v>
      </c>
      <c r="M3319" s="3">
        <v>44156.61957270833</v>
      </c>
    </row>
    <row r="3320">
      <c r="A3320" s="1">
        <v>3318.0</v>
      </c>
      <c r="B3320" s="1" t="s">
        <v>1489</v>
      </c>
      <c r="C3320" s="1" t="s">
        <v>7859</v>
      </c>
      <c r="D3320" s="1" t="s">
        <v>1096</v>
      </c>
      <c r="E3320" s="1" t="s">
        <v>7681</v>
      </c>
      <c r="F3320" s="1" t="s">
        <v>1492</v>
      </c>
      <c r="G3320" s="1" t="s">
        <v>17</v>
      </c>
      <c r="H3320" s="1">
        <v>45.0</v>
      </c>
      <c r="I3320" s="3">
        <v>43936.645833333336</v>
      </c>
      <c r="J3320" s="1">
        <v>1.91750000055837</v>
      </c>
      <c r="K3320" s="1" t="s">
        <v>18</v>
      </c>
      <c r="M3320" s="3">
        <v>43936.669878113426</v>
      </c>
    </row>
    <row r="3321">
      <c r="A3321" s="1">
        <v>3319.0</v>
      </c>
      <c r="B3321" s="1" t="s">
        <v>953</v>
      </c>
      <c r="C3321" s="1" t="s">
        <v>7860</v>
      </c>
      <c r="D3321" s="1" t="s">
        <v>121</v>
      </c>
      <c r="E3321" s="1" t="s">
        <v>955</v>
      </c>
      <c r="F3321" s="1" t="s">
        <v>956</v>
      </c>
      <c r="G3321" s="1" t="s">
        <v>35</v>
      </c>
      <c r="H3321" s="1">
        <v>45.0</v>
      </c>
      <c r="I3321" s="3">
        <v>44148.625</v>
      </c>
      <c r="J3321" s="1">
        <v>2.63707707151323</v>
      </c>
      <c r="K3321" s="1" t="s">
        <v>18</v>
      </c>
      <c r="M3321" s="3">
        <v>44148.61427121528</v>
      </c>
    </row>
    <row r="3322">
      <c r="A3322" s="1">
        <v>3320.0</v>
      </c>
      <c r="B3322" s="1" t="s">
        <v>4293</v>
      </c>
      <c r="C3322" s="1" t="s">
        <v>7861</v>
      </c>
      <c r="D3322" s="1" t="s">
        <v>7862</v>
      </c>
      <c r="E3322" s="1" t="s">
        <v>7863</v>
      </c>
      <c r="F3322" s="1" t="s">
        <v>4297</v>
      </c>
      <c r="G3322" s="1" t="s">
        <v>35</v>
      </c>
      <c r="H3322" s="1">
        <v>45.0</v>
      </c>
      <c r="I3322" s="3">
        <v>43556.333333333336</v>
      </c>
      <c r="J3322" s="1">
        <v>1.49665437857668</v>
      </c>
      <c r="K3322" s="1" t="s">
        <v>18</v>
      </c>
      <c r="M3322" s="3">
        <v>43556.37093138889</v>
      </c>
    </row>
    <row r="3323">
      <c r="A3323" s="1">
        <v>3321.0</v>
      </c>
      <c r="B3323" s="1" t="s">
        <v>239</v>
      </c>
      <c r="C3323" s="1" t="s">
        <v>7864</v>
      </c>
      <c r="D3323" s="1" t="s">
        <v>86</v>
      </c>
      <c r="E3323" s="1" t="s">
        <v>7865</v>
      </c>
      <c r="F3323" s="1" t="s">
        <v>243</v>
      </c>
      <c r="G3323" s="1" t="s">
        <v>35</v>
      </c>
      <c r="H3323" s="1">
        <v>45.0</v>
      </c>
      <c r="I3323" s="3">
        <v>43670.291666666664</v>
      </c>
      <c r="J3323" s="1">
        <v>1.47057858285562</v>
      </c>
      <c r="K3323" s="1" t="s">
        <v>46</v>
      </c>
      <c r="M3323" s="3">
        <v>43670.35198162037</v>
      </c>
    </row>
    <row r="3324">
      <c r="A3324" s="1">
        <v>3322.0</v>
      </c>
      <c r="B3324" s="1" t="s">
        <v>2911</v>
      </c>
      <c r="C3324" s="1" t="s">
        <v>7866</v>
      </c>
      <c r="D3324" s="1" t="s">
        <v>2913</v>
      </c>
      <c r="E3324" s="1" t="s">
        <v>7867</v>
      </c>
      <c r="F3324" s="1" t="s">
        <v>2915</v>
      </c>
      <c r="G3324" s="1" t="s">
        <v>35</v>
      </c>
      <c r="H3324" s="1">
        <v>45.0</v>
      </c>
      <c r="I3324" s="3">
        <v>43908.6875</v>
      </c>
      <c r="J3324" s="1">
        <v>0.185590801682786</v>
      </c>
      <c r="K3324" s="1" t="s">
        <v>24</v>
      </c>
      <c r="M3324" s="3">
        <v>43908.61634369213</v>
      </c>
    </row>
    <row r="3325">
      <c r="A3325" s="1">
        <v>3323.0</v>
      </c>
      <c r="B3325" s="1" t="s">
        <v>1489</v>
      </c>
      <c r="C3325" s="1" t="s">
        <v>7868</v>
      </c>
      <c r="D3325" s="1" t="s">
        <v>818</v>
      </c>
      <c r="E3325" s="1" t="s">
        <v>6301</v>
      </c>
      <c r="F3325" s="1" t="s">
        <v>1492</v>
      </c>
      <c r="G3325" s="1" t="s">
        <v>35</v>
      </c>
      <c r="H3325" s="1">
        <v>45.0</v>
      </c>
      <c r="I3325" s="3">
        <v>44243.3125</v>
      </c>
      <c r="J3325" s="1">
        <v>3.63279110382708</v>
      </c>
      <c r="K3325" s="1" t="s">
        <v>46</v>
      </c>
      <c r="L3325" s="1" t="s">
        <v>3232</v>
      </c>
      <c r="M3325" s="3">
        <v>44243.30295158565</v>
      </c>
    </row>
    <row r="3326">
      <c r="A3326" s="1">
        <v>3324.0</v>
      </c>
      <c r="B3326" s="1" t="s">
        <v>536</v>
      </c>
      <c r="C3326" s="1" t="s">
        <v>7869</v>
      </c>
      <c r="D3326" s="1" t="s">
        <v>396</v>
      </c>
      <c r="E3326" s="1" t="s">
        <v>3114</v>
      </c>
      <c r="F3326" s="1" t="s">
        <v>539</v>
      </c>
      <c r="G3326" s="1" t="s">
        <v>17</v>
      </c>
      <c r="H3326" s="1">
        <v>45.0</v>
      </c>
      <c r="I3326" s="3">
        <v>43704.666666666664</v>
      </c>
      <c r="J3326" s="1">
        <v>0.999925323613817</v>
      </c>
      <c r="K3326" s="1" t="s">
        <v>83</v>
      </c>
      <c r="M3326" s="3">
        <v>43704.70528682871</v>
      </c>
    </row>
    <row r="3327">
      <c r="A3327" s="1">
        <v>3325.0</v>
      </c>
      <c r="B3327" s="1" t="s">
        <v>512</v>
      </c>
      <c r="C3327" s="1" t="s">
        <v>7870</v>
      </c>
      <c r="D3327" s="1" t="s">
        <v>2512</v>
      </c>
      <c r="E3327" s="1" t="s">
        <v>2513</v>
      </c>
      <c r="F3327" s="1" t="s">
        <v>516</v>
      </c>
      <c r="G3327" s="1" t="s">
        <v>17</v>
      </c>
      <c r="H3327" s="1">
        <v>45.0</v>
      </c>
      <c r="I3327" s="3">
        <v>43859.833333333336</v>
      </c>
      <c r="J3327" s="1">
        <v>0.786167753392098</v>
      </c>
      <c r="K3327" s="1" t="s">
        <v>83</v>
      </c>
      <c r="M3327" s="3">
        <v>43859.81756024306</v>
      </c>
    </row>
    <row r="3328">
      <c r="A3328" s="1">
        <v>3326.0</v>
      </c>
      <c r="B3328" s="1" t="s">
        <v>858</v>
      </c>
      <c r="C3328" s="1" t="s">
        <v>7871</v>
      </c>
      <c r="D3328" s="1" t="s">
        <v>5435</v>
      </c>
      <c r="E3328" s="1" t="s">
        <v>7872</v>
      </c>
      <c r="F3328" s="1" t="s">
        <v>861</v>
      </c>
      <c r="G3328" s="1" t="s">
        <v>89</v>
      </c>
      <c r="H3328" s="1">
        <v>45.0</v>
      </c>
      <c r="I3328" s="3">
        <v>43743.70403835648</v>
      </c>
      <c r="J3328" s="1">
        <v>2.72789118751204</v>
      </c>
      <c r="K3328" s="1" t="s">
        <v>24</v>
      </c>
      <c r="M3328" s="3">
        <v>43743.73497909722</v>
      </c>
    </row>
    <row r="3329">
      <c r="A3329" s="1">
        <v>3327.0</v>
      </c>
      <c r="B3329" s="1" t="s">
        <v>251</v>
      </c>
      <c r="C3329" s="1" t="s">
        <v>7873</v>
      </c>
      <c r="D3329" s="1" t="s">
        <v>1418</v>
      </c>
      <c r="E3329" s="1" t="s">
        <v>6109</v>
      </c>
      <c r="F3329" s="1" t="s">
        <v>255</v>
      </c>
      <c r="G3329" s="1" t="s">
        <v>17</v>
      </c>
      <c r="H3329" s="1">
        <v>45.0</v>
      </c>
      <c r="I3329" s="3">
        <v>43827.375</v>
      </c>
      <c r="J3329" s="1">
        <v>0.0</v>
      </c>
      <c r="K3329" s="1" t="s">
        <v>218</v>
      </c>
      <c r="M3329" s="3">
        <v>43827.63301871528</v>
      </c>
    </row>
    <row r="3330">
      <c r="A3330" s="1">
        <v>3328.0</v>
      </c>
      <c r="B3330" s="1" t="s">
        <v>168</v>
      </c>
      <c r="C3330" s="1" t="s">
        <v>7874</v>
      </c>
      <c r="D3330" s="1" t="s">
        <v>1418</v>
      </c>
      <c r="E3330" s="1" t="s">
        <v>2686</v>
      </c>
      <c r="F3330" s="1" t="s">
        <v>171</v>
      </c>
      <c r="G3330" s="1" t="s">
        <v>17</v>
      </c>
      <c r="H3330" s="1">
        <v>45.0</v>
      </c>
      <c r="I3330" s="3">
        <v>43864.229166666664</v>
      </c>
      <c r="J3330" s="1">
        <v>1.4843221182853</v>
      </c>
      <c r="K3330" s="1" t="s">
        <v>166</v>
      </c>
      <c r="M3330" s="3">
        <v>43864.28320362268</v>
      </c>
    </row>
    <row r="3331">
      <c r="A3331" s="1">
        <v>3329.0</v>
      </c>
      <c r="B3331" s="1" t="s">
        <v>6478</v>
      </c>
      <c r="C3331" s="1" t="s">
        <v>7875</v>
      </c>
      <c r="D3331" s="1" t="s">
        <v>3207</v>
      </c>
      <c r="E3331" s="1" t="s">
        <v>7876</v>
      </c>
      <c r="F3331" s="1" t="s">
        <v>6482</v>
      </c>
      <c r="G3331" s="1" t="s">
        <v>35</v>
      </c>
      <c r="H3331" s="1">
        <v>45.0</v>
      </c>
      <c r="I3331" s="3">
        <v>44235.666666666664</v>
      </c>
      <c r="J3331" s="1">
        <v>1.30752567572706</v>
      </c>
      <c r="K3331" s="1" t="s">
        <v>159</v>
      </c>
      <c r="L3331" s="1" t="s">
        <v>495</v>
      </c>
      <c r="M3331" s="3">
        <v>44235.70691945602</v>
      </c>
    </row>
    <row r="3332">
      <c r="A3332" s="1">
        <v>3330.0</v>
      </c>
      <c r="B3332" s="1" t="s">
        <v>2766</v>
      </c>
      <c r="C3332" s="1" t="s">
        <v>7877</v>
      </c>
      <c r="D3332" s="1" t="s">
        <v>3158</v>
      </c>
      <c r="E3332" s="1" t="s">
        <v>2769</v>
      </c>
      <c r="F3332" s="1" t="s">
        <v>2770</v>
      </c>
      <c r="G3332" s="1" t="s">
        <v>17</v>
      </c>
      <c r="H3332" s="1">
        <v>45.0</v>
      </c>
      <c r="I3332" s="3">
        <v>44189.583333333336</v>
      </c>
      <c r="J3332" s="1">
        <v>1.93331598618791</v>
      </c>
      <c r="K3332" s="1" t="s">
        <v>62</v>
      </c>
      <c r="M3332" s="3">
        <v>44189.60969319444</v>
      </c>
    </row>
    <row r="3333">
      <c r="A3333" s="1">
        <v>3331.0</v>
      </c>
      <c r="B3333" s="1" t="s">
        <v>298</v>
      </c>
      <c r="C3333" s="1" t="s">
        <v>7878</v>
      </c>
      <c r="D3333" s="1" t="s">
        <v>211</v>
      </c>
      <c r="E3333" s="1" t="s">
        <v>3679</v>
      </c>
      <c r="F3333" s="1" t="s">
        <v>302</v>
      </c>
      <c r="G3333" s="1" t="s">
        <v>17</v>
      </c>
      <c r="H3333" s="1">
        <v>45.0</v>
      </c>
      <c r="I3333" s="3">
        <v>44035.375</v>
      </c>
      <c r="J3333" s="1">
        <v>0.0</v>
      </c>
      <c r="K3333" s="1" t="s">
        <v>218</v>
      </c>
      <c r="M3333" s="3">
        <v>44035.37390741898</v>
      </c>
    </row>
    <row r="3334">
      <c r="A3334" s="1">
        <v>3332.0</v>
      </c>
      <c r="B3334" s="1" t="s">
        <v>119</v>
      </c>
      <c r="C3334" s="1" t="s">
        <v>7879</v>
      </c>
      <c r="D3334" s="1" t="s">
        <v>4716</v>
      </c>
      <c r="E3334" s="1" t="s">
        <v>7880</v>
      </c>
      <c r="F3334" s="1" t="s">
        <v>123</v>
      </c>
      <c r="G3334" s="1" t="s">
        <v>39</v>
      </c>
      <c r="H3334" s="1">
        <v>45.0</v>
      </c>
      <c r="I3334" s="3">
        <v>44073.270833333336</v>
      </c>
      <c r="J3334" s="1">
        <v>1.67108411052135</v>
      </c>
      <c r="K3334" s="1" t="s">
        <v>18</v>
      </c>
      <c r="M3334" s="3">
        <v>44073.30559400463</v>
      </c>
    </row>
    <row r="3335">
      <c r="A3335" s="1">
        <v>3333.0</v>
      </c>
      <c r="B3335" s="1" t="s">
        <v>5792</v>
      </c>
      <c r="C3335" s="1" t="s">
        <v>7881</v>
      </c>
      <c r="D3335" s="1" t="s">
        <v>80</v>
      </c>
      <c r="E3335" s="1" t="s">
        <v>7882</v>
      </c>
      <c r="F3335" s="1" t="s">
        <v>5795</v>
      </c>
      <c r="G3335" s="1" t="s">
        <v>17</v>
      </c>
      <c r="H3335" s="1">
        <v>45.0</v>
      </c>
      <c r="I3335" s="3">
        <v>43796.541666666664</v>
      </c>
      <c r="J3335" s="1">
        <v>0.329178790171458</v>
      </c>
      <c r="K3335" s="1" t="s">
        <v>83</v>
      </c>
      <c r="M3335" s="3">
        <v>43796.61047756945</v>
      </c>
    </row>
    <row r="3336">
      <c r="A3336" s="1">
        <v>3334.0</v>
      </c>
      <c r="B3336" s="1" t="s">
        <v>7545</v>
      </c>
      <c r="C3336" s="1" t="s">
        <v>7883</v>
      </c>
      <c r="D3336" s="1" t="s">
        <v>7884</v>
      </c>
      <c r="E3336" s="1" t="s">
        <v>7885</v>
      </c>
      <c r="F3336" s="1" t="s">
        <v>7548</v>
      </c>
      <c r="G3336" s="1" t="s">
        <v>39</v>
      </c>
      <c r="H3336" s="1">
        <v>45.0</v>
      </c>
      <c r="I3336" s="3">
        <v>43843.520833333336</v>
      </c>
      <c r="J3336" s="1">
        <v>2.24104795632259</v>
      </c>
      <c r="K3336" s="1" t="s">
        <v>46</v>
      </c>
      <c r="M3336" s="3">
        <v>43843.55489375</v>
      </c>
    </row>
    <row r="3337">
      <c r="A3337" s="1">
        <v>3335.0</v>
      </c>
      <c r="B3337" s="1" t="s">
        <v>2339</v>
      </c>
      <c r="C3337" s="1" t="s">
        <v>7886</v>
      </c>
      <c r="D3337" s="1" t="s">
        <v>738</v>
      </c>
      <c r="E3337" s="1" t="s">
        <v>3072</v>
      </c>
      <c r="F3337" s="1" t="s">
        <v>2342</v>
      </c>
      <c r="G3337" s="1" t="s">
        <v>35</v>
      </c>
      <c r="H3337" s="1">
        <v>45.0</v>
      </c>
      <c r="I3337" s="3">
        <v>44203.666666666664</v>
      </c>
      <c r="J3337" s="1">
        <v>2.30353116820015</v>
      </c>
      <c r="K3337" s="1" t="s">
        <v>24</v>
      </c>
      <c r="M3337" s="3">
        <v>44203.71953670139</v>
      </c>
    </row>
    <row r="3338">
      <c r="A3338" s="1">
        <v>3336.0</v>
      </c>
      <c r="B3338" s="1" t="s">
        <v>425</v>
      </c>
      <c r="C3338" s="1" t="s">
        <v>7887</v>
      </c>
      <c r="D3338" s="1" t="s">
        <v>21</v>
      </c>
      <c r="E3338" s="1" t="s">
        <v>7888</v>
      </c>
      <c r="F3338" s="1" t="s">
        <v>428</v>
      </c>
      <c r="G3338" s="1" t="s">
        <v>39</v>
      </c>
      <c r="H3338" s="1">
        <v>45.0</v>
      </c>
      <c r="I3338" s="3">
        <v>44164.3125</v>
      </c>
      <c r="J3338" s="1">
        <v>2.98485760443722</v>
      </c>
      <c r="K3338" s="1" t="s">
        <v>24</v>
      </c>
      <c r="M3338" s="3">
        <v>44164.38017606481</v>
      </c>
    </row>
    <row r="3339">
      <c r="A3339" s="1">
        <v>3337.0</v>
      </c>
      <c r="B3339" s="1" t="s">
        <v>303</v>
      </c>
      <c r="C3339" s="1" t="s">
        <v>7889</v>
      </c>
      <c r="D3339" s="1" t="s">
        <v>305</v>
      </c>
      <c r="E3339" s="1" t="s">
        <v>886</v>
      </c>
      <c r="F3339" s="1" t="s">
        <v>307</v>
      </c>
      <c r="G3339" s="1" t="s">
        <v>17</v>
      </c>
      <c r="H3339" s="1">
        <v>45.0</v>
      </c>
      <c r="I3339" s="3">
        <v>44112.416666666664</v>
      </c>
      <c r="J3339" s="1">
        <v>1.26762352723274</v>
      </c>
      <c r="K3339" s="1" t="s">
        <v>24</v>
      </c>
      <c r="M3339" s="3">
        <v>44112.44214939815</v>
      </c>
    </row>
    <row r="3340">
      <c r="A3340" s="1">
        <v>3338.0</v>
      </c>
      <c r="B3340" s="1" t="s">
        <v>7890</v>
      </c>
      <c r="C3340" s="1" t="s">
        <v>7891</v>
      </c>
      <c r="D3340" s="1" t="s">
        <v>738</v>
      </c>
      <c r="E3340" s="1" t="s">
        <v>7892</v>
      </c>
      <c r="F3340" s="1" t="s">
        <v>7893</v>
      </c>
      <c r="G3340" s="1" t="s">
        <v>89</v>
      </c>
      <c r="H3340" s="1">
        <v>45.0</v>
      </c>
      <c r="I3340" s="3">
        <v>44154.5985415625</v>
      </c>
      <c r="J3340" s="1">
        <v>1.60667605761912</v>
      </c>
      <c r="K3340" s="1" t="s">
        <v>24</v>
      </c>
      <c r="L3340" s="1" t="s">
        <v>2724</v>
      </c>
      <c r="M3340" s="3">
        <v>44154.6219084375</v>
      </c>
    </row>
    <row r="3341">
      <c r="A3341" s="1">
        <v>3339.0</v>
      </c>
      <c r="B3341" s="1" t="s">
        <v>239</v>
      </c>
      <c r="C3341" s="1" t="s">
        <v>7894</v>
      </c>
      <c r="D3341" s="1" t="s">
        <v>5539</v>
      </c>
      <c r="E3341" s="1" t="s">
        <v>6706</v>
      </c>
      <c r="F3341" s="1" t="s">
        <v>243</v>
      </c>
      <c r="G3341" s="1" t="s">
        <v>35</v>
      </c>
      <c r="H3341" s="1">
        <v>45.0</v>
      </c>
      <c r="I3341" s="3">
        <v>44137.291666666664</v>
      </c>
      <c r="J3341" s="1">
        <v>0.293649398981667</v>
      </c>
      <c r="K3341" s="1" t="s">
        <v>46</v>
      </c>
      <c r="L3341" s="1" t="s">
        <v>244</v>
      </c>
      <c r="M3341" s="3">
        <v>44137.343207349535</v>
      </c>
    </row>
    <row r="3342">
      <c r="A3342" s="1">
        <v>3340.0</v>
      </c>
      <c r="B3342" s="1" t="s">
        <v>7895</v>
      </c>
      <c r="C3342" s="1" t="s">
        <v>7896</v>
      </c>
      <c r="D3342" s="1" t="s">
        <v>7897</v>
      </c>
      <c r="E3342" s="1" t="s">
        <v>7898</v>
      </c>
      <c r="F3342" s="1" t="s">
        <v>7899</v>
      </c>
      <c r="G3342" s="1" t="s">
        <v>89</v>
      </c>
      <c r="H3342" s="1">
        <v>45.0</v>
      </c>
      <c r="I3342" s="3">
        <v>44076.523578402775</v>
      </c>
      <c r="J3342" s="1">
        <v>2.68102316677285</v>
      </c>
      <c r="K3342" s="1" t="s">
        <v>18</v>
      </c>
      <c r="L3342" s="1" t="s">
        <v>1725</v>
      </c>
      <c r="M3342" s="3">
        <v>44076.56409835648</v>
      </c>
    </row>
    <row r="3343">
      <c r="A3343" s="1">
        <v>3341.0</v>
      </c>
      <c r="B3343" s="1" t="s">
        <v>213</v>
      </c>
      <c r="C3343" s="1" t="s">
        <v>7900</v>
      </c>
      <c r="D3343" s="1" t="s">
        <v>7901</v>
      </c>
      <c r="E3343" s="1" t="s">
        <v>7902</v>
      </c>
      <c r="F3343" s="1" t="s">
        <v>217</v>
      </c>
      <c r="G3343" s="1" t="s">
        <v>17</v>
      </c>
      <c r="H3343" s="1">
        <v>45.0</v>
      </c>
      <c r="I3343" s="3">
        <v>43865.197916666664</v>
      </c>
      <c r="J3343" s="1">
        <v>2.33932340300252</v>
      </c>
      <c r="K3343" s="1" t="s">
        <v>218</v>
      </c>
      <c r="M3343" s="3">
        <v>43865.237501041665</v>
      </c>
    </row>
    <row r="3344">
      <c r="A3344" s="1">
        <v>3342.0</v>
      </c>
      <c r="B3344" s="1" t="s">
        <v>1516</v>
      </c>
      <c r="C3344" s="1" t="s">
        <v>7903</v>
      </c>
      <c r="D3344" s="1" t="s">
        <v>5167</v>
      </c>
      <c r="E3344" s="1" t="s">
        <v>5168</v>
      </c>
      <c r="F3344" s="1" t="s">
        <v>1519</v>
      </c>
      <c r="G3344" s="1" t="s">
        <v>17</v>
      </c>
      <c r="H3344" s="1">
        <v>45.0</v>
      </c>
      <c r="I3344" s="3">
        <v>44096.625</v>
      </c>
      <c r="J3344" s="1">
        <v>0.715164971010941</v>
      </c>
      <c r="K3344" s="1" t="s">
        <v>689</v>
      </c>
      <c r="M3344" s="3">
        <v>44096.654945462964</v>
      </c>
    </row>
    <row r="3345">
      <c r="A3345" s="1">
        <v>3343.0</v>
      </c>
      <c r="B3345" s="1" t="s">
        <v>2228</v>
      </c>
      <c r="C3345" s="1" t="s">
        <v>7904</v>
      </c>
      <c r="D3345" s="1" t="s">
        <v>532</v>
      </c>
      <c r="E3345" s="1" t="s">
        <v>7905</v>
      </c>
      <c r="F3345" s="1" t="s">
        <v>2231</v>
      </c>
      <c r="G3345" s="1" t="s">
        <v>39</v>
      </c>
      <c r="H3345" s="1">
        <v>45.0</v>
      </c>
      <c r="I3345" s="3">
        <v>44060.375</v>
      </c>
      <c r="J3345" s="1">
        <v>0.0</v>
      </c>
      <c r="K3345" s="1" t="s">
        <v>24</v>
      </c>
      <c r="L3345" s="1" t="s">
        <v>882</v>
      </c>
      <c r="M3345" s="3">
        <v>44060.43199302084</v>
      </c>
    </row>
    <row r="3346">
      <c r="A3346" s="1">
        <v>3344.0</v>
      </c>
      <c r="B3346" s="1" t="s">
        <v>1189</v>
      </c>
      <c r="C3346" s="1" t="s">
        <v>7906</v>
      </c>
      <c r="D3346" s="1" t="s">
        <v>5462</v>
      </c>
      <c r="E3346" s="1" t="s">
        <v>7907</v>
      </c>
      <c r="F3346" s="1" t="s">
        <v>1193</v>
      </c>
      <c r="G3346" s="1" t="s">
        <v>39</v>
      </c>
      <c r="H3346" s="1">
        <v>45.0</v>
      </c>
      <c r="I3346" s="3">
        <v>43899.541666666664</v>
      </c>
      <c r="J3346" s="1">
        <v>1.94053931078766</v>
      </c>
      <c r="K3346" s="1" t="s">
        <v>1194</v>
      </c>
      <c r="M3346" s="3">
        <v>43899.59615615741</v>
      </c>
    </row>
    <row r="3347">
      <c r="A3347" s="1">
        <v>3345.0</v>
      </c>
      <c r="B3347" s="1" t="s">
        <v>572</v>
      </c>
      <c r="C3347" s="1" t="s">
        <v>7908</v>
      </c>
      <c r="D3347" s="1" t="s">
        <v>1133</v>
      </c>
      <c r="E3347" s="1" t="s">
        <v>7909</v>
      </c>
      <c r="F3347" s="1" t="s">
        <v>575</v>
      </c>
      <c r="G3347" s="1" t="s">
        <v>39</v>
      </c>
      <c r="H3347" s="1">
        <v>45.0</v>
      </c>
      <c r="I3347" s="3">
        <v>43580.166666666664</v>
      </c>
      <c r="J3347" s="1">
        <v>0.391560291127033</v>
      </c>
      <c r="K3347" s="1" t="s">
        <v>18</v>
      </c>
      <c r="M3347" s="3">
        <v>43580.19867625</v>
      </c>
    </row>
    <row r="3348">
      <c r="A3348" s="1">
        <v>3346.0</v>
      </c>
      <c r="B3348" s="1" t="s">
        <v>330</v>
      </c>
      <c r="C3348" s="1" t="s">
        <v>7910</v>
      </c>
      <c r="D3348" s="1" t="s">
        <v>332</v>
      </c>
      <c r="E3348" s="1" t="s">
        <v>7740</v>
      </c>
      <c r="F3348" s="1" t="s">
        <v>334</v>
      </c>
      <c r="G3348" s="1" t="s">
        <v>17</v>
      </c>
      <c r="H3348" s="1">
        <v>45.0</v>
      </c>
      <c r="I3348" s="3">
        <v>44065.291666666664</v>
      </c>
      <c r="J3348" s="1">
        <v>1.7512883660322</v>
      </c>
      <c r="K3348" s="1" t="s">
        <v>18</v>
      </c>
      <c r="M3348" s="3">
        <v>44065.33625375</v>
      </c>
    </row>
    <row r="3349">
      <c r="A3349" s="1">
        <v>3347.0</v>
      </c>
      <c r="B3349" s="1" t="s">
        <v>239</v>
      </c>
      <c r="C3349" s="1" t="s">
        <v>7911</v>
      </c>
      <c r="D3349" s="1" t="s">
        <v>1494</v>
      </c>
      <c r="E3349" s="1" t="s">
        <v>7912</v>
      </c>
      <c r="F3349" s="1" t="s">
        <v>243</v>
      </c>
      <c r="G3349" s="1" t="s">
        <v>39</v>
      </c>
      <c r="H3349" s="1">
        <v>45.0</v>
      </c>
      <c r="I3349" s="3">
        <v>44079.333333333336</v>
      </c>
      <c r="J3349" s="1">
        <v>1.03093180208979</v>
      </c>
      <c r="K3349" s="1" t="s">
        <v>46</v>
      </c>
      <c r="M3349" s="3">
        <v>44079.3645825</v>
      </c>
    </row>
    <row r="3350">
      <c r="A3350" s="1">
        <v>3348.0</v>
      </c>
      <c r="B3350" s="1" t="s">
        <v>184</v>
      </c>
      <c r="C3350" s="1" t="s">
        <v>7913</v>
      </c>
      <c r="D3350" s="1" t="s">
        <v>148</v>
      </c>
      <c r="E3350" s="1" t="s">
        <v>4234</v>
      </c>
      <c r="F3350" s="1" t="s">
        <v>187</v>
      </c>
      <c r="G3350" s="1" t="s">
        <v>17</v>
      </c>
      <c r="H3350" s="1">
        <v>45.0</v>
      </c>
      <c r="I3350" s="3">
        <v>43992.697916666664</v>
      </c>
      <c r="J3350" s="1">
        <v>0.379391561303123</v>
      </c>
      <c r="K3350" s="1" t="s">
        <v>24</v>
      </c>
      <c r="L3350" s="1" t="s">
        <v>188</v>
      </c>
      <c r="M3350" s="3">
        <v>43992.63693482639</v>
      </c>
    </row>
    <row r="3351">
      <c r="A3351" s="1">
        <v>3349.0</v>
      </c>
      <c r="B3351" s="1" t="s">
        <v>251</v>
      </c>
      <c r="C3351" s="1" t="s">
        <v>7914</v>
      </c>
      <c r="D3351" s="1" t="s">
        <v>1418</v>
      </c>
      <c r="E3351" s="1" t="s">
        <v>7915</v>
      </c>
      <c r="F3351" s="1" t="s">
        <v>255</v>
      </c>
      <c r="G3351" s="1" t="s">
        <v>17</v>
      </c>
      <c r="H3351" s="1">
        <v>45.0</v>
      </c>
      <c r="I3351" s="3">
        <v>43786.375</v>
      </c>
      <c r="J3351" s="1">
        <v>0.0</v>
      </c>
      <c r="K3351" s="1" t="s">
        <v>218</v>
      </c>
      <c r="M3351" s="3">
        <v>43786.58576466435</v>
      </c>
    </row>
    <row r="3352">
      <c r="A3352" s="1">
        <v>3350.0</v>
      </c>
      <c r="B3352" s="1" t="s">
        <v>896</v>
      </c>
      <c r="C3352" s="1" t="s">
        <v>7916</v>
      </c>
      <c r="D3352" s="1" t="s">
        <v>5064</v>
      </c>
      <c r="E3352" s="1" t="s">
        <v>7917</v>
      </c>
      <c r="F3352" s="1" t="s">
        <v>900</v>
      </c>
      <c r="G3352" s="1" t="s">
        <v>17</v>
      </c>
      <c r="H3352" s="1">
        <v>45.0</v>
      </c>
      <c r="I3352" s="3">
        <v>44252.604166666664</v>
      </c>
      <c r="J3352" s="1">
        <v>2.07858777734309</v>
      </c>
      <c r="K3352" s="1" t="s">
        <v>24</v>
      </c>
      <c r="L3352" s="1" t="s">
        <v>741</v>
      </c>
      <c r="M3352" s="3">
        <v>44252.63314452546</v>
      </c>
    </row>
    <row r="3353">
      <c r="A3353" s="1">
        <v>3351.0</v>
      </c>
      <c r="B3353" s="1" t="s">
        <v>806</v>
      </c>
      <c r="C3353" s="1" t="s">
        <v>7918</v>
      </c>
      <c r="D3353" s="1" t="s">
        <v>3811</v>
      </c>
      <c r="E3353" s="1" t="s">
        <v>7919</v>
      </c>
      <c r="F3353" s="1" t="s">
        <v>810</v>
      </c>
      <c r="G3353" s="1" t="s">
        <v>35</v>
      </c>
      <c r="H3353" s="1">
        <v>45.0</v>
      </c>
      <c r="I3353" s="3">
        <v>43833.708333333336</v>
      </c>
      <c r="J3353" s="1">
        <v>1.66251042703729</v>
      </c>
      <c r="K3353" s="1" t="s">
        <v>24</v>
      </c>
      <c r="M3353" s="3">
        <v>43833.701847731485</v>
      </c>
    </row>
    <row r="3354">
      <c r="A3354" s="1">
        <v>3352.0</v>
      </c>
      <c r="B3354" s="1" t="s">
        <v>1126</v>
      </c>
      <c r="C3354" s="1" t="s">
        <v>7920</v>
      </c>
      <c r="D3354" s="1" t="s">
        <v>1128</v>
      </c>
      <c r="E3354" s="1" t="s">
        <v>1129</v>
      </c>
      <c r="F3354" s="1" t="s">
        <v>1130</v>
      </c>
      <c r="G3354" s="1" t="s">
        <v>17</v>
      </c>
      <c r="H3354" s="1">
        <v>45.0</v>
      </c>
      <c r="I3354" s="3">
        <v>44146.229166666664</v>
      </c>
      <c r="J3354" s="1">
        <v>3.20918105494684</v>
      </c>
      <c r="K3354" s="1" t="s">
        <v>24</v>
      </c>
      <c r="M3354" s="3">
        <v>44146.25773561343</v>
      </c>
    </row>
    <row r="3355">
      <c r="A3355" s="1">
        <v>3353.0</v>
      </c>
      <c r="B3355" s="1" t="s">
        <v>1289</v>
      </c>
      <c r="C3355" s="1" t="s">
        <v>7921</v>
      </c>
      <c r="D3355" s="1" t="s">
        <v>1666</v>
      </c>
      <c r="E3355" s="1" t="s">
        <v>7263</v>
      </c>
      <c r="F3355" s="1" t="s">
        <v>1293</v>
      </c>
      <c r="G3355" s="1" t="s">
        <v>35</v>
      </c>
      <c r="H3355" s="1">
        <v>45.0</v>
      </c>
      <c r="I3355" s="3">
        <v>43546.166666666664</v>
      </c>
      <c r="J3355" s="1">
        <v>1.51752313052279</v>
      </c>
      <c r="K3355" s="1" t="s">
        <v>24</v>
      </c>
      <c r="M3355" s="3">
        <v>43546.19233628472</v>
      </c>
    </row>
    <row r="3356">
      <c r="A3356" s="1">
        <v>3354.0</v>
      </c>
      <c r="B3356" s="1" t="s">
        <v>19</v>
      </c>
      <c r="C3356" s="1" t="s">
        <v>7922</v>
      </c>
      <c r="D3356" s="1" t="s">
        <v>664</v>
      </c>
      <c r="E3356" s="1" t="s">
        <v>3861</v>
      </c>
      <c r="F3356" s="1" t="s">
        <v>23</v>
      </c>
      <c r="G3356" s="1" t="s">
        <v>35</v>
      </c>
      <c r="H3356" s="1">
        <v>45.0</v>
      </c>
      <c r="I3356" s="3">
        <v>43629.291666666664</v>
      </c>
      <c r="J3356" s="1">
        <v>6.04473232467001</v>
      </c>
      <c r="K3356" s="1" t="s">
        <v>24</v>
      </c>
      <c r="M3356" s="3">
        <v>43629.343868125</v>
      </c>
    </row>
    <row r="3357">
      <c r="A3357" s="1">
        <v>3355.0</v>
      </c>
      <c r="B3357" s="1" t="s">
        <v>4866</v>
      </c>
      <c r="C3357" s="1" t="s">
        <v>7923</v>
      </c>
      <c r="D3357" s="1" t="s">
        <v>80</v>
      </c>
      <c r="E3357" s="1" t="s">
        <v>4868</v>
      </c>
      <c r="F3357" s="1" t="s">
        <v>4869</v>
      </c>
      <c r="G3357" s="1" t="s">
        <v>17</v>
      </c>
      <c r="H3357" s="1">
        <v>45.0</v>
      </c>
      <c r="I3357" s="3">
        <v>43707.708333333336</v>
      </c>
      <c r="J3357" s="1">
        <v>0.436297194389122</v>
      </c>
      <c r="K3357" s="1" t="s">
        <v>46</v>
      </c>
      <c r="M3357" s="3">
        <v>43707.79930666667</v>
      </c>
    </row>
    <row r="3358">
      <c r="A3358" s="1">
        <v>3356.0</v>
      </c>
      <c r="B3358" s="1" t="s">
        <v>582</v>
      </c>
      <c r="C3358" s="1" t="s">
        <v>7924</v>
      </c>
      <c r="D3358" s="1" t="s">
        <v>2008</v>
      </c>
      <c r="E3358" s="1" t="s">
        <v>7925</v>
      </c>
      <c r="F3358" s="1" t="s">
        <v>586</v>
      </c>
      <c r="G3358" s="1" t="s">
        <v>39</v>
      </c>
      <c r="H3358" s="1">
        <v>45.0</v>
      </c>
      <c r="I3358" s="3">
        <v>43760.625</v>
      </c>
      <c r="J3358" s="1">
        <v>1.27366368228076</v>
      </c>
      <c r="K3358" s="1" t="s">
        <v>24</v>
      </c>
      <c r="M3358" s="3">
        <v>43760.65727256944</v>
      </c>
    </row>
    <row r="3359">
      <c r="A3359" s="1">
        <v>3357.0</v>
      </c>
      <c r="B3359" s="1" t="s">
        <v>7926</v>
      </c>
      <c r="C3359" s="1" t="s">
        <v>7927</v>
      </c>
      <c r="D3359" s="1" t="s">
        <v>121</v>
      </c>
      <c r="E3359" s="1" t="s">
        <v>7928</v>
      </c>
      <c r="F3359" s="1" t="s">
        <v>7929</v>
      </c>
      <c r="G3359" s="1" t="s">
        <v>39</v>
      </c>
      <c r="H3359" s="1">
        <v>45.0</v>
      </c>
      <c r="I3359" s="3">
        <v>44136.583333333336</v>
      </c>
      <c r="J3359" s="1">
        <v>1.51551602729059</v>
      </c>
      <c r="K3359" s="1" t="s">
        <v>18</v>
      </c>
      <c r="M3359" s="3">
        <v>44136.6084034838</v>
      </c>
    </row>
    <row r="3360">
      <c r="A3360" s="1">
        <v>3358.0</v>
      </c>
      <c r="B3360" s="1" t="s">
        <v>620</v>
      </c>
      <c r="C3360" s="1" t="s">
        <v>7930</v>
      </c>
      <c r="D3360" s="1" t="s">
        <v>121</v>
      </c>
      <c r="E3360" s="1" t="s">
        <v>7931</v>
      </c>
      <c r="F3360" s="1" t="s">
        <v>623</v>
      </c>
      <c r="G3360" s="1" t="s">
        <v>39</v>
      </c>
      <c r="H3360" s="1">
        <v>45.0</v>
      </c>
      <c r="I3360" s="3">
        <v>43871.75</v>
      </c>
      <c r="J3360" s="1">
        <v>5.09579807962227</v>
      </c>
      <c r="K3360" s="1" t="s">
        <v>18</v>
      </c>
      <c r="M3360" s="3">
        <v>43871.740670405095</v>
      </c>
    </row>
    <row r="3361">
      <c r="A3361" s="1">
        <v>3359.0</v>
      </c>
      <c r="B3361" s="1" t="s">
        <v>1699</v>
      </c>
      <c r="C3361" s="1" t="s">
        <v>7932</v>
      </c>
      <c r="D3361" s="1" t="s">
        <v>701</v>
      </c>
      <c r="E3361" s="1" t="s">
        <v>7933</v>
      </c>
      <c r="F3361" s="1" t="s">
        <v>1702</v>
      </c>
      <c r="G3361" s="1" t="s">
        <v>35</v>
      </c>
      <c r="H3361" s="1">
        <v>45.0</v>
      </c>
      <c r="I3361" s="3">
        <v>44229.270833333336</v>
      </c>
      <c r="J3361" s="1">
        <v>2.23799010685391</v>
      </c>
      <c r="K3361" s="1" t="s">
        <v>24</v>
      </c>
      <c r="L3361" s="1" t="s">
        <v>1006</v>
      </c>
      <c r="M3361" s="3">
        <v>44229.32733040509</v>
      </c>
    </row>
    <row r="3362">
      <c r="A3362" s="1">
        <v>3360.0</v>
      </c>
      <c r="B3362" s="1" t="s">
        <v>7934</v>
      </c>
      <c r="C3362" s="1" t="s">
        <v>7935</v>
      </c>
      <c r="D3362" s="1" t="s">
        <v>3131</v>
      </c>
      <c r="E3362" s="1" t="s">
        <v>7936</v>
      </c>
      <c r="F3362" s="1" t="s">
        <v>7937</v>
      </c>
      <c r="G3362" s="1" t="s">
        <v>89</v>
      </c>
      <c r="H3362" s="1">
        <v>45.0</v>
      </c>
      <c r="I3362" s="3">
        <v>44138.645833333336</v>
      </c>
      <c r="J3362" s="1">
        <v>2.12849959187989</v>
      </c>
      <c r="K3362" s="1" t="s">
        <v>218</v>
      </c>
      <c r="M3362" s="3">
        <v>44138.655167997684</v>
      </c>
    </row>
    <row r="3363">
      <c r="A3363" s="1">
        <v>3361.0</v>
      </c>
      <c r="B3363" s="1" t="s">
        <v>293</v>
      </c>
      <c r="C3363" s="1" t="s">
        <v>7938</v>
      </c>
      <c r="D3363" s="1" t="s">
        <v>126</v>
      </c>
      <c r="E3363" s="1" t="s">
        <v>3472</v>
      </c>
      <c r="F3363" s="1" t="s">
        <v>297</v>
      </c>
      <c r="G3363" s="1" t="s">
        <v>17</v>
      </c>
      <c r="H3363" s="1">
        <v>45.0</v>
      </c>
      <c r="I3363" s="3">
        <v>44117.791666666664</v>
      </c>
      <c r="J3363" s="1">
        <v>1.84869831346347</v>
      </c>
      <c r="K3363" s="1" t="s">
        <v>62</v>
      </c>
      <c r="L3363" s="1" t="s">
        <v>1188</v>
      </c>
      <c r="M3363" s="3">
        <v>44117.81823734954</v>
      </c>
    </row>
    <row r="3364">
      <c r="A3364" s="1">
        <v>3362.0</v>
      </c>
      <c r="B3364" s="1" t="s">
        <v>1481</v>
      </c>
      <c r="C3364" s="1" t="s">
        <v>7939</v>
      </c>
      <c r="D3364" s="1" t="s">
        <v>749</v>
      </c>
      <c r="E3364" s="1" t="s">
        <v>5644</v>
      </c>
      <c r="F3364" s="1" t="s">
        <v>1485</v>
      </c>
      <c r="G3364" s="1" t="s">
        <v>17</v>
      </c>
      <c r="H3364" s="1">
        <v>45.0</v>
      </c>
      <c r="I3364" s="3">
        <v>44004.291666666664</v>
      </c>
      <c r="J3364" s="1">
        <v>1.97160974422735</v>
      </c>
      <c r="K3364" s="1" t="s">
        <v>218</v>
      </c>
      <c r="L3364" s="1" t="s">
        <v>433</v>
      </c>
      <c r="M3364" s="3">
        <v>44004.32128971065</v>
      </c>
    </row>
    <row r="3365">
      <c r="A3365" s="1">
        <v>3363.0</v>
      </c>
      <c r="B3365" s="1" t="s">
        <v>150</v>
      </c>
      <c r="C3365" s="1" t="s">
        <v>7940</v>
      </c>
      <c r="D3365" s="1" t="s">
        <v>116</v>
      </c>
      <c r="E3365" s="1" t="s">
        <v>5129</v>
      </c>
      <c r="F3365" s="1" t="s">
        <v>153</v>
      </c>
      <c r="G3365" s="1" t="s">
        <v>17</v>
      </c>
      <c r="H3365" s="1">
        <v>45.0</v>
      </c>
      <c r="I3365" s="3">
        <v>44000.291666666664</v>
      </c>
      <c r="J3365" s="1">
        <v>2.78246191042909</v>
      </c>
      <c r="K3365" s="1" t="s">
        <v>24</v>
      </c>
      <c r="L3365" s="1" t="s">
        <v>406</v>
      </c>
      <c r="M3365" s="3">
        <v>44000.321917974536</v>
      </c>
    </row>
    <row r="3366">
      <c r="A3366" s="1">
        <v>3364.0</v>
      </c>
      <c r="B3366" s="1" t="s">
        <v>5537</v>
      </c>
      <c r="C3366" s="1" t="s">
        <v>7941</v>
      </c>
      <c r="D3366" s="1" t="s">
        <v>5539</v>
      </c>
      <c r="E3366" s="1" t="s">
        <v>7942</v>
      </c>
      <c r="F3366" s="1" t="s">
        <v>5541</v>
      </c>
      <c r="G3366" s="1" t="s">
        <v>35</v>
      </c>
      <c r="H3366" s="1">
        <v>45.0</v>
      </c>
      <c r="I3366" s="3">
        <v>43679.583333333336</v>
      </c>
      <c r="J3366" s="1">
        <v>0.58502557981677</v>
      </c>
      <c r="K3366" s="1" t="s">
        <v>18</v>
      </c>
      <c r="M3366" s="3">
        <v>43679.762625902775</v>
      </c>
    </row>
    <row r="3367">
      <c r="A3367" s="1">
        <v>3365.0</v>
      </c>
      <c r="B3367" s="1" t="s">
        <v>2944</v>
      </c>
      <c r="C3367" s="1" t="s">
        <v>7943</v>
      </c>
      <c r="D3367" s="1" t="s">
        <v>818</v>
      </c>
      <c r="E3367" s="1" t="s">
        <v>7944</v>
      </c>
      <c r="F3367" s="1" t="s">
        <v>2947</v>
      </c>
      <c r="G3367" s="1" t="s">
        <v>39</v>
      </c>
      <c r="H3367" s="1">
        <v>45.0</v>
      </c>
      <c r="I3367" s="3">
        <v>44195.6875</v>
      </c>
      <c r="J3367" s="1">
        <v>3.14010315057737</v>
      </c>
      <c r="K3367" s="1" t="s">
        <v>18</v>
      </c>
      <c r="L3367" s="1" t="s">
        <v>1047</v>
      </c>
      <c r="M3367" s="3">
        <v>44195.687960902775</v>
      </c>
    </row>
    <row r="3368">
      <c r="A3368" s="1">
        <v>3366.0</v>
      </c>
      <c r="B3368" s="1" t="s">
        <v>459</v>
      </c>
      <c r="C3368" s="1" t="s">
        <v>7945</v>
      </c>
      <c r="D3368" s="1" t="s">
        <v>461</v>
      </c>
      <c r="E3368" s="1" t="s">
        <v>462</v>
      </c>
      <c r="F3368" s="1" t="s">
        <v>463</v>
      </c>
      <c r="G3368" s="1" t="s">
        <v>17</v>
      </c>
      <c r="H3368" s="1">
        <v>45.0</v>
      </c>
      <c r="I3368" s="3">
        <v>44047.416666666664</v>
      </c>
      <c r="J3368" s="1">
        <v>0.0</v>
      </c>
      <c r="K3368" s="1" t="s">
        <v>24</v>
      </c>
      <c r="L3368" s="1" t="s">
        <v>464</v>
      </c>
      <c r="M3368" s="3">
        <v>44047.41057386574</v>
      </c>
    </row>
    <row r="3369">
      <c r="A3369" s="1">
        <v>3367.0</v>
      </c>
      <c r="B3369" s="1" t="s">
        <v>1961</v>
      </c>
      <c r="C3369" s="1" t="s">
        <v>7946</v>
      </c>
      <c r="D3369" s="1" t="s">
        <v>2553</v>
      </c>
      <c r="E3369" s="1" t="s">
        <v>7947</v>
      </c>
      <c r="F3369" s="1" t="s">
        <v>1965</v>
      </c>
      <c r="G3369" s="1" t="s">
        <v>39</v>
      </c>
      <c r="H3369" s="1">
        <v>45.0</v>
      </c>
      <c r="I3369" s="3">
        <v>44126.666666666664</v>
      </c>
      <c r="J3369" s="1">
        <v>2.91002316062238</v>
      </c>
      <c r="K3369" s="1" t="s">
        <v>24</v>
      </c>
      <c r="M3369" s="3">
        <v>44126.69769768519</v>
      </c>
    </row>
    <row r="3370">
      <c r="A3370" s="1">
        <v>3368.0</v>
      </c>
      <c r="B3370" s="1" t="s">
        <v>73</v>
      </c>
      <c r="C3370" s="1" t="s">
        <v>7948</v>
      </c>
      <c r="D3370" s="1" t="s">
        <v>1595</v>
      </c>
      <c r="E3370" s="1" t="s">
        <v>5650</v>
      </c>
      <c r="F3370" s="1" t="s">
        <v>77</v>
      </c>
      <c r="G3370" s="1" t="s">
        <v>35</v>
      </c>
      <c r="H3370" s="1">
        <v>45.0</v>
      </c>
      <c r="I3370" s="3">
        <v>43507.666666666664</v>
      </c>
      <c r="J3370" s="1">
        <v>2.26648172257938</v>
      </c>
      <c r="K3370" s="1" t="s">
        <v>24</v>
      </c>
      <c r="M3370" s="3">
        <v>43507.69912321759</v>
      </c>
    </row>
    <row r="3371">
      <c r="A3371" s="1">
        <v>3369.0</v>
      </c>
      <c r="B3371" s="1" t="s">
        <v>239</v>
      </c>
      <c r="C3371" s="1" t="s">
        <v>7949</v>
      </c>
      <c r="D3371" s="1" t="s">
        <v>1268</v>
      </c>
      <c r="E3371" s="1" t="s">
        <v>5807</v>
      </c>
      <c r="F3371" s="1" t="s">
        <v>243</v>
      </c>
      <c r="G3371" s="1" t="s">
        <v>35</v>
      </c>
      <c r="H3371" s="1">
        <v>45.0</v>
      </c>
      <c r="I3371" s="3">
        <v>44216.25</v>
      </c>
      <c r="J3371" s="1">
        <v>2.11551046895885</v>
      </c>
      <c r="K3371" s="1" t="s">
        <v>46</v>
      </c>
      <c r="L3371" s="1" t="s">
        <v>244</v>
      </c>
      <c r="M3371" s="3">
        <v>44216.27692127315</v>
      </c>
    </row>
    <row r="3372">
      <c r="A3372" s="1">
        <v>3370.0</v>
      </c>
      <c r="B3372" s="1" t="s">
        <v>582</v>
      </c>
      <c r="C3372" s="1" t="s">
        <v>7950</v>
      </c>
      <c r="D3372" s="1" t="s">
        <v>1446</v>
      </c>
      <c r="E3372" s="1" t="s">
        <v>2242</v>
      </c>
      <c r="F3372" s="1" t="s">
        <v>586</v>
      </c>
      <c r="G3372" s="1" t="s">
        <v>17</v>
      </c>
      <c r="H3372" s="1">
        <v>45.0</v>
      </c>
      <c r="I3372" s="3">
        <v>43887.25</v>
      </c>
      <c r="J3372" s="1">
        <v>0.439570949129034</v>
      </c>
      <c r="K3372" s="1" t="s">
        <v>24</v>
      </c>
      <c r="M3372" s="3">
        <v>43887.739718854165</v>
      </c>
    </row>
    <row r="3373">
      <c r="A3373" s="1">
        <v>3371.0</v>
      </c>
      <c r="B3373" s="1" t="s">
        <v>63</v>
      </c>
      <c r="C3373" s="1" t="s">
        <v>7951</v>
      </c>
      <c r="D3373" s="1" t="s">
        <v>148</v>
      </c>
      <c r="E3373" s="1" t="s">
        <v>3736</v>
      </c>
      <c r="F3373" s="1" t="s">
        <v>67</v>
      </c>
      <c r="G3373" s="1" t="s">
        <v>17</v>
      </c>
      <c r="H3373" s="1">
        <v>45.0</v>
      </c>
      <c r="I3373" s="3">
        <v>44022.208333333336</v>
      </c>
      <c r="J3373" s="1">
        <v>2.96565883363564</v>
      </c>
      <c r="K3373" s="1" t="s">
        <v>24</v>
      </c>
      <c r="M3373" s="3">
        <v>44022.24967449074</v>
      </c>
    </row>
    <row r="3374">
      <c r="A3374" s="1">
        <v>3372.0</v>
      </c>
      <c r="B3374" s="1" t="s">
        <v>1085</v>
      </c>
      <c r="C3374" s="1" t="s">
        <v>7952</v>
      </c>
      <c r="D3374" s="1" t="s">
        <v>1087</v>
      </c>
      <c r="E3374" s="1" t="s">
        <v>7953</v>
      </c>
      <c r="F3374" s="1" t="s">
        <v>1089</v>
      </c>
      <c r="G3374" s="1" t="s">
        <v>17</v>
      </c>
      <c r="H3374" s="1">
        <v>45.0</v>
      </c>
      <c r="I3374" s="3">
        <v>44228.916666666664</v>
      </c>
      <c r="J3374" s="1">
        <v>2.70610631871542</v>
      </c>
      <c r="K3374" s="1" t="s">
        <v>159</v>
      </c>
      <c r="L3374" s="1" t="s">
        <v>3250</v>
      </c>
      <c r="M3374" s="3">
        <v>44228.58334314815</v>
      </c>
    </row>
    <row r="3375">
      <c r="A3375" s="1">
        <v>3373.0</v>
      </c>
      <c r="B3375" s="1" t="s">
        <v>3056</v>
      </c>
      <c r="C3375" s="1" t="s">
        <v>7954</v>
      </c>
      <c r="D3375" s="1" t="s">
        <v>32</v>
      </c>
      <c r="E3375" s="1" t="s">
        <v>3059</v>
      </c>
      <c r="F3375" s="1" t="s">
        <v>3060</v>
      </c>
      <c r="G3375" s="1" t="s">
        <v>35</v>
      </c>
      <c r="H3375" s="1">
        <v>45.0</v>
      </c>
      <c r="I3375" s="3">
        <v>43840.625</v>
      </c>
      <c r="J3375" s="1">
        <v>4.30178990107892</v>
      </c>
      <c r="K3375" s="1" t="s">
        <v>24</v>
      </c>
      <c r="M3375" s="3">
        <v>43840.647948958336</v>
      </c>
    </row>
    <row r="3376">
      <c r="A3376" s="1">
        <v>3374.0</v>
      </c>
      <c r="B3376" s="1" t="s">
        <v>267</v>
      </c>
      <c r="C3376" s="1" t="s">
        <v>7955</v>
      </c>
      <c r="D3376" s="1" t="s">
        <v>1301</v>
      </c>
      <c r="E3376" s="1" t="s">
        <v>3234</v>
      </c>
      <c r="F3376" s="1" t="s">
        <v>271</v>
      </c>
      <c r="G3376" s="1" t="s">
        <v>35</v>
      </c>
      <c r="H3376" s="1">
        <v>45.0</v>
      </c>
      <c r="I3376" s="3">
        <v>44187.708333333336</v>
      </c>
      <c r="J3376" s="1">
        <v>3.02643737897722</v>
      </c>
      <c r="K3376" s="1" t="s">
        <v>56</v>
      </c>
      <c r="L3376" s="1" t="s">
        <v>272</v>
      </c>
      <c r="M3376" s="3">
        <v>44187.653498831016</v>
      </c>
    </row>
    <row r="3377">
      <c r="A3377" s="1">
        <v>3375.0</v>
      </c>
      <c r="B3377" s="1" t="s">
        <v>136</v>
      </c>
      <c r="C3377" s="1" t="s">
        <v>7956</v>
      </c>
      <c r="D3377" s="1" t="s">
        <v>138</v>
      </c>
      <c r="E3377" s="1" t="s">
        <v>6868</v>
      </c>
      <c r="F3377" s="1" t="s">
        <v>140</v>
      </c>
      <c r="G3377" s="1" t="s">
        <v>17</v>
      </c>
      <c r="H3377" s="1">
        <v>45.0</v>
      </c>
      <c r="I3377" s="3">
        <v>44162.291666666664</v>
      </c>
      <c r="J3377" s="1">
        <v>2.13023522118798</v>
      </c>
      <c r="K3377" s="1" t="s">
        <v>18</v>
      </c>
      <c r="M3377" s="3">
        <v>44162.322140208336</v>
      </c>
    </row>
    <row r="3378">
      <c r="A3378" s="1">
        <v>3376.0</v>
      </c>
      <c r="B3378" s="1" t="s">
        <v>293</v>
      </c>
      <c r="C3378" s="1" t="s">
        <v>7957</v>
      </c>
      <c r="D3378" s="1" t="s">
        <v>588</v>
      </c>
      <c r="E3378" s="1" t="s">
        <v>1809</v>
      </c>
      <c r="F3378" s="1" t="s">
        <v>297</v>
      </c>
      <c r="G3378" s="1" t="s">
        <v>17</v>
      </c>
      <c r="H3378" s="1">
        <v>45.0</v>
      </c>
      <c r="I3378" s="3">
        <v>44025.791666666664</v>
      </c>
      <c r="J3378" s="1">
        <v>0.904031695451635</v>
      </c>
      <c r="K3378" s="1" t="s">
        <v>62</v>
      </c>
      <c r="M3378" s="3">
        <v>44025.775969016206</v>
      </c>
    </row>
    <row r="3379">
      <c r="A3379" s="1">
        <v>3377.0</v>
      </c>
      <c r="B3379" s="1" t="s">
        <v>5792</v>
      </c>
      <c r="C3379" s="1" t="s">
        <v>7958</v>
      </c>
      <c r="D3379" s="1" t="s">
        <v>80</v>
      </c>
      <c r="E3379" s="1" t="s">
        <v>7959</v>
      </c>
      <c r="F3379" s="1" t="s">
        <v>5795</v>
      </c>
      <c r="G3379" s="1" t="s">
        <v>17</v>
      </c>
      <c r="H3379" s="1">
        <v>45.0</v>
      </c>
      <c r="I3379" s="3">
        <v>43896.583333333336</v>
      </c>
      <c r="J3379" s="1">
        <v>6.13192180806539</v>
      </c>
      <c r="K3379" s="1" t="s">
        <v>83</v>
      </c>
      <c r="M3379" s="3">
        <v>43896.662336064815</v>
      </c>
    </row>
    <row r="3380">
      <c r="A3380" s="1">
        <v>3378.0</v>
      </c>
      <c r="B3380" s="1" t="s">
        <v>2069</v>
      </c>
      <c r="C3380" s="1" t="s">
        <v>7960</v>
      </c>
      <c r="D3380" s="1" t="s">
        <v>326</v>
      </c>
      <c r="E3380" s="1" t="s">
        <v>7961</v>
      </c>
      <c r="F3380" s="1" t="s">
        <v>2072</v>
      </c>
      <c r="G3380" s="1" t="s">
        <v>17</v>
      </c>
      <c r="H3380" s="1">
        <v>45.0</v>
      </c>
      <c r="I3380" s="3">
        <v>43915.791666666664</v>
      </c>
      <c r="J3380" s="1">
        <v>2.29480057076586</v>
      </c>
      <c r="K3380" s="1" t="s">
        <v>24</v>
      </c>
      <c r="M3380" s="3">
        <v>43915.8211328125</v>
      </c>
    </row>
    <row r="3381">
      <c r="A3381" s="1">
        <v>3379.0</v>
      </c>
      <c r="B3381" s="1" t="s">
        <v>3453</v>
      </c>
      <c r="C3381" s="1" t="s">
        <v>7962</v>
      </c>
      <c r="D3381" s="1" t="s">
        <v>3497</v>
      </c>
      <c r="E3381" s="1" t="s">
        <v>3455</v>
      </c>
      <c r="F3381" s="1" t="s">
        <v>3456</v>
      </c>
      <c r="G3381" s="1" t="s">
        <v>35</v>
      </c>
      <c r="H3381" s="1">
        <v>45.0</v>
      </c>
      <c r="I3381" s="3">
        <v>43570.666666666664</v>
      </c>
      <c r="J3381" s="1">
        <v>1.64689683100129</v>
      </c>
      <c r="K3381" s="1" t="s">
        <v>24</v>
      </c>
      <c r="M3381" s="3">
        <v>43570.70107094907</v>
      </c>
    </row>
    <row r="3382">
      <c r="A3382" s="1">
        <v>3380.0</v>
      </c>
      <c r="B3382" s="1" t="s">
        <v>150</v>
      </c>
      <c r="C3382" s="1" t="s">
        <v>7963</v>
      </c>
      <c r="D3382" s="1" t="s">
        <v>4354</v>
      </c>
      <c r="E3382" s="1" t="s">
        <v>7964</v>
      </c>
      <c r="F3382" s="1" t="s">
        <v>153</v>
      </c>
      <c r="G3382" s="1" t="s">
        <v>39</v>
      </c>
      <c r="H3382" s="1">
        <v>45.0</v>
      </c>
      <c r="I3382" s="3">
        <v>43883.333333333336</v>
      </c>
      <c r="J3382" s="1">
        <v>3.81228414173468</v>
      </c>
      <c r="K3382" s="1" t="s">
        <v>62</v>
      </c>
      <c r="M3382" s="3">
        <v>43883.36052553241</v>
      </c>
    </row>
    <row r="3383">
      <c r="A3383" s="1">
        <v>3381.0</v>
      </c>
      <c r="B3383" s="1" t="s">
        <v>7965</v>
      </c>
      <c r="C3383" s="1" t="s">
        <v>7966</v>
      </c>
      <c r="D3383" s="1" t="s">
        <v>7967</v>
      </c>
      <c r="E3383" s="1" t="s">
        <v>7968</v>
      </c>
      <c r="F3383" s="1" t="s">
        <v>7969</v>
      </c>
      <c r="G3383" s="1" t="s">
        <v>89</v>
      </c>
      <c r="H3383" s="1">
        <v>45.0</v>
      </c>
      <c r="I3383" s="3">
        <v>43631.66707240741</v>
      </c>
      <c r="J3383" s="1">
        <v>1.44807982605462</v>
      </c>
      <c r="K3383" s="1" t="s">
        <v>24</v>
      </c>
      <c r="M3383" s="3">
        <v>43631.67049136574</v>
      </c>
    </row>
    <row r="3384">
      <c r="A3384" s="1">
        <v>3382.0</v>
      </c>
      <c r="B3384" s="1" t="s">
        <v>401</v>
      </c>
      <c r="C3384" s="1" t="s">
        <v>7970</v>
      </c>
      <c r="D3384" s="1" t="s">
        <v>1036</v>
      </c>
      <c r="E3384" s="1" t="s">
        <v>7971</v>
      </c>
      <c r="F3384" s="1" t="s">
        <v>405</v>
      </c>
      <c r="G3384" s="1" t="s">
        <v>39</v>
      </c>
      <c r="H3384" s="1">
        <v>45.0</v>
      </c>
      <c r="I3384" s="3">
        <v>44116.666666666664</v>
      </c>
      <c r="J3384" s="1">
        <v>1.18722190634365</v>
      </c>
      <c r="K3384" s="1" t="s">
        <v>24</v>
      </c>
      <c r="M3384" s="3">
        <v>44116.69694465278</v>
      </c>
    </row>
    <row r="3385">
      <c r="A3385" s="1">
        <v>3383.0</v>
      </c>
      <c r="B3385" s="1" t="s">
        <v>136</v>
      </c>
      <c r="C3385" s="1" t="s">
        <v>7972</v>
      </c>
      <c r="D3385" s="1" t="s">
        <v>138</v>
      </c>
      <c r="E3385" s="1" t="s">
        <v>6868</v>
      </c>
      <c r="F3385" s="1" t="s">
        <v>140</v>
      </c>
      <c r="G3385" s="1" t="s">
        <v>17</v>
      </c>
      <c r="H3385" s="1">
        <v>45.0</v>
      </c>
      <c r="I3385" s="3">
        <v>44166.291666666664</v>
      </c>
      <c r="J3385" s="1">
        <v>2.45255826503009</v>
      </c>
      <c r="K3385" s="1" t="s">
        <v>18</v>
      </c>
      <c r="M3385" s="3">
        <v>44166.32528344908</v>
      </c>
    </row>
    <row r="3386">
      <c r="A3386" s="1">
        <v>3384.0</v>
      </c>
      <c r="B3386" s="1" t="s">
        <v>6558</v>
      </c>
      <c r="C3386" s="1" t="s">
        <v>7973</v>
      </c>
      <c r="D3386" s="1" t="s">
        <v>1637</v>
      </c>
      <c r="E3386" s="1" t="s">
        <v>7398</v>
      </c>
      <c r="F3386" s="1" t="s">
        <v>6562</v>
      </c>
      <c r="G3386" s="1" t="s">
        <v>35</v>
      </c>
      <c r="H3386" s="1">
        <v>45.0</v>
      </c>
      <c r="I3386" s="3">
        <v>44210.6875</v>
      </c>
      <c r="J3386" s="1">
        <v>2.42464918282879</v>
      </c>
      <c r="K3386" s="1" t="s">
        <v>24</v>
      </c>
      <c r="L3386" s="1" t="s">
        <v>1830</v>
      </c>
      <c r="M3386" s="3">
        <v>44210.7603725</v>
      </c>
    </row>
    <row r="3387">
      <c r="A3387" s="1">
        <v>3385.0</v>
      </c>
      <c r="B3387" s="1" t="s">
        <v>1315</v>
      </c>
      <c r="C3387" s="1" t="s">
        <v>7974</v>
      </c>
      <c r="D3387" s="1" t="s">
        <v>411</v>
      </c>
      <c r="E3387" s="1" t="s">
        <v>7975</v>
      </c>
      <c r="F3387" s="1" t="s">
        <v>1319</v>
      </c>
      <c r="G3387" s="1" t="s">
        <v>17</v>
      </c>
      <c r="H3387" s="1">
        <v>45.0</v>
      </c>
      <c r="I3387" s="3">
        <v>43831.333333333336</v>
      </c>
      <c r="J3387" s="1">
        <v>0.0</v>
      </c>
      <c r="K3387" s="1" t="s">
        <v>18</v>
      </c>
      <c r="M3387" s="3">
        <v>43831.365886886575</v>
      </c>
    </row>
    <row r="3388">
      <c r="A3388" s="1">
        <v>3386.0</v>
      </c>
      <c r="B3388" s="1" t="s">
        <v>184</v>
      </c>
      <c r="C3388" s="1" t="s">
        <v>7976</v>
      </c>
      <c r="D3388" s="1" t="s">
        <v>1332</v>
      </c>
      <c r="E3388" s="1" t="s">
        <v>7977</v>
      </c>
      <c r="F3388" s="1" t="s">
        <v>187</v>
      </c>
      <c r="G3388" s="1" t="s">
        <v>39</v>
      </c>
      <c r="H3388" s="1">
        <v>45.0</v>
      </c>
      <c r="I3388" s="3">
        <v>43937.125</v>
      </c>
      <c r="J3388" s="1">
        <v>0.714939657066627</v>
      </c>
      <c r="K3388" s="1" t="s">
        <v>24</v>
      </c>
      <c r="L3388" s="1" t="s">
        <v>188</v>
      </c>
      <c r="M3388" s="3">
        <v>43936.77751712963</v>
      </c>
    </row>
    <row r="3389">
      <c r="A3389" s="1">
        <v>3387.0</v>
      </c>
      <c r="B3389" s="1" t="s">
        <v>1282</v>
      </c>
      <c r="C3389" s="1" t="s">
        <v>7978</v>
      </c>
      <c r="D3389" s="1" t="s">
        <v>1343</v>
      </c>
      <c r="E3389" s="1" t="s">
        <v>7979</v>
      </c>
      <c r="F3389" s="1" t="s">
        <v>1285</v>
      </c>
      <c r="G3389" s="1" t="s">
        <v>39</v>
      </c>
      <c r="H3389" s="1">
        <v>45.0</v>
      </c>
      <c r="I3389" s="3">
        <v>43864.458333333336</v>
      </c>
      <c r="J3389" s="1">
        <v>1.27731085392634</v>
      </c>
      <c r="K3389" s="1" t="s">
        <v>24</v>
      </c>
      <c r="M3389" s="3">
        <v>43864.52555196759</v>
      </c>
    </row>
    <row r="3390">
      <c r="A3390" s="1">
        <v>3388.0</v>
      </c>
      <c r="B3390" s="1" t="s">
        <v>303</v>
      </c>
      <c r="C3390" s="1" t="s">
        <v>7980</v>
      </c>
      <c r="D3390" s="1" t="s">
        <v>305</v>
      </c>
      <c r="E3390" s="1" t="s">
        <v>336</v>
      </c>
      <c r="F3390" s="1" t="s">
        <v>307</v>
      </c>
      <c r="G3390" s="1" t="s">
        <v>17</v>
      </c>
      <c r="H3390" s="1">
        <v>45.0</v>
      </c>
      <c r="I3390" s="3">
        <v>44123.625</v>
      </c>
      <c r="J3390" s="1">
        <v>1.38396636429397</v>
      </c>
      <c r="K3390" s="1" t="s">
        <v>24</v>
      </c>
      <c r="M3390" s="3">
        <v>44123.65994832176</v>
      </c>
    </row>
    <row r="3391">
      <c r="A3391" s="1">
        <v>3389.0</v>
      </c>
      <c r="B3391" s="1" t="s">
        <v>752</v>
      </c>
      <c r="C3391" s="1" t="s">
        <v>7981</v>
      </c>
      <c r="D3391" s="1" t="s">
        <v>2380</v>
      </c>
      <c r="E3391" s="1" t="s">
        <v>2381</v>
      </c>
      <c r="F3391" s="1" t="s">
        <v>756</v>
      </c>
      <c r="G3391" s="1" t="s">
        <v>17</v>
      </c>
      <c r="H3391" s="1">
        <v>45.0</v>
      </c>
      <c r="I3391" s="3">
        <v>43823.708333333336</v>
      </c>
      <c r="J3391" s="1">
        <v>1.89435239628613</v>
      </c>
      <c r="K3391" s="1" t="s">
        <v>62</v>
      </c>
      <c r="M3391" s="3">
        <v>43823.74602622685</v>
      </c>
    </row>
    <row r="3392">
      <c r="A3392" s="1">
        <v>3390.0</v>
      </c>
      <c r="B3392" s="1" t="s">
        <v>434</v>
      </c>
      <c r="C3392" s="1" t="s">
        <v>7982</v>
      </c>
      <c r="D3392" s="1" t="s">
        <v>7983</v>
      </c>
      <c r="E3392" s="1" t="s">
        <v>7984</v>
      </c>
      <c r="F3392" s="1" t="s">
        <v>438</v>
      </c>
      <c r="G3392" s="1" t="s">
        <v>39</v>
      </c>
      <c r="H3392" s="1">
        <v>45.0</v>
      </c>
      <c r="I3392" s="3">
        <v>43870.666666666664</v>
      </c>
      <c r="J3392" s="1">
        <v>0.679351821789502</v>
      </c>
      <c r="K3392" s="1" t="s">
        <v>24</v>
      </c>
      <c r="M3392" s="3">
        <v>43870.697868449075</v>
      </c>
    </row>
    <row r="3393">
      <c r="A3393" s="1">
        <v>3391.0</v>
      </c>
      <c r="B3393" s="1" t="s">
        <v>319</v>
      </c>
      <c r="C3393" s="1" t="s">
        <v>7985</v>
      </c>
      <c r="D3393" s="1" t="s">
        <v>321</v>
      </c>
      <c r="E3393" s="1" t="s">
        <v>7986</v>
      </c>
      <c r="F3393" s="1" t="s">
        <v>323</v>
      </c>
      <c r="G3393" s="1" t="s">
        <v>39</v>
      </c>
      <c r="H3393" s="1">
        <v>45.0</v>
      </c>
      <c r="I3393" s="3">
        <v>44092.635416666664</v>
      </c>
      <c r="J3393" s="1">
        <v>0.158650804032199</v>
      </c>
      <c r="K3393" s="1" t="s">
        <v>24</v>
      </c>
      <c r="M3393" s="3">
        <v>44092.798470347225</v>
      </c>
    </row>
    <row r="3394">
      <c r="A3394" s="1">
        <v>3392.0</v>
      </c>
      <c r="B3394" s="1" t="s">
        <v>536</v>
      </c>
      <c r="C3394" s="1" t="s">
        <v>7987</v>
      </c>
      <c r="D3394" s="1" t="s">
        <v>1255</v>
      </c>
      <c r="E3394" s="1" t="s">
        <v>5979</v>
      </c>
      <c r="F3394" s="1" t="s">
        <v>539</v>
      </c>
      <c r="G3394" s="1" t="s">
        <v>17</v>
      </c>
      <c r="H3394" s="1">
        <v>45.0</v>
      </c>
      <c r="I3394" s="3">
        <v>43751.25</v>
      </c>
      <c r="J3394" s="1">
        <v>0.0</v>
      </c>
      <c r="K3394" s="1" t="s">
        <v>83</v>
      </c>
      <c r="M3394" s="3">
        <v>43752.59904731481</v>
      </c>
    </row>
    <row r="3395">
      <c r="A3395" s="1">
        <v>3393.0</v>
      </c>
      <c r="B3395" s="1" t="s">
        <v>838</v>
      </c>
      <c r="C3395" s="1" t="s">
        <v>7988</v>
      </c>
      <c r="D3395" s="1" t="s">
        <v>3649</v>
      </c>
      <c r="E3395" s="1" t="s">
        <v>7989</v>
      </c>
      <c r="F3395" s="1" t="s">
        <v>842</v>
      </c>
      <c r="G3395" s="1" t="s">
        <v>39</v>
      </c>
      <c r="H3395" s="1">
        <v>45.0</v>
      </c>
      <c r="I3395" s="3">
        <v>43891.625</v>
      </c>
      <c r="J3395" s="1">
        <v>2.58861266546307</v>
      </c>
      <c r="K3395" s="1" t="s">
        <v>24</v>
      </c>
      <c r="M3395" s="3">
        <v>43891.6716209375</v>
      </c>
    </row>
    <row r="3396">
      <c r="A3396" s="1">
        <v>3394.0</v>
      </c>
      <c r="B3396" s="1" t="s">
        <v>1489</v>
      </c>
      <c r="C3396" s="1" t="s">
        <v>7990</v>
      </c>
      <c r="D3396" s="1" t="s">
        <v>1096</v>
      </c>
      <c r="E3396" s="1" t="s">
        <v>7681</v>
      </c>
      <c r="F3396" s="1" t="s">
        <v>1492</v>
      </c>
      <c r="G3396" s="1" t="s">
        <v>17</v>
      </c>
      <c r="H3396" s="1">
        <v>45.0</v>
      </c>
      <c r="I3396" s="3">
        <v>43957.645833333336</v>
      </c>
      <c r="J3396" s="1">
        <v>1.99674743632082</v>
      </c>
      <c r="K3396" s="1" t="s">
        <v>18</v>
      </c>
      <c r="M3396" s="3">
        <v>43957.67252792824</v>
      </c>
    </row>
    <row r="3397">
      <c r="A3397" s="1">
        <v>3395.0</v>
      </c>
      <c r="B3397" s="1" t="s">
        <v>3345</v>
      </c>
      <c r="C3397" s="1" t="s">
        <v>7991</v>
      </c>
      <c r="D3397" s="1" t="s">
        <v>1802</v>
      </c>
      <c r="E3397" s="1" t="s">
        <v>7992</v>
      </c>
      <c r="F3397" s="1" t="s">
        <v>3348</v>
      </c>
      <c r="G3397" s="1" t="s">
        <v>17</v>
      </c>
      <c r="H3397" s="1">
        <v>45.0</v>
      </c>
      <c r="I3397" s="3">
        <v>43852.333333333336</v>
      </c>
      <c r="J3397" s="1">
        <v>0.0</v>
      </c>
      <c r="K3397" s="1" t="s">
        <v>62</v>
      </c>
      <c r="M3397" s="3">
        <v>43852.622352592596</v>
      </c>
    </row>
    <row r="3398">
      <c r="A3398" s="1">
        <v>3396.0</v>
      </c>
      <c r="B3398" s="1" t="s">
        <v>7993</v>
      </c>
      <c r="C3398" s="1" t="s">
        <v>7994</v>
      </c>
      <c r="D3398" s="1" t="s">
        <v>3497</v>
      </c>
      <c r="E3398" s="1" t="s">
        <v>7995</v>
      </c>
      <c r="F3398" s="1" t="s">
        <v>7996</v>
      </c>
      <c r="G3398" s="1" t="s">
        <v>89</v>
      </c>
      <c r="H3398" s="1">
        <v>45.0</v>
      </c>
      <c r="I3398" s="3">
        <v>43502.690416412035</v>
      </c>
      <c r="J3398" s="1">
        <v>2.13761435417045</v>
      </c>
      <c r="K3398" s="1" t="s">
        <v>24</v>
      </c>
      <c r="M3398" s="3">
        <v>43502.70972738426</v>
      </c>
    </row>
    <row r="3399">
      <c r="A3399" s="1">
        <v>3397.0</v>
      </c>
      <c r="B3399" s="1" t="s">
        <v>953</v>
      </c>
      <c r="C3399" s="1" t="s">
        <v>7997</v>
      </c>
      <c r="D3399" s="1" t="s">
        <v>121</v>
      </c>
      <c r="E3399" s="1" t="s">
        <v>1074</v>
      </c>
      <c r="F3399" s="1" t="s">
        <v>1040</v>
      </c>
      <c r="G3399" s="1" t="s">
        <v>17</v>
      </c>
      <c r="H3399" s="1">
        <v>45.0</v>
      </c>
      <c r="I3399" s="3">
        <v>44076.166666666664</v>
      </c>
      <c r="J3399" s="1">
        <v>1.45276355709549</v>
      </c>
      <c r="K3399" s="1" t="s">
        <v>18</v>
      </c>
      <c r="M3399" s="3">
        <v>44076.2010340625</v>
      </c>
    </row>
    <row r="3400">
      <c r="A3400" s="1">
        <v>3398.0</v>
      </c>
      <c r="B3400" s="1" t="s">
        <v>434</v>
      </c>
      <c r="C3400" s="1" t="s">
        <v>7998</v>
      </c>
      <c r="D3400" s="1" t="s">
        <v>1250</v>
      </c>
      <c r="E3400" s="1" t="s">
        <v>4908</v>
      </c>
      <c r="F3400" s="1" t="s">
        <v>438</v>
      </c>
      <c r="G3400" s="1" t="s">
        <v>35</v>
      </c>
      <c r="H3400" s="1">
        <v>45.0</v>
      </c>
      <c r="I3400" s="3">
        <v>43728.208333333336</v>
      </c>
      <c r="J3400" s="1">
        <v>0.00185540406811712</v>
      </c>
      <c r="K3400" s="1" t="s">
        <v>24</v>
      </c>
      <c r="M3400" s="3">
        <v>43729.33022449074</v>
      </c>
    </row>
    <row r="3401">
      <c r="A3401" s="1">
        <v>3399.0</v>
      </c>
      <c r="B3401" s="1" t="s">
        <v>3670</v>
      </c>
      <c r="C3401" s="1" t="s">
        <v>7999</v>
      </c>
      <c r="D3401" s="1" t="s">
        <v>3672</v>
      </c>
      <c r="E3401" s="1" t="s">
        <v>8000</v>
      </c>
      <c r="F3401" s="1" t="s">
        <v>3674</v>
      </c>
      <c r="G3401" s="1" t="s">
        <v>39</v>
      </c>
      <c r="H3401" s="1">
        <v>45.0</v>
      </c>
      <c r="I3401" s="3">
        <v>44098.645833333336</v>
      </c>
      <c r="J3401" s="1">
        <v>0.729633106774414</v>
      </c>
      <c r="K3401" s="1" t="s">
        <v>166</v>
      </c>
      <c r="M3401" s="3">
        <v>44098.67050299769</v>
      </c>
    </row>
    <row r="3402">
      <c r="A3402" s="1">
        <v>3400.0</v>
      </c>
      <c r="B3402" s="1" t="s">
        <v>161</v>
      </c>
      <c r="C3402" s="1" t="s">
        <v>8001</v>
      </c>
      <c r="D3402" s="1" t="s">
        <v>163</v>
      </c>
      <c r="E3402" s="1" t="s">
        <v>1696</v>
      </c>
      <c r="F3402" s="1" t="s">
        <v>165</v>
      </c>
      <c r="G3402" s="1" t="s">
        <v>17</v>
      </c>
      <c r="H3402" s="1">
        <v>45.0</v>
      </c>
      <c r="I3402" s="3">
        <v>44061.208333333336</v>
      </c>
      <c r="J3402" s="1">
        <v>0.14275835446496</v>
      </c>
      <c r="K3402" s="1" t="s">
        <v>166</v>
      </c>
      <c r="L3402" s="1" t="s">
        <v>167</v>
      </c>
      <c r="M3402" s="3">
        <v>44061.237669456015</v>
      </c>
    </row>
    <row r="3403">
      <c r="A3403" s="1">
        <v>3401.0</v>
      </c>
      <c r="B3403" s="1" t="s">
        <v>176</v>
      </c>
      <c r="C3403" s="1" t="s">
        <v>8002</v>
      </c>
      <c r="D3403" s="1" t="s">
        <v>178</v>
      </c>
      <c r="E3403" s="1" t="s">
        <v>6229</v>
      </c>
      <c r="F3403" s="1" t="s">
        <v>180</v>
      </c>
      <c r="G3403" s="1" t="s">
        <v>17</v>
      </c>
      <c r="H3403" s="1">
        <v>45.0</v>
      </c>
      <c r="I3403" s="3">
        <v>44144.6875</v>
      </c>
      <c r="J3403" s="1">
        <v>3.48702166825229</v>
      </c>
      <c r="K3403" s="1" t="s">
        <v>24</v>
      </c>
      <c r="M3403" s="3">
        <v>44144.72554784722</v>
      </c>
    </row>
    <row r="3404">
      <c r="A3404" s="1">
        <v>3402.0</v>
      </c>
      <c r="B3404" s="1" t="s">
        <v>8003</v>
      </c>
      <c r="C3404" s="1" t="s">
        <v>8004</v>
      </c>
      <c r="D3404" s="1" t="s">
        <v>148</v>
      </c>
      <c r="E3404" s="1" t="s">
        <v>8005</v>
      </c>
      <c r="F3404" s="1" t="s">
        <v>8006</v>
      </c>
      <c r="G3404" s="1" t="s">
        <v>39</v>
      </c>
      <c r="H3404" s="1">
        <v>45.0</v>
      </c>
      <c r="I3404" s="3">
        <v>44118.291666666664</v>
      </c>
      <c r="J3404" s="1">
        <v>2.86488724883347</v>
      </c>
      <c r="K3404" s="1" t="s">
        <v>24</v>
      </c>
      <c r="L3404" s="1" t="s">
        <v>188</v>
      </c>
      <c r="M3404" s="3">
        <v>44118.32601010417</v>
      </c>
    </row>
    <row r="3405">
      <c r="A3405" s="1">
        <v>3403.0</v>
      </c>
      <c r="B3405" s="1" t="s">
        <v>8007</v>
      </c>
      <c r="C3405" s="1" t="s">
        <v>8008</v>
      </c>
      <c r="D3405" s="1" t="s">
        <v>8009</v>
      </c>
      <c r="E3405" s="1" t="s">
        <v>8010</v>
      </c>
      <c r="F3405" s="1" t="s">
        <v>8011</v>
      </c>
      <c r="G3405" s="1" t="s">
        <v>17</v>
      </c>
      <c r="H3405" s="1">
        <v>45.0</v>
      </c>
      <c r="I3405" s="3">
        <v>43832.666666666664</v>
      </c>
      <c r="J3405" s="1">
        <v>2.82065860690266</v>
      </c>
      <c r="K3405" s="1" t="s">
        <v>24</v>
      </c>
      <c r="M3405" s="3">
        <v>43832.66387384259</v>
      </c>
    </row>
    <row r="3406">
      <c r="A3406" s="1">
        <v>3404.0</v>
      </c>
      <c r="B3406" s="1" t="s">
        <v>1516</v>
      </c>
      <c r="C3406" s="1" t="s">
        <v>8012</v>
      </c>
      <c r="D3406" s="1" t="s">
        <v>211</v>
      </c>
      <c r="E3406" s="1" t="s">
        <v>8013</v>
      </c>
      <c r="F3406" s="1" t="s">
        <v>1519</v>
      </c>
      <c r="G3406" s="1" t="s">
        <v>39</v>
      </c>
      <c r="H3406" s="1">
        <v>45.0</v>
      </c>
      <c r="I3406" s="3">
        <v>44078.625</v>
      </c>
      <c r="J3406" s="1">
        <v>4.27839087717394</v>
      </c>
      <c r="K3406" s="1" t="s">
        <v>689</v>
      </c>
      <c r="M3406" s="3">
        <v>44078.688184224535</v>
      </c>
    </row>
    <row r="3407">
      <c r="A3407" s="1">
        <v>3405.0</v>
      </c>
      <c r="B3407" s="1" t="s">
        <v>858</v>
      </c>
      <c r="C3407" s="1" t="s">
        <v>8014</v>
      </c>
      <c r="D3407" s="1" t="s">
        <v>5337</v>
      </c>
      <c r="E3407" s="1" t="s">
        <v>8015</v>
      </c>
      <c r="F3407" s="1" t="s">
        <v>861</v>
      </c>
      <c r="G3407" s="1" t="s">
        <v>89</v>
      </c>
      <c r="H3407" s="1">
        <v>45.0</v>
      </c>
      <c r="I3407" s="3">
        <v>43833.658279525465</v>
      </c>
      <c r="J3407" s="1">
        <v>0.817824374719858</v>
      </c>
      <c r="K3407" s="1" t="s">
        <v>24</v>
      </c>
      <c r="M3407" s="3">
        <v>43833.655950555556</v>
      </c>
    </row>
    <row r="3408">
      <c r="A3408" s="1">
        <v>3406.0</v>
      </c>
      <c r="B3408" s="1" t="s">
        <v>340</v>
      </c>
      <c r="C3408" s="1" t="s">
        <v>8016</v>
      </c>
      <c r="D3408" s="1" t="s">
        <v>342</v>
      </c>
      <c r="E3408" s="1" t="s">
        <v>8017</v>
      </c>
      <c r="F3408" s="1" t="s">
        <v>344</v>
      </c>
      <c r="G3408" s="1" t="s">
        <v>17</v>
      </c>
      <c r="H3408" s="1">
        <v>45.0</v>
      </c>
      <c r="I3408" s="3">
        <v>43829.166666666664</v>
      </c>
      <c r="J3408" s="1">
        <v>0.904550085648168</v>
      </c>
      <c r="K3408" s="1" t="s">
        <v>83</v>
      </c>
      <c r="M3408" s="3">
        <v>43829.200969930556</v>
      </c>
    </row>
    <row r="3409">
      <c r="A3409" s="1">
        <v>3407.0</v>
      </c>
      <c r="B3409" s="1" t="s">
        <v>8018</v>
      </c>
      <c r="C3409" s="1" t="s">
        <v>8019</v>
      </c>
      <c r="D3409" s="1" t="s">
        <v>5462</v>
      </c>
      <c r="E3409" s="1" t="s">
        <v>8020</v>
      </c>
      <c r="F3409" s="1" t="s">
        <v>8021</v>
      </c>
      <c r="G3409" s="1" t="s">
        <v>89</v>
      </c>
      <c r="H3409" s="1">
        <v>45.0</v>
      </c>
      <c r="I3409" s="3">
        <v>43898.49899199074</v>
      </c>
      <c r="J3409" s="1">
        <v>0.915214858392247</v>
      </c>
      <c r="K3409" s="1" t="s">
        <v>24</v>
      </c>
      <c r="M3409" s="3">
        <v>43898.54448128472</v>
      </c>
    </row>
    <row r="3410">
      <c r="A3410" s="1">
        <v>3408.0</v>
      </c>
      <c r="B3410" s="1" t="s">
        <v>1635</v>
      </c>
      <c r="C3410" s="1" t="s">
        <v>8022</v>
      </c>
      <c r="D3410" s="1" t="s">
        <v>1637</v>
      </c>
      <c r="E3410" s="1" t="s">
        <v>1638</v>
      </c>
      <c r="F3410" s="1" t="s">
        <v>1639</v>
      </c>
      <c r="G3410" s="1" t="s">
        <v>17</v>
      </c>
      <c r="H3410" s="1">
        <v>45.0</v>
      </c>
      <c r="I3410" s="3">
        <v>44140.333333333336</v>
      </c>
      <c r="J3410" s="1">
        <v>0.00370229849130614</v>
      </c>
      <c r="K3410" s="1" t="s">
        <v>46</v>
      </c>
      <c r="L3410" s="1" t="s">
        <v>266</v>
      </c>
      <c r="M3410" s="3">
        <v>44140.374585219906</v>
      </c>
    </row>
    <row r="3411">
      <c r="A3411" s="1">
        <v>3409.0</v>
      </c>
      <c r="B3411" s="1" t="s">
        <v>2069</v>
      </c>
      <c r="C3411" s="1" t="s">
        <v>8023</v>
      </c>
      <c r="D3411" s="1" t="s">
        <v>326</v>
      </c>
      <c r="E3411" s="1" t="s">
        <v>8024</v>
      </c>
      <c r="F3411" s="1" t="s">
        <v>2072</v>
      </c>
      <c r="G3411" s="1" t="s">
        <v>39</v>
      </c>
      <c r="H3411" s="1">
        <v>45.0</v>
      </c>
      <c r="I3411" s="3">
        <v>44133.333333333336</v>
      </c>
      <c r="J3411" s="1">
        <v>0.0</v>
      </c>
      <c r="K3411" s="1" t="s">
        <v>24</v>
      </c>
      <c r="M3411" s="3">
        <v>44133.358606898146</v>
      </c>
    </row>
    <row r="3412">
      <c r="A3412" s="1">
        <v>3410.0</v>
      </c>
      <c r="B3412" s="1" t="s">
        <v>293</v>
      </c>
      <c r="C3412" s="1" t="s">
        <v>8025</v>
      </c>
      <c r="D3412" s="1" t="s">
        <v>588</v>
      </c>
      <c r="E3412" s="1" t="s">
        <v>5318</v>
      </c>
      <c r="F3412" s="1" t="s">
        <v>297</v>
      </c>
      <c r="G3412" s="1" t="s">
        <v>17</v>
      </c>
      <c r="H3412" s="1">
        <v>45.0</v>
      </c>
      <c r="I3412" s="3">
        <v>43999.291666666664</v>
      </c>
      <c r="J3412" s="1">
        <v>1.42760319367131</v>
      </c>
      <c r="K3412" s="1" t="s">
        <v>62</v>
      </c>
      <c r="M3412" s="3">
        <v>43999.32552841435</v>
      </c>
    </row>
    <row r="3413">
      <c r="A3413" s="1">
        <v>3411.0</v>
      </c>
      <c r="B3413" s="1" t="s">
        <v>4326</v>
      </c>
      <c r="C3413" s="1" t="s">
        <v>8026</v>
      </c>
      <c r="D3413" s="1" t="s">
        <v>99</v>
      </c>
      <c r="E3413" s="1" t="s">
        <v>4328</v>
      </c>
      <c r="F3413" s="1" t="s">
        <v>4329</v>
      </c>
      <c r="G3413" s="1" t="s">
        <v>35</v>
      </c>
      <c r="H3413" s="1">
        <v>45.0</v>
      </c>
      <c r="I3413" s="3">
        <v>44151.458333333336</v>
      </c>
      <c r="J3413" s="1">
        <v>1.67012218329749</v>
      </c>
      <c r="K3413" s="1" t="s">
        <v>24</v>
      </c>
      <c r="M3413" s="3">
        <v>44151.50666582176</v>
      </c>
    </row>
    <row r="3414">
      <c r="A3414" s="1">
        <v>3412.0</v>
      </c>
      <c r="B3414" s="1" t="s">
        <v>2069</v>
      </c>
      <c r="C3414" s="1" t="s">
        <v>8027</v>
      </c>
      <c r="D3414" s="1" t="s">
        <v>326</v>
      </c>
      <c r="E3414" s="1" t="s">
        <v>2445</v>
      </c>
      <c r="F3414" s="1" t="s">
        <v>2072</v>
      </c>
      <c r="G3414" s="1" t="s">
        <v>17</v>
      </c>
      <c r="H3414" s="1">
        <v>45.0</v>
      </c>
      <c r="I3414" s="3">
        <v>44134.666666666664</v>
      </c>
      <c r="J3414" s="1">
        <v>0.472449951195836</v>
      </c>
      <c r="K3414" s="1" t="s">
        <v>24</v>
      </c>
      <c r="M3414" s="3">
        <v>44134.66202729167</v>
      </c>
    </row>
    <row r="3415">
      <c r="A3415" s="1">
        <v>3413.0</v>
      </c>
      <c r="B3415" s="1" t="s">
        <v>141</v>
      </c>
      <c r="C3415" s="1" t="s">
        <v>8028</v>
      </c>
      <c r="D3415" s="1" t="s">
        <v>173</v>
      </c>
      <c r="E3415" s="1" t="s">
        <v>8029</v>
      </c>
      <c r="F3415" s="1" t="s">
        <v>175</v>
      </c>
      <c r="G3415" s="1" t="s">
        <v>39</v>
      </c>
      <c r="H3415" s="1">
        <v>45.0</v>
      </c>
      <c r="I3415" s="3">
        <v>44053.458333333336</v>
      </c>
      <c r="J3415" s="1">
        <v>1.51971508885602</v>
      </c>
      <c r="K3415" s="1" t="s">
        <v>46</v>
      </c>
      <c r="M3415" s="3">
        <v>44053.516845081016</v>
      </c>
    </row>
    <row r="3416">
      <c r="A3416" s="1">
        <v>3414.0</v>
      </c>
      <c r="B3416" s="1" t="s">
        <v>184</v>
      </c>
      <c r="C3416" s="1" t="s">
        <v>8030</v>
      </c>
      <c r="D3416" s="1" t="s">
        <v>148</v>
      </c>
      <c r="E3416" s="1" t="s">
        <v>1588</v>
      </c>
      <c r="F3416" s="1" t="s">
        <v>187</v>
      </c>
      <c r="G3416" s="1" t="s">
        <v>17</v>
      </c>
      <c r="H3416" s="1">
        <v>45.0</v>
      </c>
      <c r="I3416" s="3">
        <v>43936.375</v>
      </c>
      <c r="J3416" s="1">
        <v>0.421269126350286</v>
      </c>
      <c r="K3416" s="1" t="s">
        <v>24</v>
      </c>
      <c r="M3416" s="3">
        <v>43935.61901446759</v>
      </c>
    </row>
    <row r="3417">
      <c r="A3417" s="1">
        <v>3415.0</v>
      </c>
      <c r="B3417" s="1" t="s">
        <v>130</v>
      </c>
      <c r="C3417" s="1" t="s">
        <v>8031</v>
      </c>
      <c r="D3417" s="1" t="s">
        <v>132</v>
      </c>
      <c r="E3417" s="1" t="s">
        <v>133</v>
      </c>
      <c r="F3417" s="1" t="s">
        <v>134</v>
      </c>
      <c r="G3417" s="1" t="s">
        <v>17</v>
      </c>
      <c r="H3417" s="1">
        <v>45.0</v>
      </c>
      <c r="I3417" s="3">
        <v>44103.229166666664</v>
      </c>
      <c r="J3417" s="1">
        <v>0.0</v>
      </c>
      <c r="K3417" s="1" t="s">
        <v>24</v>
      </c>
      <c r="L3417" s="1" t="s">
        <v>135</v>
      </c>
      <c r="M3417" s="3">
        <v>44103.59842469908</v>
      </c>
    </row>
    <row r="3418">
      <c r="A3418" s="1">
        <v>3416.0</v>
      </c>
      <c r="B3418" s="1" t="s">
        <v>7834</v>
      </c>
      <c r="C3418" s="1" t="s">
        <v>8032</v>
      </c>
      <c r="D3418" s="1" t="s">
        <v>182</v>
      </c>
      <c r="E3418" s="1" t="s">
        <v>8033</v>
      </c>
      <c r="F3418" s="1" t="s">
        <v>7838</v>
      </c>
      <c r="G3418" s="1" t="s">
        <v>39</v>
      </c>
      <c r="H3418" s="1">
        <v>45.0</v>
      </c>
      <c r="I3418" s="3">
        <v>44041.416666666664</v>
      </c>
      <c r="J3418" s="1">
        <v>2.64151120465416</v>
      </c>
      <c r="K3418" s="1" t="s">
        <v>46</v>
      </c>
      <c r="L3418" s="1" t="s">
        <v>47</v>
      </c>
      <c r="M3418" s="3">
        <v>44041.42146085648</v>
      </c>
    </row>
    <row r="3419">
      <c r="A3419" s="1">
        <v>3417.0</v>
      </c>
      <c r="B3419" s="1" t="s">
        <v>4601</v>
      </c>
      <c r="C3419" s="1" t="s">
        <v>8034</v>
      </c>
      <c r="D3419" s="1" t="s">
        <v>8035</v>
      </c>
      <c r="E3419" s="1" t="s">
        <v>8036</v>
      </c>
      <c r="F3419" s="1" t="s">
        <v>4605</v>
      </c>
      <c r="G3419" s="1" t="s">
        <v>89</v>
      </c>
      <c r="H3419" s="1">
        <v>45.0</v>
      </c>
      <c r="I3419" s="3">
        <v>44017.32354952546</v>
      </c>
      <c r="J3419" s="1">
        <v>1.3104877288296</v>
      </c>
      <c r="K3419" s="1" t="s">
        <v>166</v>
      </c>
      <c r="L3419" s="1" t="s">
        <v>4606</v>
      </c>
      <c r="M3419" s="3">
        <v>44017.3553206713</v>
      </c>
    </row>
    <row r="3420">
      <c r="A3420" s="1">
        <v>3418.0</v>
      </c>
      <c r="B3420" s="1" t="s">
        <v>114</v>
      </c>
      <c r="C3420" s="1" t="s">
        <v>8037</v>
      </c>
      <c r="D3420" s="1" t="s">
        <v>4935</v>
      </c>
      <c r="E3420" s="1" t="s">
        <v>8038</v>
      </c>
      <c r="F3420" s="1" t="s">
        <v>118</v>
      </c>
      <c r="G3420" s="1" t="s">
        <v>39</v>
      </c>
      <c r="H3420" s="1">
        <v>45.0</v>
      </c>
      <c r="I3420" s="3">
        <v>44078.75</v>
      </c>
      <c r="J3420" s="1">
        <v>1.676899035736</v>
      </c>
      <c r="K3420" s="1" t="s">
        <v>24</v>
      </c>
      <c r="M3420" s="3">
        <v>44078.78433383102</v>
      </c>
    </row>
    <row r="3421">
      <c r="A3421" s="1">
        <v>3419.0</v>
      </c>
      <c r="B3421" s="1" t="s">
        <v>632</v>
      </c>
      <c r="C3421" s="1" t="s">
        <v>8039</v>
      </c>
      <c r="D3421" s="1" t="s">
        <v>396</v>
      </c>
      <c r="E3421" s="1" t="s">
        <v>4879</v>
      </c>
      <c r="F3421" s="1" t="s">
        <v>635</v>
      </c>
      <c r="G3421" s="1" t="s">
        <v>35</v>
      </c>
      <c r="H3421" s="1">
        <v>45.0</v>
      </c>
      <c r="I3421" s="3">
        <v>43685.583333333336</v>
      </c>
      <c r="J3421" s="1">
        <v>2.3450397901818</v>
      </c>
      <c r="K3421" s="1" t="s">
        <v>83</v>
      </c>
      <c r="M3421" s="3">
        <v>43673.63171006944</v>
      </c>
    </row>
    <row r="3422">
      <c r="A3422" s="1">
        <v>3420.0</v>
      </c>
      <c r="B3422" s="1" t="s">
        <v>8040</v>
      </c>
      <c r="C3422" s="1" t="s">
        <v>8041</v>
      </c>
      <c r="D3422" s="1" t="s">
        <v>8042</v>
      </c>
      <c r="E3422" s="1" t="s">
        <v>8043</v>
      </c>
      <c r="F3422" s="1" t="s">
        <v>8044</v>
      </c>
      <c r="G3422" s="1" t="s">
        <v>45</v>
      </c>
      <c r="H3422" s="1">
        <v>45.0</v>
      </c>
      <c r="I3422" s="3">
        <v>44170.672737430556</v>
      </c>
      <c r="J3422" s="1">
        <v>0.204367612901479</v>
      </c>
      <c r="K3422" s="1" t="s">
        <v>56</v>
      </c>
      <c r="L3422" s="1" t="s">
        <v>982</v>
      </c>
      <c r="M3422" s="3">
        <v>44170.678525324074</v>
      </c>
    </row>
    <row r="3423">
      <c r="A3423" s="1">
        <v>3421.0</v>
      </c>
      <c r="B3423" s="1" t="s">
        <v>5099</v>
      </c>
      <c r="C3423" s="1" t="s">
        <v>8045</v>
      </c>
      <c r="D3423" s="1" t="s">
        <v>5101</v>
      </c>
      <c r="E3423" s="1" t="s">
        <v>5102</v>
      </c>
      <c r="F3423" s="1" t="s">
        <v>5103</v>
      </c>
      <c r="G3423" s="1" t="s">
        <v>35</v>
      </c>
      <c r="H3423" s="1">
        <v>45.0</v>
      </c>
      <c r="I3423" s="3">
        <v>43489.458333333336</v>
      </c>
      <c r="J3423" s="1">
        <v>1.93083796333256</v>
      </c>
      <c r="K3423" s="1" t="s">
        <v>24</v>
      </c>
      <c r="M3423" s="3">
        <v>43489.49225167824</v>
      </c>
    </row>
    <row r="3424">
      <c r="A3424" s="1">
        <v>3422.0</v>
      </c>
      <c r="B3424" s="1" t="s">
        <v>7239</v>
      </c>
      <c r="C3424" s="1" t="s">
        <v>8046</v>
      </c>
      <c r="D3424" s="1" t="s">
        <v>818</v>
      </c>
      <c r="E3424" s="1" t="s">
        <v>8047</v>
      </c>
      <c r="F3424" s="1" t="s">
        <v>7242</v>
      </c>
      <c r="G3424" s="1" t="s">
        <v>89</v>
      </c>
      <c r="H3424" s="1">
        <v>45.0</v>
      </c>
      <c r="I3424" s="3">
        <v>44125.64502270833</v>
      </c>
      <c r="J3424" s="1">
        <v>2.29028682774642</v>
      </c>
      <c r="K3424" s="1" t="s">
        <v>18</v>
      </c>
      <c r="L3424" s="1" t="s">
        <v>444</v>
      </c>
      <c r="M3424" s="3">
        <v>44125.6660546412</v>
      </c>
    </row>
    <row r="3425">
      <c r="A3425" s="1">
        <v>3423.0</v>
      </c>
      <c r="B3425" s="1" t="s">
        <v>251</v>
      </c>
      <c r="C3425" s="1" t="s">
        <v>8048</v>
      </c>
      <c r="D3425" s="1" t="s">
        <v>1418</v>
      </c>
      <c r="E3425" s="1" t="s">
        <v>7915</v>
      </c>
      <c r="F3425" s="1" t="s">
        <v>255</v>
      </c>
      <c r="G3425" s="1" t="s">
        <v>17</v>
      </c>
      <c r="H3425" s="1">
        <v>45.0</v>
      </c>
      <c r="I3425" s="3">
        <v>43779.375</v>
      </c>
      <c r="J3425" s="1">
        <v>0.377000486710867</v>
      </c>
      <c r="K3425" s="1" t="s">
        <v>218</v>
      </c>
      <c r="M3425" s="3">
        <v>43779.42082695602</v>
      </c>
    </row>
    <row r="3426">
      <c r="A3426" s="1">
        <v>3424.0</v>
      </c>
      <c r="B3426" s="1" t="s">
        <v>8049</v>
      </c>
      <c r="C3426" s="1" t="s">
        <v>8050</v>
      </c>
      <c r="D3426" s="1" t="s">
        <v>27</v>
      </c>
      <c r="E3426" s="1" t="s">
        <v>8051</v>
      </c>
      <c r="F3426" s="1" t="s">
        <v>8052</v>
      </c>
      <c r="G3426" s="1" t="s">
        <v>17</v>
      </c>
      <c r="H3426" s="1">
        <v>45.0</v>
      </c>
      <c r="I3426" s="3">
        <v>44141.604166666664</v>
      </c>
      <c r="J3426" s="1">
        <v>30.0780343706049</v>
      </c>
      <c r="K3426" s="1" t="s">
        <v>18</v>
      </c>
      <c r="M3426" s="3">
        <v>44141.699903912035</v>
      </c>
    </row>
    <row r="3427">
      <c r="A3427" s="1">
        <v>3425.0</v>
      </c>
      <c r="B3427" s="1" t="s">
        <v>273</v>
      </c>
      <c r="C3427" s="1" t="s">
        <v>8053</v>
      </c>
      <c r="D3427" s="1" t="s">
        <v>275</v>
      </c>
      <c r="E3427" s="1" t="s">
        <v>8054</v>
      </c>
      <c r="F3427" s="1" t="s">
        <v>277</v>
      </c>
      <c r="G3427" s="1" t="s">
        <v>89</v>
      </c>
      <c r="H3427" s="1">
        <v>45.0</v>
      </c>
      <c r="I3427" s="3">
        <v>44060.66527677084</v>
      </c>
      <c r="J3427" s="1">
        <v>1.68914341897926</v>
      </c>
      <c r="K3427" s="1" t="s">
        <v>24</v>
      </c>
      <c r="M3427" s="3">
        <v>44060.694014375</v>
      </c>
    </row>
    <row r="3428">
      <c r="A3428" s="1">
        <v>3426.0</v>
      </c>
      <c r="B3428" s="1" t="s">
        <v>63</v>
      </c>
      <c r="C3428" s="1" t="s">
        <v>8055</v>
      </c>
      <c r="D3428" s="1" t="s">
        <v>492</v>
      </c>
      <c r="E3428" s="1" t="s">
        <v>5445</v>
      </c>
      <c r="F3428" s="1" t="s">
        <v>67</v>
      </c>
      <c r="G3428" s="1" t="s">
        <v>17</v>
      </c>
      <c r="H3428" s="1">
        <v>45.0</v>
      </c>
      <c r="I3428" s="3">
        <v>44097.28125</v>
      </c>
      <c r="J3428" s="1">
        <v>1.84059998116862</v>
      </c>
      <c r="K3428" s="1" t="s">
        <v>24</v>
      </c>
      <c r="M3428" s="3">
        <v>44097.3233271875</v>
      </c>
    </row>
    <row r="3429">
      <c r="A3429" s="1">
        <v>3427.0</v>
      </c>
      <c r="B3429" s="1" t="s">
        <v>2940</v>
      </c>
      <c r="C3429" s="1" t="s">
        <v>8056</v>
      </c>
      <c r="D3429" s="1" t="s">
        <v>1397</v>
      </c>
      <c r="E3429" s="1" t="s">
        <v>8057</v>
      </c>
      <c r="F3429" s="1" t="s">
        <v>2943</v>
      </c>
      <c r="G3429" s="1" t="s">
        <v>17</v>
      </c>
      <c r="H3429" s="1">
        <v>45.0</v>
      </c>
      <c r="I3429" s="3">
        <v>43878.25</v>
      </c>
      <c r="J3429" s="1">
        <v>0.0</v>
      </c>
      <c r="K3429" s="1" t="s">
        <v>24</v>
      </c>
      <c r="M3429" s="3">
        <v>43878.44330429398</v>
      </c>
    </row>
    <row r="3430">
      <c r="A3430" s="1">
        <v>3428.0</v>
      </c>
      <c r="B3430" s="1" t="s">
        <v>1529</v>
      </c>
      <c r="C3430" s="1" t="s">
        <v>8058</v>
      </c>
      <c r="D3430" s="1" t="s">
        <v>1531</v>
      </c>
      <c r="E3430" s="1" t="s">
        <v>1532</v>
      </c>
      <c r="F3430" s="1" t="s">
        <v>1533</v>
      </c>
      <c r="G3430" s="1" t="s">
        <v>35</v>
      </c>
      <c r="H3430" s="1">
        <v>45.0</v>
      </c>
      <c r="I3430" s="3">
        <v>43615.375</v>
      </c>
      <c r="J3430" s="1">
        <v>1.30539823187824</v>
      </c>
      <c r="K3430" s="1" t="s">
        <v>18</v>
      </c>
      <c r="M3430" s="3">
        <v>43615.3847603125</v>
      </c>
    </row>
    <row r="3431">
      <c r="A3431" s="1">
        <v>3429.0</v>
      </c>
      <c r="B3431" s="1" t="s">
        <v>176</v>
      </c>
      <c r="C3431" s="1" t="s">
        <v>8059</v>
      </c>
      <c r="D3431" s="1" t="s">
        <v>178</v>
      </c>
      <c r="E3431" s="1" t="s">
        <v>702</v>
      </c>
      <c r="F3431" s="1" t="s">
        <v>180</v>
      </c>
      <c r="G3431" s="1" t="s">
        <v>17</v>
      </c>
      <c r="H3431" s="1">
        <v>45.0</v>
      </c>
      <c r="I3431" s="3">
        <v>44074.6875</v>
      </c>
      <c r="J3431" s="1">
        <v>2.43523581057663</v>
      </c>
      <c r="K3431" s="1" t="s">
        <v>24</v>
      </c>
      <c r="M3431" s="3">
        <v>44074.72286585648</v>
      </c>
    </row>
    <row r="3432">
      <c r="A3432" s="1">
        <v>3430.0</v>
      </c>
      <c r="B3432" s="1" t="s">
        <v>501</v>
      </c>
      <c r="C3432" s="1" t="s">
        <v>8060</v>
      </c>
      <c r="D3432" s="1" t="s">
        <v>503</v>
      </c>
      <c r="E3432" s="1" t="s">
        <v>942</v>
      </c>
      <c r="F3432" s="1" t="s">
        <v>505</v>
      </c>
      <c r="G3432" s="1" t="s">
        <v>17</v>
      </c>
      <c r="H3432" s="1">
        <v>45.0</v>
      </c>
      <c r="I3432" s="3">
        <v>44117.604166666664</v>
      </c>
      <c r="J3432" s="1">
        <v>2.3560935598071</v>
      </c>
      <c r="K3432" s="1" t="s">
        <v>18</v>
      </c>
      <c r="M3432" s="3">
        <v>44117.59783947917</v>
      </c>
    </row>
    <row r="3433">
      <c r="A3433" s="1">
        <v>3431.0</v>
      </c>
      <c r="B3433" s="1" t="s">
        <v>485</v>
      </c>
      <c r="C3433" s="1" t="s">
        <v>8061</v>
      </c>
      <c r="D3433" s="1" t="s">
        <v>1014</v>
      </c>
      <c r="E3433" s="1" t="s">
        <v>1526</v>
      </c>
      <c r="F3433" s="1" t="s">
        <v>489</v>
      </c>
      <c r="G3433" s="1" t="s">
        <v>17</v>
      </c>
      <c r="H3433" s="1">
        <v>45.0</v>
      </c>
      <c r="I3433" s="3">
        <v>43773.166666666664</v>
      </c>
      <c r="J3433" s="1">
        <v>1.0071797610284</v>
      </c>
      <c r="K3433" s="1" t="s">
        <v>166</v>
      </c>
      <c r="M3433" s="3">
        <v>43773.19362194445</v>
      </c>
    </row>
    <row r="3434">
      <c r="A3434" s="1">
        <v>3432.0</v>
      </c>
      <c r="B3434" s="1" t="s">
        <v>176</v>
      </c>
      <c r="C3434" s="1" t="s">
        <v>8062</v>
      </c>
      <c r="D3434" s="1" t="s">
        <v>701</v>
      </c>
      <c r="E3434" s="1" t="s">
        <v>702</v>
      </c>
      <c r="F3434" s="1" t="s">
        <v>180</v>
      </c>
      <c r="G3434" s="1" t="s">
        <v>17</v>
      </c>
      <c r="H3434" s="1">
        <v>45.0</v>
      </c>
      <c r="I3434" s="3">
        <v>44087.6875</v>
      </c>
      <c r="J3434" s="1">
        <v>1.47044224853218</v>
      </c>
      <c r="K3434" s="1" t="s">
        <v>24</v>
      </c>
      <c r="M3434" s="3">
        <v>44087.68137332176</v>
      </c>
    </row>
    <row r="3435">
      <c r="A3435" s="1">
        <v>3433.0</v>
      </c>
      <c r="B3435" s="1" t="s">
        <v>796</v>
      </c>
      <c r="C3435" s="1" t="s">
        <v>8063</v>
      </c>
      <c r="D3435" s="1" t="s">
        <v>8064</v>
      </c>
      <c r="E3435" s="1" t="s">
        <v>8065</v>
      </c>
      <c r="F3435" s="1" t="s">
        <v>799</v>
      </c>
      <c r="G3435" s="1" t="s">
        <v>39</v>
      </c>
      <c r="H3435" s="1">
        <v>45.0</v>
      </c>
      <c r="I3435" s="3">
        <v>44042.583333333336</v>
      </c>
      <c r="J3435" s="1">
        <v>0.824267755297434</v>
      </c>
      <c r="K3435" s="1" t="s">
        <v>18</v>
      </c>
      <c r="M3435" s="3">
        <v>44042.622106979165</v>
      </c>
    </row>
    <row r="3436">
      <c r="A3436" s="1">
        <v>3434.0</v>
      </c>
      <c r="B3436" s="1" t="s">
        <v>620</v>
      </c>
      <c r="C3436" s="1" t="s">
        <v>8066</v>
      </c>
      <c r="D3436" s="1" t="s">
        <v>5399</v>
      </c>
      <c r="E3436" s="1" t="s">
        <v>8067</v>
      </c>
      <c r="F3436" s="1" t="s">
        <v>623</v>
      </c>
      <c r="G3436" s="1" t="s">
        <v>17</v>
      </c>
      <c r="H3436" s="1">
        <v>45.0</v>
      </c>
      <c r="I3436" s="3">
        <v>43913.270833333336</v>
      </c>
      <c r="J3436" s="1">
        <v>0.759812686502426</v>
      </c>
      <c r="K3436" s="1" t="s">
        <v>18</v>
      </c>
      <c r="M3436" s="3">
        <v>43913.30607510417</v>
      </c>
    </row>
    <row r="3437">
      <c r="A3437" s="1">
        <v>3435.0</v>
      </c>
      <c r="B3437" s="1" t="s">
        <v>1551</v>
      </c>
      <c r="C3437" s="1" t="s">
        <v>8068</v>
      </c>
      <c r="D3437" s="1" t="s">
        <v>8069</v>
      </c>
      <c r="E3437" s="1" t="s">
        <v>8070</v>
      </c>
      <c r="F3437" s="1" t="s">
        <v>1555</v>
      </c>
      <c r="G3437" s="1" t="s">
        <v>39</v>
      </c>
      <c r="H3437" s="1">
        <v>45.0</v>
      </c>
      <c r="I3437" s="3">
        <v>44149.645833333336</v>
      </c>
      <c r="J3437" s="1">
        <v>0.528135714903926</v>
      </c>
      <c r="K3437" s="1" t="s">
        <v>218</v>
      </c>
      <c r="L3437" s="1" t="s">
        <v>1556</v>
      </c>
      <c r="M3437" s="3">
        <v>44149.67415121528</v>
      </c>
    </row>
    <row r="3438">
      <c r="A3438" s="1">
        <v>3436.0</v>
      </c>
      <c r="B3438" s="1" t="s">
        <v>1644</v>
      </c>
      <c r="C3438" s="1" t="s">
        <v>8071</v>
      </c>
      <c r="D3438" s="1" t="s">
        <v>1250</v>
      </c>
      <c r="E3438" s="1" t="s">
        <v>3369</v>
      </c>
      <c r="F3438" s="1" t="s">
        <v>1647</v>
      </c>
      <c r="G3438" s="1" t="s">
        <v>17</v>
      </c>
      <c r="H3438" s="1">
        <v>45.0</v>
      </c>
      <c r="I3438" s="3">
        <v>44088.791666666664</v>
      </c>
      <c r="J3438" s="1">
        <v>0.0</v>
      </c>
      <c r="K3438" s="1" t="s">
        <v>24</v>
      </c>
      <c r="L3438" s="1" t="s">
        <v>741</v>
      </c>
      <c r="M3438" s="3">
        <v>44089.16316207176</v>
      </c>
    </row>
    <row r="3439">
      <c r="A3439" s="1">
        <v>3437.0</v>
      </c>
      <c r="B3439" s="1" t="s">
        <v>806</v>
      </c>
      <c r="C3439" s="1" t="s">
        <v>8072</v>
      </c>
      <c r="D3439" s="1" t="s">
        <v>1036</v>
      </c>
      <c r="E3439" s="1" t="s">
        <v>8073</v>
      </c>
      <c r="F3439" s="1" t="s">
        <v>810</v>
      </c>
      <c r="G3439" s="1" t="s">
        <v>35</v>
      </c>
      <c r="H3439" s="1">
        <v>45.0</v>
      </c>
      <c r="I3439" s="3">
        <v>44117.697916666664</v>
      </c>
      <c r="J3439" s="1">
        <v>1.48917280000793</v>
      </c>
      <c r="K3439" s="1" t="s">
        <v>24</v>
      </c>
      <c r="M3439" s="3">
        <v>44117.72859576389</v>
      </c>
    </row>
    <row r="3440">
      <c r="A3440" s="1">
        <v>3438.0</v>
      </c>
      <c r="B3440" s="1" t="s">
        <v>73</v>
      </c>
      <c r="C3440" s="1" t="s">
        <v>8074</v>
      </c>
      <c r="D3440" s="1" t="s">
        <v>4482</v>
      </c>
      <c r="E3440" s="1" t="s">
        <v>6740</v>
      </c>
      <c r="F3440" s="1" t="s">
        <v>77</v>
      </c>
      <c r="G3440" s="1" t="s">
        <v>35</v>
      </c>
      <c r="H3440" s="1">
        <v>45.0</v>
      </c>
      <c r="I3440" s="3">
        <v>44222.302083333336</v>
      </c>
      <c r="J3440" s="1">
        <v>1.90537572091164</v>
      </c>
      <c r="K3440" s="1" t="s">
        <v>24</v>
      </c>
      <c r="L3440" s="1" t="s">
        <v>940</v>
      </c>
      <c r="M3440" s="3">
        <v>44222.33542633102</v>
      </c>
    </row>
    <row r="3441">
      <c r="A3441" s="1">
        <v>3439.0</v>
      </c>
      <c r="B3441" s="1" t="s">
        <v>7895</v>
      </c>
      <c r="C3441" s="1" t="s">
        <v>8075</v>
      </c>
      <c r="D3441" s="1" t="s">
        <v>14</v>
      </c>
      <c r="E3441" s="1" t="s">
        <v>8076</v>
      </c>
      <c r="F3441" s="1" t="s">
        <v>7899</v>
      </c>
      <c r="G3441" s="1" t="s">
        <v>89</v>
      </c>
      <c r="H3441" s="1">
        <v>45.0</v>
      </c>
      <c r="I3441" s="3">
        <v>44023.4200481713</v>
      </c>
      <c r="J3441" s="1">
        <v>2.03191970686128</v>
      </c>
      <c r="K3441" s="1" t="s">
        <v>18</v>
      </c>
      <c r="L3441" s="1" t="s">
        <v>1725</v>
      </c>
      <c r="M3441" s="3">
        <v>44023.449518078705</v>
      </c>
    </row>
    <row r="3442">
      <c r="A3442" s="1">
        <v>3440.0</v>
      </c>
      <c r="B3442" s="1" t="s">
        <v>501</v>
      </c>
      <c r="C3442" s="1" t="s">
        <v>8077</v>
      </c>
      <c r="D3442" s="1" t="s">
        <v>503</v>
      </c>
      <c r="E3442" s="1" t="s">
        <v>8078</v>
      </c>
      <c r="F3442" s="1" t="s">
        <v>505</v>
      </c>
      <c r="G3442" s="1" t="s">
        <v>39</v>
      </c>
      <c r="H3442" s="1">
        <v>45.0</v>
      </c>
      <c r="I3442" s="3">
        <v>44109.625</v>
      </c>
      <c r="J3442" s="1">
        <v>1.46458691047839</v>
      </c>
      <c r="K3442" s="1" t="s">
        <v>18</v>
      </c>
      <c r="M3442" s="3">
        <v>44109.61655303241</v>
      </c>
    </row>
    <row r="3443">
      <c r="A3443" s="1">
        <v>3441.0</v>
      </c>
      <c r="B3443" s="1" t="s">
        <v>8079</v>
      </c>
      <c r="C3443" s="1" t="s">
        <v>8080</v>
      </c>
      <c r="D3443" s="1" t="s">
        <v>8081</v>
      </c>
      <c r="E3443" s="1" t="s">
        <v>8082</v>
      </c>
      <c r="F3443" s="1" t="s">
        <v>8083</v>
      </c>
      <c r="G3443" s="1" t="s">
        <v>17</v>
      </c>
      <c r="H3443" s="1">
        <v>45.0</v>
      </c>
      <c r="I3443" s="3">
        <v>43844.666666666664</v>
      </c>
      <c r="J3443" s="1">
        <v>1.79263588313005</v>
      </c>
      <c r="K3443" s="1" t="s">
        <v>18</v>
      </c>
      <c r="M3443" s="3">
        <v>43844.68816118056</v>
      </c>
    </row>
    <row r="3444">
      <c r="A3444" s="1">
        <v>3442.0</v>
      </c>
      <c r="B3444" s="1" t="s">
        <v>5879</v>
      </c>
      <c r="C3444" s="1" t="s">
        <v>8084</v>
      </c>
      <c r="D3444" s="1" t="s">
        <v>1140</v>
      </c>
      <c r="E3444" s="1" t="s">
        <v>8085</v>
      </c>
      <c r="F3444" s="1" t="s">
        <v>5882</v>
      </c>
      <c r="G3444" s="1" t="s">
        <v>39</v>
      </c>
      <c r="H3444" s="1">
        <v>45.0</v>
      </c>
      <c r="I3444" s="3">
        <v>44195.6875</v>
      </c>
      <c r="J3444" s="1">
        <v>4.12691983670636</v>
      </c>
      <c r="K3444" s="1" t="s">
        <v>24</v>
      </c>
      <c r="L3444" s="1" t="s">
        <v>135</v>
      </c>
      <c r="M3444" s="3">
        <v>44195.69666347222</v>
      </c>
    </row>
    <row r="3445">
      <c r="A3445" s="1">
        <v>3443.0</v>
      </c>
      <c r="B3445" s="1" t="s">
        <v>73</v>
      </c>
      <c r="C3445" s="1" t="s">
        <v>8086</v>
      </c>
      <c r="D3445" s="1" t="s">
        <v>4482</v>
      </c>
      <c r="E3445" s="1" t="s">
        <v>6740</v>
      </c>
      <c r="F3445" s="1" t="s">
        <v>77</v>
      </c>
      <c r="G3445" s="1" t="s">
        <v>35</v>
      </c>
      <c r="H3445" s="1">
        <v>45.0</v>
      </c>
      <c r="I3445" s="3">
        <v>44232.645833333336</v>
      </c>
      <c r="J3445" s="1">
        <v>1.15114485616591</v>
      </c>
      <c r="K3445" s="1" t="s">
        <v>24</v>
      </c>
      <c r="L3445" s="1" t="s">
        <v>940</v>
      </c>
      <c r="M3445" s="3">
        <v>44232.68257615741</v>
      </c>
    </row>
    <row r="3446">
      <c r="A3446" s="1">
        <v>3444.0</v>
      </c>
      <c r="B3446" s="1" t="s">
        <v>293</v>
      </c>
      <c r="C3446" s="1" t="s">
        <v>8087</v>
      </c>
      <c r="D3446" s="1" t="s">
        <v>8088</v>
      </c>
      <c r="E3446" s="1" t="s">
        <v>3294</v>
      </c>
      <c r="F3446" s="1" t="s">
        <v>297</v>
      </c>
      <c r="G3446" s="1" t="s">
        <v>17</v>
      </c>
      <c r="H3446" s="1">
        <v>45.0</v>
      </c>
      <c r="I3446" s="3">
        <v>44196.291666666664</v>
      </c>
      <c r="J3446" s="1">
        <v>2.54718140944657</v>
      </c>
      <c r="K3446" s="1" t="s">
        <v>62</v>
      </c>
      <c r="L3446" s="1" t="s">
        <v>1188</v>
      </c>
      <c r="M3446" s="3">
        <v>44196.31504587963</v>
      </c>
    </row>
    <row r="3447">
      <c r="A3447" s="1">
        <v>3445.0</v>
      </c>
      <c r="B3447" s="1" t="s">
        <v>119</v>
      </c>
      <c r="C3447" s="1" t="s">
        <v>8089</v>
      </c>
      <c r="D3447" s="1" t="s">
        <v>121</v>
      </c>
      <c r="E3447" s="1" t="s">
        <v>8090</v>
      </c>
      <c r="F3447" s="1" t="s">
        <v>123</v>
      </c>
      <c r="G3447" s="1" t="s">
        <v>39</v>
      </c>
      <c r="H3447" s="1">
        <v>45.0</v>
      </c>
      <c r="I3447" s="3">
        <v>44102.625</v>
      </c>
      <c r="J3447" s="1">
        <v>1.30846740249125</v>
      </c>
      <c r="K3447" s="1" t="s">
        <v>18</v>
      </c>
      <c r="M3447" s="3">
        <v>44102.64613105324</v>
      </c>
    </row>
    <row r="3448">
      <c r="A3448" s="1">
        <v>3446.0</v>
      </c>
      <c r="B3448" s="1" t="s">
        <v>184</v>
      </c>
      <c r="C3448" s="1" t="s">
        <v>8091</v>
      </c>
      <c r="D3448" s="1" t="s">
        <v>148</v>
      </c>
      <c r="E3448" s="1" t="s">
        <v>186</v>
      </c>
      <c r="F3448" s="1" t="s">
        <v>187</v>
      </c>
      <c r="G3448" s="1" t="s">
        <v>17</v>
      </c>
      <c r="H3448" s="1">
        <v>45.0</v>
      </c>
      <c r="I3448" s="3">
        <v>43959.40625</v>
      </c>
      <c r="J3448" s="1">
        <v>3.62003595884309</v>
      </c>
      <c r="K3448" s="1" t="s">
        <v>24</v>
      </c>
      <c r="L3448" s="1" t="s">
        <v>188</v>
      </c>
      <c r="M3448" s="3">
        <v>43959.409681516205</v>
      </c>
    </row>
    <row r="3449">
      <c r="A3449" s="1">
        <v>3447.0</v>
      </c>
      <c r="B3449" s="1" t="s">
        <v>184</v>
      </c>
      <c r="C3449" s="1" t="s">
        <v>8092</v>
      </c>
      <c r="D3449" s="1" t="s">
        <v>148</v>
      </c>
      <c r="E3449" s="1" t="s">
        <v>8093</v>
      </c>
      <c r="F3449" s="1" t="s">
        <v>187</v>
      </c>
      <c r="G3449" s="1" t="s">
        <v>17</v>
      </c>
      <c r="H3449" s="1">
        <v>45.0</v>
      </c>
      <c r="I3449" s="3">
        <v>43929.375</v>
      </c>
      <c r="J3449" s="1">
        <v>2.27497386990924</v>
      </c>
      <c r="K3449" s="1" t="s">
        <v>24</v>
      </c>
      <c r="M3449" s="3">
        <v>43929.409908194444</v>
      </c>
    </row>
    <row r="3450">
      <c r="A3450" s="1">
        <v>3448.0</v>
      </c>
      <c r="B3450" s="1" t="s">
        <v>2795</v>
      </c>
      <c r="C3450" s="1" t="s">
        <v>8094</v>
      </c>
      <c r="D3450" s="1" t="s">
        <v>4372</v>
      </c>
      <c r="E3450" s="1" t="s">
        <v>5964</v>
      </c>
      <c r="F3450" s="1" t="s">
        <v>2799</v>
      </c>
      <c r="G3450" s="1" t="s">
        <v>17</v>
      </c>
      <c r="H3450" s="1">
        <v>45.0</v>
      </c>
      <c r="I3450" s="3">
        <v>44015.4375</v>
      </c>
      <c r="J3450" s="1">
        <v>1.3310028498676</v>
      </c>
      <c r="K3450" s="1" t="s">
        <v>218</v>
      </c>
      <c r="M3450" s="3">
        <v>44015.41549644676</v>
      </c>
    </row>
    <row r="3451">
      <c r="A3451" s="1">
        <v>3449.0</v>
      </c>
      <c r="B3451" s="1" t="s">
        <v>340</v>
      </c>
      <c r="C3451" s="1" t="s">
        <v>8095</v>
      </c>
      <c r="D3451" s="1" t="s">
        <v>342</v>
      </c>
      <c r="E3451" s="1" t="s">
        <v>8096</v>
      </c>
      <c r="F3451" s="1" t="s">
        <v>344</v>
      </c>
      <c r="G3451" s="1" t="s">
        <v>39</v>
      </c>
      <c r="H3451" s="1">
        <v>45.0</v>
      </c>
      <c r="I3451" s="3">
        <v>44191.270833333336</v>
      </c>
      <c r="J3451" s="1">
        <v>2.67231524070494</v>
      </c>
      <c r="K3451" s="1" t="s">
        <v>83</v>
      </c>
      <c r="M3451" s="3">
        <v>44191.30598605324</v>
      </c>
    </row>
    <row r="3452">
      <c r="A3452" s="1">
        <v>3450.0</v>
      </c>
      <c r="B3452" s="1" t="s">
        <v>371</v>
      </c>
      <c r="C3452" s="1" t="s">
        <v>8097</v>
      </c>
      <c r="D3452" s="1" t="s">
        <v>373</v>
      </c>
      <c r="E3452" s="1" t="s">
        <v>8098</v>
      </c>
      <c r="F3452" s="1" t="s">
        <v>375</v>
      </c>
      <c r="G3452" s="1" t="s">
        <v>35</v>
      </c>
      <c r="H3452" s="1">
        <v>45.0</v>
      </c>
      <c r="I3452" s="3">
        <v>43629.75</v>
      </c>
      <c r="J3452" s="1">
        <v>1.11440836044463</v>
      </c>
      <c r="K3452" s="1" t="s">
        <v>24</v>
      </c>
      <c r="M3452" s="3">
        <v>43629.67565092593</v>
      </c>
    </row>
    <row r="3453">
      <c r="A3453" s="1">
        <v>3451.0</v>
      </c>
      <c r="B3453" s="1" t="s">
        <v>887</v>
      </c>
      <c r="C3453" s="1" t="s">
        <v>8099</v>
      </c>
      <c r="D3453" s="1" t="s">
        <v>998</v>
      </c>
      <c r="E3453" s="1" t="s">
        <v>8100</v>
      </c>
      <c r="F3453" s="1" t="s">
        <v>891</v>
      </c>
      <c r="G3453" s="1" t="s">
        <v>17</v>
      </c>
      <c r="H3453" s="1">
        <v>45.0</v>
      </c>
      <c r="I3453" s="3">
        <v>44126.395833333336</v>
      </c>
      <c r="J3453" s="1">
        <v>1.41735825017617</v>
      </c>
      <c r="K3453" s="1" t="s">
        <v>24</v>
      </c>
      <c r="M3453" s="3">
        <v>44126.429400625</v>
      </c>
    </row>
    <row r="3454">
      <c r="A3454" s="1">
        <v>3452.0</v>
      </c>
      <c r="B3454" s="1" t="s">
        <v>184</v>
      </c>
      <c r="C3454" s="1" t="s">
        <v>8101</v>
      </c>
      <c r="D3454" s="1" t="s">
        <v>148</v>
      </c>
      <c r="E3454" s="1" t="s">
        <v>4234</v>
      </c>
      <c r="F3454" s="1" t="s">
        <v>187</v>
      </c>
      <c r="G3454" s="1" t="s">
        <v>17</v>
      </c>
      <c r="H3454" s="1">
        <v>45.0</v>
      </c>
      <c r="I3454" s="3">
        <v>43985.666666666664</v>
      </c>
      <c r="J3454" s="1">
        <v>0.832066739440161</v>
      </c>
      <c r="K3454" s="1" t="s">
        <v>24</v>
      </c>
      <c r="L3454" s="1" t="s">
        <v>188</v>
      </c>
      <c r="M3454" s="3">
        <v>43985.631153483795</v>
      </c>
    </row>
    <row r="3455">
      <c r="A3455" s="1">
        <v>3453.0</v>
      </c>
      <c r="B3455" s="1" t="s">
        <v>915</v>
      </c>
      <c r="C3455" s="1" t="s">
        <v>8102</v>
      </c>
      <c r="D3455" s="1" t="s">
        <v>503</v>
      </c>
      <c r="E3455" s="1" t="s">
        <v>5493</v>
      </c>
      <c r="F3455" s="1" t="s">
        <v>1253</v>
      </c>
      <c r="G3455" s="1" t="s">
        <v>17</v>
      </c>
      <c r="H3455" s="1">
        <v>45.0</v>
      </c>
      <c r="I3455" s="3">
        <v>44130.645833333336</v>
      </c>
      <c r="J3455" s="1">
        <v>2.85253384912804</v>
      </c>
      <c r="K3455" s="1" t="s">
        <v>62</v>
      </c>
      <c r="M3455" s="3">
        <v>44130.6784875</v>
      </c>
    </row>
    <row r="3456">
      <c r="A3456" s="1">
        <v>3454.0</v>
      </c>
      <c r="B3456" s="1" t="s">
        <v>806</v>
      </c>
      <c r="C3456" s="1" t="s">
        <v>8103</v>
      </c>
      <c r="D3456" s="1" t="s">
        <v>3811</v>
      </c>
      <c r="E3456" s="1" t="s">
        <v>7919</v>
      </c>
      <c r="F3456" s="1" t="s">
        <v>810</v>
      </c>
      <c r="G3456" s="1" t="s">
        <v>35</v>
      </c>
      <c r="H3456" s="1">
        <v>45.0</v>
      </c>
      <c r="I3456" s="3">
        <v>43826.708333333336</v>
      </c>
      <c r="J3456" s="1">
        <v>1.7352592950848</v>
      </c>
      <c r="K3456" s="1" t="s">
        <v>24</v>
      </c>
      <c r="M3456" s="3">
        <v>43826.75444524305</v>
      </c>
    </row>
    <row r="3457">
      <c r="A3457" s="1">
        <v>3455.0</v>
      </c>
      <c r="B3457" s="1" t="s">
        <v>6874</v>
      </c>
      <c r="C3457" s="1" t="s">
        <v>8104</v>
      </c>
      <c r="D3457" s="1" t="s">
        <v>998</v>
      </c>
      <c r="E3457" s="1" t="s">
        <v>6876</v>
      </c>
      <c r="F3457" s="1" t="s">
        <v>6877</v>
      </c>
      <c r="G3457" s="1" t="s">
        <v>17</v>
      </c>
      <c r="H3457" s="1">
        <v>45.0</v>
      </c>
      <c r="I3457" s="3">
        <v>43796.291666666664</v>
      </c>
      <c r="J3457" s="1">
        <v>1.63538044857841</v>
      </c>
      <c r="K3457" s="1" t="s">
        <v>24</v>
      </c>
      <c r="M3457" s="3">
        <v>43796.32059081019</v>
      </c>
    </row>
    <row r="3458">
      <c r="A3458" s="1">
        <v>3456.0</v>
      </c>
      <c r="B3458" s="1" t="s">
        <v>150</v>
      </c>
      <c r="C3458" s="1" t="s">
        <v>8105</v>
      </c>
      <c r="D3458" s="1" t="s">
        <v>116</v>
      </c>
      <c r="E3458" s="1" t="s">
        <v>8106</v>
      </c>
      <c r="F3458" s="1" t="s">
        <v>153</v>
      </c>
      <c r="G3458" s="1" t="s">
        <v>17</v>
      </c>
      <c r="H3458" s="1">
        <v>45.0</v>
      </c>
      <c r="I3458" s="3">
        <v>43972.291666666664</v>
      </c>
      <c r="J3458" s="1">
        <v>4.8657265150019</v>
      </c>
      <c r="K3458" s="1" t="s">
        <v>24</v>
      </c>
      <c r="L3458" s="1" t="s">
        <v>406</v>
      </c>
      <c r="M3458" s="3">
        <v>43972.3307055787</v>
      </c>
    </row>
    <row r="3459">
      <c r="A3459" s="1">
        <v>3457.0</v>
      </c>
      <c r="B3459" s="1" t="s">
        <v>1075</v>
      </c>
      <c r="C3459" s="1" t="s">
        <v>8107</v>
      </c>
      <c r="D3459" s="1" t="s">
        <v>818</v>
      </c>
      <c r="E3459" s="1" t="s">
        <v>8108</v>
      </c>
      <c r="F3459" s="1" t="s">
        <v>1079</v>
      </c>
      <c r="G3459" s="1" t="s">
        <v>39</v>
      </c>
      <c r="H3459" s="1">
        <v>45.0</v>
      </c>
      <c r="I3459" s="3">
        <v>44161.625</v>
      </c>
      <c r="J3459" s="1">
        <v>2.42179987197235</v>
      </c>
      <c r="K3459" s="1" t="s">
        <v>18</v>
      </c>
      <c r="M3459" s="3">
        <v>44161.64953263889</v>
      </c>
    </row>
    <row r="3460">
      <c r="A3460" s="1">
        <v>3458.0</v>
      </c>
      <c r="B3460" s="1" t="s">
        <v>267</v>
      </c>
      <c r="C3460" s="1" t="s">
        <v>8109</v>
      </c>
      <c r="D3460" s="1" t="s">
        <v>269</v>
      </c>
      <c r="E3460" s="1" t="s">
        <v>270</v>
      </c>
      <c r="F3460" s="1" t="s">
        <v>271</v>
      </c>
      <c r="G3460" s="1" t="s">
        <v>35</v>
      </c>
      <c r="H3460" s="1">
        <v>45.0</v>
      </c>
      <c r="I3460" s="3">
        <v>44217.625</v>
      </c>
      <c r="J3460" s="1">
        <v>2.53582941954299</v>
      </c>
      <c r="K3460" s="1" t="s">
        <v>56</v>
      </c>
      <c r="L3460" s="1" t="s">
        <v>272</v>
      </c>
      <c r="M3460" s="3">
        <v>44217.64681913194</v>
      </c>
    </row>
    <row r="3461">
      <c r="A3461" s="1">
        <v>3459.0</v>
      </c>
      <c r="B3461" s="1" t="s">
        <v>12</v>
      </c>
      <c r="C3461" s="1" t="s">
        <v>8110</v>
      </c>
      <c r="D3461" s="1" t="s">
        <v>925</v>
      </c>
      <c r="E3461" s="1" t="s">
        <v>8111</v>
      </c>
      <c r="F3461" s="1" t="s">
        <v>16</v>
      </c>
      <c r="G3461" s="1" t="s">
        <v>17</v>
      </c>
      <c r="H3461" s="1">
        <v>45.0</v>
      </c>
      <c r="I3461" s="3">
        <v>43811.625</v>
      </c>
      <c r="J3461" s="1">
        <v>3.20231188515402</v>
      </c>
      <c r="K3461" s="1" t="s">
        <v>18</v>
      </c>
      <c r="M3461" s="3">
        <v>43811.639330625</v>
      </c>
    </row>
    <row r="3462">
      <c r="A3462" s="1">
        <v>3460.0</v>
      </c>
      <c r="B3462" s="1" t="s">
        <v>1170</v>
      </c>
      <c r="C3462" s="1" t="s">
        <v>8112</v>
      </c>
      <c r="D3462" s="1" t="s">
        <v>3469</v>
      </c>
      <c r="E3462" s="1" t="s">
        <v>1173</v>
      </c>
      <c r="F3462" s="1" t="s">
        <v>1174</v>
      </c>
      <c r="G3462" s="1" t="s">
        <v>35</v>
      </c>
      <c r="H3462" s="1">
        <v>45.0</v>
      </c>
      <c r="I3462" s="3">
        <v>44208.25</v>
      </c>
      <c r="J3462" s="1">
        <v>9.17231140839322</v>
      </c>
      <c r="K3462" s="1" t="s">
        <v>24</v>
      </c>
      <c r="L3462" s="1" t="s">
        <v>238</v>
      </c>
      <c r="M3462" s="3">
        <v>44208.2949528125</v>
      </c>
    </row>
    <row r="3463">
      <c r="A3463" s="1">
        <v>3461.0</v>
      </c>
      <c r="B3463" s="1" t="s">
        <v>319</v>
      </c>
      <c r="C3463" s="1" t="s">
        <v>8113</v>
      </c>
      <c r="D3463" s="1" t="s">
        <v>321</v>
      </c>
      <c r="E3463" s="1" t="s">
        <v>8114</v>
      </c>
      <c r="F3463" s="1" t="s">
        <v>323</v>
      </c>
      <c r="G3463" s="1" t="s">
        <v>39</v>
      </c>
      <c r="H3463" s="1">
        <v>45.0</v>
      </c>
      <c r="I3463" s="3">
        <v>43993.625</v>
      </c>
      <c r="J3463" s="1">
        <v>5.66727532753217</v>
      </c>
      <c r="K3463" s="1" t="s">
        <v>24</v>
      </c>
      <c r="M3463" s="3">
        <v>43993.66177096065</v>
      </c>
    </row>
    <row r="3464">
      <c r="A3464" s="1">
        <v>3462.0</v>
      </c>
      <c r="B3464" s="1" t="s">
        <v>732</v>
      </c>
      <c r="C3464" s="1" t="s">
        <v>8115</v>
      </c>
      <c r="D3464" s="1" t="s">
        <v>1036</v>
      </c>
      <c r="E3464" s="1" t="s">
        <v>1037</v>
      </c>
      <c r="F3464" s="1" t="s">
        <v>735</v>
      </c>
      <c r="G3464" s="1" t="s">
        <v>17</v>
      </c>
      <c r="H3464" s="1">
        <v>45.0</v>
      </c>
      <c r="I3464" s="3">
        <v>44162.729166666664</v>
      </c>
      <c r="J3464" s="1">
        <v>1.80095565289238</v>
      </c>
      <c r="K3464" s="1" t="s">
        <v>24</v>
      </c>
      <c r="M3464" s="3">
        <v>44162.75995199074</v>
      </c>
    </row>
    <row r="3465">
      <c r="A3465" s="1">
        <v>3463.0</v>
      </c>
      <c r="B3465" s="1" t="s">
        <v>1023</v>
      </c>
      <c r="C3465" s="1" t="s">
        <v>8116</v>
      </c>
      <c r="D3465" s="1" t="s">
        <v>518</v>
      </c>
      <c r="E3465" s="1" t="s">
        <v>8117</v>
      </c>
      <c r="F3465" s="1" t="s">
        <v>1027</v>
      </c>
      <c r="G3465" s="1" t="s">
        <v>17</v>
      </c>
      <c r="H3465" s="1">
        <v>45.0</v>
      </c>
      <c r="I3465" s="3">
        <v>44000.197916666664</v>
      </c>
      <c r="J3465" s="1">
        <v>0.0212498575846676</v>
      </c>
      <c r="K3465" s="1" t="s">
        <v>24</v>
      </c>
      <c r="M3465" s="3">
        <v>44000.237365497684</v>
      </c>
    </row>
    <row r="3466">
      <c r="A3466" s="1">
        <v>3464.0</v>
      </c>
      <c r="B3466" s="1" t="s">
        <v>184</v>
      </c>
      <c r="C3466" s="1" t="s">
        <v>8118</v>
      </c>
      <c r="D3466" s="1" t="s">
        <v>148</v>
      </c>
      <c r="E3466" s="1" t="s">
        <v>8093</v>
      </c>
      <c r="F3466" s="1" t="s">
        <v>187</v>
      </c>
      <c r="G3466" s="1" t="s">
        <v>17</v>
      </c>
      <c r="H3466" s="1">
        <v>45.0</v>
      </c>
      <c r="I3466" s="3">
        <v>43921.375</v>
      </c>
      <c r="J3466" s="1">
        <v>2.18791273370581</v>
      </c>
      <c r="K3466" s="1" t="s">
        <v>24</v>
      </c>
      <c r="M3466" s="3">
        <v>43921.52616127315</v>
      </c>
    </row>
    <row r="3467">
      <c r="A3467" s="1">
        <v>3465.0</v>
      </c>
      <c r="B3467" s="1" t="s">
        <v>4831</v>
      </c>
      <c r="C3467" s="1" t="s">
        <v>8119</v>
      </c>
      <c r="D3467" s="1" t="s">
        <v>305</v>
      </c>
      <c r="E3467" s="1" t="s">
        <v>4833</v>
      </c>
      <c r="F3467" s="1" t="s">
        <v>4834</v>
      </c>
      <c r="G3467" s="1" t="s">
        <v>35</v>
      </c>
      <c r="H3467" s="1">
        <v>45.0</v>
      </c>
      <c r="I3467" s="3">
        <v>43734.416666666664</v>
      </c>
      <c r="J3467" s="1">
        <v>2.22600479208142</v>
      </c>
      <c r="K3467" s="1" t="s">
        <v>24</v>
      </c>
      <c r="M3467" s="3">
        <v>43734.48398716435</v>
      </c>
    </row>
    <row r="3468">
      <c r="A3468" s="1">
        <v>3466.0</v>
      </c>
      <c r="B3468" s="1" t="s">
        <v>1315</v>
      </c>
      <c r="C3468" s="1" t="s">
        <v>8120</v>
      </c>
      <c r="D3468" s="1" t="s">
        <v>411</v>
      </c>
      <c r="E3468" s="1" t="s">
        <v>7975</v>
      </c>
      <c r="F3468" s="1" t="s">
        <v>1319</v>
      </c>
      <c r="G3468" s="1" t="s">
        <v>17</v>
      </c>
      <c r="H3468" s="1">
        <v>45.0</v>
      </c>
      <c r="I3468" s="3">
        <v>43811.541666666664</v>
      </c>
      <c r="J3468" s="1">
        <v>0.278946032649539</v>
      </c>
      <c r="K3468" s="1" t="s">
        <v>18</v>
      </c>
      <c r="M3468" s="3">
        <v>43811.57155695602</v>
      </c>
    </row>
    <row r="3469">
      <c r="A3469" s="1">
        <v>3467.0</v>
      </c>
      <c r="B3469" s="1" t="s">
        <v>298</v>
      </c>
      <c r="C3469" s="1" t="s">
        <v>8121</v>
      </c>
      <c r="D3469" s="1" t="s">
        <v>211</v>
      </c>
      <c r="E3469" s="1" t="s">
        <v>5213</v>
      </c>
      <c r="F3469" s="1" t="s">
        <v>302</v>
      </c>
      <c r="G3469" s="1" t="s">
        <v>35</v>
      </c>
      <c r="H3469" s="1">
        <v>45.0</v>
      </c>
      <c r="I3469" s="3">
        <v>44243.375</v>
      </c>
      <c r="J3469" s="1">
        <v>5.91318099851721</v>
      </c>
      <c r="K3469" s="1" t="s">
        <v>218</v>
      </c>
      <c r="M3469" s="3">
        <v>44243.78326674768</v>
      </c>
    </row>
    <row r="3470">
      <c r="A3470" s="1">
        <v>3468.0</v>
      </c>
      <c r="B3470" s="1" t="s">
        <v>2877</v>
      </c>
      <c r="C3470" s="1" t="s">
        <v>8122</v>
      </c>
      <c r="D3470" s="1" t="s">
        <v>2879</v>
      </c>
      <c r="E3470" s="1" t="s">
        <v>8123</v>
      </c>
      <c r="F3470" s="1" t="s">
        <v>2881</v>
      </c>
      <c r="G3470" s="1" t="s">
        <v>17</v>
      </c>
      <c r="H3470" s="1">
        <v>45.0</v>
      </c>
      <c r="I3470" s="3">
        <v>44224.3125</v>
      </c>
      <c r="J3470" s="1">
        <v>2.84004237630314</v>
      </c>
      <c r="K3470" s="1" t="s">
        <v>62</v>
      </c>
      <c r="M3470" s="3">
        <v>44224.353805694445</v>
      </c>
    </row>
    <row r="3471">
      <c r="A3471" s="1">
        <v>3469.0</v>
      </c>
      <c r="B3471" s="1" t="s">
        <v>1090</v>
      </c>
      <c r="C3471" s="1" t="s">
        <v>8124</v>
      </c>
      <c r="D3471" s="1" t="s">
        <v>1092</v>
      </c>
      <c r="E3471" s="1" t="s">
        <v>6441</v>
      </c>
      <c r="F3471" s="1" t="s">
        <v>1094</v>
      </c>
      <c r="G3471" s="1" t="s">
        <v>17</v>
      </c>
      <c r="H3471" s="1">
        <v>45.0</v>
      </c>
      <c r="I3471" s="3">
        <v>44140.6875</v>
      </c>
      <c r="J3471" s="1">
        <v>7.59980007243177</v>
      </c>
      <c r="K3471" s="1" t="s">
        <v>166</v>
      </c>
      <c r="L3471" s="1" t="s">
        <v>167</v>
      </c>
      <c r="M3471" s="3">
        <v>44140.71446780093</v>
      </c>
    </row>
    <row r="3472">
      <c r="A3472" s="1">
        <v>3470.0</v>
      </c>
      <c r="B3472" s="1" t="s">
        <v>5796</v>
      </c>
      <c r="C3472" s="1" t="s">
        <v>8125</v>
      </c>
      <c r="D3472" s="1" t="s">
        <v>121</v>
      </c>
      <c r="E3472" s="1" t="s">
        <v>8126</v>
      </c>
      <c r="F3472" s="1" t="s">
        <v>5799</v>
      </c>
      <c r="G3472" s="1" t="s">
        <v>39</v>
      </c>
      <c r="H3472" s="1">
        <v>45.0</v>
      </c>
      <c r="I3472" s="3">
        <v>43836.666666666664</v>
      </c>
      <c r="J3472" s="1">
        <v>0.368893007670142</v>
      </c>
      <c r="K3472" s="1" t="s">
        <v>18</v>
      </c>
      <c r="M3472" s="3">
        <v>43836.6914508912</v>
      </c>
    </row>
    <row r="3473">
      <c r="A3473" s="1">
        <v>3471.0</v>
      </c>
      <c r="B3473" s="1" t="s">
        <v>239</v>
      </c>
      <c r="C3473" s="1" t="s">
        <v>8127</v>
      </c>
      <c r="D3473" s="1" t="s">
        <v>241</v>
      </c>
      <c r="E3473" s="1" t="s">
        <v>5807</v>
      </c>
      <c r="F3473" s="1" t="s">
        <v>243</v>
      </c>
      <c r="G3473" s="1" t="s">
        <v>35</v>
      </c>
      <c r="H3473" s="1">
        <v>45.0</v>
      </c>
      <c r="I3473" s="3">
        <v>44238.5</v>
      </c>
      <c r="J3473" s="1">
        <v>9.64591230602953</v>
      </c>
      <c r="K3473" s="1" t="s">
        <v>46</v>
      </c>
      <c r="L3473" s="1" t="s">
        <v>244</v>
      </c>
      <c r="M3473" s="3">
        <v>44238.726233043984</v>
      </c>
    </row>
    <row r="3474">
      <c r="A3474" s="1">
        <v>3472.0</v>
      </c>
      <c r="B3474" s="1" t="s">
        <v>647</v>
      </c>
      <c r="C3474" s="1" t="s">
        <v>8128</v>
      </c>
      <c r="D3474" s="1" t="s">
        <v>148</v>
      </c>
      <c r="E3474" s="1" t="s">
        <v>8129</v>
      </c>
      <c r="F3474" s="1" t="s">
        <v>651</v>
      </c>
      <c r="G3474" s="1" t="s">
        <v>17</v>
      </c>
      <c r="H3474" s="1">
        <v>45.0</v>
      </c>
      <c r="I3474" s="3">
        <v>44159.260416666664</v>
      </c>
      <c r="J3474" s="1">
        <v>0.695556687149212</v>
      </c>
      <c r="K3474" s="1" t="s">
        <v>24</v>
      </c>
      <c r="L3474" s="1" t="s">
        <v>238</v>
      </c>
      <c r="M3474" s="3">
        <v>44159.29168451389</v>
      </c>
    </row>
    <row r="3475">
      <c r="A3475" s="1">
        <v>3473.0</v>
      </c>
      <c r="B3475" s="1" t="s">
        <v>2372</v>
      </c>
      <c r="C3475" s="1" t="s">
        <v>8130</v>
      </c>
      <c r="D3475" s="1" t="s">
        <v>14</v>
      </c>
      <c r="E3475" s="1" t="s">
        <v>2374</v>
      </c>
      <c r="F3475" s="1" t="s">
        <v>2375</v>
      </c>
      <c r="G3475" s="1" t="s">
        <v>17</v>
      </c>
      <c r="H3475" s="1">
        <v>45.0</v>
      </c>
      <c r="I3475" s="3">
        <v>44088.416666666664</v>
      </c>
      <c r="J3475" s="1">
        <v>2.26545120520555</v>
      </c>
      <c r="K3475" s="1" t="s">
        <v>46</v>
      </c>
      <c r="M3475" s="3">
        <v>44088.449016805556</v>
      </c>
    </row>
    <row r="3476">
      <c r="A3476" s="1">
        <v>3474.0</v>
      </c>
      <c r="B3476" s="1" t="s">
        <v>1913</v>
      </c>
      <c r="C3476" s="1" t="s">
        <v>8131</v>
      </c>
      <c r="D3476" s="1" t="s">
        <v>5523</v>
      </c>
      <c r="E3476" s="1" t="s">
        <v>8132</v>
      </c>
      <c r="F3476" s="1" t="s">
        <v>1917</v>
      </c>
      <c r="G3476" s="1" t="s">
        <v>39</v>
      </c>
      <c r="H3476" s="1">
        <v>45.0</v>
      </c>
      <c r="I3476" s="3">
        <v>43793.208333333336</v>
      </c>
      <c r="J3476" s="1">
        <v>0.733635574563782</v>
      </c>
      <c r="K3476" s="1" t="s">
        <v>166</v>
      </c>
      <c r="M3476" s="3">
        <v>43793.262090462966</v>
      </c>
    </row>
    <row r="3477">
      <c r="A3477" s="1">
        <v>3475.0</v>
      </c>
      <c r="B3477" s="1" t="s">
        <v>792</v>
      </c>
      <c r="C3477" s="1" t="s">
        <v>8133</v>
      </c>
      <c r="D3477" s="1" t="s">
        <v>578</v>
      </c>
      <c r="E3477" s="1" t="s">
        <v>6973</v>
      </c>
      <c r="F3477" s="1" t="s">
        <v>795</v>
      </c>
      <c r="G3477" s="1" t="s">
        <v>35</v>
      </c>
      <c r="H3477" s="1">
        <v>45.0</v>
      </c>
      <c r="I3477" s="3">
        <v>44144.666666666664</v>
      </c>
      <c r="J3477" s="1">
        <v>3.50018473895821</v>
      </c>
      <c r="K3477" s="1" t="s">
        <v>18</v>
      </c>
      <c r="M3477" s="3">
        <v>44144.69039118056</v>
      </c>
    </row>
    <row r="3478">
      <c r="A3478" s="1">
        <v>3476.0</v>
      </c>
      <c r="B3478" s="1" t="s">
        <v>4246</v>
      </c>
      <c r="C3478" s="1" t="s">
        <v>8134</v>
      </c>
      <c r="D3478" s="1" t="s">
        <v>3461</v>
      </c>
      <c r="E3478" s="1" t="s">
        <v>8135</v>
      </c>
      <c r="F3478" s="1" t="s">
        <v>4250</v>
      </c>
      <c r="G3478" s="1" t="s">
        <v>17</v>
      </c>
      <c r="H3478" s="1">
        <v>45.0</v>
      </c>
      <c r="I3478" s="3">
        <v>43901.645833333336</v>
      </c>
      <c r="J3478" s="1">
        <v>1.45257206781313</v>
      </c>
      <c r="K3478" s="1" t="s">
        <v>24</v>
      </c>
      <c r="M3478" s="3">
        <v>43901.67118467593</v>
      </c>
    </row>
    <row r="3479">
      <c r="A3479" s="1">
        <v>3477.0</v>
      </c>
      <c r="B3479" s="1" t="s">
        <v>2877</v>
      </c>
      <c r="C3479" s="1" t="s">
        <v>8136</v>
      </c>
      <c r="D3479" s="1" t="s">
        <v>2879</v>
      </c>
      <c r="E3479" s="1" t="s">
        <v>2880</v>
      </c>
      <c r="F3479" s="1" t="s">
        <v>2881</v>
      </c>
      <c r="G3479" s="1" t="s">
        <v>17</v>
      </c>
      <c r="H3479" s="1">
        <v>45.0</v>
      </c>
      <c r="I3479" s="3">
        <v>44207.270833333336</v>
      </c>
      <c r="J3479" s="1">
        <v>1.67991674003923</v>
      </c>
      <c r="K3479" s="1" t="s">
        <v>62</v>
      </c>
      <c r="M3479" s="3">
        <v>44207.29064474537</v>
      </c>
    </row>
    <row r="3480">
      <c r="A3480" s="1">
        <v>3478.0</v>
      </c>
      <c r="B3480" s="1" t="s">
        <v>8137</v>
      </c>
      <c r="C3480" s="1" t="s">
        <v>8138</v>
      </c>
      <c r="D3480" s="1" t="s">
        <v>3131</v>
      </c>
      <c r="E3480" s="1" t="s">
        <v>8139</v>
      </c>
      <c r="F3480" s="1" t="s">
        <v>8140</v>
      </c>
      <c r="G3480" s="1" t="s">
        <v>39</v>
      </c>
      <c r="H3480" s="1">
        <v>45.0</v>
      </c>
      <c r="I3480" s="3">
        <v>44196.46875</v>
      </c>
      <c r="J3480" s="1">
        <v>3.13286045568804</v>
      </c>
      <c r="K3480" s="1" t="s">
        <v>24</v>
      </c>
      <c r="M3480" s="3">
        <v>44196.497130578704</v>
      </c>
    </row>
    <row r="3481">
      <c r="A3481" s="1">
        <v>3479.0</v>
      </c>
      <c r="B3481" s="1" t="s">
        <v>12</v>
      </c>
      <c r="C3481" s="1" t="s">
        <v>8141</v>
      </c>
      <c r="D3481" s="1" t="s">
        <v>14</v>
      </c>
      <c r="E3481" s="1" t="s">
        <v>15</v>
      </c>
      <c r="F3481" s="1" t="s">
        <v>16</v>
      </c>
      <c r="G3481" s="1" t="s">
        <v>17</v>
      </c>
      <c r="H3481" s="1">
        <v>45.0</v>
      </c>
      <c r="I3481" s="3">
        <v>43793.625</v>
      </c>
      <c r="J3481" s="1">
        <v>1.3113797563226</v>
      </c>
      <c r="K3481" s="1" t="s">
        <v>18</v>
      </c>
      <c r="M3481" s="3">
        <v>43793.661031655094</v>
      </c>
    </row>
    <row r="3482">
      <c r="A3482" s="1">
        <v>3480.0</v>
      </c>
      <c r="B3482" s="1" t="s">
        <v>2959</v>
      </c>
      <c r="C3482" s="1" t="s">
        <v>8142</v>
      </c>
      <c r="D3482" s="1" t="s">
        <v>869</v>
      </c>
      <c r="E3482" s="1" t="s">
        <v>2961</v>
      </c>
      <c r="F3482" s="1" t="s">
        <v>2962</v>
      </c>
      <c r="G3482" s="1" t="s">
        <v>35</v>
      </c>
      <c r="H3482" s="1">
        <v>45.0</v>
      </c>
      <c r="I3482" s="3">
        <v>44246.270833333336</v>
      </c>
      <c r="J3482" s="1">
        <v>2.59865813656811</v>
      </c>
      <c r="K3482" s="1" t="s">
        <v>24</v>
      </c>
      <c r="L3482" s="1" t="s">
        <v>882</v>
      </c>
      <c r="M3482" s="3">
        <v>44246.29682069444</v>
      </c>
    </row>
    <row r="3483">
      <c r="A3483" s="1">
        <v>3481.0</v>
      </c>
      <c r="B3483" s="1" t="s">
        <v>2228</v>
      </c>
      <c r="C3483" s="1" t="s">
        <v>8143</v>
      </c>
      <c r="D3483" s="1" t="s">
        <v>4891</v>
      </c>
      <c r="E3483" s="1" t="s">
        <v>8144</v>
      </c>
      <c r="F3483" s="1" t="s">
        <v>2231</v>
      </c>
      <c r="G3483" s="1" t="s">
        <v>17</v>
      </c>
      <c r="H3483" s="1">
        <v>45.0</v>
      </c>
      <c r="I3483" s="3">
        <v>44131.416666666664</v>
      </c>
      <c r="J3483" s="1">
        <v>0.973883020853098</v>
      </c>
      <c r="K3483" s="1" t="s">
        <v>218</v>
      </c>
      <c r="L3483" s="1" t="s">
        <v>8145</v>
      </c>
      <c r="M3483" s="3">
        <v>44131.41232430556</v>
      </c>
    </row>
    <row r="3484">
      <c r="A3484" s="1">
        <v>3482.0</v>
      </c>
      <c r="B3484" s="1" t="s">
        <v>2475</v>
      </c>
      <c r="C3484" s="1" t="s">
        <v>8146</v>
      </c>
      <c r="D3484" s="1" t="s">
        <v>2477</v>
      </c>
      <c r="E3484" s="1" t="s">
        <v>2478</v>
      </c>
      <c r="F3484" s="1" t="s">
        <v>2479</v>
      </c>
      <c r="G3484" s="1" t="s">
        <v>17</v>
      </c>
      <c r="H3484" s="1">
        <v>45.0</v>
      </c>
      <c r="I3484" s="3">
        <v>43750.666666666664</v>
      </c>
      <c r="J3484" s="1">
        <v>0.246552372671752</v>
      </c>
      <c r="K3484" s="1" t="s">
        <v>24</v>
      </c>
      <c r="M3484" s="3">
        <v>43750.75187019676</v>
      </c>
    </row>
    <row r="3485">
      <c r="A3485" s="1">
        <v>3483.0</v>
      </c>
      <c r="B3485" s="1" t="s">
        <v>4069</v>
      </c>
      <c r="C3485" s="1" t="s">
        <v>8147</v>
      </c>
      <c r="D3485" s="1" t="s">
        <v>8148</v>
      </c>
      <c r="E3485" s="1" t="s">
        <v>8149</v>
      </c>
      <c r="F3485" s="1" t="s">
        <v>4072</v>
      </c>
      <c r="G3485" s="1" t="s">
        <v>39</v>
      </c>
      <c r="H3485" s="1">
        <v>45.0</v>
      </c>
      <c r="I3485" s="3">
        <v>44182.583333333336</v>
      </c>
      <c r="J3485" s="1">
        <v>3.11382633888791</v>
      </c>
      <c r="K3485" s="1" t="s">
        <v>24</v>
      </c>
      <c r="M3485" s="3">
        <v>44182.613869837965</v>
      </c>
    </row>
    <row r="3486">
      <c r="A3486" s="1">
        <v>3484.0</v>
      </c>
      <c r="B3486" s="1" t="s">
        <v>3073</v>
      </c>
      <c r="C3486" s="1" t="s">
        <v>8150</v>
      </c>
      <c r="D3486" s="1" t="s">
        <v>326</v>
      </c>
      <c r="E3486" s="1" t="s">
        <v>6541</v>
      </c>
      <c r="F3486" s="1" t="s">
        <v>3419</v>
      </c>
      <c r="G3486" s="1" t="s">
        <v>17</v>
      </c>
      <c r="H3486" s="1">
        <v>45.0</v>
      </c>
      <c r="I3486" s="3">
        <v>44008.791666666664</v>
      </c>
      <c r="J3486" s="1">
        <v>0.0</v>
      </c>
      <c r="K3486" s="1" t="s">
        <v>24</v>
      </c>
      <c r="M3486" s="3">
        <v>44011.799561342596</v>
      </c>
    </row>
    <row r="3487">
      <c r="A3487" s="1">
        <v>3485.0</v>
      </c>
      <c r="B3487" s="1" t="s">
        <v>401</v>
      </c>
      <c r="C3487" s="1" t="s">
        <v>8151</v>
      </c>
      <c r="D3487" s="1" t="s">
        <v>148</v>
      </c>
      <c r="E3487" s="1" t="s">
        <v>3257</v>
      </c>
      <c r="F3487" s="1" t="s">
        <v>405</v>
      </c>
      <c r="G3487" s="1" t="s">
        <v>17</v>
      </c>
      <c r="H3487" s="1">
        <v>45.0</v>
      </c>
      <c r="I3487" s="3">
        <v>43830.333333333336</v>
      </c>
      <c r="J3487" s="1">
        <v>1.57109348549465</v>
      </c>
      <c r="K3487" s="1" t="s">
        <v>24</v>
      </c>
      <c r="M3487" s="3">
        <v>43830.37040290509</v>
      </c>
    </row>
    <row r="3488">
      <c r="A3488" s="1">
        <v>3486.0</v>
      </c>
      <c r="B3488" s="1" t="s">
        <v>501</v>
      </c>
      <c r="C3488" s="1" t="s">
        <v>8152</v>
      </c>
      <c r="D3488" s="1" t="s">
        <v>503</v>
      </c>
      <c r="E3488" s="1" t="s">
        <v>5083</v>
      </c>
      <c r="F3488" s="1" t="s">
        <v>505</v>
      </c>
      <c r="G3488" s="1" t="s">
        <v>17</v>
      </c>
      <c r="H3488" s="1">
        <v>45.0</v>
      </c>
      <c r="I3488" s="3">
        <v>43766.708333333336</v>
      </c>
      <c r="J3488" s="1">
        <v>1.44647056816961</v>
      </c>
      <c r="K3488" s="1" t="s">
        <v>18</v>
      </c>
      <c r="M3488" s="3">
        <v>43743.72030693287</v>
      </c>
    </row>
    <row r="3489">
      <c r="A3489" s="1">
        <v>3487.0</v>
      </c>
      <c r="B3489" s="1" t="s">
        <v>2877</v>
      </c>
      <c r="C3489" s="1" t="s">
        <v>8153</v>
      </c>
      <c r="D3489" s="1" t="s">
        <v>126</v>
      </c>
      <c r="E3489" s="1" t="s">
        <v>6748</v>
      </c>
      <c r="F3489" s="1" t="s">
        <v>2881</v>
      </c>
      <c r="G3489" s="1" t="s">
        <v>17</v>
      </c>
      <c r="H3489" s="1">
        <v>45.0</v>
      </c>
      <c r="I3489" s="3">
        <v>44136.333333333336</v>
      </c>
      <c r="J3489" s="1">
        <v>0.450215394251544</v>
      </c>
      <c r="K3489" s="1" t="s">
        <v>62</v>
      </c>
      <c r="M3489" s="3">
        <v>44136.3544462037</v>
      </c>
    </row>
    <row r="3490">
      <c r="A3490" s="1">
        <v>3488.0</v>
      </c>
      <c r="B3490" s="1" t="s">
        <v>229</v>
      </c>
      <c r="C3490" s="1" t="s">
        <v>8154</v>
      </c>
      <c r="D3490" s="1" t="s">
        <v>1653</v>
      </c>
      <c r="E3490" s="1" t="s">
        <v>4903</v>
      </c>
      <c r="F3490" s="1" t="s">
        <v>232</v>
      </c>
      <c r="G3490" s="1" t="s">
        <v>35</v>
      </c>
      <c r="H3490" s="1">
        <v>45.0</v>
      </c>
      <c r="I3490" s="3">
        <v>43896.625</v>
      </c>
      <c r="J3490" s="1">
        <v>24.6575720693373</v>
      </c>
      <c r="K3490" s="1" t="s">
        <v>24</v>
      </c>
      <c r="M3490" s="3">
        <v>43897.54191011574</v>
      </c>
    </row>
    <row r="3491">
      <c r="A3491" s="1">
        <v>3489.0</v>
      </c>
      <c r="B3491" s="1" t="s">
        <v>1282</v>
      </c>
      <c r="C3491" s="1" t="s">
        <v>8155</v>
      </c>
      <c r="D3491" s="1" t="s">
        <v>116</v>
      </c>
      <c r="E3491" s="1" t="s">
        <v>1284</v>
      </c>
      <c r="F3491" s="1" t="s">
        <v>1285</v>
      </c>
      <c r="G3491" s="1" t="s">
        <v>17</v>
      </c>
      <c r="H3491" s="1">
        <v>45.0</v>
      </c>
      <c r="I3491" s="3">
        <v>43888.458333333336</v>
      </c>
      <c r="J3491" s="1">
        <v>4.04445223630474</v>
      </c>
      <c r="K3491" s="1" t="s">
        <v>24</v>
      </c>
      <c r="M3491" s="3">
        <v>43888.50935071759</v>
      </c>
    </row>
    <row r="3492">
      <c r="A3492" s="1">
        <v>3490.0</v>
      </c>
      <c r="B3492" s="1" t="s">
        <v>196</v>
      </c>
      <c r="C3492" s="1" t="s">
        <v>8156</v>
      </c>
      <c r="D3492" s="1" t="s">
        <v>198</v>
      </c>
      <c r="E3492" s="1" t="s">
        <v>1535</v>
      </c>
      <c r="F3492" s="1" t="s">
        <v>200</v>
      </c>
      <c r="G3492" s="1" t="s">
        <v>17</v>
      </c>
      <c r="H3492" s="1">
        <v>45.0</v>
      </c>
      <c r="I3492" s="3">
        <v>44201.541666666664</v>
      </c>
      <c r="J3492" s="1">
        <v>3.04973804099542</v>
      </c>
      <c r="K3492" s="1" t="s">
        <v>24</v>
      </c>
      <c r="M3492" s="3">
        <v>44201.5781762037</v>
      </c>
    </row>
    <row r="3493">
      <c r="A3493" s="1">
        <v>3491.0</v>
      </c>
      <c r="B3493" s="1" t="s">
        <v>196</v>
      </c>
      <c r="C3493" s="1" t="s">
        <v>8157</v>
      </c>
      <c r="D3493" s="1" t="s">
        <v>470</v>
      </c>
      <c r="E3493" s="1" t="s">
        <v>471</v>
      </c>
      <c r="F3493" s="1" t="s">
        <v>200</v>
      </c>
      <c r="G3493" s="1" t="s">
        <v>17</v>
      </c>
      <c r="H3493" s="1">
        <v>45.0</v>
      </c>
      <c r="I3493" s="3">
        <v>44071.53125</v>
      </c>
      <c r="J3493" s="1">
        <v>1.56353613728763</v>
      </c>
      <c r="K3493" s="1" t="s">
        <v>24</v>
      </c>
      <c r="M3493" s="3">
        <v>44071.5596225</v>
      </c>
    </row>
    <row r="3494">
      <c r="A3494" s="1">
        <v>3492.0</v>
      </c>
      <c r="B3494" s="1" t="s">
        <v>1423</v>
      </c>
      <c r="C3494" s="1" t="s">
        <v>8158</v>
      </c>
      <c r="D3494" s="1" t="s">
        <v>2477</v>
      </c>
      <c r="E3494" s="1" t="s">
        <v>8159</v>
      </c>
      <c r="F3494" s="1" t="s">
        <v>1426</v>
      </c>
      <c r="G3494" s="1" t="s">
        <v>17</v>
      </c>
      <c r="H3494" s="1">
        <v>45.0</v>
      </c>
      <c r="I3494" s="3">
        <v>43746.25</v>
      </c>
      <c r="J3494" s="1">
        <v>0.206218671588866</v>
      </c>
      <c r="K3494" s="1" t="s">
        <v>24</v>
      </c>
      <c r="M3494" s="3">
        <v>43746.44513982639</v>
      </c>
    </row>
    <row r="3495">
      <c r="A3495" s="1">
        <v>3493.0</v>
      </c>
      <c r="B3495" s="1" t="s">
        <v>273</v>
      </c>
      <c r="C3495" s="1" t="s">
        <v>8160</v>
      </c>
      <c r="D3495" s="1" t="s">
        <v>2643</v>
      </c>
      <c r="E3495" s="1" t="s">
        <v>8161</v>
      </c>
      <c r="F3495" s="1" t="s">
        <v>277</v>
      </c>
      <c r="G3495" s="1" t="s">
        <v>89</v>
      </c>
      <c r="H3495" s="1">
        <v>45.0</v>
      </c>
      <c r="I3495" s="3">
        <v>44101.42724178241</v>
      </c>
      <c r="J3495" s="1">
        <v>2.45043898756603</v>
      </c>
      <c r="K3495" s="1" t="s">
        <v>24</v>
      </c>
      <c r="M3495" s="3">
        <v>44101.45903024306</v>
      </c>
    </row>
    <row r="3496">
      <c r="A3496" s="1">
        <v>3494.0</v>
      </c>
      <c r="B3496" s="1" t="s">
        <v>8162</v>
      </c>
      <c r="C3496" s="1" t="s">
        <v>8163</v>
      </c>
      <c r="D3496" s="1" t="s">
        <v>4772</v>
      </c>
      <c r="E3496" s="1" t="s">
        <v>8164</v>
      </c>
      <c r="F3496" s="1" t="s">
        <v>8165</v>
      </c>
      <c r="G3496" s="1" t="s">
        <v>89</v>
      </c>
      <c r="H3496" s="1">
        <v>45.0</v>
      </c>
      <c r="I3496" s="3">
        <v>44088.770833333336</v>
      </c>
      <c r="J3496" s="1">
        <v>17.426154606084</v>
      </c>
      <c r="K3496" s="1" t="s">
        <v>166</v>
      </c>
      <c r="M3496" s="3">
        <v>44088.77892302084</v>
      </c>
    </row>
    <row r="3497">
      <c r="A3497" s="1">
        <v>3495.0</v>
      </c>
      <c r="B3497" s="1" t="s">
        <v>425</v>
      </c>
      <c r="C3497" s="1" t="s">
        <v>8166</v>
      </c>
      <c r="D3497" s="1" t="s">
        <v>21</v>
      </c>
      <c r="E3497" s="1" t="s">
        <v>8167</v>
      </c>
      <c r="F3497" s="1" t="s">
        <v>428</v>
      </c>
      <c r="G3497" s="1" t="s">
        <v>39</v>
      </c>
      <c r="H3497" s="1">
        <v>45.0</v>
      </c>
      <c r="I3497" s="3">
        <v>43801.166666666664</v>
      </c>
      <c r="J3497" s="1">
        <v>4.33521828452545</v>
      </c>
      <c r="K3497" s="1" t="s">
        <v>24</v>
      </c>
      <c r="M3497" s="3">
        <v>43801.20328346065</v>
      </c>
    </row>
    <row r="3498">
      <c r="A3498" s="1">
        <v>3496.0</v>
      </c>
      <c r="B3498" s="1" t="s">
        <v>350</v>
      </c>
      <c r="C3498" s="1" t="s">
        <v>8168</v>
      </c>
      <c r="D3498" s="1" t="s">
        <v>75</v>
      </c>
      <c r="E3498" s="1" t="s">
        <v>4211</v>
      </c>
      <c r="F3498" s="1" t="s">
        <v>353</v>
      </c>
      <c r="G3498" s="1" t="s">
        <v>35</v>
      </c>
      <c r="H3498" s="1">
        <v>45.0</v>
      </c>
      <c r="I3498" s="3">
        <v>43588.625</v>
      </c>
      <c r="J3498" s="1">
        <v>0.87036841867355</v>
      </c>
      <c r="K3498" s="1" t="s">
        <v>24</v>
      </c>
      <c r="M3498" s="3">
        <v>43592.19320663194</v>
      </c>
    </row>
    <row r="3499">
      <c r="A3499" s="1">
        <v>3497.0</v>
      </c>
      <c r="B3499" s="1" t="s">
        <v>576</v>
      </c>
      <c r="C3499" s="1" t="s">
        <v>8169</v>
      </c>
      <c r="D3499" s="1" t="s">
        <v>578</v>
      </c>
      <c r="E3499" s="1" t="s">
        <v>579</v>
      </c>
      <c r="F3499" s="1" t="s">
        <v>580</v>
      </c>
      <c r="G3499" s="1" t="s">
        <v>17</v>
      </c>
      <c r="H3499" s="1">
        <v>45.0</v>
      </c>
      <c r="I3499" s="3">
        <v>44119.229166666664</v>
      </c>
      <c r="J3499" s="1">
        <v>3.56017347565385</v>
      </c>
      <c r="K3499" s="1" t="s">
        <v>18</v>
      </c>
      <c r="L3499" s="1" t="s">
        <v>581</v>
      </c>
      <c r="M3499" s="3">
        <v>44119.24699827546</v>
      </c>
    </row>
    <row r="3500">
      <c r="A3500" s="1">
        <v>3498.0</v>
      </c>
      <c r="B3500" s="1" t="s">
        <v>425</v>
      </c>
      <c r="C3500" s="1" t="s">
        <v>8170</v>
      </c>
      <c r="D3500" s="1" t="s">
        <v>21</v>
      </c>
      <c r="E3500" s="1" t="s">
        <v>427</v>
      </c>
      <c r="F3500" s="1" t="s">
        <v>428</v>
      </c>
      <c r="G3500" s="1" t="s">
        <v>17</v>
      </c>
      <c r="H3500" s="1">
        <v>45.0</v>
      </c>
      <c r="I3500" s="3">
        <v>44176.25</v>
      </c>
      <c r="J3500" s="1">
        <v>2.20565014668176</v>
      </c>
      <c r="K3500" s="1" t="s">
        <v>24</v>
      </c>
      <c r="M3500" s="3">
        <v>44176.288069409726</v>
      </c>
    </row>
    <row r="3501">
      <c r="A3501" s="1">
        <v>3499.0</v>
      </c>
      <c r="B3501" s="1" t="s">
        <v>1012</v>
      </c>
      <c r="C3501" s="1" t="s">
        <v>8171</v>
      </c>
      <c r="D3501" s="1" t="s">
        <v>1014</v>
      </c>
      <c r="E3501" s="1" t="s">
        <v>1015</v>
      </c>
      <c r="F3501" s="1" t="s">
        <v>1016</v>
      </c>
      <c r="G3501" s="1" t="s">
        <v>17</v>
      </c>
      <c r="H3501" s="1">
        <v>45.0</v>
      </c>
      <c r="I3501" s="3">
        <v>43918.291666666664</v>
      </c>
      <c r="J3501" s="1">
        <v>0.982465144889324</v>
      </c>
      <c r="K3501" s="1" t="s">
        <v>166</v>
      </c>
      <c r="M3501" s="3">
        <v>43918.53780009259</v>
      </c>
    </row>
    <row r="3502">
      <c r="A3502" s="1">
        <v>3500.0</v>
      </c>
      <c r="B3502" s="1" t="s">
        <v>2467</v>
      </c>
      <c r="C3502" s="1" t="s">
        <v>8172</v>
      </c>
      <c r="D3502" s="1" t="s">
        <v>2173</v>
      </c>
      <c r="E3502" s="1" t="s">
        <v>8173</v>
      </c>
      <c r="F3502" s="1" t="s">
        <v>2470</v>
      </c>
      <c r="G3502" s="1" t="s">
        <v>17</v>
      </c>
      <c r="H3502" s="1">
        <v>45.0</v>
      </c>
      <c r="I3502" s="3">
        <v>43851.583333333336</v>
      </c>
      <c r="J3502" s="1">
        <v>0.122926926887144</v>
      </c>
      <c r="K3502" s="1" t="s">
        <v>83</v>
      </c>
      <c r="M3502" s="3">
        <v>43851.636190868056</v>
      </c>
    </row>
    <row r="3503">
      <c r="A3503" s="1">
        <v>3501.0</v>
      </c>
      <c r="B3503" s="1" t="s">
        <v>4682</v>
      </c>
      <c r="C3503" s="1" t="s">
        <v>8174</v>
      </c>
      <c r="D3503" s="1" t="s">
        <v>80</v>
      </c>
      <c r="E3503" s="1" t="s">
        <v>8175</v>
      </c>
      <c r="F3503" s="1" t="s">
        <v>4685</v>
      </c>
      <c r="G3503" s="1" t="s">
        <v>17</v>
      </c>
      <c r="H3503" s="1">
        <v>45.0</v>
      </c>
      <c r="I3503" s="3">
        <v>43816.291666666664</v>
      </c>
      <c r="J3503" s="1">
        <v>0.186066271127329</v>
      </c>
      <c r="K3503" s="1" t="s">
        <v>46</v>
      </c>
      <c r="M3503" s="3">
        <v>43816.32305644676</v>
      </c>
    </row>
    <row r="3504">
      <c r="A3504" s="1">
        <v>3502.0</v>
      </c>
      <c r="B3504" s="1" t="s">
        <v>501</v>
      </c>
      <c r="C3504" s="1" t="s">
        <v>8176</v>
      </c>
      <c r="D3504" s="1" t="s">
        <v>1802</v>
      </c>
      <c r="E3504" s="1" t="s">
        <v>8177</v>
      </c>
      <c r="F3504" s="1" t="s">
        <v>505</v>
      </c>
      <c r="G3504" s="1" t="s">
        <v>17</v>
      </c>
      <c r="H3504" s="1">
        <v>45.0</v>
      </c>
      <c r="I3504" s="3">
        <v>43923.645833333336</v>
      </c>
      <c r="J3504" s="1">
        <v>3.02029423995684</v>
      </c>
      <c r="K3504" s="1" t="s">
        <v>18</v>
      </c>
      <c r="M3504" s="3">
        <v>43923.66262973379</v>
      </c>
    </row>
    <row r="3505">
      <c r="A3505" s="1">
        <v>3503.0</v>
      </c>
      <c r="B3505" s="1" t="s">
        <v>2891</v>
      </c>
      <c r="C3505" s="1" t="s">
        <v>8178</v>
      </c>
      <c r="D3505" s="1" t="s">
        <v>522</v>
      </c>
      <c r="E3505" s="1" t="s">
        <v>8179</v>
      </c>
      <c r="F3505" s="1" t="s">
        <v>2894</v>
      </c>
      <c r="G3505" s="1" t="s">
        <v>39</v>
      </c>
      <c r="H3505" s="1">
        <v>45.0</v>
      </c>
      <c r="I3505" s="3">
        <v>44152.541666666664</v>
      </c>
      <c r="J3505" s="1">
        <v>0.388238978685429</v>
      </c>
      <c r="K3505" s="1" t="s">
        <v>46</v>
      </c>
      <c r="M3505" s="3">
        <v>44152.56957241898</v>
      </c>
    </row>
    <row r="3506">
      <c r="A3506" s="1">
        <v>3504.0</v>
      </c>
      <c r="B3506" s="1" t="s">
        <v>620</v>
      </c>
      <c r="C3506" s="1" t="s">
        <v>8180</v>
      </c>
      <c r="D3506" s="1" t="s">
        <v>121</v>
      </c>
      <c r="E3506" s="1" t="s">
        <v>8181</v>
      </c>
      <c r="F3506" s="1" t="s">
        <v>623</v>
      </c>
      <c r="G3506" s="1" t="s">
        <v>39</v>
      </c>
      <c r="H3506" s="1">
        <v>45.0</v>
      </c>
      <c r="I3506" s="3">
        <v>43873.75</v>
      </c>
      <c r="J3506" s="1">
        <v>2.16309050567094</v>
      </c>
      <c r="K3506" s="1" t="s">
        <v>18</v>
      </c>
      <c r="M3506" s="3">
        <v>43873.73883144676</v>
      </c>
    </row>
    <row r="3507">
      <c r="A3507" s="1">
        <v>3505.0</v>
      </c>
      <c r="B3507" s="1" t="s">
        <v>1238</v>
      </c>
      <c r="C3507" s="1" t="s">
        <v>8182</v>
      </c>
      <c r="D3507" s="1" t="s">
        <v>998</v>
      </c>
      <c r="E3507" s="1" t="s">
        <v>8183</v>
      </c>
      <c r="F3507" s="1" t="s">
        <v>1241</v>
      </c>
      <c r="G3507" s="1" t="s">
        <v>39</v>
      </c>
      <c r="H3507" s="1">
        <v>45.0</v>
      </c>
      <c r="I3507" s="3">
        <v>43856.729166666664</v>
      </c>
      <c r="J3507" s="1">
        <v>2.32507503870062</v>
      </c>
      <c r="K3507" s="1" t="s">
        <v>24</v>
      </c>
      <c r="M3507" s="3">
        <v>43856.759307719905</v>
      </c>
    </row>
    <row r="3508">
      <c r="A3508" s="1">
        <v>3506.0</v>
      </c>
      <c r="B3508" s="1" t="s">
        <v>485</v>
      </c>
      <c r="C3508" s="1" t="s">
        <v>8184</v>
      </c>
      <c r="D3508" s="1" t="s">
        <v>1014</v>
      </c>
      <c r="E3508" s="1" t="s">
        <v>2456</v>
      </c>
      <c r="F3508" s="1" t="s">
        <v>489</v>
      </c>
      <c r="G3508" s="1" t="s">
        <v>17</v>
      </c>
      <c r="H3508" s="1">
        <v>45.0</v>
      </c>
      <c r="I3508" s="3">
        <v>43766.666666666664</v>
      </c>
      <c r="J3508" s="1">
        <v>0.0664908281971051</v>
      </c>
      <c r="K3508" s="1" t="s">
        <v>166</v>
      </c>
      <c r="M3508" s="3">
        <v>43754.71653369213</v>
      </c>
    </row>
    <row r="3509">
      <c r="A3509" s="1">
        <v>3507.0</v>
      </c>
      <c r="B3509" s="1" t="s">
        <v>520</v>
      </c>
      <c r="C3509" s="1" t="s">
        <v>8185</v>
      </c>
      <c r="D3509" s="1" t="s">
        <v>4705</v>
      </c>
      <c r="E3509" s="1" t="s">
        <v>8186</v>
      </c>
      <c r="F3509" s="1" t="s">
        <v>524</v>
      </c>
      <c r="G3509" s="1" t="s">
        <v>89</v>
      </c>
      <c r="H3509" s="1">
        <v>45.0</v>
      </c>
      <c r="I3509" s="3">
        <v>43890.46686559028</v>
      </c>
      <c r="J3509" s="1">
        <v>0.336300993801698</v>
      </c>
      <c r="K3509" s="1" t="s">
        <v>56</v>
      </c>
      <c r="M3509" s="3">
        <v>43890.48164590278</v>
      </c>
    </row>
    <row r="3510">
      <c r="A3510" s="1">
        <v>3508.0</v>
      </c>
      <c r="B3510" s="1" t="s">
        <v>303</v>
      </c>
      <c r="C3510" s="1" t="s">
        <v>8187</v>
      </c>
      <c r="D3510" s="1" t="s">
        <v>305</v>
      </c>
      <c r="E3510" s="1" t="s">
        <v>5127</v>
      </c>
      <c r="F3510" s="1" t="s">
        <v>307</v>
      </c>
      <c r="G3510" s="1" t="s">
        <v>17</v>
      </c>
      <c r="H3510" s="1">
        <v>45.0</v>
      </c>
      <c r="I3510" s="3">
        <v>44169.625</v>
      </c>
      <c r="J3510" s="1">
        <v>1.38990571192973</v>
      </c>
      <c r="K3510" s="1" t="s">
        <v>24</v>
      </c>
      <c r="M3510" s="3">
        <v>44169.71001943287</v>
      </c>
    </row>
    <row r="3511">
      <c r="A3511" s="1">
        <v>3509.0</v>
      </c>
      <c r="B3511" s="1" t="s">
        <v>4095</v>
      </c>
      <c r="C3511" s="1" t="s">
        <v>8188</v>
      </c>
      <c r="D3511" s="1" t="s">
        <v>4655</v>
      </c>
      <c r="E3511" s="1" t="s">
        <v>8189</v>
      </c>
      <c r="F3511" s="1" t="s">
        <v>4098</v>
      </c>
      <c r="G3511" s="1" t="s">
        <v>39</v>
      </c>
      <c r="H3511" s="1">
        <v>45.0</v>
      </c>
      <c r="I3511" s="3">
        <v>44252.25</v>
      </c>
      <c r="J3511" s="1">
        <v>2.22438830397358</v>
      </c>
      <c r="K3511" s="1" t="s">
        <v>24</v>
      </c>
      <c r="L3511" s="1" t="s">
        <v>882</v>
      </c>
      <c r="M3511" s="3">
        <v>44252.280764953706</v>
      </c>
    </row>
    <row r="3512">
      <c r="A3512" s="1">
        <v>3510.0</v>
      </c>
      <c r="B3512" s="1" t="s">
        <v>957</v>
      </c>
      <c r="C3512" s="1" t="s">
        <v>8190</v>
      </c>
      <c r="D3512" s="1" t="s">
        <v>321</v>
      </c>
      <c r="E3512" s="1" t="s">
        <v>8191</v>
      </c>
      <c r="F3512" s="1" t="s">
        <v>961</v>
      </c>
      <c r="G3512" s="1" t="s">
        <v>17</v>
      </c>
      <c r="H3512" s="1">
        <v>45.0</v>
      </c>
      <c r="I3512" s="3">
        <v>44027.666666666664</v>
      </c>
      <c r="J3512" s="1">
        <v>1.75918631562839</v>
      </c>
      <c r="K3512" s="1" t="s">
        <v>24</v>
      </c>
      <c r="M3512" s="3">
        <v>44027.720534409724</v>
      </c>
    </row>
    <row r="3513">
      <c r="A3513" s="1">
        <v>3511.0</v>
      </c>
      <c r="B3513" s="1" t="s">
        <v>2199</v>
      </c>
      <c r="C3513" s="1" t="s">
        <v>8192</v>
      </c>
      <c r="D3513" s="1" t="s">
        <v>3452</v>
      </c>
      <c r="E3513" s="1" t="s">
        <v>8193</v>
      </c>
      <c r="F3513" s="1" t="s">
        <v>2202</v>
      </c>
      <c r="G3513" s="1" t="s">
        <v>39</v>
      </c>
      <c r="H3513" s="1">
        <v>45.0</v>
      </c>
      <c r="I3513" s="3">
        <v>44159.541666666664</v>
      </c>
      <c r="J3513" s="1">
        <v>1.61372156487156</v>
      </c>
      <c r="K3513" s="1" t="s">
        <v>159</v>
      </c>
      <c r="L3513" s="1" t="s">
        <v>495</v>
      </c>
      <c r="M3513" s="3">
        <v>44159.56905194445</v>
      </c>
    </row>
    <row r="3514">
      <c r="A3514" s="1">
        <v>3512.0</v>
      </c>
      <c r="B3514" s="1" t="s">
        <v>1583</v>
      </c>
      <c r="C3514" s="1" t="s">
        <v>8194</v>
      </c>
      <c r="D3514" s="1" t="s">
        <v>207</v>
      </c>
      <c r="E3514" s="1" t="s">
        <v>8195</v>
      </c>
      <c r="F3514" s="1" t="s">
        <v>1586</v>
      </c>
      <c r="G3514" s="1" t="s">
        <v>39</v>
      </c>
      <c r="H3514" s="1">
        <v>45.0</v>
      </c>
      <c r="I3514" s="3">
        <v>44038.75</v>
      </c>
      <c r="J3514" s="1">
        <v>1.5674202692095</v>
      </c>
      <c r="K3514" s="1" t="s">
        <v>24</v>
      </c>
      <c r="M3514" s="3">
        <v>44038.78658402778</v>
      </c>
    </row>
    <row r="3515">
      <c r="A3515" s="1">
        <v>3513.0</v>
      </c>
      <c r="B3515" s="1" t="s">
        <v>8196</v>
      </c>
      <c r="C3515" s="1" t="s">
        <v>8197</v>
      </c>
      <c r="D3515" s="1" t="s">
        <v>1827</v>
      </c>
      <c r="E3515" s="1" t="s">
        <v>8198</v>
      </c>
      <c r="F3515" s="1" t="s">
        <v>8199</v>
      </c>
      <c r="G3515" s="1" t="s">
        <v>17</v>
      </c>
      <c r="H3515" s="1">
        <v>45.0</v>
      </c>
      <c r="I3515" s="3">
        <v>44252.197916666664</v>
      </c>
      <c r="J3515" s="1">
        <v>3.1299333724178</v>
      </c>
      <c r="K3515" s="1" t="s">
        <v>166</v>
      </c>
      <c r="L3515" s="1" t="s">
        <v>167</v>
      </c>
      <c r="M3515" s="3">
        <v>44252.264249733795</v>
      </c>
    </row>
    <row r="3516">
      <c r="A3516" s="1">
        <v>3514.0</v>
      </c>
      <c r="B3516" s="1" t="s">
        <v>3724</v>
      </c>
      <c r="C3516" s="1" t="s">
        <v>8200</v>
      </c>
      <c r="D3516" s="1" t="s">
        <v>8069</v>
      </c>
      <c r="E3516" s="1" t="s">
        <v>8201</v>
      </c>
      <c r="F3516" s="1" t="s">
        <v>3727</v>
      </c>
      <c r="G3516" s="1" t="s">
        <v>89</v>
      </c>
      <c r="H3516" s="1">
        <v>45.0</v>
      </c>
      <c r="I3516" s="3">
        <v>44118.481362638886</v>
      </c>
      <c r="J3516" s="1">
        <v>0.445710730508418</v>
      </c>
      <c r="K3516" s="1" t="s">
        <v>218</v>
      </c>
      <c r="L3516" s="1" t="s">
        <v>287</v>
      </c>
      <c r="M3516" s="3">
        <v>44118.51924107639</v>
      </c>
    </row>
    <row r="3517">
      <c r="A3517" s="1">
        <v>3515.0</v>
      </c>
      <c r="B3517" s="1" t="s">
        <v>184</v>
      </c>
      <c r="C3517" s="1" t="s">
        <v>8202</v>
      </c>
      <c r="D3517" s="1" t="s">
        <v>8203</v>
      </c>
      <c r="E3517" s="1" t="s">
        <v>1298</v>
      </c>
      <c r="F3517" s="1" t="s">
        <v>187</v>
      </c>
      <c r="G3517" s="1" t="s">
        <v>17</v>
      </c>
      <c r="H3517" s="1">
        <v>45.0</v>
      </c>
      <c r="I3517" s="3">
        <v>43851.75</v>
      </c>
      <c r="J3517" s="1">
        <v>3.23510652643511</v>
      </c>
      <c r="K3517" s="1" t="s">
        <v>24</v>
      </c>
      <c r="M3517" s="3">
        <v>43851.75484740741</v>
      </c>
    </row>
    <row r="3518">
      <c r="A3518" s="1">
        <v>3516.0</v>
      </c>
      <c r="B3518" s="1" t="s">
        <v>2100</v>
      </c>
      <c r="C3518" s="1" t="s">
        <v>8204</v>
      </c>
      <c r="D3518" s="1" t="s">
        <v>653</v>
      </c>
      <c r="E3518" s="1" t="s">
        <v>8205</v>
      </c>
      <c r="F3518" s="1" t="s">
        <v>2103</v>
      </c>
      <c r="G3518" s="1" t="s">
        <v>39</v>
      </c>
      <c r="H3518" s="1">
        <v>45.0</v>
      </c>
      <c r="I3518" s="3">
        <v>44012.666666666664</v>
      </c>
      <c r="J3518" s="1">
        <v>1.10521289402468</v>
      </c>
      <c r="K3518" s="1" t="s">
        <v>18</v>
      </c>
      <c r="M3518" s="3">
        <v>44012.70641049768</v>
      </c>
    </row>
    <row r="3519">
      <c r="A3519" s="1">
        <v>3517.0</v>
      </c>
      <c r="B3519" s="1" t="s">
        <v>3442</v>
      </c>
      <c r="C3519" s="1" t="s">
        <v>8206</v>
      </c>
      <c r="D3519" s="1" t="s">
        <v>3444</v>
      </c>
      <c r="E3519" s="1" t="s">
        <v>3445</v>
      </c>
      <c r="F3519" s="1" t="s">
        <v>3446</v>
      </c>
      <c r="G3519" s="1" t="s">
        <v>17</v>
      </c>
      <c r="H3519" s="1">
        <v>45.0</v>
      </c>
      <c r="I3519" s="3">
        <v>43949.25</v>
      </c>
      <c r="J3519" s="1">
        <v>2.749892396388</v>
      </c>
      <c r="K3519" s="1" t="s">
        <v>3447</v>
      </c>
      <c r="L3519" s="1" t="s">
        <v>3448</v>
      </c>
      <c r="M3519" s="3">
        <v>43949.19994439815</v>
      </c>
    </row>
    <row r="3520">
      <c r="A3520" s="1">
        <v>3518.0</v>
      </c>
      <c r="B3520" s="1" t="s">
        <v>1938</v>
      </c>
      <c r="C3520" s="1" t="s">
        <v>8207</v>
      </c>
      <c r="D3520" s="1" t="s">
        <v>1186</v>
      </c>
      <c r="E3520" s="1" t="s">
        <v>8208</v>
      </c>
      <c r="F3520" s="1" t="s">
        <v>1942</v>
      </c>
      <c r="G3520" s="1" t="s">
        <v>39</v>
      </c>
      <c r="H3520" s="1">
        <v>45.0</v>
      </c>
      <c r="I3520" s="3">
        <v>44154.239583333336</v>
      </c>
      <c r="J3520" s="1">
        <v>2.94446118512438</v>
      </c>
      <c r="K3520" s="1" t="s">
        <v>62</v>
      </c>
      <c r="L3520" s="1" t="s">
        <v>4284</v>
      </c>
      <c r="M3520" s="3">
        <v>44154.28118922454</v>
      </c>
    </row>
    <row r="3521">
      <c r="A3521" s="1">
        <v>3519.0</v>
      </c>
      <c r="B3521" s="1" t="s">
        <v>8209</v>
      </c>
      <c r="C3521" s="1" t="s">
        <v>8210</v>
      </c>
      <c r="D3521" s="1" t="s">
        <v>8069</v>
      </c>
      <c r="E3521" s="1" t="s">
        <v>8211</v>
      </c>
      <c r="F3521" s="1" t="s">
        <v>8212</v>
      </c>
      <c r="G3521" s="1" t="s">
        <v>39</v>
      </c>
      <c r="H3521" s="1">
        <v>45.0</v>
      </c>
      <c r="I3521" s="3">
        <v>44101.697916666664</v>
      </c>
      <c r="J3521" s="1">
        <v>1.24689311713104</v>
      </c>
      <c r="K3521" s="1" t="s">
        <v>601</v>
      </c>
      <c r="L3521" s="1" t="s">
        <v>8213</v>
      </c>
      <c r="M3521" s="3">
        <v>44101.7283553125</v>
      </c>
    </row>
    <row r="3522">
      <c r="A3522" s="1">
        <v>3520.0</v>
      </c>
      <c r="B3522" s="1" t="s">
        <v>1126</v>
      </c>
      <c r="C3522" s="1" t="s">
        <v>8214</v>
      </c>
      <c r="D3522" s="1" t="s">
        <v>2920</v>
      </c>
      <c r="E3522" s="1" t="s">
        <v>8215</v>
      </c>
      <c r="F3522" s="1" t="s">
        <v>1130</v>
      </c>
      <c r="G3522" s="1" t="s">
        <v>39</v>
      </c>
      <c r="H3522" s="1">
        <v>45.0</v>
      </c>
      <c r="I3522" s="3">
        <v>44129.645833333336</v>
      </c>
      <c r="J3522" s="1">
        <v>3.01917326726054</v>
      </c>
      <c r="K3522" s="1" t="s">
        <v>24</v>
      </c>
      <c r="M3522" s="3">
        <v>44129.67629814815</v>
      </c>
    </row>
    <row r="3523">
      <c r="A3523" s="1">
        <v>3521.0</v>
      </c>
      <c r="B3523" s="1" t="s">
        <v>1012</v>
      </c>
      <c r="C3523" s="1" t="s">
        <v>8216</v>
      </c>
      <c r="D3523" s="1" t="s">
        <v>1014</v>
      </c>
      <c r="E3523" s="1" t="s">
        <v>1015</v>
      </c>
      <c r="F3523" s="1" t="s">
        <v>1016</v>
      </c>
      <c r="G3523" s="1" t="s">
        <v>17</v>
      </c>
      <c r="H3523" s="1">
        <v>45.0</v>
      </c>
      <c r="I3523" s="3">
        <v>43908.541666666664</v>
      </c>
      <c r="J3523" s="1">
        <v>0.392770445982016</v>
      </c>
      <c r="K3523" s="1" t="s">
        <v>166</v>
      </c>
      <c r="M3523" s="3">
        <v>43908.57041392361</v>
      </c>
    </row>
    <row r="3524">
      <c r="A3524" s="1">
        <v>3522.0</v>
      </c>
      <c r="B3524" s="1" t="s">
        <v>184</v>
      </c>
      <c r="C3524" s="1" t="s">
        <v>8217</v>
      </c>
      <c r="D3524" s="1" t="s">
        <v>1297</v>
      </c>
      <c r="E3524" s="1" t="s">
        <v>4951</v>
      </c>
      <c r="F3524" s="1" t="s">
        <v>187</v>
      </c>
      <c r="G3524" s="1" t="s">
        <v>17</v>
      </c>
      <c r="H3524" s="1">
        <v>45.0</v>
      </c>
      <c r="I3524" s="3">
        <v>43753.416666666664</v>
      </c>
      <c r="J3524" s="1">
        <v>4.81558808964739</v>
      </c>
      <c r="K3524" s="1" t="s">
        <v>24</v>
      </c>
      <c r="M3524" s="3">
        <v>43737.346672291664</v>
      </c>
    </row>
    <row r="3525">
      <c r="A3525" s="1">
        <v>3523.0</v>
      </c>
      <c r="B3525" s="1" t="s">
        <v>1315</v>
      </c>
      <c r="C3525" s="1" t="s">
        <v>8218</v>
      </c>
      <c r="D3525" s="1" t="s">
        <v>411</v>
      </c>
      <c r="E3525" s="1" t="s">
        <v>5376</v>
      </c>
      <c r="F3525" s="1" t="s">
        <v>1319</v>
      </c>
      <c r="G3525" s="1" t="s">
        <v>17</v>
      </c>
      <c r="H3525" s="1">
        <v>45.0</v>
      </c>
      <c r="I3525" s="3">
        <v>43951.541666666664</v>
      </c>
      <c r="J3525" s="1">
        <v>0.31916072981608</v>
      </c>
      <c r="K3525" s="1" t="s">
        <v>18</v>
      </c>
      <c r="M3525" s="3">
        <v>43951.57774381944</v>
      </c>
    </row>
    <row r="3526">
      <c r="A3526" s="1">
        <v>3524.0</v>
      </c>
      <c r="B3526" s="1" t="s">
        <v>114</v>
      </c>
      <c r="C3526" s="1" t="s">
        <v>8219</v>
      </c>
      <c r="D3526" s="1" t="s">
        <v>116</v>
      </c>
      <c r="E3526" s="1" t="s">
        <v>1832</v>
      </c>
      <c r="F3526" s="1" t="s">
        <v>118</v>
      </c>
      <c r="G3526" s="1" t="s">
        <v>17</v>
      </c>
      <c r="H3526" s="1">
        <v>45.0</v>
      </c>
      <c r="I3526" s="3">
        <v>44055.25</v>
      </c>
      <c r="J3526" s="1">
        <v>4.49495488482198</v>
      </c>
      <c r="K3526" s="1" t="s">
        <v>24</v>
      </c>
      <c r="L3526" s="1" t="s">
        <v>1006</v>
      </c>
      <c r="M3526" s="3">
        <v>44055.281694375</v>
      </c>
    </row>
    <row r="3527">
      <c r="A3527" s="1">
        <v>3525.0</v>
      </c>
      <c r="B3527" s="1" t="s">
        <v>184</v>
      </c>
      <c r="C3527" s="1" t="s">
        <v>8220</v>
      </c>
      <c r="D3527" s="1" t="s">
        <v>1446</v>
      </c>
      <c r="E3527" s="1" t="s">
        <v>8221</v>
      </c>
      <c r="F3527" s="1" t="s">
        <v>187</v>
      </c>
      <c r="G3527" s="1" t="s">
        <v>39</v>
      </c>
      <c r="H3527" s="1">
        <v>45.0</v>
      </c>
      <c r="I3527" s="3">
        <v>43942.6875</v>
      </c>
      <c r="J3527" s="1">
        <v>1.18494581876591</v>
      </c>
      <c r="K3527" s="1" t="s">
        <v>24</v>
      </c>
      <c r="L3527" s="1" t="s">
        <v>188</v>
      </c>
      <c r="M3527" s="3">
        <v>43942.70858508102</v>
      </c>
    </row>
    <row r="3528">
      <c r="A3528" s="1">
        <v>3526.0</v>
      </c>
      <c r="B3528" s="1" t="s">
        <v>582</v>
      </c>
      <c r="C3528" s="1" t="s">
        <v>8222</v>
      </c>
      <c r="D3528" s="1" t="s">
        <v>749</v>
      </c>
      <c r="E3528" s="1" t="s">
        <v>8223</v>
      </c>
      <c r="F3528" s="1" t="s">
        <v>586</v>
      </c>
      <c r="G3528" s="1" t="s">
        <v>89</v>
      </c>
      <c r="H3528" s="1">
        <v>45.0</v>
      </c>
      <c r="I3528" s="3">
        <v>43750.68631142361</v>
      </c>
      <c r="J3528" s="1">
        <v>2.50097312083617</v>
      </c>
      <c r="K3528" s="1" t="s">
        <v>24</v>
      </c>
      <c r="M3528" s="3">
        <v>43750.711235173614</v>
      </c>
    </row>
    <row r="3529">
      <c r="A3529" s="1">
        <v>3527.0</v>
      </c>
      <c r="B3529" s="1" t="s">
        <v>901</v>
      </c>
      <c r="C3529" s="1" t="s">
        <v>8224</v>
      </c>
      <c r="D3529" s="1" t="s">
        <v>148</v>
      </c>
      <c r="E3529" s="1" t="s">
        <v>8225</v>
      </c>
      <c r="F3529" s="1" t="s">
        <v>904</v>
      </c>
      <c r="G3529" s="1" t="s">
        <v>35</v>
      </c>
      <c r="H3529" s="1">
        <v>45.0</v>
      </c>
      <c r="I3529" s="3">
        <v>43647.416666666664</v>
      </c>
      <c r="J3529" s="1">
        <v>2.08993516657306</v>
      </c>
      <c r="K3529" s="1" t="s">
        <v>24</v>
      </c>
      <c r="M3529" s="3">
        <v>43627.800739108796</v>
      </c>
    </row>
    <row r="3530">
      <c r="A3530" s="1">
        <v>3528.0</v>
      </c>
      <c r="B3530" s="1" t="s">
        <v>1423</v>
      </c>
      <c r="C3530" s="1" t="s">
        <v>8226</v>
      </c>
      <c r="D3530" s="1" t="s">
        <v>461</v>
      </c>
      <c r="E3530" s="1" t="s">
        <v>1425</v>
      </c>
      <c r="F3530" s="1" t="s">
        <v>1426</v>
      </c>
      <c r="G3530" s="1" t="s">
        <v>35</v>
      </c>
      <c r="H3530" s="1">
        <v>45.0</v>
      </c>
      <c r="I3530" s="3">
        <v>43671.25</v>
      </c>
      <c r="J3530" s="1">
        <v>1.74033091279367</v>
      </c>
      <c r="K3530" s="1" t="s">
        <v>24</v>
      </c>
      <c r="M3530" s="3">
        <v>43671.23437457176</v>
      </c>
    </row>
    <row r="3531">
      <c r="A3531" s="1">
        <v>3529.0</v>
      </c>
      <c r="B3531" s="1" t="s">
        <v>371</v>
      </c>
      <c r="C3531" s="1" t="s">
        <v>8227</v>
      </c>
      <c r="D3531" s="1" t="s">
        <v>373</v>
      </c>
      <c r="E3531" s="1" t="s">
        <v>8098</v>
      </c>
      <c r="F3531" s="1" t="s">
        <v>375</v>
      </c>
      <c r="G3531" s="1" t="s">
        <v>35</v>
      </c>
      <c r="H3531" s="1">
        <v>45.0</v>
      </c>
      <c r="I3531" s="3">
        <v>43637.75</v>
      </c>
      <c r="J3531" s="1">
        <v>1.97966548691792</v>
      </c>
      <c r="K3531" s="1" t="s">
        <v>24</v>
      </c>
      <c r="M3531" s="3">
        <v>43641.6311909375</v>
      </c>
    </row>
    <row r="3532">
      <c r="A3532" s="1">
        <v>3530.0</v>
      </c>
      <c r="B3532" s="1" t="s">
        <v>239</v>
      </c>
      <c r="C3532" s="1" t="s">
        <v>8228</v>
      </c>
      <c r="D3532" s="1" t="s">
        <v>241</v>
      </c>
      <c r="E3532" s="1" t="s">
        <v>242</v>
      </c>
      <c r="F3532" s="1" t="s">
        <v>243</v>
      </c>
      <c r="G3532" s="1" t="s">
        <v>17</v>
      </c>
      <c r="H3532" s="1">
        <v>45.0</v>
      </c>
      <c r="I3532" s="3">
        <v>44230.666666666664</v>
      </c>
      <c r="J3532" s="1">
        <v>13.170017212328</v>
      </c>
      <c r="K3532" s="1" t="s">
        <v>46</v>
      </c>
      <c r="L3532" s="1" t="s">
        <v>244</v>
      </c>
      <c r="M3532" s="3">
        <v>44230.74628454861</v>
      </c>
    </row>
    <row r="3533">
      <c r="A3533" s="1">
        <v>3531.0</v>
      </c>
      <c r="B3533" s="1" t="s">
        <v>1299</v>
      </c>
      <c r="C3533" s="1" t="s">
        <v>8229</v>
      </c>
      <c r="D3533" s="1" t="s">
        <v>1301</v>
      </c>
      <c r="E3533" s="1" t="s">
        <v>1302</v>
      </c>
      <c r="F3533" s="1" t="s">
        <v>1303</v>
      </c>
      <c r="G3533" s="1" t="s">
        <v>17</v>
      </c>
      <c r="H3533" s="1">
        <v>45.0</v>
      </c>
      <c r="I3533" s="3">
        <v>44200.5625</v>
      </c>
      <c r="J3533" s="1">
        <v>2.50107034071729</v>
      </c>
      <c r="K3533" s="1" t="s">
        <v>56</v>
      </c>
      <c r="L3533" s="1" t="s">
        <v>113</v>
      </c>
      <c r="M3533" s="3">
        <v>44200.633585613425</v>
      </c>
    </row>
    <row r="3534">
      <c r="A3534" s="1">
        <v>3532.0</v>
      </c>
      <c r="B3534" s="1" t="s">
        <v>273</v>
      </c>
      <c r="C3534" s="1" t="s">
        <v>8230</v>
      </c>
      <c r="D3534" s="1" t="s">
        <v>8231</v>
      </c>
      <c r="E3534" s="1" t="s">
        <v>8232</v>
      </c>
      <c r="F3534" s="1" t="s">
        <v>277</v>
      </c>
      <c r="G3534" s="1" t="s">
        <v>39</v>
      </c>
      <c r="H3534" s="1">
        <v>45.0</v>
      </c>
      <c r="I3534" s="3">
        <v>43957.291666666664</v>
      </c>
      <c r="J3534" s="1">
        <v>4.37073613731496</v>
      </c>
      <c r="K3534" s="1" t="s">
        <v>24</v>
      </c>
      <c r="M3534" s="3">
        <v>43957.313726354165</v>
      </c>
    </row>
    <row r="3535">
      <c r="A3535" s="1">
        <v>3533.0</v>
      </c>
      <c r="B3535" s="1" t="s">
        <v>7721</v>
      </c>
      <c r="C3535" s="1" t="s">
        <v>8233</v>
      </c>
      <c r="D3535" s="1" t="s">
        <v>701</v>
      </c>
      <c r="E3535" s="1" t="s">
        <v>7723</v>
      </c>
      <c r="F3535" s="1" t="s">
        <v>7724</v>
      </c>
      <c r="G3535" s="1" t="s">
        <v>17</v>
      </c>
      <c r="H3535" s="1">
        <v>45.0</v>
      </c>
      <c r="I3535" s="3">
        <v>44155.270833333336</v>
      </c>
      <c r="J3535" s="1">
        <v>1.04547032563452</v>
      </c>
      <c r="K3535" s="1" t="s">
        <v>24</v>
      </c>
      <c r="M3535" s="3">
        <v>44155.34856329861</v>
      </c>
    </row>
    <row r="3536">
      <c r="A3536" s="1">
        <v>3534.0</v>
      </c>
      <c r="B3536" s="1" t="s">
        <v>293</v>
      </c>
      <c r="C3536" s="1" t="s">
        <v>8234</v>
      </c>
      <c r="D3536" s="1" t="s">
        <v>295</v>
      </c>
      <c r="E3536" s="1" t="s">
        <v>296</v>
      </c>
      <c r="F3536" s="1" t="s">
        <v>297</v>
      </c>
      <c r="G3536" s="1" t="s">
        <v>17</v>
      </c>
      <c r="H3536" s="1">
        <v>45.0</v>
      </c>
      <c r="I3536" s="3">
        <v>43898.541666666664</v>
      </c>
      <c r="J3536" s="1">
        <v>1.2461279800411</v>
      </c>
      <c r="K3536" s="1" t="s">
        <v>62</v>
      </c>
      <c r="M3536" s="3">
        <v>43898.76145653935</v>
      </c>
    </row>
    <row r="3537">
      <c r="A3537" s="1">
        <v>3535.0</v>
      </c>
      <c r="B3537" s="1" t="s">
        <v>2345</v>
      </c>
      <c r="C3537" s="1" t="s">
        <v>8235</v>
      </c>
      <c r="D3537" s="1" t="s">
        <v>1952</v>
      </c>
      <c r="E3537" s="1" t="s">
        <v>8236</v>
      </c>
      <c r="F3537" s="1" t="s">
        <v>2348</v>
      </c>
      <c r="G3537" s="1" t="s">
        <v>89</v>
      </c>
      <c r="H3537" s="1">
        <v>45.0</v>
      </c>
      <c r="I3537" s="3">
        <v>44089.318745474535</v>
      </c>
      <c r="J3537" s="1">
        <v>1.97649157140448</v>
      </c>
      <c r="K3537" s="1" t="s">
        <v>24</v>
      </c>
      <c r="M3537" s="3">
        <v>44089.34742216435</v>
      </c>
    </row>
    <row r="3538">
      <c r="A3538" s="1">
        <v>3536.0</v>
      </c>
      <c r="B3538" s="1" t="s">
        <v>553</v>
      </c>
      <c r="C3538" s="1" t="s">
        <v>8237</v>
      </c>
      <c r="D3538" s="1" t="s">
        <v>555</v>
      </c>
      <c r="E3538" s="1" t="s">
        <v>4156</v>
      </c>
      <c r="F3538" s="1" t="s">
        <v>557</v>
      </c>
      <c r="G3538" s="1" t="s">
        <v>17</v>
      </c>
      <c r="H3538" s="1">
        <v>45.0</v>
      </c>
      <c r="I3538" s="3">
        <v>44133.645833333336</v>
      </c>
      <c r="J3538" s="1">
        <v>0.967287030497593</v>
      </c>
      <c r="K3538" s="1" t="s">
        <v>46</v>
      </c>
      <c r="L3538" s="1" t="s">
        <v>558</v>
      </c>
      <c r="M3538" s="3">
        <v>44133.68858584491</v>
      </c>
    </row>
    <row r="3539">
      <c r="A3539" s="1">
        <v>3537.0</v>
      </c>
      <c r="B3539" s="1" t="s">
        <v>3442</v>
      </c>
      <c r="C3539" s="1" t="s">
        <v>8238</v>
      </c>
      <c r="D3539" s="1" t="s">
        <v>3444</v>
      </c>
      <c r="E3539" s="1" t="s">
        <v>3445</v>
      </c>
      <c r="F3539" s="1" t="s">
        <v>3446</v>
      </c>
      <c r="G3539" s="1" t="s">
        <v>17</v>
      </c>
      <c r="H3539" s="1">
        <v>45.0</v>
      </c>
      <c r="I3539" s="3">
        <v>43959.25</v>
      </c>
      <c r="J3539" s="1">
        <v>0.477667699793348</v>
      </c>
      <c r="K3539" s="1" t="s">
        <v>3447</v>
      </c>
      <c r="L3539" s="1" t="s">
        <v>3448</v>
      </c>
      <c r="M3539" s="3">
        <v>43959.28006042824</v>
      </c>
    </row>
    <row r="3540">
      <c r="A3540" s="1">
        <v>3538.0</v>
      </c>
      <c r="B3540" s="1" t="s">
        <v>3616</v>
      </c>
      <c r="C3540" s="1" t="s">
        <v>8239</v>
      </c>
      <c r="D3540" s="1" t="s">
        <v>3618</v>
      </c>
      <c r="E3540" s="1" t="s">
        <v>3619</v>
      </c>
      <c r="F3540" s="1" t="s">
        <v>3620</v>
      </c>
      <c r="G3540" s="1" t="s">
        <v>17</v>
      </c>
      <c r="H3540" s="1">
        <v>45.0</v>
      </c>
      <c r="I3540" s="3">
        <v>43836.291666666664</v>
      </c>
      <c r="J3540" s="1">
        <v>0.259969157273866</v>
      </c>
      <c r="K3540" s="1" t="s">
        <v>24</v>
      </c>
      <c r="M3540" s="3">
        <v>43836.34418230324</v>
      </c>
    </row>
    <row r="3541">
      <c r="A3541" s="1">
        <v>3539.0</v>
      </c>
      <c r="B3541" s="1" t="s">
        <v>1659</v>
      </c>
      <c r="C3541" s="1" t="s">
        <v>8240</v>
      </c>
      <c r="D3541" s="1" t="s">
        <v>998</v>
      </c>
      <c r="E3541" s="1" t="s">
        <v>8241</v>
      </c>
      <c r="F3541" s="1" t="s">
        <v>1662</v>
      </c>
      <c r="G3541" s="1" t="s">
        <v>39</v>
      </c>
      <c r="H3541" s="1">
        <v>45.0</v>
      </c>
      <c r="I3541" s="3">
        <v>44033.666666666664</v>
      </c>
      <c r="J3541" s="1">
        <v>2.22838228190938</v>
      </c>
      <c r="K3541" s="1" t="s">
        <v>24</v>
      </c>
      <c r="M3541" s="3">
        <v>44033.70365877315</v>
      </c>
    </row>
    <row r="3542">
      <c r="A3542" s="1">
        <v>3540.0</v>
      </c>
      <c r="B3542" s="1" t="s">
        <v>957</v>
      </c>
      <c r="C3542" s="1" t="s">
        <v>8242</v>
      </c>
      <c r="D3542" s="1" t="s">
        <v>1756</v>
      </c>
      <c r="E3542" s="1" t="s">
        <v>8243</v>
      </c>
      <c r="F3542" s="1" t="s">
        <v>961</v>
      </c>
      <c r="G3542" s="1" t="s">
        <v>17</v>
      </c>
      <c r="H3542" s="1">
        <v>45.0</v>
      </c>
      <c r="I3542" s="3">
        <v>44225.666666666664</v>
      </c>
      <c r="J3542" s="1">
        <v>2.59534913118997</v>
      </c>
      <c r="K3542" s="1" t="s">
        <v>24</v>
      </c>
      <c r="M3542" s="3">
        <v>44225.70089984954</v>
      </c>
    </row>
    <row r="3543">
      <c r="A3543" s="1">
        <v>3541.0</v>
      </c>
      <c r="B3543" s="1" t="s">
        <v>1043</v>
      </c>
      <c r="C3543" s="1" t="s">
        <v>8244</v>
      </c>
      <c r="D3543" s="1" t="s">
        <v>27</v>
      </c>
      <c r="E3543" s="1" t="s">
        <v>8245</v>
      </c>
      <c r="F3543" s="1" t="s">
        <v>1046</v>
      </c>
      <c r="G3543" s="1" t="s">
        <v>17</v>
      </c>
      <c r="H3543" s="1">
        <v>45.0</v>
      </c>
      <c r="I3543" s="3">
        <v>44162.541666666664</v>
      </c>
      <c r="J3543" s="1">
        <v>1.77045638811085</v>
      </c>
      <c r="K3543" s="1" t="s">
        <v>18</v>
      </c>
      <c r="L3543" s="1" t="s">
        <v>1047</v>
      </c>
      <c r="M3543" s="3">
        <v>44162.56642083333</v>
      </c>
    </row>
    <row r="3544">
      <c r="A3544" s="1">
        <v>3542.0</v>
      </c>
      <c r="B3544" s="1" t="s">
        <v>485</v>
      </c>
      <c r="C3544" s="1" t="s">
        <v>8246</v>
      </c>
      <c r="D3544" s="1" t="s">
        <v>1418</v>
      </c>
      <c r="E3544" s="1" t="s">
        <v>1419</v>
      </c>
      <c r="F3544" s="1" t="s">
        <v>489</v>
      </c>
      <c r="G3544" s="1" t="s">
        <v>17</v>
      </c>
      <c r="H3544" s="1">
        <v>45.0</v>
      </c>
      <c r="I3544" s="3">
        <v>44005.25</v>
      </c>
      <c r="J3544" s="1">
        <v>0.0</v>
      </c>
      <c r="K3544" s="1" t="s">
        <v>166</v>
      </c>
      <c r="M3544" s="3">
        <v>44005.644557025465</v>
      </c>
    </row>
    <row r="3545">
      <c r="A3545" s="1">
        <v>3543.0</v>
      </c>
      <c r="B3545" s="1" t="s">
        <v>2080</v>
      </c>
      <c r="C3545" s="1" t="s">
        <v>8247</v>
      </c>
      <c r="D3545" s="1" t="s">
        <v>258</v>
      </c>
      <c r="E3545" s="1" t="s">
        <v>2592</v>
      </c>
      <c r="F3545" s="1" t="s">
        <v>2083</v>
      </c>
      <c r="G3545" s="1" t="s">
        <v>17</v>
      </c>
      <c r="H3545" s="1">
        <v>45.0</v>
      </c>
      <c r="I3545" s="3">
        <v>43763.625</v>
      </c>
      <c r="J3545" s="1">
        <v>0.808847262940387</v>
      </c>
      <c r="K3545" s="1" t="s">
        <v>166</v>
      </c>
      <c r="M3545" s="3">
        <v>43763.67274025463</v>
      </c>
    </row>
    <row r="3546">
      <c r="A3546" s="1">
        <v>3544.0</v>
      </c>
      <c r="B3546" s="1" t="s">
        <v>3949</v>
      </c>
      <c r="C3546" s="1" t="s">
        <v>8248</v>
      </c>
      <c r="D3546" s="1" t="s">
        <v>14</v>
      </c>
      <c r="E3546" s="1" t="s">
        <v>3951</v>
      </c>
      <c r="F3546" s="1" t="s">
        <v>3952</v>
      </c>
      <c r="G3546" s="1" t="s">
        <v>17</v>
      </c>
      <c r="H3546" s="1">
        <v>45.0</v>
      </c>
      <c r="I3546" s="3">
        <v>43747.291666666664</v>
      </c>
      <c r="J3546" s="1">
        <v>0.0</v>
      </c>
      <c r="K3546" s="1" t="s">
        <v>18</v>
      </c>
      <c r="M3546" s="3">
        <v>43747.335942488426</v>
      </c>
    </row>
    <row r="3547">
      <c r="A3547" s="1">
        <v>3545.0</v>
      </c>
      <c r="B3547" s="1" t="s">
        <v>485</v>
      </c>
      <c r="C3547" s="1" t="s">
        <v>8249</v>
      </c>
      <c r="D3547" s="1" t="s">
        <v>1418</v>
      </c>
      <c r="E3547" s="1" t="s">
        <v>1512</v>
      </c>
      <c r="F3547" s="1" t="s">
        <v>489</v>
      </c>
      <c r="G3547" s="1" t="s">
        <v>17</v>
      </c>
      <c r="H3547" s="1">
        <v>45.0</v>
      </c>
      <c r="I3547" s="3">
        <v>44033.666666666664</v>
      </c>
      <c r="J3547" s="1">
        <v>0.0</v>
      </c>
      <c r="K3547" s="1" t="s">
        <v>166</v>
      </c>
      <c r="M3547" s="3">
        <v>44034.00028688658</v>
      </c>
    </row>
    <row r="3548">
      <c r="A3548" s="1">
        <v>3546.0</v>
      </c>
      <c r="B3548" s="1" t="s">
        <v>1031</v>
      </c>
      <c r="C3548" s="1" t="s">
        <v>8250</v>
      </c>
      <c r="D3548" s="1" t="s">
        <v>5367</v>
      </c>
      <c r="E3548" s="1" t="s">
        <v>2117</v>
      </c>
      <c r="F3548" s="1" t="s">
        <v>1034</v>
      </c>
      <c r="G3548" s="1" t="s">
        <v>17</v>
      </c>
      <c r="H3548" s="1">
        <v>45.0</v>
      </c>
      <c r="I3548" s="3">
        <v>43713.375</v>
      </c>
      <c r="J3548" s="1">
        <v>1.4182281754832</v>
      </c>
      <c r="K3548" s="1" t="s">
        <v>24</v>
      </c>
      <c r="M3548" s="3">
        <v>43713.40620572917</v>
      </c>
    </row>
    <row r="3549">
      <c r="A3549" s="1">
        <v>3547.0</v>
      </c>
      <c r="B3549" s="1" t="s">
        <v>2199</v>
      </c>
      <c r="C3549" s="1" t="s">
        <v>8251</v>
      </c>
      <c r="D3549" s="1" t="s">
        <v>2979</v>
      </c>
      <c r="E3549" s="1" t="s">
        <v>8252</v>
      </c>
      <c r="F3549" s="1" t="s">
        <v>2202</v>
      </c>
      <c r="G3549" s="1" t="s">
        <v>89</v>
      </c>
      <c r="H3549" s="1">
        <v>45.0</v>
      </c>
      <c r="I3549" s="3">
        <v>44099.415919259256</v>
      </c>
      <c r="J3549" s="1">
        <v>2.26999709711671</v>
      </c>
      <c r="K3549" s="1" t="s">
        <v>159</v>
      </c>
      <c r="L3549" s="1" t="s">
        <v>495</v>
      </c>
      <c r="M3549" s="3">
        <v>44099.42129081018</v>
      </c>
    </row>
    <row r="3550">
      <c r="A3550" s="1">
        <v>3548.0</v>
      </c>
      <c r="B3550" s="1" t="s">
        <v>308</v>
      </c>
      <c r="C3550" s="1" t="s">
        <v>8253</v>
      </c>
      <c r="D3550" s="1" t="s">
        <v>310</v>
      </c>
      <c r="E3550" s="1" t="s">
        <v>8254</v>
      </c>
      <c r="F3550" s="1" t="s">
        <v>312</v>
      </c>
      <c r="G3550" s="1" t="s">
        <v>17</v>
      </c>
      <c r="H3550" s="1">
        <v>45.0</v>
      </c>
      <c r="I3550" s="3">
        <v>44161.229166666664</v>
      </c>
      <c r="J3550" s="1">
        <v>2.26548588192412</v>
      </c>
      <c r="K3550" s="1" t="s">
        <v>24</v>
      </c>
      <c r="L3550" s="1" t="s">
        <v>96</v>
      </c>
      <c r="M3550" s="3">
        <v>44160.61221997685</v>
      </c>
    </row>
    <row r="3551">
      <c r="A3551" s="1">
        <v>3549.0</v>
      </c>
      <c r="B3551" s="1" t="s">
        <v>1289</v>
      </c>
      <c r="C3551" s="1" t="s">
        <v>8255</v>
      </c>
      <c r="D3551" s="1" t="s">
        <v>1446</v>
      </c>
      <c r="E3551" s="1" t="s">
        <v>8256</v>
      </c>
      <c r="F3551" s="1" t="s">
        <v>1293</v>
      </c>
      <c r="G3551" s="1" t="s">
        <v>39</v>
      </c>
      <c r="H3551" s="1">
        <v>45.0</v>
      </c>
      <c r="I3551" s="3">
        <v>43980.583333333336</v>
      </c>
      <c r="J3551" s="1">
        <v>3.44455572017853</v>
      </c>
      <c r="K3551" s="1" t="s">
        <v>24</v>
      </c>
      <c r="M3551" s="3">
        <v>43980.64417627315</v>
      </c>
    </row>
    <row r="3552">
      <c r="A3552" s="1">
        <v>3550.0</v>
      </c>
      <c r="B3552" s="1" t="s">
        <v>319</v>
      </c>
      <c r="C3552" s="1" t="s">
        <v>8257</v>
      </c>
      <c r="D3552" s="1" t="s">
        <v>321</v>
      </c>
      <c r="E3552" s="1" t="s">
        <v>8258</v>
      </c>
      <c r="F3552" s="1" t="s">
        <v>323</v>
      </c>
      <c r="G3552" s="1" t="s">
        <v>39</v>
      </c>
      <c r="H3552" s="1">
        <v>45.0</v>
      </c>
      <c r="I3552" s="3">
        <v>44130.4375</v>
      </c>
      <c r="J3552" s="1">
        <v>0.964065810196464</v>
      </c>
      <c r="K3552" s="1" t="s">
        <v>24</v>
      </c>
      <c r="M3552" s="3">
        <v>44130.46917224537</v>
      </c>
    </row>
    <row r="3553">
      <c r="A3553" s="1">
        <v>3551.0</v>
      </c>
      <c r="B3553" s="1" t="s">
        <v>2561</v>
      </c>
      <c r="C3553" s="1" t="s">
        <v>8259</v>
      </c>
      <c r="D3553" s="1" t="s">
        <v>2563</v>
      </c>
      <c r="E3553" s="1" t="s">
        <v>2564</v>
      </c>
      <c r="F3553" s="1" t="s">
        <v>2565</v>
      </c>
      <c r="G3553" s="1" t="s">
        <v>17</v>
      </c>
      <c r="H3553" s="1">
        <v>45.0</v>
      </c>
      <c r="I3553" s="3">
        <v>43808.541666666664</v>
      </c>
      <c r="J3553" s="1">
        <v>0.0370461739636198</v>
      </c>
      <c r="K3553" s="1" t="s">
        <v>18</v>
      </c>
      <c r="M3553" s="3">
        <v>43808.57323689815</v>
      </c>
    </row>
    <row r="3554">
      <c r="A3554" s="1">
        <v>3552.0</v>
      </c>
      <c r="B3554" s="1" t="s">
        <v>6913</v>
      </c>
      <c r="C3554" s="1" t="s">
        <v>8260</v>
      </c>
      <c r="D3554" s="1" t="s">
        <v>211</v>
      </c>
      <c r="E3554" s="1" t="s">
        <v>8261</v>
      </c>
      <c r="F3554" s="1" t="s">
        <v>6916</v>
      </c>
      <c r="G3554" s="1" t="s">
        <v>17</v>
      </c>
      <c r="H3554" s="1">
        <v>45.0</v>
      </c>
      <c r="I3554" s="3">
        <v>44224.333333333336</v>
      </c>
      <c r="J3554" s="1">
        <v>2.48069509265621</v>
      </c>
      <c r="K3554" s="1" t="s">
        <v>218</v>
      </c>
      <c r="L3554" s="1" t="s">
        <v>6917</v>
      </c>
      <c r="M3554" s="3">
        <v>44224.32054894676</v>
      </c>
    </row>
    <row r="3555">
      <c r="A3555" s="1">
        <v>3553.0</v>
      </c>
      <c r="B3555" s="1" t="s">
        <v>30</v>
      </c>
      <c r="C3555" s="1" t="s">
        <v>8262</v>
      </c>
      <c r="D3555" s="1" t="s">
        <v>32</v>
      </c>
      <c r="E3555" s="1" t="s">
        <v>8263</v>
      </c>
      <c r="F3555" s="1" t="s">
        <v>34</v>
      </c>
      <c r="G3555" s="1" t="s">
        <v>17</v>
      </c>
      <c r="H3555" s="1">
        <v>45.0</v>
      </c>
      <c r="I3555" s="3">
        <v>44102.458333333336</v>
      </c>
      <c r="J3555" s="1">
        <v>0.0</v>
      </c>
      <c r="K3555" s="1" t="s">
        <v>24</v>
      </c>
      <c r="M3555" s="3">
        <v>44102.51663896991</v>
      </c>
    </row>
    <row r="3556">
      <c r="A3556" s="1">
        <v>3554.0</v>
      </c>
      <c r="B3556" s="1" t="s">
        <v>838</v>
      </c>
      <c r="C3556" s="1" t="s">
        <v>8264</v>
      </c>
      <c r="D3556" s="1" t="s">
        <v>1446</v>
      </c>
      <c r="E3556" s="1" t="s">
        <v>8265</v>
      </c>
      <c r="F3556" s="1" t="s">
        <v>842</v>
      </c>
      <c r="G3556" s="1" t="s">
        <v>39</v>
      </c>
      <c r="H3556" s="1">
        <v>45.0</v>
      </c>
      <c r="I3556" s="3">
        <v>43891.25</v>
      </c>
      <c r="J3556" s="1">
        <v>1.43277444127455</v>
      </c>
      <c r="K3556" s="1" t="s">
        <v>24</v>
      </c>
      <c r="M3556" s="3">
        <v>43891.29383704861</v>
      </c>
    </row>
    <row r="3557">
      <c r="A3557" s="1">
        <v>3555.0</v>
      </c>
      <c r="B3557" s="1" t="s">
        <v>465</v>
      </c>
      <c r="C3557" s="1" t="s">
        <v>8266</v>
      </c>
      <c r="D3557" s="1" t="s">
        <v>3259</v>
      </c>
      <c r="E3557" s="1" t="s">
        <v>8267</v>
      </c>
      <c r="F3557" s="1" t="s">
        <v>468</v>
      </c>
      <c r="G3557" s="1" t="s">
        <v>17</v>
      </c>
      <c r="H3557" s="1">
        <v>45.0</v>
      </c>
      <c r="I3557" s="3">
        <v>43826.25</v>
      </c>
      <c r="J3557" s="1">
        <v>2.24166878973966</v>
      </c>
      <c r="K3557" s="1" t="s">
        <v>24</v>
      </c>
      <c r="M3557" s="3">
        <v>43826.28245359954</v>
      </c>
    </row>
    <row r="3558">
      <c r="A3558" s="1">
        <v>3556.0</v>
      </c>
      <c r="B3558" s="1" t="s">
        <v>1348</v>
      </c>
      <c r="C3558" s="1" t="s">
        <v>8268</v>
      </c>
      <c r="D3558" s="1" t="s">
        <v>8269</v>
      </c>
      <c r="E3558" s="1" t="s">
        <v>2568</v>
      </c>
      <c r="F3558" s="1" t="s">
        <v>1352</v>
      </c>
      <c r="G3558" s="1" t="s">
        <v>17</v>
      </c>
      <c r="H3558" s="1">
        <v>45.0</v>
      </c>
      <c r="I3558" s="3">
        <v>44061.208333333336</v>
      </c>
      <c r="J3558" s="1">
        <v>1.60718393544801</v>
      </c>
      <c r="K3558" s="1" t="s">
        <v>18</v>
      </c>
      <c r="M3558" s="3">
        <v>44061.218019155094</v>
      </c>
    </row>
    <row r="3559">
      <c r="A3559" s="1">
        <v>3557.0</v>
      </c>
      <c r="B3559" s="1" t="s">
        <v>582</v>
      </c>
      <c r="C3559" s="1" t="s">
        <v>8270</v>
      </c>
      <c r="D3559" s="1" t="s">
        <v>93</v>
      </c>
      <c r="E3559" s="1" t="s">
        <v>2474</v>
      </c>
      <c r="F3559" s="1" t="s">
        <v>586</v>
      </c>
      <c r="G3559" s="1" t="s">
        <v>17</v>
      </c>
      <c r="H3559" s="1">
        <v>45.0</v>
      </c>
      <c r="I3559" s="3">
        <v>43853.625</v>
      </c>
      <c r="J3559" s="1">
        <v>1.05399400315451</v>
      </c>
      <c r="K3559" s="1" t="s">
        <v>24</v>
      </c>
      <c r="M3559" s="3">
        <v>43853.64580395833</v>
      </c>
    </row>
    <row r="3560">
      <c r="A3560" s="1">
        <v>3558.0</v>
      </c>
      <c r="B3560" s="1" t="s">
        <v>1299</v>
      </c>
      <c r="C3560" s="1" t="s">
        <v>8271</v>
      </c>
      <c r="D3560" s="1" t="s">
        <v>818</v>
      </c>
      <c r="E3560" s="1" t="s">
        <v>8272</v>
      </c>
      <c r="F3560" s="1" t="s">
        <v>1303</v>
      </c>
      <c r="G3560" s="1" t="s">
        <v>39</v>
      </c>
      <c r="H3560" s="1">
        <v>45.0</v>
      </c>
      <c r="I3560" s="3">
        <v>44114.625</v>
      </c>
      <c r="J3560" s="1">
        <v>2.4444718595019</v>
      </c>
      <c r="K3560" s="1" t="s">
        <v>56</v>
      </c>
      <c r="L3560" s="1" t="s">
        <v>113</v>
      </c>
      <c r="M3560" s="3">
        <v>44114.64406711805</v>
      </c>
    </row>
    <row r="3561">
      <c r="A3561" s="1">
        <v>3559.0</v>
      </c>
      <c r="B3561" s="1" t="s">
        <v>4707</v>
      </c>
      <c r="C3561" s="1" t="s">
        <v>8273</v>
      </c>
      <c r="D3561" s="1" t="s">
        <v>898</v>
      </c>
      <c r="E3561" s="1" t="s">
        <v>4709</v>
      </c>
      <c r="F3561" s="1" t="s">
        <v>4710</v>
      </c>
      <c r="G3561" s="1" t="s">
        <v>17</v>
      </c>
      <c r="H3561" s="1">
        <v>45.0</v>
      </c>
      <c r="I3561" s="3">
        <v>44100.708333333336</v>
      </c>
      <c r="J3561" s="1">
        <v>2.00140241091765</v>
      </c>
      <c r="K3561" s="1" t="s">
        <v>24</v>
      </c>
      <c r="M3561" s="3">
        <v>44100.73953733796</v>
      </c>
    </row>
    <row r="3562">
      <c r="A3562" s="1">
        <v>3560.0</v>
      </c>
      <c r="B3562" s="1" t="s">
        <v>1766</v>
      </c>
      <c r="C3562" s="1" t="s">
        <v>8274</v>
      </c>
      <c r="D3562" s="1" t="s">
        <v>4748</v>
      </c>
      <c r="E3562" s="1" t="s">
        <v>8275</v>
      </c>
      <c r="F3562" s="1" t="s">
        <v>1769</v>
      </c>
      <c r="G3562" s="1" t="s">
        <v>39</v>
      </c>
      <c r="H3562" s="1">
        <v>45.0</v>
      </c>
      <c r="I3562" s="3">
        <v>44253.333333333336</v>
      </c>
      <c r="J3562" s="1">
        <v>2.82874615762567</v>
      </c>
      <c r="K3562" s="1" t="s">
        <v>24</v>
      </c>
      <c r="L3562" s="1" t="s">
        <v>1006</v>
      </c>
      <c r="M3562" s="3">
        <v>44253.371173391206</v>
      </c>
    </row>
    <row r="3563">
      <c r="A3563" s="1">
        <v>3561.0</v>
      </c>
      <c r="B3563" s="1" t="s">
        <v>8276</v>
      </c>
      <c r="C3563" s="1" t="s">
        <v>8277</v>
      </c>
      <c r="D3563" s="1" t="s">
        <v>436</v>
      </c>
      <c r="E3563" s="1" t="s">
        <v>8278</v>
      </c>
      <c r="F3563" s="1" t="s">
        <v>8279</v>
      </c>
      <c r="G3563" s="1" t="s">
        <v>39</v>
      </c>
      <c r="H3563" s="1">
        <v>45.0</v>
      </c>
      <c r="I3563" s="3">
        <v>43848.666666666664</v>
      </c>
      <c r="J3563" s="1">
        <v>2.2522645650033</v>
      </c>
      <c r="K3563" s="1" t="s">
        <v>24</v>
      </c>
      <c r="M3563" s="3">
        <v>43848.69698545139</v>
      </c>
    </row>
    <row r="3564">
      <c r="A3564" s="1">
        <v>3562.0</v>
      </c>
      <c r="B3564" s="1" t="s">
        <v>824</v>
      </c>
      <c r="C3564" s="1" t="s">
        <v>8280</v>
      </c>
      <c r="D3564" s="1" t="s">
        <v>2173</v>
      </c>
      <c r="E3564" s="1" t="s">
        <v>8281</v>
      </c>
      <c r="F3564" s="1" t="s">
        <v>827</v>
      </c>
      <c r="G3564" s="1" t="s">
        <v>17</v>
      </c>
      <c r="H3564" s="1">
        <v>45.0</v>
      </c>
      <c r="I3564" s="3">
        <v>43809.291666666664</v>
      </c>
      <c r="J3564" s="1">
        <v>38.1953010353104</v>
      </c>
      <c r="K3564" s="1" t="s">
        <v>18</v>
      </c>
      <c r="M3564" s="3">
        <v>43809.31970570602</v>
      </c>
    </row>
    <row r="3565">
      <c r="A3565" s="1">
        <v>3563.0</v>
      </c>
      <c r="B3565" s="1" t="s">
        <v>506</v>
      </c>
      <c r="C3565" s="1" t="s">
        <v>8282</v>
      </c>
      <c r="D3565" s="1" t="s">
        <v>1155</v>
      </c>
      <c r="E3565" s="1" t="s">
        <v>1156</v>
      </c>
      <c r="F3565" s="1" t="s">
        <v>510</v>
      </c>
      <c r="G3565" s="1" t="s">
        <v>35</v>
      </c>
      <c r="H3565" s="1">
        <v>45.0</v>
      </c>
      <c r="I3565" s="3">
        <v>44165.645833333336</v>
      </c>
      <c r="J3565" s="1">
        <v>2.11991925275664</v>
      </c>
      <c r="K3565" s="1" t="s">
        <v>511</v>
      </c>
      <c r="L3565" s="1" t="s">
        <v>1157</v>
      </c>
      <c r="M3565" s="3">
        <v>44165.70644446759</v>
      </c>
    </row>
    <row r="3566">
      <c r="A3566" s="1">
        <v>3564.0</v>
      </c>
      <c r="B3566" s="1" t="s">
        <v>2232</v>
      </c>
      <c r="C3566" s="1" t="s">
        <v>8283</v>
      </c>
      <c r="D3566" s="1" t="s">
        <v>1562</v>
      </c>
      <c r="E3566" s="1" t="s">
        <v>8284</v>
      </c>
      <c r="F3566" s="1" t="s">
        <v>2235</v>
      </c>
      <c r="G3566" s="1" t="s">
        <v>39</v>
      </c>
      <c r="H3566" s="1">
        <v>45.0</v>
      </c>
      <c r="I3566" s="3">
        <v>44181.333333333336</v>
      </c>
      <c r="J3566" s="1">
        <v>3.2969061337411</v>
      </c>
      <c r="K3566" s="1" t="s">
        <v>18</v>
      </c>
      <c r="M3566" s="3">
        <v>44181.365613518516</v>
      </c>
    </row>
    <row r="3567">
      <c r="A3567" s="1">
        <v>3565.0</v>
      </c>
      <c r="B3567" s="1" t="s">
        <v>624</v>
      </c>
      <c r="C3567" s="1" t="s">
        <v>8285</v>
      </c>
      <c r="D3567" s="1" t="s">
        <v>8286</v>
      </c>
      <c r="E3567" s="1" t="s">
        <v>8287</v>
      </c>
      <c r="F3567" s="1" t="s">
        <v>628</v>
      </c>
      <c r="G3567" s="1" t="s">
        <v>39</v>
      </c>
      <c r="H3567" s="1">
        <v>45.0</v>
      </c>
      <c r="I3567" s="3">
        <v>43865.75</v>
      </c>
      <c r="J3567" s="1">
        <v>4.59883008342724</v>
      </c>
      <c r="K3567" s="1" t="s">
        <v>24</v>
      </c>
      <c r="M3567" s="3">
        <v>43865.77441269676</v>
      </c>
    </row>
    <row r="3568">
      <c r="A3568" s="1">
        <v>3566.0</v>
      </c>
      <c r="B3568" s="1" t="s">
        <v>1604</v>
      </c>
      <c r="C3568" s="1" t="s">
        <v>8288</v>
      </c>
      <c r="D3568" s="1" t="s">
        <v>4875</v>
      </c>
      <c r="E3568" s="1" t="s">
        <v>8289</v>
      </c>
      <c r="F3568" s="1" t="s">
        <v>1608</v>
      </c>
      <c r="G3568" s="1" t="s">
        <v>39</v>
      </c>
      <c r="H3568" s="1">
        <v>45.0</v>
      </c>
      <c r="I3568" s="3">
        <v>43895.666666666664</v>
      </c>
      <c r="J3568" s="1">
        <v>2.04459204314577</v>
      </c>
      <c r="K3568" s="1" t="s">
        <v>18</v>
      </c>
      <c r="M3568" s="3">
        <v>43895.6886653125</v>
      </c>
    </row>
    <row r="3569">
      <c r="A3569" s="1">
        <v>3567.0</v>
      </c>
      <c r="B3569" s="1" t="s">
        <v>887</v>
      </c>
      <c r="C3569" s="1" t="s">
        <v>8290</v>
      </c>
      <c r="D3569" s="1" t="s">
        <v>8291</v>
      </c>
      <c r="E3569" s="1" t="s">
        <v>8292</v>
      </c>
      <c r="F3569" s="1" t="s">
        <v>891</v>
      </c>
      <c r="G3569" s="1" t="s">
        <v>89</v>
      </c>
      <c r="H3569" s="1">
        <v>45.0</v>
      </c>
      <c r="I3569" s="3">
        <v>44016.729166666664</v>
      </c>
      <c r="J3569" s="1">
        <v>2.97178766676185</v>
      </c>
      <c r="K3569" s="1" t="s">
        <v>24</v>
      </c>
      <c r="M3569" s="3">
        <v>44016.72523523148</v>
      </c>
    </row>
    <row r="3570">
      <c r="A3570" s="1">
        <v>3568.0</v>
      </c>
      <c r="B3570" s="1" t="s">
        <v>1466</v>
      </c>
      <c r="C3570" s="1" t="s">
        <v>8293</v>
      </c>
      <c r="D3570" s="1" t="s">
        <v>411</v>
      </c>
      <c r="E3570" s="1" t="s">
        <v>8294</v>
      </c>
      <c r="F3570" s="1" t="s">
        <v>1470</v>
      </c>
      <c r="G3570" s="1" t="s">
        <v>17</v>
      </c>
      <c r="H3570" s="1">
        <v>45.0</v>
      </c>
      <c r="I3570" s="3">
        <v>43881.5</v>
      </c>
      <c r="J3570" s="1">
        <v>1.07677218706573</v>
      </c>
      <c r="K3570" s="1" t="s">
        <v>18</v>
      </c>
      <c r="M3570" s="3">
        <v>43881.52843075232</v>
      </c>
    </row>
    <row r="3571">
      <c r="A3571" s="1">
        <v>3569.0</v>
      </c>
      <c r="B3571" s="1" t="s">
        <v>8295</v>
      </c>
      <c r="C3571" s="1" t="s">
        <v>8296</v>
      </c>
      <c r="D3571" s="1" t="s">
        <v>8297</v>
      </c>
      <c r="E3571" s="1" t="s">
        <v>8298</v>
      </c>
      <c r="F3571" s="1" t="s">
        <v>8299</v>
      </c>
      <c r="G3571" s="1" t="s">
        <v>39</v>
      </c>
      <c r="H3571" s="1">
        <v>45.0</v>
      </c>
      <c r="I3571" s="3">
        <v>44249.666666666664</v>
      </c>
      <c r="J3571" s="1">
        <v>2.48975426402764</v>
      </c>
      <c r="K3571" s="1" t="s">
        <v>62</v>
      </c>
      <c r="M3571" s="3">
        <v>44249.70225809028</v>
      </c>
    </row>
    <row r="3572">
      <c r="A3572" s="1">
        <v>3570.0</v>
      </c>
      <c r="B3572" s="1" t="s">
        <v>1449</v>
      </c>
      <c r="C3572" s="1" t="s">
        <v>8300</v>
      </c>
      <c r="D3572" s="1" t="s">
        <v>8301</v>
      </c>
      <c r="E3572" s="1" t="s">
        <v>8302</v>
      </c>
      <c r="F3572" s="1" t="s">
        <v>1453</v>
      </c>
      <c r="G3572" s="1" t="s">
        <v>35</v>
      </c>
      <c r="H3572" s="1">
        <v>45.0</v>
      </c>
      <c r="I3572" s="3">
        <v>44249.270833333336</v>
      </c>
      <c r="J3572" s="1">
        <v>2.8760760974334</v>
      </c>
      <c r="K3572" s="1" t="s">
        <v>218</v>
      </c>
      <c r="L3572" s="1" t="s">
        <v>287</v>
      </c>
      <c r="M3572" s="3">
        <v>44249.298757627315</v>
      </c>
    </row>
    <row r="3573">
      <c r="A3573" s="1">
        <v>3571.0</v>
      </c>
      <c r="B3573" s="1" t="s">
        <v>8303</v>
      </c>
      <c r="C3573" s="1" t="s">
        <v>8304</v>
      </c>
      <c r="D3573" s="1" t="s">
        <v>8305</v>
      </c>
      <c r="E3573" s="1" t="s">
        <v>8306</v>
      </c>
      <c r="F3573" s="1" t="s">
        <v>8307</v>
      </c>
      <c r="G3573" s="1" t="s">
        <v>39</v>
      </c>
      <c r="H3573" s="1">
        <v>45.0</v>
      </c>
      <c r="I3573" s="3">
        <v>44095.28125</v>
      </c>
      <c r="J3573" s="1">
        <v>1.35404771030413</v>
      </c>
      <c r="K3573" s="1" t="s">
        <v>18</v>
      </c>
      <c r="M3573" s="3">
        <v>44095.31702797454</v>
      </c>
    </row>
    <row r="3574">
      <c r="A3574" s="1">
        <v>3572.0</v>
      </c>
      <c r="B3574" s="1" t="s">
        <v>611</v>
      </c>
      <c r="C3574" s="1" t="s">
        <v>8308</v>
      </c>
      <c r="D3574" s="1" t="s">
        <v>2377</v>
      </c>
      <c r="E3574" s="1" t="s">
        <v>2378</v>
      </c>
      <c r="F3574" s="1" t="s">
        <v>615</v>
      </c>
      <c r="G3574" s="1" t="s">
        <v>17</v>
      </c>
      <c r="H3574" s="1">
        <v>45.0</v>
      </c>
      <c r="I3574" s="3">
        <v>44189.239583333336</v>
      </c>
      <c r="J3574" s="1">
        <v>0.0</v>
      </c>
      <c r="K3574" s="1" t="s">
        <v>616</v>
      </c>
      <c r="L3574" s="1" t="s">
        <v>617</v>
      </c>
      <c r="M3574" s="3">
        <v>44189.248362847226</v>
      </c>
    </row>
    <row r="3575">
      <c r="A3575" s="1">
        <v>3573.0</v>
      </c>
      <c r="B3575" s="1" t="s">
        <v>1075</v>
      </c>
      <c r="C3575" s="1" t="s">
        <v>8309</v>
      </c>
      <c r="D3575" s="1" t="s">
        <v>3355</v>
      </c>
      <c r="E3575" s="1" t="s">
        <v>8310</v>
      </c>
      <c r="F3575" s="1" t="s">
        <v>1079</v>
      </c>
      <c r="G3575" s="1" t="s">
        <v>17</v>
      </c>
      <c r="H3575" s="1">
        <v>45.0</v>
      </c>
      <c r="I3575" s="3">
        <v>44158.270833333336</v>
      </c>
      <c r="J3575" s="1">
        <v>1.3443417596741</v>
      </c>
      <c r="K3575" s="1" t="s">
        <v>18</v>
      </c>
      <c r="L3575" s="1" t="s">
        <v>1080</v>
      </c>
      <c r="M3575" s="3">
        <v>44158.30702006944</v>
      </c>
    </row>
    <row r="3576">
      <c r="A3576" s="1">
        <v>3574.0</v>
      </c>
      <c r="B3576" s="1" t="s">
        <v>261</v>
      </c>
      <c r="C3576" s="1" t="s">
        <v>8311</v>
      </c>
      <c r="D3576" s="1" t="s">
        <v>2485</v>
      </c>
      <c r="E3576" s="1" t="s">
        <v>8312</v>
      </c>
      <c r="F3576" s="1" t="s">
        <v>265</v>
      </c>
      <c r="G3576" s="1" t="s">
        <v>39</v>
      </c>
      <c r="H3576" s="1">
        <v>45.0</v>
      </c>
      <c r="I3576" s="3">
        <v>44218.239583333336</v>
      </c>
      <c r="J3576" s="1">
        <v>2.82082470475694</v>
      </c>
      <c r="K3576" s="1" t="s">
        <v>46</v>
      </c>
      <c r="L3576" s="1" t="s">
        <v>266</v>
      </c>
      <c r="M3576" s="3">
        <v>44218.27633922454</v>
      </c>
    </row>
    <row r="3577">
      <c r="A3577" s="1">
        <v>3575.0</v>
      </c>
      <c r="B3577" s="1" t="s">
        <v>78</v>
      </c>
      <c r="C3577" s="1" t="s">
        <v>8313</v>
      </c>
      <c r="D3577" s="1" t="s">
        <v>80</v>
      </c>
      <c r="E3577" s="1" t="s">
        <v>81</v>
      </c>
      <c r="F3577" s="1" t="s">
        <v>82</v>
      </c>
      <c r="G3577" s="1" t="s">
        <v>17</v>
      </c>
      <c r="H3577" s="1">
        <v>45.0</v>
      </c>
      <c r="I3577" s="3">
        <v>43876.5</v>
      </c>
      <c r="J3577" s="1">
        <v>0.450773213287784</v>
      </c>
      <c r="K3577" s="1" t="s">
        <v>83</v>
      </c>
      <c r="M3577" s="3">
        <v>43876.57648268519</v>
      </c>
    </row>
    <row r="3578">
      <c r="A3578" s="1">
        <v>3576.0</v>
      </c>
      <c r="B3578" s="1" t="s">
        <v>7459</v>
      </c>
      <c r="C3578" s="1" t="s">
        <v>8314</v>
      </c>
      <c r="D3578" s="1" t="s">
        <v>701</v>
      </c>
      <c r="E3578" s="1" t="s">
        <v>8315</v>
      </c>
      <c r="F3578" s="1" t="s">
        <v>7462</v>
      </c>
      <c r="G3578" s="1" t="s">
        <v>89</v>
      </c>
      <c r="H3578" s="1">
        <v>45.0</v>
      </c>
      <c r="I3578" s="3">
        <v>44246.60191258102</v>
      </c>
      <c r="J3578" s="1">
        <v>3.94942349663402</v>
      </c>
      <c r="K3578" s="1" t="s">
        <v>24</v>
      </c>
      <c r="L3578" s="1" t="s">
        <v>1006</v>
      </c>
      <c r="M3578" s="3">
        <v>44246.64640329861</v>
      </c>
    </row>
    <row r="3579">
      <c r="A3579" s="1">
        <v>3577.0</v>
      </c>
      <c r="B3579" s="1" t="s">
        <v>233</v>
      </c>
      <c r="C3579" s="1" t="s">
        <v>8316</v>
      </c>
      <c r="D3579" s="1" t="s">
        <v>3452</v>
      </c>
      <c r="E3579" s="1" t="s">
        <v>236</v>
      </c>
      <c r="F3579" s="1" t="s">
        <v>237</v>
      </c>
      <c r="G3579" s="1" t="s">
        <v>17</v>
      </c>
      <c r="H3579" s="1">
        <v>45.0</v>
      </c>
      <c r="I3579" s="3">
        <v>44118.583333333336</v>
      </c>
      <c r="J3579" s="1">
        <v>1.75384926257858</v>
      </c>
      <c r="K3579" s="1" t="s">
        <v>24</v>
      </c>
      <c r="L3579" s="1" t="s">
        <v>238</v>
      </c>
      <c r="M3579" s="3">
        <v>44118.61356893519</v>
      </c>
    </row>
    <row r="3580">
      <c r="A3580" s="1">
        <v>3578.0</v>
      </c>
      <c r="B3580" s="1" t="s">
        <v>459</v>
      </c>
      <c r="C3580" s="1" t="s">
        <v>8317</v>
      </c>
      <c r="D3580" s="1" t="s">
        <v>461</v>
      </c>
      <c r="E3580" s="1" t="s">
        <v>1428</v>
      </c>
      <c r="F3580" s="1" t="s">
        <v>463</v>
      </c>
      <c r="G3580" s="1" t="s">
        <v>17</v>
      </c>
      <c r="H3580" s="1">
        <v>45.0</v>
      </c>
      <c r="I3580" s="3">
        <v>44111.604166666664</v>
      </c>
      <c r="J3580" s="1">
        <v>0.60372773693155</v>
      </c>
      <c r="K3580" s="1" t="s">
        <v>24</v>
      </c>
      <c r="L3580" s="1" t="s">
        <v>464</v>
      </c>
      <c r="M3580" s="3">
        <v>44111.69937371528</v>
      </c>
    </row>
    <row r="3581">
      <c r="A3581" s="1">
        <v>3579.0</v>
      </c>
      <c r="B3581" s="1" t="s">
        <v>1101</v>
      </c>
      <c r="C3581" s="1" t="s">
        <v>8318</v>
      </c>
      <c r="D3581" s="1" t="s">
        <v>1255</v>
      </c>
      <c r="E3581" s="1" t="s">
        <v>8319</v>
      </c>
      <c r="F3581" s="1" t="s">
        <v>1105</v>
      </c>
      <c r="G3581" s="1" t="s">
        <v>39</v>
      </c>
      <c r="H3581" s="1">
        <v>45.0</v>
      </c>
      <c r="I3581" s="3">
        <v>44181.666666666664</v>
      </c>
      <c r="J3581" s="1">
        <v>0.0</v>
      </c>
      <c r="K3581" s="1" t="s">
        <v>83</v>
      </c>
      <c r="M3581" s="3">
        <v>44181.716208715276</v>
      </c>
    </row>
    <row r="3582">
      <c r="A3582" s="1">
        <v>3580.0</v>
      </c>
      <c r="B3582" s="1" t="s">
        <v>176</v>
      </c>
      <c r="C3582" s="1" t="s">
        <v>8320</v>
      </c>
      <c r="D3582" s="1" t="s">
        <v>178</v>
      </c>
      <c r="E3582" s="1" t="s">
        <v>179</v>
      </c>
      <c r="F3582" s="1" t="s">
        <v>180</v>
      </c>
      <c r="G3582" s="1" t="s">
        <v>17</v>
      </c>
      <c r="H3582" s="1">
        <v>45.0</v>
      </c>
      <c r="I3582" s="3">
        <v>44113.6875</v>
      </c>
      <c r="J3582" s="1">
        <v>2.88620262154223</v>
      </c>
      <c r="K3582" s="1" t="s">
        <v>24</v>
      </c>
      <c r="M3582" s="3">
        <v>44113.7129571412</v>
      </c>
    </row>
    <row r="3583">
      <c r="A3583" s="1">
        <v>3581.0</v>
      </c>
      <c r="B3583" s="1" t="s">
        <v>553</v>
      </c>
      <c r="C3583" s="1" t="s">
        <v>8321</v>
      </c>
      <c r="D3583" s="1" t="s">
        <v>555</v>
      </c>
      <c r="E3583" s="1" t="s">
        <v>8322</v>
      </c>
      <c r="F3583" s="1" t="s">
        <v>557</v>
      </c>
      <c r="G3583" s="1" t="s">
        <v>17</v>
      </c>
      <c r="H3583" s="1">
        <v>45.0</v>
      </c>
      <c r="I3583" s="3">
        <v>44204.25</v>
      </c>
      <c r="J3583" s="1">
        <v>0.0</v>
      </c>
      <c r="K3583" s="1" t="s">
        <v>46</v>
      </c>
      <c r="L3583" s="1" t="s">
        <v>558</v>
      </c>
      <c r="M3583" s="3">
        <v>44206.28243287037</v>
      </c>
    </row>
    <row r="3584">
      <c r="A3584" s="1">
        <v>3582.0</v>
      </c>
      <c r="B3584" s="1" t="s">
        <v>957</v>
      </c>
      <c r="C3584" s="1" t="s">
        <v>8323</v>
      </c>
      <c r="D3584" s="1" t="s">
        <v>2450</v>
      </c>
      <c r="E3584" s="1" t="s">
        <v>8324</v>
      </c>
      <c r="F3584" s="1" t="s">
        <v>961</v>
      </c>
      <c r="G3584" s="1" t="s">
        <v>17</v>
      </c>
      <c r="H3584" s="1">
        <v>45.0</v>
      </c>
      <c r="I3584" s="3">
        <v>43922.645833333336</v>
      </c>
      <c r="J3584" s="1">
        <v>1.43822758719471</v>
      </c>
      <c r="K3584" s="1" t="s">
        <v>24</v>
      </c>
      <c r="M3584" s="3">
        <v>43922.67742640046</v>
      </c>
    </row>
    <row r="3585">
      <c r="A3585" s="1">
        <v>3583.0</v>
      </c>
      <c r="B3585" s="1" t="s">
        <v>3073</v>
      </c>
      <c r="C3585" s="1" t="s">
        <v>8325</v>
      </c>
      <c r="D3585" s="1" t="s">
        <v>2504</v>
      </c>
      <c r="E3585" s="1" t="s">
        <v>8326</v>
      </c>
      <c r="F3585" s="1" t="s">
        <v>3076</v>
      </c>
      <c r="G3585" s="1" t="s">
        <v>35</v>
      </c>
      <c r="H3585" s="1">
        <v>45.0</v>
      </c>
      <c r="I3585" s="3">
        <v>44203.604166666664</v>
      </c>
      <c r="J3585" s="1">
        <v>4.27775770908633</v>
      </c>
      <c r="K3585" s="1" t="s">
        <v>24</v>
      </c>
      <c r="M3585" s="3">
        <v>44203.63114327547</v>
      </c>
    </row>
    <row r="3586">
      <c r="A3586" s="1">
        <v>3584.0</v>
      </c>
      <c r="B3586" s="1" t="s">
        <v>8327</v>
      </c>
      <c r="C3586" s="1" t="s">
        <v>8328</v>
      </c>
      <c r="D3586" s="1" t="s">
        <v>8329</v>
      </c>
      <c r="E3586" s="1" t="s">
        <v>8330</v>
      </c>
      <c r="F3586" s="1" t="s">
        <v>8331</v>
      </c>
      <c r="G3586" s="1" t="s">
        <v>39</v>
      </c>
      <c r="H3586" s="1">
        <v>45.0</v>
      </c>
      <c r="I3586" s="3">
        <v>43884.635416666664</v>
      </c>
      <c r="J3586" s="1">
        <v>1.68062188877655</v>
      </c>
      <c r="K3586" s="1" t="s">
        <v>689</v>
      </c>
      <c r="M3586" s="3">
        <v>43884.67856418982</v>
      </c>
    </row>
    <row r="3587">
      <c r="A3587" s="1">
        <v>3585.0</v>
      </c>
      <c r="B3587" s="1" t="s">
        <v>1920</v>
      </c>
      <c r="C3587" s="1" t="s">
        <v>8332</v>
      </c>
      <c r="D3587" s="1" t="s">
        <v>1179</v>
      </c>
      <c r="E3587" s="1" t="s">
        <v>8333</v>
      </c>
      <c r="F3587" s="1" t="s">
        <v>1923</v>
      </c>
      <c r="G3587" s="1" t="s">
        <v>89</v>
      </c>
      <c r="H3587" s="1">
        <v>45.0</v>
      </c>
      <c r="I3587" s="3">
        <v>43875.78315650463</v>
      </c>
      <c r="J3587" s="1">
        <v>0.851556747218927</v>
      </c>
      <c r="K3587" s="1" t="s">
        <v>218</v>
      </c>
      <c r="M3587" s="3">
        <v>43875.83380763889</v>
      </c>
    </row>
    <row r="3588">
      <c r="A3588" s="1">
        <v>3586.0</v>
      </c>
      <c r="B3588" s="1" t="s">
        <v>2345</v>
      </c>
      <c r="C3588" s="1" t="s">
        <v>8334</v>
      </c>
      <c r="D3588" s="1" t="s">
        <v>116</v>
      </c>
      <c r="E3588" s="1" t="s">
        <v>8335</v>
      </c>
      <c r="F3588" s="1" t="s">
        <v>2348</v>
      </c>
      <c r="G3588" s="1" t="s">
        <v>89</v>
      </c>
      <c r="H3588" s="1">
        <v>45.0</v>
      </c>
      <c r="I3588" s="3">
        <v>43937.35138888889</v>
      </c>
      <c r="J3588" s="1">
        <v>3.41411163257479</v>
      </c>
      <c r="K3588" s="1" t="s">
        <v>24</v>
      </c>
      <c r="M3588" s="3">
        <v>43937.3653484838</v>
      </c>
    </row>
    <row r="3589">
      <c r="A3589" s="1">
        <v>3587.0</v>
      </c>
      <c r="B3589" s="1" t="s">
        <v>1218</v>
      </c>
      <c r="C3589" s="1" t="s">
        <v>8336</v>
      </c>
      <c r="D3589" s="1" t="s">
        <v>1220</v>
      </c>
      <c r="E3589" s="1" t="s">
        <v>8337</v>
      </c>
      <c r="F3589" s="1" t="s">
        <v>1222</v>
      </c>
      <c r="G3589" s="1" t="s">
        <v>89</v>
      </c>
      <c r="H3589" s="1">
        <v>45.0</v>
      </c>
      <c r="I3589" s="3">
        <v>44209.3961678125</v>
      </c>
      <c r="J3589" s="1">
        <v>3.17096696676879</v>
      </c>
      <c r="K3589" s="1" t="s">
        <v>218</v>
      </c>
      <c r="L3589" s="1" t="s">
        <v>2492</v>
      </c>
      <c r="M3589" s="3">
        <v>44209.41856954861</v>
      </c>
    </row>
    <row r="3590">
      <c r="A3590" s="1">
        <v>3588.0</v>
      </c>
      <c r="B3590" s="1" t="s">
        <v>239</v>
      </c>
      <c r="C3590" s="1" t="s">
        <v>8338</v>
      </c>
      <c r="D3590" s="1" t="s">
        <v>5539</v>
      </c>
      <c r="E3590" s="1" t="s">
        <v>6706</v>
      </c>
      <c r="F3590" s="1" t="s">
        <v>243</v>
      </c>
      <c r="G3590" s="1" t="s">
        <v>35</v>
      </c>
      <c r="H3590" s="1">
        <v>45.0</v>
      </c>
      <c r="I3590" s="3">
        <v>44133.541666666664</v>
      </c>
      <c r="J3590" s="1">
        <v>1.24843271545139</v>
      </c>
      <c r="K3590" s="1" t="s">
        <v>46</v>
      </c>
      <c r="L3590" s="1" t="s">
        <v>244</v>
      </c>
      <c r="M3590" s="3">
        <v>44133.629514444445</v>
      </c>
    </row>
    <row r="3591">
      <c r="A3591" s="1">
        <v>3589.0</v>
      </c>
      <c r="B3591" s="1" t="s">
        <v>8339</v>
      </c>
      <c r="C3591" s="1" t="s">
        <v>8340</v>
      </c>
      <c r="D3591" s="1" t="s">
        <v>3618</v>
      </c>
      <c r="E3591" s="1" t="s">
        <v>8341</v>
      </c>
      <c r="F3591" s="1" t="s">
        <v>8342</v>
      </c>
      <c r="G3591" s="1" t="s">
        <v>39</v>
      </c>
      <c r="H3591" s="1">
        <v>45.0</v>
      </c>
      <c r="I3591" s="3">
        <v>44108.541666666664</v>
      </c>
      <c r="J3591" s="1">
        <v>1.54024365031876</v>
      </c>
      <c r="K3591" s="1" t="s">
        <v>24</v>
      </c>
      <c r="L3591" s="1" t="s">
        <v>8343</v>
      </c>
      <c r="M3591" s="3">
        <v>44108.5786653125</v>
      </c>
    </row>
    <row r="3592">
      <c r="A3592" s="1">
        <v>3590.0</v>
      </c>
      <c r="B3592" s="1" t="s">
        <v>5602</v>
      </c>
      <c r="C3592" s="1" t="s">
        <v>8344</v>
      </c>
      <c r="D3592" s="1" t="s">
        <v>2248</v>
      </c>
      <c r="E3592" s="1" t="s">
        <v>8345</v>
      </c>
      <c r="F3592" s="1" t="s">
        <v>5605</v>
      </c>
      <c r="G3592" s="1" t="s">
        <v>89</v>
      </c>
      <c r="H3592" s="1">
        <v>45.0</v>
      </c>
      <c r="I3592" s="3">
        <v>44214.46670633102</v>
      </c>
      <c r="J3592" s="1">
        <v>2.11912796200453</v>
      </c>
      <c r="K3592" s="1" t="s">
        <v>601</v>
      </c>
      <c r="L3592" s="1" t="s">
        <v>5606</v>
      </c>
      <c r="M3592" s="3">
        <v>44214.47532546296</v>
      </c>
    </row>
    <row r="3593">
      <c r="A3593" s="1">
        <v>3591.0</v>
      </c>
      <c r="B3593" s="1" t="s">
        <v>1170</v>
      </c>
      <c r="C3593" s="1" t="s">
        <v>8346</v>
      </c>
      <c r="D3593" s="1" t="s">
        <v>1172</v>
      </c>
      <c r="E3593" s="1" t="s">
        <v>1173</v>
      </c>
      <c r="F3593" s="1" t="s">
        <v>1174</v>
      </c>
      <c r="G3593" s="1" t="s">
        <v>35</v>
      </c>
      <c r="H3593" s="1">
        <v>45.0</v>
      </c>
      <c r="I3593" s="3">
        <v>44228.25</v>
      </c>
      <c r="J3593" s="1">
        <v>0.0</v>
      </c>
      <c r="K3593" s="1" t="s">
        <v>24</v>
      </c>
      <c r="L3593" s="1" t="s">
        <v>238</v>
      </c>
      <c r="M3593" s="3">
        <v>44228.73457335648</v>
      </c>
    </row>
    <row r="3594">
      <c r="A3594" s="1">
        <v>3592.0</v>
      </c>
      <c r="B3594" s="1" t="s">
        <v>2555</v>
      </c>
      <c r="C3594" s="1" t="s">
        <v>8347</v>
      </c>
      <c r="D3594" s="1" t="s">
        <v>1255</v>
      </c>
      <c r="E3594" s="1" t="s">
        <v>2557</v>
      </c>
      <c r="F3594" s="1" t="s">
        <v>2558</v>
      </c>
      <c r="G3594" s="1" t="s">
        <v>17</v>
      </c>
      <c r="H3594" s="1">
        <v>45.0</v>
      </c>
      <c r="I3594" s="3">
        <v>43875.625</v>
      </c>
      <c r="J3594" s="1">
        <v>0.0</v>
      </c>
      <c r="K3594" s="1" t="s">
        <v>83</v>
      </c>
      <c r="M3594" s="3">
        <v>43875.814835578705</v>
      </c>
    </row>
    <row r="3595">
      <c r="A3595" s="1">
        <v>3593.0</v>
      </c>
      <c r="B3595" s="1" t="s">
        <v>2662</v>
      </c>
      <c r="C3595" s="1" t="s">
        <v>8348</v>
      </c>
      <c r="D3595" s="1" t="s">
        <v>59</v>
      </c>
      <c r="E3595" s="1" t="s">
        <v>8349</v>
      </c>
      <c r="F3595" s="1" t="s">
        <v>2666</v>
      </c>
      <c r="G3595" s="1" t="s">
        <v>89</v>
      </c>
      <c r="H3595" s="1">
        <v>45.0</v>
      </c>
      <c r="I3595" s="3">
        <v>43854.38956246528</v>
      </c>
      <c r="J3595" s="1">
        <v>4.48966874716347</v>
      </c>
      <c r="K3595" s="1" t="s">
        <v>83</v>
      </c>
      <c r="M3595" s="3">
        <v>43854.42373200232</v>
      </c>
    </row>
    <row r="3596">
      <c r="A3596" s="1">
        <v>3594.0</v>
      </c>
      <c r="B3596" s="1" t="s">
        <v>4967</v>
      </c>
      <c r="C3596" s="1" t="s">
        <v>8350</v>
      </c>
      <c r="D3596" s="1" t="s">
        <v>1592</v>
      </c>
      <c r="E3596" s="1" t="s">
        <v>8351</v>
      </c>
      <c r="F3596" s="1" t="s">
        <v>4970</v>
      </c>
      <c r="G3596" s="1" t="s">
        <v>39</v>
      </c>
      <c r="H3596" s="1">
        <v>45.0</v>
      </c>
      <c r="I3596" s="3">
        <v>44186.6875</v>
      </c>
      <c r="J3596" s="1">
        <v>1.57257737871218</v>
      </c>
      <c r="K3596" s="1" t="s">
        <v>166</v>
      </c>
      <c r="M3596" s="3">
        <v>44186.71148034722</v>
      </c>
    </row>
    <row r="3597">
      <c r="A3597" s="1">
        <v>3595.0</v>
      </c>
      <c r="B3597" s="1" t="s">
        <v>2400</v>
      </c>
      <c r="C3597" s="1" t="s">
        <v>8352</v>
      </c>
      <c r="D3597" s="1" t="s">
        <v>6215</v>
      </c>
      <c r="E3597" s="1" t="s">
        <v>2403</v>
      </c>
      <c r="F3597" s="1" t="s">
        <v>2404</v>
      </c>
      <c r="G3597" s="1" t="s">
        <v>35</v>
      </c>
      <c r="H3597" s="1">
        <v>45.0</v>
      </c>
      <c r="I3597" s="3">
        <v>43472.666666666664</v>
      </c>
      <c r="J3597" s="1">
        <v>16.5735257584532</v>
      </c>
      <c r="K3597" s="1" t="s">
        <v>24</v>
      </c>
      <c r="M3597" s="3">
        <v>43472.70083115741</v>
      </c>
    </row>
    <row r="3598">
      <c r="A3598" s="1">
        <v>3596.0</v>
      </c>
      <c r="B3598" s="1" t="s">
        <v>1516</v>
      </c>
      <c r="C3598" s="1" t="s">
        <v>8353</v>
      </c>
      <c r="D3598" s="1" t="s">
        <v>211</v>
      </c>
      <c r="E3598" s="1" t="s">
        <v>4152</v>
      </c>
      <c r="F3598" s="1" t="s">
        <v>1519</v>
      </c>
      <c r="G3598" s="1" t="s">
        <v>17</v>
      </c>
      <c r="H3598" s="1">
        <v>45.0</v>
      </c>
      <c r="I3598" s="3">
        <v>44215.625</v>
      </c>
      <c r="J3598" s="1">
        <v>3.973241903327</v>
      </c>
      <c r="K3598" s="1" t="s">
        <v>689</v>
      </c>
      <c r="M3598" s="3">
        <v>44215.65725538194</v>
      </c>
    </row>
    <row r="3599">
      <c r="A3599" s="1">
        <v>3597.0</v>
      </c>
      <c r="B3599" s="1" t="s">
        <v>350</v>
      </c>
      <c r="C3599" s="1" t="s">
        <v>8354</v>
      </c>
      <c r="D3599" s="1" t="s">
        <v>664</v>
      </c>
      <c r="E3599" s="1" t="s">
        <v>352</v>
      </c>
      <c r="F3599" s="1" t="s">
        <v>353</v>
      </c>
      <c r="G3599" s="1" t="s">
        <v>35</v>
      </c>
      <c r="H3599" s="1">
        <v>45.0</v>
      </c>
      <c r="I3599" s="3">
        <v>43642.625</v>
      </c>
      <c r="J3599" s="1">
        <v>4.20731958877021</v>
      </c>
      <c r="K3599" s="1" t="s">
        <v>24</v>
      </c>
      <c r="M3599" s="3">
        <v>43642.67131571759</v>
      </c>
    </row>
    <row r="3600">
      <c r="A3600" s="1">
        <v>3598.0</v>
      </c>
      <c r="B3600" s="1" t="s">
        <v>887</v>
      </c>
      <c r="C3600" s="1" t="s">
        <v>8355</v>
      </c>
      <c r="D3600" s="1" t="s">
        <v>998</v>
      </c>
      <c r="E3600" s="1" t="s">
        <v>7643</v>
      </c>
      <c r="F3600" s="1" t="s">
        <v>891</v>
      </c>
      <c r="G3600" s="1" t="s">
        <v>17</v>
      </c>
      <c r="H3600" s="1">
        <v>45.0</v>
      </c>
      <c r="I3600" s="3">
        <v>44117.729166666664</v>
      </c>
      <c r="J3600" s="1">
        <v>1.5550238076009</v>
      </c>
      <c r="K3600" s="1" t="s">
        <v>24</v>
      </c>
      <c r="M3600" s="3">
        <v>44117.75285002315</v>
      </c>
    </row>
    <row r="3601">
      <c r="A3601" s="1">
        <v>3599.0</v>
      </c>
      <c r="B3601" s="1" t="s">
        <v>7779</v>
      </c>
      <c r="C3601" s="1" t="s">
        <v>8356</v>
      </c>
      <c r="D3601" s="1" t="s">
        <v>749</v>
      </c>
      <c r="E3601" s="1" t="s">
        <v>8357</v>
      </c>
      <c r="F3601" s="1" t="s">
        <v>7782</v>
      </c>
      <c r="G3601" s="1" t="s">
        <v>39</v>
      </c>
      <c r="H3601" s="1">
        <v>45.0</v>
      </c>
      <c r="I3601" s="3">
        <v>43893.709027777775</v>
      </c>
      <c r="J3601" s="1">
        <v>0.685442901814235</v>
      </c>
      <c r="K3601" s="1" t="s">
        <v>218</v>
      </c>
      <c r="M3601" s="3">
        <v>43893.74706140046</v>
      </c>
    </row>
    <row r="3602">
      <c r="A3602" s="1">
        <v>3600.0</v>
      </c>
      <c r="B3602" s="1" t="s">
        <v>3909</v>
      </c>
      <c r="C3602" s="1" t="s">
        <v>8358</v>
      </c>
      <c r="D3602" s="1" t="s">
        <v>542</v>
      </c>
      <c r="E3602" s="1" t="s">
        <v>8359</v>
      </c>
      <c r="F3602" s="1" t="s">
        <v>3912</v>
      </c>
      <c r="G3602" s="1" t="s">
        <v>89</v>
      </c>
      <c r="H3602" s="1">
        <v>45.0</v>
      </c>
      <c r="I3602" s="3">
        <v>44084.76100976852</v>
      </c>
      <c r="J3602" s="1">
        <v>1.90924114553777</v>
      </c>
      <c r="K3602" s="1" t="s">
        <v>24</v>
      </c>
      <c r="M3602" s="3">
        <v>44084.80283519676</v>
      </c>
    </row>
    <row r="3603">
      <c r="A3603" s="1">
        <v>3601.0</v>
      </c>
      <c r="B3603" s="1" t="s">
        <v>1230</v>
      </c>
      <c r="C3603" s="1" t="s">
        <v>8360</v>
      </c>
      <c r="D3603" s="1" t="s">
        <v>588</v>
      </c>
      <c r="E3603" s="1" t="s">
        <v>8361</v>
      </c>
      <c r="F3603" s="1" t="s">
        <v>1234</v>
      </c>
      <c r="G3603" s="1" t="s">
        <v>39</v>
      </c>
      <c r="H3603" s="1">
        <v>45.0</v>
      </c>
      <c r="I3603" s="3">
        <v>43919.583333333336</v>
      </c>
      <c r="J3603" s="1">
        <v>5.40377781069987</v>
      </c>
      <c r="K3603" s="1" t="s">
        <v>18</v>
      </c>
      <c r="M3603" s="3">
        <v>43919.607699409724</v>
      </c>
    </row>
    <row r="3604">
      <c r="A3604" s="1">
        <v>3602.0</v>
      </c>
      <c r="B3604" s="1" t="s">
        <v>340</v>
      </c>
      <c r="C3604" s="1" t="s">
        <v>8362</v>
      </c>
      <c r="D3604" s="1" t="s">
        <v>342</v>
      </c>
      <c r="E3604" s="1" t="s">
        <v>8363</v>
      </c>
      <c r="F3604" s="1" t="s">
        <v>344</v>
      </c>
      <c r="G3604" s="1" t="s">
        <v>39</v>
      </c>
      <c r="H3604" s="1">
        <v>45.0</v>
      </c>
      <c r="I3604" s="3">
        <v>43852.6875</v>
      </c>
      <c r="J3604" s="1">
        <v>18.6437933315925</v>
      </c>
      <c r="K3604" s="1" t="s">
        <v>83</v>
      </c>
      <c r="M3604" s="3">
        <v>43852.717884641206</v>
      </c>
    </row>
    <row r="3605">
      <c r="A3605" s="1">
        <v>3603.0</v>
      </c>
      <c r="B3605" s="1" t="s">
        <v>6585</v>
      </c>
      <c r="C3605" s="1" t="s">
        <v>8364</v>
      </c>
      <c r="D3605" s="1" t="s">
        <v>4698</v>
      </c>
      <c r="E3605" s="1" t="s">
        <v>6587</v>
      </c>
      <c r="F3605" s="1" t="s">
        <v>6588</v>
      </c>
      <c r="G3605" s="1" t="s">
        <v>17</v>
      </c>
      <c r="H3605" s="1">
        <v>45.0</v>
      </c>
      <c r="I3605" s="3">
        <v>44249.458333333336</v>
      </c>
      <c r="J3605" s="1">
        <v>4.04803461570911</v>
      </c>
      <c r="K3605" s="1" t="s">
        <v>159</v>
      </c>
      <c r="L3605" s="1" t="s">
        <v>495</v>
      </c>
      <c r="M3605" s="3">
        <v>44249.51025002315</v>
      </c>
    </row>
    <row r="3606">
      <c r="A3606" s="1">
        <v>3604.0</v>
      </c>
      <c r="B3606" s="1" t="s">
        <v>1323</v>
      </c>
      <c r="C3606" s="1" t="s">
        <v>8365</v>
      </c>
      <c r="D3606" s="1" t="s">
        <v>1325</v>
      </c>
      <c r="E3606" s="1" t="s">
        <v>8366</v>
      </c>
      <c r="F3606" s="1" t="s">
        <v>1327</v>
      </c>
      <c r="G3606" s="1" t="s">
        <v>17</v>
      </c>
      <c r="H3606" s="1">
        <v>45.0</v>
      </c>
      <c r="I3606" s="3">
        <v>44023.375</v>
      </c>
      <c r="J3606" s="1">
        <v>1.37060589795729</v>
      </c>
      <c r="K3606" s="1" t="s">
        <v>46</v>
      </c>
      <c r="L3606" s="1" t="s">
        <v>602</v>
      </c>
      <c r="M3606" s="3">
        <v>44023.45316625</v>
      </c>
    </row>
    <row r="3607">
      <c r="A3607" s="1">
        <v>3605.0</v>
      </c>
      <c r="B3607" s="1" t="s">
        <v>63</v>
      </c>
      <c r="C3607" s="1" t="s">
        <v>8367</v>
      </c>
      <c r="D3607" s="1" t="s">
        <v>148</v>
      </c>
      <c r="E3607" s="1" t="s">
        <v>149</v>
      </c>
      <c r="F3607" s="1" t="s">
        <v>67</v>
      </c>
      <c r="G3607" s="1" t="s">
        <v>17</v>
      </c>
      <c r="H3607" s="1">
        <v>45.0</v>
      </c>
      <c r="I3607" s="3">
        <v>43997.770833333336</v>
      </c>
      <c r="J3607" s="1">
        <v>1.24835567220733</v>
      </c>
      <c r="K3607" s="1" t="s">
        <v>24</v>
      </c>
      <c r="M3607" s="3">
        <v>43997.803074386575</v>
      </c>
    </row>
    <row r="3608">
      <c r="A3608" s="1">
        <v>3606.0</v>
      </c>
      <c r="B3608" s="1" t="s">
        <v>114</v>
      </c>
      <c r="C3608" s="1" t="s">
        <v>8368</v>
      </c>
      <c r="D3608" s="1" t="s">
        <v>305</v>
      </c>
      <c r="E3608" s="1" t="s">
        <v>2716</v>
      </c>
      <c r="F3608" s="1" t="s">
        <v>118</v>
      </c>
      <c r="G3608" s="1" t="s">
        <v>17</v>
      </c>
      <c r="H3608" s="1">
        <v>45.0</v>
      </c>
      <c r="I3608" s="3">
        <v>44006.270833333336</v>
      </c>
      <c r="J3608" s="1">
        <v>1.29989930721027</v>
      </c>
      <c r="K3608" s="1" t="s">
        <v>24</v>
      </c>
      <c r="L3608" s="1" t="s">
        <v>1006</v>
      </c>
      <c r="M3608" s="3">
        <v>44006.3021533912</v>
      </c>
    </row>
    <row r="3609">
      <c r="A3609" s="1">
        <v>3607.0</v>
      </c>
      <c r="B3609" s="1" t="s">
        <v>385</v>
      </c>
      <c r="C3609" s="1" t="s">
        <v>8369</v>
      </c>
      <c r="D3609" s="1" t="s">
        <v>116</v>
      </c>
      <c r="E3609" s="1" t="s">
        <v>3535</v>
      </c>
      <c r="F3609" s="1" t="s">
        <v>388</v>
      </c>
      <c r="G3609" s="1" t="s">
        <v>17</v>
      </c>
      <c r="H3609" s="1">
        <v>45.0</v>
      </c>
      <c r="I3609" s="3">
        <v>43788.25</v>
      </c>
      <c r="J3609" s="1">
        <v>2.34224087509856</v>
      </c>
      <c r="K3609" s="1" t="s">
        <v>24</v>
      </c>
      <c r="M3609" s="3">
        <v>43788.244339606485</v>
      </c>
    </row>
    <row r="3610">
      <c r="A3610" s="1">
        <v>3608.0</v>
      </c>
      <c r="B3610" s="1" t="s">
        <v>6874</v>
      </c>
      <c r="C3610" s="1" t="s">
        <v>8370</v>
      </c>
      <c r="D3610" s="1" t="s">
        <v>998</v>
      </c>
      <c r="E3610" s="1" t="s">
        <v>6876</v>
      </c>
      <c r="F3610" s="1" t="s">
        <v>6877</v>
      </c>
      <c r="G3610" s="1" t="s">
        <v>17</v>
      </c>
      <c r="H3610" s="1">
        <v>45.0</v>
      </c>
      <c r="I3610" s="3">
        <v>43802.291666666664</v>
      </c>
      <c r="J3610" s="1">
        <v>1.82153029448474</v>
      </c>
      <c r="K3610" s="1" t="s">
        <v>24</v>
      </c>
      <c r="M3610" s="3">
        <v>43802.330425810185</v>
      </c>
    </row>
    <row r="3611">
      <c r="A3611" s="1">
        <v>3609.0</v>
      </c>
      <c r="B3611" s="1" t="s">
        <v>445</v>
      </c>
      <c r="C3611" s="1" t="s">
        <v>8371</v>
      </c>
      <c r="D3611" s="1" t="s">
        <v>447</v>
      </c>
      <c r="E3611" s="1" t="s">
        <v>3632</v>
      </c>
      <c r="F3611" s="1" t="s">
        <v>449</v>
      </c>
      <c r="G3611" s="1" t="s">
        <v>35</v>
      </c>
      <c r="H3611" s="1">
        <v>45.0</v>
      </c>
      <c r="I3611" s="3">
        <v>43615.416666666664</v>
      </c>
      <c r="J3611" s="1">
        <v>1.62411586038172</v>
      </c>
      <c r="K3611" s="1" t="s">
        <v>24</v>
      </c>
      <c r="M3611" s="3">
        <v>43615.478598726855</v>
      </c>
    </row>
    <row r="3612">
      <c r="A3612" s="1">
        <v>3610.0</v>
      </c>
      <c r="B3612" s="1" t="s">
        <v>5479</v>
      </c>
      <c r="C3612" s="1" t="s">
        <v>8372</v>
      </c>
      <c r="D3612" s="1" t="s">
        <v>959</v>
      </c>
      <c r="E3612" s="1" t="s">
        <v>8373</v>
      </c>
      <c r="F3612" s="1" t="s">
        <v>5483</v>
      </c>
      <c r="G3612" s="1" t="s">
        <v>39</v>
      </c>
      <c r="H3612" s="1">
        <v>45.0</v>
      </c>
      <c r="I3612" s="3">
        <v>44127.479166666664</v>
      </c>
      <c r="J3612" s="1">
        <v>1.28896403706888</v>
      </c>
      <c r="K3612" s="1" t="s">
        <v>1194</v>
      </c>
      <c r="M3612" s="3">
        <v>44127.51236172453</v>
      </c>
    </row>
    <row r="3613">
      <c r="A3613" s="1">
        <v>3611.0</v>
      </c>
      <c r="B3613" s="1" t="s">
        <v>2080</v>
      </c>
      <c r="C3613" s="1" t="s">
        <v>8374</v>
      </c>
      <c r="D3613" s="1" t="s">
        <v>258</v>
      </c>
      <c r="E3613" s="1" t="s">
        <v>2592</v>
      </c>
      <c r="F3613" s="1" t="s">
        <v>2083</v>
      </c>
      <c r="G3613" s="1" t="s">
        <v>17</v>
      </c>
      <c r="H3613" s="1">
        <v>45.0</v>
      </c>
      <c r="I3613" s="3">
        <v>43762.625</v>
      </c>
      <c r="J3613" s="1">
        <v>1.37839261155701</v>
      </c>
      <c r="K3613" s="1" t="s">
        <v>166</v>
      </c>
      <c r="M3613" s="3">
        <v>43762.65975427083</v>
      </c>
    </row>
    <row r="3614">
      <c r="A3614" s="1">
        <v>3612.0</v>
      </c>
      <c r="B3614" s="1" t="s">
        <v>293</v>
      </c>
      <c r="C3614" s="1" t="s">
        <v>8375</v>
      </c>
      <c r="D3614" s="1" t="s">
        <v>588</v>
      </c>
      <c r="E3614" s="1" t="s">
        <v>4442</v>
      </c>
      <c r="F3614" s="1" t="s">
        <v>297</v>
      </c>
      <c r="G3614" s="1" t="s">
        <v>17</v>
      </c>
      <c r="H3614" s="1">
        <v>45.0</v>
      </c>
      <c r="I3614" s="3">
        <v>43904.791666666664</v>
      </c>
      <c r="J3614" s="1">
        <v>1.0759608107896</v>
      </c>
      <c r="K3614" s="1" t="s">
        <v>62</v>
      </c>
      <c r="M3614" s="3">
        <v>43904.81635048611</v>
      </c>
    </row>
    <row r="3615">
      <c r="A3615" s="1">
        <v>3613.0</v>
      </c>
      <c r="B3615" s="1" t="s">
        <v>196</v>
      </c>
      <c r="C3615" s="1" t="s">
        <v>8376</v>
      </c>
      <c r="D3615" s="1" t="s">
        <v>198</v>
      </c>
      <c r="E3615" s="1" t="s">
        <v>199</v>
      </c>
      <c r="F3615" s="1" t="s">
        <v>200</v>
      </c>
      <c r="G3615" s="1" t="s">
        <v>17</v>
      </c>
      <c r="H3615" s="1">
        <v>45.0</v>
      </c>
      <c r="I3615" s="3">
        <v>44182.229166666664</v>
      </c>
      <c r="J3615" s="1">
        <v>2.90179785329527</v>
      </c>
      <c r="K3615" s="1" t="s">
        <v>24</v>
      </c>
      <c r="M3615" s="3">
        <v>44182.27778278935</v>
      </c>
    </row>
    <row r="3616">
      <c r="A3616" s="1">
        <v>3614.0</v>
      </c>
      <c r="B3616" s="1" t="s">
        <v>8377</v>
      </c>
      <c r="C3616" s="1" t="s">
        <v>8378</v>
      </c>
      <c r="D3616" s="1" t="s">
        <v>3009</v>
      </c>
      <c r="E3616" s="1" t="s">
        <v>8379</v>
      </c>
      <c r="F3616" s="1" t="s">
        <v>8380</v>
      </c>
      <c r="G3616" s="1" t="s">
        <v>39</v>
      </c>
      <c r="H3616" s="1">
        <v>45.0</v>
      </c>
      <c r="I3616" s="3">
        <v>44020.66736111111</v>
      </c>
      <c r="J3616" s="1">
        <v>0.0</v>
      </c>
      <c r="K3616" s="1" t="s">
        <v>601</v>
      </c>
      <c r="L3616" s="1" t="s">
        <v>2366</v>
      </c>
      <c r="M3616" s="3">
        <v>44020.70148131945</v>
      </c>
    </row>
    <row r="3617">
      <c r="A3617" s="1">
        <v>3615.0</v>
      </c>
      <c r="B3617" s="1" t="s">
        <v>267</v>
      </c>
      <c r="C3617" s="1" t="s">
        <v>8381</v>
      </c>
      <c r="D3617" s="1" t="s">
        <v>269</v>
      </c>
      <c r="E3617" s="1" t="s">
        <v>270</v>
      </c>
      <c r="F3617" s="1" t="s">
        <v>271</v>
      </c>
      <c r="G3617" s="1" t="s">
        <v>35</v>
      </c>
      <c r="H3617" s="1">
        <v>45.0</v>
      </c>
      <c r="I3617" s="3">
        <v>44204.25</v>
      </c>
      <c r="J3617" s="1">
        <v>2.06572549146375</v>
      </c>
      <c r="K3617" s="1" t="s">
        <v>56</v>
      </c>
      <c r="L3617" s="1" t="s">
        <v>272</v>
      </c>
      <c r="M3617" s="3">
        <v>44204.281131331016</v>
      </c>
    </row>
    <row r="3618">
      <c r="A3618" s="1">
        <v>3616.0</v>
      </c>
      <c r="B3618" s="1" t="s">
        <v>2744</v>
      </c>
      <c r="C3618" s="1" t="s">
        <v>8382</v>
      </c>
      <c r="D3618" s="1" t="s">
        <v>8383</v>
      </c>
      <c r="E3618" s="1" t="s">
        <v>8384</v>
      </c>
      <c r="F3618" s="1" t="s">
        <v>2748</v>
      </c>
      <c r="G3618" s="1" t="s">
        <v>89</v>
      </c>
      <c r="H3618" s="1">
        <v>45.0</v>
      </c>
      <c r="I3618" s="3">
        <v>44249.519652233794</v>
      </c>
      <c r="J3618" s="1">
        <v>1.76995657089103</v>
      </c>
      <c r="K3618" s="1" t="s">
        <v>24</v>
      </c>
      <c r="M3618" s="3">
        <v>44249.52899251157</v>
      </c>
    </row>
    <row r="3619">
      <c r="A3619" s="1">
        <v>3617.0</v>
      </c>
      <c r="B3619" s="1" t="s">
        <v>512</v>
      </c>
      <c r="C3619" s="1" t="s">
        <v>8385</v>
      </c>
      <c r="D3619" s="1" t="s">
        <v>723</v>
      </c>
      <c r="E3619" s="1" t="s">
        <v>724</v>
      </c>
      <c r="F3619" s="1" t="s">
        <v>516</v>
      </c>
      <c r="G3619" s="1" t="s">
        <v>17</v>
      </c>
      <c r="H3619" s="1">
        <v>45.0</v>
      </c>
      <c r="I3619" s="3">
        <v>43798.791666666664</v>
      </c>
      <c r="J3619" s="1">
        <v>0.724055339580128</v>
      </c>
      <c r="K3619" s="1" t="s">
        <v>83</v>
      </c>
      <c r="M3619" s="3">
        <v>43798.87103549769</v>
      </c>
    </row>
    <row r="3620">
      <c r="A3620" s="1">
        <v>3618.0</v>
      </c>
      <c r="B3620" s="1" t="s">
        <v>2795</v>
      </c>
      <c r="C3620" s="1" t="s">
        <v>8386</v>
      </c>
      <c r="D3620" s="1" t="s">
        <v>8387</v>
      </c>
      <c r="E3620" s="1" t="s">
        <v>8388</v>
      </c>
      <c r="F3620" s="1" t="s">
        <v>2799</v>
      </c>
      <c r="G3620" s="1" t="s">
        <v>39</v>
      </c>
      <c r="H3620" s="1">
        <v>45.0</v>
      </c>
      <c r="I3620" s="3">
        <v>43893.4375</v>
      </c>
      <c r="J3620" s="1">
        <v>1.91492761341113</v>
      </c>
      <c r="K3620" s="1" t="s">
        <v>218</v>
      </c>
      <c r="M3620" s="3">
        <v>43893.47880464121</v>
      </c>
    </row>
    <row r="3621">
      <c r="A3621" s="1">
        <v>3619.0</v>
      </c>
      <c r="B3621" s="1" t="s">
        <v>1075</v>
      </c>
      <c r="C3621" s="1" t="s">
        <v>8389</v>
      </c>
      <c r="D3621" s="1" t="s">
        <v>676</v>
      </c>
      <c r="E3621" s="1" t="s">
        <v>4077</v>
      </c>
      <c r="F3621" s="1" t="s">
        <v>1079</v>
      </c>
      <c r="G3621" s="1" t="s">
        <v>17</v>
      </c>
      <c r="H3621" s="1">
        <v>45.0</v>
      </c>
      <c r="I3621" s="3">
        <v>44204.270833333336</v>
      </c>
      <c r="J3621" s="1">
        <v>3.0971734262959</v>
      </c>
      <c r="K3621" s="1" t="s">
        <v>18</v>
      </c>
      <c r="L3621" s="1" t="s">
        <v>1080</v>
      </c>
      <c r="M3621" s="3">
        <v>44204.29886611111</v>
      </c>
    </row>
    <row r="3622">
      <c r="A3622" s="1">
        <v>3620.0</v>
      </c>
      <c r="B3622" s="1" t="s">
        <v>119</v>
      </c>
      <c r="C3622" s="1" t="s">
        <v>8390</v>
      </c>
      <c r="D3622" s="1" t="s">
        <v>1096</v>
      </c>
      <c r="E3622" s="1" t="s">
        <v>8391</v>
      </c>
      <c r="F3622" s="1" t="s">
        <v>123</v>
      </c>
      <c r="G3622" s="1" t="s">
        <v>39</v>
      </c>
      <c r="H3622" s="1">
        <v>45.0</v>
      </c>
      <c r="I3622" s="3">
        <v>43926.584027777775</v>
      </c>
      <c r="J3622" s="1">
        <v>1.29099729931672</v>
      </c>
      <c r="K3622" s="1" t="s">
        <v>18</v>
      </c>
      <c r="M3622" s="3">
        <v>43926.62105261574</v>
      </c>
    </row>
    <row r="3623">
      <c r="A3623" s="1">
        <v>3621.0</v>
      </c>
      <c r="B3623" s="1" t="s">
        <v>2864</v>
      </c>
      <c r="C3623" s="1" t="s">
        <v>8392</v>
      </c>
      <c r="D3623" s="1" t="s">
        <v>411</v>
      </c>
      <c r="E3623" s="1" t="s">
        <v>2866</v>
      </c>
      <c r="F3623" s="1" t="s">
        <v>2867</v>
      </c>
      <c r="G3623" s="1" t="s">
        <v>17</v>
      </c>
      <c r="H3623" s="1">
        <v>45.0</v>
      </c>
      <c r="I3623" s="3">
        <v>43874.25</v>
      </c>
      <c r="J3623" s="1">
        <v>1.26300301321299</v>
      </c>
      <c r="K3623" s="1" t="s">
        <v>62</v>
      </c>
      <c r="M3623" s="3">
        <v>43874.28103111111</v>
      </c>
    </row>
    <row r="3624">
      <c r="A3624" s="1">
        <v>3622.0</v>
      </c>
      <c r="B3624" s="1" t="s">
        <v>389</v>
      </c>
      <c r="C3624" s="1" t="s">
        <v>8393</v>
      </c>
      <c r="D3624" s="1" t="s">
        <v>588</v>
      </c>
      <c r="E3624" s="1" t="s">
        <v>5372</v>
      </c>
      <c r="F3624" s="1" t="s">
        <v>393</v>
      </c>
      <c r="G3624" s="1" t="s">
        <v>17</v>
      </c>
      <c r="H3624" s="1">
        <v>45.0</v>
      </c>
      <c r="I3624" s="3">
        <v>44009.333333333336</v>
      </c>
      <c r="J3624" s="1">
        <v>4.36600395182361</v>
      </c>
      <c r="K3624" s="1" t="s">
        <v>18</v>
      </c>
      <c r="M3624" s="3">
        <v>44009.68379347222</v>
      </c>
    </row>
    <row r="3625">
      <c r="A3625" s="1">
        <v>3623.0</v>
      </c>
      <c r="B3625" s="1" t="s">
        <v>2467</v>
      </c>
      <c r="C3625" s="1" t="s">
        <v>8394</v>
      </c>
      <c r="D3625" s="1" t="s">
        <v>1255</v>
      </c>
      <c r="E3625" s="1" t="s">
        <v>2469</v>
      </c>
      <c r="F3625" s="1" t="s">
        <v>2470</v>
      </c>
      <c r="G3625" s="1" t="s">
        <v>17</v>
      </c>
      <c r="H3625" s="1">
        <v>45.0</v>
      </c>
      <c r="I3625" s="3">
        <v>43733.583333333336</v>
      </c>
      <c r="J3625" s="1">
        <v>0.655857469063533</v>
      </c>
      <c r="K3625" s="1" t="s">
        <v>83</v>
      </c>
      <c r="M3625" s="3">
        <v>43733.60886732639</v>
      </c>
    </row>
    <row r="3626">
      <c r="A3626" s="1">
        <v>3624.0</v>
      </c>
      <c r="B3626" s="1" t="s">
        <v>63</v>
      </c>
      <c r="C3626" s="1" t="s">
        <v>8395</v>
      </c>
      <c r="D3626" s="1" t="s">
        <v>4372</v>
      </c>
      <c r="E3626" s="1" t="s">
        <v>8396</v>
      </c>
      <c r="F3626" s="1" t="s">
        <v>67</v>
      </c>
      <c r="G3626" s="1" t="s">
        <v>89</v>
      </c>
      <c r="H3626" s="1">
        <v>45.0</v>
      </c>
      <c r="I3626" s="3">
        <v>43890.772846608794</v>
      </c>
      <c r="J3626" s="1">
        <v>2.19105505932383</v>
      </c>
      <c r="K3626" s="1" t="s">
        <v>24</v>
      </c>
      <c r="M3626" s="3">
        <v>43890.78709402778</v>
      </c>
    </row>
    <row r="3627">
      <c r="A3627" s="1">
        <v>3625.0</v>
      </c>
      <c r="B3627" s="1" t="s">
        <v>638</v>
      </c>
      <c r="C3627" s="1" t="s">
        <v>8397</v>
      </c>
      <c r="D3627" s="1" t="s">
        <v>640</v>
      </c>
      <c r="E3627" s="1" t="s">
        <v>641</v>
      </c>
      <c r="F3627" s="1" t="s">
        <v>642</v>
      </c>
      <c r="G3627" s="1" t="s">
        <v>35</v>
      </c>
      <c r="H3627" s="1">
        <v>45.0</v>
      </c>
      <c r="I3627" s="3">
        <v>44214.708333333336</v>
      </c>
      <c r="J3627" s="1">
        <v>0.951430022733488</v>
      </c>
      <c r="K3627" s="1" t="s">
        <v>18</v>
      </c>
      <c r="L3627" s="1" t="s">
        <v>444</v>
      </c>
      <c r="M3627" s="3">
        <v>44214.737255405096</v>
      </c>
    </row>
    <row r="3628">
      <c r="A3628" s="1">
        <v>3626.0</v>
      </c>
      <c r="B3628" s="1" t="s">
        <v>4069</v>
      </c>
      <c r="C3628" s="1" t="s">
        <v>8398</v>
      </c>
      <c r="D3628" s="1" t="s">
        <v>8291</v>
      </c>
      <c r="E3628" s="1" t="s">
        <v>8399</v>
      </c>
      <c r="F3628" s="1" t="s">
        <v>4072</v>
      </c>
      <c r="G3628" s="1" t="s">
        <v>39</v>
      </c>
      <c r="H3628" s="1">
        <v>45.0</v>
      </c>
      <c r="I3628" s="3">
        <v>44131.541666666664</v>
      </c>
      <c r="J3628" s="1">
        <v>3.18543713366671</v>
      </c>
      <c r="K3628" s="1" t="s">
        <v>24</v>
      </c>
      <c r="M3628" s="3">
        <v>44131.5722153125</v>
      </c>
    </row>
    <row r="3629">
      <c r="A3629" s="1">
        <v>3627.0</v>
      </c>
      <c r="B3629" s="1" t="s">
        <v>239</v>
      </c>
      <c r="C3629" s="1" t="s">
        <v>8400</v>
      </c>
      <c r="D3629" s="1" t="s">
        <v>630</v>
      </c>
      <c r="E3629" s="1" t="s">
        <v>7814</v>
      </c>
      <c r="F3629" s="1" t="s">
        <v>243</v>
      </c>
      <c r="G3629" s="1" t="s">
        <v>35</v>
      </c>
      <c r="H3629" s="1">
        <v>45.0</v>
      </c>
      <c r="I3629" s="3">
        <v>43965.291666666664</v>
      </c>
      <c r="J3629" s="1">
        <v>0.0</v>
      </c>
      <c r="K3629" s="1" t="s">
        <v>46</v>
      </c>
      <c r="M3629" s="3">
        <v>43965.47355408565</v>
      </c>
    </row>
    <row r="3630">
      <c r="A3630" s="1">
        <v>3628.0</v>
      </c>
      <c r="B3630" s="1" t="s">
        <v>389</v>
      </c>
      <c r="C3630" s="1" t="s">
        <v>8401</v>
      </c>
      <c r="D3630" s="1" t="s">
        <v>408</v>
      </c>
      <c r="E3630" s="1" t="s">
        <v>8402</v>
      </c>
      <c r="F3630" s="1" t="s">
        <v>393</v>
      </c>
      <c r="G3630" s="1" t="s">
        <v>89</v>
      </c>
      <c r="H3630" s="1">
        <v>45.0</v>
      </c>
      <c r="I3630" s="3">
        <v>43857.75393103009</v>
      </c>
      <c r="J3630" s="1">
        <v>1.95876245875808</v>
      </c>
      <c r="K3630" s="1" t="s">
        <v>18</v>
      </c>
      <c r="M3630" s="3">
        <v>43857.781112303244</v>
      </c>
    </row>
    <row r="3631">
      <c r="A3631" s="1">
        <v>3629.0</v>
      </c>
      <c r="B3631" s="1" t="s">
        <v>324</v>
      </c>
      <c r="C3631" s="1" t="s">
        <v>8403</v>
      </c>
      <c r="D3631" s="1" t="s">
        <v>326</v>
      </c>
      <c r="E3631" s="1" t="s">
        <v>8404</v>
      </c>
      <c r="F3631" s="1" t="s">
        <v>328</v>
      </c>
      <c r="G3631" s="1" t="s">
        <v>17</v>
      </c>
      <c r="H3631" s="1">
        <v>45.0</v>
      </c>
      <c r="I3631" s="3">
        <v>44020.21875</v>
      </c>
      <c r="J3631" s="1">
        <v>0.0</v>
      </c>
      <c r="K3631" s="1" t="s">
        <v>24</v>
      </c>
      <c r="M3631" s="3">
        <v>44021.32484744213</v>
      </c>
    </row>
    <row r="3632">
      <c r="A3632" s="1">
        <v>3630.0</v>
      </c>
      <c r="B3632" s="1" t="s">
        <v>4426</v>
      </c>
      <c r="C3632" s="1" t="s">
        <v>8405</v>
      </c>
      <c r="D3632" s="1" t="s">
        <v>1243</v>
      </c>
      <c r="E3632" s="1" t="s">
        <v>8406</v>
      </c>
      <c r="F3632" s="1" t="s">
        <v>4429</v>
      </c>
      <c r="G3632" s="1" t="s">
        <v>89</v>
      </c>
      <c r="H3632" s="1">
        <v>45.0</v>
      </c>
      <c r="I3632" s="3">
        <v>44089.715672060185</v>
      </c>
      <c r="J3632" s="1">
        <v>2.01341392764212</v>
      </c>
      <c r="K3632" s="1" t="s">
        <v>46</v>
      </c>
      <c r="L3632" s="1" t="s">
        <v>4430</v>
      </c>
      <c r="M3632" s="3">
        <v>44089.72568394676</v>
      </c>
    </row>
    <row r="3633">
      <c r="A3633" s="1">
        <v>3631.0</v>
      </c>
      <c r="B3633" s="1" t="s">
        <v>459</v>
      </c>
      <c r="C3633" s="1" t="s">
        <v>8407</v>
      </c>
      <c r="D3633" s="1" t="s">
        <v>461</v>
      </c>
      <c r="E3633" s="1" t="s">
        <v>6190</v>
      </c>
      <c r="F3633" s="1" t="s">
        <v>463</v>
      </c>
      <c r="G3633" s="1" t="s">
        <v>17</v>
      </c>
      <c r="H3633" s="1">
        <v>45.0</v>
      </c>
      <c r="I3633" s="3">
        <v>44088.375</v>
      </c>
      <c r="J3633" s="1">
        <v>1.09321958955054</v>
      </c>
      <c r="K3633" s="1" t="s">
        <v>24</v>
      </c>
      <c r="L3633" s="1" t="s">
        <v>464</v>
      </c>
      <c r="M3633" s="3">
        <v>44088.3839640625</v>
      </c>
    </row>
    <row r="3634">
      <c r="A3634" s="1">
        <v>3632.0</v>
      </c>
      <c r="B3634" s="1" t="s">
        <v>684</v>
      </c>
      <c r="C3634" s="1" t="s">
        <v>8408</v>
      </c>
      <c r="D3634" s="1" t="s">
        <v>686</v>
      </c>
      <c r="E3634" s="1" t="s">
        <v>4806</v>
      </c>
      <c r="F3634" s="1" t="s">
        <v>688</v>
      </c>
      <c r="G3634" s="1" t="s">
        <v>17</v>
      </c>
      <c r="H3634" s="1">
        <v>45.0</v>
      </c>
      <c r="I3634" s="3">
        <v>44193.395833333336</v>
      </c>
      <c r="J3634" s="1">
        <v>0.0895906760831965</v>
      </c>
      <c r="K3634" s="1" t="s">
        <v>689</v>
      </c>
      <c r="L3634" s="1" t="s">
        <v>690</v>
      </c>
      <c r="M3634" s="3">
        <v>44193.52562337963</v>
      </c>
    </row>
    <row r="3635">
      <c r="A3635" s="1">
        <v>3633.0</v>
      </c>
      <c r="B3635" s="1" t="s">
        <v>324</v>
      </c>
      <c r="C3635" s="1" t="s">
        <v>8409</v>
      </c>
      <c r="D3635" s="1" t="s">
        <v>326</v>
      </c>
      <c r="E3635" s="1" t="s">
        <v>673</v>
      </c>
      <c r="F3635" s="1" t="s">
        <v>328</v>
      </c>
      <c r="G3635" s="1" t="s">
        <v>17</v>
      </c>
      <c r="H3635" s="1">
        <v>45.0</v>
      </c>
      <c r="I3635" s="3">
        <v>44069.625</v>
      </c>
      <c r="J3635" s="1">
        <v>0.649683270218413</v>
      </c>
      <c r="K3635" s="1" t="s">
        <v>24</v>
      </c>
      <c r="M3635" s="3">
        <v>44069.65220001157</v>
      </c>
    </row>
    <row r="3636">
      <c r="A3636" s="1">
        <v>3634.0</v>
      </c>
      <c r="B3636" s="1" t="s">
        <v>84</v>
      </c>
      <c r="C3636" s="1" t="s">
        <v>8410</v>
      </c>
      <c r="D3636" s="1" t="s">
        <v>342</v>
      </c>
      <c r="E3636" s="1" t="s">
        <v>8411</v>
      </c>
      <c r="F3636" s="1" t="s">
        <v>5519</v>
      </c>
      <c r="G3636" s="1" t="s">
        <v>39</v>
      </c>
      <c r="H3636" s="1">
        <v>45.0</v>
      </c>
      <c r="I3636" s="3">
        <v>44201.25</v>
      </c>
      <c r="J3636" s="1">
        <v>1.45337777492791</v>
      </c>
      <c r="K3636" s="1" t="s">
        <v>83</v>
      </c>
      <c r="M3636" s="3">
        <v>44201.2884077662</v>
      </c>
    </row>
    <row r="3637">
      <c r="A3637" s="1">
        <v>3635.0</v>
      </c>
      <c r="B3637" s="1" t="s">
        <v>501</v>
      </c>
      <c r="C3637" s="1" t="s">
        <v>8412</v>
      </c>
      <c r="D3637" s="1" t="s">
        <v>503</v>
      </c>
      <c r="E3637" s="1" t="s">
        <v>3720</v>
      </c>
      <c r="F3637" s="1" t="s">
        <v>505</v>
      </c>
      <c r="G3637" s="1" t="s">
        <v>17</v>
      </c>
      <c r="H3637" s="1">
        <v>45.0</v>
      </c>
      <c r="I3637" s="3">
        <v>43845.708333333336</v>
      </c>
      <c r="J3637" s="1">
        <v>0.279242087518365</v>
      </c>
      <c r="K3637" s="1" t="s">
        <v>18</v>
      </c>
      <c r="M3637" s="3">
        <v>43845.90006872685</v>
      </c>
    </row>
    <row r="3638">
      <c r="A3638" s="1">
        <v>3636.0</v>
      </c>
      <c r="B3638" s="1" t="s">
        <v>2885</v>
      </c>
      <c r="C3638" s="1" t="s">
        <v>8413</v>
      </c>
      <c r="D3638" s="1" t="s">
        <v>461</v>
      </c>
      <c r="E3638" s="1" t="s">
        <v>2887</v>
      </c>
      <c r="F3638" s="1" t="s">
        <v>2888</v>
      </c>
      <c r="G3638" s="1" t="s">
        <v>17</v>
      </c>
      <c r="H3638" s="1">
        <v>45.0</v>
      </c>
      <c r="I3638" s="3">
        <v>43776.5</v>
      </c>
      <c r="J3638" s="1">
        <v>0.904111463240119</v>
      </c>
      <c r="K3638" s="1" t="s">
        <v>24</v>
      </c>
      <c r="M3638" s="3">
        <v>43776.53967893519</v>
      </c>
    </row>
    <row r="3639">
      <c r="A3639" s="1">
        <v>3637.0</v>
      </c>
      <c r="B3639" s="1" t="s">
        <v>3295</v>
      </c>
      <c r="C3639" s="1" t="s">
        <v>8414</v>
      </c>
      <c r="D3639" s="1" t="s">
        <v>321</v>
      </c>
      <c r="E3639" s="1" t="s">
        <v>8415</v>
      </c>
      <c r="F3639" s="1" t="s">
        <v>3298</v>
      </c>
      <c r="G3639" s="1" t="s">
        <v>39</v>
      </c>
      <c r="H3639" s="1">
        <v>45.0</v>
      </c>
      <c r="I3639" s="3">
        <v>43684.625</v>
      </c>
      <c r="J3639" s="1">
        <v>1.8879173246322</v>
      </c>
      <c r="K3639" s="1" t="s">
        <v>24</v>
      </c>
      <c r="M3639" s="3">
        <v>43684.67630341435</v>
      </c>
    </row>
    <row r="3640">
      <c r="A3640" s="1">
        <v>3638.0</v>
      </c>
      <c r="B3640" s="1" t="s">
        <v>2037</v>
      </c>
      <c r="C3640" s="1" t="s">
        <v>8416</v>
      </c>
      <c r="D3640" s="1" t="s">
        <v>1363</v>
      </c>
      <c r="E3640" s="1" t="s">
        <v>8417</v>
      </c>
      <c r="F3640" s="1" t="s">
        <v>2040</v>
      </c>
      <c r="G3640" s="1" t="s">
        <v>17</v>
      </c>
      <c r="H3640" s="1">
        <v>45.0</v>
      </c>
      <c r="I3640" s="3">
        <v>44153.604166666664</v>
      </c>
      <c r="J3640" s="1">
        <v>0.976103111467148</v>
      </c>
      <c r="K3640" s="1" t="s">
        <v>1376</v>
      </c>
      <c r="L3640" s="1" t="s">
        <v>2041</v>
      </c>
      <c r="M3640" s="3">
        <v>44153.62435104167</v>
      </c>
    </row>
    <row r="3641">
      <c r="A3641" s="1">
        <v>3639.0</v>
      </c>
      <c r="B3641" s="1" t="s">
        <v>278</v>
      </c>
      <c r="C3641" s="1" t="s">
        <v>8418</v>
      </c>
      <c r="D3641" s="1" t="s">
        <v>21</v>
      </c>
      <c r="E3641" s="1" t="s">
        <v>2322</v>
      </c>
      <c r="F3641" s="1" t="s">
        <v>281</v>
      </c>
      <c r="G3641" s="1" t="s">
        <v>35</v>
      </c>
      <c r="H3641" s="1">
        <v>45.0</v>
      </c>
      <c r="I3641" s="3">
        <v>44225.302083333336</v>
      </c>
      <c r="J3641" s="1">
        <v>2.51172526372521</v>
      </c>
      <c r="K3641" s="1" t="s">
        <v>24</v>
      </c>
      <c r="M3641" s="3">
        <v>44225.33737569444</v>
      </c>
    </row>
    <row r="3642">
      <c r="A3642" s="1">
        <v>3640.0</v>
      </c>
      <c r="B3642" s="1" t="s">
        <v>3345</v>
      </c>
      <c r="C3642" s="1" t="s">
        <v>8419</v>
      </c>
      <c r="D3642" s="1" t="s">
        <v>588</v>
      </c>
      <c r="E3642" s="1" t="s">
        <v>8420</v>
      </c>
      <c r="F3642" s="1" t="s">
        <v>3348</v>
      </c>
      <c r="G3642" s="1" t="s">
        <v>17</v>
      </c>
      <c r="H3642" s="1">
        <v>45.0</v>
      </c>
      <c r="I3642" s="3">
        <v>43893.291666666664</v>
      </c>
      <c r="J3642" s="1">
        <v>1.61522932795751</v>
      </c>
      <c r="K3642" s="1" t="s">
        <v>62</v>
      </c>
      <c r="M3642" s="3">
        <v>43893.344780231484</v>
      </c>
    </row>
    <row r="3643">
      <c r="A3643" s="1">
        <v>3641.0</v>
      </c>
      <c r="B3643" s="1" t="s">
        <v>1716</v>
      </c>
      <c r="C3643" s="1" t="s">
        <v>8421</v>
      </c>
      <c r="D3643" s="1" t="s">
        <v>818</v>
      </c>
      <c r="E3643" s="1" t="s">
        <v>8422</v>
      </c>
      <c r="F3643" s="1" t="s">
        <v>1719</v>
      </c>
      <c r="G3643" s="1" t="s">
        <v>89</v>
      </c>
      <c r="H3643" s="1">
        <v>45.0</v>
      </c>
      <c r="I3643" s="3">
        <v>44096.39811534722</v>
      </c>
      <c r="J3643" s="1">
        <v>2.11131427859087</v>
      </c>
      <c r="K3643" s="1" t="s">
        <v>18</v>
      </c>
      <c r="M3643" s="3">
        <v>44096.431359201386</v>
      </c>
    </row>
    <row r="3644">
      <c r="A3644" s="1">
        <v>3642.0</v>
      </c>
      <c r="B3644" s="1" t="s">
        <v>2702</v>
      </c>
      <c r="C3644" s="1" t="s">
        <v>8423</v>
      </c>
      <c r="D3644" s="1" t="s">
        <v>1952</v>
      </c>
      <c r="E3644" s="1" t="s">
        <v>8424</v>
      </c>
      <c r="F3644" s="1" t="s">
        <v>2705</v>
      </c>
      <c r="G3644" s="1" t="s">
        <v>39</v>
      </c>
      <c r="H3644" s="1">
        <v>45.0</v>
      </c>
      <c r="I3644" s="3">
        <v>44086.708333333336</v>
      </c>
      <c r="J3644" s="1">
        <v>2.28045760246974</v>
      </c>
      <c r="K3644" s="1" t="s">
        <v>24</v>
      </c>
      <c r="M3644" s="3">
        <v>44086.73868396991</v>
      </c>
    </row>
    <row r="3645">
      <c r="A3645" s="1">
        <v>3643.0</v>
      </c>
      <c r="B3645" s="1" t="s">
        <v>8425</v>
      </c>
      <c r="C3645" s="1" t="s">
        <v>8426</v>
      </c>
      <c r="D3645" s="1" t="s">
        <v>80</v>
      </c>
      <c r="E3645" s="1" t="s">
        <v>8427</v>
      </c>
      <c r="F3645" s="1" t="s">
        <v>8428</v>
      </c>
      <c r="G3645" s="1" t="s">
        <v>39</v>
      </c>
      <c r="H3645" s="1">
        <v>45.0</v>
      </c>
      <c r="I3645" s="3">
        <v>43811.375</v>
      </c>
      <c r="J3645" s="1">
        <v>1.4755195203853</v>
      </c>
      <c r="K3645" s="1" t="s">
        <v>18</v>
      </c>
      <c r="M3645" s="3">
        <v>43811.401177395834</v>
      </c>
    </row>
    <row r="3646">
      <c r="A3646" s="1">
        <v>3644.0</v>
      </c>
      <c r="B3646" s="1" t="s">
        <v>953</v>
      </c>
      <c r="C3646" s="1" t="s">
        <v>8429</v>
      </c>
      <c r="D3646" s="1" t="s">
        <v>1243</v>
      </c>
      <c r="E3646" s="1" t="s">
        <v>1678</v>
      </c>
      <c r="F3646" s="1" t="s">
        <v>1040</v>
      </c>
      <c r="G3646" s="1" t="s">
        <v>17</v>
      </c>
      <c r="H3646" s="1">
        <v>45.0</v>
      </c>
      <c r="I3646" s="3">
        <v>43906.625</v>
      </c>
      <c r="J3646" s="1">
        <v>2.15500437902191</v>
      </c>
      <c r="K3646" s="1" t="s">
        <v>18</v>
      </c>
      <c r="M3646" s="3">
        <v>43906.655678993055</v>
      </c>
    </row>
    <row r="3647">
      <c r="A3647" s="1">
        <v>3645.0</v>
      </c>
      <c r="B3647" s="1" t="s">
        <v>1551</v>
      </c>
      <c r="C3647" s="1" t="s">
        <v>8430</v>
      </c>
      <c r="D3647" s="1" t="s">
        <v>8431</v>
      </c>
      <c r="E3647" s="1" t="s">
        <v>8432</v>
      </c>
      <c r="F3647" s="1" t="s">
        <v>1555</v>
      </c>
      <c r="G3647" s="1" t="s">
        <v>89</v>
      </c>
      <c r="H3647" s="1">
        <v>45.0</v>
      </c>
      <c r="I3647" s="3">
        <v>44238.656204328705</v>
      </c>
      <c r="J3647" s="1">
        <v>1.4861529098716</v>
      </c>
      <c r="K3647" s="1" t="s">
        <v>218</v>
      </c>
      <c r="L3647" s="1" t="s">
        <v>1556</v>
      </c>
      <c r="M3647" s="3">
        <v>44238.687932106484</v>
      </c>
    </row>
    <row r="3648">
      <c r="A3648" s="1">
        <v>3646.0</v>
      </c>
      <c r="B3648" s="1" t="s">
        <v>239</v>
      </c>
      <c r="C3648" s="1" t="s">
        <v>8433</v>
      </c>
      <c r="D3648" s="1" t="s">
        <v>37</v>
      </c>
      <c r="E3648" s="1" t="s">
        <v>4703</v>
      </c>
      <c r="F3648" s="1" t="s">
        <v>243</v>
      </c>
      <c r="G3648" s="1" t="s">
        <v>35</v>
      </c>
      <c r="H3648" s="1">
        <v>45.0</v>
      </c>
      <c r="I3648" s="3">
        <v>44208.25</v>
      </c>
      <c r="J3648" s="1">
        <v>1.65531309559462</v>
      </c>
      <c r="K3648" s="1" t="s">
        <v>46</v>
      </c>
      <c r="L3648" s="1" t="s">
        <v>244</v>
      </c>
      <c r="M3648" s="3">
        <v>44208.27407158565</v>
      </c>
    </row>
    <row r="3649">
      <c r="A3649" s="1">
        <v>3647.0</v>
      </c>
      <c r="B3649" s="1" t="s">
        <v>768</v>
      </c>
      <c r="C3649" s="1" t="s">
        <v>8434</v>
      </c>
      <c r="D3649" s="1" t="s">
        <v>770</v>
      </c>
      <c r="E3649" s="1" t="s">
        <v>771</v>
      </c>
      <c r="F3649" s="1" t="s">
        <v>772</v>
      </c>
      <c r="G3649" s="1" t="s">
        <v>35</v>
      </c>
      <c r="H3649" s="1">
        <v>45.0</v>
      </c>
      <c r="I3649" s="3">
        <v>44137.645833333336</v>
      </c>
      <c r="J3649" s="1">
        <v>4.99687958853963</v>
      </c>
      <c r="K3649" s="1" t="s">
        <v>166</v>
      </c>
      <c r="L3649" s="1" t="s">
        <v>318</v>
      </c>
      <c r="M3649" s="3">
        <v>44137.67550405092</v>
      </c>
    </row>
    <row r="3650">
      <c r="A3650" s="1">
        <v>3648.0</v>
      </c>
      <c r="B3650" s="1" t="s">
        <v>2426</v>
      </c>
      <c r="C3650" s="1" t="s">
        <v>8435</v>
      </c>
      <c r="D3650" s="1" t="s">
        <v>818</v>
      </c>
      <c r="E3650" s="1" t="s">
        <v>8436</v>
      </c>
      <c r="F3650" s="1" t="s">
        <v>2429</v>
      </c>
      <c r="G3650" s="1" t="s">
        <v>39</v>
      </c>
      <c r="H3650" s="1">
        <v>45.0</v>
      </c>
      <c r="I3650" s="3">
        <v>44121.677083333336</v>
      </c>
      <c r="J3650" s="1">
        <v>2.66548312134366</v>
      </c>
      <c r="K3650" s="1" t="s">
        <v>1376</v>
      </c>
      <c r="M3650" s="3">
        <v>44121.70810487268</v>
      </c>
    </row>
    <row r="3651">
      <c r="A3651" s="1">
        <v>3649.0</v>
      </c>
      <c r="B3651" s="1" t="s">
        <v>303</v>
      </c>
      <c r="C3651" s="1" t="s">
        <v>8437</v>
      </c>
      <c r="D3651" s="1" t="s">
        <v>305</v>
      </c>
      <c r="E3651" s="1" t="s">
        <v>7244</v>
      </c>
      <c r="F3651" s="1" t="s">
        <v>307</v>
      </c>
      <c r="G3651" s="1" t="s">
        <v>17</v>
      </c>
      <c r="H3651" s="1">
        <v>45.0</v>
      </c>
      <c r="I3651" s="3">
        <v>43987.625</v>
      </c>
      <c r="J3651" s="1">
        <v>0.348410639832314</v>
      </c>
      <c r="K3651" s="1" t="s">
        <v>24</v>
      </c>
      <c r="M3651" s="3">
        <v>43987.67132269676</v>
      </c>
    </row>
    <row r="3652">
      <c r="A3652" s="1">
        <v>3650.0</v>
      </c>
      <c r="B3652" s="1" t="s">
        <v>385</v>
      </c>
      <c r="C3652" s="1" t="s">
        <v>8438</v>
      </c>
      <c r="D3652" s="1" t="s">
        <v>1250</v>
      </c>
      <c r="E3652" s="1" t="s">
        <v>8439</v>
      </c>
      <c r="F3652" s="1" t="s">
        <v>388</v>
      </c>
      <c r="G3652" s="1" t="s">
        <v>39</v>
      </c>
      <c r="H3652" s="1">
        <v>45.0</v>
      </c>
      <c r="I3652" s="3">
        <v>43694.791666666664</v>
      </c>
      <c r="J3652" s="1">
        <v>2.32376298571067</v>
      </c>
      <c r="K3652" s="1" t="s">
        <v>24</v>
      </c>
      <c r="M3652" s="3">
        <v>43694.826380150465</v>
      </c>
    </row>
    <row r="3653">
      <c r="A3653" s="1">
        <v>3651.0</v>
      </c>
      <c r="B3653" s="1" t="s">
        <v>141</v>
      </c>
      <c r="C3653" s="1" t="s">
        <v>8440</v>
      </c>
      <c r="D3653" s="1" t="s">
        <v>4916</v>
      </c>
      <c r="E3653" s="1" t="s">
        <v>8441</v>
      </c>
      <c r="F3653" s="1" t="s">
        <v>175</v>
      </c>
      <c r="G3653" s="1" t="s">
        <v>39</v>
      </c>
      <c r="H3653" s="1">
        <v>45.0</v>
      </c>
      <c r="I3653" s="3">
        <v>44026.333333333336</v>
      </c>
      <c r="J3653" s="1">
        <v>1.63963416506989</v>
      </c>
      <c r="K3653" s="1" t="s">
        <v>46</v>
      </c>
      <c r="M3653" s="3">
        <v>44026.37303239583</v>
      </c>
    </row>
    <row r="3654">
      <c r="A3654" s="1">
        <v>3652.0</v>
      </c>
      <c r="B3654" s="1" t="s">
        <v>8442</v>
      </c>
      <c r="C3654" s="1" t="s">
        <v>8443</v>
      </c>
      <c r="D3654" s="1" t="s">
        <v>5629</v>
      </c>
      <c r="E3654" s="1" t="s">
        <v>8444</v>
      </c>
      <c r="F3654" s="1" t="s">
        <v>8445</v>
      </c>
      <c r="G3654" s="1" t="s">
        <v>17</v>
      </c>
      <c r="H3654" s="1">
        <v>45.0</v>
      </c>
      <c r="I3654" s="3">
        <v>44250.25</v>
      </c>
      <c r="J3654" s="1">
        <v>2.80725704645029</v>
      </c>
      <c r="K3654" s="1" t="s">
        <v>24</v>
      </c>
      <c r="L3654" s="1" t="s">
        <v>464</v>
      </c>
      <c r="M3654" s="3">
        <v>44250.291369363425</v>
      </c>
    </row>
    <row r="3655">
      <c r="A3655" s="1">
        <v>3653.0</v>
      </c>
      <c r="B3655" s="1" t="s">
        <v>1679</v>
      </c>
      <c r="C3655" s="1" t="s">
        <v>8446</v>
      </c>
      <c r="D3655" s="1" t="s">
        <v>3009</v>
      </c>
      <c r="E3655" s="1" t="s">
        <v>8447</v>
      </c>
      <c r="F3655" s="1" t="s">
        <v>1682</v>
      </c>
      <c r="G3655" s="1" t="s">
        <v>39</v>
      </c>
      <c r="H3655" s="1">
        <v>45.0</v>
      </c>
      <c r="I3655" s="3">
        <v>43531.666666666664</v>
      </c>
      <c r="J3655" s="1">
        <v>1.98553557117897</v>
      </c>
      <c r="K3655" s="1" t="s">
        <v>24</v>
      </c>
      <c r="M3655" s="3">
        <v>43531.73731001157</v>
      </c>
    </row>
    <row r="3656">
      <c r="A3656" s="1">
        <v>3654.0</v>
      </c>
      <c r="B3656" s="1" t="s">
        <v>293</v>
      </c>
      <c r="C3656" s="1" t="s">
        <v>8448</v>
      </c>
      <c r="D3656" s="1" t="s">
        <v>126</v>
      </c>
      <c r="E3656" s="1" t="s">
        <v>829</v>
      </c>
      <c r="F3656" s="1" t="s">
        <v>297</v>
      </c>
      <c r="G3656" s="1" t="s">
        <v>17</v>
      </c>
      <c r="H3656" s="1">
        <v>45.0</v>
      </c>
      <c r="I3656" s="3">
        <v>44134.791666666664</v>
      </c>
      <c r="J3656" s="1">
        <v>0.0</v>
      </c>
      <c r="K3656" s="1" t="s">
        <v>62</v>
      </c>
      <c r="L3656" s="1" t="s">
        <v>1188</v>
      </c>
      <c r="M3656" s="3">
        <v>44134.812517604165</v>
      </c>
    </row>
    <row r="3657">
      <c r="A3657" s="1">
        <v>3655.0</v>
      </c>
      <c r="B3657" s="1" t="s">
        <v>562</v>
      </c>
      <c r="C3657" s="1" t="s">
        <v>8449</v>
      </c>
      <c r="D3657" s="1" t="s">
        <v>411</v>
      </c>
      <c r="E3657" s="1" t="s">
        <v>2803</v>
      </c>
      <c r="F3657" s="1" t="s">
        <v>566</v>
      </c>
      <c r="G3657" s="1" t="s">
        <v>17</v>
      </c>
      <c r="H3657" s="1">
        <v>45.0</v>
      </c>
      <c r="I3657" s="3">
        <v>43819.625</v>
      </c>
      <c r="J3657" s="1">
        <v>0.229586922948788</v>
      </c>
      <c r="K3657" s="1" t="s">
        <v>62</v>
      </c>
      <c r="M3657" s="3">
        <v>43819.66448266204</v>
      </c>
    </row>
    <row r="3658">
      <c r="A3658" s="1">
        <v>3656.0</v>
      </c>
      <c r="B3658" s="1" t="s">
        <v>354</v>
      </c>
      <c r="C3658" s="1" t="s">
        <v>8450</v>
      </c>
      <c r="D3658" s="1" t="s">
        <v>241</v>
      </c>
      <c r="E3658" s="1" t="s">
        <v>8451</v>
      </c>
      <c r="F3658" s="1" t="s">
        <v>358</v>
      </c>
      <c r="G3658" s="1" t="s">
        <v>39</v>
      </c>
      <c r="H3658" s="1">
        <v>45.0</v>
      </c>
      <c r="I3658" s="3">
        <v>44142.708333333336</v>
      </c>
      <c r="J3658" s="1">
        <v>0.189024093331552</v>
      </c>
      <c r="K3658" s="1" t="s">
        <v>24</v>
      </c>
      <c r="M3658" s="3">
        <v>44142.72593247685</v>
      </c>
    </row>
    <row r="3659">
      <c r="A3659" s="1">
        <v>3657.0</v>
      </c>
      <c r="B3659" s="1" t="s">
        <v>97</v>
      </c>
      <c r="C3659" s="1" t="s">
        <v>8452</v>
      </c>
      <c r="D3659" s="1" t="s">
        <v>2721</v>
      </c>
      <c r="E3659" s="1" t="s">
        <v>8453</v>
      </c>
      <c r="F3659" s="1" t="s">
        <v>101</v>
      </c>
      <c r="G3659" s="1" t="s">
        <v>39</v>
      </c>
      <c r="H3659" s="1">
        <v>45.0</v>
      </c>
      <c r="I3659" s="3">
        <v>44028.458333333336</v>
      </c>
      <c r="J3659" s="1">
        <v>0.339494144240487</v>
      </c>
      <c r="K3659" s="1" t="s">
        <v>24</v>
      </c>
      <c r="L3659" s="1" t="s">
        <v>882</v>
      </c>
      <c r="M3659" s="3">
        <v>44028.48995700231</v>
      </c>
    </row>
    <row r="3660">
      <c r="A3660" s="1">
        <v>3658.0</v>
      </c>
      <c r="B3660" s="1" t="s">
        <v>1299</v>
      </c>
      <c r="C3660" s="1" t="s">
        <v>8454</v>
      </c>
      <c r="D3660" s="1" t="s">
        <v>1301</v>
      </c>
      <c r="E3660" s="1" t="s">
        <v>1302</v>
      </c>
      <c r="F3660" s="1" t="s">
        <v>1303</v>
      </c>
      <c r="G3660" s="1" t="s">
        <v>17</v>
      </c>
      <c r="H3660" s="1">
        <v>45.0</v>
      </c>
      <c r="I3660" s="3">
        <v>44211.5625</v>
      </c>
      <c r="J3660" s="1">
        <v>2.29937801496691</v>
      </c>
      <c r="K3660" s="1" t="s">
        <v>56</v>
      </c>
      <c r="L3660" s="1" t="s">
        <v>113</v>
      </c>
      <c r="M3660" s="3">
        <v>44211.59399880787</v>
      </c>
    </row>
    <row r="3661">
      <c r="A3661" s="1">
        <v>3659.0</v>
      </c>
      <c r="B3661" s="1" t="s">
        <v>2698</v>
      </c>
      <c r="C3661" s="1" t="s">
        <v>8455</v>
      </c>
      <c r="D3661" s="1" t="s">
        <v>5745</v>
      </c>
      <c r="E3661" s="1" t="s">
        <v>5746</v>
      </c>
      <c r="F3661" s="1" t="s">
        <v>2701</v>
      </c>
      <c r="G3661" s="1" t="s">
        <v>17</v>
      </c>
      <c r="H3661" s="1">
        <v>45.0</v>
      </c>
      <c r="I3661" s="3">
        <v>44062.25</v>
      </c>
      <c r="J3661" s="1">
        <v>1.13582245176355</v>
      </c>
      <c r="K3661" s="1" t="s">
        <v>46</v>
      </c>
      <c r="L3661" s="1" t="s">
        <v>3232</v>
      </c>
      <c r="M3661" s="3">
        <v>44062.28525991898</v>
      </c>
    </row>
    <row r="3662">
      <c r="A3662" s="1">
        <v>3660.0</v>
      </c>
      <c r="B3662" s="1" t="s">
        <v>6278</v>
      </c>
      <c r="C3662" s="1" t="s">
        <v>8456</v>
      </c>
      <c r="D3662" s="1" t="s">
        <v>1113</v>
      </c>
      <c r="E3662" s="1" t="s">
        <v>6280</v>
      </c>
      <c r="F3662" s="1" t="s">
        <v>6281</v>
      </c>
      <c r="G3662" s="1" t="s">
        <v>17</v>
      </c>
      <c r="H3662" s="1">
        <v>45.0</v>
      </c>
      <c r="I3662" s="3">
        <v>44101.354166666664</v>
      </c>
      <c r="J3662" s="1">
        <v>1.32712522039647</v>
      </c>
      <c r="K3662" s="1" t="s">
        <v>18</v>
      </c>
      <c r="M3662" s="3">
        <v>44101.38365980324</v>
      </c>
    </row>
    <row r="3663">
      <c r="A3663" s="1">
        <v>3661.0</v>
      </c>
      <c r="B3663" s="1" t="s">
        <v>3682</v>
      </c>
      <c r="C3663" s="1" t="s">
        <v>8457</v>
      </c>
      <c r="D3663" s="1" t="s">
        <v>5495</v>
      </c>
      <c r="E3663" s="1" t="s">
        <v>8458</v>
      </c>
      <c r="F3663" s="1" t="s">
        <v>3685</v>
      </c>
      <c r="G3663" s="1" t="s">
        <v>35</v>
      </c>
      <c r="H3663" s="1">
        <v>45.0</v>
      </c>
      <c r="I3663" s="3">
        <v>44246.5</v>
      </c>
      <c r="J3663" s="1">
        <v>1.56776091904075</v>
      </c>
      <c r="K3663" s="1" t="s">
        <v>24</v>
      </c>
      <c r="L3663" s="1" t="s">
        <v>2724</v>
      </c>
      <c r="M3663" s="3">
        <v>44246.53126707176</v>
      </c>
    </row>
    <row r="3664">
      <c r="A3664" s="1">
        <v>3662.0</v>
      </c>
      <c r="B3664" s="1" t="s">
        <v>620</v>
      </c>
      <c r="C3664" s="1" t="s">
        <v>8459</v>
      </c>
      <c r="D3664" s="1" t="s">
        <v>8460</v>
      </c>
      <c r="E3664" s="1" t="s">
        <v>8461</v>
      </c>
      <c r="F3664" s="1" t="s">
        <v>623</v>
      </c>
      <c r="G3664" s="1" t="s">
        <v>17</v>
      </c>
      <c r="H3664" s="1">
        <v>45.0</v>
      </c>
      <c r="I3664" s="3">
        <v>44188.25</v>
      </c>
      <c r="J3664" s="1">
        <v>0.979470874570058</v>
      </c>
      <c r="K3664" s="1" t="s">
        <v>18</v>
      </c>
      <c r="M3664" s="3">
        <v>44188.28518445602</v>
      </c>
    </row>
    <row r="3665">
      <c r="A3665" s="1">
        <v>3663.0</v>
      </c>
      <c r="B3665" s="1" t="s">
        <v>2353</v>
      </c>
      <c r="C3665" s="1" t="s">
        <v>8462</v>
      </c>
      <c r="D3665" s="1" t="s">
        <v>1250</v>
      </c>
      <c r="E3665" s="1" t="s">
        <v>8463</v>
      </c>
      <c r="F3665" s="1" t="s">
        <v>2356</v>
      </c>
      <c r="G3665" s="1" t="s">
        <v>17</v>
      </c>
      <c r="H3665" s="1">
        <v>45.0</v>
      </c>
      <c r="I3665" s="3">
        <v>43823.791666666664</v>
      </c>
      <c r="J3665" s="1">
        <v>0.0</v>
      </c>
      <c r="K3665" s="1" t="s">
        <v>24</v>
      </c>
      <c r="M3665" s="3">
        <v>43823.81846627315</v>
      </c>
    </row>
    <row r="3666">
      <c r="A3666" s="1">
        <v>3664.0</v>
      </c>
      <c r="B3666" s="1" t="s">
        <v>5537</v>
      </c>
      <c r="C3666" s="1" t="s">
        <v>8464</v>
      </c>
      <c r="D3666" s="1" t="s">
        <v>5539</v>
      </c>
      <c r="E3666" s="1" t="s">
        <v>5887</v>
      </c>
      <c r="F3666" s="1" t="s">
        <v>5541</v>
      </c>
      <c r="G3666" s="1" t="s">
        <v>35</v>
      </c>
      <c r="H3666" s="1">
        <v>45.0</v>
      </c>
      <c r="I3666" s="3">
        <v>43592.375</v>
      </c>
      <c r="J3666" s="1">
        <v>0.54509072848198</v>
      </c>
      <c r="K3666" s="1" t="s">
        <v>18</v>
      </c>
      <c r="M3666" s="3">
        <v>43592.462954814815</v>
      </c>
    </row>
    <row r="3667">
      <c r="A3667" s="1">
        <v>3665.0</v>
      </c>
      <c r="B3667" s="1" t="s">
        <v>150</v>
      </c>
      <c r="C3667" s="1" t="s">
        <v>8465</v>
      </c>
      <c r="D3667" s="1" t="s">
        <v>49</v>
      </c>
      <c r="E3667" s="1" t="s">
        <v>8466</v>
      </c>
      <c r="F3667" s="1" t="s">
        <v>153</v>
      </c>
      <c r="G3667" s="1" t="s">
        <v>89</v>
      </c>
      <c r="H3667" s="1">
        <v>45.0</v>
      </c>
      <c r="I3667" s="3">
        <v>43884.41087146991</v>
      </c>
      <c r="J3667" s="1">
        <v>5.93467904683326</v>
      </c>
      <c r="K3667" s="1" t="s">
        <v>62</v>
      </c>
      <c r="M3667" s="3">
        <v>43884.42928626158</v>
      </c>
    </row>
    <row r="3668">
      <c r="A3668" s="1">
        <v>3666.0</v>
      </c>
      <c r="B3668" s="1" t="s">
        <v>877</v>
      </c>
      <c r="C3668" s="1" t="s">
        <v>8467</v>
      </c>
      <c r="D3668" s="1" t="s">
        <v>1963</v>
      </c>
      <c r="E3668" s="1" t="s">
        <v>8468</v>
      </c>
      <c r="F3668" s="1" t="s">
        <v>881</v>
      </c>
      <c r="G3668" s="1" t="s">
        <v>39</v>
      </c>
      <c r="H3668" s="1">
        <v>45.0</v>
      </c>
      <c r="I3668" s="3">
        <v>44131.729166666664</v>
      </c>
      <c r="J3668" s="1">
        <v>5.18576380626083</v>
      </c>
      <c r="K3668" s="1" t="s">
        <v>24</v>
      </c>
      <c r="L3668" s="1" t="s">
        <v>882</v>
      </c>
      <c r="M3668" s="3">
        <v>44131.74849708333</v>
      </c>
    </row>
    <row r="3669">
      <c r="A3669" s="1">
        <v>3667.0</v>
      </c>
      <c r="B3669" s="1" t="s">
        <v>2804</v>
      </c>
      <c r="C3669" s="1" t="s">
        <v>8469</v>
      </c>
      <c r="D3669" s="1" t="s">
        <v>326</v>
      </c>
      <c r="E3669" s="1" t="s">
        <v>8470</v>
      </c>
      <c r="F3669" s="1" t="s">
        <v>2808</v>
      </c>
      <c r="G3669" s="1" t="s">
        <v>35</v>
      </c>
      <c r="H3669" s="1">
        <v>45.0</v>
      </c>
      <c r="I3669" s="3">
        <v>43902.75</v>
      </c>
      <c r="J3669" s="1">
        <v>3.24311190218903</v>
      </c>
      <c r="K3669" s="1" t="s">
        <v>24</v>
      </c>
      <c r="M3669" s="3">
        <v>43902.25165068287</v>
      </c>
    </row>
    <row r="3670">
      <c r="A3670" s="1">
        <v>3668.0</v>
      </c>
      <c r="B3670" s="1" t="s">
        <v>19</v>
      </c>
      <c r="C3670" s="1" t="s">
        <v>8471</v>
      </c>
      <c r="D3670" s="1" t="s">
        <v>21</v>
      </c>
      <c r="E3670" s="1" t="s">
        <v>767</v>
      </c>
      <c r="F3670" s="1" t="s">
        <v>23</v>
      </c>
      <c r="G3670" s="1" t="s">
        <v>17</v>
      </c>
      <c r="H3670" s="1">
        <v>45.0</v>
      </c>
      <c r="I3670" s="3">
        <v>43899.3125</v>
      </c>
      <c r="J3670" s="1">
        <v>0.932288760539014</v>
      </c>
      <c r="K3670" s="1" t="s">
        <v>24</v>
      </c>
      <c r="M3670" s="3">
        <v>43899.337301342595</v>
      </c>
    </row>
    <row r="3671">
      <c r="A3671" s="1">
        <v>3669.0</v>
      </c>
      <c r="B3671" s="1" t="s">
        <v>324</v>
      </c>
      <c r="C3671" s="1" t="s">
        <v>8472</v>
      </c>
      <c r="D3671" s="1" t="s">
        <v>326</v>
      </c>
      <c r="E3671" s="1" t="s">
        <v>4593</v>
      </c>
      <c r="F3671" s="1" t="s">
        <v>328</v>
      </c>
      <c r="G3671" s="1" t="s">
        <v>17</v>
      </c>
      <c r="H3671" s="1">
        <v>45.0</v>
      </c>
      <c r="I3671" s="3">
        <v>44121.625</v>
      </c>
      <c r="J3671" s="1">
        <v>1.00781718482465</v>
      </c>
      <c r="K3671" s="1" t="s">
        <v>24</v>
      </c>
      <c r="M3671" s="3">
        <v>44121.65367518518</v>
      </c>
    </row>
    <row r="3672">
      <c r="A3672" s="1">
        <v>3670.0</v>
      </c>
      <c r="B3672" s="1" t="s">
        <v>4069</v>
      </c>
      <c r="C3672" s="1" t="s">
        <v>8473</v>
      </c>
      <c r="D3672" s="1" t="s">
        <v>32</v>
      </c>
      <c r="E3672" s="1" t="s">
        <v>8474</v>
      </c>
      <c r="F3672" s="1" t="s">
        <v>4072</v>
      </c>
      <c r="G3672" s="1" t="s">
        <v>39</v>
      </c>
      <c r="H3672" s="1">
        <v>45.0</v>
      </c>
      <c r="I3672" s="3">
        <v>44204.583333333336</v>
      </c>
      <c r="J3672" s="1">
        <v>2.59254363435065</v>
      </c>
      <c r="K3672" s="1" t="s">
        <v>24</v>
      </c>
      <c r="M3672" s="3">
        <v>44204.61991150463</v>
      </c>
    </row>
    <row r="3673">
      <c r="A3673" s="1">
        <v>3671.0</v>
      </c>
      <c r="B3673" s="1" t="s">
        <v>485</v>
      </c>
      <c r="C3673" s="1" t="s">
        <v>8475</v>
      </c>
      <c r="D3673" s="1" t="s">
        <v>1418</v>
      </c>
      <c r="E3673" s="1" t="s">
        <v>1512</v>
      </c>
      <c r="F3673" s="1" t="s">
        <v>489</v>
      </c>
      <c r="G3673" s="1" t="s">
        <v>17</v>
      </c>
      <c r="H3673" s="1">
        <v>45.0</v>
      </c>
      <c r="I3673" s="3">
        <v>44035.666666666664</v>
      </c>
      <c r="J3673" s="1">
        <v>0.0</v>
      </c>
      <c r="K3673" s="1" t="s">
        <v>166</v>
      </c>
      <c r="M3673" s="3">
        <v>44036.67365809028</v>
      </c>
    </row>
    <row r="3674">
      <c r="A3674" s="1">
        <v>3672.0</v>
      </c>
      <c r="B3674" s="1" t="s">
        <v>2877</v>
      </c>
      <c r="C3674" s="1" t="s">
        <v>8476</v>
      </c>
      <c r="D3674" s="1" t="s">
        <v>2879</v>
      </c>
      <c r="E3674" s="1" t="s">
        <v>2880</v>
      </c>
      <c r="F3674" s="1" t="s">
        <v>2881</v>
      </c>
      <c r="G3674" s="1" t="s">
        <v>17</v>
      </c>
      <c r="H3674" s="1">
        <v>45.0</v>
      </c>
      <c r="I3674" s="3">
        <v>44200.645833333336</v>
      </c>
      <c r="J3674" s="1">
        <v>1.85823696832582</v>
      </c>
      <c r="K3674" s="1" t="s">
        <v>62</v>
      </c>
      <c r="M3674" s="3">
        <v>44200.652681770836</v>
      </c>
    </row>
    <row r="3675">
      <c r="A3675" s="1">
        <v>3673.0</v>
      </c>
      <c r="B3675" s="1" t="s">
        <v>459</v>
      </c>
      <c r="C3675" s="1" t="s">
        <v>8477</v>
      </c>
      <c r="D3675" s="1" t="s">
        <v>461</v>
      </c>
      <c r="E3675" s="1" t="s">
        <v>8478</v>
      </c>
      <c r="F3675" s="1" t="s">
        <v>463</v>
      </c>
      <c r="G3675" s="1" t="s">
        <v>17</v>
      </c>
      <c r="H3675" s="1">
        <v>45.0</v>
      </c>
      <c r="I3675" s="3">
        <v>44179.375</v>
      </c>
      <c r="J3675" s="1">
        <v>2.60467476418337</v>
      </c>
      <c r="K3675" s="1" t="s">
        <v>24</v>
      </c>
      <c r="L3675" s="1" t="s">
        <v>464</v>
      </c>
      <c r="M3675" s="3">
        <v>44179.424224965274</v>
      </c>
    </row>
    <row r="3676">
      <c r="A3676" s="1">
        <v>3674.0</v>
      </c>
      <c r="B3676" s="1" t="s">
        <v>824</v>
      </c>
      <c r="C3676" s="1" t="s">
        <v>8479</v>
      </c>
      <c r="D3676" s="1" t="s">
        <v>373</v>
      </c>
      <c r="E3676" s="1" t="s">
        <v>8480</v>
      </c>
      <c r="F3676" s="1" t="s">
        <v>827</v>
      </c>
      <c r="G3676" s="1" t="s">
        <v>35</v>
      </c>
      <c r="H3676" s="1">
        <v>45.0</v>
      </c>
      <c r="I3676" s="3">
        <v>43566.208333333336</v>
      </c>
      <c r="J3676" s="1">
        <v>1.71311070023425</v>
      </c>
      <c r="K3676" s="1" t="s">
        <v>18</v>
      </c>
      <c r="M3676" s="3">
        <v>43566.24717787037</v>
      </c>
    </row>
    <row r="3677">
      <c r="A3677" s="1">
        <v>3675.0</v>
      </c>
      <c r="B3677" s="1" t="s">
        <v>796</v>
      </c>
      <c r="C3677" s="1" t="s">
        <v>8481</v>
      </c>
      <c r="D3677" s="1" t="s">
        <v>173</v>
      </c>
      <c r="E3677" s="1" t="s">
        <v>798</v>
      </c>
      <c r="F3677" s="1" t="s">
        <v>799</v>
      </c>
      <c r="G3677" s="1" t="s">
        <v>35</v>
      </c>
      <c r="H3677" s="1">
        <v>45.0</v>
      </c>
      <c r="I3677" s="3">
        <v>44193.645833333336</v>
      </c>
      <c r="J3677" s="1">
        <v>1.88282920415463</v>
      </c>
      <c r="K3677" s="1" t="s">
        <v>18</v>
      </c>
      <c r="M3677" s="3">
        <v>44195.663374131946</v>
      </c>
    </row>
    <row r="3678">
      <c r="A3678" s="1">
        <v>3676.0</v>
      </c>
      <c r="B3678" s="1" t="s">
        <v>732</v>
      </c>
      <c r="C3678" s="1" t="s">
        <v>8482</v>
      </c>
      <c r="D3678" s="1" t="s">
        <v>461</v>
      </c>
      <c r="E3678" s="1" t="s">
        <v>5010</v>
      </c>
      <c r="F3678" s="1" t="s">
        <v>735</v>
      </c>
      <c r="G3678" s="1" t="s">
        <v>17</v>
      </c>
      <c r="H3678" s="1">
        <v>45.0</v>
      </c>
      <c r="I3678" s="3">
        <v>44037.729166666664</v>
      </c>
      <c r="J3678" s="1">
        <v>1.00480985126498</v>
      </c>
      <c r="K3678" s="1" t="s">
        <v>24</v>
      </c>
      <c r="M3678" s="3">
        <v>44037.75524569445</v>
      </c>
    </row>
    <row r="3679">
      <c r="A3679" s="1">
        <v>3677.0</v>
      </c>
      <c r="B3679" s="1" t="s">
        <v>213</v>
      </c>
      <c r="C3679" s="1" t="s">
        <v>8483</v>
      </c>
      <c r="D3679" s="1" t="s">
        <v>215</v>
      </c>
      <c r="E3679" s="1" t="s">
        <v>2483</v>
      </c>
      <c r="F3679" s="1" t="s">
        <v>217</v>
      </c>
      <c r="G3679" s="1" t="s">
        <v>17</v>
      </c>
      <c r="H3679" s="1">
        <v>45.0</v>
      </c>
      <c r="I3679" s="3">
        <v>43883.21875</v>
      </c>
      <c r="J3679" s="1">
        <v>0.538881441052545</v>
      </c>
      <c r="K3679" s="1" t="s">
        <v>218</v>
      </c>
      <c r="M3679" s="3">
        <v>43883.25269292824</v>
      </c>
    </row>
    <row r="3680">
      <c r="A3680" s="1">
        <v>3678.0</v>
      </c>
      <c r="B3680" s="1" t="s">
        <v>953</v>
      </c>
      <c r="C3680" s="1" t="s">
        <v>8484</v>
      </c>
      <c r="D3680" s="1" t="s">
        <v>7831</v>
      </c>
      <c r="E3680" s="1" t="s">
        <v>7832</v>
      </c>
      <c r="F3680" s="1" t="s">
        <v>965</v>
      </c>
      <c r="G3680" s="1" t="s">
        <v>35</v>
      </c>
      <c r="H3680" s="1">
        <v>45.0</v>
      </c>
      <c r="I3680" s="3">
        <v>43655.666666666664</v>
      </c>
      <c r="J3680" s="1">
        <v>1.22272724441601</v>
      </c>
      <c r="K3680" s="1" t="s">
        <v>18</v>
      </c>
      <c r="M3680" s="3">
        <v>43655.69407605324</v>
      </c>
    </row>
    <row r="3681">
      <c r="A3681" s="1">
        <v>3679.0</v>
      </c>
      <c r="B3681" s="1" t="s">
        <v>2088</v>
      </c>
      <c r="C3681" s="1" t="s">
        <v>8485</v>
      </c>
      <c r="D3681" s="1" t="s">
        <v>1096</v>
      </c>
      <c r="E3681" s="1" t="s">
        <v>8486</v>
      </c>
      <c r="F3681" s="1" t="s">
        <v>2091</v>
      </c>
      <c r="G3681" s="1" t="s">
        <v>39</v>
      </c>
      <c r="H3681" s="1">
        <v>45.0</v>
      </c>
      <c r="I3681" s="3">
        <v>43892.4375</v>
      </c>
      <c r="J3681" s="1">
        <v>2.29815053592277</v>
      </c>
      <c r="K3681" s="1" t="s">
        <v>62</v>
      </c>
      <c r="M3681" s="3">
        <v>43892.46892241898</v>
      </c>
    </row>
    <row r="3682">
      <c r="A3682" s="1">
        <v>3680.0</v>
      </c>
      <c r="B3682" s="1" t="s">
        <v>84</v>
      </c>
      <c r="C3682" s="1" t="s">
        <v>8487</v>
      </c>
      <c r="D3682" s="1" t="s">
        <v>86</v>
      </c>
      <c r="E3682" s="1" t="s">
        <v>2899</v>
      </c>
      <c r="F3682" s="1" t="s">
        <v>88</v>
      </c>
      <c r="G3682" s="1" t="s">
        <v>17</v>
      </c>
      <c r="H3682" s="1">
        <v>45.0</v>
      </c>
      <c r="I3682" s="3">
        <v>43861.59375</v>
      </c>
      <c r="J3682" s="1">
        <v>1.25790555586063</v>
      </c>
      <c r="K3682" s="1" t="s">
        <v>83</v>
      </c>
      <c r="M3682" s="3">
        <v>43861.624205775464</v>
      </c>
    </row>
    <row r="3683">
      <c r="A3683" s="1">
        <v>3681.0</v>
      </c>
      <c r="B3683" s="1" t="s">
        <v>2744</v>
      </c>
      <c r="C3683" s="1" t="s">
        <v>8488</v>
      </c>
      <c r="D3683" s="1" t="s">
        <v>701</v>
      </c>
      <c r="E3683" s="1" t="s">
        <v>8489</v>
      </c>
      <c r="F3683" s="1" t="s">
        <v>2748</v>
      </c>
      <c r="G3683" s="1" t="s">
        <v>39</v>
      </c>
      <c r="H3683" s="1">
        <v>45.0</v>
      </c>
      <c r="I3683" s="3">
        <v>44186.75</v>
      </c>
      <c r="J3683" s="1">
        <v>2.5284875229305</v>
      </c>
      <c r="K3683" s="1" t="s">
        <v>24</v>
      </c>
      <c r="M3683" s="3">
        <v>44186.78098898148</v>
      </c>
    </row>
    <row r="3684">
      <c r="A3684" s="1">
        <v>3682.0</v>
      </c>
      <c r="B3684" s="1" t="s">
        <v>8490</v>
      </c>
      <c r="C3684" s="1" t="s">
        <v>8491</v>
      </c>
      <c r="D3684" s="1" t="s">
        <v>1232</v>
      </c>
      <c r="E3684" s="1" t="s">
        <v>8492</v>
      </c>
      <c r="F3684" s="1" t="s">
        <v>8493</v>
      </c>
      <c r="G3684" s="1" t="s">
        <v>39</v>
      </c>
      <c r="H3684" s="1">
        <v>45.0</v>
      </c>
      <c r="I3684" s="3">
        <v>44001.645833333336</v>
      </c>
      <c r="J3684" s="1">
        <v>2.38043263295941</v>
      </c>
      <c r="K3684" s="1" t="s">
        <v>18</v>
      </c>
      <c r="L3684" s="1" t="s">
        <v>1725</v>
      </c>
      <c r="M3684" s="3">
        <v>44001.68235539352</v>
      </c>
    </row>
    <row r="3685">
      <c r="A3685" s="1">
        <v>3683.0</v>
      </c>
      <c r="B3685" s="1" t="s">
        <v>354</v>
      </c>
      <c r="C3685" s="1" t="s">
        <v>8494</v>
      </c>
      <c r="D3685" s="1" t="s">
        <v>3658</v>
      </c>
      <c r="E3685" s="1" t="s">
        <v>8495</v>
      </c>
      <c r="F3685" s="1" t="s">
        <v>358</v>
      </c>
      <c r="G3685" s="1" t="s">
        <v>39</v>
      </c>
      <c r="H3685" s="1">
        <v>45.0</v>
      </c>
      <c r="I3685" s="3">
        <v>43898.6875</v>
      </c>
      <c r="J3685" s="1">
        <v>1.59238534100735</v>
      </c>
      <c r="K3685" s="1" t="s">
        <v>24</v>
      </c>
      <c r="M3685" s="3">
        <v>43898.712342280094</v>
      </c>
    </row>
    <row r="3686">
      <c r="A3686" s="1">
        <v>3684.0</v>
      </c>
      <c r="B3686" s="1" t="s">
        <v>8496</v>
      </c>
      <c r="C3686" s="1" t="s">
        <v>8497</v>
      </c>
      <c r="D3686" s="1" t="s">
        <v>5465</v>
      </c>
      <c r="E3686" s="1" t="s">
        <v>8498</v>
      </c>
      <c r="F3686" s="1" t="s">
        <v>8499</v>
      </c>
      <c r="G3686" s="1" t="s">
        <v>39</v>
      </c>
      <c r="H3686" s="1">
        <v>45.0</v>
      </c>
      <c r="I3686" s="3">
        <v>43866.541666666664</v>
      </c>
      <c r="J3686" s="1">
        <v>2.41462479855415</v>
      </c>
      <c r="K3686" s="1" t="s">
        <v>24</v>
      </c>
      <c r="M3686" s="3">
        <v>43866.567915810185</v>
      </c>
    </row>
    <row r="3687">
      <c r="A3687" s="1">
        <v>3685.0</v>
      </c>
      <c r="B3687" s="1" t="s">
        <v>611</v>
      </c>
      <c r="C3687" s="1" t="s">
        <v>8500</v>
      </c>
      <c r="D3687" s="1" t="s">
        <v>2377</v>
      </c>
      <c r="E3687" s="1" t="s">
        <v>2378</v>
      </c>
      <c r="F3687" s="1" t="s">
        <v>615</v>
      </c>
      <c r="G3687" s="1" t="s">
        <v>17</v>
      </c>
      <c r="H3687" s="1">
        <v>45.0</v>
      </c>
      <c r="I3687" s="3">
        <v>44202.239583333336</v>
      </c>
      <c r="J3687" s="1">
        <v>1.88162371444124</v>
      </c>
      <c r="K3687" s="1" t="s">
        <v>616</v>
      </c>
      <c r="L3687" s="1" t="s">
        <v>617</v>
      </c>
      <c r="M3687" s="3">
        <v>44202.241002662035</v>
      </c>
    </row>
    <row r="3688">
      <c r="A3688" s="1">
        <v>3686.0</v>
      </c>
      <c r="B3688" s="1" t="s">
        <v>1090</v>
      </c>
      <c r="C3688" s="1" t="s">
        <v>8501</v>
      </c>
      <c r="D3688" s="1" t="s">
        <v>1558</v>
      </c>
      <c r="E3688" s="1" t="s">
        <v>3086</v>
      </c>
      <c r="F3688" s="1" t="s">
        <v>1094</v>
      </c>
      <c r="G3688" s="1" t="s">
        <v>17</v>
      </c>
      <c r="H3688" s="1">
        <v>45.0</v>
      </c>
      <c r="I3688" s="3">
        <v>44176.71527777778</v>
      </c>
      <c r="J3688" s="1">
        <v>2.94326621736598</v>
      </c>
      <c r="K3688" s="1" t="s">
        <v>166</v>
      </c>
      <c r="M3688" s="3">
        <v>44176.74828053241</v>
      </c>
    </row>
    <row r="3689">
      <c r="A3689" s="1">
        <v>3687.0</v>
      </c>
      <c r="B3689" s="1" t="s">
        <v>620</v>
      </c>
      <c r="C3689" s="1" t="s">
        <v>8502</v>
      </c>
      <c r="D3689" s="1" t="s">
        <v>1096</v>
      </c>
      <c r="E3689" s="1" t="s">
        <v>8503</v>
      </c>
      <c r="F3689" s="1" t="s">
        <v>623</v>
      </c>
      <c r="G3689" s="1" t="s">
        <v>17</v>
      </c>
      <c r="H3689" s="1">
        <v>45.0</v>
      </c>
      <c r="I3689" s="3">
        <v>43983.333333333336</v>
      </c>
      <c r="J3689" s="1">
        <v>1.11947505693966</v>
      </c>
      <c r="K3689" s="1" t="s">
        <v>18</v>
      </c>
      <c r="M3689" s="3">
        <v>43983.385496215276</v>
      </c>
    </row>
    <row r="3690">
      <c r="A3690" s="1">
        <v>3688.0</v>
      </c>
      <c r="B3690" s="1" t="s">
        <v>5792</v>
      </c>
      <c r="C3690" s="1" t="s">
        <v>8504</v>
      </c>
      <c r="D3690" s="1" t="s">
        <v>80</v>
      </c>
      <c r="E3690" s="1" t="s">
        <v>7882</v>
      </c>
      <c r="F3690" s="1" t="s">
        <v>5795</v>
      </c>
      <c r="G3690" s="1" t="s">
        <v>17</v>
      </c>
      <c r="H3690" s="1">
        <v>45.0</v>
      </c>
      <c r="I3690" s="3">
        <v>43791.541666666664</v>
      </c>
      <c r="J3690" s="1">
        <v>0.410005494216578</v>
      </c>
      <c r="K3690" s="1" t="s">
        <v>83</v>
      </c>
      <c r="M3690" s="3">
        <v>43791.67299849537</v>
      </c>
    </row>
    <row r="3691">
      <c r="A3691" s="1">
        <v>3689.0</v>
      </c>
      <c r="B3691" s="1" t="s">
        <v>4040</v>
      </c>
      <c r="C3691" s="1" t="s">
        <v>8505</v>
      </c>
      <c r="D3691" s="1" t="s">
        <v>295</v>
      </c>
      <c r="E3691" s="1" t="s">
        <v>8506</v>
      </c>
      <c r="F3691" s="1" t="s">
        <v>4043</v>
      </c>
      <c r="G3691" s="1" t="s">
        <v>17</v>
      </c>
      <c r="H3691" s="1">
        <v>45.0</v>
      </c>
      <c r="I3691" s="3">
        <v>43901.322916666664</v>
      </c>
      <c r="J3691" s="1">
        <v>2.1777902143701</v>
      </c>
      <c r="K3691" s="1" t="s">
        <v>62</v>
      </c>
      <c r="M3691" s="3">
        <v>43901.351183784725</v>
      </c>
    </row>
    <row r="3692">
      <c r="A3692" s="1">
        <v>3690.0</v>
      </c>
      <c r="B3692" s="1" t="s">
        <v>1323</v>
      </c>
      <c r="C3692" s="1" t="s">
        <v>8507</v>
      </c>
      <c r="D3692" s="1" t="s">
        <v>1325</v>
      </c>
      <c r="E3692" s="1" t="s">
        <v>8508</v>
      </c>
      <c r="F3692" s="1" t="s">
        <v>1327</v>
      </c>
      <c r="G3692" s="1" t="s">
        <v>17</v>
      </c>
      <c r="H3692" s="1">
        <v>45.0</v>
      </c>
      <c r="I3692" s="3">
        <v>44034.4375</v>
      </c>
      <c r="J3692" s="1">
        <v>1.02342109809812</v>
      </c>
      <c r="K3692" s="1" t="s">
        <v>46</v>
      </c>
      <c r="L3692" s="1" t="s">
        <v>602</v>
      </c>
      <c r="M3692" s="3">
        <v>44034.476441377315</v>
      </c>
    </row>
    <row r="3693">
      <c r="A3693" s="1">
        <v>3691.0</v>
      </c>
      <c r="B3693" s="1" t="s">
        <v>1651</v>
      </c>
      <c r="C3693" s="1" t="s">
        <v>8509</v>
      </c>
      <c r="D3693" s="1" t="s">
        <v>248</v>
      </c>
      <c r="E3693" s="1" t="s">
        <v>8510</v>
      </c>
      <c r="F3693" s="1" t="s">
        <v>1655</v>
      </c>
      <c r="G3693" s="1" t="s">
        <v>39</v>
      </c>
      <c r="H3693" s="1">
        <v>45.0</v>
      </c>
      <c r="I3693" s="3">
        <v>43768.708333333336</v>
      </c>
      <c r="J3693" s="1">
        <v>0.0</v>
      </c>
      <c r="K3693" s="1" t="s">
        <v>24</v>
      </c>
      <c r="M3693" s="3">
        <v>43768.74694258102</v>
      </c>
    </row>
    <row r="3694">
      <c r="A3694" s="1">
        <v>3692.0</v>
      </c>
      <c r="B3694" s="1" t="s">
        <v>303</v>
      </c>
      <c r="C3694" s="1" t="s">
        <v>8511</v>
      </c>
      <c r="D3694" s="1" t="s">
        <v>305</v>
      </c>
      <c r="E3694" s="1" t="s">
        <v>3493</v>
      </c>
      <c r="F3694" s="1" t="s">
        <v>307</v>
      </c>
      <c r="G3694" s="1" t="s">
        <v>17</v>
      </c>
      <c r="H3694" s="1">
        <v>45.0</v>
      </c>
      <c r="I3694" s="3">
        <v>44139.416666666664</v>
      </c>
      <c r="J3694" s="1">
        <v>1.80132780379068</v>
      </c>
      <c r="K3694" s="1" t="s">
        <v>24</v>
      </c>
      <c r="M3694" s="3">
        <v>44139.45849480324</v>
      </c>
    </row>
    <row r="3695">
      <c r="A3695" s="1">
        <v>3693.0</v>
      </c>
      <c r="B3695" s="1" t="s">
        <v>582</v>
      </c>
      <c r="C3695" s="1" t="s">
        <v>8512</v>
      </c>
      <c r="D3695" s="1" t="s">
        <v>461</v>
      </c>
      <c r="E3695" s="1" t="s">
        <v>8513</v>
      </c>
      <c r="F3695" s="1" t="s">
        <v>586</v>
      </c>
      <c r="G3695" s="1" t="s">
        <v>17</v>
      </c>
      <c r="H3695" s="1">
        <v>45.0</v>
      </c>
      <c r="I3695" s="3">
        <v>43934.25</v>
      </c>
      <c r="J3695" s="1">
        <v>1.21007934402285</v>
      </c>
      <c r="K3695" s="1" t="s">
        <v>24</v>
      </c>
      <c r="M3695" s="3">
        <v>43934.28116392361</v>
      </c>
    </row>
    <row r="3696">
      <c r="A3696" s="1">
        <v>3694.0</v>
      </c>
      <c r="B3696" s="1" t="s">
        <v>5456</v>
      </c>
      <c r="C3696" s="1" t="s">
        <v>8514</v>
      </c>
      <c r="D3696" s="1" t="s">
        <v>5458</v>
      </c>
      <c r="E3696" s="1" t="s">
        <v>5957</v>
      </c>
      <c r="F3696" s="1" t="s">
        <v>5460</v>
      </c>
      <c r="G3696" s="1" t="s">
        <v>35</v>
      </c>
      <c r="H3696" s="1">
        <v>45.0</v>
      </c>
      <c r="I3696" s="3">
        <v>43486.25</v>
      </c>
      <c r="J3696" s="1">
        <v>0.0103457076346496</v>
      </c>
      <c r="K3696" s="1" t="s">
        <v>24</v>
      </c>
      <c r="M3696" s="3">
        <v>43486.292911689816</v>
      </c>
    </row>
    <row r="3697">
      <c r="A3697" s="1">
        <v>3695.0</v>
      </c>
      <c r="B3697" s="1" t="s">
        <v>6213</v>
      </c>
      <c r="C3697" s="1" t="s">
        <v>8515</v>
      </c>
      <c r="D3697" s="1" t="s">
        <v>6215</v>
      </c>
      <c r="E3697" s="1" t="s">
        <v>6216</v>
      </c>
      <c r="F3697" s="1" t="s">
        <v>6217</v>
      </c>
      <c r="G3697" s="1" t="s">
        <v>35</v>
      </c>
      <c r="H3697" s="1">
        <v>45.0</v>
      </c>
      <c r="I3697" s="3">
        <v>43488.666666666664</v>
      </c>
      <c r="J3697" s="1">
        <v>0.0386376947759185</v>
      </c>
      <c r="K3697" s="1" t="s">
        <v>24</v>
      </c>
      <c r="M3697" s="3">
        <v>43489.18367252315</v>
      </c>
    </row>
    <row r="3698">
      <c r="A3698" s="1">
        <v>3696.0</v>
      </c>
      <c r="B3698" s="1" t="s">
        <v>2069</v>
      </c>
      <c r="C3698" s="1" t="s">
        <v>8516</v>
      </c>
      <c r="D3698" s="1" t="s">
        <v>326</v>
      </c>
      <c r="E3698" s="1" t="s">
        <v>8517</v>
      </c>
      <c r="F3698" s="1" t="s">
        <v>2072</v>
      </c>
      <c r="G3698" s="1" t="s">
        <v>39</v>
      </c>
      <c r="H3698" s="1">
        <v>45.0</v>
      </c>
      <c r="I3698" s="3">
        <v>44159.375</v>
      </c>
      <c r="J3698" s="1">
        <v>0.00935886671037062</v>
      </c>
      <c r="K3698" s="1" t="s">
        <v>24</v>
      </c>
      <c r="M3698" s="3">
        <v>44159.38958700231</v>
      </c>
    </row>
    <row r="3699">
      <c r="A3699" s="1">
        <v>3697.0</v>
      </c>
      <c r="B3699" s="1" t="s">
        <v>354</v>
      </c>
      <c r="C3699" s="1" t="s">
        <v>8518</v>
      </c>
      <c r="D3699" s="1" t="s">
        <v>93</v>
      </c>
      <c r="E3699" s="1" t="s">
        <v>8519</v>
      </c>
      <c r="F3699" s="1" t="s">
        <v>358</v>
      </c>
      <c r="G3699" s="1" t="s">
        <v>35</v>
      </c>
      <c r="H3699" s="1">
        <v>45.0</v>
      </c>
      <c r="I3699" s="3">
        <v>43937.645833333336</v>
      </c>
      <c r="J3699" s="1">
        <v>1.34105225422802</v>
      </c>
      <c r="K3699" s="1" t="s">
        <v>24</v>
      </c>
      <c r="M3699" s="3">
        <v>43937.649179189815</v>
      </c>
    </row>
    <row r="3700">
      <c r="A3700" s="1">
        <v>3698.0</v>
      </c>
      <c r="B3700" s="1" t="s">
        <v>6994</v>
      </c>
      <c r="C3700" s="1" t="s">
        <v>8520</v>
      </c>
      <c r="D3700" s="1" t="s">
        <v>5183</v>
      </c>
      <c r="E3700" s="1" t="s">
        <v>8521</v>
      </c>
      <c r="F3700" s="1" t="s">
        <v>6997</v>
      </c>
      <c r="G3700" s="1" t="s">
        <v>39</v>
      </c>
      <c r="H3700" s="1">
        <v>45.0</v>
      </c>
      <c r="I3700" s="3">
        <v>43759.625</v>
      </c>
      <c r="J3700" s="1">
        <v>1.31999791703462</v>
      </c>
      <c r="K3700" s="1" t="s">
        <v>24</v>
      </c>
      <c r="M3700" s="3">
        <v>43759.656008564816</v>
      </c>
    </row>
    <row r="3701">
      <c r="A3701" s="1">
        <v>3699.0</v>
      </c>
      <c r="B3701" s="1" t="s">
        <v>1023</v>
      </c>
      <c r="C3701" s="1" t="s">
        <v>8522</v>
      </c>
      <c r="D3701" s="1" t="s">
        <v>518</v>
      </c>
      <c r="E3701" s="1" t="s">
        <v>8523</v>
      </c>
      <c r="F3701" s="1" t="s">
        <v>1027</v>
      </c>
      <c r="G3701" s="1" t="s">
        <v>17</v>
      </c>
      <c r="H3701" s="1">
        <v>45.0</v>
      </c>
      <c r="I3701" s="3">
        <v>44014.197916666664</v>
      </c>
      <c r="J3701" s="1">
        <v>0.963510745023562</v>
      </c>
      <c r="K3701" s="1" t="s">
        <v>24</v>
      </c>
      <c r="M3701" s="3">
        <v>44014.22515049769</v>
      </c>
    </row>
    <row r="3702">
      <c r="A3702" s="1">
        <v>3700.0</v>
      </c>
      <c r="B3702" s="1" t="s">
        <v>119</v>
      </c>
      <c r="C3702" s="1" t="s">
        <v>8524</v>
      </c>
      <c r="D3702" s="1" t="s">
        <v>1988</v>
      </c>
      <c r="E3702" s="1" t="s">
        <v>8525</v>
      </c>
      <c r="F3702" s="1" t="s">
        <v>123</v>
      </c>
      <c r="G3702" s="1" t="s">
        <v>39</v>
      </c>
      <c r="H3702" s="1">
        <v>45.0</v>
      </c>
      <c r="I3702" s="3">
        <v>43908.583333333336</v>
      </c>
      <c r="J3702" s="1">
        <v>1.25907510608273</v>
      </c>
      <c r="K3702" s="1" t="s">
        <v>18</v>
      </c>
      <c r="M3702" s="3">
        <v>43908.613701145834</v>
      </c>
    </row>
    <row r="3703">
      <c r="A3703" s="1">
        <v>3701.0</v>
      </c>
      <c r="B3703" s="1" t="s">
        <v>19</v>
      </c>
      <c r="C3703" s="1" t="s">
        <v>8526</v>
      </c>
      <c r="D3703" s="1" t="s">
        <v>326</v>
      </c>
      <c r="E3703" s="1" t="s">
        <v>2093</v>
      </c>
      <c r="F3703" s="1" t="s">
        <v>23</v>
      </c>
      <c r="G3703" s="1" t="s">
        <v>17</v>
      </c>
      <c r="H3703" s="1">
        <v>45.0</v>
      </c>
      <c r="I3703" s="3">
        <v>43943.291666666664</v>
      </c>
      <c r="J3703" s="1">
        <v>0.0</v>
      </c>
      <c r="K3703" s="1" t="s">
        <v>24</v>
      </c>
      <c r="M3703" s="3">
        <v>43943.329299826386</v>
      </c>
    </row>
    <row r="3704">
      <c r="A3704" s="1">
        <v>3702.0</v>
      </c>
      <c r="B3704" s="1" t="s">
        <v>834</v>
      </c>
      <c r="C3704" s="1" t="s">
        <v>8527</v>
      </c>
      <c r="D3704" s="1" t="s">
        <v>99</v>
      </c>
      <c r="E3704" s="1" t="s">
        <v>8528</v>
      </c>
      <c r="F3704" s="1" t="s">
        <v>837</v>
      </c>
      <c r="G3704" s="1" t="s">
        <v>39</v>
      </c>
      <c r="H3704" s="1">
        <v>45.0</v>
      </c>
      <c r="I3704" s="3">
        <v>44042.75</v>
      </c>
      <c r="J3704" s="1">
        <v>1.22032845455028</v>
      </c>
      <c r="K3704" s="1" t="s">
        <v>18</v>
      </c>
      <c r="M3704" s="3">
        <v>44042.78151292824</v>
      </c>
    </row>
    <row r="3705">
      <c r="A3705" s="1">
        <v>3703.0</v>
      </c>
      <c r="B3705" s="1" t="s">
        <v>8049</v>
      </c>
      <c r="C3705" s="1" t="s">
        <v>8529</v>
      </c>
      <c r="D3705" s="1" t="s">
        <v>2359</v>
      </c>
      <c r="E3705" s="1" t="s">
        <v>8530</v>
      </c>
      <c r="F3705" s="1" t="s">
        <v>8052</v>
      </c>
      <c r="G3705" s="1" t="s">
        <v>39</v>
      </c>
      <c r="H3705" s="1">
        <v>45.0</v>
      </c>
      <c r="I3705" s="3">
        <v>44211.604166666664</v>
      </c>
      <c r="J3705" s="1">
        <v>2.0437213485246</v>
      </c>
      <c r="K3705" s="1" t="s">
        <v>18</v>
      </c>
      <c r="L3705" s="1" t="s">
        <v>8531</v>
      </c>
      <c r="M3705" s="3">
        <v>44211.632741863425</v>
      </c>
    </row>
    <row r="3706">
      <c r="A3706" s="1">
        <v>3704.0</v>
      </c>
      <c r="B3706" s="1" t="s">
        <v>303</v>
      </c>
      <c r="C3706" s="1" t="s">
        <v>8532</v>
      </c>
      <c r="D3706" s="1" t="s">
        <v>305</v>
      </c>
      <c r="E3706" s="1" t="s">
        <v>306</v>
      </c>
      <c r="F3706" s="1" t="s">
        <v>307</v>
      </c>
      <c r="G3706" s="1" t="s">
        <v>17</v>
      </c>
      <c r="H3706" s="1">
        <v>45.0</v>
      </c>
      <c r="I3706" s="3">
        <v>44031.416666666664</v>
      </c>
      <c r="J3706" s="1">
        <v>1.05769046167448</v>
      </c>
      <c r="K3706" s="1" t="s">
        <v>24</v>
      </c>
      <c r="M3706" s="3">
        <v>44031.443404502315</v>
      </c>
    </row>
    <row r="3707">
      <c r="A3707" s="1">
        <v>3705.0</v>
      </c>
      <c r="B3707" s="1" t="s">
        <v>63</v>
      </c>
      <c r="C3707" s="1" t="s">
        <v>8533</v>
      </c>
      <c r="D3707" s="1" t="s">
        <v>321</v>
      </c>
      <c r="E3707" s="1" t="s">
        <v>2215</v>
      </c>
      <c r="F3707" s="1" t="s">
        <v>67</v>
      </c>
      <c r="G3707" s="1" t="s">
        <v>17</v>
      </c>
      <c r="H3707" s="1">
        <v>45.0</v>
      </c>
      <c r="I3707" s="3">
        <v>43965.25</v>
      </c>
      <c r="J3707" s="1">
        <v>1.26501375732528</v>
      </c>
      <c r="K3707" s="1" t="s">
        <v>24</v>
      </c>
      <c r="M3707" s="3">
        <v>43965.26743949074</v>
      </c>
    </row>
    <row r="3708">
      <c r="A3708" s="1">
        <v>3706.0</v>
      </c>
      <c r="B3708" s="1" t="s">
        <v>4775</v>
      </c>
      <c r="C3708" s="1" t="s">
        <v>8534</v>
      </c>
      <c r="D3708" s="1" t="s">
        <v>326</v>
      </c>
      <c r="E3708" s="1" t="s">
        <v>4830</v>
      </c>
      <c r="F3708" s="1" t="s">
        <v>4778</v>
      </c>
      <c r="G3708" s="1" t="s">
        <v>17</v>
      </c>
      <c r="H3708" s="1">
        <v>45.0</v>
      </c>
      <c r="I3708" s="3">
        <v>43868.625</v>
      </c>
      <c r="J3708" s="1">
        <v>1.30405553245207</v>
      </c>
      <c r="K3708" s="1" t="s">
        <v>24</v>
      </c>
      <c r="M3708" s="3">
        <v>43868.647344363424</v>
      </c>
    </row>
    <row r="3709">
      <c r="A3709" s="1">
        <v>3707.0</v>
      </c>
      <c r="B3709" s="1" t="s">
        <v>389</v>
      </c>
      <c r="C3709" s="1" t="s">
        <v>8535</v>
      </c>
      <c r="D3709" s="1" t="s">
        <v>408</v>
      </c>
      <c r="E3709" s="1" t="s">
        <v>1421</v>
      </c>
      <c r="F3709" s="1" t="s">
        <v>393</v>
      </c>
      <c r="G3709" s="1" t="s">
        <v>17</v>
      </c>
      <c r="H3709" s="1">
        <v>45.0</v>
      </c>
      <c r="I3709" s="3">
        <v>44052.333333333336</v>
      </c>
      <c r="J3709" s="1">
        <v>1.2493380308403</v>
      </c>
      <c r="K3709" s="1" t="s">
        <v>18</v>
      </c>
      <c r="M3709" s="3">
        <v>44052.426407060186</v>
      </c>
    </row>
    <row r="3710">
      <c r="A3710" s="1">
        <v>3708.0</v>
      </c>
      <c r="B3710" s="1" t="s">
        <v>267</v>
      </c>
      <c r="C3710" s="1" t="s">
        <v>8536</v>
      </c>
      <c r="D3710" s="1" t="s">
        <v>1301</v>
      </c>
      <c r="E3710" s="1" t="s">
        <v>3234</v>
      </c>
      <c r="F3710" s="1" t="s">
        <v>271</v>
      </c>
      <c r="G3710" s="1" t="s">
        <v>35</v>
      </c>
      <c r="H3710" s="1">
        <v>45.0</v>
      </c>
      <c r="I3710" s="3">
        <v>44190.708333333336</v>
      </c>
      <c r="J3710" s="1">
        <v>3.34213143548761</v>
      </c>
      <c r="K3710" s="1" t="s">
        <v>56</v>
      </c>
      <c r="L3710" s="1" t="s">
        <v>272</v>
      </c>
      <c r="M3710" s="3">
        <v>44190.652826956015</v>
      </c>
    </row>
    <row r="3711">
      <c r="A3711" s="1">
        <v>3709.0</v>
      </c>
      <c r="B3711" s="1" t="s">
        <v>191</v>
      </c>
      <c r="C3711" s="1" t="s">
        <v>8537</v>
      </c>
      <c r="D3711" s="1" t="s">
        <v>326</v>
      </c>
      <c r="E3711" s="1" t="s">
        <v>8538</v>
      </c>
      <c r="F3711" s="1" t="s">
        <v>195</v>
      </c>
      <c r="G3711" s="1" t="s">
        <v>39</v>
      </c>
      <c r="H3711" s="1">
        <v>45.0</v>
      </c>
      <c r="I3711" s="3">
        <v>43750.25</v>
      </c>
      <c r="J3711" s="1">
        <v>3.04805108397401</v>
      </c>
      <c r="K3711" s="1" t="s">
        <v>24</v>
      </c>
      <c r="M3711" s="3">
        <v>43750.687763842594</v>
      </c>
    </row>
    <row r="3712">
      <c r="A3712" s="1">
        <v>3710.0</v>
      </c>
      <c r="B3712" s="1" t="s">
        <v>176</v>
      </c>
      <c r="C3712" s="1" t="s">
        <v>8539</v>
      </c>
      <c r="D3712" s="1" t="s">
        <v>178</v>
      </c>
      <c r="E3712" s="1" t="s">
        <v>179</v>
      </c>
      <c r="F3712" s="1" t="s">
        <v>180</v>
      </c>
      <c r="G3712" s="1" t="s">
        <v>17</v>
      </c>
      <c r="H3712" s="1">
        <v>45.0</v>
      </c>
      <c r="I3712" s="3">
        <v>44095.6875</v>
      </c>
      <c r="J3712" s="1">
        <v>1.98151759781658</v>
      </c>
      <c r="K3712" s="1" t="s">
        <v>24</v>
      </c>
      <c r="M3712" s="3">
        <v>44095.72730160879</v>
      </c>
    </row>
    <row r="3713">
      <c r="A3713" s="1">
        <v>3711.0</v>
      </c>
      <c r="B3713" s="1" t="s">
        <v>350</v>
      </c>
      <c r="C3713" s="1" t="s">
        <v>8540</v>
      </c>
      <c r="D3713" s="1" t="s">
        <v>75</v>
      </c>
      <c r="E3713" s="1" t="s">
        <v>2828</v>
      </c>
      <c r="F3713" s="1" t="s">
        <v>353</v>
      </c>
      <c r="G3713" s="1" t="s">
        <v>35</v>
      </c>
      <c r="H3713" s="1">
        <v>45.0</v>
      </c>
      <c r="I3713" s="3">
        <v>43678.625</v>
      </c>
      <c r="J3713" s="1">
        <v>0.0989295729930598</v>
      </c>
      <c r="K3713" s="1" t="s">
        <v>24</v>
      </c>
      <c r="M3713" s="3">
        <v>43679.185981296294</v>
      </c>
    </row>
    <row r="3714">
      <c r="A3714" s="1">
        <v>3712.0</v>
      </c>
      <c r="B3714" s="1" t="s">
        <v>811</v>
      </c>
      <c r="C3714" s="1" t="s">
        <v>8541</v>
      </c>
      <c r="D3714" s="1" t="s">
        <v>925</v>
      </c>
      <c r="E3714" s="1" t="s">
        <v>8542</v>
      </c>
      <c r="F3714" s="1" t="s">
        <v>815</v>
      </c>
      <c r="G3714" s="1" t="s">
        <v>17</v>
      </c>
      <c r="H3714" s="1">
        <v>45.0</v>
      </c>
      <c r="I3714" s="3">
        <v>43736.166666666664</v>
      </c>
      <c r="J3714" s="1">
        <v>2.30071230754215</v>
      </c>
      <c r="K3714" s="1" t="s">
        <v>18</v>
      </c>
      <c r="M3714" s="3">
        <v>43736.19702934028</v>
      </c>
    </row>
    <row r="3715">
      <c r="A3715" s="1">
        <v>3713.0</v>
      </c>
      <c r="B3715" s="1" t="s">
        <v>12</v>
      </c>
      <c r="C3715" s="1" t="s">
        <v>8543</v>
      </c>
      <c r="D3715" s="1" t="s">
        <v>925</v>
      </c>
      <c r="E3715" s="1" t="s">
        <v>926</v>
      </c>
      <c r="F3715" s="1" t="s">
        <v>16</v>
      </c>
      <c r="G3715" s="1" t="s">
        <v>17</v>
      </c>
      <c r="H3715" s="1">
        <v>45.0</v>
      </c>
      <c r="I3715" s="3">
        <v>43854.625</v>
      </c>
      <c r="J3715" s="1">
        <v>1.94863684093682</v>
      </c>
      <c r="K3715" s="1" t="s">
        <v>18</v>
      </c>
      <c r="M3715" s="3">
        <v>43854.65738872685</v>
      </c>
    </row>
    <row r="3716">
      <c r="A3716" s="1">
        <v>3714.0</v>
      </c>
      <c r="B3716" s="1" t="s">
        <v>425</v>
      </c>
      <c r="C3716" s="1" t="s">
        <v>8544</v>
      </c>
      <c r="D3716" s="1" t="s">
        <v>326</v>
      </c>
      <c r="E3716" s="1" t="s">
        <v>8545</v>
      </c>
      <c r="F3716" s="1" t="s">
        <v>428</v>
      </c>
      <c r="G3716" s="1" t="s">
        <v>17</v>
      </c>
      <c r="H3716" s="1">
        <v>45.0</v>
      </c>
      <c r="I3716" s="3">
        <v>43937.270833333336</v>
      </c>
      <c r="J3716" s="1">
        <v>1.36686611487486</v>
      </c>
      <c r="K3716" s="1" t="s">
        <v>24</v>
      </c>
      <c r="M3716" s="3">
        <v>43937.30453530093</v>
      </c>
    </row>
    <row r="3717">
      <c r="A3717" s="1">
        <v>3715.0</v>
      </c>
      <c r="B3717" s="1" t="s">
        <v>366</v>
      </c>
      <c r="C3717" s="1" t="s">
        <v>8546</v>
      </c>
      <c r="D3717" s="1" t="s">
        <v>8547</v>
      </c>
      <c r="E3717" s="1" t="s">
        <v>8548</v>
      </c>
      <c r="F3717" s="1" t="s">
        <v>370</v>
      </c>
      <c r="G3717" s="1" t="s">
        <v>39</v>
      </c>
      <c r="H3717" s="1">
        <v>45.0</v>
      </c>
      <c r="I3717" s="3">
        <v>44156.625</v>
      </c>
      <c r="J3717" s="1">
        <v>2.5188765492964</v>
      </c>
      <c r="K3717" s="1" t="s">
        <v>166</v>
      </c>
      <c r="M3717" s="3">
        <v>44156.6583656713</v>
      </c>
    </row>
    <row r="3718">
      <c r="A3718" s="1">
        <v>3716.0</v>
      </c>
      <c r="B3718" s="1" t="s">
        <v>73</v>
      </c>
      <c r="C3718" s="1" t="s">
        <v>8549</v>
      </c>
      <c r="D3718" s="1" t="s">
        <v>1595</v>
      </c>
      <c r="E3718" s="1" t="s">
        <v>1596</v>
      </c>
      <c r="F3718" s="1" t="s">
        <v>77</v>
      </c>
      <c r="G3718" s="1" t="s">
        <v>35</v>
      </c>
      <c r="H3718" s="1">
        <v>45.0</v>
      </c>
      <c r="I3718" s="3">
        <v>43487.666666666664</v>
      </c>
      <c r="J3718" s="1">
        <v>1.64630784895125</v>
      </c>
      <c r="K3718" s="1" t="s">
        <v>24</v>
      </c>
      <c r="M3718" s="3">
        <v>43487.71172917824</v>
      </c>
    </row>
    <row r="3719">
      <c r="A3719" s="1">
        <v>3717.0</v>
      </c>
      <c r="B3719" s="1" t="s">
        <v>6529</v>
      </c>
      <c r="C3719" s="1" t="s">
        <v>8550</v>
      </c>
      <c r="D3719" s="1" t="s">
        <v>6215</v>
      </c>
      <c r="E3719" s="1" t="s">
        <v>6531</v>
      </c>
      <c r="F3719" s="1" t="s">
        <v>6532</v>
      </c>
      <c r="G3719" s="1" t="s">
        <v>17</v>
      </c>
      <c r="H3719" s="1">
        <v>45.0</v>
      </c>
      <c r="I3719" s="3">
        <v>43783.625</v>
      </c>
      <c r="J3719" s="1">
        <v>0.0</v>
      </c>
      <c r="K3719" s="1" t="s">
        <v>24</v>
      </c>
      <c r="M3719" s="3">
        <v>43784.50338987268</v>
      </c>
    </row>
    <row r="3720">
      <c r="A3720" s="1">
        <v>3718.0</v>
      </c>
      <c r="B3720" s="1" t="s">
        <v>293</v>
      </c>
      <c r="C3720" s="1" t="s">
        <v>8551</v>
      </c>
      <c r="D3720" s="1" t="s">
        <v>1325</v>
      </c>
      <c r="E3720" s="1" t="s">
        <v>1809</v>
      </c>
      <c r="F3720" s="1" t="s">
        <v>297</v>
      </c>
      <c r="G3720" s="1" t="s">
        <v>17</v>
      </c>
      <c r="H3720" s="1">
        <v>45.0</v>
      </c>
      <c r="I3720" s="3">
        <v>44038.291666666664</v>
      </c>
      <c r="J3720" s="1">
        <v>0.493727178383803</v>
      </c>
      <c r="K3720" s="1" t="s">
        <v>62</v>
      </c>
      <c r="M3720" s="3">
        <v>44038.31908127315</v>
      </c>
    </row>
    <row r="3721">
      <c r="A3721" s="1">
        <v>3719.0</v>
      </c>
      <c r="B3721" s="1" t="s">
        <v>732</v>
      </c>
      <c r="C3721" s="1" t="s">
        <v>8552</v>
      </c>
      <c r="D3721" s="1" t="s">
        <v>3403</v>
      </c>
      <c r="E3721" s="1" t="s">
        <v>3634</v>
      </c>
      <c r="F3721" s="1" t="s">
        <v>735</v>
      </c>
      <c r="G3721" s="1" t="s">
        <v>17</v>
      </c>
      <c r="H3721" s="1">
        <v>45.0</v>
      </c>
      <c r="I3721" s="3">
        <v>44237.4375</v>
      </c>
      <c r="J3721" s="1">
        <v>0.00118568444449642</v>
      </c>
      <c r="K3721" s="1" t="s">
        <v>24</v>
      </c>
      <c r="M3721" s="3">
        <v>44237.47066569445</v>
      </c>
    </row>
    <row r="3722">
      <c r="A3722" s="1">
        <v>3720.0</v>
      </c>
      <c r="B3722" s="1" t="s">
        <v>2467</v>
      </c>
      <c r="C3722" s="1" t="s">
        <v>8553</v>
      </c>
      <c r="D3722" s="1" t="s">
        <v>2173</v>
      </c>
      <c r="E3722" s="1" t="s">
        <v>8173</v>
      </c>
      <c r="F3722" s="1" t="s">
        <v>2470</v>
      </c>
      <c r="G3722" s="1" t="s">
        <v>17</v>
      </c>
      <c r="H3722" s="1">
        <v>45.0</v>
      </c>
      <c r="I3722" s="3">
        <v>43831.583333333336</v>
      </c>
      <c r="J3722" s="1">
        <v>0.960418429917168</v>
      </c>
      <c r="K3722" s="1" t="s">
        <v>83</v>
      </c>
      <c r="M3722" s="3">
        <v>43831.62733681713</v>
      </c>
    </row>
    <row r="3723">
      <c r="A3723" s="1">
        <v>3721.0</v>
      </c>
      <c r="B3723" s="1" t="s">
        <v>1604</v>
      </c>
      <c r="C3723" s="1" t="s">
        <v>8554</v>
      </c>
      <c r="D3723" s="1" t="s">
        <v>121</v>
      </c>
      <c r="E3723" s="1" t="s">
        <v>8555</v>
      </c>
      <c r="F3723" s="1" t="s">
        <v>1608</v>
      </c>
      <c r="G3723" s="1" t="s">
        <v>39</v>
      </c>
      <c r="H3723" s="1">
        <v>45.0</v>
      </c>
      <c r="I3723" s="3">
        <v>44107.625</v>
      </c>
      <c r="J3723" s="1">
        <v>1.4641980092448</v>
      </c>
      <c r="K3723" s="1" t="s">
        <v>18</v>
      </c>
      <c r="M3723" s="3">
        <v>44107.647299780096</v>
      </c>
    </row>
    <row r="3724">
      <c r="A3724" s="1">
        <v>3722.0</v>
      </c>
      <c r="B3724" s="1" t="s">
        <v>3073</v>
      </c>
      <c r="C3724" s="1" t="s">
        <v>8556</v>
      </c>
      <c r="D3724" s="1" t="s">
        <v>2504</v>
      </c>
      <c r="E3724" s="1" t="s">
        <v>8326</v>
      </c>
      <c r="F3724" s="1" t="s">
        <v>3076</v>
      </c>
      <c r="G3724" s="1" t="s">
        <v>35</v>
      </c>
      <c r="H3724" s="1">
        <v>45.0</v>
      </c>
      <c r="I3724" s="3">
        <v>44183.604166666664</v>
      </c>
      <c r="J3724" s="1">
        <v>3.57039453384748</v>
      </c>
      <c r="K3724" s="1" t="s">
        <v>24</v>
      </c>
      <c r="M3724" s="3">
        <v>44183.63365079861</v>
      </c>
    </row>
    <row r="3725">
      <c r="A3725" s="1">
        <v>3723.0</v>
      </c>
      <c r="B3725" s="1" t="s">
        <v>201</v>
      </c>
      <c r="C3725" s="1" t="s">
        <v>8557</v>
      </c>
      <c r="D3725" s="1" t="s">
        <v>5947</v>
      </c>
      <c r="E3725" s="1" t="s">
        <v>5948</v>
      </c>
      <c r="F3725" s="1" t="s">
        <v>204</v>
      </c>
      <c r="G3725" s="1" t="s">
        <v>17</v>
      </c>
      <c r="H3725" s="1">
        <v>45.0</v>
      </c>
      <c r="I3725" s="3">
        <v>43902.291666666664</v>
      </c>
      <c r="J3725" s="1">
        <v>0.439170036473708</v>
      </c>
      <c r="K3725" s="1" t="s">
        <v>46</v>
      </c>
      <c r="M3725" s="3">
        <v>43902.33241855324</v>
      </c>
    </row>
    <row r="3726">
      <c r="A3726" s="1">
        <v>3724.0</v>
      </c>
      <c r="B3726" s="1" t="s">
        <v>8303</v>
      </c>
      <c r="C3726" s="1" t="s">
        <v>8558</v>
      </c>
      <c r="D3726" s="1" t="s">
        <v>588</v>
      </c>
      <c r="E3726" s="1" t="s">
        <v>8559</v>
      </c>
      <c r="F3726" s="1" t="s">
        <v>8307</v>
      </c>
      <c r="G3726" s="1" t="s">
        <v>89</v>
      </c>
      <c r="H3726" s="1">
        <v>45.0</v>
      </c>
      <c r="I3726" s="3">
        <v>43898.430560381945</v>
      </c>
      <c r="J3726" s="1">
        <v>2.1160949052116</v>
      </c>
      <c r="K3726" s="1" t="s">
        <v>18</v>
      </c>
      <c r="M3726" s="3">
        <v>43898.452010243054</v>
      </c>
    </row>
    <row r="3727">
      <c r="A3727" s="1">
        <v>3725.0</v>
      </c>
      <c r="B3727" s="1" t="s">
        <v>1599</v>
      </c>
      <c r="C3727" s="1" t="s">
        <v>8560</v>
      </c>
      <c r="D3727" s="1" t="s">
        <v>1601</v>
      </c>
      <c r="E3727" s="1" t="s">
        <v>1602</v>
      </c>
      <c r="F3727" s="1" t="s">
        <v>1603</v>
      </c>
      <c r="G3727" s="1" t="s">
        <v>17</v>
      </c>
      <c r="H3727" s="1">
        <v>45.0</v>
      </c>
      <c r="I3727" s="3">
        <v>44097.208333333336</v>
      </c>
      <c r="J3727" s="1">
        <v>5.57125624863477</v>
      </c>
      <c r="K3727" s="1" t="s">
        <v>62</v>
      </c>
      <c r="M3727" s="3">
        <v>44097.25004344907</v>
      </c>
    </row>
    <row r="3728">
      <c r="A3728" s="1">
        <v>3726.0</v>
      </c>
      <c r="B3728" s="1" t="s">
        <v>4270</v>
      </c>
      <c r="C3728" s="1" t="s">
        <v>8561</v>
      </c>
      <c r="D3728" s="1" t="s">
        <v>5399</v>
      </c>
      <c r="E3728" s="1" t="s">
        <v>8562</v>
      </c>
      <c r="F3728" s="1" t="s">
        <v>4273</v>
      </c>
      <c r="G3728" s="1" t="s">
        <v>39</v>
      </c>
      <c r="H3728" s="1">
        <v>45.0</v>
      </c>
      <c r="I3728" s="3">
        <v>43918.666666666664</v>
      </c>
      <c r="J3728" s="1">
        <v>0.0943674068195095</v>
      </c>
      <c r="K3728" s="1" t="s">
        <v>18</v>
      </c>
      <c r="M3728" s="3">
        <v>43918.695083425926</v>
      </c>
    </row>
    <row r="3729">
      <c r="A3729" s="1">
        <v>3727.0</v>
      </c>
      <c r="B3729" s="1" t="s">
        <v>8563</v>
      </c>
      <c r="C3729" s="1" t="s">
        <v>8564</v>
      </c>
      <c r="D3729" s="1" t="s">
        <v>99</v>
      </c>
      <c r="E3729" s="1" t="s">
        <v>8565</v>
      </c>
      <c r="F3729" s="1" t="s">
        <v>8566</v>
      </c>
      <c r="G3729" s="1" t="s">
        <v>45</v>
      </c>
      <c r="H3729" s="1">
        <v>45.0</v>
      </c>
      <c r="I3729" s="3">
        <v>44147.6611521875</v>
      </c>
      <c r="J3729" s="1">
        <v>1.59541105564481</v>
      </c>
      <c r="K3729" s="1" t="s">
        <v>159</v>
      </c>
      <c r="L3729" s="1" t="s">
        <v>160</v>
      </c>
      <c r="M3729" s="3">
        <v>44147.692314548614</v>
      </c>
    </row>
    <row r="3730">
      <c r="A3730" s="1">
        <v>3728.0</v>
      </c>
      <c r="B3730" s="1" t="s">
        <v>732</v>
      </c>
      <c r="C3730" s="1" t="s">
        <v>8567</v>
      </c>
      <c r="D3730" s="1" t="s">
        <v>3403</v>
      </c>
      <c r="E3730" s="1" t="s">
        <v>3634</v>
      </c>
      <c r="F3730" s="1" t="s">
        <v>735</v>
      </c>
      <c r="G3730" s="1" t="s">
        <v>17</v>
      </c>
      <c r="H3730" s="1">
        <v>45.0</v>
      </c>
      <c r="I3730" s="3">
        <v>44231.4375</v>
      </c>
      <c r="J3730" s="1">
        <v>0.149517863468051</v>
      </c>
      <c r="K3730" s="1" t="s">
        <v>24</v>
      </c>
      <c r="M3730" s="3">
        <v>44231.47207177083</v>
      </c>
    </row>
    <row r="3731">
      <c r="A3731" s="1">
        <v>3729.0</v>
      </c>
      <c r="B3731" s="1" t="s">
        <v>2253</v>
      </c>
      <c r="C3731" s="1" t="s">
        <v>8568</v>
      </c>
      <c r="D3731" s="1" t="s">
        <v>2255</v>
      </c>
      <c r="E3731" s="1" t="s">
        <v>2256</v>
      </c>
      <c r="F3731" s="1" t="s">
        <v>2257</v>
      </c>
      <c r="G3731" s="1" t="s">
        <v>35</v>
      </c>
      <c r="H3731" s="1">
        <v>45.0</v>
      </c>
      <c r="I3731" s="3">
        <v>44223.614583333336</v>
      </c>
      <c r="J3731" s="1">
        <v>0.00655090827542229</v>
      </c>
      <c r="K3731" s="1" t="s">
        <v>24</v>
      </c>
      <c r="L3731" s="1" t="s">
        <v>135</v>
      </c>
      <c r="M3731" s="3">
        <v>44223.64101199074</v>
      </c>
    </row>
    <row r="3732">
      <c r="A3732" s="1">
        <v>3730.0</v>
      </c>
      <c r="B3732" s="1" t="s">
        <v>3964</v>
      </c>
      <c r="C3732" s="1" t="s">
        <v>8569</v>
      </c>
      <c r="D3732" s="1" t="s">
        <v>4922</v>
      </c>
      <c r="E3732" s="1" t="s">
        <v>3967</v>
      </c>
      <c r="F3732" s="1" t="s">
        <v>3968</v>
      </c>
      <c r="G3732" s="1" t="s">
        <v>35</v>
      </c>
      <c r="H3732" s="1">
        <v>45.0</v>
      </c>
      <c r="I3732" s="3">
        <v>43675.208333333336</v>
      </c>
      <c r="J3732" s="1">
        <v>2.28345521177759</v>
      </c>
      <c r="K3732" s="1" t="s">
        <v>24</v>
      </c>
      <c r="M3732" s="3">
        <v>43675.2466594213</v>
      </c>
    </row>
    <row r="3733">
      <c r="A3733" s="1">
        <v>3731.0</v>
      </c>
      <c r="B3733" s="1" t="s">
        <v>251</v>
      </c>
      <c r="C3733" s="1" t="s">
        <v>8570</v>
      </c>
      <c r="D3733" s="1" t="s">
        <v>1418</v>
      </c>
      <c r="E3733" s="1" t="s">
        <v>1167</v>
      </c>
      <c r="F3733" s="1" t="s">
        <v>255</v>
      </c>
      <c r="G3733" s="1" t="s">
        <v>17</v>
      </c>
      <c r="H3733" s="1">
        <v>45.0</v>
      </c>
      <c r="I3733" s="3">
        <v>43801.75</v>
      </c>
      <c r="J3733" s="1">
        <v>0.0</v>
      </c>
      <c r="K3733" s="1" t="s">
        <v>218</v>
      </c>
      <c r="M3733" s="3">
        <v>43802.38557293981</v>
      </c>
    </row>
    <row r="3734">
      <c r="A3734" s="1">
        <v>3732.0</v>
      </c>
      <c r="B3734" s="1" t="s">
        <v>8571</v>
      </c>
      <c r="C3734" s="1" t="s">
        <v>8572</v>
      </c>
      <c r="D3734" s="1" t="s">
        <v>968</v>
      </c>
      <c r="E3734" s="1" t="s">
        <v>8573</v>
      </c>
      <c r="F3734" s="1" t="s">
        <v>8574</v>
      </c>
      <c r="G3734" s="1" t="s">
        <v>39</v>
      </c>
      <c r="H3734" s="1">
        <v>45.0</v>
      </c>
      <c r="I3734" s="3">
        <v>43887.709027777775</v>
      </c>
      <c r="J3734" s="1">
        <v>1.40077561490206</v>
      </c>
      <c r="K3734" s="1" t="s">
        <v>24</v>
      </c>
      <c r="M3734" s="3">
        <v>43887.73630320602</v>
      </c>
    </row>
    <row r="3735">
      <c r="A3735" s="1">
        <v>3733.0</v>
      </c>
      <c r="B3735" s="1" t="s">
        <v>796</v>
      </c>
      <c r="C3735" s="1" t="s">
        <v>8575</v>
      </c>
      <c r="D3735" s="1" t="s">
        <v>121</v>
      </c>
      <c r="E3735" s="1" t="s">
        <v>8576</v>
      </c>
      <c r="F3735" s="1" t="s">
        <v>799</v>
      </c>
      <c r="G3735" s="1" t="s">
        <v>89</v>
      </c>
      <c r="H3735" s="1">
        <v>45.0</v>
      </c>
      <c r="I3735" s="3">
        <v>44024.69276481481</v>
      </c>
      <c r="J3735" s="1">
        <v>3.02565468607562</v>
      </c>
      <c r="K3735" s="1" t="s">
        <v>18</v>
      </c>
      <c r="L3735" s="1" t="s">
        <v>1883</v>
      </c>
      <c r="M3735" s="3">
        <v>44024.73765967593</v>
      </c>
    </row>
    <row r="3736">
      <c r="A3736" s="1">
        <v>3734.0</v>
      </c>
      <c r="B3736" s="1" t="s">
        <v>512</v>
      </c>
      <c r="C3736" s="1" t="s">
        <v>8577</v>
      </c>
      <c r="D3736" s="1" t="s">
        <v>80</v>
      </c>
      <c r="E3736" s="1" t="s">
        <v>8578</v>
      </c>
      <c r="F3736" s="1" t="s">
        <v>516</v>
      </c>
      <c r="G3736" s="1" t="s">
        <v>17</v>
      </c>
      <c r="H3736" s="1">
        <v>45.0</v>
      </c>
      <c r="I3736" s="3">
        <v>44025.291666666664</v>
      </c>
      <c r="J3736" s="1">
        <v>0.0</v>
      </c>
      <c r="K3736" s="1" t="s">
        <v>46</v>
      </c>
      <c r="L3736" s="1" t="s">
        <v>3232</v>
      </c>
      <c r="M3736" s="3">
        <v>44025.56461336806</v>
      </c>
    </row>
    <row r="3737">
      <c r="A3737" s="1">
        <v>3735.0</v>
      </c>
      <c r="B3737" s="1" t="s">
        <v>806</v>
      </c>
      <c r="C3737" s="1" t="s">
        <v>8579</v>
      </c>
      <c r="D3737" s="1" t="s">
        <v>3811</v>
      </c>
      <c r="E3737" s="1" t="s">
        <v>2266</v>
      </c>
      <c r="F3737" s="1" t="s">
        <v>810</v>
      </c>
      <c r="G3737" s="1" t="s">
        <v>17</v>
      </c>
      <c r="H3737" s="1">
        <v>45.0</v>
      </c>
      <c r="I3737" s="3">
        <v>43808.666666666664</v>
      </c>
      <c r="J3737" s="1">
        <v>1.29555555706981</v>
      </c>
      <c r="K3737" s="1" t="s">
        <v>24</v>
      </c>
      <c r="M3737" s="3">
        <v>43808.69626888889</v>
      </c>
    </row>
    <row r="3738">
      <c r="A3738" s="1">
        <v>3736.0</v>
      </c>
      <c r="B3738" s="1" t="s">
        <v>3353</v>
      </c>
      <c r="C3738" s="1" t="s">
        <v>8580</v>
      </c>
      <c r="D3738" s="1" t="s">
        <v>3355</v>
      </c>
      <c r="E3738" s="1" t="s">
        <v>5004</v>
      </c>
      <c r="F3738" s="1" t="s">
        <v>3357</v>
      </c>
      <c r="G3738" s="1" t="s">
        <v>35</v>
      </c>
      <c r="H3738" s="1">
        <v>45.0</v>
      </c>
      <c r="I3738" s="3">
        <v>44221.479166666664</v>
      </c>
      <c r="J3738" s="1">
        <v>1.15173740651442</v>
      </c>
      <c r="K3738" s="1" t="s">
        <v>56</v>
      </c>
      <c r="L3738" s="1" t="s">
        <v>1614</v>
      </c>
      <c r="M3738" s="3">
        <v>44221.49764931713</v>
      </c>
    </row>
    <row r="3739">
      <c r="A3739" s="1">
        <v>3737.0</v>
      </c>
      <c r="B3739" s="1" t="s">
        <v>413</v>
      </c>
      <c r="C3739" s="1" t="s">
        <v>8581</v>
      </c>
      <c r="D3739" s="1" t="s">
        <v>8582</v>
      </c>
      <c r="E3739" s="1" t="s">
        <v>8583</v>
      </c>
      <c r="F3739" s="1" t="s">
        <v>417</v>
      </c>
      <c r="G3739" s="1" t="s">
        <v>39</v>
      </c>
      <c r="H3739" s="1">
        <v>45.0</v>
      </c>
      <c r="I3739" s="3">
        <v>44159.291666666664</v>
      </c>
      <c r="J3739" s="1">
        <v>2.05759474689652</v>
      </c>
      <c r="K3739" s="1" t="s">
        <v>24</v>
      </c>
      <c r="M3739" s="3">
        <v>44159.32394685185</v>
      </c>
    </row>
    <row r="3740">
      <c r="A3740" s="1">
        <v>3738.0</v>
      </c>
      <c r="B3740" s="1" t="s">
        <v>647</v>
      </c>
      <c r="C3740" s="1" t="s">
        <v>8584</v>
      </c>
      <c r="D3740" s="1" t="s">
        <v>2255</v>
      </c>
      <c r="E3740" s="1" t="s">
        <v>8585</v>
      </c>
      <c r="F3740" s="1" t="s">
        <v>651</v>
      </c>
      <c r="G3740" s="1" t="s">
        <v>17</v>
      </c>
      <c r="H3740" s="1">
        <v>45.0</v>
      </c>
      <c r="I3740" s="3">
        <v>44214.25</v>
      </c>
      <c r="J3740" s="1">
        <v>2.93806601630321</v>
      </c>
      <c r="K3740" s="1" t="s">
        <v>24</v>
      </c>
      <c r="L3740" s="1" t="s">
        <v>188</v>
      </c>
      <c r="M3740" s="3">
        <v>44214.27975648148</v>
      </c>
    </row>
    <row r="3741">
      <c r="A3741" s="1">
        <v>3739.0</v>
      </c>
      <c r="B3741" s="1" t="s">
        <v>6428</v>
      </c>
      <c r="C3741" s="1" t="s">
        <v>8586</v>
      </c>
      <c r="D3741" s="1" t="s">
        <v>4935</v>
      </c>
      <c r="E3741" s="1" t="s">
        <v>8587</v>
      </c>
      <c r="F3741" s="1" t="s">
        <v>6431</v>
      </c>
      <c r="G3741" s="1" t="s">
        <v>39</v>
      </c>
      <c r="H3741" s="1">
        <v>45.0</v>
      </c>
      <c r="I3741" s="3">
        <v>44088.625</v>
      </c>
      <c r="J3741" s="1">
        <v>1.2053829433284</v>
      </c>
      <c r="K3741" s="1" t="s">
        <v>24</v>
      </c>
      <c r="M3741" s="3">
        <v>44088.66007356482</v>
      </c>
    </row>
    <row r="3742">
      <c r="A3742" s="1">
        <v>3740.0</v>
      </c>
      <c r="B3742" s="1" t="s">
        <v>30</v>
      </c>
      <c r="C3742" s="1" t="s">
        <v>8588</v>
      </c>
      <c r="D3742" s="1" t="s">
        <v>32</v>
      </c>
      <c r="E3742" s="1" t="s">
        <v>1465</v>
      </c>
      <c r="F3742" s="1" t="s">
        <v>34</v>
      </c>
      <c r="G3742" s="1" t="s">
        <v>17</v>
      </c>
      <c r="H3742" s="1">
        <v>45.0</v>
      </c>
      <c r="I3742" s="3">
        <v>44040.4375</v>
      </c>
      <c r="J3742" s="1">
        <v>0.0</v>
      </c>
      <c r="K3742" s="1" t="s">
        <v>24</v>
      </c>
      <c r="M3742" s="3">
        <v>44040.850408136575</v>
      </c>
    </row>
    <row r="3743">
      <c r="A3743" s="1">
        <v>3741.0</v>
      </c>
      <c r="B3743" s="1" t="s">
        <v>1315</v>
      </c>
      <c r="C3743" s="1" t="s">
        <v>8589</v>
      </c>
      <c r="D3743" s="1" t="s">
        <v>411</v>
      </c>
      <c r="E3743" s="1" t="s">
        <v>2697</v>
      </c>
      <c r="F3743" s="1" t="s">
        <v>1319</v>
      </c>
      <c r="G3743" s="1" t="s">
        <v>17</v>
      </c>
      <c r="H3743" s="1">
        <v>45.0</v>
      </c>
      <c r="I3743" s="3">
        <v>44122.333333333336</v>
      </c>
      <c r="J3743" s="1">
        <v>0.0</v>
      </c>
      <c r="K3743" s="1" t="s">
        <v>18</v>
      </c>
      <c r="M3743" s="3">
        <v>44122.33336189815</v>
      </c>
    </row>
    <row r="3744">
      <c r="A3744" s="1">
        <v>3742.0</v>
      </c>
      <c r="B3744" s="1" t="s">
        <v>953</v>
      </c>
      <c r="C3744" s="1" t="s">
        <v>8590</v>
      </c>
      <c r="D3744" s="1" t="s">
        <v>1243</v>
      </c>
      <c r="E3744" s="1" t="s">
        <v>1678</v>
      </c>
      <c r="F3744" s="1" t="s">
        <v>1040</v>
      </c>
      <c r="G3744" s="1" t="s">
        <v>17</v>
      </c>
      <c r="H3744" s="1">
        <v>45.0</v>
      </c>
      <c r="I3744" s="3">
        <v>43903.625</v>
      </c>
      <c r="J3744" s="1">
        <v>1.82273419704457</v>
      </c>
      <c r="K3744" s="1" t="s">
        <v>18</v>
      </c>
      <c r="M3744" s="3">
        <v>43903.659730694446</v>
      </c>
    </row>
    <row r="3745">
      <c r="A3745" s="1">
        <v>3743.0</v>
      </c>
      <c r="B3745" s="1" t="s">
        <v>2877</v>
      </c>
      <c r="C3745" s="1" t="s">
        <v>8591</v>
      </c>
      <c r="D3745" s="1" t="s">
        <v>2879</v>
      </c>
      <c r="E3745" s="1" t="s">
        <v>4664</v>
      </c>
      <c r="F3745" s="1" t="s">
        <v>2881</v>
      </c>
      <c r="G3745" s="1" t="s">
        <v>17</v>
      </c>
      <c r="H3745" s="1">
        <v>45.0</v>
      </c>
      <c r="I3745" s="3">
        <v>44189.625</v>
      </c>
      <c r="J3745" s="1">
        <v>1.5275058530857</v>
      </c>
      <c r="K3745" s="1" t="s">
        <v>62</v>
      </c>
      <c r="M3745" s="3">
        <v>44189.66144127315</v>
      </c>
    </row>
    <row r="3746">
      <c r="A3746" s="1">
        <v>3744.0</v>
      </c>
      <c r="B3746" s="1" t="s">
        <v>319</v>
      </c>
      <c r="C3746" s="1" t="s">
        <v>8592</v>
      </c>
      <c r="D3746" s="1" t="s">
        <v>321</v>
      </c>
      <c r="E3746" s="1" t="s">
        <v>8593</v>
      </c>
      <c r="F3746" s="1" t="s">
        <v>323</v>
      </c>
      <c r="G3746" s="1" t="s">
        <v>39</v>
      </c>
      <c r="H3746" s="1">
        <v>45.0</v>
      </c>
      <c r="I3746" s="3">
        <v>44079.791666666664</v>
      </c>
      <c r="J3746" s="1">
        <v>0.0</v>
      </c>
      <c r="K3746" s="1" t="s">
        <v>24</v>
      </c>
      <c r="M3746" s="3">
        <v>44079.77024452546</v>
      </c>
    </row>
    <row r="3747">
      <c r="A3747" s="1">
        <v>3745.0</v>
      </c>
      <c r="B3747" s="1" t="s">
        <v>293</v>
      </c>
      <c r="C3747" s="1" t="s">
        <v>8594</v>
      </c>
      <c r="D3747" s="1" t="s">
        <v>126</v>
      </c>
      <c r="E3747" s="1" t="s">
        <v>829</v>
      </c>
      <c r="F3747" s="1" t="s">
        <v>297</v>
      </c>
      <c r="G3747" s="1" t="s">
        <v>17</v>
      </c>
      <c r="H3747" s="1">
        <v>45.0</v>
      </c>
      <c r="I3747" s="3">
        <v>44127.791666666664</v>
      </c>
      <c r="J3747" s="1">
        <v>0.00810477192864782</v>
      </c>
      <c r="K3747" s="1" t="s">
        <v>62</v>
      </c>
      <c r="L3747" s="1" t="s">
        <v>1188</v>
      </c>
      <c r="M3747" s="3">
        <v>44127.80419594907</v>
      </c>
    </row>
    <row r="3748">
      <c r="A3748" s="1">
        <v>3746.0</v>
      </c>
      <c r="B3748" s="1" t="s">
        <v>1604</v>
      </c>
      <c r="C3748" s="1" t="s">
        <v>8595</v>
      </c>
      <c r="D3748" s="1" t="s">
        <v>653</v>
      </c>
      <c r="E3748" s="1" t="s">
        <v>8596</v>
      </c>
      <c r="F3748" s="1" t="s">
        <v>1608</v>
      </c>
      <c r="G3748" s="1" t="s">
        <v>39</v>
      </c>
      <c r="H3748" s="1">
        <v>45.0</v>
      </c>
      <c r="I3748" s="3">
        <v>43813.791666666664</v>
      </c>
      <c r="J3748" s="1">
        <v>0.308197631050456</v>
      </c>
      <c r="K3748" s="1" t="s">
        <v>18</v>
      </c>
      <c r="M3748" s="3">
        <v>43813.821100381945</v>
      </c>
    </row>
    <row r="3749">
      <c r="A3749" s="1">
        <v>3747.0</v>
      </c>
      <c r="B3749" s="1" t="s">
        <v>293</v>
      </c>
      <c r="C3749" s="1" t="s">
        <v>8597</v>
      </c>
      <c r="D3749" s="1" t="s">
        <v>126</v>
      </c>
      <c r="E3749" s="1" t="s">
        <v>829</v>
      </c>
      <c r="F3749" s="1" t="s">
        <v>297</v>
      </c>
      <c r="G3749" s="1" t="s">
        <v>17</v>
      </c>
      <c r="H3749" s="1">
        <v>45.0</v>
      </c>
      <c r="I3749" s="3">
        <v>44129.791666666664</v>
      </c>
      <c r="J3749" s="1">
        <v>0.0</v>
      </c>
      <c r="K3749" s="1" t="s">
        <v>62</v>
      </c>
      <c r="L3749" s="1" t="s">
        <v>1188</v>
      </c>
      <c r="M3749" s="3">
        <v>44129.800845983795</v>
      </c>
    </row>
    <row r="3750">
      <c r="A3750" s="1">
        <v>3748.0</v>
      </c>
      <c r="B3750" s="1" t="s">
        <v>324</v>
      </c>
      <c r="C3750" s="1" t="s">
        <v>8598</v>
      </c>
      <c r="D3750" s="1" t="s">
        <v>326</v>
      </c>
      <c r="E3750" s="1" t="s">
        <v>8404</v>
      </c>
      <c r="F3750" s="1" t="s">
        <v>328</v>
      </c>
      <c r="G3750" s="1" t="s">
        <v>17</v>
      </c>
      <c r="H3750" s="1">
        <v>45.0</v>
      </c>
      <c r="I3750" s="3">
        <v>44014.21875</v>
      </c>
      <c r="J3750" s="1">
        <v>0.0</v>
      </c>
      <c r="K3750" s="1" t="s">
        <v>24</v>
      </c>
      <c r="M3750" s="3">
        <v>44014.23124609954</v>
      </c>
    </row>
    <row r="3751">
      <c r="A3751" s="1">
        <v>3749.0</v>
      </c>
      <c r="B3751" s="1" t="s">
        <v>12</v>
      </c>
      <c r="C3751" s="1" t="s">
        <v>8599</v>
      </c>
      <c r="D3751" s="1" t="s">
        <v>411</v>
      </c>
      <c r="E3751" s="1" t="s">
        <v>1278</v>
      </c>
      <c r="F3751" s="1" t="s">
        <v>16</v>
      </c>
      <c r="G3751" s="1" t="s">
        <v>17</v>
      </c>
      <c r="H3751" s="1">
        <v>45.0</v>
      </c>
      <c r="I3751" s="3">
        <v>43873.291666666664</v>
      </c>
      <c r="J3751" s="1">
        <v>0.0830291666823659</v>
      </c>
      <c r="K3751" s="1" t="s">
        <v>18</v>
      </c>
      <c r="M3751" s="3">
        <v>43873.32188979167</v>
      </c>
    </row>
    <row r="3752">
      <c r="A3752" s="1">
        <v>3750.0</v>
      </c>
      <c r="B3752" s="1" t="s">
        <v>834</v>
      </c>
      <c r="C3752" s="1" t="s">
        <v>8600</v>
      </c>
      <c r="D3752" s="1" t="s">
        <v>99</v>
      </c>
      <c r="E3752" s="1" t="s">
        <v>8601</v>
      </c>
      <c r="F3752" s="1" t="s">
        <v>837</v>
      </c>
      <c r="G3752" s="1" t="s">
        <v>39</v>
      </c>
      <c r="H3752" s="1">
        <v>45.0</v>
      </c>
      <c r="I3752" s="3">
        <v>44107.708333333336</v>
      </c>
      <c r="J3752" s="1">
        <v>0.797607830149117</v>
      </c>
      <c r="K3752" s="1" t="s">
        <v>46</v>
      </c>
      <c r="L3752" s="1" t="s">
        <v>2164</v>
      </c>
      <c r="M3752" s="3">
        <v>44107.7491259375</v>
      </c>
    </row>
    <row r="3753">
      <c r="A3753" s="1">
        <v>3751.0</v>
      </c>
      <c r="B3753" s="1" t="s">
        <v>1101</v>
      </c>
      <c r="C3753" s="1" t="s">
        <v>8602</v>
      </c>
      <c r="D3753" s="1" t="s">
        <v>263</v>
      </c>
      <c r="E3753" s="1" t="s">
        <v>8603</v>
      </c>
      <c r="F3753" s="1" t="s">
        <v>1105</v>
      </c>
      <c r="G3753" s="1" t="s">
        <v>39</v>
      </c>
      <c r="H3753" s="1">
        <v>45.0</v>
      </c>
      <c r="I3753" s="3">
        <v>44215.5625</v>
      </c>
      <c r="J3753" s="1">
        <v>2.70053615356547</v>
      </c>
      <c r="K3753" s="1" t="s">
        <v>83</v>
      </c>
      <c r="L3753" s="1" t="s">
        <v>1270</v>
      </c>
      <c r="M3753" s="3">
        <v>44215.58928939815</v>
      </c>
    </row>
    <row r="3754">
      <c r="A3754" s="1">
        <v>3752.0</v>
      </c>
      <c r="B3754" s="1" t="s">
        <v>512</v>
      </c>
      <c r="C3754" s="1" t="s">
        <v>8604</v>
      </c>
      <c r="D3754" s="1" t="s">
        <v>723</v>
      </c>
      <c r="E3754" s="1" t="s">
        <v>724</v>
      </c>
      <c r="F3754" s="1" t="s">
        <v>516</v>
      </c>
      <c r="G3754" s="1" t="s">
        <v>17</v>
      </c>
      <c r="H3754" s="1">
        <v>45.0</v>
      </c>
      <c r="I3754" s="3">
        <v>43812.375</v>
      </c>
      <c r="J3754" s="1">
        <v>0.233145315297241</v>
      </c>
      <c r="K3754" s="1" t="s">
        <v>83</v>
      </c>
      <c r="M3754" s="3">
        <v>43812.38581068287</v>
      </c>
    </row>
    <row r="3755">
      <c r="A3755" s="1">
        <v>3753.0</v>
      </c>
      <c r="B3755" s="1" t="s">
        <v>385</v>
      </c>
      <c r="C3755" s="1" t="s">
        <v>8605</v>
      </c>
      <c r="D3755" s="1" t="s">
        <v>116</v>
      </c>
      <c r="E3755" s="1" t="s">
        <v>3149</v>
      </c>
      <c r="F3755" s="1" t="s">
        <v>388</v>
      </c>
      <c r="G3755" s="1" t="s">
        <v>17</v>
      </c>
      <c r="H3755" s="1">
        <v>45.0</v>
      </c>
      <c r="I3755" s="3">
        <v>43833.5</v>
      </c>
      <c r="J3755" s="1">
        <v>6.59917767115963</v>
      </c>
      <c r="K3755" s="1" t="s">
        <v>24</v>
      </c>
      <c r="M3755" s="3">
        <v>43833.51204040509</v>
      </c>
    </row>
    <row r="3756">
      <c r="A3756" s="1">
        <v>3754.0</v>
      </c>
      <c r="B3756" s="1" t="s">
        <v>901</v>
      </c>
      <c r="C3756" s="1" t="s">
        <v>8606</v>
      </c>
      <c r="D3756" s="1" t="s">
        <v>148</v>
      </c>
      <c r="E3756" s="1" t="s">
        <v>7678</v>
      </c>
      <c r="F3756" s="1" t="s">
        <v>904</v>
      </c>
      <c r="G3756" s="1" t="s">
        <v>35</v>
      </c>
      <c r="H3756" s="1">
        <v>45.0</v>
      </c>
      <c r="I3756" s="3">
        <v>43657.416666666664</v>
      </c>
      <c r="J3756" s="1">
        <v>0.003594555369471</v>
      </c>
      <c r="K3756" s="1" t="s">
        <v>24</v>
      </c>
      <c r="M3756" s="3">
        <v>43657.476235856484</v>
      </c>
    </row>
    <row r="3757">
      <c r="A3757" s="1">
        <v>3755.0</v>
      </c>
      <c r="B3757" s="1" t="s">
        <v>8607</v>
      </c>
      <c r="C3757" s="1" t="s">
        <v>8608</v>
      </c>
      <c r="D3757" s="1" t="s">
        <v>8609</v>
      </c>
      <c r="E3757" s="1" t="s">
        <v>8610</v>
      </c>
      <c r="F3757" s="1" t="s">
        <v>8611</v>
      </c>
      <c r="G3757" s="1" t="s">
        <v>17</v>
      </c>
      <c r="H3757" s="1">
        <v>45.0</v>
      </c>
      <c r="I3757" s="3">
        <v>44252.666666666664</v>
      </c>
      <c r="J3757" s="1">
        <v>1.40737214060387</v>
      </c>
      <c r="K3757" s="1" t="s">
        <v>24</v>
      </c>
      <c r="L3757" s="1" t="s">
        <v>188</v>
      </c>
      <c r="M3757" s="3">
        <v>44252.695066643515</v>
      </c>
    </row>
    <row r="3758">
      <c r="A3758" s="1">
        <v>3756.0</v>
      </c>
      <c r="B3758" s="1" t="s">
        <v>8612</v>
      </c>
      <c r="C3758" s="1" t="s">
        <v>8613</v>
      </c>
      <c r="D3758" s="1" t="s">
        <v>749</v>
      </c>
      <c r="E3758" s="1" t="s">
        <v>8614</v>
      </c>
      <c r="F3758" s="1" t="s">
        <v>8615</v>
      </c>
      <c r="G3758" s="1" t="s">
        <v>89</v>
      </c>
      <c r="H3758" s="1">
        <v>45.0</v>
      </c>
      <c r="I3758" s="3">
        <v>43796.381508275466</v>
      </c>
      <c r="J3758" s="1">
        <v>1.30303856809666</v>
      </c>
      <c r="K3758" s="1" t="s">
        <v>166</v>
      </c>
      <c r="M3758" s="3">
        <v>43796.38269045139</v>
      </c>
    </row>
    <row r="3759">
      <c r="A3759" s="1">
        <v>3757.0</v>
      </c>
      <c r="B3759" s="1" t="s">
        <v>3172</v>
      </c>
      <c r="C3759" s="1" t="s">
        <v>8616</v>
      </c>
      <c r="D3759" s="1" t="s">
        <v>116</v>
      </c>
      <c r="E3759" s="1" t="s">
        <v>3522</v>
      </c>
      <c r="F3759" s="1" t="s">
        <v>3175</v>
      </c>
      <c r="G3759" s="1" t="s">
        <v>17</v>
      </c>
      <c r="H3759" s="1">
        <v>45.0</v>
      </c>
      <c r="I3759" s="3">
        <v>44169.291666666664</v>
      </c>
      <c r="J3759" s="1">
        <v>7.01549723653478</v>
      </c>
      <c r="K3759" s="1" t="s">
        <v>24</v>
      </c>
      <c r="L3759" s="1" t="s">
        <v>741</v>
      </c>
      <c r="M3759" s="3">
        <v>44169.32854091435</v>
      </c>
    </row>
    <row r="3760">
      <c r="A3760" s="1">
        <v>3758.0</v>
      </c>
      <c r="B3760" s="1" t="s">
        <v>2645</v>
      </c>
      <c r="C3760" s="1" t="s">
        <v>8617</v>
      </c>
      <c r="D3760" s="1" t="s">
        <v>1802</v>
      </c>
      <c r="E3760" s="1" t="s">
        <v>3332</v>
      </c>
      <c r="F3760" s="1" t="s">
        <v>2649</v>
      </c>
      <c r="G3760" s="1" t="s">
        <v>17</v>
      </c>
      <c r="H3760" s="1">
        <v>45.0</v>
      </c>
      <c r="I3760" s="3">
        <v>43934.291666666664</v>
      </c>
      <c r="J3760" s="1">
        <v>2.34664052133304</v>
      </c>
      <c r="K3760" s="1" t="s">
        <v>18</v>
      </c>
      <c r="M3760" s="3">
        <v>43934.313373530094</v>
      </c>
    </row>
    <row r="3761">
      <c r="A3761" s="1">
        <v>3759.0</v>
      </c>
      <c r="B3761" s="1" t="s">
        <v>1913</v>
      </c>
      <c r="C3761" s="1" t="s">
        <v>8618</v>
      </c>
      <c r="D3761" s="1" t="s">
        <v>5523</v>
      </c>
      <c r="E3761" s="1" t="s">
        <v>8619</v>
      </c>
      <c r="F3761" s="1" t="s">
        <v>1917</v>
      </c>
      <c r="G3761" s="1" t="s">
        <v>39</v>
      </c>
      <c r="H3761" s="1">
        <v>45.0</v>
      </c>
      <c r="I3761" s="3">
        <v>43792.666666666664</v>
      </c>
      <c r="J3761" s="1">
        <v>1.68274043922163</v>
      </c>
      <c r="K3761" s="1" t="s">
        <v>166</v>
      </c>
      <c r="M3761" s="3">
        <v>43792.71178146991</v>
      </c>
    </row>
    <row r="3762">
      <c r="A3762" s="1">
        <v>3760.0</v>
      </c>
      <c r="B3762" s="1" t="s">
        <v>796</v>
      </c>
      <c r="C3762" s="1" t="s">
        <v>8620</v>
      </c>
      <c r="D3762" s="1" t="s">
        <v>173</v>
      </c>
      <c r="E3762" s="1" t="s">
        <v>798</v>
      </c>
      <c r="F3762" s="1" t="s">
        <v>799</v>
      </c>
      <c r="G3762" s="1" t="s">
        <v>35</v>
      </c>
      <c r="H3762" s="1">
        <v>45.0</v>
      </c>
      <c r="I3762" s="3">
        <v>44211.614583333336</v>
      </c>
      <c r="J3762" s="1">
        <v>0.897731201134932</v>
      </c>
      <c r="K3762" s="1" t="s">
        <v>18</v>
      </c>
      <c r="M3762" s="3">
        <v>44211.68286108796</v>
      </c>
    </row>
    <row r="3763">
      <c r="A3763" s="1">
        <v>3761.0</v>
      </c>
      <c r="B3763" s="1" t="s">
        <v>1644</v>
      </c>
      <c r="C3763" s="1" t="s">
        <v>8621</v>
      </c>
      <c r="D3763" s="1" t="s">
        <v>1250</v>
      </c>
      <c r="E3763" s="1" t="s">
        <v>5638</v>
      </c>
      <c r="F3763" s="1" t="s">
        <v>1647</v>
      </c>
      <c r="G3763" s="1" t="s">
        <v>17</v>
      </c>
      <c r="H3763" s="1">
        <v>45.0</v>
      </c>
      <c r="I3763" s="3">
        <v>44160.791666666664</v>
      </c>
      <c r="J3763" s="1">
        <v>0.0</v>
      </c>
      <c r="K3763" s="1" t="s">
        <v>24</v>
      </c>
      <c r="L3763" s="1" t="s">
        <v>741</v>
      </c>
      <c r="M3763" s="3">
        <v>44160.83778509259</v>
      </c>
    </row>
    <row r="3764">
      <c r="A3764" s="1">
        <v>3762.0</v>
      </c>
      <c r="B3764" s="1" t="s">
        <v>1336</v>
      </c>
      <c r="C3764" s="1" t="s">
        <v>8622</v>
      </c>
      <c r="D3764" s="1" t="s">
        <v>49</v>
      </c>
      <c r="E3764" s="1" t="s">
        <v>8623</v>
      </c>
      <c r="F3764" s="1" t="s">
        <v>1340</v>
      </c>
      <c r="G3764" s="1" t="s">
        <v>39</v>
      </c>
      <c r="H3764" s="1">
        <v>45.0</v>
      </c>
      <c r="I3764" s="3">
        <v>43884.75</v>
      </c>
      <c r="J3764" s="1">
        <v>3.4092866259089</v>
      </c>
      <c r="K3764" s="1" t="s">
        <v>62</v>
      </c>
      <c r="M3764" s="3">
        <v>43884.772121180555</v>
      </c>
    </row>
    <row r="3765">
      <c r="A3765" s="1">
        <v>3763.0</v>
      </c>
      <c r="B3765" s="1" t="s">
        <v>1315</v>
      </c>
      <c r="C3765" s="1" t="s">
        <v>8624</v>
      </c>
      <c r="D3765" s="1" t="s">
        <v>411</v>
      </c>
      <c r="E3765" s="1" t="s">
        <v>1386</v>
      </c>
      <c r="F3765" s="1" t="s">
        <v>1319</v>
      </c>
      <c r="G3765" s="1" t="s">
        <v>17</v>
      </c>
      <c r="H3765" s="1">
        <v>45.0</v>
      </c>
      <c r="I3765" s="3">
        <v>43885.541666666664</v>
      </c>
      <c r="J3765" s="1">
        <v>0.803665558322885</v>
      </c>
      <c r="K3765" s="1" t="s">
        <v>18</v>
      </c>
      <c r="M3765" s="3">
        <v>43885.56830486111</v>
      </c>
    </row>
    <row r="3766">
      <c r="A3766" s="1">
        <v>3764.0</v>
      </c>
      <c r="B3766" s="1" t="s">
        <v>229</v>
      </c>
      <c r="C3766" s="1" t="s">
        <v>8625</v>
      </c>
      <c r="D3766" s="1" t="s">
        <v>1653</v>
      </c>
      <c r="E3766" s="1" t="s">
        <v>6341</v>
      </c>
      <c r="F3766" s="1" t="s">
        <v>232</v>
      </c>
      <c r="G3766" s="1" t="s">
        <v>35</v>
      </c>
      <c r="H3766" s="1">
        <v>45.0</v>
      </c>
      <c r="I3766" s="3">
        <v>43866.625</v>
      </c>
      <c r="J3766" s="1">
        <v>1.57095644618406</v>
      </c>
      <c r="K3766" s="1" t="s">
        <v>24</v>
      </c>
      <c r="M3766" s="3">
        <v>43866.67322835648</v>
      </c>
    </row>
    <row r="3767">
      <c r="A3767" s="1">
        <v>3765.0</v>
      </c>
      <c r="B3767" s="1" t="s">
        <v>806</v>
      </c>
      <c r="C3767" s="1" t="s">
        <v>8626</v>
      </c>
      <c r="D3767" s="1" t="s">
        <v>808</v>
      </c>
      <c r="E3767" s="1" t="s">
        <v>1153</v>
      </c>
      <c r="F3767" s="1" t="s">
        <v>810</v>
      </c>
      <c r="G3767" s="1" t="s">
        <v>35</v>
      </c>
      <c r="H3767" s="1">
        <v>45.0</v>
      </c>
      <c r="I3767" s="3">
        <v>44063.708333333336</v>
      </c>
      <c r="J3767" s="1">
        <v>2.14567202078602</v>
      </c>
      <c r="K3767" s="1" t="s">
        <v>24</v>
      </c>
      <c r="M3767" s="3">
        <v>44063.73722914352</v>
      </c>
    </row>
    <row r="3768">
      <c r="A3768" s="1">
        <v>3766.0</v>
      </c>
      <c r="B3768" s="1" t="s">
        <v>1272</v>
      </c>
      <c r="C3768" s="1" t="s">
        <v>8627</v>
      </c>
      <c r="D3768" s="1" t="s">
        <v>1274</v>
      </c>
      <c r="E3768" s="1" t="s">
        <v>8628</v>
      </c>
      <c r="F3768" s="1" t="s">
        <v>1276</v>
      </c>
      <c r="G3768" s="1" t="s">
        <v>17</v>
      </c>
      <c r="H3768" s="1">
        <v>45.0</v>
      </c>
      <c r="I3768" s="3">
        <v>44222.583333333336</v>
      </c>
      <c r="J3768" s="1">
        <v>1.93070346863764</v>
      </c>
      <c r="K3768" s="1" t="s">
        <v>62</v>
      </c>
      <c r="L3768" s="1" t="s">
        <v>129</v>
      </c>
      <c r="M3768" s="3">
        <v>44222.60236577546</v>
      </c>
    </row>
    <row r="3769">
      <c r="A3769" s="1">
        <v>3767.0</v>
      </c>
      <c r="B3769" s="1" t="s">
        <v>2372</v>
      </c>
      <c r="C3769" s="1" t="s">
        <v>8629</v>
      </c>
      <c r="D3769" s="1" t="s">
        <v>1144</v>
      </c>
      <c r="E3769" s="1" t="s">
        <v>6736</v>
      </c>
      <c r="F3769" s="1" t="s">
        <v>2375</v>
      </c>
      <c r="G3769" s="1" t="s">
        <v>17</v>
      </c>
      <c r="H3769" s="1">
        <v>45.0</v>
      </c>
      <c r="I3769" s="3">
        <v>44123.458333333336</v>
      </c>
      <c r="J3769" s="1">
        <v>5.23121236333209</v>
      </c>
      <c r="K3769" s="1" t="s">
        <v>46</v>
      </c>
      <c r="M3769" s="3">
        <v>44123.49437118055</v>
      </c>
    </row>
    <row r="3770">
      <c r="A3770" s="1">
        <v>3768.0</v>
      </c>
      <c r="B3770" s="1" t="s">
        <v>792</v>
      </c>
      <c r="C3770" s="1" t="s">
        <v>8630</v>
      </c>
      <c r="D3770" s="1" t="s">
        <v>1214</v>
      </c>
      <c r="E3770" s="1" t="s">
        <v>3227</v>
      </c>
      <c r="F3770" s="1" t="s">
        <v>795</v>
      </c>
      <c r="G3770" s="1" t="s">
        <v>17</v>
      </c>
      <c r="H3770" s="1">
        <v>45.0</v>
      </c>
      <c r="I3770" s="3">
        <v>44186.25</v>
      </c>
      <c r="J3770" s="1">
        <v>8.18741232614238</v>
      </c>
      <c r="K3770" s="1" t="s">
        <v>18</v>
      </c>
      <c r="M3770" s="3">
        <v>44186.28284883102</v>
      </c>
    </row>
    <row r="3771">
      <c r="A3771" s="1">
        <v>3769.0</v>
      </c>
      <c r="B3771" s="1" t="s">
        <v>1954</v>
      </c>
      <c r="C3771" s="1" t="s">
        <v>8631</v>
      </c>
      <c r="D3771" s="1" t="s">
        <v>1255</v>
      </c>
      <c r="E3771" s="1" t="s">
        <v>8632</v>
      </c>
      <c r="F3771" s="1" t="s">
        <v>1957</v>
      </c>
      <c r="G3771" s="1" t="s">
        <v>39</v>
      </c>
      <c r="H3771" s="1">
        <v>45.0</v>
      </c>
      <c r="I3771" s="3">
        <v>44173.708333333336</v>
      </c>
      <c r="J3771" s="1">
        <v>1.08239424529653</v>
      </c>
      <c r="K3771" s="1" t="s">
        <v>83</v>
      </c>
      <c r="L3771" s="1" t="s">
        <v>1958</v>
      </c>
      <c r="M3771" s="3">
        <v>44173.74640340278</v>
      </c>
    </row>
    <row r="3772">
      <c r="A3772" s="1">
        <v>3770.0</v>
      </c>
      <c r="B3772" s="1" t="s">
        <v>582</v>
      </c>
      <c r="C3772" s="1" t="s">
        <v>8633</v>
      </c>
      <c r="D3772" s="1" t="s">
        <v>106</v>
      </c>
      <c r="E3772" s="1" t="s">
        <v>8634</v>
      </c>
      <c r="F3772" s="1" t="s">
        <v>586</v>
      </c>
      <c r="G3772" s="1" t="s">
        <v>39</v>
      </c>
      <c r="H3772" s="1">
        <v>45.0</v>
      </c>
      <c r="I3772" s="3">
        <v>43735.666666666664</v>
      </c>
      <c r="J3772" s="1">
        <v>1.21481332319228</v>
      </c>
      <c r="K3772" s="1" t="s">
        <v>24</v>
      </c>
      <c r="M3772" s="3">
        <v>43735.693802511574</v>
      </c>
    </row>
    <row r="3773">
      <c r="A3773" s="1">
        <v>3771.0</v>
      </c>
      <c r="B3773" s="1" t="s">
        <v>816</v>
      </c>
      <c r="C3773" s="1" t="s">
        <v>8635</v>
      </c>
      <c r="D3773" s="1" t="s">
        <v>1802</v>
      </c>
      <c r="E3773" s="1" t="s">
        <v>8636</v>
      </c>
      <c r="F3773" s="1" t="s">
        <v>820</v>
      </c>
      <c r="G3773" s="1" t="s">
        <v>39</v>
      </c>
      <c r="H3773" s="1">
        <v>45.0</v>
      </c>
      <c r="I3773" s="3">
        <v>44146.583333333336</v>
      </c>
      <c r="J3773" s="1">
        <v>2.22857844288296</v>
      </c>
      <c r="K3773" s="1" t="s">
        <v>18</v>
      </c>
      <c r="L3773" s="1" t="s">
        <v>444</v>
      </c>
      <c r="M3773" s="3">
        <v>44146.61408233796</v>
      </c>
    </row>
    <row r="3774">
      <c r="A3774" s="1">
        <v>3772.0</v>
      </c>
      <c r="B3774" s="1" t="s">
        <v>319</v>
      </c>
      <c r="C3774" s="1" t="s">
        <v>8637</v>
      </c>
      <c r="D3774" s="1" t="s">
        <v>321</v>
      </c>
      <c r="E3774" s="1" t="s">
        <v>8638</v>
      </c>
      <c r="F3774" s="1" t="s">
        <v>323</v>
      </c>
      <c r="G3774" s="1" t="s">
        <v>39</v>
      </c>
      <c r="H3774" s="1">
        <v>45.0</v>
      </c>
      <c r="I3774" s="3">
        <v>43914.458333333336</v>
      </c>
      <c r="J3774" s="1">
        <v>1.45952485660573</v>
      </c>
      <c r="K3774" s="1" t="s">
        <v>24</v>
      </c>
      <c r="M3774" s="3">
        <v>43914.49361827546</v>
      </c>
    </row>
    <row r="3775">
      <c r="A3775" s="1">
        <v>3773.0</v>
      </c>
      <c r="B3775" s="1" t="s">
        <v>3662</v>
      </c>
      <c r="C3775" s="1" t="s">
        <v>8639</v>
      </c>
      <c r="D3775" s="1" t="s">
        <v>3403</v>
      </c>
      <c r="E3775" s="1" t="s">
        <v>8640</v>
      </c>
      <c r="F3775" s="1" t="s">
        <v>3665</v>
      </c>
      <c r="G3775" s="1" t="s">
        <v>17</v>
      </c>
      <c r="H3775" s="1">
        <v>45.0</v>
      </c>
      <c r="I3775" s="3">
        <v>44211.645833333336</v>
      </c>
      <c r="J3775" s="1">
        <v>2.7026151673293</v>
      </c>
      <c r="K3775" s="1" t="s">
        <v>24</v>
      </c>
      <c r="M3775" s="3">
        <v>44211.70003181713</v>
      </c>
    </row>
    <row r="3776">
      <c r="A3776" s="1">
        <v>3774.0</v>
      </c>
      <c r="B3776" s="1" t="s">
        <v>727</v>
      </c>
      <c r="C3776" s="1" t="s">
        <v>8641</v>
      </c>
      <c r="D3776" s="1" t="s">
        <v>8642</v>
      </c>
      <c r="E3776" s="1" t="s">
        <v>8643</v>
      </c>
      <c r="F3776" s="1" t="s">
        <v>731</v>
      </c>
      <c r="G3776" s="1" t="s">
        <v>39</v>
      </c>
      <c r="H3776" s="1">
        <v>45.0</v>
      </c>
      <c r="I3776" s="3">
        <v>44083.645833333336</v>
      </c>
      <c r="J3776" s="1">
        <v>2.26083185263704</v>
      </c>
      <c r="K3776" s="1" t="s">
        <v>24</v>
      </c>
      <c r="L3776" s="1" t="s">
        <v>741</v>
      </c>
      <c r="M3776" s="3">
        <v>44083.67656255787</v>
      </c>
    </row>
    <row r="3777">
      <c r="A3777" s="1">
        <v>3775.0</v>
      </c>
      <c r="B3777" s="1" t="s">
        <v>8644</v>
      </c>
      <c r="C3777" s="1" t="s">
        <v>8645</v>
      </c>
      <c r="D3777" s="1" t="s">
        <v>75</v>
      </c>
      <c r="E3777" s="1" t="s">
        <v>8646</v>
      </c>
      <c r="F3777" s="1" t="s">
        <v>8647</v>
      </c>
      <c r="G3777" s="1" t="s">
        <v>39</v>
      </c>
      <c r="H3777" s="1">
        <v>45.0</v>
      </c>
      <c r="I3777" s="3">
        <v>43480.708333333336</v>
      </c>
      <c r="J3777" s="1">
        <v>0.740424372031021</v>
      </c>
      <c r="K3777" s="1" t="s">
        <v>24</v>
      </c>
      <c r="M3777" s="3">
        <v>43480.75497707176</v>
      </c>
    </row>
    <row r="3778">
      <c r="A3778" s="1">
        <v>3776.0</v>
      </c>
      <c r="B3778" s="1" t="s">
        <v>12</v>
      </c>
      <c r="C3778" s="1" t="s">
        <v>8648</v>
      </c>
      <c r="D3778" s="1" t="s">
        <v>1813</v>
      </c>
      <c r="E3778" s="1" t="s">
        <v>50</v>
      </c>
      <c r="F3778" s="1" t="s">
        <v>16</v>
      </c>
      <c r="G3778" s="1" t="s">
        <v>35</v>
      </c>
      <c r="H3778" s="1">
        <v>45.0</v>
      </c>
      <c r="I3778" s="3">
        <v>44222.583333333336</v>
      </c>
      <c r="J3778" s="1">
        <v>0.929547977666038</v>
      </c>
      <c r="K3778" s="1" t="s">
        <v>18</v>
      </c>
      <c r="M3778" s="3">
        <v>44222.59655449074</v>
      </c>
    </row>
    <row r="3779">
      <c r="A3779" s="1">
        <v>3777.0</v>
      </c>
      <c r="B3779" s="1" t="s">
        <v>536</v>
      </c>
      <c r="C3779" s="1" t="s">
        <v>8649</v>
      </c>
      <c r="D3779" s="1" t="s">
        <v>1255</v>
      </c>
      <c r="E3779" s="1" t="s">
        <v>5979</v>
      </c>
      <c r="F3779" s="1" t="s">
        <v>539</v>
      </c>
      <c r="G3779" s="1" t="s">
        <v>17</v>
      </c>
      <c r="H3779" s="1">
        <v>45.0</v>
      </c>
      <c r="I3779" s="3">
        <v>43768.25</v>
      </c>
      <c r="J3779" s="1">
        <v>1.9690651966677</v>
      </c>
      <c r="K3779" s="1" t="s">
        <v>83</v>
      </c>
      <c r="M3779" s="3">
        <v>43768.71936679398</v>
      </c>
    </row>
    <row r="3780">
      <c r="A3780" s="1">
        <v>3778.0</v>
      </c>
      <c r="B3780" s="1" t="s">
        <v>732</v>
      </c>
      <c r="C3780" s="1" t="s">
        <v>8650</v>
      </c>
      <c r="D3780" s="1" t="s">
        <v>461</v>
      </c>
      <c r="E3780" s="1" t="s">
        <v>5592</v>
      </c>
      <c r="F3780" s="1" t="s">
        <v>735</v>
      </c>
      <c r="G3780" s="1" t="s">
        <v>17</v>
      </c>
      <c r="H3780" s="1">
        <v>45.0</v>
      </c>
      <c r="I3780" s="3">
        <v>44103.729166666664</v>
      </c>
      <c r="J3780" s="1">
        <v>0.296213442877329</v>
      </c>
      <c r="K3780" s="1" t="s">
        <v>24</v>
      </c>
      <c r="M3780" s="3">
        <v>44103.75709348379</v>
      </c>
    </row>
    <row r="3781">
      <c r="A3781" s="1">
        <v>3779.0</v>
      </c>
      <c r="B3781" s="1" t="s">
        <v>256</v>
      </c>
      <c r="C3781" s="1" t="s">
        <v>8651</v>
      </c>
      <c r="D3781" s="1" t="s">
        <v>1053</v>
      </c>
      <c r="E3781" s="1" t="s">
        <v>1054</v>
      </c>
      <c r="F3781" s="1" t="s">
        <v>260</v>
      </c>
      <c r="G3781" s="1" t="s">
        <v>35</v>
      </c>
      <c r="H3781" s="1">
        <v>45.0</v>
      </c>
      <c r="I3781" s="3">
        <v>43731.416666666664</v>
      </c>
      <c r="J3781" s="1">
        <v>1.38281602149657</v>
      </c>
      <c r="K3781" s="1" t="s">
        <v>218</v>
      </c>
      <c r="M3781" s="3">
        <v>43731.44728961805</v>
      </c>
    </row>
    <row r="3782">
      <c r="A3782" s="1">
        <v>3780.0</v>
      </c>
      <c r="B3782" s="1" t="s">
        <v>184</v>
      </c>
      <c r="C3782" s="1" t="s">
        <v>8652</v>
      </c>
      <c r="D3782" s="1" t="s">
        <v>148</v>
      </c>
      <c r="E3782" s="1" t="s">
        <v>4951</v>
      </c>
      <c r="F3782" s="1" t="s">
        <v>187</v>
      </c>
      <c r="G3782" s="1" t="s">
        <v>17</v>
      </c>
      <c r="H3782" s="1">
        <v>45.0</v>
      </c>
      <c r="I3782" s="3">
        <v>43748.75</v>
      </c>
      <c r="J3782" s="1">
        <v>1.91623559104938</v>
      </c>
      <c r="K3782" s="1" t="s">
        <v>24</v>
      </c>
      <c r="M3782" s="3">
        <v>43730.69496168981</v>
      </c>
    </row>
    <row r="3783">
      <c r="A3783" s="1">
        <v>3781.0</v>
      </c>
      <c r="B3783" s="1" t="s">
        <v>1423</v>
      </c>
      <c r="C3783" s="1" t="s">
        <v>8653</v>
      </c>
      <c r="D3783" s="1" t="s">
        <v>2477</v>
      </c>
      <c r="E3783" s="1" t="s">
        <v>8159</v>
      </c>
      <c r="F3783" s="1" t="s">
        <v>1426</v>
      </c>
      <c r="G3783" s="1" t="s">
        <v>17</v>
      </c>
      <c r="H3783" s="1">
        <v>45.0</v>
      </c>
      <c r="I3783" s="3">
        <v>43747.25</v>
      </c>
      <c r="J3783" s="1">
        <v>2.16650199051707</v>
      </c>
      <c r="K3783" s="1" t="s">
        <v>24</v>
      </c>
      <c r="M3783" s="3">
        <v>43747.347647476854</v>
      </c>
    </row>
    <row r="3784">
      <c r="A3784" s="1">
        <v>3782.0</v>
      </c>
      <c r="B3784" s="1" t="s">
        <v>7926</v>
      </c>
      <c r="C3784" s="1" t="s">
        <v>8654</v>
      </c>
      <c r="D3784" s="1" t="s">
        <v>818</v>
      </c>
      <c r="E3784" s="1" t="s">
        <v>8655</v>
      </c>
      <c r="F3784" s="1" t="s">
        <v>7929</v>
      </c>
      <c r="G3784" s="1" t="s">
        <v>39</v>
      </c>
      <c r="H3784" s="1">
        <v>45.0</v>
      </c>
      <c r="I3784" s="3">
        <v>44125.583333333336</v>
      </c>
      <c r="J3784" s="1">
        <v>5.02491018823222</v>
      </c>
      <c r="K3784" s="1" t="s">
        <v>18</v>
      </c>
      <c r="M3784" s="3">
        <v>44125.612999861114</v>
      </c>
    </row>
    <row r="3785">
      <c r="A3785" s="1">
        <v>3783.0</v>
      </c>
      <c r="B3785" s="1" t="s">
        <v>520</v>
      </c>
      <c r="C3785" s="1" t="s">
        <v>8656</v>
      </c>
      <c r="D3785" s="1" t="s">
        <v>503</v>
      </c>
      <c r="E3785" s="1" t="s">
        <v>523</v>
      </c>
      <c r="F3785" s="1" t="s">
        <v>524</v>
      </c>
      <c r="G3785" s="1" t="s">
        <v>35</v>
      </c>
      <c r="H3785" s="1">
        <v>45.0</v>
      </c>
      <c r="I3785" s="3">
        <v>43762.291666666664</v>
      </c>
      <c r="J3785" s="1">
        <v>1.35192913414127</v>
      </c>
      <c r="K3785" s="1" t="s">
        <v>46</v>
      </c>
      <c r="M3785" s="3">
        <v>43737.36392268519</v>
      </c>
    </row>
    <row r="3786">
      <c r="A3786" s="1">
        <v>3784.0</v>
      </c>
      <c r="B3786" s="1" t="s">
        <v>838</v>
      </c>
      <c r="C3786" s="1" t="s">
        <v>8657</v>
      </c>
      <c r="D3786" s="1" t="s">
        <v>116</v>
      </c>
      <c r="E3786" s="1" t="s">
        <v>8658</v>
      </c>
      <c r="F3786" s="1" t="s">
        <v>842</v>
      </c>
      <c r="G3786" s="1" t="s">
        <v>35</v>
      </c>
      <c r="H3786" s="1">
        <v>45.0</v>
      </c>
      <c r="I3786" s="3">
        <v>44208.645833333336</v>
      </c>
      <c r="J3786" s="1">
        <v>2.26880425827885</v>
      </c>
      <c r="K3786" s="1" t="s">
        <v>24</v>
      </c>
      <c r="M3786" s="3">
        <v>44208.69470497685</v>
      </c>
    </row>
    <row r="3787">
      <c r="A3787" s="1">
        <v>3785.0</v>
      </c>
      <c r="B3787" s="1" t="s">
        <v>8659</v>
      </c>
      <c r="C3787" s="1" t="s">
        <v>8660</v>
      </c>
      <c r="D3787" s="1" t="s">
        <v>3875</v>
      </c>
      <c r="E3787" s="1" t="s">
        <v>8661</v>
      </c>
      <c r="F3787" s="1" t="s">
        <v>8662</v>
      </c>
      <c r="G3787" s="1" t="s">
        <v>35</v>
      </c>
      <c r="H3787" s="1">
        <v>45.0</v>
      </c>
      <c r="I3787" s="3">
        <v>43495.333333333336</v>
      </c>
      <c r="J3787" s="1">
        <v>0.0206524901753708</v>
      </c>
      <c r="K3787" s="1" t="s">
        <v>24</v>
      </c>
      <c r="M3787" s="3">
        <v>43496.27232980324</v>
      </c>
    </row>
    <row r="3788">
      <c r="A3788" s="1">
        <v>3786.0</v>
      </c>
      <c r="B3788" s="1" t="s">
        <v>97</v>
      </c>
      <c r="C3788" s="1" t="s">
        <v>8663</v>
      </c>
      <c r="D3788" s="1" t="s">
        <v>1592</v>
      </c>
      <c r="E3788" s="1" t="s">
        <v>8664</v>
      </c>
      <c r="F3788" s="1" t="s">
        <v>101</v>
      </c>
      <c r="G3788" s="1" t="s">
        <v>39</v>
      </c>
      <c r="H3788" s="1">
        <v>45.0</v>
      </c>
      <c r="I3788" s="3">
        <v>44169.395833333336</v>
      </c>
      <c r="J3788" s="1">
        <v>0.974301906874374</v>
      </c>
      <c r="K3788" s="1" t="s">
        <v>24</v>
      </c>
      <c r="M3788" s="3">
        <v>44169.42440613426</v>
      </c>
    </row>
    <row r="3789">
      <c r="A3789" s="1">
        <v>3787.0</v>
      </c>
      <c r="B3789" s="1" t="s">
        <v>1012</v>
      </c>
      <c r="C3789" s="1" t="s">
        <v>8665</v>
      </c>
      <c r="D3789" s="1" t="s">
        <v>1014</v>
      </c>
      <c r="E3789" s="1" t="s">
        <v>2156</v>
      </c>
      <c r="F3789" s="1" t="s">
        <v>1016</v>
      </c>
      <c r="G3789" s="1" t="s">
        <v>17</v>
      </c>
      <c r="H3789" s="1">
        <v>45.0</v>
      </c>
      <c r="I3789" s="3">
        <v>43874.25</v>
      </c>
      <c r="J3789" s="1">
        <v>0.0349138656265903</v>
      </c>
      <c r="K3789" s="1" t="s">
        <v>166</v>
      </c>
      <c r="M3789" s="3">
        <v>43874.36540699074</v>
      </c>
    </row>
    <row r="3790">
      <c r="A3790" s="1">
        <v>3788.0</v>
      </c>
      <c r="B3790" s="1" t="s">
        <v>8666</v>
      </c>
      <c r="C3790" s="1" t="s">
        <v>8667</v>
      </c>
      <c r="D3790" s="1" t="s">
        <v>8668</v>
      </c>
      <c r="E3790" s="1" t="s">
        <v>8669</v>
      </c>
      <c r="F3790" s="1" t="s">
        <v>8670</v>
      </c>
      <c r="G3790" s="1" t="s">
        <v>39</v>
      </c>
      <c r="H3790" s="1">
        <v>45.0</v>
      </c>
      <c r="I3790" s="3">
        <v>44141.5</v>
      </c>
      <c r="J3790" s="1">
        <v>0.226280752631462</v>
      </c>
      <c r="K3790" s="1" t="s">
        <v>166</v>
      </c>
      <c r="L3790" s="1" t="s">
        <v>8671</v>
      </c>
      <c r="M3790" s="3">
        <v>44141.54241815972</v>
      </c>
    </row>
    <row r="3791">
      <c r="A3791" s="1">
        <v>3789.0</v>
      </c>
      <c r="B3791" s="1" t="s">
        <v>119</v>
      </c>
      <c r="C3791" s="1" t="s">
        <v>8672</v>
      </c>
      <c r="D3791" s="1" t="s">
        <v>121</v>
      </c>
      <c r="E3791" s="1" t="s">
        <v>8673</v>
      </c>
      <c r="F3791" s="1" t="s">
        <v>123</v>
      </c>
      <c r="G3791" s="1" t="s">
        <v>39</v>
      </c>
      <c r="H3791" s="1">
        <v>45.0</v>
      </c>
      <c r="I3791" s="3">
        <v>44055.625</v>
      </c>
      <c r="J3791" s="1">
        <v>1.42214695689413</v>
      </c>
      <c r="K3791" s="1" t="s">
        <v>18</v>
      </c>
      <c r="M3791" s="3">
        <v>44055.656316875</v>
      </c>
    </row>
    <row r="3792">
      <c r="A3792" s="1">
        <v>3790.0</v>
      </c>
      <c r="B3792" s="1" t="s">
        <v>119</v>
      </c>
      <c r="C3792" s="1" t="s">
        <v>8674</v>
      </c>
      <c r="D3792" s="1" t="s">
        <v>37</v>
      </c>
      <c r="E3792" s="1" t="s">
        <v>8675</v>
      </c>
      <c r="F3792" s="1" t="s">
        <v>123</v>
      </c>
      <c r="G3792" s="1" t="s">
        <v>17</v>
      </c>
      <c r="H3792" s="1">
        <v>45.0</v>
      </c>
      <c r="I3792" s="3">
        <v>44162.25</v>
      </c>
      <c r="J3792" s="1">
        <v>1.87426142816256</v>
      </c>
      <c r="K3792" s="1" t="s">
        <v>18</v>
      </c>
      <c r="M3792" s="3">
        <v>44162.27299362268</v>
      </c>
    </row>
    <row r="3793">
      <c r="A3793" s="1">
        <v>3791.0</v>
      </c>
      <c r="B3793" s="1" t="s">
        <v>2181</v>
      </c>
      <c r="C3793" s="1" t="s">
        <v>8676</v>
      </c>
      <c r="D3793" s="1" t="s">
        <v>5435</v>
      </c>
      <c r="E3793" s="1" t="s">
        <v>8677</v>
      </c>
      <c r="F3793" s="1" t="s">
        <v>2185</v>
      </c>
      <c r="G3793" s="1" t="s">
        <v>39</v>
      </c>
      <c r="H3793" s="1">
        <v>45.0</v>
      </c>
      <c r="I3793" s="3">
        <v>43751.208333333336</v>
      </c>
      <c r="J3793" s="1">
        <v>0.516871931113224</v>
      </c>
      <c r="K3793" s="1" t="s">
        <v>218</v>
      </c>
      <c r="M3793" s="3">
        <v>43751.253300289354</v>
      </c>
    </row>
    <row r="3794">
      <c r="A3794" s="1">
        <v>3792.0</v>
      </c>
      <c r="B3794" s="1" t="s">
        <v>8678</v>
      </c>
      <c r="C3794" s="1" t="s">
        <v>8679</v>
      </c>
      <c r="D3794" s="1" t="s">
        <v>5399</v>
      </c>
      <c r="E3794" s="1" t="s">
        <v>8680</v>
      </c>
      <c r="F3794" s="1" t="s">
        <v>8681</v>
      </c>
      <c r="G3794" s="1" t="s">
        <v>17</v>
      </c>
      <c r="H3794" s="1">
        <v>45.0</v>
      </c>
      <c r="I3794" s="3">
        <v>43987.6875</v>
      </c>
      <c r="J3794" s="1">
        <v>0.522739701937881</v>
      </c>
      <c r="K3794" s="1" t="s">
        <v>166</v>
      </c>
      <c r="L3794" s="1" t="s">
        <v>8671</v>
      </c>
      <c r="M3794" s="3">
        <v>43987.72059211806</v>
      </c>
    </row>
    <row r="3795">
      <c r="A3795" s="1">
        <v>3793.0</v>
      </c>
      <c r="B3795" s="1" t="s">
        <v>324</v>
      </c>
      <c r="C3795" s="1" t="s">
        <v>8682</v>
      </c>
      <c r="D3795" s="1" t="s">
        <v>321</v>
      </c>
      <c r="E3795" s="1" t="s">
        <v>8683</v>
      </c>
      <c r="F3795" s="1" t="s">
        <v>328</v>
      </c>
      <c r="G3795" s="1" t="s">
        <v>89</v>
      </c>
      <c r="H3795" s="1">
        <v>45.0</v>
      </c>
      <c r="I3795" s="3">
        <v>43984.38940011574</v>
      </c>
      <c r="J3795" s="1">
        <v>2.33307987523617</v>
      </c>
      <c r="K3795" s="1" t="s">
        <v>24</v>
      </c>
      <c r="M3795" s="3">
        <v>43984.41760583333</v>
      </c>
    </row>
    <row r="3796">
      <c r="A3796" s="1">
        <v>3794.0</v>
      </c>
      <c r="B3796" s="1" t="s">
        <v>4086</v>
      </c>
      <c r="C3796" s="1" t="s">
        <v>8684</v>
      </c>
      <c r="D3796" s="1" t="s">
        <v>4088</v>
      </c>
      <c r="E3796" s="1" t="s">
        <v>4089</v>
      </c>
      <c r="F3796" s="1" t="s">
        <v>4090</v>
      </c>
      <c r="G3796" s="1" t="s">
        <v>17</v>
      </c>
      <c r="H3796" s="1">
        <v>45.0</v>
      </c>
      <c r="I3796" s="3">
        <v>44235.625</v>
      </c>
      <c r="J3796" s="1">
        <v>3.10885070585985</v>
      </c>
      <c r="K3796" s="1" t="s">
        <v>24</v>
      </c>
      <c r="L3796" s="1" t="s">
        <v>365</v>
      </c>
      <c r="M3796" s="3">
        <v>44235.67953381944</v>
      </c>
    </row>
    <row r="3797">
      <c r="A3797" s="1">
        <v>3795.0</v>
      </c>
      <c r="B3797" s="1" t="s">
        <v>1315</v>
      </c>
      <c r="C3797" s="1" t="s">
        <v>8685</v>
      </c>
      <c r="D3797" s="1" t="s">
        <v>411</v>
      </c>
      <c r="E3797" s="1" t="s">
        <v>5376</v>
      </c>
      <c r="F3797" s="1" t="s">
        <v>1319</v>
      </c>
      <c r="G3797" s="1" t="s">
        <v>17</v>
      </c>
      <c r="H3797" s="1">
        <v>45.0</v>
      </c>
      <c r="I3797" s="3">
        <v>43971.541666666664</v>
      </c>
      <c r="J3797" s="1">
        <v>0.171451321750172</v>
      </c>
      <c r="K3797" s="1" t="s">
        <v>18</v>
      </c>
      <c r="M3797" s="3">
        <v>43971.55135045139</v>
      </c>
    </row>
    <row r="3798">
      <c r="A3798" s="1">
        <v>3796.0</v>
      </c>
      <c r="B3798" s="1" t="s">
        <v>176</v>
      </c>
      <c r="C3798" s="1" t="s">
        <v>8686</v>
      </c>
      <c r="D3798" s="1" t="s">
        <v>178</v>
      </c>
      <c r="E3798" s="1" t="s">
        <v>6229</v>
      </c>
      <c r="F3798" s="1" t="s">
        <v>180</v>
      </c>
      <c r="G3798" s="1" t="s">
        <v>17</v>
      </c>
      <c r="H3798" s="1">
        <v>45.0</v>
      </c>
      <c r="I3798" s="3">
        <v>44133.25</v>
      </c>
      <c r="J3798" s="1">
        <v>1.1204981126105</v>
      </c>
      <c r="K3798" s="1" t="s">
        <v>24</v>
      </c>
      <c r="M3798" s="3">
        <v>44133.291714224535</v>
      </c>
    </row>
    <row r="3799">
      <c r="A3799" s="1">
        <v>3797.0</v>
      </c>
      <c r="B3799" s="1" t="s">
        <v>63</v>
      </c>
      <c r="C3799" s="1" t="s">
        <v>8687</v>
      </c>
      <c r="D3799" s="1" t="s">
        <v>148</v>
      </c>
      <c r="E3799" s="1" t="s">
        <v>8688</v>
      </c>
      <c r="F3799" s="1" t="s">
        <v>67</v>
      </c>
      <c r="G3799" s="1" t="s">
        <v>17</v>
      </c>
      <c r="H3799" s="1">
        <v>45.0</v>
      </c>
      <c r="I3799" s="3">
        <v>44041.229166666664</v>
      </c>
      <c r="J3799" s="1">
        <v>3.82900654888661</v>
      </c>
      <c r="K3799" s="1" t="s">
        <v>24</v>
      </c>
      <c r="M3799" s="3">
        <v>44041.26285733796</v>
      </c>
    </row>
    <row r="3800">
      <c r="A3800" s="1">
        <v>3798.0</v>
      </c>
      <c r="B3800" s="1" t="s">
        <v>485</v>
      </c>
      <c r="C3800" s="1" t="s">
        <v>8689</v>
      </c>
      <c r="D3800" s="1" t="s">
        <v>1014</v>
      </c>
      <c r="E3800" s="1" t="s">
        <v>2456</v>
      </c>
      <c r="F3800" s="1" t="s">
        <v>489</v>
      </c>
      <c r="G3800" s="1" t="s">
        <v>17</v>
      </c>
      <c r="H3800" s="1">
        <v>45.0</v>
      </c>
      <c r="I3800" s="3">
        <v>43747.125</v>
      </c>
      <c r="J3800" s="1">
        <v>1.73993771497293</v>
      </c>
      <c r="K3800" s="1" t="s">
        <v>166</v>
      </c>
      <c r="M3800" s="3">
        <v>43747.21852457176</v>
      </c>
    </row>
    <row r="3801">
      <c r="A3801" s="1">
        <v>3799.0</v>
      </c>
      <c r="B3801" s="1" t="s">
        <v>896</v>
      </c>
      <c r="C3801" s="1" t="s">
        <v>8690</v>
      </c>
      <c r="D3801" s="1" t="s">
        <v>898</v>
      </c>
      <c r="E3801" s="1" t="s">
        <v>5294</v>
      </c>
      <c r="F3801" s="1" t="s">
        <v>900</v>
      </c>
      <c r="G3801" s="1" t="s">
        <v>17</v>
      </c>
      <c r="H3801" s="1">
        <v>45.0</v>
      </c>
      <c r="I3801" s="3">
        <v>44108.583333333336</v>
      </c>
      <c r="J3801" s="1">
        <v>2.24370322925614</v>
      </c>
      <c r="K3801" s="1" t="s">
        <v>24</v>
      </c>
      <c r="L3801" s="1" t="s">
        <v>741</v>
      </c>
      <c r="M3801" s="3">
        <v>44108.70040630787</v>
      </c>
    </row>
    <row r="3802">
      <c r="A3802" s="1">
        <v>3800.0</v>
      </c>
      <c r="B3802" s="1" t="s">
        <v>838</v>
      </c>
      <c r="C3802" s="1" t="s">
        <v>8691</v>
      </c>
      <c r="D3802" s="1" t="s">
        <v>4635</v>
      </c>
      <c r="E3802" s="1" t="s">
        <v>8692</v>
      </c>
      <c r="F3802" s="1" t="s">
        <v>842</v>
      </c>
      <c r="G3802" s="1" t="s">
        <v>39</v>
      </c>
      <c r="H3802" s="1">
        <v>45.0</v>
      </c>
      <c r="I3802" s="3">
        <v>43660.625</v>
      </c>
      <c r="J3802" s="1">
        <v>2.63822819383061</v>
      </c>
      <c r="K3802" s="1" t="s">
        <v>24</v>
      </c>
      <c r="M3802" s="3">
        <v>43660.665370393515</v>
      </c>
    </row>
    <row r="3803">
      <c r="A3803" s="1">
        <v>3801.0</v>
      </c>
      <c r="B3803" s="1" t="s">
        <v>603</v>
      </c>
      <c r="C3803" s="1" t="s">
        <v>8693</v>
      </c>
      <c r="D3803" s="1" t="s">
        <v>532</v>
      </c>
      <c r="E3803" s="1" t="s">
        <v>8694</v>
      </c>
      <c r="F3803" s="1" t="s">
        <v>606</v>
      </c>
      <c r="G3803" s="1" t="s">
        <v>89</v>
      </c>
      <c r="H3803" s="1">
        <v>45.0</v>
      </c>
      <c r="I3803" s="3">
        <v>44128.45170704861</v>
      </c>
      <c r="J3803" s="1">
        <v>1.99806225354038</v>
      </c>
      <c r="K3803" s="1" t="s">
        <v>24</v>
      </c>
      <c r="M3803" s="3">
        <v>44128.509769375</v>
      </c>
    </row>
    <row r="3804">
      <c r="A3804" s="1">
        <v>3802.0</v>
      </c>
      <c r="B3804" s="1" t="s">
        <v>1449</v>
      </c>
      <c r="C3804" s="1" t="s">
        <v>8695</v>
      </c>
      <c r="D3804" s="1" t="s">
        <v>738</v>
      </c>
      <c r="E3804" s="1" t="s">
        <v>8696</v>
      </c>
      <c r="F3804" s="1" t="s">
        <v>1453</v>
      </c>
      <c r="G3804" s="1" t="s">
        <v>17</v>
      </c>
      <c r="H3804" s="1">
        <v>45.0</v>
      </c>
      <c r="I3804" s="3">
        <v>44135.291666666664</v>
      </c>
      <c r="J3804" s="1">
        <v>0.553791069452344</v>
      </c>
      <c r="K3804" s="1" t="s">
        <v>218</v>
      </c>
      <c r="M3804" s="3">
        <v>44135.31180685185</v>
      </c>
    </row>
    <row r="3805">
      <c r="A3805" s="1">
        <v>3803.0</v>
      </c>
      <c r="B3805" s="1" t="s">
        <v>2080</v>
      </c>
      <c r="C3805" s="1" t="s">
        <v>8697</v>
      </c>
      <c r="D3805" s="1" t="s">
        <v>8698</v>
      </c>
      <c r="E3805" s="1" t="s">
        <v>2592</v>
      </c>
      <c r="F3805" s="1" t="s">
        <v>2083</v>
      </c>
      <c r="G3805" s="1" t="s">
        <v>17</v>
      </c>
      <c r="H3805" s="1">
        <v>45.0</v>
      </c>
      <c r="I3805" s="3">
        <v>43767.625</v>
      </c>
      <c r="J3805" s="1">
        <v>2.27429152095116</v>
      </c>
      <c r="K3805" s="1" t="s">
        <v>166</v>
      </c>
      <c r="M3805" s="3">
        <v>43767.66656693287</v>
      </c>
    </row>
    <row r="3806">
      <c r="A3806" s="1">
        <v>3804.0</v>
      </c>
      <c r="B3806" s="1" t="s">
        <v>1330</v>
      </c>
      <c r="C3806" s="1" t="s">
        <v>8699</v>
      </c>
      <c r="D3806" s="1" t="s">
        <v>1208</v>
      </c>
      <c r="E3806" s="1" t="s">
        <v>8700</v>
      </c>
      <c r="F3806" s="1" t="s">
        <v>1334</v>
      </c>
      <c r="G3806" s="1" t="s">
        <v>89</v>
      </c>
      <c r="H3806" s="1">
        <v>45.0</v>
      </c>
      <c r="I3806" s="3">
        <v>43821.45747039352</v>
      </c>
      <c r="J3806" s="1">
        <v>1.25433778255278</v>
      </c>
      <c r="K3806" s="1" t="s">
        <v>24</v>
      </c>
      <c r="M3806" s="3">
        <v>43821.47758417824</v>
      </c>
    </row>
    <row r="3807">
      <c r="A3807" s="1">
        <v>3805.0</v>
      </c>
      <c r="B3807" s="1" t="s">
        <v>119</v>
      </c>
      <c r="C3807" s="1" t="s">
        <v>8701</v>
      </c>
      <c r="D3807" s="1" t="s">
        <v>1258</v>
      </c>
      <c r="E3807" s="1" t="s">
        <v>8702</v>
      </c>
      <c r="F3807" s="1" t="s">
        <v>123</v>
      </c>
      <c r="G3807" s="1" t="s">
        <v>39</v>
      </c>
      <c r="H3807" s="1">
        <v>45.0</v>
      </c>
      <c r="I3807" s="3">
        <v>44086.270833333336</v>
      </c>
      <c r="J3807" s="1">
        <v>1.46076252784339</v>
      </c>
      <c r="K3807" s="1" t="s">
        <v>18</v>
      </c>
      <c r="M3807" s="3">
        <v>44086.301425578706</v>
      </c>
    </row>
    <row r="3808">
      <c r="A3808" s="1">
        <v>3806.0</v>
      </c>
      <c r="B3808" s="1" t="s">
        <v>1181</v>
      </c>
      <c r="C3808" s="1" t="s">
        <v>8703</v>
      </c>
      <c r="D3808" s="1" t="s">
        <v>80</v>
      </c>
      <c r="E3808" s="1" t="s">
        <v>7762</v>
      </c>
      <c r="F3808" s="1" t="s">
        <v>1184</v>
      </c>
      <c r="G3808" s="1" t="s">
        <v>35</v>
      </c>
      <c r="H3808" s="1">
        <v>45.0</v>
      </c>
      <c r="I3808" s="3">
        <v>43655.625</v>
      </c>
      <c r="J3808" s="1">
        <v>3.63587795960259</v>
      </c>
      <c r="K3808" s="1" t="s">
        <v>46</v>
      </c>
      <c r="M3808" s="3">
        <v>43655.657727314814</v>
      </c>
    </row>
    <row r="3809">
      <c r="A3809" s="1">
        <v>3807.0</v>
      </c>
      <c r="B3809" s="1" t="s">
        <v>30</v>
      </c>
      <c r="C3809" s="1" t="s">
        <v>8704</v>
      </c>
      <c r="D3809" s="1" t="s">
        <v>32</v>
      </c>
      <c r="E3809" s="1" t="s">
        <v>6307</v>
      </c>
      <c r="F3809" s="1" t="s">
        <v>34</v>
      </c>
      <c r="G3809" s="1" t="s">
        <v>17</v>
      </c>
      <c r="H3809" s="1">
        <v>45.0</v>
      </c>
      <c r="I3809" s="3">
        <v>44134.458333333336</v>
      </c>
      <c r="J3809" s="1">
        <v>2.4854052761423</v>
      </c>
      <c r="K3809" s="1" t="s">
        <v>24</v>
      </c>
      <c r="M3809" s="3">
        <v>44134.514043194446</v>
      </c>
    </row>
    <row r="3810">
      <c r="A3810" s="1">
        <v>3808.0</v>
      </c>
      <c r="B3810" s="1" t="s">
        <v>2405</v>
      </c>
      <c r="C3810" s="1" t="s">
        <v>8705</v>
      </c>
      <c r="D3810" s="1" t="s">
        <v>560</v>
      </c>
      <c r="E3810" s="1" t="s">
        <v>8706</v>
      </c>
      <c r="F3810" s="1" t="s">
        <v>2408</v>
      </c>
      <c r="G3810" s="1" t="s">
        <v>89</v>
      </c>
      <c r="H3810" s="1">
        <v>45.0</v>
      </c>
      <c r="I3810" s="3">
        <v>43726.47908197917</v>
      </c>
      <c r="J3810" s="1">
        <v>1.0991703455773</v>
      </c>
      <c r="K3810" s="1" t="s">
        <v>166</v>
      </c>
      <c r="M3810" s="3">
        <v>43726.50164988426</v>
      </c>
    </row>
    <row r="3811">
      <c r="A3811" s="1">
        <v>3809.0</v>
      </c>
      <c r="B3811" s="1" t="s">
        <v>1090</v>
      </c>
      <c r="C3811" s="1" t="s">
        <v>8707</v>
      </c>
      <c r="D3811" s="1" t="s">
        <v>1558</v>
      </c>
      <c r="E3811" s="1" t="s">
        <v>3300</v>
      </c>
      <c r="F3811" s="1" t="s">
        <v>1094</v>
      </c>
      <c r="G3811" s="1" t="s">
        <v>17</v>
      </c>
      <c r="H3811" s="1">
        <v>45.0</v>
      </c>
      <c r="I3811" s="3">
        <v>44152.270833333336</v>
      </c>
      <c r="J3811" s="1">
        <v>1.92176853267779</v>
      </c>
      <c r="K3811" s="1" t="s">
        <v>166</v>
      </c>
      <c r="M3811" s="3">
        <v>44152.306213634256</v>
      </c>
    </row>
    <row r="3812">
      <c r="A3812" s="1">
        <v>3810.0</v>
      </c>
      <c r="B3812" s="1" t="s">
        <v>1716</v>
      </c>
      <c r="C3812" s="1" t="s">
        <v>8708</v>
      </c>
      <c r="D3812" s="1" t="s">
        <v>818</v>
      </c>
      <c r="E3812" s="1" t="s">
        <v>8709</v>
      </c>
      <c r="F3812" s="1" t="s">
        <v>1719</v>
      </c>
      <c r="G3812" s="1" t="s">
        <v>39</v>
      </c>
      <c r="H3812" s="1">
        <v>45.0</v>
      </c>
      <c r="I3812" s="3">
        <v>44230.5</v>
      </c>
      <c r="J3812" s="1">
        <v>3.42401312021136</v>
      </c>
      <c r="K3812" s="1" t="s">
        <v>18</v>
      </c>
      <c r="M3812" s="3">
        <v>44230.531006655096</v>
      </c>
    </row>
    <row r="3813">
      <c r="A3813" s="1">
        <v>3811.0</v>
      </c>
      <c r="B3813" s="1" t="s">
        <v>2891</v>
      </c>
      <c r="C3813" s="1" t="s">
        <v>8710</v>
      </c>
      <c r="D3813" s="1" t="s">
        <v>80</v>
      </c>
      <c r="E3813" s="1" t="s">
        <v>8711</v>
      </c>
      <c r="F3813" s="1" t="s">
        <v>2894</v>
      </c>
      <c r="G3813" s="1" t="s">
        <v>17</v>
      </c>
      <c r="H3813" s="1">
        <v>45.0</v>
      </c>
      <c r="I3813" s="3">
        <v>43899.208333333336</v>
      </c>
      <c r="J3813" s="1">
        <v>0.454318678804954</v>
      </c>
      <c r="K3813" s="1" t="s">
        <v>46</v>
      </c>
      <c r="M3813" s="3">
        <v>43899.24512789352</v>
      </c>
    </row>
    <row r="3814">
      <c r="A3814" s="1">
        <v>3812.0</v>
      </c>
      <c r="B3814" s="1" t="s">
        <v>1766</v>
      </c>
      <c r="C3814" s="1" t="s">
        <v>8712</v>
      </c>
      <c r="D3814" s="1" t="s">
        <v>840</v>
      </c>
      <c r="E3814" s="1" t="s">
        <v>3802</v>
      </c>
      <c r="F3814" s="1" t="s">
        <v>1769</v>
      </c>
      <c r="G3814" s="1" t="s">
        <v>35</v>
      </c>
      <c r="H3814" s="1">
        <v>45.0</v>
      </c>
      <c r="I3814" s="3">
        <v>44232.666666666664</v>
      </c>
      <c r="J3814" s="1">
        <v>3.50868192599602</v>
      </c>
      <c r="K3814" s="1" t="s">
        <v>24</v>
      </c>
      <c r="L3814" s="1" t="s">
        <v>1006</v>
      </c>
      <c r="M3814" s="3">
        <v>44232.70281679398</v>
      </c>
    </row>
    <row r="3815">
      <c r="A3815" s="1">
        <v>3813.0</v>
      </c>
      <c r="B3815" s="1" t="s">
        <v>2911</v>
      </c>
      <c r="C3815" s="1" t="s">
        <v>8713</v>
      </c>
      <c r="D3815" s="1" t="s">
        <v>8714</v>
      </c>
      <c r="E3815" s="1" t="s">
        <v>7867</v>
      </c>
      <c r="F3815" s="1" t="s">
        <v>2915</v>
      </c>
      <c r="G3815" s="1" t="s">
        <v>35</v>
      </c>
      <c r="H3815" s="1">
        <v>45.0</v>
      </c>
      <c r="I3815" s="3">
        <v>43902.6875</v>
      </c>
      <c r="J3815" s="1">
        <v>1.1009408956426</v>
      </c>
      <c r="K3815" s="1" t="s">
        <v>24</v>
      </c>
      <c r="M3815" s="3">
        <v>43902.61804273148</v>
      </c>
    </row>
    <row r="3816">
      <c r="A3816" s="1">
        <v>3814.0</v>
      </c>
      <c r="B3816" s="1" t="s">
        <v>8715</v>
      </c>
      <c r="C3816" s="1" t="s">
        <v>8716</v>
      </c>
      <c r="D3816" s="1" t="s">
        <v>3058</v>
      </c>
      <c r="E3816" s="1" t="s">
        <v>8717</v>
      </c>
      <c r="F3816" s="1" t="s">
        <v>8718</v>
      </c>
      <c r="G3816" s="1" t="s">
        <v>39</v>
      </c>
      <c r="H3816" s="1">
        <v>45.0</v>
      </c>
      <c r="I3816" s="3">
        <v>43816.25</v>
      </c>
      <c r="J3816" s="1">
        <v>2.73535118107449</v>
      </c>
      <c r="K3816" s="1" t="s">
        <v>24</v>
      </c>
      <c r="M3816" s="3">
        <v>43816.276824872686</v>
      </c>
    </row>
    <row r="3817">
      <c r="A3817" s="1">
        <v>3815.0</v>
      </c>
      <c r="B3817" s="1" t="s">
        <v>901</v>
      </c>
      <c r="C3817" s="1" t="s">
        <v>8719</v>
      </c>
      <c r="D3817" s="1" t="s">
        <v>8720</v>
      </c>
      <c r="E3817" s="1" t="s">
        <v>1771</v>
      </c>
      <c r="F3817" s="1" t="s">
        <v>904</v>
      </c>
      <c r="G3817" s="1" t="s">
        <v>17</v>
      </c>
      <c r="H3817" s="1">
        <v>45.0</v>
      </c>
      <c r="I3817" s="3">
        <v>43699.75</v>
      </c>
      <c r="J3817" s="1">
        <v>1.55413958305257</v>
      </c>
      <c r="K3817" s="1" t="s">
        <v>24</v>
      </c>
      <c r="M3817" s="3">
        <v>43699.78268405092</v>
      </c>
    </row>
    <row r="3818">
      <c r="A3818" s="1">
        <v>3816.0</v>
      </c>
      <c r="B3818" s="1" t="s">
        <v>455</v>
      </c>
      <c r="C3818" s="1" t="s">
        <v>8721</v>
      </c>
      <c r="D3818" s="1" t="s">
        <v>310</v>
      </c>
      <c r="E3818" s="1" t="s">
        <v>2435</v>
      </c>
      <c r="F3818" s="1" t="s">
        <v>458</v>
      </c>
      <c r="G3818" s="1" t="s">
        <v>17</v>
      </c>
      <c r="H3818" s="1">
        <v>45.0</v>
      </c>
      <c r="I3818" s="3">
        <v>44235.625</v>
      </c>
      <c r="J3818" s="1">
        <v>2.22458174426741</v>
      </c>
      <c r="K3818" s="1" t="s">
        <v>24</v>
      </c>
      <c r="L3818" s="1" t="s">
        <v>406</v>
      </c>
      <c r="M3818" s="3">
        <v>44235.578061458335</v>
      </c>
    </row>
    <row r="3819">
      <c r="A3819" s="1">
        <v>3817.0</v>
      </c>
      <c r="B3819" s="1" t="s">
        <v>4356</v>
      </c>
      <c r="C3819" s="1" t="s">
        <v>8722</v>
      </c>
      <c r="D3819" s="1" t="s">
        <v>411</v>
      </c>
      <c r="E3819" s="1" t="s">
        <v>8723</v>
      </c>
      <c r="F3819" s="1" t="s">
        <v>4359</v>
      </c>
      <c r="G3819" s="1" t="s">
        <v>17</v>
      </c>
      <c r="H3819" s="1">
        <v>45.0</v>
      </c>
      <c r="I3819" s="3">
        <v>43983.260416666664</v>
      </c>
      <c r="J3819" s="1">
        <v>0.705075565890322</v>
      </c>
      <c r="K3819" s="1" t="s">
        <v>62</v>
      </c>
      <c r="L3819" s="1" t="s">
        <v>4360</v>
      </c>
      <c r="M3819" s="3">
        <v>43983.266456701385</v>
      </c>
    </row>
    <row r="3820">
      <c r="A3820" s="1">
        <v>3818.0</v>
      </c>
      <c r="B3820" s="1" t="s">
        <v>983</v>
      </c>
      <c r="C3820" s="1" t="s">
        <v>8724</v>
      </c>
      <c r="D3820" s="1" t="s">
        <v>5676</v>
      </c>
      <c r="E3820" s="1" t="s">
        <v>8725</v>
      </c>
      <c r="F3820" s="1" t="s">
        <v>987</v>
      </c>
      <c r="G3820" s="1" t="s">
        <v>39</v>
      </c>
      <c r="H3820" s="1">
        <v>45.0</v>
      </c>
      <c r="I3820" s="3">
        <v>44242.270833333336</v>
      </c>
      <c r="J3820" s="1">
        <v>1.74912763429144</v>
      </c>
      <c r="K3820" s="1" t="s">
        <v>218</v>
      </c>
      <c r="L3820" s="1" t="s">
        <v>1556</v>
      </c>
      <c r="M3820" s="3">
        <v>44242.300615925924</v>
      </c>
    </row>
    <row r="3821">
      <c r="A3821" s="1">
        <v>3819.0</v>
      </c>
      <c r="B3821" s="1" t="s">
        <v>4823</v>
      </c>
      <c r="C3821" s="1" t="s">
        <v>8726</v>
      </c>
      <c r="D3821" s="1" t="s">
        <v>701</v>
      </c>
      <c r="E3821" s="1" t="s">
        <v>8727</v>
      </c>
      <c r="F3821" s="1" t="s">
        <v>4826</v>
      </c>
      <c r="G3821" s="1" t="s">
        <v>39</v>
      </c>
      <c r="H3821" s="1">
        <v>45.0</v>
      </c>
      <c r="I3821" s="3">
        <v>44223.6875</v>
      </c>
      <c r="J3821" s="1">
        <v>1.40305971971083</v>
      </c>
      <c r="K3821" s="1" t="s">
        <v>24</v>
      </c>
      <c r="M3821" s="3">
        <v>44223.717312719906</v>
      </c>
    </row>
    <row r="3822">
      <c r="A3822" s="1">
        <v>3820.0</v>
      </c>
      <c r="B3822" s="1" t="s">
        <v>2339</v>
      </c>
      <c r="C3822" s="1" t="s">
        <v>8728</v>
      </c>
      <c r="D3822" s="1" t="s">
        <v>738</v>
      </c>
      <c r="E3822" s="1" t="s">
        <v>2341</v>
      </c>
      <c r="F3822" s="1" t="s">
        <v>2342</v>
      </c>
      <c r="G3822" s="1" t="s">
        <v>35</v>
      </c>
      <c r="H3822" s="1">
        <v>45.0</v>
      </c>
      <c r="I3822" s="3">
        <v>44158.666666666664</v>
      </c>
      <c r="J3822" s="1">
        <v>1.44429098608025</v>
      </c>
      <c r="K3822" s="1" t="s">
        <v>24</v>
      </c>
      <c r="M3822" s="3">
        <v>44158.69761260417</v>
      </c>
    </row>
    <row r="3823">
      <c r="A3823" s="1">
        <v>3821.0</v>
      </c>
      <c r="B3823" s="1" t="s">
        <v>303</v>
      </c>
      <c r="C3823" s="1" t="s">
        <v>8729</v>
      </c>
      <c r="D3823" s="1" t="s">
        <v>305</v>
      </c>
      <c r="E3823" s="1" t="s">
        <v>336</v>
      </c>
      <c r="F3823" s="1" t="s">
        <v>307</v>
      </c>
      <c r="G3823" s="1" t="s">
        <v>17</v>
      </c>
      <c r="H3823" s="1">
        <v>45.0</v>
      </c>
      <c r="I3823" s="3">
        <v>44105.791666666664</v>
      </c>
      <c r="J3823" s="1">
        <v>1.19167503945066</v>
      </c>
      <c r="K3823" s="1" t="s">
        <v>24</v>
      </c>
      <c r="M3823" s="3">
        <v>44105.82256763889</v>
      </c>
    </row>
    <row r="3824">
      <c r="A3824" s="1">
        <v>3822.0</v>
      </c>
      <c r="B3824" s="1" t="s">
        <v>298</v>
      </c>
      <c r="C3824" s="1" t="s">
        <v>8730</v>
      </c>
      <c r="D3824" s="1" t="s">
        <v>738</v>
      </c>
      <c r="E3824" s="1" t="s">
        <v>4204</v>
      </c>
      <c r="F3824" s="1" t="s">
        <v>302</v>
      </c>
      <c r="G3824" s="1" t="s">
        <v>17</v>
      </c>
      <c r="H3824" s="1">
        <v>45.0</v>
      </c>
      <c r="I3824" s="3">
        <v>44126.375</v>
      </c>
      <c r="J3824" s="1">
        <v>1.60129060248676</v>
      </c>
      <c r="K3824" s="1" t="s">
        <v>218</v>
      </c>
      <c r="M3824" s="3">
        <v>44126.44958234954</v>
      </c>
    </row>
    <row r="3825">
      <c r="A3825" s="1">
        <v>3823.0</v>
      </c>
      <c r="B3825" s="1" t="s">
        <v>796</v>
      </c>
      <c r="C3825" s="1" t="s">
        <v>8731</v>
      </c>
      <c r="D3825" s="1" t="s">
        <v>5131</v>
      </c>
      <c r="E3825" s="1" t="s">
        <v>8732</v>
      </c>
      <c r="F3825" s="1" t="s">
        <v>799</v>
      </c>
      <c r="G3825" s="1" t="s">
        <v>89</v>
      </c>
      <c r="H3825" s="1">
        <v>45.0</v>
      </c>
      <c r="I3825" s="3">
        <v>44055.455162708335</v>
      </c>
      <c r="J3825" s="1">
        <v>1.85841087154699</v>
      </c>
      <c r="K3825" s="1" t="s">
        <v>18</v>
      </c>
      <c r="M3825" s="3">
        <v>44055.51050912037</v>
      </c>
    </row>
    <row r="3826">
      <c r="A3826" s="1">
        <v>3824.0</v>
      </c>
      <c r="B3826" s="1" t="s">
        <v>84</v>
      </c>
      <c r="C3826" s="1" t="s">
        <v>8733</v>
      </c>
      <c r="D3826" s="1" t="s">
        <v>86</v>
      </c>
      <c r="E3826" s="1" t="s">
        <v>2899</v>
      </c>
      <c r="F3826" s="1" t="s">
        <v>88</v>
      </c>
      <c r="G3826" s="1" t="s">
        <v>17</v>
      </c>
      <c r="H3826" s="1">
        <v>45.0</v>
      </c>
      <c r="I3826" s="3">
        <v>43864.197916666664</v>
      </c>
      <c r="J3826" s="1">
        <v>0.844504565980324</v>
      </c>
      <c r="K3826" s="1" t="s">
        <v>83</v>
      </c>
      <c r="M3826" s="3">
        <v>43864.21601640046</v>
      </c>
    </row>
    <row r="3827">
      <c r="A3827" s="1">
        <v>3825.0</v>
      </c>
      <c r="B3827" s="1" t="s">
        <v>576</v>
      </c>
      <c r="C3827" s="1" t="s">
        <v>8734</v>
      </c>
      <c r="D3827" s="1" t="s">
        <v>578</v>
      </c>
      <c r="E3827" s="1" t="s">
        <v>8735</v>
      </c>
      <c r="F3827" s="1" t="s">
        <v>580</v>
      </c>
      <c r="G3827" s="1" t="s">
        <v>17</v>
      </c>
      <c r="H3827" s="1">
        <v>45.0</v>
      </c>
      <c r="I3827" s="3">
        <v>44070.21875</v>
      </c>
      <c r="J3827" s="1">
        <v>3.55865399563137</v>
      </c>
      <c r="K3827" s="1" t="s">
        <v>18</v>
      </c>
      <c r="L3827" s="1" t="s">
        <v>581</v>
      </c>
      <c r="M3827" s="3">
        <v>44070.24777962963</v>
      </c>
    </row>
    <row r="3828">
      <c r="A3828" s="1">
        <v>3826.0</v>
      </c>
      <c r="B3828" s="1" t="s">
        <v>501</v>
      </c>
      <c r="C3828" s="1" t="s">
        <v>8736</v>
      </c>
      <c r="D3828" s="1" t="s">
        <v>1802</v>
      </c>
      <c r="E3828" s="1" t="s">
        <v>8737</v>
      </c>
      <c r="F3828" s="1" t="s">
        <v>505</v>
      </c>
      <c r="G3828" s="1" t="s">
        <v>17</v>
      </c>
      <c r="H3828" s="1">
        <v>45.0</v>
      </c>
      <c r="I3828" s="3">
        <v>43921.645833333336</v>
      </c>
      <c r="J3828" s="1">
        <v>0.0</v>
      </c>
      <c r="K3828" s="1" t="s">
        <v>18</v>
      </c>
      <c r="M3828" s="3">
        <v>43921.703231631946</v>
      </c>
    </row>
    <row r="3829">
      <c r="A3829" s="1">
        <v>3827.0</v>
      </c>
      <c r="B3829" s="1" t="s">
        <v>8738</v>
      </c>
      <c r="C3829" s="1" t="s">
        <v>8739</v>
      </c>
      <c r="D3829" s="1" t="s">
        <v>8740</v>
      </c>
      <c r="E3829" s="1" t="s">
        <v>8741</v>
      </c>
      <c r="F3829" s="1" t="s">
        <v>8742</v>
      </c>
      <c r="G3829" s="1" t="s">
        <v>89</v>
      </c>
      <c r="H3829" s="1">
        <v>45.0</v>
      </c>
      <c r="I3829" s="3">
        <v>44107.689965729165</v>
      </c>
      <c r="J3829" s="1">
        <v>1.68041013847428</v>
      </c>
      <c r="K3829" s="1" t="s">
        <v>18</v>
      </c>
      <c r="L3829" s="1" t="s">
        <v>1725</v>
      </c>
      <c r="M3829" s="3">
        <v>44107.708825127316</v>
      </c>
    </row>
    <row r="3830">
      <c r="A3830" s="1">
        <v>3828.0</v>
      </c>
      <c r="B3830" s="1" t="s">
        <v>957</v>
      </c>
      <c r="C3830" s="1" t="s">
        <v>8743</v>
      </c>
      <c r="D3830" s="1" t="s">
        <v>2450</v>
      </c>
      <c r="E3830" s="1" t="s">
        <v>8324</v>
      </c>
      <c r="F3830" s="1" t="s">
        <v>961</v>
      </c>
      <c r="G3830" s="1" t="s">
        <v>17</v>
      </c>
      <c r="H3830" s="1">
        <v>45.0</v>
      </c>
      <c r="I3830" s="3">
        <v>43920.645833333336</v>
      </c>
      <c r="J3830" s="1">
        <v>1.68212067305031</v>
      </c>
      <c r="K3830" s="1" t="s">
        <v>24</v>
      </c>
      <c r="M3830" s="3">
        <v>43920.675518171294</v>
      </c>
    </row>
    <row r="3831">
      <c r="A3831" s="1">
        <v>3829.0</v>
      </c>
      <c r="B3831" s="1" t="s">
        <v>2372</v>
      </c>
      <c r="C3831" s="1" t="s">
        <v>8744</v>
      </c>
      <c r="D3831" s="1" t="s">
        <v>14</v>
      </c>
      <c r="E3831" s="1" t="s">
        <v>2374</v>
      </c>
      <c r="F3831" s="1" t="s">
        <v>2375</v>
      </c>
      <c r="G3831" s="1" t="s">
        <v>17</v>
      </c>
      <c r="H3831" s="1">
        <v>45.0</v>
      </c>
      <c r="I3831" s="3">
        <v>44102.416666666664</v>
      </c>
      <c r="J3831" s="1">
        <v>2.51585511871886</v>
      </c>
      <c r="K3831" s="1" t="s">
        <v>46</v>
      </c>
      <c r="M3831" s="3">
        <v>44102.44722255787</v>
      </c>
    </row>
    <row r="3832">
      <c r="A3832" s="1">
        <v>3830.0</v>
      </c>
      <c r="B3832" s="1" t="s">
        <v>2314</v>
      </c>
      <c r="C3832" s="1" t="s">
        <v>8745</v>
      </c>
      <c r="D3832" s="1" t="s">
        <v>653</v>
      </c>
      <c r="E3832" s="1" t="s">
        <v>8746</v>
      </c>
      <c r="F3832" s="1" t="s">
        <v>2318</v>
      </c>
      <c r="G3832" s="1" t="s">
        <v>17</v>
      </c>
      <c r="H3832" s="1">
        <v>45.0</v>
      </c>
      <c r="I3832" s="3">
        <v>44105.666666666664</v>
      </c>
      <c r="J3832" s="1">
        <v>0.0564312979849468</v>
      </c>
      <c r="K3832" s="1" t="s">
        <v>18</v>
      </c>
      <c r="M3832" s="3">
        <v>44105.69818222222</v>
      </c>
    </row>
    <row r="3833">
      <c r="A3833" s="1">
        <v>3831.0</v>
      </c>
      <c r="B3833" s="1" t="s">
        <v>1012</v>
      </c>
      <c r="C3833" s="1" t="s">
        <v>8747</v>
      </c>
      <c r="D3833" s="1" t="s">
        <v>1014</v>
      </c>
      <c r="E3833" s="1" t="s">
        <v>1015</v>
      </c>
      <c r="F3833" s="1" t="s">
        <v>1016</v>
      </c>
      <c r="G3833" s="1" t="s">
        <v>17</v>
      </c>
      <c r="H3833" s="1">
        <v>45.0</v>
      </c>
      <c r="I3833" s="3">
        <v>43912.541666666664</v>
      </c>
      <c r="J3833" s="1">
        <v>0.840797109068526</v>
      </c>
      <c r="K3833" s="1" t="s">
        <v>166</v>
      </c>
      <c r="M3833" s="3">
        <v>43912.583409074075</v>
      </c>
    </row>
    <row r="3834">
      <c r="A3834" s="1">
        <v>3832.0</v>
      </c>
      <c r="B3834" s="1" t="s">
        <v>1299</v>
      </c>
      <c r="C3834" s="1" t="s">
        <v>8748</v>
      </c>
      <c r="D3834" s="1" t="s">
        <v>1301</v>
      </c>
      <c r="E3834" s="1" t="s">
        <v>3908</v>
      </c>
      <c r="F3834" s="1" t="s">
        <v>1303</v>
      </c>
      <c r="G3834" s="1" t="s">
        <v>17</v>
      </c>
      <c r="H3834" s="1">
        <v>45.0</v>
      </c>
      <c r="I3834" s="3">
        <v>44144.5625</v>
      </c>
      <c r="J3834" s="1">
        <v>4.68229865255286</v>
      </c>
      <c r="K3834" s="1" t="s">
        <v>56</v>
      </c>
      <c r="L3834" s="1" t="s">
        <v>113</v>
      </c>
      <c r="M3834" s="3">
        <v>44144.60233877315</v>
      </c>
    </row>
    <row r="3835">
      <c r="A3835" s="1">
        <v>3833.0</v>
      </c>
      <c r="B3835" s="1" t="s">
        <v>4058</v>
      </c>
      <c r="C3835" s="1" t="s">
        <v>8749</v>
      </c>
      <c r="D3835" s="1" t="s">
        <v>305</v>
      </c>
      <c r="E3835" s="1" t="s">
        <v>8750</v>
      </c>
      <c r="F3835" s="1" t="s">
        <v>4061</v>
      </c>
      <c r="G3835" s="1" t="s">
        <v>39</v>
      </c>
      <c r="H3835" s="1">
        <v>45.0</v>
      </c>
      <c r="I3835" s="3">
        <v>43730.25</v>
      </c>
      <c r="J3835" s="1">
        <v>2.45688044767427</v>
      </c>
      <c r="K3835" s="1" t="s">
        <v>24</v>
      </c>
      <c r="M3835" s="3">
        <v>43730.29542071759</v>
      </c>
    </row>
    <row r="3836">
      <c r="A3836" s="1">
        <v>3834.0</v>
      </c>
      <c r="B3836" s="1" t="s">
        <v>553</v>
      </c>
      <c r="C3836" s="1" t="s">
        <v>8751</v>
      </c>
      <c r="D3836" s="1" t="s">
        <v>555</v>
      </c>
      <c r="E3836" s="1" t="s">
        <v>4156</v>
      </c>
      <c r="F3836" s="1" t="s">
        <v>557</v>
      </c>
      <c r="G3836" s="1" t="s">
        <v>17</v>
      </c>
      <c r="H3836" s="1">
        <v>45.0</v>
      </c>
      <c r="I3836" s="3">
        <v>44138.645833333336</v>
      </c>
      <c r="J3836" s="1">
        <v>0.772753688294582</v>
      </c>
      <c r="K3836" s="1" t="s">
        <v>46</v>
      </c>
      <c r="L3836" s="1" t="s">
        <v>558</v>
      </c>
      <c r="M3836" s="3">
        <v>44138.67105640046</v>
      </c>
    </row>
    <row r="3837">
      <c r="A3837" s="1">
        <v>3835.0</v>
      </c>
      <c r="B3837" s="1" t="s">
        <v>2891</v>
      </c>
      <c r="C3837" s="1" t="s">
        <v>8752</v>
      </c>
      <c r="D3837" s="1" t="s">
        <v>80</v>
      </c>
      <c r="E3837" s="1" t="s">
        <v>8753</v>
      </c>
      <c r="F3837" s="1" t="s">
        <v>2894</v>
      </c>
      <c r="G3837" s="1" t="s">
        <v>17</v>
      </c>
      <c r="H3837" s="1">
        <v>45.0</v>
      </c>
      <c r="I3837" s="3">
        <v>43879.21875</v>
      </c>
      <c r="J3837" s="1">
        <v>0.0410515867814823</v>
      </c>
      <c r="K3837" s="1" t="s">
        <v>46</v>
      </c>
      <c r="M3837" s="3">
        <v>43879.25274611111</v>
      </c>
    </row>
    <row r="3838">
      <c r="A3838" s="1">
        <v>3836.0</v>
      </c>
      <c r="B3838" s="1" t="s">
        <v>8754</v>
      </c>
      <c r="C3838" s="1" t="s">
        <v>8755</v>
      </c>
      <c r="D3838" s="1" t="s">
        <v>80</v>
      </c>
      <c r="E3838" s="1" t="s">
        <v>8756</v>
      </c>
      <c r="F3838" s="1" t="s">
        <v>8757</v>
      </c>
      <c r="G3838" s="1" t="s">
        <v>17</v>
      </c>
      <c r="H3838" s="1">
        <v>45.0</v>
      </c>
      <c r="I3838" s="3">
        <v>43811.25</v>
      </c>
      <c r="J3838" s="1">
        <v>1.11169055920712</v>
      </c>
      <c r="K3838" s="1" t="s">
        <v>46</v>
      </c>
      <c r="M3838" s="3">
        <v>43811.294747824075</v>
      </c>
    </row>
    <row r="3839">
      <c r="A3839" s="1">
        <v>3837.0</v>
      </c>
      <c r="B3839" s="1" t="s">
        <v>732</v>
      </c>
      <c r="C3839" s="1" t="s">
        <v>8758</v>
      </c>
      <c r="D3839" s="1" t="s">
        <v>5064</v>
      </c>
      <c r="E3839" s="1" t="s">
        <v>3404</v>
      </c>
      <c r="F3839" s="1" t="s">
        <v>735</v>
      </c>
      <c r="G3839" s="1" t="s">
        <v>17</v>
      </c>
      <c r="H3839" s="1">
        <v>45.0</v>
      </c>
      <c r="I3839" s="3">
        <v>44228.729166666664</v>
      </c>
      <c r="J3839" s="1">
        <v>2.38896062785074</v>
      </c>
      <c r="K3839" s="1" t="s">
        <v>24</v>
      </c>
      <c r="M3839" s="3">
        <v>44228.754004236114</v>
      </c>
    </row>
    <row r="3840">
      <c r="A3840" s="1">
        <v>3838.0</v>
      </c>
      <c r="B3840" s="1" t="s">
        <v>2948</v>
      </c>
      <c r="C3840" s="1" t="s">
        <v>8759</v>
      </c>
      <c r="D3840" s="1" t="s">
        <v>630</v>
      </c>
      <c r="E3840" s="1" t="s">
        <v>5627</v>
      </c>
      <c r="F3840" s="1" t="s">
        <v>2951</v>
      </c>
      <c r="G3840" s="1" t="s">
        <v>17</v>
      </c>
      <c r="H3840" s="1">
        <v>45.0</v>
      </c>
      <c r="I3840" s="3">
        <v>43988.333333333336</v>
      </c>
      <c r="J3840" s="1">
        <v>0.684818816530752</v>
      </c>
      <c r="K3840" s="1" t="s">
        <v>83</v>
      </c>
      <c r="M3840" s="3">
        <v>43988.54759459491</v>
      </c>
    </row>
    <row r="3841">
      <c r="A3841" s="1">
        <v>3839.0</v>
      </c>
      <c r="B3841" s="1" t="s">
        <v>991</v>
      </c>
      <c r="C3841" s="1" t="s">
        <v>8760</v>
      </c>
      <c r="D3841" s="1" t="s">
        <v>5131</v>
      </c>
      <c r="E3841" s="1" t="s">
        <v>8761</v>
      </c>
      <c r="F3841" s="1" t="s">
        <v>995</v>
      </c>
      <c r="G3841" s="1" t="s">
        <v>39</v>
      </c>
      <c r="H3841" s="1">
        <v>45.0</v>
      </c>
      <c r="I3841" s="3">
        <v>44109.708333333336</v>
      </c>
      <c r="J3841" s="1">
        <v>1.27831179457911</v>
      </c>
      <c r="K3841" s="1" t="s">
        <v>18</v>
      </c>
      <c r="M3841" s="3">
        <v>44109.70438552083</v>
      </c>
    </row>
    <row r="3842">
      <c r="A3842" s="1">
        <v>3840.0</v>
      </c>
      <c r="B3842" s="1" t="s">
        <v>303</v>
      </c>
      <c r="C3842" s="1" t="s">
        <v>8762</v>
      </c>
      <c r="D3842" s="1" t="s">
        <v>305</v>
      </c>
      <c r="E3842" s="1" t="s">
        <v>336</v>
      </c>
      <c r="F3842" s="1" t="s">
        <v>307</v>
      </c>
      <c r="G3842" s="1" t="s">
        <v>17</v>
      </c>
      <c r="H3842" s="1">
        <v>45.0</v>
      </c>
      <c r="I3842" s="3">
        <v>44126.791666666664</v>
      </c>
      <c r="J3842" s="1">
        <v>2.20739680151591</v>
      </c>
      <c r="K3842" s="1" t="s">
        <v>24</v>
      </c>
      <c r="M3842" s="3">
        <v>44126.820197546294</v>
      </c>
    </row>
    <row r="3843">
      <c r="A3843" s="1">
        <v>3841.0</v>
      </c>
      <c r="B3843" s="1" t="s">
        <v>8763</v>
      </c>
      <c r="C3843" s="1" t="s">
        <v>8764</v>
      </c>
      <c r="D3843" s="1" t="s">
        <v>8286</v>
      </c>
      <c r="E3843" s="1" t="s">
        <v>8765</v>
      </c>
      <c r="F3843" s="1" t="s">
        <v>8766</v>
      </c>
      <c r="G3843" s="1" t="s">
        <v>39</v>
      </c>
      <c r="H3843" s="1">
        <v>45.0</v>
      </c>
      <c r="I3843" s="3">
        <v>44121.625</v>
      </c>
      <c r="J3843" s="1">
        <v>2.17929103666471</v>
      </c>
      <c r="K3843" s="1" t="s">
        <v>159</v>
      </c>
      <c r="L3843" s="1" t="s">
        <v>8767</v>
      </c>
      <c r="M3843" s="3">
        <v>44121.65766903935</v>
      </c>
    </row>
    <row r="3844">
      <c r="A3844" s="1">
        <v>3842.0</v>
      </c>
      <c r="B3844" s="1" t="s">
        <v>2645</v>
      </c>
      <c r="C3844" s="1" t="s">
        <v>8768</v>
      </c>
      <c r="D3844" s="1" t="s">
        <v>1802</v>
      </c>
      <c r="E3844" s="1" t="s">
        <v>3332</v>
      </c>
      <c r="F3844" s="1" t="s">
        <v>2649</v>
      </c>
      <c r="G3844" s="1" t="s">
        <v>17</v>
      </c>
      <c r="H3844" s="1">
        <v>45.0</v>
      </c>
      <c r="I3844" s="3">
        <v>43935.291666666664</v>
      </c>
      <c r="J3844" s="1">
        <v>1.14381541143998</v>
      </c>
      <c r="K3844" s="1" t="s">
        <v>18</v>
      </c>
      <c r="M3844" s="3">
        <v>43935.31375855324</v>
      </c>
    </row>
    <row r="3845">
      <c r="A3845" s="1">
        <v>3843.0</v>
      </c>
      <c r="B3845" s="1" t="s">
        <v>119</v>
      </c>
      <c r="C3845" s="1" t="s">
        <v>8769</v>
      </c>
      <c r="D3845" s="1" t="s">
        <v>1258</v>
      </c>
      <c r="E3845" s="1" t="s">
        <v>8770</v>
      </c>
      <c r="F3845" s="1" t="s">
        <v>123</v>
      </c>
      <c r="G3845" s="1" t="s">
        <v>39</v>
      </c>
      <c r="H3845" s="1">
        <v>45.0</v>
      </c>
      <c r="I3845" s="3">
        <v>44090.270833333336</v>
      </c>
      <c r="J3845" s="1">
        <v>1.22010022337836</v>
      </c>
      <c r="K3845" s="1" t="s">
        <v>18</v>
      </c>
      <c r="M3845" s="3">
        <v>44090.30240006944</v>
      </c>
    </row>
    <row r="3846">
      <c r="A3846" s="1">
        <v>3844.0</v>
      </c>
      <c r="B3846" s="1" t="s">
        <v>758</v>
      </c>
      <c r="C3846" s="1" t="s">
        <v>8771</v>
      </c>
      <c r="D3846" s="1" t="s">
        <v>5543</v>
      </c>
      <c r="E3846" s="1" t="s">
        <v>8772</v>
      </c>
      <c r="F3846" s="1" t="s">
        <v>762</v>
      </c>
      <c r="G3846" s="1" t="s">
        <v>39</v>
      </c>
      <c r="H3846" s="1">
        <v>45.0</v>
      </c>
      <c r="I3846" s="3">
        <v>43950.75</v>
      </c>
      <c r="J3846" s="1">
        <v>2.23880773687981</v>
      </c>
      <c r="K3846" s="1" t="s">
        <v>159</v>
      </c>
      <c r="M3846" s="3">
        <v>43950.78308109954</v>
      </c>
    </row>
    <row r="3847">
      <c r="A3847" s="1">
        <v>3845.0</v>
      </c>
      <c r="B3847" s="1" t="s">
        <v>853</v>
      </c>
      <c r="C3847" s="1" t="s">
        <v>8773</v>
      </c>
      <c r="D3847" s="1" t="s">
        <v>1806</v>
      </c>
      <c r="E3847" s="1" t="s">
        <v>7166</v>
      </c>
      <c r="F3847" s="1" t="s">
        <v>856</v>
      </c>
      <c r="G3847" s="1" t="s">
        <v>35</v>
      </c>
      <c r="H3847" s="1">
        <v>45.0</v>
      </c>
      <c r="I3847" s="3">
        <v>44249.541666666664</v>
      </c>
      <c r="J3847" s="1">
        <v>1.6135909505718</v>
      </c>
      <c r="K3847" s="1" t="s">
        <v>18</v>
      </c>
      <c r="M3847" s="3">
        <v>44249.540295416664</v>
      </c>
    </row>
    <row r="3848">
      <c r="A3848" s="1">
        <v>3846.0</v>
      </c>
      <c r="B3848" s="1" t="s">
        <v>1858</v>
      </c>
      <c r="C3848" s="1" t="s">
        <v>8774</v>
      </c>
      <c r="D3848" s="1" t="s">
        <v>241</v>
      </c>
      <c r="E3848" s="1" t="s">
        <v>8775</v>
      </c>
      <c r="F3848" s="1" t="s">
        <v>1861</v>
      </c>
      <c r="G3848" s="1" t="s">
        <v>39</v>
      </c>
      <c r="H3848" s="1">
        <v>45.0</v>
      </c>
      <c r="I3848" s="3">
        <v>44155.572916666664</v>
      </c>
      <c r="J3848" s="1">
        <v>0.329195855196144</v>
      </c>
      <c r="K3848" s="1" t="s">
        <v>18</v>
      </c>
      <c r="L3848" s="1" t="s">
        <v>1047</v>
      </c>
      <c r="M3848" s="3">
        <v>44155.607384780094</v>
      </c>
    </row>
    <row r="3849">
      <c r="A3849" s="1">
        <v>3847.0</v>
      </c>
      <c r="B3849" s="1" t="s">
        <v>536</v>
      </c>
      <c r="C3849" s="1" t="s">
        <v>8776</v>
      </c>
      <c r="D3849" s="1" t="s">
        <v>1255</v>
      </c>
      <c r="E3849" s="1" t="s">
        <v>5979</v>
      </c>
      <c r="F3849" s="1" t="s">
        <v>539</v>
      </c>
      <c r="G3849" s="1" t="s">
        <v>17</v>
      </c>
      <c r="H3849" s="1">
        <v>45.0</v>
      </c>
      <c r="I3849" s="3">
        <v>43758.25</v>
      </c>
      <c r="J3849" s="1">
        <v>1.71836900363344</v>
      </c>
      <c r="K3849" s="1" t="s">
        <v>83</v>
      </c>
      <c r="M3849" s="3">
        <v>43758.34260311343</v>
      </c>
    </row>
    <row r="3850">
      <c r="A3850" s="1">
        <v>3848.0</v>
      </c>
      <c r="B3850" s="1" t="s">
        <v>319</v>
      </c>
      <c r="C3850" s="1" t="s">
        <v>8777</v>
      </c>
      <c r="D3850" s="1" t="s">
        <v>1418</v>
      </c>
      <c r="E3850" s="1" t="s">
        <v>8778</v>
      </c>
      <c r="F3850" s="1" t="s">
        <v>323</v>
      </c>
      <c r="G3850" s="1" t="s">
        <v>39</v>
      </c>
      <c r="H3850" s="1">
        <v>45.0</v>
      </c>
      <c r="I3850" s="3">
        <v>43776.625</v>
      </c>
      <c r="J3850" s="1">
        <v>1.87427878911476</v>
      </c>
      <c r="K3850" s="1" t="s">
        <v>24</v>
      </c>
      <c r="M3850" s="3">
        <v>43776.66188641204</v>
      </c>
    </row>
    <row r="3851">
      <c r="A3851" s="1">
        <v>3849.0</v>
      </c>
      <c r="B3851" s="1" t="s">
        <v>3345</v>
      </c>
      <c r="C3851" s="1" t="s">
        <v>8779</v>
      </c>
      <c r="D3851" s="1" t="s">
        <v>588</v>
      </c>
      <c r="E3851" s="1" t="s">
        <v>5770</v>
      </c>
      <c r="F3851" s="1" t="s">
        <v>3348</v>
      </c>
      <c r="G3851" s="1" t="s">
        <v>17</v>
      </c>
      <c r="H3851" s="1">
        <v>45.0</v>
      </c>
      <c r="I3851" s="3">
        <v>43795.333333333336</v>
      </c>
      <c r="J3851" s="1">
        <v>3.14345425725714</v>
      </c>
      <c r="K3851" s="1" t="s">
        <v>62</v>
      </c>
      <c r="M3851" s="3">
        <v>43795.415675613425</v>
      </c>
    </row>
    <row r="3852">
      <c r="A3852" s="1">
        <v>3850.0</v>
      </c>
      <c r="B3852" s="1" t="s">
        <v>308</v>
      </c>
      <c r="C3852" s="1" t="s">
        <v>8780</v>
      </c>
      <c r="D3852" s="1" t="s">
        <v>310</v>
      </c>
      <c r="E3852" s="1" t="s">
        <v>6114</v>
      </c>
      <c r="F3852" s="1" t="s">
        <v>312</v>
      </c>
      <c r="G3852" s="1" t="s">
        <v>17</v>
      </c>
      <c r="H3852" s="1">
        <v>45.0</v>
      </c>
      <c r="I3852" s="3">
        <v>44104.229166666664</v>
      </c>
      <c r="J3852" s="1">
        <v>1.79100464405144</v>
      </c>
      <c r="K3852" s="1" t="s">
        <v>24</v>
      </c>
      <c r="M3852" s="3">
        <v>44104.262812546294</v>
      </c>
    </row>
    <row r="3853">
      <c r="A3853" s="1">
        <v>3851.0</v>
      </c>
      <c r="B3853" s="1" t="s">
        <v>816</v>
      </c>
      <c r="C3853" s="1" t="s">
        <v>8781</v>
      </c>
      <c r="D3853" s="1" t="s">
        <v>121</v>
      </c>
      <c r="E3853" s="1" t="s">
        <v>8782</v>
      </c>
      <c r="F3853" s="1" t="s">
        <v>820</v>
      </c>
      <c r="G3853" s="1" t="s">
        <v>39</v>
      </c>
      <c r="H3853" s="1">
        <v>45.0</v>
      </c>
      <c r="I3853" s="3">
        <v>44142.458333333336</v>
      </c>
      <c r="J3853" s="1">
        <v>0.86420114933059</v>
      </c>
      <c r="K3853" s="1" t="s">
        <v>18</v>
      </c>
      <c r="L3853" s="1" t="s">
        <v>444</v>
      </c>
      <c r="M3853" s="3">
        <v>44142.50080887732</v>
      </c>
    </row>
    <row r="3854">
      <c r="A3854" s="1">
        <v>3852.0</v>
      </c>
      <c r="B3854" s="1" t="s">
        <v>2314</v>
      </c>
      <c r="C3854" s="1" t="s">
        <v>8783</v>
      </c>
      <c r="D3854" s="1" t="s">
        <v>2577</v>
      </c>
      <c r="E3854" s="1" t="s">
        <v>8784</v>
      </c>
      <c r="F3854" s="1" t="s">
        <v>2318</v>
      </c>
      <c r="G3854" s="1" t="s">
        <v>17</v>
      </c>
      <c r="H3854" s="1">
        <v>45.0</v>
      </c>
      <c r="I3854" s="3">
        <v>44114.270833333336</v>
      </c>
      <c r="J3854" s="1">
        <v>1.07052995630527</v>
      </c>
      <c r="K3854" s="1" t="s">
        <v>18</v>
      </c>
      <c r="M3854" s="3">
        <v>44114.29935037037</v>
      </c>
    </row>
    <row r="3855">
      <c r="A3855" s="1">
        <v>3853.0</v>
      </c>
      <c r="B3855" s="1" t="s">
        <v>2084</v>
      </c>
      <c r="C3855" s="1" t="s">
        <v>8785</v>
      </c>
      <c r="D3855" s="1" t="s">
        <v>1036</v>
      </c>
      <c r="E3855" s="1" t="s">
        <v>6613</v>
      </c>
      <c r="F3855" s="1" t="s">
        <v>2087</v>
      </c>
      <c r="G3855" s="1" t="s">
        <v>17</v>
      </c>
      <c r="H3855" s="1">
        <v>45.0</v>
      </c>
      <c r="I3855" s="3">
        <v>44183.333333333336</v>
      </c>
      <c r="J3855" s="1">
        <v>2.41306125141635</v>
      </c>
      <c r="K3855" s="1" t="s">
        <v>601</v>
      </c>
      <c r="L3855" s="1" t="s">
        <v>1547</v>
      </c>
      <c r="M3855" s="3">
        <v>44183.366120694445</v>
      </c>
    </row>
    <row r="3856">
      <c r="A3856" s="1">
        <v>3854.0</v>
      </c>
      <c r="B3856" s="1" t="s">
        <v>6236</v>
      </c>
      <c r="C3856" s="1" t="s">
        <v>8786</v>
      </c>
      <c r="D3856" s="1" t="s">
        <v>356</v>
      </c>
      <c r="E3856" s="1" t="s">
        <v>8787</v>
      </c>
      <c r="F3856" s="1" t="s">
        <v>6240</v>
      </c>
      <c r="G3856" s="1" t="s">
        <v>89</v>
      </c>
      <c r="H3856" s="1">
        <v>45.0</v>
      </c>
      <c r="I3856" s="3">
        <v>44061.62681509259</v>
      </c>
      <c r="J3856" s="1">
        <v>1.1358360172516</v>
      </c>
      <c r="K3856" s="1" t="s">
        <v>24</v>
      </c>
      <c r="L3856" s="1" t="s">
        <v>188</v>
      </c>
      <c r="M3856" s="3">
        <v>44061.651543472224</v>
      </c>
    </row>
    <row r="3857">
      <c r="A3857" s="1">
        <v>3855.0</v>
      </c>
      <c r="B3857" s="1" t="s">
        <v>1085</v>
      </c>
      <c r="C3857" s="1" t="s">
        <v>8788</v>
      </c>
      <c r="D3857" s="1" t="s">
        <v>7084</v>
      </c>
      <c r="E3857" s="1" t="s">
        <v>7953</v>
      </c>
      <c r="F3857" s="1" t="s">
        <v>1089</v>
      </c>
      <c r="G3857" s="1" t="s">
        <v>17</v>
      </c>
      <c r="H3857" s="1">
        <v>45.0</v>
      </c>
      <c r="I3857" s="3">
        <v>44242.916666666664</v>
      </c>
      <c r="J3857" s="1">
        <v>2.05662872771812</v>
      </c>
      <c r="K3857" s="1" t="s">
        <v>159</v>
      </c>
      <c r="M3857" s="3">
        <v>44243.58800178241</v>
      </c>
    </row>
    <row r="3858">
      <c r="A3858" s="1">
        <v>3856.0</v>
      </c>
      <c r="B3858" s="1" t="s">
        <v>229</v>
      </c>
      <c r="C3858" s="1" t="s">
        <v>8789</v>
      </c>
      <c r="D3858" s="1" t="s">
        <v>1653</v>
      </c>
      <c r="E3858" s="1" t="s">
        <v>1072</v>
      </c>
      <c r="F3858" s="1" t="s">
        <v>232</v>
      </c>
      <c r="G3858" s="1" t="s">
        <v>35</v>
      </c>
      <c r="H3858" s="1">
        <v>45.0</v>
      </c>
      <c r="I3858" s="3">
        <v>44014.177083333336</v>
      </c>
      <c r="J3858" s="1">
        <v>2.67983362377395</v>
      </c>
      <c r="K3858" s="1" t="s">
        <v>24</v>
      </c>
      <c r="M3858" s="3">
        <v>44014.205468113425</v>
      </c>
    </row>
    <row r="3859">
      <c r="A3859" s="1">
        <v>3857.0</v>
      </c>
      <c r="B3859" s="1" t="s">
        <v>350</v>
      </c>
      <c r="C3859" s="1" t="s">
        <v>8790</v>
      </c>
      <c r="D3859" s="1" t="s">
        <v>3253</v>
      </c>
      <c r="E3859" s="1" t="s">
        <v>352</v>
      </c>
      <c r="F3859" s="1" t="s">
        <v>353</v>
      </c>
      <c r="G3859" s="1" t="s">
        <v>35</v>
      </c>
      <c r="H3859" s="1">
        <v>45.0</v>
      </c>
      <c r="I3859" s="3">
        <v>43651.625</v>
      </c>
      <c r="J3859" s="1">
        <v>2.2604871369006</v>
      </c>
      <c r="K3859" s="1" t="s">
        <v>24</v>
      </c>
      <c r="M3859" s="3">
        <v>43651.648636087964</v>
      </c>
    </row>
    <row r="3860">
      <c r="A3860" s="1">
        <v>3858.0</v>
      </c>
      <c r="B3860" s="1" t="s">
        <v>278</v>
      </c>
      <c r="C3860" s="1" t="s">
        <v>8791</v>
      </c>
      <c r="D3860" s="1" t="s">
        <v>21</v>
      </c>
      <c r="E3860" s="1" t="s">
        <v>8792</v>
      </c>
      <c r="F3860" s="1" t="s">
        <v>281</v>
      </c>
      <c r="G3860" s="1" t="s">
        <v>17</v>
      </c>
      <c r="H3860" s="1">
        <v>45.0</v>
      </c>
      <c r="I3860" s="3">
        <v>44153.3125</v>
      </c>
      <c r="J3860" s="1">
        <v>2.38215482562118</v>
      </c>
      <c r="K3860" s="1" t="s">
        <v>24</v>
      </c>
      <c r="M3860" s="3">
        <v>44153.34486451389</v>
      </c>
    </row>
    <row r="3861">
      <c r="A3861" s="1">
        <v>3859.0</v>
      </c>
      <c r="B3861" s="1" t="s">
        <v>4356</v>
      </c>
      <c r="C3861" s="1" t="s">
        <v>8793</v>
      </c>
      <c r="D3861" s="1" t="s">
        <v>411</v>
      </c>
      <c r="E3861" s="1" t="s">
        <v>4358</v>
      </c>
      <c r="F3861" s="1" t="s">
        <v>4359</v>
      </c>
      <c r="G3861" s="1" t="s">
        <v>17</v>
      </c>
      <c r="H3861" s="1">
        <v>45.0</v>
      </c>
      <c r="I3861" s="3">
        <v>44006.197916666664</v>
      </c>
      <c r="J3861" s="1">
        <v>0.247313256096407</v>
      </c>
      <c r="K3861" s="1" t="s">
        <v>62</v>
      </c>
      <c r="L3861" s="1" t="s">
        <v>4360</v>
      </c>
      <c r="M3861" s="3">
        <v>44006.25876898148</v>
      </c>
    </row>
    <row r="3862">
      <c r="A3862" s="1">
        <v>3860.0</v>
      </c>
      <c r="B3862" s="1" t="s">
        <v>1101</v>
      </c>
      <c r="C3862" s="1" t="s">
        <v>8794</v>
      </c>
      <c r="D3862" s="1" t="s">
        <v>1255</v>
      </c>
      <c r="E3862" s="1" t="s">
        <v>8795</v>
      </c>
      <c r="F3862" s="1" t="s">
        <v>1105</v>
      </c>
      <c r="G3862" s="1" t="s">
        <v>89</v>
      </c>
      <c r="H3862" s="1">
        <v>45.0</v>
      </c>
      <c r="I3862" s="3">
        <v>44193.36211916667</v>
      </c>
      <c r="J3862" s="1">
        <v>2.14241465406251</v>
      </c>
      <c r="K3862" s="1" t="s">
        <v>83</v>
      </c>
      <c r="M3862" s="3">
        <v>44193.36371508102</v>
      </c>
    </row>
    <row r="3863">
      <c r="A3863" s="1">
        <v>3861.0</v>
      </c>
      <c r="B3863" s="1" t="s">
        <v>5332</v>
      </c>
      <c r="C3863" s="1" t="s">
        <v>8796</v>
      </c>
      <c r="D3863" s="1" t="s">
        <v>99</v>
      </c>
      <c r="E3863" s="1" t="s">
        <v>8797</v>
      </c>
      <c r="F3863" s="1" t="s">
        <v>5335</v>
      </c>
      <c r="G3863" s="1" t="s">
        <v>39</v>
      </c>
      <c r="H3863" s="1">
        <v>45.0</v>
      </c>
      <c r="I3863" s="3">
        <v>44245.270833333336</v>
      </c>
      <c r="J3863" s="1">
        <v>1.13962705554787</v>
      </c>
      <c r="K3863" s="1" t="s">
        <v>24</v>
      </c>
      <c r="L3863" s="1" t="s">
        <v>238</v>
      </c>
      <c r="M3863" s="3">
        <v>44245.30751994213</v>
      </c>
    </row>
    <row r="3864">
      <c r="A3864" s="1">
        <v>3862.0</v>
      </c>
      <c r="B3864" s="1" t="s">
        <v>8798</v>
      </c>
      <c r="C3864" s="1" t="s">
        <v>8799</v>
      </c>
      <c r="D3864" s="1" t="s">
        <v>3461</v>
      </c>
      <c r="E3864" s="1" t="s">
        <v>8800</v>
      </c>
      <c r="F3864" s="1" t="s">
        <v>8801</v>
      </c>
      <c r="G3864" s="1" t="s">
        <v>39</v>
      </c>
      <c r="H3864" s="1">
        <v>45.0</v>
      </c>
      <c r="I3864" s="3">
        <v>43896.197916666664</v>
      </c>
      <c r="J3864" s="1">
        <v>1.41188429448279</v>
      </c>
      <c r="K3864" s="1" t="s">
        <v>218</v>
      </c>
      <c r="M3864" s="3">
        <v>43896.23022699074</v>
      </c>
    </row>
    <row r="3865">
      <c r="A3865" s="1">
        <v>3863.0</v>
      </c>
      <c r="B3865" s="1" t="s">
        <v>273</v>
      </c>
      <c r="C3865" s="1" t="s">
        <v>8802</v>
      </c>
      <c r="D3865" s="1" t="s">
        <v>436</v>
      </c>
      <c r="E3865" s="1" t="s">
        <v>8803</v>
      </c>
      <c r="F3865" s="1" t="s">
        <v>277</v>
      </c>
      <c r="G3865" s="1" t="s">
        <v>89</v>
      </c>
      <c r="H3865" s="1">
        <v>45.0</v>
      </c>
      <c r="I3865" s="3">
        <v>43906.71339221065</v>
      </c>
      <c r="J3865" s="1">
        <v>2.68914591120052</v>
      </c>
      <c r="K3865" s="1" t="s">
        <v>24</v>
      </c>
      <c r="M3865" s="3">
        <v>43906.73040579861</v>
      </c>
    </row>
    <row r="3866">
      <c r="A3866" s="1">
        <v>3864.0</v>
      </c>
      <c r="B3866" s="1" t="s">
        <v>4367</v>
      </c>
      <c r="C3866" s="1" t="s">
        <v>8804</v>
      </c>
      <c r="D3866" s="1" t="s">
        <v>869</v>
      </c>
      <c r="E3866" s="1" t="s">
        <v>8805</v>
      </c>
      <c r="F3866" s="1" t="s">
        <v>4370</v>
      </c>
      <c r="G3866" s="1" t="s">
        <v>35</v>
      </c>
      <c r="H3866" s="1">
        <v>45.0</v>
      </c>
      <c r="I3866" s="3">
        <v>44243.333333333336</v>
      </c>
      <c r="J3866" s="1">
        <v>2.59523414024596</v>
      </c>
      <c r="K3866" s="1" t="s">
        <v>24</v>
      </c>
      <c r="L3866" s="1" t="s">
        <v>2724</v>
      </c>
      <c r="M3866" s="3">
        <v>44243.342574456015</v>
      </c>
    </row>
    <row r="3867">
      <c r="A3867" s="1">
        <v>3865.0</v>
      </c>
      <c r="B3867" s="1" t="s">
        <v>3345</v>
      </c>
      <c r="C3867" s="1" t="s">
        <v>8806</v>
      </c>
      <c r="D3867" s="1" t="s">
        <v>588</v>
      </c>
      <c r="E3867" s="1" t="s">
        <v>5770</v>
      </c>
      <c r="F3867" s="1" t="s">
        <v>3348</v>
      </c>
      <c r="G3867" s="1" t="s">
        <v>17</v>
      </c>
      <c r="H3867" s="1">
        <v>45.0</v>
      </c>
      <c r="I3867" s="3">
        <v>43797.333333333336</v>
      </c>
      <c r="J3867" s="1">
        <v>3.38042241474537</v>
      </c>
      <c r="K3867" s="1" t="s">
        <v>62</v>
      </c>
      <c r="M3867" s="3">
        <v>43797.4708871412</v>
      </c>
    </row>
    <row r="3868">
      <c r="A3868" s="1">
        <v>3866.0</v>
      </c>
      <c r="B3868" s="1" t="s">
        <v>114</v>
      </c>
      <c r="C3868" s="1" t="s">
        <v>8807</v>
      </c>
      <c r="D3868" s="1" t="s">
        <v>116</v>
      </c>
      <c r="E3868" s="1" t="s">
        <v>117</v>
      </c>
      <c r="F3868" s="1" t="s">
        <v>118</v>
      </c>
      <c r="G3868" s="1" t="s">
        <v>17</v>
      </c>
      <c r="H3868" s="1">
        <v>45.0</v>
      </c>
      <c r="I3868" s="3">
        <v>44117.75</v>
      </c>
      <c r="J3868" s="1">
        <v>2.86303045570737</v>
      </c>
      <c r="K3868" s="1" t="s">
        <v>24</v>
      </c>
      <c r="M3868" s="3">
        <v>44117.78260085648</v>
      </c>
    </row>
    <row r="3869">
      <c r="A3869" s="1">
        <v>3867.0</v>
      </c>
      <c r="B3869" s="1" t="s">
        <v>141</v>
      </c>
      <c r="C3869" s="1" t="s">
        <v>8808</v>
      </c>
      <c r="D3869" s="1" t="s">
        <v>5947</v>
      </c>
      <c r="E3869" s="1" t="s">
        <v>8809</v>
      </c>
      <c r="F3869" s="1" t="s">
        <v>175</v>
      </c>
      <c r="G3869" s="1" t="s">
        <v>39</v>
      </c>
      <c r="H3869" s="1">
        <v>45.0</v>
      </c>
      <c r="I3869" s="3">
        <v>43892.46875</v>
      </c>
      <c r="J3869" s="1">
        <v>0.0837678441374346</v>
      </c>
      <c r="K3869" s="1" t="s">
        <v>46</v>
      </c>
      <c r="M3869" s="3">
        <v>43892.49350921296</v>
      </c>
    </row>
    <row r="3870">
      <c r="A3870" s="1">
        <v>3868.0</v>
      </c>
      <c r="B3870" s="1" t="s">
        <v>2084</v>
      </c>
      <c r="C3870" s="1" t="s">
        <v>8810</v>
      </c>
      <c r="D3870" s="1" t="s">
        <v>1036</v>
      </c>
      <c r="E3870" s="1" t="s">
        <v>5699</v>
      </c>
      <c r="F3870" s="1" t="s">
        <v>2087</v>
      </c>
      <c r="G3870" s="1" t="s">
        <v>17</v>
      </c>
      <c r="H3870" s="1">
        <v>45.0</v>
      </c>
      <c r="I3870" s="3">
        <v>44159.583333333336</v>
      </c>
      <c r="J3870" s="1">
        <v>1.550371015873</v>
      </c>
      <c r="K3870" s="1" t="s">
        <v>601</v>
      </c>
      <c r="L3870" s="1" t="s">
        <v>1547</v>
      </c>
      <c r="M3870" s="3">
        <v>44159.615282893516</v>
      </c>
    </row>
    <row r="3871">
      <c r="A3871" s="1">
        <v>3869.0</v>
      </c>
      <c r="B3871" s="1" t="s">
        <v>485</v>
      </c>
      <c r="C3871" s="1" t="s">
        <v>8811</v>
      </c>
      <c r="D3871" s="1" t="s">
        <v>3699</v>
      </c>
      <c r="E3871" s="1" t="s">
        <v>488</v>
      </c>
      <c r="F3871" s="1" t="s">
        <v>489</v>
      </c>
      <c r="G3871" s="1" t="s">
        <v>17</v>
      </c>
      <c r="H3871" s="1">
        <v>45.0</v>
      </c>
      <c r="I3871" s="3">
        <v>44126.291666666664</v>
      </c>
      <c r="J3871" s="1">
        <v>1.18547962207865</v>
      </c>
      <c r="K3871" s="1" t="s">
        <v>166</v>
      </c>
      <c r="M3871" s="3">
        <v>44126.323696203704</v>
      </c>
    </row>
    <row r="3872">
      <c r="A3872" s="1">
        <v>3870.0</v>
      </c>
      <c r="B3872" s="1" t="s">
        <v>12</v>
      </c>
      <c r="C3872" s="1" t="s">
        <v>8812</v>
      </c>
      <c r="D3872" s="1" t="s">
        <v>411</v>
      </c>
      <c r="E3872" s="1" t="s">
        <v>412</v>
      </c>
      <c r="F3872" s="1" t="s">
        <v>16</v>
      </c>
      <c r="G3872" s="1" t="s">
        <v>17</v>
      </c>
      <c r="H3872" s="1">
        <v>45.0</v>
      </c>
      <c r="I3872" s="3">
        <v>44005.291666666664</v>
      </c>
      <c r="J3872" s="1">
        <v>0.291233165517733</v>
      </c>
      <c r="K3872" s="1" t="s">
        <v>18</v>
      </c>
      <c r="M3872" s="3">
        <v>44005.320961087964</v>
      </c>
    </row>
    <row r="3873">
      <c r="A3873" s="1">
        <v>3871.0</v>
      </c>
      <c r="B3873" s="1" t="s">
        <v>229</v>
      </c>
      <c r="C3873" s="1" t="s">
        <v>8813</v>
      </c>
      <c r="D3873" s="1" t="s">
        <v>1653</v>
      </c>
      <c r="E3873" s="1" t="s">
        <v>4903</v>
      </c>
      <c r="F3873" s="1" t="s">
        <v>232</v>
      </c>
      <c r="G3873" s="1" t="s">
        <v>35</v>
      </c>
      <c r="H3873" s="1">
        <v>45.0</v>
      </c>
      <c r="I3873" s="3">
        <v>43901.625</v>
      </c>
      <c r="J3873" s="1">
        <v>1.71106711242375</v>
      </c>
      <c r="K3873" s="1" t="s">
        <v>24</v>
      </c>
      <c r="M3873" s="3">
        <v>43901.69406130787</v>
      </c>
    </row>
    <row r="3874">
      <c r="A3874" s="1">
        <v>3872.0</v>
      </c>
      <c r="B3874" s="1" t="s">
        <v>303</v>
      </c>
      <c r="C3874" s="1" t="s">
        <v>8814</v>
      </c>
      <c r="D3874" s="1" t="s">
        <v>305</v>
      </c>
      <c r="E3874" s="1" t="s">
        <v>2876</v>
      </c>
      <c r="F3874" s="1" t="s">
        <v>307</v>
      </c>
      <c r="G3874" s="1" t="s">
        <v>17</v>
      </c>
      <c r="H3874" s="1">
        <v>45.0</v>
      </c>
      <c r="I3874" s="3">
        <v>44059.791666666664</v>
      </c>
      <c r="J3874" s="1">
        <v>1.58389960532958</v>
      </c>
      <c r="K3874" s="1" t="s">
        <v>24</v>
      </c>
      <c r="M3874" s="3">
        <v>44059.82498922454</v>
      </c>
    </row>
    <row r="3875">
      <c r="A3875" s="1">
        <v>3873.0</v>
      </c>
      <c r="B3875" s="1" t="s">
        <v>319</v>
      </c>
      <c r="C3875" s="1" t="s">
        <v>8815</v>
      </c>
      <c r="D3875" s="1" t="s">
        <v>321</v>
      </c>
      <c r="E3875" s="1" t="s">
        <v>8816</v>
      </c>
      <c r="F3875" s="1" t="s">
        <v>323</v>
      </c>
      <c r="G3875" s="1" t="s">
        <v>39</v>
      </c>
      <c r="H3875" s="1">
        <v>45.0</v>
      </c>
      <c r="I3875" s="3">
        <v>44149.5625</v>
      </c>
      <c r="J3875" s="1">
        <v>0.0</v>
      </c>
      <c r="K3875" s="1" t="s">
        <v>24</v>
      </c>
      <c r="M3875" s="3">
        <v>44151.59213009259</v>
      </c>
    </row>
    <row r="3876">
      <c r="A3876" s="1">
        <v>3874.0</v>
      </c>
      <c r="B3876" s="1" t="s">
        <v>4929</v>
      </c>
      <c r="C3876" s="1" t="s">
        <v>8817</v>
      </c>
      <c r="D3876" s="1" t="s">
        <v>3497</v>
      </c>
      <c r="E3876" s="1" t="s">
        <v>8818</v>
      </c>
      <c r="F3876" s="1" t="s">
        <v>4932</v>
      </c>
      <c r="G3876" s="1" t="s">
        <v>39</v>
      </c>
      <c r="H3876" s="1">
        <v>45.0</v>
      </c>
      <c r="I3876" s="3">
        <v>43606.166666666664</v>
      </c>
      <c r="J3876" s="1">
        <v>2.25677556379556</v>
      </c>
      <c r="K3876" s="1" t="s">
        <v>24</v>
      </c>
      <c r="M3876" s="3">
        <v>43607.46630349537</v>
      </c>
    </row>
    <row r="3877">
      <c r="A3877" s="1">
        <v>3875.0</v>
      </c>
      <c r="B3877" s="1" t="s">
        <v>6835</v>
      </c>
      <c r="C3877" s="1" t="s">
        <v>8819</v>
      </c>
      <c r="D3877" s="1" t="s">
        <v>1874</v>
      </c>
      <c r="E3877" s="1" t="s">
        <v>6837</v>
      </c>
      <c r="F3877" s="1" t="s">
        <v>6838</v>
      </c>
      <c r="G3877" s="1" t="s">
        <v>17</v>
      </c>
      <c r="H3877" s="1">
        <v>45.0</v>
      </c>
      <c r="I3877" s="3">
        <v>44226.708333333336</v>
      </c>
      <c r="J3877" s="1">
        <v>3.35146436658174</v>
      </c>
      <c r="K3877" s="1" t="s">
        <v>24</v>
      </c>
      <c r="L3877" s="1" t="s">
        <v>406</v>
      </c>
      <c r="M3877" s="3">
        <v>44226.727906099535</v>
      </c>
    </row>
    <row r="3878">
      <c r="A3878" s="1">
        <v>3876.0</v>
      </c>
      <c r="B3878" s="1" t="s">
        <v>582</v>
      </c>
      <c r="C3878" s="1" t="s">
        <v>8820</v>
      </c>
      <c r="D3878" s="1" t="s">
        <v>93</v>
      </c>
      <c r="E3878" s="1" t="s">
        <v>2474</v>
      </c>
      <c r="F3878" s="1" t="s">
        <v>586</v>
      </c>
      <c r="G3878" s="1" t="s">
        <v>17</v>
      </c>
      <c r="H3878" s="1">
        <v>45.0</v>
      </c>
      <c r="I3878" s="3">
        <v>43845.25</v>
      </c>
      <c r="J3878" s="1">
        <v>1.88684873985986</v>
      </c>
      <c r="K3878" s="1" t="s">
        <v>24</v>
      </c>
      <c r="M3878" s="3">
        <v>43845.28148740741</v>
      </c>
    </row>
    <row r="3879">
      <c r="A3879" s="1">
        <v>3877.0</v>
      </c>
      <c r="B3879" s="1" t="s">
        <v>768</v>
      </c>
      <c r="C3879" s="1" t="s">
        <v>8821</v>
      </c>
      <c r="D3879" s="1" t="s">
        <v>770</v>
      </c>
      <c r="E3879" s="1" t="s">
        <v>1664</v>
      </c>
      <c r="F3879" s="1" t="s">
        <v>772</v>
      </c>
      <c r="G3879" s="1" t="s">
        <v>35</v>
      </c>
      <c r="H3879" s="1">
        <v>45.0</v>
      </c>
      <c r="I3879" s="3">
        <v>44190.645833333336</v>
      </c>
      <c r="J3879" s="1">
        <v>5.51535356827769</v>
      </c>
      <c r="K3879" s="1" t="s">
        <v>166</v>
      </c>
      <c r="L3879" s="1" t="s">
        <v>318</v>
      </c>
      <c r="M3879" s="3">
        <v>44190.61697484954</v>
      </c>
    </row>
    <row r="3880">
      <c r="A3880" s="1">
        <v>3878.0</v>
      </c>
      <c r="B3880" s="1" t="s">
        <v>896</v>
      </c>
      <c r="C3880" s="1" t="s">
        <v>8822</v>
      </c>
      <c r="D3880" s="1" t="s">
        <v>898</v>
      </c>
      <c r="E3880" s="1" t="s">
        <v>5294</v>
      </c>
      <c r="F3880" s="1" t="s">
        <v>900</v>
      </c>
      <c r="G3880" s="1" t="s">
        <v>17</v>
      </c>
      <c r="H3880" s="1">
        <v>45.0</v>
      </c>
      <c r="I3880" s="3">
        <v>44109.583333333336</v>
      </c>
      <c r="J3880" s="1">
        <v>2.67728400786956</v>
      </c>
      <c r="K3880" s="1" t="s">
        <v>24</v>
      </c>
      <c r="L3880" s="1" t="s">
        <v>741</v>
      </c>
      <c r="M3880" s="3">
        <v>44109.61924559028</v>
      </c>
    </row>
    <row r="3881">
      <c r="A3881" s="1">
        <v>3879.0</v>
      </c>
      <c r="B3881" s="1" t="s">
        <v>611</v>
      </c>
      <c r="C3881" s="1" t="s">
        <v>8823</v>
      </c>
      <c r="D3881" s="1" t="s">
        <v>613</v>
      </c>
      <c r="E3881" s="1" t="s">
        <v>2655</v>
      </c>
      <c r="F3881" s="1" t="s">
        <v>615</v>
      </c>
      <c r="G3881" s="1" t="s">
        <v>17</v>
      </c>
      <c r="H3881" s="1">
        <v>45.0</v>
      </c>
      <c r="I3881" s="3">
        <v>44141.708333333336</v>
      </c>
      <c r="J3881" s="1">
        <v>4.13156118282671</v>
      </c>
      <c r="K3881" s="1" t="s">
        <v>616</v>
      </c>
      <c r="L3881" s="1" t="s">
        <v>617</v>
      </c>
      <c r="M3881" s="3">
        <v>44141.655217974534</v>
      </c>
    </row>
    <row r="3882">
      <c r="A3882" s="1">
        <v>3880.0</v>
      </c>
      <c r="B3882" s="1" t="s">
        <v>572</v>
      </c>
      <c r="C3882" s="1" t="s">
        <v>8824</v>
      </c>
      <c r="D3882" s="1" t="s">
        <v>1133</v>
      </c>
      <c r="E3882" s="1" t="s">
        <v>8825</v>
      </c>
      <c r="F3882" s="1" t="s">
        <v>575</v>
      </c>
      <c r="G3882" s="1" t="s">
        <v>39</v>
      </c>
      <c r="H3882" s="1">
        <v>45.0</v>
      </c>
      <c r="I3882" s="3">
        <v>43667.166666666664</v>
      </c>
      <c r="J3882" s="1">
        <v>0.881798700170388</v>
      </c>
      <c r="K3882" s="1" t="s">
        <v>18</v>
      </c>
      <c r="M3882" s="3">
        <v>43667.19156539352</v>
      </c>
    </row>
    <row r="3883">
      <c r="A3883" s="1">
        <v>3881.0</v>
      </c>
      <c r="B3883" s="1" t="s">
        <v>4069</v>
      </c>
      <c r="C3883" s="1" t="s">
        <v>8826</v>
      </c>
      <c r="D3883" s="1" t="s">
        <v>8291</v>
      </c>
      <c r="E3883" s="1" t="s">
        <v>8827</v>
      </c>
      <c r="F3883" s="1" t="s">
        <v>4072</v>
      </c>
      <c r="G3883" s="1" t="s">
        <v>39</v>
      </c>
      <c r="H3883" s="1">
        <v>45.0</v>
      </c>
      <c r="I3883" s="3">
        <v>44088.708333333336</v>
      </c>
      <c r="J3883" s="1">
        <v>4.52620745378822</v>
      </c>
      <c r="K3883" s="1" t="s">
        <v>24</v>
      </c>
      <c r="M3883" s="3">
        <v>44088.73915326389</v>
      </c>
    </row>
    <row r="3884">
      <c r="A3884" s="1">
        <v>3882.0</v>
      </c>
      <c r="B3884" s="1" t="s">
        <v>4682</v>
      </c>
      <c r="C3884" s="1" t="s">
        <v>8828</v>
      </c>
      <c r="D3884" s="1" t="s">
        <v>1494</v>
      </c>
      <c r="E3884" s="1" t="s">
        <v>8829</v>
      </c>
      <c r="F3884" s="1" t="s">
        <v>4685</v>
      </c>
      <c r="G3884" s="1" t="s">
        <v>39</v>
      </c>
      <c r="H3884" s="1">
        <v>45.0</v>
      </c>
      <c r="I3884" s="3">
        <v>44138.302083333336</v>
      </c>
      <c r="J3884" s="1">
        <v>0.880292534332589</v>
      </c>
      <c r="K3884" s="1" t="s">
        <v>46</v>
      </c>
      <c r="M3884" s="3">
        <v>44138.33666962963</v>
      </c>
    </row>
    <row r="3885">
      <c r="A3885" s="1">
        <v>3883.0</v>
      </c>
      <c r="B3885" s="1" t="s">
        <v>229</v>
      </c>
      <c r="C3885" s="1" t="s">
        <v>8830</v>
      </c>
      <c r="D3885" s="1" t="s">
        <v>1653</v>
      </c>
      <c r="E3885" s="1" t="s">
        <v>4903</v>
      </c>
      <c r="F3885" s="1" t="s">
        <v>232</v>
      </c>
      <c r="G3885" s="1" t="s">
        <v>35</v>
      </c>
      <c r="H3885" s="1">
        <v>45.0</v>
      </c>
      <c r="I3885" s="3">
        <v>43902.625</v>
      </c>
      <c r="J3885" s="1">
        <v>2.03663572466038</v>
      </c>
      <c r="K3885" s="1" t="s">
        <v>24</v>
      </c>
      <c r="M3885" s="3">
        <v>43902.709610335645</v>
      </c>
    </row>
    <row r="3886">
      <c r="A3886" s="1">
        <v>3884.0</v>
      </c>
      <c r="B3886" s="1" t="s">
        <v>1651</v>
      </c>
      <c r="C3886" s="1" t="s">
        <v>8831</v>
      </c>
      <c r="D3886" s="1" t="s">
        <v>3009</v>
      </c>
      <c r="E3886" s="1" t="s">
        <v>8832</v>
      </c>
      <c r="F3886" s="1" t="s">
        <v>1655</v>
      </c>
      <c r="G3886" s="1" t="s">
        <v>39</v>
      </c>
      <c r="H3886" s="1">
        <v>45.0</v>
      </c>
      <c r="I3886" s="3">
        <v>43468.666666666664</v>
      </c>
      <c r="J3886" s="1">
        <v>2.57604086928029</v>
      </c>
      <c r="K3886" s="1" t="s">
        <v>24</v>
      </c>
      <c r="M3886" s="3">
        <v>43468.70422334491</v>
      </c>
    </row>
    <row r="3887">
      <c r="A3887" s="1">
        <v>3885.0</v>
      </c>
      <c r="B3887" s="1" t="s">
        <v>2165</v>
      </c>
      <c r="C3887" s="1" t="s">
        <v>8833</v>
      </c>
      <c r="D3887" s="1" t="s">
        <v>701</v>
      </c>
      <c r="E3887" s="1" t="s">
        <v>6080</v>
      </c>
      <c r="F3887" s="1" t="s">
        <v>2168</v>
      </c>
      <c r="G3887" s="1" t="s">
        <v>17</v>
      </c>
      <c r="H3887" s="1">
        <v>45.0</v>
      </c>
      <c r="I3887" s="3">
        <v>44224.166666666664</v>
      </c>
      <c r="J3887" s="1">
        <v>1.96897159329544</v>
      </c>
      <c r="K3887" s="1" t="s">
        <v>24</v>
      </c>
      <c r="L3887" s="1" t="s">
        <v>406</v>
      </c>
      <c r="M3887" s="3">
        <v>44224.18925125</v>
      </c>
    </row>
    <row r="3888">
      <c r="A3888" s="1">
        <v>3886.0</v>
      </c>
      <c r="B3888" s="1" t="s">
        <v>2148</v>
      </c>
      <c r="C3888" s="1" t="s">
        <v>8834</v>
      </c>
      <c r="D3888" s="1" t="s">
        <v>347</v>
      </c>
      <c r="E3888" s="1" t="s">
        <v>8835</v>
      </c>
      <c r="F3888" s="1" t="s">
        <v>2151</v>
      </c>
      <c r="G3888" s="1" t="s">
        <v>39</v>
      </c>
      <c r="H3888" s="1">
        <v>45.0</v>
      </c>
      <c r="I3888" s="3">
        <v>43841.583333333336</v>
      </c>
      <c r="J3888" s="1">
        <v>2.00641950579585</v>
      </c>
      <c r="K3888" s="1" t="s">
        <v>24</v>
      </c>
      <c r="M3888" s="3">
        <v>43841.61431660879</v>
      </c>
    </row>
    <row r="3889">
      <c r="A3889" s="1">
        <v>3887.0</v>
      </c>
      <c r="B3889" s="1" t="s">
        <v>3909</v>
      </c>
      <c r="C3889" s="1" t="s">
        <v>8836</v>
      </c>
      <c r="D3889" s="1" t="s">
        <v>116</v>
      </c>
      <c r="E3889" s="1" t="s">
        <v>6623</v>
      </c>
      <c r="F3889" s="1" t="s">
        <v>3912</v>
      </c>
      <c r="G3889" s="1" t="s">
        <v>17</v>
      </c>
      <c r="H3889" s="1">
        <v>45.0</v>
      </c>
      <c r="I3889" s="3">
        <v>43923.677083333336</v>
      </c>
      <c r="J3889" s="1">
        <v>0.0</v>
      </c>
      <c r="K3889" s="1" t="s">
        <v>24</v>
      </c>
      <c r="M3889" s="3">
        <v>43923.70997273148</v>
      </c>
    </row>
    <row r="3890">
      <c r="A3890" s="1">
        <v>3888.0</v>
      </c>
      <c r="B3890" s="1" t="s">
        <v>1061</v>
      </c>
      <c r="C3890" s="1" t="s">
        <v>8837</v>
      </c>
      <c r="D3890" s="1" t="s">
        <v>93</v>
      </c>
      <c r="E3890" s="1" t="s">
        <v>8838</v>
      </c>
      <c r="F3890" s="1" t="s">
        <v>1064</v>
      </c>
      <c r="G3890" s="1" t="s">
        <v>89</v>
      </c>
      <c r="H3890" s="1">
        <v>45.0</v>
      </c>
      <c r="I3890" s="3">
        <v>44147.68704582176</v>
      </c>
      <c r="J3890" s="1">
        <v>0.0</v>
      </c>
      <c r="K3890" s="1" t="s">
        <v>24</v>
      </c>
      <c r="M3890" s="3">
        <v>44147.71351086805</v>
      </c>
    </row>
    <row r="3891">
      <c r="A3891" s="1">
        <v>3889.0</v>
      </c>
      <c r="B3891" s="1" t="s">
        <v>655</v>
      </c>
      <c r="C3891" s="1" t="s">
        <v>8839</v>
      </c>
      <c r="D3891" s="1" t="s">
        <v>7784</v>
      </c>
      <c r="E3891" s="1" t="s">
        <v>7004</v>
      </c>
      <c r="F3891" s="1" t="s">
        <v>659</v>
      </c>
      <c r="G3891" s="1" t="s">
        <v>35</v>
      </c>
      <c r="H3891" s="1">
        <v>45.0</v>
      </c>
      <c r="I3891" s="3">
        <v>43678.708333333336</v>
      </c>
      <c r="J3891" s="1">
        <v>1.64577449291825</v>
      </c>
      <c r="K3891" s="1" t="s">
        <v>18</v>
      </c>
      <c r="M3891" s="3">
        <v>43678.48573083333</v>
      </c>
    </row>
    <row r="3892">
      <c r="A3892" s="1">
        <v>3890.0</v>
      </c>
      <c r="B3892" s="1" t="s">
        <v>161</v>
      </c>
      <c r="C3892" s="1" t="s">
        <v>8840</v>
      </c>
      <c r="D3892" s="1" t="s">
        <v>1915</v>
      </c>
      <c r="E3892" s="1" t="s">
        <v>715</v>
      </c>
      <c r="F3892" s="1" t="s">
        <v>165</v>
      </c>
      <c r="G3892" s="1" t="s">
        <v>35</v>
      </c>
      <c r="H3892" s="1">
        <v>45.0</v>
      </c>
      <c r="I3892" s="3">
        <v>44180.614583333336</v>
      </c>
      <c r="J3892" s="1">
        <v>1.78985184753369</v>
      </c>
      <c r="K3892" s="1" t="s">
        <v>166</v>
      </c>
      <c r="L3892" s="1" t="s">
        <v>167</v>
      </c>
      <c r="M3892" s="3">
        <v>44180.59638027778</v>
      </c>
    </row>
    <row r="3893">
      <c r="A3893" s="1">
        <v>3891.0</v>
      </c>
      <c r="B3893" s="1" t="s">
        <v>1315</v>
      </c>
      <c r="C3893" s="1" t="s">
        <v>8841</v>
      </c>
      <c r="D3893" s="1" t="s">
        <v>411</v>
      </c>
      <c r="E3893" s="1" t="s">
        <v>3089</v>
      </c>
      <c r="F3893" s="1" t="s">
        <v>1319</v>
      </c>
      <c r="G3893" s="1" t="s">
        <v>17</v>
      </c>
      <c r="H3893" s="1">
        <v>45.0</v>
      </c>
      <c r="I3893" s="3">
        <v>43870.541666666664</v>
      </c>
      <c r="J3893" s="1">
        <v>0.721936591587988</v>
      </c>
      <c r="K3893" s="1" t="s">
        <v>18</v>
      </c>
      <c r="M3893" s="3">
        <v>43870.57221121528</v>
      </c>
    </row>
    <row r="3894">
      <c r="A3894" s="1">
        <v>3892.0</v>
      </c>
      <c r="B3894" s="1" t="s">
        <v>73</v>
      </c>
      <c r="C3894" s="1" t="s">
        <v>8842</v>
      </c>
      <c r="D3894" s="1" t="s">
        <v>4482</v>
      </c>
      <c r="E3894" s="1" t="s">
        <v>4483</v>
      </c>
      <c r="F3894" s="1" t="s">
        <v>77</v>
      </c>
      <c r="G3894" s="1" t="s">
        <v>17</v>
      </c>
      <c r="H3894" s="1">
        <v>45.0</v>
      </c>
      <c r="I3894" s="3">
        <v>44251.645833333336</v>
      </c>
      <c r="J3894" s="1">
        <v>2.96308879288423</v>
      </c>
      <c r="K3894" s="1" t="s">
        <v>24</v>
      </c>
      <c r="L3894" s="1" t="s">
        <v>940</v>
      </c>
      <c r="M3894" s="3">
        <v>44251.68463148148</v>
      </c>
    </row>
    <row r="3895">
      <c r="A3895" s="1">
        <v>3893.0</v>
      </c>
      <c r="B3895" s="1" t="s">
        <v>2744</v>
      </c>
      <c r="C3895" s="1" t="s">
        <v>8843</v>
      </c>
      <c r="D3895" s="1" t="s">
        <v>649</v>
      </c>
      <c r="E3895" s="1" t="s">
        <v>8844</v>
      </c>
      <c r="F3895" s="1" t="s">
        <v>2748</v>
      </c>
      <c r="G3895" s="1" t="s">
        <v>89</v>
      </c>
      <c r="H3895" s="1">
        <v>45.0</v>
      </c>
      <c r="I3895" s="3">
        <v>44221.410600243056</v>
      </c>
      <c r="J3895" s="1">
        <v>1.96515768378687</v>
      </c>
      <c r="K3895" s="1" t="s">
        <v>24</v>
      </c>
      <c r="M3895" s="3">
        <v>44221.44374329861</v>
      </c>
    </row>
    <row r="3896">
      <c r="A3896" s="1">
        <v>3894.0</v>
      </c>
      <c r="B3896" s="1" t="s">
        <v>184</v>
      </c>
      <c r="C3896" s="1" t="s">
        <v>8845</v>
      </c>
      <c r="D3896" s="1" t="s">
        <v>1297</v>
      </c>
      <c r="E3896" s="1" t="s">
        <v>1895</v>
      </c>
      <c r="F3896" s="1" t="s">
        <v>187</v>
      </c>
      <c r="G3896" s="1" t="s">
        <v>17</v>
      </c>
      <c r="H3896" s="1">
        <v>45.0</v>
      </c>
      <c r="I3896" s="3">
        <v>43808.416666666664</v>
      </c>
      <c r="J3896" s="1">
        <v>2.09939602816183</v>
      </c>
      <c r="K3896" s="1" t="s">
        <v>24</v>
      </c>
      <c r="M3896" s="3">
        <v>43808.41270332176</v>
      </c>
    </row>
    <row r="3897">
      <c r="A3897" s="1">
        <v>3895.0</v>
      </c>
      <c r="B3897" s="1" t="s">
        <v>887</v>
      </c>
      <c r="C3897" s="1" t="s">
        <v>8846</v>
      </c>
      <c r="D3897" s="1" t="s">
        <v>518</v>
      </c>
      <c r="E3897" s="1" t="s">
        <v>8847</v>
      </c>
      <c r="F3897" s="1" t="s">
        <v>891</v>
      </c>
      <c r="G3897" s="1" t="s">
        <v>39</v>
      </c>
      <c r="H3897" s="1">
        <v>45.0</v>
      </c>
      <c r="I3897" s="3">
        <v>43889.666666666664</v>
      </c>
      <c r="J3897" s="1">
        <v>1.46817232767299</v>
      </c>
      <c r="K3897" s="1" t="s">
        <v>24</v>
      </c>
      <c r="M3897" s="3">
        <v>43889.69466253472</v>
      </c>
    </row>
    <row r="3898">
      <c r="A3898" s="1">
        <v>3896.0</v>
      </c>
      <c r="B3898" s="1" t="s">
        <v>901</v>
      </c>
      <c r="C3898" s="1" t="s">
        <v>8848</v>
      </c>
      <c r="D3898" s="1" t="s">
        <v>6668</v>
      </c>
      <c r="E3898" s="1" t="s">
        <v>1771</v>
      </c>
      <c r="F3898" s="1" t="s">
        <v>904</v>
      </c>
      <c r="G3898" s="1" t="s">
        <v>17</v>
      </c>
      <c r="H3898" s="1">
        <v>45.0</v>
      </c>
      <c r="I3898" s="3">
        <v>43698.75</v>
      </c>
      <c r="J3898" s="1">
        <v>0.668998483329431</v>
      </c>
      <c r="K3898" s="1" t="s">
        <v>24</v>
      </c>
      <c r="M3898" s="3">
        <v>43698.78306259259</v>
      </c>
    </row>
    <row r="3899">
      <c r="A3899" s="1">
        <v>3897.0</v>
      </c>
      <c r="B3899" s="1" t="s">
        <v>1583</v>
      </c>
      <c r="C3899" s="1" t="s">
        <v>8849</v>
      </c>
      <c r="D3899" s="1" t="s">
        <v>8850</v>
      </c>
      <c r="E3899" s="1" t="s">
        <v>8851</v>
      </c>
      <c r="F3899" s="1" t="s">
        <v>1586</v>
      </c>
      <c r="G3899" s="1" t="s">
        <v>39</v>
      </c>
      <c r="H3899" s="1">
        <v>45.0</v>
      </c>
      <c r="I3899" s="3">
        <v>43853.291666666664</v>
      </c>
      <c r="J3899" s="1">
        <v>3.38370651837291</v>
      </c>
      <c r="K3899" s="1" t="s">
        <v>24</v>
      </c>
      <c r="M3899" s="3">
        <v>43853.32075208333</v>
      </c>
    </row>
    <row r="3900">
      <c r="A3900" s="1">
        <v>3898.0</v>
      </c>
      <c r="B3900" s="1" t="s">
        <v>4069</v>
      </c>
      <c r="C3900" s="1" t="s">
        <v>8852</v>
      </c>
      <c r="D3900" s="1" t="s">
        <v>1456</v>
      </c>
      <c r="E3900" s="1" t="s">
        <v>8853</v>
      </c>
      <c r="F3900" s="1" t="s">
        <v>4072</v>
      </c>
      <c r="G3900" s="1" t="s">
        <v>39</v>
      </c>
      <c r="H3900" s="1">
        <v>45.0</v>
      </c>
      <c r="I3900" s="3">
        <v>44224.59375</v>
      </c>
      <c r="J3900" s="1">
        <v>2.73085206524011</v>
      </c>
      <c r="K3900" s="1" t="s">
        <v>24</v>
      </c>
      <c r="M3900" s="3">
        <v>44224.621933194445</v>
      </c>
    </row>
    <row r="3901">
      <c r="A3901" s="1">
        <v>3899.0</v>
      </c>
      <c r="B3901" s="1" t="s">
        <v>758</v>
      </c>
      <c r="C3901" s="1" t="s">
        <v>8854</v>
      </c>
      <c r="D3901" s="1" t="s">
        <v>121</v>
      </c>
      <c r="E3901" s="1" t="s">
        <v>8855</v>
      </c>
      <c r="F3901" s="1" t="s">
        <v>762</v>
      </c>
      <c r="G3901" s="1" t="s">
        <v>39</v>
      </c>
      <c r="H3901" s="1">
        <v>45.0</v>
      </c>
      <c r="I3901" s="3">
        <v>43949.770833333336</v>
      </c>
      <c r="J3901" s="1">
        <v>2.33571664186679</v>
      </c>
      <c r="K3901" s="1" t="s">
        <v>159</v>
      </c>
      <c r="M3901" s="3">
        <v>43949.79620990741</v>
      </c>
    </row>
    <row r="3902">
      <c r="A3902" s="1">
        <v>3900.0</v>
      </c>
      <c r="B3902" s="1" t="s">
        <v>1726</v>
      </c>
      <c r="C3902" s="1" t="s">
        <v>8856</v>
      </c>
      <c r="D3902" s="1" t="s">
        <v>49</v>
      </c>
      <c r="E3902" s="1" t="s">
        <v>8857</v>
      </c>
      <c r="F3902" s="1" t="s">
        <v>1730</v>
      </c>
      <c r="G3902" s="1" t="s">
        <v>39</v>
      </c>
      <c r="H3902" s="1">
        <v>45.0</v>
      </c>
      <c r="I3902" s="3">
        <v>43903.3125</v>
      </c>
      <c r="J3902" s="1">
        <v>3.18880607858211</v>
      </c>
      <c r="K3902" s="1" t="s">
        <v>62</v>
      </c>
      <c r="M3902" s="3">
        <v>43903.339160104166</v>
      </c>
    </row>
    <row r="3903">
      <c r="A3903" s="1">
        <v>3901.0</v>
      </c>
      <c r="B3903" s="1" t="s">
        <v>948</v>
      </c>
      <c r="C3903" s="1" t="s">
        <v>8858</v>
      </c>
      <c r="D3903" s="1" t="s">
        <v>5973</v>
      </c>
      <c r="E3903" s="1" t="s">
        <v>5974</v>
      </c>
      <c r="F3903" s="1" t="s">
        <v>952</v>
      </c>
      <c r="G3903" s="1" t="s">
        <v>17</v>
      </c>
      <c r="H3903" s="1">
        <v>45.0</v>
      </c>
      <c r="I3903" s="3">
        <v>43896.625</v>
      </c>
      <c r="J3903" s="1">
        <v>0.224396675410373</v>
      </c>
      <c r="K3903" s="1" t="s">
        <v>56</v>
      </c>
      <c r="M3903" s="3">
        <v>43896.660002453704</v>
      </c>
    </row>
    <row r="3904">
      <c r="A3904" s="1">
        <v>3902.0</v>
      </c>
      <c r="B3904" s="1" t="s">
        <v>278</v>
      </c>
      <c r="C3904" s="1" t="s">
        <v>8859</v>
      </c>
      <c r="D3904" s="1" t="s">
        <v>21</v>
      </c>
      <c r="E3904" s="1" t="s">
        <v>8792</v>
      </c>
      <c r="F3904" s="1" t="s">
        <v>281</v>
      </c>
      <c r="G3904" s="1" t="s">
        <v>17</v>
      </c>
      <c r="H3904" s="1">
        <v>45.0</v>
      </c>
      <c r="I3904" s="3">
        <v>44156.3125</v>
      </c>
      <c r="J3904" s="1">
        <v>2.6264093057023</v>
      </c>
      <c r="K3904" s="1" t="s">
        <v>24</v>
      </c>
      <c r="M3904" s="3">
        <v>44156.32584331019</v>
      </c>
    </row>
    <row r="3905">
      <c r="A3905" s="1">
        <v>3903.0</v>
      </c>
      <c r="B3905" s="1" t="s">
        <v>582</v>
      </c>
      <c r="C3905" s="1" t="s">
        <v>8860</v>
      </c>
      <c r="D3905" s="1" t="s">
        <v>93</v>
      </c>
      <c r="E3905" s="1" t="s">
        <v>2580</v>
      </c>
      <c r="F3905" s="1" t="s">
        <v>586</v>
      </c>
      <c r="G3905" s="1" t="s">
        <v>17</v>
      </c>
      <c r="H3905" s="1">
        <v>45.0</v>
      </c>
      <c r="I3905" s="3">
        <v>43907.625</v>
      </c>
      <c r="J3905" s="1">
        <v>1.9192340439775</v>
      </c>
      <c r="K3905" s="1" t="s">
        <v>24</v>
      </c>
      <c r="M3905" s="3">
        <v>43907.6529544213</v>
      </c>
    </row>
    <row r="3906">
      <c r="A3906" s="1">
        <v>3904.0</v>
      </c>
      <c r="B3906" s="1" t="s">
        <v>184</v>
      </c>
      <c r="C3906" s="1" t="s">
        <v>8861</v>
      </c>
      <c r="D3906" s="1" t="s">
        <v>7254</v>
      </c>
      <c r="E3906" s="1" t="s">
        <v>5962</v>
      </c>
      <c r="F3906" s="1" t="s">
        <v>187</v>
      </c>
      <c r="G3906" s="1" t="s">
        <v>17</v>
      </c>
      <c r="H3906" s="1">
        <v>45.0</v>
      </c>
      <c r="I3906" s="3">
        <v>43825.625</v>
      </c>
      <c r="J3906" s="1">
        <v>2.23993096158615</v>
      </c>
      <c r="K3906" s="1" t="s">
        <v>24</v>
      </c>
      <c r="M3906" s="3">
        <v>43825.61774530093</v>
      </c>
    </row>
    <row r="3907">
      <c r="A3907" s="1">
        <v>3905.0</v>
      </c>
      <c r="B3907" s="1" t="s">
        <v>896</v>
      </c>
      <c r="C3907" s="1" t="s">
        <v>8862</v>
      </c>
      <c r="D3907" s="1" t="s">
        <v>898</v>
      </c>
      <c r="E3907" s="1" t="s">
        <v>8863</v>
      </c>
      <c r="F3907" s="1" t="s">
        <v>900</v>
      </c>
      <c r="G3907" s="1" t="s">
        <v>17</v>
      </c>
      <c r="H3907" s="1">
        <v>45.0</v>
      </c>
      <c r="I3907" s="3">
        <v>44145.604166666664</v>
      </c>
      <c r="J3907" s="1">
        <v>1.81434245314302</v>
      </c>
      <c r="K3907" s="1" t="s">
        <v>24</v>
      </c>
      <c r="L3907" s="1" t="s">
        <v>741</v>
      </c>
      <c r="M3907" s="3">
        <v>44145.66244939815</v>
      </c>
    </row>
    <row r="3908">
      <c r="A3908" s="1">
        <v>3906.0</v>
      </c>
      <c r="B3908" s="1" t="s">
        <v>506</v>
      </c>
      <c r="C3908" s="1" t="s">
        <v>8864</v>
      </c>
      <c r="D3908" s="1" t="s">
        <v>1155</v>
      </c>
      <c r="E3908" s="1" t="s">
        <v>1156</v>
      </c>
      <c r="F3908" s="1" t="s">
        <v>510</v>
      </c>
      <c r="G3908" s="1" t="s">
        <v>35</v>
      </c>
      <c r="H3908" s="1">
        <v>45.0</v>
      </c>
      <c r="I3908" s="3">
        <v>44169.645833333336</v>
      </c>
      <c r="J3908" s="1">
        <v>0.453100150537077</v>
      </c>
      <c r="K3908" s="1" t="s">
        <v>511</v>
      </c>
      <c r="L3908" s="1" t="s">
        <v>1157</v>
      </c>
      <c r="M3908" s="3">
        <v>44169.69421115741</v>
      </c>
    </row>
    <row r="3909">
      <c r="A3909" s="1">
        <v>3907.0</v>
      </c>
      <c r="B3909" s="1" t="s">
        <v>84</v>
      </c>
      <c r="C3909" s="1" t="s">
        <v>8865</v>
      </c>
      <c r="D3909" s="1" t="s">
        <v>1549</v>
      </c>
      <c r="E3909" s="1" t="s">
        <v>8866</v>
      </c>
      <c r="F3909" s="1" t="s">
        <v>88</v>
      </c>
      <c r="G3909" s="1" t="s">
        <v>17</v>
      </c>
      <c r="H3909" s="1">
        <v>45.0</v>
      </c>
      <c r="I3909" s="3">
        <v>44043.625</v>
      </c>
      <c r="J3909" s="1">
        <v>1.80968435542109</v>
      </c>
      <c r="K3909" s="1" t="s">
        <v>83</v>
      </c>
      <c r="L3909" s="1" t="s">
        <v>90</v>
      </c>
      <c r="M3909" s="3">
        <v>44043.654965277776</v>
      </c>
    </row>
    <row r="3910">
      <c r="A3910" s="1">
        <v>3908.0</v>
      </c>
      <c r="B3910" s="1" t="s">
        <v>7459</v>
      </c>
      <c r="C3910" s="1" t="s">
        <v>8867</v>
      </c>
      <c r="D3910" s="1" t="s">
        <v>4748</v>
      </c>
      <c r="E3910" s="1" t="s">
        <v>8868</v>
      </c>
      <c r="F3910" s="1" t="s">
        <v>7462</v>
      </c>
      <c r="G3910" s="1" t="s">
        <v>39</v>
      </c>
      <c r="H3910" s="1">
        <v>45.0</v>
      </c>
      <c r="I3910" s="3">
        <v>44229.520833333336</v>
      </c>
      <c r="J3910" s="1">
        <v>2.2834829016868</v>
      </c>
      <c r="K3910" s="1" t="s">
        <v>24</v>
      </c>
      <c r="L3910" s="1" t="s">
        <v>1006</v>
      </c>
      <c r="M3910" s="3">
        <v>44229.54776663194</v>
      </c>
    </row>
    <row r="3911">
      <c r="A3911" s="1">
        <v>3909.0</v>
      </c>
      <c r="B3911" s="1" t="s">
        <v>485</v>
      </c>
      <c r="C3911" s="1" t="s">
        <v>8869</v>
      </c>
      <c r="D3911" s="1" t="s">
        <v>4508</v>
      </c>
      <c r="E3911" s="1" t="s">
        <v>7627</v>
      </c>
      <c r="F3911" s="1" t="s">
        <v>489</v>
      </c>
      <c r="G3911" s="1" t="s">
        <v>17</v>
      </c>
      <c r="H3911" s="1">
        <v>45.0</v>
      </c>
      <c r="I3911" s="3">
        <v>43980.25</v>
      </c>
      <c r="J3911" s="1">
        <v>2.01684469536955</v>
      </c>
      <c r="K3911" s="1" t="s">
        <v>166</v>
      </c>
      <c r="M3911" s="3">
        <v>43980.28165483796</v>
      </c>
    </row>
    <row r="3912">
      <c r="A3912" s="1">
        <v>3910.0</v>
      </c>
      <c r="B3912" s="1" t="s">
        <v>273</v>
      </c>
      <c r="C3912" s="1" t="s">
        <v>8870</v>
      </c>
      <c r="D3912" s="1" t="s">
        <v>8871</v>
      </c>
      <c r="E3912" s="1" t="s">
        <v>8872</v>
      </c>
      <c r="F3912" s="1" t="s">
        <v>277</v>
      </c>
      <c r="G3912" s="1" t="s">
        <v>39</v>
      </c>
      <c r="H3912" s="1">
        <v>45.0</v>
      </c>
      <c r="I3912" s="3">
        <v>44072.677083333336</v>
      </c>
      <c r="J3912" s="1">
        <v>2.00182263862467</v>
      </c>
      <c r="K3912" s="1" t="s">
        <v>24</v>
      </c>
      <c r="M3912" s="3">
        <v>44072.697249467594</v>
      </c>
    </row>
    <row r="3913">
      <c r="A3913" s="1">
        <v>3911.0</v>
      </c>
      <c r="B3913" s="1" t="s">
        <v>350</v>
      </c>
      <c r="C3913" s="1" t="s">
        <v>8873</v>
      </c>
      <c r="D3913" s="1" t="s">
        <v>75</v>
      </c>
      <c r="E3913" s="1" t="s">
        <v>1893</v>
      </c>
      <c r="F3913" s="1" t="s">
        <v>353</v>
      </c>
      <c r="G3913" s="1" t="s">
        <v>35</v>
      </c>
      <c r="H3913" s="1">
        <v>45.0</v>
      </c>
      <c r="I3913" s="3">
        <v>43578.166666666664</v>
      </c>
      <c r="J3913" s="1">
        <v>0.022455951985098</v>
      </c>
      <c r="K3913" s="1" t="s">
        <v>24</v>
      </c>
      <c r="M3913" s="3">
        <v>43578.31446934028</v>
      </c>
    </row>
    <row r="3914">
      <c r="A3914" s="1">
        <v>3912.0</v>
      </c>
      <c r="B3914" s="1" t="s">
        <v>1289</v>
      </c>
      <c r="C3914" s="1" t="s">
        <v>8874</v>
      </c>
      <c r="D3914" s="1" t="s">
        <v>1666</v>
      </c>
      <c r="E3914" s="1" t="s">
        <v>1667</v>
      </c>
      <c r="F3914" s="1" t="s">
        <v>1293</v>
      </c>
      <c r="G3914" s="1" t="s">
        <v>35</v>
      </c>
      <c r="H3914" s="1">
        <v>45.0</v>
      </c>
      <c r="I3914" s="3">
        <v>43586.166666666664</v>
      </c>
      <c r="J3914" s="1">
        <v>0.838048969799226</v>
      </c>
      <c r="K3914" s="1" t="s">
        <v>24</v>
      </c>
      <c r="M3914" s="3">
        <v>43586.41332936343</v>
      </c>
    </row>
    <row r="3915">
      <c r="A3915" s="1">
        <v>3913.0</v>
      </c>
      <c r="B3915" s="1" t="s">
        <v>30</v>
      </c>
      <c r="C3915" s="1" t="s">
        <v>8875</v>
      </c>
      <c r="D3915" s="1" t="s">
        <v>32</v>
      </c>
      <c r="E3915" s="1" t="s">
        <v>8263</v>
      </c>
      <c r="F3915" s="1" t="s">
        <v>34</v>
      </c>
      <c r="G3915" s="1" t="s">
        <v>17</v>
      </c>
      <c r="H3915" s="1">
        <v>45.0</v>
      </c>
      <c r="I3915" s="3">
        <v>44125.458333333336</v>
      </c>
      <c r="J3915" s="1">
        <v>2.70304599100647</v>
      </c>
      <c r="K3915" s="1" t="s">
        <v>24</v>
      </c>
      <c r="M3915" s="3">
        <v>44125.43980756945</v>
      </c>
    </row>
    <row r="3916">
      <c r="A3916" s="1">
        <v>3914.0</v>
      </c>
      <c r="B3916" s="1" t="s">
        <v>2870</v>
      </c>
      <c r="C3916" s="1" t="s">
        <v>8876</v>
      </c>
      <c r="D3916" s="1" t="s">
        <v>1144</v>
      </c>
      <c r="E3916" s="1" t="s">
        <v>8877</v>
      </c>
      <c r="F3916" s="1" t="s">
        <v>2874</v>
      </c>
      <c r="G3916" s="1" t="s">
        <v>39</v>
      </c>
      <c r="H3916" s="1">
        <v>45.0</v>
      </c>
      <c r="I3916" s="3">
        <v>44083.729166666664</v>
      </c>
      <c r="J3916" s="1">
        <v>6.13872950904765</v>
      </c>
      <c r="K3916" s="1" t="s">
        <v>24</v>
      </c>
      <c r="L3916" s="1" t="s">
        <v>741</v>
      </c>
      <c r="M3916" s="3">
        <v>44083.76263314815</v>
      </c>
    </row>
    <row r="3917">
      <c r="A3917" s="1">
        <v>3915.0</v>
      </c>
      <c r="B3917" s="1" t="s">
        <v>2804</v>
      </c>
      <c r="C3917" s="1" t="s">
        <v>8878</v>
      </c>
      <c r="D3917" s="1" t="s">
        <v>2806</v>
      </c>
      <c r="E3917" s="1" t="s">
        <v>8879</v>
      </c>
      <c r="F3917" s="1" t="s">
        <v>2808</v>
      </c>
      <c r="G3917" s="1" t="s">
        <v>89</v>
      </c>
      <c r="H3917" s="1">
        <v>45.0</v>
      </c>
      <c r="I3917" s="3">
        <v>43727.57514792824</v>
      </c>
      <c r="J3917" s="1">
        <v>0.0207736613594612</v>
      </c>
      <c r="K3917" s="1" t="s">
        <v>24</v>
      </c>
      <c r="M3917" s="3">
        <v>43727.536835011575</v>
      </c>
    </row>
    <row r="3918">
      <c r="A3918" s="1">
        <v>3916.0</v>
      </c>
      <c r="B3918" s="1" t="s">
        <v>12</v>
      </c>
      <c r="C3918" s="1" t="s">
        <v>8880</v>
      </c>
      <c r="D3918" s="1" t="s">
        <v>925</v>
      </c>
      <c r="E3918" s="1" t="s">
        <v>926</v>
      </c>
      <c r="F3918" s="1" t="s">
        <v>16</v>
      </c>
      <c r="G3918" s="1" t="s">
        <v>17</v>
      </c>
      <c r="H3918" s="1">
        <v>45.0</v>
      </c>
      <c r="I3918" s="3">
        <v>43846.625</v>
      </c>
      <c r="J3918" s="1">
        <v>2.31446966730484</v>
      </c>
      <c r="K3918" s="1" t="s">
        <v>18</v>
      </c>
      <c r="M3918" s="3">
        <v>43846.61332297454</v>
      </c>
    </row>
    <row r="3919">
      <c r="A3919" s="1">
        <v>3917.0</v>
      </c>
      <c r="B3919" s="1" t="s">
        <v>2645</v>
      </c>
      <c r="C3919" s="1" t="s">
        <v>8881</v>
      </c>
      <c r="D3919" s="1" t="s">
        <v>1802</v>
      </c>
      <c r="E3919" s="1" t="s">
        <v>3332</v>
      </c>
      <c r="F3919" s="1" t="s">
        <v>2649</v>
      </c>
      <c r="G3919" s="1" t="s">
        <v>17</v>
      </c>
      <c r="H3919" s="1">
        <v>45.0</v>
      </c>
      <c r="I3919" s="3">
        <v>43923.583333333336</v>
      </c>
      <c r="J3919" s="1">
        <v>2.32665491454086</v>
      </c>
      <c r="K3919" s="1" t="s">
        <v>18</v>
      </c>
      <c r="M3919" s="3">
        <v>43923.61164916667</v>
      </c>
    </row>
    <row r="3920">
      <c r="A3920" s="1">
        <v>3918.0</v>
      </c>
      <c r="B3920" s="1" t="s">
        <v>2353</v>
      </c>
      <c r="C3920" s="1" t="s">
        <v>8882</v>
      </c>
      <c r="D3920" s="1" t="s">
        <v>1250</v>
      </c>
      <c r="E3920" s="1" t="s">
        <v>8463</v>
      </c>
      <c r="F3920" s="1" t="s">
        <v>2356</v>
      </c>
      <c r="G3920" s="1" t="s">
        <v>17</v>
      </c>
      <c r="H3920" s="1">
        <v>45.0</v>
      </c>
      <c r="I3920" s="3">
        <v>43825.208333333336</v>
      </c>
      <c r="J3920" s="1">
        <v>0.0</v>
      </c>
      <c r="K3920" s="1" t="s">
        <v>24</v>
      </c>
      <c r="M3920" s="3">
        <v>43828.37645556713</v>
      </c>
    </row>
    <row r="3921">
      <c r="A3921" s="1">
        <v>3919.0</v>
      </c>
      <c r="B3921" s="1" t="s">
        <v>4120</v>
      </c>
      <c r="C3921" s="1" t="s">
        <v>8883</v>
      </c>
      <c r="D3921" s="1" t="s">
        <v>1461</v>
      </c>
      <c r="E3921" s="1" t="s">
        <v>8884</v>
      </c>
      <c r="F3921" s="1" t="s">
        <v>4123</v>
      </c>
      <c r="G3921" s="1" t="s">
        <v>35</v>
      </c>
      <c r="H3921" s="1">
        <v>45.0</v>
      </c>
      <c r="I3921" s="3">
        <v>43886.75</v>
      </c>
      <c r="J3921" s="1">
        <v>4.6610946413245</v>
      </c>
      <c r="K3921" s="1" t="s">
        <v>62</v>
      </c>
      <c r="M3921" s="3">
        <v>43886.69047107639</v>
      </c>
    </row>
    <row r="3922">
      <c r="A3922" s="1">
        <v>3920.0</v>
      </c>
      <c r="B3922" s="1" t="s">
        <v>303</v>
      </c>
      <c r="C3922" s="1" t="s">
        <v>8885</v>
      </c>
      <c r="D3922" s="1" t="s">
        <v>305</v>
      </c>
      <c r="E3922" s="1" t="s">
        <v>1790</v>
      </c>
      <c r="F3922" s="1" t="s">
        <v>307</v>
      </c>
      <c r="G3922" s="1" t="s">
        <v>17</v>
      </c>
      <c r="H3922" s="1">
        <v>45.0</v>
      </c>
      <c r="I3922" s="3">
        <v>44145.604166666664</v>
      </c>
      <c r="J3922" s="1">
        <v>1.01268929912986</v>
      </c>
      <c r="K3922" s="1" t="s">
        <v>24</v>
      </c>
      <c r="M3922" s="3">
        <v>44145.658084456016</v>
      </c>
    </row>
    <row r="3923">
      <c r="A3923" s="1">
        <v>3921.0</v>
      </c>
      <c r="B3923" s="1" t="s">
        <v>485</v>
      </c>
      <c r="C3923" s="1" t="s">
        <v>8886</v>
      </c>
      <c r="D3923" s="1" t="s">
        <v>2521</v>
      </c>
      <c r="E3923" s="1" t="s">
        <v>5655</v>
      </c>
      <c r="F3923" s="1" t="s">
        <v>489</v>
      </c>
      <c r="G3923" s="1" t="s">
        <v>17</v>
      </c>
      <c r="H3923" s="1">
        <v>45.0</v>
      </c>
      <c r="I3923" s="3">
        <v>43802.666666666664</v>
      </c>
      <c r="J3923" s="1">
        <v>2.61423773916526</v>
      </c>
      <c r="K3923" s="1" t="s">
        <v>166</v>
      </c>
      <c r="M3923" s="3">
        <v>43802.69230815972</v>
      </c>
    </row>
    <row r="3924">
      <c r="A3924" s="1">
        <v>3922.0</v>
      </c>
      <c r="B3924" s="1" t="s">
        <v>141</v>
      </c>
      <c r="C3924" s="1" t="s">
        <v>8887</v>
      </c>
      <c r="D3924" s="1" t="s">
        <v>630</v>
      </c>
      <c r="E3924" s="1" t="s">
        <v>8888</v>
      </c>
      <c r="F3924" s="1" t="s">
        <v>175</v>
      </c>
      <c r="G3924" s="1" t="s">
        <v>39</v>
      </c>
      <c r="H3924" s="1">
        <v>45.0</v>
      </c>
      <c r="I3924" s="3">
        <v>43936.28194444445</v>
      </c>
      <c r="J3924" s="1">
        <v>1.23733458599393</v>
      </c>
      <c r="K3924" s="1" t="s">
        <v>46</v>
      </c>
      <c r="M3924" s="3">
        <v>43936.29485179398</v>
      </c>
    </row>
    <row r="3925">
      <c r="A3925" s="1">
        <v>3923.0</v>
      </c>
      <c r="B3925" s="1" t="s">
        <v>455</v>
      </c>
      <c r="C3925" s="1" t="s">
        <v>8889</v>
      </c>
      <c r="D3925" s="1" t="s">
        <v>116</v>
      </c>
      <c r="E3925" s="1" t="s">
        <v>546</v>
      </c>
      <c r="F3925" s="1" t="s">
        <v>458</v>
      </c>
      <c r="G3925" s="1" t="s">
        <v>17</v>
      </c>
      <c r="H3925" s="1">
        <v>45.0</v>
      </c>
      <c r="I3925" s="3">
        <v>44025.3125</v>
      </c>
      <c r="J3925" s="1">
        <v>3.56601750797012</v>
      </c>
      <c r="K3925" s="1" t="s">
        <v>24</v>
      </c>
      <c r="L3925" s="1" t="s">
        <v>406</v>
      </c>
      <c r="M3925" s="3">
        <v>44025.36600420139</v>
      </c>
    </row>
    <row r="3926">
      <c r="A3926" s="1">
        <v>3924.0</v>
      </c>
      <c r="B3926" s="1" t="s">
        <v>282</v>
      </c>
      <c r="C3926" s="1" t="s">
        <v>8890</v>
      </c>
      <c r="D3926" s="1" t="s">
        <v>284</v>
      </c>
      <c r="E3926" s="1" t="s">
        <v>713</v>
      </c>
      <c r="F3926" s="1" t="s">
        <v>286</v>
      </c>
      <c r="G3926" s="1" t="s">
        <v>35</v>
      </c>
      <c r="H3926" s="1">
        <v>45.0</v>
      </c>
      <c r="I3926" s="3">
        <v>44172.229166666664</v>
      </c>
      <c r="J3926" s="1">
        <v>0.835531675471387</v>
      </c>
      <c r="K3926" s="1" t="s">
        <v>218</v>
      </c>
      <c r="L3926" s="1" t="s">
        <v>287</v>
      </c>
      <c r="M3926" s="3">
        <v>44172.24761207176</v>
      </c>
    </row>
    <row r="3927">
      <c r="A3927" s="1">
        <v>3925.0</v>
      </c>
      <c r="B3927" s="1" t="s">
        <v>6424</v>
      </c>
      <c r="C3927" s="1" t="s">
        <v>8891</v>
      </c>
      <c r="D3927" s="1" t="s">
        <v>211</v>
      </c>
      <c r="E3927" s="1" t="s">
        <v>6426</v>
      </c>
      <c r="F3927" s="1" t="s">
        <v>6427</v>
      </c>
      <c r="G3927" s="1" t="s">
        <v>35</v>
      </c>
      <c r="H3927" s="1">
        <v>45.0</v>
      </c>
      <c r="I3927" s="3">
        <v>44122.166666666664</v>
      </c>
      <c r="J3927" s="1">
        <v>0.0</v>
      </c>
      <c r="K3927" s="1" t="s">
        <v>218</v>
      </c>
      <c r="M3927" s="3">
        <v>44122.17994109954</v>
      </c>
    </row>
    <row r="3928">
      <c r="A3928" s="1">
        <v>3926.0</v>
      </c>
      <c r="B3928" s="1" t="s">
        <v>957</v>
      </c>
      <c r="C3928" s="1" t="s">
        <v>8892</v>
      </c>
      <c r="D3928" s="1" t="s">
        <v>1756</v>
      </c>
      <c r="E3928" s="1" t="s">
        <v>3954</v>
      </c>
      <c r="F3928" s="1" t="s">
        <v>961</v>
      </c>
      <c r="G3928" s="1" t="s">
        <v>17</v>
      </c>
      <c r="H3928" s="1">
        <v>45.0</v>
      </c>
      <c r="I3928" s="3">
        <v>44183.666666666664</v>
      </c>
      <c r="J3928" s="1">
        <v>1.70742495908361</v>
      </c>
      <c r="K3928" s="1" t="s">
        <v>24</v>
      </c>
      <c r="M3928" s="3">
        <v>44183.90175415509</v>
      </c>
    </row>
    <row r="3929">
      <c r="A3929" s="1">
        <v>3927.0</v>
      </c>
      <c r="B3929" s="1" t="s">
        <v>792</v>
      </c>
      <c r="C3929" s="1" t="s">
        <v>8893</v>
      </c>
      <c r="D3929" s="1" t="s">
        <v>578</v>
      </c>
      <c r="E3929" s="1" t="s">
        <v>3722</v>
      </c>
      <c r="F3929" s="1" t="s">
        <v>795</v>
      </c>
      <c r="G3929" s="1" t="s">
        <v>17</v>
      </c>
      <c r="H3929" s="1">
        <v>45.0</v>
      </c>
      <c r="I3929" s="3">
        <v>44129.1875</v>
      </c>
      <c r="J3929" s="1">
        <v>3.18427542308981</v>
      </c>
      <c r="K3929" s="1" t="s">
        <v>18</v>
      </c>
      <c r="M3929" s="3">
        <v>44129.209047094904</v>
      </c>
    </row>
    <row r="3930">
      <c r="A3930" s="1">
        <v>3928.0</v>
      </c>
      <c r="B3930" s="1" t="s">
        <v>8715</v>
      </c>
      <c r="C3930" s="1" t="s">
        <v>8894</v>
      </c>
      <c r="D3930" s="1" t="s">
        <v>1250</v>
      </c>
      <c r="E3930" s="1" t="s">
        <v>8895</v>
      </c>
      <c r="F3930" s="1" t="s">
        <v>8718</v>
      </c>
      <c r="G3930" s="1" t="s">
        <v>39</v>
      </c>
      <c r="H3930" s="1">
        <v>45.0</v>
      </c>
      <c r="I3930" s="3">
        <v>43757.25</v>
      </c>
      <c r="J3930" s="1">
        <v>1.08841356998765</v>
      </c>
      <c r="K3930" s="1" t="s">
        <v>24</v>
      </c>
      <c r="M3930" s="3">
        <v>43757.4807637037</v>
      </c>
    </row>
    <row r="3931">
      <c r="A3931" s="1">
        <v>3929.0</v>
      </c>
      <c r="B3931" s="1" t="s">
        <v>141</v>
      </c>
      <c r="C3931" s="1" t="s">
        <v>8896</v>
      </c>
      <c r="D3931" s="1" t="s">
        <v>3733</v>
      </c>
      <c r="E3931" s="1" t="s">
        <v>8897</v>
      </c>
      <c r="F3931" s="1" t="s">
        <v>175</v>
      </c>
      <c r="G3931" s="1" t="s">
        <v>89</v>
      </c>
      <c r="H3931" s="1">
        <v>45.0</v>
      </c>
      <c r="I3931" s="3">
        <v>44149.36363450231</v>
      </c>
      <c r="J3931" s="1">
        <v>2.79429895086984</v>
      </c>
      <c r="K3931" s="1" t="s">
        <v>46</v>
      </c>
      <c r="M3931" s="3">
        <v>44149.37311881944</v>
      </c>
    </row>
    <row r="3932">
      <c r="A3932" s="1">
        <v>3930.0</v>
      </c>
      <c r="B3932" s="1" t="s">
        <v>4601</v>
      </c>
      <c r="C3932" s="1" t="s">
        <v>8898</v>
      </c>
      <c r="D3932" s="1" t="s">
        <v>5780</v>
      </c>
      <c r="E3932" s="1" t="s">
        <v>8899</v>
      </c>
      <c r="F3932" s="1" t="s">
        <v>4605</v>
      </c>
      <c r="G3932" s="1" t="s">
        <v>89</v>
      </c>
      <c r="H3932" s="1">
        <v>45.0</v>
      </c>
      <c r="I3932" s="3">
        <v>44019.3125</v>
      </c>
      <c r="J3932" s="1">
        <v>3.6285583733116</v>
      </c>
      <c r="K3932" s="1" t="s">
        <v>166</v>
      </c>
      <c r="L3932" s="1" t="s">
        <v>4606</v>
      </c>
      <c r="M3932" s="3">
        <v>44019.35175524306</v>
      </c>
    </row>
    <row r="3933">
      <c r="A3933" s="1">
        <v>3931.0</v>
      </c>
      <c r="B3933" s="1" t="s">
        <v>308</v>
      </c>
      <c r="C3933" s="1" t="s">
        <v>8900</v>
      </c>
      <c r="D3933" s="1" t="s">
        <v>310</v>
      </c>
      <c r="E3933" s="1" t="s">
        <v>8254</v>
      </c>
      <c r="F3933" s="1" t="s">
        <v>312</v>
      </c>
      <c r="G3933" s="1" t="s">
        <v>17</v>
      </c>
      <c r="H3933" s="1">
        <v>45.0</v>
      </c>
      <c r="I3933" s="3">
        <v>44171.229166666664</v>
      </c>
      <c r="J3933" s="1">
        <v>1.74452547809075</v>
      </c>
      <c r="K3933" s="1" t="s">
        <v>24</v>
      </c>
      <c r="L3933" s="1" t="s">
        <v>96</v>
      </c>
      <c r="M3933" s="3">
        <v>44172.270935625</v>
      </c>
    </row>
    <row r="3934">
      <c r="A3934" s="1">
        <v>3932.0</v>
      </c>
      <c r="B3934" s="1" t="s">
        <v>1651</v>
      </c>
      <c r="C3934" s="1" t="s">
        <v>8901</v>
      </c>
      <c r="D3934" s="1" t="s">
        <v>5022</v>
      </c>
      <c r="E3934" s="1" t="s">
        <v>8902</v>
      </c>
      <c r="F3934" s="1" t="s">
        <v>1655</v>
      </c>
      <c r="G3934" s="1" t="s">
        <v>89</v>
      </c>
      <c r="H3934" s="1">
        <v>45.0</v>
      </c>
      <c r="I3934" s="3">
        <v>43818.7163003125</v>
      </c>
      <c r="J3934" s="1">
        <v>0.860243808573229</v>
      </c>
      <c r="K3934" s="1" t="s">
        <v>24</v>
      </c>
      <c r="M3934" s="3">
        <v>43818.742901701386</v>
      </c>
    </row>
    <row r="3935">
      <c r="A3935" s="1">
        <v>3933.0</v>
      </c>
      <c r="B3935" s="1" t="s">
        <v>184</v>
      </c>
      <c r="C3935" s="1" t="s">
        <v>8903</v>
      </c>
      <c r="D3935" s="1" t="s">
        <v>148</v>
      </c>
      <c r="E3935" s="1" t="s">
        <v>6328</v>
      </c>
      <c r="F3935" s="1" t="s">
        <v>187</v>
      </c>
      <c r="G3935" s="1" t="s">
        <v>17</v>
      </c>
      <c r="H3935" s="1">
        <v>45.0</v>
      </c>
      <c r="I3935" s="3">
        <v>44211.333333333336</v>
      </c>
      <c r="J3935" s="1">
        <v>2.2696267861035</v>
      </c>
      <c r="K3935" s="1" t="s">
        <v>24</v>
      </c>
      <c r="L3935" s="1" t="s">
        <v>188</v>
      </c>
      <c r="M3935" s="3">
        <v>44211.36509175926</v>
      </c>
    </row>
    <row r="3936">
      <c r="A3936" s="1">
        <v>3934.0</v>
      </c>
      <c r="B3936" s="1" t="s">
        <v>385</v>
      </c>
      <c r="C3936" s="1" t="s">
        <v>8904</v>
      </c>
      <c r="D3936" s="1" t="s">
        <v>6810</v>
      </c>
      <c r="E3936" s="1" t="s">
        <v>8905</v>
      </c>
      <c r="F3936" s="1" t="s">
        <v>388</v>
      </c>
      <c r="G3936" s="1" t="s">
        <v>39</v>
      </c>
      <c r="H3936" s="1">
        <v>45.0</v>
      </c>
      <c r="I3936" s="3">
        <v>43604.708333333336</v>
      </c>
      <c r="J3936" s="1">
        <v>1.97099013696696</v>
      </c>
      <c r="K3936" s="1" t="s">
        <v>24</v>
      </c>
      <c r="M3936" s="3">
        <v>43604.74398520833</v>
      </c>
    </row>
    <row r="3937">
      <c r="A3937" s="1">
        <v>3935.0</v>
      </c>
      <c r="B3937" s="1" t="s">
        <v>8906</v>
      </c>
      <c r="C3937" s="1" t="s">
        <v>8907</v>
      </c>
      <c r="D3937" s="1" t="s">
        <v>3355</v>
      </c>
      <c r="E3937" s="1" t="s">
        <v>8908</v>
      </c>
      <c r="F3937" s="1" t="s">
        <v>8909</v>
      </c>
      <c r="G3937" s="1" t="s">
        <v>89</v>
      </c>
      <c r="H3937" s="1">
        <v>45.0</v>
      </c>
      <c r="I3937" s="3">
        <v>44253.32945228009</v>
      </c>
      <c r="J3937" s="1">
        <v>1.12756205463953</v>
      </c>
      <c r="K3937" s="1" t="s">
        <v>18</v>
      </c>
      <c r="L3937" s="1" t="s">
        <v>581</v>
      </c>
      <c r="M3937" s="3">
        <v>44253.35712381944</v>
      </c>
    </row>
    <row r="3938">
      <c r="A3938" s="1">
        <v>3936.0</v>
      </c>
      <c r="B3938" s="1" t="s">
        <v>6424</v>
      </c>
      <c r="C3938" s="1" t="s">
        <v>8910</v>
      </c>
      <c r="D3938" s="1" t="s">
        <v>211</v>
      </c>
      <c r="E3938" s="1" t="s">
        <v>8911</v>
      </c>
      <c r="F3938" s="1" t="s">
        <v>6427</v>
      </c>
      <c r="G3938" s="1" t="s">
        <v>17</v>
      </c>
      <c r="H3938" s="1">
        <v>45.0</v>
      </c>
      <c r="I3938" s="3">
        <v>44075.125</v>
      </c>
      <c r="J3938" s="1">
        <v>1.44155485470958</v>
      </c>
      <c r="K3938" s="1" t="s">
        <v>218</v>
      </c>
      <c r="L3938" s="1" t="s">
        <v>4938</v>
      </c>
      <c r="M3938" s="3">
        <v>44075.18066521991</v>
      </c>
    </row>
    <row r="3939">
      <c r="A3939" s="1">
        <v>3937.0</v>
      </c>
      <c r="B3939" s="1" t="s">
        <v>150</v>
      </c>
      <c r="C3939" s="1" t="s">
        <v>8912</v>
      </c>
      <c r="D3939" s="1" t="s">
        <v>126</v>
      </c>
      <c r="E3939" s="1" t="s">
        <v>8913</v>
      </c>
      <c r="F3939" s="1" t="s">
        <v>153</v>
      </c>
      <c r="G3939" s="1" t="s">
        <v>39</v>
      </c>
      <c r="H3939" s="1">
        <v>45.0</v>
      </c>
      <c r="I3939" s="3">
        <v>44159.291666666664</v>
      </c>
      <c r="J3939" s="1">
        <v>0.865365880379727</v>
      </c>
      <c r="K3939" s="1" t="s">
        <v>62</v>
      </c>
      <c r="M3939" s="3">
        <v>44159.326583518516</v>
      </c>
    </row>
    <row r="3940">
      <c r="A3940" s="1">
        <v>3938.0</v>
      </c>
      <c r="B3940" s="1" t="s">
        <v>3647</v>
      </c>
      <c r="C3940" s="1" t="s">
        <v>8914</v>
      </c>
      <c r="D3940" s="1" t="s">
        <v>3658</v>
      </c>
      <c r="E3940" s="1" t="s">
        <v>8915</v>
      </c>
      <c r="F3940" s="1" t="s">
        <v>3651</v>
      </c>
      <c r="G3940" s="1" t="s">
        <v>39</v>
      </c>
      <c r="H3940" s="1">
        <v>45.0</v>
      </c>
      <c r="I3940" s="3">
        <v>43908.75</v>
      </c>
      <c r="J3940" s="1">
        <v>2.87333264512626</v>
      </c>
      <c r="K3940" s="1" t="s">
        <v>24</v>
      </c>
      <c r="M3940" s="3">
        <v>43908.78872118056</v>
      </c>
    </row>
    <row r="3941">
      <c r="A3941" s="1">
        <v>3939.0</v>
      </c>
      <c r="B3941" s="1" t="s">
        <v>119</v>
      </c>
      <c r="C3941" s="1" t="s">
        <v>8916</v>
      </c>
      <c r="D3941" s="1" t="s">
        <v>1802</v>
      </c>
      <c r="E3941" s="1" t="s">
        <v>8917</v>
      </c>
      <c r="F3941" s="1" t="s">
        <v>123</v>
      </c>
      <c r="G3941" s="1" t="s">
        <v>39</v>
      </c>
      <c r="H3941" s="1">
        <v>45.0</v>
      </c>
      <c r="I3941" s="3">
        <v>43916.583333333336</v>
      </c>
      <c r="J3941" s="1">
        <v>2.00207136518898</v>
      </c>
      <c r="K3941" s="1" t="s">
        <v>18</v>
      </c>
      <c r="M3941" s="3">
        <v>43916.63038177083</v>
      </c>
    </row>
    <row r="3942">
      <c r="A3942" s="1">
        <v>3940.0</v>
      </c>
      <c r="B3942" s="1" t="s">
        <v>293</v>
      </c>
      <c r="C3942" s="1" t="s">
        <v>8918</v>
      </c>
      <c r="D3942" s="1" t="s">
        <v>588</v>
      </c>
      <c r="E3942" s="1" t="s">
        <v>5318</v>
      </c>
      <c r="F3942" s="1" t="s">
        <v>297</v>
      </c>
      <c r="G3942" s="1" t="s">
        <v>17</v>
      </c>
      <c r="H3942" s="1">
        <v>45.0</v>
      </c>
      <c r="I3942" s="3">
        <v>43998.791666666664</v>
      </c>
      <c r="J3942" s="1">
        <v>1.42758203816374</v>
      </c>
      <c r="K3942" s="1" t="s">
        <v>62</v>
      </c>
      <c r="M3942" s="3">
        <v>43998.81695383102</v>
      </c>
    </row>
    <row r="3943">
      <c r="A3943" s="1">
        <v>3941.0</v>
      </c>
      <c r="B3943" s="1" t="s">
        <v>6451</v>
      </c>
      <c r="C3943" s="1" t="s">
        <v>8919</v>
      </c>
      <c r="D3943" s="1" t="s">
        <v>275</v>
      </c>
      <c r="E3943" s="1" t="s">
        <v>8920</v>
      </c>
      <c r="F3943" s="1" t="s">
        <v>6454</v>
      </c>
      <c r="G3943" s="1" t="s">
        <v>39</v>
      </c>
      <c r="H3943" s="1">
        <v>45.0</v>
      </c>
      <c r="I3943" s="3">
        <v>44153.291666666664</v>
      </c>
      <c r="J3943" s="1">
        <v>1.57376056396129</v>
      </c>
      <c r="K3943" s="1" t="s">
        <v>24</v>
      </c>
      <c r="M3943" s="3">
        <v>44153.32809206018</v>
      </c>
    </row>
    <row r="3944">
      <c r="A3944" s="1">
        <v>3942.0</v>
      </c>
      <c r="B3944" s="1" t="s">
        <v>666</v>
      </c>
      <c r="C3944" s="1" t="s">
        <v>8921</v>
      </c>
      <c r="D3944" s="1" t="s">
        <v>8922</v>
      </c>
      <c r="E3944" s="1" t="s">
        <v>8923</v>
      </c>
      <c r="F3944" s="1" t="s">
        <v>8924</v>
      </c>
      <c r="G3944" s="1" t="s">
        <v>17</v>
      </c>
      <c r="H3944" s="1">
        <v>45.0</v>
      </c>
      <c r="I3944" s="3">
        <v>44236.5625</v>
      </c>
      <c r="J3944" s="1">
        <v>3.28422349827503</v>
      </c>
      <c r="K3944" s="1" t="s">
        <v>62</v>
      </c>
      <c r="L3944" s="1" t="s">
        <v>671</v>
      </c>
      <c r="M3944" s="3">
        <v>44236.56393875</v>
      </c>
    </row>
    <row r="3945">
      <c r="A3945" s="1">
        <v>3943.0</v>
      </c>
      <c r="B3945" s="1" t="s">
        <v>1031</v>
      </c>
      <c r="C3945" s="1" t="s">
        <v>8925</v>
      </c>
      <c r="D3945" s="1" t="s">
        <v>998</v>
      </c>
      <c r="E3945" s="1" t="s">
        <v>8926</v>
      </c>
      <c r="F3945" s="1" t="s">
        <v>1034</v>
      </c>
      <c r="G3945" s="1" t="s">
        <v>17</v>
      </c>
      <c r="H3945" s="1">
        <v>45.0</v>
      </c>
      <c r="I3945" s="3">
        <v>43742.375</v>
      </c>
      <c r="J3945" s="1">
        <v>1.33863751145214</v>
      </c>
      <c r="K3945" s="1" t="s">
        <v>24</v>
      </c>
      <c r="M3945" s="3">
        <v>43742.39736649305</v>
      </c>
    </row>
    <row r="3946">
      <c r="A3946" s="1">
        <v>3944.0</v>
      </c>
      <c r="B3946" s="1" t="s">
        <v>3662</v>
      </c>
      <c r="C3946" s="1" t="s">
        <v>8927</v>
      </c>
      <c r="D3946" s="1" t="s">
        <v>3403</v>
      </c>
      <c r="E3946" s="1" t="s">
        <v>8928</v>
      </c>
      <c r="F3946" s="1" t="s">
        <v>3665</v>
      </c>
      <c r="G3946" s="1" t="s">
        <v>39</v>
      </c>
      <c r="H3946" s="1">
        <v>45.0</v>
      </c>
      <c r="I3946" s="3">
        <v>43823.75</v>
      </c>
      <c r="J3946" s="1">
        <v>2.00433201339381</v>
      </c>
      <c r="K3946" s="1" t="s">
        <v>24</v>
      </c>
      <c r="M3946" s="3">
        <v>43823.75855708333</v>
      </c>
    </row>
    <row r="3947">
      <c r="A3947" s="1">
        <v>3945.0</v>
      </c>
      <c r="B3947" s="1" t="s">
        <v>632</v>
      </c>
      <c r="C3947" s="1" t="s">
        <v>8929</v>
      </c>
      <c r="D3947" s="1" t="s">
        <v>342</v>
      </c>
      <c r="E3947" s="1" t="s">
        <v>634</v>
      </c>
      <c r="F3947" s="1" t="s">
        <v>635</v>
      </c>
      <c r="G3947" s="1" t="s">
        <v>17</v>
      </c>
      <c r="H3947" s="1">
        <v>45.0</v>
      </c>
      <c r="I3947" s="3">
        <v>43732.583333333336</v>
      </c>
      <c r="J3947" s="1">
        <v>3.0240638331973</v>
      </c>
      <c r="K3947" s="1" t="s">
        <v>83</v>
      </c>
      <c r="M3947" s="3">
        <v>43732.637577037036</v>
      </c>
    </row>
    <row r="3948">
      <c r="A3948" s="1">
        <v>3946.0</v>
      </c>
      <c r="B3948" s="1" t="s">
        <v>6381</v>
      </c>
      <c r="C3948" s="1" t="s">
        <v>8930</v>
      </c>
      <c r="D3948" s="1" t="s">
        <v>3649</v>
      </c>
      <c r="E3948" s="1" t="s">
        <v>8931</v>
      </c>
      <c r="F3948" s="1" t="s">
        <v>6384</v>
      </c>
      <c r="G3948" s="1" t="s">
        <v>89</v>
      </c>
      <c r="H3948" s="1">
        <v>45.0</v>
      </c>
      <c r="I3948" s="3">
        <v>43889.690764618055</v>
      </c>
      <c r="J3948" s="1">
        <v>2.59673612052284</v>
      </c>
      <c r="K3948" s="1" t="s">
        <v>24</v>
      </c>
      <c r="M3948" s="3">
        <v>43889.73038421296</v>
      </c>
    </row>
    <row r="3949">
      <c r="A3949" s="1">
        <v>3947.0</v>
      </c>
      <c r="B3949" s="1" t="s">
        <v>251</v>
      </c>
      <c r="C3949" s="1" t="s">
        <v>8932</v>
      </c>
      <c r="D3949" s="1" t="s">
        <v>1418</v>
      </c>
      <c r="E3949" s="1" t="s">
        <v>7915</v>
      </c>
      <c r="F3949" s="1" t="s">
        <v>255</v>
      </c>
      <c r="G3949" s="1" t="s">
        <v>17</v>
      </c>
      <c r="H3949" s="1">
        <v>45.0</v>
      </c>
      <c r="I3949" s="3">
        <v>43762.375</v>
      </c>
      <c r="J3949" s="1">
        <v>1.79848161955367</v>
      </c>
      <c r="K3949" s="1" t="s">
        <v>218</v>
      </c>
      <c r="M3949" s="3">
        <v>43762.43148208333</v>
      </c>
    </row>
    <row r="3950">
      <c r="A3950" s="1">
        <v>3948.0</v>
      </c>
      <c r="B3950" s="1" t="s">
        <v>887</v>
      </c>
      <c r="C3950" s="1" t="s">
        <v>8933</v>
      </c>
      <c r="D3950" s="1" t="s">
        <v>664</v>
      </c>
      <c r="E3950" s="1" t="s">
        <v>8934</v>
      </c>
      <c r="F3950" s="1" t="s">
        <v>891</v>
      </c>
      <c r="G3950" s="1" t="s">
        <v>89</v>
      </c>
      <c r="H3950" s="1">
        <v>45.0</v>
      </c>
      <c r="I3950" s="3">
        <v>44028.6950921875</v>
      </c>
      <c r="J3950" s="1">
        <v>3.1909568369856</v>
      </c>
      <c r="K3950" s="1" t="s">
        <v>24</v>
      </c>
      <c r="M3950" s="3">
        <v>44028.717650914354</v>
      </c>
    </row>
    <row r="3951">
      <c r="A3951" s="1">
        <v>3949.0</v>
      </c>
      <c r="B3951" s="1" t="s">
        <v>184</v>
      </c>
      <c r="C3951" s="1" t="s">
        <v>8935</v>
      </c>
      <c r="D3951" s="1" t="s">
        <v>1297</v>
      </c>
      <c r="E3951" s="1" t="s">
        <v>1895</v>
      </c>
      <c r="F3951" s="1" t="s">
        <v>187</v>
      </c>
      <c r="G3951" s="1" t="s">
        <v>17</v>
      </c>
      <c r="H3951" s="1">
        <v>45.0</v>
      </c>
      <c r="I3951" s="3">
        <v>43801.416666666664</v>
      </c>
      <c r="J3951" s="1">
        <v>1.90430193843548</v>
      </c>
      <c r="K3951" s="1" t="s">
        <v>24</v>
      </c>
      <c r="M3951" s="3">
        <v>43801.453300625</v>
      </c>
    </row>
    <row r="3952">
      <c r="A3952" s="1">
        <v>3950.0</v>
      </c>
      <c r="B3952" s="1" t="s">
        <v>732</v>
      </c>
      <c r="C3952" s="1" t="s">
        <v>8936</v>
      </c>
      <c r="D3952" s="1" t="s">
        <v>461</v>
      </c>
      <c r="E3952" s="1" t="s">
        <v>734</v>
      </c>
      <c r="F3952" s="1" t="s">
        <v>735</v>
      </c>
      <c r="G3952" s="1" t="s">
        <v>17</v>
      </c>
      <c r="H3952" s="1">
        <v>45.0</v>
      </c>
      <c r="I3952" s="3">
        <v>44020.729166666664</v>
      </c>
      <c r="J3952" s="1">
        <v>1.14826367745348</v>
      </c>
      <c r="K3952" s="1" t="s">
        <v>24</v>
      </c>
      <c r="M3952" s="3">
        <v>44020.758258761576</v>
      </c>
    </row>
    <row r="3953">
      <c r="A3953" s="1">
        <v>3951.0</v>
      </c>
      <c r="B3953" s="1" t="s">
        <v>1583</v>
      </c>
      <c r="C3953" s="1" t="s">
        <v>8937</v>
      </c>
      <c r="D3953" s="1" t="s">
        <v>8938</v>
      </c>
      <c r="E3953" s="1" t="s">
        <v>8939</v>
      </c>
      <c r="F3953" s="1" t="s">
        <v>1586</v>
      </c>
      <c r="G3953" s="1" t="s">
        <v>17</v>
      </c>
      <c r="H3953" s="1">
        <v>45.0</v>
      </c>
      <c r="I3953" s="3">
        <v>44012.75</v>
      </c>
      <c r="J3953" s="1">
        <v>4.32585143236138</v>
      </c>
      <c r="K3953" s="1" t="s">
        <v>24</v>
      </c>
      <c r="M3953" s="3">
        <v>44012.785940960646</v>
      </c>
    </row>
    <row r="3954">
      <c r="A3954" s="1">
        <v>3952.0</v>
      </c>
      <c r="B3954" s="1" t="s">
        <v>293</v>
      </c>
      <c r="C3954" s="1" t="s">
        <v>8940</v>
      </c>
      <c r="D3954" s="1" t="s">
        <v>588</v>
      </c>
      <c r="E3954" s="1" t="s">
        <v>5318</v>
      </c>
      <c r="F3954" s="1" t="s">
        <v>297</v>
      </c>
      <c r="G3954" s="1" t="s">
        <v>17</v>
      </c>
      <c r="H3954" s="1">
        <v>45.0</v>
      </c>
      <c r="I3954" s="3">
        <v>44003.791666666664</v>
      </c>
      <c r="J3954" s="1">
        <v>4.13242563209156</v>
      </c>
      <c r="K3954" s="1" t="s">
        <v>62</v>
      </c>
      <c r="M3954" s="3">
        <v>44003.83899325231</v>
      </c>
    </row>
    <row r="3955">
      <c r="A3955" s="1">
        <v>3953.0</v>
      </c>
      <c r="B3955" s="1" t="s">
        <v>303</v>
      </c>
      <c r="C3955" s="1" t="s">
        <v>8941</v>
      </c>
      <c r="D3955" s="1" t="s">
        <v>305</v>
      </c>
      <c r="E3955" s="1" t="s">
        <v>2306</v>
      </c>
      <c r="F3955" s="1" t="s">
        <v>307</v>
      </c>
      <c r="G3955" s="1" t="s">
        <v>35</v>
      </c>
      <c r="H3955" s="1">
        <v>45.0</v>
      </c>
      <c r="I3955" s="3">
        <v>44187.229166666664</v>
      </c>
      <c r="J3955" s="1">
        <v>1.35218836145741</v>
      </c>
      <c r="K3955" s="1" t="s">
        <v>24</v>
      </c>
      <c r="M3955" s="3">
        <v>44187.260663726855</v>
      </c>
    </row>
    <row r="3956">
      <c r="A3956" s="1">
        <v>3954.0</v>
      </c>
      <c r="B3956" s="1" t="s">
        <v>63</v>
      </c>
      <c r="C3956" s="1" t="s">
        <v>8942</v>
      </c>
      <c r="D3956" s="1" t="s">
        <v>65</v>
      </c>
      <c r="E3956" s="1" t="s">
        <v>6642</v>
      </c>
      <c r="F3956" s="1" t="s">
        <v>67</v>
      </c>
      <c r="G3956" s="1" t="s">
        <v>35</v>
      </c>
      <c r="H3956" s="1">
        <v>45.0</v>
      </c>
      <c r="I3956" s="3">
        <v>44236.208333333336</v>
      </c>
      <c r="J3956" s="1">
        <v>2.62781627467429</v>
      </c>
      <c r="K3956" s="1" t="s">
        <v>24</v>
      </c>
      <c r="M3956" s="3">
        <v>44236.28118480324</v>
      </c>
    </row>
    <row r="3957">
      <c r="A3957" s="1">
        <v>3955.0</v>
      </c>
      <c r="B3957" s="1" t="s">
        <v>2171</v>
      </c>
      <c r="C3957" s="1" t="s">
        <v>8943</v>
      </c>
      <c r="D3957" s="1" t="s">
        <v>2173</v>
      </c>
      <c r="E3957" s="1" t="s">
        <v>8944</v>
      </c>
      <c r="F3957" s="1" t="s">
        <v>2175</v>
      </c>
      <c r="G3957" s="1" t="s">
        <v>17</v>
      </c>
      <c r="H3957" s="1">
        <v>45.0</v>
      </c>
      <c r="I3957" s="3">
        <v>43759.416666666664</v>
      </c>
      <c r="J3957" s="1">
        <v>0.775302485848263</v>
      </c>
      <c r="K3957" s="1" t="s">
        <v>18</v>
      </c>
      <c r="M3957" s="3">
        <v>43759.452409212965</v>
      </c>
    </row>
    <row r="3958">
      <c r="A3958" s="1">
        <v>3956.0</v>
      </c>
      <c r="B3958" s="1" t="s">
        <v>1982</v>
      </c>
      <c r="C3958" s="1" t="s">
        <v>8945</v>
      </c>
      <c r="D3958" s="1" t="s">
        <v>99</v>
      </c>
      <c r="E3958" s="1" t="s">
        <v>1984</v>
      </c>
      <c r="F3958" s="1" t="s">
        <v>1985</v>
      </c>
      <c r="G3958" s="1" t="s">
        <v>17</v>
      </c>
      <c r="H3958" s="1">
        <v>45.0</v>
      </c>
      <c r="I3958" s="3">
        <v>44080.583333333336</v>
      </c>
      <c r="J3958" s="1">
        <v>0.690191345915828</v>
      </c>
      <c r="K3958" s="1" t="s">
        <v>159</v>
      </c>
      <c r="L3958" s="1" t="s">
        <v>1986</v>
      </c>
      <c r="M3958" s="3">
        <v>44080.622413599536</v>
      </c>
    </row>
    <row r="3959">
      <c r="A3959" s="1">
        <v>3957.0</v>
      </c>
      <c r="B3959" s="1" t="s">
        <v>991</v>
      </c>
      <c r="C3959" s="1" t="s">
        <v>8946</v>
      </c>
      <c r="D3959" s="1" t="s">
        <v>2577</v>
      </c>
      <c r="E3959" s="1" t="s">
        <v>8947</v>
      </c>
      <c r="F3959" s="1" t="s">
        <v>995</v>
      </c>
      <c r="G3959" s="1" t="s">
        <v>39</v>
      </c>
      <c r="H3959" s="1">
        <v>45.0</v>
      </c>
      <c r="I3959" s="3">
        <v>44123.260416666664</v>
      </c>
      <c r="J3959" s="1">
        <v>1.62795745574168</v>
      </c>
      <c r="K3959" s="1" t="s">
        <v>18</v>
      </c>
      <c r="M3959" s="3">
        <v>44123.29936221065</v>
      </c>
    </row>
    <row r="3960">
      <c r="A3960" s="1">
        <v>3958.0</v>
      </c>
      <c r="B3960" s="1" t="s">
        <v>777</v>
      </c>
      <c r="C3960" s="1" t="s">
        <v>8948</v>
      </c>
      <c r="D3960" s="1" t="s">
        <v>779</v>
      </c>
      <c r="E3960" s="1" t="s">
        <v>8949</v>
      </c>
      <c r="F3960" s="1" t="s">
        <v>781</v>
      </c>
      <c r="G3960" s="1" t="s">
        <v>17</v>
      </c>
      <c r="H3960" s="1">
        <v>45.0</v>
      </c>
      <c r="I3960" s="3">
        <v>43856.791666666664</v>
      </c>
      <c r="J3960" s="1">
        <v>0.289416861210348</v>
      </c>
      <c r="K3960" s="1" t="s">
        <v>18</v>
      </c>
      <c r="M3960" s="3">
        <v>43856.83669938657</v>
      </c>
    </row>
    <row r="3961">
      <c r="A3961" s="1">
        <v>3959.0</v>
      </c>
      <c r="B3961" s="1" t="s">
        <v>4120</v>
      </c>
      <c r="C3961" s="1" t="s">
        <v>8950</v>
      </c>
      <c r="D3961" s="1" t="s">
        <v>8951</v>
      </c>
      <c r="E3961" s="1" t="s">
        <v>8952</v>
      </c>
      <c r="F3961" s="1" t="s">
        <v>4123</v>
      </c>
      <c r="G3961" s="1" t="s">
        <v>39</v>
      </c>
      <c r="H3961" s="1">
        <v>45.0</v>
      </c>
      <c r="I3961" s="3">
        <v>44246.291666666664</v>
      </c>
      <c r="J3961" s="1">
        <v>2.88919863722554</v>
      </c>
      <c r="K3961" s="1" t="s">
        <v>62</v>
      </c>
      <c r="M3961" s="3">
        <v>44246.32250997685</v>
      </c>
    </row>
    <row r="3962">
      <c r="A3962" s="1">
        <v>3960.0</v>
      </c>
      <c r="B3962" s="1" t="s">
        <v>1315</v>
      </c>
      <c r="C3962" s="1" t="s">
        <v>8953</v>
      </c>
      <c r="D3962" s="1" t="s">
        <v>8954</v>
      </c>
      <c r="E3962" s="1" t="s">
        <v>2441</v>
      </c>
      <c r="F3962" s="1" t="s">
        <v>1319</v>
      </c>
      <c r="G3962" s="1" t="s">
        <v>35</v>
      </c>
      <c r="H3962" s="1">
        <v>45.0</v>
      </c>
      <c r="I3962" s="3">
        <v>44147.333333333336</v>
      </c>
      <c r="J3962" s="1">
        <v>0.324805401618891</v>
      </c>
      <c r="K3962" s="1" t="s">
        <v>18</v>
      </c>
      <c r="M3962" s="3">
        <v>44147.373130266205</v>
      </c>
    </row>
    <row r="3963">
      <c r="A3963" s="1">
        <v>3961.0</v>
      </c>
      <c r="B3963" s="1" t="s">
        <v>2136</v>
      </c>
      <c r="C3963" s="1" t="s">
        <v>8955</v>
      </c>
      <c r="D3963" s="1" t="s">
        <v>27</v>
      </c>
      <c r="E3963" s="1" t="s">
        <v>7489</v>
      </c>
      <c r="F3963" s="1" t="s">
        <v>2139</v>
      </c>
      <c r="G3963" s="1" t="s">
        <v>17</v>
      </c>
      <c r="H3963" s="1">
        <v>45.0</v>
      </c>
      <c r="I3963" s="3">
        <v>44124.791666666664</v>
      </c>
      <c r="J3963" s="1">
        <v>0.79392465906492</v>
      </c>
      <c r="K3963" s="1" t="s">
        <v>18</v>
      </c>
      <c r="L3963" s="1" t="s">
        <v>2140</v>
      </c>
      <c r="M3963" s="3">
        <v>44124.82369409722</v>
      </c>
    </row>
    <row r="3964">
      <c r="A3964" s="1">
        <v>3962.0</v>
      </c>
      <c r="B3964" s="1" t="s">
        <v>1423</v>
      </c>
      <c r="C3964" s="1" t="s">
        <v>8956</v>
      </c>
      <c r="D3964" s="1" t="s">
        <v>2477</v>
      </c>
      <c r="E3964" s="1" t="s">
        <v>8159</v>
      </c>
      <c r="F3964" s="1" t="s">
        <v>1426</v>
      </c>
      <c r="G3964" s="1" t="s">
        <v>17</v>
      </c>
      <c r="H3964" s="1">
        <v>45.0</v>
      </c>
      <c r="I3964" s="3">
        <v>43739.541666666664</v>
      </c>
      <c r="J3964" s="1">
        <v>2.95116441208342</v>
      </c>
      <c r="K3964" s="1" t="s">
        <v>24</v>
      </c>
      <c r="M3964" s="3">
        <v>43739.59518486111</v>
      </c>
    </row>
    <row r="3965">
      <c r="A3965" s="1">
        <v>3963.0</v>
      </c>
      <c r="B3965" s="1" t="s">
        <v>2299</v>
      </c>
      <c r="C3965" s="1" t="s">
        <v>8957</v>
      </c>
      <c r="D3965" s="1" t="s">
        <v>701</v>
      </c>
      <c r="E3965" s="1" t="s">
        <v>8958</v>
      </c>
      <c r="F3965" s="1" t="s">
        <v>2302</v>
      </c>
      <c r="G3965" s="1" t="s">
        <v>17</v>
      </c>
      <c r="H3965" s="1">
        <v>45.0</v>
      </c>
      <c r="I3965" s="3">
        <v>44214.291666666664</v>
      </c>
      <c r="J3965" s="1">
        <v>2.04393472761209</v>
      </c>
      <c r="K3965" s="1" t="s">
        <v>24</v>
      </c>
      <c r="M3965" s="3">
        <v>44214.3357078125</v>
      </c>
    </row>
    <row r="3966">
      <c r="A3966" s="1">
        <v>3964.0</v>
      </c>
      <c r="B3966" s="1" t="s">
        <v>1659</v>
      </c>
      <c r="C3966" s="1" t="s">
        <v>8959</v>
      </c>
      <c r="D3966" s="1" t="s">
        <v>998</v>
      </c>
      <c r="E3966" s="1" t="s">
        <v>8960</v>
      </c>
      <c r="F3966" s="1" t="s">
        <v>1662</v>
      </c>
      <c r="G3966" s="1" t="s">
        <v>17</v>
      </c>
      <c r="H3966" s="1">
        <v>45.0</v>
      </c>
      <c r="I3966" s="3">
        <v>43815.333333333336</v>
      </c>
      <c r="J3966" s="1">
        <v>1.30183284016785</v>
      </c>
      <c r="K3966" s="1" t="s">
        <v>24</v>
      </c>
      <c r="M3966" s="3">
        <v>43815.36548997685</v>
      </c>
    </row>
    <row r="3967">
      <c r="A3967" s="1">
        <v>3965.0</v>
      </c>
      <c r="B3967" s="1" t="s">
        <v>303</v>
      </c>
      <c r="C3967" s="1" t="s">
        <v>8961</v>
      </c>
      <c r="D3967" s="1" t="s">
        <v>305</v>
      </c>
      <c r="E3967" s="1" t="s">
        <v>1790</v>
      </c>
      <c r="F3967" s="1" t="s">
        <v>307</v>
      </c>
      <c r="G3967" s="1" t="s">
        <v>17</v>
      </c>
      <c r="H3967" s="1">
        <v>45.0</v>
      </c>
      <c r="I3967" s="3">
        <v>44133.791666666664</v>
      </c>
      <c r="J3967" s="1">
        <v>0.94122980692509</v>
      </c>
      <c r="K3967" s="1" t="s">
        <v>24</v>
      </c>
      <c r="M3967" s="3">
        <v>44133.8244346875</v>
      </c>
    </row>
    <row r="3968">
      <c r="A3968" s="1">
        <v>3966.0</v>
      </c>
      <c r="B3968" s="1" t="s">
        <v>4367</v>
      </c>
      <c r="C3968" s="1" t="s">
        <v>8962</v>
      </c>
      <c r="D3968" s="1" t="s">
        <v>869</v>
      </c>
      <c r="E3968" s="1" t="s">
        <v>4369</v>
      </c>
      <c r="F3968" s="1" t="s">
        <v>4370</v>
      </c>
      <c r="G3968" s="1" t="s">
        <v>35</v>
      </c>
      <c r="H3968" s="1">
        <v>45.0</v>
      </c>
      <c r="I3968" s="3">
        <v>44246.333333333336</v>
      </c>
      <c r="J3968" s="1">
        <v>0.0</v>
      </c>
      <c r="K3968" s="1" t="s">
        <v>24</v>
      </c>
      <c r="L3968" s="1" t="s">
        <v>2724</v>
      </c>
      <c r="M3968" s="3">
        <v>44246.34949625</v>
      </c>
    </row>
    <row r="3969">
      <c r="A3969" s="1">
        <v>3967.0</v>
      </c>
      <c r="B3969" s="1" t="s">
        <v>324</v>
      </c>
      <c r="C3969" s="1" t="s">
        <v>8963</v>
      </c>
      <c r="D3969" s="1" t="s">
        <v>326</v>
      </c>
      <c r="E3969" s="1" t="s">
        <v>8964</v>
      </c>
      <c r="F3969" s="1" t="s">
        <v>328</v>
      </c>
      <c r="G3969" s="1" t="s">
        <v>17</v>
      </c>
      <c r="H3969" s="1">
        <v>45.0</v>
      </c>
      <c r="I3969" s="3">
        <v>44011.229166666664</v>
      </c>
      <c r="J3969" s="1">
        <v>0.0295261703556962</v>
      </c>
      <c r="K3969" s="1" t="s">
        <v>24</v>
      </c>
      <c r="M3969" s="3">
        <v>44011.26262568287</v>
      </c>
    </row>
    <row r="3970">
      <c r="A3970" s="1">
        <v>3968.0</v>
      </c>
      <c r="B3970" s="1" t="s">
        <v>4270</v>
      </c>
      <c r="C3970" s="1" t="s">
        <v>8965</v>
      </c>
      <c r="D3970" s="1" t="s">
        <v>258</v>
      </c>
      <c r="E3970" s="1" t="s">
        <v>8966</v>
      </c>
      <c r="F3970" s="1" t="s">
        <v>4273</v>
      </c>
      <c r="G3970" s="1" t="s">
        <v>17</v>
      </c>
      <c r="H3970" s="1">
        <v>45.0</v>
      </c>
      <c r="I3970" s="3">
        <v>44043.708333333336</v>
      </c>
      <c r="J3970" s="1">
        <v>2.54186014656039</v>
      </c>
      <c r="K3970" s="1" t="s">
        <v>18</v>
      </c>
      <c r="M3970" s="3">
        <v>44043.73926070602</v>
      </c>
    </row>
    <row r="3971">
      <c r="A3971" s="1">
        <v>3969.0</v>
      </c>
      <c r="B3971" s="1" t="s">
        <v>136</v>
      </c>
      <c r="C3971" s="1" t="s">
        <v>8967</v>
      </c>
      <c r="D3971" s="1" t="s">
        <v>5995</v>
      </c>
      <c r="E3971" s="1" t="s">
        <v>5996</v>
      </c>
      <c r="F3971" s="1" t="s">
        <v>140</v>
      </c>
      <c r="G3971" s="1" t="s">
        <v>17</v>
      </c>
      <c r="H3971" s="1">
        <v>45.0</v>
      </c>
      <c r="I3971" s="3">
        <v>43874.375</v>
      </c>
      <c r="J3971" s="1">
        <v>1.3892839046443</v>
      </c>
      <c r="K3971" s="1" t="s">
        <v>18</v>
      </c>
      <c r="M3971" s="3">
        <v>43874.40569638889</v>
      </c>
    </row>
    <row r="3972">
      <c r="A3972" s="1">
        <v>3970.0</v>
      </c>
      <c r="B3972" s="1" t="s">
        <v>2069</v>
      </c>
      <c r="C3972" s="1" t="s">
        <v>8968</v>
      </c>
      <c r="D3972" s="1" t="s">
        <v>326</v>
      </c>
      <c r="E3972" s="1" t="s">
        <v>8969</v>
      </c>
      <c r="F3972" s="1" t="s">
        <v>2072</v>
      </c>
      <c r="G3972" s="1" t="s">
        <v>17</v>
      </c>
      <c r="H3972" s="1">
        <v>45.0</v>
      </c>
      <c r="I3972" s="3">
        <v>44186.25</v>
      </c>
      <c r="J3972" s="1">
        <v>0.0832428300750555</v>
      </c>
      <c r="K3972" s="1" t="s">
        <v>24</v>
      </c>
      <c r="M3972" s="3">
        <v>44186.27590479167</v>
      </c>
    </row>
    <row r="3973">
      <c r="A3973" s="1">
        <v>3971.0</v>
      </c>
      <c r="B3973" s="1" t="s">
        <v>3909</v>
      </c>
      <c r="C3973" s="1" t="s">
        <v>8970</v>
      </c>
      <c r="D3973" s="1" t="s">
        <v>3882</v>
      </c>
      <c r="E3973" s="1" t="s">
        <v>7150</v>
      </c>
      <c r="F3973" s="1" t="s">
        <v>3912</v>
      </c>
      <c r="G3973" s="1" t="s">
        <v>17</v>
      </c>
      <c r="H3973" s="1">
        <v>45.0</v>
      </c>
      <c r="I3973" s="3">
        <v>43866.322916666664</v>
      </c>
      <c r="J3973" s="1">
        <v>1.44341796482639</v>
      </c>
      <c r="K3973" s="1" t="s">
        <v>24</v>
      </c>
      <c r="M3973" s="3">
        <v>43866.36440994213</v>
      </c>
    </row>
    <row r="3974">
      <c r="A3974" s="1">
        <v>3972.0</v>
      </c>
      <c r="B3974" s="1" t="s">
        <v>1031</v>
      </c>
      <c r="C3974" s="1" t="s">
        <v>8971</v>
      </c>
      <c r="D3974" s="1" t="s">
        <v>998</v>
      </c>
      <c r="E3974" s="1" t="s">
        <v>1125</v>
      </c>
      <c r="F3974" s="1" t="s">
        <v>1034</v>
      </c>
      <c r="G3974" s="1" t="s">
        <v>17</v>
      </c>
      <c r="H3974" s="1">
        <v>45.0</v>
      </c>
      <c r="I3974" s="3">
        <v>43880.385416666664</v>
      </c>
      <c r="J3974" s="1">
        <v>1.63028191584084</v>
      </c>
      <c r="K3974" s="1" t="s">
        <v>24</v>
      </c>
      <c r="M3974" s="3">
        <v>43880.399721875</v>
      </c>
    </row>
    <row r="3975">
      <c r="A3975" s="1">
        <v>3973.0</v>
      </c>
      <c r="B3975" s="1" t="s">
        <v>611</v>
      </c>
      <c r="C3975" s="1" t="s">
        <v>8972</v>
      </c>
      <c r="D3975" s="1" t="s">
        <v>3641</v>
      </c>
      <c r="E3975" s="1" t="s">
        <v>6036</v>
      </c>
      <c r="F3975" s="1" t="s">
        <v>615</v>
      </c>
      <c r="G3975" s="1" t="s">
        <v>17</v>
      </c>
      <c r="H3975" s="1">
        <v>45.0</v>
      </c>
      <c r="I3975" s="3">
        <v>44249.166666666664</v>
      </c>
      <c r="J3975" s="1">
        <v>2.44595666163506</v>
      </c>
      <c r="K3975" s="1" t="s">
        <v>616</v>
      </c>
      <c r="L3975" s="1" t="s">
        <v>617</v>
      </c>
      <c r="M3975" s="3">
        <v>44249.25398385416</v>
      </c>
    </row>
    <row r="3976">
      <c r="A3976" s="1">
        <v>3974.0</v>
      </c>
      <c r="B3976" s="1" t="s">
        <v>298</v>
      </c>
      <c r="C3976" s="1" t="s">
        <v>8973</v>
      </c>
      <c r="D3976" s="1" t="s">
        <v>8974</v>
      </c>
      <c r="E3976" s="1" t="s">
        <v>3679</v>
      </c>
      <c r="F3976" s="1" t="s">
        <v>302</v>
      </c>
      <c r="G3976" s="1" t="s">
        <v>17</v>
      </c>
      <c r="H3976" s="1">
        <v>45.0</v>
      </c>
      <c r="I3976" s="3">
        <v>44018.375</v>
      </c>
      <c r="J3976" s="1">
        <v>1.38424959654252</v>
      </c>
      <c r="K3976" s="1" t="s">
        <v>218</v>
      </c>
      <c r="M3976" s="3">
        <v>44018.56972559028</v>
      </c>
    </row>
    <row r="3977">
      <c r="A3977" s="1">
        <v>3975.0</v>
      </c>
      <c r="B3977" s="1" t="s">
        <v>184</v>
      </c>
      <c r="C3977" s="1" t="s">
        <v>8975</v>
      </c>
      <c r="D3977" s="1" t="s">
        <v>148</v>
      </c>
      <c r="E3977" s="1" t="s">
        <v>4951</v>
      </c>
      <c r="F3977" s="1" t="s">
        <v>187</v>
      </c>
      <c r="G3977" s="1" t="s">
        <v>17</v>
      </c>
      <c r="H3977" s="1">
        <v>45.0</v>
      </c>
      <c r="I3977" s="3">
        <v>43747.75</v>
      </c>
      <c r="J3977" s="1">
        <v>2.29652530891625</v>
      </c>
      <c r="K3977" s="1" t="s">
        <v>24</v>
      </c>
      <c r="M3977" s="3">
        <v>43730.66341494213</v>
      </c>
    </row>
    <row r="3978">
      <c r="A3978" s="1">
        <v>3976.0</v>
      </c>
      <c r="B3978" s="1" t="s">
        <v>953</v>
      </c>
      <c r="C3978" s="1" t="s">
        <v>8976</v>
      </c>
      <c r="D3978" s="1" t="s">
        <v>121</v>
      </c>
      <c r="E3978" s="1" t="s">
        <v>1108</v>
      </c>
      <c r="F3978" s="1" t="s">
        <v>1040</v>
      </c>
      <c r="G3978" s="1" t="s">
        <v>17</v>
      </c>
      <c r="H3978" s="1">
        <v>45.0</v>
      </c>
      <c r="I3978" s="3">
        <v>44088.625</v>
      </c>
      <c r="J3978" s="1">
        <v>1.65995056743314</v>
      </c>
      <c r="K3978" s="1" t="s">
        <v>18</v>
      </c>
      <c r="M3978" s="3">
        <v>44088.689979675924</v>
      </c>
    </row>
    <row r="3979">
      <c r="A3979" s="1">
        <v>3977.0</v>
      </c>
      <c r="B3979" s="1" t="s">
        <v>319</v>
      </c>
      <c r="C3979" s="1" t="s">
        <v>8977</v>
      </c>
      <c r="D3979" s="1" t="s">
        <v>321</v>
      </c>
      <c r="E3979" s="1" t="s">
        <v>8978</v>
      </c>
      <c r="F3979" s="1" t="s">
        <v>323</v>
      </c>
      <c r="G3979" s="1" t="s">
        <v>39</v>
      </c>
      <c r="H3979" s="1">
        <v>45.0</v>
      </c>
      <c r="I3979" s="3">
        <v>43949.260416666664</v>
      </c>
      <c r="J3979" s="1">
        <v>2.0262822649282</v>
      </c>
      <c r="K3979" s="1" t="s">
        <v>24</v>
      </c>
      <c r="M3979" s="3">
        <v>43949.29699210648</v>
      </c>
    </row>
    <row r="3980">
      <c r="A3980" s="1">
        <v>3978.0</v>
      </c>
      <c r="B3980" s="1" t="s">
        <v>251</v>
      </c>
      <c r="C3980" s="1" t="s">
        <v>8979</v>
      </c>
      <c r="D3980" s="1" t="s">
        <v>1418</v>
      </c>
      <c r="E3980" s="1" t="s">
        <v>7915</v>
      </c>
      <c r="F3980" s="1" t="s">
        <v>255</v>
      </c>
      <c r="G3980" s="1" t="s">
        <v>17</v>
      </c>
      <c r="H3980" s="1">
        <v>45.0</v>
      </c>
      <c r="I3980" s="3">
        <v>43773.75</v>
      </c>
      <c r="J3980" s="1">
        <v>0.0</v>
      </c>
      <c r="K3980" s="1" t="s">
        <v>218</v>
      </c>
      <c r="M3980" s="3">
        <v>43773.84616799768</v>
      </c>
    </row>
    <row r="3981">
      <c r="A3981" s="1">
        <v>3979.0</v>
      </c>
      <c r="B3981" s="1" t="s">
        <v>5831</v>
      </c>
      <c r="C3981" s="1" t="s">
        <v>8980</v>
      </c>
      <c r="D3981" s="1" t="s">
        <v>396</v>
      </c>
      <c r="E3981" s="1" t="s">
        <v>8981</v>
      </c>
      <c r="F3981" s="1" t="s">
        <v>5834</v>
      </c>
      <c r="G3981" s="1" t="s">
        <v>39</v>
      </c>
      <c r="H3981" s="1">
        <v>45.0</v>
      </c>
      <c r="I3981" s="3">
        <v>44070.59375</v>
      </c>
      <c r="J3981" s="1">
        <v>0.0</v>
      </c>
      <c r="K3981" s="1" t="s">
        <v>46</v>
      </c>
      <c r="M3981" s="3">
        <v>44070.527339189815</v>
      </c>
    </row>
    <row r="3982">
      <c r="A3982" s="1">
        <v>3980.0</v>
      </c>
      <c r="B3982" s="1" t="s">
        <v>4620</v>
      </c>
      <c r="C3982" s="1" t="s">
        <v>8982</v>
      </c>
      <c r="D3982" s="1" t="s">
        <v>5136</v>
      </c>
      <c r="E3982" s="1" t="s">
        <v>8983</v>
      </c>
      <c r="F3982" s="1" t="s">
        <v>4623</v>
      </c>
      <c r="G3982" s="1" t="s">
        <v>17</v>
      </c>
      <c r="H3982" s="1">
        <v>45.0</v>
      </c>
      <c r="I3982" s="3">
        <v>44190.333333333336</v>
      </c>
      <c r="J3982" s="1">
        <v>1.8683411046104</v>
      </c>
      <c r="K3982" s="1" t="s">
        <v>511</v>
      </c>
      <c r="L3982" s="1" t="s">
        <v>47</v>
      </c>
      <c r="M3982" s="3">
        <v>44190.364362430555</v>
      </c>
    </row>
    <row r="3983">
      <c r="A3983" s="1">
        <v>3981.0</v>
      </c>
      <c r="B3983" s="1" t="s">
        <v>278</v>
      </c>
      <c r="C3983" s="1" t="s">
        <v>8984</v>
      </c>
      <c r="D3983" s="1" t="s">
        <v>21</v>
      </c>
      <c r="E3983" s="1" t="s">
        <v>280</v>
      </c>
      <c r="F3983" s="1" t="s">
        <v>281</v>
      </c>
      <c r="G3983" s="1" t="s">
        <v>17</v>
      </c>
      <c r="H3983" s="1">
        <v>45.0</v>
      </c>
      <c r="I3983" s="3">
        <v>44160.3125</v>
      </c>
      <c r="J3983" s="1">
        <v>1.53330126502571</v>
      </c>
      <c r="K3983" s="1" t="s">
        <v>24</v>
      </c>
      <c r="M3983" s="3">
        <v>44160.34221043981</v>
      </c>
    </row>
    <row r="3984">
      <c r="A3984" s="1">
        <v>3982.0</v>
      </c>
      <c r="B3984" s="1" t="s">
        <v>8985</v>
      </c>
      <c r="C3984" s="1" t="s">
        <v>8986</v>
      </c>
      <c r="D3984" s="1" t="s">
        <v>99</v>
      </c>
      <c r="E3984" s="1" t="s">
        <v>8987</v>
      </c>
      <c r="F3984" s="1" t="s">
        <v>8988</v>
      </c>
      <c r="G3984" s="1" t="s">
        <v>39</v>
      </c>
      <c r="H3984" s="1">
        <v>45.0</v>
      </c>
      <c r="I3984" s="3">
        <v>44138.541666666664</v>
      </c>
      <c r="J3984" s="1">
        <v>0.421328442351526</v>
      </c>
      <c r="K3984" s="1" t="s">
        <v>24</v>
      </c>
      <c r="L3984" s="1" t="s">
        <v>1006</v>
      </c>
      <c r="M3984" s="3">
        <v>44138.57421607639</v>
      </c>
    </row>
    <row r="3985">
      <c r="A3985" s="1">
        <v>3983.0</v>
      </c>
      <c r="B3985" s="1" t="s">
        <v>184</v>
      </c>
      <c r="C3985" s="1" t="s">
        <v>8989</v>
      </c>
      <c r="D3985" s="1" t="s">
        <v>1297</v>
      </c>
      <c r="E3985" s="1" t="s">
        <v>1895</v>
      </c>
      <c r="F3985" s="1" t="s">
        <v>187</v>
      </c>
      <c r="G3985" s="1" t="s">
        <v>17</v>
      </c>
      <c r="H3985" s="1">
        <v>45.0</v>
      </c>
      <c r="I3985" s="3">
        <v>43804.416666666664</v>
      </c>
      <c r="J3985" s="1">
        <v>3.49847691074775</v>
      </c>
      <c r="K3985" s="1" t="s">
        <v>24</v>
      </c>
      <c r="M3985" s="3">
        <v>43804.42626503472</v>
      </c>
    </row>
    <row r="3986">
      <c r="A3986" s="1">
        <v>3984.0</v>
      </c>
      <c r="B3986" s="1" t="s">
        <v>4040</v>
      </c>
      <c r="C3986" s="1" t="s">
        <v>8990</v>
      </c>
      <c r="D3986" s="1" t="s">
        <v>126</v>
      </c>
      <c r="E3986" s="1" t="s">
        <v>8991</v>
      </c>
      <c r="F3986" s="1" t="s">
        <v>4043</v>
      </c>
      <c r="G3986" s="1" t="s">
        <v>89</v>
      </c>
      <c r="H3986" s="1">
        <v>45.0</v>
      </c>
      <c r="I3986" s="3">
        <v>44174.333333333336</v>
      </c>
      <c r="J3986" s="1">
        <v>5.03362705816596</v>
      </c>
      <c r="K3986" s="1" t="s">
        <v>62</v>
      </c>
      <c r="M3986" s="3">
        <v>44174.3782959375</v>
      </c>
    </row>
    <row r="3987">
      <c r="A3987" s="1">
        <v>3985.0</v>
      </c>
      <c r="B3987" s="1" t="s">
        <v>4120</v>
      </c>
      <c r="C3987" s="1" t="s">
        <v>8992</v>
      </c>
      <c r="D3987" s="1" t="s">
        <v>1461</v>
      </c>
      <c r="E3987" s="1" t="s">
        <v>6124</v>
      </c>
      <c r="F3987" s="1" t="s">
        <v>4123</v>
      </c>
      <c r="G3987" s="1" t="s">
        <v>35</v>
      </c>
      <c r="H3987" s="1">
        <v>45.0</v>
      </c>
      <c r="I3987" s="3">
        <v>43852.625</v>
      </c>
      <c r="J3987" s="1">
        <v>4.84786350222732</v>
      </c>
      <c r="K3987" s="1" t="s">
        <v>62</v>
      </c>
      <c r="M3987" s="3">
        <v>43852.686774016205</v>
      </c>
    </row>
    <row r="3988">
      <c r="A3988" s="1">
        <v>3986.0</v>
      </c>
      <c r="B3988" s="1" t="s">
        <v>371</v>
      </c>
      <c r="C3988" s="1" t="s">
        <v>8993</v>
      </c>
      <c r="D3988" s="1" t="s">
        <v>8994</v>
      </c>
      <c r="E3988" s="1" t="s">
        <v>4162</v>
      </c>
      <c r="F3988" s="1" t="s">
        <v>375</v>
      </c>
      <c r="G3988" s="1" t="s">
        <v>35</v>
      </c>
      <c r="H3988" s="1">
        <v>45.0</v>
      </c>
      <c r="I3988" s="3">
        <v>43497.583333333336</v>
      </c>
      <c r="J3988" s="1">
        <v>2.95679901924536</v>
      </c>
      <c r="K3988" s="1" t="s">
        <v>24</v>
      </c>
      <c r="M3988" s="3">
        <v>43497.61332366898</v>
      </c>
    </row>
    <row r="3989">
      <c r="A3989" s="1">
        <v>3987.0</v>
      </c>
      <c r="B3989" s="1" t="s">
        <v>425</v>
      </c>
      <c r="C3989" s="1" t="s">
        <v>8995</v>
      </c>
      <c r="D3989" s="1" t="s">
        <v>321</v>
      </c>
      <c r="E3989" s="1" t="s">
        <v>1685</v>
      </c>
      <c r="F3989" s="1" t="s">
        <v>428</v>
      </c>
      <c r="G3989" s="1" t="s">
        <v>17</v>
      </c>
      <c r="H3989" s="1">
        <v>45.0</v>
      </c>
      <c r="I3989" s="3">
        <v>43925.270833333336</v>
      </c>
      <c r="J3989" s="1">
        <v>0.787729477342562</v>
      </c>
      <c r="K3989" s="1" t="s">
        <v>24</v>
      </c>
      <c r="M3989" s="3">
        <v>43925.32028114583</v>
      </c>
    </row>
    <row r="3990">
      <c r="A3990" s="1">
        <v>3988.0</v>
      </c>
      <c r="B3990" s="1" t="s">
        <v>867</v>
      </c>
      <c r="C3990" s="1" t="s">
        <v>8996</v>
      </c>
      <c r="D3990" s="1" t="s">
        <v>1140</v>
      </c>
      <c r="E3990" s="1" t="s">
        <v>8997</v>
      </c>
      <c r="F3990" s="1" t="s">
        <v>871</v>
      </c>
      <c r="G3990" s="1" t="s">
        <v>39</v>
      </c>
      <c r="H3990" s="1">
        <v>45.0</v>
      </c>
      <c r="I3990" s="3">
        <v>44246.395833333336</v>
      </c>
      <c r="J3990" s="1">
        <v>3.25418194768606</v>
      </c>
      <c r="K3990" s="1" t="s">
        <v>24</v>
      </c>
      <c r="M3990" s="3">
        <v>44246.40907037037</v>
      </c>
    </row>
    <row r="3991">
      <c r="A3991" s="1">
        <v>3989.0</v>
      </c>
      <c r="B3991" s="1" t="s">
        <v>732</v>
      </c>
      <c r="C3991" s="1" t="s">
        <v>8998</v>
      </c>
      <c r="D3991" s="1" t="s">
        <v>4508</v>
      </c>
      <c r="E3991" s="1" t="s">
        <v>4719</v>
      </c>
      <c r="F3991" s="1" t="s">
        <v>735</v>
      </c>
      <c r="G3991" s="1" t="s">
        <v>17</v>
      </c>
      <c r="H3991" s="1">
        <v>45.0</v>
      </c>
      <c r="I3991" s="3">
        <v>43930.4375</v>
      </c>
      <c r="J3991" s="1">
        <v>2.58982816620947</v>
      </c>
      <c r="K3991" s="1" t="s">
        <v>24</v>
      </c>
      <c r="M3991" s="3">
        <v>43930.47418762732</v>
      </c>
    </row>
    <row r="3992">
      <c r="A3992" s="1">
        <v>3990.0</v>
      </c>
      <c r="B3992" s="1" t="s">
        <v>501</v>
      </c>
      <c r="C3992" s="1" t="s">
        <v>8999</v>
      </c>
      <c r="D3992" s="1" t="s">
        <v>503</v>
      </c>
      <c r="E3992" s="1" t="s">
        <v>884</v>
      </c>
      <c r="F3992" s="1" t="s">
        <v>505</v>
      </c>
      <c r="G3992" s="1" t="s">
        <v>17</v>
      </c>
      <c r="H3992" s="1">
        <v>45.0</v>
      </c>
      <c r="I3992" s="3">
        <v>43897.75</v>
      </c>
      <c r="J3992" s="1">
        <v>0.0</v>
      </c>
      <c r="K3992" s="1" t="s">
        <v>18</v>
      </c>
      <c r="M3992" s="3">
        <v>43898.38852587963</v>
      </c>
    </row>
    <row r="3993">
      <c r="A3993" s="1">
        <v>3991.0</v>
      </c>
      <c r="B3993" s="1" t="s">
        <v>319</v>
      </c>
      <c r="C3993" s="1" t="s">
        <v>9000</v>
      </c>
      <c r="D3993" s="1" t="s">
        <v>321</v>
      </c>
      <c r="E3993" s="1" t="s">
        <v>9001</v>
      </c>
      <c r="F3993" s="1" t="s">
        <v>323</v>
      </c>
      <c r="G3993" s="1" t="s">
        <v>39</v>
      </c>
      <c r="H3993" s="1">
        <v>45.0</v>
      </c>
      <c r="I3993" s="3">
        <v>43980.28125</v>
      </c>
      <c r="J3993" s="1">
        <v>4.06504503241145</v>
      </c>
      <c r="K3993" s="1" t="s">
        <v>24</v>
      </c>
      <c r="M3993" s="3">
        <v>43980.32293059028</v>
      </c>
    </row>
    <row r="3994">
      <c r="A3994" s="1">
        <v>3992.0</v>
      </c>
      <c r="B3994" s="1" t="s">
        <v>501</v>
      </c>
      <c r="C3994" s="1" t="s">
        <v>9002</v>
      </c>
      <c r="D3994" s="1" t="s">
        <v>503</v>
      </c>
      <c r="E3994" s="1" t="s">
        <v>3279</v>
      </c>
      <c r="F3994" s="1" t="s">
        <v>505</v>
      </c>
      <c r="G3994" s="1" t="s">
        <v>17</v>
      </c>
      <c r="H3994" s="1">
        <v>45.0</v>
      </c>
      <c r="I3994" s="3">
        <v>43800.708333333336</v>
      </c>
      <c r="J3994" s="1">
        <v>0.0</v>
      </c>
      <c r="K3994" s="1" t="s">
        <v>18</v>
      </c>
      <c r="M3994" s="3">
        <v>43800.53417239583</v>
      </c>
    </row>
    <row r="3995">
      <c r="A3995" s="1">
        <v>3993.0</v>
      </c>
      <c r="B3995" s="1" t="s">
        <v>3073</v>
      </c>
      <c r="C3995" s="1" t="s">
        <v>9003</v>
      </c>
      <c r="D3995" s="1" t="s">
        <v>326</v>
      </c>
      <c r="E3995" s="1" t="s">
        <v>9004</v>
      </c>
      <c r="F3995" s="1" t="s">
        <v>3419</v>
      </c>
      <c r="G3995" s="1" t="s">
        <v>17</v>
      </c>
      <c r="H3995" s="1">
        <v>45.0</v>
      </c>
      <c r="I3995" s="3">
        <v>43958.791666666664</v>
      </c>
      <c r="J3995" s="1">
        <v>0.0</v>
      </c>
      <c r="K3995" s="1" t="s">
        <v>24</v>
      </c>
      <c r="M3995" s="3">
        <v>43958.82812825232</v>
      </c>
    </row>
    <row r="3996">
      <c r="A3996" s="1">
        <v>3994.0</v>
      </c>
      <c r="B3996" s="1" t="s">
        <v>1938</v>
      </c>
      <c r="C3996" s="1" t="s">
        <v>9005</v>
      </c>
      <c r="D3996" s="1" t="s">
        <v>9006</v>
      </c>
      <c r="E3996" s="1" t="s">
        <v>9007</v>
      </c>
      <c r="F3996" s="1" t="s">
        <v>1942</v>
      </c>
      <c r="G3996" s="1" t="s">
        <v>89</v>
      </c>
      <c r="H3996" s="1">
        <v>45.0</v>
      </c>
      <c r="I3996" s="3">
        <v>44187.68540857639</v>
      </c>
      <c r="J3996" s="1">
        <v>4.84649364953056</v>
      </c>
      <c r="K3996" s="1" t="s">
        <v>62</v>
      </c>
      <c r="L3996" s="1" t="s">
        <v>4284</v>
      </c>
      <c r="M3996" s="3">
        <v>44187.72906603009</v>
      </c>
    </row>
    <row r="3997">
      <c r="A3997" s="1">
        <v>3995.0</v>
      </c>
      <c r="B3997" s="1" t="s">
        <v>611</v>
      </c>
      <c r="C3997" s="1" t="s">
        <v>9008</v>
      </c>
      <c r="D3997" s="1" t="s">
        <v>2377</v>
      </c>
      <c r="E3997" s="1" t="s">
        <v>2378</v>
      </c>
      <c r="F3997" s="1" t="s">
        <v>615</v>
      </c>
      <c r="G3997" s="1" t="s">
        <v>17</v>
      </c>
      <c r="H3997" s="1">
        <v>45.0</v>
      </c>
      <c r="I3997" s="3">
        <v>44195.697916666664</v>
      </c>
      <c r="J3997" s="1">
        <v>3.82954923554955</v>
      </c>
      <c r="K3997" s="1" t="s">
        <v>616</v>
      </c>
      <c r="L3997" s="1" t="s">
        <v>617</v>
      </c>
      <c r="M3997" s="3">
        <v>44195.71286989583</v>
      </c>
    </row>
    <row r="3998">
      <c r="A3998" s="1">
        <v>3996.0</v>
      </c>
      <c r="B3998" s="1" t="s">
        <v>2136</v>
      </c>
      <c r="C3998" s="1" t="s">
        <v>9009</v>
      </c>
      <c r="D3998" s="1" t="s">
        <v>2359</v>
      </c>
      <c r="E3998" s="1" t="s">
        <v>9010</v>
      </c>
      <c r="F3998" s="1" t="s">
        <v>2139</v>
      </c>
      <c r="G3998" s="1" t="s">
        <v>35</v>
      </c>
      <c r="H3998" s="1">
        <v>45.0</v>
      </c>
      <c r="I3998" s="3">
        <v>44204.6875</v>
      </c>
      <c r="J3998" s="1">
        <v>3.02356428821512</v>
      </c>
      <c r="K3998" s="1" t="s">
        <v>18</v>
      </c>
      <c r="L3998" s="1" t="s">
        <v>2140</v>
      </c>
      <c r="M3998" s="3">
        <v>44204.66343710648</v>
      </c>
    </row>
    <row r="3999">
      <c r="A3999" s="1">
        <v>3997.0</v>
      </c>
      <c r="B3999" s="1" t="s">
        <v>84</v>
      </c>
      <c r="C3999" s="1" t="s">
        <v>9011</v>
      </c>
      <c r="D3999" s="1" t="s">
        <v>1549</v>
      </c>
      <c r="E3999" s="1" t="s">
        <v>1550</v>
      </c>
      <c r="F3999" s="1" t="s">
        <v>88</v>
      </c>
      <c r="G3999" s="1" t="s">
        <v>17</v>
      </c>
      <c r="H3999" s="1">
        <v>45.0</v>
      </c>
      <c r="I3999" s="3">
        <v>43924.208333333336</v>
      </c>
      <c r="J3999" s="1">
        <v>1.44874587704889</v>
      </c>
      <c r="K3999" s="1" t="s">
        <v>83</v>
      </c>
      <c r="M3999" s="3">
        <v>43924.234202708336</v>
      </c>
    </row>
    <row r="4000">
      <c r="A4000" s="1">
        <v>3998.0</v>
      </c>
      <c r="B4000" s="1" t="s">
        <v>251</v>
      </c>
      <c r="C4000" s="1" t="s">
        <v>9012</v>
      </c>
      <c r="D4000" s="1" t="s">
        <v>1418</v>
      </c>
      <c r="E4000" s="1" t="s">
        <v>1167</v>
      </c>
      <c r="F4000" s="1" t="s">
        <v>255</v>
      </c>
      <c r="G4000" s="1" t="s">
        <v>17</v>
      </c>
      <c r="H4000" s="1">
        <v>45.0</v>
      </c>
      <c r="I4000" s="3">
        <v>43797.416666666664</v>
      </c>
      <c r="J4000" s="1">
        <v>0.0</v>
      </c>
      <c r="K4000" s="1" t="s">
        <v>218</v>
      </c>
      <c r="M4000" s="3">
        <v>43797.58882502315</v>
      </c>
    </row>
    <row r="4001">
      <c r="A4001" s="1">
        <v>3999.0</v>
      </c>
      <c r="B4001" s="1" t="s">
        <v>465</v>
      </c>
      <c r="C4001" s="1" t="s">
        <v>9013</v>
      </c>
      <c r="D4001" s="1" t="s">
        <v>3259</v>
      </c>
      <c r="E4001" s="1" t="s">
        <v>5472</v>
      </c>
      <c r="F4001" s="1" t="s">
        <v>468</v>
      </c>
      <c r="G4001" s="1" t="s">
        <v>17</v>
      </c>
      <c r="H4001" s="1">
        <v>45.0</v>
      </c>
      <c r="I4001" s="3">
        <v>43866.25</v>
      </c>
      <c r="J4001" s="1">
        <v>2.2879498481234</v>
      </c>
      <c r="K4001" s="1" t="s">
        <v>24</v>
      </c>
      <c r="M4001" s="3">
        <v>43866.283574305555</v>
      </c>
    </row>
    <row r="4002">
      <c r="A4002" s="1">
        <v>4000.0</v>
      </c>
      <c r="B4002" s="1" t="s">
        <v>1361</v>
      </c>
      <c r="C4002" s="1" t="s">
        <v>9014</v>
      </c>
      <c r="D4002" s="1" t="s">
        <v>1363</v>
      </c>
      <c r="E4002" s="1" t="s">
        <v>1364</v>
      </c>
      <c r="F4002" s="1" t="s">
        <v>1365</v>
      </c>
      <c r="G4002" s="1" t="s">
        <v>35</v>
      </c>
      <c r="H4002" s="1">
        <v>45.0</v>
      </c>
      <c r="I4002" s="3">
        <v>44217.208333333336</v>
      </c>
      <c r="J4002" s="1">
        <v>4.71262432463037</v>
      </c>
      <c r="K4002" s="1" t="s">
        <v>62</v>
      </c>
      <c r="L4002" s="1" t="s">
        <v>671</v>
      </c>
      <c r="M4002" s="3">
        <v>44217.24358879629</v>
      </c>
    </row>
    <row r="4003">
      <c r="A4003" s="1">
        <v>4001.0</v>
      </c>
      <c r="B4003" s="1" t="s">
        <v>2232</v>
      </c>
      <c r="C4003" s="1" t="s">
        <v>9015</v>
      </c>
      <c r="D4003" s="1" t="s">
        <v>14</v>
      </c>
      <c r="E4003" s="1" t="s">
        <v>9016</v>
      </c>
      <c r="F4003" s="1" t="s">
        <v>2235</v>
      </c>
      <c r="G4003" s="1" t="s">
        <v>89</v>
      </c>
      <c r="H4003" s="1">
        <v>45.0</v>
      </c>
      <c r="I4003" s="3">
        <v>44231.55337303241</v>
      </c>
      <c r="J4003" s="1">
        <v>2.26326312683939</v>
      </c>
      <c r="K4003" s="1" t="s">
        <v>18</v>
      </c>
      <c r="L4003" s="1" t="s">
        <v>9017</v>
      </c>
      <c r="M4003" s="3">
        <v>44231.57556091435</v>
      </c>
    </row>
    <row r="4004">
      <c r="A4004" s="1">
        <v>4002.0</v>
      </c>
      <c r="B4004" s="1" t="s">
        <v>229</v>
      </c>
      <c r="C4004" s="1" t="s">
        <v>9018</v>
      </c>
      <c r="D4004" s="1" t="s">
        <v>198</v>
      </c>
      <c r="E4004" s="1" t="s">
        <v>1141</v>
      </c>
      <c r="F4004" s="1" t="s">
        <v>232</v>
      </c>
      <c r="G4004" s="1" t="s">
        <v>35</v>
      </c>
      <c r="H4004" s="1">
        <v>45.0</v>
      </c>
      <c r="I4004" s="3">
        <v>44096.625</v>
      </c>
      <c r="J4004" s="1">
        <v>1.24177983177326</v>
      </c>
      <c r="K4004" s="1" t="s">
        <v>24</v>
      </c>
      <c r="M4004" s="3">
        <v>44096.66965645833</v>
      </c>
    </row>
    <row r="4005">
      <c r="A4005" s="1">
        <v>4003.0</v>
      </c>
      <c r="B4005" s="1" t="s">
        <v>6362</v>
      </c>
      <c r="C4005" s="1" t="s">
        <v>9019</v>
      </c>
      <c r="D4005" s="1" t="s">
        <v>9020</v>
      </c>
      <c r="E4005" s="1" t="s">
        <v>9021</v>
      </c>
      <c r="F4005" s="1" t="s">
        <v>6366</v>
      </c>
      <c r="G4005" s="1" t="s">
        <v>39</v>
      </c>
      <c r="H4005" s="1">
        <v>45.0</v>
      </c>
      <c r="I4005" s="3">
        <v>44023.572916666664</v>
      </c>
      <c r="J4005" s="1">
        <v>1.04112268038</v>
      </c>
      <c r="K4005" s="1" t="s">
        <v>218</v>
      </c>
      <c r="M4005" s="3">
        <v>44023.60657040509</v>
      </c>
    </row>
    <row r="4006">
      <c r="A4006" s="1">
        <v>4004.0</v>
      </c>
      <c r="B4006" s="1" t="s">
        <v>19</v>
      </c>
      <c r="C4006" s="1" t="s">
        <v>9022</v>
      </c>
      <c r="D4006" s="1" t="s">
        <v>21</v>
      </c>
      <c r="E4006" s="1" t="s">
        <v>2939</v>
      </c>
      <c r="F4006" s="1" t="s">
        <v>23</v>
      </c>
      <c r="G4006" s="1" t="s">
        <v>17</v>
      </c>
      <c r="H4006" s="1">
        <v>45.0</v>
      </c>
      <c r="I4006" s="3">
        <v>43754.291666666664</v>
      </c>
      <c r="J4006" s="1">
        <v>2.65556104741706</v>
      </c>
      <c r="K4006" s="1" t="s">
        <v>24</v>
      </c>
      <c r="M4006" s="3">
        <v>43754.34452349537</v>
      </c>
    </row>
    <row r="4007">
      <c r="A4007" s="1">
        <v>4005.0</v>
      </c>
      <c r="B4007" s="1" t="s">
        <v>9023</v>
      </c>
      <c r="C4007" s="1" t="s">
        <v>9024</v>
      </c>
      <c r="D4007" s="1" t="s">
        <v>9025</v>
      </c>
      <c r="E4007" s="1" t="s">
        <v>9026</v>
      </c>
      <c r="F4007" s="1" t="s">
        <v>9027</v>
      </c>
      <c r="G4007" s="1" t="s">
        <v>39</v>
      </c>
      <c r="H4007" s="1">
        <v>45.0</v>
      </c>
      <c r="I4007" s="3">
        <v>43653.666666666664</v>
      </c>
      <c r="J4007" s="1">
        <v>0.85329386854678</v>
      </c>
      <c r="K4007" s="1" t="s">
        <v>166</v>
      </c>
      <c r="M4007" s="3">
        <v>43653.67571967593</v>
      </c>
    </row>
    <row r="4008">
      <c r="A4008" s="1">
        <v>4006.0</v>
      </c>
      <c r="B4008" s="1" t="s">
        <v>319</v>
      </c>
      <c r="C4008" s="1" t="s">
        <v>9028</v>
      </c>
      <c r="D4008" s="1" t="s">
        <v>321</v>
      </c>
      <c r="E4008" s="1" t="s">
        <v>9029</v>
      </c>
      <c r="F4008" s="1" t="s">
        <v>323</v>
      </c>
      <c r="G4008" s="1" t="s">
        <v>39</v>
      </c>
      <c r="H4008" s="1">
        <v>45.0</v>
      </c>
      <c r="I4008" s="3">
        <v>44123.416666666664</v>
      </c>
      <c r="J4008" s="1">
        <v>0.285726607312719</v>
      </c>
      <c r="K4008" s="1" t="s">
        <v>24</v>
      </c>
      <c r="M4008" s="3">
        <v>44123.44137439815</v>
      </c>
    </row>
    <row r="4009">
      <c r="A4009" s="1">
        <v>4007.0</v>
      </c>
      <c r="B4009" s="1" t="s">
        <v>1023</v>
      </c>
      <c r="C4009" s="1" t="s">
        <v>9030</v>
      </c>
      <c r="D4009" s="1" t="s">
        <v>2116</v>
      </c>
      <c r="E4009" s="1" t="s">
        <v>9031</v>
      </c>
      <c r="F4009" s="1" t="s">
        <v>1027</v>
      </c>
      <c r="G4009" s="1" t="s">
        <v>17</v>
      </c>
      <c r="H4009" s="1">
        <v>45.0</v>
      </c>
      <c r="I4009" s="3">
        <v>43809.166666666664</v>
      </c>
      <c r="J4009" s="1">
        <v>2.42097021888848</v>
      </c>
      <c r="K4009" s="1" t="s">
        <v>24</v>
      </c>
      <c r="M4009" s="3">
        <v>43809.41021021991</v>
      </c>
    </row>
    <row r="4010">
      <c r="A4010" s="1">
        <v>4008.0</v>
      </c>
      <c r="B4010" s="1" t="s">
        <v>63</v>
      </c>
      <c r="C4010" s="1" t="s">
        <v>9032</v>
      </c>
      <c r="D4010" s="1" t="s">
        <v>664</v>
      </c>
      <c r="E4010" s="1" t="s">
        <v>9033</v>
      </c>
      <c r="F4010" s="1" t="s">
        <v>67</v>
      </c>
      <c r="G4010" s="1" t="s">
        <v>89</v>
      </c>
      <c r="H4010" s="1">
        <v>45.0</v>
      </c>
      <c r="I4010" s="3">
        <v>44059.71527777778</v>
      </c>
      <c r="J4010" s="1">
        <v>1.115517143567</v>
      </c>
      <c r="K4010" s="1" t="s">
        <v>24</v>
      </c>
      <c r="M4010" s="3">
        <v>44059.74620094908</v>
      </c>
    </row>
    <row r="4011">
      <c r="A4011" s="1">
        <v>4009.0</v>
      </c>
      <c r="B4011" s="1" t="s">
        <v>901</v>
      </c>
      <c r="C4011" s="1" t="s">
        <v>9034</v>
      </c>
      <c r="D4011" s="1" t="s">
        <v>148</v>
      </c>
      <c r="E4011" s="1" t="s">
        <v>9035</v>
      </c>
      <c r="F4011" s="1" t="s">
        <v>904</v>
      </c>
      <c r="G4011" s="1" t="s">
        <v>35</v>
      </c>
      <c r="H4011" s="1">
        <v>45.0</v>
      </c>
      <c r="I4011" s="3">
        <v>43647.416666666664</v>
      </c>
      <c r="J4011" s="1">
        <v>0.886686299806802</v>
      </c>
      <c r="K4011" s="1" t="s">
        <v>24</v>
      </c>
      <c r="M4011" s="3">
        <v>43647.461973958336</v>
      </c>
    </row>
    <row r="4012">
      <c r="A4012" s="1">
        <v>4010.0</v>
      </c>
      <c r="B4012" s="1" t="s">
        <v>796</v>
      </c>
      <c r="C4012" s="1" t="s">
        <v>9036</v>
      </c>
      <c r="D4012" s="1" t="s">
        <v>42</v>
      </c>
      <c r="E4012" s="1" t="s">
        <v>9037</v>
      </c>
      <c r="F4012" s="1" t="s">
        <v>799</v>
      </c>
      <c r="G4012" s="1" t="s">
        <v>89</v>
      </c>
      <c r="H4012" s="1">
        <v>45.0</v>
      </c>
      <c r="I4012" s="3">
        <v>44026.50692623843</v>
      </c>
      <c r="J4012" s="1">
        <v>2.57519221645996</v>
      </c>
      <c r="K4012" s="1" t="s">
        <v>18</v>
      </c>
      <c r="L4012" s="1" t="s">
        <v>1883</v>
      </c>
      <c r="M4012" s="3">
        <v>44026.52869704861</v>
      </c>
    </row>
    <row r="4013">
      <c r="A4013" s="1">
        <v>4011.0</v>
      </c>
      <c r="B4013" s="1" t="s">
        <v>4524</v>
      </c>
      <c r="C4013" s="1" t="s">
        <v>9038</v>
      </c>
      <c r="D4013" s="1" t="s">
        <v>749</v>
      </c>
      <c r="E4013" s="1" t="s">
        <v>9039</v>
      </c>
      <c r="F4013" s="1" t="s">
        <v>4527</v>
      </c>
      <c r="G4013" s="1" t="s">
        <v>89</v>
      </c>
      <c r="H4013" s="1">
        <v>45.0</v>
      </c>
      <c r="I4013" s="3">
        <v>43809.67516427083</v>
      </c>
      <c r="J4013" s="1">
        <v>2.40398229745616</v>
      </c>
      <c r="K4013" s="1" t="s">
        <v>24</v>
      </c>
      <c r="M4013" s="3">
        <v>43809.67166710648</v>
      </c>
    </row>
    <row r="4014">
      <c r="A4014" s="1">
        <v>4012.0</v>
      </c>
      <c r="B4014" s="1" t="s">
        <v>872</v>
      </c>
      <c r="C4014" s="1" t="s">
        <v>9040</v>
      </c>
      <c r="D4014" s="1" t="s">
        <v>1144</v>
      </c>
      <c r="E4014" s="1" t="s">
        <v>6664</v>
      </c>
      <c r="F4014" s="1" t="s">
        <v>875</v>
      </c>
      <c r="G4014" s="1" t="s">
        <v>17</v>
      </c>
      <c r="H4014" s="1">
        <v>45.0</v>
      </c>
      <c r="I4014" s="3">
        <v>44138.625</v>
      </c>
      <c r="J4014" s="1">
        <v>1.99565289815494</v>
      </c>
      <c r="K4014" s="1" t="s">
        <v>18</v>
      </c>
      <c r="M4014" s="3">
        <v>44138.63911924769</v>
      </c>
    </row>
    <row r="4015">
      <c r="A4015" s="1">
        <v>4013.0</v>
      </c>
      <c r="B4015" s="1" t="s">
        <v>184</v>
      </c>
      <c r="C4015" s="1" t="s">
        <v>9041</v>
      </c>
      <c r="D4015" s="1" t="s">
        <v>148</v>
      </c>
      <c r="E4015" s="1" t="s">
        <v>4234</v>
      </c>
      <c r="F4015" s="1" t="s">
        <v>187</v>
      </c>
      <c r="G4015" s="1" t="s">
        <v>17</v>
      </c>
      <c r="H4015" s="1">
        <v>45.0</v>
      </c>
      <c r="I4015" s="3">
        <v>43984.666666666664</v>
      </c>
      <c r="J4015" s="1">
        <v>0.388482132370793</v>
      </c>
      <c r="K4015" s="1" t="s">
        <v>24</v>
      </c>
      <c r="L4015" s="1" t="s">
        <v>188</v>
      </c>
      <c r="M4015" s="3">
        <v>43984.62965003472</v>
      </c>
    </row>
    <row r="4016">
      <c r="A4016" s="1">
        <v>4014.0</v>
      </c>
      <c r="B4016" s="1" t="s">
        <v>2400</v>
      </c>
      <c r="C4016" s="1" t="s">
        <v>9042</v>
      </c>
      <c r="D4016" s="1" t="s">
        <v>6215</v>
      </c>
      <c r="E4016" s="1" t="s">
        <v>9043</v>
      </c>
      <c r="F4016" s="1" t="s">
        <v>2404</v>
      </c>
      <c r="G4016" s="1" t="s">
        <v>35</v>
      </c>
      <c r="H4016" s="1">
        <v>45.0</v>
      </c>
      <c r="I4016" s="3">
        <v>43508.666666666664</v>
      </c>
      <c r="J4016" s="1">
        <v>2.02838926340078</v>
      </c>
      <c r="K4016" s="1" t="s">
        <v>24</v>
      </c>
      <c r="M4016" s="3">
        <v>43508.696144918984</v>
      </c>
    </row>
    <row r="4017">
      <c r="A4017" s="1">
        <v>4015.0</v>
      </c>
      <c r="B4017" s="1" t="s">
        <v>2526</v>
      </c>
      <c r="C4017" s="1" t="s">
        <v>9044</v>
      </c>
      <c r="D4017" s="1" t="s">
        <v>59</v>
      </c>
      <c r="E4017" s="1" t="s">
        <v>9045</v>
      </c>
      <c r="F4017" s="1" t="s">
        <v>2530</v>
      </c>
      <c r="G4017" s="1" t="s">
        <v>39</v>
      </c>
      <c r="H4017" s="1">
        <v>45.0</v>
      </c>
      <c r="I4017" s="3">
        <v>43854.53125</v>
      </c>
      <c r="J4017" s="1">
        <v>51.5407944127574</v>
      </c>
      <c r="K4017" s="1" t="s">
        <v>83</v>
      </c>
      <c r="M4017" s="3">
        <v>43854.56496568287</v>
      </c>
    </row>
    <row r="4018">
      <c r="A4018" s="1">
        <v>4016.0</v>
      </c>
      <c r="B4018" s="1" t="s">
        <v>2353</v>
      </c>
      <c r="C4018" s="1" t="s">
        <v>9046</v>
      </c>
      <c r="D4018" s="1" t="s">
        <v>1250</v>
      </c>
      <c r="E4018" s="1" t="s">
        <v>7267</v>
      </c>
      <c r="F4018" s="1" t="s">
        <v>2356</v>
      </c>
      <c r="G4018" s="1" t="s">
        <v>17</v>
      </c>
      <c r="H4018" s="1">
        <v>45.0</v>
      </c>
      <c r="I4018" s="3">
        <v>43798.25</v>
      </c>
      <c r="J4018" s="1">
        <v>0.0513835960154796</v>
      </c>
      <c r="K4018" s="1" t="s">
        <v>24</v>
      </c>
      <c r="M4018" s="3">
        <v>43798.26005111111</v>
      </c>
    </row>
    <row r="4019">
      <c r="A4019" s="1">
        <v>4017.0</v>
      </c>
      <c r="B4019" s="1" t="s">
        <v>2314</v>
      </c>
      <c r="C4019" s="1" t="s">
        <v>9047</v>
      </c>
      <c r="D4019" s="1" t="s">
        <v>248</v>
      </c>
      <c r="E4019" s="1" t="s">
        <v>9048</v>
      </c>
      <c r="F4019" s="1" t="s">
        <v>2318</v>
      </c>
      <c r="G4019" s="1" t="s">
        <v>39</v>
      </c>
      <c r="H4019" s="1">
        <v>45.0</v>
      </c>
      <c r="I4019" s="3">
        <v>43836.666666666664</v>
      </c>
      <c r="J4019" s="1">
        <v>0.687989990262756</v>
      </c>
      <c r="K4019" s="1" t="s">
        <v>18</v>
      </c>
      <c r="M4019" s="3">
        <v>43836.74206174768</v>
      </c>
    </row>
    <row r="4020">
      <c r="A4020" s="1">
        <v>4018.0</v>
      </c>
      <c r="B4020" s="1" t="s">
        <v>1766</v>
      </c>
      <c r="C4020" s="1" t="s">
        <v>9049</v>
      </c>
      <c r="D4020" s="1" t="s">
        <v>116</v>
      </c>
      <c r="E4020" s="1" t="s">
        <v>3802</v>
      </c>
      <c r="F4020" s="1" t="s">
        <v>1769</v>
      </c>
      <c r="G4020" s="1" t="s">
        <v>35</v>
      </c>
      <c r="H4020" s="1">
        <v>45.0</v>
      </c>
      <c r="I4020" s="3">
        <v>44228.666666666664</v>
      </c>
      <c r="J4020" s="1">
        <v>3.29851862134636</v>
      </c>
      <c r="K4020" s="1" t="s">
        <v>24</v>
      </c>
      <c r="L4020" s="1" t="s">
        <v>1006</v>
      </c>
      <c r="M4020" s="3">
        <v>44228.70275982639</v>
      </c>
    </row>
    <row r="4021">
      <c r="A4021" s="1">
        <v>4019.0</v>
      </c>
      <c r="B4021" s="1" t="s">
        <v>9050</v>
      </c>
      <c r="C4021" s="1" t="s">
        <v>9051</v>
      </c>
      <c r="D4021" s="1" t="s">
        <v>9052</v>
      </c>
      <c r="E4021" s="1" t="s">
        <v>9053</v>
      </c>
      <c r="F4021" s="1" t="s">
        <v>9054</v>
      </c>
      <c r="G4021" s="1" t="s">
        <v>39</v>
      </c>
      <c r="H4021" s="1">
        <v>45.0</v>
      </c>
      <c r="I4021" s="3">
        <v>44224.552083333336</v>
      </c>
      <c r="J4021" s="1">
        <v>3.61132685743091</v>
      </c>
      <c r="K4021" s="1" t="s">
        <v>159</v>
      </c>
      <c r="L4021" s="1" t="s">
        <v>9055</v>
      </c>
      <c r="M4021" s="3">
        <v>44224.584768761575</v>
      </c>
    </row>
    <row r="4022">
      <c r="A4022" s="1">
        <v>4020.0</v>
      </c>
      <c r="B4022" s="1" t="s">
        <v>872</v>
      </c>
      <c r="C4022" s="1" t="s">
        <v>9056</v>
      </c>
      <c r="D4022" s="1" t="s">
        <v>1144</v>
      </c>
      <c r="E4022" s="1" t="s">
        <v>6664</v>
      </c>
      <c r="F4022" s="1" t="s">
        <v>875</v>
      </c>
      <c r="G4022" s="1" t="s">
        <v>17</v>
      </c>
      <c r="H4022" s="1">
        <v>45.0</v>
      </c>
      <c r="I4022" s="3">
        <v>44158.625</v>
      </c>
      <c r="J4022" s="1">
        <v>0.655372119817575</v>
      </c>
      <c r="K4022" s="1" t="s">
        <v>18</v>
      </c>
      <c r="M4022" s="3">
        <v>44158.704372106484</v>
      </c>
    </row>
    <row r="4023">
      <c r="A4023" s="1">
        <v>4021.0</v>
      </c>
      <c r="B4023" s="1" t="s">
        <v>119</v>
      </c>
      <c r="C4023" s="1" t="s">
        <v>9057</v>
      </c>
      <c r="D4023" s="1" t="s">
        <v>37</v>
      </c>
      <c r="E4023" s="1" t="s">
        <v>9058</v>
      </c>
      <c r="F4023" s="1" t="s">
        <v>123</v>
      </c>
      <c r="G4023" s="1" t="s">
        <v>39</v>
      </c>
      <c r="H4023" s="1">
        <v>45.0</v>
      </c>
      <c r="I4023" s="3">
        <v>44215.25</v>
      </c>
      <c r="J4023" s="1">
        <v>1.67615127451435</v>
      </c>
      <c r="K4023" s="1" t="s">
        <v>18</v>
      </c>
      <c r="M4023" s="3">
        <v>44215.279682546294</v>
      </c>
    </row>
    <row r="4024">
      <c r="A4024" s="1">
        <v>4022.0</v>
      </c>
      <c r="B4024" s="1" t="s">
        <v>4988</v>
      </c>
      <c r="C4024" s="1" t="s">
        <v>9059</v>
      </c>
      <c r="D4024" s="1" t="s">
        <v>6691</v>
      </c>
      <c r="E4024" s="1" t="s">
        <v>6692</v>
      </c>
      <c r="F4024" s="1" t="s">
        <v>4991</v>
      </c>
      <c r="G4024" s="1" t="s">
        <v>35</v>
      </c>
      <c r="H4024" s="1">
        <v>45.0</v>
      </c>
      <c r="I4024" s="3">
        <v>44154.583333333336</v>
      </c>
      <c r="J4024" s="1">
        <v>1.03254491333615</v>
      </c>
      <c r="K4024" s="1" t="s">
        <v>6693</v>
      </c>
      <c r="L4024" s="1" t="s">
        <v>6694</v>
      </c>
      <c r="M4024" s="3">
        <v>44154.66534349537</v>
      </c>
    </row>
    <row r="4025">
      <c r="A4025" s="1">
        <v>4023.0</v>
      </c>
      <c r="B4025" s="1" t="s">
        <v>5189</v>
      </c>
      <c r="C4025" s="1" t="s">
        <v>9060</v>
      </c>
      <c r="D4025" s="1" t="s">
        <v>5101</v>
      </c>
      <c r="E4025" s="1" t="s">
        <v>9061</v>
      </c>
      <c r="F4025" s="1" t="s">
        <v>5192</v>
      </c>
      <c r="G4025" s="1" t="s">
        <v>39</v>
      </c>
      <c r="H4025" s="1">
        <v>45.0</v>
      </c>
      <c r="I4025" s="3">
        <v>43471.625</v>
      </c>
      <c r="J4025" s="1">
        <v>0.650024132623542</v>
      </c>
      <c r="K4025" s="1" t="s">
        <v>24</v>
      </c>
      <c r="M4025" s="3">
        <v>43471.65275490741</v>
      </c>
    </row>
    <row r="4026">
      <c r="A4026" s="1">
        <v>4024.0</v>
      </c>
      <c r="B4026" s="1" t="s">
        <v>520</v>
      </c>
      <c r="C4026" s="1" t="s">
        <v>9062</v>
      </c>
      <c r="D4026" s="1" t="s">
        <v>86</v>
      </c>
      <c r="E4026" s="1" t="s">
        <v>4075</v>
      </c>
      <c r="F4026" s="1" t="s">
        <v>524</v>
      </c>
      <c r="G4026" s="1" t="s">
        <v>35</v>
      </c>
      <c r="H4026" s="1">
        <v>45.0</v>
      </c>
      <c r="I4026" s="3">
        <v>43700.75</v>
      </c>
      <c r="J4026" s="1">
        <v>0.00412921398029833</v>
      </c>
      <c r="K4026" s="1" t="s">
        <v>46</v>
      </c>
      <c r="M4026" s="3">
        <v>43696.87566400463</v>
      </c>
    </row>
    <row r="4027">
      <c r="A4027" s="1">
        <v>4025.0</v>
      </c>
      <c r="B4027" s="1" t="s">
        <v>340</v>
      </c>
      <c r="C4027" s="1" t="s">
        <v>9063</v>
      </c>
      <c r="D4027" s="1" t="s">
        <v>342</v>
      </c>
      <c r="E4027" s="1" t="s">
        <v>5856</v>
      </c>
      <c r="F4027" s="1" t="s">
        <v>344</v>
      </c>
      <c r="G4027" s="1" t="s">
        <v>35</v>
      </c>
      <c r="H4027" s="1">
        <v>45.0</v>
      </c>
      <c r="I4027" s="3">
        <v>44161.208333333336</v>
      </c>
      <c r="J4027" s="1">
        <v>1.11088274040435</v>
      </c>
      <c r="K4027" s="1" t="s">
        <v>83</v>
      </c>
      <c r="M4027" s="3">
        <v>44161.241021284724</v>
      </c>
    </row>
    <row r="4028">
      <c r="A4028" s="1">
        <v>4026.0</v>
      </c>
      <c r="B4028" s="1" t="s">
        <v>1031</v>
      </c>
      <c r="C4028" s="1" t="s">
        <v>9064</v>
      </c>
      <c r="D4028" s="1" t="s">
        <v>998</v>
      </c>
      <c r="E4028" s="1" t="s">
        <v>8926</v>
      </c>
      <c r="F4028" s="1" t="s">
        <v>1034</v>
      </c>
      <c r="G4028" s="1" t="s">
        <v>17</v>
      </c>
      <c r="H4028" s="1">
        <v>45.0</v>
      </c>
      <c r="I4028" s="3">
        <v>43752.375</v>
      </c>
      <c r="J4028" s="1">
        <v>1.79658932180248</v>
      </c>
      <c r="K4028" s="1" t="s">
        <v>24</v>
      </c>
      <c r="M4028" s="3">
        <v>43794.410281979166</v>
      </c>
    </row>
    <row r="4029">
      <c r="A4029" s="1">
        <v>4027.0</v>
      </c>
      <c r="B4029" s="1" t="s">
        <v>366</v>
      </c>
      <c r="C4029" s="1" t="s">
        <v>9065</v>
      </c>
      <c r="D4029" s="1" t="s">
        <v>356</v>
      </c>
      <c r="E4029" s="1" t="s">
        <v>9066</v>
      </c>
      <c r="F4029" s="1" t="s">
        <v>370</v>
      </c>
      <c r="G4029" s="1" t="s">
        <v>89</v>
      </c>
      <c r="H4029" s="1">
        <v>45.0</v>
      </c>
      <c r="I4029" s="3">
        <v>44120.66903473379</v>
      </c>
      <c r="J4029" s="1">
        <v>2.36762691873667</v>
      </c>
      <c r="K4029" s="1" t="s">
        <v>166</v>
      </c>
      <c r="M4029" s="3">
        <v>44120.70272693287</v>
      </c>
    </row>
    <row r="4030">
      <c r="A4030" s="1">
        <v>4028.0</v>
      </c>
      <c r="B4030" s="1" t="s">
        <v>485</v>
      </c>
      <c r="C4030" s="1" t="s">
        <v>9067</v>
      </c>
      <c r="D4030" s="1" t="s">
        <v>1014</v>
      </c>
      <c r="E4030" s="1" t="s">
        <v>1526</v>
      </c>
      <c r="F4030" s="1" t="s">
        <v>489</v>
      </c>
      <c r="G4030" s="1" t="s">
        <v>17</v>
      </c>
      <c r="H4030" s="1">
        <v>45.0</v>
      </c>
      <c r="I4030" s="3">
        <v>43792.666666666664</v>
      </c>
      <c r="J4030" s="1">
        <v>0.458348068812234</v>
      </c>
      <c r="K4030" s="1" t="s">
        <v>166</v>
      </c>
      <c r="M4030" s="3">
        <v>43792.64067944444</v>
      </c>
    </row>
    <row r="4031">
      <c r="A4031" s="1">
        <v>4029.0</v>
      </c>
      <c r="B4031" s="1" t="s">
        <v>611</v>
      </c>
      <c r="C4031" s="1" t="s">
        <v>9068</v>
      </c>
      <c r="D4031" s="1" t="s">
        <v>2377</v>
      </c>
      <c r="E4031" s="1" t="s">
        <v>2378</v>
      </c>
      <c r="F4031" s="1" t="s">
        <v>615</v>
      </c>
      <c r="G4031" s="1" t="s">
        <v>17</v>
      </c>
      <c r="H4031" s="1">
        <v>45.0</v>
      </c>
      <c r="I4031" s="3">
        <v>44200.697916666664</v>
      </c>
      <c r="J4031" s="1">
        <v>3.06907279767836</v>
      </c>
      <c r="K4031" s="1" t="s">
        <v>616</v>
      </c>
      <c r="L4031" s="1" t="s">
        <v>617</v>
      </c>
      <c r="M4031" s="3">
        <v>44200.73170417824</v>
      </c>
    </row>
    <row r="4032">
      <c r="A4032" s="1">
        <v>4030.0</v>
      </c>
      <c r="B4032" s="1" t="s">
        <v>9069</v>
      </c>
      <c r="C4032" s="1" t="s">
        <v>9070</v>
      </c>
      <c r="D4032" s="1" t="s">
        <v>121</v>
      </c>
      <c r="E4032" s="1" t="s">
        <v>9071</v>
      </c>
      <c r="F4032" s="1" t="s">
        <v>9072</v>
      </c>
      <c r="G4032" s="1" t="s">
        <v>39</v>
      </c>
      <c r="H4032" s="1">
        <v>45.0</v>
      </c>
      <c r="I4032" s="3">
        <v>44188.6875</v>
      </c>
      <c r="J4032" s="1">
        <v>2.12029811231149</v>
      </c>
      <c r="K4032" s="1" t="s">
        <v>18</v>
      </c>
      <c r="L4032" s="1" t="s">
        <v>2972</v>
      </c>
      <c r="M4032" s="3">
        <v>44188.718471354165</v>
      </c>
    </row>
    <row r="4033">
      <c r="A4033" s="1">
        <v>4031.0</v>
      </c>
      <c r="B4033" s="1" t="s">
        <v>1560</v>
      </c>
      <c r="C4033" s="1" t="s">
        <v>9073</v>
      </c>
      <c r="D4033" s="1" t="s">
        <v>5112</v>
      </c>
      <c r="E4033" s="1" t="s">
        <v>9074</v>
      </c>
      <c r="F4033" s="1" t="s">
        <v>1564</v>
      </c>
      <c r="G4033" s="1" t="s">
        <v>89</v>
      </c>
      <c r="H4033" s="1">
        <v>45.0</v>
      </c>
      <c r="I4033" s="3">
        <v>44211.673751979164</v>
      </c>
      <c r="J4033" s="1">
        <v>1.5342259810784</v>
      </c>
      <c r="K4033" s="1" t="s">
        <v>1376</v>
      </c>
      <c r="L4033" s="1" t="s">
        <v>1565</v>
      </c>
      <c r="M4033" s="3">
        <v>44211.709680949076</v>
      </c>
    </row>
    <row r="4034">
      <c r="A4034" s="1">
        <v>4032.0</v>
      </c>
      <c r="B4034" s="1" t="s">
        <v>806</v>
      </c>
      <c r="C4034" s="1" t="s">
        <v>9075</v>
      </c>
      <c r="D4034" s="1" t="s">
        <v>3811</v>
      </c>
      <c r="E4034" s="1" t="s">
        <v>9076</v>
      </c>
      <c r="F4034" s="1" t="s">
        <v>810</v>
      </c>
      <c r="G4034" s="1" t="s">
        <v>35</v>
      </c>
      <c r="H4034" s="1">
        <v>45.0</v>
      </c>
      <c r="I4034" s="3">
        <v>43507.708333333336</v>
      </c>
      <c r="J4034" s="1">
        <v>0.163412093091418</v>
      </c>
      <c r="K4034" s="1" t="s">
        <v>24</v>
      </c>
      <c r="M4034" s="3">
        <v>43508.697767199075</v>
      </c>
    </row>
    <row r="4035">
      <c r="A4035" s="1">
        <v>4033.0</v>
      </c>
      <c r="B4035" s="1" t="s">
        <v>983</v>
      </c>
      <c r="C4035" s="1" t="s">
        <v>9077</v>
      </c>
      <c r="D4035" s="1" t="s">
        <v>3376</v>
      </c>
      <c r="E4035" s="1" t="s">
        <v>9078</v>
      </c>
      <c r="F4035" s="1" t="s">
        <v>987</v>
      </c>
      <c r="G4035" s="1" t="s">
        <v>39</v>
      </c>
      <c r="H4035" s="1">
        <v>45.0</v>
      </c>
      <c r="I4035" s="3">
        <v>44148.6875</v>
      </c>
      <c r="J4035" s="1">
        <v>2.06573346548223</v>
      </c>
      <c r="K4035" s="1" t="s">
        <v>218</v>
      </c>
      <c r="L4035" s="1" t="s">
        <v>1556</v>
      </c>
      <c r="M4035" s="3">
        <v>44148.7176656713</v>
      </c>
    </row>
    <row r="4036">
      <c r="A4036" s="1">
        <v>4034.0</v>
      </c>
      <c r="B4036" s="1" t="s">
        <v>239</v>
      </c>
      <c r="C4036" s="1" t="s">
        <v>9079</v>
      </c>
      <c r="D4036" s="1" t="s">
        <v>1113</v>
      </c>
      <c r="E4036" s="1" t="s">
        <v>1114</v>
      </c>
      <c r="F4036" s="1" t="s">
        <v>243</v>
      </c>
      <c r="G4036" s="1" t="s">
        <v>35</v>
      </c>
      <c r="H4036" s="1">
        <v>45.0</v>
      </c>
      <c r="I4036" s="3">
        <v>44077.25</v>
      </c>
      <c r="J4036" s="1">
        <v>0.583991731425255</v>
      </c>
      <c r="K4036" s="1" t="s">
        <v>46</v>
      </c>
      <c r="M4036" s="3">
        <v>44077.28196550926</v>
      </c>
    </row>
    <row r="4037">
      <c r="A4037" s="1">
        <v>4035.0</v>
      </c>
      <c r="B4037" s="1" t="s">
        <v>3909</v>
      </c>
      <c r="C4037" s="1" t="s">
        <v>9080</v>
      </c>
      <c r="D4037" s="1" t="s">
        <v>542</v>
      </c>
      <c r="E4037" s="1" t="s">
        <v>9081</v>
      </c>
      <c r="F4037" s="1" t="s">
        <v>3912</v>
      </c>
      <c r="G4037" s="1" t="s">
        <v>17</v>
      </c>
      <c r="H4037" s="1">
        <v>45.0</v>
      </c>
      <c r="I4037" s="3">
        <v>44092.760416666664</v>
      </c>
      <c r="J4037" s="1">
        <v>1.33196904784887</v>
      </c>
      <c r="K4037" s="1" t="s">
        <v>24</v>
      </c>
      <c r="M4037" s="3">
        <v>44092.80033013889</v>
      </c>
    </row>
    <row r="4038">
      <c r="A4038" s="1">
        <v>4036.0</v>
      </c>
      <c r="B4038" s="1" t="s">
        <v>632</v>
      </c>
      <c r="C4038" s="1" t="s">
        <v>9082</v>
      </c>
      <c r="D4038" s="1" t="s">
        <v>80</v>
      </c>
      <c r="E4038" s="1" t="s">
        <v>704</v>
      </c>
      <c r="F4038" s="1" t="s">
        <v>635</v>
      </c>
      <c r="G4038" s="1" t="s">
        <v>17</v>
      </c>
      <c r="H4038" s="1">
        <v>45.0</v>
      </c>
      <c r="I4038" s="3">
        <v>43762.583333333336</v>
      </c>
      <c r="J4038" s="1">
        <v>0.112479695826488</v>
      </c>
      <c r="K4038" s="1" t="s">
        <v>83</v>
      </c>
      <c r="M4038" s="3">
        <v>43762.617793136575</v>
      </c>
    </row>
    <row r="4039">
      <c r="A4039" s="1">
        <v>4037.0</v>
      </c>
      <c r="B4039" s="1" t="s">
        <v>796</v>
      </c>
      <c r="C4039" s="1" t="s">
        <v>9083</v>
      </c>
      <c r="D4039" s="1" t="s">
        <v>1802</v>
      </c>
      <c r="E4039" s="1" t="s">
        <v>9084</v>
      </c>
      <c r="F4039" s="1" t="s">
        <v>799</v>
      </c>
      <c r="G4039" s="1" t="s">
        <v>39</v>
      </c>
      <c r="H4039" s="1">
        <v>45.0</v>
      </c>
      <c r="I4039" s="3">
        <v>43950.645833333336</v>
      </c>
      <c r="J4039" s="1">
        <v>2.89871382578683</v>
      </c>
      <c r="K4039" s="1" t="s">
        <v>18</v>
      </c>
      <c r="L4039" s="1" t="s">
        <v>1883</v>
      </c>
      <c r="M4039" s="3">
        <v>43950.67508142361</v>
      </c>
    </row>
    <row r="4040">
      <c r="A4040" s="1">
        <v>4038.0</v>
      </c>
      <c r="B4040" s="1" t="s">
        <v>9085</v>
      </c>
      <c r="C4040" s="1" t="s">
        <v>9086</v>
      </c>
      <c r="D4040" s="1" t="s">
        <v>9087</v>
      </c>
      <c r="E4040" s="1" t="s">
        <v>9088</v>
      </c>
      <c r="F4040" s="1" t="s">
        <v>9089</v>
      </c>
      <c r="G4040" s="1" t="s">
        <v>39</v>
      </c>
      <c r="H4040" s="1">
        <v>45.0</v>
      </c>
      <c r="I4040" s="3">
        <v>44155.25</v>
      </c>
      <c r="J4040" s="1">
        <v>1.00248219177329</v>
      </c>
      <c r="K4040" s="1" t="s">
        <v>3447</v>
      </c>
      <c r="M4040" s="3">
        <v>44155.288266296295</v>
      </c>
    </row>
    <row r="4041">
      <c r="A4041" s="1">
        <v>4039.0</v>
      </c>
      <c r="B4041" s="1" t="s">
        <v>501</v>
      </c>
      <c r="C4041" s="1" t="s">
        <v>9090</v>
      </c>
      <c r="D4041" s="1" t="s">
        <v>503</v>
      </c>
      <c r="E4041" s="1" t="s">
        <v>5083</v>
      </c>
      <c r="F4041" s="1" t="s">
        <v>505</v>
      </c>
      <c r="G4041" s="1" t="s">
        <v>17</v>
      </c>
      <c r="H4041" s="1">
        <v>45.0</v>
      </c>
      <c r="I4041" s="3">
        <v>43764.208333333336</v>
      </c>
      <c r="J4041" s="1">
        <v>0.0</v>
      </c>
      <c r="K4041" s="1" t="s">
        <v>18</v>
      </c>
      <c r="M4041" s="3">
        <v>43764.30470712963</v>
      </c>
    </row>
    <row r="4042">
      <c r="A4042" s="1">
        <v>4040.0</v>
      </c>
      <c r="B4042" s="1" t="s">
        <v>324</v>
      </c>
      <c r="C4042" s="1" t="s">
        <v>9091</v>
      </c>
      <c r="D4042" s="1" t="s">
        <v>326</v>
      </c>
      <c r="E4042" s="1" t="s">
        <v>4593</v>
      </c>
      <c r="F4042" s="1" t="s">
        <v>328</v>
      </c>
      <c r="G4042" s="1" t="s">
        <v>17</v>
      </c>
      <c r="H4042" s="1">
        <v>45.0</v>
      </c>
      <c r="I4042" s="3">
        <v>44138.291666666664</v>
      </c>
      <c r="J4042" s="1">
        <v>0.0</v>
      </c>
      <c r="K4042" s="1" t="s">
        <v>24</v>
      </c>
      <c r="M4042" s="3">
        <v>44138.32576767361</v>
      </c>
    </row>
    <row r="4043">
      <c r="A4043" s="1">
        <v>4041.0</v>
      </c>
      <c r="B4043" s="1" t="s">
        <v>1401</v>
      </c>
      <c r="C4043" s="1" t="s">
        <v>9092</v>
      </c>
      <c r="D4043" s="1" t="s">
        <v>5136</v>
      </c>
      <c r="E4043" s="1" t="s">
        <v>9093</v>
      </c>
      <c r="F4043" s="1" t="s">
        <v>1405</v>
      </c>
      <c r="G4043" s="1" t="s">
        <v>39</v>
      </c>
      <c r="H4043" s="1">
        <v>45.0</v>
      </c>
      <c r="I4043" s="3">
        <v>44204.3125</v>
      </c>
      <c r="J4043" s="1">
        <v>2.0316157963479</v>
      </c>
      <c r="K4043" s="1" t="s">
        <v>1406</v>
      </c>
      <c r="L4043" s="1" t="s">
        <v>1407</v>
      </c>
      <c r="M4043" s="3">
        <v>44204.34080115741</v>
      </c>
    </row>
    <row r="4044">
      <c r="A4044" s="1">
        <v>4042.0</v>
      </c>
      <c r="B4044" s="1" t="s">
        <v>520</v>
      </c>
      <c r="C4044" s="1" t="s">
        <v>9094</v>
      </c>
      <c r="D4044" s="1" t="s">
        <v>522</v>
      </c>
      <c r="E4044" s="1" t="s">
        <v>523</v>
      </c>
      <c r="F4044" s="1" t="s">
        <v>524</v>
      </c>
      <c r="G4044" s="1" t="s">
        <v>35</v>
      </c>
      <c r="H4044" s="1">
        <v>45.0</v>
      </c>
      <c r="I4044" s="3">
        <v>43738.708333333336</v>
      </c>
      <c r="J4044" s="1">
        <v>0.998546709085663</v>
      </c>
      <c r="K4044" s="1" t="s">
        <v>46</v>
      </c>
      <c r="M4044" s="3">
        <v>43738.765455486115</v>
      </c>
    </row>
    <row r="4045">
      <c r="A4045" s="1">
        <v>4043.0</v>
      </c>
      <c r="B4045" s="1" t="s">
        <v>141</v>
      </c>
      <c r="C4045" s="1" t="s">
        <v>9095</v>
      </c>
      <c r="D4045" s="1" t="s">
        <v>1255</v>
      </c>
      <c r="E4045" s="1" t="s">
        <v>9096</v>
      </c>
      <c r="F4045" s="1" t="s">
        <v>175</v>
      </c>
      <c r="G4045" s="1" t="s">
        <v>39</v>
      </c>
      <c r="H4045" s="1">
        <v>45.0</v>
      </c>
      <c r="I4045" s="3">
        <v>43915.791666666664</v>
      </c>
      <c r="J4045" s="1">
        <v>3.07558357244827</v>
      </c>
      <c r="K4045" s="1" t="s">
        <v>46</v>
      </c>
      <c r="M4045" s="3">
        <v>43915.83517820602</v>
      </c>
    </row>
    <row r="4046">
      <c r="A4046" s="1">
        <v>4044.0</v>
      </c>
      <c r="B4046" s="1" t="s">
        <v>3353</v>
      </c>
      <c r="C4046" s="1" t="s">
        <v>9097</v>
      </c>
      <c r="D4046" s="1" t="s">
        <v>3355</v>
      </c>
      <c r="E4046" s="1" t="s">
        <v>3356</v>
      </c>
      <c r="F4046" s="1" t="s">
        <v>3357</v>
      </c>
      <c r="G4046" s="1" t="s">
        <v>35</v>
      </c>
      <c r="H4046" s="1">
        <v>45.0</v>
      </c>
      <c r="I4046" s="3">
        <v>44173.479166666664</v>
      </c>
      <c r="J4046" s="1">
        <v>0.775922447210886</v>
      </c>
      <c r="K4046" s="1" t="s">
        <v>56</v>
      </c>
      <c r="L4046" s="1" t="s">
        <v>1614</v>
      </c>
      <c r="M4046" s="3">
        <v>44173.51092302083</v>
      </c>
    </row>
    <row r="4047">
      <c r="A4047" s="1">
        <v>4045.0</v>
      </c>
      <c r="B4047" s="1" t="s">
        <v>3909</v>
      </c>
      <c r="C4047" s="1" t="s">
        <v>9098</v>
      </c>
      <c r="D4047" s="1" t="s">
        <v>9099</v>
      </c>
      <c r="E4047" s="1" t="s">
        <v>9100</v>
      </c>
      <c r="F4047" s="1" t="s">
        <v>3912</v>
      </c>
      <c r="G4047" s="1" t="s">
        <v>39</v>
      </c>
      <c r="H4047" s="1">
        <v>45.0</v>
      </c>
      <c r="I4047" s="3">
        <v>43883.375</v>
      </c>
      <c r="J4047" s="1">
        <v>2.2635299611617</v>
      </c>
      <c r="K4047" s="1" t="s">
        <v>24</v>
      </c>
      <c r="M4047" s="3">
        <v>43883.41606059028</v>
      </c>
    </row>
    <row r="4048">
      <c r="A4048" s="1">
        <v>4046.0</v>
      </c>
      <c r="B4048" s="1" t="s">
        <v>1833</v>
      </c>
      <c r="C4048" s="1" t="s">
        <v>9101</v>
      </c>
      <c r="D4048" s="1" t="s">
        <v>738</v>
      </c>
      <c r="E4048" s="1" t="s">
        <v>1835</v>
      </c>
      <c r="F4048" s="1" t="s">
        <v>1836</v>
      </c>
      <c r="G4048" s="1" t="s">
        <v>17</v>
      </c>
      <c r="H4048" s="1">
        <v>45.0</v>
      </c>
      <c r="I4048" s="3">
        <v>44092.197916666664</v>
      </c>
      <c r="J4048" s="1">
        <v>0.733367956572197</v>
      </c>
      <c r="K4048" s="1" t="s">
        <v>218</v>
      </c>
      <c r="L4048" s="1" t="s">
        <v>1837</v>
      </c>
      <c r="M4048" s="3">
        <v>44092.23173515046</v>
      </c>
    </row>
    <row r="4049">
      <c r="A4049" s="1">
        <v>4047.0</v>
      </c>
      <c r="B4049" s="1" t="s">
        <v>796</v>
      </c>
      <c r="C4049" s="1" t="s">
        <v>9102</v>
      </c>
      <c r="D4049" s="1" t="s">
        <v>121</v>
      </c>
      <c r="E4049" s="1" t="s">
        <v>9103</v>
      </c>
      <c r="F4049" s="1" t="s">
        <v>799</v>
      </c>
      <c r="G4049" s="1" t="s">
        <v>89</v>
      </c>
      <c r="H4049" s="1">
        <v>45.0</v>
      </c>
      <c r="I4049" s="3">
        <v>44031.641838449075</v>
      </c>
      <c r="J4049" s="1">
        <v>2.45812502919863</v>
      </c>
      <c r="K4049" s="1" t="s">
        <v>18</v>
      </c>
      <c r="M4049" s="3">
        <v>44031.65509177083</v>
      </c>
    </row>
    <row r="4050">
      <c r="A4050" s="1">
        <v>4048.0</v>
      </c>
      <c r="B4050" s="1" t="s">
        <v>267</v>
      </c>
      <c r="C4050" s="1" t="s">
        <v>9104</v>
      </c>
      <c r="D4050" s="1" t="s">
        <v>269</v>
      </c>
      <c r="E4050" s="1" t="s">
        <v>270</v>
      </c>
      <c r="F4050" s="1" t="s">
        <v>271</v>
      </c>
      <c r="G4050" s="1" t="s">
        <v>35</v>
      </c>
      <c r="H4050" s="1">
        <v>45.0</v>
      </c>
      <c r="I4050" s="3">
        <v>44211.625</v>
      </c>
      <c r="J4050" s="1">
        <v>2.16227419149875</v>
      </c>
      <c r="K4050" s="1" t="s">
        <v>56</v>
      </c>
      <c r="L4050" s="1" t="s">
        <v>272</v>
      </c>
      <c r="M4050" s="3">
        <v>44211.65548364583</v>
      </c>
    </row>
    <row r="4051">
      <c r="A4051" s="1">
        <v>4049.0</v>
      </c>
      <c r="B4051" s="1" t="s">
        <v>413</v>
      </c>
      <c r="C4051" s="1" t="s">
        <v>9105</v>
      </c>
      <c r="D4051" s="1" t="s">
        <v>211</v>
      </c>
      <c r="E4051" s="1" t="s">
        <v>9106</v>
      </c>
      <c r="F4051" s="1" t="s">
        <v>417</v>
      </c>
      <c r="G4051" s="1" t="s">
        <v>39</v>
      </c>
      <c r="H4051" s="1">
        <v>45.0</v>
      </c>
      <c r="I4051" s="3">
        <v>44148.708333333336</v>
      </c>
      <c r="J4051" s="1">
        <v>2.95200158839885</v>
      </c>
      <c r="K4051" s="1" t="s">
        <v>24</v>
      </c>
      <c r="M4051" s="3">
        <v>44148.74919087963</v>
      </c>
    </row>
    <row r="4052">
      <c r="A4052" s="1">
        <v>4050.0</v>
      </c>
      <c r="B4052" s="1" t="s">
        <v>324</v>
      </c>
      <c r="C4052" s="1" t="s">
        <v>9107</v>
      </c>
      <c r="D4052" s="1" t="s">
        <v>326</v>
      </c>
      <c r="E4052" s="1" t="s">
        <v>9108</v>
      </c>
      <c r="F4052" s="1" t="s">
        <v>328</v>
      </c>
      <c r="G4052" s="1" t="s">
        <v>17</v>
      </c>
      <c r="H4052" s="1">
        <v>45.0</v>
      </c>
      <c r="I4052" s="3">
        <v>43956.4375</v>
      </c>
      <c r="J4052" s="1">
        <v>0.651005023946279</v>
      </c>
      <c r="K4052" s="1" t="s">
        <v>24</v>
      </c>
      <c r="M4052" s="3">
        <v>43956.46763925926</v>
      </c>
    </row>
    <row r="4053">
      <c r="A4053" s="1">
        <v>4051.0</v>
      </c>
      <c r="B4053" s="1" t="s">
        <v>5681</v>
      </c>
      <c r="C4053" s="1" t="s">
        <v>9109</v>
      </c>
      <c r="D4053" s="1" t="s">
        <v>2248</v>
      </c>
      <c r="E4053" s="1" t="s">
        <v>9110</v>
      </c>
      <c r="F4053" s="1" t="s">
        <v>5684</v>
      </c>
      <c r="G4053" s="1" t="s">
        <v>17</v>
      </c>
      <c r="H4053" s="1">
        <v>45.0</v>
      </c>
      <c r="I4053" s="3">
        <v>44165.291666666664</v>
      </c>
      <c r="J4053" s="1">
        <v>1.95637662215715</v>
      </c>
      <c r="K4053" s="1" t="s">
        <v>24</v>
      </c>
      <c r="L4053" s="1" t="s">
        <v>5685</v>
      </c>
      <c r="M4053" s="3">
        <v>44165.38174469907</v>
      </c>
    </row>
    <row r="4054">
      <c r="A4054" s="1">
        <v>4052.0</v>
      </c>
      <c r="B4054" s="1" t="s">
        <v>3453</v>
      </c>
      <c r="C4054" s="1" t="s">
        <v>9111</v>
      </c>
      <c r="D4054" s="1" t="s">
        <v>3497</v>
      </c>
      <c r="E4054" s="1" t="s">
        <v>3455</v>
      </c>
      <c r="F4054" s="1" t="s">
        <v>3456</v>
      </c>
      <c r="G4054" s="1" t="s">
        <v>35</v>
      </c>
      <c r="H4054" s="1">
        <v>45.0</v>
      </c>
      <c r="I4054" s="3">
        <v>43552.666666666664</v>
      </c>
      <c r="J4054" s="1">
        <v>2.117402374658</v>
      </c>
      <c r="K4054" s="1" t="s">
        <v>24</v>
      </c>
      <c r="M4054" s="3">
        <v>43552.695654097224</v>
      </c>
    </row>
    <row r="4055">
      <c r="A4055" s="1">
        <v>4053.0</v>
      </c>
      <c r="B4055" s="1" t="s">
        <v>267</v>
      </c>
      <c r="C4055" s="1" t="s">
        <v>9112</v>
      </c>
      <c r="D4055" s="1" t="s">
        <v>1301</v>
      </c>
      <c r="E4055" s="1" t="s">
        <v>3234</v>
      </c>
      <c r="F4055" s="1" t="s">
        <v>271</v>
      </c>
      <c r="G4055" s="1" t="s">
        <v>35</v>
      </c>
      <c r="H4055" s="1">
        <v>45.0</v>
      </c>
      <c r="I4055" s="3">
        <v>44193.25</v>
      </c>
      <c r="J4055" s="1">
        <v>3.45723959260475</v>
      </c>
      <c r="K4055" s="1" t="s">
        <v>56</v>
      </c>
      <c r="L4055" s="1" t="s">
        <v>272</v>
      </c>
      <c r="M4055" s="3">
        <v>44193.27590738426</v>
      </c>
    </row>
    <row r="4056">
      <c r="A4056" s="1">
        <v>4054.0</v>
      </c>
      <c r="B4056" s="1" t="s">
        <v>2314</v>
      </c>
      <c r="C4056" s="1" t="s">
        <v>9113</v>
      </c>
      <c r="D4056" s="1" t="s">
        <v>1363</v>
      </c>
      <c r="E4056" s="1" t="s">
        <v>2743</v>
      </c>
      <c r="F4056" s="1" t="s">
        <v>2318</v>
      </c>
      <c r="G4056" s="1" t="s">
        <v>17</v>
      </c>
      <c r="H4056" s="1">
        <v>45.0</v>
      </c>
      <c r="I4056" s="3">
        <v>44146.666666666664</v>
      </c>
      <c r="J4056" s="1">
        <v>1.39277766205171</v>
      </c>
      <c r="K4056" s="1" t="s">
        <v>18</v>
      </c>
      <c r="M4056" s="3">
        <v>44146.72177333333</v>
      </c>
    </row>
    <row r="4057">
      <c r="A4057" s="1">
        <v>4055.0</v>
      </c>
      <c r="B4057" s="1" t="s">
        <v>19</v>
      </c>
      <c r="C4057" s="1" t="s">
        <v>9114</v>
      </c>
      <c r="D4057" s="1" t="s">
        <v>21</v>
      </c>
      <c r="E4057" s="1" t="s">
        <v>2160</v>
      </c>
      <c r="F4057" s="1" t="s">
        <v>23</v>
      </c>
      <c r="G4057" s="1" t="s">
        <v>17</v>
      </c>
      <c r="H4057" s="1">
        <v>45.0</v>
      </c>
      <c r="I4057" s="3">
        <v>43858.3125</v>
      </c>
      <c r="J4057" s="1">
        <v>1.06864105275752</v>
      </c>
      <c r="K4057" s="1" t="s">
        <v>24</v>
      </c>
      <c r="M4057" s="3">
        <v>43858.351821909724</v>
      </c>
    </row>
    <row r="4058">
      <c r="A4058" s="1">
        <v>4056.0</v>
      </c>
      <c r="B4058" s="1" t="s">
        <v>9115</v>
      </c>
      <c r="C4058" s="1" t="s">
        <v>9116</v>
      </c>
      <c r="D4058" s="1" t="s">
        <v>9117</v>
      </c>
      <c r="E4058" s="1" t="s">
        <v>9118</v>
      </c>
      <c r="F4058" s="1" t="s">
        <v>9119</v>
      </c>
      <c r="G4058" s="1" t="s">
        <v>39</v>
      </c>
      <c r="H4058" s="1">
        <v>45.0</v>
      </c>
      <c r="I4058" s="3">
        <v>44235.25</v>
      </c>
      <c r="J4058" s="1">
        <v>2.71091641021142</v>
      </c>
      <c r="K4058" s="1" t="s">
        <v>24</v>
      </c>
      <c r="L4058" s="1" t="s">
        <v>135</v>
      </c>
      <c r="M4058" s="3">
        <v>44235.283835462964</v>
      </c>
    </row>
    <row r="4059">
      <c r="A4059" s="1">
        <v>4057.0</v>
      </c>
      <c r="B4059" s="1" t="s">
        <v>2795</v>
      </c>
      <c r="C4059" s="1" t="s">
        <v>9120</v>
      </c>
      <c r="D4059" s="1" t="s">
        <v>2797</v>
      </c>
      <c r="E4059" s="1" t="s">
        <v>2798</v>
      </c>
      <c r="F4059" s="1" t="s">
        <v>2799</v>
      </c>
      <c r="G4059" s="1" t="s">
        <v>17</v>
      </c>
      <c r="H4059" s="1">
        <v>45.0</v>
      </c>
      <c r="I4059" s="3">
        <v>43916.4375</v>
      </c>
      <c r="J4059" s="1">
        <v>2.70175589382479</v>
      </c>
      <c r="K4059" s="1" t="s">
        <v>218</v>
      </c>
      <c r="M4059" s="3">
        <v>43920.45980775463</v>
      </c>
    </row>
    <row r="4060">
      <c r="A4060" s="1">
        <v>4058.0</v>
      </c>
      <c r="B4060" s="1" t="s">
        <v>354</v>
      </c>
      <c r="C4060" s="1" t="s">
        <v>9121</v>
      </c>
      <c r="D4060" s="1" t="s">
        <v>1332</v>
      </c>
      <c r="E4060" s="1" t="s">
        <v>9122</v>
      </c>
      <c r="F4060" s="1" t="s">
        <v>358</v>
      </c>
      <c r="G4060" s="1" t="s">
        <v>39</v>
      </c>
      <c r="H4060" s="1">
        <v>45.0</v>
      </c>
      <c r="I4060" s="3">
        <v>43926.666666666664</v>
      </c>
      <c r="J4060" s="1">
        <v>2.70239749523851</v>
      </c>
      <c r="K4060" s="1" t="s">
        <v>24</v>
      </c>
      <c r="M4060" s="3">
        <v>43926.687161724534</v>
      </c>
    </row>
    <row r="4061">
      <c r="A4061" s="1">
        <v>4059.0</v>
      </c>
      <c r="B4061" s="1" t="s">
        <v>9123</v>
      </c>
      <c r="C4061" s="1" t="s">
        <v>9124</v>
      </c>
      <c r="D4061" s="1" t="s">
        <v>9125</v>
      </c>
      <c r="E4061" s="1" t="s">
        <v>9126</v>
      </c>
      <c r="F4061" s="1" t="s">
        <v>9127</v>
      </c>
      <c r="G4061" s="1" t="s">
        <v>17</v>
      </c>
      <c r="H4061" s="1">
        <v>45.0</v>
      </c>
      <c r="I4061" s="3">
        <v>43871.25</v>
      </c>
      <c r="J4061" s="1">
        <v>1.10287664456307</v>
      </c>
      <c r="K4061" s="1" t="s">
        <v>159</v>
      </c>
      <c r="M4061" s="3">
        <v>43871.28212875</v>
      </c>
    </row>
    <row r="4062">
      <c r="A4062" s="1">
        <v>4060.0</v>
      </c>
      <c r="B4062" s="1" t="s">
        <v>5561</v>
      </c>
      <c r="C4062" s="1" t="s">
        <v>9128</v>
      </c>
      <c r="D4062" s="1" t="s">
        <v>8231</v>
      </c>
      <c r="E4062" s="1" t="s">
        <v>9129</v>
      </c>
      <c r="F4062" s="1" t="s">
        <v>5565</v>
      </c>
      <c r="G4062" s="1" t="s">
        <v>39</v>
      </c>
      <c r="H4062" s="1">
        <v>45.0</v>
      </c>
      <c r="I4062" s="3">
        <v>43766.25</v>
      </c>
      <c r="J4062" s="1">
        <v>1.50167621705228</v>
      </c>
      <c r="K4062" s="1" t="s">
        <v>166</v>
      </c>
      <c r="M4062" s="3">
        <v>43766.28110240741</v>
      </c>
    </row>
    <row r="4063">
      <c r="A4063" s="1">
        <v>4061.0</v>
      </c>
      <c r="B4063" s="1" t="s">
        <v>184</v>
      </c>
      <c r="C4063" s="1" t="s">
        <v>9130</v>
      </c>
      <c r="D4063" s="1" t="s">
        <v>1297</v>
      </c>
      <c r="E4063" s="1" t="s">
        <v>1298</v>
      </c>
      <c r="F4063" s="1" t="s">
        <v>187</v>
      </c>
      <c r="G4063" s="1" t="s">
        <v>17</v>
      </c>
      <c r="H4063" s="1">
        <v>45.0</v>
      </c>
      <c r="I4063" s="3">
        <v>43833.416666666664</v>
      </c>
      <c r="J4063" s="1">
        <v>1.87853337141005</v>
      </c>
      <c r="K4063" s="1" t="s">
        <v>24</v>
      </c>
      <c r="M4063" s="3">
        <v>43833.36498861111</v>
      </c>
    </row>
    <row r="4064">
      <c r="A4064" s="1">
        <v>4062.0</v>
      </c>
      <c r="B4064" s="1" t="s">
        <v>512</v>
      </c>
      <c r="C4064" s="1" t="s">
        <v>9131</v>
      </c>
      <c r="D4064" s="1" t="s">
        <v>723</v>
      </c>
      <c r="E4064" s="1" t="s">
        <v>724</v>
      </c>
      <c r="F4064" s="1" t="s">
        <v>516</v>
      </c>
      <c r="G4064" s="1" t="s">
        <v>17</v>
      </c>
      <c r="H4064" s="1">
        <v>45.0</v>
      </c>
      <c r="I4064" s="3">
        <v>43812.791666666664</v>
      </c>
      <c r="J4064" s="1">
        <v>0.0658924588179364</v>
      </c>
      <c r="K4064" s="1" t="s">
        <v>83</v>
      </c>
      <c r="M4064" s="3">
        <v>43812.794975</v>
      </c>
    </row>
    <row r="4065">
      <c r="A4065" s="1">
        <v>4063.0</v>
      </c>
      <c r="B4065" s="1" t="s">
        <v>425</v>
      </c>
      <c r="C4065" s="1" t="s">
        <v>9132</v>
      </c>
      <c r="D4065" s="1" t="s">
        <v>968</v>
      </c>
      <c r="E4065" s="1" t="s">
        <v>9133</v>
      </c>
      <c r="F4065" s="1" t="s">
        <v>428</v>
      </c>
      <c r="G4065" s="1" t="s">
        <v>89</v>
      </c>
      <c r="H4065" s="1">
        <v>45.0</v>
      </c>
      <c r="I4065" s="3">
        <v>43844.67634266204</v>
      </c>
      <c r="J4065" s="1">
        <v>5.02832325064269</v>
      </c>
      <c r="K4065" s="1" t="s">
        <v>24</v>
      </c>
      <c r="M4065" s="3">
        <v>43844.695713726855</v>
      </c>
    </row>
    <row r="4066">
      <c r="A4066" s="1">
        <v>4064.0</v>
      </c>
      <c r="B4066" s="1" t="s">
        <v>2100</v>
      </c>
      <c r="C4066" s="1" t="s">
        <v>9134</v>
      </c>
      <c r="D4066" s="1" t="s">
        <v>37</v>
      </c>
      <c r="E4066" s="1" t="s">
        <v>9135</v>
      </c>
      <c r="F4066" s="1" t="s">
        <v>9136</v>
      </c>
      <c r="G4066" s="1" t="s">
        <v>39</v>
      </c>
      <c r="H4066" s="1">
        <v>45.0</v>
      </c>
      <c r="I4066" s="3">
        <v>44139.291666666664</v>
      </c>
      <c r="J4066" s="1">
        <v>2.54359404459269</v>
      </c>
      <c r="K4066" s="1" t="s">
        <v>18</v>
      </c>
      <c r="M4066" s="3">
        <v>44139.325736875</v>
      </c>
    </row>
    <row r="4067">
      <c r="A4067" s="1">
        <v>4065.0</v>
      </c>
      <c r="B4067" s="1" t="s">
        <v>389</v>
      </c>
      <c r="C4067" s="1" t="s">
        <v>9137</v>
      </c>
      <c r="D4067" s="1" t="s">
        <v>59</v>
      </c>
      <c r="E4067" s="1" t="s">
        <v>9138</v>
      </c>
      <c r="F4067" s="1" t="s">
        <v>393</v>
      </c>
      <c r="G4067" s="1" t="s">
        <v>89</v>
      </c>
      <c r="H4067" s="1">
        <v>45.0</v>
      </c>
      <c r="I4067" s="3">
        <v>43888.36944633102</v>
      </c>
      <c r="J4067" s="1">
        <v>0.635302618890649</v>
      </c>
      <c r="K4067" s="1" t="s">
        <v>18</v>
      </c>
      <c r="M4067" s="3">
        <v>43888.399313483795</v>
      </c>
    </row>
    <row r="4068">
      <c r="A4068" s="1">
        <v>4066.0</v>
      </c>
      <c r="B4068" s="1" t="s">
        <v>12</v>
      </c>
      <c r="C4068" s="1" t="s">
        <v>9139</v>
      </c>
      <c r="D4068" s="1" t="s">
        <v>411</v>
      </c>
      <c r="E4068" s="1" t="s">
        <v>5115</v>
      </c>
      <c r="F4068" s="1" t="s">
        <v>16</v>
      </c>
      <c r="G4068" s="1" t="s">
        <v>17</v>
      </c>
      <c r="H4068" s="1">
        <v>45.0</v>
      </c>
      <c r="I4068" s="3">
        <v>43972.291666666664</v>
      </c>
      <c r="J4068" s="1">
        <v>0.88794074696578</v>
      </c>
      <c r="K4068" s="1" t="s">
        <v>18</v>
      </c>
      <c r="M4068" s="3">
        <v>43972.32208724537</v>
      </c>
    </row>
    <row r="4069">
      <c r="A4069" s="1">
        <v>4067.0</v>
      </c>
      <c r="B4069" s="1" t="s">
        <v>251</v>
      </c>
      <c r="C4069" s="1" t="s">
        <v>9140</v>
      </c>
      <c r="D4069" s="1" t="s">
        <v>1418</v>
      </c>
      <c r="E4069" s="1" t="s">
        <v>7915</v>
      </c>
      <c r="F4069" s="1" t="s">
        <v>255</v>
      </c>
      <c r="G4069" s="1" t="s">
        <v>17</v>
      </c>
      <c r="H4069" s="1">
        <v>45.0</v>
      </c>
      <c r="I4069" s="3">
        <v>43772.75</v>
      </c>
      <c r="J4069" s="1">
        <v>0.0</v>
      </c>
      <c r="K4069" s="1" t="s">
        <v>218</v>
      </c>
      <c r="M4069" s="3">
        <v>43772.90770418981</v>
      </c>
    </row>
    <row r="4070">
      <c r="A4070" s="1">
        <v>4068.0</v>
      </c>
      <c r="B4070" s="1" t="s">
        <v>293</v>
      </c>
      <c r="C4070" s="1" t="s">
        <v>9141</v>
      </c>
      <c r="D4070" s="1" t="s">
        <v>588</v>
      </c>
      <c r="E4070" s="1" t="s">
        <v>9142</v>
      </c>
      <c r="F4070" s="1" t="s">
        <v>297</v>
      </c>
      <c r="G4070" s="1" t="s">
        <v>17</v>
      </c>
      <c r="H4070" s="1">
        <v>45.0</v>
      </c>
      <c r="I4070" s="3">
        <v>43906.791666666664</v>
      </c>
      <c r="J4070" s="1">
        <v>0.596932478121231</v>
      </c>
      <c r="K4070" s="1" t="s">
        <v>62</v>
      </c>
      <c r="M4070" s="3">
        <v>43906.808650914354</v>
      </c>
    </row>
    <row r="4071">
      <c r="A4071" s="1">
        <v>4069.0</v>
      </c>
      <c r="B4071" s="1" t="s">
        <v>84</v>
      </c>
      <c r="C4071" s="1" t="s">
        <v>9143</v>
      </c>
      <c r="D4071" s="1" t="s">
        <v>342</v>
      </c>
      <c r="E4071" s="1" t="s">
        <v>1217</v>
      </c>
      <c r="F4071" s="1" t="s">
        <v>88</v>
      </c>
      <c r="G4071" s="1" t="s">
        <v>17</v>
      </c>
      <c r="H4071" s="1">
        <v>45.0</v>
      </c>
      <c r="I4071" s="3">
        <v>43831.208333333336</v>
      </c>
      <c r="J4071" s="1">
        <v>1.40875501028971</v>
      </c>
      <c r="K4071" s="1" t="s">
        <v>83</v>
      </c>
      <c r="M4071" s="3">
        <v>43831.25492283565</v>
      </c>
    </row>
    <row r="4072">
      <c r="A4072" s="1">
        <v>4070.0</v>
      </c>
      <c r="B4072" s="1" t="s">
        <v>239</v>
      </c>
      <c r="C4072" s="1" t="s">
        <v>9144</v>
      </c>
      <c r="D4072" s="1" t="s">
        <v>241</v>
      </c>
      <c r="E4072" s="1" t="s">
        <v>4703</v>
      </c>
      <c r="F4072" s="1" t="s">
        <v>243</v>
      </c>
      <c r="G4072" s="1" t="s">
        <v>35</v>
      </c>
      <c r="H4072" s="1">
        <v>45.0</v>
      </c>
      <c r="I4072" s="3">
        <v>44210.5</v>
      </c>
      <c r="J4072" s="1">
        <v>5.01746848973289</v>
      </c>
      <c r="K4072" s="1" t="s">
        <v>46</v>
      </c>
      <c r="L4072" s="1" t="s">
        <v>244</v>
      </c>
      <c r="M4072" s="3">
        <v>44210.54430212963</v>
      </c>
    </row>
    <row r="4073">
      <c r="A4073" s="1">
        <v>4071.0</v>
      </c>
      <c r="B4073" s="1" t="s">
        <v>2188</v>
      </c>
      <c r="C4073" s="1" t="s">
        <v>9145</v>
      </c>
      <c r="D4073" s="1" t="s">
        <v>3458</v>
      </c>
      <c r="E4073" s="1" t="s">
        <v>3459</v>
      </c>
      <c r="F4073" s="1" t="s">
        <v>2192</v>
      </c>
      <c r="G4073" s="1" t="s">
        <v>17</v>
      </c>
      <c r="H4073" s="1">
        <v>45.0</v>
      </c>
      <c r="I4073" s="3">
        <v>43860.208333333336</v>
      </c>
      <c r="J4073" s="1">
        <v>2.57482066378556</v>
      </c>
      <c r="K4073" s="1" t="s">
        <v>18</v>
      </c>
      <c r="M4073" s="3">
        <v>43860.42978518519</v>
      </c>
    </row>
    <row r="4074">
      <c r="A4074" s="1">
        <v>4072.0</v>
      </c>
      <c r="B4074" s="1" t="s">
        <v>1489</v>
      </c>
      <c r="C4074" s="1" t="s">
        <v>9146</v>
      </c>
      <c r="D4074" s="1" t="s">
        <v>9147</v>
      </c>
      <c r="E4074" s="1" t="s">
        <v>2065</v>
      </c>
      <c r="F4074" s="1" t="s">
        <v>1492</v>
      </c>
      <c r="G4074" s="1" t="s">
        <v>17</v>
      </c>
      <c r="H4074" s="1">
        <v>45.0</v>
      </c>
      <c r="I4074" s="3">
        <v>43907.645833333336</v>
      </c>
      <c r="J4074" s="1">
        <v>2.05108185292658</v>
      </c>
      <c r="K4074" s="1" t="s">
        <v>18</v>
      </c>
      <c r="M4074" s="3">
        <v>43907.67793725694</v>
      </c>
    </row>
    <row r="4075">
      <c r="A4075" s="1">
        <v>4073.0</v>
      </c>
      <c r="B4075" s="1" t="s">
        <v>1489</v>
      </c>
      <c r="C4075" s="1" t="s">
        <v>9148</v>
      </c>
      <c r="D4075" s="1" t="s">
        <v>818</v>
      </c>
      <c r="E4075" s="1" t="s">
        <v>9149</v>
      </c>
      <c r="F4075" s="1" t="s">
        <v>1492</v>
      </c>
      <c r="G4075" s="1" t="s">
        <v>17</v>
      </c>
      <c r="H4075" s="1">
        <v>45.0</v>
      </c>
      <c r="I4075" s="3">
        <v>44130.229166666664</v>
      </c>
      <c r="J4075" s="1">
        <v>3.31868056787498</v>
      </c>
      <c r="K4075" s="1" t="s">
        <v>18</v>
      </c>
      <c r="M4075" s="3">
        <v>44130.255123194445</v>
      </c>
    </row>
    <row r="4076">
      <c r="A4076" s="1">
        <v>4074.0</v>
      </c>
      <c r="B4076" s="1" t="s">
        <v>1599</v>
      </c>
      <c r="C4076" s="1" t="s">
        <v>9150</v>
      </c>
      <c r="D4076" s="1" t="s">
        <v>1601</v>
      </c>
      <c r="E4076" s="1" t="s">
        <v>2730</v>
      </c>
      <c r="F4076" s="1" t="s">
        <v>1603</v>
      </c>
      <c r="G4076" s="1" t="s">
        <v>17</v>
      </c>
      <c r="H4076" s="1">
        <v>45.0</v>
      </c>
      <c r="I4076" s="3">
        <v>44094.666666666664</v>
      </c>
      <c r="J4076" s="1">
        <v>3.60212488469835</v>
      </c>
      <c r="K4076" s="1" t="s">
        <v>62</v>
      </c>
      <c r="M4076" s="3">
        <v>44094.6848122338</v>
      </c>
    </row>
    <row r="4077">
      <c r="A4077" s="1">
        <v>4075.0</v>
      </c>
      <c r="B4077" s="1" t="s">
        <v>2963</v>
      </c>
      <c r="C4077" s="1" t="s">
        <v>9151</v>
      </c>
      <c r="D4077" s="1" t="s">
        <v>2965</v>
      </c>
      <c r="E4077" s="1" t="s">
        <v>2966</v>
      </c>
      <c r="F4077" s="1" t="s">
        <v>2967</v>
      </c>
      <c r="G4077" s="1" t="s">
        <v>17</v>
      </c>
      <c r="H4077" s="1">
        <v>45.0</v>
      </c>
      <c r="I4077" s="3">
        <v>44050.645833333336</v>
      </c>
      <c r="J4077" s="1">
        <v>2.12856050452757</v>
      </c>
      <c r="K4077" s="1" t="s">
        <v>24</v>
      </c>
      <c r="L4077" s="1" t="s">
        <v>238</v>
      </c>
      <c r="M4077" s="3">
        <v>44050.63957965278</v>
      </c>
    </row>
    <row r="4078">
      <c r="A4078" s="1">
        <v>4076.0</v>
      </c>
      <c r="B4078" s="1" t="s">
        <v>19</v>
      </c>
      <c r="C4078" s="1" t="s">
        <v>9152</v>
      </c>
      <c r="D4078" s="1" t="s">
        <v>21</v>
      </c>
      <c r="E4078" s="1" t="s">
        <v>2313</v>
      </c>
      <c r="F4078" s="1" t="s">
        <v>23</v>
      </c>
      <c r="G4078" s="1" t="s">
        <v>17</v>
      </c>
      <c r="H4078" s="1">
        <v>45.0</v>
      </c>
      <c r="I4078" s="3">
        <v>43769.291666666664</v>
      </c>
      <c r="J4078" s="1">
        <v>1.32892088970165</v>
      </c>
      <c r="K4078" s="1" t="s">
        <v>24</v>
      </c>
      <c r="M4078" s="3">
        <v>43769.34027896991</v>
      </c>
    </row>
    <row r="4079">
      <c r="A4079" s="1">
        <v>4077.0</v>
      </c>
      <c r="B4079" s="1" t="s">
        <v>8425</v>
      </c>
      <c r="C4079" s="1" t="s">
        <v>9153</v>
      </c>
      <c r="D4079" s="1" t="s">
        <v>2173</v>
      </c>
      <c r="E4079" s="1" t="s">
        <v>9154</v>
      </c>
      <c r="F4079" s="1" t="s">
        <v>8428</v>
      </c>
      <c r="G4079" s="1" t="s">
        <v>39</v>
      </c>
      <c r="H4079" s="1">
        <v>45.0</v>
      </c>
      <c r="I4079" s="3">
        <v>43741.25</v>
      </c>
      <c r="J4079" s="1">
        <v>0.271870775293987</v>
      </c>
      <c r="K4079" s="1" t="s">
        <v>18</v>
      </c>
      <c r="M4079" s="3">
        <v>43741.28977372685</v>
      </c>
    </row>
    <row r="4080">
      <c r="A4080" s="1">
        <v>4078.0</v>
      </c>
      <c r="B4080" s="1" t="s">
        <v>1348</v>
      </c>
      <c r="C4080" s="1" t="s">
        <v>9155</v>
      </c>
      <c r="D4080" s="1" t="s">
        <v>1802</v>
      </c>
      <c r="E4080" s="1" t="s">
        <v>4325</v>
      </c>
      <c r="F4080" s="1" t="s">
        <v>1352</v>
      </c>
      <c r="G4080" s="1" t="s">
        <v>35</v>
      </c>
      <c r="H4080" s="1">
        <v>45.0</v>
      </c>
      <c r="I4080" s="3">
        <v>43980.25</v>
      </c>
      <c r="J4080" s="1">
        <v>2.28635333338145</v>
      </c>
      <c r="K4080" s="1" t="s">
        <v>18</v>
      </c>
      <c r="M4080" s="3">
        <v>43980.2839865625</v>
      </c>
    </row>
    <row r="4081">
      <c r="A4081" s="1">
        <v>4079.0</v>
      </c>
      <c r="B4081" s="1" t="s">
        <v>9156</v>
      </c>
      <c r="C4081" s="1" t="s">
        <v>9157</v>
      </c>
      <c r="D4081" s="1" t="s">
        <v>1558</v>
      </c>
      <c r="E4081" s="1" t="s">
        <v>9158</v>
      </c>
      <c r="F4081" s="1" t="s">
        <v>9159</v>
      </c>
      <c r="G4081" s="1" t="s">
        <v>39</v>
      </c>
      <c r="H4081" s="1">
        <v>45.0</v>
      </c>
      <c r="I4081" s="3">
        <v>44148.75</v>
      </c>
      <c r="J4081" s="1">
        <v>3.56046465673815</v>
      </c>
      <c r="K4081" s="1" t="s">
        <v>166</v>
      </c>
      <c r="M4081" s="3">
        <v>44148.77658158565</v>
      </c>
    </row>
    <row r="4082">
      <c r="A4082" s="1">
        <v>4080.0</v>
      </c>
      <c r="B4082" s="1" t="s">
        <v>141</v>
      </c>
      <c r="C4082" s="1" t="s">
        <v>9160</v>
      </c>
      <c r="D4082" s="1" t="s">
        <v>3708</v>
      </c>
      <c r="E4082" s="1" t="s">
        <v>9161</v>
      </c>
      <c r="F4082" s="1" t="s">
        <v>175</v>
      </c>
      <c r="G4082" s="1" t="s">
        <v>39</v>
      </c>
      <c r="H4082" s="1">
        <v>45.0</v>
      </c>
      <c r="I4082" s="3">
        <v>44129.291666666664</v>
      </c>
      <c r="J4082" s="1">
        <v>0.799151621153487</v>
      </c>
      <c r="K4082" s="1" t="s">
        <v>46</v>
      </c>
      <c r="M4082" s="3">
        <v>44129.33634678241</v>
      </c>
    </row>
    <row r="4083">
      <c r="A4083" s="1">
        <v>4081.0</v>
      </c>
      <c r="B4083" s="1" t="s">
        <v>957</v>
      </c>
      <c r="C4083" s="1" t="s">
        <v>9162</v>
      </c>
      <c r="D4083" s="1" t="s">
        <v>1418</v>
      </c>
      <c r="E4083" s="1" t="s">
        <v>9163</v>
      </c>
      <c r="F4083" s="1" t="s">
        <v>961</v>
      </c>
      <c r="G4083" s="1" t="s">
        <v>17</v>
      </c>
      <c r="H4083" s="1">
        <v>45.0</v>
      </c>
      <c r="I4083" s="3">
        <v>43781.625</v>
      </c>
      <c r="J4083" s="1">
        <v>0.0</v>
      </c>
      <c r="K4083" s="1" t="s">
        <v>24</v>
      </c>
      <c r="M4083" s="3">
        <v>43781.669838125</v>
      </c>
    </row>
    <row r="4084">
      <c r="A4084" s="1">
        <v>4082.0</v>
      </c>
      <c r="B4084" s="1" t="s">
        <v>141</v>
      </c>
      <c r="C4084" s="1" t="s">
        <v>9164</v>
      </c>
      <c r="D4084" s="1" t="s">
        <v>764</v>
      </c>
      <c r="E4084" s="1" t="s">
        <v>9165</v>
      </c>
      <c r="F4084" s="1" t="s">
        <v>175</v>
      </c>
      <c r="G4084" s="1" t="s">
        <v>39</v>
      </c>
      <c r="H4084" s="1">
        <v>45.0</v>
      </c>
      <c r="I4084" s="3">
        <v>43913.78125</v>
      </c>
      <c r="J4084" s="1">
        <v>4.17560696094279</v>
      </c>
      <c r="K4084" s="1" t="s">
        <v>46</v>
      </c>
      <c r="M4084" s="3">
        <v>43913.817626006945</v>
      </c>
    </row>
    <row r="4085">
      <c r="A4085" s="1">
        <v>4083.0</v>
      </c>
      <c r="B4085" s="1" t="s">
        <v>319</v>
      </c>
      <c r="C4085" s="1" t="s">
        <v>9166</v>
      </c>
      <c r="D4085" s="1" t="s">
        <v>321</v>
      </c>
      <c r="E4085" s="1" t="s">
        <v>9167</v>
      </c>
      <c r="F4085" s="1" t="s">
        <v>323</v>
      </c>
      <c r="G4085" s="1" t="s">
        <v>39</v>
      </c>
      <c r="H4085" s="1">
        <v>45.0</v>
      </c>
      <c r="I4085" s="3">
        <v>44102.125</v>
      </c>
      <c r="J4085" s="1">
        <v>1.02800649369111</v>
      </c>
      <c r="K4085" s="1" t="s">
        <v>24</v>
      </c>
      <c r="M4085" s="3">
        <v>44101.79896528935</v>
      </c>
    </row>
    <row r="4086">
      <c r="A4086" s="1">
        <v>4084.0</v>
      </c>
      <c r="B4086" s="1" t="s">
        <v>1954</v>
      </c>
      <c r="C4086" s="1" t="s">
        <v>9168</v>
      </c>
      <c r="D4086" s="1" t="s">
        <v>1255</v>
      </c>
      <c r="E4086" s="1" t="s">
        <v>9169</v>
      </c>
      <c r="F4086" s="1" t="s">
        <v>1957</v>
      </c>
      <c r="G4086" s="1" t="s">
        <v>39</v>
      </c>
      <c r="H4086" s="1">
        <v>45.0</v>
      </c>
      <c r="I4086" s="3">
        <v>44138.791666666664</v>
      </c>
      <c r="J4086" s="1">
        <v>1.73508617497573</v>
      </c>
      <c r="K4086" s="1" t="s">
        <v>83</v>
      </c>
      <c r="M4086" s="3">
        <v>44138.79935851852</v>
      </c>
    </row>
    <row r="4087">
      <c r="A4087" s="1">
        <v>4085.0</v>
      </c>
      <c r="B4087" s="1" t="s">
        <v>853</v>
      </c>
      <c r="C4087" s="1" t="s">
        <v>9170</v>
      </c>
      <c r="D4087" s="1" t="s">
        <v>1802</v>
      </c>
      <c r="E4087" s="1" t="s">
        <v>9171</v>
      </c>
      <c r="F4087" s="1" t="s">
        <v>856</v>
      </c>
      <c r="G4087" s="1" t="s">
        <v>17</v>
      </c>
      <c r="H4087" s="1">
        <v>45.0</v>
      </c>
      <c r="I4087" s="3">
        <v>43984.541666666664</v>
      </c>
      <c r="J4087" s="1">
        <v>2.41891168626771</v>
      </c>
      <c r="K4087" s="1" t="s">
        <v>18</v>
      </c>
      <c r="M4087" s="3">
        <v>43984.59661334491</v>
      </c>
    </row>
    <row r="4088">
      <c r="A4088" s="1">
        <v>4086.0</v>
      </c>
      <c r="B4088" s="1" t="s">
        <v>273</v>
      </c>
      <c r="C4088" s="1" t="s">
        <v>9172</v>
      </c>
      <c r="D4088" s="1" t="s">
        <v>21</v>
      </c>
      <c r="E4088" s="1" t="s">
        <v>9173</v>
      </c>
      <c r="F4088" s="1" t="s">
        <v>277</v>
      </c>
      <c r="G4088" s="1" t="s">
        <v>89</v>
      </c>
      <c r="H4088" s="1">
        <v>45.0</v>
      </c>
      <c r="I4088" s="3">
        <v>44085.29345445602</v>
      </c>
      <c r="J4088" s="1">
        <v>2.37219114290292</v>
      </c>
      <c r="K4088" s="1" t="s">
        <v>24</v>
      </c>
      <c r="M4088" s="3">
        <v>44085.29678390046</v>
      </c>
    </row>
    <row r="4089">
      <c r="A4089" s="1">
        <v>4087.0</v>
      </c>
      <c r="B4089" s="1" t="s">
        <v>1090</v>
      </c>
      <c r="C4089" s="1" t="s">
        <v>9174</v>
      </c>
      <c r="D4089" s="1" t="s">
        <v>532</v>
      </c>
      <c r="E4089" s="1" t="s">
        <v>9175</v>
      </c>
      <c r="F4089" s="1" t="s">
        <v>1094</v>
      </c>
      <c r="G4089" s="1" t="s">
        <v>39</v>
      </c>
      <c r="H4089" s="1">
        <v>45.0</v>
      </c>
      <c r="I4089" s="3">
        <v>44033.666666666664</v>
      </c>
      <c r="J4089" s="1">
        <v>1.86765045650768</v>
      </c>
      <c r="K4089" s="1" t="s">
        <v>166</v>
      </c>
      <c r="L4089" s="1" t="s">
        <v>167</v>
      </c>
      <c r="M4089" s="3">
        <v>44033.71994420139</v>
      </c>
    </row>
    <row r="4090">
      <c r="A4090" s="1">
        <v>4088.0</v>
      </c>
      <c r="B4090" s="1" t="s">
        <v>425</v>
      </c>
      <c r="C4090" s="1" t="s">
        <v>9176</v>
      </c>
      <c r="D4090" s="1" t="s">
        <v>21</v>
      </c>
      <c r="E4090" s="1" t="s">
        <v>9177</v>
      </c>
      <c r="F4090" s="1" t="s">
        <v>428</v>
      </c>
      <c r="G4090" s="1" t="s">
        <v>35</v>
      </c>
      <c r="H4090" s="1">
        <v>45.0</v>
      </c>
      <c r="I4090" s="3">
        <v>44229.25</v>
      </c>
      <c r="J4090" s="1">
        <v>3.53213149372776</v>
      </c>
      <c r="K4090" s="1" t="s">
        <v>24</v>
      </c>
      <c r="M4090" s="3">
        <v>44229.29085318287</v>
      </c>
    </row>
    <row r="4091">
      <c r="A4091" s="1">
        <v>4089.0</v>
      </c>
      <c r="B4091" s="1" t="s">
        <v>6998</v>
      </c>
      <c r="C4091" s="1" t="s">
        <v>9178</v>
      </c>
      <c r="D4091" s="1" t="s">
        <v>7000</v>
      </c>
      <c r="E4091" s="1" t="s">
        <v>7001</v>
      </c>
      <c r="F4091" s="1" t="s">
        <v>7002</v>
      </c>
      <c r="G4091" s="1" t="s">
        <v>17</v>
      </c>
      <c r="H4091" s="1">
        <v>45.0</v>
      </c>
      <c r="I4091" s="3">
        <v>44251.375</v>
      </c>
      <c r="J4091" s="1">
        <v>4.86468315768357</v>
      </c>
      <c r="K4091" s="1" t="s">
        <v>62</v>
      </c>
      <c r="L4091" s="1" t="s">
        <v>671</v>
      </c>
      <c r="M4091" s="3">
        <v>44251.41617805556</v>
      </c>
    </row>
    <row r="4092">
      <c r="A4092" s="1">
        <v>4090.0</v>
      </c>
      <c r="B4092" s="1" t="s">
        <v>303</v>
      </c>
      <c r="C4092" s="1" t="s">
        <v>9179</v>
      </c>
      <c r="D4092" s="1" t="s">
        <v>305</v>
      </c>
      <c r="E4092" s="1" t="s">
        <v>1201</v>
      </c>
      <c r="F4092" s="1" t="s">
        <v>307</v>
      </c>
      <c r="G4092" s="1" t="s">
        <v>17</v>
      </c>
      <c r="H4092" s="1">
        <v>45.0</v>
      </c>
      <c r="I4092" s="3">
        <v>43995.416666666664</v>
      </c>
      <c r="J4092" s="1">
        <v>1.11408215591691</v>
      </c>
      <c r="K4092" s="1" t="s">
        <v>24</v>
      </c>
      <c r="M4092" s="3">
        <v>43995.44899318287</v>
      </c>
    </row>
    <row r="4093">
      <c r="A4093" s="1">
        <v>4091.0</v>
      </c>
      <c r="B4093" s="1" t="s">
        <v>4594</v>
      </c>
      <c r="C4093" s="1" t="s">
        <v>9180</v>
      </c>
      <c r="D4093" s="1" t="s">
        <v>21</v>
      </c>
      <c r="E4093" s="1" t="s">
        <v>9181</v>
      </c>
      <c r="F4093" s="1" t="s">
        <v>4597</v>
      </c>
      <c r="G4093" s="1" t="s">
        <v>17</v>
      </c>
      <c r="H4093" s="1">
        <v>45.0</v>
      </c>
      <c r="I4093" s="3">
        <v>43900.197916666664</v>
      </c>
      <c r="J4093" s="1">
        <v>1.86521150987151</v>
      </c>
      <c r="K4093" s="1" t="s">
        <v>24</v>
      </c>
      <c r="M4093" s="3">
        <v>43900.23091559028</v>
      </c>
    </row>
    <row r="4094">
      <c r="A4094" s="1">
        <v>4092.0</v>
      </c>
      <c r="B4094" s="1" t="s">
        <v>2502</v>
      </c>
      <c r="C4094" s="1" t="s">
        <v>9182</v>
      </c>
      <c r="D4094" s="1" t="s">
        <v>2504</v>
      </c>
      <c r="E4094" s="1" t="s">
        <v>9183</v>
      </c>
      <c r="F4094" s="1" t="s">
        <v>2506</v>
      </c>
      <c r="G4094" s="1" t="s">
        <v>17</v>
      </c>
      <c r="H4094" s="1">
        <v>45.0</v>
      </c>
      <c r="I4094" s="3">
        <v>44172.541666666664</v>
      </c>
      <c r="J4094" s="1">
        <v>1.30905530208755</v>
      </c>
      <c r="K4094" s="1" t="s">
        <v>159</v>
      </c>
      <c r="L4094" s="1" t="s">
        <v>2507</v>
      </c>
      <c r="M4094" s="3">
        <v>44172.565926400464</v>
      </c>
    </row>
    <row r="4095">
      <c r="A4095" s="1">
        <v>4093.0</v>
      </c>
      <c r="B4095" s="1" t="s">
        <v>2181</v>
      </c>
      <c r="C4095" s="1" t="s">
        <v>9184</v>
      </c>
      <c r="D4095" s="1" t="s">
        <v>2183</v>
      </c>
      <c r="E4095" s="1" t="s">
        <v>6523</v>
      </c>
      <c r="F4095" s="1" t="s">
        <v>2185</v>
      </c>
      <c r="G4095" s="1" t="s">
        <v>17</v>
      </c>
      <c r="H4095" s="1">
        <v>45.0</v>
      </c>
      <c r="I4095" s="3">
        <v>43725.208333333336</v>
      </c>
      <c r="J4095" s="1">
        <v>1.26380981912903</v>
      </c>
      <c r="K4095" s="1" t="s">
        <v>218</v>
      </c>
      <c r="M4095" s="3">
        <v>43725.22725921297</v>
      </c>
    </row>
    <row r="4096">
      <c r="A4096" s="1">
        <v>4094.0</v>
      </c>
      <c r="B4096" s="1" t="s">
        <v>7007</v>
      </c>
      <c r="C4096" s="1" t="s">
        <v>9185</v>
      </c>
      <c r="D4096" s="1" t="s">
        <v>9186</v>
      </c>
      <c r="E4096" s="1" t="s">
        <v>9187</v>
      </c>
      <c r="F4096" s="1" t="s">
        <v>7010</v>
      </c>
      <c r="G4096" s="1" t="s">
        <v>89</v>
      </c>
      <c r="H4096" s="1">
        <v>45.0</v>
      </c>
      <c r="I4096" s="3">
        <v>44203.460447060184</v>
      </c>
      <c r="J4096" s="1">
        <v>2.71225915308957</v>
      </c>
      <c r="K4096" s="1" t="s">
        <v>24</v>
      </c>
      <c r="L4096" s="1" t="s">
        <v>741</v>
      </c>
      <c r="M4096" s="3">
        <v>44203.495846446756</v>
      </c>
    </row>
    <row r="4097">
      <c r="A4097" s="1">
        <v>4095.0</v>
      </c>
      <c r="B4097" s="1" t="s">
        <v>2395</v>
      </c>
      <c r="C4097" s="1" t="s">
        <v>9188</v>
      </c>
      <c r="D4097" s="1" t="s">
        <v>2397</v>
      </c>
      <c r="E4097" s="1" t="s">
        <v>4278</v>
      </c>
      <c r="F4097" s="1" t="s">
        <v>2399</v>
      </c>
      <c r="G4097" s="1" t="s">
        <v>17</v>
      </c>
      <c r="H4097" s="1">
        <v>45.0</v>
      </c>
      <c r="I4097" s="3">
        <v>43894.604166666664</v>
      </c>
      <c r="J4097" s="1">
        <v>1.11136870444921</v>
      </c>
      <c r="K4097" s="1" t="s">
        <v>166</v>
      </c>
      <c r="M4097" s="3">
        <v>43894.59871744213</v>
      </c>
    </row>
    <row r="4098">
      <c r="A4098" s="1">
        <v>4096.0</v>
      </c>
      <c r="B4098" s="1" t="s">
        <v>308</v>
      </c>
      <c r="C4098" s="1" t="s">
        <v>9189</v>
      </c>
      <c r="D4098" s="1" t="s">
        <v>310</v>
      </c>
      <c r="E4098" s="1" t="s">
        <v>6114</v>
      </c>
      <c r="F4098" s="1" t="s">
        <v>312</v>
      </c>
      <c r="G4098" s="1" t="s">
        <v>17</v>
      </c>
      <c r="H4098" s="1">
        <v>45.0</v>
      </c>
      <c r="I4098" s="3">
        <v>44113.229166666664</v>
      </c>
      <c r="J4098" s="1">
        <v>1.93374555872393</v>
      </c>
      <c r="K4098" s="1" t="s">
        <v>24</v>
      </c>
      <c r="L4098" s="1" t="s">
        <v>96</v>
      </c>
      <c r="M4098" s="3">
        <v>44113.2588866088</v>
      </c>
    </row>
    <row r="4099">
      <c r="A4099" s="1">
        <v>4097.0</v>
      </c>
      <c r="B4099" s="1" t="s">
        <v>4046</v>
      </c>
      <c r="C4099" s="1" t="s">
        <v>9190</v>
      </c>
      <c r="D4099" s="1" t="s">
        <v>116</v>
      </c>
      <c r="E4099" s="1" t="s">
        <v>9191</v>
      </c>
      <c r="F4099" s="1" t="s">
        <v>4049</v>
      </c>
      <c r="G4099" s="1" t="s">
        <v>17</v>
      </c>
      <c r="H4099" s="1">
        <v>45.0</v>
      </c>
      <c r="I4099" s="3">
        <v>44200.166666666664</v>
      </c>
      <c r="J4099" s="1">
        <v>2.41128782309674</v>
      </c>
      <c r="K4099" s="1" t="s">
        <v>24</v>
      </c>
      <c r="L4099" s="1" t="s">
        <v>4561</v>
      </c>
      <c r="M4099" s="3">
        <v>44200.21075394676</v>
      </c>
    </row>
    <row r="4100">
      <c r="A4100" s="1">
        <v>4098.0</v>
      </c>
      <c r="B4100" s="1" t="s">
        <v>603</v>
      </c>
      <c r="C4100" s="1" t="s">
        <v>9192</v>
      </c>
      <c r="D4100" s="1" t="s">
        <v>116</v>
      </c>
      <c r="E4100" s="1" t="s">
        <v>9193</v>
      </c>
      <c r="F4100" s="1" t="s">
        <v>606</v>
      </c>
      <c r="G4100" s="1" t="s">
        <v>89</v>
      </c>
      <c r="H4100" s="1">
        <v>45.0</v>
      </c>
      <c r="I4100" s="3">
        <v>43987.37430555555</v>
      </c>
      <c r="J4100" s="1">
        <v>3.01134319618728</v>
      </c>
      <c r="K4100" s="1" t="s">
        <v>24</v>
      </c>
      <c r="M4100" s="3">
        <v>43987.413455856484</v>
      </c>
    </row>
    <row r="4101">
      <c r="A4101" s="1">
        <v>4099.0</v>
      </c>
      <c r="B4101" s="1" t="s">
        <v>7239</v>
      </c>
      <c r="C4101" s="1" t="s">
        <v>9194</v>
      </c>
      <c r="D4101" s="1" t="s">
        <v>1137</v>
      </c>
      <c r="E4101" s="1" t="s">
        <v>9195</v>
      </c>
      <c r="F4101" s="1" t="s">
        <v>7242</v>
      </c>
      <c r="G4101" s="1" t="s">
        <v>39</v>
      </c>
      <c r="H4101" s="1">
        <v>45.0</v>
      </c>
      <c r="I4101" s="3">
        <v>43889.177083333336</v>
      </c>
      <c r="J4101" s="1">
        <v>1.54650285055494</v>
      </c>
      <c r="K4101" s="1" t="s">
        <v>18</v>
      </c>
      <c r="M4101" s="3">
        <v>43889.21606881944</v>
      </c>
    </row>
    <row r="4102">
      <c r="A4102" s="1">
        <v>4100.0</v>
      </c>
      <c r="B4102" s="1" t="s">
        <v>229</v>
      </c>
      <c r="C4102" s="1" t="s">
        <v>9196</v>
      </c>
      <c r="D4102" s="1" t="s">
        <v>207</v>
      </c>
      <c r="E4102" s="1" t="s">
        <v>339</v>
      </c>
      <c r="F4102" s="1" t="s">
        <v>232</v>
      </c>
      <c r="G4102" s="1" t="s">
        <v>17</v>
      </c>
      <c r="H4102" s="1">
        <v>45.0</v>
      </c>
      <c r="I4102" s="3">
        <v>44049.625</v>
      </c>
      <c r="J4102" s="1">
        <v>0.616209571247509</v>
      </c>
      <c r="K4102" s="1" t="s">
        <v>24</v>
      </c>
      <c r="M4102" s="3">
        <v>44049.671857974536</v>
      </c>
    </row>
    <row r="4103">
      <c r="A4103" s="1">
        <v>4101.0</v>
      </c>
      <c r="B4103" s="1" t="s">
        <v>3758</v>
      </c>
      <c r="C4103" s="1" t="s">
        <v>9197</v>
      </c>
      <c r="D4103" s="1" t="s">
        <v>9198</v>
      </c>
      <c r="E4103" s="1" t="s">
        <v>9199</v>
      </c>
      <c r="F4103" s="1" t="s">
        <v>3761</v>
      </c>
      <c r="G4103" s="1" t="s">
        <v>39</v>
      </c>
      <c r="H4103" s="1">
        <v>45.0</v>
      </c>
      <c r="I4103" s="3">
        <v>44097.75</v>
      </c>
      <c r="J4103" s="1">
        <v>1.99115825103846</v>
      </c>
      <c r="K4103" s="1" t="s">
        <v>166</v>
      </c>
      <c r="M4103" s="3">
        <v>44097.78579768519</v>
      </c>
    </row>
    <row r="4104">
      <c r="A4104" s="1">
        <v>4102.0</v>
      </c>
      <c r="B4104" s="1" t="s">
        <v>1583</v>
      </c>
      <c r="C4104" s="1" t="s">
        <v>9200</v>
      </c>
      <c r="D4104" s="1" t="s">
        <v>148</v>
      </c>
      <c r="E4104" s="1" t="s">
        <v>9201</v>
      </c>
      <c r="F4104" s="1" t="s">
        <v>1586</v>
      </c>
      <c r="G4104" s="1" t="s">
        <v>17</v>
      </c>
      <c r="H4104" s="1">
        <v>45.0</v>
      </c>
      <c r="I4104" s="3">
        <v>44207.697916666664</v>
      </c>
      <c r="J4104" s="1">
        <v>2.08301606500415</v>
      </c>
      <c r="K4104" s="1" t="s">
        <v>24</v>
      </c>
      <c r="L4104" s="1" t="s">
        <v>188</v>
      </c>
      <c r="M4104" s="3">
        <v>44207.74236369213</v>
      </c>
    </row>
    <row r="4105">
      <c r="A4105" s="1">
        <v>4103.0</v>
      </c>
      <c r="B4105" s="1" t="s">
        <v>119</v>
      </c>
      <c r="C4105" s="1" t="s">
        <v>9202</v>
      </c>
      <c r="D4105" s="1" t="s">
        <v>173</v>
      </c>
      <c r="E4105" s="1" t="s">
        <v>9203</v>
      </c>
      <c r="F4105" s="1" t="s">
        <v>123</v>
      </c>
      <c r="G4105" s="1" t="s">
        <v>89</v>
      </c>
      <c r="H4105" s="1">
        <v>45.0</v>
      </c>
      <c r="I4105" s="3">
        <v>43827.62595262731</v>
      </c>
      <c r="J4105" s="1">
        <v>2.46340347221064</v>
      </c>
      <c r="K4105" s="1" t="s">
        <v>18</v>
      </c>
      <c r="M4105" s="3">
        <v>43827.654291921295</v>
      </c>
    </row>
    <row r="4106">
      <c r="A4106" s="1">
        <v>4104.0</v>
      </c>
      <c r="B4106" s="1" t="s">
        <v>9204</v>
      </c>
      <c r="C4106" s="1" t="s">
        <v>9205</v>
      </c>
      <c r="D4106" s="1" t="s">
        <v>3863</v>
      </c>
      <c r="E4106" s="1" t="s">
        <v>9206</v>
      </c>
      <c r="F4106" s="1" t="s">
        <v>9207</v>
      </c>
      <c r="G4106" s="1" t="s">
        <v>35</v>
      </c>
      <c r="H4106" s="1">
        <v>45.0</v>
      </c>
      <c r="I4106" s="3">
        <v>43644.666666666664</v>
      </c>
      <c r="J4106" s="1">
        <v>1.96265834999017</v>
      </c>
      <c r="K4106" s="1" t="s">
        <v>24</v>
      </c>
      <c r="M4106" s="3">
        <v>43644.31965626158</v>
      </c>
    </row>
    <row r="4107">
      <c r="A4107" s="1">
        <v>4105.0</v>
      </c>
      <c r="B4107" s="1" t="s">
        <v>6050</v>
      </c>
      <c r="C4107" s="1" t="s">
        <v>9208</v>
      </c>
      <c r="D4107" s="1" t="s">
        <v>7037</v>
      </c>
      <c r="E4107" s="1" t="s">
        <v>9209</v>
      </c>
      <c r="F4107" s="1" t="s">
        <v>6053</v>
      </c>
      <c r="G4107" s="1" t="s">
        <v>39</v>
      </c>
      <c r="H4107" s="1">
        <v>45.0</v>
      </c>
      <c r="I4107" s="3">
        <v>44051.541666666664</v>
      </c>
      <c r="J4107" s="1">
        <v>0.668633912829953</v>
      </c>
      <c r="K4107" s="1" t="s">
        <v>218</v>
      </c>
      <c r="M4107" s="3">
        <v>44051.575271041664</v>
      </c>
    </row>
    <row r="4108">
      <c r="A4108" s="1">
        <v>4106.0</v>
      </c>
      <c r="B4108" s="1" t="s">
        <v>239</v>
      </c>
      <c r="C4108" s="1" t="s">
        <v>9210</v>
      </c>
      <c r="D4108" s="1" t="s">
        <v>1113</v>
      </c>
      <c r="E4108" s="1" t="s">
        <v>1114</v>
      </c>
      <c r="F4108" s="1" t="s">
        <v>243</v>
      </c>
      <c r="G4108" s="1" t="s">
        <v>35</v>
      </c>
      <c r="H4108" s="1">
        <v>45.0</v>
      </c>
      <c r="I4108" s="3">
        <v>44085.25</v>
      </c>
      <c r="J4108" s="1">
        <v>2.79960610077346</v>
      </c>
      <c r="K4108" s="1" t="s">
        <v>46</v>
      </c>
      <c r="M4108" s="3">
        <v>44085.28644408565</v>
      </c>
    </row>
    <row r="4109">
      <c r="A4109" s="1">
        <v>4107.0</v>
      </c>
      <c r="B4109" s="1" t="s">
        <v>385</v>
      </c>
      <c r="C4109" s="1" t="s">
        <v>9211</v>
      </c>
      <c r="D4109" s="1" t="s">
        <v>116</v>
      </c>
      <c r="E4109" s="1" t="s">
        <v>5197</v>
      </c>
      <c r="F4109" s="1" t="s">
        <v>388</v>
      </c>
      <c r="G4109" s="1" t="s">
        <v>17</v>
      </c>
      <c r="H4109" s="1">
        <v>45.0</v>
      </c>
      <c r="I4109" s="3">
        <v>43949.25</v>
      </c>
      <c r="J4109" s="1">
        <v>4.72397586728511</v>
      </c>
      <c r="K4109" s="1" t="s">
        <v>24</v>
      </c>
      <c r="M4109" s="3">
        <v>43949.29214050926</v>
      </c>
    </row>
    <row r="4110">
      <c r="A4110" s="1">
        <v>4108.0</v>
      </c>
      <c r="B4110" s="1" t="s">
        <v>4270</v>
      </c>
      <c r="C4110" s="1" t="s">
        <v>9212</v>
      </c>
      <c r="D4110" s="1" t="s">
        <v>5399</v>
      </c>
      <c r="E4110" s="1" t="s">
        <v>9213</v>
      </c>
      <c r="F4110" s="1" t="s">
        <v>4273</v>
      </c>
      <c r="G4110" s="1" t="s">
        <v>39</v>
      </c>
      <c r="H4110" s="1">
        <v>45.0</v>
      </c>
      <c r="I4110" s="3">
        <v>43983.25</v>
      </c>
      <c r="J4110" s="1">
        <v>0.583894543830138</v>
      </c>
      <c r="K4110" s="1" t="s">
        <v>18</v>
      </c>
      <c r="M4110" s="3">
        <v>43983.285235648145</v>
      </c>
    </row>
    <row r="4111">
      <c r="A4111" s="1">
        <v>4109.0</v>
      </c>
      <c r="B4111" s="1" t="s">
        <v>647</v>
      </c>
      <c r="C4111" s="1" t="s">
        <v>9214</v>
      </c>
      <c r="D4111" s="1" t="s">
        <v>649</v>
      </c>
      <c r="E4111" s="1" t="s">
        <v>650</v>
      </c>
      <c r="F4111" s="1" t="s">
        <v>651</v>
      </c>
      <c r="G4111" s="1" t="s">
        <v>17</v>
      </c>
      <c r="H4111" s="1">
        <v>45.0</v>
      </c>
      <c r="I4111" s="3">
        <v>44246.270833333336</v>
      </c>
      <c r="J4111" s="1">
        <v>1.64558251389211</v>
      </c>
      <c r="K4111" s="1" t="s">
        <v>24</v>
      </c>
      <c r="L4111" s="1" t="s">
        <v>188</v>
      </c>
      <c r="M4111" s="3">
        <v>44246.29618399306</v>
      </c>
    </row>
    <row r="4112">
      <c r="A4112" s="1">
        <v>4110.0</v>
      </c>
      <c r="B4112" s="1" t="s">
        <v>2188</v>
      </c>
      <c r="C4112" s="1" t="s">
        <v>9215</v>
      </c>
      <c r="D4112" s="1" t="s">
        <v>9216</v>
      </c>
      <c r="E4112" s="1" t="s">
        <v>9217</v>
      </c>
      <c r="F4112" s="1" t="s">
        <v>2192</v>
      </c>
      <c r="G4112" s="1" t="s">
        <v>17</v>
      </c>
      <c r="H4112" s="1">
        <v>45.0</v>
      </c>
      <c r="I4112" s="3">
        <v>44252.197916666664</v>
      </c>
      <c r="J4112" s="1">
        <v>2.44103487174498</v>
      </c>
      <c r="K4112" s="1" t="s">
        <v>18</v>
      </c>
      <c r="M4112" s="3">
        <v>44252.24040712963</v>
      </c>
    </row>
    <row r="4113">
      <c r="A4113" s="1">
        <v>4111.0</v>
      </c>
      <c r="B4113" s="1" t="s">
        <v>788</v>
      </c>
      <c r="C4113" s="1" t="s">
        <v>9218</v>
      </c>
      <c r="D4113" s="1" t="s">
        <v>744</v>
      </c>
      <c r="E4113" s="1" t="s">
        <v>790</v>
      </c>
      <c r="F4113" s="1" t="s">
        <v>791</v>
      </c>
      <c r="G4113" s="1" t="s">
        <v>17</v>
      </c>
      <c r="H4113" s="1">
        <v>45.0</v>
      </c>
      <c r="I4113" s="3">
        <v>44182.708333333336</v>
      </c>
      <c r="J4113" s="1">
        <v>2.63606627966108</v>
      </c>
      <c r="K4113" s="1" t="s">
        <v>24</v>
      </c>
      <c r="M4113" s="3">
        <v>44182.72509581019</v>
      </c>
    </row>
    <row r="4114">
      <c r="A4114" s="1">
        <v>4112.0</v>
      </c>
      <c r="B4114" s="1" t="s">
        <v>4095</v>
      </c>
      <c r="C4114" s="1" t="s">
        <v>9219</v>
      </c>
      <c r="D4114" s="1" t="s">
        <v>1963</v>
      </c>
      <c r="E4114" s="1" t="s">
        <v>9220</v>
      </c>
      <c r="F4114" s="1" t="s">
        <v>4098</v>
      </c>
      <c r="G4114" s="1" t="s">
        <v>39</v>
      </c>
      <c r="H4114" s="1">
        <v>45.0</v>
      </c>
      <c r="I4114" s="3">
        <v>44224.666666666664</v>
      </c>
      <c r="J4114" s="1">
        <v>6.44544274983034</v>
      </c>
      <c r="K4114" s="1" t="s">
        <v>24</v>
      </c>
      <c r="L4114" s="1" t="s">
        <v>882</v>
      </c>
      <c r="M4114" s="3">
        <v>44225.55782390046</v>
      </c>
    </row>
    <row r="4115">
      <c r="A4115" s="1">
        <v>4113.0</v>
      </c>
      <c r="B4115" s="1" t="s">
        <v>2963</v>
      </c>
      <c r="C4115" s="1" t="s">
        <v>9221</v>
      </c>
      <c r="D4115" s="1" t="s">
        <v>2965</v>
      </c>
      <c r="E4115" s="1" t="s">
        <v>2966</v>
      </c>
      <c r="F4115" s="1" t="s">
        <v>2967</v>
      </c>
      <c r="G4115" s="1" t="s">
        <v>17</v>
      </c>
      <c r="H4115" s="1">
        <v>45.0</v>
      </c>
      <c r="I4115" s="3">
        <v>44051.645833333336</v>
      </c>
      <c r="J4115" s="1">
        <v>1.96121950027029</v>
      </c>
      <c r="K4115" s="1" t="s">
        <v>24</v>
      </c>
      <c r="L4115" s="1" t="s">
        <v>238</v>
      </c>
      <c r="M4115" s="3">
        <v>44051.665803993055</v>
      </c>
    </row>
    <row r="4116">
      <c r="A4116" s="1">
        <v>4114.0</v>
      </c>
      <c r="B4116" s="1" t="s">
        <v>1282</v>
      </c>
      <c r="C4116" s="1" t="s">
        <v>9222</v>
      </c>
      <c r="D4116" s="1" t="s">
        <v>116</v>
      </c>
      <c r="E4116" s="1" t="s">
        <v>4106</v>
      </c>
      <c r="F4116" s="1" t="s">
        <v>1285</v>
      </c>
      <c r="G4116" s="1" t="s">
        <v>35</v>
      </c>
      <c r="H4116" s="1">
        <v>45.0</v>
      </c>
      <c r="I4116" s="3">
        <v>43859.458333333336</v>
      </c>
      <c r="J4116" s="1">
        <v>3.59967236545724</v>
      </c>
      <c r="K4116" s="1" t="s">
        <v>24</v>
      </c>
      <c r="M4116" s="3">
        <v>43859.48994244213</v>
      </c>
    </row>
    <row r="4117">
      <c r="A4117" s="1">
        <v>4115.0</v>
      </c>
      <c r="B4117" s="1" t="s">
        <v>84</v>
      </c>
      <c r="C4117" s="1" t="s">
        <v>9223</v>
      </c>
      <c r="D4117" s="1" t="s">
        <v>86</v>
      </c>
      <c r="E4117" s="1" t="s">
        <v>1217</v>
      </c>
      <c r="F4117" s="1" t="s">
        <v>88</v>
      </c>
      <c r="G4117" s="1" t="s">
        <v>17</v>
      </c>
      <c r="H4117" s="1">
        <v>45.0</v>
      </c>
      <c r="I4117" s="3">
        <v>43845.208333333336</v>
      </c>
      <c r="J4117" s="1">
        <v>1.38673353261508</v>
      </c>
      <c r="K4117" s="1" t="s">
        <v>83</v>
      </c>
      <c r="M4117" s="3">
        <v>43845.215213634256</v>
      </c>
    </row>
    <row r="4118">
      <c r="A4118" s="1">
        <v>4116.0</v>
      </c>
      <c r="B4118" s="1" t="s">
        <v>150</v>
      </c>
      <c r="C4118" s="1" t="s">
        <v>9224</v>
      </c>
      <c r="D4118" s="1" t="s">
        <v>818</v>
      </c>
      <c r="E4118" s="1" t="s">
        <v>9225</v>
      </c>
      <c r="F4118" s="1" t="s">
        <v>153</v>
      </c>
      <c r="G4118" s="1" t="s">
        <v>89</v>
      </c>
      <c r="H4118" s="1">
        <v>45.0</v>
      </c>
      <c r="I4118" s="3">
        <v>44129.354166666664</v>
      </c>
      <c r="J4118" s="1">
        <v>2.42424668905792</v>
      </c>
      <c r="K4118" s="1" t="s">
        <v>62</v>
      </c>
      <c r="M4118" s="3">
        <v>44129.36935409722</v>
      </c>
    </row>
    <row r="4119">
      <c r="A4119" s="1">
        <v>4117.0</v>
      </c>
      <c r="B4119" s="1" t="s">
        <v>788</v>
      </c>
      <c r="C4119" s="1" t="s">
        <v>9226</v>
      </c>
      <c r="D4119" s="1" t="s">
        <v>869</v>
      </c>
      <c r="E4119" s="1" t="s">
        <v>1473</v>
      </c>
      <c r="F4119" s="1" t="s">
        <v>791</v>
      </c>
      <c r="G4119" s="1" t="s">
        <v>17</v>
      </c>
      <c r="H4119" s="1">
        <v>45.0</v>
      </c>
      <c r="I4119" s="3">
        <v>44195.708333333336</v>
      </c>
      <c r="J4119" s="1">
        <v>2.13097953732935</v>
      </c>
      <c r="K4119" s="1" t="s">
        <v>24</v>
      </c>
      <c r="M4119" s="3">
        <v>44195.72739204861</v>
      </c>
    </row>
    <row r="4120">
      <c r="A4120" s="1">
        <v>4118.0</v>
      </c>
      <c r="B4120" s="1" t="s">
        <v>896</v>
      </c>
      <c r="C4120" s="1" t="s">
        <v>9227</v>
      </c>
      <c r="D4120" s="1" t="s">
        <v>898</v>
      </c>
      <c r="E4120" s="1" t="s">
        <v>8863</v>
      </c>
      <c r="F4120" s="1" t="s">
        <v>900</v>
      </c>
      <c r="G4120" s="1" t="s">
        <v>17</v>
      </c>
      <c r="H4120" s="1">
        <v>45.0</v>
      </c>
      <c r="I4120" s="3">
        <v>44147.270833333336</v>
      </c>
      <c r="J4120" s="1">
        <v>2.039596342399</v>
      </c>
      <c r="K4120" s="1" t="s">
        <v>24</v>
      </c>
      <c r="L4120" s="1" t="s">
        <v>741</v>
      </c>
      <c r="M4120" s="3">
        <v>44147.28773950232</v>
      </c>
    </row>
    <row r="4121">
      <c r="A4121" s="1">
        <v>4119.0</v>
      </c>
      <c r="B4121" s="1" t="s">
        <v>953</v>
      </c>
      <c r="C4121" s="1" t="s">
        <v>9228</v>
      </c>
      <c r="D4121" s="1" t="s">
        <v>1243</v>
      </c>
      <c r="E4121" s="1" t="s">
        <v>5950</v>
      </c>
      <c r="F4121" s="1" t="s">
        <v>1040</v>
      </c>
      <c r="G4121" s="1" t="s">
        <v>17</v>
      </c>
      <c r="H4121" s="1">
        <v>45.0</v>
      </c>
      <c r="I4121" s="3">
        <v>43872.625</v>
      </c>
      <c r="J4121" s="1">
        <v>1.77023813783699</v>
      </c>
      <c r="K4121" s="1" t="s">
        <v>18</v>
      </c>
      <c r="M4121" s="3">
        <v>43872.6601946875</v>
      </c>
    </row>
    <row r="4122">
      <c r="A4122" s="1">
        <v>4120.0</v>
      </c>
      <c r="B4122" s="1" t="s">
        <v>2918</v>
      </c>
      <c r="C4122" s="1" t="s">
        <v>9229</v>
      </c>
      <c r="D4122" s="1" t="s">
        <v>9230</v>
      </c>
      <c r="E4122" s="1" t="s">
        <v>9231</v>
      </c>
      <c r="F4122" s="1" t="s">
        <v>2922</v>
      </c>
      <c r="G4122" s="1" t="s">
        <v>39</v>
      </c>
      <c r="H4122" s="1">
        <v>45.0</v>
      </c>
      <c r="I4122" s="3">
        <v>43894.666666666664</v>
      </c>
      <c r="J4122" s="1">
        <v>3.87713343337038</v>
      </c>
      <c r="K4122" s="1" t="s">
        <v>24</v>
      </c>
      <c r="M4122" s="3">
        <v>43894.72495005787</v>
      </c>
    </row>
    <row r="4123">
      <c r="A4123" s="1">
        <v>4121.0</v>
      </c>
      <c r="B4123" s="1" t="s">
        <v>303</v>
      </c>
      <c r="C4123" s="1" t="s">
        <v>9232</v>
      </c>
      <c r="D4123" s="1" t="s">
        <v>305</v>
      </c>
      <c r="E4123" s="1" t="s">
        <v>3493</v>
      </c>
      <c r="F4123" s="1" t="s">
        <v>307</v>
      </c>
      <c r="G4123" s="1" t="s">
        <v>17</v>
      </c>
      <c r="H4123" s="1">
        <v>45.0</v>
      </c>
      <c r="I4123" s="3">
        <v>44134.416666666664</v>
      </c>
      <c r="J4123" s="1">
        <v>1.60384636389238</v>
      </c>
      <c r="K4123" s="1" t="s">
        <v>24</v>
      </c>
      <c r="M4123" s="3">
        <v>44134.443230578705</v>
      </c>
    </row>
    <row r="4124">
      <c r="A4124" s="1">
        <v>4122.0</v>
      </c>
      <c r="B4124" s="1" t="s">
        <v>168</v>
      </c>
      <c r="C4124" s="1" t="s">
        <v>9233</v>
      </c>
      <c r="D4124" s="1" t="s">
        <v>1418</v>
      </c>
      <c r="E4124" s="1" t="s">
        <v>170</v>
      </c>
      <c r="F4124" s="1" t="s">
        <v>171</v>
      </c>
      <c r="G4124" s="1" t="s">
        <v>17</v>
      </c>
      <c r="H4124" s="1">
        <v>45.0</v>
      </c>
      <c r="I4124" s="3">
        <v>43845.583333333336</v>
      </c>
      <c r="J4124" s="1">
        <v>1.3657532548486</v>
      </c>
      <c r="K4124" s="1" t="s">
        <v>166</v>
      </c>
      <c r="M4124" s="3">
        <v>43845.642672395836</v>
      </c>
    </row>
    <row r="4125">
      <c r="A4125" s="1">
        <v>4123.0</v>
      </c>
      <c r="B4125" s="1" t="s">
        <v>9234</v>
      </c>
      <c r="C4125" s="1" t="s">
        <v>9235</v>
      </c>
      <c r="D4125" s="1" t="s">
        <v>8269</v>
      </c>
      <c r="E4125" s="1" t="s">
        <v>9236</v>
      </c>
      <c r="F4125" s="1" t="s">
        <v>9237</v>
      </c>
      <c r="G4125" s="1" t="s">
        <v>89</v>
      </c>
      <c r="H4125" s="1">
        <v>45.0</v>
      </c>
      <c r="I4125" s="3">
        <v>44055.3125</v>
      </c>
      <c r="J4125" s="1">
        <v>3.39411720100771</v>
      </c>
      <c r="K4125" s="1" t="s">
        <v>18</v>
      </c>
      <c r="M4125" s="3">
        <v>44055.35019244213</v>
      </c>
    </row>
    <row r="4126">
      <c r="A4126" s="1">
        <v>4124.0</v>
      </c>
      <c r="B4126" s="1" t="s">
        <v>298</v>
      </c>
      <c r="C4126" s="1" t="s">
        <v>9238</v>
      </c>
      <c r="D4126" s="1" t="s">
        <v>211</v>
      </c>
      <c r="E4126" s="1" t="s">
        <v>4204</v>
      </c>
      <c r="F4126" s="1" t="s">
        <v>302</v>
      </c>
      <c r="G4126" s="1" t="s">
        <v>17</v>
      </c>
      <c r="H4126" s="1">
        <v>45.0</v>
      </c>
      <c r="I4126" s="3">
        <v>44131.375</v>
      </c>
      <c r="J4126" s="1">
        <v>5.30287529363955</v>
      </c>
      <c r="K4126" s="1" t="s">
        <v>218</v>
      </c>
      <c r="M4126" s="3">
        <v>44131.45180081019</v>
      </c>
    </row>
    <row r="4127">
      <c r="A4127" s="1">
        <v>4125.0</v>
      </c>
      <c r="B4127" s="1" t="s">
        <v>838</v>
      </c>
      <c r="C4127" s="1" t="s">
        <v>9239</v>
      </c>
      <c r="D4127" s="1" t="s">
        <v>5183</v>
      </c>
      <c r="E4127" s="1" t="s">
        <v>9240</v>
      </c>
      <c r="F4127" s="1" t="s">
        <v>842</v>
      </c>
      <c r="G4127" s="1" t="s">
        <v>39</v>
      </c>
      <c r="H4127" s="1">
        <v>45.0</v>
      </c>
      <c r="I4127" s="3">
        <v>43734.666666666664</v>
      </c>
      <c r="J4127" s="1">
        <v>0.929244990610967</v>
      </c>
      <c r="K4127" s="1" t="s">
        <v>24</v>
      </c>
      <c r="M4127" s="3">
        <v>43734.702601296296</v>
      </c>
    </row>
    <row r="4128">
      <c r="A4128" s="1">
        <v>4126.0</v>
      </c>
      <c r="B4128" s="1" t="s">
        <v>459</v>
      </c>
      <c r="C4128" s="1" t="s">
        <v>9241</v>
      </c>
      <c r="D4128" s="1" t="s">
        <v>461</v>
      </c>
      <c r="E4128" s="1" t="s">
        <v>9242</v>
      </c>
      <c r="F4128" s="1" t="s">
        <v>463</v>
      </c>
      <c r="G4128" s="1" t="s">
        <v>17</v>
      </c>
      <c r="H4128" s="1">
        <v>45.0</v>
      </c>
      <c r="I4128" s="3">
        <v>44020.791666666664</v>
      </c>
      <c r="J4128" s="1">
        <v>0.103520675414017</v>
      </c>
      <c r="K4128" s="1" t="s">
        <v>24</v>
      </c>
      <c r="L4128" s="1" t="s">
        <v>464</v>
      </c>
      <c r="M4128" s="3">
        <v>44020.78896834491</v>
      </c>
    </row>
    <row r="4129">
      <c r="A4129" s="1">
        <v>4127.0</v>
      </c>
      <c r="B4129" s="1" t="s">
        <v>12</v>
      </c>
      <c r="C4129" s="1" t="s">
        <v>9243</v>
      </c>
      <c r="D4129" s="1" t="s">
        <v>121</v>
      </c>
      <c r="E4129" s="1" t="s">
        <v>1278</v>
      </c>
      <c r="F4129" s="1" t="s">
        <v>16</v>
      </c>
      <c r="G4129" s="1" t="s">
        <v>17</v>
      </c>
      <c r="H4129" s="1">
        <v>45.0</v>
      </c>
      <c r="I4129" s="3">
        <v>43874.625</v>
      </c>
      <c r="J4129" s="1">
        <v>2.74363725478424</v>
      </c>
      <c r="K4129" s="1" t="s">
        <v>18</v>
      </c>
      <c r="M4129" s="3">
        <v>43874.64974572917</v>
      </c>
    </row>
    <row r="4130">
      <c r="A4130" s="1">
        <v>4128.0</v>
      </c>
      <c r="B4130" s="1" t="s">
        <v>1315</v>
      </c>
      <c r="C4130" s="1" t="s">
        <v>9244</v>
      </c>
      <c r="D4130" s="1" t="s">
        <v>411</v>
      </c>
      <c r="E4130" s="1" t="s">
        <v>4131</v>
      </c>
      <c r="F4130" s="1" t="s">
        <v>1319</v>
      </c>
      <c r="G4130" s="1" t="s">
        <v>17</v>
      </c>
      <c r="H4130" s="1">
        <v>45.0</v>
      </c>
      <c r="I4130" s="3">
        <v>43929.541666666664</v>
      </c>
      <c r="J4130" s="1">
        <v>1.13810732885082</v>
      </c>
      <c r="K4130" s="1" t="s">
        <v>18</v>
      </c>
      <c r="M4130" s="3">
        <v>43929.57108459491</v>
      </c>
    </row>
    <row r="4131">
      <c r="A4131" s="1">
        <v>4129.0</v>
      </c>
      <c r="B4131" s="1" t="s">
        <v>19</v>
      </c>
      <c r="C4131" s="1" t="s">
        <v>9245</v>
      </c>
      <c r="D4131" s="1" t="s">
        <v>321</v>
      </c>
      <c r="E4131" s="1" t="s">
        <v>2939</v>
      </c>
      <c r="F4131" s="1" t="s">
        <v>23</v>
      </c>
      <c r="G4131" s="1" t="s">
        <v>17</v>
      </c>
      <c r="H4131" s="1">
        <v>45.0</v>
      </c>
      <c r="I4131" s="3">
        <v>43734.291666666664</v>
      </c>
      <c r="J4131" s="1">
        <v>1.00692291155915</v>
      </c>
      <c r="K4131" s="1" t="s">
        <v>24</v>
      </c>
      <c r="M4131" s="3">
        <v>43734.32514943287</v>
      </c>
    </row>
    <row r="4132">
      <c r="A4132" s="1">
        <v>4130.0</v>
      </c>
      <c r="B4132" s="1" t="s">
        <v>282</v>
      </c>
      <c r="C4132" s="1" t="s">
        <v>9246</v>
      </c>
      <c r="D4132" s="1" t="s">
        <v>284</v>
      </c>
      <c r="E4132" s="1" t="s">
        <v>713</v>
      </c>
      <c r="F4132" s="1" t="s">
        <v>286</v>
      </c>
      <c r="G4132" s="1" t="s">
        <v>35</v>
      </c>
      <c r="H4132" s="1">
        <v>45.0</v>
      </c>
      <c r="I4132" s="3">
        <v>44162.729166666664</v>
      </c>
      <c r="J4132" s="1">
        <v>3.49812792159941</v>
      </c>
      <c r="K4132" s="1" t="s">
        <v>218</v>
      </c>
      <c r="L4132" s="1" t="s">
        <v>287</v>
      </c>
      <c r="M4132" s="3">
        <v>44162.74449740741</v>
      </c>
    </row>
    <row r="4133">
      <c r="A4133" s="1">
        <v>4131.0</v>
      </c>
      <c r="B4133" s="1" t="s">
        <v>319</v>
      </c>
      <c r="C4133" s="1" t="s">
        <v>9247</v>
      </c>
      <c r="D4133" s="1" t="s">
        <v>321</v>
      </c>
      <c r="E4133" s="1" t="s">
        <v>9248</v>
      </c>
      <c r="F4133" s="1" t="s">
        <v>323</v>
      </c>
      <c r="G4133" s="1" t="s">
        <v>39</v>
      </c>
      <c r="H4133" s="1">
        <v>45.0</v>
      </c>
      <c r="I4133" s="3">
        <v>44087.291666666664</v>
      </c>
      <c r="J4133" s="1">
        <v>1.04213620980846</v>
      </c>
      <c r="K4133" s="1" t="s">
        <v>24</v>
      </c>
      <c r="M4133" s="3">
        <v>44087.31916283565</v>
      </c>
    </row>
    <row r="4134">
      <c r="A4134" s="1">
        <v>4132.0</v>
      </c>
      <c r="B4134" s="1" t="s">
        <v>150</v>
      </c>
      <c r="C4134" s="1" t="s">
        <v>9249</v>
      </c>
      <c r="D4134" s="1" t="s">
        <v>1802</v>
      </c>
      <c r="E4134" s="1" t="s">
        <v>9250</v>
      </c>
      <c r="F4134" s="1" t="s">
        <v>153</v>
      </c>
      <c r="G4134" s="1" t="s">
        <v>17</v>
      </c>
      <c r="H4134" s="1">
        <v>45.0</v>
      </c>
      <c r="I4134" s="3">
        <v>43916.708333333336</v>
      </c>
      <c r="J4134" s="1">
        <v>0.71403892948946</v>
      </c>
      <c r="K4134" s="1" t="s">
        <v>62</v>
      </c>
      <c r="M4134" s="3">
        <v>43916.748723819444</v>
      </c>
    </row>
    <row r="4135">
      <c r="A4135" s="1">
        <v>4133.0</v>
      </c>
      <c r="B4135" s="1" t="s">
        <v>308</v>
      </c>
      <c r="C4135" s="1" t="s">
        <v>9251</v>
      </c>
      <c r="D4135" s="1" t="s">
        <v>310</v>
      </c>
      <c r="E4135" s="1" t="s">
        <v>3450</v>
      </c>
      <c r="F4135" s="1" t="s">
        <v>312</v>
      </c>
      <c r="G4135" s="1" t="s">
        <v>17</v>
      </c>
      <c r="H4135" s="1">
        <v>45.0</v>
      </c>
      <c r="I4135" s="3">
        <v>44236.229166666664</v>
      </c>
      <c r="J4135" s="1">
        <v>1.37423905168885</v>
      </c>
      <c r="K4135" s="1" t="s">
        <v>24</v>
      </c>
      <c r="L4135" s="1" t="s">
        <v>96</v>
      </c>
      <c r="M4135" s="3">
        <v>44236.26483966435</v>
      </c>
    </row>
    <row r="4136">
      <c r="A4136" s="1">
        <v>4134.0</v>
      </c>
      <c r="B4136" s="1" t="s">
        <v>1659</v>
      </c>
      <c r="C4136" s="1" t="s">
        <v>9252</v>
      </c>
      <c r="D4136" s="1" t="s">
        <v>998</v>
      </c>
      <c r="E4136" s="1" t="s">
        <v>9253</v>
      </c>
      <c r="F4136" s="1" t="s">
        <v>1662</v>
      </c>
      <c r="G4136" s="1" t="s">
        <v>89</v>
      </c>
      <c r="H4136" s="1">
        <v>45.0</v>
      </c>
      <c r="I4136" s="3">
        <v>43843.31274083333</v>
      </c>
      <c r="J4136" s="1">
        <v>1.98948615220337</v>
      </c>
      <c r="K4136" s="1" t="s">
        <v>24</v>
      </c>
      <c r="M4136" s="3">
        <v>43843.32730858796</v>
      </c>
    </row>
    <row r="4137">
      <c r="A4137" s="1">
        <v>4135.0</v>
      </c>
      <c r="B4137" s="1" t="s">
        <v>536</v>
      </c>
      <c r="C4137" s="1" t="s">
        <v>9254</v>
      </c>
      <c r="D4137" s="1" t="s">
        <v>1255</v>
      </c>
      <c r="E4137" s="1" t="s">
        <v>5979</v>
      </c>
      <c r="F4137" s="1" t="s">
        <v>539</v>
      </c>
      <c r="G4137" s="1" t="s">
        <v>17</v>
      </c>
      <c r="H4137" s="1">
        <v>45.0</v>
      </c>
      <c r="I4137" s="3">
        <v>43748.25</v>
      </c>
      <c r="J4137" s="1">
        <v>1.95153633374073</v>
      </c>
      <c r="K4137" s="1" t="s">
        <v>83</v>
      </c>
      <c r="M4137" s="3">
        <v>43748.32823300926</v>
      </c>
    </row>
    <row r="4138">
      <c r="A4138" s="1">
        <v>4136.0</v>
      </c>
      <c r="B4138" s="1" t="s">
        <v>9255</v>
      </c>
      <c r="C4138" s="1" t="s">
        <v>9256</v>
      </c>
      <c r="D4138" s="1" t="s">
        <v>126</v>
      </c>
      <c r="E4138" s="1" t="s">
        <v>9257</v>
      </c>
      <c r="F4138" s="1" t="s">
        <v>9258</v>
      </c>
      <c r="G4138" s="1" t="s">
        <v>89</v>
      </c>
      <c r="H4138" s="1">
        <v>45.0</v>
      </c>
      <c r="I4138" s="3">
        <v>44136.61188383102</v>
      </c>
      <c r="J4138" s="1">
        <v>0.256404096432141</v>
      </c>
      <c r="K4138" s="1" t="s">
        <v>62</v>
      </c>
      <c r="M4138" s="3">
        <v>44136.662074583335</v>
      </c>
    </row>
    <row r="4139">
      <c r="A4139" s="1">
        <v>4137.0</v>
      </c>
      <c r="B4139" s="1" t="s">
        <v>3295</v>
      </c>
      <c r="C4139" s="1" t="s">
        <v>9259</v>
      </c>
      <c r="D4139" s="1" t="s">
        <v>2504</v>
      </c>
      <c r="E4139" s="1" t="s">
        <v>9260</v>
      </c>
      <c r="F4139" s="1" t="s">
        <v>3298</v>
      </c>
      <c r="G4139" s="1" t="s">
        <v>39</v>
      </c>
      <c r="H4139" s="1">
        <v>45.0</v>
      </c>
      <c r="I4139" s="3">
        <v>44221.645833333336</v>
      </c>
      <c r="J4139" s="1">
        <v>3.26002927430474</v>
      </c>
      <c r="K4139" s="1" t="s">
        <v>24</v>
      </c>
      <c r="L4139" s="1" t="s">
        <v>747</v>
      </c>
      <c r="M4139" s="3">
        <v>44221.67893252315</v>
      </c>
    </row>
    <row r="4140">
      <c r="A4140" s="1">
        <v>4138.0</v>
      </c>
      <c r="B4140" s="1" t="s">
        <v>9261</v>
      </c>
      <c r="C4140" s="1" t="s">
        <v>9262</v>
      </c>
      <c r="D4140" s="1" t="s">
        <v>32</v>
      </c>
      <c r="E4140" s="1" t="s">
        <v>9263</v>
      </c>
      <c r="F4140" s="1" t="s">
        <v>9264</v>
      </c>
      <c r="G4140" s="1" t="s">
        <v>89</v>
      </c>
      <c r="H4140" s="1">
        <v>45.0</v>
      </c>
      <c r="I4140" s="3">
        <v>44167.315854444445</v>
      </c>
      <c r="J4140" s="1">
        <v>2.33646647612516</v>
      </c>
      <c r="K4140" s="1" t="s">
        <v>24</v>
      </c>
      <c r="L4140" s="1" t="s">
        <v>365</v>
      </c>
      <c r="M4140" s="3">
        <v>44167.342683159724</v>
      </c>
    </row>
    <row r="4141">
      <c r="A4141" s="1">
        <v>4139.0</v>
      </c>
      <c r="B4141" s="1" t="s">
        <v>582</v>
      </c>
      <c r="C4141" s="1" t="s">
        <v>9265</v>
      </c>
      <c r="D4141" s="1" t="s">
        <v>461</v>
      </c>
      <c r="E4141" s="1" t="s">
        <v>2580</v>
      </c>
      <c r="F4141" s="1" t="s">
        <v>586</v>
      </c>
      <c r="G4141" s="1" t="s">
        <v>17</v>
      </c>
      <c r="H4141" s="1">
        <v>45.0</v>
      </c>
      <c r="I4141" s="3">
        <v>43903.25</v>
      </c>
      <c r="J4141" s="1">
        <v>0.627168030326024</v>
      </c>
      <c r="K4141" s="1" t="s">
        <v>24</v>
      </c>
      <c r="M4141" s="3">
        <v>43903.27929315972</v>
      </c>
    </row>
    <row r="4142">
      <c r="A4142" s="1">
        <v>4140.0</v>
      </c>
      <c r="B4142" s="1" t="s">
        <v>366</v>
      </c>
      <c r="C4142" s="1" t="s">
        <v>9266</v>
      </c>
      <c r="D4142" s="1" t="s">
        <v>3555</v>
      </c>
      <c r="E4142" s="1" t="s">
        <v>9267</v>
      </c>
      <c r="F4142" s="1" t="s">
        <v>370</v>
      </c>
      <c r="G4142" s="1" t="s">
        <v>39</v>
      </c>
      <c r="H4142" s="1">
        <v>45.0</v>
      </c>
      <c r="I4142" s="3">
        <v>44239.260416666664</v>
      </c>
      <c r="J4142" s="1">
        <v>5.07585080296189</v>
      </c>
      <c r="K4142" s="1" t="s">
        <v>166</v>
      </c>
      <c r="L4142" s="1" t="s">
        <v>167</v>
      </c>
      <c r="M4142" s="3">
        <v>44239.30376056713</v>
      </c>
    </row>
    <row r="4143">
      <c r="A4143" s="1">
        <v>4141.0</v>
      </c>
      <c r="B4143" s="1" t="s">
        <v>953</v>
      </c>
      <c r="C4143" s="1" t="s">
        <v>9268</v>
      </c>
      <c r="D4143" s="1" t="s">
        <v>7831</v>
      </c>
      <c r="E4143" s="1" t="s">
        <v>964</v>
      </c>
      <c r="F4143" s="1" t="s">
        <v>965</v>
      </c>
      <c r="G4143" s="1" t="s">
        <v>35</v>
      </c>
      <c r="H4143" s="1">
        <v>45.0</v>
      </c>
      <c r="I4143" s="3">
        <v>43634.625</v>
      </c>
      <c r="J4143" s="1">
        <v>0.61403011225208</v>
      </c>
      <c r="K4143" s="1" t="s">
        <v>18</v>
      </c>
      <c r="M4143" s="3">
        <v>43634.74357196759</v>
      </c>
    </row>
    <row r="4144">
      <c r="A4144" s="1">
        <v>4142.0</v>
      </c>
      <c r="B4144" s="1" t="s">
        <v>536</v>
      </c>
      <c r="C4144" s="1" t="s">
        <v>9269</v>
      </c>
      <c r="D4144" s="1" t="s">
        <v>1255</v>
      </c>
      <c r="E4144" s="1" t="s">
        <v>3562</v>
      </c>
      <c r="F4144" s="1" t="s">
        <v>539</v>
      </c>
      <c r="G4144" s="1" t="s">
        <v>17</v>
      </c>
      <c r="H4144" s="1">
        <v>45.0</v>
      </c>
      <c r="I4144" s="3">
        <v>43825.291666666664</v>
      </c>
      <c r="J4144" s="1">
        <v>1.46170643317161</v>
      </c>
      <c r="K4144" s="1" t="s">
        <v>83</v>
      </c>
      <c r="M4144" s="3">
        <v>43825.87054462963</v>
      </c>
    </row>
    <row r="4145">
      <c r="A4145" s="1">
        <v>4143.0</v>
      </c>
      <c r="B4145" s="1" t="s">
        <v>2276</v>
      </c>
      <c r="C4145" s="1" t="s">
        <v>9270</v>
      </c>
      <c r="D4145" s="1" t="s">
        <v>2858</v>
      </c>
      <c r="E4145" s="1" t="s">
        <v>2859</v>
      </c>
      <c r="F4145" s="1" t="s">
        <v>2279</v>
      </c>
      <c r="G4145" s="1" t="s">
        <v>35</v>
      </c>
      <c r="H4145" s="1">
        <v>45.0</v>
      </c>
      <c r="I4145" s="3">
        <v>44001.291666666664</v>
      </c>
      <c r="J4145" s="1">
        <v>0.126068424030347</v>
      </c>
      <c r="K4145" s="1" t="s">
        <v>159</v>
      </c>
      <c r="M4145" s="3">
        <v>44001.32681769676</v>
      </c>
    </row>
    <row r="4146">
      <c r="A4146" s="1">
        <v>4144.0</v>
      </c>
      <c r="B4146" s="1" t="s">
        <v>9271</v>
      </c>
      <c r="C4146" s="1" t="s">
        <v>9272</v>
      </c>
      <c r="D4146" s="1" t="s">
        <v>4459</v>
      </c>
      <c r="E4146" s="1" t="s">
        <v>9273</v>
      </c>
      <c r="F4146" s="1" t="s">
        <v>9274</v>
      </c>
      <c r="G4146" s="1" t="s">
        <v>39</v>
      </c>
      <c r="H4146" s="1">
        <v>45.0</v>
      </c>
      <c r="I4146" s="3">
        <v>44252.583333333336</v>
      </c>
      <c r="J4146" s="1">
        <v>16.4153866623679</v>
      </c>
      <c r="K4146" s="1" t="s">
        <v>56</v>
      </c>
      <c r="L4146" s="1" t="s">
        <v>1614</v>
      </c>
      <c r="M4146" s="3">
        <v>44252.593445150465</v>
      </c>
    </row>
    <row r="4147">
      <c r="A4147" s="1">
        <v>4145.0</v>
      </c>
      <c r="B4147" s="1" t="s">
        <v>742</v>
      </c>
      <c r="C4147" s="1" t="s">
        <v>9275</v>
      </c>
      <c r="D4147" s="1" t="s">
        <v>148</v>
      </c>
      <c r="E4147" s="1" t="s">
        <v>921</v>
      </c>
      <c r="F4147" s="1" t="s">
        <v>746</v>
      </c>
      <c r="G4147" s="1" t="s">
        <v>17</v>
      </c>
      <c r="H4147" s="1">
        <v>45.0</v>
      </c>
      <c r="I4147" s="3">
        <v>44005.583333333336</v>
      </c>
      <c r="J4147" s="1">
        <v>1.66913451599362</v>
      </c>
      <c r="K4147" s="1" t="s">
        <v>24</v>
      </c>
      <c r="M4147" s="3">
        <v>44005.61725375</v>
      </c>
    </row>
    <row r="4148">
      <c r="A4148" s="1">
        <v>4146.0</v>
      </c>
      <c r="B4148" s="1" t="s">
        <v>768</v>
      </c>
      <c r="C4148" s="1" t="s">
        <v>9276</v>
      </c>
      <c r="D4148" s="1" t="s">
        <v>7647</v>
      </c>
      <c r="E4148" s="1" t="s">
        <v>1664</v>
      </c>
      <c r="F4148" s="1" t="s">
        <v>772</v>
      </c>
      <c r="G4148" s="1" t="s">
        <v>35</v>
      </c>
      <c r="H4148" s="1">
        <v>45.0</v>
      </c>
      <c r="I4148" s="3">
        <v>44195.645833333336</v>
      </c>
      <c r="J4148" s="1">
        <v>2.19561523780169</v>
      </c>
      <c r="K4148" s="1" t="s">
        <v>166</v>
      </c>
      <c r="L4148" s="1" t="s">
        <v>318</v>
      </c>
      <c r="M4148" s="3">
        <v>44195.63227678241</v>
      </c>
    </row>
    <row r="4149">
      <c r="A4149" s="1">
        <v>4147.0</v>
      </c>
      <c r="B4149" s="1" t="s">
        <v>303</v>
      </c>
      <c r="C4149" s="1" t="s">
        <v>9277</v>
      </c>
      <c r="D4149" s="1" t="s">
        <v>305</v>
      </c>
      <c r="E4149" s="1" t="s">
        <v>3630</v>
      </c>
      <c r="F4149" s="1" t="s">
        <v>307</v>
      </c>
      <c r="G4149" s="1" t="s">
        <v>17</v>
      </c>
      <c r="H4149" s="1">
        <v>45.0</v>
      </c>
      <c r="I4149" s="3">
        <v>43959.229166666664</v>
      </c>
      <c r="J4149" s="1">
        <v>1.24368137146669</v>
      </c>
      <c r="K4149" s="1" t="s">
        <v>24</v>
      </c>
      <c r="M4149" s="3">
        <v>43959.26821761574</v>
      </c>
    </row>
    <row r="4150">
      <c r="A4150" s="1">
        <v>4148.0</v>
      </c>
      <c r="B4150" s="1" t="s">
        <v>350</v>
      </c>
      <c r="C4150" s="1" t="s">
        <v>9278</v>
      </c>
      <c r="D4150" s="1" t="s">
        <v>75</v>
      </c>
      <c r="E4150" s="1" t="s">
        <v>4211</v>
      </c>
      <c r="F4150" s="1" t="s">
        <v>353</v>
      </c>
      <c r="G4150" s="1" t="s">
        <v>35</v>
      </c>
      <c r="H4150" s="1">
        <v>45.0</v>
      </c>
      <c r="I4150" s="3">
        <v>43605.166666666664</v>
      </c>
      <c r="J4150" s="1">
        <v>0.0101769340892106</v>
      </c>
      <c r="K4150" s="1" t="s">
        <v>24</v>
      </c>
      <c r="M4150" s="3">
        <v>43605.54776311343</v>
      </c>
    </row>
    <row r="4151">
      <c r="A4151" s="1">
        <v>4149.0</v>
      </c>
      <c r="B4151" s="1" t="s">
        <v>9279</v>
      </c>
      <c r="C4151" s="1" t="s">
        <v>9280</v>
      </c>
      <c r="D4151" s="1" t="s">
        <v>3581</v>
      </c>
      <c r="E4151" s="1" t="s">
        <v>9281</v>
      </c>
      <c r="F4151" s="1" t="s">
        <v>9282</v>
      </c>
      <c r="G4151" s="1" t="s">
        <v>39</v>
      </c>
      <c r="H4151" s="1">
        <v>45.0</v>
      </c>
      <c r="I4151" s="3">
        <v>43824.583333333336</v>
      </c>
      <c r="J4151" s="1">
        <v>0.0469162649501679</v>
      </c>
      <c r="K4151" s="1" t="s">
        <v>24</v>
      </c>
      <c r="M4151" s="3">
        <v>43824.57400638889</v>
      </c>
    </row>
    <row r="4152">
      <c r="A4152" s="1">
        <v>4150.0</v>
      </c>
      <c r="B4152" s="1" t="s">
        <v>293</v>
      </c>
      <c r="C4152" s="1" t="s">
        <v>9283</v>
      </c>
      <c r="D4152" s="1" t="s">
        <v>588</v>
      </c>
      <c r="E4152" s="1" t="s">
        <v>5318</v>
      </c>
      <c r="F4152" s="1" t="s">
        <v>297</v>
      </c>
      <c r="G4152" s="1" t="s">
        <v>17</v>
      </c>
      <c r="H4152" s="1">
        <v>45.0</v>
      </c>
      <c r="I4152" s="3">
        <v>43997.791666666664</v>
      </c>
      <c r="J4152" s="1">
        <v>0.901886427256605</v>
      </c>
      <c r="K4152" s="1" t="s">
        <v>62</v>
      </c>
      <c r="M4152" s="3">
        <v>43997.82131103009</v>
      </c>
    </row>
    <row r="4153">
      <c r="A4153" s="1">
        <v>4151.0</v>
      </c>
      <c r="B4153" s="1" t="s">
        <v>611</v>
      </c>
      <c r="C4153" s="1" t="s">
        <v>9284</v>
      </c>
      <c r="D4153" s="1" t="s">
        <v>3641</v>
      </c>
      <c r="E4153" s="1" t="s">
        <v>6036</v>
      </c>
      <c r="F4153" s="1" t="s">
        <v>615</v>
      </c>
      <c r="G4153" s="1" t="s">
        <v>17</v>
      </c>
      <c r="H4153" s="1">
        <v>45.0</v>
      </c>
      <c r="I4153" s="3">
        <v>44250.75</v>
      </c>
      <c r="J4153" s="1">
        <v>5.71121053750099</v>
      </c>
      <c r="K4153" s="1" t="s">
        <v>616</v>
      </c>
      <c r="M4153" s="3">
        <v>44250.74750545139</v>
      </c>
    </row>
    <row r="4154">
      <c r="A4154" s="1">
        <v>4152.0</v>
      </c>
      <c r="B4154" s="1" t="s">
        <v>1644</v>
      </c>
      <c r="C4154" s="1" t="s">
        <v>9285</v>
      </c>
      <c r="D4154" s="1" t="s">
        <v>1250</v>
      </c>
      <c r="E4154" s="1" t="s">
        <v>3369</v>
      </c>
      <c r="F4154" s="1" t="s">
        <v>1647</v>
      </c>
      <c r="G4154" s="1" t="s">
        <v>17</v>
      </c>
      <c r="H4154" s="1">
        <v>45.0</v>
      </c>
      <c r="I4154" s="3">
        <v>44109.791666666664</v>
      </c>
      <c r="J4154" s="1">
        <v>3.3665327876245</v>
      </c>
      <c r="K4154" s="1" t="s">
        <v>24</v>
      </c>
      <c r="L4154" s="1" t="s">
        <v>741</v>
      </c>
      <c r="M4154" s="3">
        <v>44110.16699909722</v>
      </c>
    </row>
    <row r="4155">
      <c r="A4155" s="1">
        <v>4153.0</v>
      </c>
      <c r="B4155" s="1" t="s">
        <v>303</v>
      </c>
      <c r="C4155" s="1" t="s">
        <v>9286</v>
      </c>
      <c r="D4155" s="1" t="s">
        <v>305</v>
      </c>
      <c r="E4155" s="1" t="s">
        <v>1295</v>
      </c>
      <c r="F4155" s="1" t="s">
        <v>307</v>
      </c>
      <c r="G4155" s="1" t="s">
        <v>17</v>
      </c>
      <c r="H4155" s="1">
        <v>45.0</v>
      </c>
      <c r="I4155" s="3">
        <v>43852.229166666664</v>
      </c>
      <c r="J4155" s="1">
        <v>1.57307256769755</v>
      </c>
      <c r="K4155" s="1" t="s">
        <v>24</v>
      </c>
      <c r="M4155" s="3">
        <v>43852.23346112268</v>
      </c>
    </row>
    <row r="4156">
      <c r="A4156" s="1">
        <v>4154.0</v>
      </c>
      <c r="B4156" s="1" t="s">
        <v>824</v>
      </c>
      <c r="C4156" s="1" t="s">
        <v>9287</v>
      </c>
      <c r="D4156" s="1" t="s">
        <v>9288</v>
      </c>
      <c r="E4156" s="1" t="s">
        <v>9289</v>
      </c>
      <c r="F4156" s="1" t="s">
        <v>827</v>
      </c>
      <c r="G4156" s="1" t="s">
        <v>39</v>
      </c>
      <c r="H4156" s="1">
        <v>45.0</v>
      </c>
      <c r="I4156" s="3">
        <v>44208.25</v>
      </c>
      <c r="J4156" s="1">
        <v>2.94050265808339</v>
      </c>
      <c r="K4156" s="1" t="s">
        <v>24</v>
      </c>
      <c r="M4156" s="3">
        <v>44208.28404008102</v>
      </c>
    </row>
    <row r="4157">
      <c r="A4157" s="1">
        <v>4155.0</v>
      </c>
      <c r="B4157" s="1" t="s">
        <v>1181</v>
      </c>
      <c r="C4157" s="1" t="s">
        <v>9290</v>
      </c>
      <c r="D4157" s="1" t="s">
        <v>80</v>
      </c>
      <c r="E4157" s="1" t="s">
        <v>1183</v>
      </c>
      <c r="F4157" s="1" t="s">
        <v>1184</v>
      </c>
      <c r="G4157" s="1" t="s">
        <v>35</v>
      </c>
      <c r="H4157" s="1">
        <v>45.0</v>
      </c>
      <c r="I4157" s="3">
        <v>43763.625</v>
      </c>
      <c r="J4157" s="1">
        <v>0.0937780129953111</v>
      </c>
      <c r="K4157" s="1" t="s">
        <v>46</v>
      </c>
      <c r="M4157" s="3">
        <v>43739.673353032405</v>
      </c>
    </row>
    <row r="4158">
      <c r="A4158" s="1">
        <v>4156.0</v>
      </c>
      <c r="B4158" s="1" t="s">
        <v>2475</v>
      </c>
      <c r="C4158" s="1" t="s">
        <v>9291</v>
      </c>
      <c r="D4158" s="1" t="s">
        <v>2477</v>
      </c>
      <c r="E4158" s="1" t="s">
        <v>2478</v>
      </c>
      <c r="F4158" s="1" t="s">
        <v>2479</v>
      </c>
      <c r="G4158" s="1" t="s">
        <v>17</v>
      </c>
      <c r="H4158" s="1">
        <v>45.0</v>
      </c>
      <c r="I4158" s="3">
        <v>43745.666666666664</v>
      </c>
      <c r="J4158" s="1">
        <v>0.0553284216976013</v>
      </c>
      <c r="K4158" s="1" t="s">
        <v>24</v>
      </c>
      <c r="M4158" s="3">
        <v>43746.22361806713</v>
      </c>
    </row>
    <row r="4159">
      <c r="A4159" s="1">
        <v>4157.0</v>
      </c>
      <c r="B4159" s="1" t="s">
        <v>9292</v>
      </c>
      <c r="C4159" s="1" t="s">
        <v>9293</v>
      </c>
      <c r="D4159" s="1" t="s">
        <v>1827</v>
      </c>
      <c r="E4159" s="1" t="s">
        <v>9294</v>
      </c>
      <c r="F4159" s="1" t="s">
        <v>9295</v>
      </c>
      <c r="G4159" s="1" t="s">
        <v>39</v>
      </c>
      <c r="H4159" s="1">
        <v>45.0</v>
      </c>
      <c r="I4159" s="3">
        <v>44138.625</v>
      </c>
      <c r="J4159" s="1">
        <v>1.41398780347672</v>
      </c>
      <c r="K4159" s="1" t="s">
        <v>24</v>
      </c>
      <c r="L4159" s="1" t="s">
        <v>1022</v>
      </c>
      <c r="M4159" s="3">
        <v>44138.623551006945</v>
      </c>
    </row>
    <row r="4160">
      <c r="A4160" s="1">
        <v>4158.0</v>
      </c>
      <c r="B4160" s="1" t="s">
        <v>474</v>
      </c>
      <c r="C4160" s="1" t="s">
        <v>9296</v>
      </c>
      <c r="D4160" s="1" t="s">
        <v>182</v>
      </c>
      <c r="E4160" s="1" t="s">
        <v>9297</v>
      </c>
      <c r="F4160" s="1" t="s">
        <v>477</v>
      </c>
      <c r="G4160" s="1" t="s">
        <v>39</v>
      </c>
      <c r="H4160" s="1">
        <v>45.0</v>
      </c>
      <c r="I4160" s="3">
        <v>44099.71875</v>
      </c>
      <c r="J4160" s="1">
        <v>3.29431928509705</v>
      </c>
      <c r="K4160" s="1" t="s">
        <v>46</v>
      </c>
      <c r="M4160" s="3">
        <v>44099.74912128472</v>
      </c>
    </row>
    <row r="4161">
      <c r="A4161" s="1">
        <v>4159.0</v>
      </c>
      <c r="B4161" s="1" t="s">
        <v>3662</v>
      </c>
      <c r="C4161" s="1" t="s">
        <v>9298</v>
      </c>
      <c r="D4161" s="1" t="s">
        <v>3581</v>
      </c>
      <c r="E4161" s="1" t="s">
        <v>9299</v>
      </c>
      <c r="F4161" s="1" t="s">
        <v>3665</v>
      </c>
      <c r="G4161" s="1" t="s">
        <v>89</v>
      </c>
      <c r="H4161" s="1">
        <v>45.0</v>
      </c>
      <c r="I4161" s="3">
        <v>43835.470869212964</v>
      </c>
      <c r="J4161" s="1">
        <v>0.427401428316754</v>
      </c>
      <c r="K4161" s="1" t="s">
        <v>24</v>
      </c>
      <c r="M4161" s="3">
        <v>43835.50035109954</v>
      </c>
    </row>
    <row r="4162">
      <c r="A4162" s="1">
        <v>4160.0</v>
      </c>
      <c r="B4162" s="1" t="s">
        <v>114</v>
      </c>
      <c r="C4162" s="1" t="s">
        <v>9300</v>
      </c>
      <c r="D4162" s="1" t="s">
        <v>3042</v>
      </c>
      <c r="E4162" s="1" t="s">
        <v>9301</v>
      </c>
      <c r="F4162" s="1" t="s">
        <v>118</v>
      </c>
      <c r="G4162" s="1" t="s">
        <v>39</v>
      </c>
      <c r="H4162" s="1">
        <v>45.0</v>
      </c>
      <c r="I4162" s="3">
        <v>43902.645833333336</v>
      </c>
      <c r="J4162" s="1">
        <v>2.23792451480386</v>
      </c>
      <c r="K4162" s="1" t="s">
        <v>24</v>
      </c>
      <c r="L4162" s="1" t="s">
        <v>1006</v>
      </c>
      <c r="M4162" s="3">
        <v>43902.68324319444</v>
      </c>
    </row>
    <row r="4163">
      <c r="A4163" s="1">
        <v>4161.0</v>
      </c>
      <c r="B4163" s="1" t="s">
        <v>788</v>
      </c>
      <c r="C4163" s="1" t="s">
        <v>9302</v>
      </c>
      <c r="D4163" s="1" t="s">
        <v>1343</v>
      </c>
      <c r="E4163" s="1" t="s">
        <v>1792</v>
      </c>
      <c r="F4163" s="1" t="s">
        <v>791</v>
      </c>
      <c r="G4163" s="1" t="s">
        <v>17</v>
      </c>
      <c r="H4163" s="1">
        <v>45.0</v>
      </c>
      <c r="I4163" s="3">
        <v>43887.145833333336</v>
      </c>
      <c r="J4163" s="1">
        <v>0.620865531902533</v>
      </c>
      <c r="K4163" s="1" t="s">
        <v>24</v>
      </c>
      <c r="M4163" s="3">
        <v>43887.1806608912</v>
      </c>
    </row>
    <row r="4164">
      <c r="A4164" s="1">
        <v>4162.0</v>
      </c>
      <c r="B4164" s="1" t="s">
        <v>582</v>
      </c>
      <c r="C4164" s="1" t="s">
        <v>9303</v>
      </c>
      <c r="D4164" s="1" t="s">
        <v>5435</v>
      </c>
      <c r="E4164" s="1" t="s">
        <v>9304</v>
      </c>
      <c r="F4164" s="1" t="s">
        <v>586</v>
      </c>
      <c r="G4164" s="1" t="s">
        <v>39</v>
      </c>
      <c r="H4164" s="1">
        <v>45.0</v>
      </c>
      <c r="I4164" s="3">
        <v>43765.625</v>
      </c>
      <c r="J4164" s="1">
        <v>18.2237037869249</v>
      </c>
      <c r="K4164" s="1" t="s">
        <v>24</v>
      </c>
      <c r="M4164" s="3">
        <v>43765.65344949074</v>
      </c>
    </row>
    <row r="4165">
      <c r="A4165" s="1">
        <v>4163.0</v>
      </c>
      <c r="B4165" s="1" t="s">
        <v>1489</v>
      </c>
      <c r="C4165" s="1" t="s">
        <v>9305</v>
      </c>
      <c r="D4165" s="1" t="s">
        <v>9306</v>
      </c>
      <c r="E4165" s="1" t="s">
        <v>9307</v>
      </c>
      <c r="F4165" s="1" t="s">
        <v>1492</v>
      </c>
      <c r="G4165" s="1" t="s">
        <v>89</v>
      </c>
      <c r="H4165" s="1">
        <v>45.0</v>
      </c>
      <c r="I4165" s="3">
        <v>44014.330696192126</v>
      </c>
      <c r="J4165" s="1">
        <v>2.29209707833542</v>
      </c>
      <c r="K4165" s="1" t="s">
        <v>18</v>
      </c>
      <c r="M4165" s="3">
        <v>44014.34815344907</v>
      </c>
    </row>
    <row r="4166">
      <c r="A4166" s="1">
        <v>4164.0</v>
      </c>
      <c r="B4166" s="1" t="s">
        <v>4095</v>
      </c>
      <c r="C4166" s="1" t="s">
        <v>9308</v>
      </c>
      <c r="D4166" s="1" t="s">
        <v>4655</v>
      </c>
      <c r="E4166" s="1" t="s">
        <v>9309</v>
      </c>
      <c r="F4166" s="1" t="s">
        <v>4098</v>
      </c>
      <c r="G4166" s="1" t="s">
        <v>39</v>
      </c>
      <c r="H4166" s="1">
        <v>45.0</v>
      </c>
      <c r="I4166" s="3">
        <v>44217.666666666664</v>
      </c>
      <c r="J4166" s="1">
        <v>2.61492025353715</v>
      </c>
      <c r="K4166" s="1" t="s">
        <v>24</v>
      </c>
      <c r="L4166" s="1" t="s">
        <v>882</v>
      </c>
      <c r="M4166" s="3">
        <v>44217.70103289352</v>
      </c>
    </row>
    <row r="4167">
      <c r="A4167" s="1">
        <v>4165.0</v>
      </c>
      <c r="B4167" s="1" t="s">
        <v>184</v>
      </c>
      <c r="C4167" s="1" t="s">
        <v>9310</v>
      </c>
      <c r="D4167" s="1" t="s">
        <v>148</v>
      </c>
      <c r="E4167" s="1" t="s">
        <v>190</v>
      </c>
      <c r="F4167" s="1" t="s">
        <v>187</v>
      </c>
      <c r="G4167" s="1" t="s">
        <v>17</v>
      </c>
      <c r="H4167" s="1">
        <v>45.0</v>
      </c>
      <c r="I4167" s="3">
        <v>44068.666666666664</v>
      </c>
      <c r="J4167" s="1">
        <v>0.648423513620988</v>
      </c>
      <c r="K4167" s="1" t="s">
        <v>24</v>
      </c>
      <c r="L4167" s="1" t="s">
        <v>188</v>
      </c>
      <c r="M4167" s="3">
        <v>44068.71377606482</v>
      </c>
    </row>
    <row r="4168">
      <c r="A4168" s="1">
        <v>4166.0</v>
      </c>
      <c r="B4168" s="1" t="s">
        <v>1679</v>
      </c>
      <c r="C4168" s="1" t="s">
        <v>9311</v>
      </c>
      <c r="D4168" s="1" t="s">
        <v>2983</v>
      </c>
      <c r="E4168" s="1" t="s">
        <v>9312</v>
      </c>
      <c r="F4168" s="1" t="s">
        <v>1682</v>
      </c>
      <c r="G4168" s="1" t="s">
        <v>39</v>
      </c>
      <c r="H4168" s="1">
        <v>45.0</v>
      </c>
      <c r="I4168" s="3">
        <v>43532.541666666664</v>
      </c>
      <c r="J4168" s="1">
        <v>0.414417191488964</v>
      </c>
      <c r="K4168" s="1" t="s">
        <v>24</v>
      </c>
      <c r="M4168" s="3">
        <v>43532.53076585648</v>
      </c>
    </row>
    <row r="4169">
      <c r="A4169" s="1">
        <v>4167.0</v>
      </c>
      <c r="B4169" s="1" t="s">
        <v>2645</v>
      </c>
      <c r="C4169" s="1" t="s">
        <v>9313</v>
      </c>
      <c r="D4169" s="1" t="s">
        <v>4220</v>
      </c>
      <c r="E4169" s="1" t="s">
        <v>3332</v>
      </c>
      <c r="F4169" s="1" t="s">
        <v>2649</v>
      </c>
      <c r="G4169" s="1" t="s">
        <v>17</v>
      </c>
      <c r="H4169" s="1">
        <v>45.0</v>
      </c>
      <c r="I4169" s="3">
        <v>43918.291666666664</v>
      </c>
      <c r="J4169" s="1">
        <v>2.32815193422232</v>
      </c>
      <c r="K4169" s="1" t="s">
        <v>18</v>
      </c>
      <c r="M4169" s="3">
        <v>43918.324650243056</v>
      </c>
    </row>
    <row r="4170">
      <c r="A4170" s="1">
        <v>4168.0</v>
      </c>
      <c r="B4170" s="1" t="s">
        <v>4095</v>
      </c>
      <c r="C4170" s="1" t="s">
        <v>9314</v>
      </c>
      <c r="D4170" s="1" t="s">
        <v>1963</v>
      </c>
      <c r="E4170" s="1" t="s">
        <v>9315</v>
      </c>
      <c r="F4170" s="1" t="s">
        <v>4098</v>
      </c>
      <c r="G4170" s="1" t="s">
        <v>39</v>
      </c>
      <c r="H4170" s="1">
        <v>45.0</v>
      </c>
      <c r="I4170" s="3">
        <v>44005.708333333336</v>
      </c>
      <c r="J4170" s="1">
        <v>4.78806632616097</v>
      </c>
      <c r="K4170" s="1" t="s">
        <v>24</v>
      </c>
      <c r="L4170" s="1" t="s">
        <v>882</v>
      </c>
      <c r="M4170" s="3">
        <v>44005.7430890625</v>
      </c>
    </row>
    <row r="4171">
      <c r="A4171" s="1">
        <v>4169.0</v>
      </c>
      <c r="B4171" s="1" t="s">
        <v>1529</v>
      </c>
      <c r="C4171" s="1" t="s">
        <v>9316</v>
      </c>
      <c r="D4171" s="1" t="s">
        <v>1531</v>
      </c>
      <c r="E4171" s="1" t="s">
        <v>3135</v>
      </c>
      <c r="F4171" s="1" t="s">
        <v>1533</v>
      </c>
      <c r="G4171" s="1" t="s">
        <v>35</v>
      </c>
      <c r="H4171" s="1">
        <v>45.0</v>
      </c>
      <c r="I4171" s="3">
        <v>43570.375</v>
      </c>
      <c r="J4171" s="1">
        <v>1.09296155473399</v>
      </c>
      <c r="K4171" s="1" t="s">
        <v>18</v>
      </c>
      <c r="M4171" s="3">
        <v>43570.387855625</v>
      </c>
    </row>
    <row r="4172">
      <c r="A4172" s="1">
        <v>4170.0</v>
      </c>
      <c r="B4172" s="1" t="s">
        <v>792</v>
      </c>
      <c r="C4172" s="1" t="s">
        <v>9317</v>
      </c>
      <c r="D4172" s="1" t="s">
        <v>1214</v>
      </c>
      <c r="E4172" s="1" t="s">
        <v>9318</v>
      </c>
      <c r="F4172" s="1" t="s">
        <v>795</v>
      </c>
      <c r="G4172" s="1" t="s">
        <v>35</v>
      </c>
      <c r="H4172" s="1">
        <v>45.0</v>
      </c>
      <c r="I4172" s="3">
        <v>44203.625</v>
      </c>
      <c r="J4172" s="1">
        <v>3.92278485047469</v>
      </c>
      <c r="K4172" s="1" t="s">
        <v>18</v>
      </c>
      <c r="M4172" s="3">
        <v>44203.65583105324</v>
      </c>
    </row>
    <row r="4173">
      <c r="A4173" s="1">
        <v>4171.0</v>
      </c>
      <c r="B4173" s="1" t="s">
        <v>303</v>
      </c>
      <c r="C4173" s="1" t="s">
        <v>9319</v>
      </c>
      <c r="D4173" s="1" t="s">
        <v>305</v>
      </c>
      <c r="E4173" s="1" t="s">
        <v>7161</v>
      </c>
      <c r="F4173" s="1" t="s">
        <v>307</v>
      </c>
      <c r="G4173" s="1" t="s">
        <v>17</v>
      </c>
      <c r="H4173" s="1">
        <v>45.0</v>
      </c>
      <c r="I4173" s="3">
        <v>43956.625</v>
      </c>
      <c r="J4173" s="1">
        <v>0.5100444597288</v>
      </c>
      <c r="K4173" s="1" t="s">
        <v>24</v>
      </c>
      <c r="M4173" s="3">
        <v>43956.65688277778</v>
      </c>
    </row>
    <row r="4174">
      <c r="A4174" s="1">
        <v>4172.0</v>
      </c>
      <c r="B4174" s="1" t="s">
        <v>3218</v>
      </c>
      <c r="C4174" s="1" t="s">
        <v>9320</v>
      </c>
      <c r="D4174" s="1" t="s">
        <v>1446</v>
      </c>
      <c r="E4174" s="1" t="s">
        <v>9321</v>
      </c>
      <c r="F4174" s="1" t="s">
        <v>3222</v>
      </c>
      <c r="G4174" s="1" t="s">
        <v>39</v>
      </c>
      <c r="H4174" s="1">
        <v>45.0</v>
      </c>
      <c r="I4174" s="3">
        <v>44014.625</v>
      </c>
      <c r="J4174" s="1">
        <v>1.80089328178128</v>
      </c>
      <c r="K4174" s="1" t="s">
        <v>18</v>
      </c>
      <c r="L4174" s="1" t="s">
        <v>3223</v>
      </c>
      <c r="M4174" s="3">
        <v>44014.640771956016</v>
      </c>
    </row>
    <row r="4175">
      <c r="A4175" s="1">
        <v>4173.0</v>
      </c>
      <c r="B4175" s="1" t="s">
        <v>385</v>
      </c>
      <c r="C4175" s="1" t="s">
        <v>9322</v>
      </c>
      <c r="D4175" s="1" t="s">
        <v>116</v>
      </c>
      <c r="E4175" s="1" t="s">
        <v>833</v>
      </c>
      <c r="F4175" s="1" t="s">
        <v>388</v>
      </c>
      <c r="G4175" s="1" t="s">
        <v>17</v>
      </c>
      <c r="H4175" s="1">
        <v>45.0</v>
      </c>
      <c r="I4175" s="3">
        <v>44033.666666666664</v>
      </c>
      <c r="J4175" s="1">
        <v>0.0</v>
      </c>
      <c r="K4175" s="1" t="s">
        <v>24</v>
      </c>
      <c r="M4175" s="3">
        <v>44033.74915084491</v>
      </c>
    </row>
    <row r="4176">
      <c r="A4176" s="1">
        <v>4174.0</v>
      </c>
      <c r="B4176" s="1" t="s">
        <v>9323</v>
      </c>
      <c r="C4176" s="1" t="s">
        <v>9324</v>
      </c>
      <c r="D4176" s="1" t="s">
        <v>121</v>
      </c>
      <c r="E4176" s="1" t="s">
        <v>9325</v>
      </c>
      <c r="F4176" s="1" t="s">
        <v>9326</v>
      </c>
      <c r="G4176" s="1" t="s">
        <v>39</v>
      </c>
      <c r="H4176" s="1">
        <v>45.0</v>
      </c>
      <c r="I4176" s="3">
        <v>43867.635416666664</v>
      </c>
      <c r="J4176" s="1">
        <v>3.06996324176391</v>
      </c>
      <c r="K4176" s="1" t="s">
        <v>1376</v>
      </c>
      <c r="M4176" s="3">
        <v>43867.6737478588</v>
      </c>
    </row>
    <row r="4177">
      <c r="A4177" s="1">
        <v>4175.0</v>
      </c>
      <c r="B4177" s="1" t="s">
        <v>319</v>
      </c>
      <c r="C4177" s="1" t="s">
        <v>9327</v>
      </c>
      <c r="D4177" s="1" t="s">
        <v>1128</v>
      </c>
      <c r="E4177" s="1" t="s">
        <v>9328</v>
      </c>
      <c r="F4177" s="1" t="s">
        <v>323</v>
      </c>
      <c r="G4177" s="1" t="s">
        <v>39</v>
      </c>
      <c r="H4177" s="1">
        <v>45.0</v>
      </c>
      <c r="I4177" s="3">
        <v>44131.791666666664</v>
      </c>
      <c r="J4177" s="1">
        <v>0.195649704238964</v>
      </c>
      <c r="K4177" s="1" t="s">
        <v>24</v>
      </c>
      <c r="M4177" s="3">
        <v>44131.81261869213</v>
      </c>
    </row>
    <row r="4178">
      <c r="A4178" s="1">
        <v>4176.0</v>
      </c>
      <c r="B4178" s="1" t="s">
        <v>114</v>
      </c>
      <c r="C4178" s="1" t="s">
        <v>9329</v>
      </c>
      <c r="D4178" s="1" t="s">
        <v>116</v>
      </c>
      <c r="E4178" s="1" t="s">
        <v>2016</v>
      </c>
      <c r="F4178" s="1" t="s">
        <v>118</v>
      </c>
      <c r="G4178" s="1" t="s">
        <v>17</v>
      </c>
      <c r="H4178" s="1">
        <v>45.0</v>
      </c>
      <c r="I4178" s="3">
        <v>44155.739583333336</v>
      </c>
      <c r="J4178" s="1">
        <v>6.02307822828454</v>
      </c>
      <c r="K4178" s="1" t="s">
        <v>24</v>
      </c>
      <c r="M4178" s="3">
        <v>44155.78389047454</v>
      </c>
    </row>
    <row r="4179">
      <c r="A4179" s="1">
        <v>4177.0</v>
      </c>
      <c r="B4179" s="1" t="s">
        <v>9330</v>
      </c>
      <c r="C4179" s="1" t="s">
        <v>9331</v>
      </c>
      <c r="D4179" s="1" t="s">
        <v>126</v>
      </c>
      <c r="E4179" s="1" t="s">
        <v>9332</v>
      </c>
      <c r="F4179" s="1" t="s">
        <v>9333</v>
      </c>
      <c r="G4179" s="1" t="s">
        <v>17</v>
      </c>
      <c r="H4179" s="1">
        <v>45.0</v>
      </c>
      <c r="I4179" s="3">
        <v>44146.416666666664</v>
      </c>
      <c r="J4179" s="1">
        <v>1.30583423813314</v>
      </c>
      <c r="K4179" s="1" t="s">
        <v>62</v>
      </c>
      <c r="M4179" s="3">
        <v>44146.40138394676</v>
      </c>
    </row>
    <row r="4180">
      <c r="A4180" s="1">
        <v>4178.0</v>
      </c>
      <c r="B4180" s="1" t="s">
        <v>73</v>
      </c>
      <c r="C4180" s="1" t="s">
        <v>9334</v>
      </c>
      <c r="D4180" s="1" t="s">
        <v>938</v>
      </c>
      <c r="E4180" s="1" t="s">
        <v>939</v>
      </c>
      <c r="F4180" s="1" t="s">
        <v>77</v>
      </c>
      <c r="G4180" s="1" t="s">
        <v>17</v>
      </c>
      <c r="H4180" s="1">
        <v>45.0</v>
      </c>
      <c r="I4180" s="3">
        <v>44163.302083333336</v>
      </c>
      <c r="J4180" s="1">
        <v>0.694145255231967</v>
      </c>
      <c r="K4180" s="1" t="s">
        <v>24</v>
      </c>
      <c r="L4180" s="1" t="s">
        <v>940</v>
      </c>
      <c r="M4180" s="3">
        <v>44163.33589976852</v>
      </c>
    </row>
    <row r="4181">
      <c r="A4181" s="1">
        <v>4179.0</v>
      </c>
      <c r="B4181" s="1" t="s">
        <v>3813</v>
      </c>
      <c r="C4181" s="1" t="s">
        <v>9335</v>
      </c>
      <c r="D4181" s="1" t="s">
        <v>3815</v>
      </c>
      <c r="E4181" s="1" t="s">
        <v>3816</v>
      </c>
      <c r="F4181" s="1" t="s">
        <v>3817</v>
      </c>
      <c r="G4181" s="1" t="s">
        <v>17</v>
      </c>
      <c r="H4181" s="1">
        <v>45.0</v>
      </c>
      <c r="I4181" s="3">
        <v>44076.3125</v>
      </c>
      <c r="J4181" s="1">
        <v>1.35031642357216</v>
      </c>
      <c r="K4181" s="1" t="s">
        <v>56</v>
      </c>
      <c r="L4181" s="1" t="s">
        <v>1614</v>
      </c>
      <c r="M4181" s="3">
        <v>44076.34401275463</v>
      </c>
    </row>
    <row r="4182">
      <c r="A4182" s="1">
        <v>4180.0</v>
      </c>
      <c r="B4182" s="1" t="s">
        <v>4669</v>
      </c>
      <c r="C4182" s="1" t="s">
        <v>9336</v>
      </c>
      <c r="D4182" s="1" t="s">
        <v>1952</v>
      </c>
      <c r="E4182" s="1" t="s">
        <v>9337</v>
      </c>
      <c r="F4182" s="1" t="s">
        <v>4672</v>
      </c>
      <c r="G4182" s="1" t="s">
        <v>39</v>
      </c>
      <c r="H4182" s="1">
        <v>45.0</v>
      </c>
      <c r="I4182" s="3">
        <v>44098.75</v>
      </c>
      <c r="J4182" s="1">
        <v>2.90567805516905</v>
      </c>
      <c r="K4182" s="1" t="s">
        <v>24</v>
      </c>
      <c r="L4182" s="1" t="s">
        <v>747</v>
      </c>
      <c r="M4182" s="3">
        <v>44098.77019605324</v>
      </c>
    </row>
    <row r="4183">
      <c r="A4183" s="1">
        <v>4181.0</v>
      </c>
      <c r="B4183" s="1" t="s">
        <v>1449</v>
      </c>
      <c r="C4183" s="1" t="s">
        <v>9338</v>
      </c>
      <c r="D4183" s="1" t="s">
        <v>9339</v>
      </c>
      <c r="E4183" s="1" t="s">
        <v>5118</v>
      </c>
      <c r="F4183" s="1" t="s">
        <v>1453</v>
      </c>
      <c r="G4183" s="1" t="s">
        <v>35</v>
      </c>
      <c r="H4183" s="1">
        <v>45.0</v>
      </c>
      <c r="I4183" s="3">
        <v>44200.270833333336</v>
      </c>
      <c r="J4183" s="1">
        <v>1.9139134455445</v>
      </c>
      <c r="K4183" s="1" t="s">
        <v>218</v>
      </c>
      <c r="L4183" s="1" t="s">
        <v>287</v>
      </c>
      <c r="M4183" s="3">
        <v>44200.3170471875</v>
      </c>
    </row>
    <row r="4184">
      <c r="A4184" s="1">
        <v>4182.0</v>
      </c>
      <c r="B4184" s="1" t="s">
        <v>996</v>
      </c>
      <c r="C4184" s="1" t="s">
        <v>9340</v>
      </c>
      <c r="D4184" s="1" t="s">
        <v>4748</v>
      </c>
      <c r="E4184" s="1" t="s">
        <v>9341</v>
      </c>
      <c r="F4184" s="1" t="s">
        <v>1000</v>
      </c>
      <c r="G4184" s="1" t="s">
        <v>39</v>
      </c>
      <c r="H4184" s="1">
        <v>45.0</v>
      </c>
      <c r="I4184" s="3">
        <v>44239.645833333336</v>
      </c>
      <c r="J4184" s="1">
        <v>1.57853500331905</v>
      </c>
      <c r="K4184" s="1" t="s">
        <v>24</v>
      </c>
      <c r="L4184" s="1" t="s">
        <v>406</v>
      </c>
      <c r="M4184" s="3">
        <v>44239.67951598379</v>
      </c>
    </row>
    <row r="4185">
      <c r="A4185" s="1">
        <v>4183.0</v>
      </c>
      <c r="B4185" s="1" t="s">
        <v>19</v>
      </c>
      <c r="C4185" s="1" t="s">
        <v>9342</v>
      </c>
      <c r="D4185" s="1" t="s">
        <v>21</v>
      </c>
      <c r="E4185" s="1" t="s">
        <v>2313</v>
      </c>
      <c r="F4185" s="1" t="s">
        <v>23</v>
      </c>
      <c r="G4185" s="1" t="s">
        <v>17</v>
      </c>
      <c r="H4185" s="1">
        <v>45.0</v>
      </c>
      <c r="I4185" s="3">
        <v>43762.291666666664</v>
      </c>
      <c r="J4185" s="1">
        <v>1.18716066976231</v>
      </c>
      <c r="K4185" s="1" t="s">
        <v>24</v>
      </c>
      <c r="M4185" s="3">
        <v>43762.34669744213</v>
      </c>
    </row>
    <row r="4186">
      <c r="A4186" s="1">
        <v>4184.0</v>
      </c>
      <c r="B4186" s="1" t="s">
        <v>553</v>
      </c>
      <c r="C4186" s="1" t="s">
        <v>9343</v>
      </c>
      <c r="D4186" s="1" t="s">
        <v>555</v>
      </c>
      <c r="E4186" s="1" t="s">
        <v>2653</v>
      </c>
      <c r="F4186" s="1" t="s">
        <v>557</v>
      </c>
      <c r="G4186" s="1" t="s">
        <v>17</v>
      </c>
      <c r="H4186" s="1">
        <v>45.0</v>
      </c>
      <c r="I4186" s="3">
        <v>44116.729166666664</v>
      </c>
      <c r="J4186" s="1">
        <v>1.36759549914596</v>
      </c>
      <c r="K4186" s="1" t="s">
        <v>46</v>
      </c>
      <c r="L4186" s="1" t="s">
        <v>558</v>
      </c>
      <c r="M4186" s="3">
        <v>44116.725725625</v>
      </c>
    </row>
    <row r="4187">
      <c r="A4187" s="1">
        <v>4185.0</v>
      </c>
      <c r="B4187" s="1" t="s">
        <v>6895</v>
      </c>
      <c r="C4187" s="1" t="s">
        <v>9344</v>
      </c>
      <c r="D4187" s="1" t="s">
        <v>1208</v>
      </c>
      <c r="E4187" s="1" t="s">
        <v>9345</v>
      </c>
      <c r="F4187" s="1" t="s">
        <v>6898</v>
      </c>
      <c r="G4187" s="1" t="s">
        <v>89</v>
      </c>
      <c r="H4187" s="1">
        <v>45.0</v>
      </c>
      <c r="I4187" s="3">
        <v>43846.52749599537</v>
      </c>
      <c r="J4187" s="1">
        <v>2.91674289396428</v>
      </c>
      <c r="K4187" s="1" t="s">
        <v>24</v>
      </c>
      <c r="M4187" s="3">
        <v>43846.55620737268</v>
      </c>
    </row>
    <row r="4188">
      <c r="A4188" s="1">
        <v>4186.0</v>
      </c>
      <c r="B4188" s="1" t="s">
        <v>758</v>
      </c>
      <c r="C4188" s="1" t="s">
        <v>9346</v>
      </c>
      <c r="D4188" s="1" t="s">
        <v>3033</v>
      </c>
      <c r="E4188" s="1" t="s">
        <v>9347</v>
      </c>
      <c r="F4188" s="1" t="s">
        <v>762</v>
      </c>
      <c r="G4188" s="1" t="s">
        <v>39</v>
      </c>
      <c r="H4188" s="1">
        <v>45.0</v>
      </c>
      <c r="I4188" s="3">
        <v>43889.291666666664</v>
      </c>
      <c r="J4188" s="1">
        <v>2.04860852517996</v>
      </c>
      <c r="K4188" s="1" t="s">
        <v>159</v>
      </c>
      <c r="M4188" s="3">
        <v>43889.31784484954</v>
      </c>
    </row>
    <row r="4189">
      <c r="A4189" s="1">
        <v>4187.0</v>
      </c>
      <c r="B4189" s="1" t="s">
        <v>324</v>
      </c>
      <c r="C4189" s="1" t="s">
        <v>9348</v>
      </c>
      <c r="D4189" s="1" t="s">
        <v>326</v>
      </c>
      <c r="E4189" s="1" t="s">
        <v>4593</v>
      </c>
      <c r="F4189" s="1" t="s">
        <v>328</v>
      </c>
      <c r="G4189" s="1" t="s">
        <v>17</v>
      </c>
      <c r="H4189" s="1">
        <v>45.0</v>
      </c>
      <c r="I4189" s="3">
        <v>44118.291666666664</v>
      </c>
      <c r="J4189" s="1">
        <v>0.765219626406172</v>
      </c>
      <c r="K4189" s="1" t="s">
        <v>24</v>
      </c>
      <c r="M4189" s="3">
        <v>44118.3207944213</v>
      </c>
    </row>
    <row r="4190">
      <c r="A4190" s="1">
        <v>4188.0</v>
      </c>
      <c r="B4190" s="1" t="s">
        <v>63</v>
      </c>
      <c r="C4190" s="1" t="s">
        <v>9349</v>
      </c>
      <c r="D4190" s="1" t="s">
        <v>2598</v>
      </c>
      <c r="E4190" s="1" t="s">
        <v>3462</v>
      </c>
      <c r="F4190" s="1" t="s">
        <v>67</v>
      </c>
      <c r="G4190" s="1" t="s">
        <v>17</v>
      </c>
      <c r="H4190" s="1">
        <v>45.0</v>
      </c>
      <c r="I4190" s="3">
        <v>43922.239583333336</v>
      </c>
      <c r="J4190" s="1">
        <v>1.76591689552782</v>
      </c>
      <c r="K4190" s="1" t="s">
        <v>24</v>
      </c>
      <c r="M4190" s="3">
        <v>43922.331150185186</v>
      </c>
    </row>
    <row r="4191">
      <c r="A4191" s="1">
        <v>4189.0</v>
      </c>
      <c r="B4191" s="1" t="s">
        <v>915</v>
      </c>
      <c r="C4191" s="1" t="s">
        <v>9350</v>
      </c>
      <c r="D4191" s="1" t="s">
        <v>503</v>
      </c>
      <c r="E4191" s="1" t="s">
        <v>9351</v>
      </c>
      <c r="F4191" s="1" t="s">
        <v>919</v>
      </c>
      <c r="G4191" s="1" t="s">
        <v>17</v>
      </c>
      <c r="H4191" s="1">
        <v>45.0</v>
      </c>
      <c r="I4191" s="3">
        <v>44148.65625</v>
      </c>
      <c r="J4191" s="1">
        <v>0.669796079918398</v>
      </c>
      <c r="K4191" s="1" t="s">
        <v>62</v>
      </c>
      <c r="L4191" s="1" t="s">
        <v>9352</v>
      </c>
      <c r="M4191" s="3">
        <v>44148.73053784722</v>
      </c>
    </row>
    <row r="4192">
      <c r="A4192" s="1">
        <v>4190.0</v>
      </c>
      <c r="B4192" s="1" t="s">
        <v>97</v>
      </c>
      <c r="C4192" s="1" t="s">
        <v>9353</v>
      </c>
      <c r="D4192" s="1" t="s">
        <v>321</v>
      </c>
      <c r="E4192" s="1" t="s">
        <v>9354</v>
      </c>
      <c r="F4192" s="1" t="s">
        <v>101</v>
      </c>
      <c r="G4192" s="1" t="s">
        <v>89</v>
      </c>
      <c r="H4192" s="1">
        <v>45.0</v>
      </c>
      <c r="I4192" s="3">
        <v>43948.760416666664</v>
      </c>
      <c r="J4192" s="1">
        <v>2.26225960735855</v>
      </c>
      <c r="K4192" s="1" t="s">
        <v>24</v>
      </c>
      <c r="M4192" s="3">
        <v>43948.80145349537</v>
      </c>
    </row>
    <row r="4193">
      <c r="A4193" s="1">
        <v>4191.0</v>
      </c>
      <c r="B4193" s="1" t="s">
        <v>485</v>
      </c>
      <c r="C4193" s="1" t="s">
        <v>9355</v>
      </c>
      <c r="D4193" s="1" t="s">
        <v>1418</v>
      </c>
      <c r="E4193" s="1" t="s">
        <v>5164</v>
      </c>
      <c r="F4193" s="1" t="s">
        <v>489</v>
      </c>
      <c r="G4193" s="1" t="s">
        <v>17</v>
      </c>
      <c r="H4193" s="1">
        <v>45.0</v>
      </c>
      <c r="I4193" s="3">
        <v>43876.666666666664</v>
      </c>
      <c r="J4193" s="1">
        <v>0.0</v>
      </c>
      <c r="K4193" s="1" t="s">
        <v>166</v>
      </c>
      <c r="M4193" s="3">
        <v>43877.005758368054</v>
      </c>
    </row>
    <row r="4194">
      <c r="A4194" s="1">
        <v>4192.0</v>
      </c>
      <c r="B4194" s="1" t="s">
        <v>389</v>
      </c>
      <c r="C4194" s="1" t="s">
        <v>9356</v>
      </c>
      <c r="D4194" s="1" t="s">
        <v>588</v>
      </c>
      <c r="E4194" s="1" t="s">
        <v>5372</v>
      </c>
      <c r="F4194" s="1" t="s">
        <v>393</v>
      </c>
      <c r="G4194" s="1" t="s">
        <v>17</v>
      </c>
      <c r="H4194" s="1">
        <v>45.0</v>
      </c>
      <c r="I4194" s="3">
        <v>44008.333333333336</v>
      </c>
      <c r="J4194" s="1">
        <v>13.3259328485311</v>
      </c>
      <c r="K4194" s="1" t="s">
        <v>18</v>
      </c>
      <c r="M4194" s="3">
        <v>44008.39968739583</v>
      </c>
    </row>
    <row r="4195">
      <c r="A4195" s="1">
        <v>4193.0</v>
      </c>
      <c r="B4195" s="1" t="s">
        <v>401</v>
      </c>
      <c r="C4195" s="1" t="s">
        <v>9357</v>
      </c>
      <c r="D4195" s="1" t="s">
        <v>148</v>
      </c>
      <c r="E4195" s="1" t="s">
        <v>9358</v>
      </c>
      <c r="F4195" s="1" t="s">
        <v>405</v>
      </c>
      <c r="G4195" s="1" t="s">
        <v>35</v>
      </c>
      <c r="H4195" s="1">
        <v>45.0</v>
      </c>
      <c r="I4195" s="3">
        <v>43808.333333333336</v>
      </c>
      <c r="J4195" s="1">
        <v>0.0206346644302531</v>
      </c>
      <c r="K4195" s="1" t="s">
        <v>24</v>
      </c>
      <c r="M4195" s="3">
        <v>43808.34612229167</v>
      </c>
    </row>
    <row r="4196">
      <c r="A4196" s="1">
        <v>4194.0</v>
      </c>
      <c r="B4196" s="1" t="s">
        <v>2766</v>
      </c>
      <c r="C4196" s="1" t="s">
        <v>9359</v>
      </c>
      <c r="D4196" s="1" t="s">
        <v>3158</v>
      </c>
      <c r="E4196" s="1" t="s">
        <v>7186</v>
      </c>
      <c r="F4196" s="1" t="s">
        <v>2770</v>
      </c>
      <c r="G4196" s="1" t="s">
        <v>35</v>
      </c>
      <c r="H4196" s="1">
        <v>45.0</v>
      </c>
      <c r="I4196" s="3">
        <v>44200.583333333336</v>
      </c>
      <c r="J4196" s="1">
        <v>0.612868357209484</v>
      </c>
      <c r="K4196" s="1" t="s">
        <v>62</v>
      </c>
      <c r="L4196" s="1" t="s">
        <v>2771</v>
      </c>
      <c r="M4196" s="3">
        <v>44200.61301178241</v>
      </c>
    </row>
    <row r="4197">
      <c r="A4197" s="1">
        <v>4195.0</v>
      </c>
      <c r="B4197" s="1" t="s">
        <v>267</v>
      </c>
      <c r="C4197" s="1" t="s">
        <v>9360</v>
      </c>
      <c r="D4197" s="1" t="s">
        <v>269</v>
      </c>
      <c r="E4197" s="1" t="s">
        <v>9361</v>
      </c>
      <c r="F4197" s="1" t="s">
        <v>271</v>
      </c>
      <c r="G4197" s="1" t="s">
        <v>35</v>
      </c>
      <c r="H4197" s="1">
        <v>45.0</v>
      </c>
      <c r="I4197" s="3">
        <v>44244.625</v>
      </c>
      <c r="J4197" s="1">
        <v>2.55231903799176</v>
      </c>
      <c r="K4197" s="1" t="s">
        <v>56</v>
      </c>
      <c r="L4197" s="1" t="s">
        <v>272</v>
      </c>
      <c r="M4197" s="3">
        <v>44244.67641800926</v>
      </c>
    </row>
    <row r="4198">
      <c r="A4198" s="1">
        <v>4196.0</v>
      </c>
      <c r="B4198" s="1" t="s">
        <v>2944</v>
      </c>
      <c r="C4198" s="1" t="s">
        <v>9362</v>
      </c>
      <c r="D4198" s="1" t="s">
        <v>818</v>
      </c>
      <c r="E4198" s="1" t="s">
        <v>9363</v>
      </c>
      <c r="F4198" s="1" t="s">
        <v>2947</v>
      </c>
      <c r="G4198" s="1" t="s">
        <v>17</v>
      </c>
      <c r="H4198" s="1">
        <v>45.0</v>
      </c>
      <c r="I4198" s="3">
        <v>44166.1875</v>
      </c>
      <c r="J4198" s="1">
        <v>1.98030618517444</v>
      </c>
      <c r="K4198" s="1" t="s">
        <v>18</v>
      </c>
      <c r="L4198" s="1" t="s">
        <v>1047</v>
      </c>
      <c r="M4198" s="3">
        <v>44166.26101618056</v>
      </c>
    </row>
    <row r="4199">
      <c r="A4199" s="1">
        <v>4197.0</v>
      </c>
      <c r="B4199" s="1" t="s">
        <v>273</v>
      </c>
      <c r="C4199" s="1" t="s">
        <v>9364</v>
      </c>
      <c r="D4199" s="1" t="s">
        <v>21</v>
      </c>
      <c r="E4199" s="1" t="s">
        <v>9365</v>
      </c>
      <c r="F4199" s="1" t="s">
        <v>277</v>
      </c>
      <c r="G4199" s="1" t="s">
        <v>89</v>
      </c>
      <c r="H4199" s="1">
        <v>45.0</v>
      </c>
      <c r="I4199" s="3">
        <v>44089.30447887731</v>
      </c>
      <c r="J4199" s="1">
        <v>3.25625321011968</v>
      </c>
      <c r="K4199" s="1" t="s">
        <v>24</v>
      </c>
      <c r="M4199" s="3">
        <v>44089.311169583336</v>
      </c>
    </row>
    <row r="4200">
      <c r="A4200" s="1">
        <v>4198.0</v>
      </c>
      <c r="B4200" s="1" t="s">
        <v>8295</v>
      </c>
      <c r="C4200" s="1" t="s">
        <v>9366</v>
      </c>
      <c r="D4200" s="1" t="s">
        <v>126</v>
      </c>
      <c r="E4200" s="1" t="s">
        <v>9367</v>
      </c>
      <c r="F4200" s="1" t="s">
        <v>8299</v>
      </c>
      <c r="G4200" s="1" t="s">
        <v>39</v>
      </c>
      <c r="H4200" s="1">
        <v>45.0</v>
      </c>
      <c r="I4200" s="3">
        <v>44210.625</v>
      </c>
      <c r="J4200" s="1">
        <v>7.86077270881184</v>
      </c>
      <c r="K4200" s="1" t="s">
        <v>62</v>
      </c>
      <c r="M4200" s="3">
        <v>44210.67891244213</v>
      </c>
    </row>
    <row r="4201">
      <c r="A4201" s="1">
        <v>4199.0</v>
      </c>
      <c r="B4201" s="1" t="s">
        <v>63</v>
      </c>
      <c r="C4201" s="1" t="s">
        <v>9368</v>
      </c>
      <c r="D4201" s="1" t="s">
        <v>1827</v>
      </c>
      <c r="E4201" s="1" t="s">
        <v>9369</v>
      </c>
      <c r="F4201" s="1" t="s">
        <v>67</v>
      </c>
      <c r="G4201" s="1" t="s">
        <v>89</v>
      </c>
      <c r="H4201" s="1">
        <v>45.0</v>
      </c>
      <c r="I4201" s="3">
        <v>44049.7318262037</v>
      </c>
      <c r="J4201" s="1">
        <v>0.0</v>
      </c>
      <c r="K4201" s="1" t="s">
        <v>24</v>
      </c>
      <c r="M4201" s="3">
        <v>44049.746362337966</v>
      </c>
    </row>
    <row r="4202">
      <c r="A4202" s="1">
        <v>4200.0</v>
      </c>
      <c r="B4202" s="1" t="s">
        <v>168</v>
      </c>
      <c r="C4202" s="1" t="s">
        <v>9370</v>
      </c>
      <c r="D4202" s="1" t="s">
        <v>1418</v>
      </c>
      <c r="E4202" s="1" t="s">
        <v>2686</v>
      </c>
      <c r="F4202" s="1" t="s">
        <v>171</v>
      </c>
      <c r="G4202" s="1" t="s">
        <v>17</v>
      </c>
      <c r="H4202" s="1">
        <v>45.0</v>
      </c>
      <c r="I4202" s="3">
        <v>43877.229166666664</v>
      </c>
      <c r="J4202" s="1">
        <v>1.52036725673532</v>
      </c>
      <c r="K4202" s="1" t="s">
        <v>166</v>
      </c>
      <c r="M4202" s="3">
        <v>43877.3106908912</v>
      </c>
    </row>
    <row r="4203">
      <c r="A4203" s="1">
        <v>4201.0</v>
      </c>
      <c r="B4203" s="1" t="s">
        <v>1800</v>
      </c>
      <c r="C4203" s="1" t="s">
        <v>9371</v>
      </c>
      <c r="D4203" s="1" t="s">
        <v>1802</v>
      </c>
      <c r="E4203" s="1" t="s">
        <v>6827</v>
      </c>
      <c r="F4203" s="1" t="s">
        <v>1804</v>
      </c>
      <c r="G4203" s="1" t="s">
        <v>17</v>
      </c>
      <c r="H4203" s="1">
        <v>45.0</v>
      </c>
      <c r="I4203" s="3">
        <v>43888.25</v>
      </c>
      <c r="J4203" s="1">
        <v>0.528975437669018</v>
      </c>
      <c r="K4203" s="1" t="s">
        <v>83</v>
      </c>
      <c r="M4203" s="3">
        <v>43888.26018236111</v>
      </c>
    </row>
    <row r="4204">
      <c r="A4204" s="1">
        <v>4202.0</v>
      </c>
      <c r="B4204" s="1" t="s">
        <v>303</v>
      </c>
      <c r="C4204" s="1" t="s">
        <v>9372</v>
      </c>
      <c r="D4204" s="1" t="s">
        <v>305</v>
      </c>
      <c r="E4204" s="1" t="s">
        <v>3493</v>
      </c>
      <c r="F4204" s="1" t="s">
        <v>307</v>
      </c>
      <c r="G4204" s="1" t="s">
        <v>17</v>
      </c>
      <c r="H4204" s="1">
        <v>45.0</v>
      </c>
      <c r="I4204" s="3">
        <v>44137.229166666664</v>
      </c>
      <c r="J4204" s="1">
        <v>1.55678966213745</v>
      </c>
      <c r="K4204" s="1" t="s">
        <v>24</v>
      </c>
      <c r="M4204" s="3">
        <v>44137.27544734954</v>
      </c>
    </row>
    <row r="4205">
      <c r="A4205" s="1">
        <v>4203.0</v>
      </c>
      <c r="B4205" s="1" t="s">
        <v>303</v>
      </c>
      <c r="C4205" s="1" t="s">
        <v>9373</v>
      </c>
      <c r="D4205" s="1" t="s">
        <v>305</v>
      </c>
      <c r="E4205" s="1" t="s">
        <v>2594</v>
      </c>
      <c r="F4205" s="1" t="s">
        <v>307</v>
      </c>
      <c r="G4205" s="1" t="s">
        <v>17</v>
      </c>
      <c r="H4205" s="1">
        <v>45.0</v>
      </c>
      <c r="I4205" s="3">
        <v>43928.625</v>
      </c>
      <c r="J4205" s="1">
        <v>1.50942563730818</v>
      </c>
      <c r="K4205" s="1" t="s">
        <v>24</v>
      </c>
      <c r="M4205" s="3">
        <v>43928.624848796295</v>
      </c>
    </row>
    <row r="4206">
      <c r="A4206" s="1">
        <v>4204.0</v>
      </c>
      <c r="B4206" s="1" t="s">
        <v>4823</v>
      </c>
      <c r="C4206" s="1" t="s">
        <v>9374</v>
      </c>
      <c r="D4206" s="1" t="s">
        <v>701</v>
      </c>
      <c r="E4206" s="1" t="s">
        <v>9375</v>
      </c>
      <c r="F4206" s="1" t="s">
        <v>4826</v>
      </c>
      <c r="G4206" s="1" t="s">
        <v>39</v>
      </c>
      <c r="H4206" s="1">
        <v>45.0</v>
      </c>
      <c r="I4206" s="3">
        <v>44142.708333333336</v>
      </c>
      <c r="J4206" s="1">
        <v>1.83923558221572</v>
      </c>
      <c r="K4206" s="1" t="s">
        <v>24</v>
      </c>
      <c r="L4206" s="1" t="s">
        <v>464</v>
      </c>
      <c r="M4206" s="3">
        <v>44142.74649322917</v>
      </c>
    </row>
    <row r="4207">
      <c r="A4207" s="1">
        <v>4205.0</v>
      </c>
      <c r="B4207" s="1" t="s">
        <v>8303</v>
      </c>
      <c r="C4207" s="1" t="s">
        <v>9376</v>
      </c>
      <c r="D4207" s="1" t="s">
        <v>818</v>
      </c>
      <c r="E4207" s="1" t="s">
        <v>9377</v>
      </c>
      <c r="F4207" s="1" t="s">
        <v>8307</v>
      </c>
      <c r="G4207" s="1" t="s">
        <v>39</v>
      </c>
      <c r="H4207" s="1">
        <v>45.0</v>
      </c>
      <c r="I4207" s="3">
        <v>44102.25</v>
      </c>
      <c r="J4207" s="1">
        <v>1.91112751203742</v>
      </c>
      <c r="K4207" s="1" t="s">
        <v>18</v>
      </c>
      <c r="M4207" s="3">
        <v>44102.283208125</v>
      </c>
    </row>
    <row r="4208">
      <c r="A4208" s="1">
        <v>4206.0</v>
      </c>
      <c r="B4208" s="1" t="s">
        <v>319</v>
      </c>
      <c r="C4208" s="1" t="s">
        <v>9378</v>
      </c>
      <c r="D4208" s="1" t="s">
        <v>321</v>
      </c>
      <c r="E4208" s="1" t="s">
        <v>9379</v>
      </c>
      <c r="F4208" s="1" t="s">
        <v>323</v>
      </c>
      <c r="G4208" s="1" t="s">
        <v>39</v>
      </c>
      <c r="H4208" s="1">
        <v>45.0</v>
      </c>
      <c r="I4208" s="3">
        <v>44009.791666666664</v>
      </c>
      <c r="J4208" s="1">
        <v>0.574113871578152</v>
      </c>
      <c r="K4208" s="1" t="s">
        <v>24</v>
      </c>
      <c r="M4208" s="3">
        <v>44009.82038275463</v>
      </c>
    </row>
    <row r="4209">
      <c r="A4209" s="1">
        <v>4207.0</v>
      </c>
      <c r="B4209" s="1" t="s">
        <v>887</v>
      </c>
      <c r="C4209" s="1" t="s">
        <v>9380</v>
      </c>
      <c r="D4209" s="1" t="s">
        <v>998</v>
      </c>
      <c r="E4209" s="1" t="s">
        <v>9381</v>
      </c>
      <c r="F4209" s="1" t="s">
        <v>891</v>
      </c>
      <c r="G4209" s="1" t="s">
        <v>39</v>
      </c>
      <c r="H4209" s="1">
        <v>45.0</v>
      </c>
      <c r="I4209" s="3">
        <v>43926.708333333336</v>
      </c>
      <c r="J4209" s="1">
        <v>1.55822032768478</v>
      </c>
      <c r="K4209" s="1" t="s">
        <v>24</v>
      </c>
      <c r="M4209" s="3">
        <v>43926.737021215275</v>
      </c>
    </row>
    <row r="4210">
      <c r="A4210" s="1">
        <v>4208.0</v>
      </c>
      <c r="B4210" s="1" t="s">
        <v>350</v>
      </c>
      <c r="C4210" s="1" t="s">
        <v>9382</v>
      </c>
      <c r="D4210" s="1" t="s">
        <v>75</v>
      </c>
      <c r="E4210" s="1" t="s">
        <v>9383</v>
      </c>
      <c r="F4210" s="1" t="s">
        <v>353</v>
      </c>
      <c r="G4210" s="1" t="s">
        <v>35</v>
      </c>
      <c r="H4210" s="1">
        <v>45.0</v>
      </c>
      <c r="I4210" s="3">
        <v>43539.166666666664</v>
      </c>
      <c r="J4210" s="1">
        <v>1.47897892078054</v>
      </c>
      <c r="K4210" s="1" t="s">
        <v>24</v>
      </c>
      <c r="M4210" s="3">
        <v>43539.225191550926</v>
      </c>
    </row>
    <row r="4211">
      <c r="A4211" s="1">
        <v>4209.0</v>
      </c>
      <c r="B4211" s="1" t="s">
        <v>2864</v>
      </c>
      <c r="C4211" s="1" t="s">
        <v>9384</v>
      </c>
      <c r="D4211" s="1" t="s">
        <v>411</v>
      </c>
      <c r="E4211" s="1" t="s">
        <v>3917</v>
      </c>
      <c r="F4211" s="1" t="s">
        <v>2867</v>
      </c>
      <c r="G4211" s="1" t="s">
        <v>17</v>
      </c>
      <c r="H4211" s="1">
        <v>45.0</v>
      </c>
      <c r="I4211" s="3">
        <v>43844.625</v>
      </c>
      <c r="J4211" s="1">
        <v>0.0</v>
      </c>
      <c r="K4211" s="1" t="s">
        <v>62</v>
      </c>
      <c r="M4211" s="3">
        <v>43844.65876855324</v>
      </c>
    </row>
    <row r="4212">
      <c r="A4212" s="1">
        <v>4210.0</v>
      </c>
      <c r="B4212" s="1" t="s">
        <v>6092</v>
      </c>
      <c r="C4212" s="1" t="s">
        <v>9385</v>
      </c>
      <c r="D4212" s="1" t="s">
        <v>99</v>
      </c>
      <c r="E4212" s="1" t="s">
        <v>9386</v>
      </c>
      <c r="F4212" s="1" t="s">
        <v>6095</v>
      </c>
      <c r="G4212" s="1" t="s">
        <v>39</v>
      </c>
      <c r="H4212" s="1">
        <v>45.0</v>
      </c>
      <c r="I4212" s="3">
        <v>44144.541666666664</v>
      </c>
      <c r="J4212" s="1">
        <v>0.905626357970195</v>
      </c>
      <c r="K4212" s="1" t="s">
        <v>24</v>
      </c>
      <c r="L4212" s="1" t="s">
        <v>2724</v>
      </c>
      <c r="M4212" s="3">
        <v>44144.57363979167</v>
      </c>
    </row>
    <row r="4213">
      <c r="A4213" s="1">
        <v>4211.0</v>
      </c>
      <c r="B4213" s="1" t="s">
        <v>553</v>
      </c>
      <c r="C4213" s="1" t="s">
        <v>9387</v>
      </c>
      <c r="D4213" s="1" t="s">
        <v>555</v>
      </c>
      <c r="E4213" s="1" t="s">
        <v>8322</v>
      </c>
      <c r="F4213" s="1" t="s">
        <v>557</v>
      </c>
      <c r="G4213" s="1" t="s">
        <v>17</v>
      </c>
      <c r="H4213" s="1">
        <v>45.0</v>
      </c>
      <c r="I4213" s="3">
        <v>44204.645833333336</v>
      </c>
      <c r="J4213" s="1">
        <v>0.0</v>
      </c>
      <c r="K4213" s="1" t="s">
        <v>46</v>
      </c>
      <c r="L4213" s="1" t="s">
        <v>558</v>
      </c>
      <c r="M4213" s="3">
        <v>44206.2994025463</v>
      </c>
    </row>
    <row r="4214">
      <c r="A4214" s="1">
        <v>4212.0</v>
      </c>
      <c r="B4214" s="1" t="s">
        <v>501</v>
      </c>
      <c r="C4214" s="1" t="s">
        <v>9388</v>
      </c>
      <c r="D4214" s="1" t="s">
        <v>503</v>
      </c>
      <c r="E4214" s="1" t="s">
        <v>3279</v>
      </c>
      <c r="F4214" s="1" t="s">
        <v>505</v>
      </c>
      <c r="G4214" s="1" t="s">
        <v>17</v>
      </c>
      <c r="H4214" s="1">
        <v>45.0</v>
      </c>
      <c r="I4214" s="3">
        <v>43823.208333333336</v>
      </c>
      <c r="J4214" s="1">
        <v>1.03847013090146</v>
      </c>
      <c r="K4214" s="1" t="s">
        <v>18</v>
      </c>
      <c r="M4214" s="3">
        <v>43823.37541724537</v>
      </c>
    </row>
    <row r="4215">
      <c r="A4215" s="1">
        <v>4213.0</v>
      </c>
      <c r="B4215" s="1" t="s">
        <v>1961</v>
      </c>
      <c r="C4215" s="1" t="s">
        <v>9389</v>
      </c>
      <c r="D4215" s="1" t="s">
        <v>1963</v>
      </c>
      <c r="E4215" s="1" t="s">
        <v>9390</v>
      </c>
      <c r="F4215" s="1" t="s">
        <v>1965</v>
      </c>
      <c r="G4215" s="1" t="s">
        <v>39</v>
      </c>
      <c r="H4215" s="1">
        <v>45.0</v>
      </c>
      <c r="I4215" s="3">
        <v>44030.770833333336</v>
      </c>
      <c r="J4215" s="1">
        <v>4.54946376192337</v>
      </c>
      <c r="K4215" s="1" t="s">
        <v>24</v>
      </c>
      <c r="L4215" s="1" t="s">
        <v>882</v>
      </c>
      <c r="M4215" s="3">
        <v>44030.80715523148</v>
      </c>
    </row>
    <row r="4216">
      <c r="A4216" s="1">
        <v>4214.0</v>
      </c>
      <c r="B4216" s="1" t="s">
        <v>834</v>
      </c>
      <c r="C4216" s="1" t="s">
        <v>9391</v>
      </c>
      <c r="D4216" s="1" t="s">
        <v>1338</v>
      </c>
      <c r="E4216" s="1" t="s">
        <v>9392</v>
      </c>
      <c r="F4216" s="1" t="s">
        <v>837</v>
      </c>
      <c r="G4216" s="1" t="s">
        <v>39</v>
      </c>
      <c r="H4216" s="1">
        <v>45.0</v>
      </c>
      <c r="I4216" s="3">
        <v>44121.75</v>
      </c>
      <c r="J4216" s="1">
        <v>3.46738578460186</v>
      </c>
      <c r="K4216" s="1" t="s">
        <v>46</v>
      </c>
      <c r="M4216" s="3">
        <v>44121.770462280096</v>
      </c>
    </row>
    <row r="4217">
      <c r="A4217" s="1">
        <v>4215.0</v>
      </c>
      <c r="B4217" s="1" t="s">
        <v>6812</v>
      </c>
      <c r="C4217" s="1" t="s">
        <v>9393</v>
      </c>
      <c r="D4217" s="1" t="s">
        <v>5399</v>
      </c>
      <c r="E4217" s="1" t="s">
        <v>9394</v>
      </c>
      <c r="F4217" s="1" t="s">
        <v>6815</v>
      </c>
      <c r="G4217" s="1" t="s">
        <v>39</v>
      </c>
      <c r="H4217" s="1">
        <v>45.0</v>
      </c>
      <c r="I4217" s="3">
        <v>43988.583333333336</v>
      </c>
      <c r="J4217" s="1">
        <v>0.565141337856696</v>
      </c>
      <c r="K4217" s="1" t="s">
        <v>218</v>
      </c>
      <c r="L4217" s="1" t="s">
        <v>6816</v>
      </c>
      <c r="M4217" s="3">
        <v>43988.61455792824</v>
      </c>
    </row>
    <row r="4218">
      <c r="A4218" s="1">
        <v>4216.0</v>
      </c>
      <c r="B4218" s="1" t="s">
        <v>6585</v>
      </c>
      <c r="C4218" s="1" t="s">
        <v>9395</v>
      </c>
      <c r="D4218" s="1" t="s">
        <v>4698</v>
      </c>
      <c r="E4218" s="1" t="s">
        <v>6587</v>
      </c>
      <c r="F4218" s="1" t="s">
        <v>6588</v>
      </c>
      <c r="G4218" s="1" t="s">
        <v>17</v>
      </c>
      <c r="H4218" s="1">
        <v>45.0</v>
      </c>
      <c r="I4218" s="3">
        <v>44243.25</v>
      </c>
      <c r="J4218" s="1">
        <v>1.31661115070961</v>
      </c>
      <c r="K4218" s="1" t="s">
        <v>159</v>
      </c>
      <c r="L4218" s="1" t="s">
        <v>495</v>
      </c>
      <c r="M4218" s="3">
        <v>44243.289095925924</v>
      </c>
    </row>
    <row r="4219">
      <c r="A4219" s="1">
        <v>4217.0</v>
      </c>
      <c r="B4219" s="1" t="s">
        <v>97</v>
      </c>
      <c r="C4219" s="1" t="s">
        <v>9396</v>
      </c>
      <c r="D4219" s="1" t="s">
        <v>1952</v>
      </c>
      <c r="E4219" s="1" t="s">
        <v>9397</v>
      </c>
      <c r="F4219" s="1" t="s">
        <v>101</v>
      </c>
      <c r="G4219" s="1" t="s">
        <v>89</v>
      </c>
      <c r="H4219" s="1">
        <v>45.0</v>
      </c>
      <c r="I4219" s="3">
        <v>44072.39439574074</v>
      </c>
      <c r="J4219" s="1">
        <v>2.92347867922438</v>
      </c>
      <c r="K4219" s="1" t="s">
        <v>24</v>
      </c>
      <c r="M4219" s="3">
        <v>44072.41702447917</v>
      </c>
    </row>
    <row r="4220">
      <c r="A4220" s="1">
        <v>4218.0</v>
      </c>
      <c r="B4220" s="1" t="s">
        <v>553</v>
      </c>
      <c r="C4220" s="1" t="s">
        <v>9398</v>
      </c>
      <c r="D4220" s="1" t="s">
        <v>555</v>
      </c>
      <c r="E4220" s="1" t="s">
        <v>2653</v>
      </c>
      <c r="F4220" s="1" t="s">
        <v>557</v>
      </c>
      <c r="G4220" s="1" t="s">
        <v>17</v>
      </c>
      <c r="H4220" s="1">
        <v>45.0</v>
      </c>
      <c r="I4220" s="3">
        <v>44117.260416666664</v>
      </c>
      <c r="J4220" s="1">
        <v>1.28480645165005</v>
      </c>
      <c r="K4220" s="1" t="s">
        <v>46</v>
      </c>
      <c r="L4220" s="1" t="s">
        <v>558</v>
      </c>
      <c r="M4220" s="3">
        <v>44117.28699181713</v>
      </c>
    </row>
    <row r="4221">
      <c r="A4221" s="1">
        <v>4219.0</v>
      </c>
      <c r="B4221" s="1" t="s">
        <v>9399</v>
      </c>
      <c r="C4221" s="1" t="s">
        <v>9400</v>
      </c>
      <c r="D4221" s="1" t="s">
        <v>211</v>
      </c>
      <c r="E4221" s="1" t="s">
        <v>9401</v>
      </c>
      <c r="F4221" s="1" t="s">
        <v>9402</v>
      </c>
      <c r="G4221" s="1" t="s">
        <v>17</v>
      </c>
      <c r="H4221" s="1">
        <v>45.0</v>
      </c>
      <c r="I4221" s="3">
        <v>44162.791666666664</v>
      </c>
      <c r="J4221" s="1">
        <v>4.96999005696782</v>
      </c>
      <c r="K4221" s="1" t="s">
        <v>24</v>
      </c>
      <c r="L4221" s="1" t="s">
        <v>741</v>
      </c>
      <c r="M4221" s="3">
        <v>44162.815834594905</v>
      </c>
    </row>
    <row r="4222">
      <c r="A4222" s="1">
        <v>4220.0</v>
      </c>
      <c r="B4222" s="1" t="s">
        <v>2940</v>
      </c>
      <c r="C4222" s="1" t="s">
        <v>9403</v>
      </c>
      <c r="D4222" s="1" t="s">
        <v>9404</v>
      </c>
      <c r="E4222" s="1" t="s">
        <v>9405</v>
      </c>
      <c r="F4222" s="1" t="s">
        <v>2943</v>
      </c>
      <c r="G4222" s="1" t="s">
        <v>17</v>
      </c>
      <c r="H4222" s="1">
        <v>45.0</v>
      </c>
      <c r="I4222" s="3">
        <v>43482.208333333336</v>
      </c>
      <c r="J4222" s="1">
        <v>1.14037860703751</v>
      </c>
      <c r="K4222" s="1" t="s">
        <v>24</v>
      </c>
      <c r="M4222" s="3">
        <v>43847.23428946759</v>
      </c>
    </row>
    <row r="4223">
      <c r="A4223" s="1">
        <v>4221.0</v>
      </c>
      <c r="B4223" s="1" t="s">
        <v>5796</v>
      </c>
      <c r="C4223" s="1" t="s">
        <v>9406</v>
      </c>
      <c r="D4223" s="1" t="s">
        <v>9407</v>
      </c>
      <c r="E4223" s="1" t="s">
        <v>9408</v>
      </c>
      <c r="F4223" s="1" t="s">
        <v>9409</v>
      </c>
      <c r="G4223" s="1" t="s">
        <v>39</v>
      </c>
      <c r="H4223" s="1">
        <v>45.0</v>
      </c>
      <c r="I4223" s="3">
        <v>43834.625</v>
      </c>
      <c r="J4223" s="1">
        <v>2.02987607925452</v>
      </c>
      <c r="K4223" s="1" t="s">
        <v>18</v>
      </c>
      <c r="M4223" s="3">
        <v>43834.711497048615</v>
      </c>
    </row>
    <row r="4224">
      <c r="A4224" s="1">
        <v>4222.0</v>
      </c>
      <c r="B4224" s="1" t="s">
        <v>168</v>
      </c>
      <c r="C4224" s="1" t="s">
        <v>9410</v>
      </c>
      <c r="D4224" s="1" t="s">
        <v>1418</v>
      </c>
      <c r="E4224" s="1" t="s">
        <v>2686</v>
      </c>
      <c r="F4224" s="1" t="s">
        <v>171</v>
      </c>
      <c r="G4224" s="1" t="s">
        <v>17</v>
      </c>
      <c r="H4224" s="1">
        <v>45.0</v>
      </c>
      <c r="I4224" s="3">
        <v>43881.229166666664</v>
      </c>
      <c r="J4224" s="1">
        <v>0.900135696986414</v>
      </c>
      <c r="K4224" s="1" t="s">
        <v>166</v>
      </c>
      <c r="M4224" s="3">
        <v>43881.27337814815</v>
      </c>
    </row>
    <row r="4225">
      <c r="A4225" s="1">
        <v>4223.0</v>
      </c>
      <c r="B4225" s="1" t="s">
        <v>9411</v>
      </c>
      <c r="C4225" s="1" t="s">
        <v>9412</v>
      </c>
      <c r="D4225" s="1" t="s">
        <v>9413</v>
      </c>
      <c r="E4225" s="1" t="s">
        <v>9414</v>
      </c>
      <c r="F4225" s="1" t="s">
        <v>9415</v>
      </c>
      <c r="G4225" s="1" t="s">
        <v>39</v>
      </c>
      <c r="H4225" s="1">
        <v>45.0</v>
      </c>
      <c r="I4225" s="3">
        <v>43854.166666666664</v>
      </c>
      <c r="J4225" s="1">
        <v>0.476028010295049</v>
      </c>
      <c r="K4225" s="1" t="s">
        <v>166</v>
      </c>
      <c r="M4225" s="3">
        <v>43854.19940292824</v>
      </c>
    </row>
    <row r="4226">
      <c r="A4226" s="1">
        <v>4224.0</v>
      </c>
      <c r="B4226" s="1" t="s">
        <v>191</v>
      </c>
      <c r="C4226" s="1" t="s">
        <v>9416</v>
      </c>
      <c r="D4226" s="1" t="s">
        <v>3863</v>
      </c>
      <c r="E4226" s="1" t="s">
        <v>9417</v>
      </c>
      <c r="F4226" s="1" t="s">
        <v>195</v>
      </c>
      <c r="G4226" s="1" t="s">
        <v>39</v>
      </c>
      <c r="H4226" s="1">
        <v>45.0</v>
      </c>
      <c r="I4226" s="3">
        <v>43644.208333333336</v>
      </c>
      <c r="J4226" s="1">
        <v>2.62186064232691</v>
      </c>
      <c r="K4226" s="1" t="s">
        <v>24</v>
      </c>
      <c r="M4226" s="3">
        <v>43644.25167859954</v>
      </c>
    </row>
    <row r="4227">
      <c r="A4227" s="1">
        <v>4225.0</v>
      </c>
      <c r="B4227" s="1" t="s">
        <v>3724</v>
      </c>
      <c r="C4227" s="1" t="s">
        <v>9418</v>
      </c>
      <c r="D4227" s="1" t="s">
        <v>211</v>
      </c>
      <c r="E4227" s="1" t="s">
        <v>9419</v>
      </c>
      <c r="F4227" s="1" t="s">
        <v>3727</v>
      </c>
      <c r="G4227" s="1" t="s">
        <v>39</v>
      </c>
      <c r="H4227" s="1">
        <v>45.0</v>
      </c>
      <c r="I4227" s="3">
        <v>44113.791666666664</v>
      </c>
      <c r="J4227" s="1">
        <v>2.30619172456193</v>
      </c>
      <c r="K4227" s="1" t="s">
        <v>218</v>
      </c>
      <c r="M4227" s="3">
        <v>44114.81810564815</v>
      </c>
    </row>
    <row r="4228">
      <c r="A4228" s="1">
        <v>4226.0</v>
      </c>
      <c r="B4228" s="1" t="s">
        <v>638</v>
      </c>
      <c r="C4228" s="1" t="s">
        <v>9420</v>
      </c>
      <c r="D4228" s="1" t="s">
        <v>640</v>
      </c>
      <c r="E4228" s="1" t="s">
        <v>641</v>
      </c>
      <c r="F4228" s="1" t="s">
        <v>642</v>
      </c>
      <c r="G4228" s="1" t="s">
        <v>35</v>
      </c>
      <c r="H4228" s="1">
        <v>45.0</v>
      </c>
      <c r="I4228" s="3">
        <v>44217.708333333336</v>
      </c>
      <c r="J4228" s="1">
        <v>1.58769522741936</v>
      </c>
      <c r="K4228" s="1" t="s">
        <v>18</v>
      </c>
      <c r="L4228" s="1" t="s">
        <v>444</v>
      </c>
      <c r="M4228" s="3">
        <v>44217.73724243056</v>
      </c>
    </row>
    <row r="4229">
      <c r="A4229" s="1">
        <v>4227.0</v>
      </c>
      <c r="B4229" s="1" t="s">
        <v>480</v>
      </c>
      <c r="C4229" s="1" t="s">
        <v>9421</v>
      </c>
      <c r="D4229" s="1" t="s">
        <v>661</v>
      </c>
      <c r="E4229" s="1" t="s">
        <v>483</v>
      </c>
      <c r="F4229" s="1" t="s">
        <v>484</v>
      </c>
      <c r="G4229" s="1" t="s">
        <v>35</v>
      </c>
      <c r="H4229" s="1">
        <v>45.0</v>
      </c>
      <c r="I4229" s="3">
        <v>43648.416666666664</v>
      </c>
      <c r="J4229" s="1">
        <v>0.576334070970604</v>
      </c>
      <c r="K4229" s="1" t="s">
        <v>24</v>
      </c>
      <c r="M4229" s="3">
        <v>43648.57765085648</v>
      </c>
    </row>
    <row r="4230">
      <c r="A4230" s="1">
        <v>4228.0</v>
      </c>
      <c r="B4230" s="1" t="s">
        <v>2222</v>
      </c>
      <c r="C4230" s="1" t="s">
        <v>9422</v>
      </c>
      <c r="D4230" s="1" t="s">
        <v>37</v>
      </c>
      <c r="E4230" s="1" t="s">
        <v>2224</v>
      </c>
      <c r="F4230" s="1" t="s">
        <v>2225</v>
      </c>
      <c r="G4230" s="1" t="s">
        <v>17</v>
      </c>
      <c r="H4230" s="1">
        <v>45.0</v>
      </c>
      <c r="I4230" s="3">
        <v>44127.166666666664</v>
      </c>
      <c r="J4230" s="1">
        <v>14.5136134553109</v>
      </c>
      <c r="K4230" s="1" t="s">
        <v>56</v>
      </c>
      <c r="M4230" s="3">
        <v>44127.195633125</v>
      </c>
    </row>
    <row r="4231">
      <c r="A4231" s="1">
        <v>4229.0</v>
      </c>
      <c r="B4231" s="1" t="s">
        <v>2188</v>
      </c>
      <c r="C4231" s="1" t="s">
        <v>9423</v>
      </c>
      <c r="D4231" s="1" t="s">
        <v>4083</v>
      </c>
      <c r="E4231" s="1" t="s">
        <v>9424</v>
      </c>
      <c r="F4231" s="1" t="s">
        <v>2192</v>
      </c>
      <c r="G4231" s="1" t="s">
        <v>39</v>
      </c>
      <c r="H4231" s="1">
        <v>45.0</v>
      </c>
      <c r="I4231" s="3">
        <v>44189.666666666664</v>
      </c>
      <c r="J4231" s="1">
        <v>3.30049833387787</v>
      </c>
      <c r="K4231" s="1" t="s">
        <v>18</v>
      </c>
      <c r="M4231" s="3">
        <v>44189.69876119213</v>
      </c>
    </row>
    <row r="4232">
      <c r="A4232" s="1">
        <v>4230.0</v>
      </c>
      <c r="B4232" s="1" t="s">
        <v>1699</v>
      </c>
      <c r="C4232" s="1" t="s">
        <v>9425</v>
      </c>
      <c r="D4232" s="1" t="s">
        <v>701</v>
      </c>
      <c r="E4232" s="1" t="s">
        <v>7933</v>
      </c>
      <c r="F4232" s="1" t="s">
        <v>1702</v>
      </c>
      <c r="G4232" s="1" t="s">
        <v>35</v>
      </c>
      <c r="H4232" s="1">
        <v>45.0</v>
      </c>
      <c r="I4232" s="3">
        <v>44216.708333333336</v>
      </c>
      <c r="J4232" s="1">
        <v>0.0</v>
      </c>
      <c r="K4232" s="1" t="s">
        <v>24</v>
      </c>
      <c r="L4232" s="1" t="s">
        <v>1006</v>
      </c>
      <c r="M4232" s="3">
        <v>44216.749666828706</v>
      </c>
    </row>
    <row r="4233">
      <c r="A4233" s="1">
        <v>4231.0</v>
      </c>
      <c r="B4233" s="1" t="s">
        <v>732</v>
      </c>
      <c r="C4233" s="1" t="s">
        <v>9426</v>
      </c>
      <c r="D4233" s="1" t="s">
        <v>1036</v>
      </c>
      <c r="E4233" s="1" t="s">
        <v>1037</v>
      </c>
      <c r="F4233" s="1" t="s">
        <v>735</v>
      </c>
      <c r="G4233" s="1" t="s">
        <v>17</v>
      </c>
      <c r="H4233" s="1">
        <v>45.0</v>
      </c>
      <c r="I4233" s="3">
        <v>44156.729166666664</v>
      </c>
      <c r="J4233" s="1">
        <v>1.93528969773593</v>
      </c>
      <c r="K4233" s="1" t="s">
        <v>24</v>
      </c>
      <c r="M4233" s="3">
        <v>44156.652906875</v>
      </c>
    </row>
    <row r="4234">
      <c r="A4234" s="1">
        <v>4232.0</v>
      </c>
      <c r="B4234" s="1" t="s">
        <v>953</v>
      </c>
      <c r="C4234" s="1" t="s">
        <v>9427</v>
      </c>
      <c r="D4234" s="1" t="s">
        <v>121</v>
      </c>
      <c r="E4234" s="1" t="s">
        <v>5584</v>
      </c>
      <c r="F4234" s="1" t="s">
        <v>956</v>
      </c>
      <c r="G4234" s="1" t="s">
        <v>17</v>
      </c>
      <c r="H4234" s="1">
        <v>45.0</v>
      </c>
      <c r="I4234" s="3">
        <v>44217.625</v>
      </c>
      <c r="J4234" s="1">
        <v>2.40934879630587</v>
      </c>
      <c r="K4234" s="1" t="s">
        <v>18</v>
      </c>
      <c r="M4234" s="3">
        <v>44217.65512375</v>
      </c>
    </row>
    <row r="4235">
      <c r="A4235" s="1">
        <v>4233.0</v>
      </c>
      <c r="B4235" s="1" t="s">
        <v>303</v>
      </c>
      <c r="C4235" s="1" t="s">
        <v>9428</v>
      </c>
      <c r="D4235" s="1" t="s">
        <v>305</v>
      </c>
      <c r="E4235" s="1" t="s">
        <v>336</v>
      </c>
      <c r="F4235" s="1" t="s">
        <v>307</v>
      </c>
      <c r="G4235" s="1" t="s">
        <v>17</v>
      </c>
      <c r="H4235" s="1">
        <v>45.0</v>
      </c>
      <c r="I4235" s="3">
        <v>44109.791666666664</v>
      </c>
      <c r="J4235" s="1">
        <v>2.2568584053393</v>
      </c>
      <c r="K4235" s="1" t="s">
        <v>24</v>
      </c>
      <c r="M4235" s="3">
        <v>44109.82274994213</v>
      </c>
    </row>
    <row r="4236">
      <c r="A4236" s="1">
        <v>4234.0</v>
      </c>
      <c r="B4236" s="1" t="s">
        <v>9429</v>
      </c>
      <c r="C4236" s="1" t="s">
        <v>9430</v>
      </c>
      <c r="D4236" s="1" t="s">
        <v>661</v>
      </c>
      <c r="E4236" s="1" t="s">
        <v>9431</v>
      </c>
      <c r="F4236" s="1" t="s">
        <v>9432</v>
      </c>
      <c r="G4236" s="1" t="s">
        <v>39</v>
      </c>
      <c r="H4236" s="1">
        <v>45.0</v>
      </c>
      <c r="I4236" s="3">
        <v>43535.25</v>
      </c>
      <c r="J4236" s="1">
        <v>1.89077681965099</v>
      </c>
      <c r="K4236" s="1" t="s">
        <v>24</v>
      </c>
      <c r="M4236" s="3">
        <v>43534.773295231484</v>
      </c>
    </row>
    <row r="4237">
      <c r="A4237" s="1">
        <v>4235.0</v>
      </c>
      <c r="B4237" s="1" t="s">
        <v>455</v>
      </c>
      <c r="C4237" s="1" t="s">
        <v>9433</v>
      </c>
      <c r="D4237" s="1" t="s">
        <v>116</v>
      </c>
      <c r="E4237" s="1" t="s">
        <v>2289</v>
      </c>
      <c r="F4237" s="1" t="s">
        <v>458</v>
      </c>
      <c r="G4237" s="1" t="s">
        <v>17</v>
      </c>
      <c r="H4237" s="1">
        <v>45.0</v>
      </c>
      <c r="I4237" s="3">
        <v>44186.333333333336</v>
      </c>
      <c r="J4237" s="1">
        <v>0.340240002277186</v>
      </c>
      <c r="K4237" s="1" t="s">
        <v>24</v>
      </c>
      <c r="L4237" s="1" t="s">
        <v>406</v>
      </c>
      <c r="M4237" s="3">
        <v>44186.53326902778</v>
      </c>
    </row>
    <row r="4238">
      <c r="A4238" s="1">
        <v>4236.0</v>
      </c>
      <c r="B4238" s="1" t="s">
        <v>4046</v>
      </c>
      <c r="C4238" s="1" t="s">
        <v>9434</v>
      </c>
      <c r="D4238" s="1" t="s">
        <v>116</v>
      </c>
      <c r="E4238" s="1" t="s">
        <v>6269</v>
      </c>
      <c r="F4238" s="1" t="s">
        <v>4049</v>
      </c>
      <c r="G4238" s="1" t="s">
        <v>35</v>
      </c>
      <c r="H4238" s="1">
        <v>45.0</v>
      </c>
      <c r="I4238" s="3">
        <v>44147.1875</v>
      </c>
      <c r="J4238" s="1">
        <v>7.60550737213513</v>
      </c>
      <c r="K4238" s="1" t="s">
        <v>24</v>
      </c>
      <c r="L4238" s="1" t="s">
        <v>4561</v>
      </c>
      <c r="M4238" s="3">
        <v>44147.208386921295</v>
      </c>
    </row>
    <row r="4239">
      <c r="A4239" s="1">
        <v>4237.0</v>
      </c>
      <c r="B4239" s="1" t="s">
        <v>114</v>
      </c>
      <c r="C4239" s="1" t="s">
        <v>9435</v>
      </c>
      <c r="D4239" s="1" t="s">
        <v>116</v>
      </c>
      <c r="E4239" s="1" t="s">
        <v>117</v>
      </c>
      <c r="F4239" s="1" t="s">
        <v>118</v>
      </c>
      <c r="G4239" s="1" t="s">
        <v>17</v>
      </c>
      <c r="H4239" s="1">
        <v>45.0</v>
      </c>
      <c r="I4239" s="3">
        <v>44103.25</v>
      </c>
      <c r="J4239" s="1">
        <v>4.92057094628909</v>
      </c>
      <c r="K4239" s="1" t="s">
        <v>24</v>
      </c>
      <c r="M4239" s="3">
        <v>44103.28327675926</v>
      </c>
    </row>
    <row r="4240">
      <c r="A4240" s="1">
        <v>4238.0</v>
      </c>
      <c r="B4240" s="1" t="s">
        <v>6585</v>
      </c>
      <c r="C4240" s="1" t="s">
        <v>9436</v>
      </c>
      <c r="D4240" s="1" t="s">
        <v>93</v>
      </c>
      <c r="E4240" s="1" t="s">
        <v>9437</v>
      </c>
      <c r="F4240" s="1" t="s">
        <v>6588</v>
      </c>
      <c r="G4240" s="1" t="s">
        <v>35</v>
      </c>
      <c r="H4240" s="1">
        <v>45.0</v>
      </c>
      <c r="I4240" s="3">
        <v>44211.25</v>
      </c>
      <c r="J4240" s="1">
        <v>1.64511009161857</v>
      </c>
      <c r="K4240" s="1" t="s">
        <v>159</v>
      </c>
      <c r="L4240" s="1" t="s">
        <v>495</v>
      </c>
      <c r="M4240" s="3">
        <v>44211.464944768515</v>
      </c>
    </row>
    <row r="4241">
      <c r="A4241" s="1">
        <v>4239.0</v>
      </c>
      <c r="B4241" s="1" t="s">
        <v>1126</v>
      </c>
      <c r="C4241" s="1" t="s">
        <v>9438</v>
      </c>
      <c r="D4241" s="1" t="s">
        <v>1128</v>
      </c>
      <c r="E4241" s="1" t="s">
        <v>9439</v>
      </c>
      <c r="F4241" s="1" t="s">
        <v>1130</v>
      </c>
      <c r="G4241" s="1" t="s">
        <v>17</v>
      </c>
      <c r="H4241" s="1">
        <v>45.0</v>
      </c>
      <c r="I4241" s="3">
        <v>44166.21875</v>
      </c>
      <c r="J4241" s="1">
        <v>0.292030798780353</v>
      </c>
      <c r="K4241" s="1" t="s">
        <v>24</v>
      </c>
      <c r="M4241" s="3">
        <v>44166.25476550926</v>
      </c>
    </row>
    <row r="4242">
      <c r="A4242" s="1">
        <v>4240.0</v>
      </c>
      <c r="B4242" s="1" t="s">
        <v>4953</v>
      </c>
      <c r="C4242" s="1" t="s">
        <v>9440</v>
      </c>
      <c r="D4242" s="1" t="s">
        <v>998</v>
      </c>
      <c r="E4242" s="1" t="s">
        <v>5028</v>
      </c>
      <c r="F4242" s="1" t="s">
        <v>4956</v>
      </c>
      <c r="G4242" s="1" t="s">
        <v>17</v>
      </c>
      <c r="H4242" s="1">
        <v>45.0</v>
      </c>
      <c r="I4242" s="3">
        <v>44155.666666666664</v>
      </c>
      <c r="J4242" s="1">
        <v>0.00500361397545682</v>
      </c>
      <c r="K4242" s="1" t="s">
        <v>24</v>
      </c>
      <c r="L4242" s="1" t="s">
        <v>406</v>
      </c>
      <c r="M4242" s="3">
        <v>44155.75466899305</v>
      </c>
    </row>
    <row r="4243">
      <c r="A4243" s="1">
        <v>4241.0</v>
      </c>
      <c r="B4243" s="1" t="s">
        <v>9441</v>
      </c>
      <c r="C4243" s="1" t="s">
        <v>9442</v>
      </c>
      <c r="D4243" s="1" t="s">
        <v>738</v>
      </c>
      <c r="E4243" s="1" t="s">
        <v>9443</v>
      </c>
      <c r="F4243" s="1" t="s">
        <v>9444</v>
      </c>
      <c r="G4243" s="1" t="s">
        <v>39</v>
      </c>
      <c r="H4243" s="1">
        <v>45.0</v>
      </c>
      <c r="I4243" s="3">
        <v>44245.25</v>
      </c>
      <c r="J4243" s="1">
        <v>1.87754049713719</v>
      </c>
      <c r="K4243" s="1" t="s">
        <v>24</v>
      </c>
      <c r="L4243" s="1" t="s">
        <v>188</v>
      </c>
      <c r="M4243" s="3">
        <v>44245.2742130787</v>
      </c>
    </row>
    <row r="4244">
      <c r="A4244" s="1">
        <v>4242.0</v>
      </c>
      <c r="B4244" s="1" t="s">
        <v>73</v>
      </c>
      <c r="C4244" s="1" t="s">
        <v>9445</v>
      </c>
      <c r="D4244" s="1" t="s">
        <v>1595</v>
      </c>
      <c r="E4244" s="1" t="s">
        <v>1596</v>
      </c>
      <c r="F4244" s="1" t="s">
        <v>77</v>
      </c>
      <c r="G4244" s="1" t="s">
        <v>35</v>
      </c>
      <c r="H4244" s="1">
        <v>45.0</v>
      </c>
      <c r="I4244" s="3">
        <v>43479.291666666664</v>
      </c>
      <c r="J4244" s="1">
        <v>2.16987364045127</v>
      </c>
      <c r="K4244" s="1" t="s">
        <v>24</v>
      </c>
      <c r="M4244" s="3">
        <v>43479.348396967594</v>
      </c>
    </row>
    <row r="4245">
      <c r="A4245" s="1">
        <v>4243.0</v>
      </c>
      <c r="B4245" s="1" t="s">
        <v>806</v>
      </c>
      <c r="C4245" s="1" t="s">
        <v>9446</v>
      </c>
      <c r="D4245" s="1" t="s">
        <v>1280</v>
      </c>
      <c r="E4245" s="1" t="s">
        <v>1281</v>
      </c>
      <c r="F4245" s="1" t="s">
        <v>810</v>
      </c>
      <c r="G4245" s="1" t="s">
        <v>35</v>
      </c>
      <c r="H4245" s="1">
        <v>45.0</v>
      </c>
      <c r="I4245" s="3">
        <v>43941.770833333336</v>
      </c>
      <c r="J4245" s="1">
        <v>1.47165596126744</v>
      </c>
      <c r="K4245" s="1" t="s">
        <v>24</v>
      </c>
      <c r="M4245" s="3">
        <v>43942.2130203125</v>
      </c>
    </row>
    <row r="4246">
      <c r="A4246" s="1">
        <v>4244.0</v>
      </c>
      <c r="B4246" s="1" t="s">
        <v>168</v>
      </c>
      <c r="C4246" s="1" t="s">
        <v>9447</v>
      </c>
      <c r="D4246" s="1" t="s">
        <v>1418</v>
      </c>
      <c r="E4246" s="1" t="s">
        <v>2686</v>
      </c>
      <c r="F4246" s="1" t="s">
        <v>171</v>
      </c>
      <c r="G4246" s="1" t="s">
        <v>17</v>
      </c>
      <c r="H4246" s="1">
        <v>45.0</v>
      </c>
      <c r="I4246" s="3">
        <v>43882.583333333336</v>
      </c>
      <c r="J4246" s="1">
        <v>0.0</v>
      </c>
      <c r="K4246" s="1" t="s">
        <v>166</v>
      </c>
      <c r="M4246" s="3">
        <v>43882.665030219905</v>
      </c>
    </row>
    <row r="4247">
      <c r="A4247" s="1">
        <v>4245.0</v>
      </c>
      <c r="B4247" s="1" t="s">
        <v>2581</v>
      </c>
      <c r="C4247" s="1" t="s">
        <v>9448</v>
      </c>
      <c r="D4247" s="1" t="s">
        <v>99</v>
      </c>
      <c r="E4247" s="1" t="s">
        <v>9449</v>
      </c>
      <c r="F4247" s="1" t="s">
        <v>2585</v>
      </c>
      <c r="G4247" s="1" t="s">
        <v>39</v>
      </c>
      <c r="H4247" s="1">
        <v>45.0</v>
      </c>
      <c r="I4247" s="3">
        <v>43850.666666666664</v>
      </c>
      <c r="J4247" s="1">
        <v>2.41498699178267</v>
      </c>
      <c r="K4247" s="1" t="s">
        <v>159</v>
      </c>
      <c r="M4247" s="3">
        <v>43850.69245001157</v>
      </c>
    </row>
    <row r="4248">
      <c r="A4248" s="1">
        <v>4246.0</v>
      </c>
      <c r="B4248" s="1" t="s">
        <v>2462</v>
      </c>
      <c r="C4248" s="1" t="s">
        <v>9450</v>
      </c>
      <c r="D4248" s="1" t="s">
        <v>2464</v>
      </c>
      <c r="E4248" s="1" t="s">
        <v>3022</v>
      </c>
      <c r="F4248" s="1" t="s">
        <v>2466</v>
      </c>
      <c r="G4248" s="1" t="s">
        <v>17</v>
      </c>
      <c r="H4248" s="1">
        <v>45.0</v>
      </c>
      <c r="I4248" s="3">
        <v>44060.22986111111</v>
      </c>
      <c r="J4248" s="1">
        <v>1.39698451888782</v>
      </c>
      <c r="K4248" s="1" t="s">
        <v>56</v>
      </c>
      <c r="L4248" s="1" t="s">
        <v>3023</v>
      </c>
      <c r="M4248" s="3">
        <v>44060.26219108796</v>
      </c>
    </row>
    <row r="4249">
      <c r="A4249" s="1">
        <v>4247.0</v>
      </c>
      <c r="B4249" s="1" t="s">
        <v>2744</v>
      </c>
      <c r="C4249" s="1" t="s">
        <v>9451</v>
      </c>
      <c r="D4249" s="1" t="s">
        <v>7221</v>
      </c>
      <c r="E4249" s="1" t="s">
        <v>9452</v>
      </c>
      <c r="F4249" s="1" t="s">
        <v>2748</v>
      </c>
      <c r="G4249" s="1" t="s">
        <v>89</v>
      </c>
      <c r="H4249" s="1">
        <v>45.0</v>
      </c>
      <c r="I4249" s="3">
        <v>44166.44714127315</v>
      </c>
      <c r="J4249" s="1">
        <v>2.37528722081042</v>
      </c>
      <c r="K4249" s="1" t="s">
        <v>24</v>
      </c>
      <c r="M4249" s="3">
        <v>44166.47883857639</v>
      </c>
    </row>
    <row r="4250">
      <c r="A4250" s="1">
        <v>4248.0</v>
      </c>
      <c r="B4250" s="1" t="s">
        <v>553</v>
      </c>
      <c r="C4250" s="1" t="s">
        <v>9453</v>
      </c>
      <c r="D4250" s="1" t="s">
        <v>555</v>
      </c>
      <c r="E4250" s="1" t="s">
        <v>6490</v>
      </c>
      <c r="F4250" s="1" t="s">
        <v>557</v>
      </c>
      <c r="G4250" s="1" t="s">
        <v>17</v>
      </c>
      <c r="H4250" s="1">
        <v>45.0</v>
      </c>
      <c r="I4250" s="3">
        <v>44129.770833333336</v>
      </c>
      <c r="J4250" s="1">
        <v>1.08460981971867</v>
      </c>
      <c r="K4250" s="1" t="s">
        <v>46</v>
      </c>
      <c r="L4250" s="1" t="s">
        <v>558</v>
      </c>
      <c r="M4250" s="3">
        <v>44129.70809516204</v>
      </c>
    </row>
    <row r="4251">
      <c r="A4251" s="1">
        <v>4249.0</v>
      </c>
      <c r="B4251" s="1" t="s">
        <v>401</v>
      </c>
      <c r="C4251" s="1" t="s">
        <v>9454</v>
      </c>
      <c r="D4251" s="1" t="s">
        <v>207</v>
      </c>
      <c r="E4251" s="1" t="s">
        <v>9455</v>
      </c>
      <c r="F4251" s="1" t="s">
        <v>405</v>
      </c>
      <c r="G4251" s="1" t="s">
        <v>89</v>
      </c>
      <c r="H4251" s="1">
        <v>45.0</v>
      </c>
      <c r="I4251" s="3">
        <v>44036.76290216435</v>
      </c>
      <c r="J4251" s="1">
        <v>1.106624572801</v>
      </c>
      <c r="K4251" s="1" t="s">
        <v>24</v>
      </c>
      <c r="M4251" s="3">
        <v>44036.76228832176</v>
      </c>
    </row>
    <row r="4252">
      <c r="A4252" s="1">
        <v>4250.0</v>
      </c>
      <c r="B4252" s="1" t="s">
        <v>298</v>
      </c>
      <c r="C4252" s="1" t="s">
        <v>9456</v>
      </c>
      <c r="D4252" s="1" t="s">
        <v>8974</v>
      </c>
      <c r="E4252" s="1" t="s">
        <v>3679</v>
      </c>
      <c r="F4252" s="1" t="s">
        <v>302</v>
      </c>
      <c r="G4252" s="1" t="s">
        <v>17</v>
      </c>
      <c r="H4252" s="1">
        <v>45.0</v>
      </c>
      <c r="I4252" s="3">
        <v>44027.375</v>
      </c>
      <c r="J4252" s="1">
        <v>1.73817224323546</v>
      </c>
      <c r="K4252" s="1" t="s">
        <v>218</v>
      </c>
      <c r="M4252" s="3">
        <v>44027.523931365744</v>
      </c>
    </row>
    <row r="4253">
      <c r="A4253" s="1">
        <v>4251.0</v>
      </c>
      <c r="B4253" s="1" t="s">
        <v>97</v>
      </c>
      <c r="C4253" s="1" t="s">
        <v>9457</v>
      </c>
      <c r="D4253" s="1" t="s">
        <v>1952</v>
      </c>
      <c r="E4253" s="1" t="s">
        <v>9458</v>
      </c>
      <c r="F4253" s="1" t="s">
        <v>101</v>
      </c>
      <c r="G4253" s="1" t="s">
        <v>39</v>
      </c>
      <c r="H4253" s="1">
        <v>45.0</v>
      </c>
      <c r="I4253" s="3">
        <v>44099.375</v>
      </c>
      <c r="J4253" s="1">
        <v>2.57088093052987</v>
      </c>
      <c r="K4253" s="1" t="s">
        <v>24</v>
      </c>
      <c r="L4253" s="1" t="s">
        <v>882</v>
      </c>
      <c r="M4253" s="3">
        <v>44099.393520185185</v>
      </c>
    </row>
    <row r="4254">
      <c r="A4254" s="1">
        <v>4252.0</v>
      </c>
      <c r="B4254" s="1" t="s">
        <v>2877</v>
      </c>
      <c r="C4254" s="1" t="s">
        <v>9459</v>
      </c>
      <c r="D4254" s="1" t="s">
        <v>126</v>
      </c>
      <c r="E4254" s="1" t="s">
        <v>6748</v>
      </c>
      <c r="F4254" s="1" t="s">
        <v>2881</v>
      </c>
      <c r="G4254" s="1" t="s">
        <v>17</v>
      </c>
      <c r="H4254" s="1">
        <v>45.0</v>
      </c>
      <c r="I4254" s="3">
        <v>44155.666666666664</v>
      </c>
      <c r="J4254" s="1">
        <v>3.82708767223767</v>
      </c>
      <c r="K4254" s="1" t="s">
        <v>62</v>
      </c>
      <c r="M4254" s="3">
        <v>44155.67918425926</v>
      </c>
    </row>
    <row r="4255">
      <c r="A4255" s="1">
        <v>4253.0</v>
      </c>
      <c r="B4255" s="1" t="s">
        <v>4376</v>
      </c>
      <c r="C4255" s="1" t="s">
        <v>9460</v>
      </c>
      <c r="D4255" s="1" t="s">
        <v>6105</v>
      </c>
      <c r="E4255" s="1" t="s">
        <v>9461</v>
      </c>
      <c r="F4255" s="1" t="s">
        <v>4379</v>
      </c>
      <c r="G4255" s="1" t="s">
        <v>39</v>
      </c>
      <c r="H4255" s="1">
        <v>45.0</v>
      </c>
      <c r="I4255" s="3">
        <v>44018.708333333336</v>
      </c>
      <c r="J4255" s="1">
        <v>2.04119104299914</v>
      </c>
      <c r="K4255" s="1" t="s">
        <v>159</v>
      </c>
      <c r="L4255" s="1" t="s">
        <v>1986</v>
      </c>
      <c r="M4255" s="3">
        <v>44018.74086693287</v>
      </c>
    </row>
    <row r="4256">
      <c r="A4256" s="1">
        <v>4254.0</v>
      </c>
      <c r="B4256" s="1" t="s">
        <v>2372</v>
      </c>
      <c r="C4256" s="1" t="s">
        <v>9462</v>
      </c>
      <c r="D4256" s="1" t="s">
        <v>1144</v>
      </c>
      <c r="E4256" s="1" t="s">
        <v>6736</v>
      </c>
      <c r="F4256" s="1" t="s">
        <v>2375</v>
      </c>
      <c r="G4256" s="1" t="s">
        <v>17</v>
      </c>
      <c r="H4256" s="1">
        <v>45.0</v>
      </c>
      <c r="I4256" s="3">
        <v>44113.458333333336</v>
      </c>
      <c r="J4256" s="1">
        <v>2.11169249094002</v>
      </c>
      <c r="K4256" s="1" t="s">
        <v>46</v>
      </c>
      <c r="M4256" s="3">
        <v>44113.477425324076</v>
      </c>
    </row>
    <row r="4257">
      <c r="A4257" s="1">
        <v>4255.0</v>
      </c>
      <c r="B4257" s="1" t="s">
        <v>1699</v>
      </c>
      <c r="C4257" s="1" t="s">
        <v>9463</v>
      </c>
      <c r="D4257" s="1" t="s">
        <v>701</v>
      </c>
      <c r="E4257" s="1" t="s">
        <v>1701</v>
      </c>
      <c r="F4257" s="1" t="s">
        <v>1702</v>
      </c>
      <c r="G4257" s="1" t="s">
        <v>35</v>
      </c>
      <c r="H4257" s="1">
        <v>45.0</v>
      </c>
      <c r="I4257" s="3">
        <v>44195.708333333336</v>
      </c>
      <c r="J4257" s="1">
        <v>2.501603907747</v>
      </c>
      <c r="K4257" s="1" t="s">
        <v>24</v>
      </c>
      <c r="L4257" s="1" t="s">
        <v>1006</v>
      </c>
      <c r="M4257" s="3">
        <v>44195.75968927083</v>
      </c>
    </row>
    <row r="4258">
      <c r="A4258" s="1">
        <v>4256.0</v>
      </c>
      <c r="B4258" s="1" t="s">
        <v>620</v>
      </c>
      <c r="C4258" s="1" t="s">
        <v>9464</v>
      </c>
      <c r="D4258" s="1" t="s">
        <v>121</v>
      </c>
      <c r="E4258" s="1" t="s">
        <v>9465</v>
      </c>
      <c r="F4258" s="1" t="s">
        <v>623</v>
      </c>
      <c r="G4258" s="1" t="s">
        <v>89</v>
      </c>
      <c r="H4258" s="1">
        <v>45.0</v>
      </c>
      <c r="I4258" s="3">
        <v>43842.35187229166</v>
      </c>
      <c r="J4258" s="1">
        <v>1.81345738638094</v>
      </c>
      <c r="K4258" s="1" t="s">
        <v>18</v>
      </c>
      <c r="M4258" s="3">
        <v>43842.37211466435</v>
      </c>
    </row>
    <row r="4259">
      <c r="A4259" s="1">
        <v>4257.0</v>
      </c>
      <c r="B4259" s="1" t="s">
        <v>2037</v>
      </c>
      <c r="C4259" s="1" t="s">
        <v>9466</v>
      </c>
      <c r="D4259" s="1" t="s">
        <v>1363</v>
      </c>
      <c r="E4259" s="1" t="s">
        <v>8417</v>
      </c>
      <c r="F4259" s="1" t="s">
        <v>2040</v>
      </c>
      <c r="G4259" s="1" t="s">
        <v>17</v>
      </c>
      <c r="H4259" s="1">
        <v>45.0</v>
      </c>
      <c r="I4259" s="3">
        <v>44136.604166666664</v>
      </c>
      <c r="J4259" s="1">
        <v>1.17941065693514</v>
      </c>
      <c r="K4259" s="1" t="s">
        <v>1376</v>
      </c>
      <c r="M4259" s="3">
        <v>44136.63677790509</v>
      </c>
    </row>
    <row r="4260">
      <c r="A4260" s="1">
        <v>4258.0</v>
      </c>
      <c r="B4260" s="1" t="s">
        <v>732</v>
      </c>
      <c r="C4260" s="1" t="s">
        <v>9467</v>
      </c>
      <c r="D4260" s="1" t="s">
        <v>461</v>
      </c>
      <c r="E4260" s="1" t="s">
        <v>734</v>
      </c>
      <c r="F4260" s="1" t="s">
        <v>735</v>
      </c>
      <c r="G4260" s="1" t="s">
        <v>17</v>
      </c>
      <c r="H4260" s="1">
        <v>45.0</v>
      </c>
      <c r="I4260" s="3">
        <v>44013.4375</v>
      </c>
      <c r="J4260" s="1">
        <v>0.449417780018581</v>
      </c>
      <c r="K4260" s="1" t="s">
        <v>24</v>
      </c>
      <c r="M4260" s="3">
        <v>44013.44361534722</v>
      </c>
    </row>
    <row r="4261">
      <c r="A4261" s="1">
        <v>4259.0</v>
      </c>
      <c r="B4261" s="1" t="s">
        <v>303</v>
      </c>
      <c r="C4261" s="1" t="s">
        <v>9468</v>
      </c>
      <c r="D4261" s="1" t="s">
        <v>305</v>
      </c>
      <c r="E4261" s="1" t="s">
        <v>4057</v>
      </c>
      <c r="F4261" s="1" t="s">
        <v>307</v>
      </c>
      <c r="G4261" s="1" t="s">
        <v>17</v>
      </c>
      <c r="H4261" s="1">
        <v>45.0</v>
      </c>
      <c r="I4261" s="3">
        <v>44101.625</v>
      </c>
      <c r="J4261" s="1">
        <v>1.83058621428905</v>
      </c>
      <c r="K4261" s="1" t="s">
        <v>24</v>
      </c>
      <c r="M4261" s="3">
        <v>44101.6611721875</v>
      </c>
    </row>
    <row r="4262">
      <c r="A4262" s="1">
        <v>4260.0</v>
      </c>
      <c r="B4262" s="1" t="s">
        <v>1075</v>
      </c>
      <c r="C4262" s="1" t="s">
        <v>9469</v>
      </c>
      <c r="D4262" s="1" t="s">
        <v>1925</v>
      </c>
      <c r="E4262" s="1" t="s">
        <v>9470</v>
      </c>
      <c r="F4262" s="1" t="s">
        <v>1079</v>
      </c>
      <c r="G4262" s="1" t="s">
        <v>39</v>
      </c>
      <c r="H4262" s="1">
        <v>45.0</v>
      </c>
      <c r="I4262" s="3">
        <v>44095.333333333336</v>
      </c>
      <c r="J4262" s="1">
        <v>1.62886235649153</v>
      </c>
      <c r="K4262" s="1" t="s">
        <v>18</v>
      </c>
      <c r="M4262" s="3">
        <v>44095.34494776621</v>
      </c>
    </row>
    <row r="4263">
      <c r="A4263" s="1">
        <v>4261.0</v>
      </c>
      <c r="B4263" s="1" t="s">
        <v>3884</v>
      </c>
      <c r="C4263" s="1" t="s">
        <v>9471</v>
      </c>
      <c r="D4263" s="1" t="s">
        <v>640</v>
      </c>
      <c r="E4263" s="1" t="s">
        <v>9472</v>
      </c>
      <c r="F4263" s="1" t="s">
        <v>3887</v>
      </c>
      <c r="G4263" s="1" t="s">
        <v>17</v>
      </c>
      <c r="H4263" s="1">
        <v>45.0</v>
      </c>
      <c r="I4263" s="3">
        <v>44222.291666666664</v>
      </c>
      <c r="J4263" s="1">
        <v>2.6560021251529</v>
      </c>
      <c r="K4263" s="1" t="s">
        <v>62</v>
      </c>
      <c r="L4263" s="1" t="s">
        <v>3888</v>
      </c>
      <c r="M4263" s="3">
        <v>44222.355743657405</v>
      </c>
    </row>
    <row r="4264">
      <c r="A4264" s="1">
        <v>4262.0</v>
      </c>
      <c r="B4264" s="1" t="s">
        <v>278</v>
      </c>
      <c r="C4264" s="1" t="s">
        <v>9473</v>
      </c>
      <c r="D4264" s="1" t="s">
        <v>21</v>
      </c>
      <c r="E4264" s="1" t="s">
        <v>280</v>
      </c>
      <c r="F4264" s="1" t="s">
        <v>281</v>
      </c>
      <c r="G4264" s="1" t="s">
        <v>17</v>
      </c>
      <c r="H4264" s="1">
        <v>45.0</v>
      </c>
      <c r="I4264" s="3">
        <v>44174.3125</v>
      </c>
      <c r="J4264" s="1">
        <v>2.49782304901676</v>
      </c>
      <c r="K4264" s="1" t="s">
        <v>24</v>
      </c>
      <c r="M4264" s="3">
        <v>44174.34320030093</v>
      </c>
    </row>
    <row r="4265">
      <c r="A4265" s="1">
        <v>4263.0</v>
      </c>
      <c r="B4265" s="1" t="s">
        <v>1315</v>
      </c>
      <c r="C4265" s="1" t="s">
        <v>9474</v>
      </c>
      <c r="D4265" s="1" t="s">
        <v>411</v>
      </c>
      <c r="E4265" s="1" t="s">
        <v>4843</v>
      </c>
      <c r="F4265" s="1" t="s">
        <v>1319</v>
      </c>
      <c r="G4265" s="1" t="s">
        <v>17</v>
      </c>
      <c r="H4265" s="1">
        <v>45.0</v>
      </c>
      <c r="I4265" s="3">
        <v>43913.333333333336</v>
      </c>
      <c r="J4265" s="1">
        <v>0.931233834441034</v>
      </c>
      <c r="K4265" s="1" t="s">
        <v>18</v>
      </c>
      <c r="M4265" s="3">
        <v>43913.35521710648</v>
      </c>
    </row>
    <row r="4266">
      <c r="A4266" s="1">
        <v>4264.0</v>
      </c>
      <c r="B4266" s="1" t="s">
        <v>2314</v>
      </c>
      <c r="C4266" s="1" t="s">
        <v>9475</v>
      </c>
      <c r="D4266" s="1" t="s">
        <v>2673</v>
      </c>
      <c r="E4266" s="1" t="s">
        <v>9476</v>
      </c>
      <c r="F4266" s="1" t="s">
        <v>2318</v>
      </c>
      <c r="G4266" s="1" t="s">
        <v>17</v>
      </c>
      <c r="H4266" s="1">
        <v>45.0</v>
      </c>
      <c r="I4266" s="3">
        <v>44111.666666666664</v>
      </c>
      <c r="J4266" s="1">
        <v>1.17563714675576</v>
      </c>
      <c r="K4266" s="1" t="s">
        <v>18</v>
      </c>
      <c r="M4266" s="3">
        <v>44111.705013645835</v>
      </c>
    </row>
    <row r="4267">
      <c r="A4267" s="1">
        <v>4265.0</v>
      </c>
      <c r="B4267" s="1" t="s">
        <v>84</v>
      </c>
      <c r="C4267" s="1" t="s">
        <v>9477</v>
      </c>
      <c r="D4267" s="1" t="s">
        <v>342</v>
      </c>
      <c r="E4267" s="1" t="s">
        <v>9478</v>
      </c>
      <c r="F4267" s="1" t="s">
        <v>88</v>
      </c>
      <c r="G4267" s="1" t="s">
        <v>39</v>
      </c>
      <c r="H4267" s="1">
        <v>45.0</v>
      </c>
      <c r="I4267" s="3">
        <v>44046.62569444445</v>
      </c>
      <c r="J4267" s="1">
        <v>0.583866765400231</v>
      </c>
      <c r="K4267" s="1" t="s">
        <v>83</v>
      </c>
      <c r="L4267" s="1" t="s">
        <v>90</v>
      </c>
      <c r="M4267" s="3">
        <v>44046.66416054398</v>
      </c>
    </row>
    <row r="4268">
      <c r="A4268" s="1">
        <v>4266.0</v>
      </c>
      <c r="B4268" s="1" t="s">
        <v>2165</v>
      </c>
      <c r="C4268" s="1" t="s">
        <v>9479</v>
      </c>
      <c r="D4268" s="1" t="s">
        <v>701</v>
      </c>
      <c r="E4268" s="1" t="s">
        <v>9480</v>
      </c>
      <c r="F4268" s="1" t="s">
        <v>2168</v>
      </c>
      <c r="G4268" s="1" t="s">
        <v>39</v>
      </c>
      <c r="H4268" s="1">
        <v>45.0</v>
      </c>
      <c r="I4268" s="3">
        <v>44196.15625</v>
      </c>
      <c r="J4268" s="1">
        <v>1.79352895438659</v>
      </c>
      <c r="K4268" s="1" t="s">
        <v>24</v>
      </c>
      <c r="L4268" s="1" t="s">
        <v>406</v>
      </c>
      <c r="M4268" s="3">
        <v>44196.19635627315</v>
      </c>
    </row>
    <row r="4269">
      <c r="A4269" s="1">
        <v>4267.0</v>
      </c>
      <c r="B4269" s="1" t="s">
        <v>957</v>
      </c>
      <c r="C4269" s="1" t="s">
        <v>9481</v>
      </c>
      <c r="D4269" s="1" t="s">
        <v>321</v>
      </c>
      <c r="E4269" s="1" t="s">
        <v>7676</v>
      </c>
      <c r="F4269" s="1" t="s">
        <v>961</v>
      </c>
      <c r="G4269" s="1" t="s">
        <v>17</v>
      </c>
      <c r="H4269" s="1">
        <v>45.0</v>
      </c>
      <c r="I4269" s="3">
        <v>43966.645833333336</v>
      </c>
      <c r="J4269" s="1">
        <v>2.01654194632241</v>
      </c>
      <c r="K4269" s="1" t="s">
        <v>24</v>
      </c>
      <c r="M4269" s="3">
        <v>43966.71497741898</v>
      </c>
    </row>
    <row r="4270">
      <c r="A4270" s="1">
        <v>4268.0</v>
      </c>
      <c r="B4270" s="1" t="s">
        <v>3196</v>
      </c>
      <c r="C4270" s="1" t="s">
        <v>9482</v>
      </c>
      <c r="D4270" s="1" t="s">
        <v>5973</v>
      </c>
      <c r="E4270" s="1" t="s">
        <v>3199</v>
      </c>
      <c r="F4270" s="1" t="s">
        <v>3200</v>
      </c>
      <c r="G4270" s="1" t="s">
        <v>17</v>
      </c>
      <c r="H4270" s="1">
        <v>45.0</v>
      </c>
      <c r="I4270" s="3">
        <v>43904.625</v>
      </c>
      <c r="J4270" s="1">
        <v>0.107277816034164</v>
      </c>
      <c r="K4270" s="1" t="s">
        <v>2499</v>
      </c>
      <c r="M4270" s="3">
        <v>43904.66343270833</v>
      </c>
    </row>
    <row r="4271">
      <c r="A4271" s="1">
        <v>4269.0</v>
      </c>
      <c r="B4271" s="1" t="s">
        <v>459</v>
      </c>
      <c r="C4271" s="1" t="s">
        <v>9483</v>
      </c>
      <c r="D4271" s="1" t="s">
        <v>461</v>
      </c>
      <c r="E4271" s="1" t="s">
        <v>692</v>
      </c>
      <c r="F4271" s="1" t="s">
        <v>463</v>
      </c>
      <c r="G4271" s="1" t="s">
        <v>17</v>
      </c>
      <c r="H4271" s="1">
        <v>45.0</v>
      </c>
      <c r="I4271" s="3">
        <v>44007.645833333336</v>
      </c>
      <c r="J4271" s="1">
        <v>0.585257308416045</v>
      </c>
      <c r="K4271" s="1" t="s">
        <v>24</v>
      </c>
      <c r="L4271" s="1" t="s">
        <v>464</v>
      </c>
      <c r="M4271" s="3">
        <v>44007.67714641204</v>
      </c>
    </row>
    <row r="4272">
      <c r="A4272" s="1">
        <v>4270.0</v>
      </c>
      <c r="B4272" s="1" t="s">
        <v>7025</v>
      </c>
      <c r="C4272" s="1" t="s">
        <v>9484</v>
      </c>
      <c r="D4272" s="1" t="s">
        <v>305</v>
      </c>
      <c r="E4272" s="1" t="s">
        <v>9485</v>
      </c>
      <c r="F4272" s="1" t="s">
        <v>7028</v>
      </c>
      <c r="G4272" s="1" t="s">
        <v>39</v>
      </c>
      <c r="H4272" s="1">
        <v>45.0</v>
      </c>
      <c r="I4272" s="3">
        <v>43769.583333333336</v>
      </c>
      <c r="J4272" s="1">
        <v>2.69835925027256</v>
      </c>
      <c r="K4272" s="1" t="s">
        <v>24</v>
      </c>
      <c r="M4272" s="3">
        <v>43769.61602997685</v>
      </c>
    </row>
    <row r="4273">
      <c r="A4273" s="1">
        <v>4271.0</v>
      </c>
      <c r="B4273" s="1" t="s">
        <v>590</v>
      </c>
      <c r="C4273" s="1" t="s">
        <v>9486</v>
      </c>
      <c r="D4273" s="1" t="s">
        <v>3943</v>
      </c>
      <c r="E4273" s="1" t="s">
        <v>9487</v>
      </c>
      <c r="F4273" s="1" t="s">
        <v>594</v>
      </c>
      <c r="G4273" s="1" t="s">
        <v>17</v>
      </c>
      <c r="H4273" s="1">
        <v>45.0</v>
      </c>
      <c r="I4273" s="3">
        <v>44101.291666666664</v>
      </c>
      <c r="J4273" s="1">
        <v>6.48079786120657</v>
      </c>
      <c r="K4273" s="1" t="s">
        <v>511</v>
      </c>
      <c r="M4273" s="3">
        <v>44101.724878229164</v>
      </c>
    </row>
    <row r="4274">
      <c r="A4274" s="1">
        <v>4272.0</v>
      </c>
      <c r="B4274" s="1" t="s">
        <v>485</v>
      </c>
      <c r="C4274" s="1" t="s">
        <v>9488</v>
      </c>
      <c r="D4274" s="1" t="s">
        <v>1418</v>
      </c>
      <c r="E4274" s="1" t="s">
        <v>5164</v>
      </c>
      <c r="F4274" s="1" t="s">
        <v>489</v>
      </c>
      <c r="G4274" s="1" t="s">
        <v>17</v>
      </c>
      <c r="H4274" s="1">
        <v>45.0</v>
      </c>
      <c r="I4274" s="3">
        <v>43883.666666666664</v>
      </c>
      <c r="J4274" s="1">
        <v>0.0</v>
      </c>
      <c r="K4274" s="1" t="s">
        <v>166</v>
      </c>
      <c r="M4274" s="3">
        <v>43883.6919509838</v>
      </c>
    </row>
    <row r="4275">
      <c r="A4275" s="1">
        <v>4273.0</v>
      </c>
      <c r="B4275" s="1" t="s">
        <v>9489</v>
      </c>
      <c r="C4275" s="1" t="s">
        <v>9490</v>
      </c>
      <c r="D4275" s="1" t="s">
        <v>2145</v>
      </c>
      <c r="E4275" s="1" t="s">
        <v>9491</v>
      </c>
      <c r="F4275" s="1" t="s">
        <v>9492</v>
      </c>
      <c r="G4275" s="1" t="s">
        <v>39</v>
      </c>
      <c r="H4275" s="1">
        <v>45.0</v>
      </c>
      <c r="I4275" s="3">
        <v>43830.208333333336</v>
      </c>
      <c r="J4275" s="1">
        <v>1.993500895037</v>
      </c>
      <c r="K4275" s="1" t="s">
        <v>18</v>
      </c>
      <c r="M4275" s="3">
        <v>43830.250915289354</v>
      </c>
    </row>
    <row r="4276">
      <c r="A4276" s="1">
        <v>4274.0</v>
      </c>
      <c r="B4276" s="1" t="s">
        <v>1126</v>
      </c>
      <c r="C4276" s="1" t="s">
        <v>9493</v>
      </c>
      <c r="D4276" s="1" t="s">
        <v>1128</v>
      </c>
      <c r="E4276" s="1" t="s">
        <v>9439</v>
      </c>
      <c r="F4276" s="1" t="s">
        <v>1130</v>
      </c>
      <c r="G4276" s="1" t="s">
        <v>17</v>
      </c>
      <c r="H4276" s="1">
        <v>45.0</v>
      </c>
      <c r="I4276" s="3">
        <v>44162.21875</v>
      </c>
      <c r="J4276" s="1">
        <v>1.7187915592686</v>
      </c>
      <c r="K4276" s="1" t="s">
        <v>24</v>
      </c>
      <c r="M4276" s="3">
        <v>44162.260576608795</v>
      </c>
    </row>
    <row r="4277">
      <c r="A4277" s="1">
        <v>4275.0</v>
      </c>
      <c r="B4277" s="1" t="s">
        <v>2494</v>
      </c>
      <c r="C4277" s="1" t="s">
        <v>9494</v>
      </c>
      <c r="D4277" s="1" t="s">
        <v>8305</v>
      </c>
      <c r="E4277" s="1" t="s">
        <v>9495</v>
      </c>
      <c r="F4277" s="1" t="s">
        <v>2498</v>
      </c>
      <c r="G4277" s="1" t="s">
        <v>17</v>
      </c>
      <c r="H4277" s="1">
        <v>45.0</v>
      </c>
      <c r="I4277" s="3">
        <v>44128.177083333336</v>
      </c>
      <c r="J4277" s="1">
        <v>0.22787885608614</v>
      </c>
      <c r="K4277" s="1" t="s">
        <v>2499</v>
      </c>
      <c r="L4277" s="1" t="s">
        <v>2499</v>
      </c>
      <c r="M4277" s="3">
        <v>44128.20635596065</v>
      </c>
    </row>
    <row r="4278">
      <c r="A4278" s="1">
        <v>4276.0</v>
      </c>
      <c r="B4278" s="1" t="s">
        <v>7025</v>
      </c>
      <c r="C4278" s="1" t="s">
        <v>9496</v>
      </c>
      <c r="D4278" s="1" t="s">
        <v>305</v>
      </c>
      <c r="E4278" s="1" t="s">
        <v>9497</v>
      </c>
      <c r="F4278" s="1" t="s">
        <v>7028</v>
      </c>
      <c r="G4278" s="1" t="s">
        <v>39</v>
      </c>
      <c r="H4278" s="1">
        <v>45.0</v>
      </c>
      <c r="I4278" s="3">
        <v>43800.625</v>
      </c>
      <c r="J4278" s="1">
        <v>1.9568842990098</v>
      </c>
      <c r="K4278" s="1" t="s">
        <v>24</v>
      </c>
      <c r="M4278" s="3">
        <v>43800.66779958333</v>
      </c>
    </row>
    <row r="4279">
      <c r="A4279" s="1">
        <v>4277.0</v>
      </c>
      <c r="B4279" s="1" t="s">
        <v>2345</v>
      </c>
      <c r="C4279" s="1" t="s">
        <v>9498</v>
      </c>
      <c r="D4279" s="1" t="s">
        <v>9499</v>
      </c>
      <c r="E4279" s="1" t="s">
        <v>9500</v>
      </c>
      <c r="F4279" s="1" t="s">
        <v>2348</v>
      </c>
      <c r="G4279" s="1" t="s">
        <v>89</v>
      </c>
      <c r="H4279" s="1">
        <v>45.0</v>
      </c>
      <c r="I4279" s="3">
        <v>44175.37868716435</v>
      </c>
      <c r="J4279" s="1">
        <v>2.78264766571938</v>
      </c>
      <c r="K4279" s="1" t="s">
        <v>24</v>
      </c>
      <c r="M4279" s="3">
        <v>44175.40594471065</v>
      </c>
    </row>
    <row r="4280">
      <c r="A4280" s="1">
        <v>4278.0</v>
      </c>
      <c r="B4280" s="1" t="s">
        <v>9501</v>
      </c>
      <c r="C4280" s="1" t="s">
        <v>9502</v>
      </c>
      <c r="D4280" s="1" t="s">
        <v>5112</v>
      </c>
      <c r="E4280" s="1" t="s">
        <v>9503</v>
      </c>
      <c r="F4280" s="1" t="s">
        <v>9504</v>
      </c>
      <c r="G4280" s="1" t="s">
        <v>35</v>
      </c>
      <c r="H4280" s="1">
        <v>45.0</v>
      </c>
      <c r="I4280" s="3">
        <v>44166.25</v>
      </c>
      <c r="J4280" s="1">
        <v>0.96743999420042</v>
      </c>
      <c r="K4280" s="1" t="s">
        <v>1376</v>
      </c>
      <c r="M4280" s="3">
        <v>44166.45314188657</v>
      </c>
    </row>
    <row r="4281">
      <c r="A4281" s="1">
        <v>4279.0</v>
      </c>
      <c r="B4281" s="1" t="s">
        <v>806</v>
      </c>
      <c r="C4281" s="1" t="s">
        <v>9505</v>
      </c>
      <c r="D4281" s="1" t="s">
        <v>1036</v>
      </c>
      <c r="E4281" s="1" t="s">
        <v>7758</v>
      </c>
      <c r="F4281" s="1" t="s">
        <v>810</v>
      </c>
      <c r="G4281" s="1" t="s">
        <v>35</v>
      </c>
      <c r="H4281" s="1">
        <v>45.0</v>
      </c>
      <c r="I4281" s="3">
        <v>44252.65625</v>
      </c>
      <c r="J4281" s="1">
        <v>2.48275327748017</v>
      </c>
      <c r="K4281" s="1" t="s">
        <v>24</v>
      </c>
      <c r="M4281" s="3">
        <v>44252.689107060185</v>
      </c>
    </row>
    <row r="4282">
      <c r="A4282" s="1">
        <v>4280.0</v>
      </c>
      <c r="B4282" s="1" t="s">
        <v>2228</v>
      </c>
      <c r="C4282" s="1" t="s">
        <v>9506</v>
      </c>
      <c r="D4282" s="1" t="s">
        <v>9507</v>
      </c>
      <c r="E4282" s="1" t="s">
        <v>9508</v>
      </c>
      <c r="F4282" s="1" t="s">
        <v>2231</v>
      </c>
      <c r="G4282" s="1" t="s">
        <v>35</v>
      </c>
      <c r="H4282" s="1">
        <v>45.0</v>
      </c>
      <c r="I4282" s="3">
        <v>44159.416666666664</v>
      </c>
      <c r="J4282" s="1">
        <v>1.02454713915795</v>
      </c>
      <c r="K4282" s="1" t="s">
        <v>218</v>
      </c>
      <c r="L4282" s="1" t="s">
        <v>8145</v>
      </c>
      <c r="M4282" s="3">
        <v>44159.490107777776</v>
      </c>
    </row>
    <row r="4283">
      <c r="A4283" s="1">
        <v>4281.0</v>
      </c>
      <c r="B4283" s="1" t="s">
        <v>303</v>
      </c>
      <c r="C4283" s="1" t="s">
        <v>9509</v>
      </c>
      <c r="D4283" s="1" t="s">
        <v>305</v>
      </c>
      <c r="E4283" s="1" t="s">
        <v>2306</v>
      </c>
      <c r="F4283" s="1" t="s">
        <v>307</v>
      </c>
      <c r="G4283" s="1" t="s">
        <v>35</v>
      </c>
      <c r="H4283" s="1">
        <v>45.0</v>
      </c>
      <c r="I4283" s="3">
        <v>44210.416666666664</v>
      </c>
      <c r="J4283" s="1">
        <v>2.26160293798608</v>
      </c>
      <c r="K4283" s="1" t="s">
        <v>24</v>
      </c>
      <c r="M4283" s="3">
        <v>44210.45056105324</v>
      </c>
    </row>
    <row r="4284">
      <c r="A4284" s="1">
        <v>4282.0</v>
      </c>
      <c r="B4284" s="1" t="s">
        <v>1075</v>
      </c>
      <c r="C4284" s="1" t="s">
        <v>9510</v>
      </c>
      <c r="D4284" s="1" t="s">
        <v>676</v>
      </c>
      <c r="E4284" s="1" t="s">
        <v>4077</v>
      </c>
      <c r="F4284" s="1" t="s">
        <v>1079</v>
      </c>
      <c r="G4284" s="1" t="s">
        <v>17</v>
      </c>
      <c r="H4284" s="1">
        <v>45.0</v>
      </c>
      <c r="I4284" s="3">
        <v>44211.625</v>
      </c>
      <c r="J4284" s="1">
        <v>3.59409654844651</v>
      </c>
      <c r="K4284" s="1" t="s">
        <v>18</v>
      </c>
      <c r="L4284" s="1" t="s">
        <v>1080</v>
      </c>
      <c r="M4284" s="3">
        <v>44211.63104975694</v>
      </c>
    </row>
    <row r="4285">
      <c r="A4285" s="1">
        <v>4283.0</v>
      </c>
      <c r="B4285" s="1" t="s">
        <v>953</v>
      </c>
      <c r="C4285" s="1" t="s">
        <v>9511</v>
      </c>
      <c r="D4285" s="1" t="s">
        <v>121</v>
      </c>
      <c r="E4285" s="1" t="s">
        <v>955</v>
      </c>
      <c r="F4285" s="1" t="s">
        <v>956</v>
      </c>
      <c r="G4285" s="1" t="s">
        <v>35</v>
      </c>
      <c r="H4285" s="1">
        <v>45.0</v>
      </c>
      <c r="I4285" s="3">
        <v>44165.625</v>
      </c>
      <c r="J4285" s="1">
        <v>5420.59435850253</v>
      </c>
      <c r="K4285" s="1" t="s">
        <v>18</v>
      </c>
      <c r="M4285" s="3">
        <v>44165.635624849536</v>
      </c>
    </row>
    <row r="4286">
      <c r="A4286" s="1">
        <v>4284.0</v>
      </c>
      <c r="B4286" s="1" t="s">
        <v>536</v>
      </c>
      <c r="C4286" s="1" t="s">
        <v>9512</v>
      </c>
      <c r="D4286" s="1" t="s">
        <v>396</v>
      </c>
      <c r="E4286" s="1" t="s">
        <v>3114</v>
      </c>
      <c r="F4286" s="1" t="s">
        <v>539</v>
      </c>
      <c r="G4286" s="1" t="s">
        <v>17</v>
      </c>
      <c r="H4286" s="1">
        <v>45.0</v>
      </c>
      <c r="I4286" s="3">
        <v>43696.25</v>
      </c>
      <c r="J4286" s="1">
        <v>2.04815612818664</v>
      </c>
      <c r="K4286" s="1" t="s">
        <v>83</v>
      </c>
      <c r="M4286" s="3">
        <v>43696.32676394676</v>
      </c>
    </row>
    <row r="4287">
      <c r="A4287" s="1">
        <v>4285.0</v>
      </c>
      <c r="B4287" s="1" t="s">
        <v>582</v>
      </c>
      <c r="C4287" s="1" t="s">
        <v>9513</v>
      </c>
      <c r="D4287" s="1" t="s">
        <v>93</v>
      </c>
      <c r="E4287" s="1" t="s">
        <v>2242</v>
      </c>
      <c r="F4287" s="1" t="s">
        <v>586</v>
      </c>
      <c r="G4287" s="1" t="s">
        <v>17</v>
      </c>
      <c r="H4287" s="1">
        <v>45.0</v>
      </c>
      <c r="I4287" s="3">
        <v>43878.625</v>
      </c>
      <c r="J4287" s="1">
        <v>2.1381903959652</v>
      </c>
      <c r="K4287" s="1" t="s">
        <v>24</v>
      </c>
      <c r="M4287" s="3">
        <v>43878.625698854165</v>
      </c>
    </row>
    <row r="4288">
      <c r="A4288" s="1">
        <v>4286.0</v>
      </c>
      <c r="B4288" s="1" t="s">
        <v>1126</v>
      </c>
      <c r="C4288" s="1" t="s">
        <v>9514</v>
      </c>
      <c r="D4288" s="1" t="s">
        <v>1128</v>
      </c>
      <c r="E4288" s="1" t="s">
        <v>9439</v>
      </c>
      <c r="F4288" s="1" t="s">
        <v>1130</v>
      </c>
      <c r="G4288" s="1" t="s">
        <v>17</v>
      </c>
      <c r="H4288" s="1">
        <v>45.0</v>
      </c>
      <c r="I4288" s="3">
        <v>44156.21875</v>
      </c>
      <c r="J4288" s="1">
        <v>1.27672559935995</v>
      </c>
      <c r="K4288" s="1" t="s">
        <v>24</v>
      </c>
      <c r="M4288" s="3">
        <v>44156.2567677662</v>
      </c>
    </row>
    <row r="4289">
      <c r="A4289" s="1">
        <v>4287.0</v>
      </c>
      <c r="B4289" s="1" t="s">
        <v>1012</v>
      </c>
      <c r="C4289" s="1" t="s">
        <v>9515</v>
      </c>
      <c r="D4289" s="1" t="s">
        <v>1014</v>
      </c>
      <c r="E4289" s="1" t="s">
        <v>1015</v>
      </c>
      <c r="F4289" s="1" t="s">
        <v>1016</v>
      </c>
      <c r="G4289" s="1" t="s">
        <v>17</v>
      </c>
      <c r="H4289" s="1">
        <v>45.0</v>
      </c>
      <c r="I4289" s="3">
        <v>43910.541666666664</v>
      </c>
      <c r="J4289" s="1">
        <v>1.2487788899052</v>
      </c>
      <c r="K4289" s="1" t="s">
        <v>166</v>
      </c>
      <c r="M4289" s="3">
        <v>43910.88948787037</v>
      </c>
    </row>
    <row r="4290">
      <c r="A4290" s="1">
        <v>4288.0</v>
      </c>
      <c r="B4290" s="1" t="s">
        <v>991</v>
      </c>
      <c r="C4290" s="1" t="s">
        <v>9516</v>
      </c>
      <c r="D4290" s="1" t="s">
        <v>2577</v>
      </c>
      <c r="E4290" s="1" t="s">
        <v>9517</v>
      </c>
      <c r="F4290" s="1" t="s">
        <v>995</v>
      </c>
      <c r="G4290" s="1" t="s">
        <v>39</v>
      </c>
      <c r="H4290" s="1">
        <v>45.0</v>
      </c>
      <c r="I4290" s="3">
        <v>44126.25</v>
      </c>
      <c r="J4290" s="1">
        <v>1.79919920522571</v>
      </c>
      <c r="K4290" s="1" t="s">
        <v>18</v>
      </c>
      <c r="M4290" s="3">
        <v>44126.288644085646</v>
      </c>
    </row>
    <row r="4291">
      <c r="A4291" s="1">
        <v>4289.0</v>
      </c>
      <c r="B4291" s="1" t="s">
        <v>2203</v>
      </c>
      <c r="C4291" s="1" t="s">
        <v>9518</v>
      </c>
      <c r="D4291" s="1" t="s">
        <v>5539</v>
      </c>
      <c r="E4291" s="1" t="s">
        <v>9519</v>
      </c>
      <c r="F4291" s="1" t="s">
        <v>2206</v>
      </c>
      <c r="G4291" s="1" t="s">
        <v>35</v>
      </c>
      <c r="H4291" s="1">
        <v>45.0</v>
      </c>
      <c r="I4291" s="3">
        <v>44128.208333333336</v>
      </c>
      <c r="J4291" s="1">
        <v>0.523497341475872</v>
      </c>
      <c r="K4291" s="1" t="s">
        <v>46</v>
      </c>
      <c r="M4291" s="3">
        <v>44128.279280497685</v>
      </c>
    </row>
    <row r="4292">
      <c r="A4292" s="1">
        <v>4290.0</v>
      </c>
      <c r="B4292" s="1" t="s">
        <v>2944</v>
      </c>
      <c r="C4292" s="1" t="s">
        <v>9520</v>
      </c>
      <c r="D4292" s="1" t="s">
        <v>818</v>
      </c>
      <c r="E4292" s="1" t="s">
        <v>9521</v>
      </c>
      <c r="F4292" s="1" t="s">
        <v>2947</v>
      </c>
      <c r="G4292" s="1" t="s">
        <v>39</v>
      </c>
      <c r="H4292" s="1">
        <v>45.0</v>
      </c>
      <c r="I4292" s="3">
        <v>44120.6875</v>
      </c>
      <c r="J4292" s="1">
        <v>2.48866653425109</v>
      </c>
      <c r="K4292" s="1" t="s">
        <v>18</v>
      </c>
      <c r="L4292" s="1" t="s">
        <v>1047</v>
      </c>
      <c r="M4292" s="3">
        <v>44120.713689108794</v>
      </c>
    </row>
    <row r="4293">
      <c r="A4293" s="1">
        <v>4291.0</v>
      </c>
      <c r="B4293" s="1" t="s">
        <v>9522</v>
      </c>
      <c r="C4293" s="1" t="s">
        <v>9523</v>
      </c>
      <c r="D4293" s="1" t="s">
        <v>215</v>
      </c>
      <c r="E4293" s="1" t="s">
        <v>9524</v>
      </c>
      <c r="F4293" s="1" t="s">
        <v>9525</v>
      </c>
      <c r="G4293" s="1" t="s">
        <v>17</v>
      </c>
      <c r="H4293" s="1">
        <v>45.0</v>
      </c>
      <c r="I4293" s="3">
        <v>43902.1875</v>
      </c>
      <c r="J4293" s="1">
        <v>0.284887827988414</v>
      </c>
      <c r="K4293" s="1" t="s">
        <v>218</v>
      </c>
      <c r="M4293" s="3">
        <v>43902.21971295139</v>
      </c>
    </row>
    <row r="4294">
      <c r="A4294" s="1">
        <v>4292.0</v>
      </c>
      <c r="B4294" s="1" t="s">
        <v>9526</v>
      </c>
      <c r="C4294" s="1" t="s">
        <v>9527</v>
      </c>
      <c r="D4294" s="1" t="s">
        <v>2721</v>
      </c>
      <c r="E4294" s="1" t="s">
        <v>9528</v>
      </c>
      <c r="F4294" s="1" t="s">
        <v>9529</v>
      </c>
      <c r="G4294" s="1" t="s">
        <v>89</v>
      </c>
      <c r="H4294" s="1">
        <v>45.0</v>
      </c>
      <c r="I4294" s="3">
        <v>44161.7352058912</v>
      </c>
      <c r="J4294" s="1">
        <v>0.0</v>
      </c>
      <c r="K4294" s="1" t="s">
        <v>24</v>
      </c>
      <c r="M4294" s="3">
        <v>44161.76739559028</v>
      </c>
    </row>
    <row r="4295">
      <c r="A4295" s="1">
        <v>4293.0</v>
      </c>
      <c r="B4295" s="1" t="s">
        <v>303</v>
      </c>
      <c r="C4295" s="1" t="s">
        <v>9530</v>
      </c>
      <c r="D4295" s="1" t="s">
        <v>305</v>
      </c>
      <c r="E4295" s="1" t="s">
        <v>1713</v>
      </c>
      <c r="F4295" s="1" t="s">
        <v>307</v>
      </c>
      <c r="G4295" s="1" t="s">
        <v>17</v>
      </c>
      <c r="H4295" s="1">
        <v>45.0</v>
      </c>
      <c r="I4295" s="3">
        <v>43865.645833333336</v>
      </c>
      <c r="J4295" s="1">
        <v>1.69879333586868</v>
      </c>
      <c r="K4295" s="1" t="s">
        <v>24</v>
      </c>
      <c r="M4295" s="3">
        <v>43865.69714486111</v>
      </c>
    </row>
    <row r="4296">
      <c r="A4296" s="1">
        <v>4294.0</v>
      </c>
      <c r="B4296" s="1" t="s">
        <v>991</v>
      </c>
      <c r="C4296" s="1" t="s">
        <v>9531</v>
      </c>
      <c r="D4296" s="1" t="s">
        <v>121</v>
      </c>
      <c r="E4296" s="1" t="s">
        <v>9532</v>
      </c>
      <c r="F4296" s="1" t="s">
        <v>995</v>
      </c>
      <c r="G4296" s="1" t="s">
        <v>39</v>
      </c>
      <c r="H4296" s="1">
        <v>45.0</v>
      </c>
      <c r="I4296" s="3">
        <v>44142.729166666664</v>
      </c>
      <c r="J4296" s="1">
        <v>0.840786430241914</v>
      </c>
      <c r="K4296" s="1" t="s">
        <v>18</v>
      </c>
      <c r="M4296" s="3">
        <v>44142.7640353588</v>
      </c>
    </row>
    <row r="4297">
      <c r="A4297" s="1">
        <v>4295.0</v>
      </c>
      <c r="B4297" s="1" t="s">
        <v>401</v>
      </c>
      <c r="C4297" s="1" t="s">
        <v>9533</v>
      </c>
      <c r="D4297" s="1" t="s">
        <v>701</v>
      </c>
      <c r="E4297" s="1" t="s">
        <v>9534</v>
      </c>
      <c r="F4297" s="1" t="s">
        <v>405</v>
      </c>
      <c r="G4297" s="1" t="s">
        <v>39</v>
      </c>
      <c r="H4297" s="1">
        <v>45.0</v>
      </c>
      <c r="I4297" s="3">
        <v>44154.8125</v>
      </c>
      <c r="J4297" s="1">
        <v>1.35808197932915</v>
      </c>
      <c r="K4297" s="1" t="s">
        <v>24</v>
      </c>
      <c r="M4297" s="3">
        <v>44154.85206467593</v>
      </c>
    </row>
    <row r="4298">
      <c r="A4298" s="1">
        <v>4296.0</v>
      </c>
      <c r="B4298" s="1" t="s">
        <v>9526</v>
      </c>
      <c r="C4298" s="1" t="s">
        <v>9535</v>
      </c>
      <c r="D4298" s="1" t="s">
        <v>9536</v>
      </c>
      <c r="E4298" s="1" t="s">
        <v>9537</v>
      </c>
      <c r="F4298" s="1" t="s">
        <v>9529</v>
      </c>
      <c r="G4298" s="1" t="s">
        <v>89</v>
      </c>
      <c r="H4298" s="1">
        <v>45.0</v>
      </c>
      <c r="I4298" s="3">
        <v>44088.723397118054</v>
      </c>
      <c r="J4298" s="1">
        <v>1.81022185579395</v>
      </c>
      <c r="K4298" s="1" t="s">
        <v>24</v>
      </c>
      <c r="L4298" s="1" t="s">
        <v>940</v>
      </c>
      <c r="M4298" s="3">
        <v>44088.74002023148</v>
      </c>
    </row>
    <row r="4299">
      <c r="A4299" s="1">
        <v>4297.0</v>
      </c>
      <c r="B4299" s="1" t="s">
        <v>9538</v>
      </c>
      <c r="C4299" s="1" t="s">
        <v>9539</v>
      </c>
      <c r="D4299" s="1" t="s">
        <v>2496</v>
      </c>
      <c r="E4299" s="1" t="s">
        <v>9540</v>
      </c>
      <c r="F4299" s="1" t="s">
        <v>9541</v>
      </c>
      <c r="G4299" s="1" t="s">
        <v>39</v>
      </c>
      <c r="H4299" s="1">
        <v>45.0</v>
      </c>
      <c r="I4299" s="3">
        <v>44075.583333333336</v>
      </c>
      <c r="J4299" s="1">
        <v>1.46573466332874</v>
      </c>
      <c r="K4299" s="1" t="s">
        <v>56</v>
      </c>
      <c r="L4299" s="1" t="s">
        <v>1614</v>
      </c>
      <c r="M4299" s="3">
        <v>44075.61273125</v>
      </c>
    </row>
    <row r="4300">
      <c r="A4300" s="1">
        <v>4298.0</v>
      </c>
      <c r="B4300" s="1" t="s">
        <v>727</v>
      </c>
      <c r="C4300" s="1" t="s">
        <v>9542</v>
      </c>
      <c r="D4300" s="1" t="s">
        <v>701</v>
      </c>
      <c r="E4300" s="1" t="s">
        <v>9543</v>
      </c>
      <c r="F4300" s="1" t="s">
        <v>731</v>
      </c>
      <c r="G4300" s="1" t="s">
        <v>35</v>
      </c>
      <c r="H4300" s="1">
        <v>45.0</v>
      </c>
      <c r="I4300" s="3">
        <v>44172.65625</v>
      </c>
      <c r="J4300" s="1">
        <v>2.57172550016228</v>
      </c>
      <c r="K4300" s="1" t="s">
        <v>24</v>
      </c>
      <c r="L4300" s="1" t="s">
        <v>741</v>
      </c>
      <c r="M4300" s="3">
        <v>44172.692276215275</v>
      </c>
    </row>
    <row r="4301">
      <c r="A4301" s="1">
        <v>4299.0</v>
      </c>
      <c r="B4301" s="1" t="s">
        <v>9544</v>
      </c>
      <c r="C4301" s="1" t="s">
        <v>9545</v>
      </c>
      <c r="D4301" s="1" t="s">
        <v>9546</v>
      </c>
      <c r="E4301" s="1" t="s">
        <v>9547</v>
      </c>
      <c r="F4301" s="1" t="s">
        <v>9548</v>
      </c>
      <c r="G4301" s="1" t="s">
        <v>39</v>
      </c>
      <c r="H4301" s="1">
        <v>45.0</v>
      </c>
      <c r="I4301" s="3">
        <v>43507.166666666664</v>
      </c>
      <c r="J4301" s="1">
        <v>2.58230156487996</v>
      </c>
      <c r="K4301" s="1" t="s">
        <v>24</v>
      </c>
      <c r="M4301" s="3">
        <v>43507.20163398148</v>
      </c>
    </row>
    <row r="4302">
      <c r="A4302" s="1">
        <v>4300.0</v>
      </c>
      <c r="B4302" s="1" t="s">
        <v>620</v>
      </c>
      <c r="C4302" s="1" t="s">
        <v>9549</v>
      </c>
      <c r="D4302" s="1" t="s">
        <v>1096</v>
      </c>
      <c r="E4302" s="1" t="s">
        <v>9550</v>
      </c>
      <c r="F4302" s="1" t="s">
        <v>623</v>
      </c>
      <c r="G4302" s="1" t="s">
        <v>39</v>
      </c>
      <c r="H4302" s="1">
        <v>45.0</v>
      </c>
      <c r="I4302" s="3">
        <v>43929.75</v>
      </c>
      <c r="J4302" s="1">
        <v>1.54476544563371</v>
      </c>
      <c r="K4302" s="1" t="s">
        <v>18</v>
      </c>
      <c r="M4302" s="3">
        <v>43929.80236181713</v>
      </c>
    </row>
    <row r="4303">
      <c r="A4303" s="1">
        <v>4301.0</v>
      </c>
      <c r="B4303" s="1" t="s">
        <v>308</v>
      </c>
      <c r="C4303" s="1" t="s">
        <v>9551</v>
      </c>
      <c r="D4303" s="1" t="s">
        <v>310</v>
      </c>
      <c r="E4303" s="1" t="s">
        <v>6114</v>
      </c>
      <c r="F4303" s="1" t="s">
        <v>312</v>
      </c>
      <c r="G4303" s="1" t="s">
        <v>17</v>
      </c>
      <c r="H4303" s="1">
        <v>45.0</v>
      </c>
      <c r="I4303" s="3">
        <v>44124.583333333336</v>
      </c>
      <c r="J4303" s="1">
        <v>2.26721227267507</v>
      </c>
      <c r="K4303" s="1" t="s">
        <v>24</v>
      </c>
      <c r="L4303" s="1" t="s">
        <v>96</v>
      </c>
      <c r="M4303" s="3">
        <v>44124.611479467596</v>
      </c>
    </row>
    <row r="4304">
      <c r="A4304" s="1">
        <v>4302.0</v>
      </c>
      <c r="B4304" s="1" t="s">
        <v>401</v>
      </c>
      <c r="C4304" s="1" t="s">
        <v>9552</v>
      </c>
      <c r="D4304" s="1" t="s">
        <v>3392</v>
      </c>
      <c r="E4304" s="1" t="s">
        <v>9553</v>
      </c>
      <c r="F4304" s="1" t="s">
        <v>405</v>
      </c>
      <c r="G4304" s="1" t="s">
        <v>17</v>
      </c>
      <c r="H4304" s="1">
        <v>45.0</v>
      </c>
      <c r="I4304" s="3">
        <v>43759.333333333336</v>
      </c>
      <c r="J4304" s="1">
        <v>1.52467164540942</v>
      </c>
      <c r="K4304" s="1" t="s">
        <v>24</v>
      </c>
      <c r="M4304" s="3">
        <v>43759.330265034725</v>
      </c>
    </row>
    <row r="4305">
      <c r="A4305" s="1">
        <v>4303.0</v>
      </c>
      <c r="B4305" s="1" t="s">
        <v>3647</v>
      </c>
      <c r="C4305" s="1" t="s">
        <v>9554</v>
      </c>
      <c r="D4305" s="1" t="s">
        <v>4772</v>
      </c>
      <c r="E4305" s="1" t="s">
        <v>9555</v>
      </c>
      <c r="F4305" s="1" t="s">
        <v>3651</v>
      </c>
      <c r="G4305" s="1" t="s">
        <v>39</v>
      </c>
      <c r="H4305" s="1">
        <v>45.0</v>
      </c>
      <c r="I4305" s="3">
        <v>44095.333333333336</v>
      </c>
      <c r="J4305" s="1">
        <v>1.19333033466366</v>
      </c>
      <c r="K4305" s="1" t="s">
        <v>24</v>
      </c>
      <c r="M4305" s="3">
        <v>44095.36576861111</v>
      </c>
    </row>
    <row r="4306">
      <c r="A4306" s="1">
        <v>4304.0</v>
      </c>
      <c r="B4306" s="1" t="s">
        <v>1551</v>
      </c>
      <c r="C4306" s="1" t="s">
        <v>9556</v>
      </c>
      <c r="D4306" s="1" t="s">
        <v>1553</v>
      </c>
      <c r="E4306" s="1" t="s">
        <v>9557</v>
      </c>
      <c r="F4306" s="1" t="s">
        <v>1555</v>
      </c>
      <c r="G4306" s="1" t="s">
        <v>39</v>
      </c>
      <c r="H4306" s="1">
        <v>45.0</v>
      </c>
      <c r="I4306" s="3">
        <v>44151.65625</v>
      </c>
      <c r="J4306" s="1">
        <v>0.930034197475839</v>
      </c>
      <c r="K4306" s="1" t="s">
        <v>218</v>
      </c>
      <c r="L4306" s="1" t="s">
        <v>1556</v>
      </c>
      <c r="M4306" s="3">
        <v>44151.68453319444</v>
      </c>
    </row>
    <row r="4307">
      <c r="A4307" s="1">
        <v>4305.0</v>
      </c>
      <c r="B4307" s="1" t="s">
        <v>1023</v>
      </c>
      <c r="C4307" s="1" t="s">
        <v>9558</v>
      </c>
      <c r="D4307" s="1" t="s">
        <v>1250</v>
      </c>
      <c r="E4307" s="1" t="s">
        <v>8523</v>
      </c>
      <c r="F4307" s="1" t="s">
        <v>1027</v>
      </c>
      <c r="G4307" s="1" t="s">
        <v>17</v>
      </c>
      <c r="H4307" s="1">
        <v>45.0</v>
      </c>
      <c r="I4307" s="3">
        <v>44029.197916666664</v>
      </c>
      <c r="J4307" s="1">
        <v>1.21846975500655</v>
      </c>
      <c r="K4307" s="1" t="s">
        <v>24</v>
      </c>
      <c r="M4307" s="3">
        <v>44029.2193880787</v>
      </c>
    </row>
    <row r="4308">
      <c r="A4308" s="1">
        <v>4306.0</v>
      </c>
      <c r="B4308" s="1" t="s">
        <v>2467</v>
      </c>
      <c r="C4308" s="1" t="s">
        <v>9559</v>
      </c>
      <c r="D4308" s="1" t="s">
        <v>1255</v>
      </c>
      <c r="E4308" s="1" t="s">
        <v>3328</v>
      </c>
      <c r="F4308" s="1" t="s">
        <v>2470</v>
      </c>
      <c r="G4308" s="1" t="s">
        <v>17</v>
      </c>
      <c r="H4308" s="1">
        <v>45.0</v>
      </c>
      <c r="I4308" s="3">
        <v>43824.583333333336</v>
      </c>
      <c r="J4308" s="1">
        <v>1.68247380987091</v>
      </c>
      <c r="K4308" s="1" t="s">
        <v>83</v>
      </c>
      <c r="M4308" s="3">
        <v>43824.67924258102</v>
      </c>
    </row>
    <row r="4309">
      <c r="A4309" s="1">
        <v>4307.0</v>
      </c>
      <c r="B4309" s="1" t="s">
        <v>553</v>
      </c>
      <c r="C4309" s="1" t="s">
        <v>9560</v>
      </c>
      <c r="D4309" s="1" t="s">
        <v>555</v>
      </c>
      <c r="E4309" s="1" t="s">
        <v>8322</v>
      </c>
      <c r="F4309" s="1" t="s">
        <v>557</v>
      </c>
      <c r="G4309" s="1" t="s">
        <v>17</v>
      </c>
      <c r="H4309" s="1">
        <v>45.0</v>
      </c>
      <c r="I4309" s="3">
        <v>44190.645833333336</v>
      </c>
      <c r="J4309" s="1">
        <v>2.33405968592747</v>
      </c>
      <c r="K4309" s="1" t="s">
        <v>46</v>
      </c>
      <c r="L4309" s="1" t="s">
        <v>558</v>
      </c>
      <c r="M4309" s="3">
        <v>44190.68227179398</v>
      </c>
    </row>
    <row r="4310">
      <c r="A4310" s="1">
        <v>4308.0</v>
      </c>
      <c r="B4310" s="1" t="s">
        <v>4120</v>
      </c>
      <c r="C4310" s="1" t="s">
        <v>9561</v>
      </c>
      <c r="D4310" s="1" t="s">
        <v>1461</v>
      </c>
      <c r="E4310" s="1" t="s">
        <v>4122</v>
      </c>
      <c r="F4310" s="1" t="s">
        <v>4123</v>
      </c>
      <c r="G4310" s="1" t="s">
        <v>17</v>
      </c>
      <c r="H4310" s="1">
        <v>45.0</v>
      </c>
      <c r="I4310" s="3">
        <v>43903.645833333336</v>
      </c>
      <c r="J4310" s="1">
        <v>4.48567199684455</v>
      </c>
      <c r="K4310" s="1" t="s">
        <v>62</v>
      </c>
      <c r="M4310" s="3">
        <v>43903.687136967594</v>
      </c>
    </row>
    <row r="4311">
      <c r="A4311" s="1">
        <v>4309.0</v>
      </c>
      <c r="B4311" s="1" t="s">
        <v>1348</v>
      </c>
      <c r="C4311" s="1" t="s">
        <v>9562</v>
      </c>
      <c r="D4311" s="1" t="s">
        <v>121</v>
      </c>
      <c r="E4311" s="1" t="s">
        <v>2568</v>
      </c>
      <c r="F4311" s="1" t="s">
        <v>1352</v>
      </c>
      <c r="G4311" s="1" t="s">
        <v>17</v>
      </c>
      <c r="H4311" s="1">
        <v>45.0</v>
      </c>
      <c r="I4311" s="3">
        <v>44036.208333333336</v>
      </c>
      <c r="J4311" s="1">
        <v>12.7993148807818</v>
      </c>
      <c r="K4311" s="1" t="s">
        <v>18</v>
      </c>
      <c r="M4311" s="3">
        <v>44036.24560163194</v>
      </c>
    </row>
    <row r="4312">
      <c r="A4312" s="1">
        <v>4310.0</v>
      </c>
      <c r="B4312" s="1" t="s">
        <v>1282</v>
      </c>
      <c r="C4312" s="1" t="s">
        <v>9563</v>
      </c>
      <c r="D4312" s="1" t="s">
        <v>116</v>
      </c>
      <c r="E4312" s="1" t="s">
        <v>9564</v>
      </c>
      <c r="F4312" s="1" t="s">
        <v>1285</v>
      </c>
      <c r="G4312" s="1" t="s">
        <v>35</v>
      </c>
      <c r="H4312" s="1">
        <v>45.0</v>
      </c>
      <c r="I4312" s="3">
        <v>43992.5</v>
      </c>
      <c r="J4312" s="1">
        <v>3.53382373999572</v>
      </c>
      <c r="K4312" s="1" t="s">
        <v>24</v>
      </c>
      <c r="M4312" s="3">
        <v>43992.585221643516</v>
      </c>
    </row>
    <row r="4313">
      <c r="A4313" s="1">
        <v>4311.0</v>
      </c>
      <c r="B4313" s="1" t="s">
        <v>877</v>
      </c>
      <c r="C4313" s="1" t="s">
        <v>9565</v>
      </c>
      <c r="D4313" s="1" t="s">
        <v>784</v>
      </c>
      <c r="E4313" s="1" t="s">
        <v>9566</v>
      </c>
      <c r="F4313" s="1" t="s">
        <v>881</v>
      </c>
      <c r="G4313" s="1" t="s">
        <v>39</v>
      </c>
      <c r="H4313" s="1">
        <v>45.0</v>
      </c>
      <c r="I4313" s="3">
        <v>44228.333333333336</v>
      </c>
      <c r="J4313" s="1">
        <v>0.088901580015504</v>
      </c>
      <c r="K4313" s="1" t="s">
        <v>24</v>
      </c>
      <c r="L4313" s="1" t="s">
        <v>882</v>
      </c>
      <c r="M4313" s="3">
        <v>44228.38469144676</v>
      </c>
    </row>
    <row r="4314">
      <c r="A4314" s="1">
        <v>4312.0</v>
      </c>
      <c r="B4314" s="1" t="s">
        <v>2203</v>
      </c>
      <c r="C4314" s="1" t="s">
        <v>9567</v>
      </c>
      <c r="D4314" s="1" t="s">
        <v>182</v>
      </c>
      <c r="E4314" s="1" t="s">
        <v>9568</v>
      </c>
      <c r="F4314" s="1" t="s">
        <v>2206</v>
      </c>
      <c r="G4314" s="1" t="s">
        <v>17</v>
      </c>
      <c r="H4314" s="1">
        <v>45.0</v>
      </c>
      <c r="I4314" s="3">
        <v>44105.21875</v>
      </c>
      <c r="J4314" s="1">
        <v>1.35986901008579</v>
      </c>
      <c r="K4314" s="1" t="s">
        <v>46</v>
      </c>
      <c r="L4314" s="1" t="s">
        <v>2207</v>
      </c>
      <c r="M4314" s="3">
        <v>44105.25108396991</v>
      </c>
    </row>
    <row r="4315">
      <c r="A4315" s="1">
        <v>4313.0</v>
      </c>
      <c r="B4315" s="1" t="s">
        <v>1289</v>
      </c>
      <c r="C4315" s="1" t="s">
        <v>9569</v>
      </c>
      <c r="D4315" s="1" t="s">
        <v>1140</v>
      </c>
      <c r="E4315" s="1" t="s">
        <v>9570</v>
      </c>
      <c r="F4315" s="1" t="s">
        <v>1293</v>
      </c>
      <c r="G4315" s="1" t="s">
        <v>39</v>
      </c>
      <c r="H4315" s="1">
        <v>45.0</v>
      </c>
      <c r="I4315" s="3">
        <v>44060.666666666664</v>
      </c>
      <c r="J4315" s="1">
        <v>2.13738337988073</v>
      </c>
      <c r="K4315" s="1" t="s">
        <v>24</v>
      </c>
      <c r="M4315" s="3">
        <v>44060.69222473379</v>
      </c>
    </row>
    <row r="4316">
      <c r="A4316" s="1">
        <v>4314.0</v>
      </c>
      <c r="B4316" s="1" t="s">
        <v>354</v>
      </c>
      <c r="C4316" s="1" t="s">
        <v>9571</v>
      </c>
      <c r="D4316" s="1" t="s">
        <v>93</v>
      </c>
      <c r="E4316" s="1" t="s">
        <v>9572</v>
      </c>
      <c r="F4316" s="1" t="s">
        <v>358</v>
      </c>
      <c r="G4316" s="1" t="s">
        <v>35</v>
      </c>
      <c r="H4316" s="1">
        <v>45.0</v>
      </c>
      <c r="I4316" s="3">
        <v>44137.645833333336</v>
      </c>
      <c r="J4316" s="1">
        <v>0.939782275335402</v>
      </c>
      <c r="K4316" s="1" t="s">
        <v>24</v>
      </c>
      <c r="M4316" s="3">
        <v>44137.691798217595</v>
      </c>
    </row>
    <row r="4317">
      <c r="A4317" s="1">
        <v>4315.0</v>
      </c>
      <c r="B4317" s="1" t="s">
        <v>9573</v>
      </c>
      <c r="C4317" s="1" t="s">
        <v>9574</v>
      </c>
      <c r="D4317" s="1" t="s">
        <v>560</v>
      </c>
      <c r="E4317" s="1" t="s">
        <v>9575</v>
      </c>
      <c r="F4317" s="1" t="s">
        <v>9576</v>
      </c>
      <c r="G4317" s="1" t="s">
        <v>17</v>
      </c>
      <c r="H4317" s="1">
        <v>45.0</v>
      </c>
      <c r="I4317" s="3">
        <v>43782.583333333336</v>
      </c>
      <c r="J4317" s="1">
        <v>0.994914570890968</v>
      </c>
      <c r="K4317" s="1" t="s">
        <v>24</v>
      </c>
      <c r="M4317" s="3">
        <v>43782.639692523146</v>
      </c>
    </row>
    <row r="4318">
      <c r="A4318" s="1">
        <v>4316.0</v>
      </c>
      <c r="B4318" s="1" t="s">
        <v>303</v>
      </c>
      <c r="C4318" s="1" t="s">
        <v>9577</v>
      </c>
      <c r="D4318" s="1" t="s">
        <v>305</v>
      </c>
      <c r="E4318" s="1" t="s">
        <v>1671</v>
      </c>
      <c r="F4318" s="1" t="s">
        <v>307</v>
      </c>
      <c r="G4318" s="1" t="s">
        <v>17</v>
      </c>
      <c r="H4318" s="1">
        <v>45.0</v>
      </c>
      <c r="I4318" s="3">
        <v>43905.229166666664</v>
      </c>
      <c r="J4318" s="1">
        <v>1.47125335660092</v>
      </c>
      <c r="K4318" s="1" t="s">
        <v>24</v>
      </c>
      <c r="M4318" s="3">
        <v>43905.259803900466</v>
      </c>
    </row>
    <row r="4319">
      <c r="A4319" s="1">
        <v>4317.0</v>
      </c>
      <c r="B4319" s="1" t="s">
        <v>525</v>
      </c>
      <c r="C4319" s="1" t="s">
        <v>9578</v>
      </c>
      <c r="D4319" s="1" t="s">
        <v>818</v>
      </c>
      <c r="E4319" s="1" t="s">
        <v>9579</v>
      </c>
      <c r="F4319" s="1" t="s">
        <v>529</v>
      </c>
      <c r="G4319" s="1" t="s">
        <v>39</v>
      </c>
      <c r="H4319" s="1">
        <v>45.0</v>
      </c>
      <c r="I4319" s="3">
        <v>44183.479166666664</v>
      </c>
      <c r="J4319" s="1">
        <v>3.45842612798598</v>
      </c>
      <c r="K4319" s="1" t="s">
        <v>56</v>
      </c>
      <c r="L4319" s="1" t="s">
        <v>272</v>
      </c>
      <c r="M4319" s="3">
        <v>44183.518893912034</v>
      </c>
    </row>
    <row r="4320">
      <c r="A4320" s="1">
        <v>4318.0</v>
      </c>
      <c r="B4320" s="1" t="s">
        <v>303</v>
      </c>
      <c r="C4320" s="1" t="s">
        <v>9580</v>
      </c>
      <c r="D4320" s="1" t="s">
        <v>7608</v>
      </c>
      <c r="E4320" s="1" t="s">
        <v>886</v>
      </c>
      <c r="F4320" s="1" t="s">
        <v>307</v>
      </c>
      <c r="G4320" s="1" t="s">
        <v>17</v>
      </c>
      <c r="H4320" s="1">
        <v>45.0</v>
      </c>
      <c r="I4320" s="3">
        <v>44106.229166666664</v>
      </c>
      <c r="J4320" s="1">
        <v>1.50000653434693</v>
      </c>
      <c r="K4320" s="1" t="s">
        <v>24</v>
      </c>
      <c r="M4320" s="3">
        <v>44106.273564537034</v>
      </c>
    </row>
    <row r="4321">
      <c r="A4321" s="1">
        <v>4319.0</v>
      </c>
      <c r="B4321" s="1" t="s">
        <v>303</v>
      </c>
      <c r="C4321" s="1" t="s">
        <v>9581</v>
      </c>
      <c r="D4321" s="1" t="s">
        <v>305</v>
      </c>
      <c r="E4321" s="1" t="s">
        <v>1671</v>
      </c>
      <c r="F4321" s="1" t="s">
        <v>307</v>
      </c>
      <c r="G4321" s="1" t="s">
        <v>17</v>
      </c>
      <c r="H4321" s="1">
        <v>45.0</v>
      </c>
      <c r="I4321" s="3">
        <v>43911.229166666664</v>
      </c>
      <c r="J4321" s="1">
        <v>1.06559520190471</v>
      </c>
      <c r="K4321" s="1" t="s">
        <v>24</v>
      </c>
      <c r="M4321" s="3">
        <v>43911.25934128472</v>
      </c>
    </row>
    <row r="4322">
      <c r="A4322" s="1">
        <v>4320.0</v>
      </c>
      <c r="B4322" s="1" t="s">
        <v>1075</v>
      </c>
      <c r="C4322" s="1" t="s">
        <v>9582</v>
      </c>
      <c r="D4322" s="1" t="s">
        <v>676</v>
      </c>
      <c r="E4322" s="1" t="s">
        <v>1687</v>
      </c>
      <c r="F4322" s="1" t="s">
        <v>1079</v>
      </c>
      <c r="G4322" s="1" t="s">
        <v>17</v>
      </c>
      <c r="H4322" s="1">
        <v>45.0</v>
      </c>
      <c r="I4322" s="3">
        <v>44194.625</v>
      </c>
      <c r="J4322" s="1">
        <v>1.54202063191436</v>
      </c>
      <c r="K4322" s="1" t="s">
        <v>18</v>
      </c>
      <c r="L4322" s="1" t="s">
        <v>1080</v>
      </c>
      <c r="M4322" s="3">
        <v>44194.67069737268</v>
      </c>
    </row>
    <row r="4323">
      <c r="A4323" s="1">
        <v>4321.0</v>
      </c>
      <c r="B4323" s="1" t="s">
        <v>78</v>
      </c>
      <c r="C4323" s="1" t="s">
        <v>9583</v>
      </c>
      <c r="D4323" s="1" t="s">
        <v>1255</v>
      </c>
      <c r="E4323" s="1" t="s">
        <v>2869</v>
      </c>
      <c r="F4323" s="1" t="s">
        <v>82</v>
      </c>
      <c r="G4323" s="1" t="s">
        <v>17</v>
      </c>
      <c r="H4323" s="1">
        <v>45.0</v>
      </c>
      <c r="I4323" s="3">
        <v>43934.541666666664</v>
      </c>
      <c r="J4323" s="1">
        <v>1.68104940370027</v>
      </c>
      <c r="K4323" s="1" t="s">
        <v>83</v>
      </c>
      <c r="M4323" s="3">
        <v>43934.575942731484</v>
      </c>
    </row>
    <row r="4324">
      <c r="A4324" s="1">
        <v>4322.0</v>
      </c>
      <c r="B4324" s="1" t="s">
        <v>1043</v>
      </c>
      <c r="C4324" s="1" t="s">
        <v>9584</v>
      </c>
      <c r="D4324" s="1" t="s">
        <v>27</v>
      </c>
      <c r="E4324" s="1" t="s">
        <v>9585</v>
      </c>
      <c r="F4324" s="1" t="s">
        <v>1046</v>
      </c>
      <c r="G4324" s="1" t="s">
        <v>17</v>
      </c>
      <c r="H4324" s="1">
        <v>45.0</v>
      </c>
      <c r="I4324" s="3">
        <v>44154.541666666664</v>
      </c>
      <c r="J4324" s="1">
        <v>1.22693071505566</v>
      </c>
      <c r="K4324" s="1" t="s">
        <v>18</v>
      </c>
      <c r="L4324" s="1" t="s">
        <v>1047</v>
      </c>
      <c r="M4324" s="3">
        <v>44154.576006111114</v>
      </c>
    </row>
    <row r="4325">
      <c r="A4325" s="1">
        <v>4323.0</v>
      </c>
      <c r="B4325" s="1" t="s">
        <v>647</v>
      </c>
      <c r="C4325" s="1" t="s">
        <v>9586</v>
      </c>
      <c r="D4325" s="1" t="s">
        <v>649</v>
      </c>
      <c r="E4325" s="1" t="s">
        <v>650</v>
      </c>
      <c r="F4325" s="1" t="s">
        <v>651</v>
      </c>
      <c r="G4325" s="1" t="s">
        <v>17</v>
      </c>
      <c r="H4325" s="1">
        <v>45.0</v>
      </c>
      <c r="I4325" s="3">
        <v>44242.6875</v>
      </c>
      <c r="J4325" s="1">
        <v>1.39891741713618</v>
      </c>
      <c r="K4325" s="1" t="s">
        <v>24</v>
      </c>
      <c r="L4325" s="1" t="s">
        <v>188</v>
      </c>
      <c r="M4325" s="3">
        <v>44242.70522484954</v>
      </c>
    </row>
    <row r="4326">
      <c r="A4326" s="1">
        <v>4324.0</v>
      </c>
      <c r="B4326" s="1" t="s">
        <v>73</v>
      </c>
      <c r="C4326" s="1" t="s">
        <v>9587</v>
      </c>
      <c r="D4326" s="1" t="s">
        <v>2872</v>
      </c>
      <c r="E4326" s="1" t="s">
        <v>9588</v>
      </c>
      <c r="F4326" s="1" t="s">
        <v>77</v>
      </c>
      <c r="G4326" s="1" t="s">
        <v>17</v>
      </c>
      <c r="H4326" s="1">
        <v>45.0</v>
      </c>
      <c r="I4326" s="3">
        <v>44207.302083333336</v>
      </c>
      <c r="J4326" s="1">
        <v>1.18968875344293</v>
      </c>
      <c r="K4326" s="1" t="s">
        <v>24</v>
      </c>
      <c r="L4326" s="1" t="s">
        <v>940</v>
      </c>
      <c r="M4326" s="3">
        <v>44207.329783194444</v>
      </c>
    </row>
    <row r="4327">
      <c r="A4327" s="1">
        <v>4325.0</v>
      </c>
      <c r="B4327" s="1" t="s">
        <v>953</v>
      </c>
      <c r="C4327" s="1" t="s">
        <v>9589</v>
      </c>
      <c r="D4327" s="1" t="s">
        <v>1802</v>
      </c>
      <c r="E4327" s="1" t="s">
        <v>5748</v>
      </c>
      <c r="F4327" s="1" t="s">
        <v>1040</v>
      </c>
      <c r="G4327" s="1" t="s">
        <v>17</v>
      </c>
      <c r="H4327" s="1">
        <v>45.0</v>
      </c>
      <c r="I4327" s="3">
        <v>43985.166666666664</v>
      </c>
      <c r="J4327" s="1">
        <v>0.0134057519413226</v>
      </c>
      <c r="K4327" s="1" t="s">
        <v>18</v>
      </c>
      <c r="M4327" s="3">
        <v>43985.22915511574</v>
      </c>
    </row>
    <row r="4328">
      <c r="A4328" s="1">
        <v>4326.0</v>
      </c>
      <c r="B4328" s="1" t="s">
        <v>582</v>
      </c>
      <c r="C4328" s="1" t="s">
        <v>9590</v>
      </c>
      <c r="D4328" s="1" t="s">
        <v>1204</v>
      </c>
      <c r="E4328" s="1" t="s">
        <v>9591</v>
      </c>
      <c r="F4328" s="1" t="s">
        <v>586</v>
      </c>
      <c r="G4328" s="1" t="s">
        <v>89</v>
      </c>
      <c r="H4328" s="1">
        <v>45.0</v>
      </c>
      <c r="I4328" s="3">
        <v>43694.70404207176</v>
      </c>
      <c r="J4328" s="1">
        <v>2.40902436505965</v>
      </c>
      <c r="K4328" s="1" t="s">
        <v>24</v>
      </c>
      <c r="M4328" s="3">
        <v>43694.72800068287</v>
      </c>
    </row>
    <row r="4329">
      <c r="A4329" s="1">
        <v>4327.0</v>
      </c>
      <c r="B4329" s="1" t="s">
        <v>124</v>
      </c>
      <c r="C4329" s="1" t="s">
        <v>9592</v>
      </c>
      <c r="D4329" s="1" t="s">
        <v>126</v>
      </c>
      <c r="E4329" s="1" t="s">
        <v>5219</v>
      </c>
      <c r="F4329" s="1" t="s">
        <v>128</v>
      </c>
      <c r="G4329" s="1" t="s">
        <v>35</v>
      </c>
      <c r="H4329" s="1">
        <v>45.0</v>
      </c>
      <c r="I4329" s="3">
        <v>44139.4375</v>
      </c>
      <c r="J4329" s="1">
        <v>0.139836605607984</v>
      </c>
      <c r="K4329" s="1" t="s">
        <v>62</v>
      </c>
      <c r="L4329" s="1" t="s">
        <v>129</v>
      </c>
      <c r="M4329" s="3">
        <v>44139.46668967592</v>
      </c>
    </row>
    <row r="4330">
      <c r="A4330" s="1">
        <v>4328.0</v>
      </c>
      <c r="B4330" s="1" t="s">
        <v>501</v>
      </c>
      <c r="C4330" s="1" t="s">
        <v>9593</v>
      </c>
      <c r="D4330" s="1" t="s">
        <v>1096</v>
      </c>
      <c r="E4330" s="1" t="s">
        <v>9594</v>
      </c>
      <c r="F4330" s="1" t="s">
        <v>505</v>
      </c>
      <c r="G4330" s="1" t="s">
        <v>39</v>
      </c>
      <c r="H4330" s="1">
        <v>45.0</v>
      </c>
      <c r="I4330" s="3">
        <v>43909.791666666664</v>
      </c>
      <c r="J4330" s="1">
        <v>0.0</v>
      </c>
      <c r="K4330" s="1" t="s">
        <v>18</v>
      </c>
      <c r="M4330" s="3">
        <v>43909.75557216435</v>
      </c>
    </row>
    <row r="4331">
      <c r="A4331" s="1">
        <v>4329.0</v>
      </c>
      <c r="B4331" s="1" t="s">
        <v>340</v>
      </c>
      <c r="C4331" s="1" t="s">
        <v>9595</v>
      </c>
      <c r="D4331" s="1" t="s">
        <v>342</v>
      </c>
      <c r="E4331" s="1" t="s">
        <v>3330</v>
      </c>
      <c r="F4331" s="1" t="s">
        <v>344</v>
      </c>
      <c r="G4331" s="1" t="s">
        <v>17</v>
      </c>
      <c r="H4331" s="1">
        <v>45.0</v>
      </c>
      <c r="I4331" s="3">
        <v>44134.208333333336</v>
      </c>
      <c r="J4331" s="1">
        <v>2.31263258701143</v>
      </c>
      <c r="K4331" s="1" t="s">
        <v>83</v>
      </c>
      <c r="M4331" s="3">
        <v>44134.25106321759</v>
      </c>
    </row>
    <row r="4332">
      <c r="A4332" s="1">
        <v>4330.0</v>
      </c>
      <c r="B4332" s="1" t="s">
        <v>647</v>
      </c>
      <c r="C4332" s="1" t="s">
        <v>9596</v>
      </c>
      <c r="D4332" s="1" t="s">
        <v>2255</v>
      </c>
      <c r="E4332" s="1" t="s">
        <v>8585</v>
      </c>
      <c r="F4332" s="1" t="s">
        <v>651</v>
      </c>
      <c r="G4332" s="1" t="s">
        <v>17</v>
      </c>
      <c r="H4332" s="1">
        <v>45.0</v>
      </c>
      <c r="I4332" s="3">
        <v>44211.25</v>
      </c>
      <c r="J4332" s="1">
        <v>3.5476065910767</v>
      </c>
      <c r="K4332" s="1" t="s">
        <v>24</v>
      </c>
      <c r="L4332" s="1" t="s">
        <v>188</v>
      </c>
      <c r="M4332" s="3">
        <v>44211.26466396991</v>
      </c>
    </row>
    <row r="4333">
      <c r="A4333" s="1">
        <v>4331.0</v>
      </c>
      <c r="B4333" s="1" t="s">
        <v>459</v>
      </c>
      <c r="C4333" s="1" t="s">
        <v>9597</v>
      </c>
      <c r="D4333" s="1" t="s">
        <v>461</v>
      </c>
      <c r="E4333" s="1" t="s">
        <v>8478</v>
      </c>
      <c r="F4333" s="1" t="s">
        <v>463</v>
      </c>
      <c r="G4333" s="1" t="s">
        <v>17</v>
      </c>
      <c r="H4333" s="1">
        <v>45.0</v>
      </c>
      <c r="I4333" s="3">
        <v>44160.375</v>
      </c>
      <c r="J4333" s="1">
        <v>0.488502901006774</v>
      </c>
      <c r="K4333" s="1" t="s">
        <v>24</v>
      </c>
      <c r="L4333" s="1" t="s">
        <v>464</v>
      </c>
      <c r="M4333" s="3">
        <v>44160.40812101852</v>
      </c>
    </row>
    <row r="4334">
      <c r="A4334" s="1">
        <v>4332.0</v>
      </c>
      <c r="B4334" s="1" t="s">
        <v>3616</v>
      </c>
      <c r="C4334" s="1" t="s">
        <v>9598</v>
      </c>
      <c r="D4334" s="1" t="s">
        <v>3618</v>
      </c>
      <c r="E4334" s="1" t="s">
        <v>3619</v>
      </c>
      <c r="F4334" s="1" t="s">
        <v>3620</v>
      </c>
      <c r="G4334" s="1" t="s">
        <v>17</v>
      </c>
      <c r="H4334" s="1">
        <v>45.0</v>
      </c>
      <c r="I4334" s="3">
        <v>43840.291666666664</v>
      </c>
      <c r="J4334" s="1">
        <v>0.0</v>
      </c>
      <c r="K4334" s="1" t="s">
        <v>24</v>
      </c>
      <c r="M4334" s="3">
        <v>43840.41073094907</v>
      </c>
    </row>
    <row r="4335">
      <c r="A4335" s="1">
        <v>4333.0</v>
      </c>
      <c r="B4335" s="1" t="s">
        <v>2467</v>
      </c>
      <c r="C4335" s="1" t="s">
        <v>9599</v>
      </c>
      <c r="D4335" s="1" t="s">
        <v>1255</v>
      </c>
      <c r="E4335" s="1" t="s">
        <v>6041</v>
      </c>
      <c r="F4335" s="1" t="s">
        <v>2470</v>
      </c>
      <c r="G4335" s="1" t="s">
        <v>17</v>
      </c>
      <c r="H4335" s="1">
        <v>45.0</v>
      </c>
      <c r="I4335" s="3">
        <v>43767.625</v>
      </c>
      <c r="J4335" s="1">
        <v>1.35758405039038</v>
      </c>
      <c r="K4335" s="1" t="s">
        <v>83</v>
      </c>
      <c r="M4335" s="3">
        <v>43768.32151789352</v>
      </c>
    </row>
    <row r="4336">
      <c r="A4336" s="1">
        <v>4334.0</v>
      </c>
      <c r="B4336" s="1" t="s">
        <v>1043</v>
      </c>
      <c r="C4336" s="1" t="s">
        <v>9600</v>
      </c>
      <c r="D4336" s="1" t="s">
        <v>676</v>
      </c>
      <c r="E4336" s="1" t="s">
        <v>9601</v>
      </c>
      <c r="F4336" s="1" t="s">
        <v>1046</v>
      </c>
      <c r="G4336" s="1" t="s">
        <v>17</v>
      </c>
      <c r="H4336" s="1">
        <v>45.0</v>
      </c>
      <c r="I4336" s="3">
        <v>44217.208333333336</v>
      </c>
      <c r="J4336" s="1">
        <v>5.498548592313</v>
      </c>
      <c r="K4336" s="1" t="s">
        <v>18</v>
      </c>
      <c r="L4336" s="1" t="s">
        <v>1047</v>
      </c>
      <c r="M4336" s="3">
        <v>44217.229427384256</v>
      </c>
    </row>
    <row r="4337">
      <c r="A4337" s="1">
        <v>4335.0</v>
      </c>
      <c r="B4337" s="1" t="s">
        <v>196</v>
      </c>
      <c r="C4337" s="1" t="s">
        <v>9602</v>
      </c>
      <c r="D4337" s="1" t="s">
        <v>198</v>
      </c>
      <c r="E4337" s="1" t="s">
        <v>1535</v>
      </c>
      <c r="F4337" s="1" t="s">
        <v>200</v>
      </c>
      <c r="G4337" s="1" t="s">
        <v>17</v>
      </c>
      <c r="H4337" s="1">
        <v>45.0</v>
      </c>
      <c r="I4337" s="3">
        <v>44216.541666666664</v>
      </c>
      <c r="J4337" s="1">
        <v>2.77607877642862</v>
      </c>
      <c r="K4337" s="1" t="s">
        <v>24</v>
      </c>
      <c r="M4337" s="3">
        <v>44216.57558091435</v>
      </c>
    </row>
    <row r="4338">
      <c r="A4338" s="1">
        <v>4336.0</v>
      </c>
      <c r="B4338" s="1" t="s">
        <v>455</v>
      </c>
      <c r="C4338" s="1" t="s">
        <v>9603</v>
      </c>
      <c r="D4338" s="1" t="s">
        <v>116</v>
      </c>
      <c r="E4338" s="1" t="s">
        <v>546</v>
      </c>
      <c r="F4338" s="1" t="s">
        <v>458</v>
      </c>
      <c r="G4338" s="1" t="s">
        <v>17</v>
      </c>
      <c r="H4338" s="1">
        <v>45.0</v>
      </c>
      <c r="I4338" s="3">
        <v>44023.3125</v>
      </c>
      <c r="J4338" s="1">
        <v>6.94678252121739</v>
      </c>
      <c r="K4338" s="1" t="s">
        <v>24</v>
      </c>
      <c r="L4338" s="1" t="s">
        <v>406</v>
      </c>
      <c r="M4338" s="3">
        <v>44023.43585966435</v>
      </c>
    </row>
    <row r="4339">
      <c r="A4339" s="1">
        <v>4337.0</v>
      </c>
      <c r="B4339" s="1" t="s">
        <v>1489</v>
      </c>
      <c r="C4339" s="1" t="s">
        <v>9604</v>
      </c>
      <c r="D4339" s="1" t="s">
        <v>1144</v>
      </c>
      <c r="E4339" s="1" t="s">
        <v>9605</v>
      </c>
      <c r="F4339" s="1" t="s">
        <v>1492</v>
      </c>
      <c r="G4339" s="1" t="s">
        <v>39</v>
      </c>
      <c r="H4339" s="1">
        <v>45.0</v>
      </c>
      <c r="I4339" s="3">
        <v>44099.270833333336</v>
      </c>
      <c r="J4339" s="1">
        <v>4.15073245286449</v>
      </c>
      <c r="K4339" s="1" t="s">
        <v>18</v>
      </c>
      <c r="M4339" s="3">
        <v>44099.30303697917</v>
      </c>
    </row>
    <row r="4340">
      <c r="A4340" s="1">
        <v>4338.0</v>
      </c>
      <c r="B4340" s="1" t="s">
        <v>679</v>
      </c>
      <c r="C4340" s="1" t="s">
        <v>9606</v>
      </c>
      <c r="D4340" s="1" t="s">
        <v>3821</v>
      </c>
      <c r="E4340" s="1" t="s">
        <v>9607</v>
      </c>
      <c r="F4340" s="1" t="s">
        <v>682</v>
      </c>
      <c r="G4340" s="1" t="s">
        <v>89</v>
      </c>
      <c r="H4340" s="1">
        <v>45.0</v>
      </c>
      <c r="I4340" s="3">
        <v>44232.29636584491</v>
      </c>
      <c r="J4340" s="1">
        <v>1.32714207332099</v>
      </c>
      <c r="K4340" s="1" t="s">
        <v>18</v>
      </c>
      <c r="L4340" s="1" t="s">
        <v>683</v>
      </c>
      <c r="M4340" s="3">
        <v>44232.315789375</v>
      </c>
    </row>
    <row r="4341">
      <c r="A4341" s="1">
        <v>4339.0</v>
      </c>
      <c r="B4341" s="1" t="s">
        <v>385</v>
      </c>
      <c r="C4341" s="1" t="s">
        <v>9608</v>
      </c>
      <c r="D4341" s="1" t="s">
        <v>116</v>
      </c>
      <c r="E4341" s="1" t="s">
        <v>5197</v>
      </c>
      <c r="F4341" s="1" t="s">
        <v>388</v>
      </c>
      <c r="G4341" s="1" t="s">
        <v>17</v>
      </c>
      <c r="H4341" s="1">
        <v>45.0</v>
      </c>
      <c r="I4341" s="3">
        <v>43959.635416666664</v>
      </c>
      <c r="J4341" s="1">
        <v>4.96603878572619</v>
      </c>
      <c r="K4341" s="1" t="s">
        <v>24</v>
      </c>
      <c r="M4341" s="3">
        <v>43959.677712847224</v>
      </c>
    </row>
    <row r="4342">
      <c r="A4342" s="1">
        <v>4340.0</v>
      </c>
      <c r="B4342" s="1" t="s">
        <v>9609</v>
      </c>
      <c r="C4342" s="1" t="s">
        <v>9610</v>
      </c>
      <c r="D4342" s="1" t="s">
        <v>2259</v>
      </c>
      <c r="E4342" s="1" t="s">
        <v>9611</v>
      </c>
      <c r="F4342" s="1" t="s">
        <v>9612</v>
      </c>
      <c r="G4342" s="1" t="s">
        <v>17</v>
      </c>
      <c r="H4342" s="1">
        <v>45.0</v>
      </c>
      <c r="I4342" s="3">
        <v>43864.666666666664</v>
      </c>
      <c r="J4342" s="1">
        <v>2.66378534421407</v>
      </c>
      <c r="K4342" s="1" t="s">
        <v>46</v>
      </c>
      <c r="M4342" s="3">
        <v>43864.70218868055</v>
      </c>
    </row>
    <row r="4343">
      <c r="A4343" s="1">
        <v>4341.0</v>
      </c>
      <c r="B4343" s="1" t="s">
        <v>425</v>
      </c>
      <c r="C4343" s="1" t="s">
        <v>9613</v>
      </c>
      <c r="D4343" s="1" t="s">
        <v>8714</v>
      </c>
      <c r="E4343" s="1" t="s">
        <v>9614</v>
      </c>
      <c r="F4343" s="1" t="s">
        <v>428</v>
      </c>
      <c r="G4343" s="1" t="s">
        <v>17</v>
      </c>
      <c r="H4343" s="1">
        <v>45.0</v>
      </c>
      <c r="I4343" s="3">
        <v>43889.270833333336</v>
      </c>
      <c r="J4343" s="1">
        <v>3.27640171377959</v>
      </c>
      <c r="K4343" s="1" t="s">
        <v>24</v>
      </c>
      <c r="M4343" s="3">
        <v>43889.30649134259</v>
      </c>
    </row>
    <row r="4344">
      <c r="A4344" s="1">
        <v>4342.0</v>
      </c>
      <c r="B4344" s="1" t="s">
        <v>239</v>
      </c>
      <c r="C4344" s="1" t="s">
        <v>9615</v>
      </c>
      <c r="D4344" s="1" t="s">
        <v>1144</v>
      </c>
      <c r="E4344" s="1" t="s">
        <v>6706</v>
      </c>
      <c r="F4344" s="1" t="s">
        <v>243</v>
      </c>
      <c r="G4344" s="1" t="s">
        <v>35</v>
      </c>
      <c r="H4344" s="1">
        <v>45.0</v>
      </c>
      <c r="I4344" s="3">
        <v>44155.291666666664</v>
      </c>
      <c r="J4344" s="1">
        <v>3.80995727796592</v>
      </c>
      <c r="K4344" s="1" t="s">
        <v>46</v>
      </c>
      <c r="L4344" s="1" t="s">
        <v>244</v>
      </c>
      <c r="M4344" s="3">
        <v>44155.34181592592</v>
      </c>
    </row>
    <row r="4345">
      <c r="A4345" s="1">
        <v>4343.0</v>
      </c>
      <c r="B4345" s="1" t="s">
        <v>239</v>
      </c>
      <c r="C4345" s="1" t="s">
        <v>9616</v>
      </c>
      <c r="D4345" s="1" t="s">
        <v>1176</v>
      </c>
      <c r="E4345" s="1" t="s">
        <v>9617</v>
      </c>
      <c r="F4345" s="1" t="s">
        <v>243</v>
      </c>
      <c r="G4345" s="1" t="s">
        <v>89</v>
      </c>
      <c r="H4345" s="1">
        <v>45.0</v>
      </c>
      <c r="I4345" s="3">
        <v>43958.610428900465</v>
      </c>
      <c r="J4345" s="1">
        <v>2.2474746381536</v>
      </c>
      <c r="K4345" s="1" t="s">
        <v>46</v>
      </c>
      <c r="M4345" s="3">
        <v>43958.627454525464</v>
      </c>
    </row>
    <row r="4346">
      <c r="A4346" s="1">
        <v>4344.0</v>
      </c>
      <c r="B4346" s="1" t="s">
        <v>777</v>
      </c>
      <c r="C4346" s="1" t="s">
        <v>9618</v>
      </c>
      <c r="D4346" s="1" t="s">
        <v>779</v>
      </c>
      <c r="E4346" s="1" t="s">
        <v>780</v>
      </c>
      <c r="F4346" s="1" t="s">
        <v>781</v>
      </c>
      <c r="G4346" s="1" t="s">
        <v>35</v>
      </c>
      <c r="H4346" s="1">
        <v>45.0</v>
      </c>
      <c r="I4346" s="3">
        <v>44089.291666666664</v>
      </c>
      <c r="J4346" s="1">
        <v>1.27644951399848</v>
      </c>
      <c r="K4346" s="1" t="s">
        <v>18</v>
      </c>
      <c r="M4346" s="3">
        <v>44089.33201211806</v>
      </c>
    </row>
    <row r="4347">
      <c r="A4347" s="1">
        <v>4345.0</v>
      </c>
      <c r="B4347" s="1" t="s">
        <v>1726</v>
      </c>
      <c r="C4347" s="1" t="s">
        <v>9619</v>
      </c>
      <c r="D4347" s="1" t="s">
        <v>1728</v>
      </c>
      <c r="E4347" s="1" t="s">
        <v>9620</v>
      </c>
      <c r="F4347" s="1" t="s">
        <v>1730</v>
      </c>
      <c r="G4347" s="1" t="s">
        <v>17</v>
      </c>
      <c r="H4347" s="1">
        <v>45.0</v>
      </c>
      <c r="I4347" s="3">
        <v>43810.25</v>
      </c>
      <c r="J4347" s="1">
        <v>0.0</v>
      </c>
      <c r="K4347" s="1" t="s">
        <v>62</v>
      </c>
      <c r="M4347" s="3">
        <v>43810.30349197917</v>
      </c>
    </row>
    <row r="4348">
      <c r="A4348" s="1">
        <v>4346.0</v>
      </c>
      <c r="B4348" s="1" t="s">
        <v>1651</v>
      </c>
      <c r="C4348" s="1" t="s">
        <v>9621</v>
      </c>
      <c r="D4348" s="1" t="s">
        <v>664</v>
      </c>
      <c r="E4348" s="1" t="s">
        <v>9622</v>
      </c>
      <c r="F4348" s="1" t="s">
        <v>1655</v>
      </c>
      <c r="G4348" s="1" t="s">
        <v>39</v>
      </c>
      <c r="H4348" s="1">
        <v>45.0</v>
      </c>
      <c r="I4348" s="3">
        <v>43732.708333333336</v>
      </c>
      <c r="J4348" s="1">
        <v>0.485843247270616</v>
      </c>
      <c r="K4348" s="1" t="s">
        <v>24</v>
      </c>
      <c r="M4348" s="3">
        <v>43732.73765538194</v>
      </c>
    </row>
    <row r="4349">
      <c r="A4349" s="1">
        <v>4347.0</v>
      </c>
      <c r="B4349" s="1" t="s">
        <v>9623</v>
      </c>
      <c r="C4349" s="1" t="s">
        <v>9624</v>
      </c>
      <c r="D4349" s="1" t="s">
        <v>326</v>
      </c>
      <c r="E4349" s="1" t="s">
        <v>9625</v>
      </c>
      <c r="F4349" s="1" t="s">
        <v>9626</v>
      </c>
      <c r="G4349" s="1" t="s">
        <v>45</v>
      </c>
      <c r="H4349" s="1">
        <v>45.0</v>
      </c>
      <c r="I4349" s="3">
        <v>44153.687133472224</v>
      </c>
      <c r="J4349" s="1">
        <v>0.988109606977198</v>
      </c>
      <c r="K4349" s="1" t="s">
        <v>24</v>
      </c>
      <c r="L4349" s="1" t="s">
        <v>135</v>
      </c>
      <c r="M4349" s="3">
        <v>44153.72668240741</v>
      </c>
    </row>
    <row r="4350">
      <c r="A4350" s="1">
        <v>4348.0</v>
      </c>
      <c r="B4350" s="1" t="s">
        <v>9627</v>
      </c>
      <c r="C4350" s="1" t="s">
        <v>9628</v>
      </c>
      <c r="D4350" s="1" t="s">
        <v>653</v>
      </c>
      <c r="E4350" s="1" t="s">
        <v>9629</v>
      </c>
      <c r="F4350" s="1" t="s">
        <v>9630</v>
      </c>
      <c r="G4350" s="1" t="s">
        <v>39</v>
      </c>
      <c r="H4350" s="1">
        <v>45.0</v>
      </c>
      <c r="I4350" s="3">
        <v>44155.270833333336</v>
      </c>
      <c r="J4350" s="1">
        <v>0.264645583735209</v>
      </c>
      <c r="K4350" s="1" t="s">
        <v>18</v>
      </c>
      <c r="M4350" s="3">
        <v>44155.293630277774</v>
      </c>
    </row>
    <row r="4351">
      <c r="A4351" s="1">
        <v>4349.0</v>
      </c>
      <c r="B4351" s="1" t="s">
        <v>2844</v>
      </c>
      <c r="C4351" s="1" t="s">
        <v>9631</v>
      </c>
      <c r="D4351" s="1" t="s">
        <v>9632</v>
      </c>
      <c r="E4351" s="1" t="s">
        <v>9633</v>
      </c>
      <c r="F4351" s="1" t="s">
        <v>2848</v>
      </c>
      <c r="G4351" s="1" t="s">
        <v>39</v>
      </c>
      <c r="H4351" s="1">
        <v>45.0</v>
      </c>
      <c r="I4351" s="3">
        <v>44169.25</v>
      </c>
      <c r="J4351" s="1">
        <v>1.44914360617961</v>
      </c>
      <c r="K4351" s="1" t="s">
        <v>18</v>
      </c>
      <c r="L4351" s="1" t="s">
        <v>699</v>
      </c>
      <c r="M4351" s="3">
        <v>44169.28211991898</v>
      </c>
    </row>
    <row r="4352">
      <c r="A4352" s="1">
        <v>4350.0</v>
      </c>
      <c r="B4352" s="1" t="s">
        <v>582</v>
      </c>
      <c r="C4352" s="1" t="s">
        <v>9634</v>
      </c>
      <c r="D4352" s="1" t="s">
        <v>93</v>
      </c>
      <c r="E4352" s="1" t="s">
        <v>2474</v>
      </c>
      <c r="F4352" s="1" t="s">
        <v>586</v>
      </c>
      <c r="G4352" s="1" t="s">
        <v>17</v>
      </c>
      <c r="H4352" s="1">
        <v>45.0</v>
      </c>
      <c r="I4352" s="3">
        <v>43843.625</v>
      </c>
      <c r="J4352" s="1">
        <v>1.40527062919667</v>
      </c>
      <c r="K4352" s="1" t="s">
        <v>24</v>
      </c>
      <c r="M4352" s="3">
        <v>43843.65541752315</v>
      </c>
    </row>
    <row r="4353">
      <c r="A4353" s="1">
        <v>4351.0</v>
      </c>
      <c r="B4353" s="1" t="s">
        <v>3909</v>
      </c>
      <c r="C4353" s="1" t="s">
        <v>9635</v>
      </c>
      <c r="D4353" s="1" t="s">
        <v>403</v>
      </c>
      <c r="E4353" s="1" t="s">
        <v>9636</v>
      </c>
      <c r="F4353" s="1" t="s">
        <v>3912</v>
      </c>
      <c r="G4353" s="1" t="s">
        <v>89</v>
      </c>
      <c r="H4353" s="1">
        <v>45.0</v>
      </c>
      <c r="I4353" s="3">
        <v>44250.62078787037</v>
      </c>
      <c r="J4353" s="1">
        <v>2.61725261506456</v>
      </c>
      <c r="K4353" s="1" t="s">
        <v>24</v>
      </c>
      <c r="M4353" s="3">
        <v>44250.64008855324</v>
      </c>
    </row>
    <row r="4354">
      <c r="A4354" s="1">
        <v>4352.0</v>
      </c>
      <c r="B4354" s="1" t="s">
        <v>1225</v>
      </c>
      <c r="C4354" s="1" t="s">
        <v>9637</v>
      </c>
      <c r="D4354" s="1" t="s">
        <v>3581</v>
      </c>
      <c r="E4354" s="1" t="s">
        <v>9638</v>
      </c>
      <c r="F4354" s="1" t="s">
        <v>1229</v>
      </c>
      <c r="G4354" s="1" t="s">
        <v>89</v>
      </c>
      <c r="H4354" s="1">
        <v>45.0</v>
      </c>
      <c r="I4354" s="3">
        <v>43823.35249369213</v>
      </c>
      <c r="J4354" s="1">
        <v>1.60357208802318</v>
      </c>
      <c r="K4354" s="1" t="s">
        <v>24</v>
      </c>
      <c r="M4354" s="3">
        <v>43823.378223148145</v>
      </c>
    </row>
    <row r="4355">
      <c r="A4355" s="1">
        <v>4353.0</v>
      </c>
      <c r="B4355" s="1" t="s">
        <v>562</v>
      </c>
      <c r="C4355" s="1" t="s">
        <v>9639</v>
      </c>
      <c r="D4355" s="1" t="s">
        <v>411</v>
      </c>
      <c r="E4355" s="1" t="s">
        <v>2803</v>
      </c>
      <c r="F4355" s="1" t="s">
        <v>566</v>
      </c>
      <c r="G4355" s="1" t="s">
        <v>17</v>
      </c>
      <c r="H4355" s="1">
        <v>45.0</v>
      </c>
      <c r="I4355" s="3">
        <v>43821.25</v>
      </c>
      <c r="J4355" s="1">
        <v>0.018215530085571</v>
      </c>
      <c r="K4355" s="1" t="s">
        <v>62</v>
      </c>
      <c r="M4355" s="3">
        <v>43821.27809861111</v>
      </c>
    </row>
    <row r="4356">
      <c r="A4356" s="1">
        <v>4354.0</v>
      </c>
      <c r="B4356" s="1" t="s">
        <v>732</v>
      </c>
      <c r="C4356" s="1" t="s">
        <v>9640</v>
      </c>
      <c r="D4356" s="1" t="s">
        <v>3388</v>
      </c>
      <c r="E4356" s="1" t="s">
        <v>1818</v>
      </c>
      <c r="F4356" s="1" t="s">
        <v>735</v>
      </c>
      <c r="G4356" s="1" t="s">
        <v>17</v>
      </c>
      <c r="H4356" s="1">
        <v>45.0</v>
      </c>
      <c r="I4356" s="3">
        <v>44133.729166666664</v>
      </c>
      <c r="J4356" s="1">
        <v>2.16097576721887</v>
      </c>
      <c r="K4356" s="1" t="s">
        <v>24</v>
      </c>
      <c r="M4356" s="3">
        <v>44133.76348695602</v>
      </c>
    </row>
    <row r="4357">
      <c r="A4357" s="1">
        <v>4355.0</v>
      </c>
      <c r="B4357" s="1" t="s">
        <v>1023</v>
      </c>
      <c r="C4357" s="1" t="s">
        <v>9641</v>
      </c>
      <c r="D4357" s="1" t="s">
        <v>1370</v>
      </c>
      <c r="E4357" s="1" t="s">
        <v>2099</v>
      </c>
      <c r="F4357" s="1" t="s">
        <v>1027</v>
      </c>
      <c r="G4357" s="1" t="s">
        <v>35</v>
      </c>
      <c r="H4357" s="1">
        <v>45.0</v>
      </c>
      <c r="I4357" s="3">
        <v>43584.75</v>
      </c>
      <c r="J4357" s="1">
        <v>1.91252354593346</v>
      </c>
      <c r="K4357" s="1" t="s">
        <v>24</v>
      </c>
      <c r="M4357" s="3">
        <v>43584.75939684028</v>
      </c>
    </row>
    <row r="4358">
      <c r="A4358" s="1">
        <v>4356.0</v>
      </c>
      <c r="B4358" s="1" t="s">
        <v>3056</v>
      </c>
      <c r="C4358" s="1" t="s">
        <v>9642</v>
      </c>
      <c r="D4358" s="1" t="s">
        <v>80</v>
      </c>
      <c r="E4358" s="1" t="s">
        <v>3059</v>
      </c>
      <c r="F4358" s="1" t="s">
        <v>3060</v>
      </c>
      <c r="G4358" s="1" t="s">
        <v>35</v>
      </c>
      <c r="H4358" s="1">
        <v>45.0</v>
      </c>
      <c r="I4358" s="3">
        <v>43829.291666666664</v>
      </c>
      <c r="J4358" s="1">
        <v>0.762653440786925</v>
      </c>
      <c r="K4358" s="1" t="s">
        <v>24</v>
      </c>
      <c r="M4358" s="3">
        <v>43829.32611923611</v>
      </c>
    </row>
    <row r="4359">
      <c r="A4359" s="1">
        <v>4357.0</v>
      </c>
      <c r="B4359" s="1" t="s">
        <v>176</v>
      </c>
      <c r="C4359" s="1" t="s">
        <v>9643</v>
      </c>
      <c r="D4359" s="1" t="s">
        <v>178</v>
      </c>
      <c r="E4359" s="1" t="s">
        <v>179</v>
      </c>
      <c r="F4359" s="1" t="s">
        <v>180</v>
      </c>
      <c r="G4359" s="1" t="s">
        <v>17</v>
      </c>
      <c r="H4359" s="1">
        <v>45.0</v>
      </c>
      <c r="I4359" s="3">
        <v>44107.6875</v>
      </c>
      <c r="J4359" s="1">
        <v>2.04988021810352</v>
      </c>
      <c r="K4359" s="1" t="s">
        <v>24</v>
      </c>
      <c r="M4359" s="3">
        <v>44107.7209765625</v>
      </c>
    </row>
    <row r="4360">
      <c r="A4360" s="1">
        <v>4358.0</v>
      </c>
      <c r="B4360" s="1" t="s">
        <v>1679</v>
      </c>
      <c r="C4360" s="1" t="s">
        <v>9644</v>
      </c>
      <c r="D4360" s="1" t="s">
        <v>7575</v>
      </c>
      <c r="E4360" s="1" t="s">
        <v>9645</v>
      </c>
      <c r="F4360" s="1" t="s">
        <v>1682</v>
      </c>
      <c r="G4360" s="1" t="s">
        <v>39</v>
      </c>
      <c r="H4360" s="1">
        <v>45.0</v>
      </c>
      <c r="I4360" s="3">
        <v>43645.541666666664</v>
      </c>
      <c r="J4360" s="1">
        <v>4.55954586520579</v>
      </c>
      <c r="K4360" s="1" t="s">
        <v>24</v>
      </c>
      <c r="M4360" s="3">
        <v>43645.578238761576</v>
      </c>
    </row>
    <row r="4361">
      <c r="A4361" s="1">
        <v>4359.0</v>
      </c>
      <c r="B4361" s="1" t="s">
        <v>12</v>
      </c>
      <c r="C4361" s="1" t="s">
        <v>9646</v>
      </c>
      <c r="D4361" s="1" t="s">
        <v>4220</v>
      </c>
      <c r="E4361" s="1" t="s">
        <v>4982</v>
      </c>
      <c r="F4361" s="1" t="s">
        <v>16</v>
      </c>
      <c r="G4361" s="1" t="s">
        <v>17</v>
      </c>
      <c r="H4361" s="1">
        <v>45.0</v>
      </c>
      <c r="I4361" s="3">
        <v>43903.625</v>
      </c>
      <c r="J4361" s="1">
        <v>1.53232490943482</v>
      </c>
      <c r="K4361" s="1" t="s">
        <v>18</v>
      </c>
      <c r="M4361" s="3">
        <v>43903.68549886574</v>
      </c>
    </row>
    <row r="4362">
      <c r="A4362" s="1">
        <v>4360.0</v>
      </c>
      <c r="B4362" s="1" t="s">
        <v>896</v>
      </c>
      <c r="C4362" s="1" t="s">
        <v>9647</v>
      </c>
      <c r="D4362" s="1" t="s">
        <v>1797</v>
      </c>
      <c r="E4362" s="1" t="s">
        <v>9648</v>
      </c>
      <c r="F4362" s="1" t="s">
        <v>900</v>
      </c>
      <c r="G4362" s="1" t="s">
        <v>17</v>
      </c>
      <c r="H4362" s="1">
        <v>45.0</v>
      </c>
      <c r="I4362" s="3">
        <v>44231.25</v>
      </c>
      <c r="J4362" s="1">
        <v>2.92124347915897</v>
      </c>
      <c r="K4362" s="1" t="s">
        <v>24</v>
      </c>
      <c r="L4362" s="1" t="s">
        <v>741</v>
      </c>
      <c r="M4362" s="3">
        <v>44231.28120334491</v>
      </c>
    </row>
    <row r="4363">
      <c r="A4363" s="1">
        <v>4361.0</v>
      </c>
      <c r="B4363" s="1" t="s">
        <v>501</v>
      </c>
      <c r="C4363" s="1" t="s">
        <v>9649</v>
      </c>
      <c r="D4363" s="1" t="s">
        <v>503</v>
      </c>
      <c r="E4363" s="1" t="s">
        <v>805</v>
      </c>
      <c r="F4363" s="1" t="s">
        <v>505</v>
      </c>
      <c r="G4363" s="1" t="s">
        <v>17</v>
      </c>
      <c r="H4363" s="1">
        <v>45.0</v>
      </c>
      <c r="I4363" s="3">
        <v>43864.708333333336</v>
      </c>
      <c r="J4363" s="1">
        <v>0.0</v>
      </c>
      <c r="K4363" s="1" t="s">
        <v>18</v>
      </c>
      <c r="M4363" s="3">
        <v>43865.36759771991</v>
      </c>
    </row>
    <row r="4364">
      <c r="A4364" s="1">
        <v>4362.0</v>
      </c>
      <c r="B4364" s="1" t="s">
        <v>1081</v>
      </c>
      <c r="C4364" s="1" t="s">
        <v>9650</v>
      </c>
      <c r="D4364" s="1" t="s">
        <v>326</v>
      </c>
      <c r="E4364" s="1" t="s">
        <v>9651</v>
      </c>
      <c r="F4364" s="1" t="s">
        <v>1084</v>
      </c>
      <c r="G4364" s="1" t="s">
        <v>17</v>
      </c>
      <c r="H4364" s="1">
        <v>45.0</v>
      </c>
      <c r="I4364" s="3">
        <v>44179.666666666664</v>
      </c>
      <c r="J4364" s="1">
        <v>0.0</v>
      </c>
      <c r="K4364" s="1" t="s">
        <v>24</v>
      </c>
      <c r="M4364" s="3">
        <v>44179.70148481482</v>
      </c>
    </row>
    <row r="4365">
      <c r="A4365" s="1">
        <v>4363.0</v>
      </c>
      <c r="B4365" s="1" t="s">
        <v>1775</v>
      </c>
      <c r="C4365" s="1" t="s">
        <v>9652</v>
      </c>
      <c r="D4365" s="1" t="s">
        <v>1853</v>
      </c>
      <c r="E4365" s="1" t="s">
        <v>9653</v>
      </c>
      <c r="F4365" s="1" t="s">
        <v>1778</v>
      </c>
      <c r="G4365" s="1" t="s">
        <v>39</v>
      </c>
      <c r="H4365" s="1">
        <v>45.0</v>
      </c>
      <c r="I4365" s="3">
        <v>44033.375</v>
      </c>
      <c r="J4365" s="1">
        <v>1.69628397989659</v>
      </c>
      <c r="K4365" s="1" t="s">
        <v>24</v>
      </c>
      <c r="L4365" s="1" t="s">
        <v>406</v>
      </c>
      <c r="M4365" s="3">
        <v>44033.39861752315</v>
      </c>
    </row>
    <row r="4366">
      <c r="A4366" s="1">
        <v>4364.0</v>
      </c>
      <c r="B4366" s="1" t="s">
        <v>732</v>
      </c>
      <c r="C4366" s="1" t="s">
        <v>9654</v>
      </c>
      <c r="D4366" s="1" t="s">
        <v>461</v>
      </c>
      <c r="E4366" s="1" t="s">
        <v>5010</v>
      </c>
      <c r="F4366" s="1" t="s">
        <v>735</v>
      </c>
      <c r="G4366" s="1" t="s">
        <v>17</v>
      </c>
      <c r="H4366" s="1">
        <v>45.0</v>
      </c>
      <c r="I4366" s="3">
        <v>44047.729166666664</v>
      </c>
      <c r="J4366" s="1">
        <v>0.217670177626187</v>
      </c>
      <c r="K4366" s="1" t="s">
        <v>24</v>
      </c>
      <c r="M4366" s="3">
        <v>44047.753296689814</v>
      </c>
    </row>
    <row r="4367">
      <c r="A4367" s="1">
        <v>4365.0</v>
      </c>
      <c r="B4367" s="1" t="s">
        <v>768</v>
      </c>
      <c r="C4367" s="1" t="s">
        <v>9655</v>
      </c>
      <c r="D4367" s="1" t="s">
        <v>3207</v>
      </c>
      <c r="E4367" s="1" t="s">
        <v>1430</v>
      </c>
      <c r="F4367" s="1" t="s">
        <v>772</v>
      </c>
      <c r="G4367" s="1" t="s">
        <v>35</v>
      </c>
      <c r="H4367" s="1">
        <v>45.0</v>
      </c>
      <c r="I4367" s="3">
        <v>44166.645833333336</v>
      </c>
      <c r="J4367" s="1">
        <v>0.0</v>
      </c>
      <c r="K4367" s="1" t="s">
        <v>166</v>
      </c>
      <c r="L4367" s="1" t="s">
        <v>318</v>
      </c>
      <c r="M4367" s="3">
        <v>44167.235894363424</v>
      </c>
    </row>
    <row r="4368">
      <c r="A4368" s="1">
        <v>4366.0</v>
      </c>
      <c r="B4368" s="1" t="s">
        <v>1872</v>
      </c>
      <c r="C4368" s="1" t="s">
        <v>9656</v>
      </c>
      <c r="D4368" s="1" t="s">
        <v>403</v>
      </c>
      <c r="E4368" s="1" t="s">
        <v>5060</v>
      </c>
      <c r="F4368" s="1" t="s">
        <v>1876</v>
      </c>
      <c r="G4368" s="1" t="s">
        <v>35</v>
      </c>
      <c r="H4368" s="1">
        <v>45.0</v>
      </c>
      <c r="I4368" s="3">
        <v>44251.5</v>
      </c>
      <c r="J4368" s="1">
        <v>1.90974241842224</v>
      </c>
      <c r="K4368" s="1" t="s">
        <v>24</v>
      </c>
      <c r="L4368" s="1" t="s">
        <v>406</v>
      </c>
      <c r="M4368" s="3">
        <v>44251.53540429398</v>
      </c>
    </row>
    <row r="4369">
      <c r="A4369" s="1">
        <v>4367.0</v>
      </c>
      <c r="B4369" s="1" t="s">
        <v>340</v>
      </c>
      <c r="C4369" s="1" t="s">
        <v>9657</v>
      </c>
      <c r="D4369" s="1" t="s">
        <v>9658</v>
      </c>
      <c r="E4369" s="1" t="s">
        <v>9659</v>
      </c>
      <c r="F4369" s="1" t="s">
        <v>344</v>
      </c>
      <c r="G4369" s="1" t="s">
        <v>17</v>
      </c>
      <c r="H4369" s="1">
        <v>45.0</v>
      </c>
      <c r="I4369" s="3">
        <v>43906.1875</v>
      </c>
      <c r="J4369" s="1">
        <v>1.7773419060592</v>
      </c>
      <c r="K4369" s="1" t="s">
        <v>83</v>
      </c>
      <c r="M4369" s="3">
        <v>43906.22044892361</v>
      </c>
    </row>
    <row r="4370">
      <c r="A4370" s="1">
        <v>4368.0</v>
      </c>
      <c r="B4370" s="1" t="s">
        <v>303</v>
      </c>
      <c r="C4370" s="1" t="s">
        <v>9660</v>
      </c>
      <c r="D4370" s="1" t="s">
        <v>1036</v>
      </c>
      <c r="E4370" s="1" t="s">
        <v>9661</v>
      </c>
      <c r="F4370" s="1" t="s">
        <v>307</v>
      </c>
      <c r="G4370" s="1" t="s">
        <v>39</v>
      </c>
      <c r="H4370" s="1">
        <v>45.0</v>
      </c>
      <c r="I4370" s="3">
        <v>44140.791666666664</v>
      </c>
      <c r="J4370" s="1">
        <v>1.18722359033825</v>
      </c>
      <c r="K4370" s="1" t="s">
        <v>24</v>
      </c>
      <c r="M4370" s="3">
        <v>44140.82917878472</v>
      </c>
    </row>
    <row r="4371">
      <c r="A4371" s="1">
        <v>4369.0</v>
      </c>
      <c r="B4371" s="1" t="s">
        <v>9662</v>
      </c>
      <c r="C4371" s="1" t="s">
        <v>9663</v>
      </c>
      <c r="D4371" s="1" t="s">
        <v>9664</v>
      </c>
      <c r="E4371" s="1" t="s">
        <v>9665</v>
      </c>
      <c r="F4371" s="1" t="s">
        <v>9666</v>
      </c>
      <c r="G4371" s="1" t="s">
        <v>89</v>
      </c>
      <c r="H4371" s="1">
        <v>45.0</v>
      </c>
      <c r="I4371" s="3">
        <v>43881.71684013889</v>
      </c>
      <c r="J4371" s="1">
        <v>1.92853132573965</v>
      </c>
      <c r="K4371" s="1" t="s">
        <v>24</v>
      </c>
      <c r="M4371" s="3">
        <v>43881.747995289355</v>
      </c>
    </row>
    <row r="4372">
      <c r="A4372" s="1">
        <v>4370.0</v>
      </c>
      <c r="B4372" s="1" t="s">
        <v>1481</v>
      </c>
      <c r="C4372" s="1" t="s">
        <v>9667</v>
      </c>
      <c r="D4372" s="1" t="s">
        <v>749</v>
      </c>
      <c r="E4372" s="1" t="s">
        <v>5644</v>
      </c>
      <c r="F4372" s="1" t="s">
        <v>1485</v>
      </c>
      <c r="G4372" s="1" t="s">
        <v>17</v>
      </c>
      <c r="H4372" s="1">
        <v>45.0</v>
      </c>
      <c r="I4372" s="3">
        <v>44012.541666666664</v>
      </c>
      <c r="J4372" s="1">
        <v>8.33064669992859</v>
      </c>
      <c r="K4372" s="1" t="s">
        <v>218</v>
      </c>
      <c r="L4372" s="1" t="s">
        <v>433</v>
      </c>
      <c r="M4372" s="3">
        <v>44012.58527251158</v>
      </c>
    </row>
    <row r="4373">
      <c r="A4373" s="1">
        <v>4371.0</v>
      </c>
      <c r="B4373" s="1" t="s">
        <v>1315</v>
      </c>
      <c r="C4373" s="1" t="s">
        <v>9668</v>
      </c>
      <c r="D4373" s="1" t="s">
        <v>1317</v>
      </c>
      <c r="E4373" s="1" t="s">
        <v>1318</v>
      </c>
      <c r="F4373" s="1" t="s">
        <v>1319</v>
      </c>
      <c r="G4373" s="1" t="s">
        <v>17</v>
      </c>
      <c r="H4373" s="1">
        <v>45.0</v>
      </c>
      <c r="I4373" s="3">
        <v>43762.541666666664</v>
      </c>
      <c r="J4373" s="1">
        <v>2.83551273605947</v>
      </c>
      <c r="K4373" s="1" t="s">
        <v>18</v>
      </c>
      <c r="M4373" s="3">
        <v>43762.59826644676</v>
      </c>
    </row>
    <row r="4374">
      <c r="A4374" s="1">
        <v>4372.0</v>
      </c>
      <c r="B4374" s="1" t="s">
        <v>2885</v>
      </c>
      <c r="C4374" s="1" t="s">
        <v>9669</v>
      </c>
      <c r="D4374" s="1" t="s">
        <v>3811</v>
      </c>
      <c r="E4374" s="1" t="s">
        <v>9670</v>
      </c>
      <c r="F4374" s="1" t="s">
        <v>2888</v>
      </c>
      <c r="G4374" s="1" t="s">
        <v>39</v>
      </c>
      <c r="H4374" s="1">
        <v>45.0</v>
      </c>
      <c r="I4374" s="3">
        <v>43798.791666666664</v>
      </c>
      <c r="J4374" s="1">
        <v>2.85409381737099</v>
      </c>
      <c r="K4374" s="1" t="s">
        <v>24</v>
      </c>
      <c r="M4374" s="3">
        <v>43798.80670741898</v>
      </c>
    </row>
    <row r="4375">
      <c r="A4375" s="1">
        <v>4373.0</v>
      </c>
      <c r="B4375" s="1" t="s">
        <v>9671</v>
      </c>
      <c r="C4375" s="1" t="s">
        <v>9672</v>
      </c>
      <c r="D4375" s="1" t="s">
        <v>42</v>
      </c>
      <c r="E4375" s="1" t="s">
        <v>9673</v>
      </c>
      <c r="F4375" s="1" t="s">
        <v>9674</v>
      </c>
      <c r="G4375" s="1" t="s">
        <v>39</v>
      </c>
      <c r="H4375" s="1">
        <v>45.0</v>
      </c>
      <c r="I4375" s="3">
        <v>44071.65625</v>
      </c>
      <c r="J4375" s="1">
        <v>2.95780657238016</v>
      </c>
      <c r="K4375" s="1" t="s">
        <v>46</v>
      </c>
      <c r="M4375" s="3">
        <v>44071.696386574076</v>
      </c>
    </row>
    <row r="4376">
      <c r="A4376" s="1">
        <v>4374.0</v>
      </c>
      <c r="B4376" s="1" t="s">
        <v>161</v>
      </c>
      <c r="C4376" s="1" t="s">
        <v>9675</v>
      </c>
      <c r="D4376" s="1" t="s">
        <v>163</v>
      </c>
      <c r="E4376" s="1" t="s">
        <v>1811</v>
      </c>
      <c r="F4376" s="1" t="s">
        <v>165</v>
      </c>
      <c r="G4376" s="1" t="s">
        <v>17</v>
      </c>
      <c r="H4376" s="1">
        <v>45.0</v>
      </c>
      <c r="I4376" s="3">
        <v>44081.208333333336</v>
      </c>
      <c r="J4376" s="1">
        <v>0.101167485488242</v>
      </c>
      <c r="K4376" s="1" t="s">
        <v>166</v>
      </c>
      <c r="L4376" s="1" t="s">
        <v>167</v>
      </c>
      <c r="M4376" s="3">
        <v>44081.241943877314</v>
      </c>
    </row>
    <row r="4377">
      <c r="A4377" s="1">
        <v>4375.0</v>
      </c>
      <c r="B4377" s="1" t="s">
        <v>7421</v>
      </c>
      <c r="C4377" s="1" t="s">
        <v>9676</v>
      </c>
      <c r="D4377" s="1" t="s">
        <v>1287</v>
      </c>
      <c r="E4377" s="1" t="s">
        <v>9677</v>
      </c>
      <c r="F4377" s="1" t="s">
        <v>7424</v>
      </c>
      <c r="G4377" s="1" t="s">
        <v>17</v>
      </c>
      <c r="H4377" s="1">
        <v>45.0</v>
      </c>
      <c r="I4377" s="3">
        <v>43843.666666666664</v>
      </c>
      <c r="J4377" s="1">
        <v>0.0</v>
      </c>
      <c r="K4377" s="1" t="s">
        <v>159</v>
      </c>
      <c r="M4377" s="3">
        <v>43843.89891076389</v>
      </c>
    </row>
    <row r="4378">
      <c r="A4378" s="1">
        <v>4376.0</v>
      </c>
      <c r="B4378" s="1" t="s">
        <v>184</v>
      </c>
      <c r="C4378" s="1" t="s">
        <v>9678</v>
      </c>
      <c r="D4378" s="1" t="s">
        <v>148</v>
      </c>
      <c r="E4378" s="1" t="s">
        <v>2105</v>
      </c>
      <c r="F4378" s="1" t="s">
        <v>187</v>
      </c>
      <c r="G4378" s="1" t="s">
        <v>17</v>
      </c>
      <c r="H4378" s="1">
        <v>45.0</v>
      </c>
      <c r="I4378" s="3">
        <v>44044.270833333336</v>
      </c>
      <c r="J4378" s="1">
        <v>3.326037292313</v>
      </c>
      <c r="K4378" s="1" t="s">
        <v>24</v>
      </c>
      <c r="L4378" s="1" t="s">
        <v>188</v>
      </c>
      <c r="M4378" s="3">
        <v>44044.349713020834</v>
      </c>
    </row>
    <row r="4379">
      <c r="A4379" s="1">
        <v>4377.0</v>
      </c>
      <c r="B4379" s="1" t="s">
        <v>7934</v>
      </c>
      <c r="C4379" s="1" t="s">
        <v>9679</v>
      </c>
      <c r="D4379" s="1" t="s">
        <v>99</v>
      </c>
      <c r="E4379" s="1" t="s">
        <v>9680</v>
      </c>
      <c r="F4379" s="1" t="s">
        <v>9681</v>
      </c>
      <c r="G4379" s="1" t="s">
        <v>89</v>
      </c>
      <c r="H4379" s="1">
        <v>45.0</v>
      </c>
      <c r="I4379" s="3">
        <v>44116.38125</v>
      </c>
      <c r="J4379" s="1">
        <v>2.14759848449392</v>
      </c>
      <c r="K4379" s="1" t="s">
        <v>159</v>
      </c>
      <c r="M4379" s="3">
        <v>44116.418600983794</v>
      </c>
    </row>
    <row r="4380">
      <c r="A4380" s="1">
        <v>4378.0</v>
      </c>
      <c r="B4380" s="1" t="s">
        <v>1731</v>
      </c>
      <c r="C4380" s="1" t="s">
        <v>9682</v>
      </c>
      <c r="D4380" s="1" t="s">
        <v>813</v>
      </c>
      <c r="E4380" s="1" t="s">
        <v>9683</v>
      </c>
      <c r="F4380" s="1" t="s">
        <v>1734</v>
      </c>
      <c r="G4380" s="1" t="s">
        <v>17</v>
      </c>
      <c r="H4380" s="1">
        <v>45.0</v>
      </c>
      <c r="I4380" s="3">
        <v>43807.583333333336</v>
      </c>
      <c r="J4380" s="1">
        <v>0.42516203063342</v>
      </c>
      <c r="K4380" s="1" t="s">
        <v>18</v>
      </c>
      <c r="M4380" s="3">
        <v>43807.63338831018</v>
      </c>
    </row>
    <row r="4381">
      <c r="A4381" s="1">
        <v>4379.0</v>
      </c>
      <c r="B4381" s="1" t="s">
        <v>63</v>
      </c>
      <c r="C4381" s="1" t="s">
        <v>9684</v>
      </c>
      <c r="D4381" s="1" t="s">
        <v>65</v>
      </c>
      <c r="E4381" s="1" t="s">
        <v>66</v>
      </c>
      <c r="F4381" s="1" t="s">
        <v>67</v>
      </c>
      <c r="G4381" s="1" t="s">
        <v>17</v>
      </c>
      <c r="H4381" s="1">
        <v>45.0</v>
      </c>
      <c r="I4381" s="3">
        <v>44193.6875</v>
      </c>
      <c r="J4381" s="1">
        <v>2.54674967621</v>
      </c>
      <c r="K4381" s="1" t="s">
        <v>24</v>
      </c>
      <c r="M4381" s="3">
        <v>44193.71239032407</v>
      </c>
    </row>
    <row r="4382">
      <c r="A4382" s="1">
        <v>4380.0</v>
      </c>
      <c r="B4382" s="1" t="s">
        <v>896</v>
      </c>
      <c r="C4382" s="1" t="s">
        <v>9685</v>
      </c>
      <c r="D4382" s="1" t="s">
        <v>2067</v>
      </c>
      <c r="E4382" s="1" t="s">
        <v>9686</v>
      </c>
      <c r="F4382" s="1" t="s">
        <v>900</v>
      </c>
      <c r="G4382" s="1" t="s">
        <v>17</v>
      </c>
      <c r="H4382" s="1">
        <v>45.0</v>
      </c>
      <c r="I4382" s="3">
        <v>44200.604166666664</v>
      </c>
      <c r="J4382" s="1">
        <v>3.18343155106815</v>
      </c>
      <c r="K4382" s="1" t="s">
        <v>24</v>
      </c>
      <c r="L4382" s="1" t="s">
        <v>741</v>
      </c>
      <c r="M4382" s="3">
        <v>44200.62883758102</v>
      </c>
    </row>
    <row r="4383">
      <c r="A4383" s="1">
        <v>4381.0</v>
      </c>
      <c r="B4383" s="1" t="s">
        <v>114</v>
      </c>
      <c r="C4383" s="1" t="s">
        <v>9687</v>
      </c>
      <c r="D4383" s="1" t="s">
        <v>305</v>
      </c>
      <c r="E4383" s="1" t="s">
        <v>2716</v>
      </c>
      <c r="F4383" s="1" t="s">
        <v>118</v>
      </c>
      <c r="G4383" s="1" t="s">
        <v>17</v>
      </c>
      <c r="H4383" s="1">
        <v>45.0</v>
      </c>
      <c r="I4383" s="3">
        <v>43991.770833333336</v>
      </c>
      <c r="J4383" s="1">
        <v>1.456164478137</v>
      </c>
      <c r="K4383" s="1" t="s">
        <v>24</v>
      </c>
      <c r="L4383" s="1" t="s">
        <v>1006</v>
      </c>
      <c r="M4383" s="3">
        <v>43991.78164045139</v>
      </c>
    </row>
    <row r="4384">
      <c r="A4384" s="1">
        <v>4382.0</v>
      </c>
      <c r="B4384" s="1" t="s">
        <v>340</v>
      </c>
      <c r="C4384" s="1" t="s">
        <v>9688</v>
      </c>
      <c r="D4384" s="1" t="s">
        <v>59</v>
      </c>
      <c r="E4384" s="1" t="s">
        <v>9689</v>
      </c>
      <c r="F4384" s="1" t="s">
        <v>344</v>
      </c>
      <c r="G4384" s="1" t="s">
        <v>39</v>
      </c>
      <c r="H4384" s="1">
        <v>45.0</v>
      </c>
      <c r="I4384" s="3">
        <v>43877.708333333336</v>
      </c>
      <c r="J4384" s="1">
        <v>13.83936584269</v>
      </c>
      <c r="K4384" s="1" t="s">
        <v>83</v>
      </c>
      <c r="M4384" s="3">
        <v>43877.75977927083</v>
      </c>
    </row>
    <row r="4385">
      <c r="A4385" s="1">
        <v>4383.0</v>
      </c>
      <c r="B4385" s="1" t="s">
        <v>3386</v>
      </c>
      <c r="C4385" s="1" t="s">
        <v>9690</v>
      </c>
      <c r="D4385" s="1" t="s">
        <v>3388</v>
      </c>
      <c r="E4385" s="1" t="s">
        <v>4398</v>
      </c>
      <c r="F4385" s="1" t="s">
        <v>3390</v>
      </c>
      <c r="G4385" s="1" t="s">
        <v>17</v>
      </c>
      <c r="H4385" s="1">
        <v>45.0</v>
      </c>
      <c r="I4385" s="3">
        <v>44116.333333333336</v>
      </c>
      <c r="J4385" s="1">
        <v>2.01155539312761</v>
      </c>
      <c r="K4385" s="1" t="s">
        <v>24</v>
      </c>
      <c r="L4385" s="1" t="s">
        <v>365</v>
      </c>
      <c r="M4385" s="3">
        <v>44116.38002878472</v>
      </c>
    </row>
    <row r="4386">
      <c r="A4386" s="1">
        <v>4384.0</v>
      </c>
      <c r="B4386" s="1" t="s">
        <v>150</v>
      </c>
      <c r="C4386" s="1" t="s">
        <v>9691</v>
      </c>
      <c r="D4386" s="1" t="s">
        <v>1802</v>
      </c>
      <c r="E4386" s="1" t="s">
        <v>9692</v>
      </c>
      <c r="F4386" s="1" t="s">
        <v>153</v>
      </c>
      <c r="G4386" s="1" t="s">
        <v>39</v>
      </c>
      <c r="H4386" s="1">
        <v>45.0</v>
      </c>
      <c r="I4386" s="3">
        <v>43823.291666666664</v>
      </c>
      <c r="J4386" s="1">
        <v>3.84554695687572</v>
      </c>
      <c r="K4386" s="1" t="s">
        <v>62</v>
      </c>
      <c r="M4386" s="3">
        <v>43823.32600185185</v>
      </c>
    </row>
    <row r="4387">
      <c r="A4387" s="1">
        <v>4385.0</v>
      </c>
      <c r="B4387" s="1" t="s">
        <v>9693</v>
      </c>
      <c r="C4387" s="1" t="s">
        <v>9694</v>
      </c>
      <c r="D4387" s="1" t="s">
        <v>1255</v>
      </c>
      <c r="E4387" s="1" t="s">
        <v>9695</v>
      </c>
      <c r="F4387" s="1" t="s">
        <v>9696</v>
      </c>
      <c r="G4387" s="1" t="s">
        <v>45</v>
      </c>
      <c r="H4387" s="1">
        <v>45.0</v>
      </c>
      <c r="I4387" s="3">
        <v>44176.773861608795</v>
      </c>
      <c r="J4387" s="1">
        <v>7.4748531980735E-4</v>
      </c>
      <c r="K4387" s="1" t="s">
        <v>83</v>
      </c>
      <c r="L4387" s="1" t="s">
        <v>9697</v>
      </c>
      <c r="M4387" s="3">
        <v>44176.77160478009</v>
      </c>
    </row>
    <row r="4388">
      <c r="A4388" s="1">
        <v>4386.0</v>
      </c>
      <c r="B4388" s="1" t="s">
        <v>150</v>
      </c>
      <c r="C4388" s="1" t="s">
        <v>9698</v>
      </c>
      <c r="D4388" s="1" t="s">
        <v>588</v>
      </c>
      <c r="E4388" s="1" t="s">
        <v>9699</v>
      </c>
      <c r="F4388" s="1" t="s">
        <v>153</v>
      </c>
      <c r="G4388" s="1" t="s">
        <v>17</v>
      </c>
      <c r="H4388" s="1">
        <v>45.0</v>
      </c>
      <c r="I4388" s="3">
        <v>43782.75</v>
      </c>
      <c r="J4388" s="1">
        <v>6.13722616565188</v>
      </c>
      <c r="K4388" s="1" t="s">
        <v>62</v>
      </c>
      <c r="M4388" s="3">
        <v>43782.73305917824</v>
      </c>
    </row>
    <row r="4389">
      <c r="A4389" s="1">
        <v>4387.0</v>
      </c>
      <c r="B4389" s="1" t="s">
        <v>736</v>
      </c>
      <c r="C4389" s="1" t="s">
        <v>9700</v>
      </c>
      <c r="D4389" s="1" t="s">
        <v>738</v>
      </c>
      <c r="E4389" s="1" t="s">
        <v>9701</v>
      </c>
      <c r="F4389" s="1" t="s">
        <v>740</v>
      </c>
      <c r="G4389" s="1" t="s">
        <v>39</v>
      </c>
      <c r="H4389" s="1">
        <v>45.0</v>
      </c>
      <c r="I4389" s="3">
        <v>44154.708333333336</v>
      </c>
      <c r="J4389" s="1">
        <v>1.75622657982851</v>
      </c>
      <c r="K4389" s="1" t="s">
        <v>24</v>
      </c>
      <c r="L4389" s="1" t="s">
        <v>741</v>
      </c>
      <c r="M4389" s="3">
        <v>44154.784259513886</v>
      </c>
    </row>
    <row r="4390">
      <c r="A4390" s="1">
        <v>4388.0</v>
      </c>
      <c r="B4390" s="1" t="s">
        <v>303</v>
      </c>
      <c r="C4390" s="1" t="s">
        <v>9702</v>
      </c>
      <c r="D4390" s="1" t="s">
        <v>305</v>
      </c>
      <c r="E4390" s="1" t="s">
        <v>1201</v>
      </c>
      <c r="F4390" s="1" t="s">
        <v>307</v>
      </c>
      <c r="G4390" s="1" t="s">
        <v>17</v>
      </c>
      <c r="H4390" s="1">
        <v>45.0</v>
      </c>
      <c r="I4390" s="3">
        <v>43997.229166666664</v>
      </c>
      <c r="J4390" s="1">
        <v>1.26796183544078</v>
      </c>
      <c r="K4390" s="1" t="s">
        <v>24</v>
      </c>
      <c r="M4390" s="3">
        <v>43997.26799482639</v>
      </c>
    </row>
    <row r="4391">
      <c r="A4391" s="1">
        <v>4389.0</v>
      </c>
      <c r="B4391" s="1" t="s">
        <v>887</v>
      </c>
      <c r="C4391" s="1" t="s">
        <v>9703</v>
      </c>
      <c r="D4391" s="1" t="s">
        <v>326</v>
      </c>
      <c r="E4391" s="1" t="s">
        <v>9704</v>
      </c>
      <c r="F4391" s="1" t="s">
        <v>891</v>
      </c>
      <c r="G4391" s="1" t="s">
        <v>39</v>
      </c>
      <c r="H4391" s="1">
        <v>45.0</v>
      </c>
      <c r="I4391" s="3">
        <v>43936.37569444445</v>
      </c>
      <c r="J4391" s="1">
        <v>1.1386183843628</v>
      </c>
      <c r="K4391" s="1" t="s">
        <v>24</v>
      </c>
      <c r="M4391" s="3">
        <v>43936.384859178244</v>
      </c>
    </row>
    <row r="4392">
      <c r="A4392" s="1">
        <v>4390.0</v>
      </c>
      <c r="B4392" s="1" t="s">
        <v>1982</v>
      </c>
      <c r="C4392" s="1" t="s">
        <v>9705</v>
      </c>
      <c r="D4392" s="1" t="s">
        <v>99</v>
      </c>
      <c r="E4392" s="1" t="s">
        <v>1984</v>
      </c>
      <c r="F4392" s="1" t="s">
        <v>1985</v>
      </c>
      <c r="G4392" s="1" t="s">
        <v>17</v>
      </c>
      <c r="H4392" s="1">
        <v>45.0</v>
      </c>
      <c r="I4392" s="3">
        <v>44098.583333333336</v>
      </c>
      <c r="J4392" s="1">
        <v>0.964216186434792</v>
      </c>
      <c r="K4392" s="1" t="s">
        <v>159</v>
      </c>
      <c r="L4392" s="1" t="s">
        <v>1986</v>
      </c>
      <c r="M4392" s="3">
        <v>44098.60330768518</v>
      </c>
    </row>
    <row r="4393">
      <c r="A4393" s="1">
        <v>4391.0</v>
      </c>
      <c r="B4393" s="1" t="s">
        <v>896</v>
      </c>
      <c r="C4393" s="1" t="s">
        <v>9706</v>
      </c>
      <c r="D4393" s="1" t="s">
        <v>2067</v>
      </c>
      <c r="E4393" s="1" t="s">
        <v>9707</v>
      </c>
      <c r="F4393" s="1" t="s">
        <v>900</v>
      </c>
      <c r="G4393" s="1" t="s">
        <v>17</v>
      </c>
      <c r="H4393" s="1">
        <v>45.0</v>
      </c>
      <c r="I4393" s="3">
        <v>44210.604166666664</v>
      </c>
      <c r="J4393" s="1">
        <v>2.07158525559149</v>
      </c>
      <c r="K4393" s="1" t="s">
        <v>24</v>
      </c>
      <c r="L4393" s="1" t="s">
        <v>741</v>
      </c>
      <c r="M4393" s="3">
        <v>44210.61767244213</v>
      </c>
    </row>
    <row r="4394">
      <c r="A4394" s="1">
        <v>4392.0</v>
      </c>
      <c r="B4394" s="1" t="s">
        <v>7459</v>
      </c>
      <c r="C4394" s="1" t="s">
        <v>9708</v>
      </c>
      <c r="D4394" s="1" t="s">
        <v>241</v>
      </c>
      <c r="E4394" s="1" t="s">
        <v>9709</v>
      </c>
      <c r="F4394" s="1" t="s">
        <v>7462</v>
      </c>
      <c r="G4394" s="1" t="s">
        <v>39</v>
      </c>
      <c r="H4394" s="1">
        <v>45.0</v>
      </c>
      <c r="I4394" s="3">
        <v>44156.46875</v>
      </c>
      <c r="J4394" s="1">
        <v>1.89641886774784</v>
      </c>
      <c r="K4394" s="1" t="s">
        <v>24</v>
      </c>
      <c r="M4394" s="3">
        <v>44156.49795163194</v>
      </c>
    </row>
    <row r="4395">
      <c r="A4395" s="1">
        <v>4393.0</v>
      </c>
      <c r="B4395" s="1" t="s">
        <v>788</v>
      </c>
      <c r="C4395" s="1" t="s">
        <v>9710</v>
      </c>
      <c r="D4395" s="1" t="s">
        <v>1343</v>
      </c>
      <c r="E4395" s="1" t="s">
        <v>1891</v>
      </c>
      <c r="F4395" s="1" t="s">
        <v>791</v>
      </c>
      <c r="G4395" s="1" t="s">
        <v>17</v>
      </c>
      <c r="H4395" s="1">
        <v>45.0</v>
      </c>
      <c r="I4395" s="3">
        <v>43861.645833333336</v>
      </c>
      <c r="J4395" s="1">
        <v>1.97830695990354</v>
      </c>
      <c r="K4395" s="1" t="s">
        <v>24</v>
      </c>
      <c r="M4395" s="3">
        <v>43861.67954603009</v>
      </c>
    </row>
    <row r="4396">
      <c r="A4396" s="1">
        <v>4394.0</v>
      </c>
      <c r="B4396" s="1" t="s">
        <v>3073</v>
      </c>
      <c r="C4396" s="1" t="s">
        <v>9711</v>
      </c>
      <c r="D4396" s="1" t="s">
        <v>21</v>
      </c>
      <c r="E4396" s="1" t="s">
        <v>7408</v>
      </c>
      <c r="F4396" s="1" t="s">
        <v>3419</v>
      </c>
      <c r="G4396" s="1" t="s">
        <v>17</v>
      </c>
      <c r="H4396" s="1">
        <v>45.0</v>
      </c>
      <c r="I4396" s="3">
        <v>44145.583333333336</v>
      </c>
      <c r="J4396" s="1">
        <v>2.72334125473391</v>
      </c>
      <c r="K4396" s="1" t="s">
        <v>24</v>
      </c>
      <c r="M4396" s="3">
        <v>44145.6148421875</v>
      </c>
    </row>
    <row r="4397">
      <c r="A4397" s="1">
        <v>4395.0</v>
      </c>
      <c r="B4397" s="1" t="s">
        <v>632</v>
      </c>
      <c r="C4397" s="1" t="s">
        <v>9712</v>
      </c>
      <c r="D4397" s="1" t="s">
        <v>342</v>
      </c>
      <c r="E4397" s="1" t="s">
        <v>634</v>
      </c>
      <c r="F4397" s="1" t="s">
        <v>635</v>
      </c>
      <c r="G4397" s="1" t="s">
        <v>17</v>
      </c>
      <c r="H4397" s="1">
        <v>45.0</v>
      </c>
      <c r="I4397" s="3">
        <v>43720.583333333336</v>
      </c>
      <c r="J4397" s="1">
        <v>0.448661039619075</v>
      </c>
      <c r="K4397" s="1" t="s">
        <v>83</v>
      </c>
      <c r="M4397" s="3">
        <v>43720.638344837964</v>
      </c>
    </row>
    <row r="4398">
      <c r="A4398" s="1">
        <v>4396.0</v>
      </c>
      <c r="B4398" s="1" t="s">
        <v>2037</v>
      </c>
      <c r="C4398" s="1" t="s">
        <v>9713</v>
      </c>
      <c r="D4398" s="1" t="s">
        <v>5382</v>
      </c>
      <c r="E4398" s="1" t="s">
        <v>2486</v>
      </c>
      <c r="F4398" s="1" t="s">
        <v>2040</v>
      </c>
      <c r="G4398" s="1" t="s">
        <v>17</v>
      </c>
      <c r="H4398" s="1">
        <v>45.0</v>
      </c>
      <c r="I4398" s="3">
        <v>44118.604166666664</v>
      </c>
      <c r="J4398" s="1">
        <v>2.13665228971184</v>
      </c>
      <c r="K4398" s="1" t="s">
        <v>1376</v>
      </c>
      <c r="L4398" s="1" t="s">
        <v>2041</v>
      </c>
      <c r="M4398" s="3">
        <v>44118.635880671296</v>
      </c>
    </row>
    <row r="4399">
      <c r="A4399" s="1">
        <v>4397.0</v>
      </c>
      <c r="B4399" s="1" t="s">
        <v>78</v>
      </c>
      <c r="C4399" s="1" t="s">
        <v>9714</v>
      </c>
      <c r="D4399" s="1" t="s">
        <v>86</v>
      </c>
      <c r="E4399" s="1" t="s">
        <v>81</v>
      </c>
      <c r="F4399" s="1" t="s">
        <v>82</v>
      </c>
      <c r="G4399" s="1" t="s">
        <v>17</v>
      </c>
      <c r="H4399" s="1">
        <v>45.0</v>
      </c>
      <c r="I4399" s="3">
        <v>43873.229166666664</v>
      </c>
      <c r="J4399" s="1">
        <v>0.726511957867329</v>
      </c>
      <c r="K4399" s="1" t="s">
        <v>83</v>
      </c>
      <c r="M4399" s="3">
        <v>43873.255589409724</v>
      </c>
    </row>
    <row r="4400">
      <c r="A4400" s="1">
        <v>4398.0</v>
      </c>
      <c r="B4400" s="1" t="s">
        <v>30</v>
      </c>
      <c r="C4400" s="1" t="s">
        <v>9715</v>
      </c>
      <c r="D4400" s="1" t="s">
        <v>32</v>
      </c>
      <c r="E4400" s="1" t="s">
        <v>3906</v>
      </c>
      <c r="F4400" s="1" t="s">
        <v>34</v>
      </c>
      <c r="G4400" s="1" t="s">
        <v>17</v>
      </c>
      <c r="H4400" s="1">
        <v>45.0</v>
      </c>
      <c r="I4400" s="3">
        <v>44158.4375</v>
      </c>
      <c r="J4400" s="1">
        <v>2.34002542771246</v>
      </c>
      <c r="K4400" s="1" t="s">
        <v>24</v>
      </c>
      <c r="M4400" s="3">
        <v>44158.522834131945</v>
      </c>
    </row>
    <row r="4401">
      <c r="A4401" s="1">
        <v>4399.0</v>
      </c>
      <c r="B4401" s="1" t="s">
        <v>191</v>
      </c>
      <c r="C4401" s="1" t="s">
        <v>9716</v>
      </c>
      <c r="D4401" s="1" t="s">
        <v>2639</v>
      </c>
      <c r="E4401" s="1" t="s">
        <v>9717</v>
      </c>
      <c r="F4401" s="1" t="s">
        <v>195</v>
      </c>
      <c r="G4401" s="1" t="s">
        <v>89</v>
      </c>
      <c r="H4401" s="1">
        <v>45.0</v>
      </c>
      <c r="I4401" s="3">
        <v>43876.69180104167</v>
      </c>
      <c r="J4401" s="1">
        <v>3.84278482270849</v>
      </c>
      <c r="K4401" s="1" t="s">
        <v>24</v>
      </c>
      <c r="M4401" s="3">
        <v>43876.72719907408</v>
      </c>
    </row>
    <row r="4402">
      <c r="A4402" s="1">
        <v>4400.0</v>
      </c>
      <c r="B4402" s="1" t="s">
        <v>1075</v>
      </c>
      <c r="C4402" s="1" t="s">
        <v>9718</v>
      </c>
      <c r="D4402" s="1" t="s">
        <v>676</v>
      </c>
      <c r="E4402" s="1" t="s">
        <v>1687</v>
      </c>
      <c r="F4402" s="1" t="s">
        <v>1079</v>
      </c>
      <c r="G4402" s="1" t="s">
        <v>17</v>
      </c>
      <c r="H4402" s="1">
        <v>45.0</v>
      </c>
      <c r="I4402" s="3">
        <v>44187.270833333336</v>
      </c>
      <c r="J4402" s="1">
        <v>3.87926052783749</v>
      </c>
      <c r="K4402" s="1" t="s">
        <v>18</v>
      </c>
      <c r="L4402" s="1" t="s">
        <v>1080</v>
      </c>
      <c r="M4402" s="3">
        <v>44187.302695590275</v>
      </c>
    </row>
    <row r="4403">
      <c r="A4403" s="1">
        <v>4401.0</v>
      </c>
      <c r="B4403" s="1" t="s">
        <v>293</v>
      </c>
      <c r="C4403" s="1" t="s">
        <v>9719</v>
      </c>
      <c r="D4403" s="1" t="s">
        <v>3270</v>
      </c>
      <c r="E4403" s="1" t="s">
        <v>9720</v>
      </c>
      <c r="F4403" s="1" t="s">
        <v>297</v>
      </c>
      <c r="G4403" s="1" t="s">
        <v>17</v>
      </c>
      <c r="H4403" s="1">
        <v>45.0</v>
      </c>
      <c r="I4403" s="3">
        <v>43834.291666666664</v>
      </c>
      <c r="J4403" s="1">
        <v>0.490356804381379</v>
      </c>
      <c r="K4403" s="1" t="s">
        <v>62</v>
      </c>
      <c r="M4403" s="3">
        <v>43834.31239467592</v>
      </c>
    </row>
    <row r="4404">
      <c r="A4404" s="1">
        <v>4402.0</v>
      </c>
      <c r="B4404" s="1" t="s">
        <v>303</v>
      </c>
      <c r="C4404" s="1" t="s">
        <v>9721</v>
      </c>
      <c r="D4404" s="1" t="s">
        <v>305</v>
      </c>
      <c r="E4404" s="1" t="s">
        <v>7161</v>
      </c>
      <c r="F4404" s="1" t="s">
        <v>307</v>
      </c>
      <c r="G4404" s="1" t="s">
        <v>17</v>
      </c>
      <c r="H4404" s="1">
        <v>45.0</v>
      </c>
      <c r="I4404" s="3">
        <v>43942.791666666664</v>
      </c>
      <c r="J4404" s="1">
        <v>1.80506145822134</v>
      </c>
      <c r="K4404" s="1" t="s">
        <v>24</v>
      </c>
      <c r="M4404" s="3">
        <v>43942.81903755787</v>
      </c>
    </row>
    <row r="4405">
      <c r="A4405" s="1">
        <v>4403.0</v>
      </c>
      <c r="B4405" s="1" t="s">
        <v>350</v>
      </c>
      <c r="C4405" s="1" t="s">
        <v>9722</v>
      </c>
      <c r="D4405" s="1" t="s">
        <v>75</v>
      </c>
      <c r="E4405" s="1" t="s">
        <v>2828</v>
      </c>
      <c r="F4405" s="1" t="s">
        <v>353</v>
      </c>
      <c r="G4405" s="1" t="s">
        <v>35</v>
      </c>
      <c r="H4405" s="1">
        <v>45.0</v>
      </c>
      <c r="I4405" s="3">
        <v>43676.625</v>
      </c>
      <c r="J4405" s="1">
        <v>1.20808738298398</v>
      </c>
      <c r="K4405" s="1" t="s">
        <v>24</v>
      </c>
      <c r="M4405" s="3">
        <v>43676.74288373843</v>
      </c>
    </row>
    <row r="4406">
      <c r="A4406" s="1">
        <v>4404.0</v>
      </c>
      <c r="B4406" s="1" t="s">
        <v>6874</v>
      </c>
      <c r="C4406" s="1" t="s">
        <v>9723</v>
      </c>
      <c r="D4406" s="1" t="s">
        <v>998</v>
      </c>
      <c r="E4406" s="1" t="s">
        <v>6876</v>
      </c>
      <c r="F4406" s="1" t="s">
        <v>6877</v>
      </c>
      <c r="G4406" s="1" t="s">
        <v>17</v>
      </c>
      <c r="H4406" s="1">
        <v>45.0</v>
      </c>
      <c r="I4406" s="3">
        <v>43807.291666666664</v>
      </c>
      <c r="J4406" s="1">
        <v>1.79276337538469</v>
      </c>
      <c r="K4406" s="1" t="s">
        <v>24</v>
      </c>
      <c r="M4406" s="3">
        <v>43807.33422024306</v>
      </c>
    </row>
    <row r="4407">
      <c r="A4407" s="1">
        <v>4405.0</v>
      </c>
      <c r="B4407" s="1" t="s">
        <v>267</v>
      </c>
      <c r="C4407" s="1" t="s">
        <v>9724</v>
      </c>
      <c r="D4407" s="1" t="s">
        <v>269</v>
      </c>
      <c r="E4407" s="1" t="s">
        <v>270</v>
      </c>
      <c r="F4407" s="1" t="s">
        <v>271</v>
      </c>
      <c r="G4407" s="1" t="s">
        <v>35</v>
      </c>
      <c r="H4407" s="1">
        <v>45.0</v>
      </c>
      <c r="I4407" s="3">
        <v>44215.625</v>
      </c>
      <c r="J4407" s="1">
        <v>2.16570249438938</v>
      </c>
      <c r="K4407" s="1" t="s">
        <v>56</v>
      </c>
      <c r="L4407" s="1" t="s">
        <v>272</v>
      </c>
      <c r="M4407" s="3">
        <v>44215.656125416666</v>
      </c>
    </row>
    <row r="4408">
      <c r="A4408" s="1">
        <v>4406.0</v>
      </c>
      <c r="B4408" s="1" t="s">
        <v>293</v>
      </c>
      <c r="C4408" s="1" t="s">
        <v>9725</v>
      </c>
      <c r="D4408" s="1" t="s">
        <v>295</v>
      </c>
      <c r="E4408" s="1" t="s">
        <v>4442</v>
      </c>
      <c r="F4408" s="1" t="s">
        <v>297</v>
      </c>
      <c r="G4408" s="1" t="s">
        <v>17</v>
      </c>
      <c r="H4408" s="1">
        <v>45.0</v>
      </c>
      <c r="I4408" s="3">
        <v>43887.791666666664</v>
      </c>
      <c r="J4408" s="1">
        <v>1.1905147706761</v>
      </c>
      <c r="K4408" s="1" t="s">
        <v>62</v>
      </c>
      <c r="M4408" s="3">
        <v>43887.79985850694</v>
      </c>
    </row>
    <row r="4409">
      <c r="A4409" s="1">
        <v>4407.0</v>
      </c>
      <c r="B4409" s="1" t="s">
        <v>345</v>
      </c>
      <c r="C4409" s="1" t="s">
        <v>9726</v>
      </c>
      <c r="D4409" s="1" t="s">
        <v>3392</v>
      </c>
      <c r="E4409" s="1" t="s">
        <v>823</v>
      </c>
      <c r="F4409" s="1" t="s">
        <v>349</v>
      </c>
      <c r="G4409" s="1" t="s">
        <v>17</v>
      </c>
      <c r="H4409" s="1">
        <v>45.0</v>
      </c>
      <c r="I4409" s="3">
        <v>43778.625</v>
      </c>
      <c r="J4409" s="1">
        <v>0.83663341009312</v>
      </c>
      <c r="K4409" s="1" t="s">
        <v>24</v>
      </c>
      <c r="M4409" s="3">
        <v>43778.65508282407</v>
      </c>
    </row>
    <row r="4410">
      <c r="A4410" s="1">
        <v>4408.0</v>
      </c>
      <c r="B4410" s="1" t="s">
        <v>1126</v>
      </c>
      <c r="C4410" s="1" t="s">
        <v>9727</v>
      </c>
      <c r="D4410" s="1" t="s">
        <v>21</v>
      </c>
      <c r="E4410" s="1" t="s">
        <v>9728</v>
      </c>
      <c r="F4410" s="1" t="s">
        <v>1130</v>
      </c>
      <c r="G4410" s="1" t="s">
        <v>17</v>
      </c>
      <c r="H4410" s="1">
        <v>45.0</v>
      </c>
      <c r="I4410" s="3">
        <v>44186.229166666664</v>
      </c>
      <c r="J4410" s="1">
        <v>0.104618748443012</v>
      </c>
      <c r="K4410" s="1" t="s">
        <v>24</v>
      </c>
      <c r="M4410" s="3">
        <v>44186.294859918984</v>
      </c>
    </row>
    <row r="4411">
      <c r="A4411" s="1">
        <v>4409.0</v>
      </c>
      <c r="B4411" s="1" t="s">
        <v>273</v>
      </c>
      <c r="C4411" s="1" t="s">
        <v>9729</v>
      </c>
      <c r="D4411" s="1" t="s">
        <v>3216</v>
      </c>
      <c r="E4411" s="1" t="s">
        <v>9730</v>
      </c>
      <c r="F4411" s="1" t="s">
        <v>277</v>
      </c>
      <c r="G4411" s="1" t="s">
        <v>89</v>
      </c>
      <c r="H4411" s="1">
        <v>45.0</v>
      </c>
      <c r="I4411" s="3">
        <v>43873.77131326389</v>
      </c>
      <c r="J4411" s="1">
        <v>1.85087561081995</v>
      </c>
      <c r="K4411" s="1" t="s">
        <v>24</v>
      </c>
      <c r="M4411" s="3">
        <v>43873.78489185185</v>
      </c>
    </row>
    <row r="4412">
      <c r="A4412" s="1">
        <v>4410.0</v>
      </c>
      <c r="B4412" s="1" t="s">
        <v>1644</v>
      </c>
      <c r="C4412" s="1" t="s">
        <v>9731</v>
      </c>
      <c r="D4412" s="1" t="s">
        <v>116</v>
      </c>
      <c r="E4412" s="1" t="s">
        <v>6026</v>
      </c>
      <c r="F4412" s="1" t="s">
        <v>1647</v>
      </c>
      <c r="G4412" s="1" t="s">
        <v>17</v>
      </c>
      <c r="H4412" s="1">
        <v>45.0</v>
      </c>
      <c r="I4412" s="3">
        <v>44049.78125</v>
      </c>
      <c r="J4412" s="1">
        <v>4.78470710455151</v>
      </c>
      <c r="K4412" s="1" t="s">
        <v>24</v>
      </c>
      <c r="L4412" s="1" t="s">
        <v>741</v>
      </c>
      <c r="M4412" s="3">
        <v>44049.82128400463</v>
      </c>
    </row>
    <row r="4413">
      <c r="A4413" s="1">
        <v>4411.0</v>
      </c>
      <c r="B4413" s="1" t="s">
        <v>401</v>
      </c>
      <c r="C4413" s="1" t="s">
        <v>9732</v>
      </c>
      <c r="D4413" s="1" t="s">
        <v>193</v>
      </c>
      <c r="E4413" s="1" t="s">
        <v>9733</v>
      </c>
      <c r="F4413" s="1" t="s">
        <v>405</v>
      </c>
      <c r="G4413" s="1" t="s">
        <v>39</v>
      </c>
      <c r="H4413" s="1">
        <v>45.0</v>
      </c>
      <c r="I4413" s="3">
        <v>43829.708333333336</v>
      </c>
      <c r="J4413" s="1">
        <v>1.66588020559326</v>
      </c>
      <c r="K4413" s="1" t="s">
        <v>24</v>
      </c>
      <c r="M4413" s="3">
        <v>43829.73646290509</v>
      </c>
    </row>
    <row r="4414">
      <c r="A4414" s="1">
        <v>4412.0</v>
      </c>
      <c r="B4414" s="1" t="s">
        <v>19</v>
      </c>
      <c r="C4414" s="1" t="s">
        <v>9734</v>
      </c>
      <c r="D4414" s="1" t="s">
        <v>21</v>
      </c>
      <c r="E4414" s="1" t="s">
        <v>2313</v>
      </c>
      <c r="F4414" s="1" t="s">
        <v>23</v>
      </c>
      <c r="G4414" s="1" t="s">
        <v>17</v>
      </c>
      <c r="H4414" s="1">
        <v>45.0</v>
      </c>
      <c r="I4414" s="3">
        <v>43775.291666666664</v>
      </c>
      <c r="J4414" s="1">
        <v>1.24034937886915</v>
      </c>
      <c r="K4414" s="1" t="s">
        <v>24</v>
      </c>
      <c r="M4414" s="3">
        <v>43775.345643402776</v>
      </c>
    </row>
    <row r="4415">
      <c r="A4415" s="1">
        <v>4413.0</v>
      </c>
      <c r="B4415" s="1" t="s">
        <v>184</v>
      </c>
      <c r="C4415" s="1" t="s">
        <v>9735</v>
      </c>
      <c r="D4415" s="1" t="s">
        <v>148</v>
      </c>
      <c r="E4415" s="1" t="s">
        <v>2344</v>
      </c>
      <c r="F4415" s="1" t="s">
        <v>187</v>
      </c>
      <c r="G4415" s="1" t="s">
        <v>17</v>
      </c>
      <c r="H4415" s="1">
        <v>45.0</v>
      </c>
      <c r="I4415" s="3">
        <v>44173.333333333336</v>
      </c>
      <c r="J4415" s="1">
        <v>1.46199104267899</v>
      </c>
      <c r="K4415" s="1" t="s">
        <v>24</v>
      </c>
      <c r="L4415" s="1" t="s">
        <v>188</v>
      </c>
      <c r="M4415" s="3">
        <v>44173.373451342595</v>
      </c>
    </row>
    <row r="4416">
      <c r="A4416" s="1">
        <v>4414.0</v>
      </c>
      <c r="B4416" s="1" t="s">
        <v>229</v>
      </c>
      <c r="C4416" s="1" t="s">
        <v>9736</v>
      </c>
      <c r="D4416" s="1" t="s">
        <v>1140</v>
      </c>
      <c r="E4416" s="1" t="s">
        <v>1141</v>
      </c>
      <c r="F4416" s="1" t="s">
        <v>232</v>
      </c>
      <c r="G4416" s="1" t="s">
        <v>35</v>
      </c>
      <c r="H4416" s="1">
        <v>45.0</v>
      </c>
      <c r="I4416" s="3">
        <v>44118.625</v>
      </c>
      <c r="J4416" s="1">
        <v>3.40408720618935</v>
      </c>
      <c r="K4416" s="1" t="s">
        <v>24</v>
      </c>
      <c r="M4416" s="3">
        <v>44118.65546490741</v>
      </c>
    </row>
    <row r="4417">
      <c r="A4417" s="1">
        <v>4415.0</v>
      </c>
      <c r="B4417" s="1" t="s">
        <v>647</v>
      </c>
      <c r="C4417" s="1" t="s">
        <v>9737</v>
      </c>
      <c r="D4417" s="1" t="s">
        <v>148</v>
      </c>
      <c r="E4417" s="1" t="s">
        <v>8129</v>
      </c>
      <c r="F4417" s="1" t="s">
        <v>651</v>
      </c>
      <c r="G4417" s="1" t="s">
        <v>17</v>
      </c>
      <c r="H4417" s="1">
        <v>45.0</v>
      </c>
      <c r="I4417" s="3">
        <v>44164.260416666664</v>
      </c>
      <c r="J4417" s="1">
        <v>1.9142001163713</v>
      </c>
      <c r="K4417" s="1" t="s">
        <v>24</v>
      </c>
      <c r="L4417" s="1" t="s">
        <v>238</v>
      </c>
      <c r="M4417" s="3">
        <v>44164.331031712965</v>
      </c>
    </row>
    <row r="4418">
      <c r="A4418" s="1">
        <v>4416.0</v>
      </c>
      <c r="B4418" s="1" t="s">
        <v>9738</v>
      </c>
      <c r="C4418" s="1" t="s">
        <v>9739</v>
      </c>
      <c r="D4418" s="1" t="s">
        <v>3355</v>
      </c>
      <c r="E4418" s="1" t="s">
        <v>9740</v>
      </c>
      <c r="F4418" s="1" t="s">
        <v>9741</v>
      </c>
      <c r="G4418" s="1" t="s">
        <v>39</v>
      </c>
      <c r="H4418" s="1">
        <v>45.0</v>
      </c>
      <c r="I4418" s="3">
        <v>44147.416666666664</v>
      </c>
      <c r="J4418" s="1">
        <v>2.34355683797948</v>
      </c>
      <c r="K4418" s="1" t="s">
        <v>18</v>
      </c>
      <c r="L4418" s="1" t="s">
        <v>444</v>
      </c>
      <c r="M4418" s="3">
        <v>44147.44859047454</v>
      </c>
    </row>
    <row r="4419">
      <c r="A4419" s="1">
        <v>4417.0</v>
      </c>
      <c r="B4419" s="1" t="s">
        <v>293</v>
      </c>
      <c r="C4419" s="1" t="s">
        <v>9742</v>
      </c>
      <c r="D4419" s="1" t="s">
        <v>126</v>
      </c>
      <c r="E4419" s="1" t="s">
        <v>829</v>
      </c>
      <c r="F4419" s="1" t="s">
        <v>297</v>
      </c>
      <c r="G4419" s="1" t="s">
        <v>17</v>
      </c>
      <c r="H4419" s="1">
        <v>45.0</v>
      </c>
      <c r="I4419" s="3">
        <v>44128.291666666664</v>
      </c>
      <c r="J4419" s="1">
        <v>2.60783153243608</v>
      </c>
      <c r="K4419" s="1" t="s">
        <v>62</v>
      </c>
      <c r="L4419" s="1" t="s">
        <v>1188</v>
      </c>
      <c r="M4419" s="3">
        <v>44128.30995289352</v>
      </c>
    </row>
    <row r="4420">
      <c r="A4420" s="1">
        <v>4418.0</v>
      </c>
      <c r="B4420" s="1" t="s">
        <v>196</v>
      </c>
      <c r="C4420" s="1" t="s">
        <v>9743</v>
      </c>
      <c r="D4420" s="1" t="s">
        <v>198</v>
      </c>
      <c r="E4420" s="1" t="s">
        <v>5150</v>
      </c>
      <c r="F4420" s="1" t="s">
        <v>200</v>
      </c>
      <c r="G4420" s="1" t="s">
        <v>17</v>
      </c>
      <c r="H4420" s="1">
        <v>45.0</v>
      </c>
      <c r="I4420" s="3">
        <v>44246.25</v>
      </c>
      <c r="J4420" s="1">
        <v>2.71796976254304</v>
      </c>
      <c r="K4420" s="1" t="s">
        <v>24</v>
      </c>
      <c r="M4420" s="3">
        <v>44246.3038483912</v>
      </c>
    </row>
    <row r="4421">
      <c r="A4421" s="1">
        <v>4419.0</v>
      </c>
      <c r="B4421" s="1" t="s">
        <v>2228</v>
      </c>
      <c r="C4421" s="1" t="s">
        <v>9744</v>
      </c>
      <c r="D4421" s="1" t="s">
        <v>5598</v>
      </c>
      <c r="E4421" s="1" t="s">
        <v>8144</v>
      </c>
      <c r="F4421" s="1" t="s">
        <v>2231</v>
      </c>
      <c r="G4421" s="1" t="s">
        <v>17</v>
      </c>
      <c r="H4421" s="1">
        <v>45.0</v>
      </c>
      <c r="I4421" s="3">
        <v>44120.416666666664</v>
      </c>
      <c r="J4421" s="1">
        <v>3.77575362091682</v>
      </c>
      <c r="K4421" s="1" t="s">
        <v>218</v>
      </c>
      <c r="L4421" s="1" t="s">
        <v>8145</v>
      </c>
      <c r="M4421" s="3">
        <v>44120.4671693287</v>
      </c>
    </row>
    <row r="4422">
      <c r="A4422" s="1">
        <v>4420.0</v>
      </c>
      <c r="B4422" s="1" t="s">
        <v>2165</v>
      </c>
      <c r="C4422" s="1" t="s">
        <v>9745</v>
      </c>
      <c r="D4422" s="1" t="s">
        <v>116</v>
      </c>
      <c r="E4422" s="1" t="s">
        <v>4489</v>
      </c>
      <c r="F4422" s="1" t="s">
        <v>2168</v>
      </c>
      <c r="G4422" s="1" t="s">
        <v>17</v>
      </c>
      <c r="H4422" s="1">
        <v>45.0</v>
      </c>
      <c r="I4422" s="3">
        <v>44005.145833333336</v>
      </c>
      <c r="J4422" s="1">
        <v>2.51073891772559</v>
      </c>
      <c r="K4422" s="1" t="s">
        <v>24</v>
      </c>
      <c r="L4422" s="1" t="s">
        <v>406</v>
      </c>
      <c r="M4422" s="3">
        <v>44005.184425844905</v>
      </c>
    </row>
    <row r="4423">
      <c r="A4423" s="1">
        <v>4421.0</v>
      </c>
      <c r="B4423" s="1" t="s">
        <v>1101</v>
      </c>
      <c r="C4423" s="1" t="s">
        <v>9746</v>
      </c>
      <c r="D4423" s="1" t="s">
        <v>1255</v>
      </c>
      <c r="E4423" s="1" t="s">
        <v>9747</v>
      </c>
      <c r="F4423" s="1" t="s">
        <v>1105</v>
      </c>
      <c r="G4423" s="1" t="s">
        <v>89</v>
      </c>
      <c r="H4423" s="1">
        <v>45.0</v>
      </c>
      <c r="I4423" s="3">
        <v>44194.29183994213</v>
      </c>
      <c r="J4423" s="1">
        <v>2.53966323647212</v>
      </c>
      <c r="K4423" s="1" t="s">
        <v>83</v>
      </c>
      <c r="M4423" s="3">
        <v>44194.322849351855</v>
      </c>
    </row>
    <row r="4424">
      <c r="A4424" s="1">
        <v>4422.0</v>
      </c>
      <c r="B4424" s="1" t="s">
        <v>1449</v>
      </c>
      <c r="C4424" s="1" t="s">
        <v>9748</v>
      </c>
      <c r="D4424" s="1" t="s">
        <v>3376</v>
      </c>
      <c r="E4424" s="1" t="s">
        <v>9749</v>
      </c>
      <c r="F4424" s="1" t="s">
        <v>1453</v>
      </c>
      <c r="G4424" s="1" t="s">
        <v>17</v>
      </c>
      <c r="H4424" s="1">
        <v>45.0</v>
      </c>
      <c r="I4424" s="3">
        <v>44175.270833333336</v>
      </c>
      <c r="J4424" s="1">
        <v>1.27767587944025</v>
      </c>
      <c r="K4424" s="1" t="s">
        <v>218</v>
      </c>
      <c r="M4424" s="3">
        <v>44175.30850864583</v>
      </c>
    </row>
    <row r="4425">
      <c r="A4425" s="1">
        <v>4423.0</v>
      </c>
      <c r="B4425" s="1" t="s">
        <v>806</v>
      </c>
      <c r="C4425" s="1" t="s">
        <v>9750</v>
      </c>
      <c r="D4425" s="1" t="s">
        <v>1036</v>
      </c>
      <c r="E4425" s="1" t="s">
        <v>9751</v>
      </c>
      <c r="F4425" s="1" t="s">
        <v>810</v>
      </c>
      <c r="G4425" s="1" t="s">
        <v>35</v>
      </c>
      <c r="H4425" s="1">
        <v>45.0</v>
      </c>
      <c r="I4425" s="3">
        <v>44210.65625</v>
      </c>
      <c r="J4425" s="1">
        <v>2.54425852517889</v>
      </c>
      <c r="K4425" s="1" t="s">
        <v>24</v>
      </c>
      <c r="M4425" s="3">
        <v>44210.684676805555</v>
      </c>
    </row>
    <row r="4426">
      <c r="A4426" s="1">
        <v>4424.0</v>
      </c>
      <c r="B4426" s="1" t="s">
        <v>303</v>
      </c>
      <c r="C4426" s="1" t="s">
        <v>9752</v>
      </c>
      <c r="D4426" s="1" t="s">
        <v>305</v>
      </c>
      <c r="E4426" s="1" t="s">
        <v>336</v>
      </c>
      <c r="F4426" s="1" t="s">
        <v>307</v>
      </c>
      <c r="G4426" s="1" t="s">
        <v>17</v>
      </c>
      <c r="H4426" s="1">
        <v>45.0</v>
      </c>
      <c r="I4426" s="3">
        <v>44110.625</v>
      </c>
      <c r="J4426" s="1">
        <v>1.37452414854155</v>
      </c>
      <c r="K4426" s="1" t="s">
        <v>24</v>
      </c>
      <c r="M4426" s="3">
        <v>44110.65641993056</v>
      </c>
    </row>
    <row r="4427">
      <c r="A4427" s="1">
        <v>4425.0</v>
      </c>
      <c r="B4427" s="1" t="s">
        <v>816</v>
      </c>
      <c r="C4427" s="1" t="s">
        <v>9753</v>
      </c>
      <c r="D4427" s="1" t="s">
        <v>14</v>
      </c>
      <c r="E4427" s="1" t="s">
        <v>9754</v>
      </c>
      <c r="F4427" s="1" t="s">
        <v>820</v>
      </c>
      <c r="G4427" s="1" t="s">
        <v>39</v>
      </c>
      <c r="H4427" s="1">
        <v>45.0</v>
      </c>
      <c r="I4427" s="3">
        <v>44246.5</v>
      </c>
      <c r="J4427" s="1">
        <v>2.85781188657669</v>
      </c>
      <c r="K4427" s="1" t="s">
        <v>18</v>
      </c>
      <c r="L4427" s="1" t="s">
        <v>444</v>
      </c>
      <c r="M4427" s="3">
        <v>44246.533445706016</v>
      </c>
    </row>
    <row r="4428">
      <c r="A4428" s="1">
        <v>4426.0</v>
      </c>
      <c r="B4428" s="1" t="s">
        <v>5815</v>
      </c>
      <c r="C4428" s="1" t="s">
        <v>9755</v>
      </c>
      <c r="D4428" s="1" t="s">
        <v>879</v>
      </c>
      <c r="E4428" s="1" t="s">
        <v>9756</v>
      </c>
      <c r="F4428" s="1" t="s">
        <v>5818</v>
      </c>
      <c r="G4428" s="1" t="s">
        <v>17</v>
      </c>
      <c r="H4428" s="1">
        <v>45.0</v>
      </c>
      <c r="I4428" s="3">
        <v>44098.291666666664</v>
      </c>
      <c r="J4428" s="1">
        <v>3.04426711874165</v>
      </c>
      <c r="K4428" s="1" t="s">
        <v>24</v>
      </c>
      <c r="M4428" s="3">
        <v>44098.32116329861</v>
      </c>
    </row>
    <row r="4429">
      <c r="A4429" s="1">
        <v>4427.0</v>
      </c>
      <c r="B4429" s="1" t="s">
        <v>485</v>
      </c>
      <c r="C4429" s="1" t="s">
        <v>9757</v>
      </c>
      <c r="D4429" s="1" t="s">
        <v>1418</v>
      </c>
      <c r="E4429" s="1" t="s">
        <v>1419</v>
      </c>
      <c r="F4429" s="1" t="s">
        <v>489</v>
      </c>
      <c r="G4429" s="1" t="s">
        <v>17</v>
      </c>
      <c r="H4429" s="1">
        <v>45.0</v>
      </c>
      <c r="I4429" s="3">
        <v>44013.666666666664</v>
      </c>
      <c r="J4429" s="1">
        <v>0.0</v>
      </c>
      <c r="K4429" s="1" t="s">
        <v>166</v>
      </c>
      <c r="M4429" s="3">
        <v>44014.35555071759</v>
      </c>
    </row>
    <row r="4430">
      <c r="A4430" s="1">
        <v>4428.0</v>
      </c>
      <c r="B4430" s="1" t="s">
        <v>1315</v>
      </c>
      <c r="C4430" s="1" t="s">
        <v>9758</v>
      </c>
      <c r="D4430" s="1" t="s">
        <v>411</v>
      </c>
      <c r="E4430" s="1" t="s">
        <v>2697</v>
      </c>
      <c r="F4430" s="1" t="s">
        <v>1319</v>
      </c>
      <c r="G4430" s="1" t="s">
        <v>17</v>
      </c>
      <c r="H4430" s="1">
        <v>45.0</v>
      </c>
      <c r="I4430" s="3">
        <v>44113.333333333336</v>
      </c>
      <c r="J4430" s="1">
        <v>0.269384310351858</v>
      </c>
      <c r="K4430" s="1" t="s">
        <v>18</v>
      </c>
      <c r="M4430" s="3">
        <v>44113.35713939815</v>
      </c>
    </row>
    <row r="4431">
      <c r="A4431" s="1">
        <v>4429.0</v>
      </c>
      <c r="B4431" s="1" t="s">
        <v>9759</v>
      </c>
      <c r="C4431" s="1" t="s">
        <v>9760</v>
      </c>
      <c r="D4431" s="1" t="s">
        <v>2601</v>
      </c>
      <c r="E4431" s="1" t="s">
        <v>9761</v>
      </c>
      <c r="F4431" s="1" t="s">
        <v>9762</v>
      </c>
      <c r="G4431" s="1" t="s">
        <v>39</v>
      </c>
      <c r="H4431" s="1">
        <v>45.0</v>
      </c>
      <c r="I4431" s="3">
        <v>43819.625</v>
      </c>
      <c r="J4431" s="1">
        <v>1.70322446570104</v>
      </c>
      <c r="K4431" s="1" t="s">
        <v>18</v>
      </c>
      <c r="M4431" s="3">
        <v>43819.655895185184</v>
      </c>
    </row>
    <row r="4432">
      <c r="A4432" s="1">
        <v>4430.0</v>
      </c>
      <c r="B4432" s="1" t="s">
        <v>2069</v>
      </c>
      <c r="C4432" s="1" t="s">
        <v>9763</v>
      </c>
      <c r="D4432" s="1" t="s">
        <v>326</v>
      </c>
      <c r="E4432" s="1" t="s">
        <v>7961</v>
      </c>
      <c r="F4432" s="1" t="s">
        <v>2072</v>
      </c>
      <c r="G4432" s="1" t="s">
        <v>17</v>
      </c>
      <c r="H4432" s="1">
        <v>45.0</v>
      </c>
      <c r="I4432" s="3">
        <v>43921.291666666664</v>
      </c>
      <c r="J4432" s="1">
        <v>2.31771541117019</v>
      </c>
      <c r="K4432" s="1" t="s">
        <v>24</v>
      </c>
      <c r="M4432" s="3">
        <v>43921.33341248843</v>
      </c>
    </row>
    <row r="4433">
      <c r="A4433" s="1">
        <v>4431.0</v>
      </c>
      <c r="B4433" s="1" t="s">
        <v>319</v>
      </c>
      <c r="C4433" s="1" t="s">
        <v>9764</v>
      </c>
      <c r="D4433" s="1" t="s">
        <v>321</v>
      </c>
      <c r="E4433" s="1" t="s">
        <v>9765</v>
      </c>
      <c r="F4433" s="1" t="s">
        <v>323</v>
      </c>
      <c r="G4433" s="1" t="s">
        <v>39</v>
      </c>
      <c r="H4433" s="1">
        <v>45.0</v>
      </c>
      <c r="I4433" s="3">
        <v>44046.645833333336</v>
      </c>
      <c r="J4433" s="1">
        <v>0.902486613486071</v>
      </c>
      <c r="K4433" s="1" t="s">
        <v>24</v>
      </c>
      <c r="M4433" s="3">
        <v>44046.67230493056</v>
      </c>
    </row>
    <row r="4434">
      <c r="A4434" s="1">
        <v>4432.0</v>
      </c>
      <c r="B4434" s="1" t="s">
        <v>354</v>
      </c>
      <c r="C4434" s="1" t="s">
        <v>9766</v>
      </c>
      <c r="D4434" s="1" t="s">
        <v>93</v>
      </c>
      <c r="E4434" s="1" t="s">
        <v>8519</v>
      </c>
      <c r="F4434" s="1" t="s">
        <v>358</v>
      </c>
      <c r="G4434" s="1" t="s">
        <v>35</v>
      </c>
      <c r="H4434" s="1">
        <v>45.0</v>
      </c>
      <c r="I4434" s="3">
        <v>43936.645833333336</v>
      </c>
      <c r="J4434" s="1">
        <v>1.29060417687281</v>
      </c>
      <c r="K4434" s="1" t="s">
        <v>24</v>
      </c>
      <c r="M4434" s="3">
        <v>43937.33270561343</v>
      </c>
    </row>
    <row r="4435">
      <c r="A4435" s="1">
        <v>4433.0</v>
      </c>
      <c r="B4435" s="1" t="s">
        <v>229</v>
      </c>
      <c r="C4435" s="1" t="s">
        <v>9767</v>
      </c>
      <c r="D4435" s="1" t="s">
        <v>1653</v>
      </c>
      <c r="E4435" s="1" t="s">
        <v>9768</v>
      </c>
      <c r="F4435" s="1" t="s">
        <v>232</v>
      </c>
      <c r="G4435" s="1" t="s">
        <v>35</v>
      </c>
      <c r="H4435" s="1">
        <v>45.0</v>
      </c>
      <c r="I4435" s="3">
        <v>43966.229166666664</v>
      </c>
      <c r="J4435" s="1">
        <v>2.73964279248806</v>
      </c>
      <c r="K4435" s="1" t="s">
        <v>24</v>
      </c>
      <c r="M4435" s="3">
        <v>43968.29841688657</v>
      </c>
    </row>
    <row r="4436">
      <c r="A4436" s="1">
        <v>4434.0</v>
      </c>
      <c r="B4436" s="1" t="s">
        <v>485</v>
      </c>
      <c r="C4436" s="1" t="s">
        <v>9769</v>
      </c>
      <c r="D4436" s="1" t="s">
        <v>1014</v>
      </c>
      <c r="E4436" s="1" t="s">
        <v>1526</v>
      </c>
      <c r="F4436" s="1" t="s">
        <v>489</v>
      </c>
      <c r="G4436" s="1" t="s">
        <v>17</v>
      </c>
      <c r="H4436" s="1">
        <v>45.0</v>
      </c>
      <c r="I4436" s="3">
        <v>43768.166666666664</v>
      </c>
      <c r="J4436" s="1">
        <v>1.91253814396545</v>
      </c>
      <c r="K4436" s="1" t="s">
        <v>166</v>
      </c>
      <c r="M4436" s="3">
        <v>43768.21621641204</v>
      </c>
    </row>
    <row r="4437">
      <c r="A4437" s="1">
        <v>4435.0</v>
      </c>
      <c r="B4437" s="1" t="s">
        <v>957</v>
      </c>
      <c r="C4437" s="1" t="s">
        <v>9770</v>
      </c>
      <c r="D4437" s="1" t="s">
        <v>1418</v>
      </c>
      <c r="E4437" s="1" t="s">
        <v>3286</v>
      </c>
      <c r="F4437" s="1" t="s">
        <v>961</v>
      </c>
      <c r="G4437" s="1" t="s">
        <v>17</v>
      </c>
      <c r="H4437" s="1">
        <v>45.0</v>
      </c>
      <c r="I4437" s="3">
        <v>43794.625</v>
      </c>
      <c r="J4437" s="1">
        <v>0.0</v>
      </c>
      <c r="K4437" s="1" t="s">
        <v>24</v>
      </c>
      <c r="M4437" s="3">
        <v>43794.7171083912</v>
      </c>
    </row>
    <row r="4438">
      <c r="A4438" s="1">
        <v>4436.0</v>
      </c>
      <c r="B4438" s="1" t="s">
        <v>9771</v>
      </c>
      <c r="C4438" s="1" t="s">
        <v>9772</v>
      </c>
      <c r="D4438" s="1" t="s">
        <v>9773</v>
      </c>
      <c r="E4438" s="1" t="s">
        <v>9774</v>
      </c>
      <c r="F4438" s="1" t="s">
        <v>9775</v>
      </c>
      <c r="G4438" s="1" t="s">
        <v>17</v>
      </c>
      <c r="H4438" s="1">
        <v>45.0</v>
      </c>
      <c r="I4438" s="3">
        <v>43862.229166666664</v>
      </c>
      <c r="J4438" s="1">
        <v>2.50985428132004</v>
      </c>
      <c r="K4438" s="1" t="s">
        <v>601</v>
      </c>
      <c r="M4438" s="3">
        <v>43862.273420115744</v>
      </c>
    </row>
    <row r="4439">
      <c r="A4439" s="1">
        <v>4437.0</v>
      </c>
      <c r="B4439" s="1" t="s">
        <v>78</v>
      </c>
      <c r="C4439" s="1" t="s">
        <v>9776</v>
      </c>
      <c r="D4439" s="1" t="s">
        <v>1549</v>
      </c>
      <c r="E4439" s="1" t="s">
        <v>4736</v>
      </c>
      <c r="F4439" s="1" t="s">
        <v>82</v>
      </c>
      <c r="G4439" s="1" t="s">
        <v>17</v>
      </c>
      <c r="H4439" s="1">
        <v>45.0</v>
      </c>
      <c r="I4439" s="3">
        <v>43949.229166666664</v>
      </c>
      <c r="J4439" s="1">
        <v>1.84202035860874</v>
      </c>
      <c r="K4439" s="1" t="s">
        <v>83</v>
      </c>
      <c r="M4439" s="3">
        <v>43949.27685701389</v>
      </c>
    </row>
    <row r="4440">
      <c r="A4440" s="1">
        <v>4438.0</v>
      </c>
      <c r="B4440" s="1" t="s">
        <v>168</v>
      </c>
      <c r="C4440" s="1" t="s">
        <v>9777</v>
      </c>
      <c r="D4440" s="1" t="s">
        <v>1418</v>
      </c>
      <c r="E4440" s="1" t="s">
        <v>1582</v>
      </c>
      <c r="F4440" s="1" t="s">
        <v>171</v>
      </c>
      <c r="G4440" s="1" t="s">
        <v>17</v>
      </c>
      <c r="H4440" s="1">
        <v>45.0</v>
      </c>
      <c r="I4440" s="3">
        <v>43813.583333333336</v>
      </c>
      <c r="J4440" s="1">
        <v>1.68448502290244</v>
      </c>
      <c r="K4440" s="1" t="s">
        <v>166</v>
      </c>
      <c r="M4440" s="3">
        <v>43813.63571962963</v>
      </c>
    </row>
    <row r="4441">
      <c r="A4441" s="1">
        <v>4439.0</v>
      </c>
      <c r="B4441" s="1" t="s">
        <v>1043</v>
      </c>
      <c r="C4441" s="1" t="s">
        <v>9778</v>
      </c>
      <c r="D4441" s="1" t="s">
        <v>676</v>
      </c>
      <c r="E4441" s="1" t="s">
        <v>1045</v>
      </c>
      <c r="F4441" s="1" t="s">
        <v>1046</v>
      </c>
      <c r="G4441" s="1" t="s">
        <v>17</v>
      </c>
      <c r="H4441" s="1">
        <v>45.0</v>
      </c>
      <c r="I4441" s="3">
        <v>44195.541666666664</v>
      </c>
      <c r="J4441" s="1">
        <v>0.286191389490076</v>
      </c>
      <c r="K4441" s="1" t="s">
        <v>18</v>
      </c>
      <c r="L4441" s="1" t="s">
        <v>1047</v>
      </c>
      <c r="M4441" s="3">
        <v>44195.57326960648</v>
      </c>
    </row>
    <row r="4442">
      <c r="A4442" s="1">
        <v>4440.0</v>
      </c>
      <c r="B4442" s="1" t="s">
        <v>887</v>
      </c>
      <c r="C4442" s="1" t="s">
        <v>9779</v>
      </c>
      <c r="D4442" s="1" t="s">
        <v>998</v>
      </c>
      <c r="E4442" s="1" t="s">
        <v>8100</v>
      </c>
      <c r="F4442" s="1" t="s">
        <v>891</v>
      </c>
      <c r="G4442" s="1" t="s">
        <v>17</v>
      </c>
      <c r="H4442" s="1">
        <v>45.0</v>
      </c>
      <c r="I4442" s="3">
        <v>44129.395833333336</v>
      </c>
      <c r="J4442" s="1">
        <v>1.66264940731032</v>
      </c>
      <c r="K4442" s="1" t="s">
        <v>24</v>
      </c>
      <c r="M4442" s="3">
        <v>44129.429824872685</v>
      </c>
    </row>
    <row r="4443">
      <c r="A4443" s="1">
        <v>4441.0</v>
      </c>
      <c r="B4443" s="1" t="s">
        <v>838</v>
      </c>
      <c r="C4443" s="1" t="s">
        <v>9780</v>
      </c>
      <c r="D4443" s="1" t="s">
        <v>326</v>
      </c>
      <c r="E4443" s="1" t="s">
        <v>9781</v>
      </c>
      <c r="F4443" s="1" t="s">
        <v>842</v>
      </c>
      <c r="G4443" s="1" t="s">
        <v>39</v>
      </c>
      <c r="H4443" s="1">
        <v>45.0</v>
      </c>
      <c r="I4443" s="3">
        <v>43973.62569444445</v>
      </c>
      <c r="J4443" s="1">
        <v>0.0</v>
      </c>
      <c r="K4443" s="1" t="s">
        <v>24</v>
      </c>
      <c r="M4443" s="3">
        <v>43973.68974763889</v>
      </c>
    </row>
    <row r="4444">
      <c r="A4444" s="1">
        <v>4442.0</v>
      </c>
      <c r="B4444" s="1" t="s">
        <v>425</v>
      </c>
      <c r="C4444" s="1" t="s">
        <v>9782</v>
      </c>
      <c r="D4444" s="1" t="s">
        <v>326</v>
      </c>
      <c r="E4444" s="1" t="s">
        <v>7717</v>
      </c>
      <c r="F4444" s="1" t="s">
        <v>428</v>
      </c>
      <c r="G4444" s="1" t="s">
        <v>17</v>
      </c>
      <c r="H4444" s="1">
        <v>45.0</v>
      </c>
      <c r="I4444" s="3">
        <v>44051.270833333336</v>
      </c>
      <c r="J4444" s="1">
        <v>0.991266072063175</v>
      </c>
      <c r="K4444" s="1" t="s">
        <v>24</v>
      </c>
      <c r="M4444" s="3">
        <v>44051.28638321759</v>
      </c>
    </row>
    <row r="4445">
      <c r="A4445" s="1">
        <v>4443.0</v>
      </c>
      <c r="B4445" s="1" t="s">
        <v>806</v>
      </c>
      <c r="C4445" s="1" t="s">
        <v>9783</v>
      </c>
      <c r="D4445" s="1" t="s">
        <v>3811</v>
      </c>
      <c r="E4445" s="1" t="s">
        <v>7919</v>
      </c>
      <c r="F4445" s="1" t="s">
        <v>810</v>
      </c>
      <c r="G4445" s="1" t="s">
        <v>35</v>
      </c>
      <c r="H4445" s="1">
        <v>45.0</v>
      </c>
      <c r="I4445" s="3">
        <v>43812.708333333336</v>
      </c>
      <c r="J4445" s="1">
        <v>1.56307178382022</v>
      </c>
      <c r="K4445" s="1" t="s">
        <v>24</v>
      </c>
      <c r="M4445" s="3">
        <v>43812.721016365744</v>
      </c>
    </row>
    <row r="4446">
      <c r="A4446" s="1">
        <v>4444.0</v>
      </c>
      <c r="B4446" s="1" t="s">
        <v>2123</v>
      </c>
      <c r="C4446" s="1" t="s">
        <v>9784</v>
      </c>
      <c r="D4446" s="1" t="s">
        <v>4459</v>
      </c>
      <c r="E4446" s="1" t="s">
        <v>9785</v>
      </c>
      <c r="F4446" s="1" t="s">
        <v>2127</v>
      </c>
      <c r="G4446" s="1" t="s">
        <v>89</v>
      </c>
      <c r="H4446" s="1">
        <v>45.0</v>
      </c>
      <c r="I4446" s="3">
        <v>44194.420317268516</v>
      </c>
      <c r="J4446" s="1">
        <v>12.4234098053579</v>
      </c>
      <c r="K4446" s="1" t="s">
        <v>56</v>
      </c>
      <c r="L4446" s="1" t="s">
        <v>113</v>
      </c>
      <c r="M4446" s="3">
        <v>44194.437381979165</v>
      </c>
    </row>
    <row r="4447">
      <c r="A4447" s="1">
        <v>4445.0</v>
      </c>
      <c r="B4447" s="1" t="s">
        <v>788</v>
      </c>
      <c r="C4447" s="1" t="s">
        <v>9786</v>
      </c>
      <c r="D4447" s="1" t="s">
        <v>148</v>
      </c>
      <c r="E4447" s="1" t="s">
        <v>1891</v>
      </c>
      <c r="F4447" s="1" t="s">
        <v>791</v>
      </c>
      <c r="G4447" s="1" t="s">
        <v>17</v>
      </c>
      <c r="H4447" s="1">
        <v>45.0</v>
      </c>
      <c r="I4447" s="3">
        <v>43849.145833333336</v>
      </c>
      <c r="J4447" s="1">
        <v>1.43069606398706</v>
      </c>
      <c r="K4447" s="1" t="s">
        <v>24</v>
      </c>
      <c r="M4447" s="3">
        <v>43849.22928797454</v>
      </c>
    </row>
    <row r="4448">
      <c r="A4448" s="1">
        <v>4446.0</v>
      </c>
      <c r="B4448" s="1" t="s">
        <v>811</v>
      </c>
      <c r="C4448" s="1" t="s">
        <v>9787</v>
      </c>
      <c r="D4448" s="1" t="s">
        <v>1692</v>
      </c>
      <c r="E4448" s="1" t="s">
        <v>814</v>
      </c>
      <c r="F4448" s="1" t="s">
        <v>815</v>
      </c>
      <c r="G4448" s="1" t="s">
        <v>17</v>
      </c>
      <c r="H4448" s="1">
        <v>45.0</v>
      </c>
      <c r="I4448" s="3">
        <v>43751.166666666664</v>
      </c>
      <c r="J4448" s="1">
        <v>2.77501917846945</v>
      </c>
      <c r="K4448" s="1" t="s">
        <v>18</v>
      </c>
      <c r="M4448" s="3">
        <v>43751.20004638889</v>
      </c>
    </row>
    <row r="4449">
      <c r="A4449" s="1">
        <v>4447.0</v>
      </c>
      <c r="B4449" s="1" t="s">
        <v>1315</v>
      </c>
      <c r="C4449" s="1" t="s">
        <v>9788</v>
      </c>
      <c r="D4449" s="1" t="s">
        <v>411</v>
      </c>
      <c r="E4449" s="1" t="s">
        <v>1824</v>
      </c>
      <c r="F4449" s="1" t="s">
        <v>1319</v>
      </c>
      <c r="G4449" s="1" t="s">
        <v>17</v>
      </c>
      <c r="H4449" s="1">
        <v>45.0</v>
      </c>
      <c r="I4449" s="3">
        <v>44053.520833333336</v>
      </c>
      <c r="J4449" s="1">
        <v>0.263674816548134</v>
      </c>
      <c r="K4449" s="1" t="s">
        <v>18</v>
      </c>
      <c r="M4449" s="3">
        <v>44053.54998561343</v>
      </c>
    </row>
    <row r="4450">
      <c r="A4450" s="1">
        <v>4448.0</v>
      </c>
      <c r="B4450" s="1" t="s">
        <v>1065</v>
      </c>
      <c r="C4450" s="1" t="s">
        <v>9789</v>
      </c>
      <c r="D4450" s="1" t="s">
        <v>1067</v>
      </c>
      <c r="E4450" s="1" t="s">
        <v>3277</v>
      </c>
      <c r="F4450" s="1" t="s">
        <v>1069</v>
      </c>
      <c r="G4450" s="1" t="s">
        <v>17</v>
      </c>
      <c r="H4450" s="1">
        <v>45.0</v>
      </c>
      <c r="I4450" s="3">
        <v>44202.229166666664</v>
      </c>
      <c r="J4450" s="1">
        <v>1.98043582168673</v>
      </c>
      <c r="K4450" s="1" t="s">
        <v>24</v>
      </c>
      <c r="L4450" s="1" t="s">
        <v>188</v>
      </c>
      <c r="M4450" s="3">
        <v>44202.25716325232</v>
      </c>
    </row>
    <row r="4451">
      <c r="A4451" s="1">
        <v>4449.0</v>
      </c>
      <c r="B4451" s="1" t="s">
        <v>4696</v>
      </c>
      <c r="C4451" s="1" t="s">
        <v>9790</v>
      </c>
      <c r="D4451" s="1" t="s">
        <v>4698</v>
      </c>
      <c r="E4451" s="1" t="s">
        <v>6593</v>
      </c>
      <c r="F4451" s="1" t="s">
        <v>4700</v>
      </c>
      <c r="G4451" s="1" t="s">
        <v>17</v>
      </c>
      <c r="H4451" s="1">
        <v>45.0</v>
      </c>
      <c r="I4451" s="3">
        <v>44044.291666666664</v>
      </c>
      <c r="J4451" s="1">
        <v>1.51804879099891</v>
      </c>
      <c r="K4451" s="1" t="s">
        <v>24</v>
      </c>
      <c r="L4451" s="1" t="s">
        <v>495</v>
      </c>
      <c r="M4451" s="3">
        <v>44044.29847449074</v>
      </c>
    </row>
    <row r="4452">
      <c r="A4452" s="1">
        <v>4450.0</v>
      </c>
      <c r="B4452" s="1" t="s">
        <v>319</v>
      </c>
      <c r="C4452" s="1" t="s">
        <v>9791</v>
      </c>
      <c r="D4452" s="1" t="s">
        <v>1634</v>
      </c>
      <c r="E4452" s="1" t="s">
        <v>9792</v>
      </c>
      <c r="F4452" s="1" t="s">
        <v>323</v>
      </c>
      <c r="G4452" s="1" t="s">
        <v>39</v>
      </c>
      <c r="H4452" s="1">
        <v>45.0</v>
      </c>
      <c r="I4452" s="3">
        <v>43804.458333333336</v>
      </c>
      <c r="J4452" s="1">
        <v>3.1312154025587</v>
      </c>
      <c r="K4452" s="1" t="s">
        <v>24</v>
      </c>
      <c r="M4452" s="3">
        <v>43804.4960612037</v>
      </c>
    </row>
    <row r="4453">
      <c r="A4453" s="1">
        <v>4451.0</v>
      </c>
      <c r="B4453" s="1" t="s">
        <v>303</v>
      </c>
      <c r="C4453" s="1" t="s">
        <v>9793</v>
      </c>
      <c r="D4453" s="1" t="s">
        <v>305</v>
      </c>
      <c r="E4453" s="1" t="s">
        <v>2306</v>
      </c>
      <c r="F4453" s="1" t="s">
        <v>307</v>
      </c>
      <c r="G4453" s="1" t="s">
        <v>35</v>
      </c>
      <c r="H4453" s="1">
        <v>45.0</v>
      </c>
      <c r="I4453" s="3">
        <v>44193.416666666664</v>
      </c>
      <c r="J4453" s="1">
        <v>1.96930134435761</v>
      </c>
      <c r="K4453" s="1" t="s">
        <v>24</v>
      </c>
      <c r="M4453" s="3">
        <v>44193.45121027778</v>
      </c>
    </row>
    <row r="4454">
      <c r="A4454" s="1">
        <v>4452.0</v>
      </c>
      <c r="B4454" s="1" t="s">
        <v>150</v>
      </c>
      <c r="C4454" s="1" t="s">
        <v>9794</v>
      </c>
      <c r="D4454" s="1" t="s">
        <v>116</v>
      </c>
      <c r="E4454" s="1" t="s">
        <v>9795</v>
      </c>
      <c r="F4454" s="1" t="s">
        <v>153</v>
      </c>
      <c r="G4454" s="1" t="s">
        <v>17</v>
      </c>
      <c r="H4454" s="1">
        <v>45.0</v>
      </c>
      <c r="I4454" s="3">
        <v>44014.291666666664</v>
      </c>
      <c r="J4454" s="1">
        <v>0.0</v>
      </c>
      <c r="K4454" s="1" t="s">
        <v>24</v>
      </c>
      <c r="L4454" s="1" t="s">
        <v>406</v>
      </c>
      <c r="M4454" s="3">
        <v>44014.43484692129</v>
      </c>
    </row>
    <row r="4455">
      <c r="A4455" s="1">
        <v>4453.0</v>
      </c>
      <c r="B4455" s="1" t="s">
        <v>124</v>
      </c>
      <c r="C4455" s="1" t="s">
        <v>9796</v>
      </c>
      <c r="D4455" s="1" t="s">
        <v>126</v>
      </c>
      <c r="E4455" s="1" t="s">
        <v>127</v>
      </c>
      <c r="F4455" s="1" t="s">
        <v>128</v>
      </c>
      <c r="G4455" s="1" t="s">
        <v>35</v>
      </c>
      <c r="H4455" s="1">
        <v>45.0</v>
      </c>
      <c r="I4455" s="3">
        <v>44175.4375</v>
      </c>
      <c r="J4455" s="1">
        <v>7.0506080454049</v>
      </c>
      <c r="K4455" s="1" t="s">
        <v>62</v>
      </c>
      <c r="L4455" s="1" t="s">
        <v>129</v>
      </c>
      <c r="M4455" s="3">
        <v>44175.476009363425</v>
      </c>
    </row>
    <row r="4456">
      <c r="A4456" s="1">
        <v>4454.0</v>
      </c>
      <c r="B4456" s="1" t="s">
        <v>3662</v>
      </c>
      <c r="C4456" s="1" t="s">
        <v>9797</v>
      </c>
      <c r="D4456" s="1" t="s">
        <v>4482</v>
      </c>
      <c r="E4456" s="1" t="s">
        <v>9798</v>
      </c>
      <c r="F4456" s="1" t="s">
        <v>3665</v>
      </c>
      <c r="G4456" s="1" t="s">
        <v>39</v>
      </c>
      <c r="H4456" s="1">
        <v>45.0</v>
      </c>
      <c r="I4456" s="3">
        <v>44216.53125</v>
      </c>
      <c r="J4456" s="1">
        <v>2.61974364851257</v>
      </c>
      <c r="K4456" s="1" t="s">
        <v>24</v>
      </c>
      <c r="M4456" s="3">
        <v>44216.5761853588</v>
      </c>
    </row>
    <row r="4457">
      <c r="A4457" s="1">
        <v>4455.0</v>
      </c>
      <c r="B4457" s="1" t="s">
        <v>3073</v>
      </c>
      <c r="C4457" s="1" t="s">
        <v>9799</v>
      </c>
      <c r="D4457" s="1" t="s">
        <v>326</v>
      </c>
      <c r="E4457" s="1" t="s">
        <v>6541</v>
      </c>
      <c r="F4457" s="1" t="s">
        <v>3419</v>
      </c>
      <c r="G4457" s="1" t="s">
        <v>17</v>
      </c>
      <c r="H4457" s="1">
        <v>45.0</v>
      </c>
      <c r="I4457" s="3">
        <v>43997.791666666664</v>
      </c>
      <c r="J4457" s="1">
        <v>0.328783947940082</v>
      </c>
      <c r="K4457" s="1" t="s">
        <v>24</v>
      </c>
      <c r="M4457" s="3">
        <v>43997.83109865741</v>
      </c>
    </row>
    <row r="4458">
      <c r="A4458" s="1">
        <v>4456.0</v>
      </c>
      <c r="B4458" s="1" t="s">
        <v>293</v>
      </c>
      <c r="C4458" s="1" t="s">
        <v>9800</v>
      </c>
      <c r="D4458" s="1" t="s">
        <v>1186</v>
      </c>
      <c r="E4458" s="1" t="s">
        <v>1187</v>
      </c>
      <c r="F4458" s="1" t="s">
        <v>297</v>
      </c>
      <c r="G4458" s="1" t="s">
        <v>17</v>
      </c>
      <c r="H4458" s="1">
        <v>45.0</v>
      </c>
      <c r="I4458" s="3">
        <v>44175.291666666664</v>
      </c>
      <c r="J4458" s="1">
        <v>2.90430049525889</v>
      </c>
      <c r="K4458" s="1" t="s">
        <v>62</v>
      </c>
      <c r="L4458" s="1" t="s">
        <v>1188</v>
      </c>
      <c r="M4458" s="3">
        <v>44175.37013782407</v>
      </c>
    </row>
    <row r="4459">
      <c r="A4459" s="1">
        <v>4457.0</v>
      </c>
      <c r="B4459" s="1" t="s">
        <v>459</v>
      </c>
      <c r="C4459" s="1" t="s">
        <v>9801</v>
      </c>
      <c r="D4459" s="1" t="s">
        <v>461</v>
      </c>
      <c r="E4459" s="1" t="s">
        <v>9802</v>
      </c>
      <c r="F4459" s="1" t="s">
        <v>463</v>
      </c>
      <c r="G4459" s="1" t="s">
        <v>17</v>
      </c>
      <c r="H4459" s="1">
        <v>45.0</v>
      </c>
      <c r="I4459" s="3">
        <v>44055.666666666664</v>
      </c>
      <c r="J4459" s="1">
        <v>0.20934778964405</v>
      </c>
      <c r="K4459" s="1" t="s">
        <v>24</v>
      </c>
      <c r="L4459" s="1" t="s">
        <v>464</v>
      </c>
      <c r="M4459" s="3">
        <v>44055.69394700231</v>
      </c>
    </row>
    <row r="4460">
      <c r="A4460" s="1">
        <v>4458.0</v>
      </c>
      <c r="B4460" s="1" t="s">
        <v>1858</v>
      </c>
      <c r="C4460" s="1" t="s">
        <v>9803</v>
      </c>
      <c r="D4460" s="1" t="s">
        <v>818</v>
      </c>
      <c r="E4460" s="1" t="s">
        <v>9804</v>
      </c>
      <c r="F4460" s="1" t="s">
        <v>1861</v>
      </c>
      <c r="G4460" s="1" t="s">
        <v>17</v>
      </c>
      <c r="H4460" s="1">
        <v>45.0</v>
      </c>
      <c r="I4460" s="3">
        <v>44210.6875</v>
      </c>
      <c r="J4460" s="1">
        <v>3.50403985442908</v>
      </c>
      <c r="K4460" s="1" t="s">
        <v>18</v>
      </c>
      <c r="M4460" s="3">
        <v>44210.7168015625</v>
      </c>
    </row>
    <row r="4461">
      <c r="A4461" s="1">
        <v>4459.0</v>
      </c>
      <c r="B4461" s="1" t="s">
        <v>480</v>
      </c>
      <c r="C4461" s="1" t="s">
        <v>9805</v>
      </c>
      <c r="D4461" s="1" t="s">
        <v>661</v>
      </c>
      <c r="E4461" s="1" t="s">
        <v>662</v>
      </c>
      <c r="F4461" s="1" t="s">
        <v>484</v>
      </c>
      <c r="G4461" s="1" t="s">
        <v>35</v>
      </c>
      <c r="H4461" s="1">
        <v>45.0</v>
      </c>
      <c r="I4461" s="3">
        <v>43592.458333333336</v>
      </c>
      <c r="J4461" s="1">
        <v>0.777995561669475</v>
      </c>
      <c r="K4461" s="1" t="s">
        <v>24</v>
      </c>
      <c r="M4461" s="3">
        <v>43592.45905319444</v>
      </c>
    </row>
    <row r="4462">
      <c r="A4462" s="1">
        <v>4460.0</v>
      </c>
      <c r="B4462" s="1" t="s">
        <v>141</v>
      </c>
      <c r="C4462" s="1" t="s">
        <v>9806</v>
      </c>
      <c r="D4462" s="1" t="s">
        <v>5539</v>
      </c>
      <c r="E4462" s="1" t="s">
        <v>9807</v>
      </c>
      <c r="F4462" s="1" t="s">
        <v>175</v>
      </c>
      <c r="G4462" s="1" t="s">
        <v>89</v>
      </c>
      <c r="H4462" s="1">
        <v>45.0</v>
      </c>
      <c r="I4462" s="3">
        <v>44153.35794809028</v>
      </c>
      <c r="J4462" s="1">
        <v>0.573555065645077</v>
      </c>
      <c r="K4462" s="1" t="s">
        <v>46</v>
      </c>
      <c r="M4462" s="3">
        <v>44153.41206310185</v>
      </c>
    </row>
    <row r="4463">
      <c r="A4463" s="1">
        <v>4461.0</v>
      </c>
      <c r="B4463" s="1" t="s">
        <v>1202</v>
      </c>
      <c r="C4463" s="1" t="s">
        <v>9808</v>
      </c>
      <c r="D4463" s="1" t="s">
        <v>1631</v>
      </c>
      <c r="E4463" s="1" t="s">
        <v>9809</v>
      </c>
      <c r="F4463" s="1" t="s">
        <v>1206</v>
      </c>
      <c r="G4463" s="1" t="s">
        <v>35</v>
      </c>
      <c r="H4463" s="1">
        <v>45.0</v>
      </c>
      <c r="I4463" s="3">
        <v>43627.291666666664</v>
      </c>
      <c r="J4463" s="1">
        <v>1.85112295729457</v>
      </c>
      <c r="K4463" s="1" t="s">
        <v>24</v>
      </c>
      <c r="M4463" s="3">
        <v>43630.34713608796</v>
      </c>
    </row>
    <row r="4464">
      <c r="A4464" s="1">
        <v>4462.0</v>
      </c>
      <c r="B4464" s="1" t="s">
        <v>2744</v>
      </c>
      <c r="C4464" s="1" t="s">
        <v>9810</v>
      </c>
      <c r="D4464" s="1" t="s">
        <v>3525</v>
      </c>
      <c r="E4464" s="1" t="s">
        <v>9811</v>
      </c>
      <c r="F4464" s="1" t="s">
        <v>2748</v>
      </c>
      <c r="G4464" s="1" t="s">
        <v>89</v>
      </c>
      <c r="H4464" s="1">
        <v>45.0</v>
      </c>
      <c r="I4464" s="3">
        <v>44211.52633097222</v>
      </c>
      <c r="J4464" s="1">
        <v>3.15285261652547</v>
      </c>
      <c r="K4464" s="1" t="s">
        <v>24</v>
      </c>
      <c r="M4464" s="3">
        <v>44211.55799300926</v>
      </c>
    </row>
    <row r="4465">
      <c r="A4465" s="1">
        <v>4463.0</v>
      </c>
      <c r="B4465" s="1" t="s">
        <v>2877</v>
      </c>
      <c r="C4465" s="1" t="s">
        <v>9812</v>
      </c>
      <c r="D4465" s="1" t="s">
        <v>59</v>
      </c>
      <c r="E4465" s="1" t="s">
        <v>9813</v>
      </c>
      <c r="F4465" s="1" t="s">
        <v>2881</v>
      </c>
      <c r="G4465" s="1" t="s">
        <v>17</v>
      </c>
      <c r="H4465" s="1">
        <v>45.0</v>
      </c>
      <c r="I4465" s="3">
        <v>44018.583333333336</v>
      </c>
      <c r="J4465" s="1">
        <v>2.46828424767372</v>
      </c>
      <c r="K4465" s="1" t="s">
        <v>62</v>
      </c>
      <c r="M4465" s="3">
        <v>44018.620680277774</v>
      </c>
    </row>
    <row r="4466">
      <c r="A4466" s="1">
        <v>4464.0</v>
      </c>
      <c r="B4466" s="1" t="s">
        <v>340</v>
      </c>
      <c r="C4466" s="1" t="s">
        <v>9814</v>
      </c>
      <c r="D4466" s="1" t="s">
        <v>1255</v>
      </c>
      <c r="E4466" s="1" t="s">
        <v>9815</v>
      </c>
      <c r="F4466" s="1" t="s">
        <v>344</v>
      </c>
      <c r="G4466" s="1" t="s">
        <v>39</v>
      </c>
      <c r="H4466" s="1">
        <v>45.0</v>
      </c>
      <c r="I4466" s="3">
        <v>44005.666666666664</v>
      </c>
      <c r="J4466" s="1">
        <v>3.54763379085429</v>
      </c>
      <c r="K4466" s="1" t="s">
        <v>83</v>
      </c>
      <c r="M4466" s="3">
        <v>44005.72997642361</v>
      </c>
    </row>
    <row r="4467">
      <c r="A4467" s="1">
        <v>4465.0</v>
      </c>
      <c r="B4467" s="1" t="s">
        <v>73</v>
      </c>
      <c r="C4467" s="1" t="s">
        <v>9816</v>
      </c>
      <c r="D4467" s="1" t="s">
        <v>938</v>
      </c>
      <c r="E4467" s="1" t="s">
        <v>939</v>
      </c>
      <c r="F4467" s="1" t="s">
        <v>77</v>
      </c>
      <c r="G4467" s="1" t="s">
        <v>17</v>
      </c>
      <c r="H4467" s="1">
        <v>45.0</v>
      </c>
      <c r="I4467" s="3">
        <v>44161.302083333336</v>
      </c>
      <c r="J4467" s="1">
        <v>0.194588933435632</v>
      </c>
      <c r="K4467" s="1" t="s">
        <v>24</v>
      </c>
      <c r="L4467" s="1" t="s">
        <v>940</v>
      </c>
      <c r="M4467" s="3">
        <v>44161.34526576389</v>
      </c>
    </row>
    <row r="4468">
      <c r="A4468" s="1">
        <v>4466.0</v>
      </c>
      <c r="B4468" s="1" t="s">
        <v>114</v>
      </c>
      <c r="C4468" s="1" t="s">
        <v>9817</v>
      </c>
      <c r="D4468" s="1" t="s">
        <v>116</v>
      </c>
      <c r="E4468" s="1" t="s">
        <v>1832</v>
      </c>
      <c r="F4468" s="1" t="s">
        <v>118</v>
      </c>
      <c r="G4468" s="1" t="s">
        <v>17</v>
      </c>
      <c r="H4468" s="1">
        <v>45.0</v>
      </c>
      <c r="I4468" s="3">
        <v>44061.25</v>
      </c>
      <c r="J4468" s="1">
        <v>2.53897168604494</v>
      </c>
      <c r="K4468" s="1" t="s">
        <v>24</v>
      </c>
      <c r="L4468" s="1" t="s">
        <v>1006</v>
      </c>
      <c r="M4468" s="3">
        <v>44061.28034239583</v>
      </c>
    </row>
    <row r="4469">
      <c r="A4469" s="1">
        <v>4467.0</v>
      </c>
      <c r="B4469" s="1" t="s">
        <v>1315</v>
      </c>
      <c r="C4469" s="1" t="s">
        <v>9818</v>
      </c>
      <c r="D4469" s="1" t="s">
        <v>411</v>
      </c>
      <c r="E4469" s="1" t="s">
        <v>4131</v>
      </c>
      <c r="F4469" s="1" t="s">
        <v>1319</v>
      </c>
      <c r="G4469" s="1" t="s">
        <v>17</v>
      </c>
      <c r="H4469" s="1">
        <v>45.0</v>
      </c>
      <c r="I4469" s="3">
        <v>43921.541666666664</v>
      </c>
      <c r="J4469" s="1">
        <v>0.0955744413133736</v>
      </c>
      <c r="K4469" s="1" t="s">
        <v>18</v>
      </c>
      <c r="M4469" s="3">
        <v>43921.555190300925</v>
      </c>
    </row>
    <row r="4470">
      <c r="A4470" s="1">
        <v>4468.0</v>
      </c>
      <c r="B4470" s="1" t="s">
        <v>119</v>
      </c>
      <c r="C4470" s="1" t="s">
        <v>9819</v>
      </c>
      <c r="D4470" s="1" t="s">
        <v>9820</v>
      </c>
      <c r="E4470" s="1" t="s">
        <v>9821</v>
      </c>
      <c r="F4470" s="1" t="s">
        <v>123</v>
      </c>
      <c r="G4470" s="1" t="s">
        <v>39</v>
      </c>
      <c r="H4470" s="1">
        <v>45.0</v>
      </c>
      <c r="I4470" s="3">
        <v>43906.25</v>
      </c>
      <c r="J4470" s="1">
        <v>3.01035604117329</v>
      </c>
      <c r="K4470" s="1" t="s">
        <v>18</v>
      </c>
      <c r="M4470" s="3">
        <v>43906.294986099536</v>
      </c>
    </row>
    <row r="4471">
      <c r="A4471" s="1">
        <v>4469.0</v>
      </c>
      <c r="B4471" s="1" t="s">
        <v>501</v>
      </c>
      <c r="C4471" s="1" t="s">
        <v>9822</v>
      </c>
      <c r="D4471" s="1" t="s">
        <v>503</v>
      </c>
      <c r="E4471" s="1" t="s">
        <v>884</v>
      </c>
      <c r="F4471" s="1" t="s">
        <v>505</v>
      </c>
      <c r="G4471" s="1" t="s">
        <v>17</v>
      </c>
      <c r="H4471" s="1">
        <v>45.0</v>
      </c>
      <c r="I4471" s="3">
        <v>43903.75</v>
      </c>
      <c r="J4471" s="1">
        <v>0.0</v>
      </c>
      <c r="K4471" s="1" t="s">
        <v>18</v>
      </c>
      <c r="M4471" s="3">
        <v>43904.74858731482</v>
      </c>
    </row>
    <row r="4472">
      <c r="A4472" s="1">
        <v>4470.0</v>
      </c>
      <c r="B4472" s="1" t="s">
        <v>9823</v>
      </c>
      <c r="C4472" s="1" t="s">
        <v>9824</v>
      </c>
      <c r="D4472" s="1" t="s">
        <v>9825</v>
      </c>
      <c r="E4472" s="1" t="s">
        <v>9826</v>
      </c>
      <c r="F4472" s="1" t="s">
        <v>9827</v>
      </c>
      <c r="G4472" s="1" t="s">
        <v>39</v>
      </c>
      <c r="H4472" s="1">
        <v>45.0</v>
      </c>
      <c r="I4472" s="3">
        <v>44161.333333333336</v>
      </c>
      <c r="J4472" s="1">
        <v>0.944864365948768</v>
      </c>
      <c r="K4472" s="1" t="s">
        <v>18</v>
      </c>
      <c r="M4472" s="3">
        <v>44161.363724282404</v>
      </c>
    </row>
    <row r="4473">
      <c r="A4473" s="1">
        <v>4471.0</v>
      </c>
      <c r="B4473" s="1" t="s">
        <v>385</v>
      </c>
      <c r="C4473" s="1" t="s">
        <v>9828</v>
      </c>
      <c r="D4473" s="1" t="s">
        <v>116</v>
      </c>
      <c r="E4473" s="1" t="s">
        <v>9829</v>
      </c>
      <c r="F4473" s="1" t="s">
        <v>388</v>
      </c>
      <c r="G4473" s="1" t="s">
        <v>17</v>
      </c>
      <c r="H4473" s="1">
        <v>45.0</v>
      </c>
      <c r="I4473" s="3">
        <v>43760.25</v>
      </c>
      <c r="J4473" s="1">
        <v>13.4909764066783</v>
      </c>
      <c r="K4473" s="1" t="s">
        <v>24</v>
      </c>
      <c r="M4473" s="3">
        <v>43760.291024722224</v>
      </c>
    </row>
    <row r="4474">
      <c r="A4474" s="1">
        <v>4472.0</v>
      </c>
      <c r="B4474" s="1" t="s">
        <v>553</v>
      </c>
      <c r="C4474" s="1" t="s">
        <v>9830</v>
      </c>
      <c r="D4474" s="1" t="s">
        <v>555</v>
      </c>
      <c r="E4474" s="1" t="s">
        <v>556</v>
      </c>
      <c r="F4474" s="1" t="s">
        <v>557</v>
      </c>
      <c r="G4474" s="1" t="s">
        <v>17</v>
      </c>
      <c r="H4474" s="1">
        <v>45.0</v>
      </c>
      <c r="I4474" s="3">
        <v>44222.645833333336</v>
      </c>
      <c r="J4474" s="1">
        <v>1.26439359092911</v>
      </c>
      <c r="K4474" s="1" t="s">
        <v>46</v>
      </c>
      <c r="L4474" s="1" t="s">
        <v>558</v>
      </c>
      <c r="M4474" s="3">
        <v>44222.70656359954</v>
      </c>
    </row>
    <row r="4475">
      <c r="A4475" s="1">
        <v>4473.0</v>
      </c>
      <c r="B4475" s="1" t="s">
        <v>2735</v>
      </c>
      <c r="C4475" s="1" t="s">
        <v>9831</v>
      </c>
      <c r="D4475" s="1" t="s">
        <v>598</v>
      </c>
      <c r="E4475" s="1" t="s">
        <v>9832</v>
      </c>
      <c r="F4475" s="1" t="s">
        <v>2738</v>
      </c>
      <c r="G4475" s="1" t="s">
        <v>39</v>
      </c>
      <c r="H4475" s="1">
        <v>45.0</v>
      </c>
      <c r="I4475" s="3">
        <v>44093.770833333336</v>
      </c>
      <c r="J4475" s="1">
        <v>0.128255431129179</v>
      </c>
      <c r="K4475" s="1" t="s">
        <v>218</v>
      </c>
      <c r="M4475" s="3">
        <v>44093.81001366898</v>
      </c>
    </row>
    <row r="4476">
      <c r="A4476" s="1">
        <v>4474.0</v>
      </c>
      <c r="B4476" s="1" t="s">
        <v>340</v>
      </c>
      <c r="C4476" s="1" t="s">
        <v>9833</v>
      </c>
      <c r="D4476" s="1" t="s">
        <v>342</v>
      </c>
      <c r="E4476" s="1" t="s">
        <v>3773</v>
      </c>
      <c r="F4476" s="1" t="s">
        <v>344</v>
      </c>
      <c r="G4476" s="1" t="s">
        <v>17</v>
      </c>
      <c r="H4476" s="1">
        <v>45.0</v>
      </c>
      <c r="I4476" s="3">
        <v>43844.208333333336</v>
      </c>
      <c r="J4476" s="1">
        <v>0.875661675195313</v>
      </c>
      <c r="K4476" s="1" t="s">
        <v>83</v>
      </c>
      <c r="M4476" s="3">
        <v>43844.241230671294</v>
      </c>
    </row>
    <row r="4477">
      <c r="A4477" s="1">
        <v>4475.0</v>
      </c>
      <c r="B4477" s="1" t="s">
        <v>2314</v>
      </c>
      <c r="C4477" s="1" t="s">
        <v>9834</v>
      </c>
      <c r="D4477" s="1" t="s">
        <v>2994</v>
      </c>
      <c r="E4477" s="1" t="s">
        <v>9835</v>
      </c>
      <c r="F4477" s="1" t="s">
        <v>2318</v>
      </c>
      <c r="G4477" s="1" t="s">
        <v>39</v>
      </c>
      <c r="H4477" s="1">
        <v>45.0</v>
      </c>
      <c r="I4477" s="3">
        <v>44246.291666666664</v>
      </c>
      <c r="J4477" s="1">
        <v>1.57080515330026</v>
      </c>
      <c r="K4477" s="1" t="s">
        <v>18</v>
      </c>
      <c r="M4477" s="3">
        <v>44246.32695560185</v>
      </c>
    </row>
    <row r="4478">
      <c r="A4478" s="1">
        <v>4476.0</v>
      </c>
      <c r="B4478" s="1" t="s">
        <v>732</v>
      </c>
      <c r="C4478" s="1" t="s">
        <v>9836</v>
      </c>
      <c r="D4478" s="1" t="s">
        <v>461</v>
      </c>
      <c r="E4478" s="1" t="s">
        <v>2710</v>
      </c>
      <c r="F4478" s="1" t="s">
        <v>735</v>
      </c>
      <c r="G4478" s="1" t="s">
        <v>17</v>
      </c>
      <c r="H4478" s="1">
        <v>45.0</v>
      </c>
      <c r="I4478" s="3">
        <v>44081.729166666664</v>
      </c>
      <c r="J4478" s="1">
        <v>0.589611340645878</v>
      </c>
      <c r="K4478" s="1" t="s">
        <v>24</v>
      </c>
      <c r="M4478" s="3">
        <v>44081.75774287037</v>
      </c>
    </row>
    <row r="4479">
      <c r="A4479" s="1">
        <v>4477.0</v>
      </c>
      <c r="B4479" s="1" t="s">
        <v>7459</v>
      </c>
      <c r="C4479" s="1" t="s">
        <v>9837</v>
      </c>
      <c r="D4479" s="1" t="s">
        <v>211</v>
      </c>
      <c r="E4479" s="1" t="s">
        <v>9838</v>
      </c>
      <c r="F4479" s="1" t="s">
        <v>7462</v>
      </c>
      <c r="G4479" s="1" t="s">
        <v>39</v>
      </c>
      <c r="H4479" s="1">
        <v>45.0</v>
      </c>
      <c r="I4479" s="3">
        <v>44188.489583333336</v>
      </c>
      <c r="J4479" s="1">
        <v>13.005835791473</v>
      </c>
      <c r="K4479" s="1" t="s">
        <v>24</v>
      </c>
      <c r="L4479" s="1" t="s">
        <v>135</v>
      </c>
      <c r="M4479" s="3">
        <v>44188.516312025466</v>
      </c>
    </row>
    <row r="4480">
      <c r="A4480" s="1">
        <v>4478.0</v>
      </c>
      <c r="B4480" s="1" t="s">
        <v>1323</v>
      </c>
      <c r="C4480" s="1" t="s">
        <v>9839</v>
      </c>
      <c r="D4480" s="1" t="s">
        <v>1325</v>
      </c>
      <c r="E4480" s="1" t="s">
        <v>8508</v>
      </c>
      <c r="F4480" s="1" t="s">
        <v>1327</v>
      </c>
      <c r="G4480" s="1" t="s">
        <v>17</v>
      </c>
      <c r="H4480" s="1">
        <v>45.0</v>
      </c>
      <c r="I4480" s="3">
        <v>44044.6875</v>
      </c>
      <c r="J4480" s="1">
        <v>1.18852634824587</v>
      </c>
      <c r="K4480" s="1" t="s">
        <v>46</v>
      </c>
      <c r="L4480" s="1" t="s">
        <v>602</v>
      </c>
      <c r="M4480" s="3">
        <v>44044.724210740744</v>
      </c>
    </row>
    <row r="4481">
      <c r="A4481" s="1">
        <v>4479.0</v>
      </c>
      <c r="B4481" s="1" t="s">
        <v>84</v>
      </c>
      <c r="C4481" s="1" t="s">
        <v>9840</v>
      </c>
      <c r="D4481" s="1" t="s">
        <v>1549</v>
      </c>
      <c r="E4481" s="1" t="s">
        <v>8866</v>
      </c>
      <c r="F4481" s="1" t="s">
        <v>88</v>
      </c>
      <c r="G4481" s="1" t="s">
        <v>17</v>
      </c>
      <c r="H4481" s="1">
        <v>45.0</v>
      </c>
      <c r="I4481" s="3">
        <v>44044.229166666664</v>
      </c>
      <c r="J4481" s="1">
        <v>1.39916194029683</v>
      </c>
      <c r="K4481" s="1" t="s">
        <v>83</v>
      </c>
      <c r="L4481" s="1" t="s">
        <v>90</v>
      </c>
      <c r="M4481" s="3">
        <v>44044.26226744213</v>
      </c>
    </row>
    <row r="4482">
      <c r="A4482" s="1">
        <v>4480.0</v>
      </c>
      <c r="B4482" s="1" t="s">
        <v>582</v>
      </c>
      <c r="C4482" s="1" t="s">
        <v>9841</v>
      </c>
      <c r="D4482" s="1" t="s">
        <v>2680</v>
      </c>
      <c r="E4482" s="1" t="s">
        <v>9842</v>
      </c>
      <c r="F4482" s="1" t="s">
        <v>586</v>
      </c>
      <c r="G4482" s="1" t="s">
        <v>39</v>
      </c>
      <c r="H4482" s="1">
        <v>45.0</v>
      </c>
      <c r="I4482" s="3">
        <v>43773.708333333336</v>
      </c>
      <c r="J4482" s="1">
        <v>0.290122693061075</v>
      </c>
      <c r="K4482" s="1" t="s">
        <v>24</v>
      </c>
      <c r="M4482" s="3">
        <v>43773.74018460648</v>
      </c>
    </row>
    <row r="4483">
      <c r="A4483" s="1">
        <v>4481.0</v>
      </c>
      <c r="B4483" s="1" t="s">
        <v>4502</v>
      </c>
      <c r="C4483" s="1" t="s">
        <v>9843</v>
      </c>
      <c r="D4483" s="1" t="s">
        <v>9844</v>
      </c>
      <c r="E4483" s="1" t="s">
        <v>9845</v>
      </c>
      <c r="F4483" s="1" t="s">
        <v>4506</v>
      </c>
      <c r="G4483" s="1" t="s">
        <v>39</v>
      </c>
      <c r="H4483" s="1">
        <v>45.0</v>
      </c>
      <c r="I4483" s="3">
        <v>44148.604166666664</v>
      </c>
      <c r="J4483" s="1">
        <v>1.33889315938641</v>
      </c>
      <c r="K4483" s="1" t="s">
        <v>62</v>
      </c>
      <c r="L4483" s="1" t="s">
        <v>671</v>
      </c>
      <c r="M4483" s="3">
        <v>44148.64571590278</v>
      </c>
    </row>
    <row r="4484">
      <c r="A4484" s="1">
        <v>4482.0</v>
      </c>
      <c r="B4484" s="1" t="s">
        <v>3268</v>
      </c>
      <c r="C4484" s="1" t="s">
        <v>9846</v>
      </c>
      <c r="D4484" s="1" t="s">
        <v>49</v>
      </c>
      <c r="E4484" s="1" t="s">
        <v>9847</v>
      </c>
      <c r="F4484" s="1" t="s">
        <v>3272</v>
      </c>
      <c r="G4484" s="1" t="s">
        <v>89</v>
      </c>
      <c r="H4484" s="1">
        <v>45.0</v>
      </c>
      <c r="I4484" s="3">
        <v>43856.69950238426</v>
      </c>
      <c r="J4484" s="1">
        <v>9.62390026032588</v>
      </c>
      <c r="K4484" s="1" t="s">
        <v>62</v>
      </c>
      <c r="M4484" s="3">
        <v>43856.71024820602</v>
      </c>
    </row>
    <row r="4485">
      <c r="A4485" s="1">
        <v>4483.0</v>
      </c>
      <c r="B4485" s="1" t="s">
        <v>2181</v>
      </c>
      <c r="C4485" s="1" t="s">
        <v>9848</v>
      </c>
      <c r="D4485" s="1" t="s">
        <v>720</v>
      </c>
      <c r="E4485" s="1" t="s">
        <v>6523</v>
      </c>
      <c r="F4485" s="1" t="s">
        <v>2185</v>
      </c>
      <c r="G4485" s="1" t="s">
        <v>17</v>
      </c>
      <c r="H4485" s="1">
        <v>45.0</v>
      </c>
      <c r="I4485" s="3">
        <v>43728.666666666664</v>
      </c>
      <c r="J4485" s="1">
        <v>0.121330974318977</v>
      </c>
      <c r="K4485" s="1" t="s">
        <v>218</v>
      </c>
      <c r="M4485" s="3">
        <v>43721.69379333333</v>
      </c>
    </row>
    <row r="4486">
      <c r="A4486" s="1">
        <v>4484.0</v>
      </c>
      <c r="B4486" s="1" t="s">
        <v>1437</v>
      </c>
      <c r="C4486" s="1" t="s">
        <v>9849</v>
      </c>
      <c r="D4486" s="1" t="s">
        <v>321</v>
      </c>
      <c r="E4486" s="1" t="s">
        <v>9850</v>
      </c>
      <c r="F4486" s="1" t="s">
        <v>1440</v>
      </c>
      <c r="G4486" s="1" t="s">
        <v>39</v>
      </c>
      <c r="H4486" s="1">
        <v>45.0</v>
      </c>
      <c r="I4486" s="3">
        <v>43904.209027777775</v>
      </c>
      <c r="J4486" s="1">
        <v>0.128854121414956</v>
      </c>
      <c r="K4486" s="1" t="s">
        <v>24</v>
      </c>
      <c r="L4486" s="1" t="s">
        <v>365</v>
      </c>
      <c r="M4486" s="3">
        <v>43904.26548018518</v>
      </c>
    </row>
    <row r="4487">
      <c r="A4487" s="1">
        <v>4485.0</v>
      </c>
      <c r="B4487" s="1" t="s">
        <v>229</v>
      </c>
      <c r="C4487" s="1" t="s">
        <v>9851</v>
      </c>
      <c r="D4487" s="1" t="s">
        <v>1653</v>
      </c>
      <c r="E4487" s="1" t="s">
        <v>4903</v>
      </c>
      <c r="F4487" s="1" t="s">
        <v>232</v>
      </c>
      <c r="G4487" s="1" t="s">
        <v>35</v>
      </c>
      <c r="H4487" s="1">
        <v>45.0</v>
      </c>
      <c r="I4487" s="3">
        <v>43903.166666666664</v>
      </c>
      <c r="J4487" s="1">
        <v>2.35200335726855</v>
      </c>
      <c r="K4487" s="1" t="s">
        <v>24</v>
      </c>
      <c r="M4487" s="3">
        <v>43903.18294150463</v>
      </c>
    </row>
    <row r="4488">
      <c r="A4488" s="1">
        <v>4486.0</v>
      </c>
      <c r="B4488" s="1" t="s">
        <v>1982</v>
      </c>
      <c r="C4488" s="1" t="s">
        <v>9852</v>
      </c>
      <c r="D4488" s="1" t="s">
        <v>99</v>
      </c>
      <c r="E4488" s="1" t="s">
        <v>1984</v>
      </c>
      <c r="F4488" s="1" t="s">
        <v>1985</v>
      </c>
      <c r="G4488" s="1" t="s">
        <v>17</v>
      </c>
      <c r="H4488" s="1">
        <v>45.0</v>
      </c>
      <c r="I4488" s="3">
        <v>44091.583333333336</v>
      </c>
      <c r="J4488" s="1">
        <v>0.941381871704672</v>
      </c>
      <c r="K4488" s="1" t="s">
        <v>159</v>
      </c>
      <c r="L4488" s="1" t="s">
        <v>1986</v>
      </c>
      <c r="M4488" s="3">
        <v>44091.62325019676</v>
      </c>
    </row>
    <row r="4489">
      <c r="A4489" s="1">
        <v>4487.0</v>
      </c>
      <c r="B4489" s="1" t="s">
        <v>224</v>
      </c>
      <c r="C4489" s="1" t="s">
        <v>9853</v>
      </c>
      <c r="D4489" s="1" t="s">
        <v>7575</v>
      </c>
      <c r="E4489" s="1" t="s">
        <v>9854</v>
      </c>
      <c r="F4489" s="1" t="s">
        <v>228</v>
      </c>
      <c r="G4489" s="1" t="s">
        <v>39</v>
      </c>
      <c r="H4489" s="1">
        <v>45.0</v>
      </c>
      <c r="I4489" s="3">
        <v>43536.625</v>
      </c>
      <c r="J4489" s="1">
        <v>0.00209742186905386</v>
      </c>
      <c r="K4489" s="1" t="s">
        <v>24</v>
      </c>
      <c r="M4489" s="3">
        <v>43536.55211532408</v>
      </c>
    </row>
    <row r="4490">
      <c r="A4490" s="1">
        <v>4488.0</v>
      </c>
      <c r="B4490" s="1" t="s">
        <v>1315</v>
      </c>
      <c r="C4490" s="1" t="s">
        <v>9855</v>
      </c>
      <c r="D4490" s="1" t="s">
        <v>411</v>
      </c>
      <c r="E4490" s="1" t="s">
        <v>4843</v>
      </c>
      <c r="F4490" s="1" t="s">
        <v>1319</v>
      </c>
      <c r="G4490" s="1" t="s">
        <v>17</v>
      </c>
      <c r="H4490" s="1">
        <v>45.0</v>
      </c>
      <c r="I4490" s="3">
        <v>43903.333333333336</v>
      </c>
      <c r="J4490" s="1">
        <v>0.455780769772355</v>
      </c>
      <c r="K4490" s="1" t="s">
        <v>18</v>
      </c>
      <c r="M4490" s="3">
        <v>43903.39929650463</v>
      </c>
    </row>
    <row r="4491">
      <c r="A4491" s="1">
        <v>4489.0</v>
      </c>
      <c r="B4491" s="1" t="s">
        <v>114</v>
      </c>
      <c r="C4491" s="1" t="s">
        <v>9856</v>
      </c>
      <c r="D4491" s="1" t="s">
        <v>116</v>
      </c>
      <c r="E4491" s="1" t="s">
        <v>1832</v>
      </c>
      <c r="F4491" s="1" t="s">
        <v>118</v>
      </c>
      <c r="G4491" s="1" t="s">
        <v>17</v>
      </c>
      <c r="H4491" s="1">
        <v>45.0</v>
      </c>
      <c r="I4491" s="3">
        <v>44063.75</v>
      </c>
      <c r="J4491" s="1">
        <v>8.74078445084017</v>
      </c>
      <c r="K4491" s="1" t="s">
        <v>24</v>
      </c>
      <c r="L4491" s="1" t="s">
        <v>1006</v>
      </c>
      <c r="M4491" s="3">
        <v>44063.78960373843</v>
      </c>
    </row>
    <row r="4492">
      <c r="A4492" s="1">
        <v>4490.0</v>
      </c>
      <c r="B4492" s="1" t="s">
        <v>141</v>
      </c>
      <c r="C4492" s="1" t="s">
        <v>9857</v>
      </c>
      <c r="D4492" s="1" t="s">
        <v>37</v>
      </c>
      <c r="E4492" s="1" t="s">
        <v>9858</v>
      </c>
      <c r="F4492" s="1" t="s">
        <v>144</v>
      </c>
      <c r="G4492" s="1" t="s">
        <v>89</v>
      </c>
      <c r="H4492" s="1">
        <v>45.0</v>
      </c>
      <c r="I4492" s="3">
        <v>44187.375</v>
      </c>
      <c r="J4492" s="1">
        <v>0.0</v>
      </c>
      <c r="K4492" s="1" t="s">
        <v>46</v>
      </c>
      <c r="M4492" s="3">
        <v>44187.4405272338</v>
      </c>
    </row>
    <row r="4493">
      <c r="A4493" s="1">
        <v>4491.0</v>
      </c>
      <c r="B4493" s="1" t="s">
        <v>12</v>
      </c>
      <c r="C4493" s="1" t="s">
        <v>9859</v>
      </c>
      <c r="D4493" s="1" t="s">
        <v>4220</v>
      </c>
      <c r="E4493" s="1" t="s">
        <v>4982</v>
      </c>
      <c r="F4493" s="1" t="s">
        <v>16</v>
      </c>
      <c r="G4493" s="1" t="s">
        <v>17</v>
      </c>
      <c r="H4493" s="1">
        <v>45.0</v>
      </c>
      <c r="I4493" s="3">
        <v>43899.625</v>
      </c>
      <c r="J4493" s="1">
        <v>1.98037863079548</v>
      </c>
      <c r="K4493" s="1" t="s">
        <v>18</v>
      </c>
      <c r="M4493" s="3">
        <v>43899.65756972222</v>
      </c>
    </row>
    <row r="4494">
      <c r="A4494" s="1">
        <v>4492.0</v>
      </c>
      <c r="B4494" s="1" t="s">
        <v>1731</v>
      </c>
      <c r="C4494" s="1" t="s">
        <v>9860</v>
      </c>
      <c r="D4494" s="1" t="s">
        <v>813</v>
      </c>
      <c r="E4494" s="1" t="s">
        <v>9861</v>
      </c>
      <c r="F4494" s="1" t="s">
        <v>1734</v>
      </c>
      <c r="G4494" s="1" t="s">
        <v>35</v>
      </c>
      <c r="H4494" s="1">
        <v>45.0</v>
      </c>
      <c r="I4494" s="3">
        <v>43661.625</v>
      </c>
      <c r="J4494" s="1">
        <v>0.464884549763697</v>
      </c>
      <c r="K4494" s="1" t="s">
        <v>18</v>
      </c>
      <c r="M4494" s="3">
        <v>43702.66215267361</v>
      </c>
    </row>
    <row r="4495">
      <c r="A4495" s="1">
        <v>4493.0</v>
      </c>
      <c r="B4495" s="1" t="s">
        <v>896</v>
      </c>
      <c r="C4495" s="1" t="s">
        <v>9862</v>
      </c>
      <c r="D4495" s="1" t="s">
        <v>1797</v>
      </c>
      <c r="E4495" s="1" t="s">
        <v>6526</v>
      </c>
      <c r="F4495" s="1" t="s">
        <v>900</v>
      </c>
      <c r="G4495" s="1" t="s">
        <v>17</v>
      </c>
      <c r="H4495" s="1">
        <v>45.0</v>
      </c>
      <c r="I4495" s="3">
        <v>44217.604166666664</v>
      </c>
      <c r="J4495" s="1">
        <v>3.01121228999771</v>
      </c>
      <c r="K4495" s="1" t="s">
        <v>24</v>
      </c>
      <c r="L4495" s="1" t="s">
        <v>741</v>
      </c>
      <c r="M4495" s="3">
        <v>44217.6435458912</v>
      </c>
    </row>
    <row r="4496">
      <c r="A4496" s="1">
        <v>4494.0</v>
      </c>
      <c r="B4496" s="1" t="s">
        <v>1599</v>
      </c>
      <c r="C4496" s="1" t="s">
        <v>9863</v>
      </c>
      <c r="D4496" s="1" t="s">
        <v>2729</v>
      </c>
      <c r="E4496" s="1" t="s">
        <v>2730</v>
      </c>
      <c r="F4496" s="1" t="s">
        <v>1603</v>
      </c>
      <c r="G4496" s="1" t="s">
        <v>17</v>
      </c>
      <c r="H4496" s="1">
        <v>45.0</v>
      </c>
      <c r="I4496" s="3">
        <v>44090.666666666664</v>
      </c>
      <c r="J4496" s="1">
        <v>1.08091203111989</v>
      </c>
      <c r="K4496" s="1" t="s">
        <v>62</v>
      </c>
      <c r="M4496" s="3">
        <v>44090.703178958334</v>
      </c>
    </row>
    <row r="4497">
      <c r="A4497" s="1">
        <v>4495.0</v>
      </c>
      <c r="B4497" s="1" t="s">
        <v>834</v>
      </c>
      <c r="C4497" s="1" t="s">
        <v>9864</v>
      </c>
      <c r="D4497" s="1" t="s">
        <v>121</v>
      </c>
      <c r="E4497" s="1" t="s">
        <v>9865</v>
      </c>
      <c r="F4497" s="1" t="s">
        <v>837</v>
      </c>
      <c r="G4497" s="1" t="s">
        <v>39</v>
      </c>
      <c r="H4497" s="1">
        <v>45.0</v>
      </c>
      <c r="I4497" s="3">
        <v>43913.770833333336</v>
      </c>
      <c r="J4497" s="1">
        <v>1.4925059113221</v>
      </c>
      <c r="K4497" s="1" t="s">
        <v>18</v>
      </c>
      <c r="M4497" s="3">
        <v>43913.77993185185</v>
      </c>
    </row>
    <row r="4498">
      <c r="A4498" s="1">
        <v>4496.0</v>
      </c>
      <c r="B4498" s="1" t="s">
        <v>512</v>
      </c>
      <c r="C4498" s="1" t="s">
        <v>9866</v>
      </c>
      <c r="D4498" s="1" t="s">
        <v>514</v>
      </c>
      <c r="E4498" s="1" t="s">
        <v>515</v>
      </c>
      <c r="F4498" s="1" t="s">
        <v>516</v>
      </c>
      <c r="G4498" s="1" t="s">
        <v>17</v>
      </c>
      <c r="H4498" s="1">
        <v>45.0</v>
      </c>
      <c r="I4498" s="3">
        <v>43889.708333333336</v>
      </c>
      <c r="J4498" s="1">
        <v>1.5623469609024</v>
      </c>
      <c r="K4498" s="1" t="s">
        <v>83</v>
      </c>
      <c r="M4498" s="3">
        <v>43889.70075387732</v>
      </c>
    </row>
    <row r="4499">
      <c r="A4499" s="1">
        <v>4497.0</v>
      </c>
      <c r="B4499" s="1" t="s">
        <v>953</v>
      </c>
      <c r="C4499" s="1" t="s">
        <v>9867</v>
      </c>
      <c r="D4499" s="1" t="s">
        <v>121</v>
      </c>
      <c r="E4499" s="1" t="s">
        <v>3065</v>
      </c>
      <c r="F4499" s="1" t="s">
        <v>956</v>
      </c>
      <c r="G4499" s="1" t="s">
        <v>17</v>
      </c>
      <c r="H4499" s="1">
        <v>45.0</v>
      </c>
      <c r="I4499" s="3">
        <v>44180.625</v>
      </c>
      <c r="J4499" s="1">
        <v>2.73270767147116</v>
      </c>
      <c r="K4499" s="1" t="s">
        <v>18</v>
      </c>
      <c r="M4499" s="3">
        <v>44180.61276952546</v>
      </c>
    </row>
    <row r="4500">
      <c r="A4500" s="1">
        <v>4498.0</v>
      </c>
      <c r="B4500" s="1" t="s">
        <v>4246</v>
      </c>
      <c r="C4500" s="1" t="s">
        <v>9868</v>
      </c>
      <c r="D4500" s="1" t="s">
        <v>21</v>
      </c>
      <c r="E4500" s="1" t="s">
        <v>4249</v>
      </c>
      <c r="F4500" s="1" t="s">
        <v>4250</v>
      </c>
      <c r="G4500" s="1" t="s">
        <v>17</v>
      </c>
      <c r="H4500" s="1">
        <v>45.0</v>
      </c>
      <c r="I4500" s="3">
        <v>43872.145833333336</v>
      </c>
      <c r="J4500" s="1">
        <v>0.629095121365992</v>
      </c>
      <c r="K4500" s="1" t="s">
        <v>24</v>
      </c>
      <c r="M4500" s="3">
        <v>43872.194840069445</v>
      </c>
    </row>
    <row r="4501">
      <c r="A4501" s="1">
        <v>4499.0</v>
      </c>
      <c r="B4501" s="1" t="s">
        <v>5276</v>
      </c>
      <c r="C4501" s="1" t="s">
        <v>9869</v>
      </c>
      <c r="D4501" s="1" t="s">
        <v>5278</v>
      </c>
      <c r="E4501" s="1" t="s">
        <v>9870</v>
      </c>
      <c r="F4501" s="1" t="s">
        <v>5280</v>
      </c>
      <c r="G4501" s="1" t="s">
        <v>39</v>
      </c>
      <c r="H4501" s="1">
        <v>45.0</v>
      </c>
      <c r="I4501" s="3">
        <v>43879.416666666664</v>
      </c>
      <c r="J4501" s="1">
        <v>9.23603075131334</v>
      </c>
      <c r="K4501" s="1" t="s">
        <v>3447</v>
      </c>
      <c r="M4501" s="3">
        <v>43879.627210300925</v>
      </c>
    </row>
    <row r="4502">
      <c r="A4502" s="1">
        <v>4500.0</v>
      </c>
      <c r="B4502" s="1" t="s">
        <v>371</v>
      </c>
      <c r="C4502" s="1" t="s">
        <v>9871</v>
      </c>
      <c r="D4502" s="1" t="s">
        <v>373</v>
      </c>
      <c r="E4502" s="1" t="s">
        <v>374</v>
      </c>
      <c r="F4502" s="1" t="s">
        <v>375</v>
      </c>
      <c r="G4502" s="1" t="s">
        <v>35</v>
      </c>
      <c r="H4502" s="1">
        <v>45.0</v>
      </c>
      <c r="I4502" s="3">
        <v>43571.583333333336</v>
      </c>
      <c r="J4502" s="1">
        <v>3.33917505544253</v>
      </c>
      <c r="K4502" s="1" t="s">
        <v>24</v>
      </c>
      <c r="M4502" s="3">
        <v>43571.68568814815</v>
      </c>
    </row>
    <row r="4503">
      <c r="A4503" s="1">
        <v>4501.0</v>
      </c>
      <c r="B4503" s="1" t="s">
        <v>303</v>
      </c>
      <c r="C4503" s="1" t="s">
        <v>9872</v>
      </c>
      <c r="D4503" s="1" t="s">
        <v>305</v>
      </c>
      <c r="E4503" s="1" t="s">
        <v>1950</v>
      </c>
      <c r="F4503" s="1" t="s">
        <v>307</v>
      </c>
      <c r="G4503" s="1" t="s">
        <v>17</v>
      </c>
      <c r="H4503" s="1">
        <v>45.0</v>
      </c>
      <c r="I4503" s="3">
        <v>43878.229166666664</v>
      </c>
      <c r="J4503" s="1">
        <v>1.78284308760359</v>
      </c>
      <c r="K4503" s="1" t="s">
        <v>24</v>
      </c>
      <c r="M4503" s="3">
        <v>43878.314591863425</v>
      </c>
    </row>
    <row r="4504">
      <c r="A4504" s="1">
        <v>4502.0</v>
      </c>
      <c r="B4504" s="1" t="s">
        <v>611</v>
      </c>
      <c r="C4504" s="1" t="s">
        <v>9873</v>
      </c>
      <c r="D4504" s="1" t="s">
        <v>613</v>
      </c>
      <c r="E4504" s="1" t="s">
        <v>2655</v>
      </c>
      <c r="F4504" s="1" t="s">
        <v>615</v>
      </c>
      <c r="G4504" s="1" t="s">
        <v>17</v>
      </c>
      <c r="H4504" s="1">
        <v>45.0</v>
      </c>
      <c r="I4504" s="3">
        <v>44139.708333333336</v>
      </c>
      <c r="J4504" s="1">
        <v>3.06980038597257</v>
      </c>
      <c r="K4504" s="1" t="s">
        <v>616</v>
      </c>
      <c r="L4504" s="1" t="s">
        <v>617</v>
      </c>
      <c r="M4504" s="3">
        <v>44139.683779722225</v>
      </c>
    </row>
    <row r="4505">
      <c r="A4505" s="1">
        <v>4503.0</v>
      </c>
      <c r="B4505" s="1" t="s">
        <v>4326</v>
      </c>
      <c r="C4505" s="1" t="s">
        <v>9874</v>
      </c>
      <c r="D4505" s="1" t="s">
        <v>99</v>
      </c>
      <c r="E4505" s="1" t="s">
        <v>9875</v>
      </c>
      <c r="F4505" s="1" t="s">
        <v>4329</v>
      </c>
      <c r="G4505" s="1" t="s">
        <v>35</v>
      </c>
      <c r="H4505" s="1">
        <v>45.0</v>
      </c>
      <c r="I4505" s="3">
        <v>44183.458333333336</v>
      </c>
      <c r="J4505" s="1">
        <v>5.20408442611682</v>
      </c>
      <c r="K4505" s="1" t="s">
        <v>24</v>
      </c>
      <c r="M4505" s="3">
        <v>44183.522070625</v>
      </c>
    </row>
    <row r="4506">
      <c r="A4506" s="1">
        <v>4504.0</v>
      </c>
      <c r="B4506" s="1" t="s">
        <v>1858</v>
      </c>
      <c r="C4506" s="1" t="s">
        <v>9876</v>
      </c>
      <c r="D4506" s="1" t="s">
        <v>818</v>
      </c>
      <c r="E4506" s="1" t="s">
        <v>9877</v>
      </c>
      <c r="F4506" s="1" t="s">
        <v>1861</v>
      </c>
      <c r="G4506" s="1" t="s">
        <v>17</v>
      </c>
      <c r="H4506" s="1">
        <v>45.0</v>
      </c>
      <c r="I4506" s="3">
        <v>44232.197916666664</v>
      </c>
      <c r="J4506" s="1">
        <v>3.60518238040954</v>
      </c>
      <c r="K4506" s="1" t="s">
        <v>18</v>
      </c>
      <c r="L4506" s="1" t="s">
        <v>1047</v>
      </c>
      <c r="M4506" s="3">
        <v>44232.239491319444</v>
      </c>
    </row>
    <row r="4507">
      <c r="A4507" s="1">
        <v>4505.0</v>
      </c>
      <c r="B4507" s="1" t="s">
        <v>4886</v>
      </c>
      <c r="C4507" s="1" t="s">
        <v>9878</v>
      </c>
      <c r="D4507" s="1" t="s">
        <v>588</v>
      </c>
      <c r="E4507" s="1" t="s">
        <v>9879</v>
      </c>
      <c r="F4507" s="1" t="s">
        <v>4889</v>
      </c>
      <c r="G4507" s="1" t="s">
        <v>39</v>
      </c>
      <c r="H4507" s="1">
        <v>45.0</v>
      </c>
      <c r="I4507" s="3">
        <v>43890.708333333336</v>
      </c>
      <c r="J4507" s="1">
        <v>3.01951643440713</v>
      </c>
      <c r="K4507" s="1" t="s">
        <v>62</v>
      </c>
      <c r="M4507" s="3">
        <v>43890.743948055555</v>
      </c>
    </row>
    <row r="4508">
      <c r="A4508" s="1">
        <v>4506.0</v>
      </c>
      <c r="B4508" s="1" t="s">
        <v>293</v>
      </c>
      <c r="C4508" s="1" t="s">
        <v>9880</v>
      </c>
      <c r="D4508" s="1" t="s">
        <v>588</v>
      </c>
      <c r="E4508" s="1" t="s">
        <v>7094</v>
      </c>
      <c r="F4508" s="1" t="s">
        <v>297</v>
      </c>
      <c r="G4508" s="1" t="s">
        <v>17</v>
      </c>
      <c r="H4508" s="1">
        <v>45.0</v>
      </c>
      <c r="I4508" s="3">
        <v>43810.541666666664</v>
      </c>
      <c r="J4508" s="1">
        <v>12.4542440657442</v>
      </c>
      <c r="K4508" s="1" t="s">
        <v>62</v>
      </c>
      <c r="M4508" s="3">
        <v>43810.60441890046</v>
      </c>
    </row>
    <row r="4509">
      <c r="A4509" s="1">
        <v>4507.0</v>
      </c>
      <c r="B4509" s="1" t="s">
        <v>1954</v>
      </c>
      <c r="C4509" s="1" t="s">
        <v>9881</v>
      </c>
      <c r="D4509" s="1" t="s">
        <v>7784</v>
      </c>
      <c r="E4509" s="1" t="s">
        <v>9882</v>
      </c>
      <c r="F4509" s="1" t="s">
        <v>1957</v>
      </c>
      <c r="G4509" s="1" t="s">
        <v>39</v>
      </c>
      <c r="H4509" s="1">
        <v>45.0</v>
      </c>
      <c r="I4509" s="3">
        <v>44246.302083333336</v>
      </c>
      <c r="J4509" s="1">
        <v>2.52928173241308</v>
      </c>
      <c r="K4509" s="1" t="s">
        <v>83</v>
      </c>
      <c r="L4509" s="1" t="s">
        <v>1958</v>
      </c>
      <c r="M4509" s="3">
        <v>44246.31105768518</v>
      </c>
    </row>
    <row r="4510">
      <c r="A4510" s="1">
        <v>4508.0</v>
      </c>
      <c r="B4510" s="1" t="s">
        <v>184</v>
      </c>
      <c r="C4510" s="1" t="s">
        <v>9883</v>
      </c>
      <c r="D4510" s="1" t="s">
        <v>729</v>
      </c>
      <c r="E4510" s="1" t="s">
        <v>2472</v>
      </c>
      <c r="F4510" s="1" t="s">
        <v>187</v>
      </c>
      <c r="G4510" s="1" t="s">
        <v>17</v>
      </c>
      <c r="H4510" s="1">
        <v>45.0</v>
      </c>
      <c r="I4510" s="3">
        <v>43907.375</v>
      </c>
      <c r="J4510" s="1">
        <v>1.75892086570915</v>
      </c>
      <c r="K4510" s="1" t="s">
        <v>24</v>
      </c>
      <c r="M4510" s="3">
        <v>43907.45194587963</v>
      </c>
    </row>
    <row r="4511">
      <c r="A4511" s="1">
        <v>4509.0</v>
      </c>
      <c r="B4511" s="1" t="s">
        <v>1043</v>
      </c>
      <c r="C4511" s="1" t="s">
        <v>9884</v>
      </c>
      <c r="D4511" s="1" t="s">
        <v>676</v>
      </c>
      <c r="E4511" s="1" t="s">
        <v>1045</v>
      </c>
      <c r="F4511" s="1" t="s">
        <v>1046</v>
      </c>
      <c r="G4511" s="1" t="s">
        <v>17</v>
      </c>
      <c r="H4511" s="1">
        <v>45.0</v>
      </c>
      <c r="I4511" s="3">
        <v>44189.541666666664</v>
      </c>
      <c r="J4511" s="1">
        <v>0.394407743614706</v>
      </c>
      <c r="K4511" s="1" t="s">
        <v>18</v>
      </c>
      <c r="L4511" s="1" t="s">
        <v>1047</v>
      </c>
      <c r="M4511" s="3">
        <v>44189.57454534722</v>
      </c>
    </row>
    <row r="4512">
      <c r="A4512" s="1">
        <v>4510.0</v>
      </c>
      <c r="B4512" s="1" t="s">
        <v>168</v>
      </c>
      <c r="C4512" s="1" t="s">
        <v>9885</v>
      </c>
      <c r="D4512" s="1" t="s">
        <v>1418</v>
      </c>
      <c r="E4512" s="1" t="s">
        <v>2686</v>
      </c>
      <c r="F4512" s="1" t="s">
        <v>171</v>
      </c>
      <c r="G4512" s="1" t="s">
        <v>17</v>
      </c>
      <c r="H4512" s="1">
        <v>45.0</v>
      </c>
      <c r="I4512" s="3">
        <v>43870.229166666664</v>
      </c>
      <c r="J4512" s="1">
        <v>0.381412258335987</v>
      </c>
      <c r="K4512" s="1" t="s">
        <v>166</v>
      </c>
      <c r="M4512" s="3">
        <v>43870.60496498842</v>
      </c>
    </row>
    <row r="4513">
      <c r="A4513" s="1">
        <v>4511.0</v>
      </c>
      <c r="B4513" s="1" t="s">
        <v>2291</v>
      </c>
      <c r="C4513" s="1" t="s">
        <v>9886</v>
      </c>
      <c r="D4513" s="1" t="s">
        <v>818</v>
      </c>
      <c r="E4513" s="1" t="s">
        <v>9887</v>
      </c>
      <c r="F4513" s="1" t="s">
        <v>2294</v>
      </c>
      <c r="G4513" s="1" t="s">
        <v>39</v>
      </c>
      <c r="H4513" s="1">
        <v>45.0</v>
      </c>
      <c r="I4513" s="3">
        <v>44129.416666666664</v>
      </c>
      <c r="J4513" s="1">
        <v>3.26842819886978</v>
      </c>
      <c r="K4513" s="1" t="s">
        <v>62</v>
      </c>
      <c r="L4513" s="1" t="s">
        <v>3888</v>
      </c>
      <c r="M4513" s="3">
        <v>44129.43899644676</v>
      </c>
    </row>
    <row r="4514">
      <c r="A4514" s="1">
        <v>4512.0</v>
      </c>
      <c r="B4514" s="1" t="s">
        <v>2864</v>
      </c>
      <c r="C4514" s="1" t="s">
        <v>9888</v>
      </c>
      <c r="D4514" s="1" t="s">
        <v>411</v>
      </c>
      <c r="E4514" s="1" t="s">
        <v>3766</v>
      </c>
      <c r="F4514" s="1" t="s">
        <v>2867</v>
      </c>
      <c r="G4514" s="1" t="s">
        <v>17</v>
      </c>
      <c r="H4514" s="1">
        <v>45.0</v>
      </c>
      <c r="I4514" s="3">
        <v>43808.583333333336</v>
      </c>
      <c r="J4514" s="1">
        <v>1.83863819326106</v>
      </c>
      <c r="K4514" s="1" t="s">
        <v>62</v>
      </c>
      <c r="M4514" s="3">
        <v>43808.665532465275</v>
      </c>
    </row>
    <row r="4515">
      <c r="A4515" s="1">
        <v>4513.0</v>
      </c>
      <c r="B4515" s="1" t="s">
        <v>3353</v>
      </c>
      <c r="C4515" s="1" t="s">
        <v>9889</v>
      </c>
      <c r="D4515" s="1" t="s">
        <v>3355</v>
      </c>
      <c r="E4515" s="1" t="s">
        <v>9890</v>
      </c>
      <c r="F4515" s="1" t="s">
        <v>3357</v>
      </c>
      <c r="G4515" s="1" t="s">
        <v>35</v>
      </c>
      <c r="H4515" s="1">
        <v>45.0</v>
      </c>
      <c r="I4515" s="3">
        <v>44230.479166666664</v>
      </c>
      <c r="J4515" s="1">
        <v>1.3972973527602</v>
      </c>
      <c r="K4515" s="1" t="s">
        <v>56</v>
      </c>
      <c r="L4515" s="1" t="s">
        <v>1614</v>
      </c>
      <c r="M4515" s="3">
        <v>44230.511178761575</v>
      </c>
    </row>
    <row r="4516">
      <c r="A4516" s="1">
        <v>4514.0</v>
      </c>
      <c r="B4516" s="1" t="s">
        <v>512</v>
      </c>
      <c r="C4516" s="1" t="s">
        <v>9891</v>
      </c>
      <c r="D4516" s="1" t="s">
        <v>1549</v>
      </c>
      <c r="E4516" s="1" t="s">
        <v>2513</v>
      </c>
      <c r="F4516" s="1" t="s">
        <v>516</v>
      </c>
      <c r="G4516" s="1" t="s">
        <v>17</v>
      </c>
      <c r="H4516" s="1">
        <v>45.0</v>
      </c>
      <c r="I4516" s="3">
        <v>43852.375</v>
      </c>
      <c r="J4516" s="1">
        <v>2.81897779828099</v>
      </c>
      <c r="K4516" s="1" t="s">
        <v>83</v>
      </c>
      <c r="M4516" s="3">
        <v>43852.32728849537</v>
      </c>
    </row>
    <row r="4517">
      <c r="A4517" s="1">
        <v>4515.0</v>
      </c>
      <c r="B4517" s="1" t="s">
        <v>2314</v>
      </c>
      <c r="C4517" s="1" t="s">
        <v>9892</v>
      </c>
      <c r="D4517" s="1" t="s">
        <v>1179</v>
      </c>
      <c r="E4517" s="1" t="s">
        <v>9893</v>
      </c>
      <c r="F4517" s="1" t="s">
        <v>2318</v>
      </c>
      <c r="G4517" s="1" t="s">
        <v>39</v>
      </c>
      <c r="H4517" s="1">
        <v>45.0</v>
      </c>
      <c r="I4517" s="3">
        <v>43837.708333333336</v>
      </c>
      <c r="J4517" s="1">
        <v>0.069642273084561</v>
      </c>
      <c r="K4517" s="1" t="s">
        <v>18</v>
      </c>
      <c r="M4517" s="3">
        <v>43837.74905528935</v>
      </c>
    </row>
    <row r="4518">
      <c r="A4518" s="1">
        <v>4516.0</v>
      </c>
      <c r="B4518" s="1" t="s">
        <v>385</v>
      </c>
      <c r="C4518" s="1" t="s">
        <v>9894</v>
      </c>
      <c r="D4518" s="1" t="s">
        <v>1250</v>
      </c>
      <c r="E4518" s="1" t="s">
        <v>9895</v>
      </c>
      <c r="F4518" s="1" t="s">
        <v>388</v>
      </c>
      <c r="G4518" s="1" t="s">
        <v>39</v>
      </c>
      <c r="H4518" s="1">
        <v>45.0</v>
      </c>
      <c r="I4518" s="3">
        <v>43713.666666666664</v>
      </c>
      <c r="J4518" s="1">
        <v>1.16348778892067</v>
      </c>
      <c r="K4518" s="1" t="s">
        <v>24</v>
      </c>
      <c r="M4518" s="3">
        <v>43713.71466415509</v>
      </c>
    </row>
    <row r="4519">
      <c r="A4519" s="1">
        <v>4517.0</v>
      </c>
      <c r="B4519" s="1" t="s">
        <v>806</v>
      </c>
      <c r="C4519" s="1" t="s">
        <v>9896</v>
      </c>
      <c r="D4519" s="1" t="s">
        <v>808</v>
      </c>
      <c r="E4519" s="1" t="s">
        <v>1169</v>
      </c>
      <c r="F4519" s="1" t="s">
        <v>810</v>
      </c>
      <c r="G4519" s="1" t="s">
        <v>35</v>
      </c>
      <c r="H4519" s="1">
        <v>45.0</v>
      </c>
      <c r="I4519" s="3">
        <v>44004.708333333336</v>
      </c>
      <c r="J4519" s="1">
        <v>1.27927243774863</v>
      </c>
      <c r="K4519" s="1" t="s">
        <v>24</v>
      </c>
      <c r="M4519" s="3">
        <v>44004.739404733795</v>
      </c>
    </row>
    <row r="4520">
      <c r="A4520" s="1">
        <v>4518.0</v>
      </c>
      <c r="B4520" s="1" t="s">
        <v>953</v>
      </c>
      <c r="C4520" s="1" t="s">
        <v>9897</v>
      </c>
      <c r="D4520" s="1" t="s">
        <v>121</v>
      </c>
      <c r="E4520" s="1" t="s">
        <v>955</v>
      </c>
      <c r="F4520" s="1" t="s">
        <v>956</v>
      </c>
      <c r="G4520" s="1" t="s">
        <v>35</v>
      </c>
      <c r="H4520" s="1">
        <v>45.0</v>
      </c>
      <c r="I4520" s="3">
        <v>44161.625</v>
      </c>
      <c r="J4520" s="1">
        <v>2.39418528751559</v>
      </c>
      <c r="K4520" s="1" t="s">
        <v>18</v>
      </c>
      <c r="M4520" s="3">
        <v>44161.6243484375</v>
      </c>
    </row>
    <row r="4521">
      <c r="A4521" s="1">
        <v>4519.0</v>
      </c>
      <c r="B4521" s="1" t="s">
        <v>324</v>
      </c>
      <c r="C4521" s="1" t="s">
        <v>9898</v>
      </c>
      <c r="D4521" s="1" t="s">
        <v>326</v>
      </c>
      <c r="E4521" s="1" t="s">
        <v>8404</v>
      </c>
      <c r="F4521" s="1" t="s">
        <v>328</v>
      </c>
      <c r="G4521" s="1" t="s">
        <v>17</v>
      </c>
      <c r="H4521" s="1">
        <v>45.0</v>
      </c>
      <c r="I4521" s="3">
        <v>44012.625</v>
      </c>
      <c r="J4521" s="1">
        <v>0.0</v>
      </c>
      <c r="K4521" s="1" t="s">
        <v>24</v>
      </c>
      <c r="M4521" s="3">
        <v>44012.65454729167</v>
      </c>
    </row>
    <row r="4522">
      <c r="A4522" s="1">
        <v>4520.0</v>
      </c>
      <c r="B4522" s="1" t="s">
        <v>239</v>
      </c>
      <c r="C4522" s="1" t="s">
        <v>9899</v>
      </c>
      <c r="D4522" s="1" t="s">
        <v>86</v>
      </c>
      <c r="E4522" s="1" t="s">
        <v>2061</v>
      </c>
      <c r="F4522" s="1" t="s">
        <v>243</v>
      </c>
      <c r="G4522" s="1" t="s">
        <v>35</v>
      </c>
      <c r="H4522" s="1">
        <v>45.0</v>
      </c>
      <c r="I4522" s="3">
        <v>43594.333333333336</v>
      </c>
      <c r="J4522" s="1">
        <v>0.975506485912139</v>
      </c>
      <c r="K4522" s="1" t="s">
        <v>46</v>
      </c>
      <c r="M4522" s="3">
        <v>43594.36541387731</v>
      </c>
    </row>
    <row r="4523">
      <c r="A4523" s="1">
        <v>4521.0</v>
      </c>
      <c r="B4523" s="1" t="s">
        <v>2877</v>
      </c>
      <c r="C4523" s="1" t="s">
        <v>9900</v>
      </c>
      <c r="D4523" s="1" t="s">
        <v>2879</v>
      </c>
      <c r="E4523" s="1" t="s">
        <v>2880</v>
      </c>
      <c r="F4523" s="1" t="s">
        <v>2881</v>
      </c>
      <c r="G4523" s="1" t="s">
        <v>17</v>
      </c>
      <c r="H4523" s="1">
        <v>45.0</v>
      </c>
      <c r="I4523" s="3">
        <v>44210.645833333336</v>
      </c>
      <c r="J4523" s="1">
        <v>1.67130286194938</v>
      </c>
      <c r="K4523" s="1" t="s">
        <v>62</v>
      </c>
      <c r="M4523" s="3">
        <v>44211.29020270833</v>
      </c>
    </row>
    <row r="4524">
      <c r="A4524" s="1">
        <v>4522.0</v>
      </c>
      <c r="B4524" s="1" t="s">
        <v>239</v>
      </c>
      <c r="C4524" s="1" t="s">
        <v>9901</v>
      </c>
      <c r="D4524" s="1" t="s">
        <v>653</v>
      </c>
      <c r="E4524" s="1" t="s">
        <v>9902</v>
      </c>
      <c r="F4524" s="1" t="s">
        <v>243</v>
      </c>
      <c r="G4524" s="1" t="s">
        <v>39</v>
      </c>
      <c r="H4524" s="1">
        <v>45.0</v>
      </c>
      <c r="I4524" s="3">
        <v>44142.291666666664</v>
      </c>
      <c r="J4524" s="1">
        <v>0.637545005203871</v>
      </c>
      <c r="K4524" s="1" t="s">
        <v>46</v>
      </c>
      <c r="L4524" s="1" t="s">
        <v>244</v>
      </c>
      <c r="M4524" s="3">
        <v>44142.31808607639</v>
      </c>
    </row>
    <row r="4525">
      <c r="A4525" s="1">
        <v>4523.0</v>
      </c>
      <c r="B4525" s="1" t="s">
        <v>303</v>
      </c>
      <c r="C4525" s="1" t="s">
        <v>9903</v>
      </c>
      <c r="D4525" s="1" t="s">
        <v>305</v>
      </c>
      <c r="E4525" s="1" t="s">
        <v>3493</v>
      </c>
      <c r="F4525" s="1" t="s">
        <v>307</v>
      </c>
      <c r="G4525" s="1" t="s">
        <v>17</v>
      </c>
      <c r="H4525" s="1">
        <v>45.0</v>
      </c>
      <c r="I4525" s="3">
        <v>44158.229166666664</v>
      </c>
      <c r="J4525" s="1">
        <v>2.27063032919492</v>
      </c>
      <c r="K4525" s="1" t="s">
        <v>24</v>
      </c>
      <c r="M4525" s="3">
        <v>44158.26691359954</v>
      </c>
    </row>
    <row r="4526">
      <c r="A4526" s="1">
        <v>4524.0</v>
      </c>
      <c r="B4526" s="1" t="s">
        <v>184</v>
      </c>
      <c r="C4526" s="1" t="s">
        <v>9904</v>
      </c>
      <c r="D4526" s="1" t="s">
        <v>1297</v>
      </c>
      <c r="E4526" s="1" t="s">
        <v>5962</v>
      </c>
      <c r="F4526" s="1" t="s">
        <v>187</v>
      </c>
      <c r="G4526" s="1" t="s">
        <v>17</v>
      </c>
      <c r="H4526" s="1">
        <v>45.0</v>
      </c>
      <c r="I4526" s="3">
        <v>43817.416666666664</v>
      </c>
      <c r="J4526" s="1">
        <v>1.24403664042499</v>
      </c>
      <c r="K4526" s="1" t="s">
        <v>24</v>
      </c>
      <c r="M4526" s="3">
        <v>43818.36805626158</v>
      </c>
    </row>
    <row r="4527">
      <c r="A4527" s="1">
        <v>4525.0</v>
      </c>
      <c r="B4527" s="1" t="s">
        <v>4326</v>
      </c>
      <c r="C4527" s="1" t="s">
        <v>9905</v>
      </c>
      <c r="D4527" s="1" t="s">
        <v>99</v>
      </c>
      <c r="E4527" s="1" t="s">
        <v>9875</v>
      </c>
      <c r="F4527" s="1" t="s">
        <v>4329</v>
      </c>
      <c r="G4527" s="1" t="s">
        <v>35</v>
      </c>
      <c r="H4527" s="1">
        <v>45.0</v>
      </c>
      <c r="I4527" s="3">
        <v>44179.458333333336</v>
      </c>
      <c r="J4527" s="1">
        <v>0.117149406403178</v>
      </c>
      <c r="K4527" s="1" t="s">
        <v>24</v>
      </c>
      <c r="M4527" s="3">
        <v>44179.506301898145</v>
      </c>
    </row>
    <row r="4528">
      <c r="A4528" s="1">
        <v>4526.0</v>
      </c>
      <c r="B4528" s="1" t="s">
        <v>1101</v>
      </c>
      <c r="C4528" s="1" t="s">
        <v>9906</v>
      </c>
      <c r="D4528" s="1" t="s">
        <v>1562</v>
      </c>
      <c r="E4528" s="1" t="s">
        <v>9907</v>
      </c>
      <c r="F4528" s="1" t="s">
        <v>1105</v>
      </c>
      <c r="G4528" s="1" t="s">
        <v>89</v>
      </c>
      <c r="H4528" s="1">
        <v>45.0</v>
      </c>
      <c r="I4528" s="3">
        <v>44187.405106273145</v>
      </c>
      <c r="J4528" s="1">
        <v>2.56528814264667</v>
      </c>
      <c r="K4528" s="1" t="s">
        <v>83</v>
      </c>
      <c r="L4528" s="1" t="s">
        <v>1270</v>
      </c>
      <c r="M4528" s="3">
        <v>44187.47194502315</v>
      </c>
    </row>
    <row r="4529">
      <c r="A4529" s="1">
        <v>4527.0</v>
      </c>
      <c r="B4529" s="1" t="s">
        <v>896</v>
      </c>
      <c r="C4529" s="1" t="s">
        <v>9908</v>
      </c>
      <c r="D4529" s="1" t="s">
        <v>898</v>
      </c>
      <c r="E4529" s="1" t="s">
        <v>9909</v>
      </c>
      <c r="F4529" s="1" t="s">
        <v>900</v>
      </c>
      <c r="G4529" s="1" t="s">
        <v>17</v>
      </c>
      <c r="H4529" s="1">
        <v>45.0</v>
      </c>
      <c r="I4529" s="3">
        <v>44123.270833333336</v>
      </c>
      <c r="J4529" s="1">
        <v>2.54915813374004</v>
      </c>
      <c r="K4529" s="1" t="s">
        <v>24</v>
      </c>
      <c r="L4529" s="1" t="s">
        <v>741</v>
      </c>
      <c r="M4529" s="3">
        <v>44123.30486710648</v>
      </c>
    </row>
    <row r="4530">
      <c r="A4530" s="1">
        <v>4528.0</v>
      </c>
      <c r="B4530" s="1" t="s">
        <v>7545</v>
      </c>
      <c r="C4530" s="1" t="s">
        <v>9910</v>
      </c>
      <c r="D4530" s="1" t="s">
        <v>9911</v>
      </c>
      <c r="E4530" s="1" t="s">
        <v>9912</v>
      </c>
      <c r="F4530" s="1" t="s">
        <v>7548</v>
      </c>
      <c r="G4530" s="1" t="s">
        <v>39</v>
      </c>
      <c r="H4530" s="1">
        <v>45.0</v>
      </c>
      <c r="I4530" s="3">
        <v>44044.635416666664</v>
      </c>
      <c r="J4530" s="1">
        <v>0.620354400751582</v>
      </c>
      <c r="K4530" s="1" t="s">
        <v>46</v>
      </c>
      <c r="M4530" s="3">
        <v>44044.66488804398</v>
      </c>
    </row>
    <row r="4531">
      <c r="A4531" s="1">
        <v>4529.0</v>
      </c>
      <c r="B4531" s="1" t="s">
        <v>1085</v>
      </c>
      <c r="C4531" s="1" t="s">
        <v>9913</v>
      </c>
      <c r="D4531" s="1" t="s">
        <v>1087</v>
      </c>
      <c r="E4531" s="1" t="s">
        <v>9914</v>
      </c>
      <c r="F4531" s="1" t="s">
        <v>1089</v>
      </c>
      <c r="G4531" s="1" t="s">
        <v>35</v>
      </c>
      <c r="H4531" s="1">
        <v>45.0</v>
      </c>
      <c r="I4531" s="3">
        <v>44166.916666666664</v>
      </c>
      <c r="J4531" s="1">
        <v>2.85354647322644</v>
      </c>
      <c r="K4531" s="1" t="s">
        <v>159</v>
      </c>
      <c r="L4531" s="1" t="s">
        <v>3250</v>
      </c>
      <c r="M4531" s="3">
        <v>44167.57851476852</v>
      </c>
    </row>
    <row r="4532">
      <c r="A4532" s="1">
        <v>4530.0</v>
      </c>
      <c r="B4532" s="1" t="s">
        <v>114</v>
      </c>
      <c r="C4532" s="1" t="s">
        <v>9915</v>
      </c>
      <c r="D4532" s="1" t="s">
        <v>116</v>
      </c>
      <c r="E4532" s="1" t="s">
        <v>117</v>
      </c>
      <c r="F4532" s="1" t="s">
        <v>118</v>
      </c>
      <c r="G4532" s="1" t="s">
        <v>17</v>
      </c>
      <c r="H4532" s="1">
        <v>45.0</v>
      </c>
      <c r="I4532" s="3">
        <v>44102.75</v>
      </c>
      <c r="J4532" s="1">
        <v>5.57352557194961</v>
      </c>
      <c r="K4532" s="1" t="s">
        <v>24</v>
      </c>
      <c r="M4532" s="3">
        <v>44102.782200104164</v>
      </c>
    </row>
    <row r="4533">
      <c r="A4533" s="1">
        <v>4531.0</v>
      </c>
      <c r="B4533" s="1" t="s">
        <v>4910</v>
      </c>
      <c r="C4533" s="1" t="s">
        <v>9916</v>
      </c>
      <c r="D4533" s="1" t="s">
        <v>1014</v>
      </c>
      <c r="E4533" s="1" t="s">
        <v>9917</v>
      </c>
      <c r="F4533" s="1" t="s">
        <v>4914</v>
      </c>
      <c r="G4533" s="1" t="s">
        <v>17</v>
      </c>
      <c r="H4533" s="1">
        <v>45.0</v>
      </c>
      <c r="I4533" s="3">
        <v>43898.229166666664</v>
      </c>
      <c r="J4533" s="1">
        <v>0.761447234387721</v>
      </c>
      <c r="K4533" s="1" t="s">
        <v>166</v>
      </c>
      <c r="M4533" s="3">
        <v>43898.265058425925</v>
      </c>
    </row>
    <row r="4534">
      <c r="A4534" s="1">
        <v>4532.0</v>
      </c>
      <c r="B4534" s="1" t="s">
        <v>1202</v>
      </c>
      <c r="C4534" s="1" t="s">
        <v>9918</v>
      </c>
      <c r="D4534" s="1" t="s">
        <v>3392</v>
      </c>
      <c r="E4534" s="1" t="s">
        <v>3409</v>
      </c>
      <c r="F4534" s="1" t="s">
        <v>1206</v>
      </c>
      <c r="G4534" s="1" t="s">
        <v>17</v>
      </c>
      <c r="H4534" s="1">
        <v>45.0</v>
      </c>
      <c r="I4534" s="3">
        <v>43786.291666666664</v>
      </c>
      <c r="J4534" s="1">
        <v>0.0</v>
      </c>
      <c r="K4534" s="1" t="s">
        <v>24</v>
      </c>
      <c r="M4534" s="3">
        <v>43760.83157322917</v>
      </c>
    </row>
    <row r="4535">
      <c r="A4535" s="1">
        <v>4533.0</v>
      </c>
      <c r="B4535" s="1" t="s">
        <v>2581</v>
      </c>
      <c r="C4535" s="1" t="s">
        <v>9919</v>
      </c>
      <c r="D4535" s="1" t="s">
        <v>2583</v>
      </c>
      <c r="E4535" s="1" t="s">
        <v>2584</v>
      </c>
      <c r="F4535" s="1" t="s">
        <v>2585</v>
      </c>
      <c r="G4535" s="1" t="s">
        <v>17</v>
      </c>
      <c r="H4535" s="1">
        <v>45.0</v>
      </c>
      <c r="I4535" s="3">
        <v>43899.208333333336</v>
      </c>
      <c r="J4535" s="1">
        <v>0.793288877082107</v>
      </c>
      <c r="K4535" s="1" t="s">
        <v>159</v>
      </c>
      <c r="M4535" s="3">
        <v>43899.244820405096</v>
      </c>
    </row>
    <row r="4536">
      <c r="A4536" s="1">
        <v>4534.0</v>
      </c>
      <c r="B4536" s="1" t="s">
        <v>6529</v>
      </c>
      <c r="C4536" s="1" t="s">
        <v>9920</v>
      </c>
      <c r="D4536" s="1" t="s">
        <v>6215</v>
      </c>
      <c r="E4536" s="1" t="s">
        <v>6531</v>
      </c>
      <c r="F4536" s="1" t="s">
        <v>6532</v>
      </c>
      <c r="G4536" s="1" t="s">
        <v>17</v>
      </c>
      <c r="H4536" s="1">
        <v>45.0</v>
      </c>
      <c r="I4536" s="3">
        <v>43799.625</v>
      </c>
      <c r="J4536" s="1">
        <v>0.0</v>
      </c>
      <c r="K4536" s="1" t="s">
        <v>24</v>
      </c>
      <c r="M4536" s="3">
        <v>43799.597298229164</v>
      </c>
    </row>
    <row r="4537">
      <c r="A4537" s="1">
        <v>4535.0</v>
      </c>
      <c r="B4537" s="1" t="s">
        <v>862</v>
      </c>
      <c r="C4537" s="1" t="s">
        <v>9921</v>
      </c>
      <c r="D4537" s="1" t="s">
        <v>864</v>
      </c>
      <c r="E4537" s="1" t="s">
        <v>865</v>
      </c>
      <c r="F4537" s="1" t="s">
        <v>866</v>
      </c>
      <c r="G4537" s="1" t="s">
        <v>17</v>
      </c>
      <c r="H4537" s="1">
        <v>45.0</v>
      </c>
      <c r="I4537" s="3">
        <v>43713.625</v>
      </c>
      <c r="J4537" s="1">
        <v>1.12084587958721</v>
      </c>
      <c r="K4537" s="1" t="s">
        <v>166</v>
      </c>
      <c r="M4537" s="3">
        <v>43713.668189421296</v>
      </c>
    </row>
    <row r="4538">
      <c r="A4538" s="1">
        <v>4536.0</v>
      </c>
      <c r="B4538" s="1" t="s">
        <v>824</v>
      </c>
      <c r="C4538" s="1" t="s">
        <v>9922</v>
      </c>
      <c r="D4538" s="1" t="s">
        <v>49</v>
      </c>
      <c r="E4538" s="1" t="s">
        <v>9923</v>
      </c>
      <c r="F4538" s="1" t="s">
        <v>827</v>
      </c>
      <c r="G4538" s="1" t="s">
        <v>89</v>
      </c>
      <c r="H4538" s="1">
        <v>45.0</v>
      </c>
      <c r="I4538" s="3">
        <v>43894.44329152778</v>
      </c>
      <c r="J4538" s="1">
        <v>2.79546403722126</v>
      </c>
      <c r="K4538" s="1" t="s">
        <v>18</v>
      </c>
      <c r="M4538" s="3">
        <v>43894.468953310185</v>
      </c>
    </row>
    <row r="4539">
      <c r="A4539" s="1">
        <v>4537.0</v>
      </c>
      <c r="B4539" s="1" t="s">
        <v>130</v>
      </c>
      <c r="C4539" s="1" t="s">
        <v>9924</v>
      </c>
      <c r="D4539" s="1" t="s">
        <v>5629</v>
      </c>
      <c r="E4539" s="1" t="s">
        <v>5630</v>
      </c>
      <c r="F4539" s="1" t="s">
        <v>134</v>
      </c>
      <c r="G4539" s="1" t="s">
        <v>17</v>
      </c>
      <c r="H4539" s="1">
        <v>45.0</v>
      </c>
      <c r="I4539" s="3">
        <v>44189.270833333336</v>
      </c>
      <c r="J4539" s="1">
        <v>0.0</v>
      </c>
      <c r="K4539" s="1" t="s">
        <v>24</v>
      </c>
      <c r="M4539" s="3">
        <v>44189.309061782405</v>
      </c>
    </row>
    <row r="4540">
      <c r="A4540" s="1">
        <v>4538.0</v>
      </c>
      <c r="B4540" s="1" t="s">
        <v>3386</v>
      </c>
      <c r="C4540" s="1" t="s">
        <v>9925</v>
      </c>
      <c r="D4540" s="1" t="s">
        <v>3388</v>
      </c>
      <c r="E4540" s="1" t="s">
        <v>9926</v>
      </c>
      <c r="F4540" s="1" t="s">
        <v>3390</v>
      </c>
      <c r="G4540" s="1" t="s">
        <v>17</v>
      </c>
      <c r="H4540" s="1">
        <v>45.0</v>
      </c>
      <c r="I4540" s="3">
        <v>44101.625</v>
      </c>
      <c r="J4540" s="1">
        <v>2.24087546508322</v>
      </c>
      <c r="K4540" s="1" t="s">
        <v>24</v>
      </c>
      <c r="L4540" s="1" t="s">
        <v>365</v>
      </c>
      <c r="M4540" s="3">
        <v>44101.700762962966</v>
      </c>
    </row>
    <row r="4541">
      <c r="A4541" s="1">
        <v>4539.0</v>
      </c>
      <c r="B4541" s="1" t="s">
        <v>2637</v>
      </c>
      <c r="C4541" s="1" t="s">
        <v>9927</v>
      </c>
      <c r="D4541" s="1" t="s">
        <v>3003</v>
      </c>
      <c r="E4541" s="1" t="s">
        <v>3004</v>
      </c>
      <c r="F4541" s="1" t="s">
        <v>2641</v>
      </c>
      <c r="G4541" s="1" t="s">
        <v>17</v>
      </c>
      <c r="H4541" s="1">
        <v>45.0</v>
      </c>
      <c r="I4541" s="3">
        <v>43777.25</v>
      </c>
      <c r="J4541" s="1">
        <v>1.35056485650156</v>
      </c>
      <c r="K4541" s="1" t="s">
        <v>18</v>
      </c>
      <c r="M4541" s="3">
        <v>43777.34307534722</v>
      </c>
    </row>
    <row r="4542">
      <c r="A4542" s="1">
        <v>4540.0</v>
      </c>
      <c r="B4542" s="1" t="s">
        <v>953</v>
      </c>
      <c r="C4542" s="1" t="s">
        <v>9928</v>
      </c>
      <c r="D4542" s="1" t="s">
        <v>121</v>
      </c>
      <c r="E4542" s="1" t="s">
        <v>3065</v>
      </c>
      <c r="F4542" s="1" t="s">
        <v>956</v>
      </c>
      <c r="G4542" s="1" t="s">
        <v>17</v>
      </c>
      <c r="H4542" s="1">
        <v>45.0</v>
      </c>
      <c r="I4542" s="3">
        <v>44175.625</v>
      </c>
      <c r="J4542" s="1">
        <v>2.03069849266631</v>
      </c>
      <c r="K4542" s="1" t="s">
        <v>18</v>
      </c>
      <c r="M4542" s="3">
        <v>44175.667821030096</v>
      </c>
    </row>
    <row r="4543">
      <c r="A4543" s="1">
        <v>4541.0</v>
      </c>
      <c r="B4543" s="1" t="s">
        <v>624</v>
      </c>
      <c r="C4543" s="1" t="s">
        <v>9929</v>
      </c>
      <c r="D4543" s="1" t="s">
        <v>75</v>
      </c>
      <c r="E4543" s="1" t="s">
        <v>9930</v>
      </c>
      <c r="F4543" s="1" t="s">
        <v>628</v>
      </c>
      <c r="G4543" s="1" t="s">
        <v>39</v>
      </c>
      <c r="H4543" s="1">
        <v>45.0</v>
      </c>
      <c r="I4543" s="3">
        <v>43551.25</v>
      </c>
      <c r="J4543" s="1">
        <v>0.270104376554643</v>
      </c>
      <c r="K4543" s="1" t="s">
        <v>24</v>
      </c>
      <c r="M4543" s="3">
        <v>43551.25526349537</v>
      </c>
    </row>
    <row r="4544">
      <c r="A4544" s="1">
        <v>4542.0</v>
      </c>
      <c r="B4544" s="1" t="s">
        <v>858</v>
      </c>
      <c r="C4544" s="1" t="s">
        <v>9931</v>
      </c>
      <c r="D4544" s="1" t="s">
        <v>749</v>
      </c>
      <c r="E4544" s="1" t="s">
        <v>9932</v>
      </c>
      <c r="F4544" s="1" t="s">
        <v>861</v>
      </c>
      <c r="G4544" s="1" t="s">
        <v>89</v>
      </c>
      <c r="H4544" s="1">
        <v>45.0</v>
      </c>
      <c r="I4544" s="3">
        <v>43784.69333851852</v>
      </c>
      <c r="J4544" s="1">
        <v>1.54726356983861</v>
      </c>
      <c r="K4544" s="1" t="s">
        <v>24</v>
      </c>
      <c r="M4544" s="3">
        <v>43784.71116497685</v>
      </c>
    </row>
    <row r="4545">
      <c r="A4545" s="1">
        <v>4543.0</v>
      </c>
      <c r="B4545" s="1" t="s">
        <v>4263</v>
      </c>
      <c r="C4545" s="1" t="s">
        <v>9933</v>
      </c>
      <c r="D4545" s="1" t="s">
        <v>492</v>
      </c>
      <c r="E4545" s="1" t="s">
        <v>9934</v>
      </c>
      <c r="F4545" s="1" t="s">
        <v>4266</v>
      </c>
      <c r="G4545" s="1" t="s">
        <v>39</v>
      </c>
      <c r="H4545" s="1">
        <v>45.0</v>
      </c>
      <c r="I4545" s="3">
        <v>44144.53125</v>
      </c>
      <c r="J4545" s="1">
        <v>0.0</v>
      </c>
      <c r="K4545" s="1" t="s">
        <v>4267</v>
      </c>
      <c r="L4545" s="1" t="s">
        <v>266</v>
      </c>
      <c r="M4545" s="3">
        <v>44144.65229722222</v>
      </c>
    </row>
    <row r="4546">
      <c r="A4546" s="1">
        <v>4544.0</v>
      </c>
      <c r="B4546" s="1" t="s">
        <v>12</v>
      </c>
      <c r="C4546" s="1" t="s">
        <v>9935</v>
      </c>
      <c r="D4546" s="1" t="s">
        <v>925</v>
      </c>
      <c r="E4546" s="1" t="s">
        <v>926</v>
      </c>
      <c r="F4546" s="1" t="s">
        <v>16</v>
      </c>
      <c r="G4546" s="1" t="s">
        <v>17</v>
      </c>
      <c r="H4546" s="1">
        <v>45.0</v>
      </c>
      <c r="I4546" s="3">
        <v>43844.625</v>
      </c>
      <c r="J4546" s="1">
        <v>0.0</v>
      </c>
      <c r="K4546" s="1" t="s">
        <v>18</v>
      </c>
      <c r="M4546" s="3">
        <v>43844.78288226852</v>
      </c>
    </row>
    <row r="4547">
      <c r="A4547" s="1">
        <v>4545.0</v>
      </c>
      <c r="B4547" s="1" t="s">
        <v>389</v>
      </c>
      <c r="C4547" s="1" t="s">
        <v>9936</v>
      </c>
      <c r="D4547" s="1" t="s">
        <v>818</v>
      </c>
      <c r="E4547" s="1" t="s">
        <v>2550</v>
      </c>
      <c r="F4547" s="1" t="s">
        <v>393</v>
      </c>
      <c r="G4547" s="1" t="s">
        <v>17</v>
      </c>
      <c r="H4547" s="1">
        <v>45.0</v>
      </c>
      <c r="I4547" s="3">
        <v>44153.291666666664</v>
      </c>
      <c r="J4547" s="1">
        <v>0.694585402665717</v>
      </c>
      <c r="K4547" s="1" t="s">
        <v>18</v>
      </c>
      <c r="M4547" s="3">
        <v>44153.322920162034</v>
      </c>
    </row>
    <row r="4548">
      <c r="A4548" s="1">
        <v>4546.0</v>
      </c>
      <c r="B4548" s="1" t="s">
        <v>2885</v>
      </c>
      <c r="C4548" s="1" t="s">
        <v>9937</v>
      </c>
      <c r="D4548" s="1" t="s">
        <v>869</v>
      </c>
      <c r="E4548" s="1" t="s">
        <v>9938</v>
      </c>
      <c r="F4548" s="1" t="s">
        <v>2888</v>
      </c>
      <c r="G4548" s="1" t="s">
        <v>17</v>
      </c>
      <c r="H4548" s="1">
        <v>45.0</v>
      </c>
      <c r="I4548" s="3">
        <v>44216.25</v>
      </c>
      <c r="J4548" s="1">
        <v>2.75426807062864</v>
      </c>
      <c r="K4548" s="1" t="s">
        <v>24</v>
      </c>
      <c r="L4548" s="1" t="s">
        <v>365</v>
      </c>
      <c r="M4548" s="3">
        <v>44216.28755071759</v>
      </c>
    </row>
    <row r="4549">
      <c r="A4549" s="1">
        <v>4547.0</v>
      </c>
      <c r="B4549" s="1" t="s">
        <v>303</v>
      </c>
      <c r="C4549" s="1" t="s">
        <v>9939</v>
      </c>
      <c r="D4549" s="1" t="s">
        <v>305</v>
      </c>
      <c r="E4549" s="1" t="s">
        <v>7244</v>
      </c>
      <c r="F4549" s="1" t="s">
        <v>307</v>
      </c>
      <c r="G4549" s="1" t="s">
        <v>17</v>
      </c>
      <c r="H4549" s="1">
        <v>45.0</v>
      </c>
      <c r="I4549" s="3">
        <v>43971.791666666664</v>
      </c>
      <c r="J4549" s="1">
        <v>1.4836145295024</v>
      </c>
      <c r="K4549" s="1" t="s">
        <v>24</v>
      </c>
      <c r="M4549" s="3">
        <v>43971.82108724537</v>
      </c>
    </row>
    <row r="4550">
      <c r="A4550" s="1">
        <v>4548.0</v>
      </c>
      <c r="B4550" s="1" t="s">
        <v>582</v>
      </c>
      <c r="C4550" s="1" t="s">
        <v>9940</v>
      </c>
      <c r="D4550" s="1" t="s">
        <v>1367</v>
      </c>
      <c r="E4550" s="1" t="s">
        <v>4811</v>
      </c>
      <c r="F4550" s="1" t="s">
        <v>586</v>
      </c>
      <c r="G4550" s="1" t="s">
        <v>35</v>
      </c>
      <c r="H4550" s="1">
        <v>45.0</v>
      </c>
      <c r="I4550" s="3">
        <v>44202.25</v>
      </c>
      <c r="J4550" s="1">
        <v>2.35945748351267</v>
      </c>
      <c r="K4550" s="1" t="s">
        <v>166</v>
      </c>
      <c r="L4550" s="1" t="s">
        <v>167</v>
      </c>
      <c r="M4550" s="3">
        <v>44202.283263206016</v>
      </c>
    </row>
    <row r="4551">
      <c r="A4551" s="1">
        <v>4549.0</v>
      </c>
      <c r="B4551" s="1" t="s">
        <v>30</v>
      </c>
      <c r="C4551" s="1" t="s">
        <v>9941</v>
      </c>
      <c r="D4551" s="1" t="s">
        <v>32</v>
      </c>
      <c r="E4551" s="1" t="s">
        <v>3906</v>
      </c>
      <c r="F4551" s="1" t="s">
        <v>34</v>
      </c>
      <c r="G4551" s="1" t="s">
        <v>17</v>
      </c>
      <c r="H4551" s="1">
        <v>45.0</v>
      </c>
      <c r="I4551" s="3">
        <v>44139.4375</v>
      </c>
      <c r="J4551" s="1">
        <v>0.00235994053867272</v>
      </c>
      <c r="K4551" s="1" t="s">
        <v>24</v>
      </c>
      <c r="M4551" s="3">
        <v>44139.43541892361</v>
      </c>
    </row>
    <row r="4552">
      <c r="A4552" s="1">
        <v>4550.0</v>
      </c>
      <c r="B4552" s="1" t="s">
        <v>141</v>
      </c>
      <c r="C4552" s="1" t="s">
        <v>9942</v>
      </c>
      <c r="D4552" s="1" t="s">
        <v>1243</v>
      </c>
      <c r="E4552" s="1" t="s">
        <v>9943</v>
      </c>
      <c r="F4552" s="1" t="s">
        <v>175</v>
      </c>
      <c r="G4552" s="1" t="s">
        <v>39</v>
      </c>
      <c r="H4552" s="1">
        <v>45.0</v>
      </c>
      <c r="I4552" s="3">
        <v>43992.354166666664</v>
      </c>
      <c r="J4552" s="1">
        <v>1.68761295150492</v>
      </c>
      <c r="K4552" s="1" t="s">
        <v>46</v>
      </c>
      <c r="M4552" s="3">
        <v>43992.38421523148</v>
      </c>
    </row>
    <row r="4553">
      <c r="A4553" s="1">
        <v>4551.0</v>
      </c>
      <c r="B4553" s="1" t="s">
        <v>2944</v>
      </c>
      <c r="C4553" s="1" t="s">
        <v>9944</v>
      </c>
      <c r="D4553" s="1" t="s">
        <v>818</v>
      </c>
      <c r="E4553" s="1" t="s">
        <v>9945</v>
      </c>
      <c r="F4553" s="1" t="s">
        <v>2947</v>
      </c>
      <c r="G4553" s="1" t="s">
        <v>39</v>
      </c>
      <c r="H4553" s="1">
        <v>45.0</v>
      </c>
      <c r="I4553" s="3">
        <v>44100.6875</v>
      </c>
      <c r="J4553" s="1">
        <v>1.5751652516248</v>
      </c>
      <c r="K4553" s="1" t="s">
        <v>18</v>
      </c>
      <c r="M4553" s="3">
        <v>44100.71986887731</v>
      </c>
    </row>
    <row r="4554">
      <c r="A4554" s="1">
        <v>4552.0</v>
      </c>
      <c r="B4554" s="1" t="s">
        <v>319</v>
      </c>
      <c r="C4554" s="1" t="s">
        <v>9946</v>
      </c>
      <c r="D4554" s="1" t="s">
        <v>321</v>
      </c>
      <c r="E4554" s="1" t="s">
        <v>9947</v>
      </c>
      <c r="F4554" s="1" t="s">
        <v>323</v>
      </c>
      <c r="G4554" s="1" t="s">
        <v>39</v>
      </c>
      <c r="H4554" s="1">
        <v>45.0</v>
      </c>
      <c r="I4554" s="3">
        <v>44002.520833333336</v>
      </c>
      <c r="J4554" s="1">
        <v>1.16983896645696</v>
      </c>
      <c r="K4554" s="1" t="s">
        <v>24</v>
      </c>
      <c r="M4554" s="3">
        <v>44002.55041319445</v>
      </c>
    </row>
    <row r="4555">
      <c r="A4555" s="1">
        <v>4553.0</v>
      </c>
      <c r="B4555" s="1" t="s">
        <v>1043</v>
      </c>
      <c r="C4555" s="1" t="s">
        <v>9948</v>
      </c>
      <c r="D4555" s="1" t="s">
        <v>27</v>
      </c>
      <c r="E4555" s="1" t="s">
        <v>9585</v>
      </c>
      <c r="F4555" s="1" t="s">
        <v>1046</v>
      </c>
      <c r="G4555" s="1" t="s">
        <v>17</v>
      </c>
      <c r="H4555" s="1">
        <v>45.0</v>
      </c>
      <c r="I4555" s="3">
        <v>44132.541666666664</v>
      </c>
      <c r="J4555" s="1">
        <v>5.60882138232015</v>
      </c>
      <c r="K4555" s="1" t="s">
        <v>18</v>
      </c>
      <c r="L4555" s="1" t="s">
        <v>1047</v>
      </c>
      <c r="M4555" s="3">
        <v>44132.56994365741</v>
      </c>
    </row>
    <row r="4556">
      <c r="A4556" s="1">
        <v>4554.0</v>
      </c>
      <c r="B4556" s="1" t="s">
        <v>2891</v>
      </c>
      <c r="C4556" s="1" t="s">
        <v>9949</v>
      </c>
      <c r="D4556" s="1" t="s">
        <v>522</v>
      </c>
      <c r="E4556" s="1" t="s">
        <v>9950</v>
      </c>
      <c r="F4556" s="1" t="s">
        <v>2894</v>
      </c>
      <c r="G4556" s="1" t="s">
        <v>35</v>
      </c>
      <c r="H4556" s="1">
        <v>45.0</v>
      </c>
      <c r="I4556" s="3">
        <v>44126.229166666664</v>
      </c>
      <c r="J4556" s="1">
        <v>1.36975978005195</v>
      </c>
      <c r="K4556" s="1" t="s">
        <v>46</v>
      </c>
      <c r="M4556" s="3">
        <v>44126.259752337966</v>
      </c>
    </row>
    <row r="4557">
      <c r="A4557" s="1">
        <v>4555.0</v>
      </c>
      <c r="B4557" s="1" t="s">
        <v>9951</v>
      </c>
      <c r="C4557" s="1" t="s">
        <v>9952</v>
      </c>
      <c r="D4557" s="1" t="s">
        <v>9953</v>
      </c>
      <c r="E4557" s="1" t="s">
        <v>9954</v>
      </c>
      <c r="F4557" s="1" t="s">
        <v>9955</v>
      </c>
      <c r="G4557" s="1" t="s">
        <v>17</v>
      </c>
      <c r="H4557" s="1">
        <v>45.0</v>
      </c>
      <c r="I4557" s="3">
        <v>43901.416666666664</v>
      </c>
      <c r="J4557" s="1">
        <v>1.62081485738146</v>
      </c>
      <c r="K4557" s="1" t="s">
        <v>689</v>
      </c>
      <c r="M4557" s="3">
        <v>43901.44459747685</v>
      </c>
    </row>
    <row r="4558">
      <c r="A4558" s="1">
        <v>4556.0</v>
      </c>
      <c r="B4558" s="1" t="s">
        <v>1085</v>
      </c>
      <c r="C4558" s="1" t="s">
        <v>9956</v>
      </c>
      <c r="D4558" s="1" t="s">
        <v>1087</v>
      </c>
      <c r="E4558" s="1" t="s">
        <v>9914</v>
      </c>
      <c r="F4558" s="1" t="s">
        <v>1089</v>
      </c>
      <c r="G4558" s="1" t="s">
        <v>35</v>
      </c>
      <c r="H4558" s="1">
        <v>45.0</v>
      </c>
      <c r="I4558" s="3">
        <v>44153.916666666664</v>
      </c>
      <c r="J4558" s="1">
        <v>1.38802350146496</v>
      </c>
      <c r="K4558" s="1" t="s">
        <v>159</v>
      </c>
      <c r="L4558" s="1" t="s">
        <v>3250</v>
      </c>
      <c r="M4558" s="3">
        <v>44154.55400038195</v>
      </c>
    </row>
    <row r="4559">
      <c r="A4559" s="1">
        <v>4557.0</v>
      </c>
      <c r="B4559" s="1" t="s">
        <v>792</v>
      </c>
      <c r="C4559" s="1" t="s">
        <v>9957</v>
      </c>
      <c r="D4559" s="1" t="s">
        <v>578</v>
      </c>
      <c r="E4559" s="1" t="s">
        <v>9958</v>
      </c>
      <c r="F4559" s="1" t="s">
        <v>795</v>
      </c>
      <c r="G4559" s="1" t="s">
        <v>17</v>
      </c>
      <c r="H4559" s="1">
        <v>45.0</v>
      </c>
      <c r="I4559" s="3">
        <v>44130.6875</v>
      </c>
      <c r="J4559" s="1">
        <v>2.32061459733816</v>
      </c>
      <c r="K4559" s="1" t="s">
        <v>18</v>
      </c>
      <c r="L4559" s="1" t="s">
        <v>444</v>
      </c>
      <c r="M4559" s="3">
        <v>44130.68796877315</v>
      </c>
    </row>
    <row r="4560">
      <c r="A4560" s="1">
        <v>4558.0</v>
      </c>
      <c r="B4560" s="1" t="s">
        <v>501</v>
      </c>
      <c r="C4560" s="1" t="s">
        <v>9959</v>
      </c>
      <c r="D4560" s="1" t="s">
        <v>503</v>
      </c>
      <c r="E4560" s="1" t="s">
        <v>884</v>
      </c>
      <c r="F4560" s="1" t="s">
        <v>505</v>
      </c>
      <c r="G4560" s="1" t="s">
        <v>17</v>
      </c>
      <c r="H4560" s="1">
        <v>45.0</v>
      </c>
      <c r="I4560" s="3">
        <v>43900.75</v>
      </c>
      <c r="J4560" s="1">
        <v>0.0</v>
      </c>
      <c r="K4560" s="1" t="s">
        <v>18</v>
      </c>
      <c r="M4560" s="3">
        <v>43900.74926079861</v>
      </c>
    </row>
    <row r="4561">
      <c r="A4561" s="1">
        <v>4559.0</v>
      </c>
      <c r="B4561" s="1" t="s">
        <v>12</v>
      </c>
      <c r="C4561" s="1" t="s">
        <v>9960</v>
      </c>
      <c r="D4561" s="1" t="s">
        <v>411</v>
      </c>
      <c r="E4561" s="1" t="s">
        <v>4924</v>
      </c>
      <c r="F4561" s="1" t="s">
        <v>16</v>
      </c>
      <c r="G4561" s="1" t="s">
        <v>17</v>
      </c>
      <c r="H4561" s="1">
        <v>45.0</v>
      </c>
      <c r="I4561" s="3">
        <v>44020.291666666664</v>
      </c>
      <c r="J4561" s="1">
        <v>1.21023218928416</v>
      </c>
      <c r="K4561" s="1" t="s">
        <v>18</v>
      </c>
      <c r="M4561" s="3">
        <v>44020.325634340275</v>
      </c>
    </row>
    <row r="4562">
      <c r="A4562" s="1">
        <v>4560.0</v>
      </c>
      <c r="B4562" s="1" t="s">
        <v>239</v>
      </c>
      <c r="C4562" s="1" t="s">
        <v>9961</v>
      </c>
      <c r="D4562" s="1" t="s">
        <v>1113</v>
      </c>
      <c r="E4562" s="1" t="s">
        <v>1114</v>
      </c>
      <c r="F4562" s="1" t="s">
        <v>243</v>
      </c>
      <c r="G4562" s="1" t="s">
        <v>35</v>
      </c>
      <c r="H4562" s="1">
        <v>45.0</v>
      </c>
      <c r="I4562" s="3">
        <v>44088.541666666664</v>
      </c>
      <c r="J4562" s="1">
        <v>5.23555900420236</v>
      </c>
      <c r="K4562" s="1" t="s">
        <v>46</v>
      </c>
      <c r="M4562" s="3">
        <v>44088.58306827546</v>
      </c>
    </row>
    <row r="4563">
      <c r="A4563" s="1">
        <v>4561.0</v>
      </c>
      <c r="B4563" s="1" t="s">
        <v>63</v>
      </c>
      <c r="C4563" s="1" t="s">
        <v>9962</v>
      </c>
      <c r="D4563" s="1" t="s">
        <v>65</v>
      </c>
      <c r="E4563" s="1" t="s">
        <v>6642</v>
      </c>
      <c r="F4563" s="1" t="s">
        <v>67</v>
      </c>
      <c r="G4563" s="1" t="s">
        <v>35</v>
      </c>
      <c r="H4563" s="1">
        <v>45.0</v>
      </c>
      <c r="I4563" s="3">
        <v>44225.208333333336</v>
      </c>
      <c r="J4563" s="1">
        <v>2.32735630671982</v>
      </c>
      <c r="K4563" s="1" t="s">
        <v>24</v>
      </c>
      <c r="M4563" s="3">
        <v>44225.283711006945</v>
      </c>
    </row>
    <row r="4564">
      <c r="A4564" s="1">
        <v>4562.0</v>
      </c>
      <c r="B4564" s="1" t="s">
        <v>229</v>
      </c>
      <c r="C4564" s="1" t="s">
        <v>9963</v>
      </c>
      <c r="D4564" s="1" t="s">
        <v>1653</v>
      </c>
      <c r="E4564" s="1" t="s">
        <v>4903</v>
      </c>
      <c r="F4564" s="1" t="s">
        <v>232</v>
      </c>
      <c r="G4564" s="1" t="s">
        <v>35</v>
      </c>
      <c r="H4564" s="1">
        <v>45.0</v>
      </c>
      <c r="I4564" s="3">
        <v>43893.166666666664</v>
      </c>
      <c r="J4564" s="1">
        <v>5.1371967128687</v>
      </c>
      <c r="K4564" s="1" t="s">
        <v>24</v>
      </c>
      <c r="M4564" s="3">
        <v>43893.18824364583</v>
      </c>
    </row>
    <row r="4565">
      <c r="A4565" s="1">
        <v>4563.0</v>
      </c>
      <c r="B4565" s="1" t="s">
        <v>742</v>
      </c>
      <c r="C4565" s="1" t="s">
        <v>9964</v>
      </c>
      <c r="D4565" s="1" t="s">
        <v>148</v>
      </c>
      <c r="E4565" s="1" t="s">
        <v>3823</v>
      </c>
      <c r="F4565" s="1" t="s">
        <v>746</v>
      </c>
      <c r="G4565" s="1" t="s">
        <v>35</v>
      </c>
      <c r="H4565" s="1">
        <v>45.0</v>
      </c>
      <c r="I4565" s="3">
        <v>44207.270833333336</v>
      </c>
      <c r="J4565" s="1">
        <v>2.2386543557419</v>
      </c>
      <c r="K4565" s="1" t="s">
        <v>24</v>
      </c>
      <c r="L4565" s="1" t="s">
        <v>747</v>
      </c>
      <c r="M4565" s="3">
        <v>44207.31227699074</v>
      </c>
    </row>
    <row r="4566">
      <c r="A4566" s="1">
        <v>4564.0</v>
      </c>
      <c r="B4566" s="1" t="s">
        <v>366</v>
      </c>
      <c r="C4566" s="1" t="s">
        <v>9965</v>
      </c>
      <c r="D4566" s="1" t="s">
        <v>3555</v>
      </c>
      <c r="E4566" s="1" t="s">
        <v>9966</v>
      </c>
      <c r="F4566" s="1" t="s">
        <v>370</v>
      </c>
      <c r="G4566" s="1" t="s">
        <v>89</v>
      </c>
      <c r="H4566" s="1">
        <v>45.0</v>
      </c>
      <c r="I4566" s="3">
        <v>44232.40831769676</v>
      </c>
      <c r="J4566" s="1">
        <v>3.12262983254338</v>
      </c>
      <c r="K4566" s="1" t="s">
        <v>166</v>
      </c>
      <c r="L4566" s="1" t="s">
        <v>167</v>
      </c>
      <c r="M4566" s="3">
        <v>44232.464302141205</v>
      </c>
    </row>
    <row r="4567">
      <c r="A4567" s="1">
        <v>4565.0</v>
      </c>
      <c r="B4567" s="1" t="s">
        <v>3909</v>
      </c>
      <c r="C4567" s="1" t="s">
        <v>9967</v>
      </c>
      <c r="D4567" s="1" t="s">
        <v>532</v>
      </c>
      <c r="E4567" s="1" t="s">
        <v>9968</v>
      </c>
      <c r="F4567" s="1" t="s">
        <v>3912</v>
      </c>
      <c r="G4567" s="1" t="s">
        <v>89</v>
      </c>
      <c r="H4567" s="1">
        <v>45.0</v>
      </c>
      <c r="I4567" s="3">
        <v>44043.50469753472</v>
      </c>
      <c r="J4567" s="1">
        <v>0.0</v>
      </c>
      <c r="K4567" s="1" t="s">
        <v>24</v>
      </c>
      <c r="M4567" s="3">
        <v>44043.56377663194</v>
      </c>
    </row>
    <row r="4568">
      <c r="A4568" s="1">
        <v>4566.0</v>
      </c>
      <c r="B4568" s="1" t="s">
        <v>2084</v>
      </c>
      <c r="C4568" s="1" t="s">
        <v>9969</v>
      </c>
      <c r="D4568" s="1" t="s">
        <v>1036</v>
      </c>
      <c r="E4568" s="1" t="s">
        <v>2086</v>
      </c>
      <c r="F4568" s="1" t="s">
        <v>2087</v>
      </c>
      <c r="G4568" s="1" t="s">
        <v>35</v>
      </c>
      <c r="H4568" s="1">
        <v>45.0</v>
      </c>
      <c r="I4568" s="3">
        <v>44224.333333333336</v>
      </c>
      <c r="J4568" s="1">
        <v>1.82835423063134</v>
      </c>
      <c r="K4568" s="1" t="s">
        <v>601</v>
      </c>
      <c r="L4568" s="1" t="s">
        <v>1547</v>
      </c>
      <c r="M4568" s="3">
        <v>44224.35063915509</v>
      </c>
    </row>
    <row r="4569">
      <c r="A4569" s="1">
        <v>4567.0</v>
      </c>
      <c r="B4569" s="1" t="s">
        <v>161</v>
      </c>
      <c r="C4569" s="1" t="s">
        <v>9970</v>
      </c>
      <c r="D4569" s="1" t="s">
        <v>163</v>
      </c>
      <c r="E4569" s="1" t="s">
        <v>164</v>
      </c>
      <c r="F4569" s="1" t="s">
        <v>165</v>
      </c>
      <c r="G4569" s="1" t="s">
        <v>35</v>
      </c>
      <c r="H4569" s="1">
        <v>45.0</v>
      </c>
      <c r="I4569" s="3">
        <v>44139.614583333336</v>
      </c>
      <c r="J4569" s="1">
        <v>1.1248382920399</v>
      </c>
      <c r="K4569" s="1" t="s">
        <v>166</v>
      </c>
      <c r="L4569" s="1" t="s">
        <v>167</v>
      </c>
      <c r="M4569" s="3">
        <v>44139.634066053244</v>
      </c>
    </row>
    <row r="4570">
      <c r="A4570" s="1">
        <v>4568.0</v>
      </c>
      <c r="B4570" s="1" t="s">
        <v>350</v>
      </c>
      <c r="C4570" s="1" t="s">
        <v>9971</v>
      </c>
      <c r="D4570" s="1" t="s">
        <v>75</v>
      </c>
      <c r="E4570" s="1" t="s">
        <v>4211</v>
      </c>
      <c r="F4570" s="1" t="s">
        <v>353</v>
      </c>
      <c r="G4570" s="1" t="s">
        <v>35</v>
      </c>
      <c r="H4570" s="1">
        <v>45.0</v>
      </c>
      <c r="I4570" s="3">
        <v>43587.166666666664</v>
      </c>
      <c r="J4570" s="1">
        <v>0.06959963472045</v>
      </c>
      <c r="K4570" s="1" t="s">
        <v>24</v>
      </c>
      <c r="M4570" s="3">
        <v>43587.5914193287</v>
      </c>
    </row>
    <row r="4571">
      <c r="A4571" s="1">
        <v>4569.0</v>
      </c>
      <c r="B4571" s="1" t="s">
        <v>2877</v>
      </c>
      <c r="C4571" s="1" t="s">
        <v>9972</v>
      </c>
      <c r="D4571" s="1" t="s">
        <v>59</v>
      </c>
      <c r="E4571" s="1" t="s">
        <v>9973</v>
      </c>
      <c r="F4571" s="1" t="s">
        <v>2881</v>
      </c>
      <c r="G4571" s="1" t="s">
        <v>89</v>
      </c>
      <c r="H4571" s="1">
        <v>45.0</v>
      </c>
      <c r="I4571" s="3">
        <v>44017.583333333336</v>
      </c>
      <c r="J4571" s="1">
        <v>1.65907807159955</v>
      </c>
      <c r="K4571" s="1" t="s">
        <v>62</v>
      </c>
      <c r="M4571" s="3">
        <v>44017.62215109954</v>
      </c>
    </row>
    <row r="4572">
      <c r="A4572" s="1">
        <v>4570.0</v>
      </c>
      <c r="B4572" s="1" t="s">
        <v>9974</v>
      </c>
      <c r="C4572" s="1" t="s">
        <v>9975</v>
      </c>
      <c r="D4572" s="1" t="s">
        <v>9976</v>
      </c>
      <c r="E4572" s="1" t="s">
        <v>9977</v>
      </c>
      <c r="F4572" s="1" t="s">
        <v>9978</v>
      </c>
      <c r="G4572" s="1" t="s">
        <v>17</v>
      </c>
      <c r="H4572" s="1">
        <v>45.0</v>
      </c>
      <c r="I4572" s="3">
        <v>43894.645833333336</v>
      </c>
      <c r="J4572" s="1">
        <v>0.0</v>
      </c>
      <c r="K4572" s="1" t="s">
        <v>218</v>
      </c>
      <c r="M4572" s="3">
        <v>43894.76085302083</v>
      </c>
    </row>
    <row r="4573">
      <c r="A4573" s="1">
        <v>4571.0</v>
      </c>
      <c r="B4573" s="1" t="s">
        <v>4069</v>
      </c>
      <c r="C4573" s="1" t="s">
        <v>9979</v>
      </c>
      <c r="D4573" s="1" t="s">
        <v>8291</v>
      </c>
      <c r="E4573" s="1" t="s">
        <v>9980</v>
      </c>
      <c r="F4573" s="1" t="s">
        <v>4072</v>
      </c>
      <c r="G4573" s="1" t="s">
        <v>89</v>
      </c>
      <c r="H4573" s="1">
        <v>45.0</v>
      </c>
      <c r="I4573" s="3">
        <v>44186.627358680555</v>
      </c>
      <c r="J4573" s="1">
        <v>4.04250805159237</v>
      </c>
      <c r="K4573" s="1" t="s">
        <v>24</v>
      </c>
      <c r="M4573" s="3">
        <v>44186.63935200231</v>
      </c>
    </row>
    <row r="4574">
      <c r="A4574" s="1">
        <v>4572.0</v>
      </c>
      <c r="B4574" s="1" t="s">
        <v>413</v>
      </c>
      <c r="C4574" s="1" t="s">
        <v>9981</v>
      </c>
      <c r="D4574" s="1" t="s">
        <v>9982</v>
      </c>
      <c r="E4574" s="1" t="s">
        <v>9983</v>
      </c>
      <c r="F4574" s="1" t="s">
        <v>417</v>
      </c>
      <c r="G4574" s="1" t="s">
        <v>39</v>
      </c>
      <c r="H4574" s="1">
        <v>45.0</v>
      </c>
      <c r="I4574" s="3">
        <v>44210.697916666664</v>
      </c>
      <c r="J4574" s="1">
        <v>2.83873538222872</v>
      </c>
      <c r="K4574" s="1" t="s">
        <v>24</v>
      </c>
      <c r="M4574" s="3">
        <v>44210.763763449075</v>
      </c>
    </row>
    <row r="4575">
      <c r="A4575" s="1">
        <v>4573.0</v>
      </c>
      <c r="B4575" s="1" t="s">
        <v>161</v>
      </c>
      <c r="C4575" s="1" t="s">
        <v>9984</v>
      </c>
      <c r="D4575" s="1" t="s">
        <v>3699</v>
      </c>
      <c r="E4575" s="1" t="s">
        <v>3700</v>
      </c>
      <c r="F4575" s="1" t="s">
        <v>165</v>
      </c>
      <c r="G4575" s="1" t="s">
        <v>17</v>
      </c>
      <c r="H4575" s="1">
        <v>45.0</v>
      </c>
      <c r="I4575" s="3">
        <v>44130.614583333336</v>
      </c>
      <c r="J4575" s="1">
        <v>0.884368350949242</v>
      </c>
      <c r="K4575" s="1" t="s">
        <v>166</v>
      </c>
      <c r="L4575" s="1" t="s">
        <v>167</v>
      </c>
      <c r="M4575" s="3">
        <v>44130.648385625</v>
      </c>
    </row>
    <row r="4576">
      <c r="A4576" s="1">
        <v>4574.0</v>
      </c>
      <c r="B4576" s="1" t="s">
        <v>434</v>
      </c>
      <c r="C4576" s="1" t="s">
        <v>9985</v>
      </c>
      <c r="D4576" s="1" t="s">
        <v>1250</v>
      </c>
      <c r="E4576" s="1" t="s">
        <v>9986</v>
      </c>
      <c r="F4576" s="1" t="s">
        <v>438</v>
      </c>
      <c r="G4576" s="1" t="s">
        <v>17</v>
      </c>
      <c r="H4576" s="1">
        <v>45.0</v>
      </c>
      <c r="I4576" s="3">
        <v>43716.208333333336</v>
      </c>
      <c r="J4576" s="1">
        <v>1.74903664812296</v>
      </c>
      <c r="K4576" s="1" t="s">
        <v>24</v>
      </c>
      <c r="M4576" s="3">
        <v>43716.70126071759</v>
      </c>
    </row>
    <row r="4577">
      <c r="A4577" s="1">
        <v>4575.0</v>
      </c>
      <c r="B4577" s="1" t="s">
        <v>4120</v>
      </c>
      <c r="C4577" s="1" t="s">
        <v>9987</v>
      </c>
      <c r="D4577" s="1" t="s">
        <v>1461</v>
      </c>
      <c r="E4577" s="1" t="s">
        <v>8884</v>
      </c>
      <c r="F4577" s="1" t="s">
        <v>4123</v>
      </c>
      <c r="G4577" s="1" t="s">
        <v>35</v>
      </c>
      <c r="H4577" s="1">
        <v>45.0</v>
      </c>
      <c r="I4577" s="3">
        <v>43892.75</v>
      </c>
      <c r="J4577" s="1">
        <v>4.62461206880502</v>
      </c>
      <c r="K4577" s="1" t="s">
        <v>62</v>
      </c>
      <c r="M4577" s="3">
        <v>43892.68511212963</v>
      </c>
    </row>
    <row r="4578">
      <c r="A4578" s="1">
        <v>4576.0</v>
      </c>
      <c r="B4578" s="1" t="s">
        <v>1090</v>
      </c>
      <c r="C4578" s="1" t="s">
        <v>9988</v>
      </c>
      <c r="D4578" s="1" t="s">
        <v>1092</v>
      </c>
      <c r="E4578" s="1" t="s">
        <v>6441</v>
      </c>
      <c r="F4578" s="1" t="s">
        <v>1094</v>
      </c>
      <c r="G4578" s="1" t="s">
        <v>17</v>
      </c>
      <c r="H4578" s="1">
        <v>45.0</v>
      </c>
      <c r="I4578" s="3">
        <v>44137.6875</v>
      </c>
      <c r="J4578" s="1">
        <v>0.625318659238073</v>
      </c>
      <c r="K4578" s="1" t="s">
        <v>166</v>
      </c>
      <c r="L4578" s="1" t="s">
        <v>167</v>
      </c>
      <c r="M4578" s="3">
        <v>44137.72268439815</v>
      </c>
    </row>
    <row r="4579">
      <c r="A4579" s="1">
        <v>4577.0</v>
      </c>
      <c r="B4579" s="1" t="s">
        <v>6302</v>
      </c>
      <c r="C4579" s="1" t="s">
        <v>9989</v>
      </c>
      <c r="D4579" s="1" t="s">
        <v>989</v>
      </c>
      <c r="E4579" s="1" t="s">
        <v>9990</v>
      </c>
      <c r="F4579" s="1" t="s">
        <v>6305</v>
      </c>
      <c r="G4579" s="1" t="s">
        <v>89</v>
      </c>
      <c r="H4579" s="1">
        <v>45.0</v>
      </c>
      <c r="I4579" s="3">
        <v>44215.37202122685</v>
      </c>
      <c r="J4579" s="1">
        <v>2.94980449120738</v>
      </c>
      <c r="K4579" s="1" t="s">
        <v>24</v>
      </c>
      <c r="L4579" s="1" t="s">
        <v>9991</v>
      </c>
      <c r="M4579" s="3">
        <v>44215.38891415509</v>
      </c>
    </row>
    <row r="4580">
      <c r="A4580" s="1">
        <v>4578.0</v>
      </c>
      <c r="B4580" s="1" t="s">
        <v>736</v>
      </c>
      <c r="C4580" s="1" t="s">
        <v>9992</v>
      </c>
      <c r="D4580" s="1" t="s">
        <v>2553</v>
      </c>
      <c r="E4580" s="1" t="s">
        <v>9993</v>
      </c>
      <c r="F4580" s="1" t="s">
        <v>740</v>
      </c>
      <c r="G4580" s="1" t="s">
        <v>89</v>
      </c>
      <c r="H4580" s="1">
        <v>45.0</v>
      </c>
      <c r="I4580" s="3">
        <v>44127.776515300924</v>
      </c>
      <c r="J4580" s="1">
        <v>2.53147669421636</v>
      </c>
      <c r="K4580" s="1" t="s">
        <v>24</v>
      </c>
      <c r="L4580" s="1" t="s">
        <v>741</v>
      </c>
      <c r="M4580" s="3">
        <v>44127.80340344908</v>
      </c>
    </row>
    <row r="4581">
      <c r="A4581" s="1">
        <v>4579.0</v>
      </c>
      <c r="B4581" s="1" t="s">
        <v>319</v>
      </c>
      <c r="C4581" s="1" t="s">
        <v>9994</v>
      </c>
      <c r="D4581" s="1" t="s">
        <v>321</v>
      </c>
      <c r="E4581" s="1" t="s">
        <v>9995</v>
      </c>
      <c r="F4581" s="1" t="s">
        <v>323</v>
      </c>
      <c r="G4581" s="1" t="s">
        <v>39</v>
      </c>
      <c r="H4581" s="1">
        <v>45.0</v>
      </c>
      <c r="I4581" s="3">
        <v>43962.625</v>
      </c>
      <c r="J4581" s="1">
        <v>1.17148491414896</v>
      </c>
      <c r="K4581" s="1" t="s">
        <v>24</v>
      </c>
      <c r="M4581" s="3">
        <v>43962.68739591435</v>
      </c>
    </row>
    <row r="4582">
      <c r="A4582" s="1">
        <v>4580.0</v>
      </c>
      <c r="B4582" s="1" t="s">
        <v>2968</v>
      </c>
      <c r="C4582" s="1" t="s">
        <v>9996</v>
      </c>
      <c r="D4582" s="1" t="s">
        <v>9997</v>
      </c>
      <c r="E4582" s="1" t="s">
        <v>9998</v>
      </c>
      <c r="F4582" s="1" t="s">
        <v>2971</v>
      </c>
      <c r="G4582" s="1" t="s">
        <v>89</v>
      </c>
      <c r="H4582" s="1">
        <v>45.0</v>
      </c>
      <c r="I4582" s="3">
        <v>44018.67312388889</v>
      </c>
      <c r="J4582" s="1">
        <v>2.21991996032096</v>
      </c>
      <c r="K4582" s="1" t="s">
        <v>18</v>
      </c>
      <c r="L4582" s="1" t="s">
        <v>2972</v>
      </c>
      <c r="M4582" s="3">
        <v>44018.714922928244</v>
      </c>
    </row>
    <row r="4583">
      <c r="A4583" s="1">
        <v>4581.0</v>
      </c>
      <c r="B4583" s="1" t="s">
        <v>4238</v>
      </c>
      <c r="C4583" s="1" t="s">
        <v>9999</v>
      </c>
      <c r="D4583" s="1" t="s">
        <v>4240</v>
      </c>
      <c r="E4583" s="1" t="s">
        <v>4241</v>
      </c>
      <c r="F4583" s="1" t="s">
        <v>4242</v>
      </c>
      <c r="G4583" s="1" t="s">
        <v>17</v>
      </c>
      <c r="H4583" s="1">
        <v>45.0</v>
      </c>
      <c r="I4583" s="3">
        <v>43824.333333333336</v>
      </c>
      <c r="J4583" s="1">
        <v>1.40001446445133</v>
      </c>
      <c r="K4583" s="1" t="s">
        <v>166</v>
      </c>
      <c r="M4583" s="3">
        <v>43824.36082083333</v>
      </c>
    </row>
    <row r="4584">
      <c r="A4584" s="1">
        <v>4582.0</v>
      </c>
      <c r="B4584" s="1" t="s">
        <v>1245</v>
      </c>
      <c r="C4584" s="1" t="s">
        <v>10000</v>
      </c>
      <c r="D4584" s="1" t="s">
        <v>738</v>
      </c>
      <c r="E4584" s="1" t="s">
        <v>10001</v>
      </c>
      <c r="F4584" s="1" t="s">
        <v>1248</v>
      </c>
      <c r="G4584" s="1" t="s">
        <v>39</v>
      </c>
      <c r="H4584" s="1">
        <v>45.0</v>
      </c>
      <c r="I4584" s="3">
        <v>44076.3125</v>
      </c>
      <c r="J4584" s="1">
        <v>2.16706119139085</v>
      </c>
      <c r="K4584" s="1" t="s">
        <v>218</v>
      </c>
      <c r="L4584" s="1" t="s">
        <v>787</v>
      </c>
      <c r="M4584" s="3">
        <v>44076.33960034722</v>
      </c>
    </row>
    <row r="4585">
      <c r="A4585" s="1">
        <v>4583.0</v>
      </c>
      <c r="B4585" s="1" t="s">
        <v>957</v>
      </c>
      <c r="C4585" s="1" t="s">
        <v>10002</v>
      </c>
      <c r="D4585" s="1" t="s">
        <v>4372</v>
      </c>
      <c r="E4585" s="1" t="s">
        <v>8324</v>
      </c>
      <c r="F4585" s="1" t="s">
        <v>961</v>
      </c>
      <c r="G4585" s="1" t="s">
        <v>17</v>
      </c>
      <c r="H4585" s="1">
        <v>45.0</v>
      </c>
      <c r="I4585" s="3">
        <v>43903.645833333336</v>
      </c>
      <c r="J4585" s="1">
        <v>2.4250697245918</v>
      </c>
      <c r="K4585" s="1" t="s">
        <v>24</v>
      </c>
      <c r="M4585" s="3">
        <v>43903.627112800925</v>
      </c>
    </row>
    <row r="4586">
      <c r="A4586" s="1">
        <v>4584.0</v>
      </c>
      <c r="B4586" s="1" t="s">
        <v>480</v>
      </c>
      <c r="C4586" s="1" t="s">
        <v>10003</v>
      </c>
      <c r="D4586" s="1" t="s">
        <v>482</v>
      </c>
      <c r="E4586" s="1" t="s">
        <v>10004</v>
      </c>
      <c r="F4586" s="1" t="s">
        <v>484</v>
      </c>
      <c r="G4586" s="1" t="s">
        <v>35</v>
      </c>
      <c r="H4586" s="1">
        <v>45.0</v>
      </c>
      <c r="I4586" s="3">
        <v>43697.5</v>
      </c>
      <c r="J4586" s="1">
        <v>0.752769949122595</v>
      </c>
      <c r="K4586" s="1" t="s">
        <v>24</v>
      </c>
      <c r="M4586" s="3">
        <v>43697.50476311343</v>
      </c>
    </row>
    <row r="4587">
      <c r="A4587" s="1">
        <v>4585.0</v>
      </c>
      <c r="B4587" s="1" t="s">
        <v>796</v>
      </c>
      <c r="C4587" s="1" t="s">
        <v>10005</v>
      </c>
      <c r="D4587" s="1" t="s">
        <v>1802</v>
      </c>
      <c r="E4587" s="1" t="s">
        <v>10006</v>
      </c>
      <c r="F4587" s="1" t="s">
        <v>799</v>
      </c>
      <c r="G4587" s="1" t="s">
        <v>39</v>
      </c>
      <c r="H4587" s="1">
        <v>45.0</v>
      </c>
      <c r="I4587" s="3">
        <v>43998.458333333336</v>
      </c>
      <c r="J4587" s="1">
        <v>1.60377197117329</v>
      </c>
      <c r="K4587" s="1" t="s">
        <v>18</v>
      </c>
      <c r="M4587" s="3">
        <v>43998.492698773145</v>
      </c>
    </row>
    <row r="4588">
      <c r="A4588" s="1">
        <v>4586.0</v>
      </c>
      <c r="B4588" s="1" t="s">
        <v>450</v>
      </c>
      <c r="C4588" s="1" t="s">
        <v>10007</v>
      </c>
      <c r="D4588" s="1" t="s">
        <v>4391</v>
      </c>
      <c r="E4588" s="1" t="s">
        <v>10008</v>
      </c>
      <c r="F4588" s="1" t="s">
        <v>454</v>
      </c>
      <c r="G4588" s="1" t="s">
        <v>39</v>
      </c>
      <c r="H4588" s="1">
        <v>45.0</v>
      </c>
      <c r="I4588" s="3">
        <v>44044.645833333336</v>
      </c>
      <c r="J4588" s="1">
        <v>0.0291001963664366</v>
      </c>
      <c r="K4588" s="1" t="s">
        <v>24</v>
      </c>
      <c r="L4588" s="1" t="s">
        <v>238</v>
      </c>
      <c r="M4588" s="3">
        <v>44044.674965081016</v>
      </c>
    </row>
    <row r="4589">
      <c r="A4589" s="1">
        <v>4587.0</v>
      </c>
      <c r="B4589" s="1" t="s">
        <v>872</v>
      </c>
      <c r="C4589" s="1" t="s">
        <v>10009</v>
      </c>
      <c r="D4589" s="1" t="s">
        <v>37</v>
      </c>
      <c r="E4589" s="1" t="s">
        <v>10010</v>
      </c>
      <c r="F4589" s="1" t="s">
        <v>875</v>
      </c>
      <c r="G4589" s="1" t="s">
        <v>39</v>
      </c>
      <c r="H4589" s="1">
        <v>45.0</v>
      </c>
      <c r="I4589" s="3">
        <v>44124.625</v>
      </c>
      <c r="J4589" s="1">
        <v>0.663731428697427</v>
      </c>
      <c r="K4589" s="1" t="s">
        <v>18</v>
      </c>
      <c r="M4589" s="3">
        <v>44124.663506006946</v>
      </c>
    </row>
    <row r="4590">
      <c r="A4590" s="1">
        <v>4588.0</v>
      </c>
      <c r="B4590" s="1" t="s">
        <v>319</v>
      </c>
      <c r="C4590" s="1" t="s">
        <v>10011</v>
      </c>
      <c r="D4590" s="1" t="s">
        <v>3581</v>
      </c>
      <c r="E4590" s="1" t="s">
        <v>10012</v>
      </c>
      <c r="F4590" s="1" t="s">
        <v>323</v>
      </c>
      <c r="G4590" s="1" t="s">
        <v>39</v>
      </c>
      <c r="H4590" s="1">
        <v>45.0</v>
      </c>
      <c r="I4590" s="3">
        <v>43836.208333333336</v>
      </c>
      <c r="J4590" s="1">
        <v>0.00559688916816743</v>
      </c>
      <c r="K4590" s="1" t="s">
        <v>24</v>
      </c>
      <c r="M4590" s="3">
        <v>43836.22923849537</v>
      </c>
    </row>
    <row r="4591">
      <c r="A4591" s="1">
        <v>4589.0</v>
      </c>
      <c r="B4591" s="1" t="s">
        <v>161</v>
      </c>
      <c r="C4591" s="1" t="s">
        <v>10013</v>
      </c>
      <c r="D4591" s="1" t="s">
        <v>2515</v>
      </c>
      <c r="E4591" s="1" t="s">
        <v>2516</v>
      </c>
      <c r="F4591" s="1" t="s">
        <v>165</v>
      </c>
      <c r="G4591" s="1" t="s">
        <v>35</v>
      </c>
      <c r="H4591" s="1">
        <v>45.0</v>
      </c>
      <c r="I4591" s="3">
        <v>44228.208333333336</v>
      </c>
      <c r="J4591" s="1">
        <v>2.33624278237756</v>
      </c>
      <c r="K4591" s="1" t="s">
        <v>166</v>
      </c>
      <c r="L4591" s="1" t="s">
        <v>167</v>
      </c>
      <c r="M4591" s="3">
        <v>44228.23850056713</v>
      </c>
    </row>
    <row r="4592">
      <c r="A4592" s="1">
        <v>4590.0</v>
      </c>
      <c r="B4592" s="1" t="s">
        <v>7638</v>
      </c>
      <c r="C4592" s="1" t="s">
        <v>10014</v>
      </c>
      <c r="D4592" s="1" t="s">
        <v>2485</v>
      </c>
      <c r="E4592" s="1" t="s">
        <v>10015</v>
      </c>
      <c r="F4592" s="1" t="s">
        <v>7641</v>
      </c>
      <c r="G4592" s="1" t="s">
        <v>39</v>
      </c>
      <c r="H4592" s="1">
        <v>45.0</v>
      </c>
      <c r="I4592" s="3">
        <v>44156.364583333336</v>
      </c>
      <c r="J4592" s="1">
        <v>1.30046491022533</v>
      </c>
      <c r="K4592" s="1" t="s">
        <v>1376</v>
      </c>
      <c r="L4592" s="1" t="s">
        <v>2041</v>
      </c>
      <c r="M4592" s="3">
        <v>44156.39377048611</v>
      </c>
    </row>
    <row r="4593">
      <c r="A4593" s="1">
        <v>4591.0</v>
      </c>
      <c r="B4593" s="1" t="s">
        <v>68</v>
      </c>
      <c r="C4593" s="1" t="s">
        <v>10016</v>
      </c>
      <c r="D4593" s="1" t="s">
        <v>32</v>
      </c>
      <c r="E4593" s="1" t="s">
        <v>10017</v>
      </c>
      <c r="F4593" s="1" t="s">
        <v>72</v>
      </c>
      <c r="G4593" s="1" t="s">
        <v>39</v>
      </c>
      <c r="H4593" s="1">
        <v>45.0</v>
      </c>
      <c r="I4593" s="3">
        <v>43788.666666666664</v>
      </c>
      <c r="J4593" s="1">
        <v>1.30933350590512</v>
      </c>
      <c r="K4593" s="1" t="s">
        <v>24</v>
      </c>
      <c r="M4593" s="3">
        <v>43788.74090476852</v>
      </c>
    </row>
    <row r="4594">
      <c r="A4594" s="1">
        <v>4592.0</v>
      </c>
      <c r="B4594" s="1" t="s">
        <v>5602</v>
      </c>
      <c r="C4594" s="1" t="s">
        <v>10018</v>
      </c>
      <c r="D4594" s="1" t="s">
        <v>2248</v>
      </c>
      <c r="E4594" s="1" t="s">
        <v>10019</v>
      </c>
      <c r="F4594" s="1" t="s">
        <v>5605</v>
      </c>
      <c r="G4594" s="1" t="s">
        <v>89</v>
      </c>
      <c r="H4594" s="1">
        <v>45.0</v>
      </c>
      <c r="I4594" s="3">
        <v>44174.7247925</v>
      </c>
      <c r="J4594" s="1">
        <v>1.84337329512977</v>
      </c>
      <c r="K4594" s="1" t="s">
        <v>601</v>
      </c>
      <c r="L4594" s="1" t="s">
        <v>5606</v>
      </c>
      <c r="M4594" s="3">
        <v>44174.73620539352</v>
      </c>
    </row>
    <row r="4595">
      <c r="A4595" s="1">
        <v>4593.0</v>
      </c>
      <c r="B4595" s="1" t="s">
        <v>288</v>
      </c>
      <c r="C4595" s="1" t="s">
        <v>10020</v>
      </c>
      <c r="D4595" s="1" t="s">
        <v>1236</v>
      </c>
      <c r="E4595" s="1" t="s">
        <v>1237</v>
      </c>
      <c r="F4595" s="1" t="s">
        <v>292</v>
      </c>
      <c r="G4595" s="1" t="s">
        <v>17</v>
      </c>
      <c r="H4595" s="1">
        <v>45.0</v>
      </c>
      <c r="I4595" s="3">
        <v>43706.625</v>
      </c>
      <c r="J4595" s="1">
        <v>2.67682364654971</v>
      </c>
      <c r="K4595" s="1" t="s">
        <v>24</v>
      </c>
      <c r="M4595" s="3">
        <v>43706.658547534724</v>
      </c>
    </row>
    <row r="4596">
      <c r="A4596" s="1">
        <v>4594.0</v>
      </c>
      <c r="B4596" s="1" t="s">
        <v>957</v>
      </c>
      <c r="C4596" s="1" t="s">
        <v>10021</v>
      </c>
      <c r="D4596" s="1" t="s">
        <v>10022</v>
      </c>
      <c r="E4596" s="1" t="s">
        <v>7389</v>
      </c>
      <c r="F4596" s="1" t="s">
        <v>961</v>
      </c>
      <c r="G4596" s="1" t="s">
        <v>17</v>
      </c>
      <c r="H4596" s="1">
        <v>45.0</v>
      </c>
      <c r="I4596" s="3">
        <v>43927.645833333336</v>
      </c>
      <c r="J4596" s="1">
        <v>0.557871080870363</v>
      </c>
      <c r="K4596" s="1" t="s">
        <v>24</v>
      </c>
      <c r="M4596" s="3">
        <v>43927.6726884838</v>
      </c>
    </row>
    <row r="4597">
      <c r="A4597" s="1">
        <v>4595.0</v>
      </c>
      <c r="B4597" s="1" t="s">
        <v>7895</v>
      </c>
      <c r="C4597" s="1" t="s">
        <v>10023</v>
      </c>
      <c r="D4597" s="1" t="s">
        <v>653</v>
      </c>
      <c r="E4597" s="1" t="s">
        <v>10024</v>
      </c>
      <c r="F4597" s="1" t="s">
        <v>7899</v>
      </c>
      <c r="G4597" s="1" t="s">
        <v>89</v>
      </c>
      <c r="H4597" s="1">
        <v>45.0</v>
      </c>
      <c r="I4597" s="3">
        <v>44013.72403755787</v>
      </c>
      <c r="J4597" s="1">
        <v>1.66619142153528</v>
      </c>
      <c r="K4597" s="1" t="s">
        <v>18</v>
      </c>
      <c r="L4597" s="1" t="s">
        <v>1725</v>
      </c>
      <c r="M4597" s="3">
        <v>44013.75448175926</v>
      </c>
    </row>
    <row r="4598">
      <c r="A4598" s="1">
        <v>4596.0</v>
      </c>
      <c r="B4598" s="1" t="s">
        <v>4669</v>
      </c>
      <c r="C4598" s="1" t="s">
        <v>10025</v>
      </c>
      <c r="D4598" s="1" t="s">
        <v>701</v>
      </c>
      <c r="E4598" s="1" t="s">
        <v>10026</v>
      </c>
      <c r="F4598" s="1" t="s">
        <v>5421</v>
      </c>
      <c r="G4598" s="1" t="s">
        <v>39</v>
      </c>
      <c r="H4598" s="1">
        <v>45.0</v>
      </c>
      <c r="I4598" s="3">
        <v>44239.635416666664</v>
      </c>
      <c r="J4598" s="1">
        <v>4.34282407753137</v>
      </c>
      <c r="K4598" s="1" t="s">
        <v>24</v>
      </c>
      <c r="L4598" s="1" t="s">
        <v>747</v>
      </c>
      <c r="M4598" s="3">
        <v>44239.67214703704</v>
      </c>
    </row>
    <row r="4599">
      <c r="A4599" s="1">
        <v>4597.0</v>
      </c>
      <c r="B4599" s="1" t="s">
        <v>953</v>
      </c>
      <c r="C4599" s="1" t="s">
        <v>10027</v>
      </c>
      <c r="D4599" s="1" t="s">
        <v>1243</v>
      </c>
      <c r="E4599" s="1" t="s">
        <v>2170</v>
      </c>
      <c r="F4599" s="1" t="s">
        <v>1040</v>
      </c>
      <c r="G4599" s="1" t="s">
        <v>17</v>
      </c>
      <c r="H4599" s="1">
        <v>45.0</v>
      </c>
      <c r="I4599" s="3">
        <v>43922.625</v>
      </c>
      <c r="J4599" s="1">
        <v>1.69293392479992</v>
      </c>
      <c r="K4599" s="1" t="s">
        <v>18</v>
      </c>
      <c r="M4599" s="3">
        <v>43922.6582712963</v>
      </c>
    </row>
    <row r="4600">
      <c r="A4600" s="1">
        <v>4598.0</v>
      </c>
      <c r="B4600" s="1" t="s">
        <v>229</v>
      </c>
      <c r="C4600" s="1" t="s">
        <v>10028</v>
      </c>
      <c r="D4600" s="1" t="s">
        <v>198</v>
      </c>
      <c r="E4600" s="1" t="s">
        <v>1871</v>
      </c>
      <c r="F4600" s="1" t="s">
        <v>232</v>
      </c>
      <c r="G4600" s="1" t="s">
        <v>17</v>
      </c>
      <c r="H4600" s="1">
        <v>45.0</v>
      </c>
      <c r="I4600" s="3">
        <v>44091.677083333336</v>
      </c>
      <c r="J4600" s="1">
        <v>1.03938915586602</v>
      </c>
      <c r="K4600" s="1" t="s">
        <v>24</v>
      </c>
      <c r="M4600" s="3">
        <v>44091.67107538194</v>
      </c>
    </row>
    <row r="4601">
      <c r="A4601" s="1">
        <v>4599.0</v>
      </c>
      <c r="B4601" s="1" t="s">
        <v>1800</v>
      </c>
      <c r="C4601" s="1" t="s">
        <v>10029</v>
      </c>
      <c r="D4601" s="1" t="s">
        <v>1802</v>
      </c>
      <c r="E4601" s="1" t="s">
        <v>2958</v>
      </c>
      <c r="F4601" s="1" t="s">
        <v>1804</v>
      </c>
      <c r="G4601" s="1" t="s">
        <v>17</v>
      </c>
      <c r="H4601" s="1">
        <v>45.0</v>
      </c>
      <c r="I4601" s="3">
        <v>43866.625</v>
      </c>
      <c r="J4601" s="1">
        <v>0.723909786201918</v>
      </c>
      <c r="K4601" s="1" t="s">
        <v>83</v>
      </c>
      <c r="M4601" s="3">
        <v>43866.65639993056</v>
      </c>
    </row>
    <row r="4602">
      <c r="A4602" s="1">
        <v>4600.0</v>
      </c>
      <c r="B4602" s="1" t="s">
        <v>1090</v>
      </c>
      <c r="C4602" s="1" t="s">
        <v>10030</v>
      </c>
      <c r="D4602" s="1" t="s">
        <v>356</v>
      </c>
      <c r="E4602" s="1" t="s">
        <v>10031</v>
      </c>
      <c r="F4602" s="1" t="s">
        <v>1094</v>
      </c>
      <c r="G4602" s="1" t="s">
        <v>39</v>
      </c>
      <c r="H4602" s="1">
        <v>45.0</v>
      </c>
      <c r="I4602" s="3">
        <v>44062.729166666664</v>
      </c>
      <c r="J4602" s="1">
        <v>0.849286498720944</v>
      </c>
      <c r="K4602" s="1" t="s">
        <v>166</v>
      </c>
      <c r="L4602" s="1" t="s">
        <v>167</v>
      </c>
      <c r="M4602" s="3">
        <v>44062.77197533565</v>
      </c>
    </row>
    <row r="4603">
      <c r="A4603" s="1">
        <v>4601.0</v>
      </c>
      <c r="B4603" s="1" t="s">
        <v>1282</v>
      </c>
      <c r="C4603" s="1" t="s">
        <v>10032</v>
      </c>
      <c r="D4603" s="1" t="s">
        <v>116</v>
      </c>
      <c r="E4603" s="1" t="s">
        <v>1284</v>
      </c>
      <c r="F4603" s="1" t="s">
        <v>1285</v>
      </c>
      <c r="G4603" s="1" t="s">
        <v>17</v>
      </c>
      <c r="H4603" s="1">
        <v>45.0</v>
      </c>
      <c r="I4603" s="3">
        <v>43892.458333333336</v>
      </c>
      <c r="J4603" s="1">
        <v>1.26741574107547</v>
      </c>
      <c r="K4603" s="1" t="s">
        <v>24</v>
      </c>
      <c r="M4603" s="3">
        <v>43892.49245640046</v>
      </c>
    </row>
    <row r="4604">
      <c r="A4604" s="1">
        <v>4602.0</v>
      </c>
      <c r="B4604" s="1" t="s">
        <v>792</v>
      </c>
      <c r="C4604" s="1" t="s">
        <v>10033</v>
      </c>
      <c r="D4604" s="1" t="s">
        <v>578</v>
      </c>
      <c r="E4604" s="1" t="s">
        <v>6973</v>
      </c>
      <c r="F4604" s="1" t="s">
        <v>795</v>
      </c>
      <c r="G4604" s="1" t="s">
        <v>35</v>
      </c>
      <c r="H4604" s="1">
        <v>45.0</v>
      </c>
      <c r="I4604" s="3">
        <v>44140.666666666664</v>
      </c>
      <c r="J4604" s="1">
        <v>3.42401589866557</v>
      </c>
      <c r="K4604" s="1" t="s">
        <v>18</v>
      </c>
      <c r="M4604" s="3">
        <v>44140.69025056713</v>
      </c>
    </row>
    <row r="4605">
      <c r="A4605" s="1">
        <v>4603.0</v>
      </c>
      <c r="B4605" s="1" t="s">
        <v>953</v>
      </c>
      <c r="C4605" s="1" t="s">
        <v>10034</v>
      </c>
      <c r="D4605" s="1" t="s">
        <v>3458</v>
      </c>
      <c r="E4605" s="1" t="s">
        <v>10035</v>
      </c>
      <c r="F4605" s="1" t="s">
        <v>1040</v>
      </c>
      <c r="G4605" s="1" t="s">
        <v>17</v>
      </c>
      <c r="H4605" s="1">
        <v>45.0</v>
      </c>
      <c r="I4605" s="3">
        <v>43797.625</v>
      </c>
      <c r="J4605" s="1">
        <v>1.27891328748769</v>
      </c>
      <c r="K4605" s="1" t="s">
        <v>18</v>
      </c>
      <c r="M4605" s="3">
        <v>43797.655072835645</v>
      </c>
    </row>
    <row r="4606">
      <c r="A4606" s="1">
        <v>4604.0</v>
      </c>
      <c r="B4606" s="1" t="s">
        <v>3453</v>
      </c>
      <c r="C4606" s="1" t="s">
        <v>10036</v>
      </c>
      <c r="D4606" s="1" t="s">
        <v>3497</v>
      </c>
      <c r="E4606" s="1" t="s">
        <v>3455</v>
      </c>
      <c r="F4606" s="1" t="s">
        <v>3456</v>
      </c>
      <c r="G4606" s="1" t="s">
        <v>35</v>
      </c>
      <c r="H4606" s="1">
        <v>45.0</v>
      </c>
      <c r="I4606" s="3">
        <v>43567.333333333336</v>
      </c>
      <c r="J4606" s="1">
        <v>1.82541158541312</v>
      </c>
      <c r="K4606" s="1" t="s">
        <v>24</v>
      </c>
      <c r="M4606" s="3">
        <v>43567.349570081016</v>
      </c>
    </row>
    <row r="4607">
      <c r="A4607" s="1">
        <v>4605.0</v>
      </c>
      <c r="B4607" s="1" t="s">
        <v>10037</v>
      </c>
      <c r="C4607" s="1" t="s">
        <v>10038</v>
      </c>
      <c r="D4607" s="1" t="s">
        <v>1562</v>
      </c>
      <c r="E4607" s="1" t="s">
        <v>10039</v>
      </c>
      <c r="F4607" s="1" t="s">
        <v>10040</v>
      </c>
      <c r="G4607" s="1" t="s">
        <v>39</v>
      </c>
      <c r="H4607" s="1">
        <v>45.0</v>
      </c>
      <c r="I4607" s="3">
        <v>44174.625</v>
      </c>
      <c r="J4607" s="1">
        <v>1.47239101955903</v>
      </c>
      <c r="K4607" s="1" t="s">
        <v>46</v>
      </c>
      <c r="L4607" s="1" t="s">
        <v>10041</v>
      </c>
      <c r="M4607" s="3">
        <v>44174.642235844905</v>
      </c>
    </row>
    <row r="4608">
      <c r="A4608" s="1">
        <v>4606.0</v>
      </c>
      <c r="B4608" s="1" t="s">
        <v>4120</v>
      </c>
      <c r="C4608" s="1" t="s">
        <v>10042</v>
      </c>
      <c r="D4608" s="1" t="s">
        <v>1461</v>
      </c>
      <c r="E4608" s="1" t="s">
        <v>6124</v>
      </c>
      <c r="F4608" s="1" t="s">
        <v>4123</v>
      </c>
      <c r="G4608" s="1" t="s">
        <v>35</v>
      </c>
      <c r="H4608" s="1">
        <v>45.0</v>
      </c>
      <c r="I4608" s="3">
        <v>43866.625</v>
      </c>
      <c r="J4608" s="1">
        <v>1.71945326608464</v>
      </c>
      <c r="K4608" s="1" t="s">
        <v>62</v>
      </c>
      <c r="M4608" s="3">
        <v>43866.68723902778</v>
      </c>
    </row>
    <row r="4609">
      <c r="A4609" s="1">
        <v>4607.0</v>
      </c>
      <c r="B4609" s="1" t="s">
        <v>620</v>
      </c>
      <c r="C4609" s="1" t="s">
        <v>10043</v>
      </c>
      <c r="D4609" s="1" t="s">
        <v>1096</v>
      </c>
      <c r="E4609" s="1" t="s">
        <v>10044</v>
      </c>
      <c r="F4609" s="1" t="s">
        <v>623</v>
      </c>
      <c r="G4609" s="1" t="s">
        <v>39</v>
      </c>
      <c r="H4609" s="1">
        <v>45.0</v>
      </c>
      <c r="I4609" s="3">
        <v>43909.75</v>
      </c>
      <c r="J4609" s="1">
        <v>0.0</v>
      </c>
      <c r="K4609" s="1" t="s">
        <v>18</v>
      </c>
      <c r="M4609" s="3">
        <v>43909.745041608796</v>
      </c>
    </row>
    <row r="4610">
      <c r="A4610" s="1">
        <v>4608.0</v>
      </c>
      <c r="B4610" s="1" t="s">
        <v>877</v>
      </c>
      <c r="C4610" s="1" t="s">
        <v>10045</v>
      </c>
      <c r="D4610" s="1" t="s">
        <v>738</v>
      </c>
      <c r="E4610" s="1" t="s">
        <v>10046</v>
      </c>
      <c r="F4610" s="1" t="s">
        <v>881</v>
      </c>
      <c r="G4610" s="1" t="s">
        <v>39</v>
      </c>
      <c r="H4610" s="1">
        <v>45.0</v>
      </c>
      <c r="I4610" s="3">
        <v>44145.625</v>
      </c>
      <c r="J4610" s="1">
        <v>1.19690976839829</v>
      </c>
      <c r="K4610" s="1" t="s">
        <v>24</v>
      </c>
      <c r="L4610" s="1" t="s">
        <v>882</v>
      </c>
      <c r="M4610" s="3">
        <v>44145.64287164352</v>
      </c>
    </row>
    <row r="4611">
      <c r="A4611" s="1">
        <v>4609.0</v>
      </c>
      <c r="B4611" s="1" t="s">
        <v>3353</v>
      </c>
      <c r="C4611" s="1" t="s">
        <v>10047</v>
      </c>
      <c r="D4611" s="1" t="s">
        <v>3355</v>
      </c>
      <c r="E4611" s="1" t="s">
        <v>5004</v>
      </c>
      <c r="F4611" s="1" t="s">
        <v>3357</v>
      </c>
      <c r="G4611" s="1" t="s">
        <v>35</v>
      </c>
      <c r="H4611" s="1">
        <v>45.0</v>
      </c>
      <c r="I4611" s="3">
        <v>44216.479166666664</v>
      </c>
      <c r="J4611" s="1">
        <v>1.16944285879748</v>
      </c>
      <c r="K4611" s="1" t="s">
        <v>56</v>
      </c>
      <c r="L4611" s="1" t="s">
        <v>1614</v>
      </c>
      <c r="M4611" s="3">
        <v>44216.50307428241</v>
      </c>
    </row>
    <row r="4612">
      <c r="A4612" s="1">
        <v>4610.0</v>
      </c>
      <c r="B4612" s="1" t="s">
        <v>119</v>
      </c>
      <c r="C4612" s="1" t="s">
        <v>10048</v>
      </c>
      <c r="D4612" s="1" t="s">
        <v>10049</v>
      </c>
      <c r="E4612" s="1" t="s">
        <v>10050</v>
      </c>
      <c r="F4612" s="1" t="s">
        <v>123</v>
      </c>
      <c r="G4612" s="1" t="s">
        <v>39</v>
      </c>
      <c r="H4612" s="1">
        <v>45.0</v>
      </c>
      <c r="I4612" s="3">
        <v>44038.625</v>
      </c>
      <c r="J4612" s="1">
        <v>1.15709544170882</v>
      </c>
      <c r="K4612" s="1" t="s">
        <v>18</v>
      </c>
      <c r="M4612" s="3">
        <v>44038.656125</v>
      </c>
    </row>
    <row r="4613">
      <c r="A4613" s="1">
        <v>4611.0</v>
      </c>
      <c r="B4613" s="1" t="s">
        <v>953</v>
      </c>
      <c r="C4613" s="1" t="s">
        <v>10051</v>
      </c>
      <c r="D4613" s="1" t="s">
        <v>925</v>
      </c>
      <c r="E4613" s="1" t="s">
        <v>1678</v>
      </c>
      <c r="F4613" s="1" t="s">
        <v>1040</v>
      </c>
      <c r="G4613" s="1" t="s">
        <v>17</v>
      </c>
      <c r="H4613" s="1">
        <v>45.0</v>
      </c>
      <c r="I4613" s="3">
        <v>43899.166666666664</v>
      </c>
      <c r="J4613" s="1">
        <v>1.33822835504709</v>
      </c>
      <c r="K4613" s="1" t="s">
        <v>18</v>
      </c>
      <c r="M4613" s="3">
        <v>43899.19795447917</v>
      </c>
    </row>
    <row r="4614">
      <c r="A4614" s="1">
        <v>4612.0</v>
      </c>
      <c r="B4614" s="1" t="s">
        <v>2333</v>
      </c>
      <c r="C4614" s="1" t="s">
        <v>10052</v>
      </c>
      <c r="D4614" s="1" t="s">
        <v>116</v>
      </c>
      <c r="E4614" s="1" t="s">
        <v>2371</v>
      </c>
      <c r="F4614" s="1" t="s">
        <v>2336</v>
      </c>
      <c r="G4614" s="1" t="s">
        <v>35</v>
      </c>
      <c r="H4614" s="1">
        <v>45.0</v>
      </c>
      <c r="I4614" s="3">
        <v>43902.270833333336</v>
      </c>
      <c r="J4614" s="1">
        <v>5.11255791840657</v>
      </c>
      <c r="K4614" s="1" t="s">
        <v>24</v>
      </c>
      <c r="M4614" s="3">
        <v>43902.303221064816</v>
      </c>
    </row>
    <row r="4615">
      <c r="A4615" s="1">
        <v>4613.0</v>
      </c>
      <c r="B4615" s="1" t="s">
        <v>953</v>
      </c>
      <c r="C4615" s="1" t="s">
        <v>10053</v>
      </c>
      <c r="D4615" s="1" t="s">
        <v>1802</v>
      </c>
      <c r="E4615" s="1" t="s">
        <v>2170</v>
      </c>
      <c r="F4615" s="1" t="s">
        <v>1040</v>
      </c>
      <c r="G4615" s="1" t="s">
        <v>17</v>
      </c>
      <c r="H4615" s="1">
        <v>45.0</v>
      </c>
      <c r="I4615" s="3">
        <v>43923.166666666664</v>
      </c>
      <c r="J4615" s="1">
        <v>2.01062517371677</v>
      </c>
      <c r="K4615" s="1" t="s">
        <v>18</v>
      </c>
      <c r="M4615" s="3">
        <v>43923.20611299769</v>
      </c>
    </row>
    <row r="4616">
      <c r="A4616" s="1">
        <v>4614.0</v>
      </c>
      <c r="B4616" s="1" t="s">
        <v>1245</v>
      </c>
      <c r="C4616" s="1" t="s">
        <v>10054</v>
      </c>
      <c r="D4616" s="1" t="s">
        <v>356</v>
      </c>
      <c r="E4616" s="1" t="s">
        <v>10055</v>
      </c>
      <c r="F4616" s="1" t="s">
        <v>1248</v>
      </c>
      <c r="G4616" s="1" t="s">
        <v>39</v>
      </c>
      <c r="H4616" s="1">
        <v>45.0</v>
      </c>
      <c r="I4616" s="3">
        <v>44075.375</v>
      </c>
      <c r="J4616" s="1">
        <v>1.37866981395514</v>
      </c>
      <c r="K4616" s="1" t="s">
        <v>218</v>
      </c>
      <c r="M4616" s="3">
        <v>44075.38112505787</v>
      </c>
    </row>
    <row r="4617">
      <c r="A4617" s="1">
        <v>4615.0</v>
      </c>
      <c r="B4617" s="1" t="s">
        <v>3964</v>
      </c>
      <c r="C4617" s="1" t="s">
        <v>10056</v>
      </c>
      <c r="D4617" s="1" t="s">
        <v>4922</v>
      </c>
      <c r="E4617" s="1" t="s">
        <v>3967</v>
      </c>
      <c r="F4617" s="1" t="s">
        <v>3968</v>
      </c>
      <c r="G4617" s="1" t="s">
        <v>35</v>
      </c>
      <c r="H4617" s="1">
        <v>45.0</v>
      </c>
      <c r="I4617" s="3">
        <v>43677.208333333336</v>
      </c>
      <c r="J4617" s="1">
        <v>0.839182712146278</v>
      </c>
      <c r="K4617" s="1" t="s">
        <v>24</v>
      </c>
      <c r="M4617" s="3">
        <v>43677.23650474537</v>
      </c>
    </row>
    <row r="4618">
      <c r="A4618" s="1">
        <v>4616.0</v>
      </c>
      <c r="B4618" s="1" t="s">
        <v>2973</v>
      </c>
      <c r="C4618" s="1" t="s">
        <v>10057</v>
      </c>
      <c r="D4618" s="1" t="s">
        <v>560</v>
      </c>
      <c r="E4618" s="1" t="s">
        <v>2975</v>
      </c>
      <c r="F4618" s="1" t="s">
        <v>2976</v>
      </c>
      <c r="G4618" s="1" t="s">
        <v>17</v>
      </c>
      <c r="H4618" s="1">
        <v>45.0</v>
      </c>
      <c r="I4618" s="3">
        <v>43781.416666666664</v>
      </c>
      <c r="J4618" s="1">
        <v>1.25029419438108</v>
      </c>
      <c r="K4618" s="1" t="s">
        <v>166</v>
      </c>
      <c r="M4618" s="3">
        <v>43781.49395646991</v>
      </c>
    </row>
    <row r="4619">
      <c r="A4619" s="1">
        <v>4617.0</v>
      </c>
      <c r="B4619" s="1" t="s">
        <v>506</v>
      </c>
      <c r="C4619" s="1" t="s">
        <v>10058</v>
      </c>
      <c r="D4619" s="1" t="s">
        <v>508</v>
      </c>
      <c r="E4619" s="1" t="s">
        <v>6637</v>
      </c>
      <c r="F4619" s="1" t="s">
        <v>510</v>
      </c>
      <c r="G4619" s="1" t="s">
        <v>17</v>
      </c>
      <c r="H4619" s="1">
        <v>45.0</v>
      </c>
      <c r="I4619" s="3">
        <v>44145.270833333336</v>
      </c>
      <c r="J4619" s="1">
        <v>0.748102034994927</v>
      </c>
      <c r="K4619" s="1" t="s">
        <v>511</v>
      </c>
      <c r="L4619" s="1" t="s">
        <v>1157</v>
      </c>
      <c r="M4619" s="3">
        <v>44145.31170265046</v>
      </c>
    </row>
    <row r="4620">
      <c r="A4620" s="1">
        <v>4618.0</v>
      </c>
      <c r="B4620" s="1" t="s">
        <v>8425</v>
      </c>
      <c r="C4620" s="1" t="s">
        <v>10059</v>
      </c>
      <c r="D4620" s="1" t="s">
        <v>723</v>
      </c>
      <c r="E4620" s="1" t="s">
        <v>10060</v>
      </c>
      <c r="F4620" s="1" t="s">
        <v>8428</v>
      </c>
      <c r="G4620" s="1" t="s">
        <v>39</v>
      </c>
      <c r="H4620" s="1">
        <v>45.0</v>
      </c>
      <c r="I4620" s="3">
        <v>43736.375</v>
      </c>
      <c r="J4620" s="1">
        <v>2.39484115858517</v>
      </c>
      <c r="K4620" s="1" t="s">
        <v>18</v>
      </c>
      <c r="M4620" s="3">
        <v>43736.43365025463</v>
      </c>
    </row>
    <row r="4621">
      <c r="A4621" s="1">
        <v>4619.0</v>
      </c>
      <c r="B4621" s="1" t="s">
        <v>2885</v>
      </c>
      <c r="C4621" s="1" t="s">
        <v>10061</v>
      </c>
      <c r="D4621" s="1" t="s">
        <v>99</v>
      </c>
      <c r="E4621" s="1" t="s">
        <v>10062</v>
      </c>
      <c r="F4621" s="1" t="s">
        <v>2888</v>
      </c>
      <c r="G4621" s="1" t="s">
        <v>39</v>
      </c>
      <c r="H4621" s="1">
        <v>45.0</v>
      </c>
      <c r="I4621" s="3">
        <v>44207.25</v>
      </c>
      <c r="J4621" s="1">
        <v>2.57747332341542</v>
      </c>
      <c r="K4621" s="1" t="s">
        <v>24</v>
      </c>
      <c r="L4621" s="1" t="s">
        <v>365</v>
      </c>
      <c r="M4621" s="3">
        <v>44207.280864340275</v>
      </c>
    </row>
    <row r="4622">
      <c r="A4622" s="1">
        <v>4620.0</v>
      </c>
      <c r="B4622" s="1" t="s">
        <v>389</v>
      </c>
      <c r="C4622" s="1" t="s">
        <v>10063</v>
      </c>
      <c r="D4622" s="1" t="s">
        <v>588</v>
      </c>
      <c r="E4622" s="1" t="s">
        <v>10064</v>
      </c>
      <c r="F4622" s="1" t="s">
        <v>393</v>
      </c>
      <c r="G4622" s="1" t="s">
        <v>17</v>
      </c>
      <c r="H4622" s="1">
        <v>45.0</v>
      </c>
      <c r="I4622" s="3">
        <v>43907.333333333336</v>
      </c>
      <c r="J4622" s="1">
        <v>2.20009489740481</v>
      </c>
      <c r="K4622" s="1" t="s">
        <v>18</v>
      </c>
      <c r="M4622" s="3">
        <v>43907.38081210648</v>
      </c>
    </row>
    <row r="4623">
      <c r="A4623" s="1">
        <v>4621.0</v>
      </c>
      <c r="B4623" s="1" t="s">
        <v>1726</v>
      </c>
      <c r="C4623" s="1" t="s">
        <v>10065</v>
      </c>
      <c r="D4623" s="1" t="s">
        <v>1728</v>
      </c>
      <c r="E4623" s="1" t="s">
        <v>10066</v>
      </c>
      <c r="F4623" s="1" t="s">
        <v>1730</v>
      </c>
      <c r="G4623" s="1" t="s">
        <v>17</v>
      </c>
      <c r="H4623" s="1">
        <v>45.0</v>
      </c>
      <c r="I4623" s="3">
        <v>43803.25</v>
      </c>
      <c r="J4623" s="1">
        <v>0.130297825614668</v>
      </c>
      <c r="K4623" s="1" t="s">
        <v>62</v>
      </c>
      <c r="M4623" s="3">
        <v>43791.30379125</v>
      </c>
    </row>
    <row r="4624">
      <c r="A4624" s="1">
        <v>4622.0</v>
      </c>
      <c r="B4624" s="1" t="s">
        <v>229</v>
      </c>
      <c r="C4624" s="1" t="s">
        <v>10067</v>
      </c>
      <c r="D4624" s="1" t="s">
        <v>1653</v>
      </c>
      <c r="E4624" s="1" t="s">
        <v>4903</v>
      </c>
      <c r="F4624" s="1" t="s">
        <v>232</v>
      </c>
      <c r="G4624" s="1" t="s">
        <v>35</v>
      </c>
      <c r="H4624" s="1">
        <v>45.0</v>
      </c>
      <c r="I4624" s="3">
        <v>43882.166666666664</v>
      </c>
      <c r="J4624" s="1">
        <v>1.16586518389694</v>
      </c>
      <c r="K4624" s="1" t="s">
        <v>24</v>
      </c>
      <c r="M4624" s="3">
        <v>43882.18578547454</v>
      </c>
    </row>
    <row r="4625">
      <c r="A4625" s="1">
        <v>4623.0</v>
      </c>
      <c r="B4625" s="1" t="s">
        <v>3353</v>
      </c>
      <c r="C4625" s="1" t="s">
        <v>10068</v>
      </c>
      <c r="D4625" s="1" t="s">
        <v>3355</v>
      </c>
      <c r="E4625" s="1" t="s">
        <v>5004</v>
      </c>
      <c r="F4625" s="1" t="s">
        <v>3357</v>
      </c>
      <c r="G4625" s="1" t="s">
        <v>35</v>
      </c>
      <c r="H4625" s="1">
        <v>45.0</v>
      </c>
      <c r="I4625" s="3">
        <v>44211.479166666664</v>
      </c>
      <c r="J4625" s="1">
        <v>1.50474896673508</v>
      </c>
      <c r="K4625" s="1" t="s">
        <v>56</v>
      </c>
      <c r="L4625" s="1" t="s">
        <v>1614</v>
      </c>
      <c r="M4625" s="3">
        <v>44211.50084545139</v>
      </c>
    </row>
    <row r="4626">
      <c r="A4626" s="1">
        <v>4624.0</v>
      </c>
      <c r="B4626" s="1" t="s">
        <v>2405</v>
      </c>
      <c r="C4626" s="1" t="s">
        <v>10069</v>
      </c>
      <c r="D4626" s="1" t="s">
        <v>560</v>
      </c>
      <c r="E4626" s="1" t="s">
        <v>6598</v>
      </c>
      <c r="F4626" s="1" t="s">
        <v>2408</v>
      </c>
      <c r="G4626" s="1" t="s">
        <v>17</v>
      </c>
      <c r="H4626" s="1">
        <v>45.0</v>
      </c>
      <c r="I4626" s="3">
        <v>43733.166666666664</v>
      </c>
      <c r="J4626" s="1">
        <v>13.0842758489193</v>
      </c>
      <c r="K4626" s="1" t="s">
        <v>166</v>
      </c>
      <c r="M4626" s="3">
        <v>43733.20309175926</v>
      </c>
    </row>
    <row r="4627">
      <c r="A4627" s="1">
        <v>4625.0</v>
      </c>
      <c r="B4627" s="1" t="s">
        <v>176</v>
      </c>
      <c r="C4627" s="1" t="s">
        <v>10070</v>
      </c>
      <c r="D4627" s="1" t="s">
        <v>178</v>
      </c>
      <c r="E4627" s="1" t="s">
        <v>179</v>
      </c>
      <c r="F4627" s="1" t="s">
        <v>180</v>
      </c>
      <c r="G4627" s="1" t="s">
        <v>17</v>
      </c>
      <c r="H4627" s="1">
        <v>45.0</v>
      </c>
      <c r="I4627" s="3">
        <v>44113.25</v>
      </c>
      <c r="J4627" s="1">
        <v>1.77131361534648</v>
      </c>
      <c r="K4627" s="1" t="s">
        <v>24</v>
      </c>
      <c r="M4627" s="3">
        <v>44113.28075103009</v>
      </c>
    </row>
    <row r="4628">
      <c r="A4628" s="1">
        <v>4626.0</v>
      </c>
      <c r="B4628" s="1" t="s">
        <v>2891</v>
      </c>
      <c r="C4628" s="1" t="s">
        <v>10071</v>
      </c>
      <c r="D4628" s="1" t="s">
        <v>121</v>
      </c>
      <c r="E4628" s="1" t="s">
        <v>10072</v>
      </c>
      <c r="F4628" s="1" t="s">
        <v>2894</v>
      </c>
      <c r="G4628" s="1" t="s">
        <v>39</v>
      </c>
      <c r="H4628" s="1">
        <v>45.0</v>
      </c>
      <c r="I4628" s="3">
        <v>44059.583333333336</v>
      </c>
      <c r="J4628" s="1">
        <v>3.08577609855626</v>
      </c>
      <c r="K4628" s="1" t="s">
        <v>46</v>
      </c>
      <c r="M4628" s="3">
        <v>44059.602317997684</v>
      </c>
    </row>
    <row r="4629">
      <c r="A4629" s="1">
        <v>4627.0</v>
      </c>
      <c r="B4629" s="1" t="s">
        <v>901</v>
      </c>
      <c r="C4629" s="1" t="s">
        <v>10073</v>
      </c>
      <c r="D4629" s="1" t="s">
        <v>5861</v>
      </c>
      <c r="E4629" s="1" t="s">
        <v>5862</v>
      </c>
      <c r="F4629" s="1" t="s">
        <v>904</v>
      </c>
      <c r="G4629" s="1" t="s">
        <v>35</v>
      </c>
      <c r="H4629" s="1">
        <v>45.0</v>
      </c>
      <c r="I4629" s="3">
        <v>43532.416666666664</v>
      </c>
      <c r="J4629" s="1">
        <v>2.0374353885688</v>
      </c>
      <c r="K4629" s="1" t="s">
        <v>24</v>
      </c>
      <c r="M4629" s="3">
        <v>43532.44045134259</v>
      </c>
    </row>
    <row r="4630">
      <c r="A4630" s="1">
        <v>4628.0</v>
      </c>
      <c r="B4630" s="1" t="s">
        <v>3758</v>
      </c>
      <c r="C4630" s="1" t="s">
        <v>10074</v>
      </c>
      <c r="D4630" s="1" t="s">
        <v>10075</v>
      </c>
      <c r="E4630" s="1" t="s">
        <v>10076</v>
      </c>
      <c r="F4630" s="1" t="s">
        <v>3761</v>
      </c>
      <c r="G4630" s="1" t="s">
        <v>39</v>
      </c>
      <c r="H4630" s="1">
        <v>45.0</v>
      </c>
      <c r="I4630" s="3">
        <v>44221.6875</v>
      </c>
      <c r="J4630" s="1">
        <v>8.02118662163791</v>
      </c>
      <c r="K4630" s="1" t="s">
        <v>166</v>
      </c>
      <c r="L4630" s="1" t="s">
        <v>167</v>
      </c>
      <c r="M4630" s="3">
        <v>44221.72750818287</v>
      </c>
    </row>
    <row r="4631">
      <c r="A4631" s="1">
        <v>4629.0</v>
      </c>
      <c r="B4631" s="1" t="s">
        <v>150</v>
      </c>
      <c r="C4631" s="1" t="s">
        <v>10077</v>
      </c>
      <c r="D4631" s="1" t="s">
        <v>126</v>
      </c>
      <c r="E4631" s="1" t="s">
        <v>10078</v>
      </c>
      <c r="F4631" s="1" t="s">
        <v>153</v>
      </c>
      <c r="G4631" s="1" t="s">
        <v>89</v>
      </c>
      <c r="H4631" s="1">
        <v>45.0</v>
      </c>
      <c r="I4631" s="3">
        <v>44124.729166666664</v>
      </c>
      <c r="J4631" s="1">
        <v>1.6894273323831</v>
      </c>
      <c r="K4631" s="1" t="s">
        <v>62</v>
      </c>
      <c r="M4631" s="3">
        <v>44124.74920157407</v>
      </c>
    </row>
    <row r="4632">
      <c r="A4632" s="1">
        <v>4630.0</v>
      </c>
      <c r="B4632" s="1" t="s">
        <v>2940</v>
      </c>
      <c r="C4632" s="1" t="s">
        <v>10079</v>
      </c>
      <c r="D4632" s="1" t="s">
        <v>1397</v>
      </c>
      <c r="E4632" s="1" t="s">
        <v>8057</v>
      </c>
      <c r="F4632" s="1" t="s">
        <v>2943</v>
      </c>
      <c r="G4632" s="1" t="s">
        <v>17</v>
      </c>
      <c r="H4632" s="1">
        <v>45.0</v>
      </c>
      <c r="I4632" s="3">
        <v>43864.25</v>
      </c>
      <c r="J4632" s="1">
        <v>2.05739357139764</v>
      </c>
      <c r="K4632" s="1" t="s">
        <v>24</v>
      </c>
      <c r="M4632" s="3">
        <v>43864.29142732639</v>
      </c>
    </row>
    <row r="4633">
      <c r="A4633" s="1">
        <v>4631.0</v>
      </c>
      <c r="B4633" s="1" t="s">
        <v>957</v>
      </c>
      <c r="C4633" s="1" t="s">
        <v>10080</v>
      </c>
      <c r="D4633" s="1" t="s">
        <v>1756</v>
      </c>
      <c r="E4633" s="1" t="s">
        <v>8243</v>
      </c>
      <c r="F4633" s="1" t="s">
        <v>961</v>
      </c>
      <c r="G4633" s="1" t="s">
        <v>17</v>
      </c>
      <c r="H4633" s="1">
        <v>45.0</v>
      </c>
      <c r="I4633" s="3">
        <v>44221.666666666664</v>
      </c>
      <c r="J4633" s="1">
        <v>9.69304427503261</v>
      </c>
      <c r="K4633" s="1" t="s">
        <v>24</v>
      </c>
      <c r="M4633" s="3">
        <v>44221.71366722222</v>
      </c>
    </row>
    <row r="4634">
      <c r="A4634" s="1">
        <v>4632.0</v>
      </c>
      <c r="B4634" s="1" t="s">
        <v>536</v>
      </c>
      <c r="C4634" s="1" t="s">
        <v>10081</v>
      </c>
      <c r="D4634" s="1" t="s">
        <v>1255</v>
      </c>
      <c r="E4634" s="1" t="s">
        <v>2063</v>
      </c>
      <c r="F4634" s="1" t="s">
        <v>539</v>
      </c>
      <c r="G4634" s="1" t="s">
        <v>17</v>
      </c>
      <c r="H4634" s="1">
        <v>45.0</v>
      </c>
      <c r="I4634" s="3">
        <v>43781.291666666664</v>
      </c>
      <c r="J4634" s="1">
        <v>2.19287224399354</v>
      </c>
      <c r="K4634" s="1" t="s">
        <v>83</v>
      </c>
      <c r="M4634" s="3">
        <v>43781.30836378472</v>
      </c>
    </row>
    <row r="4635">
      <c r="A4635" s="1">
        <v>4633.0</v>
      </c>
      <c r="B4635" s="1" t="s">
        <v>501</v>
      </c>
      <c r="C4635" s="1" t="s">
        <v>10082</v>
      </c>
      <c r="D4635" s="1" t="s">
        <v>503</v>
      </c>
      <c r="E4635" s="1" t="s">
        <v>5083</v>
      </c>
      <c r="F4635" s="1" t="s">
        <v>505</v>
      </c>
      <c r="G4635" s="1" t="s">
        <v>17</v>
      </c>
      <c r="H4635" s="1">
        <v>45.0</v>
      </c>
      <c r="I4635" s="3">
        <v>43762.708333333336</v>
      </c>
      <c r="J4635" s="1">
        <v>0.391352263558561</v>
      </c>
      <c r="K4635" s="1" t="s">
        <v>18</v>
      </c>
      <c r="M4635" s="3">
        <v>43762.798078287036</v>
      </c>
    </row>
    <row r="4636">
      <c r="A4636" s="1">
        <v>4634.0</v>
      </c>
      <c r="B4636" s="1" t="s">
        <v>1075</v>
      </c>
      <c r="C4636" s="1" t="s">
        <v>10083</v>
      </c>
      <c r="D4636" s="1" t="s">
        <v>578</v>
      </c>
      <c r="E4636" s="1" t="s">
        <v>10084</v>
      </c>
      <c r="F4636" s="1" t="s">
        <v>1079</v>
      </c>
      <c r="G4636" s="1" t="s">
        <v>17</v>
      </c>
      <c r="H4636" s="1">
        <v>45.0</v>
      </c>
      <c r="I4636" s="3">
        <v>44139.625</v>
      </c>
      <c r="J4636" s="1">
        <v>3.43026759277758</v>
      </c>
      <c r="K4636" s="1" t="s">
        <v>18</v>
      </c>
      <c r="L4636" s="1" t="s">
        <v>1080</v>
      </c>
      <c r="M4636" s="3">
        <v>44139.653758229164</v>
      </c>
    </row>
    <row r="4637">
      <c r="A4637" s="1">
        <v>4635.0</v>
      </c>
      <c r="B4637" s="1" t="s">
        <v>303</v>
      </c>
      <c r="C4637" s="1" t="s">
        <v>10085</v>
      </c>
      <c r="D4637" s="1" t="s">
        <v>305</v>
      </c>
      <c r="E4637" s="1" t="s">
        <v>1641</v>
      </c>
      <c r="F4637" s="1" t="s">
        <v>307</v>
      </c>
      <c r="G4637" s="1" t="s">
        <v>17</v>
      </c>
      <c r="H4637" s="1">
        <v>45.0</v>
      </c>
      <c r="I4637" s="3">
        <v>44013.625</v>
      </c>
      <c r="J4637" s="1">
        <v>1.35747230819346</v>
      </c>
      <c r="K4637" s="1" t="s">
        <v>24</v>
      </c>
      <c r="M4637" s="3">
        <v>44013.66021804398</v>
      </c>
    </row>
    <row r="4638">
      <c r="A4638" s="1">
        <v>4636.0</v>
      </c>
      <c r="B4638" s="1" t="s">
        <v>1516</v>
      </c>
      <c r="C4638" s="1" t="s">
        <v>10086</v>
      </c>
      <c r="D4638" s="1" t="s">
        <v>211</v>
      </c>
      <c r="E4638" s="1" t="s">
        <v>10087</v>
      </c>
      <c r="F4638" s="1" t="s">
        <v>1519</v>
      </c>
      <c r="G4638" s="1" t="s">
        <v>39</v>
      </c>
      <c r="H4638" s="1">
        <v>45.0</v>
      </c>
      <c r="I4638" s="3">
        <v>44063.635416666664</v>
      </c>
      <c r="J4638" s="1">
        <v>5.64884556300093</v>
      </c>
      <c r="K4638" s="1" t="s">
        <v>689</v>
      </c>
      <c r="M4638" s="3">
        <v>44063.62587137731</v>
      </c>
    </row>
    <row r="4639">
      <c r="A4639" s="1">
        <v>4637.0</v>
      </c>
      <c r="B4639" s="1" t="s">
        <v>385</v>
      </c>
      <c r="C4639" s="1" t="s">
        <v>10088</v>
      </c>
      <c r="D4639" s="1" t="s">
        <v>116</v>
      </c>
      <c r="E4639" s="1" t="s">
        <v>2607</v>
      </c>
      <c r="F4639" s="1" t="s">
        <v>388</v>
      </c>
      <c r="G4639" s="1" t="s">
        <v>17</v>
      </c>
      <c r="H4639" s="1">
        <v>45.0</v>
      </c>
      <c r="I4639" s="3">
        <v>43866.25</v>
      </c>
      <c r="J4639" s="1">
        <v>0.0</v>
      </c>
      <c r="K4639" s="1" t="s">
        <v>24</v>
      </c>
      <c r="M4639" s="3">
        <v>43866.28554182871</v>
      </c>
    </row>
    <row r="4640">
      <c r="A4640" s="1">
        <v>4638.0</v>
      </c>
      <c r="B4640" s="1" t="s">
        <v>2776</v>
      </c>
      <c r="C4640" s="1" t="s">
        <v>10089</v>
      </c>
      <c r="D4640" s="1" t="s">
        <v>32</v>
      </c>
      <c r="E4640" s="1" t="s">
        <v>10090</v>
      </c>
      <c r="F4640" s="1" t="s">
        <v>2779</v>
      </c>
      <c r="G4640" s="1" t="s">
        <v>39</v>
      </c>
      <c r="H4640" s="1">
        <v>45.0</v>
      </c>
      <c r="I4640" s="3">
        <v>44156.458333333336</v>
      </c>
      <c r="J4640" s="1">
        <v>1.42643066038536</v>
      </c>
      <c r="K4640" s="1" t="s">
        <v>24</v>
      </c>
      <c r="L4640" s="1" t="s">
        <v>406</v>
      </c>
      <c r="M4640" s="3">
        <v>44156.49773332176</v>
      </c>
    </row>
    <row r="4641">
      <c r="A4641" s="1">
        <v>4639.0</v>
      </c>
      <c r="B4641" s="1" t="s">
        <v>2136</v>
      </c>
      <c r="C4641" s="1" t="s">
        <v>10091</v>
      </c>
      <c r="D4641" s="1" t="s">
        <v>27</v>
      </c>
      <c r="E4641" s="1" t="s">
        <v>7489</v>
      </c>
      <c r="F4641" s="1" t="s">
        <v>2139</v>
      </c>
      <c r="G4641" s="1" t="s">
        <v>17</v>
      </c>
      <c r="H4641" s="1">
        <v>45.0</v>
      </c>
      <c r="I4641" s="3">
        <v>44123.333333333336</v>
      </c>
      <c r="J4641" s="1">
        <v>7.2323352393659</v>
      </c>
      <c r="K4641" s="1" t="s">
        <v>18</v>
      </c>
      <c r="L4641" s="1" t="s">
        <v>2140</v>
      </c>
      <c r="M4641" s="3">
        <v>44123.371424502315</v>
      </c>
    </row>
    <row r="4642">
      <c r="A4642" s="1">
        <v>4640.0</v>
      </c>
      <c r="B4642" s="1" t="s">
        <v>824</v>
      </c>
      <c r="C4642" s="1" t="s">
        <v>10092</v>
      </c>
      <c r="D4642" s="1" t="s">
        <v>2504</v>
      </c>
      <c r="E4642" s="1" t="s">
        <v>10093</v>
      </c>
      <c r="F4642" s="1" t="s">
        <v>827</v>
      </c>
      <c r="G4642" s="1" t="s">
        <v>39</v>
      </c>
      <c r="H4642" s="1">
        <v>45.0</v>
      </c>
      <c r="I4642" s="3">
        <v>44203.270833333336</v>
      </c>
      <c r="J4642" s="1">
        <v>4.25994910811148</v>
      </c>
      <c r="K4642" s="1" t="s">
        <v>24</v>
      </c>
      <c r="M4642" s="3">
        <v>44203.297073981485</v>
      </c>
    </row>
    <row r="4643">
      <c r="A4643" s="1">
        <v>4641.0</v>
      </c>
      <c r="B4643" s="1" t="s">
        <v>10094</v>
      </c>
      <c r="C4643" s="1" t="s">
        <v>10095</v>
      </c>
      <c r="D4643" s="1" t="s">
        <v>6485</v>
      </c>
      <c r="E4643" s="1" t="s">
        <v>10096</v>
      </c>
      <c r="F4643" s="1" t="s">
        <v>10097</v>
      </c>
      <c r="G4643" s="1" t="s">
        <v>39</v>
      </c>
      <c r="H4643" s="1">
        <v>45.0</v>
      </c>
      <c r="I4643" s="3">
        <v>44204.666666666664</v>
      </c>
      <c r="J4643" s="1">
        <v>2.15584070073435</v>
      </c>
      <c r="K4643" s="1" t="s">
        <v>46</v>
      </c>
      <c r="M4643" s="3">
        <v>44204.70627248842</v>
      </c>
    </row>
    <row r="4644">
      <c r="A4644" s="1">
        <v>4642.0</v>
      </c>
      <c r="B4644" s="1" t="s">
        <v>184</v>
      </c>
      <c r="C4644" s="1" t="s">
        <v>10098</v>
      </c>
      <c r="D4644" s="1" t="s">
        <v>148</v>
      </c>
      <c r="E4644" s="1" t="s">
        <v>8093</v>
      </c>
      <c r="F4644" s="1" t="s">
        <v>187</v>
      </c>
      <c r="G4644" s="1" t="s">
        <v>17</v>
      </c>
      <c r="H4644" s="1">
        <v>45.0</v>
      </c>
      <c r="I4644" s="3">
        <v>43931.37569444445</v>
      </c>
      <c r="J4644" s="1">
        <v>3.97049909534216</v>
      </c>
      <c r="K4644" s="1" t="s">
        <v>24</v>
      </c>
      <c r="M4644" s="3">
        <v>43931.44215678241</v>
      </c>
    </row>
    <row r="4645">
      <c r="A4645" s="1">
        <v>4643.0</v>
      </c>
      <c r="B4645" s="1" t="s">
        <v>2123</v>
      </c>
      <c r="C4645" s="1" t="s">
        <v>10099</v>
      </c>
      <c r="D4645" s="1" t="s">
        <v>10100</v>
      </c>
      <c r="E4645" s="1" t="s">
        <v>10101</v>
      </c>
      <c r="F4645" s="1" t="s">
        <v>2127</v>
      </c>
      <c r="G4645" s="1" t="s">
        <v>89</v>
      </c>
      <c r="H4645" s="1">
        <v>45.0</v>
      </c>
      <c r="I4645" s="3">
        <v>44163.51874180556</v>
      </c>
      <c r="J4645" s="1">
        <v>1.66972859479424</v>
      </c>
      <c r="K4645" s="1" t="s">
        <v>56</v>
      </c>
      <c r="M4645" s="3">
        <v>44163.55514902778</v>
      </c>
    </row>
    <row r="4646">
      <c r="A4646" s="1">
        <v>4644.0</v>
      </c>
      <c r="B4646" s="1" t="s">
        <v>293</v>
      </c>
      <c r="C4646" s="1" t="s">
        <v>10102</v>
      </c>
      <c r="D4646" s="1" t="s">
        <v>588</v>
      </c>
      <c r="E4646" s="1" t="s">
        <v>9720</v>
      </c>
      <c r="F4646" s="1" t="s">
        <v>297</v>
      </c>
      <c r="G4646" s="1" t="s">
        <v>17</v>
      </c>
      <c r="H4646" s="1">
        <v>45.0</v>
      </c>
      <c r="I4646" s="3">
        <v>43844.291666666664</v>
      </c>
      <c r="J4646" s="1">
        <v>1.824621870842</v>
      </c>
      <c r="K4646" s="1" t="s">
        <v>62</v>
      </c>
      <c r="M4646" s="3">
        <v>43844.324031145836</v>
      </c>
    </row>
    <row r="4647">
      <c r="A4647" s="1">
        <v>4645.0</v>
      </c>
      <c r="B4647" s="1" t="s">
        <v>319</v>
      </c>
      <c r="C4647" s="1" t="s">
        <v>10103</v>
      </c>
      <c r="D4647" s="1" t="s">
        <v>321</v>
      </c>
      <c r="E4647" s="1" t="s">
        <v>10104</v>
      </c>
      <c r="F4647" s="1" t="s">
        <v>323</v>
      </c>
      <c r="G4647" s="1" t="s">
        <v>39</v>
      </c>
      <c r="H4647" s="1">
        <v>45.0</v>
      </c>
      <c r="I4647" s="3">
        <v>44128.6875</v>
      </c>
      <c r="J4647" s="1">
        <v>2.13440819257127</v>
      </c>
      <c r="K4647" s="1" t="s">
        <v>24</v>
      </c>
      <c r="M4647" s="3">
        <v>44128.71512871528</v>
      </c>
    </row>
    <row r="4648">
      <c r="A4648" s="1">
        <v>4646.0</v>
      </c>
      <c r="B4648" s="1" t="s">
        <v>2075</v>
      </c>
      <c r="C4648" s="1" t="s">
        <v>10105</v>
      </c>
      <c r="D4648" s="1" t="s">
        <v>182</v>
      </c>
      <c r="E4648" s="1" t="s">
        <v>2077</v>
      </c>
      <c r="F4648" s="1" t="s">
        <v>2078</v>
      </c>
      <c r="G4648" s="1" t="s">
        <v>17</v>
      </c>
      <c r="H4648" s="1">
        <v>45.0</v>
      </c>
      <c r="I4648" s="3">
        <v>44084.291666666664</v>
      </c>
      <c r="J4648" s="1">
        <v>1.43839658398447</v>
      </c>
      <c r="K4648" s="1" t="s">
        <v>18</v>
      </c>
      <c r="M4648" s="3">
        <v>44084.321292939814</v>
      </c>
    </row>
    <row r="4649">
      <c r="A4649" s="1">
        <v>4647.0</v>
      </c>
      <c r="B4649" s="1" t="s">
        <v>1699</v>
      </c>
      <c r="C4649" s="1" t="s">
        <v>10106</v>
      </c>
      <c r="D4649" s="1" t="s">
        <v>701</v>
      </c>
      <c r="E4649" s="1" t="s">
        <v>1701</v>
      </c>
      <c r="F4649" s="1" t="s">
        <v>1702</v>
      </c>
      <c r="G4649" s="1" t="s">
        <v>35</v>
      </c>
      <c r="H4649" s="1">
        <v>45.0</v>
      </c>
      <c r="I4649" s="3">
        <v>44187.270833333336</v>
      </c>
      <c r="J4649" s="1">
        <v>2.07769711096256</v>
      </c>
      <c r="K4649" s="1" t="s">
        <v>24</v>
      </c>
      <c r="L4649" s="1" t="s">
        <v>1006</v>
      </c>
      <c r="M4649" s="3">
        <v>44187.31765009259</v>
      </c>
    </row>
    <row r="4650">
      <c r="A4650" s="1">
        <v>4648.0</v>
      </c>
      <c r="B4650" s="1" t="s">
        <v>150</v>
      </c>
      <c r="C4650" s="1" t="s">
        <v>10107</v>
      </c>
      <c r="D4650" s="1" t="s">
        <v>1802</v>
      </c>
      <c r="E4650" s="1" t="s">
        <v>9250</v>
      </c>
      <c r="F4650" s="1" t="s">
        <v>153</v>
      </c>
      <c r="G4650" s="1" t="s">
        <v>17</v>
      </c>
      <c r="H4650" s="1">
        <v>45.0</v>
      </c>
      <c r="I4650" s="3">
        <v>43914.708333333336</v>
      </c>
      <c r="J4650" s="1">
        <v>1.96647941955662</v>
      </c>
      <c r="K4650" s="1" t="s">
        <v>62</v>
      </c>
      <c r="M4650" s="3">
        <v>43914.74141966435</v>
      </c>
    </row>
    <row r="4651">
      <c r="A4651" s="1">
        <v>4649.0</v>
      </c>
      <c r="B4651" s="1" t="s">
        <v>1323</v>
      </c>
      <c r="C4651" s="1" t="s">
        <v>10108</v>
      </c>
      <c r="D4651" s="1" t="s">
        <v>1325</v>
      </c>
      <c r="E4651" s="1" t="s">
        <v>8366</v>
      </c>
      <c r="F4651" s="1" t="s">
        <v>1327</v>
      </c>
      <c r="G4651" s="1" t="s">
        <v>17</v>
      </c>
      <c r="H4651" s="1">
        <v>45.0</v>
      </c>
      <c r="I4651" s="3">
        <v>44017.375</v>
      </c>
      <c r="J4651" s="1">
        <v>1.17003149714012</v>
      </c>
      <c r="K4651" s="1" t="s">
        <v>46</v>
      </c>
      <c r="L4651" s="1" t="s">
        <v>602</v>
      </c>
      <c r="M4651" s="3">
        <v>44017.47158268518</v>
      </c>
    </row>
    <row r="4652">
      <c r="A4652" s="1">
        <v>4650.0</v>
      </c>
      <c r="B4652" s="1" t="s">
        <v>434</v>
      </c>
      <c r="C4652" s="1" t="s">
        <v>10109</v>
      </c>
      <c r="D4652" s="1" t="s">
        <v>116</v>
      </c>
      <c r="E4652" s="1" t="s">
        <v>10110</v>
      </c>
      <c r="F4652" s="1" t="s">
        <v>438</v>
      </c>
      <c r="G4652" s="1" t="s">
        <v>39</v>
      </c>
      <c r="H4652" s="1">
        <v>45.0</v>
      </c>
      <c r="I4652" s="3">
        <v>43863.270833333336</v>
      </c>
      <c r="J4652" s="1">
        <v>3.80645325439027</v>
      </c>
      <c r="K4652" s="1" t="s">
        <v>24</v>
      </c>
      <c r="M4652" s="3">
        <v>43863.298941319445</v>
      </c>
    </row>
    <row r="4653">
      <c r="A4653" s="1">
        <v>4651.0</v>
      </c>
      <c r="B4653" s="1" t="s">
        <v>10111</v>
      </c>
      <c r="C4653" s="1" t="s">
        <v>10112</v>
      </c>
      <c r="D4653" s="1" t="s">
        <v>258</v>
      </c>
      <c r="E4653" s="1" t="s">
        <v>10113</v>
      </c>
      <c r="F4653" s="1" t="s">
        <v>10114</v>
      </c>
      <c r="G4653" s="1" t="s">
        <v>39</v>
      </c>
      <c r="H4653" s="1">
        <v>45.0</v>
      </c>
      <c r="I4653" s="3">
        <v>43716.625</v>
      </c>
      <c r="J4653" s="1">
        <v>1.64898775980838</v>
      </c>
      <c r="K4653" s="1" t="s">
        <v>166</v>
      </c>
      <c r="M4653" s="3">
        <v>43716.68586208333</v>
      </c>
    </row>
    <row r="4654">
      <c r="A4654" s="1">
        <v>4652.0</v>
      </c>
      <c r="B4654" s="1" t="s">
        <v>501</v>
      </c>
      <c r="C4654" s="1" t="s">
        <v>10115</v>
      </c>
      <c r="D4654" s="1" t="s">
        <v>503</v>
      </c>
      <c r="E4654" s="1" t="s">
        <v>10116</v>
      </c>
      <c r="F4654" s="1" t="s">
        <v>505</v>
      </c>
      <c r="G4654" s="1" t="s">
        <v>39</v>
      </c>
      <c r="H4654" s="1">
        <v>45.0</v>
      </c>
      <c r="I4654" s="3">
        <v>44071.458333333336</v>
      </c>
      <c r="J4654" s="1">
        <v>0.610109803815213</v>
      </c>
      <c r="K4654" s="1" t="s">
        <v>18</v>
      </c>
      <c r="M4654" s="3">
        <v>44071.48508546296</v>
      </c>
    </row>
    <row r="4655">
      <c r="A4655" s="1">
        <v>4653.0</v>
      </c>
      <c r="B4655" s="1" t="s">
        <v>1315</v>
      </c>
      <c r="C4655" s="1" t="s">
        <v>10117</v>
      </c>
      <c r="D4655" s="1" t="s">
        <v>411</v>
      </c>
      <c r="E4655" s="1" t="s">
        <v>4843</v>
      </c>
      <c r="F4655" s="1" t="s">
        <v>1319</v>
      </c>
      <c r="G4655" s="1" t="s">
        <v>17</v>
      </c>
      <c r="H4655" s="1">
        <v>45.0</v>
      </c>
      <c r="I4655" s="3">
        <v>43893.333333333336</v>
      </c>
      <c r="J4655" s="1">
        <v>0.322882115519524</v>
      </c>
      <c r="K4655" s="1" t="s">
        <v>18</v>
      </c>
      <c r="M4655" s="3">
        <v>43893.360460462965</v>
      </c>
    </row>
    <row r="4656">
      <c r="A4656" s="1">
        <v>4654.0</v>
      </c>
      <c r="B4656" s="1" t="s">
        <v>3295</v>
      </c>
      <c r="C4656" s="1" t="s">
        <v>10118</v>
      </c>
      <c r="D4656" s="1" t="s">
        <v>2504</v>
      </c>
      <c r="E4656" s="1" t="s">
        <v>10119</v>
      </c>
      <c r="F4656" s="1" t="s">
        <v>3298</v>
      </c>
      <c r="G4656" s="1" t="s">
        <v>39</v>
      </c>
      <c r="H4656" s="1">
        <v>45.0</v>
      </c>
      <c r="I4656" s="3">
        <v>44131.666666666664</v>
      </c>
      <c r="J4656" s="1">
        <v>2.59131463864998</v>
      </c>
      <c r="K4656" s="1" t="s">
        <v>24</v>
      </c>
      <c r="L4656" s="1" t="s">
        <v>747</v>
      </c>
      <c r="M4656" s="3">
        <v>44131.69339234954</v>
      </c>
    </row>
    <row r="4657">
      <c r="A4657" s="1">
        <v>4655.0</v>
      </c>
      <c r="B4657" s="1" t="s">
        <v>3971</v>
      </c>
      <c r="C4657" s="1" t="s">
        <v>10120</v>
      </c>
      <c r="D4657" s="1" t="s">
        <v>1692</v>
      </c>
      <c r="E4657" s="1" t="s">
        <v>10121</v>
      </c>
      <c r="F4657" s="1" t="s">
        <v>3974</v>
      </c>
      <c r="G4657" s="1" t="s">
        <v>17</v>
      </c>
      <c r="H4657" s="1">
        <v>45.0</v>
      </c>
      <c r="I4657" s="3">
        <v>43745.25</v>
      </c>
      <c r="J4657" s="1">
        <v>0.392983058782767</v>
      </c>
      <c r="K4657" s="1" t="s">
        <v>18</v>
      </c>
      <c r="M4657" s="3">
        <v>43745.4882146875</v>
      </c>
    </row>
    <row r="4658">
      <c r="A4658" s="1">
        <v>4656.0</v>
      </c>
      <c r="B4658" s="1" t="s">
        <v>887</v>
      </c>
      <c r="C4658" s="1" t="s">
        <v>10122</v>
      </c>
      <c r="D4658" s="1" t="s">
        <v>99</v>
      </c>
      <c r="E4658" s="1" t="s">
        <v>10123</v>
      </c>
      <c r="F4658" s="1" t="s">
        <v>10124</v>
      </c>
      <c r="G4658" s="1" t="s">
        <v>89</v>
      </c>
      <c r="H4658" s="1">
        <v>45.0</v>
      </c>
      <c r="I4658" s="3">
        <v>44164.60669983796</v>
      </c>
      <c r="J4658" s="1">
        <v>1.30968303975303</v>
      </c>
      <c r="K4658" s="1" t="s">
        <v>24</v>
      </c>
      <c r="M4658" s="3">
        <v>44164.62682496528</v>
      </c>
    </row>
    <row r="4659">
      <c r="A4659" s="1">
        <v>4657.0</v>
      </c>
      <c r="B4659" s="1" t="s">
        <v>6529</v>
      </c>
      <c r="C4659" s="1" t="s">
        <v>10125</v>
      </c>
      <c r="D4659" s="1" t="s">
        <v>6215</v>
      </c>
      <c r="E4659" s="1" t="s">
        <v>6531</v>
      </c>
      <c r="F4659" s="1" t="s">
        <v>6532</v>
      </c>
      <c r="G4659" s="1" t="s">
        <v>17</v>
      </c>
      <c r="H4659" s="1">
        <v>45.0</v>
      </c>
      <c r="I4659" s="3">
        <v>43785.166666666664</v>
      </c>
      <c r="J4659" s="1">
        <v>0.0</v>
      </c>
      <c r="K4659" s="1" t="s">
        <v>24</v>
      </c>
      <c r="M4659" s="3">
        <v>43787.374620208335</v>
      </c>
    </row>
    <row r="4660">
      <c r="A4660" s="1">
        <v>4658.0</v>
      </c>
      <c r="B4660" s="1" t="s">
        <v>10126</v>
      </c>
      <c r="C4660" s="1" t="s">
        <v>10127</v>
      </c>
      <c r="D4660" s="1" t="s">
        <v>8035</v>
      </c>
      <c r="E4660" s="1" t="s">
        <v>10128</v>
      </c>
      <c r="F4660" s="1" t="s">
        <v>10129</v>
      </c>
      <c r="G4660" s="1" t="s">
        <v>39</v>
      </c>
      <c r="H4660" s="1">
        <v>45.0</v>
      </c>
      <c r="I4660" s="3">
        <v>44098.791666666664</v>
      </c>
      <c r="J4660" s="1">
        <v>1.39790571437676</v>
      </c>
      <c r="K4660" s="1" t="s">
        <v>1194</v>
      </c>
      <c r="L4660" s="1" t="s">
        <v>10130</v>
      </c>
      <c r="M4660" s="3">
        <v>44098.817889363425</v>
      </c>
    </row>
    <row r="4661">
      <c r="A4661" s="1">
        <v>4659.0</v>
      </c>
      <c r="B4661" s="1" t="s">
        <v>5701</v>
      </c>
      <c r="C4661" s="1" t="s">
        <v>10131</v>
      </c>
      <c r="D4661" s="1" t="s">
        <v>3403</v>
      </c>
      <c r="E4661" s="1" t="s">
        <v>5703</v>
      </c>
      <c r="F4661" s="1" t="s">
        <v>5704</v>
      </c>
      <c r="G4661" s="1" t="s">
        <v>35</v>
      </c>
      <c r="H4661" s="1">
        <v>45.0</v>
      </c>
      <c r="I4661" s="3">
        <v>43478.458333333336</v>
      </c>
      <c r="J4661" s="1">
        <v>3.66649970627981</v>
      </c>
      <c r="K4661" s="1" t="s">
        <v>24</v>
      </c>
      <c r="M4661" s="3">
        <v>43843.467932685184</v>
      </c>
    </row>
    <row r="4662">
      <c r="A4662" s="1">
        <v>4660.0</v>
      </c>
      <c r="B4662" s="1" t="s">
        <v>953</v>
      </c>
      <c r="C4662" s="1" t="s">
        <v>10132</v>
      </c>
      <c r="D4662" s="1" t="s">
        <v>10133</v>
      </c>
      <c r="E4662" s="1" t="s">
        <v>10134</v>
      </c>
      <c r="F4662" s="1" t="s">
        <v>965</v>
      </c>
      <c r="G4662" s="1" t="s">
        <v>35</v>
      </c>
      <c r="H4662" s="1">
        <v>45.0</v>
      </c>
      <c r="I4662" s="3">
        <v>43605.666666666664</v>
      </c>
      <c r="J4662" s="1">
        <v>2.30776501363326</v>
      </c>
      <c r="K4662" s="1" t="s">
        <v>18</v>
      </c>
      <c r="M4662" s="3">
        <v>43605.6568234838</v>
      </c>
    </row>
    <row r="4663">
      <c r="A4663" s="1">
        <v>4661.0</v>
      </c>
      <c r="B4663" s="1" t="s">
        <v>340</v>
      </c>
      <c r="C4663" s="1" t="s">
        <v>10135</v>
      </c>
      <c r="D4663" s="1" t="s">
        <v>1255</v>
      </c>
      <c r="E4663" s="1" t="s">
        <v>10136</v>
      </c>
      <c r="F4663" s="1" t="s">
        <v>344</v>
      </c>
      <c r="G4663" s="1" t="s">
        <v>39</v>
      </c>
      <c r="H4663" s="1">
        <v>45.0</v>
      </c>
      <c r="I4663" s="3">
        <v>43949.25</v>
      </c>
      <c r="J4663" s="1">
        <v>2.09354229322065</v>
      </c>
      <c r="K4663" s="1" t="s">
        <v>83</v>
      </c>
      <c r="M4663" s="3">
        <v>43949.283430428244</v>
      </c>
    </row>
    <row r="4664">
      <c r="A4664" s="1">
        <v>4662.0</v>
      </c>
      <c r="B4664" s="1" t="s">
        <v>401</v>
      </c>
      <c r="C4664" s="1" t="s">
        <v>10137</v>
      </c>
      <c r="D4664" s="1" t="s">
        <v>10138</v>
      </c>
      <c r="E4664" s="1" t="s">
        <v>10139</v>
      </c>
      <c r="F4664" s="1" t="s">
        <v>405</v>
      </c>
      <c r="G4664" s="1" t="s">
        <v>39</v>
      </c>
      <c r="H4664" s="1">
        <v>45.0</v>
      </c>
      <c r="I4664" s="3">
        <v>44110.416666666664</v>
      </c>
      <c r="J4664" s="1">
        <v>1.28683784032565</v>
      </c>
      <c r="K4664" s="1" t="s">
        <v>24</v>
      </c>
      <c r="M4664" s="3">
        <v>44110.44669884259</v>
      </c>
    </row>
    <row r="4665">
      <c r="A4665" s="1">
        <v>4663.0</v>
      </c>
      <c r="B4665" s="1" t="s">
        <v>788</v>
      </c>
      <c r="C4665" s="1" t="s">
        <v>10140</v>
      </c>
      <c r="D4665" s="1" t="s">
        <v>869</v>
      </c>
      <c r="E4665" s="1" t="s">
        <v>2213</v>
      </c>
      <c r="F4665" s="1" t="s">
        <v>791</v>
      </c>
      <c r="G4665" s="1" t="s">
        <v>17</v>
      </c>
      <c r="H4665" s="1">
        <v>45.0</v>
      </c>
      <c r="I4665" s="3">
        <v>44209.708333333336</v>
      </c>
      <c r="J4665" s="1">
        <v>2.36255079500427</v>
      </c>
      <c r="K4665" s="1" t="s">
        <v>24</v>
      </c>
      <c r="M4665" s="3">
        <v>44209.723101944444</v>
      </c>
    </row>
    <row r="4666">
      <c r="A4666" s="1">
        <v>4664.0</v>
      </c>
      <c r="B4666" s="1" t="s">
        <v>2193</v>
      </c>
      <c r="C4666" s="1" t="s">
        <v>10141</v>
      </c>
      <c r="D4666" s="1" t="s">
        <v>2195</v>
      </c>
      <c r="E4666" s="1" t="s">
        <v>2196</v>
      </c>
      <c r="F4666" s="1" t="s">
        <v>2197</v>
      </c>
      <c r="G4666" s="1" t="s">
        <v>17</v>
      </c>
      <c r="H4666" s="1">
        <v>45.0</v>
      </c>
      <c r="I4666" s="3">
        <v>44145.791666666664</v>
      </c>
      <c r="J4666" s="1">
        <v>2.01217264949139</v>
      </c>
      <c r="K4666" s="1" t="s">
        <v>46</v>
      </c>
      <c r="M4666" s="3">
        <v>44145.81723543981</v>
      </c>
    </row>
    <row r="4667">
      <c r="A4667" s="1">
        <v>4665.0</v>
      </c>
      <c r="B4667" s="1" t="s">
        <v>10142</v>
      </c>
      <c r="C4667" s="1" t="s">
        <v>10143</v>
      </c>
      <c r="D4667" s="1" t="s">
        <v>3097</v>
      </c>
      <c r="E4667" s="1" t="s">
        <v>10144</v>
      </c>
      <c r="F4667" s="1" t="s">
        <v>10145</v>
      </c>
      <c r="G4667" s="1" t="s">
        <v>17</v>
      </c>
      <c r="H4667" s="1">
        <v>45.0</v>
      </c>
      <c r="I4667" s="3">
        <v>43874.5</v>
      </c>
      <c r="J4667" s="1">
        <v>2.00829324799056</v>
      </c>
      <c r="K4667" s="1" t="s">
        <v>18</v>
      </c>
      <c r="M4667" s="3">
        <v>43874.529874479165</v>
      </c>
    </row>
    <row r="4668">
      <c r="A4668" s="1">
        <v>4666.0</v>
      </c>
      <c r="B4668" s="1" t="s">
        <v>3345</v>
      </c>
      <c r="C4668" s="1" t="s">
        <v>10146</v>
      </c>
      <c r="D4668" s="1" t="s">
        <v>588</v>
      </c>
      <c r="E4668" s="1" t="s">
        <v>8420</v>
      </c>
      <c r="F4668" s="1" t="s">
        <v>3348</v>
      </c>
      <c r="G4668" s="1" t="s">
        <v>17</v>
      </c>
      <c r="H4668" s="1">
        <v>45.0</v>
      </c>
      <c r="I4668" s="3">
        <v>43901.291666666664</v>
      </c>
      <c r="J4668" s="1">
        <v>1.94789335501016</v>
      </c>
      <c r="K4668" s="1" t="s">
        <v>62</v>
      </c>
      <c r="M4668" s="3">
        <v>43901.34212398148</v>
      </c>
    </row>
    <row r="4669">
      <c r="A4669" s="1">
        <v>4667.0</v>
      </c>
      <c r="B4669" s="1" t="s">
        <v>796</v>
      </c>
      <c r="C4669" s="1" t="s">
        <v>10147</v>
      </c>
      <c r="D4669" s="1" t="s">
        <v>173</v>
      </c>
      <c r="E4669" s="1" t="s">
        <v>798</v>
      </c>
      <c r="F4669" s="1" t="s">
        <v>799</v>
      </c>
      <c r="G4669" s="1" t="s">
        <v>35</v>
      </c>
      <c r="H4669" s="1">
        <v>45.0</v>
      </c>
      <c r="I4669" s="3">
        <v>44210.614583333336</v>
      </c>
      <c r="J4669" s="1">
        <v>1.71203826949533</v>
      </c>
      <c r="K4669" s="1" t="s">
        <v>18</v>
      </c>
      <c r="M4669" s="3">
        <v>44210.68271450231</v>
      </c>
    </row>
    <row r="4670">
      <c r="A4670" s="1">
        <v>4668.0</v>
      </c>
      <c r="B4670" s="1" t="s">
        <v>8049</v>
      </c>
      <c r="C4670" s="1" t="s">
        <v>10148</v>
      </c>
      <c r="D4670" s="1" t="s">
        <v>27</v>
      </c>
      <c r="E4670" s="1" t="s">
        <v>8051</v>
      </c>
      <c r="F4670" s="1" t="s">
        <v>8052</v>
      </c>
      <c r="G4670" s="1" t="s">
        <v>17</v>
      </c>
      <c r="H4670" s="1">
        <v>45.0</v>
      </c>
      <c r="I4670" s="3">
        <v>44144.604166666664</v>
      </c>
      <c r="J4670" s="1">
        <v>2.10817906525104</v>
      </c>
      <c r="K4670" s="1" t="s">
        <v>18</v>
      </c>
      <c r="L4670" s="1" t="s">
        <v>8531</v>
      </c>
      <c r="M4670" s="3">
        <v>44144.62071335648</v>
      </c>
    </row>
    <row r="4671">
      <c r="A4671" s="1">
        <v>4669.0</v>
      </c>
      <c r="B4671" s="1" t="s">
        <v>3073</v>
      </c>
      <c r="C4671" s="1" t="s">
        <v>10149</v>
      </c>
      <c r="D4671" s="1" t="s">
        <v>198</v>
      </c>
      <c r="E4671" s="1" t="s">
        <v>10150</v>
      </c>
      <c r="F4671" s="1" t="s">
        <v>3419</v>
      </c>
      <c r="G4671" s="1" t="s">
        <v>17</v>
      </c>
      <c r="H4671" s="1">
        <v>45.0</v>
      </c>
      <c r="I4671" s="3">
        <v>44079.583333333336</v>
      </c>
      <c r="J4671" s="1">
        <v>1.11617125615438</v>
      </c>
      <c r="K4671" s="1" t="s">
        <v>24</v>
      </c>
      <c r="M4671" s="3">
        <v>44079.63341565972</v>
      </c>
    </row>
    <row r="4672">
      <c r="A4672" s="1">
        <v>4670.0</v>
      </c>
      <c r="B4672" s="1" t="s">
        <v>168</v>
      </c>
      <c r="C4672" s="1" t="s">
        <v>10151</v>
      </c>
      <c r="D4672" s="1" t="s">
        <v>5523</v>
      </c>
      <c r="E4672" s="1" t="s">
        <v>5524</v>
      </c>
      <c r="F4672" s="1" t="s">
        <v>171</v>
      </c>
      <c r="G4672" s="1" t="s">
        <v>17</v>
      </c>
      <c r="H4672" s="1">
        <v>45.0</v>
      </c>
      <c r="I4672" s="3">
        <v>43769.583333333336</v>
      </c>
      <c r="J4672" s="1">
        <v>0.243047866094501</v>
      </c>
      <c r="K4672" s="1" t="s">
        <v>166</v>
      </c>
      <c r="M4672" s="3">
        <v>43769.651042094905</v>
      </c>
    </row>
    <row r="4673">
      <c r="A4673" s="1">
        <v>4671.0</v>
      </c>
      <c r="B4673" s="1" t="s">
        <v>371</v>
      </c>
      <c r="C4673" s="1" t="s">
        <v>10152</v>
      </c>
      <c r="D4673" s="1" t="s">
        <v>373</v>
      </c>
      <c r="E4673" s="1" t="s">
        <v>10153</v>
      </c>
      <c r="F4673" s="1" t="s">
        <v>375</v>
      </c>
      <c r="G4673" s="1" t="s">
        <v>35</v>
      </c>
      <c r="H4673" s="1">
        <v>45.0</v>
      </c>
      <c r="I4673" s="3">
        <v>43594.583333333336</v>
      </c>
      <c r="J4673" s="1">
        <v>1.54487592663378</v>
      </c>
      <c r="K4673" s="1" t="s">
        <v>24</v>
      </c>
      <c r="M4673" s="3">
        <v>43594.68790534722</v>
      </c>
    </row>
    <row r="4674">
      <c r="A4674" s="1">
        <v>4672.0</v>
      </c>
      <c r="B4674" s="1" t="s">
        <v>872</v>
      </c>
      <c r="C4674" s="1" t="s">
        <v>10154</v>
      </c>
      <c r="D4674" s="1" t="s">
        <v>121</v>
      </c>
      <c r="E4674" s="1" t="s">
        <v>10155</v>
      </c>
      <c r="F4674" s="1" t="s">
        <v>875</v>
      </c>
      <c r="G4674" s="1" t="s">
        <v>89</v>
      </c>
      <c r="H4674" s="1">
        <v>45.0</v>
      </c>
      <c r="I4674" s="3">
        <v>44130.60258680556</v>
      </c>
      <c r="J4674" s="1">
        <v>0.833941598325197</v>
      </c>
      <c r="K4674" s="1" t="s">
        <v>18</v>
      </c>
      <c r="M4674" s="3">
        <v>44130.623550069446</v>
      </c>
    </row>
    <row r="4675">
      <c r="A4675" s="1">
        <v>4673.0</v>
      </c>
      <c r="B4675" s="1" t="s">
        <v>2246</v>
      </c>
      <c r="C4675" s="1" t="s">
        <v>10156</v>
      </c>
      <c r="D4675" s="1" t="s">
        <v>2248</v>
      </c>
      <c r="E4675" s="1" t="s">
        <v>10157</v>
      </c>
      <c r="F4675" s="1" t="s">
        <v>2250</v>
      </c>
      <c r="G4675" s="1" t="s">
        <v>17</v>
      </c>
      <c r="H4675" s="1">
        <v>45.0</v>
      </c>
      <c r="I4675" s="3">
        <v>44124.229166666664</v>
      </c>
      <c r="J4675" s="1">
        <v>3.00914772707233</v>
      </c>
      <c r="K4675" s="1" t="s">
        <v>24</v>
      </c>
      <c r="L4675" s="1" t="s">
        <v>365</v>
      </c>
      <c r="M4675" s="3">
        <v>44124.25922260417</v>
      </c>
    </row>
    <row r="4676">
      <c r="A4676" s="1">
        <v>4674.0</v>
      </c>
      <c r="B4676" s="1" t="s">
        <v>9441</v>
      </c>
      <c r="C4676" s="1" t="s">
        <v>10158</v>
      </c>
      <c r="D4676" s="1" t="s">
        <v>2920</v>
      </c>
      <c r="E4676" s="1" t="s">
        <v>10159</v>
      </c>
      <c r="F4676" s="1" t="s">
        <v>9444</v>
      </c>
      <c r="G4676" s="1" t="s">
        <v>39</v>
      </c>
      <c r="H4676" s="1">
        <v>45.0</v>
      </c>
      <c r="I4676" s="3">
        <v>44103.729166666664</v>
      </c>
      <c r="J4676" s="1">
        <v>3.08325406727168</v>
      </c>
      <c r="K4676" s="1" t="s">
        <v>24</v>
      </c>
      <c r="L4676" s="1" t="s">
        <v>188</v>
      </c>
      <c r="M4676" s="3">
        <v>44103.76416702546</v>
      </c>
    </row>
    <row r="4677">
      <c r="A4677" s="1">
        <v>4675.0</v>
      </c>
      <c r="B4677" s="1" t="s">
        <v>7721</v>
      </c>
      <c r="C4677" s="1" t="s">
        <v>10160</v>
      </c>
      <c r="D4677" s="1" t="s">
        <v>701</v>
      </c>
      <c r="E4677" s="1" t="s">
        <v>10161</v>
      </c>
      <c r="F4677" s="1" t="s">
        <v>7724</v>
      </c>
      <c r="G4677" s="1" t="s">
        <v>17</v>
      </c>
      <c r="H4677" s="1">
        <v>45.0</v>
      </c>
      <c r="I4677" s="3">
        <v>44155.6875</v>
      </c>
      <c r="J4677" s="1">
        <v>0.614455862577394</v>
      </c>
      <c r="K4677" s="1" t="s">
        <v>24</v>
      </c>
      <c r="M4677" s="3">
        <v>44155.746566574075</v>
      </c>
    </row>
    <row r="4678">
      <c r="A4678" s="1">
        <v>4676.0</v>
      </c>
      <c r="B4678" s="1" t="s">
        <v>119</v>
      </c>
      <c r="C4678" s="1" t="s">
        <v>10162</v>
      </c>
      <c r="D4678" s="1" t="s">
        <v>182</v>
      </c>
      <c r="E4678" s="1" t="s">
        <v>360</v>
      </c>
      <c r="F4678" s="1" t="s">
        <v>123</v>
      </c>
      <c r="G4678" s="1" t="s">
        <v>17</v>
      </c>
      <c r="H4678" s="1">
        <v>45.0</v>
      </c>
      <c r="I4678" s="3">
        <v>44066.270833333336</v>
      </c>
      <c r="J4678" s="1">
        <v>1.18378339055795</v>
      </c>
      <c r="K4678" s="1" t="s">
        <v>18</v>
      </c>
      <c r="M4678" s="3">
        <v>44066.303119930555</v>
      </c>
    </row>
    <row r="4679">
      <c r="A4679" s="1">
        <v>4677.0</v>
      </c>
      <c r="B4679" s="1" t="s">
        <v>3945</v>
      </c>
      <c r="C4679" s="1" t="s">
        <v>10163</v>
      </c>
      <c r="D4679" s="1" t="s">
        <v>32</v>
      </c>
      <c r="E4679" s="1" t="s">
        <v>10164</v>
      </c>
      <c r="F4679" s="1" t="s">
        <v>3948</v>
      </c>
      <c r="G4679" s="1" t="s">
        <v>17</v>
      </c>
      <c r="H4679" s="1">
        <v>45.0</v>
      </c>
      <c r="I4679" s="3">
        <v>43829.583333333336</v>
      </c>
      <c r="J4679" s="1">
        <v>2.2975043324123</v>
      </c>
      <c r="K4679" s="1" t="s">
        <v>24</v>
      </c>
      <c r="M4679" s="3">
        <v>43829.61693940972</v>
      </c>
    </row>
    <row r="4680">
      <c r="A4680" s="1">
        <v>4678.0</v>
      </c>
      <c r="B4680" s="1" t="s">
        <v>5089</v>
      </c>
      <c r="C4680" s="1" t="s">
        <v>10165</v>
      </c>
      <c r="D4680" s="1" t="s">
        <v>1759</v>
      </c>
      <c r="E4680" s="1" t="s">
        <v>10166</v>
      </c>
      <c r="F4680" s="1" t="s">
        <v>5092</v>
      </c>
      <c r="G4680" s="1" t="s">
        <v>17</v>
      </c>
      <c r="H4680" s="1">
        <v>45.0</v>
      </c>
      <c r="I4680" s="3">
        <v>44190.625</v>
      </c>
      <c r="J4680" s="1">
        <v>3.11784175235617</v>
      </c>
      <c r="K4680" s="1" t="s">
        <v>24</v>
      </c>
      <c r="L4680" s="1" t="s">
        <v>406</v>
      </c>
      <c r="M4680" s="3">
        <v>44190.65798292824</v>
      </c>
    </row>
    <row r="4681">
      <c r="A4681" s="1">
        <v>4679.0</v>
      </c>
      <c r="B4681" s="1" t="s">
        <v>4502</v>
      </c>
      <c r="C4681" s="1" t="s">
        <v>10167</v>
      </c>
      <c r="D4681" s="1" t="s">
        <v>4504</v>
      </c>
      <c r="E4681" s="1" t="s">
        <v>7440</v>
      </c>
      <c r="F4681" s="1" t="s">
        <v>4506</v>
      </c>
      <c r="G4681" s="1" t="s">
        <v>17</v>
      </c>
      <c r="H4681" s="1">
        <v>45.0</v>
      </c>
      <c r="I4681" s="3">
        <v>44193.5625</v>
      </c>
      <c r="J4681" s="1">
        <v>1.19531821269249</v>
      </c>
      <c r="K4681" s="1" t="s">
        <v>62</v>
      </c>
      <c r="L4681" s="1" t="s">
        <v>671</v>
      </c>
      <c r="M4681" s="3">
        <v>44193.62346584491</v>
      </c>
    </row>
    <row r="4682">
      <c r="A4682" s="1">
        <v>4680.0</v>
      </c>
      <c r="B4682" s="1" t="s">
        <v>303</v>
      </c>
      <c r="C4682" s="1" t="s">
        <v>10168</v>
      </c>
      <c r="D4682" s="1" t="s">
        <v>305</v>
      </c>
      <c r="E4682" s="1" t="s">
        <v>4572</v>
      </c>
      <c r="F4682" s="1" t="s">
        <v>307</v>
      </c>
      <c r="G4682" s="1" t="s">
        <v>17</v>
      </c>
      <c r="H4682" s="1">
        <v>45.0</v>
      </c>
      <c r="I4682" s="3">
        <v>44243.229166666664</v>
      </c>
      <c r="J4682" s="1">
        <v>1.38520753088114</v>
      </c>
      <c r="K4682" s="1" t="s">
        <v>24</v>
      </c>
      <c r="M4682" s="3">
        <v>44243.26636304398</v>
      </c>
    </row>
    <row r="4683">
      <c r="A4683" s="1">
        <v>4681.0</v>
      </c>
      <c r="B4683" s="1" t="s">
        <v>10169</v>
      </c>
      <c r="C4683" s="1" t="s">
        <v>10170</v>
      </c>
      <c r="D4683" s="1" t="s">
        <v>1343</v>
      </c>
      <c r="E4683" s="1" t="s">
        <v>10171</v>
      </c>
      <c r="F4683" s="1" t="s">
        <v>10172</v>
      </c>
      <c r="G4683" s="1" t="s">
        <v>89</v>
      </c>
      <c r="H4683" s="1">
        <v>45.0</v>
      </c>
      <c r="I4683" s="3">
        <v>43855.71895604167</v>
      </c>
      <c r="J4683" s="1">
        <v>3.32921612842167</v>
      </c>
      <c r="K4683" s="1" t="s">
        <v>24</v>
      </c>
      <c r="M4683" s="3">
        <v>43855.72880473379</v>
      </c>
    </row>
    <row r="4684">
      <c r="A4684" s="1">
        <v>4682.0</v>
      </c>
      <c r="B4684" s="1" t="s">
        <v>19</v>
      </c>
      <c r="C4684" s="1" t="s">
        <v>10173</v>
      </c>
      <c r="D4684" s="1" t="s">
        <v>326</v>
      </c>
      <c r="E4684" s="1" t="s">
        <v>767</v>
      </c>
      <c r="F4684" s="1" t="s">
        <v>23</v>
      </c>
      <c r="G4684" s="1" t="s">
        <v>17</v>
      </c>
      <c r="H4684" s="1">
        <v>45.0</v>
      </c>
      <c r="I4684" s="3">
        <v>43924.3125</v>
      </c>
      <c r="J4684" s="1">
        <v>16.9672118127728</v>
      </c>
      <c r="K4684" s="1" t="s">
        <v>24</v>
      </c>
      <c r="M4684" s="3">
        <v>43924.31121474537</v>
      </c>
    </row>
    <row r="4685">
      <c r="A4685" s="1">
        <v>4683.0</v>
      </c>
      <c r="B4685" s="1" t="s">
        <v>582</v>
      </c>
      <c r="C4685" s="1" t="s">
        <v>10174</v>
      </c>
      <c r="D4685" s="1" t="s">
        <v>5934</v>
      </c>
      <c r="E4685" s="1" t="s">
        <v>10175</v>
      </c>
      <c r="F4685" s="1" t="s">
        <v>586</v>
      </c>
      <c r="G4685" s="1" t="s">
        <v>89</v>
      </c>
      <c r="H4685" s="1">
        <v>45.0</v>
      </c>
      <c r="I4685" s="3">
        <v>44087.354166666664</v>
      </c>
      <c r="J4685" s="1">
        <v>2.51391638834963</v>
      </c>
      <c r="K4685" s="1" t="s">
        <v>166</v>
      </c>
      <c r="M4685" s="3">
        <v>44087.361402662034</v>
      </c>
    </row>
    <row r="4686">
      <c r="A4686" s="1">
        <v>4684.0</v>
      </c>
      <c r="B4686" s="1" t="s">
        <v>1954</v>
      </c>
      <c r="C4686" s="1" t="s">
        <v>10176</v>
      </c>
      <c r="D4686" s="1" t="s">
        <v>5758</v>
      </c>
      <c r="E4686" s="1" t="s">
        <v>10177</v>
      </c>
      <c r="F4686" s="1" t="s">
        <v>1957</v>
      </c>
      <c r="G4686" s="1" t="s">
        <v>39</v>
      </c>
      <c r="H4686" s="1">
        <v>45.0</v>
      </c>
      <c r="I4686" s="3">
        <v>44119.260416666664</v>
      </c>
      <c r="J4686" s="1">
        <v>56.3284086790058</v>
      </c>
      <c r="K4686" s="1" t="s">
        <v>83</v>
      </c>
      <c r="L4686" s="1" t="s">
        <v>1958</v>
      </c>
      <c r="M4686" s="3">
        <v>44119.30198347222</v>
      </c>
    </row>
    <row r="4687">
      <c r="A4687" s="1">
        <v>4685.0</v>
      </c>
      <c r="B4687" s="1" t="s">
        <v>184</v>
      </c>
      <c r="C4687" s="1" t="s">
        <v>10178</v>
      </c>
      <c r="D4687" s="1" t="s">
        <v>148</v>
      </c>
      <c r="E4687" s="1" t="s">
        <v>10179</v>
      </c>
      <c r="F4687" s="1" t="s">
        <v>187</v>
      </c>
      <c r="G4687" s="1" t="s">
        <v>39</v>
      </c>
      <c r="H4687" s="1">
        <v>45.0</v>
      </c>
      <c r="I4687" s="3">
        <v>44121.614583333336</v>
      </c>
      <c r="J4687" s="1">
        <v>0.00509628622244943</v>
      </c>
      <c r="K4687" s="1" t="s">
        <v>24</v>
      </c>
      <c r="L4687" s="1" t="s">
        <v>188</v>
      </c>
      <c r="M4687" s="3">
        <v>44121.746049375</v>
      </c>
    </row>
    <row r="4688">
      <c r="A4688" s="1">
        <v>4686.0</v>
      </c>
      <c r="B4688" s="1" t="s">
        <v>319</v>
      </c>
      <c r="C4688" s="1" t="s">
        <v>10180</v>
      </c>
      <c r="D4688" s="1" t="s">
        <v>560</v>
      </c>
      <c r="E4688" s="1" t="s">
        <v>561</v>
      </c>
      <c r="F4688" s="1" t="s">
        <v>323</v>
      </c>
      <c r="G4688" s="1" t="s">
        <v>17</v>
      </c>
      <c r="H4688" s="1">
        <v>45.0</v>
      </c>
      <c r="I4688" s="3">
        <v>43740.625</v>
      </c>
      <c r="J4688" s="1">
        <v>12.7499573674552</v>
      </c>
      <c r="K4688" s="1" t="s">
        <v>24</v>
      </c>
      <c r="M4688" s="3">
        <v>43740.66181224537</v>
      </c>
    </row>
    <row r="4689">
      <c r="A4689" s="1">
        <v>4687.0</v>
      </c>
      <c r="B4689" s="1" t="s">
        <v>303</v>
      </c>
      <c r="C4689" s="1" t="s">
        <v>10181</v>
      </c>
      <c r="D4689" s="1" t="s">
        <v>305</v>
      </c>
      <c r="E4689" s="1" t="s">
        <v>1950</v>
      </c>
      <c r="F4689" s="1" t="s">
        <v>307</v>
      </c>
      <c r="G4689" s="1" t="s">
        <v>17</v>
      </c>
      <c r="H4689" s="1">
        <v>45.0</v>
      </c>
      <c r="I4689" s="3">
        <v>43890.229166666664</v>
      </c>
      <c r="J4689" s="1">
        <v>1.32100208657097</v>
      </c>
      <c r="K4689" s="1" t="s">
        <v>24</v>
      </c>
      <c r="M4689" s="3">
        <v>43890.26095454861</v>
      </c>
    </row>
    <row r="4690">
      <c r="A4690" s="1">
        <v>4688.0</v>
      </c>
      <c r="B4690" s="1" t="s">
        <v>5922</v>
      </c>
      <c r="C4690" s="1" t="s">
        <v>10182</v>
      </c>
      <c r="D4690" s="1" t="s">
        <v>5261</v>
      </c>
      <c r="E4690" s="1" t="s">
        <v>5924</v>
      </c>
      <c r="F4690" s="1" t="s">
        <v>5925</v>
      </c>
      <c r="G4690" s="1" t="s">
        <v>35</v>
      </c>
      <c r="H4690" s="1">
        <v>45.0</v>
      </c>
      <c r="I4690" s="3">
        <v>43511.708333333336</v>
      </c>
      <c r="J4690" s="1">
        <v>0.417908979133474</v>
      </c>
      <c r="K4690" s="1" t="s">
        <v>24</v>
      </c>
      <c r="M4690" s="3">
        <v>43511.401282465275</v>
      </c>
    </row>
    <row r="4691">
      <c r="A4691" s="1">
        <v>4689.0</v>
      </c>
      <c r="B4691" s="1" t="s">
        <v>4095</v>
      </c>
      <c r="C4691" s="1" t="s">
        <v>10183</v>
      </c>
      <c r="D4691" s="1" t="s">
        <v>4655</v>
      </c>
      <c r="E4691" s="1" t="s">
        <v>10184</v>
      </c>
      <c r="F4691" s="1" t="s">
        <v>4098</v>
      </c>
      <c r="G4691" s="1" t="s">
        <v>39</v>
      </c>
      <c r="H4691" s="1">
        <v>45.0</v>
      </c>
      <c r="I4691" s="3">
        <v>44253.25</v>
      </c>
      <c r="J4691" s="1">
        <v>3.4776203081598</v>
      </c>
      <c r="K4691" s="1" t="s">
        <v>24</v>
      </c>
      <c r="L4691" s="1" t="s">
        <v>882</v>
      </c>
      <c r="M4691" s="3">
        <v>44253.30686408565</v>
      </c>
    </row>
    <row r="4692">
      <c r="A4692" s="1">
        <v>4690.0</v>
      </c>
      <c r="B4692" s="1" t="s">
        <v>239</v>
      </c>
      <c r="C4692" s="1" t="s">
        <v>10185</v>
      </c>
      <c r="D4692" s="1" t="s">
        <v>10186</v>
      </c>
      <c r="E4692" s="1" t="s">
        <v>10187</v>
      </c>
      <c r="F4692" s="1" t="s">
        <v>243</v>
      </c>
      <c r="G4692" s="1" t="s">
        <v>89</v>
      </c>
      <c r="H4692" s="1">
        <v>45.0</v>
      </c>
      <c r="I4692" s="3">
        <v>43754.706655532405</v>
      </c>
      <c r="J4692" s="1">
        <v>2.04432901504752</v>
      </c>
      <c r="K4692" s="1" t="s">
        <v>46</v>
      </c>
      <c r="M4692" s="3">
        <v>43754.7128469213</v>
      </c>
    </row>
    <row r="4693">
      <c r="A4693" s="1">
        <v>4691.0</v>
      </c>
      <c r="B4693" s="1" t="s">
        <v>267</v>
      </c>
      <c r="C4693" s="1" t="s">
        <v>10188</v>
      </c>
      <c r="D4693" s="1" t="s">
        <v>269</v>
      </c>
      <c r="E4693" s="1" t="s">
        <v>270</v>
      </c>
      <c r="F4693" s="1" t="s">
        <v>271</v>
      </c>
      <c r="G4693" s="1" t="s">
        <v>35</v>
      </c>
      <c r="H4693" s="1">
        <v>45.0</v>
      </c>
      <c r="I4693" s="3">
        <v>44214.25</v>
      </c>
      <c r="J4693" s="1">
        <v>1.93602902476515</v>
      </c>
      <c r="K4693" s="1" t="s">
        <v>56</v>
      </c>
      <c r="L4693" s="1" t="s">
        <v>272</v>
      </c>
      <c r="M4693" s="3">
        <v>44214.28100991898</v>
      </c>
    </row>
    <row r="4694">
      <c r="A4694" s="1">
        <v>4692.0</v>
      </c>
      <c r="B4694" s="1" t="s">
        <v>293</v>
      </c>
      <c r="C4694" s="1" t="s">
        <v>10189</v>
      </c>
      <c r="D4694" s="1" t="s">
        <v>588</v>
      </c>
      <c r="E4694" s="1" t="s">
        <v>4145</v>
      </c>
      <c r="F4694" s="1" t="s">
        <v>297</v>
      </c>
      <c r="G4694" s="1" t="s">
        <v>17</v>
      </c>
      <c r="H4694" s="1">
        <v>45.0</v>
      </c>
      <c r="I4694" s="3">
        <v>43950.291666666664</v>
      </c>
      <c r="J4694" s="1">
        <v>1.1567001021299</v>
      </c>
      <c r="K4694" s="1" t="s">
        <v>62</v>
      </c>
      <c r="M4694" s="3">
        <v>43950.32773769676</v>
      </c>
    </row>
    <row r="4695">
      <c r="A4695" s="1">
        <v>4693.0</v>
      </c>
      <c r="B4695" s="1" t="s">
        <v>273</v>
      </c>
      <c r="C4695" s="1" t="s">
        <v>10190</v>
      </c>
      <c r="D4695" s="1" t="s">
        <v>5495</v>
      </c>
      <c r="E4695" s="1" t="s">
        <v>10191</v>
      </c>
      <c r="F4695" s="1" t="s">
        <v>277</v>
      </c>
      <c r="G4695" s="1" t="s">
        <v>39</v>
      </c>
      <c r="H4695" s="1">
        <v>45.0</v>
      </c>
      <c r="I4695" s="3">
        <v>44204.677083333336</v>
      </c>
      <c r="J4695" s="1">
        <v>2.73288517505663</v>
      </c>
      <c r="K4695" s="1" t="s">
        <v>24</v>
      </c>
      <c r="M4695" s="3">
        <v>44204.705361851855</v>
      </c>
    </row>
    <row r="4696">
      <c r="A4696" s="1">
        <v>4694.0</v>
      </c>
      <c r="B4696" s="1" t="s">
        <v>3345</v>
      </c>
      <c r="C4696" s="1" t="s">
        <v>10192</v>
      </c>
      <c r="D4696" s="1" t="s">
        <v>1802</v>
      </c>
      <c r="E4696" s="1" t="s">
        <v>7992</v>
      </c>
      <c r="F4696" s="1" t="s">
        <v>3348</v>
      </c>
      <c r="G4696" s="1" t="s">
        <v>17</v>
      </c>
      <c r="H4696" s="1">
        <v>45.0</v>
      </c>
      <c r="I4696" s="3">
        <v>43871.583333333336</v>
      </c>
      <c r="J4696" s="1">
        <v>2.42351047155064</v>
      </c>
      <c r="K4696" s="1" t="s">
        <v>62</v>
      </c>
      <c r="M4696" s="3">
        <v>43871.52330969907</v>
      </c>
    </row>
    <row r="4697">
      <c r="A4697" s="1">
        <v>4695.0</v>
      </c>
      <c r="B4697" s="1" t="s">
        <v>806</v>
      </c>
      <c r="C4697" s="1" t="s">
        <v>10193</v>
      </c>
      <c r="D4697" s="1" t="s">
        <v>2238</v>
      </c>
      <c r="E4697" s="1" t="s">
        <v>9076</v>
      </c>
      <c r="F4697" s="1" t="s">
        <v>810</v>
      </c>
      <c r="G4697" s="1" t="s">
        <v>35</v>
      </c>
      <c r="H4697" s="1">
        <v>45.0</v>
      </c>
      <c r="I4697" s="3">
        <v>43525.708333333336</v>
      </c>
      <c r="J4697" s="1">
        <v>1.445493561743</v>
      </c>
      <c r="K4697" s="1" t="s">
        <v>24</v>
      </c>
      <c r="M4697" s="3">
        <v>43525.68970508102</v>
      </c>
    </row>
    <row r="4698">
      <c r="A4698" s="1">
        <v>4696.0</v>
      </c>
      <c r="B4698" s="1" t="s">
        <v>4690</v>
      </c>
      <c r="C4698" s="1" t="s">
        <v>10194</v>
      </c>
      <c r="D4698" s="1" t="s">
        <v>4391</v>
      </c>
      <c r="E4698" s="1" t="s">
        <v>10195</v>
      </c>
      <c r="F4698" s="1" t="s">
        <v>4693</v>
      </c>
      <c r="G4698" s="1" t="s">
        <v>39</v>
      </c>
      <c r="H4698" s="1">
        <v>45.0</v>
      </c>
      <c r="I4698" s="3">
        <v>44146.666666666664</v>
      </c>
      <c r="J4698" s="1">
        <v>2.76572169873685</v>
      </c>
      <c r="K4698" s="1" t="s">
        <v>24</v>
      </c>
      <c r="L4698" s="1" t="s">
        <v>365</v>
      </c>
      <c r="M4698" s="3">
        <v>44146.69568462963</v>
      </c>
    </row>
    <row r="4699">
      <c r="A4699" s="1">
        <v>4697.0</v>
      </c>
      <c r="B4699" s="1" t="s">
        <v>1795</v>
      </c>
      <c r="C4699" s="1" t="s">
        <v>10196</v>
      </c>
      <c r="D4699" s="1" t="s">
        <v>2643</v>
      </c>
      <c r="E4699" s="1" t="s">
        <v>10197</v>
      </c>
      <c r="F4699" s="1" t="s">
        <v>1799</v>
      </c>
      <c r="G4699" s="1" t="s">
        <v>89</v>
      </c>
      <c r="H4699" s="1">
        <v>45.0</v>
      </c>
      <c r="I4699" s="3">
        <v>44074.328773333335</v>
      </c>
      <c r="J4699" s="1">
        <v>3.70348253063501</v>
      </c>
      <c r="K4699" s="1" t="s">
        <v>24</v>
      </c>
      <c r="M4699" s="3">
        <v>44074.3633690625</v>
      </c>
    </row>
    <row r="4700">
      <c r="A4700" s="1">
        <v>4698.0</v>
      </c>
      <c r="B4700" s="1" t="s">
        <v>303</v>
      </c>
      <c r="C4700" s="1" t="s">
        <v>10198</v>
      </c>
      <c r="D4700" s="1" t="s">
        <v>305</v>
      </c>
      <c r="E4700" s="1" t="s">
        <v>2306</v>
      </c>
      <c r="F4700" s="1" t="s">
        <v>307</v>
      </c>
      <c r="G4700" s="1" t="s">
        <v>35</v>
      </c>
      <c r="H4700" s="1">
        <v>45.0</v>
      </c>
      <c r="I4700" s="3">
        <v>44200.229166666664</v>
      </c>
      <c r="J4700" s="1">
        <v>1.84312611687103</v>
      </c>
      <c r="K4700" s="1" t="s">
        <v>24</v>
      </c>
      <c r="M4700" s="3">
        <v>44200.26231929398</v>
      </c>
    </row>
    <row r="4701">
      <c r="A4701" s="1">
        <v>4699.0</v>
      </c>
      <c r="B4701" s="1" t="s">
        <v>19</v>
      </c>
      <c r="C4701" s="1" t="s">
        <v>10199</v>
      </c>
      <c r="D4701" s="1" t="s">
        <v>661</v>
      </c>
      <c r="E4701" s="1" t="s">
        <v>10200</v>
      </c>
      <c r="F4701" s="1" t="s">
        <v>23</v>
      </c>
      <c r="G4701" s="1" t="s">
        <v>35</v>
      </c>
      <c r="H4701" s="1">
        <v>45.0</v>
      </c>
      <c r="I4701" s="3">
        <v>43602.291666666664</v>
      </c>
      <c r="J4701" s="1">
        <v>1.5255452030948</v>
      </c>
      <c r="K4701" s="1" t="s">
        <v>24</v>
      </c>
      <c r="M4701" s="3">
        <v>43602.325621689815</v>
      </c>
    </row>
    <row r="4702">
      <c r="A4702" s="1">
        <v>4700.0</v>
      </c>
      <c r="B4702" s="1" t="s">
        <v>303</v>
      </c>
      <c r="C4702" s="1" t="s">
        <v>10201</v>
      </c>
      <c r="D4702" s="1" t="s">
        <v>305</v>
      </c>
      <c r="E4702" s="1" t="s">
        <v>1790</v>
      </c>
      <c r="F4702" s="1" t="s">
        <v>307</v>
      </c>
      <c r="G4702" s="1" t="s">
        <v>17</v>
      </c>
      <c r="H4702" s="1">
        <v>45.0</v>
      </c>
      <c r="I4702" s="3">
        <v>44151.604166666664</v>
      </c>
      <c r="J4702" s="1">
        <v>0.817502109349909</v>
      </c>
      <c r="K4702" s="1" t="s">
        <v>24</v>
      </c>
      <c r="M4702" s="3">
        <v>44151.65647364583</v>
      </c>
    </row>
    <row r="4703">
      <c r="A4703" s="1">
        <v>4701.0</v>
      </c>
      <c r="B4703" s="1" t="s">
        <v>3541</v>
      </c>
      <c r="C4703" s="1" t="s">
        <v>10202</v>
      </c>
      <c r="D4703" s="1" t="s">
        <v>10203</v>
      </c>
      <c r="E4703" s="1" t="s">
        <v>10204</v>
      </c>
      <c r="F4703" s="1" t="s">
        <v>3544</v>
      </c>
      <c r="G4703" s="1" t="s">
        <v>17</v>
      </c>
      <c r="H4703" s="1">
        <v>45.0</v>
      </c>
      <c r="I4703" s="3">
        <v>44253.25</v>
      </c>
      <c r="J4703" s="1">
        <v>2.71008876264537</v>
      </c>
      <c r="K4703" s="1" t="s">
        <v>511</v>
      </c>
      <c r="L4703" s="1" t="s">
        <v>1157</v>
      </c>
      <c r="M4703" s="3">
        <v>44253.33288783565</v>
      </c>
    </row>
    <row r="4704">
      <c r="A4704" s="1">
        <v>4702.0</v>
      </c>
      <c r="B4704" s="1" t="s">
        <v>520</v>
      </c>
      <c r="C4704" s="1" t="s">
        <v>10205</v>
      </c>
      <c r="D4704" s="1" t="s">
        <v>5209</v>
      </c>
      <c r="E4704" s="1" t="s">
        <v>10206</v>
      </c>
      <c r="F4704" s="1" t="s">
        <v>524</v>
      </c>
      <c r="G4704" s="1" t="s">
        <v>39</v>
      </c>
      <c r="H4704" s="1">
        <v>45.0</v>
      </c>
      <c r="I4704" s="3">
        <v>43659.5</v>
      </c>
      <c r="J4704" s="1">
        <v>2.14323157822648</v>
      </c>
      <c r="K4704" s="1" t="s">
        <v>46</v>
      </c>
      <c r="M4704" s="3">
        <v>43659.66256765046</v>
      </c>
    </row>
    <row r="4705">
      <c r="A4705" s="1">
        <v>4703.0</v>
      </c>
      <c r="B4705" s="1" t="s">
        <v>184</v>
      </c>
      <c r="C4705" s="1" t="s">
        <v>10207</v>
      </c>
      <c r="D4705" s="1" t="s">
        <v>1297</v>
      </c>
      <c r="E4705" s="1" t="s">
        <v>7849</v>
      </c>
      <c r="F4705" s="1" t="s">
        <v>187</v>
      </c>
      <c r="G4705" s="1" t="s">
        <v>17</v>
      </c>
      <c r="H4705" s="1">
        <v>45.0</v>
      </c>
      <c r="I4705" s="3">
        <v>43869.625</v>
      </c>
      <c r="J4705" s="1">
        <v>1.13274452635611</v>
      </c>
      <c r="K4705" s="1" t="s">
        <v>24</v>
      </c>
      <c r="M4705" s="3">
        <v>43869.65627615741</v>
      </c>
    </row>
    <row r="4706">
      <c r="A4706" s="1">
        <v>4704.0</v>
      </c>
      <c r="B4706" s="1" t="s">
        <v>501</v>
      </c>
      <c r="C4706" s="1" t="s">
        <v>10208</v>
      </c>
      <c r="D4706" s="1" t="s">
        <v>503</v>
      </c>
      <c r="E4706" s="1" t="s">
        <v>10209</v>
      </c>
      <c r="F4706" s="1" t="s">
        <v>505</v>
      </c>
      <c r="G4706" s="1" t="s">
        <v>17</v>
      </c>
      <c r="H4706" s="1">
        <v>45.0</v>
      </c>
      <c r="I4706" s="3">
        <v>44005.583333333336</v>
      </c>
      <c r="J4706" s="1">
        <v>0.0</v>
      </c>
      <c r="K4706" s="1" t="s">
        <v>18</v>
      </c>
      <c r="M4706" s="3">
        <v>44005.56483284722</v>
      </c>
    </row>
    <row r="4707">
      <c r="A4707" s="1">
        <v>4705.0</v>
      </c>
      <c r="B4707" s="1" t="s">
        <v>3028</v>
      </c>
      <c r="C4707" s="1" t="s">
        <v>10210</v>
      </c>
      <c r="D4707" s="1" t="s">
        <v>518</v>
      </c>
      <c r="E4707" s="1" t="s">
        <v>3030</v>
      </c>
      <c r="F4707" s="1" t="s">
        <v>3031</v>
      </c>
      <c r="G4707" s="1" t="s">
        <v>17</v>
      </c>
      <c r="H4707" s="1">
        <v>45.0</v>
      </c>
      <c r="I4707" s="3">
        <v>43999.291666666664</v>
      </c>
      <c r="J4707" s="1">
        <v>0.82908504849321</v>
      </c>
      <c r="K4707" s="1" t="s">
        <v>24</v>
      </c>
      <c r="L4707" s="1" t="s">
        <v>747</v>
      </c>
      <c r="M4707" s="3">
        <v>43999.32455157407</v>
      </c>
    </row>
    <row r="4708">
      <c r="A4708" s="1">
        <v>4706.0</v>
      </c>
      <c r="B4708" s="1" t="s">
        <v>834</v>
      </c>
      <c r="C4708" s="1" t="s">
        <v>10211</v>
      </c>
      <c r="D4708" s="1" t="s">
        <v>10212</v>
      </c>
      <c r="E4708" s="1" t="s">
        <v>10213</v>
      </c>
      <c r="F4708" s="1" t="s">
        <v>837</v>
      </c>
      <c r="G4708" s="1" t="s">
        <v>39</v>
      </c>
      <c r="H4708" s="1">
        <v>45.0</v>
      </c>
      <c r="I4708" s="3">
        <v>43902.166666666664</v>
      </c>
      <c r="J4708" s="1">
        <v>1.97470815156089</v>
      </c>
      <c r="K4708" s="1" t="s">
        <v>18</v>
      </c>
      <c r="M4708" s="3">
        <v>43902.193875474535</v>
      </c>
    </row>
    <row r="4709">
      <c r="A4709" s="1">
        <v>4707.0</v>
      </c>
      <c r="B4709" s="1" t="s">
        <v>288</v>
      </c>
      <c r="C4709" s="1" t="s">
        <v>10214</v>
      </c>
      <c r="D4709" s="1" t="s">
        <v>749</v>
      </c>
      <c r="E4709" s="1" t="s">
        <v>750</v>
      </c>
      <c r="F4709" s="1" t="s">
        <v>292</v>
      </c>
      <c r="G4709" s="1" t="s">
        <v>17</v>
      </c>
      <c r="H4709" s="1">
        <v>45.0</v>
      </c>
      <c r="I4709" s="3">
        <v>43782.625</v>
      </c>
      <c r="J4709" s="1">
        <v>0.875306033940645</v>
      </c>
      <c r="K4709" s="1" t="s">
        <v>24</v>
      </c>
      <c r="M4709" s="3">
        <v>43782.658779791665</v>
      </c>
    </row>
    <row r="4710">
      <c r="A4710" s="1">
        <v>4708.0</v>
      </c>
      <c r="B4710" s="1" t="s">
        <v>233</v>
      </c>
      <c r="C4710" s="1" t="s">
        <v>10215</v>
      </c>
      <c r="D4710" s="1" t="s">
        <v>10216</v>
      </c>
      <c r="E4710" s="1" t="s">
        <v>6962</v>
      </c>
      <c r="F4710" s="1" t="s">
        <v>237</v>
      </c>
      <c r="G4710" s="1" t="s">
        <v>35</v>
      </c>
      <c r="H4710" s="1">
        <v>45.0</v>
      </c>
      <c r="I4710" s="3">
        <v>44251.5625</v>
      </c>
      <c r="J4710" s="1">
        <v>6.0349767611682</v>
      </c>
      <c r="K4710" s="1" t="s">
        <v>24</v>
      </c>
      <c r="L4710" s="1" t="s">
        <v>238</v>
      </c>
      <c r="M4710" s="3">
        <v>44251.59461137732</v>
      </c>
    </row>
    <row r="4711">
      <c r="A4711" s="1">
        <v>4709.0</v>
      </c>
      <c r="B4711" s="1" t="s">
        <v>176</v>
      </c>
      <c r="C4711" s="1" t="s">
        <v>10217</v>
      </c>
      <c r="D4711" s="1" t="s">
        <v>178</v>
      </c>
      <c r="E4711" s="1" t="s">
        <v>6229</v>
      </c>
      <c r="F4711" s="1" t="s">
        <v>180</v>
      </c>
      <c r="G4711" s="1" t="s">
        <v>17</v>
      </c>
      <c r="H4711" s="1">
        <v>45.0</v>
      </c>
      <c r="I4711" s="3">
        <v>44118.25</v>
      </c>
      <c r="J4711" s="1">
        <v>0.842511280288</v>
      </c>
      <c r="K4711" s="1" t="s">
        <v>24</v>
      </c>
      <c r="M4711" s="3">
        <v>44118.34415662037</v>
      </c>
    </row>
    <row r="4712">
      <c r="A4712" s="1">
        <v>4710.0</v>
      </c>
      <c r="B4712" s="1" t="s">
        <v>10218</v>
      </c>
      <c r="C4712" s="1" t="s">
        <v>10219</v>
      </c>
      <c r="D4712" s="1" t="s">
        <v>10220</v>
      </c>
      <c r="E4712" s="1" t="s">
        <v>10221</v>
      </c>
      <c r="F4712" s="1" t="s">
        <v>10222</v>
      </c>
      <c r="G4712" s="1" t="s">
        <v>89</v>
      </c>
      <c r="H4712" s="1">
        <v>45.0</v>
      </c>
      <c r="I4712" s="3">
        <v>43817.58633670139</v>
      </c>
      <c r="J4712" s="1">
        <v>2.30769238472304</v>
      </c>
      <c r="K4712" s="1" t="s">
        <v>18</v>
      </c>
      <c r="M4712" s="3">
        <v>43817.608531550926</v>
      </c>
    </row>
    <row r="4713">
      <c r="A4713" s="1">
        <v>4711.0</v>
      </c>
      <c r="B4713" s="1" t="s">
        <v>3909</v>
      </c>
      <c r="C4713" s="1" t="s">
        <v>10223</v>
      </c>
      <c r="D4713" s="1" t="s">
        <v>2504</v>
      </c>
      <c r="E4713" s="1" t="s">
        <v>10224</v>
      </c>
      <c r="F4713" s="1" t="s">
        <v>3912</v>
      </c>
      <c r="G4713" s="1" t="s">
        <v>89</v>
      </c>
      <c r="H4713" s="1">
        <v>45.0</v>
      </c>
      <c r="I4713" s="3">
        <v>44181.36098068287</v>
      </c>
      <c r="J4713" s="1">
        <v>3.84971592049149</v>
      </c>
      <c r="K4713" s="1" t="s">
        <v>24</v>
      </c>
      <c r="M4713" s="3">
        <v>44181.380991087965</v>
      </c>
    </row>
    <row r="4714">
      <c r="A4714" s="1">
        <v>4712.0</v>
      </c>
      <c r="B4714" s="1" t="s">
        <v>3964</v>
      </c>
      <c r="C4714" s="1" t="s">
        <v>10225</v>
      </c>
      <c r="D4714" s="1" t="s">
        <v>4922</v>
      </c>
      <c r="E4714" s="1" t="s">
        <v>3967</v>
      </c>
      <c r="F4714" s="1" t="s">
        <v>3968</v>
      </c>
      <c r="G4714" s="1" t="s">
        <v>35</v>
      </c>
      <c r="H4714" s="1">
        <v>45.0</v>
      </c>
      <c r="I4714" s="3">
        <v>43663.208333333336</v>
      </c>
      <c r="J4714" s="1">
        <v>2.09582454105121</v>
      </c>
      <c r="K4714" s="1" t="s">
        <v>24</v>
      </c>
      <c r="M4714" s="3">
        <v>43663.24531505787</v>
      </c>
    </row>
    <row r="4715">
      <c r="A4715" s="1">
        <v>4713.0</v>
      </c>
      <c r="B4715" s="1" t="s">
        <v>8137</v>
      </c>
      <c r="C4715" s="1" t="s">
        <v>10226</v>
      </c>
      <c r="D4715" s="1" t="s">
        <v>818</v>
      </c>
      <c r="E4715" s="1" t="s">
        <v>10227</v>
      </c>
      <c r="F4715" s="1" t="s">
        <v>8140</v>
      </c>
      <c r="G4715" s="1" t="s">
        <v>89</v>
      </c>
      <c r="H4715" s="1">
        <v>45.0</v>
      </c>
      <c r="I4715" s="3">
        <v>44174.46931642361</v>
      </c>
      <c r="J4715" s="1">
        <v>2.49352148759683</v>
      </c>
      <c r="K4715" s="1" t="s">
        <v>24</v>
      </c>
      <c r="M4715" s="3">
        <v>44174.50004136574</v>
      </c>
    </row>
    <row r="4716">
      <c r="A4716" s="1">
        <v>4714.0</v>
      </c>
      <c r="B4716" s="1" t="s">
        <v>119</v>
      </c>
      <c r="C4716" s="1" t="s">
        <v>10228</v>
      </c>
      <c r="D4716" s="1" t="s">
        <v>121</v>
      </c>
      <c r="E4716" s="1" t="s">
        <v>10229</v>
      </c>
      <c r="F4716" s="1" t="s">
        <v>123</v>
      </c>
      <c r="G4716" s="1" t="s">
        <v>39</v>
      </c>
      <c r="H4716" s="1">
        <v>45.0</v>
      </c>
      <c r="I4716" s="3">
        <v>43991.208333333336</v>
      </c>
      <c r="J4716" s="1">
        <v>2.16951778413171</v>
      </c>
      <c r="K4716" s="1" t="s">
        <v>18</v>
      </c>
      <c r="M4716" s="3">
        <v>43991.23626502315</v>
      </c>
    </row>
    <row r="4717">
      <c r="A4717" s="1">
        <v>4715.0</v>
      </c>
      <c r="B4717" s="1" t="s">
        <v>901</v>
      </c>
      <c r="C4717" s="1" t="s">
        <v>10230</v>
      </c>
      <c r="D4717" s="1" t="s">
        <v>1250</v>
      </c>
      <c r="E4717" s="1" t="s">
        <v>1771</v>
      </c>
      <c r="F4717" s="1" t="s">
        <v>904</v>
      </c>
      <c r="G4717" s="1" t="s">
        <v>17</v>
      </c>
      <c r="H4717" s="1">
        <v>45.0</v>
      </c>
      <c r="I4717" s="3">
        <v>43719.416666666664</v>
      </c>
      <c r="J4717" s="1">
        <v>0.00327903221020722</v>
      </c>
      <c r="K4717" s="1" t="s">
        <v>24</v>
      </c>
      <c r="M4717" s="3">
        <v>43714.59185440972</v>
      </c>
    </row>
    <row r="4718">
      <c r="A4718" s="1">
        <v>4716.0</v>
      </c>
      <c r="B4718" s="1" t="s">
        <v>6213</v>
      </c>
      <c r="C4718" s="1" t="s">
        <v>10231</v>
      </c>
      <c r="D4718" s="1" t="s">
        <v>6215</v>
      </c>
      <c r="E4718" s="1" t="s">
        <v>10232</v>
      </c>
      <c r="F4718" s="1" t="s">
        <v>6217</v>
      </c>
      <c r="G4718" s="1" t="s">
        <v>39</v>
      </c>
      <c r="H4718" s="1">
        <v>45.0</v>
      </c>
      <c r="I4718" s="3">
        <v>43484.666666666664</v>
      </c>
      <c r="J4718" s="1">
        <v>1.56301251171133</v>
      </c>
      <c r="K4718" s="1" t="s">
        <v>24</v>
      </c>
      <c r="M4718" s="3">
        <v>43484.698179444444</v>
      </c>
    </row>
    <row r="4719">
      <c r="A4719" s="1">
        <v>4717.0</v>
      </c>
      <c r="B4719" s="1" t="s">
        <v>7007</v>
      </c>
      <c r="C4719" s="1" t="s">
        <v>10233</v>
      </c>
      <c r="D4719" s="1" t="s">
        <v>1797</v>
      </c>
      <c r="E4719" s="1" t="s">
        <v>10234</v>
      </c>
      <c r="F4719" s="1" t="s">
        <v>7010</v>
      </c>
      <c r="G4719" s="1" t="s">
        <v>17</v>
      </c>
      <c r="H4719" s="1">
        <v>45.0</v>
      </c>
      <c r="I4719" s="3">
        <v>44209.25</v>
      </c>
      <c r="J4719" s="1">
        <v>2.38808083393883</v>
      </c>
      <c r="K4719" s="1" t="s">
        <v>24</v>
      </c>
      <c r="L4719" s="1" t="s">
        <v>741</v>
      </c>
      <c r="M4719" s="3">
        <v>44209.282815162034</v>
      </c>
    </row>
    <row r="4720">
      <c r="A4720" s="1">
        <v>4718.0</v>
      </c>
      <c r="B4720" s="1" t="s">
        <v>2069</v>
      </c>
      <c r="C4720" s="1" t="s">
        <v>10235</v>
      </c>
      <c r="D4720" s="1" t="s">
        <v>326</v>
      </c>
      <c r="E4720" s="1" t="s">
        <v>7961</v>
      </c>
      <c r="F4720" s="1" t="s">
        <v>2072</v>
      </c>
      <c r="G4720" s="1" t="s">
        <v>17</v>
      </c>
      <c r="H4720" s="1">
        <v>45.0</v>
      </c>
      <c r="I4720" s="3">
        <v>43914.791666666664</v>
      </c>
      <c r="J4720" s="1">
        <v>3.24146784839202</v>
      </c>
      <c r="K4720" s="1" t="s">
        <v>24</v>
      </c>
      <c r="M4720" s="3">
        <v>43914.81679362268</v>
      </c>
    </row>
    <row r="4721">
      <c r="A4721" s="1">
        <v>4719.0</v>
      </c>
      <c r="B4721" s="1" t="s">
        <v>168</v>
      </c>
      <c r="C4721" s="1" t="s">
        <v>10236</v>
      </c>
      <c r="D4721" s="1" t="s">
        <v>1418</v>
      </c>
      <c r="E4721" s="1" t="s">
        <v>170</v>
      </c>
      <c r="F4721" s="1" t="s">
        <v>171</v>
      </c>
      <c r="G4721" s="1" t="s">
        <v>17</v>
      </c>
      <c r="H4721" s="1">
        <v>45.0</v>
      </c>
      <c r="I4721" s="3">
        <v>43845.208333333336</v>
      </c>
      <c r="J4721" s="1">
        <v>0.065460847395666</v>
      </c>
      <c r="K4721" s="1" t="s">
        <v>166</v>
      </c>
      <c r="M4721" s="3">
        <v>43845.28645047454</v>
      </c>
    </row>
    <row r="4722">
      <c r="A4722" s="1">
        <v>4720.0</v>
      </c>
      <c r="B4722" s="1" t="s">
        <v>10237</v>
      </c>
      <c r="C4722" s="1" t="s">
        <v>10238</v>
      </c>
      <c r="D4722" s="1" t="s">
        <v>5131</v>
      </c>
      <c r="E4722" s="1" t="s">
        <v>10239</v>
      </c>
      <c r="F4722" s="1" t="s">
        <v>10240</v>
      </c>
      <c r="G4722" s="1" t="s">
        <v>89</v>
      </c>
      <c r="H4722" s="1">
        <v>45.0</v>
      </c>
      <c r="I4722" s="3">
        <v>44055.67159721065</v>
      </c>
      <c r="J4722" s="1">
        <v>0.881351252976447</v>
      </c>
      <c r="K4722" s="1" t="s">
        <v>18</v>
      </c>
      <c r="L4722" s="1" t="s">
        <v>9017</v>
      </c>
      <c r="M4722" s="3">
        <v>44055.70311495371</v>
      </c>
    </row>
    <row r="4723">
      <c r="A4723" s="1">
        <v>4721.0</v>
      </c>
      <c r="B4723" s="1" t="s">
        <v>3884</v>
      </c>
      <c r="C4723" s="1" t="s">
        <v>10241</v>
      </c>
      <c r="D4723" s="1" t="s">
        <v>1637</v>
      </c>
      <c r="E4723" s="1" t="s">
        <v>10242</v>
      </c>
      <c r="F4723" s="1" t="s">
        <v>3887</v>
      </c>
      <c r="G4723" s="1" t="s">
        <v>39</v>
      </c>
      <c r="H4723" s="1">
        <v>45.0</v>
      </c>
      <c r="I4723" s="3">
        <v>44147.302083333336</v>
      </c>
      <c r="J4723" s="1">
        <v>4.83208287390947</v>
      </c>
      <c r="K4723" s="1" t="s">
        <v>18</v>
      </c>
      <c r="L4723" s="1" t="s">
        <v>444</v>
      </c>
      <c r="M4723" s="3">
        <v>44147.3470168287</v>
      </c>
    </row>
    <row r="4724">
      <c r="A4724" s="1">
        <v>4722.0</v>
      </c>
      <c r="B4724" s="1" t="s">
        <v>114</v>
      </c>
      <c r="C4724" s="1" t="s">
        <v>10243</v>
      </c>
      <c r="D4724" s="1" t="s">
        <v>116</v>
      </c>
      <c r="E4724" s="1" t="s">
        <v>1832</v>
      </c>
      <c r="F4724" s="1" t="s">
        <v>118</v>
      </c>
      <c r="G4724" s="1" t="s">
        <v>17</v>
      </c>
      <c r="H4724" s="1">
        <v>45.0</v>
      </c>
      <c r="I4724" s="3">
        <v>44055.75</v>
      </c>
      <c r="J4724" s="1">
        <v>5.36407279246963</v>
      </c>
      <c r="K4724" s="1" t="s">
        <v>24</v>
      </c>
      <c r="L4724" s="1" t="s">
        <v>1006</v>
      </c>
      <c r="M4724" s="3">
        <v>44055.70103185185</v>
      </c>
    </row>
    <row r="4725">
      <c r="A4725" s="1">
        <v>4723.0</v>
      </c>
      <c r="B4725" s="1" t="s">
        <v>2864</v>
      </c>
      <c r="C4725" s="1" t="s">
        <v>10244</v>
      </c>
      <c r="D4725" s="1" t="s">
        <v>411</v>
      </c>
      <c r="E4725" s="1" t="s">
        <v>3917</v>
      </c>
      <c r="F4725" s="1" t="s">
        <v>2867</v>
      </c>
      <c r="G4725" s="1" t="s">
        <v>17</v>
      </c>
      <c r="H4725" s="1">
        <v>45.0</v>
      </c>
      <c r="I4725" s="3">
        <v>43851.625</v>
      </c>
      <c r="J4725" s="1">
        <v>1.41292340714236</v>
      </c>
      <c r="K4725" s="1" t="s">
        <v>62</v>
      </c>
      <c r="M4725" s="3">
        <v>43851.652710092596</v>
      </c>
    </row>
    <row r="4726">
      <c r="A4726" s="1">
        <v>4724.0</v>
      </c>
      <c r="B4726" s="1" t="s">
        <v>10245</v>
      </c>
      <c r="C4726" s="1" t="s">
        <v>10246</v>
      </c>
      <c r="D4726" s="1" t="s">
        <v>305</v>
      </c>
      <c r="E4726" s="1" t="s">
        <v>10247</v>
      </c>
      <c r="F4726" s="1" t="s">
        <v>10248</v>
      </c>
      <c r="G4726" s="1" t="s">
        <v>17</v>
      </c>
      <c r="H4726" s="1">
        <v>45.0</v>
      </c>
      <c r="I4726" s="3">
        <v>43885.6875</v>
      </c>
      <c r="J4726" s="1">
        <v>2.36342040070853</v>
      </c>
      <c r="K4726" s="1" t="s">
        <v>24</v>
      </c>
      <c r="M4726" s="3">
        <v>43885.698522604165</v>
      </c>
    </row>
    <row r="4727">
      <c r="A4727" s="1">
        <v>4725.0</v>
      </c>
      <c r="B4727" s="1" t="s">
        <v>5456</v>
      </c>
      <c r="C4727" s="1" t="s">
        <v>10249</v>
      </c>
      <c r="D4727" s="1" t="s">
        <v>5458</v>
      </c>
      <c r="E4727" s="1" t="s">
        <v>5459</v>
      </c>
      <c r="F4727" s="1" t="s">
        <v>5460</v>
      </c>
      <c r="G4727" s="1" t="s">
        <v>35</v>
      </c>
      <c r="H4727" s="1">
        <v>45.0</v>
      </c>
      <c r="I4727" s="3">
        <v>43502.25</v>
      </c>
      <c r="J4727" s="1">
        <v>0.786859942870771</v>
      </c>
      <c r="K4727" s="1" t="s">
        <v>24</v>
      </c>
      <c r="M4727" s="3">
        <v>43502.294132731484</v>
      </c>
    </row>
    <row r="4728">
      <c r="A4728" s="1">
        <v>4726.0</v>
      </c>
      <c r="B4728" s="1" t="s">
        <v>732</v>
      </c>
      <c r="C4728" s="1" t="s">
        <v>10250</v>
      </c>
      <c r="D4728" s="1" t="s">
        <v>3403</v>
      </c>
      <c r="E4728" s="1" t="s">
        <v>3634</v>
      </c>
      <c r="F4728" s="1" t="s">
        <v>735</v>
      </c>
      <c r="G4728" s="1" t="s">
        <v>17</v>
      </c>
      <c r="H4728" s="1">
        <v>45.0</v>
      </c>
      <c r="I4728" s="3">
        <v>44235.729166666664</v>
      </c>
      <c r="J4728" s="1">
        <v>0.0087922462669361</v>
      </c>
      <c r="K4728" s="1" t="s">
        <v>24</v>
      </c>
      <c r="M4728" s="3">
        <v>44235.72662891204</v>
      </c>
    </row>
    <row r="4729">
      <c r="A4729" s="1">
        <v>4727.0</v>
      </c>
      <c r="B4729" s="1" t="s">
        <v>434</v>
      </c>
      <c r="C4729" s="1" t="s">
        <v>10251</v>
      </c>
      <c r="D4729" s="1" t="s">
        <v>4372</v>
      </c>
      <c r="E4729" s="1" t="s">
        <v>10252</v>
      </c>
      <c r="F4729" s="1" t="s">
        <v>438</v>
      </c>
      <c r="G4729" s="1" t="s">
        <v>39</v>
      </c>
      <c r="H4729" s="1">
        <v>45.0</v>
      </c>
      <c r="I4729" s="3">
        <v>43889.666666666664</v>
      </c>
      <c r="J4729" s="1">
        <v>1.60781625045388</v>
      </c>
      <c r="K4729" s="1" t="s">
        <v>24</v>
      </c>
      <c r="M4729" s="3">
        <v>43889.698005011574</v>
      </c>
    </row>
    <row r="4730">
      <c r="A4730" s="1">
        <v>4728.0</v>
      </c>
      <c r="B4730" s="1" t="s">
        <v>1766</v>
      </c>
      <c r="C4730" s="1" t="s">
        <v>10253</v>
      </c>
      <c r="D4730" s="1" t="s">
        <v>840</v>
      </c>
      <c r="E4730" s="1" t="s">
        <v>3802</v>
      </c>
      <c r="F4730" s="1" t="s">
        <v>1769</v>
      </c>
      <c r="G4730" s="1" t="s">
        <v>35</v>
      </c>
      <c r="H4730" s="1">
        <v>45.0</v>
      </c>
      <c r="I4730" s="3">
        <v>44232.333333333336</v>
      </c>
      <c r="J4730" s="1">
        <v>4.56948827416693</v>
      </c>
      <c r="K4730" s="1" t="s">
        <v>24</v>
      </c>
      <c r="L4730" s="1" t="s">
        <v>1006</v>
      </c>
      <c r="M4730" s="3">
        <v>44232.4035000463</v>
      </c>
    </row>
    <row r="4731">
      <c r="A4731" s="1">
        <v>4729.0</v>
      </c>
      <c r="B4731" s="1" t="s">
        <v>10254</v>
      </c>
      <c r="C4731" s="1" t="s">
        <v>10255</v>
      </c>
      <c r="D4731" s="1" t="s">
        <v>514</v>
      </c>
      <c r="E4731" s="1" t="s">
        <v>10256</v>
      </c>
      <c r="F4731" s="1" t="s">
        <v>10257</v>
      </c>
      <c r="G4731" s="1" t="s">
        <v>89</v>
      </c>
      <c r="H4731" s="1">
        <v>45.0</v>
      </c>
      <c r="I4731" s="3">
        <v>43865.76284951389</v>
      </c>
      <c r="J4731" s="1">
        <v>1.55134744632566</v>
      </c>
      <c r="K4731" s="1" t="s">
        <v>83</v>
      </c>
      <c r="M4731" s="3">
        <v>43865.77184556713</v>
      </c>
    </row>
    <row r="4732">
      <c r="A4732" s="1">
        <v>4730.0</v>
      </c>
      <c r="B4732" s="1" t="s">
        <v>3095</v>
      </c>
      <c r="C4732" s="1" t="s">
        <v>10258</v>
      </c>
      <c r="D4732" s="1" t="s">
        <v>3097</v>
      </c>
      <c r="E4732" s="1" t="s">
        <v>3098</v>
      </c>
      <c r="F4732" s="1" t="s">
        <v>3099</v>
      </c>
      <c r="G4732" s="1" t="s">
        <v>17</v>
      </c>
      <c r="H4732" s="1">
        <v>45.0</v>
      </c>
      <c r="I4732" s="3">
        <v>43861.458333333336</v>
      </c>
      <c r="J4732" s="1">
        <v>1.33491760997041</v>
      </c>
      <c r="K4732" s="1" t="s">
        <v>18</v>
      </c>
      <c r="M4732" s="3">
        <v>43861.486010243054</v>
      </c>
    </row>
    <row r="4733">
      <c r="A4733" s="1">
        <v>4731.0</v>
      </c>
      <c r="B4733" s="1" t="s">
        <v>9069</v>
      </c>
      <c r="C4733" s="1" t="s">
        <v>10259</v>
      </c>
      <c r="D4733" s="1" t="s">
        <v>10260</v>
      </c>
      <c r="E4733" s="1" t="s">
        <v>10261</v>
      </c>
      <c r="F4733" s="1" t="s">
        <v>9072</v>
      </c>
      <c r="G4733" s="1" t="s">
        <v>39</v>
      </c>
      <c r="H4733" s="1">
        <v>45.0</v>
      </c>
      <c r="I4733" s="3">
        <v>44121.666666666664</v>
      </c>
      <c r="J4733" s="1">
        <v>1.02711320216479</v>
      </c>
      <c r="K4733" s="1" t="s">
        <v>18</v>
      </c>
      <c r="L4733" s="1" t="s">
        <v>2972</v>
      </c>
      <c r="M4733" s="3">
        <v>44121.68888693287</v>
      </c>
    </row>
    <row r="4734">
      <c r="A4734" s="1">
        <v>4732.0</v>
      </c>
      <c r="B4734" s="1" t="s">
        <v>2534</v>
      </c>
      <c r="C4734" s="1" t="s">
        <v>10262</v>
      </c>
      <c r="D4734" s="1" t="s">
        <v>121</v>
      </c>
      <c r="E4734" s="1" t="s">
        <v>10263</v>
      </c>
      <c r="F4734" s="1" t="s">
        <v>2538</v>
      </c>
      <c r="G4734" s="1" t="s">
        <v>89</v>
      </c>
      <c r="H4734" s="1">
        <v>45.0</v>
      </c>
      <c r="I4734" s="3">
        <v>43875.714726238424</v>
      </c>
      <c r="J4734" s="1">
        <v>1.91638787798102</v>
      </c>
      <c r="K4734" s="1" t="s">
        <v>18</v>
      </c>
      <c r="M4734" s="3">
        <v>43875.71777430556</v>
      </c>
    </row>
    <row r="4735">
      <c r="A4735" s="1">
        <v>4733.0</v>
      </c>
      <c r="B4735" s="1" t="s">
        <v>10264</v>
      </c>
      <c r="C4735" s="1" t="s">
        <v>10265</v>
      </c>
      <c r="D4735" s="1" t="s">
        <v>10266</v>
      </c>
      <c r="E4735" s="1" t="s">
        <v>10267</v>
      </c>
      <c r="F4735" s="1" t="s">
        <v>10268</v>
      </c>
      <c r="G4735" s="1" t="s">
        <v>89</v>
      </c>
      <c r="H4735" s="1">
        <v>45.0</v>
      </c>
      <c r="I4735" s="3">
        <v>44133.718068912036</v>
      </c>
      <c r="J4735" s="1">
        <v>2.22202972553522</v>
      </c>
      <c r="K4735" s="1" t="s">
        <v>2499</v>
      </c>
      <c r="L4735" s="1" t="s">
        <v>2499</v>
      </c>
      <c r="M4735" s="3">
        <v>44133.729970532404</v>
      </c>
    </row>
    <row r="4736">
      <c r="A4736" s="1">
        <v>4734.0</v>
      </c>
      <c r="B4736" s="1" t="s">
        <v>6585</v>
      </c>
      <c r="C4736" s="1" t="s">
        <v>10269</v>
      </c>
      <c r="D4736" s="1" t="s">
        <v>93</v>
      </c>
      <c r="E4736" s="1" t="s">
        <v>6819</v>
      </c>
      <c r="F4736" s="1" t="s">
        <v>6588</v>
      </c>
      <c r="G4736" s="1" t="s">
        <v>35</v>
      </c>
      <c r="H4736" s="1">
        <v>45.0</v>
      </c>
      <c r="I4736" s="3">
        <v>44179.458333333336</v>
      </c>
      <c r="J4736" s="1">
        <v>2.72565947720612</v>
      </c>
      <c r="K4736" s="1" t="s">
        <v>159</v>
      </c>
      <c r="L4736" s="1" t="s">
        <v>495</v>
      </c>
      <c r="M4736" s="3">
        <v>44179.471399814815</v>
      </c>
    </row>
    <row r="4737">
      <c r="A4737" s="1">
        <v>4735.0</v>
      </c>
      <c r="B4737" s="1" t="s">
        <v>824</v>
      </c>
      <c r="C4737" s="1" t="s">
        <v>10270</v>
      </c>
      <c r="D4737" s="1" t="s">
        <v>2553</v>
      </c>
      <c r="E4737" s="1" t="s">
        <v>10271</v>
      </c>
      <c r="F4737" s="1" t="s">
        <v>827</v>
      </c>
      <c r="G4737" s="1" t="s">
        <v>89</v>
      </c>
      <c r="H4737" s="1">
        <v>45.0</v>
      </c>
      <c r="I4737" s="3">
        <v>44176.37409445602</v>
      </c>
      <c r="J4737" s="1">
        <v>1.8353858931316</v>
      </c>
      <c r="K4737" s="1" t="s">
        <v>24</v>
      </c>
      <c r="M4737" s="3">
        <v>44176.40421570602</v>
      </c>
    </row>
    <row r="4738">
      <c r="A4738" s="1">
        <v>4736.0</v>
      </c>
      <c r="B4738" s="1" t="s">
        <v>229</v>
      </c>
      <c r="C4738" s="1" t="s">
        <v>10272</v>
      </c>
      <c r="D4738" s="1" t="s">
        <v>749</v>
      </c>
      <c r="E4738" s="1" t="s">
        <v>10273</v>
      </c>
      <c r="F4738" s="1" t="s">
        <v>232</v>
      </c>
      <c r="G4738" s="1" t="s">
        <v>35</v>
      </c>
      <c r="H4738" s="1">
        <v>45.0</v>
      </c>
      <c r="I4738" s="3">
        <v>43805.708333333336</v>
      </c>
      <c r="J4738" s="1">
        <v>3.16440557529744</v>
      </c>
      <c r="K4738" s="1" t="s">
        <v>24</v>
      </c>
      <c r="M4738" s="3">
        <v>43805.71012614583</v>
      </c>
    </row>
    <row r="4739">
      <c r="A4739" s="1">
        <v>4737.0</v>
      </c>
      <c r="B4739" s="1" t="s">
        <v>501</v>
      </c>
      <c r="C4739" s="1" t="s">
        <v>10274</v>
      </c>
      <c r="D4739" s="1" t="s">
        <v>503</v>
      </c>
      <c r="E4739" s="1" t="s">
        <v>5083</v>
      </c>
      <c r="F4739" s="1" t="s">
        <v>505</v>
      </c>
      <c r="G4739" s="1" t="s">
        <v>17</v>
      </c>
      <c r="H4739" s="1">
        <v>45.0</v>
      </c>
      <c r="I4739" s="3">
        <v>43765.708333333336</v>
      </c>
      <c r="J4739" s="1">
        <v>1.06718738881</v>
      </c>
      <c r="K4739" s="1" t="s">
        <v>18</v>
      </c>
      <c r="M4739" s="3">
        <v>43765.720848680554</v>
      </c>
    </row>
    <row r="4740">
      <c r="A4740" s="1">
        <v>4738.0</v>
      </c>
      <c r="B4740" s="1" t="s">
        <v>12</v>
      </c>
      <c r="C4740" s="1" t="s">
        <v>10275</v>
      </c>
      <c r="D4740" s="1" t="s">
        <v>411</v>
      </c>
      <c r="E4740" s="1" t="s">
        <v>6716</v>
      </c>
      <c r="F4740" s="1" t="s">
        <v>16</v>
      </c>
      <c r="G4740" s="1" t="s">
        <v>17</v>
      </c>
      <c r="H4740" s="1">
        <v>45.0</v>
      </c>
      <c r="I4740" s="3">
        <v>44084.291666666664</v>
      </c>
      <c r="J4740" s="1">
        <v>0.759534125238246</v>
      </c>
      <c r="K4740" s="1" t="s">
        <v>18</v>
      </c>
      <c r="M4740" s="3">
        <v>44084.32402972222</v>
      </c>
    </row>
    <row r="4741">
      <c r="A4741" s="1">
        <v>4739.0</v>
      </c>
      <c r="B4741" s="1" t="s">
        <v>1735</v>
      </c>
      <c r="C4741" s="1" t="s">
        <v>10276</v>
      </c>
      <c r="D4741" s="1" t="s">
        <v>5836</v>
      </c>
      <c r="E4741" s="1" t="s">
        <v>10277</v>
      </c>
      <c r="F4741" s="1" t="s">
        <v>1738</v>
      </c>
      <c r="G4741" s="1" t="s">
        <v>39</v>
      </c>
      <c r="H4741" s="1">
        <v>45.0</v>
      </c>
      <c r="I4741" s="3">
        <v>43848.791666666664</v>
      </c>
      <c r="J4741" s="1">
        <v>0.648057056290906</v>
      </c>
      <c r="K4741" s="1" t="s">
        <v>18</v>
      </c>
      <c r="M4741" s="3">
        <v>43848.84404694445</v>
      </c>
    </row>
    <row r="4742">
      <c r="A4742" s="1">
        <v>4740.0</v>
      </c>
      <c r="B4742" s="1" t="s">
        <v>10278</v>
      </c>
      <c r="C4742" s="1" t="s">
        <v>10279</v>
      </c>
      <c r="D4742" s="1" t="s">
        <v>37</v>
      </c>
      <c r="E4742" s="1" t="s">
        <v>10280</v>
      </c>
      <c r="F4742" s="1" t="s">
        <v>10281</v>
      </c>
      <c r="G4742" s="1" t="s">
        <v>39</v>
      </c>
      <c r="H4742" s="1">
        <v>45.0</v>
      </c>
      <c r="I4742" s="3">
        <v>44137.302083333336</v>
      </c>
      <c r="J4742" s="1">
        <v>3.13559358561812</v>
      </c>
      <c r="K4742" s="1" t="s">
        <v>46</v>
      </c>
      <c r="L4742" s="1" t="s">
        <v>10282</v>
      </c>
      <c r="M4742" s="3">
        <v>44137.34123017361</v>
      </c>
    </row>
    <row r="4743">
      <c r="A4743" s="1">
        <v>4741.0</v>
      </c>
      <c r="B4743" s="1" t="s">
        <v>10283</v>
      </c>
      <c r="C4743" s="1" t="s">
        <v>10284</v>
      </c>
      <c r="D4743" s="1" t="s">
        <v>10285</v>
      </c>
      <c r="E4743" s="1" t="s">
        <v>10286</v>
      </c>
      <c r="F4743" s="1" t="s">
        <v>10287</v>
      </c>
      <c r="G4743" s="1" t="s">
        <v>39</v>
      </c>
      <c r="H4743" s="1">
        <v>45.0</v>
      </c>
      <c r="I4743" s="3">
        <v>44250.333333333336</v>
      </c>
      <c r="J4743" s="1">
        <v>2.24264598296767</v>
      </c>
      <c r="K4743" s="1" t="s">
        <v>5146</v>
      </c>
      <c r="L4743" s="1" t="s">
        <v>3250</v>
      </c>
      <c r="M4743" s="3">
        <v>44250.36672305556</v>
      </c>
    </row>
    <row r="4744">
      <c r="A4744" s="1">
        <v>4742.0</v>
      </c>
      <c r="B4744" s="1" t="s">
        <v>12</v>
      </c>
      <c r="C4744" s="1" t="s">
        <v>10288</v>
      </c>
      <c r="D4744" s="1" t="s">
        <v>411</v>
      </c>
      <c r="E4744" s="1" t="s">
        <v>4982</v>
      </c>
      <c r="F4744" s="1" t="s">
        <v>16</v>
      </c>
      <c r="G4744" s="1" t="s">
        <v>17</v>
      </c>
      <c r="H4744" s="1">
        <v>45.0</v>
      </c>
      <c r="I4744" s="3">
        <v>43904.291666666664</v>
      </c>
      <c r="J4744" s="1">
        <v>0.546459685509853</v>
      </c>
      <c r="K4744" s="1" t="s">
        <v>18</v>
      </c>
      <c r="M4744" s="3">
        <v>43904.320764675926</v>
      </c>
    </row>
    <row r="4745">
      <c r="A4745" s="1">
        <v>4743.0</v>
      </c>
      <c r="B4745" s="1" t="s">
        <v>4046</v>
      </c>
      <c r="C4745" s="1" t="s">
        <v>10289</v>
      </c>
      <c r="D4745" s="1" t="s">
        <v>116</v>
      </c>
      <c r="E4745" s="1" t="s">
        <v>6269</v>
      </c>
      <c r="F4745" s="1" t="s">
        <v>4049</v>
      </c>
      <c r="G4745" s="1" t="s">
        <v>35</v>
      </c>
      <c r="H4745" s="1">
        <v>45.0</v>
      </c>
      <c r="I4745" s="3">
        <v>44145.1875</v>
      </c>
      <c r="J4745" s="1">
        <v>3.41406906086264</v>
      </c>
      <c r="K4745" s="1" t="s">
        <v>24</v>
      </c>
      <c r="L4745" s="1" t="s">
        <v>4561</v>
      </c>
      <c r="M4745" s="3">
        <v>44145.203959328705</v>
      </c>
    </row>
    <row r="4746">
      <c r="A4746" s="1">
        <v>4744.0</v>
      </c>
      <c r="B4746" s="1" t="s">
        <v>288</v>
      </c>
      <c r="C4746" s="1" t="s">
        <v>10290</v>
      </c>
      <c r="D4746" s="1" t="s">
        <v>1236</v>
      </c>
      <c r="E4746" s="1" t="s">
        <v>1237</v>
      </c>
      <c r="F4746" s="1" t="s">
        <v>292</v>
      </c>
      <c r="G4746" s="1" t="s">
        <v>17</v>
      </c>
      <c r="H4746" s="1">
        <v>45.0</v>
      </c>
      <c r="I4746" s="3">
        <v>43704.625</v>
      </c>
      <c r="J4746" s="1">
        <v>2.38540216310848</v>
      </c>
      <c r="K4746" s="1" t="s">
        <v>24</v>
      </c>
      <c r="M4746" s="3">
        <v>43704.662296759256</v>
      </c>
    </row>
    <row r="4747">
      <c r="A4747" s="1">
        <v>4745.0</v>
      </c>
      <c r="B4747" s="1" t="s">
        <v>773</v>
      </c>
      <c r="C4747" s="1" t="s">
        <v>10291</v>
      </c>
      <c r="D4747" s="1" t="s">
        <v>588</v>
      </c>
      <c r="E4747" s="1" t="s">
        <v>10292</v>
      </c>
      <c r="F4747" s="1" t="s">
        <v>776</v>
      </c>
      <c r="G4747" s="1" t="s">
        <v>17</v>
      </c>
      <c r="H4747" s="1">
        <v>45.0</v>
      </c>
      <c r="I4747" s="3">
        <v>43782.458333333336</v>
      </c>
      <c r="J4747" s="1">
        <v>3.22698360852806</v>
      </c>
      <c r="K4747" s="1" t="s">
        <v>18</v>
      </c>
      <c r="M4747" s="3">
        <v>43782.49838049769</v>
      </c>
    </row>
    <row r="4748">
      <c r="A4748" s="1">
        <v>4746.0</v>
      </c>
      <c r="B4748" s="1" t="s">
        <v>308</v>
      </c>
      <c r="C4748" s="1" t="s">
        <v>10293</v>
      </c>
      <c r="D4748" s="1" t="s">
        <v>310</v>
      </c>
      <c r="E4748" s="1" t="s">
        <v>2281</v>
      </c>
      <c r="F4748" s="1" t="s">
        <v>312</v>
      </c>
      <c r="G4748" s="1" t="s">
        <v>17</v>
      </c>
      <c r="H4748" s="1">
        <v>45.0</v>
      </c>
      <c r="I4748" s="3">
        <v>44133.229166666664</v>
      </c>
      <c r="J4748" s="1">
        <v>1.26349356685557</v>
      </c>
      <c r="K4748" s="1" t="s">
        <v>24</v>
      </c>
      <c r="L4748" s="1" t="s">
        <v>96</v>
      </c>
      <c r="M4748" s="3">
        <v>44133.260293969906</v>
      </c>
    </row>
    <row r="4749">
      <c r="A4749" s="1">
        <v>4747.0</v>
      </c>
      <c r="B4749" s="1" t="s">
        <v>2804</v>
      </c>
      <c r="C4749" s="1" t="s">
        <v>10294</v>
      </c>
      <c r="D4749" s="1" t="s">
        <v>326</v>
      </c>
      <c r="E4749" s="1" t="s">
        <v>10295</v>
      </c>
      <c r="F4749" s="1" t="s">
        <v>2808</v>
      </c>
      <c r="G4749" s="1" t="s">
        <v>39</v>
      </c>
      <c r="H4749" s="1">
        <v>45.0</v>
      </c>
      <c r="I4749" s="3">
        <v>43848.666666666664</v>
      </c>
      <c r="J4749" s="1">
        <v>25.3918766553869</v>
      </c>
      <c r="K4749" s="1" t="s">
        <v>24</v>
      </c>
      <c r="M4749" s="3">
        <v>43848.72126646991</v>
      </c>
    </row>
    <row r="4750">
      <c r="A4750" s="1">
        <v>4748.0</v>
      </c>
      <c r="B4750" s="1" t="s">
        <v>9609</v>
      </c>
      <c r="C4750" s="1" t="s">
        <v>10296</v>
      </c>
      <c r="D4750" s="1" t="s">
        <v>80</v>
      </c>
      <c r="E4750" s="1" t="s">
        <v>10297</v>
      </c>
      <c r="F4750" s="1" t="s">
        <v>9612</v>
      </c>
      <c r="G4750" s="1" t="s">
        <v>17</v>
      </c>
      <c r="H4750" s="1">
        <v>45.0</v>
      </c>
      <c r="I4750" s="3">
        <v>43853.666666666664</v>
      </c>
      <c r="J4750" s="1">
        <v>0.29402863830637</v>
      </c>
      <c r="K4750" s="1" t="s">
        <v>46</v>
      </c>
      <c r="M4750" s="3">
        <v>43853.726143402775</v>
      </c>
    </row>
    <row r="4751">
      <c r="A4751" s="1">
        <v>4749.0</v>
      </c>
      <c r="B4751" s="1" t="s">
        <v>834</v>
      </c>
      <c r="C4751" s="1" t="s">
        <v>10298</v>
      </c>
      <c r="D4751" s="1" t="s">
        <v>1494</v>
      </c>
      <c r="E4751" s="1" t="s">
        <v>10299</v>
      </c>
      <c r="F4751" s="1" t="s">
        <v>837</v>
      </c>
      <c r="G4751" s="1" t="s">
        <v>39</v>
      </c>
      <c r="H4751" s="1">
        <v>45.0</v>
      </c>
      <c r="I4751" s="3">
        <v>44092.354166666664</v>
      </c>
      <c r="J4751" s="1">
        <v>2.53017423759723</v>
      </c>
      <c r="K4751" s="1" t="s">
        <v>46</v>
      </c>
      <c r="L4751" s="1" t="s">
        <v>2164</v>
      </c>
      <c r="M4751" s="3">
        <v>44092.392950092595</v>
      </c>
    </row>
    <row r="4752">
      <c r="A4752" s="1">
        <v>4750.0</v>
      </c>
      <c r="B4752" s="1" t="s">
        <v>2795</v>
      </c>
      <c r="C4752" s="1" t="s">
        <v>10300</v>
      </c>
      <c r="D4752" s="1" t="s">
        <v>4372</v>
      </c>
      <c r="E4752" s="1" t="s">
        <v>10301</v>
      </c>
      <c r="F4752" s="1" t="s">
        <v>2799</v>
      </c>
      <c r="G4752" s="1" t="s">
        <v>17</v>
      </c>
      <c r="H4752" s="1">
        <v>45.0</v>
      </c>
      <c r="I4752" s="3">
        <v>44032.4375</v>
      </c>
      <c r="J4752" s="1">
        <v>1.44431817589674</v>
      </c>
      <c r="K4752" s="1" t="s">
        <v>218</v>
      </c>
      <c r="M4752" s="3">
        <v>44032.481040150466</v>
      </c>
    </row>
    <row r="4753">
      <c r="A4753" s="1">
        <v>4751.0</v>
      </c>
      <c r="B4753" s="1" t="s">
        <v>1299</v>
      </c>
      <c r="C4753" s="1" t="s">
        <v>10302</v>
      </c>
      <c r="D4753" s="1" t="s">
        <v>1301</v>
      </c>
      <c r="E4753" s="1" t="s">
        <v>1302</v>
      </c>
      <c r="F4753" s="1" t="s">
        <v>1303</v>
      </c>
      <c r="G4753" s="1" t="s">
        <v>17</v>
      </c>
      <c r="H4753" s="1">
        <v>45.0</v>
      </c>
      <c r="I4753" s="3">
        <v>44210.5625</v>
      </c>
      <c r="J4753" s="1">
        <v>2.13558191208355</v>
      </c>
      <c r="K4753" s="1" t="s">
        <v>56</v>
      </c>
      <c r="L4753" s="1" t="s">
        <v>113</v>
      </c>
      <c r="M4753" s="3">
        <v>44210.60996494213</v>
      </c>
    </row>
    <row r="4754">
      <c r="A4754" s="1">
        <v>4752.0</v>
      </c>
      <c r="B4754" s="1" t="s">
        <v>1800</v>
      </c>
      <c r="C4754" s="1" t="s">
        <v>10303</v>
      </c>
      <c r="D4754" s="1" t="s">
        <v>1802</v>
      </c>
      <c r="E4754" s="1" t="s">
        <v>2958</v>
      </c>
      <c r="F4754" s="1" t="s">
        <v>1804</v>
      </c>
      <c r="G4754" s="1" t="s">
        <v>17</v>
      </c>
      <c r="H4754" s="1">
        <v>45.0</v>
      </c>
      <c r="I4754" s="3">
        <v>43864.25</v>
      </c>
      <c r="J4754" s="1">
        <v>1.7408369526433</v>
      </c>
      <c r="K4754" s="1" t="s">
        <v>83</v>
      </c>
      <c r="M4754" s="3">
        <v>43864.27532548611</v>
      </c>
    </row>
    <row r="4755">
      <c r="A4755" s="1">
        <v>4753.0</v>
      </c>
      <c r="B4755" s="1" t="s">
        <v>742</v>
      </c>
      <c r="C4755" s="1" t="s">
        <v>10304</v>
      </c>
      <c r="D4755" s="1" t="s">
        <v>148</v>
      </c>
      <c r="E4755" s="1" t="s">
        <v>6202</v>
      </c>
      <c r="F4755" s="1" t="s">
        <v>746</v>
      </c>
      <c r="G4755" s="1" t="s">
        <v>35</v>
      </c>
      <c r="H4755" s="1">
        <v>45.0</v>
      </c>
      <c r="I4755" s="3">
        <v>44237.270833333336</v>
      </c>
      <c r="J4755" s="1">
        <v>1.29371318125026</v>
      </c>
      <c r="K4755" s="1" t="s">
        <v>24</v>
      </c>
      <c r="L4755" s="1" t="s">
        <v>747</v>
      </c>
      <c r="M4755" s="3">
        <v>44237.30310431713</v>
      </c>
    </row>
    <row r="4756">
      <c r="A4756" s="1">
        <v>4754.0</v>
      </c>
      <c r="B4756" s="1" t="s">
        <v>2885</v>
      </c>
      <c r="C4756" s="1" t="s">
        <v>10305</v>
      </c>
      <c r="D4756" s="1" t="s">
        <v>1332</v>
      </c>
      <c r="E4756" s="1" t="s">
        <v>10306</v>
      </c>
      <c r="F4756" s="1" t="s">
        <v>2888</v>
      </c>
      <c r="G4756" s="1" t="s">
        <v>17</v>
      </c>
      <c r="H4756" s="1">
        <v>45.0</v>
      </c>
      <c r="I4756" s="3">
        <v>43819.5</v>
      </c>
      <c r="J4756" s="1">
        <v>1.40756965494732</v>
      </c>
      <c r="K4756" s="1" t="s">
        <v>24</v>
      </c>
      <c r="M4756" s="3">
        <v>43819.56107915509</v>
      </c>
    </row>
    <row r="4757">
      <c r="A4757" s="1">
        <v>4755.0</v>
      </c>
      <c r="B4757" s="1" t="s">
        <v>512</v>
      </c>
      <c r="C4757" s="1" t="s">
        <v>10307</v>
      </c>
      <c r="D4757" s="1" t="s">
        <v>723</v>
      </c>
      <c r="E4757" s="1" t="s">
        <v>724</v>
      </c>
      <c r="F4757" s="1" t="s">
        <v>516</v>
      </c>
      <c r="G4757" s="1" t="s">
        <v>17</v>
      </c>
      <c r="H4757" s="1">
        <v>45.0</v>
      </c>
      <c r="I4757" s="3">
        <v>43813.375</v>
      </c>
      <c r="J4757" s="1">
        <v>0.104316908667639</v>
      </c>
      <c r="K4757" s="1" t="s">
        <v>83</v>
      </c>
      <c r="M4757" s="3">
        <v>43813.36712983796</v>
      </c>
    </row>
    <row r="4758">
      <c r="A4758" s="1">
        <v>4756.0</v>
      </c>
      <c r="B4758" s="1" t="s">
        <v>2885</v>
      </c>
      <c r="C4758" s="1" t="s">
        <v>10308</v>
      </c>
      <c r="D4758" s="1" t="s">
        <v>2816</v>
      </c>
      <c r="E4758" s="1" t="s">
        <v>10309</v>
      </c>
      <c r="F4758" s="1" t="s">
        <v>2888</v>
      </c>
      <c r="G4758" s="1" t="s">
        <v>89</v>
      </c>
      <c r="H4758" s="1">
        <v>45.0</v>
      </c>
      <c r="I4758" s="3">
        <v>44062.35541607639</v>
      </c>
      <c r="J4758" s="1">
        <v>0.290175622368194</v>
      </c>
      <c r="K4758" s="1" t="s">
        <v>24</v>
      </c>
      <c r="M4758" s="3">
        <v>44062.39210331019</v>
      </c>
    </row>
    <row r="4759">
      <c r="A4759" s="1">
        <v>4757.0</v>
      </c>
      <c r="B4759" s="1" t="s">
        <v>977</v>
      </c>
      <c r="C4759" s="1" t="s">
        <v>10310</v>
      </c>
      <c r="D4759" s="1" t="s">
        <v>1637</v>
      </c>
      <c r="E4759" s="1" t="s">
        <v>10311</v>
      </c>
      <c r="F4759" s="1" t="s">
        <v>981</v>
      </c>
      <c r="G4759" s="1" t="s">
        <v>39</v>
      </c>
      <c r="H4759" s="1">
        <v>45.0</v>
      </c>
      <c r="I4759" s="3">
        <v>44137.583333333336</v>
      </c>
      <c r="J4759" s="1">
        <v>2.14159347594686</v>
      </c>
      <c r="K4759" s="1" t="s">
        <v>56</v>
      </c>
      <c r="L4759" s="1" t="s">
        <v>982</v>
      </c>
      <c r="M4759" s="3">
        <v>44137.60348684028</v>
      </c>
    </row>
    <row r="4760">
      <c r="A4760" s="1">
        <v>4758.0</v>
      </c>
      <c r="B4760" s="1" t="s">
        <v>777</v>
      </c>
      <c r="C4760" s="1" t="s">
        <v>10312</v>
      </c>
      <c r="D4760" s="1" t="s">
        <v>779</v>
      </c>
      <c r="E4760" s="1" t="s">
        <v>6137</v>
      </c>
      <c r="F4760" s="1" t="s">
        <v>781</v>
      </c>
      <c r="G4760" s="1" t="s">
        <v>17</v>
      </c>
      <c r="H4760" s="1">
        <v>45.0</v>
      </c>
      <c r="I4760" s="3">
        <v>43882.791666666664</v>
      </c>
      <c r="J4760" s="1">
        <v>1.14060137040659</v>
      </c>
      <c r="K4760" s="1" t="s">
        <v>18</v>
      </c>
      <c r="M4760" s="3">
        <v>43882.879070856485</v>
      </c>
    </row>
    <row r="4761">
      <c r="A4761" s="1">
        <v>4759.0</v>
      </c>
      <c r="B4761" s="1" t="s">
        <v>3144</v>
      </c>
      <c r="C4761" s="1" t="s">
        <v>10313</v>
      </c>
      <c r="D4761" s="1" t="s">
        <v>1338</v>
      </c>
      <c r="E4761" s="1" t="s">
        <v>10314</v>
      </c>
      <c r="F4761" s="1" t="s">
        <v>3147</v>
      </c>
      <c r="G4761" s="1" t="s">
        <v>89</v>
      </c>
      <c r="H4761" s="1">
        <v>45.0</v>
      </c>
      <c r="I4761" s="3">
        <v>44105.73593408565</v>
      </c>
      <c r="J4761" s="1">
        <v>3.25247544045801</v>
      </c>
      <c r="K4761" s="1" t="s">
        <v>62</v>
      </c>
      <c r="M4761" s="3">
        <v>44105.77336523148</v>
      </c>
    </row>
    <row r="4762">
      <c r="A4762" s="1">
        <v>4760.0</v>
      </c>
      <c r="B4762" s="1" t="s">
        <v>19</v>
      </c>
      <c r="C4762" s="1" t="s">
        <v>10315</v>
      </c>
      <c r="D4762" s="1" t="s">
        <v>21</v>
      </c>
      <c r="E4762" s="1" t="s">
        <v>22</v>
      </c>
      <c r="F4762" s="1" t="s">
        <v>23</v>
      </c>
      <c r="G4762" s="1" t="s">
        <v>17</v>
      </c>
      <c r="H4762" s="1">
        <v>45.0</v>
      </c>
      <c r="I4762" s="3">
        <v>43874.3125</v>
      </c>
      <c r="J4762" s="1">
        <v>0.642109692853306</v>
      </c>
      <c r="K4762" s="1" t="s">
        <v>24</v>
      </c>
      <c r="M4762" s="3">
        <v>43874.35006938657</v>
      </c>
    </row>
    <row r="4763">
      <c r="A4763" s="1">
        <v>4761.0</v>
      </c>
      <c r="B4763" s="1" t="s">
        <v>1023</v>
      </c>
      <c r="C4763" s="1" t="s">
        <v>10316</v>
      </c>
      <c r="D4763" s="1" t="s">
        <v>1025</v>
      </c>
      <c r="E4763" s="1" t="s">
        <v>4600</v>
      </c>
      <c r="F4763" s="1" t="s">
        <v>1027</v>
      </c>
      <c r="G4763" s="1" t="s">
        <v>17</v>
      </c>
      <c r="H4763" s="1">
        <v>45.0</v>
      </c>
      <c r="I4763" s="3">
        <v>43710.125</v>
      </c>
      <c r="J4763" s="1">
        <v>2.00322944306978</v>
      </c>
      <c r="K4763" s="1" t="s">
        <v>24</v>
      </c>
      <c r="M4763" s="3">
        <v>43710.2439615625</v>
      </c>
    </row>
    <row r="4764">
      <c r="A4764" s="1">
        <v>4762.0</v>
      </c>
      <c r="B4764" s="1" t="s">
        <v>4594</v>
      </c>
      <c r="C4764" s="1" t="s">
        <v>10317</v>
      </c>
      <c r="D4764" s="1" t="s">
        <v>21</v>
      </c>
      <c r="E4764" s="1" t="s">
        <v>4596</v>
      </c>
      <c r="F4764" s="1" t="s">
        <v>4597</v>
      </c>
      <c r="G4764" s="1" t="s">
        <v>35</v>
      </c>
      <c r="H4764" s="1">
        <v>45.0</v>
      </c>
      <c r="I4764" s="3">
        <v>43895.208333333336</v>
      </c>
      <c r="J4764" s="1">
        <v>1.0745466751378</v>
      </c>
      <c r="K4764" s="1" t="s">
        <v>24</v>
      </c>
      <c r="M4764" s="3">
        <v>43895.23598280093</v>
      </c>
    </row>
    <row r="4765">
      <c r="A4765" s="1">
        <v>4763.0</v>
      </c>
      <c r="B4765" s="1" t="s">
        <v>239</v>
      </c>
      <c r="C4765" s="1" t="s">
        <v>10318</v>
      </c>
      <c r="D4765" s="1" t="s">
        <v>653</v>
      </c>
      <c r="E4765" s="1" t="s">
        <v>2074</v>
      </c>
      <c r="F4765" s="1" t="s">
        <v>243</v>
      </c>
      <c r="G4765" s="1" t="s">
        <v>17</v>
      </c>
      <c r="H4765" s="1">
        <v>45.0</v>
      </c>
      <c r="I4765" s="3">
        <v>44022.541666666664</v>
      </c>
      <c r="J4765" s="1">
        <v>0.822646800560061</v>
      </c>
      <c r="K4765" s="1" t="s">
        <v>46</v>
      </c>
      <c r="M4765" s="3">
        <v>44022.57423604167</v>
      </c>
    </row>
    <row r="4766">
      <c r="A4766" s="1">
        <v>4764.0</v>
      </c>
      <c r="B4766" s="1" t="s">
        <v>201</v>
      </c>
      <c r="C4766" s="1" t="s">
        <v>10319</v>
      </c>
      <c r="D4766" s="1" t="s">
        <v>80</v>
      </c>
      <c r="E4766" s="1" t="s">
        <v>2447</v>
      </c>
      <c r="F4766" s="1" t="s">
        <v>204</v>
      </c>
      <c r="G4766" s="1" t="s">
        <v>17</v>
      </c>
      <c r="H4766" s="1">
        <v>45.0</v>
      </c>
      <c r="I4766" s="3">
        <v>43782.625</v>
      </c>
      <c r="J4766" s="1">
        <v>1.45615986831454</v>
      </c>
      <c r="K4766" s="1" t="s">
        <v>46</v>
      </c>
      <c r="M4766" s="3">
        <v>43782.693498252316</v>
      </c>
    </row>
    <row r="4767">
      <c r="A4767" s="1">
        <v>4765.0</v>
      </c>
      <c r="B4767" s="1" t="s">
        <v>401</v>
      </c>
      <c r="C4767" s="1" t="s">
        <v>10320</v>
      </c>
      <c r="D4767" s="1" t="s">
        <v>5598</v>
      </c>
      <c r="E4767" s="1" t="s">
        <v>10321</v>
      </c>
      <c r="F4767" s="1" t="s">
        <v>405</v>
      </c>
      <c r="G4767" s="1" t="s">
        <v>89</v>
      </c>
      <c r="H4767" s="1">
        <v>45.0</v>
      </c>
      <c r="I4767" s="3">
        <v>44102.54585863426</v>
      </c>
      <c r="J4767" s="1">
        <v>2.82843376147536</v>
      </c>
      <c r="K4767" s="1" t="s">
        <v>24</v>
      </c>
      <c r="M4767" s="3">
        <v>44102.557816643515</v>
      </c>
    </row>
    <row r="4768">
      <c r="A4768" s="1">
        <v>4766.0</v>
      </c>
      <c r="B4768" s="1" t="s">
        <v>6092</v>
      </c>
      <c r="C4768" s="1" t="s">
        <v>10322</v>
      </c>
      <c r="D4768" s="1" t="s">
        <v>4565</v>
      </c>
      <c r="E4768" s="1" t="s">
        <v>10323</v>
      </c>
      <c r="F4768" s="1" t="s">
        <v>6095</v>
      </c>
      <c r="G4768" s="1" t="s">
        <v>89</v>
      </c>
      <c r="H4768" s="1">
        <v>45.0</v>
      </c>
      <c r="I4768" s="3">
        <v>44253.34902819445</v>
      </c>
      <c r="J4768" s="1">
        <v>6.4628772785934</v>
      </c>
      <c r="K4768" s="1" t="s">
        <v>24</v>
      </c>
      <c r="L4768" s="1" t="s">
        <v>2724</v>
      </c>
      <c r="M4768" s="3">
        <v>44253.40606451389</v>
      </c>
    </row>
    <row r="4769">
      <c r="A4769" s="1">
        <v>4767.0</v>
      </c>
      <c r="B4769" s="1" t="s">
        <v>2080</v>
      </c>
      <c r="C4769" s="1" t="s">
        <v>10324</v>
      </c>
      <c r="D4769" s="1" t="s">
        <v>258</v>
      </c>
      <c r="E4769" s="1" t="s">
        <v>3512</v>
      </c>
      <c r="F4769" s="1" t="s">
        <v>2083</v>
      </c>
      <c r="G4769" s="1" t="s">
        <v>17</v>
      </c>
      <c r="H4769" s="1">
        <v>45.0</v>
      </c>
      <c r="I4769" s="3">
        <v>43745.166666666664</v>
      </c>
      <c r="J4769" s="1">
        <v>1.95175054760681</v>
      </c>
      <c r="K4769" s="1" t="s">
        <v>166</v>
      </c>
      <c r="M4769" s="3">
        <v>43745.192349212964</v>
      </c>
    </row>
    <row r="4770">
      <c r="A4770" s="1">
        <v>4768.0</v>
      </c>
      <c r="B4770" s="1" t="s">
        <v>141</v>
      </c>
      <c r="C4770" s="1" t="s">
        <v>10325</v>
      </c>
      <c r="D4770" s="1" t="s">
        <v>9911</v>
      </c>
      <c r="E4770" s="1" t="s">
        <v>10326</v>
      </c>
      <c r="F4770" s="1" t="s">
        <v>175</v>
      </c>
      <c r="G4770" s="1" t="s">
        <v>39</v>
      </c>
      <c r="H4770" s="1">
        <v>45.0</v>
      </c>
      <c r="I4770" s="3">
        <v>43891.791666666664</v>
      </c>
      <c r="J4770" s="1">
        <v>2.79436225368258</v>
      </c>
      <c r="K4770" s="1" t="s">
        <v>46</v>
      </c>
      <c r="M4770" s="3">
        <v>43891.8297800463</v>
      </c>
    </row>
    <row r="4771">
      <c r="A4771" s="1">
        <v>4769.0</v>
      </c>
      <c r="B4771" s="1" t="s">
        <v>10327</v>
      </c>
      <c r="C4771" s="1" t="s">
        <v>10328</v>
      </c>
      <c r="D4771" s="1" t="s">
        <v>7792</v>
      </c>
      <c r="E4771" s="1" t="s">
        <v>10329</v>
      </c>
      <c r="F4771" s="1" t="s">
        <v>10330</v>
      </c>
      <c r="G4771" s="1" t="s">
        <v>89</v>
      </c>
      <c r="H4771" s="1">
        <v>45.0</v>
      </c>
      <c r="I4771" s="3">
        <v>44140.75983724537</v>
      </c>
      <c r="J4771" s="1">
        <v>1.50886903426467</v>
      </c>
      <c r="K4771" s="1" t="s">
        <v>218</v>
      </c>
      <c r="M4771" s="3">
        <v>44140.79929974537</v>
      </c>
    </row>
    <row r="4772">
      <c r="A4772" s="1">
        <v>4770.0</v>
      </c>
      <c r="B4772" s="1" t="s">
        <v>9623</v>
      </c>
      <c r="C4772" s="1" t="s">
        <v>10331</v>
      </c>
      <c r="D4772" s="1" t="s">
        <v>326</v>
      </c>
      <c r="E4772" s="1" t="s">
        <v>10332</v>
      </c>
      <c r="F4772" s="1" t="s">
        <v>9626</v>
      </c>
      <c r="G4772" s="1" t="s">
        <v>45</v>
      </c>
      <c r="H4772" s="1">
        <v>45.0</v>
      </c>
      <c r="I4772" s="3">
        <v>44154.65838846065</v>
      </c>
      <c r="J4772" s="1">
        <v>0.013844923741784</v>
      </c>
      <c r="K4772" s="1" t="s">
        <v>24</v>
      </c>
      <c r="L4772" s="1" t="s">
        <v>135</v>
      </c>
      <c r="M4772" s="3">
        <v>44154.706145104166</v>
      </c>
    </row>
    <row r="4773">
      <c r="A4773" s="1">
        <v>4771.0</v>
      </c>
      <c r="B4773" s="1" t="s">
        <v>485</v>
      </c>
      <c r="C4773" s="1" t="s">
        <v>10333</v>
      </c>
      <c r="D4773" s="1" t="s">
        <v>1014</v>
      </c>
      <c r="E4773" s="1" t="s">
        <v>1526</v>
      </c>
      <c r="F4773" s="1" t="s">
        <v>489</v>
      </c>
      <c r="G4773" s="1" t="s">
        <v>17</v>
      </c>
      <c r="H4773" s="1">
        <v>45.0</v>
      </c>
      <c r="I4773" s="3">
        <v>43768.666666666664</v>
      </c>
      <c r="J4773" s="1">
        <v>1.78562018329319</v>
      </c>
      <c r="K4773" s="1" t="s">
        <v>166</v>
      </c>
      <c r="M4773" s="3">
        <v>43768.708968831015</v>
      </c>
    </row>
    <row r="4774">
      <c r="A4774" s="1">
        <v>4772.0</v>
      </c>
      <c r="B4774" s="1" t="s">
        <v>196</v>
      </c>
      <c r="C4774" s="1" t="s">
        <v>10334</v>
      </c>
      <c r="D4774" s="1" t="s">
        <v>198</v>
      </c>
      <c r="E4774" s="1" t="s">
        <v>5150</v>
      </c>
      <c r="F4774" s="1" t="s">
        <v>200</v>
      </c>
      <c r="G4774" s="1" t="s">
        <v>17</v>
      </c>
      <c r="H4774" s="1">
        <v>45.0</v>
      </c>
      <c r="I4774" s="3">
        <v>44229.5625</v>
      </c>
      <c r="J4774" s="1">
        <v>3.10721406579903</v>
      </c>
      <c r="K4774" s="1" t="s">
        <v>24</v>
      </c>
      <c r="M4774" s="3">
        <v>44229.59581402778</v>
      </c>
    </row>
    <row r="4775">
      <c r="A4775" s="1">
        <v>4773.0</v>
      </c>
      <c r="B4775" s="1" t="s">
        <v>732</v>
      </c>
      <c r="C4775" s="1" t="s">
        <v>10335</v>
      </c>
      <c r="D4775" s="1" t="s">
        <v>3581</v>
      </c>
      <c r="E4775" s="1" t="s">
        <v>2710</v>
      </c>
      <c r="F4775" s="1" t="s">
        <v>735</v>
      </c>
      <c r="G4775" s="1" t="s">
        <v>17</v>
      </c>
      <c r="H4775" s="1">
        <v>45.0</v>
      </c>
      <c r="I4775" s="3">
        <v>44076.4375</v>
      </c>
      <c r="J4775" s="1">
        <v>1.54703112511197</v>
      </c>
      <c r="K4775" s="1" t="s">
        <v>24</v>
      </c>
      <c r="M4775" s="3">
        <v>44076.46975215278</v>
      </c>
    </row>
    <row r="4776">
      <c r="A4776" s="1">
        <v>4774.0</v>
      </c>
      <c r="B4776" s="1" t="s">
        <v>4270</v>
      </c>
      <c r="C4776" s="1" t="s">
        <v>10336</v>
      </c>
      <c r="D4776" s="1" t="s">
        <v>258</v>
      </c>
      <c r="E4776" s="1" t="s">
        <v>8966</v>
      </c>
      <c r="F4776" s="1" t="s">
        <v>4273</v>
      </c>
      <c r="G4776" s="1" t="s">
        <v>17</v>
      </c>
      <c r="H4776" s="1">
        <v>45.0</v>
      </c>
      <c r="I4776" s="3">
        <v>44032.708333333336</v>
      </c>
      <c r="J4776" s="1">
        <v>1.84824203196873</v>
      </c>
      <c r="K4776" s="1" t="s">
        <v>18</v>
      </c>
      <c r="M4776" s="3">
        <v>44032.73338627315</v>
      </c>
    </row>
    <row r="4777">
      <c r="A4777" s="1">
        <v>4775.0</v>
      </c>
      <c r="B4777" s="1" t="s">
        <v>4690</v>
      </c>
      <c r="C4777" s="1" t="s">
        <v>10337</v>
      </c>
      <c r="D4777" s="1" t="s">
        <v>1150</v>
      </c>
      <c r="E4777" s="1" t="s">
        <v>10338</v>
      </c>
      <c r="F4777" s="1" t="s">
        <v>4693</v>
      </c>
      <c r="G4777" s="1" t="s">
        <v>39</v>
      </c>
      <c r="H4777" s="1">
        <v>45.0</v>
      </c>
      <c r="I4777" s="3">
        <v>44113.583333333336</v>
      </c>
      <c r="J4777" s="1">
        <v>2.23276696947117</v>
      </c>
      <c r="K4777" s="1" t="s">
        <v>24</v>
      </c>
      <c r="L4777" s="1" t="s">
        <v>365</v>
      </c>
      <c r="M4777" s="3">
        <v>44113.618963483794</v>
      </c>
    </row>
    <row r="4778">
      <c r="A4778" s="1">
        <v>4776.0</v>
      </c>
      <c r="B4778" s="1" t="s">
        <v>727</v>
      </c>
      <c r="C4778" s="1" t="s">
        <v>10339</v>
      </c>
      <c r="D4778" s="1" t="s">
        <v>6733</v>
      </c>
      <c r="E4778" s="1" t="s">
        <v>10340</v>
      </c>
      <c r="F4778" s="1" t="s">
        <v>731</v>
      </c>
      <c r="G4778" s="1" t="s">
        <v>39</v>
      </c>
      <c r="H4778" s="1">
        <v>45.0</v>
      </c>
      <c r="I4778" s="3">
        <v>44098.666666666664</v>
      </c>
      <c r="J4778" s="1">
        <v>1.65716107913482</v>
      </c>
      <c r="K4778" s="1" t="s">
        <v>24</v>
      </c>
      <c r="L4778" s="1" t="s">
        <v>741</v>
      </c>
      <c r="M4778" s="3">
        <v>44098.68564375</v>
      </c>
    </row>
    <row r="4779">
      <c r="A4779" s="1">
        <v>4777.0</v>
      </c>
      <c r="B4779" s="1" t="s">
        <v>834</v>
      </c>
      <c r="C4779" s="1" t="s">
        <v>10341</v>
      </c>
      <c r="D4779" s="1" t="s">
        <v>121</v>
      </c>
      <c r="E4779" s="1" t="s">
        <v>10342</v>
      </c>
      <c r="F4779" s="1" t="s">
        <v>837</v>
      </c>
      <c r="G4779" s="1" t="s">
        <v>39</v>
      </c>
      <c r="H4779" s="1">
        <v>45.0</v>
      </c>
      <c r="I4779" s="3">
        <v>44073.75</v>
      </c>
      <c r="J4779" s="1">
        <v>2.71753654792753</v>
      </c>
      <c r="K4779" s="1" t="s">
        <v>46</v>
      </c>
      <c r="L4779" s="1" t="s">
        <v>2164</v>
      </c>
      <c r="M4779" s="3">
        <v>44073.77095711805</v>
      </c>
    </row>
    <row r="4780">
      <c r="A4780" s="1">
        <v>4778.0</v>
      </c>
      <c r="B4780" s="1" t="s">
        <v>3662</v>
      </c>
      <c r="C4780" s="1" t="s">
        <v>10343</v>
      </c>
      <c r="D4780" s="1" t="s">
        <v>6560</v>
      </c>
      <c r="E4780" s="1" t="s">
        <v>10344</v>
      </c>
      <c r="F4780" s="1" t="s">
        <v>3665</v>
      </c>
      <c r="G4780" s="1" t="s">
        <v>89</v>
      </c>
      <c r="H4780" s="1">
        <v>45.0</v>
      </c>
      <c r="I4780" s="3">
        <v>44231.47274827546</v>
      </c>
      <c r="J4780" s="1">
        <v>2.95685244074327</v>
      </c>
      <c r="K4780" s="1" t="s">
        <v>24</v>
      </c>
      <c r="M4780" s="3">
        <v>44231.53037454861</v>
      </c>
    </row>
    <row r="4781">
      <c r="A4781" s="1">
        <v>4779.0</v>
      </c>
      <c r="B4781" s="1" t="s">
        <v>303</v>
      </c>
      <c r="C4781" s="1" t="s">
        <v>10345</v>
      </c>
      <c r="D4781" s="1" t="s">
        <v>305</v>
      </c>
      <c r="E4781" s="1" t="s">
        <v>1201</v>
      </c>
      <c r="F4781" s="1" t="s">
        <v>307</v>
      </c>
      <c r="G4781" s="1" t="s">
        <v>17</v>
      </c>
      <c r="H4781" s="1">
        <v>45.0</v>
      </c>
      <c r="I4781" s="3">
        <v>44001.416666666664</v>
      </c>
      <c r="J4781" s="1">
        <v>0.945724788067801</v>
      </c>
      <c r="K4781" s="1" t="s">
        <v>24</v>
      </c>
      <c r="M4781" s="3">
        <v>44001.45065530093</v>
      </c>
    </row>
    <row r="4782">
      <c r="A4782" s="1">
        <v>4780.0</v>
      </c>
      <c r="B4782" s="1" t="s">
        <v>582</v>
      </c>
      <c r="C4782" s="1" t="s">
        <v>10346</v>
      </c>
      <c r="D4782" s="1" t="s">
        <v>1029</v>
      </c>
      <c r="E4782" s="1" t="s">
        <v>3745</v>
      </c>
      <c r="F4782" s="1" t="s">
        <v>586</v>
      </c>
      <c r="G4782" s="1" t="s">
        <v>17</v>
      </c>
      <c r="H4782" s="1">
        <v>45.0</v>
      </c>
      <c r="I4782" s="3">
        <v>43819.625</v>
      </c>
      <c r="J4782" s="1">
        <v>3.12670956021711</v>
      </c>
      <c r="K4782" s="1" t="s">
        <v>24</v>
      </c>
      <c r="M4782" s="3">
        <v>43819.67138837963</v>
      </c>
    </row>
    <row r="4783">
      <c r="A4783" s="1">
        <v>4781.0</v>
      </c>
      <c r="B4783" s="1" t="s">
        <v>303</v>
      </c>
      <c r="C4783" s="1" t="s">
        <v>10347</v>
      </c>
      <c r="D4783" s="1" t="s">
        <v>148</v>
      </c>
      <c r="E4783" s="1" t="s">
        <v>2763</v>
      </c>
      <c r="F4783" s="1" t="s">
        <v>307</v>
      </c>
      <c r="G4783" s="1" t="s">
        <v>17</v>
      </c>
      <c r="H4783" s="1">
        <v>45.0</v>
      </c>
      <c r="I4783" s="3">
        <v>43822.666666666664</v>
      </c>
      <c r="J4783" s="1">
        <v>1.98453556359415</v>
      </c>
      <c r="K4783" s="1" t="s">
        <v>24</v>
      </c>
      <c r="M4783" s="3">
        <v>43822.69595548611</v>
      </c>
    </row>
    <row r="4784">
      <c r="A4784" s="1">
        <v>4782.0</v>
      </c>
      <c r="B4784" s="1" t="s">
        <v>4967</v>
      </c>
      <c r="C4784" s="1" t="s">
        <v>10348</v>
      </c>
      <c r="D4784" s="1" t="s">
        <v>315</v>
      </c>
      <c r="E4784" s="1" t="s">
        <v>6038</v>
      </c>
      <c r="F4784" s="1" t="s">
        <v>4970</v>
      </c>
      <c r="G4784" s="1" t="s">
        <v>17</v>
      </c>
      <c r="H4784" s="1">
        <v>45.0</v>
      </c>
      <c r="I4784" s="3">
        <v>44224.25</v>
      </c>
      <c r="J4784" s="1">
        <v>1.02929677476351</v>
      </c>
      <c r="K4784" s="1" t="s">
        <v>166</v>
      </c>
      <c r="L4784" s="1" t="s">
        <v>318</v>
      </c>
      <c r="M4784" s="3">
        <v>44224.28289693287</v>
      </c>
    </row>
    <row r="4785">
      <c r="A4785" s="1">
        <v>4783.0</v>
      </c>
      <c r="B4785" s="1" t="s">
        <v>303</v>
      </c>
      <c r="C4785" s="1" t="s">
        <v>10349</v>
      </c>
      <c r="D4785" s="1" t="s">
        <v>305</v>
      </c>
      <c r="E4785" s="1" t="s">
        <v>10350</v>
      </c>
      <c r="F4785" s="1" t="s">
        <v>307</v>
      </c>
      <c r="G4785" s="1" t="s">
        <v>17</v>
      </c>
      <c r="H4785" s="1">
        <v>45.0</v>
      </c>
      <c r="I4785" s="3">
        <v>44243.625</v>
      </c>
      <c r="J4785" s="1">
        <v>1.78447934571913</v>
      </c>
      <c r="K4785" s="1" t="s">
        <v>24</v>
      </c>
      <c r="M4785" s="3">
        <v>44243.652331446756</v>
      </c>
    </row>
    <row r="4786">
      <c r="A4786" s="1">
        <v>4784.0</v>
      </c>
      <c r="B4786" s="1" t="s">
        <v>1090</v>
      </c>
      <c r="C4786" s="1" t="s">
        <v>10351</v>
      </c>
      <c r="D4786" s="1" t="s">
        <v>1558</v>
      </c>
      <c r="E4786" s="1" t="s">
        <v>3300</v>
      </c>
      <c r="F4786" s="1" t="s">
        <v>1094</v>
      </c>
      <c r="G4786" s="1" t="s">
        <v>17</v>
      </c>
      <c r="H4786" s="1">
        <v>45.0</v>
      </c>
      <c r="I4786" s="3">
        <v>44154.270833333336</v>
      </c>
      <c r="J4786" s="1">
        <v>2.96919888969606</v>
      </c>
      <c r="K4786" s="1" t="s">
        <v>166</v>
      </c>
      <c r="M4786" s="3">
        <v>44154.30068040509</v>
      </c>
    </row>
    <row r="4787">
      <c r="A4787" s="1">
        <v>4785.0</v>
      </c>
      <c r="B4787" s="1" t="s">
        <v>620</v>
      </c>
      <c r="C4787" s="1" t="s">
        <v>10352</v>
      </c>
      <c r="D4787" s="1" t="s">
        <v>1176</v>
      </c>
      <c r="E4787" s="1" t="s">
        <v>10353</v>
      </c>
      <c r="F4787" s="1" t="s">
        <v>623</v>
      </c>
      <c r="G4787" s="1" t="s">
        <v>39</v>
      </c>
      <c r="H4787" s="1">
        <v>45.0</v>
      </c>
      <c r="I4787" s="3">
        <v>43963.75</v>
      </c>
      <c r="J4787" s="1">
        <v>1.00265465418329</v>
      </c>
      <c r="K4787" s="1" t="s">
        <v>18</v>
      </c>
      <c r="M4787" s="3">
        <v>43963.80238153935</v>
      </c>
    </row>
    <row r="4788">
      <c r="A4788" s="1">
        <v>4786.0</v>
      </c>
      <c r="B4788" s="1" t="s">
        <v>114</v>
      </c>
      <c r="C4788" s="1" t="s">
        <v>10354</v>
      </c>
      <c r="D4788" s="1" t="s">
        <v>116</v>
      </c>
      <c r="E4788" s="1" t="s">
        <v>117</v>
      </c>
      <c r="F4788" s="1" t="s">
        <v>118</v>
      </c>
      <c r="G4788" s="1" t="s">
        <v>17</v>
      </c>
      <c r="H4788" s="1">
        <v>45.0</v>
      </c>
      <c r="I4788" s="3">
        <v>44106.625</v>
      </c>
      <c r="J4788" s="1">
        <v>0.0</v>
      </c>
      <c r="K4788" s="1" t="s">
        <v>24</v>
      </c>
      <c r="M4788" s="3">
        <v>44107.63779871528</v>
      </c>
    </row>
    <row r="4789">
      <c r="A4789" s="1">
        <v>4787.0</v>
      </c>
      <c r="B4789" s="1" t="s">
        <v>401</v>
      </c>
      <c r="C4789" s="1" t="s">
        <v>10355</v>
      </c>
      <c r="D4789" s="1" t="s">
        <v>10356</v>
      </c>
      <c r="E4789" s="1" t="s">
        <v>10357</v>
      </c>
      <c r="F4789" s="1" t="s">
        <v>405</v>
      </c>
      <c r="G4789" s="1" t="s">
        <v>89</v>
      </c>
      <c r="H4789" s="1">
        <v>45.0</v>
      </c>
      <c r="I4789" s="3">
        <v>44069.531563819444</v>
      </c>
      <c r="J4789" s="1">
        <v>1.69863143628356</v>
      </c>
      <c r="K4789" s="1" t="s">
        <v>24</v>
      </c>
      <c r="M4789" s="3">
        <v>44069.55792670139</v>
      </c>
    </row>
    <row r="4790">
      <c r="A4790" s="1">
        <v>4788.0</v>
      </c>
      <c r="B4790" s="1" t="s">
        <v>10358</v>
      </c>
      <c r="C4790" s="1" t="s">
        <v>10359</v>
      </c>
      <c r="D4790" s="1" t="s">
        <v>4391</v>
      </c>
      <c r="E4790" s="1" t="s">
        <v>10360</v>
      </c>
      <c r="F4790" s="1" t="s">
        <v>10361</v>
      </c>
      <c r="G4790" s="1" t="s">
        <v>89</v>
      </c>
      <c r="H4790" s="1">
        <v>45.0</v>
      </c>
      <c r="I4790" s="3">
        <v>44094.42683251158</v>
      </c>
      <c r="J4790" s="1">
        <v>2.09238315609805</v>
      </c>
      <c r="K4790" s="1" t="s">
        <v>24</v>
      </c>
      <c r="M4790" s="3">
        <v>44094.458326597225</v>
      </c>
    </row>
    <row r="4791">
      <c r="A4791" s="1">
        <v>4789.0</v>
      </c>
      <c r="B4791" s="1" t="s">
        <v>239</v>
      </c>
      <c r="C4791" s="1" t="s">
        <v>10362</v>
      </c>
      <c r="D4791" s="1" t="s">
        <v>10363</v>
      </c>
      <c r="E4791" s="1" t="s">
        <v>10364</v>
      </c>
      <c r="F4791" s="1" t="s">
        <v>243</v>
      </c>
      <c r="G4791" s="1" t="s">
        <v>39</v>
      </c>
      <c r="H4791" s="1">
        <v>45.0</v>
      </c>
      <c r="I4791" s="3">
        <v>44182.541666666664</v>
      </c>
      <c r="J4791" s="1">
        <v>0.242964528378284</v>
      </c>
      <c r="K4791" s="1" t="s">
        <v>46</v>
      </c>
      <c r="M4791" s="3">
        <v>44182.55480592592</v>
      </c>
    </row>
    <row r="4792">
      <c r="A4792" s="1">
        <v>4790.0</v>
      </c>
      <c r="B4792" s="1" t="s">
        <v>727</v>
      </c>
      <c r="C4792" s="1" t="s">
        <v>10365</v>
      </c>
      <c r="D4792" s="1" t="s">
        <v>21</v>
      </c>
      <c r="E4792" s="1" t="s">
        <v>10366</v>
      </c>
      <c r="F4792" s="1" t="s">
        <v>731</v>
      </c>
      <c r="G4792" s="1" t="s">
        <v>39</v>
      </c>
      <c r="H4792" s="1">
        <v>45.0</v>
      </c>
      <c r="I4792" s="3">
        <v>44134.208333333336</v>
      </c>
      <c r="J4792" s="1">
        <v>2.06054220403134</v>
      </c>
      <c r="K4792" s="1" t="s">
        <v>24</v>
      </c>
      <c r="L4792" s="1" t="s">
        <v>741</v>
      </c>
      <c r="M4792" s="3">
        <v>44134.24073630787</v>
      </c>
    </row>
    <row r="4793">
      <c r="A4793" s="1">
        <v>4791.0</v>
      </c>
      <c r="B4793" s="1" t="s">
        <v>10367</v>
      </c>
      <c r="C4793" s="1" t="s">
        <v>10368</v>
      </c>
      <c r="D4793" s="1" t="s">
        <v>8069</v>
      </c>
      <c r="E4793" s="1" t="s">
        <v>10369</v>
      </c>
      <c r="F4793" s="1" t="s">
        <v>10370</v>
      </c>
      <c r="G4793" s="1" t="s">
        <v>89</v>
      </c>
      <c r="H4793" s="1">
        <v>45.0</v>
      </c>
      <c r="I4793" s="3">
        <v>44106.66982091435</v>
      </c>
      <c r="J4793" s="1">
        <v>1.73786219750883</v>
      </c>
      <c r="K4793" s="1" t="s">
        <v>24</v>
      </c>
      <c r="L4793" s="1" t="s">
        <v>365</v>
      </c>
      <c r="M4793" s="3">
        <v>44106.67897739583</v>
      </c>
    </row>
    <row r="4794">
      <c r="A4794" s="1">
        <v>4792.0</v>
      </c>
      <c r="B4794" s="1" t="s">
        <v>10371</v>
      </c>
      <c r="C4794" s="1" t="s">
        <v>10372</v>
      </c>
      <c r="D4794" s="1" t="s">
        <v>3976</v>
      </c>
      <c r="E4794" s="1" t="s">
        <v>10373</v>
      </c>
      <c r="F4794" s="1" t="s">
        <v>10374</v>
      </c>
      <c r="G4794" s="1" t="s">
        <v>89</v>
      </c>
      <c r="H4794" s="1">
        <v>45.0</v>
      </c>
      <c r="I4794" s="3">
        <v>44145.669945636575</v>
      </c>
      <c r="J4794" s="1">
        <v>1.86572919362559</v>
      </c>
      <c r="K4794" s="1" t="s">
        <v>616</v>
      </c>
      <c r="L4794" s="1" t="s">
        <v>10375</v>
      </c>
      <c r="M4794" s="3">
        <v>44145.69299491898</v>
      </c>
    </row>
    <row r="4795">
      <c r="A4795" s="1">
        <v>4793.0</v>
      </c>
      <c r="B4795" s="1" t="s">
        <v>84</v>
      </c>
      <c r="C4795" s="1" t="s">
        <v>10376</v>
      </c>
      <c r="D4795" s="1" t="s">
        <v>80</v>
      </c>
      <c r="E4795" s="1" t="s">
        <v>4666</v>
      </c>
      <c r="F4795" s="1" t="s">
        <v>88</v>
      </c>
      <c r="G4795" s="1" t="s">
        <v>35</v>
      </c>
      <c r="H4795" s="1">
        <v>45.0</v>
      </c>
      <c r="I4795" s="3">
        <v>43776.166666666664</v>
      </c>
      <c r="J4795" s="1">
        <v>0.942744906027535</v>
      </c>
      <c r="K4795" s="1" t="s">
        <v>83</v>
      </c>
      <c r="M4795" s="3">
        <v>43776.25982021991</v>
      </c>
    </row>
    <row r="4796">
      <c r="A4796" s="1">
        <v>4794.0</v>
      </c>
      <c r="B4796" s="1" t="s">
        <v>6381</v>
      </c>
      <c r="C4796" s="1" t="s">
        <v>10377</v>
      </c>
      <c r="D4796" s="1" t="s">
        <v>10378</v>
      </c>
      <c r="E4796" s="1" t="s">
        <v>10379</v>
      </c>
      <c r="F4796" s="1" t="s">
        <v>6384</v>
      </c>
      <c r="G4796" s="1" t="s">
        <v>39</v>
      </c>
      <c r="H4796" s="1">
        <v>45.0</v>
      </c>
      <c r="I4796" s="3">
        <v>44083.625</v>
      </c>
      <c r="J4796" s="1">
        <v>2.26901318412008</v>
      </c>
      <c r="K4796" s="1" t="s">
        <v>24</v>
      </c>
      <c r="M4796" s="3">
        <v>44083.665340381944</v>
      </c>
    </row>
    <row r="4797">
      <c r="A4797" s="1">
        <v>4795.0</v>
      </c>
      <c r="B4797" s="1" t="s">
        <v>239</v>
      </c>
      <c r="C4797" s="1" t="s">
        <v>10380</v>
      </c>
      <c r="D4797" s="1" t="s">
        <v>37</v>
      </c>
      <c r="E4797" s="1" t="s">
        <v>10381</v>
      </c>
      <c r="F4797" s="1" t="s">
        <v>243</v>
      </c>
      <c r="G4797" s="1" t="s">
        <v>39</v>
      </c>
      <c r="H4797" s="1">
        <v>45.0</v>
      </c>
      <c r="I4797" s="3">
        <v>44122.291666666664</v>
      </c>
      <c r="J4797" s="1">
        <v>0.0730782381264998</v>
      </c>
      <c r="K4797" s="1" t="s">
        <v>46</v>
      </c>
      <c r="L4797" s="1" t="s">
        <v>244</v>
      </c>
      <c r="M4797" s="3">
        <v>44122.30133738426</v>
      </c>
    </row>
    <row r="4798">
      <c r="A4798" s="1">
        <v>4796.0</v>
      </c>
      <c r="B4798" s="1" t="s">
        <v>324</v>
      </c>
      <c r="C4798" s="1" t="s">
        <v>10382</v>
      </c>
      <c r="D4798" s="1" t="s">
        <v>326</v>
      </c>
      <c r="E4798" s="1" t="s">
        <v>10383</v>
      </c>
      <c r="F4798" s="1" t="s">
        <v>328</v>
      </c>
      <c r="G4798" s="1" t="s">
        <v>39</v>
      </c>
      <c r="H4798" s="1">
        <v>45.0</v>
      </c>
      <c r="I4798" s="3">
        <v>43989.584027777775</v>
      </c>
      <c r="J4798" s="1">
        <v>0.346217463136181</v>
      </c>
      <c r="K4798" s="1" t="s">
        <v>24</v>
      </c>
      <c r="M4798" s="3">
        <v>43989.60800428241</v>
      </c>
    </row>
    <row r="4799">
      <c r="A4799" s="1">
        <v>4797.0</v>
      </c>
      <c r="B4799" s="1" t="s">
        <v>957</v>
      </c>
      <c r="C4799" s="1" t="s">
        <v>10384</v>
      </c>
      <c r="D4799" s="1" t="s">
        <v>156</v>
      </c>
      <c r="E4799" s="1" t="s">
        <v>2854</v>
      </c>
      <c r="F4799" s="1" t="s">
        <v>961</v>
      </c>
      <c r="G4799" s="1" t="s">
        <v>17</v>
      </c>
      <c r="H4799" s="1">
        <v>45.0</v>
      </c>
      <c r="I4799" s="3">
        <v>44043.6875</v>
      </c>
      <c r="J4799" s="1">
        <v>1.97622916889838</v>
      </c>
      <c r="K4799" s="1" t="s">
        <v>24</v>
      </c>
      <c r="M4799" s="3">
        <v>44043.719279386576</v>
      </c>
    </row>
    <row r="4800">
      <c r="A4800" s="1">
        <v>4798.0</v>
      </c>
      <c r="B4800" s="1" t="s">
        <v>150</v>
      </c>
      <c r="C4800" s="1" t="s">
        <v>10385</v>
      </c>
      <c r="D4800" s="1" t="s">
        <v>126</v>
      </c>
      <c r="E4800" s="1" t="s">
        <v>10386</v>
      </c>
      <c r="F4800" s="1" t="s">
        <v>153</v>
      </c>
      <c r="G4800" s="1" t="s">
        <v>39</v>
      </c>
      <c r="H4800" s="1">
        <v>45.0</v>
      </c>
      <c r="I4800" s="3">
        <v>44138.25</v>
      </c>
      <c r="J4800" s="1">
        <v>0.143454160761153</v>
      </c>
      <c r="K4800" s="1" t="s">
        <v>62</v>
      </c>
      <c r="M4800" s="3">
        <v>44138.280255694444</v>
      </c>
    </row>
    <row r="4801">
      <c r="A4801" s="1">
        <v>4799.0</v>
      </c>
      <c r="B4801" s="1" t="s">
        <v>114</v>
      </c>
      <c r="C4801" s="1" t="s">
        <v>10387</v>
      </c>
      <c r="D4801" s="1" t="s">
        <v>116</v>
      </c>
      <c r="E4801" s="1" t="s">
        <v>1161</v>
      </c>
      <c r="F4801" s="1" t="s">
        <v>118</v>
      </c>
      <c r="G4801" s="1" t="s">
        <v>17</v>
      </c>
      <c r="H4801" s="1">
        <v>45.0</v>
      </c>
      <c r="I4801" s="3">
        <v>44036.75</v>
      </c>
      <c r="J4801" s="1">
        <v>3.44079611545072</v>
      </c>
      <c r="K4801" s="1" t="s">
        <v>24</v>
      </c>
      <c r="L4801" s="1" t="s">
        <v>1006</v>
      </c>
      <c r="M4801" s="3">
        <v>44036.78259858796</v>
      </c>
    </row>
    <row r="4802">
      <c r="A4802" s="1">
        <v>4800.0</v>
      </c>
      <c r="B4802" s="1" t="s">
        <v>1282</v>
      </c>
      <c r="C4802" s="1" t="s">
        <v>10388</v>
      </c>
      <c r="D4802" s="1" t="s">
        <v>116</v>
      </c>
      <c r="E4802" s="1" t="s">
        <v>4106</v>
      </c>
      <c r="F4802" s="1" t="s">
        <v>1285</v>
      </c>
      <c r="G4802" s="1" t="s">
        <v>35</v>
      </c>
      <c r="H4802" s="1">
        <v>45.0</v>
      </c>
      <c r="I4802" s="3">
        <v>43871.458333333336</v>
      </c>
      <c r="J4802" s="1">
        <v>6.08216354319263</v>
      </c>
      <c r="K4802" s="1" t="s">
        <v>24</v>
      </c>
      <c r="M4802" s="3">
        <v>43871.47561341435</v>
      </c>
    </row>
    <row r="4803">
      <c r="A4803" s="1">
        <v>4801.0</v>
      </c>
      <c r="B4803" s="1" t="s">
        <v>354</v>
      </c>
      <c r="C4803" s="1" t="s">
        <v>10389</v>
      </c>
      <c r="D4803" s="1" t="s">
        <v>93</v>
      </c>
      <c r="E4803" s="1" t="s">
        <v>10390</v>
      </c>
      <c r="F4803" s="1" t="s">
        <v>358</v>
      </c>
      <c r="G4803" s="1" t="s">
        <v>35</v>
      </c>
      <c r="H4803" s="1">
        <v>45.0</v>
      </c>
      <c r="I4803" s="3">
        <v>44174.645833333336</v>
      </c>
      <c r="J4803" s="1">
        <v>1.15572834997452</v>
      </c>
      <c r="K4803" s="1" t="s">
        <v>24</v>
      </c>
      <c r="M4803" s="3">
        <v>44175.254118888886</v>
      </c>
    </row>
    <row r="4804">
      <c r="A4804" s="1">
        <v>4802.0</v>
      </c>
      <c r="B4804" s="1" t="s">
        <v>1202</v>
      </c>
      <c r="C4804" s="1" t="s">
        <v>10391</v>
      </c>
      <c r="D4804" s="1" t="s">
        <v>1631</v>
      </c>
      <c r="E4804" s="1" t="s">
        <v>1632</v>
      </c>
      <c r="F4804" s="1" t="s">
        <v>1206</v>
      </c>
      <c r="G4804" s="1" t="s">
        <v>35</v>
      </c>
      <c r="H4804" s="1">
        <v>45.0</v>
      </c>
      <c r="I4804" s="3">
        <v>43642.583333333336</v>
      </c>
      <c r="J4804" s="1">
        <v>1.92643706492575</v>
      </c>
      <c r="K4804" s="1" t="s">
        <v>24</v>
      </c>
      <c r="M4804" s="3">
        <v>43642.614979907405</v>
      </c>
    </row>
    <row r="4805">
      <c r="A4805" s="1">
        <v>4803.0</v>
      </c>
      <c r="B4805" s="1" t="s">
        <v>3949</v>
      </c>
      <c r="C4805" s="1" t="s">
        <v>10392</v>
      </c>
      <c r="D4805" s="1" t="s">
        <v>1531</v>
      </c>
      <c r="E4805" s="1" t="s">
        <v>10393</v>
      </c>
      <c r="F4805" s="1" t="s">
        <v>3952</v>
      </c>
      <c r="G4805" s="1" t="s">
        <v>35</v>
      </c>
      <c r="H4805" s="1">
        <v>45.0</v>
      </c>
      <c r="I4805" s="3">
        <v>43649.625</v>
      </c>
      <c r="J4805" s="1">
        <v>1.64761516156364</v>
      </c>
      <c r="K4805" s="1" t="s">
        <v>18</v>
      </c>
      <c r="M4805" s="3">
        <v>43649.64980516204</v>
      </c>
    </row>
    <row r="4806">
      <c r="A4806" s="1">
        <v>4804.0</v>
      </c>
      <c r="B4806" s="1" t="s">
        <v>371</v>
      </c>
      <c r="C4806" s="1" t="s">
        <v>10394</v>
      </c>
      <c r="D4806" s="1" t="s">
        <v>10395</v>
      </c>
      <c r="E4806" s="1" t="s">
        <v>4162</v>
      </c>
      <c r="F4806" s="1" t="s">
        <v>375</v>
      </c>
      <c r="G4806" s="1" t="s">
        <v>35</v>
      </c>
      <c r="H4806" s="1">
        <v>45.0</v>
      </c>
      <c r="I4806" s="3">
        <v>43501.583333333336</v>
      </c>
      <c r="J4806" s="1">
        <v>6.16890606448985</v>
      </c>
      <c r="K4806" s="1" t="s">
        <v>24</v>
      </c>
      <c r="M4806" s="3">
        <v>43501.62305097222</v>
      </c>
    </row>
    <row r="4807">
      <c r="A4807" s="1">
        <v>4805.0</v>
      </c>
      <c r="B4807" s="1" t="s">
        <v>2203</v>
      </c>
      <c r="C4807" s="1" t="s">
        <v>10396</v>
      </c>
      <c r="D4807" s="1" t="s">
        <v>5539</v>
      </c>
      <c r="E4807" s="1" t="s">
        <v>9519</v>
      </c>
      <c r="F4807" s="1" t="s">
        <v>2206</v>
      </c>
      <c r="G4807" s="1" t="s">
        <v>35</v>
      </c>
      <c r="H4807" s="1">
        <v>45.0</v>
      </c>
      <c r="I4807" s="3">
        <v>44138.625</v>
      </c>
      <c r="J4807" s="1">
        <v>0.757814130957172</v>
      </c>
      <c r="K4807" s="1" t="s">
        <v>46</v>
      </c>
      <c r="L4807" s="1" t="s">
        <v>2207</v>
      </c>
      <c r="M4807" s="3">
        <v>44138.668638958334</v>
      </c>
    </row>
    <row r="4808">
      <c r="A4808" s="1">
        <v>4806.0</v>
      </c>
      <c r="B4808" s="1" t="s">
        <v>136</v>
      </c>
      <c r="C4808" s="1" t="s">
        <v>10397</v>
      </c>
      <c r="D4808" s="1" t="s">
        <v>138</v>
      </c>
      <c r="E4808" s="1" t="s">
        <v>10398</v>
      </c>
      <c r="F4808" s="1" t="s">
        <v>140</v>
      </c>
      <c r="G4808" s="1" t="s">
        <v>17</v>
      </c>
      <c r="H4808" s="1">
        <v>45.0</v>
      </c>
      <c r="I4808" s="3">
        <v>44232.375</v>
      </c>
      <c r="J4808" s="1">
        <v>2.68504169272668</v>
      </c>
      <c r="K4808" s="1" t="s">
        <v>18</v>
      </c>
      <c r="M4808" s="3">
        <v>44232.32129274306</v>
      </c>
    </row>
    <row r="4809">
      <c r="A4809" s="1">
        <v>4807.0</v>
      </c>
      <c r="B4809" s="1" t="s">
        <v>5796</v>
      </c>
      <c r="C4809" s="1" t="s">
        <v>10399</v>
      </c>
      <c r="D4809" s="1" t="s">
        <v>1813</v>
      </c>
      <c r="E4809" s="1" t="s">
        <v>10400</v>
      </c>
      <c r="F4809" s="1" t="s">
        <v>5799</v>
      </c>
      <c r="G4809" s="1" t="s">
        <v>17</v>
      </c>
      <c r="H4809" s="1">
        <v>45.0</v>
      </c>
      <c r="I4809" s="3">
        <v>44160.583333333336</v>
      </c>
      <c r="J4809" s="1">
        <v>1.35490802762757</v>
      </c>
      <c r="K4809" s="1" t="s">
        <v>18</v>
      </c>
      <c r="M4809" s="3">
        <v>44160.594824872685</v>
      </c>
    </row>
    <row r="4810">
      <c r="A4810" s="1">
        <v>4808.0</v>
      </c>
      <c r="B4810" s="1" t="s">
        <v>10401</v>
      </c>
      <c r="C4810" s="1" t="s">
        <v>10402</v>
      </c>
      <c r="D4810" s="1" t="s">
        <v>173</v>
      </c>
      <c r="E4810" s="1" t="s">
        <v>10403</v>
      </c>
      <c r="F4810" s="1" t="s">
        <v>10404</v>
      </c>
      <c r="G4810" s="1" t="s">
        <v>39</v>
      </c>
      <c r="H4810" s="1">
        <v>45.0</v>
      </c>
      <c r="I4810" s="3">
        <v>43825.625</v>
      </c>
      <c r="J4810" s="1">
        <v>0.434802933924475</v>
      </c>
      <c r="K4810" s="1" t="s">
        <v>18</v>
      </c>
      <c r="M4810" s="3">
        <v>43825.63040934028</v>
      </c>
    </row>
    <row r="4811">
      <c r="A4811" s="1">
        <v>4809.0</v>
      </c>
      <c r="B4811" s="1" t="s">
        <v>2475</v>
      </c>
      <c r="C4811" s="1" t="s">
        <v>10405</v>
      </c>
      <c r="D4811" s="1" t="s">
        <v>2477</v>
      </c>
      <c r="E4811" s="1" t="s">
        <v>2478</v>
      </c>
      <c r="F4811" s="1" t="s">
        <v>2479</v>
      </c>
      <c r="G4811" s="1" t="s">
        <v>17</v>
      </c>
      <c r="H4811" s="1">
        <v>45.0</v>
      </c>
      <c r="I4811" s="3">
        <v>43750.166666666664</v>
      </c>
      <c r="J4811" s="1">
        <v>0.346948053877516</v>
      </c>
      <c r="K4811" s="1" t="s">
        <v>24</v>
      </c>
      <c r="M4811" s="3">
        <v>43750.3315418287</v>
      </c>
    </row>
    <row r="4812">
      <c r="A4812" s="1">
        <v>4810.0</v>
      </c>
      <c r="B4812" s="1" t="s">
        <v>1289</v>
      </c>
      <c r="C4812" s="1" t="s">
        <v>10406</v>
      </c>
      <c r="D4812" s="1" t="s">
        <v>2721</v>
      </c>
      <c r="E4812" s="1" t="s">
        <v>10407</v>
      </c>
      <c r="F4812" s="1" t="s">
        <v>1293</v>
      </c>
      <c r="G4812" s="1" t="s">
        <v>39</v>
      </c>
      <c r="H4812" s="1">
        <v>45.0</v>
      </c>
      <c r="I4812" s="3">
        <v>44030.583333333336</v>
      </c>
      <c r="J4812" s="1">
        <v>0.0</v>
      </c>
      <c r="K4812" s="1" t="s">
        <v>24</v>
      </c>
      <c r="M4812" s="3">
        <v>44030.620512152775</v>
      </c>
    </row>
    <row r="4813">
      <c r="A4813" s="1">
        <v>4811.0</v>
      </c>
      <c r="B4813" s="1" t="s">
        <v>872</v>
      </c>
      <c r="C4813" s="1" t="s">
        <v>10408</v>
      </c>
      <c r="D4813" s="1" t="s">
        <v>1144</v>
      </c>
      <c r="E4813" s="1" t="s">
        <v>6664</v>
      </c>
      <c r="F4813" s="1" t="s">
        <v>875</v>
      </c>
      <c r="G4813" s="1" t="s">
        <v>17</v>
      </c>
      <c r="H4813" s="1">
        <v>45.0</v>
      </c>
      <c r="I4813" s="3">
        <v>44137.625</v>
      </c>
      <c r="J4813" s="1">
        <v>3.58007637934204</v>
      </c>
      <c r="K4813" s="1" t="s">
        <v>18</v>
      </c>
      <c r="M4813" s="3">
        <v>44137.65758380787</v>
      </c>
    </row>
    <row r="4814">
      <c r="A4814" s="1">
        <v>4812.0</v>
      </c>
      <c r="B4814" s="1" t="s">
        <v>1299</v>
      </c>
      <c r="C4814" s="1" t="s">
        <v>10409</v>
      </c>
      <c r="D4814" s="1" t="s">
        <v>1301</v>
      </c>
      <c r="E4814" s="1" t="s">
        <v>1302</v>
      </c>
      <c r="F4814" s="1" t="s">
        <v>1303</v>
      </c>
      <c r="G4814" s="1" t="s">
        <v>17</v>
      </c>
      <c r="H4814" s="1">
        <v>45.0</v>
      </c>
      <c r="I4814" s="3">
        <v>44224.5625</v>
      </c>
      <c r="J4814" s="1">
        <v>5.21596563348569</v>
      </c>
      <c r="K4814" s="1" t="s">
        <v>56</v>
      </c>
      <c r="L4814" s="1" t="s">
        <v>113</v>
      </c>
      <c r="M4814" s="3">
        <v>44224.61252628472</v>
      </c>
    </row>
    <row r="4815">
      <c r="A4815" s="1">
        <v>4813.0</v>
      </c>
      <c r="B4815" s="1" t="s">
        <v>3102</v>
      </c>
      <c r="C4815" s="1" t="s">
        <v>10410</v>
      </c>
      <c r="D4815" s="1" t="s">
        <v>1549</v>
      </c>
      <c r="E4815" s="1" t="s">
        <v>10411</v>
      </c>
      <c r="F4815" s="1" t="s">
        <v>3106</v>
      </c>
      <c r="G4815" s="1" t="s">
        <v>89</v>
      </c>
      <c r="H4815" s="1">
        <v>45.0</v>
      </c>
      <c r="I4815" s="3">
        <v>43880.4861297338</v>
      </c>
      <c r="J4815" s="1">
        <v>1.59889326613102</v>
      </c>
      <c r="K4815" s="1" t="s">
        <v>83</v>
      </c>
      <c r="M4815" s="3">
        <v>43880.48728728009</v>
      </c>
    </row>
    <row r="4816">
      <c r="A4816" s="1">
        <v>4814.0</v>
      </c>
      <c r="B4816" s="1" t="s">
        <v>1061</v>
      </c>
      <c r="C4816" s="1" t="s">
        <v>10412</v>
      </c>
      <c r="D4816" s="1" t="s">
        <v>8291</v>
      </c>
      <c r="E4816" s="1" t="s">
        <v>10413</v>
      </c>
      <c r="F4816" s="1" t="s">
        <v>1064</v>
      </c>
      <c r="G4816" s="1" t="s">
        <v>89</v>
      </c>
      <c r="H4816" s="1">
        <v>45.0</v>
      </c>
      <c r="I4816" s="3">
        <v>44012.716527592595</v>
      </c>
      <c r="J4816" s="1">
        <v>1.76720369393365</v>
      </c>
      <c r="K4816" s="1" t="s">
        <v>24</v>
      </c>
      <c r="M4816" s="3">
        <v>44012.71892443287</v>
      </c>
    </row>
    <row r="4817">
      <c r="A4817" s="1">
        <v>4815.0</v>
      </c>
      <c r="B4817" s="1" t="s">
        <v>3056</v>
      </c>
      <c r="C4817" s="1" t="s">
        <v>10414</v>
      </c>
      <c r="D4817" s="1" t="s">
        <v>32</v>
      </c>
      <c r="E4817" s="1" t="s">
        <v>3059</v>
      </c>
      <c r="F4817" s="1" t="s">
        <v>3060</v>
      </c>
      <c r="G4817" s="1" t="s">
        <v>35</v>
      </c>
      <c r="H4817" s="1">
        <v>45.0</v>
      </c>
      <c r="I4817" s="3">
        <v>43833.291666666664</v>
      </c>
      <c r="J4817" s="1">
        <v>1.88473773790395</v>
      </c>
      <c r="K4817" s="1" t="s">
        <v>24</v>
      </c>
      <c r="M4817" s="3">
        <v>43833.37791103009</v>
      </c>
    </row>
    <row r="4818">
      <c r="A4818" s="1">
        <v>4816.0</v>
      </c>
      <c r="B4818" s="1" t="s">
        <v>389</v>
      </c>
      <c r="C4818" s="1" t="s">
        <v>10415</v>
      </c>
      <c r="D4818" s="1" t="s">
        <v>49</v>
      </c>
      <c r="E4818" s="1" t="s">
        <v>10416</v>
      </c>
      <c r="F4818" s="1" t="s">
        <v>393</v>
      </c>
      <c r="G4818" s="1" t="s">
        <v>89</v>
      </c>
      <c r="H4818" s="1">
        <v>45.0</v>
      </c>
      <c r="I4818" s="3">
        <v>43875.771468796294</v>
      </c>
      <c r="J4818" s="1">
        <v>3.60684038273012</v>
      </c>
      <c r="K4818" s="1" t="s">
        <v>18</v>
      </c>
      <c r="M4818" s="3">
        <v>43875.77851173611</v>
      </c>
    </row>
    <row r="4819">
      <c r="A4819" s="1">
        <v>4817.0</v>
      </c>
      <c r="B4819" s="1" t="s">
        <v>1023</v>
      </c>
      <c r="C4819" s="1" t="s">
        <v>10417</v>
      </c>
      <c r="D4819" s="1" t="s">
        <v>1370</v>
      </c>
      <c r="E4819" s="1" t="s">
        <v>1371</v>
      </c>
      <c r="F4819" s="1" t="s">
        <v>1027</v>
      </c>
      <c r="G4819" s="1" t="s">
        <v>35</v>
      </c>
      <c r="H4819" s="1">
        <v>45.0</v>
      </c>
      <c r="I4819" s="3">
        <v>43559.75</v>
      </c>
      <c r="J4819" s="1">
        <v>1.21608728914555</v>
      </c>
      <c r="K4819" s="1" t="s">
        <v>24</v>
      </c>
      <c r="M4819" s="3">
        <v>43560.853848252314</v>
      </c>
    </row>
    <row r="4820">
      <c r="A4820" s="1">
        <v>4818.0</v>
      </c>
      <c r="B4820" s="1" t="s">
        <v>1085</v>
      </c>
      <c r="C4820" s="1" t="s">
        <v>10418</v>
      </c>
      <c r="D4820" s="1" t="s">
        <v>1087</v>
      </c>
      <c r="E4820" s="1" t="s">
        <v>9914</v>
      </c>
      <c r="F4820" s="1" t="s">
        <v>1089</v>
      </c>
      <c r="G4820" s="1" t="s">
        <v>35</v>
      </c>
      <c r="H4820" s="1">
        <v>45.0</v>
      </c>
      <c r="I4820" s="3">
        <v>44154.916666666664</v>
      </c>
      <c r="J4820" s="1">
        <v>1.62138698482635</v>
      </c>
      <c r="K4820" s="1" t="s">
        <v>159</v>
      </c>
      <c r="L4820" s="1" t="s">
        <v>3250</v>
      </c>
      <c r="M4820" s="3">
        <v>44155.57164149306</v>
      </c>
    </row>
    <row r="4821">
      <c r="A4821" s="1">
        <v>4819.0</v>
      </c>
      <c r="B4821" s="1" t="s">
        <v>2885</v>
      </c>
      <c r="C4821" s="1" t="s">
        <v>10419</v>
      </c>
      <c r="D4821" s="1" t="s">
        <v>461</v>
      </c>
      <c r="E4821" s="1" t="s">
        <v>2887</v>
      </c>
      <c r="F4821" s="1" t="s">
        <v>2888</v>
      </c>
      <c r="G4821" s="1" t="s">
        <v>17</v>
      </c>
      <c r="H4821" s="1">
        <v>45.0</v>
      </c>
      <c r="I4821" s="3">
        <v>43789.5</v>
      </c>
      <c r="J4821" s="1">
        <v>1.55653848053911</v>
      </c>
      <c r="K4821" s="1" t="s">
        <v>24</v>
      </c>
      <c r="M4821" s="3">
        <v>43789.538697662036</v>
      </c>
    </row>
    <row r="4822">
      <c r="A4822" s="1">
        <v>4820.0</v>
      </c>
      <c r="B4822" s="1" t="s">
        <v>727</v>
      </c>
      <c r="C4822" s="1" t="s">
        <v>10420</v>
      </c>
      <c r="D4822" s="1" t="s">
        <v>1140</v>
      </c>
      <c r="E4822" s="1" t="s">
        <v>10421</v>
      </c>
      <c r="F4822" s="1" t="s">
        <v>731</v>
      </c>
      <c r="G4822" s="1" t="s">
        <v>39</v>
      </c>
      <c r="H4822" s="1">
        <v>45.0</v>
      </c>
      <c r="I4822" s="3">
        <v>44245.614583333336</v>
      </c>
      <c r="J4822" s="1">
        <v>3.1387494183137</v>
      </c>
      <c r="K4822" s="1" t="s">
        <v>24</v>
      </c>
      <c r="L4822" s="1" t="s">
        <v>741</v>
      </c>
      <c r="M4822" s="3">
        <v>44245.63714800926</v>
      </c>
    </row>
    <row r="4823">
      <c r="A4823" s="1">
        <v>4821.0</v>
      </c>
      <c r="B4823" s="1" t="s">
        <v>843</v>
      </c>
      <c r="C4823" s="1" t="s">
        <v>10422</v>
      </c>
      <c r="D4823" s="1" t="s">
        <v>10423</v>
      </c>
      <c r="E4823" s="1" t="s">
        <v>10424</v>
      </c>
      <c r="F4823" s="1" t="s">
        <v>847</v>
      </c>
      <c r="G4823" s="1" t="s">
        <v>89</v>
      </c>
      <c r="H4823" s="1">
        <v>45.0</v>
      </c>
      <c r="I4823" s="3">
        <v>43851.56799280093</v>
      </c>
      <c r="J4823" s="1">
        <v>1.05991345561165</v>
      </c>
      <c r="K4823" s="1" t="s">
        <v>218</v>
      </c>
      <c r="M4823" s="3">
        <v>43851.559255231485</v>
      </c>
    </row>
    <row r="4824">
      <c r="A4824" s="1">
        <v>4822.0</v>
      </c>
      <c r="B4824" s="1" t="s">
        <v>10425</v>
      </c>
      <c r="C4824" s="1" t="s">
        <v>10426</v>
      </c>
      <c r="D4824" s="1" t="s">
        <v>248</v>
      </c>
      <c r="E4824" s="1" t="s">
        <v>10427</v>
      </c>
      <c r="F4824" s="1" t="s">
        <v>10428</v>
      </c>
      <c r="G4824" s="1" t="s">
        <v>39</v>
      </c>
      <c r="H4824" s="1">
        <v>45.0</v>
      </c>
      <c r="I4824" s="3">
        <v>44148.270833333336</v>
      </c>
      <c r="J4824" s="1">
        <v>1.97858631127064</v>
      </c>
      <c r="K4824" s="1" t="s">
        <v>24</v>
      </c>
      <c r="M4824" s="3">
        <v>44148.30587989583</v>
      </c>
    </row>
    <row r="4825">
      <c r="A4825" s="1">
        <v>4823.0</v>
      </c>
      <c r="B4825" s="1" t="s">
        <v>4238</v>
      </c>
      <c r="C4825" s="1" t="s">
        <v>10429</v>
      </c>
      <c r="D4825" s="1" t="s">
        <v>1014</v>
      </c>
      <c r="E4825" s="1" t="s">
        <v>10430</v>
      </c>
      <c r="F4825" s="1" t="s">
        <v>4242</v>
      </c>
      <c r="G4825" s="1" t="s">
        <v>17</v>
      </c>
      <c r="H4825" s="1">
        <v>45.0</v>
      </c>
      <c r="I4825" s="3">
        <v>43913.322916666664</v>
      </c>
      <c r="J4825" s="1">
        <v>1.51508285910685</v>
      </c>
      <c r="K4825" s="1" t="s">
        <v>166</v>
      </c>
      <c r="M4825" s="3">
        <v>43913.33895763889</v>
      </c>
    </row>
    <row r="4826">
      <c r="A4826" s="1">
        <v>4824.0</v>
      </c>
      <c r="B4826" s="1" t="s">
        <v>2645</v>
      </c>
      <c r="C4826" s="1" t="s">
        <v>10431</v>
      </c>
      <c r="D4826" s="1" t="s">
        <v>1096</v>
      </c>
      <c r="E4826" s="1" t="s">
        <v>3332</v>
      </c>
      <c r="F4826" s="1" t="s">
        <v>2649</v>
      </c>
      <c r="G4826" s="1" t="s">
        <v>17</v>
      </c>
      <c r="H4826" s="1">
        <v>45.0</v>
      </c>
      <c r="I4826" s="3">
        <v>43941.583333333336</v>
      </c>
      <c r="J4826" s="1">
        <v>0.80315505617887</v>
      </c>
      <c r="K4826" s="1" t="s">
        <v>18</v>
      </c>
      <c r="M4826" s="3">
        <v>43941.577490069445</v>
      </c>
    </row>
    <row r="4827">
      <c r="A4827" s="1">
        <v>4825.0</v>
      </c>
      <c r="B4827" s="1" t="s">
        <v>434</v>
      </c>
      <c r="C4827" s="1" t="s">
        <v>10432</v>
      </c>
      <c r="D4827" s="1" t="s">
        <v>436</v>
      </c>
      <c r="E4827" s="1" t="s">
        <v>437</v>
      </c>
      <c r="F4827" s="1" t="s">
        <v>438</v>
      </c>
      <c r="G4827" s="1" t="s">
        <v>17</v>
      </c>
      <c r="H4827" s="1">
        <v>45.0</v>
      </c>
      <c r="I4827" s="3">
        <v>43730.666666666664</v>
      </c>
      <c r="J4827" s="1">
        <v>10.2744562018547</v>
      </c>
      <c r="K4827" s="1" t="s">
        <v>24</v>
      </c>
      <c r="M4827" s="3">
        <v>43730.662119120374</v>
      </c>
    </row>
    <row r="4828">
      <c r="A4828" s="1">
        <v>4826.0</v>
      </c>
      <c r="B4828" s="1" t="s">
        <v>582</v>
      </c>
      <c r="C4828" s="1" t="s">
        <v>10433</v>
      </c>
      <c r="D4828" s="1" t="s">
        <v>5485</v>
      </c>
      <c r="E4828" s="1" t="s">
        <v>5486</v>
      </c>
      <c r="F4828" s="1" t="s">
        <v>586</v>
      </c>
      <c r="G4828" s="1" t="s">
        <v>35</v>
      </c>
      <c r="H4828" s="1">
        <v>45.0</v>
      </c>
      <c r="I4828" s="3">
        <v>43725.25</v>
      </c>
      <c r="J4828" s="1">
        <v>7.75506669860059</v>
      </c>
      <c r="K4828" s="1" t="s">
        <v>24</v>
      </c>
      <c r="M4828" s="3">
        <v>43725.29198005787</v>
      </c>
    </row>
    <row r="4829">
      <c r="A4829" s="1">
        <v>4827.0</v>
      </c>
      <c r="B4829" s="1" t="s">
        <v>10434</v>
      </c>
      <c r="C4829" s="1" t="s">
        <v>10435</v>
      </c>
      <c r="D4829" s="1" t="s">
        <v>3703</v>
      </c>
      <c r="E4829" s="1" t="s">
        <v>10436</v>
      </c>
      <c r="F4829" s="1" t="s">
        <v>10437</v>
      </c>
      <c r="G4829" s="1" t="s">
        <v>39</v>
      </c>
      <c r="H4829" s="1">
        <v>45.0</v>
      </c>
      <c r="I4829" s="3">
        <v>44155.291666666664</v>
      </c>
      <c r="J4829" s="1">
        <v>0.16486541306445</v>
      </c>
      <c r="K4829" s="1" t="s">
        <v>166</v>
      </c>
      <c r="M4829" s="3">
        <v>44155.34967923611</v>
      </c>
    </row>
    <row r="4830">
      <c r="A4830" s="1">
        <v>4828.0</v>
      </c>
      <c r="B4830" s="1" t="s">
        <v>401</v>
      </c>
      <c r="C4830" s="1" t="s">
        <v>10438</v>
      </c>
      <c r="D4830" s="1" t="s">
        <v>2162</v>
      </c>
      <c r="E4830" s="1" t="s">
        <v>10439</v>
      </c>
      <c r="F4830" s="1" t="s">
        <v>405</v>
      </c>
      <c r="G4830" s="1" t="s">
        <v>89</v>
      </c>
      <c r="H4830" s="1">
        <v>45.0</v>
      </c>
      <c r="I4830" s="3">
        <v>44092.46376416666</v>
      </c>
      <c r="J4830" s="1">
        <v>1.08081012348255</v>
      </c>
      <c r="K4830" s="1" t="s">
        <v>24</v>
      </c>
      <c r="M4830" s="3">
        <v>44092.471452743055</v>
      </c>
    </row>
    <row r="4831">
      <c r="A4831" s="1">
        <v>4829.0</v>
      </c>
      <c r="B4831" s="1" t="s">
        <v>119</v>
      </c>
      <c r="C4831" s="1" t="s">
        <v>10440</v>
      </c>
      <c r="D4831" s="1" t="s">
        <v>37</v>
      </c>
      <c r="E4831" s="1" t="s">
        <v>10441</v>
      </c>
      <c r="F4831" s="1" t="s">
        <v>123</v>
      </c>
      <c r="G4831" s="1" t="s">
        <v>17</v>
      </c>
      <c r="H4831" s="1">
        <v>45.0</v>
      </c>
      <c r="I4831" s="3">
        <v>44160.25</v>
      </c>
      <c r="J4831" s="1">
        <v>1.78051431232253</v>
      </c>
      <c r="K4831" s="1" t="s">
        <v>18</v>
      </c>
      <c r="M4831" s="3">
        <v>44160.28237674769</v>
      </c>
    </row>
    <row r="4832">
      <c r="A4832" s="1">
        <v>4830.0</v>
      </c>
      <c r="B4832" s="1" t="s">
        <v>1118</v>
      </c>
      <c r="C4832" s="1" t="s">
        <v>10442</v>
      </c>
      <c r="D4832" s="1" t="s">
        <v>10443</v>
      </c>
      <c r="E4832" s="1" t="s">
        <v>10444</v>
      </c>
      <c r="F4832" s="1" t="s">
        <v>1121</v>
      </c>
      <c r="G4832" s="1" t="s">
        <v>39</v>
      </c>
      <c r="H4832" s="1">
        <v>45.0</v>
      </c>
      <c r="I4832" s="3">
        <v>44057.291666666664</v>
      </c>
      <c r="J4832" s="1">
        <v>0.816987696624881</v>
      </c>
      <c r="K4832" s="1" t="s">
        <v>46</v>
      </c>
      <c r="M4832" s="3">
        <v>44057.32984186343</v>
      </c>
    </row>
    <row r="4833">
      <c r="A4833" s="1">
        <v>4831.0</v>
      </c>
      <c r="B4833" s="1" t="s">
        <v>2069</v>
      </c>
      <c r="C4833" s="1" t="s">
        <v>10445</v>
      </c>
      <c r="D4833" s="1" t="s">
        <v>326</v>
      </c>
      <c r="E4833" s="1" t="s">
        <v>10446</v>
      </c>
      <c r="F4833" s="1" t="s">
        <v>2072</v>
      </c>
      <c r="G4833" s="1" t="s">
        <v>17</v>
      </c>
      <c r="H4833" s="1">
        <v>45.0</v>
      </c>
      <c r="I4833" s="3">
        <v>44125.25</v>
      </c>
      <c r="J4833" s="1">
        <v>0.0</v>
      </c>
      <c r="K4833" s="1" t="s">
        <v>24</v>
      </c>
      <c r="M4833" s="3">
        <v>44125.29218509259</v>
      </c>
    </row>
    <row r="4834">
      <c r="A4834" s="1">
        <v>4832.0</v>
      </c>
      <c r="B4834" s="1" t="s">
        <v>1858</v>
      </c>
      <c r="C4834" s="1" t="s">
        <v>10447</v>
      </c>
      <c r="D4834" s="1" t="s">
        <v>818</v>
      </c>
      <c r="E4834" s="1" t="s">
        <v>3170</v>
      </c>
      <c r="F4834" s="1" t="s">
        <v>1861</v>
      </c>
      <c r="G4834" s="1" t="s">
        <v>17</v>
      </c>
      <c r="H4834" s="1">
        <v>45.0</v>
      </c>
      <c r="I4834" s="3">
        <v>44174.65625</v>
      </c>
      <c r="J4834" s="1">
        <v>3.15139457931892</v>
      </c>
      <c r="K4834" s="1" t="s">
        <v>18</v>
      </c>
      <c r="L4834" s="1" t="s">
        <v>1047</v>
      </c>
      <c r="M4834" s="3">
        <v>44174.64821601852</v>
      </c>
    </row>
    <row r="4835">
      <c r="A4835" s="1">
        <v>4833.0</v>
      </c>
      <c r="B4835" s="1" t="s">
        <v>1289</v>
      </c>
      <c r="C4835" s="1" t="s">
        <v>10448</v>
      </c>
      <c r="D4835" s="1" t="s">
        <v>1666</v>
      </c>
      <c r="E4835" s="1" t="s">
        <v>10449</v>
      </c>
      <c r="F4835" s="1" t="s">
        <v>1293</v>
      </c>
      <c r="G4835" s="1" t="s">
        <v>39</v>
      </c>
      <c r="H4835" s="1">
        <v>45.0</v>
      </c>
      <c r="I4835" s="3">
        <v>43541.666666666664</v>
      </c>
      <c r="J4835" s="1">
        <v>4.72795698394455</v>
      </c>
      <c r="K4835" s="1" t="s">
        <v>24</v>
      </c>
      <c r="M4835" s="3">
        <v>43541.712906597226</v>
      </c>
    </row>
    <row r="4836">
      <c r="A4836" s="1">
        <v>4834.0</v>
      </c>
      <c r="B4836" s="1" t="s">
        <v>679</v>
      </c>
      <c r="C4836" s="1" t="s">
        <v>10450</v>
      </c>
      <c r="D4836" s="1" t="s">
        <v>37</v>
      </c>
      <c r="E4836" s="1" t="s">
        <v>681</v>
      </c>
      <c r="F4836" s="1" t="s">
        <v>682</v>
      </c>
      <c r="G4836" s="1" t="s">
        <v>17</v>
      </c>
      <c r="H4836" s="1">
        <v>45.0</v>
      </c>
      <c r="I4836" s="3">
        <v>44250.583333333336</v>
      </c>
      <c r="J4836" s="1">
        <v>2.68873574736597</v>
      </c>
      <c r="K4836" s="1" t="s">
        <v>18</v>
      </c>
      <c r="L4836" s="1" t="s">
        <v>683</v>
      </c>
      <c r="M4836" s="3">
        <v>44250.62231706019</v>
      </c>
    </row>
    <row r="4837">
      <c r="A4837" s="1">
        <v>4835.0</v>
      </c>
      <c r="B4837" s="1" t="s">
        <v>2662</v>
      </c>
      <c r="C4837" s="1" t="s">
        <v>10451</v>
      </c>
      <c r="D4837" s="1" t="s">
        <v>818</v>
      </c>
      <c r="E4837" s="1" t="s">
        <v>10452</v>
      </c>
      <c r="F4837" s="1" t="s">
        <v>2666</v>
      </c>
      <c r="G4837" s="1" t="s">
        <v>39</v>
      </c>
      <c r="H4837" s="1">
        <v>45.0</v>
      </c>
      <c r="I4837" s="3">
        <v>44203.416666666664</v>
      </c>
      <c r="J4837" s="1">
        <v>2.98175482387244</v>
      </c>
      <c r="K4837" s="1" t="s">
        <v>83</v>
      </c>
      <c r="M4837" s="3">
        <v>44203.458381655095</v>
      </c>
    </row>
    <row r="4838">
      <c r="A4838" s="1">
        <v>4836.0</v>
      </c>
      <c r="B4838" s="1" t="s">
        <v>354</v>
      </c>
      <c r="C4838" s="1" t="s">
        <v>10453</v>
      </c>
      <c r="D4838" s="1" t="s">
        <v>49</v>
      </c>
      <c r="E4838" s="1" t="s">
        <v>10454</v>
      </c>
      <c r="F4838" s="1" t="s">
        <v>358</v>
      </c>
      <c r="G4838" s="1" t="s">
        <v>39</v>
      </c>
      <c r="H4838" s="1">
        <v>45.0</v>
      </c>
      <c r="I4838" s="3">
        <v>43828.666666666664</v>
      </c>
      <c r="J4838" s="1">
        <v>3.08517490381196</v>
      </c>
      <c r="K4838" s="1" t="s">
        <v>24</v>
      </c>
      <c r="M4838" s="3">
        <v>43828.70931239583</v>
      </c>
    </row>
    <row r="4839">
      <c r="A4839" s="1">
        <v>4837.0</v>
      </c>
      <c r="B4839" s="1" t="s">
        <v>4720</v>
      </c>
      <c r="C4839" s="1" t="s">
        <v>10455</v>
      </c>
      <c r="D4839" s="1" t="s">
        <v>1287</v>
      </c>
      <c r="E4839" s="1" t="s">
        <v>4723</v>
      </c>
      <c r="F4839" s="1" t="s">
        <v>4724</v>
      </c>
      <c r="G4839" s="1" t="s">
        <v>17</v>
      </c>
      <c r="H4839" s="1">
        <v>45.0</v>
      </c>
      <c r="I4839" s="3">
        <v>44148.458333333336</v>
      </c>
      <c r="J4839" s="1">
        <v>1.01664131861001</v>
      </c>
      <c r="K4839" s="1" t="s">
        <v>1194</v>
      </c>
      <c r="L4839" s="1" t="s">
        <v>4725</v>
      </c>
      <c r="M4839" s="3">
        <v>44148.485560787034</v>
      </c>
    </row>
    <row r="4840">
      <c r="A4840" s="1">
        <v>4838.0</v>
      </c>
      <c r="B4840" s="1" t="s">
        <v>184</v>
      </c>
      <c r="C4840" s="1" t="s">
        <v>10456</v>
      </c>
      <c r="D4840" s="1" t="s">
        <v>148</v>
      </c>
      <c r="E4840" s="1" t="s">
        <v>8093</v>
      </c>
      <c r="F4840" s="1" t="s">
        <v>187</v>
      </c>
      <c r="G4840" s="1" t="s">
        <v>17</v>
      </c>
      <c r="H4840" s="1">
        <v>45.0</v>
      </c>
      <c r="I4840" s="3">
        <v>43929.40625</v>
      </c>
      <c r="J4840" s="1">
        <v>2.85795005706747</v>
      </c>
      <c r="K4840" s="1" t="s">
        <v>24</v>
      </c>
      <c r="M4840" s="3">
        <v>43929.444549375</v>
      </c>
    </row>
    <row r="4841">
      <c r="A4841" s="1">
        <v>4839.0</v>
      </c>
      <c r="B4841" s="1" t="s">
        <v>141</v>
      </c>
      <c r="C4841" s="1" t="s">
        <v>10457</v>
      </c>
      <c r="D4841" s="1" t="s">
        <v>630</v>
      </c>
      <c r="E4841" s="1" t="s">
        <v>10458</v>
      </c>
      <c r="F4841" s="1" t="s">
        <v>175</v>
      </c>
      <c r="G4841" s="1" t="s">
        <v>39</v>
      </c>
      <c r="H4841" s="1">
        <v>45.0</v>
      </c>
      <c r="I4841" s="3">
        <v>43921.291666666664</v>
      </c>
      <c r="J4841" s="1">
        <v>0.98143831133752</v>
      </c>
      <c r="K4841" s="1" t="s">
        <v>46</v>
      </c>
      <c r="M4841" s="3">
        <v>43921.32555740741</v>
      </c>
    </row>
    <row r="4842">
      <c r="A4842" s="1">
        <v>4840.0</v>
      </c>
      <c r="B4842" s="1" t="s">
        <v>78</v>
      </c>
      <c r="C4842" s="1" t="s">
        <v>10459</v>
      </c>
      <c r="D4842" s="1" t="s">
        <v>1549</v>
      </c>
      <c r="E4842" s="1" t="s">
        <v>4736</v>
      </c>
      <c r="F4842" s="1" t="s">
        <v>82</v>
      </c>
      <c r="G4842" s="1" t="s">
        <v>17</v>
      </c>
      <c r="H4842" s="1">
        <v>45.0</v>
      </c>
      <c r="I4842" s="3">
        <v>43935.541666666664</v>
      </c>
      <c r="J4842" s="1">
        <v>1.79666983385731</v>
      </c>
      <c r="K4842" s="1" t="s">
        <v>83</v>
      </c>
      <c r="M4842" s="3">
        <v>43935.56820877315</v>
      </c>
    </row>
    <row r="4843">
      <c r="A4843" s="1">
        <v>4841.0</v>
      </c>
      <c r="B4843" s="1" t="s">
        <v>459</v>
      </c>
      <c r="C4843" s="1" t="s">
        <v>10460</v>
      </c>
      <c r="D4843" s="1" t="s">
        <v>461</v>
      </c>
      <c r="E4843" s="1" t="s">
        <v>1428</v>
      </c>
      <c r="F4843" s="1" t="s">
        <v>463</v>
      </c>
      <c r="G4843" s="1" t="s">
        <v>17</v>
      </c>
      <c r="H4843" s="1">
        <v>45.0</v>
      </c>
      <c r="I4843" s="3">
        <v>44098.604166666664</v>
      </c>
      <c r="J4843" s="1">
        <v>0.418726120665276</v>
      </c>
      <c r="K4843" s="1" t="s">
        <v>24</v>
      </c>
      <c r="M4843" s="3">
        <v>44098.69177503472</v>
      </c>
    </row>
    <row r="4844">
      <c r="A4844" s="1">
        <v>4842.0</v>
      </c>
      <c r="B4844" s="1" t="s">
        <v>340</v>
      </c>
      <c r="C4844" s="1" t="s">
        <v>10461</v>
      </c>
      <c r="D4844" s="1" t="s">
        <v>342</v>
      </c>
      <c r="E4844" s="1" t="s">
        <v>10462</v>
      </c>
      <c r="F4844" s="1" t="s">
        <v>344</v>
      </c>
      <c r="G4844" s="1" t="s">
        <v>17</v>
      </c>
      <c r="H4844" s="1">
        <v>45.0</v>
      </c>
      <c r="I4844" s="3">
        <v>44039.208333333336</v>
      </c>
      <c r="J4844" s="1">
        <v>1.15219171863015</v>
      </c>
      <c r="K4844" s="1" t="s">
        <v>83</v>
      </c>
      <c r="M4844" s="3">
        <v>44039.245914293984</v>
      </c>
    </row>
    <row r="4845">
      <c r="A4845" s="1">
        <v>4843.0</v>
      </c>
      <c r="B4845" s="1" t="s">
        <v>229</v>
      </c>
      <c r="C4845" s="1" t="s">
        <v>10463</v>
      </c>
      <c r="D4845" s="1" t="s">
        <v>1071</v>
      </c>
      <c r="E4845" s="1" t="s">
        <v>1072</v>
      </c>
      <c r="F4845" s="1" t="s">
        <v>232</v>
      </c>
      <c r="G4845" s="1" t="s">
        <v>35</v>
      </c>
      <c r="H4845" s="1">
        <v>45.0</v>
      </c>
      <c r="I4845" s="3">
        <v>44013.635416666664</v>
      </c>
      <c r="J4845" s="1">
        <v>0.575977998947508</v>
      </c>
      <c r="K4845" s="1" t="s">
        <v>24</v>
      </c>
      <c r="M4845" s="3">
        <v>44013.63363379629</v>
      </c>
    </row>
    <row r="4846">
      <c r="A4846" s="1">
        <v>4844.0</v>
      </c>
      <c r="B4846" s="1" t="s">
        <v>7239</v>
      </c>
      <c r="C4846" s="1" t="s">
        <v>10464</v>
      </c>
      <c r="D4846" s="1" t="s">
        <v>2521</v>
      </c>
      <c r="E4846" s="1" t="s">
        <v>10465</v>
      </c>
      <c r="F4846" s="1" t="s">
        <v>7242</v>
      </c>
      <c r="G4846" s="1" t="s">
        <v>89</v>
      </c>
      <c r="H4846" s="1">
        <v>45.0</v>
      </c>
      <c r="I4846" s="3">
        <v>43837.73456822916</v>
      </c>
      <c r="J4846" s="1">
        <v>0.0</v>
      </c>
      <c r="K4846" s="1" t="s">
        <v>18</v>
      </c>
      <c r="M4846" s="3">
        <v>43837.799882708336</v>
      </c>
    </row>
    <row r="4847">
      <c r="A4847" s="1">
        <v>4845.0</v>
      </c>
      <c r="B4847" s="1" t="s">
        <v>1348</v>
      </c>
      <c r="C4847" s="1" t="s">
        <v>10466</v>
      </c>
      <c r="D4847" s="1" t="s">
        <v>2025</v>
      </c>
      <c r="E4847" s="1" t="s">
        <v>6731</v>
      </c>
      <c r="F4847" s="1" t="s">
        <v>1352</v>
      </c>
      <c r="G4847" s="1" t="s">
        <v>35</v>
      </c>
      <c r="H4847" s="1">
        <v>45.0</v>
      </c>
      <c r="I4847" s="3">
        <v>43902.1875</v>
      </c>
      <c r="J4847" s="1">
        <v>1.76015056231305</v>
      </c>
      <c r="K4847" s="1" t="s">
        <v>18</v>
      </c>
      <c r="M4847" s="3">
        <v>43902.2414430787</v>
      </c>
    </row>
    <row r="4848">
      <c r="A4848" s="1">
        <v>4846.0</v>
      </c>
      <c r="B4848" s="1" t="s">
        <v>901</v>
      </c>
      <c r="C4848" s="1" t="s">
        <v>10467</v>
      </c>
      <c r="D4848" s="1" t="s">
        <v>148</v>
      </c>
      <c r="E4848" s="1" t="s">
        <v>7678</v>
      </c>
      <c r="F4848" s="1" t="s">
        <v>904</v>
      </c>
      <c r="G4848" s="1" t="s">
        <v>35</v>
      </c>
      <c r="H4848" s="1">
        <v>45.0</v>
      </c>
      <c r="I4848" s="3">
        <v>43665.416666666664</v>
      </c>
      <c r="J4848" s="1">
        <v>1.77659784037647</v>
      </c>
      <c r="K4848" s="1" t="s">
        <v>24</v>
      </c>
      <c r="M4848" s="3">
        <v>43665.54071511574</v>
      </c>
    </row>
    <row r="4849">
      <c r="A4849" s="1">
        <v>4847.0</v>
      </c>
      <c r="B4849" s="1" t="s">
        <v>229</v>
      </c>
      <c r="C4849" s="1" t="s">
        <v>10468</v>
      </c>
      <c r="D4849" s="1" t="s">
        <v>1653</v>
      </c>
      <c r="E4849" s="1" t="s">
        <v>4903</v>
      </c>
      <c r="F4849" s="1" t="s">
        <v>232</v>
      </c>
      <c r="G4849" s="1" t="s">
        <v>35</v>
      </c>
      <c r="H4849" s="1">
        <v>45.0</v>
      </c>
      <c r="I4849" s="3">
        <v>43900.166666666664</v>
      </c>
      <c r="J4849" s="1">
        <v>1.91865173403278</v>
      </c>
      <c r="K4849" s="1" t="s">
        <v>24</v>
      </c>
      <c r="M4849" s="3">
        <v>43900.18876329861</v>
      </c>
    </row>
    <row r="4850">
      <c r="A4850" s="1">
        <v>4848.0</v>
      </c>
      <c r="B4850" s="1" t="s">
        <v>63</v>
      </c>
      <c r="C4850" s="1" t="s">
        <v>10469</v>
      </c>
      <c r="D4850" s="1" t="s">
        <v>148</v>
      </c>
      <c r="E4850" s="1" t="s">
        <v>3736</v>
      </c>
      <c r="F4850" s="1" t="s">
        <v>67</v>
      </c>
      <c r="G4850" s="1" t="s">
        <v>17</v>
      </c>
      <c r="H4850" s="1">
        <v>45.0</v>
      </c>
      <c r="I4850" s="3">
        <v>44012.208333333336</v>
      </c>
      <c r="J4850" s="1">
        <v>1.86119462124788</v>
      </c>
      <c r="K4850" s="1" t="s">
        <v>24</v>
      </c>
      <c r="M4850" s="3">
        <v>44012.246891793984</v>
      </c>
    </row>
    <row r="4851">
      <c r="A4851" s="1">
        <v>4849.0</v>
      </c>
      <c r="B4851" s="1" t="s">
        <v>425</v>
      </c>
      <c r="C4851" s="1" t="s">
        <v>10470</v>
      </c>
      <c r="D4851" s="1" t="s">
        <v>326</v>
      </c>
      <c r="E4851" s="1" t="s">
        <v>8545</v>
      </c>
      <c r="F4851" s="1" t="s">
        <v>428</v>
      </c>
      <c r="G4851" s="1" t="s">
        <v>17</v>
      </c>
      <c r="H4851" s="1">
        <v>45.0</v>
      </c>
      <c r="I4851" s="3">
        <v>43942.270833333336</v>
      </c>
      <c r="J4851" s="1">
        <v>0.0</v>
      </c>
      <c r="K4851" s="1" t="s">
        <v>24</v>
      </c>
      <c r="M4851" s="3">
        <v>43942.32935255787</v>
      </c>
    </row>
    <row r="4852">
      <c r="A4852" s="1">
        <v>4850.0</v>
      </c>
      <c r="B4852" s="1" t="s">
        <v>196</v>
      </c>
      <c r="C4852" s="1" t="s">
        <v>10471</v>
      </c>
      <c r="D4852" s="1" t="s">
        <v>1925</v>
      </c>
      <c r="E4852" s="1" t="s">
        <v>6746</v>
      </c>
      <c r="F4852" s="1" t="s">
        <v>200</v>
      </c>
      <c r="G4852" s="1" t="s">
        <v>17</v>
      </c>
      <c r="H4852" s="1">
        <v>45.0</v>
      </c>
      <c r="I4852" s="3">
        <v>44088.229166666664</v>
      </c>
      <c r="J4852" s="1">
        <v>1.248897208356</v>
      </c>
      <c r="K4852" s="1" t="s">
        <v>24</v>
      </c>
      <c r="M4852" s="3">
        <v>44088.28124309028</v>
      </c>
    </row>
    <row r="4853">
      <c r="A4853" s="1">
        <v>4851.0</v>
      </c>
      <c r="B4853" s="1" t="s">
        <v>2136</v>
      </c>
      <c r="C4853" s="1" t="s">
        <v>10472</v>
      </c>
      <c r="D4853" s="1" t="s">
        <v>2359</v>
      </c>
      <c r="E4853" s="1" t="s">
        <v>2138</v>
      </c>
      <c r="F4853" s="1" t="s">
        <v>2139</v>
      </c>
      <c r="G4853" s="1" t="s">
        <v>17</v>
      </c>
      <c r="H4853" s="1">
        <v>45.0</v>
      </c>
      <c r="I4853" s="3">
        <v>44149.333333333336</v>
      </c>
      <c r="J4853" s="1">
        <v>10.831676319808</v>
      </c>
      <c r="K4853" s="1" t="s">
        <v>18</v>
      </c>
      <c r="M4853" s="3">
        <v>44149.35784454861</v>
      </c>
    </row>
    <row r="4854">
      <c r="A4854" s="1">
        <v>4852.0</v>
      </c>
      <c r="B4854" s="1" t="s">
        <v>97</v>
      </c>
      <c r="C4854" s="1" t="s">
        <v>10473</v>
      </c>
      <c r="D4854" s="1" t="s">
        <v>121</v>
      </c>
      <c r="E4854" s="1" t="s">
        <v>10474</v>
      </c>
      <c r="F4854" s="1" t="s">
        <v>101</v>
      </c>
      <c r="G4854" s="1" t="s">
        <v>39</v>
      </c>
      <c r="H4854" s="1">
        <v>45.0</v>
      </c>
      <c r="I4854" s="3">
        <v>43962.6875</v>
      </c>
      <c r="J4854" s="1">
        <v>2.37006478203762</v>
      </c>
      <c r="K4854" s="1" t="s">
        <v>24</v>
      </c>
      <c r="M4854" s="3">
        <v>43962.731213831015</v>
      </c>
    </row>
    <row r="4855">
      <c r="A4855" s="1">
        <v>4853.0</v>
      </c>
      <c r="B4855" s="1" t="s">
        <v>3724</v>
      </c>
      <c r="C4855" s="1" t="s">
        <v>10475</v>
      </c>
      <c r="D4855" s="1" t="s">
        <v>211</v>
      </c>
      <c r="E4855" s="1" t="s">
        <v>10476</v>
      </c>
      <c r="F4855" s="1" t="s">
        <v>3727</v>
      </c>
      <c r="G4855" s="1" t="s">
        <v>89</v>
      </c>
      <c r="H4855" s="1">
        <v>45.0</v>
      </c>
      <c r="I4855" s="3">
        <v>44209.33995780093</v>
      </c>
      <c r="J4855" s="1">
        <v>1.85060902957348</v>
      </c>
      <c r="K4855" s="1" t="s">
        <v>218</v>
      </c>
      <c r="L4855" s="1" t="s">
        <v>287</v>
      </c>
      <c r="M4855" s="3">
        <v>44209.34350311343</v>
      </c>
    </row>
    <row r="4856">
      <c r="A4856" s="1">
        <v>4854.0</v>
      </c>
      <c r="B4856" s="1" t="s">
        <v>9441</v>
      </c>
      <c r="C4856" s="1" t="s">
        <v>10477</v>
      </c>
      <c r="D4856" s="1" t="s">
        <v>2920</v>
      </c>
      <c r="E4856" s="1" t="s">
        <v>10478</v>
      </c>
      <c r="F4856" s="1" t="s">
        <v>9444</v>
      </c>
      <c r="G4856" s="1" t="s">
        <v>39</v>
      </c>
      <c r="H4856" s="1">
        <v>45.0</v>
      </c>
      <c r="I4856" s="3">
        <v>44089.25</v>
      </c>
      <c r="J4856" s="1">
        <v>4.38489013279917</v>
      </c>
      <c r="K4856" s="1" t="s">
        <v>24</v>
      </c>
      <c r="L4856" s="1" t="s">
        <v>188</v>
      </c>
      <c r="M4856" s="3">
        <v>44089.284603541666</v>
      </c>
    </row>
    <row r="4857">
      <c r="A4857" s="1">
        <v>4855.0</v>
      </c>
      <c r="B4857" s="1" t="s">
        <v>196</v>
      </c>
      <c r="C4857" s="1" t="s">
        <v>10479</v>
      </c>
      <c r="D4857" s="1" t="s">
        <v>198</v>
      </c>
      <c r="E4857" s="1" t="s">
        <v>1535</v>
      </c>
      <c r="F4857" s="1" t="s">
        <v>200</v>
      </c>
      <c r="G4857" s="1" t="s">
        <v>17</v>
      </c>
      <c r="H4857" s="1">
        <v>45.0</v>
      </c>
      <c r="I4857" s="3">
        <v>44202.541666666664</v>
      </c>
      <c r="J4857" s="1">
        <v>2.89739311864263</v>
      </c>
      <c r="K4857" s="1" t="s">
        <v>24</v>
      </c>
      <c r="M4857" s="3">
        <v>44202.5771609838</v>
      </c>
    </row>
    <row r="4858">
      <c r="A4858" s="1">
        <v>4856.0</v>
      </c>
      <c r="B4858" s="1" t="s">
        <v>1315</v>
      </c>
      <c r="C4858" s="1" t="s">
        <v>10480</v>
      </c>
      <c r="D4858" s="1" t="s">
        <v>411</v>
      </c>
      <c r="E4858" s="1" t="s">
        <v>7975</v>
      </c>
      <c r="F4858" s="1" t="s">
        <v>1319</v>
      </c>
      <c r="G4858" s="1" t="s">
        <v>17</v>
      </c>
      <c r="H4858" s="1">
        <v>45.0</v>
      </c>
      <c r="I4858" s="3">
        <v>43809.333333333336</v>
      </c>
      <c r="J4858" s="1">
        <v>0.684355113260259</v>
      </c>
      <c r="K4858" s="1" t="s">
        <v>18</v>
      </c>
      <c r="M4858" s="3">
        <v>43809.35892039352</v>
      </c>
    </row>
    <row r="4859">
      <c r="A4859" s="1">
        <v>4857.0</v>
      </c>
      <c r="B4859" s="1" t="s">
        <v>3353</v>
      </c>
      <c r="C4859" s="1" t="s">
        <v>10481</v>
      </c>
      <c r="D4859" s="1" t="s">
        <v>3355</v>
      </c>
      <c r="E4859" s="1" t="s">
        <v>3356</v>
      </c>
      <c r="F4859" s="1" t="s">
        <v>3357</v>
      </c>
      <c r="G4859" s="1" t="s">
        <v>35</v>
      </c>
      <c r="H4859" s="1">
        <v>45.0</v>
      </c>
      <c r="I4859" s="3">
        <v>44187.479166666664</v>
      </c>
      <c r="J4859" s="1">
        <v>1.41955851861381</v>
      </c>
      <c r="K4859" s="1" t="s">
        <v>56</v>
      </c>
      <c r="L4859" s="1" t="s">
        <v>1614</v>
      </c>
      <c r="M4859" s="3">
        <v>44187.517234074076</v>
      </c>
    </row>
    <row r="4860">
      <c r="A4860" s="1">
        <v>4858.0</v>
      </c>
      <c r="B4860" s="1" t="s">
        <v>12</v>
      </c>
      <c r="C4860" s="1" t="s">
        <v>10482</v>
      </c>
      <c r="D4860" s="1" t="s">
        <v>411</v>
      </c>
      <c r="E4860" s="1" t="s">
        <v>4924</v>
      </c>
      <c r="F4860" s="1" t="s">
        <v>16</v>
      </c>
      <c r="G4860" s="1" t="s">
        <v>17</v>
      </c>
      <c r="H4860" s="1">
        <v>45.0</v>
      </c>
      <c r="I4860" s="3">
        <v>44012.291666666664</v>
      </c>
      <c r="J4860" s="1">
        <v>0.935851306788874</v>
      </c>
      <c r="K4860" s="1" t="s">
        <v>18</v>
      </c>
      <c r="M4860" s="3">
        <v>44012.32420563657</v>
      </c>
    </row>
    <row r="4861">
      <c r="A4861" s="1">
        <v>4859.0</v>
      </c>
      <c r="B4861" s="1" t="s">
        <v>582</v>
      </c>
      <c r="C4861" s="1" t="s">
        <v>10483</v>
      </c>
      <c r="D4861" s="1" t="s">
        <v>10484</v>
      </c>
      <c r="E4861" s="1" t="s">
        <v>10485</v>
      </c>
      <c r="F4861" s="1" t="s">
        <v>586</v>
      </c>
      <c r="G4861" s="1" t="s">
        <v>35</v>
      </c>
      <c r="H4861" s="1">
        <v>45.0</v>
      </c>
      <c r="I4861" s="3">
        <v>44176.25</v>
      </c>
      <c r="J4861" s="1">
        <v>2.88111838036545</v>
      </c>
      <c r="K4861" s="1" t="s">
        <v>166</v>
      </c>
      <c r="L4861" s="1" t="s">
        <v>167</v>
      </c>
      <c r="M4861" s="3">
        <v>44176.28897168981</v>
      </c>
    </row>
    <row r="4862">
      <c r="A4862" s="1">
        <v>4860.0</v>
      </c>
      <c r="B4862" s="1" t="s">
        <v>838</v>
      </c>
      <c r="C4862" s="1" t="s">
        <v>10486</v>
      </c>
      <c r="D4862" s="1" t="s">
        <v>116</v>
      </c>
      <c r="E4862" s="1" t="s">
        <v>7332</v>
      </c>
      <c r="F4862" s="1" t="s">
        <v>842</v>
      </c>
      <c r="G4862" s="1" t="s">
        <v>35</v>
      </c>
      <c r="H4862" s="1">
        <v>45.0</v>
      </c>
      <c r="I4862" s="3">
        <v>44187.645833333336</v>
      </c>
      <c r="J4862" s="1">
        <v>5.2933638967783</v>
      </c>
      <c r="K4862" s="1" t="s">
        <v>24</v>
      </c>
      <c r="M4862" s="3">
        <v>44187.70507251158</v>
      </c>
    </row>
    <row r="4863">
      <c r="A4863" s="1">
        <v>4861.0</v>
      </c>
      <c r="B4863" s="1" t="s">
        <v>896</v>
      </c>
      <c r="C4863" s="1" t="s">
        <v>10487</v>
      </c>
      <c r="D4863" s="1" t="s">
        <v>1797</v>
      </c>
      <c r="E4863" s="1" t="s">
        <v>9648</v>
      </c>
      <c r="F4863" s="1" t="s">
        <v>900</v>
      </c>
      <c r="G4863" s="1" t="s">
        <v>17</v>
      </c>
      <c r="H4863" s="1">
        <v>45.0</v>
      </c>
      <c r="I4863" s="3">
        <v>44232.25</v>
      </c>
      <c r="J4863" s="1">
        <v>2.52988735780548</v>
      </c>
      <c r="K4863" s="1" t="s">
        <v>24</v>
      </c>
      <c r="L4863" s="1" t="s">
        <v>741</v>
      </c>
      <c r="M4863" s="3">
        <v>44232.27971481482</v>
      </c>
    </row>
    <row r="4864">
      <c r="A4864" s="1">
        <v>4862.0</v>
      </c>
      <c r="B4864" s="1" t="s">
        <v>6994</v>
      </c>
      <c r="C4864" s="1" t="s">
        <v>10488</v>
      </c>
      <c r="D4864" s="1" t="s">
        <v>10489</v>
      </c>
      <c r="E4864" s="1" t="s">
        <v>10490</v>
      </c>
      <c r="F4864" s="1" t="s">
        <v>6997</v>
      </c>
      <c r="G4864" s="1" t="s">
        <v>39</v>
      </c>
      <c r="H4864" s="1">
        <v>45.0</v>
      </c>
      <c r="I4864" s="3">
        <v>43868.572916666664</v>
      </c>
      <c r="J4864" s="1">
        <v>3.45292810804415</v>
      </c>
      <c r="K4864" s="1" t="s">
        <v>24</v>
      </c>
      <c r="M4864" s="3">
        <v>43868.616596087966</v>
      </c>
    </row>
    <row r="4865">
      <c r="A4865" s="1">
        <v>4863.0</v>
      </c>
      <c r="B4865" s="1" t="s">
        <v>10491</v>
      </c>
      <c r="C4865" s="1" t="s">
        <v>10492</v>
      </c>
      <c r="D4865" s="1" t="s">
        <v>3733</v>
      </c>
      <c r="E4865" s="1" t="s">
        <v>10493</v>
      </c>
      <c r="F4865" s="1" t="s">
        <v>10494</v>
      </c>
      <c r="G4865" s="1" t="s">
        <v>39</v>
      </c>
      <c r="H4865" s="1">
        <v>45.0</v>
      </c>
      <c r="I4865" s="3">
        <v>44101.666666666664</v>
      </c>
      <c r="J4865" s="1">
        <v>2.57760878652602</v>
      </c>
      <c r="K4865" s="1" t="s">
        <v>46</v>
      </c>
      <c r="L4865" s="1" t="s">
        <v>47</v>
      </c>
      <c r="M4865" s="3">
        <v>44101.698524513886</v>
      </c>
    </row>
    <row r="4866">
      <c r="A4866" s="1">
        <v>4864.0</v>
      </c>
      <c r="B4866" s="1" t="s">
        <v>10495</v>
      </c>
      <c r="C4866" s="1" t="s">
        <v>10496</v>
      </c>
      <c r="D4866" s="1" t="s">
        <v>1140</v>
      </c>
      <c r="E4866" s="1" t="s">
        <v>10497</v>
      </c>
      <c r="F4866" s="1" t="s">
        <v>10498</v>
      </c>
      <c r="G4866" s="1" t="s">
        <v>89</v>
      </c>
      <c r="H4866" s="1">
        <v>45.0</v>
      </c>
      <c r="I4866" s="3">
        <v>44081.3921696875</v>
      </c>
      <c r="J4866" s="1">
        <v>2.13490906924388</v>
      </c>
      <c r="K4866" s="1" t="s">
        <v>24</v>
      </c>
      <c r="L4866" s="1" t="s">
        <v>96</v>
      </c>
      <c r="M4866" s="3">
        <v>44081.42917814815</v>
      </c>
    </row>
    <row r="4867">
      <c r="A4867" s="1">
        <v>4865.0</v>
      </c>
      <c r="B4867" s="1" t="s">
        <v>229</v>
      </c>
      <c r="C4867" s="1" t="s">
        <v>10499</v>
      </c>
      <c r="D4867" s="1" t="s">
        <v>207</v>
      </c>
      <c r="E4867" s="1" t="s">
        <v>5233</v>
      </c>
      <c r="F4867" s="1" t="s">
        <v>232</v>
      </c>
      <c r="G4867" s="1" t="s">
        <v>35</v>
      </c>
      <c r="H4867" s="1">
        <v>45.0</v>
      </c>
      <c r="I4867" s="3">
        <v>44190.229166666664</v>
      </c>
      <c r="J4867" s="1">
        <v>3.01605714519195</v>
      </c>
      <c r="K4867" s="1" t="s">
        <v>24</v>
      </c>
      <c r="M4867" s="3">
        <v>44190.302464305554</v>
      </c>
    </row>
    <row r="4868">
      <c r="A4868" s="1">
        <v>4866.0</v>
      </c>
      <c r="B4868" s="1" t="s">
        <v>4594</v>
      </c>
      <c r="C4868" s="1" t="s">
        <v>10500</v>
      </c>
      <c r="D4868" s="1" t="s">
        <v>784</v>
      </c>
      <c r="E4868" s="1" t="s">
        <v>10501</v>
      </c>
      <c r="F4868" s="1" t="s">
        <v>4597</v>
      </c>
      <c r="G4868" s="1" t="s">
        <v>35</v>
      </c>
      <c r="H4868" s="1">
        <v>45.0</v>
      </c>
      <c r="I4868" s="3">
        <v>44231.677083333336</v>
      </c>
      <c r="J4868" s="1">
        <v>1.4278088962783</v>
      </c>
      <c r="K4868" s="1" t="s">
        <v>24</v>
      </c>
      <c r="L4868" s="1" t="s">
        <v>238</v>
      </c>
      <c r="M4868" s="3">
        <v>44231.65442189815</v>
      </c>
    </row>
    <row r="4869">
      <c r="A4869" s="1">
        <v>4867.0</v>
      </c>
      <c r="B4869" s="1" t="s">
        <v>2188</v>
      </c>
      <c r="C4869" s="1" t="s">
        <v>10502</v>
      </c>
      <c r="D4869" s="1" t="s">
        <v>2190</v>
      </c>
      <c r="E4869" s="1" t="s">
        <v>3495</v>
      </c>
      <c r="F4869" s="1" t="s">
        <v>2192</v>
      </c>
      <c r="G4869" s="1" t="s">
        <v>17</v>
      </c>
      <c r="H4869" s="1">
        <v>45.0</v>
      </c>
      <c r="I4869" s="3">
        <v>44182.6875</v>
      </c>
      <c r="J4869" s="1">
        <v>4.52322927082258</v>
      </c>
      <c r="K4869" s="1" t="s">
        <v>18</v>
      </c>
      <c r="M4869" s="3">
        <v>44182.71690821759</v>
      </c>
    </row>
    <row r="4870">
      <c r="A4870" s="1">
        <v>4868.0</v>
      </c>
      <c r="B4870" s="1" t="s">
        <v>184</v>
      </c>
      <c r="C4870" s="1" t="s">
        <v>10503</v>
      </c>
      <c r="D4870" s="1" t="s">
        <v>1297</v>
      </c>
      <c r="E4870" s="1" t="s">
        <v>1816</v>
      </c>
      <c r="F4870" s="1" t="s">
        <v>187</v>
      </c>
      <c r="G4870" s="1" t="s">
        <v>17</v>
      </c>
      <c r="H4870" s="1">
        <v>45.0</v>
      </c>
      <c r="I4870" s="3">
        <v>43789.75</v>
      </c>
      <c r="J4870" s="1">
        <v>1.21525518256132</v>
      </c>
      <c r="K4870" s="1" t="s">
        <v>24</v>
      </c>
      <c r="M4870" s="3">
        <v>43789.480764444445</v>
      </c>
    </row>
    <row r="4871">
      <c r="A4871" s="1">
        <v>4869.0</v>
      </c>
      <c r="B4871" s="1" t="s">
        <v>1651</v>
      </c>
      <c r="C4871" s="1" t="s">
        <v>10504</v>
      </c>
      <c r="D4871" s="1" t="s">
        <v>1332</v>
      </c>
      <c r="E4871" s="1" t="s">
        <v>10505</v>
      </c>
      <c r="F4871" s="1" t="s">
        <v>1655</v>
      </c>
      <c r="G4871" s="1" t="s">
        <v>39</v>
      </c>
      <c r="H4871" s="1">
        <v>45.0</v>
      </c>
      <c r="I4871" s="3">
        <v>43880.75</v>
      </c>
      <c r="J4871" s="1">
        <v>1.39529261177031</v>
      </c>
      <c r="K4871" s="1" t="s">
        <v>24</v>
      </c>
      <c r="M4871" s="3">
        <v>43880.771209212966</v>
      </c>
    </row>
    <row r="4872">
      <c r="A4872" s="1">
        <v>4870.0</v>
      </c>
      <c r="B4872" s="1" t="s">
        <v>10506</v>
      </c>
      <c r="C4872" s="1" t="s">
        <v>10507</v>
      </c>
      <c r="D4872" s="1" t="s">
        <v>9911</v>
      </c>
      <c r="E4872" s="1" t="s">
        <v>10508</v>
      </c>
      <c r="F4872" s="1" t="s">
        <v>10509</v>
      </c>
      <c r="G4872" s="1" t="s">
        <v>39</v>
      </c>
      <c r="H4872" s="1">
        <v>45.0</v>
      </c>
      <c r="I4872" s="3">
        <v>44045.21944444445</v>
      </c>
      <c r="J4872" s="1">
        <v>1.4845004051375</v>
      </c>
      <c r="K4872" s="1" t="s">
        <v>46</v>
      </c>
      <c r="L4872" s="1" t="s">
        <v>2164</v>
      </c>
      <c r="M4872" s="3">
        <v>44045.25417799768</v>
      </c>
    </row>
    <row r="4873">
      <c r="A4873" s="1">
        <v>4871.0</v>
      </c>
      <c r="B4873" s="1" t="s">
        <v>485</v>
      </c>
      <c r="C4873" s="1" t="s">
        <v>10510</v>
      </c>
      <c r="D4873" s="1" t="s">
        <v>2521</v>
      </c>
      <c r="E4873" s="1" t="s">
        <v>5655</v>
      </c>
      <c r="F4873" s="1" t="s">
        <v>489</v>
      </c>
      <c r="G4873" s="1" t="s">
        <v>17</v>
      </c>
      <c r="H4873" s="1">
        <v>45.0</v>
      </c>
      <c r="I4873" s="3">
        <v>43824.666666666664</v>
      </c>
      <c r="J4873" s="1">
        <v>3.44612859594462</v>
      </c>
      <c r="K4873" s="1" t="s">
        <v>166</v>
      </c>
      <c r="M4873" s="3">
        <v>43824.6646509375</v>
      </c>
    </row>
    <row r="4874">
      <c r="A4874" s="1">
        <v>4872.0</v>
      </c>
      <c r="B4874" s="1" t="s">
        <v>3923</v>
      </c>
      <c r="C4874" s="1" t="s">
        <v>10511</v>
      </c>
      <c r="D4874" s="1" t="s">
        <v>3925</v>
      </c>
      <c r="E4874" s="1" t="s">
        <v>3926</v>
      </c>
      <c r="F4874" s="1" t="s">
        <v>3927</v>
      </c>
      <c r="G4874" s="1" t="s">
        <v>17</v>
      </c>
      <c r="H4874" s="1">
        <v>45.0</v>
      </c>
      <c r="I4874" s="3">
        <v>44136.625</v>
      </c>
      <c r="J4874" s="1">
        <v>0.0</v>
      </c>
      <c r="K4874" s="1" t="s">
        <v>159</v>
      </c>
      <c r="M4874" s="3">
        <v>44136.702118761576</v>
      </c>
    </row>
    <row r="4875">
      <c r="A4875" s="1">
        <v>4873.0</v>
      </c>
      <c r="B4875" s="1" t="s">
        <v>184</v>
      </c>
      <c r="C4875" s="1" t="s">
        <v>10512</v>
      </c>
      <c r="D4875" s="1" t="s">
        <v>148</v>
      </c>
      <c r="E4875" s="1" t="s">
        <v>2011</v>
      </c>
      <c r="F4875" s="1" t="s">
        <v>187</v>
      </c>
      <c r="G4875" s="1" t="s">
        <v>17</v>
      </c>
      <c r="H4875" s="1">
        <v>45.0</v>
      </c>
      <c r="I4875" s="3">
        <v>44116.333333333336</v>
      </c>
      <c r="J4875" s="1">
        <v>1.76793052672197</v>
      </c>
      <c r="K4875" s="1" t="s">
        <v>24</v>
      </c>
      <c r="L4875" s="1" t="s">
        <v>188</v>
      </c>
      <c r="M4875" s="3">
        <v>44116.38202269676</v>
      </c>
    </row>
    <row r="4876">
      <c r="A4876" s="1">
        <v>4874.0</v>
      </c>
      <c r="B4876" s="1" t="s">
        <v>853</v>
      </c>
      <c r="C4876" s="1" t="s">
        <v>10513</v>
      </c>
      <c r="D4876" s="1" t="s">
        <v>1802</v>
      </c>
      <c r="E4876" s="1" t="s">
        <v>10514</v>
      </c>
      <c r="F4876" s="1" t="s">
        <v>856</v>
      </c>
      <c r="G4876" s="1" t="s">
        <v>35</v>
      </c>
      <c r="H4876" s="1">
        <v>45.0</v>
      </c>
      <c r="I4876" s="3">
        <v>43923.541666666664</v>
      </c>
      <c r="J4876" s="1">
        <v>3.17388405785967</v>
      </c>
      <c r="K4876" s="1" t="s">
        <v>18</v>
      </c>
      <c r="M4876" s="3">
        <v>43923.565204722225</v>
      </c>
    </row>
    <row r="4877">
      <c r="A4877" s="1">
        <v>4875.0</v>
      </c>
      <c r="B4877" s="1" t="s">
        <v>862</v>
      </c>
      <c r="C4877" s="1" t="s">
        <v>10515</v>
      </c>
      <c r="D4877" s="1" t="s">
        <v>864</v>
      </c>
      <c r="E4877" s="1" t="s">
        <v>865</v>
      </c>
      <c r="F4877" s="1" t="s">
        <v>866</v>
      </c>
      <c r="G4877" s="1" t="s">
        <v>17</v>
      </c>
      <c r="H4877" s="1">
        <v>45.0</v>
      </c>
      <c r="I4877" s="3">
        <v>43703.625</v>
      </c>
      <c r="J4877" s="1">
        <v>0.776809714781313</v>
      </c>
      <c r="K4877" s="1" t="s">
        <v>166</v>
      </c>
      <c r="M4877" s="3">
        <v>43703.65453609954</v>
      </c>
    </row>
    <row r="4878">
      <c r="A4878" s="1">
        <v>4876.0</v>
      </c>
      <c r="B4878" s="1" t="s">
        <v>12</v>
      </c>
      <c r="C4878" s="1" t="s">
        <v>10516</v>
      </c>
      <c r="D4878" s="1" t="s">
        <v>1813</v>
      </c>
      <c r="E4878" s="1" t="s">
        <v>1814</v>
      </c>
      <c r="F4878" s="1" t="s">
        <v>16</v>
      </c>
      <c r="G4878" s="1" t="s">
        <v>35</v>
      </c>
      <c r="H4878" s="1">
        <v>45.0</v>
      </c>
      <c r="I4878" s="3">
        <v>44216.291666666664</v>
      </c>
      <c r="J4878" s="1">
        <v>1.6073506952193</v>
      </c>
      <c r="K4878" s="1" t="s">
        <v>18</v>
      </c>
      <c r="M4878" s="3">
        <v>44216.32193827546</v>
      </c>
    </row>
    <row r="4879">
      <c r="A4879" s="1">
        <v>4877.0</v>
      </c>
      <c r="B4879" s="1" t="s">
        <v>953</v>
      </c>
      <c r="C4879" s="1" t="s">
        <v>10517</v>
      </c>
      <c r="D4879" s="1" t="s">
        <v>121</v>
      </c>
      <c r="E4879" s="1" t="s">
        <v>1108</v>
      </c>
      <c r="F4879" s="1" t="s">
        <v>1040</v>
      </c>
      <c r="G4879" s="1" t="s">
        <v>17</v>
      </c>
      <c r="H4879" s="1">
        <v>45.0</v>
      </c>
      <c r="I4879" s="3">
        <v>44089.625</v>
      </c>
      <c r="J4879" s="1">
        <v>1.38404730055848</v>
      </c>
      <c r="K4879" s="1" t="s">
        <v>18</v>
      </c>
      <c r="M4879" s="3">
        <v>44089.65825934028</v>
      </c>
    </row>
    <row r="4880">
      <c r="A4880" s="1">
        <v>4878.0</v>
      </c>
      <c r="B4880" s="1" t="s">
        <v>293</v>
      </c>
      <c r="C4880" s="1" t="s">
        <v>10518</v>
      </c>
      <c r="D4880" s="1" t="s">
        <v>588</v>
      </c>
      <c r="E4880" s="1" t="s">
        <v>10519</v>
      </c>
      <c r="F4880" s="1" t="s">
        <v>297</v>
      </c>
      <c r="G4880" s="1" t="s">
        <v>17</v>
      </c>
      <c r="H4880" s="1">
        <v>45.0</v>
      </c>
      <c r="I4880" s="3">
        <v>43807.791666666664</v>
      </c>
      <c r="J4880" s="1">
        <v>0.693222898700323</v>
      </c>
      <c r="K4880" s="1" t="s">
        <v>62</v>
      </c>
      <c r="M4880" s="3">
        <v>43807.80611078704</v>
      </c>
    </row>
    <row r="4881">
      <c r="A4881" s="1">
        <v>4879.0</v>
      </c>
      <c r="B4881" s="1" t="s">
        <v>319</v>
      </c>
      <c r="C4881" s="1" t="s">
        <v>10520</v>
      </c>
      <c r="D4881" s="1" t="s">
        <v>321</v>
      </c>
      <c r="E4881" s="1" t="s">
        <v>10521</v>
      </c>
      <c r="F4881" s="1" t="s">
        <v>323</v>
      </c>
      <c r="G4881" s="1" t="s">
        <v>39</v>
      </c>
      <c r="H4881" s="1">
        <v>45.0</v>
      </c>
      <c r="I4881" s="3">
        <v>43983.260416666664</v>
      </c>
      <c r="J4881" s="1">
        <v>2.24332926489084</v>
      </c>
      <c r="K4881" s="1" t="s">
        <v>24</v>
      </c>
      <c r="M4881" s="3">
        <v>43983.29487145833</v>
      </c>
    </row>
    <row r="4882">
      <c r="A4882" s="1">
        <v>4880.0</v>
      </c>
      <c r="B4882" s="1" t="s">
        <v>229</v>
      </c>
      <c r="C4882" s="1" t="s">
        <v>10522</v>
      </c>
      <c r="D4882" s="1" t="s">
        <v>207</v>
      </c>
      <c r="E4882" s="1" t="s">
        <v>5233</v>
      </c>
      <c r="F4882" s="1" t="s">
        <v>232</v>
      </c>
      <c r="G4882" s="1" t="s">
        <v>35</v>
      </c>
      <c r="H4882" s="1">
        <v>45.0</v>
      </c>
      <c r="I4882" s="3">
        <v>44195.625</v>
      </c>
      <c r="J4882" s="1">
        <v>2.39599321684847</v>
      </c>
      <c r="K4882" s="1" t="s">
        <v>24</v>
      </c>
      <c r="M4882" s="3">
        <v>44195.66592878472</v>
      </c>
    </row>
    <row r="4883">
      <c r="A4883" s="1">
        <v>4881.0</v>
      </c>
      <c r="B4883" s="1" t="s">
        <v>996</v>
      </c>
      <c r="C4883" s="1" t="s">
        <v>10523</v>
      </c>
      <c r="D4883" s="1" t="s">
        <v>310</v>
      </c>
      <c r="E4883" s="1" t="s">
        <v>3956</v>
      </c>
      <c r="F4883" s="1" t="s">
        <v>1000</v>
      </c>
      <c r="G4883" s="1" t="s">
        <v>17</v>
      </c>
      <c r="H4883" s="1">
        <v>45.0</v>
      </c>
      <c r="I4883" s="3">
        <v>44237.291666666664</v>
      </c>
      <c r="J4883" s="1">
        <v>1.56496959636602</v>
      </c>
      <c r="K4883" s="1" t="s">
        <v>24</v>
      </c>
      <c r="L4883" s="1" t="s">
        <v>406</v>
      </c>
      <c r="M4883" s="3">
        <v>44237.32591289352</v>
      </c>
    </row>
    <row r="4884">
      <c r="A4884" s="1">
        <v>4882.0</v>
      </c>
      <c r="B4884" s="1" t="s">
        <v>2698</v>
      </c>
      <c r="C4884" s="1" t="s">
        <v>10524</v>
      </c>
      <c r="D4884" s="1" t="s">
        <v>5745</v>
      </c>
      <c r="E4884" s="1" t="s">
        <v>5746</v>
      </c>
      <c r="F4884" s="1" t="s">
        <v>2701</v>
      </c>
      <c r="G4884" s="1" t="s">
        <v>17</v>
      </c>
      <c r="H4884" s="1">
        <v>45.0</v>
      </c>
      <c r="I4884" s="3">
        <v>44060.25</v>
      </c>
      <c r="J4884" s="1">
        <v>1.78740703604198</v>
      </c>
      <c r="K4884" s="1" t="s">
        <v>46</v>
      </c>
      <c r="L4884" s="1" t="s">
        <v>3232</v>
      </c>
      <c r="M4884" s="3">
        <v>44060.28274596065</v>
      </c>
    </row>
    <row r="4885">
      <c r="A4885" s="1">
        <v>4883.0</v>
      </c>
      <c r="B4885" s="1" t="s">
        <v>12</v>
      </c>
      <c r="C4885" s="1" t="s">
        <v>10525</v>
      </c>
      <c r="D4885" s="1" t="s">
        <v>411</v>
      </c>
      <c r="E4885" s="1" t="s">
        <v>926</v>
      </c>
      <c r="F4885" s="1" t="s">
        <v>16</v>
      </c>
      <c r="G4885" s="1" t="s">
        <v>17</v>
      </c>
      <c r="H4885" s="1">
        <v>45.0</v>
      </c>
      <c r="I4885" s="3">
        <v>43861.291666666664</v>
      </c>
      <c r="J4885" s="1">
        <v>1.25134884247203</v>
      </c>
      <c r="K4885" s="1" t="s">
        <v>18</v>
      </c>
      <c r="M4885" s="3">
        <v>43861.31914385417</v>
      </c>
    </row>
    <row r="4886">
      <c r="A4886" s="1">
        <v>4884.0</v>
      </c>
      <c r="B4886" s="1" t="s">
        <v>2467</v>
      </c>
      <c r="C4886" s="1" t="s">
        <v>10526</v>
      </c>
      <c r="D4886" s="1" t="s">
        <v>1255</v>
      </c>
      <c r="E4886" s="1" t="s">
        <v>3328</v>
      </c>
      <c r="F4886" s="1" t="s">
        <v>2470</v>
      </c>
      <c r="G4886" s="1" t="s">
        <v>17</v>
      </c>
      <c r="H4886" s="1">
        <v>45.0</v>
      </c>
      <c r="I4886" s="3">
        <v>43807.583333333336</v>
      </c>
      <c r="J4886" s="1">
        <v>8.12752295299801</v>
      </c>
      <c r="K4886" s="1" t="s">
        <v>83</v>
      </c>
      <c r="M4886" s="3">
        <v>43807.652556678244</v>
      </c>
    </row>
    <row r="4887">
      <c r="A4887" s="1">
        <v>4885.0</v>
      </c>
      <c r="B4887" s="1" t="s">
        <v>229</v>
      </c>
      <c r="C4887" s="1" t="s">
        <v>10527</v>
      </c>
      <c r="D4887" s="1" t="s">
        <v>1653</v>
      </c>
      <c r="E4887" s="1" t="s">
        <v>4903</v>
      </c>
      <c r="F4887" s="1" t="s">
        <v>232</v>
      </c>
      <c r="G4887" s="1" t="s">
        <v>35</v>
      </c>
      <c r="H4887" s="1">
        <v>45.0</v>
      </c>
      <c r="I4887" s="3">
        <v>43901.166666666664</v>
      </c>
      <c r="J4887" s="1">
        <v>2.9047867659612</v>
      </c>
      <c r="K4887" s="1" t="s">
        <v>24</v>
      </c>
      <c r="M4887" s="3">
        <v>43901.186631805554</v>
      </c>
    </row>
    <row r="4888">
      <c r="A4888" s="1">
        <v>4886.0</v>
      </c>
      <c r="B4888" s="1" t="s">
        <v>576</v>
      </c>
      <c r="C4888" s="1" t="s">
        <v>10528</v>
      </c>
      <c r="D4888" s="1" t="s">
        <v>10529</v>
      </c>
      <c r="E4888" s="1" t="s">
        <v>10530</v>
      </c>
      <c r="F4888" s="1" t="s">
        <v>580</v>
      </c>
      <c r="G4888" s="1" t="s">
        <v>17</v>
      </c>
      <c r="H4888" s="1">
        <v>45.0</v>
      </c>
      <c r="I4888" s="3">
        <v>44057.21875</v>
      </c>
      <c r="J4888" s="1">
        <v>1.87503785278631</v>
      </c>
      <c r="K4888" s="1" t="s">
        <v>18</v>
      </c>
      <c r="L4888" s="1" t="s">
        <v>581</v>
      </c>
      <c r="M4888" s="3">
        <v>44057.251598310184</v>
      </c>
    </row>
    <row r="4889">
      <c r="A4889" s="1">
        <v>4887.0</v>
      </c>
      <c r="B4889" s="1" t="s">
        <v>6558</v>
      </c>
      <c r="C4889" s="1" t="s">
        <v>10531</v>
      </c>
      <c r="D4889" s="1" t="s">
        <v>1637</v>
      </c>
      <c r="E4889" s="1" t="s">
        <v>7398</v>
      </c>
      <c r="F4889" s="1" t="s">
        <v>6562</v>
      </c>
      <c r="G4889" s="1" t="s">
        <v>35</v>
      </c>
      <c r="H4889" s="1">
        <v>45.0</v>
      </c>
      <c r="I4889" s="3">
        <v>44208.458333333336</v>
      </c>
      <c r="J4889" s="1">
        <v>2.89698468985411</v>
      </c>
      <c r="K4889" s="1" t="s">
        <v>24</v>
      </c>
      <c r="L4889" s="1" t="s">
        <v>1830</v>
      </c>
      <c r="M4889" s="3">
        <v>44208.37791699074</v>
      </c>
    </row>
    <row r="4890">
      <c r="A4890" s="1">
        <v>4888.0</v>
      </c>
      <c r="B4890" s="1" t="s">
        <v>119</v>
      </c>
      <c r="C4890" s="1" t="s">
        <v>10532</v>
      </c>
      <c r="D4890" s="1" t="s">
        <v>99</v>
      </c>
      <c r="E4890" s="1" t="s">
        <v>10533</v>
      </c>
      <c r="F4890" s="1" t="s">
        <v>123</v>
      </c>
      <c r="G4890" s="1" t="s">
        <v>39</v>
      </c>
      <c r="H4890" s="1">
        <v>45.0</v>
      </c>
      <c r="I4890" s="3">
        <v>44143.625</v>
      </c>
      <c r="J4890" s="1">
        <v>1.39038480391394</v>
      </c>
      <c r="K4890" s="1" t="s">
        <v>218</v>
      </c>
      <c r="L4890" s="1" t="s">
        <v>287</v>
      </c>
      <c r="M4890" s="3">
        <v>44143.678101909725</v>
      </c>
    </row>
    <row r="4891">
      <c r="A4891" s="1">
        <v>4889.0</v>
      </c>
      <c r="B4891" s="1" t="s">
        <v>3073</v>
      </c>
      <c r="C4891" s="1" t="s">
        <v>10534</v>
      </c>
      <c r="D4891" s="1" t="s">
        <v>198</v>
      </c>
      <c r="E4891" s="1" t="s">
        <v>5594</v>
      </c>
      <c r="F4891" s="1" t="s">
        <v>3419</v>
      </c>
      <c r="G4891" s="1" t="s">
        <v>17</v>
      </c>
      <c r="H4891" s="1">
        <v>45.0</v>
      </c>
      <c r="I4891" s="3">
        <v>44096.583333333336</v>
      </c>
      <c r="J4891" s="1">
        <v>2.52305649147541</v>
      </c>
      <c r="K4891" s="1" t="s">
        <v>24</v>
      </c>
      <c r="M4891" s="3">
        <v>44096.621079375</v>
      </c>
    </row>
    <row r="4892">
      <c r="A4892" s="1">
        <v>4890.0</v>
      </c>
      <c r="B4892" s="1" t="s">
        <v>582</v>
      </c>
      <c r="C4892" s="1" t="s">
        <v>10535</v>
      </c>
      <c r="D4892" s="1" t="s">
        <v>10484</v>
      </c>
      <c r="E4892" s="1" t="s">
        <v>10536</v>
      </c>
      <c r="F4892" s="1" t="s">
        <v>586</v>
      </c>
      <c r="G4892" s="1" t="s">
        <v>39</v>
      </c>
      <c r="H4892" s="1">
        <v>45.0</v>
      </c>
      <c r="I4892" s="3">
        <v>44166.25</v>
      </c>
      <c r="J4892" s="1">
        <v>2.54791835154968</v>
      </c>
      <c r="K4892" s="1" t="s">
        <v>166</v>
      </c>
      <c r="M4892" s="3">
        <v>44166.27666574074</v>
      </c>
    </row>
    <row r="4893">
      <c r="A4893" s="1">
        <v>4891.0</v>
      </c>
      <c r="B4893" s="1" t="s">
        <v>340</v>
      </c>
      <c r="C4893" s="1" t="s">
        <v>10537</v>
      </c>
      <c r="D4893" s="1" t="s">
        <v>1268</v>
      </c>
      <c r="E4893" s="1" t="s">
        <v>10538</v>
      </c>
      <c r="F4893" s="1" t="s">
        <v>344</v>
      </c>
      <c r="G4893" s="1" t="s">
        <v>39</v>
      </c>
      <c r="H4893" s="1">
        <v>45.0</v>
      </c>
      <c r="I4893" s="3">
        <v>44204.541666666664</v>
      </c>
      <c r="J4893" s="1">
        <v>2.44715720156521</v>
      </c>
      <c r="K4893" s="1" t="s">
        <v>83</v>
      </c>
      <c r="M4893" s="3">
        <v>44204.571382546295</v>
      </c>
    </row>
    <row r="4894">
      <c r="A4894" s="1">
        <v>4892.0</v>
      </c>
      <c r="B4894" s="1" t="s">
        <v>824</v>
      </c>
      <c r="C4894" s="1" t="s">
        <v>10539</v>
      </c>
      <c r="D4894" s="1" t="s">
        <v>4935</v>
      </c>
      <c r="E4894" s="1" t="s">
        <v>10540</v>
      </c>
      <c r="F4894" s="1" t="s">
        <v>827</v>
      </c>
      <c r="G4894" s="1" t="s">
        <v>89</v>
      </c>
      <c r="H4894" s="1">
        <v>45.0</v>
      </c>
      <c r="I4894" s="3">
        <v>44182.38515957176</v>
      </c>
      <c r="J4894" s="1">
        <v>2.45197466432757</v>
      </c>
      <c r="K4894" s="1" t="s">
        <v>24</v>
      </c>
      <c r="M4894" s="3">
        <v>44182.40110362269</v>
      </c>
    </row>
    <row r="4895">
      <c r="A4895" s="1">
        <v>4893.0</v>
      </c>
      <c r="B4895" s="1" t="s">
        <v>582</v>
      </c>
      <c r="C4895" s="1" t="s">
        <v>10541</v>
      </c>
      <c r="D4895" s="1" t="s">
        <v>1029</v>
      </c>
      <c r="E4895" s="1" t="s">
        <v>3745</v>
      </c>
      <c r="F4895" s="1" t="s">
        <v>586</v>
      </c>
      <c r="G4895" s="1" t="s">
        <v>17</v>
      </c>
      <c r="H4895" s="1">
        <v>45.0</v>
      </c>
      <c r="I4895" s="3">
        <v>43832.25</v>
      </c>
      <c r="J4895" s="1">
        <v>0.0</v>
      </c>
      <c r="K4895" s="1" t="s">
        <v>24</v>
      </c>
      <c r="M4895" s="3">
        <v>43832.290343368055</v>
      </c>
    </row>
    <row r="4896">
      <c r="A4896" s="1">
        <v>4894.0</v>
      </c>
      <c r="B4896" s="1" t="s">
        <v>1459</v>
      </c>
      <c r="C4896" s="1" t="s">
        <v>10542</v>
      </c>
      <c r="D4896" s="1" t="s">
        <v>121</v>
      </c>
      <c r="E4896" s="1" t="s">
        <v>10543</v>
      </c>
      <c r="F4896" s="1" t="s">
        <v>1463</v>
      </c>
      <c r="G4896" s="1" t="s">
        <v>39</v>
      </c>
      <c r="H4896" s="1">
        <v>45.0</v>
      </c>
      <c r="I4896" s="3">
        <v>44023.625</v>
      </c>
      <c r="J4896" s="1">
        <v>0.65251819521506</v>
      </c>
      <c r="K4896" s="1" t="s">
        <v>18</v>
      </c>
      <c r="M4896" s="3">
        <v>44023.65579636574</v>
      </c>
    </row>
    <row r="4897">
      <c r="A4897" s="1">
        <v>4895.0</v>
      </c>
      <c r="B4897" s="1" t="s">
        <v>572</v>
      </c>
      <c r="C4897" s="1" t="s">
        <v>10544</v>
      </c>
      <c r="D4897" s="1" t="s">
        <v>14</v>
      </c>
      <c r="E4897" s="1" t="s">
        <v>10545</v>
      </c>
      <c r="F4897" s="1" t="s">
        <v>575</v>
      </c>
      <c r="G4897" s="1" t="s">
        <v>89</v>
      </c>
      <c r="H4897" s="1">
        <v>45.0</v>
      </c>
      <c r="I4897" s="3">
        <v>43729.656371875</v>
      </c>
      <c r="J4897" s="1">
        <v>2.27587999808144</v>
      </c>
      <c r="K4897" s="1" t="s">
        <v>18</v>
      </c>
      <c r="M4897" s="3">
        <v>43729.70768827546</v>
      </c>
    </row>
    <row r="4898">
      <c r="A4898" s="1">
        <v>4896.0</v>
      </c>
      <c r="B4898" s="1" t="s">
        <v>957</v>
      </c>
      <c r="C4898" s="1" t="s">
        <v>10546</v>
      </c>
      <c r="D4898" s="1" t="s">
        <v>518</v>
      </c>
      <c r="E4898" s="1" t="s">
        <v>6087</v>
      </c>
      <c r="F4898" s="1" t="s">
        <v>961</v>
      </c>
      <c r="G4898" s="1" t="s">
        <v>17</v>
      </c>
      <c r="H4898" s="1">
        <v>45.0</v>
      </c>
      <c r="I4898" s="3">
        <v>44016.6875</v>
      </c>
      <c r="J4898" s="1">
        <v>0.740836151521234</v>
      </c>
      <c r="K4898" s="1" t="s">
        <v>24</v>
      </c>
      <c r="M4898" s="3">
        <v>44016.74589399306</v>
      </c>
    </row>
    <row r="4899">
      <c r="A4899" s="1">
        <v>4897.0</v>
      </c>
      <c r="B4899" s="1" t="s">
        <v>10169</v>
      </c>
      <c r="C4899" s="1" t="s">
        <v>10547</v>
      </c>
      <c r="D4899" s="1" t="s">
        <v>10548</v>
      </c>
      <c r="E4899" s="1" t="s">
        <v>10549</v>
      </c>
      <c r="F4899" s="1" t="s">
        <v>10172</v>
      </c>
      <c r="G4899" s="1" t="s">
        <v>39</v>
      </c>
      <c r="H4899" s="1">
        <v>45.0</v>
      </c>
      <c r="I4899" s="3">
        <v>43665.666666666664</v>
      </c>
      <c r="J4899" s="1">
        <v>8.44446388412265</v>
      </c>
      <c r="K4899" s="1" t="s">
        <v>46</v>
      </c>
      <c r="M4899" s="3">
        <v>43671.56904987268</v>
      </c>
    </row>
    <row r="4900">
      <c r="A4900" s="1">
        <v>4898.0</v>
      </c>
      <c r="B4900" s="1" t="s">
        <v>239</v>
      </c>
      <c r="C4900" s="1" t="s">
        <v>10550</v>
      </c>
      <c r="D4900" s="1" t="s">
        <v>86</v>
      </c>
      <c r="E4900" s="1" t="s">
        <v>2109</v>
      </c>
      <c r="F4900" s="1" t="s">
        <v>243</v>
      </c>
      <c r="G4900" s="1" t="s">
        <v>35</v>
      </c>
      <c r="H4900" s="1">
        <v>45.0</v>
      </c>
      <c r="I4900" s="3">
        <v>43770.291666666664</v>
      </c>
      <c r="J4900" s="1">
        <v>0.0</v>
      </c>
      <c r="K4900" s="1" t="s">
        <v>46</v>
      </c>
      <c r="M4900" s="3">
        <v>43771.78398059028</v>
      </c>
    </row>
    <row r="4901">
      <c r="A4901" s="1">
        <v>4899.0</v>
      </c>
      <c r="B4901" s="1" t="s">
        <v>1599</v>
      </c>
      <c r="C4901" s="1" t="s">
        <v>10551</v>
      </c>
      <c r="D4901" s="1" t="s">
        <v>2729</v>
      </c>
      <c r="E4901" s="1" t="s">
        <v>2730</v>
      </c>
      <c r="F4901" s="1" t="s">
        <v>1603</v>
      </c>
      <c r="G4901" s="1" t="s">
        <v>17</v>
      </c>
      <c r="H4901" s="1">
        <v>45.0</v>
      </c>
      <c r="I4901" s="3">
        <v>44080.666666666664</v>
      </c>
      <c r="J4901" s="1">
        <v>1.19750218669682</v>
      </c>
      <c r="K4901" s="1" t="s">
        <v>62</v>
      </c>
      <c r="M4901" s="3">
        <v>44080.70865350695</v>
      </c>
    </row>
    <row r="4902">
      <c r="A4902" s="1">
        <v>4900.0</v>
      </c>
      <c r="B4902" s="1" t="s">
        <v>273</v>
      </c>
      <c r="C4902" s="1" t="s">
        <v>10552</v>
      </c>
      <c r="D4902" s="1" t="s">
        <v>701</v>
      </c>
      <c r="E4902" s="1" t="s">
        <v>10553</v>
      </c>
      <c r="F4902" s="1" t="s">
        <v>277</v>
      </c>
      <c r="G4902" s="1" t="s">
        <v>89</v>
      </c>
      <c r="H4902" s="1">
        <v>45.0</v>
      </c>
      <c r="I4902" s="3">
        <v>44174.72243230324</v>
      </c>
      <c r="J4902" s="1">
        <v>2.63584414999687</v>
      </c>
      <c r="K4902" s="1" t="s">
        <v>24</v>
      </c>
      <c r="M4902" s="3">
        <v>44174.75166707176</v>
      </c>
    </row>
    <row r="4903">
      <c r="A4903" s="1">
        <v>4901.0</v>
      </c>
      <c r="B4903" s="1" t="s">
        <v>3129</v>
      </c>
      <c r="C4903" s="1" t="s">
        <v>10554</v>
      </c>
      <c r="D4903" s="1" t="s">
        <v>1332</v>
      </c>
      <c r="E4903" s="1" t="s">
        <v>10555</v>
      </c>
      <c r="F4903" s="1" t="s">
        <v>3133</v>
      </c>
      <c r="G4903" s="1" t="s">
        <v>39</v>
      </c>
      <c r="H4903" s="1">
        <v>45.0</v>
      </c>
      <c r="I4903" s="3">
        <v>43798.708333333336</v>
      </c>
      <c r="J4903" s="1">
        <v>0.0</v>
      </c>
      <c r="K4903" s="1" t="s">
        <v>218</v>
      </c>
      <c r="M4903" s="3">
        <v>43802.87862415509</v>
      </c>
    </row>
    <row r="4904">
      <c r="A4904" s="1">
        <v>4902.0</v>
      </c>
      <c r="B4904" s="1" t="s">
        <v>303</v>
      </c>
      <c r="C4904" s="1" t="s">
        <v>10556</v>
      </c>
      <c r="D4904" s="1" t="s">
        <v>305</v>
      </c>
      <c r="E4904" s="1" t="s">
        <v>2876</v>
      </c>
      <c r="F4904" s="1" t="s">
        <v>307</v>
      </c>
      <c r="G4904" s="1" t="s">
        <v>17</v>
      </c>
      <c r="H4904" s="1">
        <v>45.0</v>
      </c>
      <c r="I4904" s="3">
        <v>44049.625</v>
      </c>
      <c r="J4904" s="1">
        <v>1.25858695745021</v>
      </c>
      <c r="K4904" s="1" t="s">
        <v>24</v>
      </c>
      <c r="M4904" s="3">
        <v>44049.66065979167</v>
      </c>
    </row>
    <row r="4905">
      <c r="A4905" s="1">
        <v>4903.0</v>
      </c>
      <c r="B4905" s="1" t="s">
        <v>1858</v>
      </c>
      <c r="C4905" s="1" t="s">
        <v>10557</v>
      </c>
      <c r="D4905" s="1" t="s">
        <v>818</v>
      </c>
      <c r="E4905" s="1" t="s">
        <v>9877</v>
      </c>
      <c r="F4905" s="1" t="s">
        <v>1861</v>
      </c>
      <c r="G4905" s="1" t="s">
        <v>17</v>
      </c>
      <c r="H4905" s="1">
        <v>45.0</v>
      </c>
      <c r="I4905" s="3">
        <v>44223.197916666664</v>
      </c>
      <c r="J4905" s="1">
        <v>0.852937423214945</v>
      </c>
      <c r="K4905" s="1" t="s">
        <v>18</v>
      </c>
      <c r="L4905" s="1" t="s">
        <v>1047</v>
      </c>
      <c r="M4905" s="3">
        <v>44223.24202135417</v>
      </c>
    </row>
    <row r="4906">
      <c r="A4906" s="1">
        <v>4904.0</v>
      </c>
      <c r="B4906" s="1" t="s">
        <v>2944</v>
      </c>
      <c r="C4906" s="1" t="s">
        <v>10558</v>
      </c>
      <c r="D4906" s="1" t="s">
        <v>1813</v>
      </c>
      <c r="E4906" s="1" t="s">
        <v>10559</v>
      </c>
      <c r="F4906" s="1" t="s">
        <v>2947</v>
      </c>
      <c r="G4906" s="1" t="s">
        <v>39</v>
      </c>
      <c r="H4906" s="1">
        <v>45.0</v>
      </c>
      <c r="I4906" s="3">
        <v>44149.208333333336</v>
      </c>
      <c r="J4906" s="1">
        <v>1.92394731500702</v>
      </c>
      <c r="K4906" s="1" t="s">
        <v>18</v>
      </c>
      <c r="M4906" s="3">
        <v>44149.24748693287</v>
      </c>
    </row>
    <row r="4907">
      <c r="A4907" s="1">
        <v>4905.0</v>
      </c>
      <c r="B4907" s="1" t="s">
        <v>119</v>
      </c>
      <c r="C4907" s="1" t="s">
        <v>10560</v>
      </c>
      <c r="D4907" s="1" t="s">
        <v>503</v>
      </c>
      <c r="E4907" s="1" t="s">
        <v>10561</v>
      </c>
      <c r="F4907" s="1" t="s">
        <v>123</v>
      </c>
      <c r="G4907" s="1" t="s">
        <v>39</v>
      </c>
      <c r="H4907" s="1">
        <v>45.0</v>
      </c>
      <c r="I4907" s="3">
        <v>44016.645833333336</v>
      </c>
      <c r="J4907" s="1">
        <v>1.38593036149517</v>
      </c>
      <c r="K4907" s="1" t="s">
        <v>18</v>
      </c>
      <c r="M4907" s="3">
        <v>44016.67760517361</v>
      </c>
    </row>
    <row r="4908">
      <c r="A4908" s="1">
        <v>4906.0</v>
      </c>
      <c r="B4908" s="1" t="s">
        <v>824</v>
      </c>
      <c r="C4908" s="1" t="s">
        <v>10562</v>
      </c>
      <c r="D4908" s="1" t="s">
        <v>248</v>
      </c>
      <c r="E4908" s="1" t="s">
        <v>10563</v>
      </c>
      <c r="F4908" s="1" t="s">
        <v>827</v>
      </c>
      <c r="G4908" s="1" t="s">
        <v>39</v>
      </c>
      <c r="H4908" s="1">
        <v>45.0</v>
      </c>
      <c r="I4908" s="3">
        <v>43803.708333333336</v>
      </c>
      <c r="J4908" s="1">
        <v>2.94536627479813</v>
      </c>
      <c r="K4908" s="1" t="s">
        <v>18</v>
      </c>
      <c r="M4908" s="3">
        <v>43803.74151127315</v>
      </c>
    </row>
    <row r="4909">
      <c r="A4909" s="1">
        <v>4907.0</v>
      </c>
      <c r="B4909" s="1" t="s">
        <v>119</v>
      </c>
      <c r="C4909" s="1" t="s">
        <v>10564</v>
      </c>
      <c r="D4909" s="1" t="s">
        <v>2019</v>
      </c>
      <c r="E4909" s="1" t="s">
        <v>10565</v>
      </c>
      <c r="F4909" s="1" t="s">
        <v>123</v>
      </c>
      <c r="G4909" s="1" t="s">
        <v>39</v>
      </c>
      <c r="H4909" s="1">
        <v>45.0</v>
      </c>
      <c r="I4909" s="3">
        <v>44251.604166666664</v>
      </c>
      <c r="J4909" s="1">
        <v>1.97075730361624</v>
      </c>
      <c r="K4909" s="1" t="s">
        <v>218</v>
      </c>
      <c r="L4909" s="1" t="s">
        <v>287</v>
      </c>
      <c r="M4909" s="3">
        <v>44251.631177222225</v>
      </c>
    </row>
    <row r="4910">
      <c r="A4910" s="1">
        <v>4908.0</v>
      </c>
      <c r="B4910" s="1" t="s">
        <v>485</v>
      </c>
      <c r="C4910" s="1" t="s">
        <v>10566</v>
      </c>
      <c r="D4910" s="1" t="s">
        <v>315</v>
      </c>
      <c r="E4910" s="1" t="s">
        <v>2651</v>
      </c>
      <c r="F4910" s="1" t="s">
        <v>489</v>
      </c>
      <c r="G4910" s="1" t="s">
        <v>17</v>
      </c>
      <c r="H4910" s="1">
        <v>45.0</v>
      </c>
      <c r="I4910" s="3">
        <v>44112.666666666664</v>
      </c>
      <c r="J4910" s="1">
        <v>3.23318349963004</v>
      </c>
      <c r="K4910" s="1" t="s">
        <v>166</v>
      </c>
      <c r="M4910" s="3">
        <v>44112.73093597222</v>
      </c>
    </row>
    <row r="4911">
      <c r="A4911" s="1">
        <v>4909.0</v>
      </c>
      <c r="B4911" s="1" t="s">
        <v>953</v>
      </c>
      <c r="C4911" s="1" t="s">
        <v>10567</v>
      </c>
      <c r="D4911" s="1" t="s">
        <v>121</v>
      </c>
      <c r="E4911" s="1" t="s">
        <v>955</v>
      </c>
      <c r="F4911" s="1" t="s">
        <v>956</v>
      </c>
      <c r="G4911" s="1" t="s">
        <v>35</v>
      </c>
      <c r="H4911" s="1">
        <v>45.0</v>
      </c>
      <c r="I4911" s="3">
        <v>44159.1875</v>
      </c>
      <c r="J4911" s="1">
        <v>1.88583076926907</v>
      </c>
      <c r="K4911" s="1" t="s">
        <v>18</v>
      </c>
      <c r="M4911" s="3">
        <v>44159.220135462965</v>
      </c>
    </row>
    <row r="4912">
      <c r="A4912" s="1">
        <v>4910.0</v>
      </c>
      <c r="B4912" s="1" t="s">
        <v>953</v>
      </c>
      <c r="C4912" s="1" t="s">
        <v>10568</v>
      </c>
      <c r="D4912" s="1" t="s">
        <v>963</v>
      </c>
      <c r="E4912" s="1" t="s">
        <v>10134</v>
      </c>
      <c r="F4912" s="1" t="s">
        <v>965</v>
      </c>
      <c r="G4912" s="1" t="s">
        <v>35</v>
      </c>
      <c r="H4912" s="1">
        <v>45.0</v>
      </c>
      <c r="I4912" s="3">
        <v>43607.666666666664</v>
      </c>
      <c r="J4912" s="1">
        <v>5.37009306498317E-4</v>
      </c>
      <c r="K4912" s="1" t="s">
        <v>18</v>
      </c>
      <c r="M4912" s="3">
        <v>43608.44034365741</v>
      </c>
    </row>
    <row r="4913">
      <c r="A4913" s="1">
        <v>4911.0</v>
      </c>
      <c r="B4913" s="1" t="s">
        <v>10569</v>
      </c>
      <c r="C4913" s="1" t="s">
        <v>10570</v>
      </c>
      <c r="D4913" s="1" t="s">
        <v>3461</v>
      </c>
      <c r="E4913" s="1" t="s">
        <v>10571</v>
      </c>
      <c r="F4913" s="1" t="s">
        <v>10572</v>
      </c>
      <c r="G4913" s="1" t="s">
        <v>17</v>
      </c>
      <c r="H4913" s="1">
        <v>45.0</v>
      </c>
      <c r="I4913" s="3">
        <v>43896.625</v>
      </c>
      <c r="J4913" s="1">
        <v>0.917258207090627</v>
      </c>
      <c r="K4913" s="1" t="s">
        <v>24</v>
      </c>
      <c r="M4913" s="3">
        <v>43896.61721674768</v>
      </c>
    </row>
    <row r="4914">
      <c r="A4914" s="1">
        <v>4912.0</v>
      </c>
      <c r="B4914" s="1" t="s">
        <v>788</v>
      </c>
      <c r="C4914" s="1" t="s">
        <v>10573</v>
      </c>
      <c r="D4914" s="1" t="s">
        <v>744</v>
      </c>
      <c r="E4914" s="1" t="s">
        <v>790</v>
      </c>
      <c r="F4914" s="1" t="s">
        <v>791</v>
      </c>
      <c r="G4914" s="1" t="s">
        <v>17</v>
      </c>
      <c r="H4914" s="1">
        <v>45.0</v>
      </c>
      <c r="I4914" s="3">
        <v>44182.208333333336</v>
      </c>
      <c r="J4914" s="1">
        <v>2.24215135104442</v>
      </c>
      <c r="K4914" s="1" t="s">
        <v>24</v>
      </c>
      <c r="M4914" s="3">
        <v>44182.245562199074</v>
      </c>
    </row>
    <row r="4915">
      <c r="A4915" s="1">
        <v>4913.0</v>
      </c>
      <c r="B4915" s="1" t="s">
        <v>345</v>
      </c>
      <c r="C4915" s="1" t="s">
        <v>10574</v>
      </c>
      <c r="D4915" s="1" t="s">
        <v>2820</v>
      </c>
      <c r="E4915" s="1" t="s">
        <v>348</v>
      </c>
      <c r="F4915" s="1" t="s">
        <v>349</v>
      </c>
      <c r="G4915" s="1" t="s">
        <v>17</v>
      </c>
      <c r="H4915" s="1">
        <v>45.0</v>
      </c>
      <c r="I4915" s="3">
        <v>43743.166666666664</v>
      </c>
      <c r="J4915" s="1">
        <v>0.415197840136475</v>
      </c>
      <c r="K4915" s="1" t="s">
        <v>24</v>
      </c>
      <c r="M4915" s="3">
        <v>43743.683589699074</v>
      </c>
    </row>
    <row r="4916">
      <c r="A4916" s="1">
        <v>4914.0</v>
      </c>
      <c r="B4916" s="1" t="s">
        <v>213</v>
      </c>
      <c r="C4916" s="1" t="s">
        <v>10575</v>
      </c>
      <c r="D4916" s="1" t="s">
        <v>215</v>
      </c>
      <c r="E4916" s="1" t="s">
        <v>216</v>
      </c>
      <c r="F4916" s="1" t="s">
        <v>217</v>
      </c>
      <c r="G4916" s="1" t="s">
        <v>17</v>
      </c>
      <c r="H4916" s="1">
        <v>45.0</v>
      </c>
      <c r="I4916" s="3">
        <v>43890.21875</v>
      </c>
      <c r="J4916" s="1">
        <v>1.73017365205484</v>
      </c>
      <c r="K4916" s="1" t="s">
        <v>218</v>
      </c>
      <c r="M4916" s="3">
        <v>43890.253408854165</v>
      </c>
    </row>
    <row r="4917">
      <c r="A4917" s="1">
        <v>4915.0</v>
      </c>
      <c r="B4917" s="1" t="s">
        <v>97</v>
      </c>
      <c r="C4917" s="1" t="s">
        <v>10576</v>
      </c>
      <c r="D4917" s="1" t="s">
        <v>1446</v>
      </c>
      <c r="E4917" s="1" t="s">
        <v>10577</v>
      </c>
      <c r="F4917" s="1" t="s">
        <v>101</v>
      </c>
      <c r="G4917" s="1" t="s">
        <v>39</v>
      </c>
      <c r="H4917" s="1">
        <v>45.0</v>
      </c>
      <c r="I4917" s="3">
        <v>43951.40625</v>
      </c>
      <c r="J4917" s="1">
        <v>0.782965047588789</v>
      </c>
      <c r="K4917" s="1" t="s">
        <v>24</v>
      </c>
      <c r="L4917" s="1" t="s">
        <v>882</v>
      </c>
      <c r="M4917" s="3">
        <v>43951.429656782406</v>
      </c>
    </row>
    <row r="4918">
      <c r="A4918" s="1">
        <v>4916.0</v>
      </c>
      <c r="B4918" s="1" t="s">
        <v>196</v>
      </c>
      <c r="C4918" s="1" t="s">
        <v>10578</v>
      </c>
      <c r="D4918" s="1" t="s">
        <v>198</v>
      </c>
      <c r="E4918" s="1" t="s">
        <v>1535</v>
      </c>
      <c r="F4918" s="1" t="s">
        <v>200</v>
      </c>
      <c r="G4918" s="1" t="s">
        <v>17</v>
      </c>
      <c r="H4918" s="1">
        <v>45.0</v>
      </c>
      <c r="I4918" s="3">
        <v>44203.541666666664</v>
      </c>
      <c r="J4918" s="1">
        <v>3.08362186116106</v>
      </c>
      <c r="K4918" s="1" t="s">
        <v>24</v>
      </c>
      <c r="M4918" s="3">
        <v>44203.57772018519</v>
      </c>
    </row>
    <row r="4919">
      <c r="A4919" s="1">
        <v>4917.0</v>
      </c>
      <c r="B4919" s="1" t="s">
        <v>1954</v>
      </c>
      <c r="C4919" s="1" t="s">
        <v>10579</v>
      </c>
      <c r="D4919" s="1" t="s">
        <v>1255</v>
      </c>
      <c r="E4919" s="1" t="s">
        <v>10580</v>
      </c>
      <c r="F4919" s="1" t="s">
        <v>1957</v>
      </c>
      <c r="G4919" s="1" t="s">
        <v>39</v>
      </c>
      <c r="H4919" s="1">
        <v>45.0</v>
      </c>
      <c r="I4919" s="3">
        <v>44132.708333333336</v>
      </c>
      <c r="J4919" s="1">
        <v>2.16690069095218</v>
      </c>
      <c r="K4919" s="1" t="s">
        <v>83</v>
      </c>
      <c r="M4919" s="3">
        <v>44132.74179517361</v>
      </c>
    </row>
    <row r="4920">
      <c r="A4920" s="1">
        <v>4918.0</v>
      </c>
      <c r="B4920" s="1" t="s">
        <v>2165</v>
      </c>
      <c r="C4920" s="1" t="s">
        <v>10581</v>
      </c>
      <c r="D4920" s="1" t="s">
        <v>989</v>
      </c>
      <c r="E4920" s="1" t="s">
        <v>6477</v>
      </c>
      <c r="F4920" s="1" t="s">
        <v>2168</v>
      </c>
      <c r="G4920" s="1" t="s">
        <v>17</v>
      </c>
      <c r="H4920" s="1">
        <v>45.0</v>
      </c>
      <c r="I4920" s="3">
        <v>44091.145833333336</v>
      </c>
      <c r="J4920" s="1">
        <v>0.0</v>
      </c>
      <c r="K4920" s="1" t="s">
        <v>24</v>
      </c>
      <c r="M4920" s="3">
        <v>44091.50541150463</v>
      </c>
    </row>
    <row r="4921">
      <c r="A4921" s="1">
        <v>4919.0</v>
      </c>
      <c r="B4921" s="1" t="s">
        <v>1516</v>
      </c>
      <c r="C4921" s="1" t="s">
        <v>10582</v>
      </c>
      <c r="D4921" s="1" t="s">
        <v>10583</v>
      </c>
      <c r="E4921" s="1" t="s">
        <v>10584</v>
      </c>
      <c r="F4921" s="1" t="s">
        <v>1519</v>
      </c>
      <c r="G4921" s="1" t="s">
        <v>39</v>
      </c>
      <c r="H4921" s="1">
        <v>45.0</v>
      </c>
      <c r="I4921" s="3">
        <v>44060.625</v>
      </c>
      <c r="J4921" s="1">
        <v>0.382183123945479</v>
      </c>
      <c r="K4921" s="1" t="s">
        <v>689</v>
      </c>
      <c r="M4921" s="3">
        <v>44060.65782371528</v>
      </c>
    </row>
    <row r="4922">
      <c r="A4922" s="1">
        <v>4920.0</v>
      </c>
      <c r="B4922" s="1" t="s">
        <v>2037</v>
      </c>
      <c r="C4922" s="1" t="s">
        <v>10585</v>
      </c>
      <c r="D4922" s="1" t="s">
        <v>1363</v>
      </c>
      <c r="E4922" s="1" t="s">
        <v>8417</v>
      </c>
      <c r="F4922" s="1" t="s">
        <v>2040</v>
      </c>
      <c r="G4922" s="1" t="s">
        <v>17</v>
      </c>
      <c r="H4922" s="1">
        <v>45.0</v>
      </c>
      <c r="I4922" s="3">
        <v>44158.604166666664</v>
      </c>
      <c r="J4922" s="1">
        <v>1.79080920155035</v>
      </c>
      <c r="K4922" s="1" t="s">
        <v>1376</v>
      </c>
      <c r="L4922" s="1" t="s">
        <v>2041</v>
      </c>
      <c r="M4922" s="3">
        <v>44158.63916273148</v>
      </c>
    </row>
    <row r="4923">
      <c r="A4923" s="1">
        <v>4921.0</v>
      </c>
      <c r="B4923" s="1" t="s">
        <v>1075</v>
      </c>
      <c r="C4923" s="1" t="s">
        <v>10586</v>
      </c>
      <c r="D4923" s="1" t="s">
        <v>578</v>
      </c>
      <c r="E4923" s="1" t="s">
        <v>8310</v>
      </c>
      <c r="F4923" s="1" t="s">
        <v>1079</v>
      </c>
      <c r="G4923" s="1" t="s">
        <v>17</v>
      </c>
      <c r="H4923" s="1">
        <v>45.0</v>
      </c>
      <c r="I4923" s="3">
        <v>44146.270833333336</v>
      </c>
      <c r="J4923" s="1">
        <v>4.55494158341909</v>
      </c>
      <c r="K4923" s="1" t="s">
        <v>18</v>
      </c>
      <c r="L4923" s="1" t="s">
        <v>1080</v>
      </c>
      <c r="M4923" s="3">
        <v>44146.29373420139</v>
      </c>
    </row>
    <row r="4924">
      <c r="A4924" s="1">
        <v>4922.0</v>
      </c>
      <c r="B4924" s="1" t="s">
        <v>4046</v>
      </c>
      <c r="C4924" s="1" t="s">
        <v>10587</v>
      </c>
      <c r="D4924" s="1" t="s">
        <v>116</v>
      </c>
      <c r="E4924" s="1" t="s">
        <v>10588</v>
      </c>
      <c r="F4924" s="1" t="s">
        <v>4049</v>
      </c>
      <c r="G4924" s="1" t="s">
        <v>17</v>
      </c>
      <c r="H4924" s="1">
        <v>45.0</v>
      </c>
      <c r="I4924" s="3">
        <v>44215.166666666664</v>
      </c>
      <c r="J4924" s="1">
        <v>3.57661299508255</v>
      </c>
      <c r="K4924" s="1" t="s">
        <v>24</v>
      </c>
      <c r="L4924" s="1" t="s">
        <v>4561</v>
      </c>
      <c r="M4924" s="3">
        <v>44215.210948935186</v>
      </c>
    </row>
    <row r="4925">
      <c r="A4925" s="1">
        <v>4923.0</v>
      </c>
      <c r="B4925" s="1" t="s">
        <v>732</v>
      </c>
      <c r="C4925" s="1" t="s">
        <v>10589</v>
      </c>
      <c r="D4925" s="1" t="s">
        <v>3403</v>
      </c>
      <c r="E4925" s="1" t="s">
        <v>3626</v>
      </c>
      <c r="F4925" s="1" t="s">
        <v>735</v>
      </c>
      <c r="G4925" s="1" t="s">
        <v>17</v>
      </c>
      <c r="H4925" s="1">
        <v>45.0</v>
      </c>
      <c r="I4925" s="3">
        <v>44180.416666666664</v>
      </c>
      <c r="J4925" s="1">
        <v>2.62105796827588</v>
      </c>
      <c r="K4925" s="1" t="s">
        <v>24</v>
      </c>
      <c r="M4925" s="3">
        <v>44180.4654753588</v>
      </c>
    </row>
    <row r="4926">
      <c r="A4926" s="1">
        <v>4924.0</v>
      </c>
      <c r="B4926" s="1" t="s">
        <v>1023</v>
      </c>
      <c r="C4926" s="1" t="s">
        <v>10590</v>
      </c>
      <c r="D4926" s="1" t="s">
        <v>1250</v>
      </c>
      <c r="E4926" s="1" t="s">
        <v>10591</v>
      </c>
      <c r="F4926" s="1" t="s">
        <v>1027</v>
      </c>
      <c r="G4926" s="1" t="s">
        <v>17</v>
      </c>
      <c r="H4926" s="1">
        <v>45.0</v>
      </c>
      <c r="I4926" s="3">
        <v>44146.25</v>
      </c>
      <c r="J4926" s="1">
        <v>0.0</v>
      </c>
      <c r="K4926" s="1" t="s">
        <v>24</v>
      </c>
      <c r="M4926" s="3">
        <v>44146.58382965278</v>
      </c>
    </row>
    <row r="4927">
      <c r="A4927" s="1">
        <v>4925.0</v>
      </c>
      <c r="B4927" s="1" t="s">
        <v>19</v>
      </c>
      <c r="C4927" s="1" t="s">
        <v>10592</v>
      </c>
      <c r="D4927" s="1" t="s">
        <v>21</v>
      </c>
      <c r="E4927" s="1" t="s">
        <v>10593</v>
      </c>
      <c r="F4927" s="1" t="s">
        <v>23</v>
      </c>
      <c r="G4927" s="1" t="s">
        <v>39</v>
      </c>
      <c r="H4927" s="1">
        <v>45.0</v>
      </c>
      <c r="I4927" s="3">
        <v>44101.645833333336</v>
      </c>
      <c r="J4927" s="1">
        <v>2.58578241825465</v>
      </c>
      <c r="K4927" s="1" t="s">
        <v>24</v>
      </c>
      <c r="L4927" s="1" t="s">
        <v>188</v>
      </c>
      <c r="M4927" s="3">
        <v>44101.67748450232</v>
      </c>
    </row>
    <row r="4928">
      <c r="A4928" s="1">
        <v>4926.0</v>
      </c>
      <c r="B4928" s="1" t="s">
        <v>4587</v>
      </c>
      <c r="C4928" s="1" t="s">
        <v>10594</v>
      </c>
      <c r="D4928" s="1" t="s">
        <v>2913</v>
      </c>
      <c r="E4928" s="1" t="s">
        <v>10595</v>
      </c>
      <c r="F4928" s="1" t="s">
        <v>4590</v>
      </c>
      <c r="G4928" s="1" t="s">
        <v>39</v>
      </c>
      <c r="H4928" s="1">
        <v>45.0</v>
      </c>
      <c r="I4928" s="3">
        <v>44020.291666666664</v>
      </c>
      <c r="J4928" s="1">
        <v>0.09073410946711</v>
      </c>
      <c r="K4928" s="1" t="s">
        <v>1194</v>
      </c>
      <c r="L4928" s="1" t="s">
        <v>4591</v>
      </c>
      <c r="M4928" s="3">
        <v>44020.33027997685</v>
      </c>
    </row>
    <row r="4929">
      <c r="A4929" s="1">
        <v>4927.0</v>
      </c>
      <c r="B4929" s="1" t="s">
        <v>6377</v>
      </c>
      <c r="C4929" s="1" t="s">
        <v>10596</v>
      </c>
      <c r="D4929" s="1" t="s">
        <v>3598</v>
      </c>
      <c r="E4929" s="1" t="s">
        <v>10597</v>
      </c>
      <c r="F4929" s="1" t="s">
        <v>6380</v>
      </c>
      <c r="G4929" s="1" t="s">
        <v>89</v>
      </c>
      <c r="H4929" s="1">
        <v>45.0</v>
      </c>
      <c r="I4929" s="3">
        <v>44132.68085898148</v>
      </c>
      <c r="J4929" s="1">
        <v>2.72788017032721</v>
      </c>
      <c r="K4929" s="1" t="s">
        <v>24</v>
      </c>
      <c r="M4929" s="3">
        <v>44132.700732916666</v>
      </c>
    </row>
    <row r="4930">
      <c r="A4930" s="1">
        <v>4928.0</v>
      </c>
      <c r="B4930" s="1" t="s">
        <v>161</v>
      </c>
      <c r="C4930" s="1" t="s">
        <v>10598</v>
      </c>
      <c r="D4930" s="1" t="s">
        <v>163</v>
      </c>
      <c r="E4930" s="1" t="s">
        <v>3700</v>
      </c>
      <c r="F4930" s="1" t="s">
        <v>165</v>
      </c>
      <c r="G4930" s="1" t="s">
        <v>17</v>
      </c>
      <c r="H4930" s="1">
        <v>45.0</v>
      </c>
      <c r="I4930" s="3">
        <v>44124.614583333336</v>
      </c>
      <c r="J4930" s="1">
        <v>0.026582064047011</v>
      </c>
      <c r="K4930" s="1" t="s">
        <v>166</v>
      </c>
      <c r="L4930" s="1" t="s">
        <v>167</v>
      </c>
      <c r="M4930" s="3">
        <v>44124.65207809028</v>
      </c>
    </row>
    <row r="4931">
      <c r="A4931" s="1">
        <v>4929.0</v>
      </c>
      <c r="B4931" s="1" t="s">
        <v>4431</v>
      </c>
      <c r="C4931" s="1" t="s">
        <v>10599</v>
      </c>
      <c r="D4931" s="1" t="s">
        <v>4433</v>
      </c>
      <c r="E4931" s="1" t="s">
        <v>10600</v>
      </c>
      <c r="F4931" s="1" t="s">
        <v>4435</v>
      </c>
      <c r="G4931" s="1" t="s">
        <v>45</v>
      </c>
      <c r="H4931" s="1">
        <v>45.0</v>
      </c>
      <c r="I4931" s="3">
        <v>44220.283881689815</v>
      </c>
      <c r="J4931" s="1">
        <v>2.17462207111055</v>
      </c>
      <c r="K4931" s="1" t="s">
        <v>218</v>
      </c>
      <c r="L4931" s="1" t="s">
        <v>287</v>
      </c>
      <c r="M4931" s="3">
        <v>44220.30249097222</v>
      </c>
    </row>
    <row r="4932">
      <c r="A4932" s="1">
        <v>4930.0</v>
      </c>
      <c r="B4932" s="1" t="s">
        <v>788</v>
      </c>
      <c r="C4932" s="1" t="s">
        <v>10601</v>
      </c>
      <c r="D4932" s="1" t="s">
        <v>869</v>
      </c>
      <c r="E4932" s="1" t="s">
        <v>1473</v>
      </c>
      <c r="F4932" s="1" t="s">
        <v>791</v>
      </c>
      <c r="G4932" s="1" t="s">
        <v>17</v>
      </c>
      <c r="H4932" s="1">
        <v>45.0</v>
      </c>
      <c r="I4932" s="3">
        <v>44200.708333333336</v>
      </c>
      <c r="J4932" s="1">
        <v>2.58146912579396</v>
      </c>
      <c r="K4932" s="1" t="s">
        <v>24</v>
      </c>
      <c r="M4932" s="3">
        <v>44200.72414167824</v>
      </c>
    </row>
    <row r="4933">
      <c r="A4933" s="1">
        <v>4931.0</v>
      </c>
      <c r="B4933" s="1" t="s">
        <v>887</v>
      </c>
      <c r="C4933" s="1" t="s">
        <v>10602</v>
      </c>
      <c r="D4933" s="1" t="s">
        <v>998</v>
      </c>
      <c r="E4933" s="1" t="s">
        <v>10603</v>
      </c>
      <c r="F4933" s="1" t="s">
        <v>891</v>
      </c>
      <c r="G4933" s="1" t="s">
        <v>39</v>
      </c>
      <c r="H4933" s="1">
        <v>45.0</v>
      </c>
      <c r="I4933" s="3">
        <v>44133.395833333336</v>
      </c>
      <c r="J4933" s="1">
        <v>1.71663434312879</v>
      </c>
      <c r="K4933" s="1" t="s">
        <v>24</v>
      </c>
      <c r="M4933" s="3">
        <v>44133.42636982639</v>
      </c>
    </row>
    <row r="4934">
      <c r="A4934" s="1">
        <v>4932.0</v>
      </c>
      <c r="B4934" s="1" t="s">
        <v>1699</v>
      </c>
      <c r="C4934" s="1" t="s">
        <v>10604</v>
      </c>
      <c r="D4934" s="1" t="s">
        <v>701</v>
      </c>
      <c r="E4934" s="1" t="s">
        <v>7933</v>
      </c>
      <c r="F4934" s="1" t="s">
        <v>1702</v>
      </c>
      <c r="G4934" s="1" t="s">
        <v>35</v>
      </c>
      <c r="H4934" s="1">
        <v>45.0</v>
      </c>
      <c r="I4934" s="3">
        <v>44231.708333333336</v>
      </c>
      <c r="J4934" s="1">
        <v>0.0</v>
      </c>
      <c r="K4934" s="1" t="s">
        <v>24</v>
      </c>
      <c r="L4934" s="1" t="s">
        <v>1006</v>
      </c>
      <c r="M4934" s="3">
        <v>44231.78538594907</v>
      </c>
    </row>
    <row r="4935">
      <c r="A4935" s="1">
        <v>4933.0</v>
      </c>
      <c r="B4935" s="1" t="s">
        <v>293</v>
      </c>
      <c r="C4935" s="1" t="s">
        <v>10605</v>
      </c>
      <c r="D4935" s="1" t="s">
        <v>588</v>
      </c>
      <c r="E4935" s="1" t="s">
        <v>9142</v>
      </c>
      <c r="F4935" s="1" t="s">
        <v>297</v>
      </c>
      <c r="G4935" s="1" t="s">
        <v>17</v>
      </c>
      <c r="H4935" s="1">
        <v>45.0</v>
      </c>
      <c r="I4935" s="3">
        <v>43909.791666666664</v>
      </c>
      <c r="J4935" s="1">
        <v>1.17168369250963</v>
      </c>
      <c r="K4935" s="1" t="s">
        <v>62</v>
      </c>
      <c r="M4935" s="3">
        <v>43909.81383896991</v>
      </c>
    </row>
    <row r="4936">
      <c r="A4936" s="1">
        <v>4934.0</v>
      </c>
      <c r="B4936" s="1" t="s">
        <v>2864</v>
      </c>
      <c r="C4936" s="1" t="s">
        <v>10606</v>
      </c>
      <c r="D4936" s="1" t="s">
        <v>411</v>
      </c>
      <c r="E4936" s="1" t="s">
        <v>6034</v>
      </c>
      <c r="F4936" s="1" t="s">
        <v>2867</v>
      </c>
      <c r="G4936" s="1" t="s">
        <v>17</v>
      </c>
      <c r="H4936" s="1">
        <v>45.0</v>
      </c>
      <c r="I4936" s="3">
        <v>43901.604166666664</v>
      </c>
      <c r="J4936" s="1">
        <v>1.35309144152609</v>
      </c>
      <c r="K4936" s="1" t="s">
        <v>62</v>
      </c>
      <c r="M4936" s="3">
        <v>43901.64136731481</v>
      </c>
    </row>
    <row r="4937">
      <c r="A4937" s="1">
        <v>4935.0</v>
      </c>
      <c r="B4937" s="1" t="s">
        <v>824</v>
      </c>
      <c r="C4937" s="1" t="s">
        <v>10607</v>
      </c>
      <c r="D4937" s="1" t="s">
        <v>373</v>
      </c>
      <c r="E4937" s="1" t="s">
        <v>5283</v>
      </c>
      <c r="F4937" s="1" t="s">
        <v>827</v>
      </c>
      <c r="G4937" s="1" t="s">
        <v>35</v>
      </c>
      <c r="H4937" s="1">
        <v>45.0</v>
      </c>
      <c r="I4937" s="3">
        <v>43588.208333333336</v>
      </c>
      <c r="J4937" s="1">
        <v>0.0532520572360577</v>
      </c>
      <c r="K4937" s="1" t="s">
        <v>18</v>
      </c>
      <c r="M4937" s="3">
        <v>43588.53153291667</v>
      </c>
    </row>
    <row r="4938">
      <c r="A4938" s="1">
        <v>4936.0</v>
      </c>
      <c r="B4938" s="1" t="s">
        <v>324</v>
      </c>
      <c r="C4938" s="1" t="s">
        <v>10608</v>
      </c>
      <c r="D4938" s="1" t="s">
        <v>326</v>
      </c>
      <c r="E4938" s="1" t="s">
        <v>8404</v>
      </c>
      <c r="F4938" s="1" t="s">
        <v>328</v>
      </c>
      <c r="G4938" s="1" t="s">
        <v>17</v>
      </c>
      <c r="H4938" s="1">
        <v>45.0</v>
      </c>
      <c r="I4938" s="3">
        <v>44018.625</v>
      </c>
      <c r="J4938" s="1">
        <v>0.0</v>
      </c>
      <c r="K4938" s="1" t="s">
        <v>24</v>
      </c>
      <c r="M4938" s="3">
        <v>44018.800856180555</v>
      </c>
    </row>
    <row r="4939">
      <c r="A4939" s="1">
        <v>4937.0</v>
      </c>
      <c r="B4939" s="1" t="s">
        <v>401</v>
      </c>
      <c r="C4939" s="1" t="s">
        <v>10609</v>
      </c>
      <c r="D4939" s="1" t="s">
        <v>163</v>
      </c>
      <c r="E4939" s="1" t="s">
        <v>10610</v>
      </c>
      <c r="F4939" s="1" t="s">
        <v>405</v>
      </c>
      <c r="G4939" s="1" t="s">
        <v>39</v>
      </c>
      <c r="H4939" s="1">
        <v>45.0</v>
      </c>
      <c r="I4939" s="3">
        <v>43810.708333333336</v>
      </c>
      <c r="J4939" s="1">
        <v>1.59463899200999</v>
      </c>
      <c r="K4939" s="1" t="s">
        <v>24</v>
      </c>
      <c r="M4939" s="3">
        <v>43810.753624282406</v>
      </c>
    </row>
    <row r="4940">
      <c r="A4940" s="1">
        <v>4938.0</v>
      </c>
      <c r="B4940" s="1" t="s">
        <v>1311</v>
      </c>
      <c r="C4940" s="1" t="s">
        <v>10611</v>
      </c>
      <c r="D4940" s="1" t="s">
        <v>8547</v>
      </c>
      <c r="E4940" s="1" t="s">
        <v>10612</v>
      </c>
      <c r="F4940" s="1" t="s">
        <v>1314</v>
      </c>
      <c r="G4940" s="1" t="s">
        <v>39</v>
      </c>
      <c r="H4940" s="1">
        <v>45.0</v>
      </c>
      <c r="I4940" s="3">
        <v>44146.583333333336</v>
      </c>
      <c r="J4940" s="1">
        <v>1.67734381941738</v>
      </c>
      <c r="K4940" s="1" t="s">
        <v>24</v>
      </c>
      <c r="L4940" s="1" t="s">
        <v>741</v>
      </c>
      <c r="M4940" s="3">
        <v>44146.60976710648</v>
      </c>
    </row>
    <row r="4941">
      <c r="A4941" s="1">
        <v>4939.0</v>
      </c>
      <c r="B4941" s="1" t="s">
        <v>732</v>
      </c>
      <c r="C4941" s="1" t="s">
        <v>10613</v>
      </c>
      <c r="D4941" s="1" t="s">
        <v>121</v>
      </c>
      <c r="E4941" s="1" t="s">
        <v>2245</v>
      </c>
      <c r="F4941" s="1" t="s">
        <v>735</v>
      </c>
      <c r="G4941" s="1" t="s">
        <v>17</v>
      </c>
      <c r="H4941" s="1">
        <v>45.0</v>
      </c>
      <c r="I4941" s="3">
        <v>43955.729166666664</v>
      </c>
      <c r="J4941" s="1">
        <v>1.33377685009674</v>
      </c>
      <c r="K4941" s="1" t="s">
        <v>24</v>
      </c>
      <c r="M4941" s="3">
        <v>43955.768766215275</v>
      </c>
    </row>
    <row r="4942">
      <c r="A4942" s="1">
        <v>4940.0</v>
      </c>
      <c r="B4942" s="1" t="s">
        <v>2795</v>
      </c>
      <c r="C4942" s="1" t="s">
        <v>10614</v>
      </c>
      <c r="D4942" s="1" t="s">
        <v>4372</v>
      </c>
      <c r="E4942" s="1" t="s">
        <v>10301</v>
      </c>
      <c r="F4942" s="1" t="s">
        <v>2799</v>
      </c>
      <c r="G4942" s="1" t="s">
        <v>17</v>
      </c>
      <c r="H4942" s="1">
        <v>45.0</v>
      </c>
      <c r="I4942" s="3">
        <v>44029.4375</v>
      </c>
      <c r="J4942" s="1">
        <v>2.16954590906602</v>
      </c>
      <c r="K4942" s="1" t="s">
        <v>218</v>
      </c>
      <c r="M4942" s="3">
        <v>44029.47928230324</v>
      </c>
    </row>
    <row r="4943">
      <c r="A4943" s="1">
        <v>4941.0</v>
      </c>
      <c r="B4943" s="1" t="s">
        <v>2467</v>
      </c>
      <c r="C4943" s="1" t="s">
        <v>10615</v>
      </c>
      <c r="D4943" s="1" t="s">
        <v>2173</v>
      </c>
      <c r="E4943" s="1" t="s">
        <v>8173</v>
      </c>
      <c r="F4943" s="1" t="s">
        <v>2470</v>
      </c>
      <c r="G4943" s="1" t="s">
        <v>17</v>
      </c>
      <c r="H4943" s="1">
        <v>45.0</v>
      </c>
      <c r="I4943" s="3">
        <v>43845.583333333336</v>
      </c>
      <c r="J4943" s="1">
        <v>0.305972535547525</v>
      </c>
      <c r="K4943" s="1" t="s">
        <v>83</v>
      </c>
      <c r="M4943" s="3">
        <v>43845.632293877316</v>
      </c>
    </row>
    <row r="4944">
      <c r="A4944" s="1">
        <v>4942.0</v>
      </c>
      <c r="B4944" s="1" t="s">
        <v>7769</v>
      </c>
      <c r="C4944" s="1" t="s">
        <v>10616</v>
      </c>
      <c r="D4944" s="1" t="s">
        <v>211</v>
      </c>
      <c r="E4944" s="1" t="s">
        <v>10617</v>
      </c>
      <c r="F4944" s="1" t="s">
        <v>7772</v>
      </c>
      <c r="G4944" s="1" t="s">
        <v>39</v>
      </c>
      <c r="H4944" s="1">
        <v>45.0</v>
      </c>
      <c r="I4944" s="3">
        <v>44119.458333333336</v>
      </c>
      <c r="J4944" s="1">
        <v>13.891831977594</v>
      </c>
      <c r="K4944" s="1" t="s">
        <v>218</v>
      </c>
      <c r="M4944" s="3">
        <v>44119.50955258102</v>
      </c>
    </row>
    <row r="4945">
      <c r="A4945" s="1">
        <v>4943.0</v>
      </c>
      <c r="B4945" s="1" t="s">
        <v>773</v>
      </c>
      <c r="C4945" s="1" t="s">
        <v>10618</v>
      </c>
      <c r="D4945" s="1" t="s">
        <v>80</v>
      </c>
      <c r="E4945" s="1" t="s">
        <v>10619</v>
      </c>
      <c r="F4945" s="1" t="s">
        <v>776</v>
      </c>
      <c r="G4945" s="1" t="s">
        <v>17</v>
      </c>
      <c r="H4945" s="1">
        <v>45.0</v>
      </c>
      <c r="I4945" s="3">
        <v>43749.375</v>
      </c>
      <c r="J4945" s="1">
        <v>0.726188593992399</v>
      </c>
      <c r="K4945" s="1" t="s">
        <v>18</v>
      </c>
      <c r="M4945" s="3">
        <v>43749.40431795139</v>
      </c>
    </row>
    <row r="4946">
      <c r="A4946" s="1">
        <v>4944.0</v>
      </c>
      <c r="B4946" s="1" t="s">
        <v>319</v>
      </c>
      <c r="C4946" s="1" t="s">
        <v>10620</v>
      </c>
      <c r="D4946" s="1" t="s">
        <v>321</v>
      </c>
      <c r="E4946" s="1" t="s">
        <v>10621</v>
      </c>
      <c r="F4946" s="1" t="s">
        <v>323</v>
      </c>
      <c r="G4946" s="1" t="s">
        <v>39</v>
      </c>
      <c r="H4946" s="1">
        <v>45.0</v>
      </c>
      <c r="I4946" s="3">
        <v>43991.25</v>
      </c>
      <c r="J4946" s="1">
        <v>1.57331420523001</v>
      </c>
      <c r="K4946" s="1" t="s">
        <v>24</v>
      </c>
      <c r="M4946" s="3">
        <v>43991.2753084838</v>
      </c>
    </row>
    <row r="4947">
      <c r="A4947" s="1">
        <v>4945.0</v>
      </c>
      <c r="B4947" s="1" t="s">
        <v>141</v>
      </c>
      <c r="C4947" s="1" t="s">
        <v>10622</v>
      </c>
      <c r="D4947" s="1" t="s">
        <v>10443</v>
      </c>
      <c r="E4947" s="1" t="s">
        <v>10623</v>
      </c>
      <c r="F4947" s="1" t="s">
        <v>175</v>
      </c>
      <c r="G4947" s="1" t="s">
        <v>89</v>
      </c>
      <c r="H4947" s="1">
        <v>45.0</v>
      </c>
      <c r="I4947" s="3">
        <v>44093.330463391205</v>
      </c>
      <c r="J4947" s="1">
        <v>1.42965494296935</v>
      </c>
      <c r="K4947" s="1" t="s">
        <v>46</v>
      </c>
      <c r="M4947" s="3">
        <v>44093.37014638889</v>
      </c>
    </row>
    <row r="4948">
      <c r="A4948" s="1">
        <v>4946.0</v>
      </c>
      <c r="B4948" s="1" t="s">
        <v>251</v>
      </c>
      <c r="C4948" s="1" t="s">
        <v>10624</v>
      </c>
      <c r="D4948" s="1" t="s">
        <v>5337</v>
      </c>
      <c r="E4948" s="1" t="s">
        <v>2394</v>
      </c>
      <c r="F4948" s="1" t="s">
        <v>255</v>
      </c>
      <c r="G4948" s="1" t="s">
        <v>17</v>
      </c>
      <c r="H4948" s="1">
        <v>45.0</v>
      </c>
      <c r="I4948" s="3">
        <v>43876.416666666664</v>
      </c>
      <c r="J4948" s="1">
        <v>0.284864265707798</v>
      </c>
      <c r="K4948" s="1" t="s">
        <v>218</v>
      </c>
      <c r="M4948" s="3">
        <v>43876.43674020833</v>
      </c>
    </row>
    <row r="4949">
      <c r="A4949" s="1">
        <v>4947.0</v>
      </c>
      <c r="B4949" s="1" t="s">
        <v>536</v>
      </c>
      <c r="C4949" s="1" t="s">
        <v>10625</v>
      </c>
      <c r="D4949" s="1" t="s">
        <v>1255</v>
      </c>
      <c r="E4949" s="1" t="s">
        <v>2063</v>
      </c>
      <c r="F4949" s="1" t="s">
        <v>539</v>
      </c>
      <c r="G4949" s="1" t="s">
        <v>17</v>
      </c>
      <c r="H4949" s="1">
        <v>45.0</v>
      </c>
      <c r="I4949" s="3">
        <v>43801.708333333336</v>
      </c>
      <c r="J4949" s="1">
        <v>0.0</v>
      </c>
      <c r="K4949" s="1" t="s">
        <v>83</v>
      </c>
      <c r="M4949" s="3">
        <v>43795.86217878472</v>
      </c>
    </row>
    <row r="4950">
      <c r="A4950" s="1">
        <v>4948.0</v>
      </c>
      <c r="B4950" s="1" t="s">
        <v>1954</v>
      </c>
      <c r="C4950" s="1" t="s">
        <v>10626</v>
      </c>
      <c r="D4950" s="1" t="s">
        <v>1255</v>
      </c>
      <c r="E4950" s="1" t="s">
        <v>10627</v>
      </c>
      <c r="F4950" s="1" t="s">
        <v>1957</v>
      </c>
      <c r="G4950" s="1" t="s">
        <v>39</v>
      </c>
      <c r="H4950" s="1">
        <v>45.0</v>
      </c>
      <c r="I4950" s="3">
        <v>44036.354166666664</v>
      </c>
      <c r="J4950" s="1">
        <v>0.312815491025688</v>
      </c>
      <c r="K4950" s="1" t="s">
        <v>83</v>
      </c>
      <c r="L4950" s="1" t="s">
        <v>1958</v>
      </c>
      <c r="M4950" s="3">
        <v>44036.378295648145</v>
      </c>
    </row>
    <row r="4951">
      <c r="A4951" s="1">
        <v>4949.0</v>
      </c>
      <c r="B4951" s="1" t="s">
        <v>1238</v>
      </c>
      <c r="C4951" s="1" t="s">
        <v>10628</v>
      </c>
      <c r="D4951" s="1" t="s">
        <v>121</v>
      </c>
      <c r="E4951" s="1" t="s">
        <v>10629</v>
      </c>
      <c r="F4951" s="1" t="s">
        <v>1241</v>
      </c>
      <c r="G4951" s="1" t="s">
        <v>39</v>
      </c>
      <c r="H4951" s="1">
        <v>45.0</v>
      </c>
      <c r="I4951" s="3">
        <v>43994.75</v>
      </c>
      <c r="J4951" s="1">
        <v>2.02821905906448</v>
      </c>
      <c r="K4951" s="1" t="s">
        <v>24</v>
      </c>
      <c r="M4951" s="3">
        <v>43994.78343122685</v>
      </c>
    </row>
    <row r="4952">
      <c r="A4952" s="1">
        <v>4950.0</v>
      </c>
      <c r="B4952" s="1" t="s">
        <v>7459</v>
      </c>
      <c r="C4952" s="1" t="s">
        <v>10630</v>
      </c>
      <c r="D4952" s="1" t="s">
        <v>701</v>
      </c>
      <c r="E4952" s="1" t="s">
        <v>10631</v>
      </c>
      <c r="F4952" s="1" t="s">
        <v>7462</v>
      </c>
      <c r="G4952" s="1" t="s">
        <v>39</v>
      </c>
      <c r="H4952" s="1">
        <v>45.0</v>
      </c>
      <c r="I4952" s="3">
        <v>44182.5</v>
      </c>
      <c r="J4952" s="1">
        <v>2.83058231346692</v>
      </c>
      <c r="K4952" s="1" t="s">
        <v>24</v>
      </c>
      <c r="L4952" s="1" t="s">
        <v>135</v>
      </c>
      <c r="M4952" s="3">
        <v>44182.54174716435</v>
      </c>
    </row>
    <row r="4953">
      <c r="A4953" s="1">
        <v>4951.0</v>
      </c>
      <c r="B4953" s="1" t="s">
        <v>239</v>
      </c>
      <c r="C4953" s="1" t="s">
        <v>10632</v>
      </c>
      <c r="D4953" s="1" t="s">
        <v>3791</v>
      </c>
      <c r="E4953" s="1" t="s">
        <v>10633</v>
      </c>
      <c r="F4953" s="1" t="s">
        <v>243</v>
      </c>
      <c r="G4953" s="1" t="s">
        <v>39</v>
      </c>
      <c r="H4953" s="1">
        <v>45.0</v>
      </c>
      <c r="I4953" s="3">
        <v>44214.6875</v>
      </c>
      <c r="J4953" s="1">
        <v>1.65442955448055</v>
      </c>
      <c r="K4953" s="1" t="s">
        <v>46</v>
      </c>
      <c r="M4953" s="3">
        <v>44214.703308206015</v>
      </c>
    </row>
    <row r="4954">
      <c r="A4954" s="1">
        <v>4952.0</v>
      </c>
      <c r="B4954" s="1" t="s">
        <v>1065</v>
      </c>
      <c r="C4954" s="1" t="s">
        <v>10634</v>
      </c>
      <c r="D4954" s="1" t="s">
        <v>1067</v>
      </c>
      <c r="E4954" s="1" t="s">
        <v>10635</v>
      </c>
      <c r="F4954" s="1" t="s">
        <v>1069</v>
      </c>
      <c r="G4954" s="1" t="s">
        <v>17</v>
      </c>
      <c r="H4954" s="1">
        <v>45.0</v>
      </c>
      <c r="I4954" s="3">
        <v>44215.239583333336</v>
      </c>
      <c r="J4954" s="1">
        <v>2.81065365526124</v>
      </c>
      <c r="K4954" s="1" t="s">
        <v>24</v>
      </c>
      <c r="L4954" s="1" t="s">
        <v>188</v>
      </c>
      <c r="M4954" s="3">
        <v>44215.278442256946</v>
      </c>
    </row>
    <row r="4955">
      <c r="A4955" s="1">
        <v>4953.0</v>
      </c>
      <c r="B4955" s="1" t="s">
        <v>385</v>
      </c>
      <c r="C4955" s="1" t="s">
        <v>10636</v>
      </c>
      <c r="D4955" s="1" t="s">
        <v>116</v>
      </c>
      <c r="E4955" s="1" t="s">
        <v>833</v>
      </c>
      <c r="F4955" s="1" t="s">
        <v>388</v>
      </c>
      <c r="G4955" s="1" t="s">
        <v>17</v>
      </c>
      <c r="H4955" s="1">
        <v>45.0</v>
      </c>
      <c r="I4955" s="3">
        <v>44041.666666666664</v>
      </c>
      <c r="J4955" s="1">
        <v>0.0</v>
      </c>
      <c r="K4955" s="1" t="s">
        <v>24</v>
      </c>
      <c r="M4955" s="3">
        <v>44041.74803869213</v>
      </c>
    </row>
    <row r="4956">
      <c r="A4956" s="1">
        <v>4954.0</v>
      </c>
      <c r="B4956" s="1" t="s">
        <v>2944</v>
      </c>
      <c r="C4956" s="1" t="s">
        <v>10637</v>
      </c>
      <c r="D4956" s="1" t="s">
        <v>818</v>
      </c>
      <c r="E4956" s="1" t="s">
        <v>10638</v>
      </c>
      <c r="F4956" s="1" t="s">
        <v>2947</v>
      </c>
      <c r="G4956" s="1" t="s">
        <v>39</v>
      </c>
      <c r="H4956" s="1">
        <v>45.0</v>
      </c>
      <c r="I4956" s="3">
        <v>44208.25</v>
      </c>
      <c r="J4956" s="1">
        <v>1.78589649245493</v>
      </c>
      <c r="K4956" s="1" t="s">
        <v>18</v>
      </c>
      <c r="L4956" s="1" t="s">
        <v>1047</v>
      </c>
      <c r="M4956" s="3">
        <v>44208.28314917824</v>
      </c>
    </row>
    <row r="4957">
      <c r="A4957" s="1">
        <v>4955.0</v>
      </c>
      <c r="B4957" s="1" t="s">
        <v>161</v>
      </c>
      <c r="C4957" s="1" t="s">
        <v>10639</v>
      </c>
      <c r="D4957" s="1" t="s">
        <v>163</v>
      </c>
      <c r="E4957" s="1" t="s">
        <v>164</v>
      </c>
      <c r="F4957" s="1" t="s">
        <v>165</v>
      </c>
      <c r="G4957" s="1" t="s">
        <v>35</v>
      </c>
      <c r="H4957" s="1">
        <v>45.0</v>
      </c>
      <c r="I4957" s="3">
        <v>44154.197916666664</v>
      </c>
      <c r="J4957" s="1">
        <v>0.545509832766508</v>
      </c>
      <c r="K4957" s="1" t="s">
        <v>166</v>
      </c>
      <c r="L4957" s="1" t="s">
        <v>167</v>
      </c>
      <c r="M4957" s="3">
        <v>44154.24225488426</v>
      </c>
    </row>
    <row r="4958">
      <c r="A4958" s="1">
        <v>4956.0</v>
      </c>
      <c r="B4958" s="1" t="s">
        <v>455</v>
      </c>
      <c r="C4958" s="1" t="s">
        <v>10640</v>
      </c>
      <c r="D4958" s="1" t="s">
        <v>116</v>
      </c>
      <c r="E4958" s="1" t="s">
        <v>3667</v>
      </c>
      <c r="F4958" s="1" t="s">
        <v>458</v>
      </c>
      <c r="G4958" s="1" t="s">
        <v>17</v>
      </c>
      <c r="H4958" s="1">
        <v>45.0</v>
      </c>
      <c r="I4958" s="3">
        <v>44156.333333333336</v>
      </c>
      <c r="J4958" s="1">
        <v>0.0</v>
      </c>
      <c r="K4958" s="1" t="s">
        <v>24</v>
      </c>
      <c r="M4958" s="3">
        <v>44156.56108414352</v>
      </c>
    </row>
    <row r="4959">
      <c r="A4959" s="1">
        <v>4957.0</v>
      </c>
      <c r="B4959" s="1" t="s">
        <v>816</v>
      </c>
      <c r="C4959" s="1" t="s">
        <v>10641</v>
      </c>
      <c r="D4959" s="1" t="s">
        <v>14</v>
      </c>
      <c r="E4959" s="1" t="s">
        <v>10642</v>
      </c>
      <c r="F4959" s="1" t="s">
        <v>820</v>
      </c>
      <c r="G4959" s="1" t="s">
        <v>39</v>
      </c>
      <c r="H4959" s="1">
        <v>45.0</v>
      </c>
      <c r="I4959" s="3">
        <v>44140.5</v>
      </c>
      <c r="J4959" s="1">
        <v>2.51647356824917</v>
      </c>
      <c r="K4959" s="1" t="s">
        <v>18</v>
      </c>
      <c r="L4959" s="1" t="s">
        <v>444</v>
      </c>
      <c r="M4959" s="3">
        <v>44140.5307540162</v>
      </c>
    </row>
    <row r="4960">
      <c r="A4960" s="1">
        <v>4958.0</v>
      </c>
      <c r="B4960" s="1" t="s">
        <v>1489</v>
      </c>
      <c r="C4960" s="1" t="s">
        <v>10643</v>
      </c>
      <c r="D4960" s="1" t="s">
        <v>2316</v>
      </c>
      <c r="E4960" s="1" t="s">
        <v>10644</v>
      </c>
      <c r="F4960" s="1" t="s">
        <v>1492</v>
      </c>
      <c r="G4960" s="1" t="s">
        <v>89</v>
      </c>
      <c r="H4960" s="1">
        <v>45.0</v>
      </c>
      <c r="I4960" s="3">
        <v>44224.358386608794</v>
      </c>
      <c r="J4960" s="1">
        <v>3.03361530465924</v>
      </c>
      <c r="K4960" s="1" t="s">
        <v>46</v>
      </c>
      <c r="L4960" s="1" t="s">
        <v>3232</v>
      </c>
      <c r="M4960" s="3">
        <v>44224.383585208336</v>
      </c>
    </row>
    <row r="4961">
      <c r="A4961" s="1">
        <v>4959.0</v>
      </c>
      <c r="B4961" s="1" t="s">
        <v>4682</v>
      </c>
      <c r="C4961" s="1" t="s">
        <v>10645</v>
      </c>
      <c r="D4961" s="1" t="s">
        <v>514</v>
      </c>
      <c r="E4961" s="1" t="s">
        <v>10646</v>
      </c>
      <c r="F4961" s="1" t="s">
        <v>4685</v>
      </c>
      <c r="G4961" s="1" t="s">
        <v>39</v>
      </c>
      <c r="H4961" s="1">
        <v>45.0</v>
      </c>
      <c r="I4961" s="3">
        <v>43907.645833333336</v>
      </c>
      <c r="J4961" s="1">
        <v>0.949132673483</v>
      </c>
      <c r="K4961" s="1" t="s">
        <v>46</v>
      </c>
      <c r="M4961" s="3">
        <v>43907.68330091435</v>
      </c>
    </row>
    <row r="4962">
      <c r="A4962" s="1">
        <v>4960.0</v>
      </c>
      <c r="B4962" s="1" t="s">
        <v>68</v>
      </c>
      <c r="C4962" s="1" t="s">
        <v>10647</v>
      </c>
      <c r="D4962" s="1" t="s">
        <v>106</v>
      </c>
      <c r="E4962" s="1" t="s">
        <v>10648</v>
      </c>
      <c r="F4962" s="1" t="s">
        <v>72</v>
      </c>
      <c r="G4962" s="1" t="s">
        <v>39</v>
      </c>
      <c r="H4962" s="1">
        <v>45.0</v>
      </c>
      <c r="I4962" s="3">
        <v>43741.75</v>
      </c>
      <c r="J4962" s="1">
        <v>1.80179898786007</v>
      </c>
      <c r="K4962" s="1" t="s">
        <v>24</v>
      </c>
      <c r="M4962" s="3">
        <v>43741.779970578704</v>
      </c>
    </row>
    <row r="4963">
      <c r="A4963" s="1">
        <v>4961.0</v>
      </c>
      <c r="B4963" s="1" t="s">
        <v>485</v>
      </c>
      <c r="C4963" s="1" t="s">
        <v>10649</v>
      </c>
      <c r="D4963" s="1" t="s">
        <v>452</v>
      </c>
      <c r="E4963" s="1" t="s">
        <v>1675</v>
      </c>
      <c r="F4963" s="1" t="s">
        <v>489</v>
      </c>
      <c r="G4963" s="1" t="s">
        <v>17</v>
      </c>
      <c r="H4963" s="1">
        <v>45.0</v>
      </c>
      <c r="I4963" s="3">
        <v>44082.291666666664</v>
      </c>
      <c r="J4963" s="1">
        <v>0.791701784460671</v>
      </c>
      <c r="K4963" s="1" t="s">
        <v>166</v>
      </c>
      <c r="M4963" s="3">
        <v>44082.32507413194</v>
      </c>
    </row>
    <row r="4964">
      <c r="A4964" s="1">
        <v>4962.0</v>
      </c>
      <c r="B4964" s="1" t="s">
        <v>1202</v>
      </c>
      <c r="C4964" s="1" t="s">
        <v>10650</v>
      </c>
      <c r="D4964" s="1" t="s">
        <v>3392</v>
      </c>
      <c r="E4964" s="1" t="s">
        <v>3393</v>
      </c>
      <c r="F4964" s="1" t="s">
        <v>1206</v>
      </c>
      <c r="G4964" s="1" t="s">
        <v>17</v>
      </c>
      <c r="H4964" s="1">
        <v>45.0</v>
      </c>
      <c r="I4964" s="3">
        <v>43749.583333333336</v>
      </c>
      <c r="J4964" s="1">
        <v>0.105314853517252</v>
      </c>
      <c r="K4964" s="1" t="s">
        <v>24</v>
      </c>
      <c r="M4964" s="3">
        <v>43749.618758020835</v>
      </c>
    </row>
    <row r="4965">
      <c r="A4965" s="1">
        <v>4963.0</v>
      </c>
      <c r="B4965" s="1" t="s">
        <v>485</v>
      </c>
      <c r="C4965" s="1" t="s">
        <v>10651</v>
      </c>
      <c r="D4965" s="1" t="s">
        <v>1418</v>
      </c>
      <c r="E4965" s="1" t="s">
        <v>5849</v>
      </c>
      <c r="F4965" s="1" t="s">
        <v>489</v>
      </c>
      <c r="G4965" s="1" t="s">
        <v>17</v>
      </c>
      <c r="H4965" s="1">
        <v>45.0</v>
      </c>
      <c r="I4965" s="3">
        <v>43840.666666666664</v>
      </c>
      <c r="J4965" s="1">
        <v>0.0</v>
      </c>
      <c r="K4965" s="1" t="s">
        <v>166</v>
      </c>
      <c r="M4965" s="3">
        <v>43840.80124716435</v>
      </c>
    </row>
    <row r="4966">
      <c r="A4966" s="1">
        <v>4964.0</v>
      </c>
      <c r="B4966" s="1" t="s">
        <v>293</v>
      </c>
      <c r="C4966" s="1" t="s">
        <v>10652</v>
      </c>
      <c r="D4966" s="1" t="s">
        <v>295</v>
      </c>
      <c r="E4966" s="1" t="s">
        <v>694</v>
      </c>
      <c r="F4966" s="1" t="s">
        <v>297</v>
      </c>
      <c r="G4966" s="1" t="s">
        <v>17</v>
      </c>
      <c r="H4966" s="1">
        <v>45.0</v>
      </c>
      <c r="I4966" s="3">
        <v>43862.541666666664</v>
      </c>
      <c r="J4966" s="1">
        <v>0.692541863271283</v>
      </c>
      <c r="K4966" s="1" t="s">
        <v>62</v>
      </c>
      <c r="M4966" s="3">
        <v>43862.56035295139</v>
      </c>
    </row>
    <row r="4967">
      <c r="A4967" s="1">
        <v>4965.0</v>
      </c>
      <c r="B4967" s="1" t="s">
        <v>953</v>
      </c>
      <c r="C4967" s="1" t="s">
        <v>10653</v>
      </c>
      <c r="D4967" s="1" t="s">
        <v>121</v>
      </c>
      <c r="E4967" s="1" t="s">
        <v>3065</v>
      </c>
      <c r="F4967" s="1" t="s">
        <v>956</v>
      </c>
      <c r="G4967" s="1" t="s">
        <v>17</v>
      </c>
      <c r="H4967" s="1">
        <v>45.0</v>
      </c>
      <c r="I4967" s="3">
        <v>44195.1875</v>
      </c>
      <c r="J4967" s="1">
        <v>2.30126863479981</v>
      </c>
      <c r="K4967" s="1" t="s">
        <v>18</v>
      </c>
      <c r="M4967" s="3">
        <v>44195.21963453704</v>
      </c>
    </row>
    <row r="4968">
      <c r="A4968" s="1">
        <v>4966.0</v>
      </c>
      <c r="B4968" s="1" t="s">
        <v>303</v>
      </c>
      <c r="C4968" s="1" t="s">
        <v>10654</v>
      </c>
      <c r="D4968" s="1" t="s">
        <v>305</v>
      </c>
      <c r="E4968" s="1" t="s">
        <v>831</v>
      </c>
      <c r="F4968" s="1" t="s">
        <v>307</v>
      </c>
      <c r="G4968" s="1" t="s">
        <v>17</v>
      </c>
      <c r="H4968" s="1">
        <v>45.0</v>
      </c>
      <c r="I4968" s="3">
        <v>44027.791666666664</v>
      </c>
      <c r="J4968" s="1">
        <v>1.85214299089034</v>
      </c>
      <c r="K4968" s="1" t="s">
        <v>24</v>
      </c>
      <c r="M4968" s="3">
        <v>44027.82784751157</v>
      </c>
    </row>
    <row r="4969">
      <c r="A4969" s="1">
        <v>4967.0</v>
      </c>
      <c r="B4969" s="1" t="s">
        <v>303</v>
      </c>
      <c r="C4969" s="1" t="s">
        <v>10655</v>
      </c>
      <c r="D4969" s="1" t="s">
        <v>305</v>
      </c>
      <c r="E4969" s="1" t="s">
        <v>1671</v>
      </c>
      <c r="F4969" s="1" t="s">
        <v>307</v>
      </c>
      <c r="G4969" s="1" t="s">
        <v>17</v>
      </c>
      <c r="H4969" s="1">
        <v>45.0</v>
      </c>
      <c r="I4969" s="3">
        <v>43913.416666666664</v>
      </c>
      <c r="J4969" s="1">
        <v>2.04827966137962</v>
      </c>
      <c r="K4969" s="1" t="s">
        <v>24</v>
      </c>
      <c r="M4969" s="3">
        <v>43913.446703726855</v>
      </c>
    </row>
    <row r="4970">
      <c r="A4970" s="1">
        <v>4968.0</v>
      </c>
      <c r="B4970" s="1" t="s">
        <v>73</v>
      </c>
      <c r="C4970" s="1" t="s">
        <v>10656</v>
      </c>
      <c r="D4970" s="1" t="s">
        <v>1595</v>
      </c>
      <c r="E4970" s="1" t="s">
        <v>4897</v>
      </c>
      <c r="F4970" s="1" t="s">
        <v>77</v>
      </c>
      <c r="G4970" s="1" t="s">
        <v>35</v>
      </c>
      <c r="H4970" s="1">
        <v>45.0</v>
      </c>
      <c r="I4970" s="3">
        <v>43529.666666666664</v>
      </c>
      <c r="J4970" s="1">
        <v>1.50017681445356</v>
      </c>
      <c r="K4970" s="1" t="s">
        <v>24</v>
      </c>
      <c r="M4970" s="3">
        <v>43529.71126076389</v>
      </c>
    </row>
    <row r="4971">
      <c r="A4971" s="1">
        <v>4969.0</v>
      </c>
      <c r="B4971" s="1" t="s">
        <v>684</v>
      </c>
      <c r="C4971" s="1" t="s">
        <v>10657</v>
      </c>
      <c r="D4971" s="1" t="s">
        <v>686</v>
      </c>
      <c r="E4971" s="1" t="s">
        <v>3990</v>
      </c>
      <c r="F4971" s="1" t="s">
        <v>688</v>
      </c>
      <c r="G4971" s="1" t="s">
        <v>17</v>
      </c>
      <c r="H4971" s="1">
        <v>45.0</v>
      </c>
      <c r="I4971" s="3">
        <v>44203.395833333336</v>
      </c>
      <c r="J4971" s="1">
        <v>0.0263982545267828</v>
      </c>
      <c r="K4971" s="1" t="s">
        <v>689</v>
      </c>
      <c r="L4971" s="1" t="s">
        <v>690</v>
      </c>
      <c r="M4971" s="3">
        <v>44203.43681141204</v>
      </c>
    </row>
    <row r="4972">
      <c r="A4972" s="1">
        <v>4970.0</v>
      </c>
      <c r="B4972" s="1" t="s">
        <v>4873</v>
      </c>
      <c r="C4972" s="1" t="s">
        <v>10658</v>
      </c>
      <c r="D4972" s="1" t="s">
        <v>138</v>
      </c>
      <c r="E4972" s="1" t="s">
        <v>10659</v>
      </c>
      <c r="F4972" s="1" t="s">
        <v>4877</v>
      </c>
      <c r="G4972" s="1" t="s">
        <v>39</v>
      </c>
      <c r="H4972" s="1">
        <v>45.0</v>
      </c>
      <c r="I4972" s="3">
        <v>43964.458333333336</v>
      </c>
      <c r="J4972" s="1">
        <v>1.86302215995084</v>
      </c>
      <c r="K4972" s="1" t="s">
        <v>18</v>
      </c>
      <c r="M4972" s="3">
        <v>43964.65535259259</v>
      </c>
    </row>
    <row r="4973">
      <c r="A4973" s="1">
        <v>4971.0</v>
      </c>
      <c r="B4973" s="1" t="s">
        <v>1075</v>
      </c>
      <c r="C4973" s="1" t="s">
        <v>10660</v>
      </c>
      <c r="D4973" s="1" t="s">
        <v>3355</v>
      </c>
      <c r="E4973" s="1" t="s">
        <v>10661</v>
      </c>
      <c r="F4973" s="1" t="s">
        <v>1079</v>
      </c>
      <c r="G4973" s="1" t="s">
        <v>39</v>
      </c>
      <c r="H4973" s="1">
        <v>45.0</v>
      </c>
      <c r="I4973" s="3">
        <v>44155.625</v>
      </c>
      <c r="J4973" s="1">
        <v>2.11699005297275</v>
      </c>
      <c r="K4973" s="1" t="s">
        <v>18</v>
      </c>
      <c r="L4973" s="1" t="s">
        <v>1080</v>
      </c>
      <c r="M4973" s="3">
        <v>44155.65118155093</v>
      </c>
    </row>
    <row r="4974">
      <c r="A4974" s="1">
        <v>4972.0</v>
      </c>
      <c r="B4974" s="1" t="s">
        <v>2526</v>
      </c>
      <c r="C4974" s="1" t="s">
        <v>10662</v>
      </c>
      <c r="D4974" s="1" t="s">
        <v>5112</v>
      </c>
      <c r="E4974" s="1" t="s">
        <v>10663</v>
      </c>
      <c r="F4974" s="1" t="s">
        <v>2530</v>
      </c>
      <c r="G4974" s="1" t="s">
        <v>39</v>
      </c>
      <c r="H4974" s="1">
        <v>45.0</v>
      </c>
      <c r="I4974" s="3">
        <v>43875.791666666664</v>
      </c>
      <c r="J4974" s="1">
        <v>1.551095485917</v>
      </c>
      <c r="K4974" s="1" t="s">
        <v>83</v>
      </c>
      <c r="M4974" s="3">
        <v>43875.8291390625</v>
      </c>
    </row>
    <row r="4975">
      <c r="A4975" s="1">
        <v>4973.0</v>
      </c>
      <c r="B4975" s="1" t="s">
        <v>611</v>
      </c>
      <c r="C4975" s="1" t="s">
        <v>10664</v>
      </c>
      <c r="D4975" s="1" t="s">
        <v>3641</v>
      </c>
      <c r="E4975" s="1" t="s">
        <v>10665</v>
      </c>
      <c r="F4975" s="1" t="s">
        <v>615</v>
      </c>
      <c r="G4975" s="1" t="s">
        <v>17</v>
      </c>
      <c r="H4975" s="1">
        <v>45.0</v>
      </c>
      <c r="I4975" s="3">
        <v>44238.208333333336</v>
      </c>
      <c r="J4975" s="1">
        <v>1.0509893767734</v>
      </c>
      <c r="K4975" s="1" t="s">
        <v>616</v>
      </c>
      <c r="L4975" s="1" t="s">
        <v>617</v>
      </c>
      <c r="M4975" s="3">
        <v>44238.23580903935</v>
      </c>
    </row>
    <row r="4976">
      <c r="A4976" s="1">
        <v>4974.0</v>
      </c>
      <c r="B4976" s="1" t="s">
        <v>5276</v>
      </c>
      <c r="C4976" s="1" t="s">
        <v>10666</v>
      </c>
      <c r="D4976" s="1" t="s">
        <v>5278</v>
      </c>
      <c r="E4976" s="1" t="s">
        <v>5279</v>
      </c>
      <c r="F4976" s="1" t="s">
        <v>5280</v>
      </c>
      <c r="G4976" s="1" t="s">
        <v>17</v>
      </c>
      <c r="H4976" s="1">
        <v>45.0</v>
      </c>
      <c r="I4976" s="3">
        <v>43893.416666666664</v>
      </c>
      <c r="J4976" s="1">
        <v>1.43970571748147</v>
      </c>
      <c r="K4976" s="1" t="s">
        <v>3447</v>
      </c>
      <c r="M4976" s="3">
        <v>43893.482429386575</v>
      </c>
    </row>
    <row r="4977">
      <c r="A4977" s="1">
        <v>4975.0</v>
      </c>
      <c r="B4977" s="1" t="s">
        <v>10667</v>
      </c>
      <c r="C4977" s="1" t="s">
        <v>10668</v>
      </c>
      <c r="D4977" s="1" t="s">
        <v>818</v>
      </c>
      <c r="E4977" s="1" t="s">
        <v>10669</v>
      </c>
      <c r="F4977" s="1" t="s">
        <v>10670</v>
      </c>
      <c r="G4977" s="1" t="s">
        <v>39</v>
      </c>
      <c r="H4977" s="1">
        <v>45.0</v>
      </c>
      <c r="I4977" s="3">
        <v>44126.729166666664</v>
      </c>
      <c r="J4977" s="1">
        <v>2.32655803940657</v>
      </c>
      <c r="K4977" s="1" t="s">
        <v>18</v>
      </c>
      <c r="L4977" s="1" t="s">
        <v>581</v>
      </c>
      <c r="M4977" s="3">
        <v>44126.76798769676</v>
      </c>
    </row>
    <row r="4978">
      <c r="A4978" s="1">
        <v>4976.0</v>
      </c>
      <c r="B4978" s="1" t="s">
        <v>887</v>
      </c>
      <c r="C4978" s="1" t="s">
        <v>10671</v>
      </c>
      <c r="D4978" s="1" t="s">
        <v>4565</v>
      </c>
      <c r="E4978" s="1" t="s">
        <v>10672</v>
      </c>
      <c r="F4978" s="1" t="s">
        <v>10124</v>
      </c>
      <c r="G4978" s="1" t="s">
        <v>89</v>
      </c>
      <c r="H4978" s="1">
        <v>45.0</v>
      </c>
      <c r="I4978" s="3">
        <v>44187.44513923611</v>
      </c>
      <c r="J4978" s="1">
        <v>3.00674550302213</v>
      </c>
      <c r="K4978" s="1" t="s">
        <v>24</v>
      </c>
      <c r="M4978" s="3">
        <v>44187.43866409722</v>
      </c>
    </row>
    <row r="4979">
      <c r="A4979" s="1">
        <v>4977.0</v>
      </c>
      <c r="B4979" s="1" t="s">
        <v>1747</v>
      </c>
      <c r="C4979" s="1" t="s">
        <v>10673</v>
      </c>
      <c r="D4979" s="1" t="s">
        <v>2521</v>
      </c>
      <c r="E4979" s="1" t="s">
        <v>10674</v>
      </c>
      <c r="F4979" s="1" t="s">
        <v>1750</v>
      </c>
      <c r="G4979" s="1" t="s">
        <v>39</v>
      </c>
      <c r="H4979" s="1">
        <v>45.0</v>
      </c>
      <c r="I4979" s="3">
        <v>43819.583333333336</v>
      </c>
      <c r="J4979" s="1">
        <v>2.11499272971633</v>
      </c>
      <c r="K4979" s="1" t="s">
        <v>24</v>
      </c>
      <c r="M4979" s="3">
        <v>43819.616278587964</v>
      </c>
    </row>
    <row r="4980">
      <c r="A4980" s="1">
        <v>4978.0</v>
      </c>
      <c r="B4980" s="1" t="s">
        <v>3753</v>
      </c>
      <c r="C4980" s="1" t="s">
        <v>10675</v>
      </c>
      <c r="D4980" s="1" t="s">
        <v>2983</v>
      </c>
      <c r="E4980" s="1" t="s">
        <v>10676</v>
      </c>
      <c r="F4980" s="1" t="s">
        <v>3757</v>
      </c>
      <c r="G4980" s="1" t="s">
        <v>39</v>
      </c>
      <c r="H4980" s="1">
        <v>45.0</v>
      </c>
      <c r="I4980" s="3">
        <v>43541.333333333336</v>
      </c>
      <c r="J4980" s="1">
        <v>2.65651982580032</v>
      </c>
      <c r="K4980" s="1" t="s">
        <v>24</v>
      </c>
      <c r="M4980" s="3">
        <v>43541.58578663194</v>
      </c>
    </row>
    <row r="4981">
      <c r="A4981" s="1">
        <v>4979.0</v>
      </c>
      <c r="B4981" s="1" t="s">
        <v>1516</v>
      </c>
      <c r="C4981" s="1" t="s">
        <v>10677</v>
      </c>
      <c r="D4981" s="1" t="s">
        <v>211</v>
      </c>
      <c r="E4981" s="1" t="s">
        <v>10678</v>
      </c>
      <c r="F4981" s="1" t="s">
        <v>1519</v>
      </c>
      <c r="G4981" s="1" t="s">
        <v>17</v>
      </c>
      <c r="H4981" s="1">
        <v>45.0</v>
      </c>
      <c r="I4981" s="3">
        <v>44209.625</v>
      </c>
      <c r="J4981" s="1">
        <v>9094.78917250224</v>
      </c>
      <c r="K4981" s="1" t="s">
        <v>689</v>
      </c>
      <c r="M4981" s="3">
        <v>44209.66739289352</v>
      </c>
    </row>
    <row r="4982">
      <c r="A4982" s="1">
        <v>4980.0</v>
      </c>
      <c r="B4982" s="1" t="s">
        <v>251</v>
      </c>
      <c r="C4982" s="1" t="s">
        <v>10679</v>
      </c>
      <c r="D4982" s="1" t="s">
        <v>2901</v>
      </c>
      <c r="E4982" s="1" t="s">
        <v>254</v>
      </c>
      <c r="F4982" s="1" t="s">
        <v>255</v>
      </c>
      <c r="G4982" s="1" t="s">
        <v>17</v>
      </c>
      <c r="H4982" s="1">
        <v>45.0</v>
      </c>
      <c r="I4982" s="3">
        <v>43860.40625</v>
      </c>
      <c r="J4982" s="1">
        <v>0.805661240133295</v>
      </c>
      <c r="K4982" s="1" t="s">
        <v>218</v>
      </c>
      <c r="M4982" s="3">
        <v>43860.80121636574</v>
      </c>
    </row>
    <row r="4983">
      <c r="A4983" s="1">
        <v>4981.0</v>
      </c>
      <c r="B4983" s="1" t="s">
        <v>858</v>
      </c>
      <c r="C4983" s="1" t="s">
        <v>10680</v>
      </c>
      <c r="D4983" s="1" t="s">
        <v>326</v>
      </c>
      <c r="E4983" s="1" t="s">
        <v>928</v>
      </c>
      <c r="F4983" s="1" t="s">
        <v>861</v>
      </c>
      <c r="G4983" s="1" t="s">
        <v>17</v>
      </c>
      <c r="H4983" s="1">
        <v>45.0</v>
      </c>
      <c r="I4983" s="3">
        <v>44112.333333333336</v>
      </c>
      <c r="J4983" s="1">
        <v>6.57238648716682</v>
      </c>
      <c r="K4983" s="1" t="s">
        <v>24</v>
      </c>
      <c r="M4983" s="3">
        <v>44112.346888541666</v>
      </c>
    </row>
    <row r="4984">
      <c r="A4984" s="1">
        <v>4982.0</v>
      </c>
      <c r="B4984" s="1" t="s">
        <v>303</v>
      </c>
      <c r="C4984" s="1" t="s">
        <v>10681</v>
      </c>
      <c r="D4984" s="1" t="s">
        <v>305</v>
      </c>
      <c r="E4984" s="1" t="s">
        <v>1641</v>
      </c>
      <c r="F4984" s="1" t="s">
        <v>307</v>
      </c>
      <c r="G4984" s="1" t="s">
        <v>17</v>
      </c>
      <c r="H4984" s="1">
        <v>45.0</v>
      </c>
      <c r="I4984" s="3">
        <v>44016.791666666664</v>
      </c>
      <c r="J4984" s="1">
        <v>2.28538142378757</v>
      </c>
      <c r="K4984" s="1" t="s">
        <v>24</v>
      </c>
      <c r="M4984" s="3">
        <v>44016.81879549768</v>
      </c>
    </row>
    <row r="4985">
      <c r="A4985" s="1">
        <v>4983.0</v>
      </c>
      <c r="B4985" s="1" t="s">
        <v>2272</v>
      </c>
      <c r="C4985" s="1" t="s">
        <v>10682</v>
      </c>
      <c r="D4985" s="1" t="s">
        <v>173</v>
      </c>
      <c r="E4985" s="1" t="s">
        <v>10683</v>
      </c>
      <c r="F4985" s="1" t="s">
        <v>2275</v>
      </c>
      <c r="G4985" s="1" t="s">
        <v>89</v>
      </c>
      <c r="H4985" s="1">
        <v>45.0</v>
      </c>
      <c r="I4985" s="3">
        <v>43838.76001979167</v>
      </c>
      <c r="J4985" s="1">
        <v>2.39066212762374</v>
      </c>
      <c r="K4985" s="1" t="s">
        <v>18</v>
      </c>
      <c r="M4985" s="3">
        <v>43838.78465278935</v>
      </c>
    </row>
    <row r="4986">
      <c r="A4986" s="1">
        <v>4984.0</v>
      </c>
      <c r="B4986" s="1" t="s">
        <v>3129</v>
      </c>
      <c r="C4986" s="1" t="s">
        <v>10684</v>
      </c>
      <c r="D4986" s="1" t="s">
        <v>749</v>
      </c>
      <c r="E4986" s="1" t="s">
        <v>10685</v>
      </c>
      <c r="F4986" s="1" t="s">
        <v>3133</v>
      </c>
      <c r="G4986" s="1" t="s">
        <v>39</v>
      </c>
      <c r="H4986" s="1">
        <v>45.0</v>
      </c>
      <c r="I4986" s="3">
        <v>43777.666666666664</v>
      </c>
      <c r="J4986" s="1">
        <v>2.36370169278303</v>
      </c>
      <c r="K4986" s="1" t="s">
        <v>218</v>
      </c>
      <c r="M4986" s="3">
        <v>43777.71504196759</v>
      </c>
    </row>
    <row r="4987">
      <c r="A4987" s="1">
        <v>4985.0</v>
      </c>
      <c r="B4987" s="1" t="s">
        <v>2023</v>
      </c>
      <c r="C4987" s="1" t="s">
        <v>10686</v>
      </c>
      <c r="D4987" s="1" t="s">
        <v>10687</v>
      </c>
      <c r="E4987" s="1" t="s">
        <v>2026</v>
      </c>
      <c r="F4987" s="1" t="s">
        <v>2027</v>
      </c>
      <c r="G4987" s="1" t="s">
        <v>17</v>
      </c>
      <c r="H4987" s="1">
        <v>45.0</v>
      </c>
      <c r="I4987" s="3">
        <v>43858.145833333336</v>
      </c>
      <c r="J4987" s="1">
        <v>1.45729370291208</v>
      </c>
      <c r="K4987" s="1" t="s">
        <v>18</v>
      </c>
      <c r="M4987" s="3">
        <v>43858.17635538195</v>
      </c>
    </row>
    <row r="4988">
      <c r="A4988" s="1">
        <v>4986.0</v>
      </c>
      <c r="B4988" s="1" t="s">
        <v>525</v>
      </c>
      <c r="C4988" s="1" t="s">
        <v>10688</v>
      </c>
      <c r="D4988" s="1" t="s">
        <v>3641</v>
      </c>
      <c r="E4988" s="1" t="s">
        <v>10689</v>
      </c>
      <c r="F4988" s="1" t="s">
        <v>529</v>
      </c>
      <c r="G4988" s="1" t="s">
        <v>39</v>
      </c>
      <c r="H4988" s="1">
        <v>45.0</v>
      </c>
      <c r="I4988" s="3">
        <v>44210.520833333336</v>
      </c>
      <c r="J4988" s="1">
        <v>2.50028137139839</v>
      </c>
      <c r="K4988" s="1" t="s">
        <v>6693</v>
      </c>
      <c r="L4988" s="1" t="s">
        <v>10690</v>
      </c>
      <c r="M4988" s="3">
        <v>44210.567601030096</v>
      </c>
    </row>
    <row r="4989">
      <c r="A4989" s="1">
        <v>4987.0</v>
      </c>
      <c r="B4989" s="1" t="s">
        <v>788</v>
      </c>
      <c r="C4989" s="1" t="s">
        <v>10691</v>
      </c>
      <c r="D4989" s="1" t="s">
        <v>1343</v>
      </c>
      <c r="E4989" s="1" t="s">
        <v>1891</v>
      </c>
      <c r="F4989" s="1" t="s">
        <v>791</v>
      </c>
      <c r="G4989" s="1" t="s">
        <v>17</v>
      </c>
      <c r="H4989" s="1">
        <v>45.0</v>
      </c>
      <c r="I4989" s="3">
        <v>43858.145833333336</v>
      </c>
      <c r="J4989" s="1">
        <v>3.0406575234995</v>
      </c>
      <c r="K4989" s="1" t="s">
        <v>24</v>
      </c>
      <c r="M4989" s="3">
        <v>43858.18412064815</v>
      </c>
    </row>
    <row r="4990">
      <c r="A4990" s="1">
        <v>4988.0</v>
      </c>
      <c r="B4990" s="1" t="s">
        <v>303</v>
      </c>
      <c r="C4990" s="1" t="s">
        <v>10692</v>
      </c>
      <c r="D4990" s="1" t="s">
        <v>305</v>
      </c>
      <c r="E4990" s="1" t="s">
        <v>10693</v>
      </c>
      <c r="F4990" s="1" t="s">
        <v>307</v>
      </c>
      <c r="G4990" s="1" t="s">
        <v>17</v>
      </c>
      <c r="H4990" s="1">
        <v>45.0</v>
      </c>
      <c r="I4990" s="3">
        <v>44176.229166666664</v>
      </c>
      <c r="J4990" s="1">
        <v>3.38528266767896</v>
      </c>
      <c r="K4990" s="1" t="s">
        <v>24</v>
      </c>
      <c r="M4990" s="3">
        <v>44176.26191450231</v>
      </c>
    </row>
    <row r="4991">
      <c r="A4991" s="1">
        <v>4989.0</v>
      </c>
      <c r="B4991" s="1" t="s">
        <v>1202</v>
      </c>
      <c r="C4991" s="1" t="s">
        <v>10694</v>
      </c>
      <c r="D4991" s="1" t="s">
        <v>3392</v>
      </c>
      <c r="E4991" s="1" t="s">
        <v>3393</v>
      </c>
      <c r="F4991" s="1" t="s">
        <v>1206</v>
      </c>
      <c r="G4991" s="1" t="s">
        <v>17</v>
      </c>
      <c r="H4991" s="1">
        <v>45.0</v>
      </c>
      <c r="I4991" s="3">
        <v>43734.583333333336</v>
      </c>
      <c r="J4991" s="1">
        <v>35.9942820173402</v>
      </c>
      <c r="K4991" s="1" t="s">
        <v>24</v>
      </c>
      <c r="M4991" s="3">
        <v>43734.61773576389</v>
      </c>
    </row>
    <row r="4992">
      <c r="A4992" s="1">
        <v>4990.0</v>
      </c>
      <c r="B4992" s="1" t="s">
        <v>1599</v>
      </c>
      <c r="C4992" s="1" t="s">
        <v>10695</v>
      </c>
      <c r="D4992" s="1" t="s">
        <v>1601</v>
      </c>
      <c r="E4992" s="1" t="s">
        <v>1602</v>
      </c>
      <c r="F4992" s="1" t="s">
        <v>1603</v>
      </c>
      <c r="G4992" s="1" t="s">
        <v>17</v>
      </c>
      <c r="H4992" s="1">
        <v>45.0</v>
      </c>
      <c r="I4992" s="3">
        <v>44101.208333333336</v>
      </c>
      <c r="J4992" s="1">
        <v>0.88539192483038</v>
      </c>
      <c r="K4992" s="1" t="s">
        <v>62</v>
      </c>
      <c r="M4992" s="3">
        <v>44101.222216724535</v>
      </c>
    </row>
    <row r="4993">
      <c r="A4993" s="1">
        <v>4991.0</v>
      </c>
      <c r="B4993" s="1" t="s">
        <v>68</v>
      </c>
      <c r="C4993" s="1" t="s">
        <v>10696</v>
      </c>
      <c r="D4993" s="1" t="s">
        <v>1653</v>
      </c>
      <c r="E4993" s="1" t="s">
        <v>10697</v>
      </c>
      <c r="F4993" s="1" t="s">
        <v>72</v>
      </c>
      <c r="G4993" s="1" t="s">
        <v>39</v>
      </c>
      <c r="H4993" s="1">
        <v>45.0</v>
      </c>
      <c r="I4993" s="3">
        <v>43809.666666666664</v>
      </c>
      <c r="J4993" s="1">
        <v>2.46628214691412</v>
      </c>
      <c r="K4993" s="1" t="s">
        <v>24</v>
      </c>
      <c r="M4993" s="3">
        <v>43809.68641226852</v>
      </c>
    </row>
    <row r="4994">
      <c r="A4994" s="1">
        <v>4992.0</v>
      </c>
      <c r="B4994" s="1" t="s">
        <v>9330</v>
      </c>
      <c r="C4994" s="1" t="s">
        <v>10698</v>
      </c>
      <c r="D4994" s="1" t="s">
        <v>126</v>
      </c>
      <c r="E4994" s="1" t="s">
        <v>9332</v>
      </c>
      <c r="F4994" s="1" t="s">
        <v>9333</v>
      </c>
      <c r="G4994" s="1" t="s">
        <v>17</v>
      </c>
      <c r="H4994" s="1">
        <v>45.0</v>
      </c>
      <c r="I4994" s="3">
        <v>44134.416666666664</v>
      </c>
      <c r="J4994" s="1">
        <v>1.39782240796125</v>
      </c>
      <c r="K4994" s="1" t="s">
        <v>62</v>
      </c>
      <c r="M4994" s="3">
        <v>44134.39833094907</v>
      </c>
    </row>
    <row r="4995">
      <c r="A4995" s="1">
        <v>4993.0</v>
      </c>
      <c r="B4995" s="1" t="s">
        <v>10699</v>
      </c>
      <c r="C4995" s="1" t="s">
        <v>10700</v>
      </c>
      <c r="D4995" s="1" t="s">
        <v>5112</v>
      </c>
      <c r="E4995" s="1" t="s">
        <v>10701</v>
      </c>
      <c r="F4995" s="1" t="s">
        <v>10702</v>
      </c>
      <c r="G4995" s="1" t="s">
        <v>39</v>
      </c>
      <c r="H4995" s="1">
        <v>45.0</v>
      </c>
      <c r="I4995" s="3">
        <v>43911.583333333336</v>
      </c>
      <c r="J4995" s="1">
        <v>6.89972022251472</v>
      </c>
      <c r="K4995" s="1" t="s">
        <v>1376</v>
      </c>
      <c r="M4995" s="3">
        <v>43911.61657392361</v>
      </c>
    </row>
    <row r="4996">
      <c r="A4996" s="1">
        <v>4994.0</v>
      </c>
      <c r="B4996" s="1" t="s">
        <v>229</v>
      </c>
      <c r="C4996" s="1" t="s">
        <v>10703</v>
      </c>
      <c r="D4996" s="1" t="s">
        <v>207</v>
      </c>
      <c r="E4996" s="1" t="s">
        <v>5233</v>
      </c>
      <c r="F4996" s="1" t="s">
        <v>232</v>
      </c>
      <c r="G4996" s="1" t="s">
        <v>35</v>
      </c>
      <c r="H4996" s="1">
        <v>45.0</v>
      </c>
      <c r="I4996" s="3">
        <v>44193.625</v>
      </c>
      <c r="J4996" s="1">
        <v>2.51620017753052</v>
      </c>
      <c r="K4996" s="1" t="s">
        <v>24</v>
      </c>
      <c r="M4996" s="3">
        <v>44193.66974134259</v>
      </c>
    </row>
    <row r="4997">
      <c r="A4997" s="1">
        <v>4995.0</v>
      </c>
      <c r="B4997" s="1" t="s">
        <v>1085</v>
      </c>
      <c r="C4997" s="1" t="s">
        <v>10704</v>
      </c>
      <c r="D4997" s="1" t="s">
        <v>1087</v>
      </c>
      <c r="E4997" s="1" t="s">
        <v>1088</v>
      </c>
      <c r="F4997" s="1" t="s">
        <v>1089</v>
      </c>
      <c r="G4997" s="1" t="s">
        <v>17</v>
      </c>
      <c r="H4997" s="1">
        <v>45.0</v>
      </c>
      <c r="I4997" s="3">
        <v>44189.916666666664</v>
      </c>
      <c r="J4997" s="1">
        <v>2.71772063071041</v>
      </c>
      <c r="K4997" s="1" t="s">
        <v>159</v>
      </c>
      <c r="L4997" s="1" t="s">
        <v>3250</v>
      </c>
      <c r="M4997" s="3">
        <v>44189.62281923611</v>
      </c>
    </row>
    <row r="4998">
      <c r="A4998" s="1">
        <v>4996.0</v>
      </c>
      <c r="B4998" s="1" t="s">
        <v>788</v>
      </c>
      <c r="C4998" s="1" t="s">
        <v>10705</v>
      </c>
      <c r="D4998" s="1" t="s">
        <v>4531</v>
      </c>
      <c r="E4998" s="1" t="s">
        <v>4202</v>
      </c>
      <c r="F4998" s="1" t="s">
        <v>791</v>
      </c>
      <c r="G4998" s="1" t="s">
        <v>17</v>
      </c>
      <c r="H4998" s="1">
        <v>45.0</v>
      </c>
      <c r="I4998" s="3">
        <v>44094.729166666664</v>
      </c>
      <c r="J4998" s="1">
        <v>1.79684224538579</v>
      </c>
      <c r="K4998" s="1" t="s">
        <v>24</v>
      </c>
      <c r="M4998" s="3">
        <v>44094.74557461806</v>
      </c>
    </row>
    <row r="4999">
      <c r="A4999" s="1">
        <v>4997.0</v>
      </c>
      <c r="B4999" s="1" t="s">
        <v>91</v>
      </c>
      <c r="C4999" s="1" t="s">
        <v>10706</v>
      </c>
      <c r="D4999" s="1" t="s">
        <v>1103</v>
      </c>
      <c r="E4999" s="1" t="s">
        <v>10707</v>
      </c>
      <c r="F4999" s="1" t="s">
        <v>95</v>
      </c>
      <c r="G4999" s="1" t="s">
        <v>89</v>
      </c>
      <c r="H4999" s="1">
        <v>45.0</v>
      </c>
      <c r="I4999" s="3">
        <v>44209.49087572916</v>
      </c>
      <c r="J4999" s="1">
        <v>0.00389794411364087</v>
      </c>
      <c r="K4999" s="1" t="s">
        <v>24</v>
      </c>
      <c r="L4999" s="1" t="s">
        <v>96</v>
      </c>
      <c r="M4999" s="3">
        <v>44209.53671988426</v>
      </c>
    </row>
    <row r="5000">
      <c r="A5000" s="1">
        <v>4998.0</v>
      </c>
      <c r="B5000" s="1" t="s">
        <v>2534</v>
      </c>
      <c r="C5000" s="1" t="s">
        <v>10708</v>
      </c>
      <c r="D5000" s="1" t="s">
        <v>3138</v>
      </c>
      <c r="E5000" s="1" t="s">
        <v>10709</v>
      </c>
      <c r="F5000" s="1" t="s">
        <v>2538</v>
      </c>
      <c r="G5000" s="1" t="s">
        <v>39</v>
      </c>
      <c r="H5000" s="1">
        <v>45.0</v>
      </c>
      <c r="I5000" s="3">
        <v>43753.458333333336</v>
      </c>
      <c r="J5000" s="1">
        <v>2.99820491066011</v>
      </c>
      <c r="K5000" s="1" t="s">
        <v>18</v>
      </c>
      <c r="M5000" s="3">
        <v>43753.52533440972</v>
      </c>
    </row>
    <row r="5001">
      <c r="A5001" s="1">
        <v>4999.0</v>
      </c>
      <c r="B5001" s="1" t="s">
        <v>3116</v>
      </c>
      <c r="C5001" s="1" t="s">
        <v>10710</v>
      </c>
      <c r="D5001" s="1" t="s">
        <v>21</v>
      </c>
      <c r="E5001" s="1" t="s">
        <v>3118</v>
      </c>
      <c r="F5001" s="1" t="s">
        <v>3119</v>
      </c>
      <c r="G5001" s="1" t="s">
        <v>17</v>
      </c>
      <c r="H5001" s="1">
        <v>45.0</v>
      </c>
      <c r="I5001" s="3">
        <v>44064.25</v>
      </c>
      <c r="J5001" s="1">
        <v>0.906610580893806</v>
      </c>
      <c r="K5001" s="1" t="s">
        <v>24</v>
      </c>
      <c r="L5001" s="1" t="s">
        <v>188</v>
      </c>
      <c r="M5001" s="3">
        <v>44064.28439086806</v>
      </c>
    </row>
    <row r="5002">
      <c r="A5002" s="1">
        <v>5000.0</v>
      </c>
      <c r="B5002" s="1" t="s">
        <v>3513</v>
      </c>
      <c r="C5002" s="1" t="s">
        <v>10711</v>
      </c>
      <c r="D5002" s="1" t="s">
        <v>10712</v>
      </c>
      <c r="E5002" s="1" t="s">
        <v>10713</v>
      </c>
      <c r="F5002" s="1" t="s">
        <v>3516</v>
      </c>
      <c r="G5002" s="1" t="s">
        <v>39</v>
      </c>
      <c r="H5002" s="1">
        <v>45.0</v>
      </c>
      <c r="I5002" s="3">
        <v>43874.604166666664</v>
      </c>
      <c r="J5002" s="1">
        <v>2.9755745813943</v>
      </c>
      <c r="K5002" s="1" t="s">
        <v>166</v>
      </c>
      <c r="M5002" s="3">
        <v>43874.637525833336</v>
      </c>
    </row>
    <row r="5003">
      <c r="A5003" s="1">
        <v>5001.0</v>
      </c>
      <c r="B5003" s="1" t="s">
        <v>176</v>
      </c>
      <c r="C5003" s="1" t="s">
        <v>10714</v>
      </c>
      <c r="D5003" s="1" t="s">
        <v>178</v>
      </c>
      <c r="E5003" s="1" t="s">
        <v>6229</v>
      </c>
      <c r="F5003" s="1" t="s">
        <v>180</v>
      </c>
      <c r="G5003" s="1" t="s">
        <v>17</v>
      </c>
      <c r="H5003" s="1">
        <v>45.0</v>
      </c>
      <c r="I5003" s="3">
        <v>44120.25</v>
      </c>
      <c r="J5003" s="1">
        <v>1.2623457787241</v>
      </c>
      <c r="K5003" s="1" t="s">
        <v>24</v>
      </c>
      <c r="M5003" s="3">
        <v>44120.28654746528</v>
      </c>
    </row>
    <row r="5004">
      <c r="A5004" s="1">
        <v>5002.0</v>
      </c>
      <c r="B5004" s="1" t="s">
        <v>2581</v>
      </c>
      <c r="C5004" s="1" t="s">
        <v>10715</v>
      </c>
      <c r="D5004" s="1" t="s">
        <v>10716</v>
      </c>
      <c r="E5004" s="1" t="s">
        <v>10717</v>
      </c>
      <c r="F5004" s="1" t="s">
        <v>2585</v>
      </c>
      <c r="G5004" s="1" t="s">
        <v>89</v>
      </c>
      <c r="H5004" s="1">
        <v>45.0</v>
      </c>
      <c r="I5004" s="3">
        <v>44231.69962731482</v>
      </c>
      <c r="J5004" s="1">
        <v>2.86517531293484</v>
      </c>
      <c r="K5004" s="1" t="s">
        <v>159</v>
      </c>
      <c r="M5004" s="3">
        <v>44231.73856658565</v>
      </c>
    </row>
    <row r="5005">
      <c r="A5005" s="1">
        <v>5003.0</v>
      </c>
      <c r="B5005" s="1" t="s">
        <v>2494</v>
      </c>
      <c r="C5005" s="1" t="s">
        <v>10718</v>
      </c>
      <c r="D5005" s="1" t="s">
        <v>8305</v>
      </c>
      <c r="E5005" s="1" t="s">
        <v>10719</v>
      </c>
      <c r="F5005" s="1" t="s">
        <v>2498</v>
      </c>
      <c r="G5005" s="1" t="s">
        <v>17</v>
      </c>
      <c r="H5005" s="1">
        <v>45.0</v>
      </c>
      <c r="I5005" s="3">
        <v>44101.177083333336</v>
      </c>
      <c r="J5005" s="1">
        <v>0.585052380114284</v>
      </c>
      <c r="K5005" s="1" t="s">
        <v>2499</v>
      </c>
      <c r="L5005" s="1" t="s">
        <v>2499</v>
      </c>
      <c r="M5005" s="3">
        <v>44101.221581909726</v>
      </c>
    </row>
    <row r="5006">
      <c r="A5006" s="1">
        <v>5004.0</v>
      </c>
      <c r="B5006" s="1" t="s">
        <v>3758</v>
      </c>
      <c r="C5006" s="1" t="s">
        <v>10720</v>
      </c>
      <c r="D5006" s="1" t="s">
        <v>315</v>
      </c>
      <c r="E5006" s="1" t="s">
        <v>10721</v>
      </c>
      <c r="F5006" s="1" t="s">
        <v>3761</v>
      </c>
      <c r="G5006" s="1" t="s">
        <v>39</v>
      </c>
      <c r="H5006" s="1">
        <v>45.0</v>
      </c>
      <c r="I5006" s="3">
        <v>44236.697916666664</v>
      </c>
      <c r="J5006" s="1">
        <v>4.83973953789865</v>
      </c>
      <c r="K5006" s="1" t="s">
        <v>166</v>
      </c>
      <c r="L5006" s="1" t="s">
        <v>167</v>
      </c>
      <c r="M5006" s="3">
        <v>44236.710835578706</v>
      </c>
    </row>
    <row r="5007">
      <c r="A5007" s="1">
        <v>5005.0</v>
      </c>
      <c r="B5007" s="1" t="s">
        <v>5228</v>
      </c>
      <c r="C5007" s="1" t="s">
        <v>10722</v>
      </c>
      <c r="D5007" s="1" t="s">
        <v>723</v>
      </c>
      <c r="E5007" s="1" t="s">
        <v>10723</v>
      </c>
      <c r="F5007" s="1" t="s">
        <v>5231</v>
      </c>
      <c r="G5007" s="1" t="s">
        <v>39</v>
      </c>
      <c r="H5007" s="1">
        <v>45.0</v>
      </c>
      <c r="I5007" s="3">
        <v>43740.208333333336</v>
      </c>
      <c r="J5007" s="1">
        <v>19.7792290809646</v>
      </c>
      <c r="K5007" s="1" t="s">
        <v>18</v>
      </c>
      <c r="M5007" s="3">
        <v>43740.253696087966</v>
      </c>
    </row>
    <row r="5008">
      <c r="A5008" s="1">
        <v>5006.0</v>
      </c>
      <c r="B5008" s="1" t="s">
        <v>536</v>
      </c>
      <c r="C5008" s="1" t="s">
        <v>10724</v>
      </c>
      <c r="D5008" s="1" t="s">
        <v>1255</v>
      </c>
      <c r="E5008" s="1" t="s">
        <v>3747</v>
      </c>
      <c r="F5008" s="1" t="s">
        <v>539</v>
      </c>
      <c r="G5008" s="1" t="s">
        <v>17</v>
      </c>
      <c r="H5008" s="1">
        <v>45.0</v>
      </c>
      <c r="I5008" s="3">
        <v>43727.708333333336</v>
      </c>
      <c r="J5008" s="1">
        <v>2.04579777606787</v>
      </c>
      <c r="K5008" s="1" t="s">
        <v>83</v>
      </c>
      <c r="M5008" s="3">
        <v>43727.73974175926</v>
      </c>
    </row>
    <row r="5009">
      <c r="A5009" s="1">
        <v>5007.0</v>
      </c>
      <c r="B5009" s="1" t="s">
        <v>2345</v>
      </c>
      <c r="C5009" s="1" t="s">
        <v>10725</v>
      </c>
      <c r="D5009" s="1" t="s">
        <v>1280</v>
      </c>
      <c r="E5009" s="1" t="s">
        <v>10726</v>
      </c>
      <c r="F5009" s="1" t="s">
        <v>2348</v>
      </c>
      <c r="G5009" s="1" t="s">
        <v>89</v>
      </c>
      <c r="H5009" s="1">
        <v>45.0</v>
      </c>
      <c r="I5009" s="3">
        <v>43964.32436936343</v>
      </c>
      <c r="J5009" s="1">
        <v>1.60758209009988</v>
      </c>
      <c r="K5009" s="1" t="s">
        <v>24</v>
      </c>
      <c r="M5009" s="3">
        <v>43964.326064849534</v>
      </c>
    </row>
    <row r="5010">
      <c r="A5010" s="1">
        <v>5008.0</v>
      </c>
      <c r="B5010" s="1" t="s">
        <v>63</v>
      </c>
      <c r="C5010" s="1" t="s">
        <v>10727</v>
      </c>
      <c r="D5010" s="1" t="s">
        <v>65</v>
      </c>
      <c r="E5010" s="1" t="s">
        <v>3334</v>
      </c>
      <c r="F5010" s="1" t="s">
        <v>67</v>
      </c>
      <c r="G5010" s="1" t="s">
        <v>17</v>
      </c>
      <c r="H5010" s="1">
        <v>45.0</v>
      </c>
      <c r="I5010" s="3">
        <v>44143.229166666664</v>
      </c>
      <c r="J5010" s="1">
        <v>3.79065314504766</v>
      </c>
      <c r="K5010" s="1" t="s">
        <v>24</v>
      </c>
      <c r="M5010" s="3">
        <v>44143.301153368055</v>
      </c>
    </row>
    <row r="5011">
      <c r="A5011" s="1">
        <v>5009.0</v>
      </c>
      <c r="B5011" s="1" t="s">
        <v>10728</v>
      </c>
      <c r="C5011" s="1" t="s">
        <v>10729</v>
      </c>
      <c r="D5011" s="1" t="s">
        <v>99</v>
      </c>
      <c r="E5011" s="1" t="s">
        <v>10730</v>
      </c>
      <c r="F5011" s="1" t="s">
        <v>10731</v>
      </c>
      <c r="G5011" s="1" t="s">
        <v>39</v>
      </c>
      <c r="H5011" s="1">
        <v>45.0</v>
      </c>
      <c r="I5011" s="3">
        <v>44084.75</v>
      </c>
      <c r="J5011" s="1">
        <v>1.06651399519584</v>
      </c>
      <c r="K5011" s="1" t="s">
        <v>18</v>
      </c>
      <c r="L5011" s="1" t="s">
        <v>2972</v>
      </c>
      <c r="M5011" s="3">
        <v>44084.782421296295</v>
      </c>
    </row>
    <row r="5012">
      <c r="A5012" s="1">
        <v>5010.0</v>
      </c>
      <c r="B5012" s="1" t="s">
        <v>278</v>
      </c>
      <c r="C5012" s="1" t="s">
        <v>10732</v>
      </c>
      <c r="D5012" s="1" t="s">
        <v>2920</v>
      </c>
      <c r="E5012" s="1" t="s">
        <v>3669</v>
      </c>
      <c r="F5012" s="1" t="s">
        <v>281</v>
      </c>
      <c r="G5012" s="1" t="s">
        <v>17</v>
      </c>
      <c r="H5012" s="1">
        <v>45.0</v>
      </c>
      <c r="I5012" s="3">
        <v>44091.3125</v>
      </c>
      <c r="J5012" s="1">
        <v>2.4405850249606</v>
      </c>
      <c r="K5012" s="1" t="s">
        <v>24</v>
      </c>
      <c r="M5012" s="3">
        <v>44091.34281185185</v>
      </c>
    </row>
    <row r="5013">
      <c r="A5013" s="1">
        <v>5011.0</v>
      </c>
      <c r="B5013" s="1" t="s">
        <v>911</v>
      </c>
      <c r="C5013" s="1" t="s">
        <v>10733</v>
      </c>
      <c r="D5013" s="1" t="s">
        <v>657</v>
      </c>
      <c r="E5013" s="1" t="s">
        <v>913</v>
      </c>
      <c r="F5013" s="1" t="s">
        <v>914</v>
      </c>
      <c r="G5013" s="1" t="s">
        <v>35</v>
      </c>
      <c r="H5013" s="1">
        <v>45.0</v>
      </c>
      <c r="I5013" s="3">
        <v>43580.458333333336</v>
      </c>
      <c r="J5013" s="1">
        <v>0.683529727412098</v>
      </c>
      <c r="K5013" s="1" t="s">
        <v>18</v>
      </c>
      <c r="M5013" s="3">
        <v>43580.56804247685</v>
      </c>
    </row>
    <row r="5014">
      <c r="A5014" s="1">
        <v>5012.0</v>
      </c>
      <c r="B5014" s="1" t="s">
        <v>1315</v>
      </c>
      <c r="C5014" s="1" t="s">
        <v>10734</v>
      </c>
      <c r="D5014" s="1" t="s">
        <v>411</v>
      </c>
      <c r="E5014" s="1" t="s">
        <v>4843</v>
      </c>
      <c r="F5014" s="1" t="s">
        <v>1319</v>
      </c>
      <c r="G5014" s="1" t="s">
        <v>17</v>
      </c>
      <c r="H5014" s="1">
        <v>45.0</v>
      </c>
      <c r="I5014" s="3">
        <v>43903.541666666664</v>
      </c>
      <c r="J5014" s="1">
        <v>0.773236018879629</v>
      </c>
      <c r="K5014" s="1" t="s">
        <v>18</v>
      </c>
      <c r="M5014" s="3">
        <v>43903.57351083333</v>
      </c>
    </row>
    <row r="5015">
      <c r="A5015" s="1">
        <v>5013.0</v>
      </c>
      <c r="B5015" s="1" t="s">
        <v>9759</v>
      </c>
      <c r="C5015" s="1" t="s">
        <v>10735</v>
      </c>
      <c r="D5015" s="1" t="s">
        <v>10736</v>
      </c>
      <c r="E5015" s="1" t="s">
        <v>10737</v>
      </c>
      <c r="F5015" s="1" t="s">
        <v>9762</v>
      </c>
      <c r="G5015" s="1" t="s">
        <v>39</v>
      </c>
      <c r="H5015" s="1">
        <v>45.0</v>
      </c>
      <c r="I5015" s="3">
        <v>43581.625</v>
      </c>
      <c r="J5015" s="1">
        <v>1.4863251256059</v>
      </c>
      <c r="K5015" s="1" t="s">
        <v>18</v>
      </c>
      <c r="M5015" s="3">
        <v>43581.67332201389</v>
      </c>
    </row>
    <row r="5016">
      <c r="A5016" s="1">
        <v>5014.0</v>
      </c>
      <c r="B5016" s="1" t="s">
        <v>953</v>
      </c>
      <c r="C5016" s="1" t="s">
        <v>10738</v>
      </c>
      <c r="D5016" s="1" t="s">
        <v>121</v>
      </c>
      <c r="E5016" s="1" t="s">
        <v>3065</v>
      </c>
      <c r="F5016" s="1" t="s">
        <v>956</v>
      </c>
      <c r="G5016" s="1" t="s">
        <v>17</v>
      </c>
      <c r="H5016" s="1">
        <v>45.0</v>
      </c>
      <c r="I5016" s="3">
        <v>44188.625</v>
      </c>
      <c r="J5016" s="1">
        <v>2.68080026391419</v>
      </c>
      <c r="K5016" s="1" t="s">
        <v>18</v>
      </c>
      <c r="M5016" s="3">
        <v>44188.67257386574</v>
      </c>
    </row>
    <row r="5017">
      <c r="A5017" s="1">
        <v>5015.0</v>
      </c>
      <c r="B5017" s="1" t="s">
        <v>1202</v>
      </c>
      <c r="C5017" s="1" t="s">
        <v>10739</v>
      </c>
      <c r="D5017" s="1" t="s">
        <v>1631</v>
      </c>
      <c r="E5017" s="1" t="s">
        <v>9809</v>
      </c>
      <c r="F5017" s="1" t="s">
        <v>1206</v>
      </c>
      <c r="G5017" s="1" t="s">
        <v>35</v>
      </c>
      <c r="H5017" s="1">
        <v>45.0</v>
      </c>
      <c r="I5017" s="3">
        <v>43612.291666666664</v>
      </c>
      <c r="J5017" s="1">
        <v>1.60420419208479</v>
      </c>
      <c r="K5017" s="1" t="s">
        <v>24</v>
      </c>
      <c r="M5017" s="3">
        <v>43612.32588010417</v>
      </c>
    </row>
    <row r="5018">
      <c r="A5018" s="1">
        <v>5016.0</v>
      </c>
      <c r="B5018" s="1" t="s">
        <v>1315</v>
      </c>
      <c r="C5018" s="1" t="s">
        <v>10740</v>
      </c>
      <c r="D5018" s="1" t="s">
        <v>411</v>
      </c>
      <c r="E5018" s="1" t="s">
        <v>2533</v>
      </c>
      <c r="F5018" s="1" t="s">
        <v>1319</v>
      </c>
      <c r="G5018" s="1" t="s">
        <v>17</v>
      </c>
      <c r="H5018" s="1">
        <v>45.0</v>
      </c>
      <c r="I5018" s="3">
        <v>44020.520833333336</v>
      </c>
      <c r="J5018" s="1">
        <v>0.192986281351864</v>
      </c>
      <c r="K5018" s="1" t="s">
        <v>18</v>
      </c>
      <c r="M5018" s="3">
        <v>44020.55414846065</v>
      </c>
    </row>
    <row r="5019">
      <c r="A5019" s="1">
        <v>5017.0</v>
      </c>
      <c r="B5019" s="1" t="s">
        <v>1489</v>
      </c>
      <c r="C5019" s="1" t="s">
        <v>10741</v>
      </c>
      <c r="D5019" s="1" t="s">
        <v>503</v>
      </c>
      <c r="E5019" s="1" t="s">
        <v>10742</v>
      </c>
      <c r="F5019" s="1" t="s">
        <v>1492</v>
      </c>
      <c r="G5019" s="1" t="s">
        <v>89</v>
      </c>
      <c r="H5019" s="1">
        <v>45.0</v>
      </c>
      <c r="I5019" s="3">
        <v>44065.513194444444</v>
      </c>
      <c r="J5019" s="1">
        <v>3.08488928764265</v>
      </c>
      <c r="K5019" s="1" t="s">
        <v>18</v>
      </c>
      <c r="M5019" s="3">
        <v>44065.52854085648</v>
      </c>
    </row>
    <row r="5020">
      <c r="A5020" s="1">
        <v>5018.0</v>
      </c>
      <c r="B5020" s="1" t="s">
        <v>10743</v>
      </c>
      <c r="C5020" s="1" t="s">
        <v>10744</v>
      </c>
      <c r="D5020" s="1" t="s">
        <v>10745</v>
      </c>
      <c r="E5020" s="1" t="s">
        <v>10746</v>
      </c>
      <c r="F5020" s="1" t="s">
        <v>10747</v>
      </c>
      <c r="G5020" s="1" t="s">
        <v>39</v>
      </c>
      <c r="H5020" s="1">
        <v>45.0</v>
      </c>
      <c r="I5020" s="3">
        <v>44214.583333333336</v>
      </c>
      <c r="J5020" s="1">
        <v>0.58205351498332</v>
      </c>
      <c r="K5020" s="1" t="s">
        <v>218</v>
      </c>
      <c r="M5020" s="3">
        <v>44214.624194131946</v>
      </c>
    </row>
    <row r="5021">
      <c r="A5021" s="1">
        <v>5019.0</v>
      </c>
      <c r="B5021" s="1" t="s">
        <v>385</v>
      </c>
      <c r="C5021" s="1" t="s">
        <v>10748</v>
      </c>
      <c r="D5021" s="1" t="s">
        <v>116</v>
      </c>
      <c r="E5021" s="1" t="s">
        <v>2924</v>
      </c>
      <c r="F5021" s="1" t="s">
        <v>388</v>
      </c>
      <c r="G5021" s="1" t="s">
        <v>17</v>
      </c>
      <c r="H5021" s="1">
        <v>45.0</v>
      </c>
      <c r="I5021" s="3">
        <v>44110.291666666664</v>
      </c>
      <c r="J5021" s="1">
        <v>0.0</v>
      </c>
      <c r="K5021" s="1" t="s">
        <v>24</v>
      </c>
      <c r="M5021" s="3">
        <v>44110.41676280092</v>
      </c>
    </row>
    <row r="5022">
      <c r="A5022" s="1">
        <v>5020.0</v>
      </c>
      <c r="B5022" s="1" t="s">
        <v>319</v>
      </c>
      <c r="C5022" s="1" t="s">
        <v>10749</v>
      </c>
      <c r="D5022" s="1" t="s">
        <v>21</v>
      </c>
      <c r="E5022" s="1" t="s">
        <v>10750</v>
      </c>
      <c r="F5022" s="1" t="s">
        <v>323</v>
      </c>
      <c r="G5022" s="1" t="s">
        <v>39</v>
      </c>
      <c r="H5022" s="1">
        <v>45.0</v>
      </c>
      <c r="I5022" s="3">
        <v>43786.333333333336</v>
      </c>
      <c r="J5022" s="1">
        <v>2.34173609698262</v>
      </c>
      <c r="K5022" s="1" t="s">
        <v>24</v>
      </c>
      <c r="M5022" s="3">
        <v>43786.66130921296</v>
      </c>
    </row>
    <row r="5023">
      <c r="A5023" s="1">
        <v>5021.0</v>
      </c>
      <c r="B5023" s="1" t="s">
        <v>1699</v>
      </c>
      <c r="C5023" s="1" t="s">
        <v>10751</v>
      </c>
      <c r="D5023" s="1" t="s">
        <v>701</v>
      </c>
      <c r="E5023" s="1" t="s">
        <v>7933</v>
      </c>
      <c r="F5023" s="1" t="s">
        <v>1702</v>
      </c>
      <c r="G5023" s="1" t="s">
        <v>35</v>
      </c>
      <c r="H5023" s="1">
        <v>45.0</v>
      </c>
      <c r="I5023" s="3">
        <v>44239.270833333336</v>
      </c>
      <c r="J5023" s="1">
        <v>0.00961451340681543</v>
      </c>
      <c r="K5023" s="1" t="s">
        <v>24</v>
      </c>
      <c r="L5023" s="1" t="s">
        <v>1006</v>
      </c>
      <c r="M5023" s="3">
        <v>44239.50083460648</v>
      </c>
    </row>
    <row r="5024">
      <c r="A5024" s="1">
        <v>5022.0</v>
      </c>
      <c r="B5024" s="1" t="s">
        <v>2891</v>
      </c>
      <c r="C5024" s="1" t="s">
        <v>10752</v>
      </c>
      <c r="D5024" s="1" t="s">
        <v>80</v>
      </c>
      <c r="E5024" s="1" t="s">
        <v>4799</v>
      </c>
      <c r="F5024" s="1" t="s">
        <v>2894</v>
      </c>
      <c r="G5024" s="1" t="s">
        <v>17</v>
      </c>
      <c r="H5024" s="1">
        <v>45.0</v>
      </c>
      <c r="I5024" s="3">
        <v>43858.21875</v>
      </c>
      <c r="J5024" s="1">
        <v>0.904057803055293</v>
      </c>
      <c r="K5024" s="1" t="s">
        <v>46</v>
      </c>
      <c r="M5024" s="3">
        <v>43858.288255451385</v>
      </c>
    </row>
    <row r="5025">
      <c r="A5025" s="1">
        <v>5023.0</v>
      </c>
      <c r="B5025" s="1" t="s">
        <v>3353</v>
      </c>
      <c r="C5025" s="1" t="s">
        <v>10753</v>
      </c>
      <c r="D5025" s="1" t="s">
        <v>3355</v>
      </c>
      <c r="E5025" s="1" t="s">
        <v>9890</v>
      </c>
      <c r="F5025" s="1" t="s">
        <v>3357</v>
      </c>
      <c r="G5025" s="1" t="s">
        <v>35</v>
      </c>
      <c r="H5025" s="1">
        <v>45.0</v>
      </c>
      <c r="I5025" s="3">
        <v>44231.479166666664</v>
      </c>
      <c r="J5025" s="1">
        <v>1.30914635412178</v>
      </c>
      <c r="K5025" s="1" t="s">
        <v>56</v>
      </c>
      <c r="L5025" s="1" t="s">
        <v>1614</v>
      </c>
      <c r="M5025" s="3">
        <v>44231.50106047454</v>
      </c>
    </row>
    <row r="5026">
      <c r="A5026" s="1">
        <v>5024.0</v>
      </c>
      <c r="B5026" s="1" t="s">
        <v>1920</v>
      </c>
      <c r="C5026" s="1" t="s">
        <v>10754</v>
      </c>
      <c r="D5026" s="1" t="s">
        <v>207</v>
      </c>
      <c r="E5026" s="1" t="s">
        <v>10755</v>
      </c>
      <c r="F5026" s="1" t="s">
        <v>1923</v>
      </c>
      <c r="G5026" s="1" t="s">
        <v>39</v>
      </c>
      <c r="H5026" s="1">
        <v>45.0</v>
      </c>
      <c r="I5026" s="3">
        <v>44017.729166666664</v>
      </c>
      <c r="J5026" s="1">
        <v>2.05094671836189</v>
      </c>
      <c r="K5026" s="1" t="s">
        <v>218</v>
      </c>
      <c r="M5026" s="3">
        <v>44017.767928009256</v>
      </c>
    </row>
    <row r="5027">
      <c r="A5027" s="1">
        <v>5025.0</v>
      </c>
      <c r="B5027" s="1" t="s">
        <v>896</v>
      </c>
      <c r="C5027" s="1" t="s">
        <v>10756</v>
      </c>
      <c r="D5027" s="1" t="s">
        <v>2504</v>
      </c>
      <c r="E5027" s="1" t="s">
        <v>10757</v>
      </c>
      <c r="F5027" s="1" t="s">
        <v>900</v>
      </c>
      <c r="G5027" s="1" t="s">
        <v>39</v>
      </c>
      <c r="H5027" s="1">
        <v>45.0</v>
      </c>
      <c r="I5027" s="3">
        <v>44179.270833333336</v>
      </c>
      <c r="J5027" s="1">
        <v>2.26489600165413</v>
      </c>
      <c r="K5027" s="1" t="s">
        <v>24</v>
      </c>
      <c r="L5027" s="1" t="s">
        <v>741</v>
      </c>
      <c r="M5027" s="3">
        <v>44179.297386770835</v>
      </c>
    </row>
    <row r="5028">
      <c r="A5028" s="1">
        <v>5026.0</v>
      </c>
      <c r="B5028" s="1" t="s">
        <v>385</v>
      </c>
      <c r="C5028" s="1" t="s">
        <v>10758</v>
      </c>
      <c r="D5028" s="1" t="s">
        <v>32</v>
      </c>
      <c r="E5028" s="1" t="s">
        <v>10759</v>
      </c>
      <c r="F5028" s="1" t="s">
        <v>388</v>
      </c>
      <c r="G5028" s="1" t="s">
        <v>17</v>
      </c>
      <c r="H5028" s="1">
        <v>45.0</v>
      </c>
      <c r="I5028" s="3">
        <v>44200.625</v>
      </c>
      <c r="J5028" s="1">
        <v>0.0</v>
      </c>
      <c r="K5028" s="1" t="s">
        <v>24</v>
      </c>
      <c r="M5028" s="3">
        <v>44200.737637997685</v>
      </c>
    </row>
    <row r="5029">
      <c r="A5029" s="1">
        <v>5027.0</v>
      </c>
      <c r="B5029" s="1" t="s">
        <v>620</v>
      </c>
      <c r="C5029" s="1" t="s">
        <v>10760</v>
      </c>
      <c r="D5029" s="1" t="s">
        <v>1096</v>
      </c>
      <c r="E5029" s="1" t="s">
        <v>10761</v>
      </c>
      <c r="F5029" s="1" t="s">
        <v>623</v>
      </c>
      <c r="G5029" s="1" t="s">
        <v>17</v>
      </c>
      <c r="H5029" s="1">
        <v>45.0</v>
      </c>
      <c r="I5029" s="3">
        <v>43962.333333333336</v>
      </c>
      <c r="J5029" s="1">
        <v>28.6711939694337</v>
      </c>
      <c r="K5029" s="1" t="s">
        <v>18</v>
      </c>
      <c r="M5029" s="3">
        <v>43962.3697590625</v>
      </c>
    </row>
    <row r="5030">
      <c r="A5030" s="1">
        <v>5028.0</v>
      </c>
      <c r="B5030" s="1" t="s">
        <v>1289</v>
      </c>
      <c r="C5030" s="1" t="s">
        <v>10762</v>
      </c>
      <c r="D5030" s="1" t="s">
        <v>1666</v>
      </c>
      <c r="E5030" s="1" t="s">
        <v>1667</v>
      </c>
      <c r="F5030" s="1" t="s">
        <v>1293</v>
      </c>
      <c r="G5030" s="1" t="s">
        <v>35</v>
      </c>
      <c r="H5030" s="1">
        <v>45.0</v>
      </c>
      <c r="I5030" s="3">
        <v>43570.166666666664</v>
      </c>
      <c r="J5030" s="1">
        <v>3.55198269180452E-4</v>
      </c>
      <c r="K5030" s="1" t="s">
        <v>24</v>
      </c>
      <c r="M5030" s="3">
        <v>43570.196057037036</v>
      </c>
    </row>
    <row r="5031">
      <c r="A5031" s="1">
        <v>5029.0</v>
      </c>
      <c r="B5031" s="1" t="s">
        <v>303</v>
      </c>
      <c r="C5031" s="1" t="s">
        <v>10763</v>
      </c>
      <c r="D5031" s="1" t="s">
        <v>305</v>
      </c>
      <c r="E5031" s="1" t="s">
        <v>1671</v>
      </c>
      <c r="F5031" s="1" t="s">
        <v>307</v>
      </c>
      <c r="G5031" s="1" t="s">
        <v>17</v>
      </c>
      <c r="H5031" s="1">
        <v>45.0</v>
      </c>
      <c r="I5031" s="3">
        <v>43913.229166666664</v>
      </c>
      <c r="J5031" s="1">
        <v>2.26918028661287</v>
      </c>
      <c r="K5031" s="1" t="s">
        <v>24</v>
      </c>
      <c r="M5031" s="3">
        <v>43913.26178262731</v>
      </c>
    </row>
    <row r="5032">
      <c r="A5032" s="1">
        <v>5030.0</v>
      </c>
      <c r="B5032" s="1" t="s">
        <v>862</v>
      </c>
      <c r="C5032" s="1" t="s">
        <v>10764</v>
      </c>
      <c r="D5032" s="1" t="s">
        <v>864</v>
      </c>
      <c r="E5032" s="1" t="s">
        <v>865</v>
      </c>
      <c r="F5032" s="1" t="s">
        <v>866</v>
      </c>
      <c r="G5032" s="1" t="s">
        <v>17</v>
      </c>
      <c r="H5032" s="1">
        <v>45.0</v>
      </c>
      <c r="I5032" s="3">
        <v>43710.625</v>
      </c>
      <c r="J5032" s="1">
        <v>1.06067170914188</v>
      </c>
      <c r="K5032" s="1" t="s">
        <v>166</v>
      </c>
      <c r="M5032" s="3">
        <v>43710.6679790162</v>
      </c>
    </row>
    <row r="5033">
      <c r="A5033" s="1">
        <v>5031.0</v>
      </c>
      <c r="B5033" s="1" t="s">
        <v>97</v>
      </c>
      <c r="C5033" s="1" t="s">
        <v>10765</v>
      </c>
      <c r="D5033" s="1" t="s">
        <v>1446</v>
      </c>
      <c r="E5033" s="1" t="s">
        <v>10766</v>
      </c>
      <c r="F5033" s="1" t="s">
        <v>101</v>
      </c>
      <c r="G5033" s="1" t="s">
        <v>39</v>
      </c>
      <c r="H5033" s="1">
        <v>45.0</v>
      </c>
      <c r="I5033" s="3">
        <v>43938.458333333336</v>
      </c>
      <c r="J5033" s="1">
        <v>6.93211989129551</v>
      </c>
      <c r="K5033" s="1" t="s">
        <v>24</v>
      </c>
      <c r="M5033" s="3">
        <v>43938.51492125</v>
      </c>
    </row>
    <row r="5034">
      <c r="A5034" s="1">
        <v>5032.0</v>
      </c>
      <c r="B5034" s="1" t="s">
        <v>582</v>
      </c>
      <c r="C5034" s="1" t="s">
        <v>10767</v>
      </c>
      <c r="D5034" s="1" t="s">
        <v>93</v>
      </c>
      <c r="E5034" s="1" t="s">
        <v>2474</v>
      </c>
      <c r="F5034" s="1" t="s">
        <v>586</v>
      </c>
      <c r="G5034" s="1" t="s">
        <v>17</v>
      </c>
      <c r="H5034" s="1">
        <v>45.0</v>
      </c>
      <c r="I5034" s="3">
        <v>43839.625</v>
      </c>
      <c r="J5034" s="1">
        <v>3.50721126472242</v>
      </c>
      <c r="K5034" s="1" t="s">
        <v>24</v>
      </c>
      <c r="M5034" s="3">
        <v>43840.650376875</v>
      </c>
    </row>
    <row r="5035">
      <c r="A5035" s="1">
        <v>5033.0</v>
      </c>
      <c r="B5035" s="1" t="s">
        <v>1604</v>
      </c>
      <c r="C5035" s="1" t="s">
        <v>10768</v>
      </c>
      <c r="D5035" s="1" t="s">
        <v>3654</v>
      </c>
      <c r="E5035" s="1" t="s">
        <v>10769</v>
      </c>
      <c r="F5035" s="1" t="s">
        <v>1608</v>
      </c>
      <c r="G5035" s="1" t="s">
        <v>39</v>
      </c>
      <c r="H5035" s="1">
        <v>45.0</v>
      </c>
      <c r="I5035" s="3">
        <v>43816.458333333336</v>
      </c>
      <c r="J5035" s="1">
        <v>4.78764993409954</v>
      </c>
      <c r="K5035" s="1" t="s">
        <v>18</v>
      </c>
      <c r="M5035" s="3">
        <v>43816.49326755787</v>
      </c>
    </row>
    <row r="5036">
      <c r="A5036" s="1">
        <v>5034.0</v>
      </c>
      <c r="B5036" s="1" t="s">
        <v>10770</v>
      </c>
      <c r="C5036" s="1" t="s">
        <v>10771</v>
      </c>
      <c r="D5036" s="1" t="s">
        <v>326</v>
      </c>
      <c r="E5036" s="1" t="s">
        <v>10772</v>
      </c>
      <c r="F5036" s="1" t="s">
        <v>10773</v>
      </c>
      <c r="G5036" s="1" t="s">
        <v>89</v>
      </c>
      <c r="H5036" s="1">
        <v>45.0</v>
      </c>
      <c r="I5036" s="3">
        <v>43766.32486111111</v>
      </c>
      <c r="J5036" s="1">
        <v>3.61950776933808</v>
      </c>
      <c r="K5036" s="1" t="s">
        <v>24</v>
      </c>
      <c r="M5036" s="3">
        <v>43766.350272048614</v>
      </c>
    </row>
    <row r="5037">
      <c r="A5037" s="1">
        <v>5035.0</v>
      </c>
      <c r="B5037" s="1" t="s">
        <v>4069</v>
      </c>
      <c r="C5037" s="1" t="s">
        <v>10774</v>
      </c>
      <c r="D5037" s="1" t="s">
        <v>1262</v>
      </c>
      <c r="E5037" s="1" t="s">
        <v>10775</v>
      </c>
      <c r="F5037" s="1" t="s">
        <v>4072</v>
      </c>
      <c r="G5037" s="1" t="s">
        <v>17</v>
      </c>
      <c r="H5037" s="1">
        <v>45.0</v>
      </c>
      <c r="I5037" s="3">
        <v>44039.229166666664</v>
      </c>
      <c r="J5037" s="1">
        <v>2.27238122727916</v>
      </c>
      <c r="K5037" s="1" t="s">
        <v>24</v>
      </c>
      <c r="M5037" s="3">
        <v>44039.312690555555</v>
      </c>
    </row>
    <row r="5038">
      <c r="A5038" s="1">
        <v>5036.0</v>
      </c>
      <c r="B5038" s="1" t="s">
        <v>2165</v>
      </c>
      <c r="C5038" s="1" t="s">
        <v>10776</v>
      </c>
      <c r="D5038" s="1" t="s">
        <v>989</v>
      </c>
      <c r="E5038" s="1" t="s">
        <v>10777</v>
      </c>
      <c r="F5038" s="1" t="s">
        <v>2168</v>
      </c>
      <c r="G5038" s="1" t="s">
        <v>17</v>
      </c>
      <c r="H5038" s="1">
        <v>45.0</v>
      </c>
      <c r="I5038" s="3">
        <v>44046.145833333336</v>
      </c>
      <c r="J5038" s="1">
        <v>0.0192114563404885</v>
      </c>
      <c r="K5038" s="1" t="s">
        <v>24</v>
      </c>
      <c r="L5038" s="1" t="s">
        <v>406</v>
      </c>
      <c r="M5038" s="3">
        <v>44046.18323329861</v>
      </c>
    </row>
    <row r="5039">
      <c r="A5039" s="1">
        <v>5037.0</v>
      </c>
      <c r="B5039" s="1" t="s">
        <v>1272</v>
      </c>
      <c r="C5039" s="1" t="s">
        <v>10778</v>
      </c>
      <c r="D5039" s="1" t="s">
        <v>1274</v>
      </c>
      <c r="E5039" s="1" t="s">
        <v>1275</v>
      </c>
      <c r="F5039" s="1" t="s">
        <v>1276</v>
      </c>
      <c r="G5039" s="1" t="s">
        <v>17</v>
      </c>
      <c r="H5039" s="1">
        <v>45.0</v>
      </c>
      <c r="I5039" s="3">
        <v>44142.583333333336</v>
      </c>
      <c r="J5039" s="1">
        <v>0.70961793974691</v>
      </c>
      <c r="K5039" s="1" t="s">
        <v>62</v>
      </c>
      <c r="M5039" s="3">
        <v>44142.61128827546</v>
      </c>
    </row>
    <row r="5040">
      <c r="A5040" s="1">
        <v>5038.0</v>
      </c>
      <c r="B5040" s="1" t="s">
        <v>3073</v>
      </c>
      <c r="C5040" s="1" t="s">
        <v>10779</v>
      </c>
      <c r="D5040" s="1" t="s">
        <v>326</v>
      </c>
      <c r="E5040" s="1" t="s">
        <v>6044</v>
      </c>
      <c r="F5040" s="1" t="s">
        <v>3419</v>
      </c>
      <c r="G5040" s="1" t="s">
        <v>17</v>
      </c>
      <c r="H5040" s="1">
        <v>45.0</v>
      </c>
      <c r="I5040" s="3">
        <v>44048.791666666664</v>
      </c>
      <c r="J5040" s="1">
        <v>0.0</v>
      </c>
      <c r="K5040" s="1" t="s">
        <v>24</v>
      </c>
      <c r="M5040" s="3">
        <v>44049.25237800926</v>
      </c>
    </row>
    <row r="5041">
      <c r="A5041" s="1">
        <v>5039.0</v>
      </c>
      <c r="B5041" s="1" t="s">
        <v>5792</v>
      </c>
      <c r="C5041" s="1" t="s">
        <v>10780</v>
      </c>
      <c r="D5041" s="1" t="s">
        <v>514</v>
      </c>
      <c r="E5041" s="1" t="s">
        <v>7959</v>
      </c>
      <c r="F5041" s="1" t="s">
        <v>5795</v>
      </c>
      <c r="G5041" s="1" t="s">
        <v>17</v>
      </c>
      <c r="H5041" s="1">
        <v>45.0</v>
      </c>
      <c r="I5041" s="3">
        <v>43909.583333333336</v>
      </c>
      <c r="J5041" s="1">
        <v>0.0571479111501207</v>
      </c>
      <c r="K5041" s="1" t="s">
        <v>83</v>
      </c>
      <c r="M5041" s="3">
        <v>43909.61486170139</v>
      </c>
    </row>
    <row r="5042">
      <c r="A5042" s="1">
        <v>5040.0</v>
      </c>
      <c r="B5042" s="1" t="s">
        <v>10111</v>
      </c>
      <c r="C5042" s="1" t="s">
        <v>10781</v>
      </c>
      <c r="D5042" s="1" t="s">
        <v>5462</v>
      </c>
      <c r="E5042" s="1" t="s">
        <v>10782</v>
      </c>
      <c r="F5042" s="1" t="s">
        <v>10114</v>
      </c>
      <c r="G5042" s="1" t="s">
        <v>39</v>
      </c>
      <c r="H5042" s="1">
        <v>45.0</v>
      </c>
      <c r="I5042" s="3">
        <v>43891.291666666664</v>
      </c>
      <c r="J5042" s="1">
        <v>1.99118875494345</v>
      </c>
      <c r="K5042" s="1" t="s">
        <v>1194</v>
      </c>
      <c r="M5042" s="3">
        <v>43891.336429849536</v>
      </c>
    </row>
    <row r="5043">
      <c r="A5043" s="1">
        <v>5041.0</v>
      </c>
      <c r="B5043" s="1" t="s">
        <v>136</v>
      </c>
      <c r="C5043" s="1" t="s">
        <v>10783</v>
      </c>
      <c r="D5043" s="1" t="s">
        <v>138</v>
      </c>
      <c r="E5043" s="1" t="s">
        <v>1259</v>
      </c>
      <c r="F5043" s="1" t="s">
        <v>140</v>
      </c>
      <c r="G5043" s="1" t="s">
        <v>35</v>
      </c>
      <c r="H5043" s="1">
        <v>45.0</v>
      </c>
      <c r="I5043" s="3">
        <v>44202.375</v>
      </c>
      <c r="J5043" s="1">
        <v>2.17432747125533</v>
      </c>
      <c r="K5043" s="1" t="s">
        <v>18</v>
      </c>
      <c r="M5043" s="3">
        <v>44202.323682222224</v>
      </c>
    </row>
    <row r="5044">
      <c r="A5044" s="1">
        <v>5042.0</v>
      </c>
      <c r="B5044" s="1" t="s">
        <v>1644</v>
      </c>
      <c r="C5044" s="1" t="s">
        <v>10784</v>
      </c>
      <c r="D5044" s="1" t="s">
        <v>1250</v>
      </c>
      <c r="E5044" s="1" t="s">
        <v>7504</v>
      </c>
      <c r="F5044" s="1" t="s">
        <v>1647</v>
      </c>
      <c r="G5044" s="1" t="s">
        <v>17</v>
      </c>
      <c r="H5044" s="1">
        <v>45.0</v>
      </c>
      <c r="I5044" s="3">
        <v>44182.791666666664</v>
      </c>
      <c r="J5044" s="1">
        <v>0.0</v>
      </c>
      <c r="K5044" s="1" t="s">
        <v>24</v>
      </c>
      <c r="L5044" s="1" t="s">
        <v>741</v>
      </c>
      <c r="M5044" s="3">
        <v>44186.30713503472</v>
      </c>
    </row>
    <row r="5045">
      <c r="A5045" s="1">
        <v>5043.0</v>
      </c>
      <c r="B5045" s="1" t="s">
        <v>853</v>
      </c>
      <c r="C5045" s="1" t="s">
        <v>10785</v>
      </c>
      <c r="D5045" s="1" t="s">
        <v>1806</v>
      </c>
      <c r="E5045" s="1" t="s">
        <v>10786</v>
      </c>
      <c r="F5045" s="1" t="s">
        <v>856</v>
      </c>
      <c r="G5045" s="1" t="s">
        <v>35</v>
      </c>
      <c r="H5045" s="1">
        <v>45.0</v>
      </c>
      <c r="I5045" s="3">
        <v>44200.541666666664</v>
      </c>
      <c r="J5045" s="1">
        <v>2.13306083298932</v>
      </c>
      <c r="K5045" s="1" t="s">
        <v>18</v>
      </c>
      <c r="M5045" s="3">
        <v>44200.58284134259</v>
      </c>
    </row>
    <row r="5046">
      <c r="A5046" s="1">
        <v>5044.0</v>
      </c>
      <c r="B5046" s="1" t="s">
        <v>3295</v>
      </c>
      <c r="C5046" s="1" t="s">
        <v>10787</v>
      </c>
      <c r="D5046" s="1" t="s">
        <v>321</v>
      </c>
      <c r="E5046" s="1" t="s">
        <v>10788</v>
      </c>
      <c r="F5046" s="1" t="s">
        <v>3298</v>
      </c>
      <c r="G5046" s="1" t="s">
        <v>39</v>
      </c>
      <c r="H5046" s="1">
        <v>45.0</v>
      </c>
      <c r="I5046" s="3">
        <v>43791.666666666664</v>
      </c>
      <c r="J5046" s="1">
        <v>0.622860135522509</v>
      </c>
      <c r="K5046" s="1" t="s">
        <v>24</v>
      </c>
      <c r="M5046" s="3">
        <v>43791.71409883102</v>
      </c>
    </row>
    <row r="5047">
      <c r="A5047" s="1">
        <v>5045.0</v>
      </c>
      <c r="B5047" s="1" t="s">
        <v>611</v>
      </c>
      <c r="C5047" s="1" t="s">
        <v>10789</v>
      </c>
      <c r="D5047" s="1" t="s">
        <v>613</v>
      </c>
      <c r="E5047" s="1" t="s">
        <v>614</v>
      </c>
      <c r="F5047" s="1" t="s">
        <v>615</v>
      </c>
      <c r="G5047" s="1" t="s">
        <v>17</v>
      </c>
      <c r="H5047" s="1">
        <v>45.0</v>
      </c>
      <c r="I5047" s="3">
        <v>44151.71875</v>
      </c>
      <c r="J5047" s="1">
        <v>1.14028573585451</v>
      </c>
      <c r="K5047" s="1" t="s">
        <v>616</v>
      </c>
      <c r="M5047" s="3">
        <v>44151.72557408565</v>
      </c>
    </row>
    <row r="5048">
      <c r="A5048" s="1">
        <v>5046.0</v>
      </c>
      <c r="B5048" s="1" t="s">
        <v>2864</v>
      </c>
      <c r="C5048" s="1" t="s">
        <v>10790</v>
      </c>
      <c r="D5048" s="1" t="s">
        <v>411</v>
      </c>
      <c r="E5048" s="1" t="s">
        <v>2866</v>
      </c>
      <c r="F5048" s="1" t="s">
        <v>2867</v>
      </c>
      <c r="G5048" s="1" t="s">
        <v>17</v>
      </c>
      <c r="H5048" s="1">
        <v>45.0</v>
      </c>
      <c r="I5048" s="3">
        <v>43885.25</v>
      </c>
      <c r="J5048" s="1">
        <v>0.465831050644751</v>
      </c>
      <c r="K5048" s="1" t="s">
        <v>62</v>
      </c>
      <c r="M5048" s="3">
        <v>43885.283014988425</v>
      </c>
    </row>
    <row r="5049">
      <c r="A5049" s="1">
        <v>5047.0</v>
      </c>
      <c r="B5049" s="1" t="s">
        <v>25</v>
      </c>
      <c r="C5049" s="1" t="s">
        <v>10791</v>
      </c>
      <c r="D5049" s="1" t="s">
        <v>10792</v>
      </c>
      <c r="E5049" s="1" t="s">
        <v>10793</v>
      </c>
      <c r="F5049" s="1" t="s">
        <v>29</v>
      </c>
      <c r="G5049" s="1" t="s">
        <v>17</v>
      </c>
      <c r="H5049" s="1">
        <v>45.0</v>
      </c>
      <c r="I5049" s="3">
        <v>44134.25</v>
      </c>
      <c r="J5049" s="1">
        <v>4.08423336788858</v>
      </c>
      <c r="K5049" s="1" t="s">
        <v>18</v>
      </c>
      <c r="M5049" s="3">
        <v>44134.29798481482</v>
      </c>
    </row>
    <row r="5050">
      <c r="A5050" s="1">
        <v>5048.0</v>
      </c>
      <c r="B5050" s="1" t="s">
        <v>8798</v>
      </c>
      <c r="C5050" s="1" t="s">
        <v>10794</v>
      </c>
      <c r="D5050" s="1" t="s">
        <v>4912</v>
      </c>
      <c r="E5050" s="1" t="s">
        <v>10795</v>
      </c>
      <c r="F5050" s="1" t="s">
        <v>8801</v>
      </c>
      <c r="G5050" s="1" t="s">
        <v>39</v>
      </c>
      <c r="H5050" s="1">
        <v>45.0</v>
      </c>
      <c r="I5050" s="3">
        <v>43963.572916666664</v>
      </c>
      <c r="J5050" s="1">
        <v>4.12190888062605</v>
      </c>
      <c r="K5050" s="1" t="s">
        <v>601</v>
      </c>
      <c r="L5050" s="1" t="s">
        <v>10796</v>
      </c>
      <c r="M5050" s="3">
        <v>43963.60760384259</v>
      </c>
    </row>
    <row r="5051">
      <c r="A5051" s="1">
        <v>5049.0</v>
      </c>
      <c r="B5051" s="1" t="s">
        <v>1315</v>
      </c>
      <c r="C5051" s="1" t="s">
        <v>10797</v>
      </c>
      <c r="D5051" s="1" t="s">
        <v>411</v>
      </c>
      <c r="E5051" s="1" t="s">
        <v>10798</v>
      </c>
      <c r="F5051" s="1" t="s">
        <v>1319</v>
      </c>
      <c r="G5051" s="1" t="s">
        <v>17</v>
      </c>
      <c r="H5051" s="1">
        <v>45.0</v>
      </c>
      <c r="I5051" s="3">
        <v>44001.520833333336</v>
      </c>
      <c r="J5051" s="1">
        <v>0.233821471096318</v>
      </c>
      <c r="K5051" s="1" t="s">
        <v>18</v>
      </c>
      <c r="M5051" s="3">
        <v>44001.56287755787</v>
      </c>
    </row>
    <row r="5052">
      <c r="A5052" s="1">
        <v>5050.0</v>
      </c>
      <c r="B5052" s="1" t="s">
        <v>1459</v>
      </c>
      <c r="C5052" s="1" t="s">
        <v>10799</v>
      </c>
      <c r="D5052" s="1" t="s">
        <v>10800</v>
      </c>
      <c r="E5052" s="1" t="s">
        <v>10801</v>
      </c>
      <c r="F5052" s="1" t="s">
        <v>1463</v>
      </c>
      <c r="G5052" s="1" t="s">
        <v>39</v>
      </c>
      <c r="H5052" s="1">
        <v>45.0</v>
      </c>
      <c r="I5052" s="3">
        <v>43872.208333333336</v>
      </c>
      <c r="J5052" s="1">
        <v>0.738217744367527</v>
      </c>
      <c r="K5052" s="1" t="s">
        <v>18</v>
      </c>
      <c r="M5052" s="3">
        <v>43872.23695251157</v>
      </c>
    </row>
    <row r="5053">
      <c r="A5053" s="1">
        <v>5051.0</v>
      </c>
      <c r="B5053" s="1" t="s">
        <v>2405</v>
      </c>
      <c r="C5053" s="1" t="s">
        <v>10802</v>
      </c>
      <c r="D5053" s="1" t="s">
        <v>10803</v>
      </c>
      <c r="E5053" s="1" t="s">
        <v>10804</v>
      </c>
      <c r="F5053" s="1" t="s">
        <v>2408</v>
      </c>
      <c r="G5053" s="1" t="s">
        <v>17</v>
      </c>
      <c r="H5053" s="1">
        <v>45.0</v>
      </c>
      <c r="I5053" s="3">
        <v>43792.166666666664</v>
      </c>
      <c r="J5053" s="1">
        <v>1.32897678869846</v>
      </c>
      <c r="K5053" s="1" t="s">
        <v>166</v>
      </c>
      <c r="M5053" s="3">
        <v>43792.23254357639</v>
      </c>
    </row>
    <row r="5054">
      <c r="A5054" s="1">
        <v>5052.0</v>
      </c>
      <c r="B5054" s="1" t="s">
        <v>4519</v>
      </c>
      <c r="C5054" s="1" t="s">
        <v>10805</v>
      </c>
      <c r="D5054" s="1" t="s">
        <v>869</v>
      </c>
      <c r="E5054" s="1" t="s">
        <v>10806</v>
      </c>
      <c r="F5054" s="1" t="s">
        <v>4523</v>
      </c>
      <c r="G5054" s="1" t="s">
        <v>39</v>
      </c>
      <c r="H5054" s="1">
        <v>45.0</v>
      </c>
      <c r="I5054" s="3">
        <v>44245.666666666664</v>
      </c>
      <c r="J5054" s="1">
        <v>2.30959727310818</v>
      </c>
      <c r="K5054" s="1" t="s">
        <v>24</v>
      </c>
      <c r="L5054" s="1" t="s">
        <v>741</v>
      </c>
      <c r="M5054" s="3">
        <v>44245.7018883912</v>
      </c>
    </row>
    <row r="5055">
      <c r="A5055" s="1">
        <v>5053.0</v>
      </c>
      <c r="B5055" s="1" t="s">
        <v>239</v>
      </c>
      <c r="C5055" s="1" t="s">
        <v>10807</v>
      </c>
      <c r="D5055" s="1" t="s">
        <v>241</v>
      </c>
      <c r="E5055" s="1" t="s">
        <v>6672</v>
      </c>
      <c r="F5055" s="1" t="s">
        <v>243</v>
      </c>
      <c r="G5055" s="1" t="s">
        <v>35</v>
      </c>
      <c r="H5055" s="1">
        <v>45.0</v>
      </c>
      <c r="I5055" s="3">
        <v>44188.291666666664</v>
      </c>
      <c r="J5055" s="1">
        <v>3.07870832956024</v>
      </c>
      <c r="K5055" s="1" t="s">
        <v>46</v>
      </c>
      <c r="L5055" s="1" t="s">
        <v>244</v>
      </c>
      <c r="M5055" s="3">
        <v>44188.29017085648</v>
      </c>
    </row>
    <row r="5056">
      <c r="A5056" s="1">
        <v>5054.0</v>
      </c>
      <c r="B5056" s="1" t="s">
        <v>273</v>
      </c>
      <c r="C5056" s="1" t="s">
        <v>10808</v>
      </c>
      <c r="D5056" s="1" t="s">
        <v>21</v>
      </c>
      <c r="E5056" s="1" t="s">
        <v>10809</v>
      </c>
      <c r="F5056" s="1" t="s">
        <v>277</v>
      </c>
      <c r="G5056" s="1" t="s">
        <v>89</v>
      </c>
      <c r="H5056" s="1">
        <v>45.0</v>
      </c>
      <c r="I5056" s="3">
        <v>44160.34798351852</v>
      </c>
      <c r="J5056" s="1">
        <v>1.72335925127128</v>
      </c>
      <c r="K5056" s="1" t="s">
        <v>24</v>
      </c>
      <c r="M5056" s="3">
        <v>44160.390831006946</v>
      </c>
    </row>
    <row r="5057">
      <c r="A5057" s="1">
        <v>5055.0</v>
      </c>
      <c r="B5057" s="1" t="s">
        <v>1716</v>
      </c>
      <c r="C5057" s="1" t="s">
        <v>10810</v>
      </c>
      <c r="D5057" s="1" t="s">
        <v>8286</v>
      </c>
      <c r="E5057" s="1" t="s">
        <v>10811</v>
      </c>
      <c r="F5057" s="1" t="s">
        <v>1719</v>
      </c>
      <c r="G5057" s="1" t="s">
        <v>39</v>
      </c>
      <c r="H5057" s="1">
        <v>45.0</v>
      </c>
      <c r="I5057" s="3">
        <v>44101.75</v>
      </c>
      <c r="J5057" s="1">
        <v>1.25863655165415</v>
      </c>
      <c r="K5057" s="1" t="s">
        <v>18</v>
      </c>
      <c r="M5057" s="3">
        <v>44101.797840983796</v>
      </c>
    </row>
    <row r="5058">
      <c r="A5058" s="1">
        <v>5056.0</v>
      </c>
      <c r="B5058" s="1" t="s">
        <v>1090</v>
      </c>
      <c r="C5058" s="1" t="s">
        <v>10812</v>
      </c>
      <c r="D5058" s="1" t="s">
        <v>1092</v>
      </c>
      <c r="E5058" s="1" t="s">
        <v>6441</v>
      </c>
      <c r="F5058" s="1" t="s">
        <v>1094</v>
      </c>
      <c r="G5058" s="1" t="s">
        <v>17</v>
      </c>
      <c r="H5058" s="1">
        <v>45.0</v>
      </c>
      <c r="I5058" s="3">
        <v>44124.6875</v>
      </c>
      <c r="J5058" s="1">
        <v>9.29514190496914</v>
      </c>
      <c r="K5058" s="1" t="s">
        <v>166</v>
      </c>
      <c r="L5058" s="1" t="s">
        <v>167</v>
      </c>
      <c r="M5058" s="3">
        <v>44124.7228475463</v>
      </c>
    </row>
    <row r="5059">
      <c r="A5059" s="1">
        <v>5057.0</v>
      </c>
      <c r="B5059" s="1" t="s">
        <v>12</v>
      </c>
      <c r="C5059" s="1" t="s">
        <v>10813</v>
      </c>
      <c r="D5059" s="1" t="s">
        <v>1813</v>
      </c>
      <c r="E5059" s="1" t="s">
        <v>2320</v>
      </c>
      <c r="F5059" s="1" t="s">
        <v>16</v>
      </c>
      <c r="G5059" s="1" t="s">
        <v>35</v>
      </c>
      <c r="H5059" s="1">
        <v>45.0</v>
      </c>
      <c r="I5059" s="3">
        <v>44186.291666666664</v>
      </c>
      <c r="J5059" s="1">
        <v>2.88958094048616</v>
      </c>
      <c r="K5059" s="1" t="s">
        <v>18</v>
      </c>
      <c r="M5059" s="3">
        <v>44186.32701150463</v>
      </c>
    </row>
    <row r="5060">
      <c r="A5060" s="1">
        <v>5058.0</v>
      </c>
      <c r="B5060" s="1" t="s">
        <v>73</v>
      </c>
      <c r="C5060" s="1" t="s">
        <v>10814</v>
      </c>
      <c r="D5060" s="1" t="s">
        <v>1595</v>
      </c>
      <c r="E5060" s="1" t="s">
        <v>1596</v>
      </c>
      <c r="F5060" s="1" t="s">
        <v>77</v>
      </c>
      <c r="G5060" s="1" t="s">
        <v>35</v>
      </c>
      <c r="H5060" s="1">
        <v>45.0</v>
      </c>
      <c r="I5060" s="3">
        <v>43469.291666666664</v>
      </c>
      <c r="J5060" s="1">
        <v>1.3945675169029</v>
      </c>
      <c r="K5060" s="1" t="s">
        <v>24</v>
      </c>
      <c r="M5060" s="3">
        <v>43469.344988240744</v>
      </c>
    </row>
    <row r="5061">
      <c r="A5061" s="1">
        <v>5059.0</v>
      </c>
      <c r="B5061" s="1" t="s">
        <v>273</v>
      </c>
      <c r="C5061" s="1" t="s">
        <v>10815</v>
      </c>
      <c r="D5061" s="1" t="s">
        <v>1446</v>
      </c>
      <c r="E5061" s="1" t="s">
        <v>10816</v>
      </c>
      <c r="F5061" s="1" t="s">
        <v>277</v>
      </c>
      <c r="G5061" s="1" t="s">
        <v>39</v>
      </c>
      <c r="H5061" s="1">
        <v>45.0</v>
      </c>
      <c r="I5061" s="3">
        <v>43965.614583333336</v>
      </c>
      <c r="J5061" s="1">
        <v>2.32806577043422</v>
      </c>
      <c r="K5061" s="1" t="s">
        <v>24</v>
      </c>
      <c r="M5061" s="3">
        <v>43965.63985332176</v>
      </c>
    </row>
    <row r="5062">
      <c r="A5062" s="1">
        <v>5060.0</v>
      </c>
      <c r="B5062" s="1" t="s">
        <v>1466</v>
      </c>
      <c r="C5062" s="1" t="s">
        <v>10817</v>
      </c>
      <c r="D5062" s="1" t="s">
        <v>411</v>
      </c>
      <c r="E5062" s="1" t="s">
        <v>10818</v>
      </c>
      <c r="F5062" s="1" t="s">
        <v>1470</v>
      </c>
      <c r="G5062" s="1" t="s">
        <v>17</v>
      </c>
      <c r="H5062" s="1">
        <v>45.0</v>
      </c>
      <c r="I5062" s="3">
        <v>43894.5</v>
      </c>
      <c r="J5062" s="1">
        <v>0.200068421825723</v>
      </c>
      <c r="K5062" s="1" t="s">
        <v>18</v>
      </c>
      <c r="M5062" s="3">
        <v>43894.52782577546</v>
      </c>
    </row>
    <row r="5063">
      <c r="A5063" s="1">
        <v>5061.0</v>
      </c>
      <c r="B5063" s="1" t="s">
        <v>576</v>
      </c>
      <c r="C5063" s="1" t="s">
        <v>10819</v>
      </c>
      <c r="D5063" s="1" t="s">
        <v>578</v>
      </c>
      <c r="E5063" s="1" t="s">
        <v>1780</v>
      </c>
      <c r="F5063" s="1" t="s">
        <v>580</v>
      </c>
      <c r="G5063" s="1" t="s">
        <v>35</v>
      </c>
      <c r="H5063" s="1">
        <v>45.0</v>
      </c>
      <c r="I5063" s="3">
        <v>44147.229166666664</v>
      </c>
      <c r="J5063" s="1">
        <v>3.80078612242196</v>
      </c>
      <c r="K5063" s="1" t="s">
        <v>18</v>
      </c>
      <c r="L5063" s="1" t="s">
        <v>581</v>
      </c>
      <c r="M5063" s="3">
        <v>44147.24445653935</v>
      </c>
    </row>
    <row r="5064">
      <c r="A5064" s="1">
        <v>5062.0</v>
      </c>
      <c r="B5064" s="1" t="s">
        <v>1982</v>
      </c>
      <c r="C5064" s="1" t="s">
        <v>10820</v>
      </c>
      <c r="D5064" s="1" t="s">
        <v>99</v>
      </c>
      <c r="E5064" s="1" t="s">
        <v>1984</v>
      </c>
      <c r="F5064" s="1" t="s">
        <v>1985</v>
      </c>
      <c r="G5064" s="1" t="s">
        <v>17</v>
      </c>
      <c r="H5064" s="1">
        <v>45.0</v>
      </c>
      <c r="I5064" s="3">
        <v>44094.583333333336</v>
      </c>
      <c r="J5064" s="1">
        <v>1.11183839098589</v>
      </c>
      <c r="K5064" s="1" t="s">
        <v>159</v>
      </c>
      <c r="L5064" s="1" t="s">
        <v>1986</v>
      </c>
      <c r="M5064" s="3">
        <v>44094.62637505787</v>
      </c>
    </row>
    <row r="5065">
      <c r="A5065" s="1">
        <v>5063.0</v>
      </c>
      <c r="B5065" s="1" t="s">
        <v>385</v>
      </c>
      <c r="C5065" s="1" t="s">
        <v>10821</v>
      </c>
      <c r="D5065" s="1" t="s">
        <v>116</v>
      </c>
      <c r="E5065" s="1" t="s">
        <v>2269</v>
      </c>
      <c r="F5065" s="1" t="s">
        <v>388</v>
      </c>
      <c r="G5065" s="1" t="s">
        <v>17</v>
      </c>
      <c r="H5065" s="1">
        <v>45.0</v>
      </c>
      <c r="I5065" s="3">
        <v>43913.5</v>
      </c>
      <c r="J5065" s="1">
        <v>4.14549972550792</v>
      </c>
      <c r="K5065" s="1" t="s">
        <v>24</v>
      </c>
      <c r="M5065" s="3">
        <v>43913.56420774305</v>
      </c>
    </row>
    <row r="5066">
      <c r="A5066" s="1">
        <v>5064.0</v>
      </c>
      <c r="B5066" s="1" t="s">
        <v>1747</v>
      </c>
      <c r="C5066" s="1" t="s">
        <v>10822</v>
      </c>
      <c r="D5066" s="1" t="s">
        <v>10823</v>
      </c>
      <c r="E5066" s="1" t="s">
        <v>10824</v>
      </c>
      <c r="F5066" s="1" t="s">
        <v>1750</v>
      </c>
      <c r="G5066" s="1" t="s">
        <v>39</v>
      </c>
      <c r="H5066" s="1">
        <v>45.0</v>
      </c>
      <c r="I5066" s="3">
        <v>44180.5625</v>
      </c>
      <c r="J5066" s="1">
        <v>2.29895935128359</v>
      </c>
      <c r="K5066" s="1" t="s">
        <v>24</v>
      </c>
      <c r="M5066" s="3">
        <v>44180.60572564815</v>
      </c>
    </row>
    <row r="5067">
      <c r="A5067" s="1">
        <v>5065.0</v>
      </c>
      <c r="B5067" s="1" t="s">
        <v>768</v>
      </c>
      <c r="C5067" s="1" t="s">
        <v>10825</v>
      </c>
      <c r="D5067" s="1" t="s">
        <v>3207</v>
      </c>
      <c r="E5067" s="1" t="s">
        <v>1430</v>
      </c>
      <c r="F5067" s="1" t="s">
        <v>772</v>
      </c>
      <c r="G5067" s="1" t="s">
        <v>35</v>
      </c>
      <c r="H5067" s="1">
        <v>45.0</v>
      </c>
      <c r="I5067" s="3">
        <v>44173.229166666664</v>
      </c>
      <c r="J5067" s="1">
        <v>1.70681749222224</v>
      </c>
      <c r="K5067" s="1" t="s">
        <v>166</v>
      </c>
      <c r="L5067" s="1" t="s">
        <v>318</v>
      </c>
      <c r="M5067" s="3">
        <v>44173.26046671296</v>
      </c>
    </row>
    <row r="5068">
      <c r="A5068" s="1">
        <v>5066.0</v>
      </c>
      <c r="B5068" s="1" t="s">
        <v>25</v>
      </c>
      <c r="C5068" s="1" t="s">
        <v>10826</v>
      </c>
      <c r="D5068" s="1" t="s">
        <v>3452</v>
      </c>
      <c r="E5068" s="1" t="s">
        <v>10827</v>
      </c>
      <c r="F5068" s="1" t="s">
        <v>29</v>
      </c>
      <c r="G5068" s="1" t="s">
        <v>39</v>
      </c>
      <c r="H5068" s="1">
        <v>45.0</v>
      </c>
      <c r="I5068" s="3">
        <v>44194.25</v>
      </c>
      <c r="J5068" s="1">
        <v>3.0815499023147</v>
      </c>
      <c r="K5068" s="1" t="s">
        <v>18</v>
      </c>
      <c r="M5068" s="3">
        <v>44194.27493585648</v>
      </c>
    </row>
    <row r="5069">
      <c r="A5069" s="1">
        <v>5067.0</v>
      </c>
      <c r="B5069" s="1" t="s">
        <v>455</v>
      </c>
      <c r="C5069" s="1" t="s">
        <v>10828</v>
      </c>
      <c r="D5069" s="1" t="s">
        <v>116</v>
      </c>
      <c r="E5069" s="1" t="s">
        <v>546</v>
      </c>
      <c r="F5069" s="1" t="s">
        <v>458</v>
      </c>
      <c r="G5069" s="1" t="s">
        <v>17</v>
      </c>
      <c r="H5069" s="1">
        <v>45.0</v>
      </c>
      <c r="I5069" s="3">
        <v>44025.604166666664</v>
      </c>
      <c r="J5069" s="1">
        <v>2.91840156141208</v>
      </c>
      <c r="K5069" s="1" t="s">
        <v>24</v>
      </c>
      <c r="L5069" s="1" t="s">
        <v>406</v>
      </c>
      <c r="M5069" s="3">
        <v>44025.6563019213</v>
      </c>
    </row>
    <row r="5070">
      <c r="A5070" s="1">
        <v>5068.0</v>
      </c>
      <c r="B5070" s="1" t="s">
        <v>1954</v>
      </c>
      <c r="C5070" s="1" t="s">
        <v>10829</v>
      </c>
      <c r="D5070" s="1" t="s">
        <v>2994</v>
      </c>
      <c r="E5070" s="1" t="s">
        <v>10830</v>
      </c>
      <c r="F5070" s="1" t="s">
        <v>1957</v>
      </c>
      <c r="G5070" s="1" t="s">
        <v>89</v>
      </c>
      <c r="H5070" s="1">
        <v>45.0</v>
      </c>
      <c r="I5070" s="3">
        <v>44214.45090189815</v>
      </c>
      <c r="J5070" s="1">
        <v>2.92258980173557</v>
      </c>
      <c r="K5070" s="1" t="s">
        <v>83</v>
      </c>
      <c r="L5070" s="1" t="s">
        <v>1958</v>
      </c>
      <c r="M5070" s="3">
        <v>44214.46818710648</v>
      </c>
    </row>
    <row r="5071">
      <c r="A5071" s="1">
        <v>5069.0</v>
      </c>
      <c r="B5071" s="1" t="s">
        <v>1090</v>
      </c>
      <c r="C5071" s="1" t="s">
        <v>10831</v>
      </c>
      <c r="D5071" s="1" t="s">
        <v>1558</v>
      </c>
      <c r="E5071" s="1" t="s">
        <v>3300</v>
      </c>
      <c r="F5071" s="1" t="s">
        <v>1094</v>
      </c>
      <c r="G5071" s="1" t="s">
        <v>17</v>
      </c>
      <c r="H5071" s="1">
        <v>45.0</v>
      </c>
      <c r="I5071" s="3">
        <v>44159.270833333336</v>
      </c>
      <c r="J5071" s="1">
        <v>1.79811404224015</v>
      </c>
      <c r="K5071" s="1" t="s">
        <v>166</v>
      </c>
      <c r="M5071" s="3">
        <v>44159.307780856485</v>
      </c>
    </row>
    <row r="5072">
      <c r="A5072" s="1">
        <v>5070.0</v>
      </c>
      <c r="B5072" s="1" t="s">
        <v>520</v>
      </c>
      <c r="C5072" s="1" t="s">
        <v>10832</v>
      </c>
      <c r="D5072" s="1" t="s">
        <v>522</v>
      </c>
      <c r="E5072" s="1" t="s">
        <v>523</v>
      </c>
      <c r="F5072" s="1" t="s">
        <v>524</v>
      </c>
      <c r="G5072" s="1" t="s">
        <v>35</v>
      </c>
      <c r="H5072" s="1">
        <v>45.0</v>
      </c>
      <c r="I5072" s="3">
        <v>43761.708333333336</v>
      </c>
      <c r="J5072" s="1">
        <v>0.0939141817873285</v>
      </c>
      <c r="K5072" s="1" t="s">
        <v>46</v>
      </c>
      <c r="M5072" s="3">
        <v>43743.74170946759</v>
      </c>
    </row>
    <row r="5073">
      <c r="A5073" s="1">
        <v>5071.0</v>
      </c>
      <c r="B5073" s="1" t="s">
        <v>10833</v>
      </c>
      <c r="C5073" s="1" t="s">
        <v>10834</v>
      </c>
      <c r="D5073" s="1" t="s">
        <v>126</v>
      </c>
      <c r="E5073" s="1" t="s">
        <v>10835</v>
      </c>
      <c r="F5073" s="1" t="s">
        <v>10836</v>
      </c>
      <c r="G5073" s="1" t="s">
        <v>39</v>
      </c>
      <c r="H5073" s="1">
        <v>45.0</v>
      </c>
      <c r="I5073" s="3">
        <v>44172.416666666664</v>
      </c>
      <c r="J5073" s="1">
        <v>1.08798560577604</v>
      </c>
      <c r="K5073" s="1" t="s">
        <v>62</v>
      </c>
      <c r="M5073" s="3">
        <v>44172.41832375</v>
      </c>
    </row>
    <row r="5074">
      <c r="A5074" s="1">
        <v>5072.0</v>
      </c>
      <c r="B5074" s="1" t="s">
        <v>3056</v>
      </c>
      <c r="C5074" s="1" t="s">
        <v>10837</v>
      </c>
      <c r="D5074" s="1" t="s">
        <v>3461</v>
      </c>
      <c r="E5074" s="1" t="s">
        <v>10838</v>
      </c>
      <c r="F5074" s="1" t="s">
        <v>3060</v>
      </c>
      <c r="G5074" s="1" t="s">
        <v>39</v>
      </c>
      <c r="H5074" s="1">
        <v>45.0</v>
      </c>
      <c r="I5074" s="3">
        <v>43908.291666666664</v>
      </c>
      <c r="J5074" s="1">
        <v>1.8192985361776</v>
      </c>
      <c r="K5074" s="1" t="s">
        <v>24</v>
      </c>
      <c r="M5074" s="3">
        <v>43908.23988768519</v>
      </c>
    </row>
    <row r="5075">
      <c r="A5075" s="1">
        <v>5073.0</v>
      </c>
      <c r="B5075" s="1" t="s">
        <v>3612</v>
      </c>
      <c r="C5075" s="1" t="s">
        <v>10839</v>
      </c>
      <c r="D5075" s="1" t="s">
        <v>3471</v>
      </c>
      <c r="E5075" s="1" t="s">
        <v>3614</v>
      </c>
      <c r="F5075" s="1" t="s">
        <v>3615</v>
      </c>
      <c r="G5075" s="1" t="s">
        <v>17</v>
      </c>
      <c r="H5075" s="1">
        <v>45.0</v>
      </c>
      <c r="I5075" s="3">
        <v>43776.333333333336</v>
      </c>
      <c r="J5075" s="1">
        <v>2.84875968348802</v>
      </c>
      <c r="K5075" s="1" t="s">
        <v>62</v>
      </c>
      <c r="M5075" s="3">
        <v>43776.391155185185</v>
      </c>
    </row>
    <row r="5076">
      <c r="A5076" s="1">
        <v>5074.0</v>
      </c>
      <c r="B5076" s="1" t="s">
        <v>2276</v>
      </c>
      <c r="C5076" s="1" t="s">
        <v>10840</v>
      </c>
      <c r="D5076" s="1" t="s">
        <v>4244</v>
      </c>
      <c r="E5076" s="1" t="s">
        <v>4245</v>
      </c>
      <c r="F5076" s="1" t="s">
        <v>2279</v>
      </c>
      <c r="G5076" s="1" t="s">
        <v>35</v>
      </c>
      <c r="H5076" s="1">
        <v>45.0</v>
      </c>
      <c r="I5076" s="3">
        <v>43956.291666666664</v>
      </c>
      <c r="J5076" s="1">
        <v>1.51218915013931</v>
      </c>
      <c r="K5076" s="1" t="s">
        <v>159</v>
      </c>
      <c r="M5076" s="3">
        <v>43956.331962592594</v>
      </c>
    </row>
    <row r="5077">
      <c r="A5077" s="1">
        <v>5075.0</v>
      </c>
      <c r="B5077" s="1" t="s">
        <v>2188</v>
      </c>
      <c r="C5077" s="1" t="s">
        <v>10841</v>
      </c>
      <c r="D5077" s="1" t="s">
        <v>10842</v>
      </c>
      <c r="E5077" s="1" t="s">
        <v>10843</v>
      </c>
      <c r="F5077" s="1" t="s">
        <v>2192</v>
      </c>
      <c r="G5077" s="1" t="s">
        <v>17</v>
      </c>
      <c r="H5077" s="1">
        <v>45.0</v>
      </c>
      <c r="I5077" s="3">
        <v>44144.1875</v>
      </c>
      <c r="J5077" s="1">
        <v>3.26434404372014</v>
      </c>
      <c r="K5077" s="1" t="s">
        <v>18</v>
      </c>
      <c r="M5077" s="3">
        <v>44144.23290873843</v>
      </c>
    </row>
    <row r="5078">
      <c r="A5078" s="1">
        <v>5076.0</v>
      </c>
      <c r="B5078" s="1" t="s">
        <v>385</v>
      </c>
      <c r="C5078" s="1" t="s">
        <v>10844</v>
      </c>
      <c r="D5078" s="1" t="s">
        <v>116</v>
      </c>
      <c r="E5078" s="1" t="s">
        <v>833</v>
      </c>
      <c r="F5078" s="1" t="s">
        <v>388</v>
      </c>
      <c r="G5078" s="1" t="s">
        <v>17</v>
      </c>
      <c r="H5078" s="1">
        <v>45.0</v>
      </c>
      <c r="I5078" s="3">
        <v>44033.25</v>
      </c>
      <c r="J5078" s="1">
        <v>0.0</v>
      </c>
      <c r="K5078" s="1" t="s">
        <v>24</v>
      </c>
      <c r="M5078" s="3">
        <v>44033.24360486111</v>
      </c>
    </row>
    <row r="5079">
      <c r="A5079" s="1">
        <v>5077.0</v>
      </c>
      <c r="B5079" s="1" t="s">
        <v>2795</v>
      </c>
      <c r="C5079" s="1" t="s">
        <v>10845</v>
      </c>
      <c r="D5079" s="1" t="s">
        <v>4372</v>
      </c>
      <c r="E5079" s="1" t="s">
        <v>10301</v>
      </c>
      <c r="F5079" s="1" t="s">
        <v>2799</v>
      </c>
      <c r="G5079" s="1" t="s">
        <v>17</v>
      </c>
      <c r="H5079" s="1">
        <v>45.0</v>
      </c>
      <c r="I5079" s="3">
        <v>44036.4375</v>
      </c>
      <c r="J5079" s="1">
        <v>2.09342941918827</v>
      </c>
      <c r="K5079" s="1" t="s">
        <v>218</v>
      </c>
      <c r="M5079" s="3">
        <v>44036.461214456016</v>
      </c>
    </row>
    <row r="5080">
      <c r="A5080" s="1">
        <v>5078.0</v>
      </c>
      <c r="B5080" s="1" t="s">
        <v>184</v>
      </c>
      <c r="C5080" s="1" t="s">
        <v>10846</v>
      </c>
      <c r="D5080" s="1" t="s">
        <v>148</v>
      </c>
      <c r="E5080" s="1" t="s">
        <v>2432</v>
      </c>
      <c r="F5080" s="1" t="s">
        <v>187</v>
      </c>
      <c r="G5080" s="1" t="s">
        <v>17</v>
      </c>
      <c r="H5080" s="1">
        <v>45.0</v>
      </c>
      <c r="I5080" s="3">
        <v>44013.333333333336</v>
      </c>
      <c r="J5080" s="1">
        <v>2.84464438275067</v>
      </c>
      <c r="K5080" s="1" t="s">
        <v>24</v>
      </c>
      <c r="L5080" s="1" t="s">
        <v>188</v>
      </c>
      <c r="M5080" s="3">
        <v>44013.34058431713</v>
      </c>
    </row>
    <row r="5081">
      <c r="A5081" s="1">
        <v>5079.0</v>
      </c>
      <c r="B5081" s="1" t="s">
        <v>1766</v>
      </c>
      <c r="C5081" s="1" t="s">
        <v>10847</v>
      </c>
      <c r="D5081" s="1" t="s">
        <v>116</v>
      </c>
      <c r="E5081" s="1" t="s">
        <v>1768</v>
      </c>
      <c r="F5081" s="1" t="s">
        <v>1769</v>
      </c>
      <c r="G5081" s="1" t="s">
        <v>17</v>
      </c>
      <c r="H5081" s="1">
        <v>45.0</v>
      </c>
      <c r="I5081" s="3">
        <v>44250.666666666664</v>
      </c>
      <c r="J5081" s="1">
        <v>2.53207130250235</v>
      </c>
      <c r="K5081" s="1" t="s">
        <v>24</v>
      </c>
      <c r="L5081" s="1" t="s">
        <v>1006</v>
      </c>
      <c r="M5081" s="3">
        <v>44250.70632105324</v>
      </c>
    </row>
    <row r="5082">
      <c r="A5082" s="1">
        <v>5080.0</v>
      </c>
      <c r="B5082" s="1" t="s">
        <v>1938</v>
      </c>
      <c r="C5082" s="1" t="s">
        <v>10848</v>
      </c>
      <c r="D5082" s="1" t="s">
        <v>2768</v>
      </c>
      <c r="E5082" s="1" t="s">
        <v>10849</v>
      </c>
      <c r="F5082" s="1" t="s">
        <v>1942</v>
      </c>
      <c r="G5082" s="1" t="s">
        <v>39</v>
      </c>
      <c r="H5082" s="1">
        <v>45.0</v>
      </c>
      <c r="I5082" s="3">
        <v>44181.21875</v>
      </c>
      <c r="J5082" s="1">
        <v>2.51097398784064</v>
      </c>
      <c r="K5082" s="1" t="s">
        <v>62</v>
      </c>
      <c r="M5082" s="3">
        <v>44181.263080150464</v>
      </c>
    </row>
    <row r="5083">
      <c r="A5083" s="1">
        <v>5081.0</v>
      </c>
      <c r="B5083" s="1" t="s">
        <v>957</v>
      </c>
      <c r="C5083" s="1" t="s">
        <v>10850</v>
      </c>
      <c r="D5083" s="1" t="s">
        <v>156</v>
      </c>
      <c r="E5083" s="1" t="s">
        <v>2854</v>
      </c>
      <c r="F5083" s="1" t="s">
        <v>961</v>
      </c>
      <c r="G5083" s="1" t="s">
        <v>17</v>
      </c>
      <c r="H5083" s="1">
        <v>45.0</v>
      </c>
      <c r="I5083" s="3">
        <v>44046.6875</v>
      </c>
      <c r="J5083" s="1">
        <v>2.35903343762481</v>
      </c>
      <c r="K5083" s="1" t="s">
        <v>24</v>
      </c>
      <c r="M5083" s="3">
        <v>44046.70939685185</v>
      </c>
    </row>
    <row r="5084">
      <c r="A5084" s="1">
        <v>5082.0</v>
      </c>
      <c r="B5084" s="1" t="s">
        <v>768</v>
      </c>
      <c r="C5084" s="1" t="s">
        <v>10851</v>
      </c>
      <c r="D5084" s="1" t="s">
        <v>163</v>
      </c>
      <c r="E5084" s="1" t="s">
        <v>1430</v>
      </c>
      <c r="F5084" s="1" t="s">
        <v>772</v>
      </c>
      <c r="G5084" s="1" t="s">
        <v>35</v>
      </c>
      <c r="H5084" s="1">
        <v>45.0</v>
      </c>
      <c r="I5084" s="3">
        <v>44155.645833333336</v>
      </c>
      <c r="J5084" s="1">
        <v>2.50937532396106</v>
      </c>
      <c r="K5084" s="1" t="s">
        <v>166</v>
      </c>
      <c r="L5084" s="1" t="s">
        <v>318</v>
      </c>
      <c r="M5084" s="3">
        <v>44155.68867483796</v>
      </c>
    </row>
    <row r="5085">
      <c r="A5085" s="1">
        <v>5083.0</v>
      </c>
      <c r="B5085" s="1" t="s">
        <v>229</v>
      </c>
      <c r="C5085" s="1" t="s">
        <v>10852</v>
      </c>
      <c r="D5085" s="1" t="s">
        <v>10853</v>
      </c>
      <c r="E5085" s="1" t="s">
        <v>1537</v>
      </c>
      <c r="F5085" s="1" t="s">
        <v>232</v>
      </c>
      <c r="G5085" s="1" t="s">
        <v>35</v>
      </c>
      <c r="H5085" s="1">
        <v>45.0</v>
      </c>
      <c r="I5085" s="3">
        <v>43500.166666666664</v>
      </c>
      <c r="J5085" s="1">
        <v>0.71566612546698</v>
      </c>
      <c r="K5085" s="1" t="s">
        <v>24</v>
      </c>
      <c r="M5085" s="3">
        <v>43500.27852284722</v>
      </c>
    </row>
    <row r="5086">
      <c r="A5086" s="1">
        <v>5084.0</v>
      </c>
      <c r="B5086" s="1" t="s">
        <v>485</v>
      </c>
      <c r="C5086" s="1" t="s">
        <v>10854</v>
      </c>
      <c r="D5086" s="1" t="s">
        <v>1418</v>
      </c>
      <c r="E5086" s="1" t="s">
        <v>5164</v>
      </c>
      <c r="F5086" s="1" t="s">
        <v>489</v>
      </c>
      <c r="G5086" s="1" t="s">
        <v>17</v>
      </c>
      <c r="H5086" s="1">
        <v>45.0</v>
      </c>
      <c r="I5086" s="3">
        <v>43889.25</v>
      </c>
      <c r="J5086" s="1">
        <v>0.856571994151105</v>
      </c>
      <c r="K5086" s="1" t="s">
        <v>166</v>
      </c>
      <c r="M5086" s="3">
        <v>43889.311903449074</v>
      </c>
    </row>
    <row r="5087">
      <c r="A5087" s="1">
        <v>5085.0</v>
      </c>
      <c r="B5087" s="1" t="s">
        <v>1583</v>
      </c>
      <c r="C5087" s="1" t="s">
        <v>10855</v>
      </c>
      <c r="D5087" s="1" t="s">
        <v>2030</v>
      </c>
      <c r="E5087" s="1" t="s">
        <v>10856</v>
      </c>
      <c r="F5087" s="1" t="s">
        <v>1586</v>
      </c>
      <c r="G5087" s="1" t="s">
        <v>39</v>
      </c>
      <c r="H5087" s="1">
        <v>45.0</v>
      </c>
      <c r="I5087" s="3">
        <v>43925.625</v>
      </c>
      <c r="J5087" s="1">
        <v>3.01610527781953</v>
      </c>
      <c r="K5087" s="1" t="s">
        <v>24</v>
      </c>
      <c r="M5087" s="3">
        <v>43925.72348887732</v>
      </c>
    </row>
    <row r="5088">
      <c r="A5088" s="1">
        <v>5086.0</v>
      </c>
      <c r="B5088" s="1" t="s">
        <v>1766</v>
      </c>
      <c r="C5088" s="1" t="s">
        <v>10857</v>
      </c>
      <c r="D5088" s="1" t="s">
        <v>116</v>
      </c>
      <c r="E5088" s="1" t="s">
        <v>3802</v>
      </c>
      <c r="F5088" s="1" t="s">
        <v>1769</v>
      </c>
      <c r="G5088" s="1" t="s">
        <v>35</v>
      </c>
      <c r="H5088" s="1">
        <v>45.0</v>
      </c>
      <c r="I5088" s="3">
        <v>44224.666666666664</v>
      </c>
      <c r="J5088" s="1">
        <v>3.47607635904003</v>
      </c>
      <c r="K5088" s="1" t="s">
        <v>24</v>
      </c>
      <c r="L5088" s="1" t="s">
        <v>1006</v>
      </c>
      <c r="M5088" s="3">
        <v>44224.71190589121</v>
      </c>
    </row>
    <row r="5089">
      <c r="A5089" s="1">
        <v>5087.0</v>
      </c>
      <c r="B5089" s="1" t="s">
        <v>732</v>
      </c>
      <c r="C5089" s="1" t="s">
        <v>10858</v>
      </c>
      <c r="D5089" s="1" t="s">
        <v>461</v>
      </c>
      <c r="E5089" s="1" t="s">
        <v>2710</v>
      </c>
      <c r="F5089" s="1" t="s">
        <v>735</v>
      </c>
      <c r="G5089" s="1" t="s">
        <v>17</v>
      </c>
      <c r="H5089" s="1">
        <v>45.0</v>
      </c>
      <c r="I5089" s="3">
        <v>44056.729166666664</v>
      </c>
      <c r="J5089" s="1">
        <v>0.455398823331394</v>
      </c>
      <c r="K5089" s="1" t="s">
        <v>24</v>
      </c>
      <c r="M5089" s="3">
        <v>44056.75840005787</v>
      </c>
    </row>
    <row r="5090">
      <c r="A5090" s="1">
        <v>5088.0</v>
      </c>
      <c r="B5090" s="1" t="s">
        <v>425</v>
      </c>
      <c r="C5090" s="1" t="s">
        <v>10859</v>
      </c>
      <c r="D5090" s="1" t="s">
        <v>4741</v>
      </c>
      <c r="E5090" s="1" t="s">
        <v>4373</v>
      </c>
      <c r="F5090" s="1" t="s">
        <v>428</v>
      </c>
      <c r="G5090" s="1" t="s">
        <v>17</v>
      </c>
      <c r="H5090" s="1">
        <v>45.0</v>
      </c>
      <c r="I5090" s="3">
        <v>43909.270833333336</v>
      </c>
      <c r="J5090" s="1">
        <v>1.23006432229962</v>
      </c>
      <c r="K5090" s="1" t="s">
        <v>24</v>
      </c>
      <c r="M5090" s="3">
        <v>43909.306470358795</v>
      </c>
    </row>
    <row r="5091">
      <c r="A5091" s="1">
        <v>5089.0</v>
      </c>
      <c r="B5091" s="1" t="s">
        <v>788</v>
      </c>
      <c r="C5091" s="1" t="s">
        <v>10860</v>
      </c>
      <c r="D5091" s="1" t="s">
        <v>869</v>
      </c>
      <c r="E5091" s="1" t="s">
        <v>2213</v>
      </c>
      <c r="F5091" s="1" t="s">
        <v>791</v>
      </c>
      <c r="G5091" s="1" t="s">
        <v>17</v>
      </c>
      <c r="H5091" s="1">
        <v>45.0</v>
      </c>
      <c r="I5091" s="3">
        <v>44189.208333333336</v>
      </c>
      <c r="J5091" s="1">
        <v>2.41801950743419</v>
      </c>
      <c r="K5091" s="1" t="s">
        <v>24</v>
      </c>
      <c r="M5091" s="3">
        <v>44189.24774451389</v>
      </c>
    </row>
    <row r="5092">
      <c r="A5092" s="1">
        <v>5090.0</v>
      </c>
      <c r="B5092" s="1" t="s">
        <v>141</v>
      </c>
      <c r="C5092" s="1" t="s">
        <v>10861</v>
      </c>
      <c r="D5092" s="1" t="s">
        <v>37</v>
      </c>
      <c r="E5092" s="1" t="s">
        <v>10862</v>
      </c>
      <c r="F5092" s="1" t="s">
        <v>175</v>
      </c>
      <c r="G5092" s="1" t="s">
        <v>89</v>
      </c>
      <c r="H5092" s="1">
        <v>45.0</v>
      </c>
      <c r="I5092" s="3">
        <v>44187.375</v>
      </c>
      <c r="J5092" s="1">
        <v>2.26669308885674</v>
      </c>
      <c r="K5092" s="1" t="s">
        <v>46</v>
      </c>
      <c r="M5092" s="3">
        <v>44187.440386319446</v>
      </c>
    </row>
    <row r="5093">
      <c r="A5093" s="1">
        <v>5091.0</v>
      </c>
      <c r="B5093" s="1" t="s">
        <v>2891</v>
      </c>
      <c r="C5093" s="1" t="s">
        <v>10863</v>
      </c>
      <c r="D5093" s="1" t="s">
        <v>80</v>
      </c>
      <c r="E5093" s="1" t="s">
        <v>7753</v>
      </c>
      <c r="F5093" s="1" t="s">
        <v>2894</v>
      </c>
      <c r="G5093" s="1" t="s">
        <v>17</v>
      </c>
      <c r="H5093" s="1">
        <v>45.0</v>
      </c>
      <c r="I5093" s="3">
        <v>43889.208333333336</v>
      </c>
      <c r="J5093" s="1">
        <v>0.172588271565725</v>
      </c>
      <c r="K5093" s="1" t="s">
        <v>46</v>
      </c>
      <c r="M5093" s="3">
        <v>43889.25245917824</v>
      </c>
    </row>
    <row r="5094">
      <c r="A5094" s="1">
        <v>5092.0</v>
      </c>
      <c r="B5094" s="1" t="s">
        <v>788</v>
      </c>
      <c r="C5094" s="1" t="s">
        <v>10864</v>
      </c>
      <c r="D5094" s="1" t="s">
        <v>869</v>
      </c>
      <c r="E5094" s="1" t="s">
        <v>1473</v>
      </c>
      <c r="F5094" s="1" t="s">
        <v>791</v>
      </c>
      <c r="G5094" s="1" t="s">
        <v>17</v>
      </c>
      <c r="H5094" s="1">
        <v>45.0</v>
      </c>
      <c r="I5094" s="3">
        <v>44208.708333333336</v>
      </c>
      <c r="J5094" s="1">
        <v>2.16662687377459</v>
      </c>
      <c r="K5094" s="1" t="s">
        <v>24</v>
      </c>
      <c r="M5094" s="3">
        <v>44208.744697905095</v>
      </c>
    </row>
    <row r="5095">
      <c r="A5095" s="1">
        <v>5093.0</v>
      </c>
      <c r="B5095" s="1" t="s">
        <v>84</v>
      </c>
      <c r="C5095" s="1" t="s">
        <v>10865</v>
      </c>
      <c r="D5095" s="1" t="s">
        <v>1549</v>
      </c>
      <c r="E5095" s="1" t="s">
        <v>10866</v>
      </c>
      <c r="F5095" s="1" t="s">
        <v>88</v>
      </c>
      <c r="G5095" s="1" t="s">
        <v>17</v>
      </c>
      <c r="H5095" s="1">
        <v>45.0</v>
      </c>
      <c r="I5095" s="3">
        <v>44038.625</v>
      </c>
      <c r="J5095" s="1">
        <v>1.5440566411924</v>
      </c>
      <c r="K5095" s="1" t="s">
        <v>83</v>
      </c>
      <c r="L5095" s="1" t="s">
        <v>90</v>
      </c>
      <c r="M5095" s="3">
        <v>44038.65482040509</v>
      </c>
    </row>
    <row r="5096">
      <c r="A5096" s="1">
        <v>5094.0</v>
      </c>
      <c r="B5096" s="1" t="s">
        <v>184</v>
      </c>
      <c r="C5096" s="1" t="s">
        <v>10867</v>
      </c>
      <c r="D5096" s="1" t="s">
        <v>5435</v>
      </c>
      <c r="E5096" s="1" t="s">
        <v>1816</v>
      </c>
      <c r="F5096" s="1" t="s">
        <v>187</v>
      </c>
      <c r="G5096" s="1" t="s">
        <v>17</v>
      </c>
      <c r="H5096" s="1">
        <v>45.0</v>
      </c>
      <c r="I5096" s="3">
        <v>43784.75</v>
      </c>
      <c r="J5096" s="1">
        <v>0.0429591938884059</v>
      </c>
      <c r="K5096" s="1" t="s">
        <v>24</v>
      </c>
      <c r="M5096" s="3">
        <v>43784.776577662036</v>
      </c>
    </row>
    <row r="5097">
      <c r="A5097" s="1">
        <v>5095.0</v>
      </c>
      <c r="B5097" s="1" t="s">
        <v>1315</v>
      </c>
      <c r="C5097" s="1" t="s">
        <v>10868</v>
      </c>
      <c r="D5097" s="1" t="s">
        <v>411</v>
      </c>
      <c r="E5097" s="1" t="s">
        <v>10798</v>
      </c>
      <c r="F5097" s="1" t="s">
        <v>1319</v>
      </c>
      <c r="G5097" s="1" t="s">
        <v>17</v>
      </c>
      <c r="H5097" s="1">
        <v>45.0</v>
      </c>
      <c r="I5097" s="3">
        <v>43999.520833333336</v>
      </c>
      <c r="J5097" s="1">
        <v>0.366175062115454</v>
      </c>
      <c r="K5097" s="1" t="s">
        <v>18</v>
      </c>
      <c r="M5097" s="3">
        <v>43999.550585046294</v>
      </c>
    </row>
    <row r="5098">
      <c r="A5098" s="1">
        <v>5096.0</v>
      </c>
      <c r="B5098" s="1" t="s">
        <v>2766</v>
      </c>
      <c r="C5098" s="1" t="s">
        <v>10869</v>
      </c>
      <c r="D5098" s="1" t="s">
        <v>3158</v>
      </c>
      <c r="E5098" s="1" t="s">
        <v>7186</v>
      </c>
      <c r="F5098" s="1" t="s">
        <v>2770</v>
      </c>
      <c r="G5098" s="1" t="s">
        <v>35</v>
      </c>
      <c r="H5098" s="1">
        <v>45.0</v>
      </c>
      <c r="I5098" s="3">
        <v>44215.583333333336</v>
      </c>
      <c r="J5098" s="1">
        <v>0.300527748592974</v>
      </c>
      <c r="K5098" s="1" t="s">
        <v>62</v>
      </c>
      <c r="L5098" s="1" t="s">
        <v>2771</v>
      </c>
      <c r="M5098" s="3">
        <v>44215.62026011574</v>
      </c>
    </row>
    <row r="5099">
      <c r="A5099" s="1">
        <v>5097.0</v>
      </c>
      <c r="B5099" s="1" t="s">
        <v>536</v>
      </c>
      <c r="C5099" s="1" t="s">
        <v>10870</v>
      </c>
      <c r="D5099" s="1" t="s">
        <v>1255</v>
      </c>
      <c r="E5099" s="1" t="s">
        <v>3562</v>
      </c>
      <c r="F5099" s="1" t="s">
        <v>539</v>
      </c>
      <c r="G5099" s="1" t="s">
        <v>17</v>
      </c>
      <c r="H5099" s="1">
        <v>45.0</v>
      </c>
      <c r="I5099" s="3">
        <v>43821.791666666664</v>
      </c>
      <c r="J5099" s="1">
        <v>1.25805518399977</v>
      </c>
      <c r="K5099" s="1" t="s">
        <v>83</v>
      </c>
      <c r="M5099" s="3">
        <v>43821.829528449074</v>
      </c>
    </row>
    <row r="5100">
      <c r="A5100" s="1">
        <v>5098.0</v>
      </c>
      <c r="B5100" s="1" t="s">
        <v>3612</v>
      </c>
      <c r="C5100" s="1" t="s">
        <v>10871</v>
      </c>
      <c r="D5100" s="1" t="s">
        <v>332</v>
      </c>
      <c r="E5100" s="1" t="s">
        <v>3614</v>
      </c>
      <c r="F5100" s="1" t="s">
        <v>3615</v>
      </c>
      <c r="G5100" s="1" t="s">
        <v>17</v>
      </c>
      <c r="H5100" s="1">
        <v>45.0</v>
      </c>
      <c r="I5100" s="3">
        <v>43799.333333333336</v>
      </c>
      <c r="J5100" s="1">
        <v>2.10161744885092</v>
      </c>
      <c r="K5100" s="1" t="s">
        <v>62</v>
      </c>
      <c r="M5100" s="3">
        <v>43799.36451753472</v>
      </c>
    </row>
    <row r="5101">
      <c r="A5101" s="1">
        <v>5099.0</v>
      </c>
      <c r="B5101" s="1" t="s">
        <v>10872</v>
      </c>
      <c r="C5101" s="1" t="s">
        <v>10873</v>
      </c>
      <c r="D5101" s="1" t="s">
        <v>707</v>
      </c>
      <c r="E5101" s="1" t="s">
        <v>10874</v>
      </c>
      <c r="F5101" s="1" t="s">
        <v>10875</v>
      </c>
      <c r="G5101" s="1" t="s">
        <v>39</v>
      </c>
      <c r="H5101" s="1">
        <v>45.0</v>
      </c>
      <c r="I5101" s="3">
        <v>43864.729166666664</v>
      </c>
      <c r="J5101" s="1">
        <v>1.54244568845854</v>
      </c>
      <c r="K5101" s="1" t="s">
        <v>24</v>
      </c>
      <c r="M5101" s="3">
        <v>43864.76180054398</v>
      </c>
    </row>
    <row r="5102">
      <c r="A5102" s="1">
        <v>5100.0</v>
      </c>
      <c r="B5102" s="1" t="s">
        <v>485</v>
      </c>
      <c r="C5102" s="1" t="s">
        <v>10876</v>
      </c>
      <c r="D5102" s="1" t="s">
        <v>4891</v>
      </c>
      <c r="E5102" s="1" t="s">
        <v>1512</v>
      </c>
      <c r="F5102" s="1" t="s">
        <v>489</v>
      </c>
      <c r="G5102" s="1" t="s">
        <v>17</v>
      </c>
      <c r="H5102" s="1">
        <v>45.0</v>
      </c>
      <c r="I5102" s="3">
        <v>44047.25</v>
      </c>
      <c r="J5102" s="1">
        <v>1.28037747224655</v>
      </c>
      <c r="K5102" s="1" t="s">
        <v>166</v>
      </c>
      <c r="M5102" s="3">
        <v>44047.28921657407</v>
      </c>
    </row>
    <row r="5103">
      <c r="A5103" s="1">
        <v>5101.0</v>
      </c>
      <c r="B5103" s="1" t="s">
        <v>3345</v>
      </c>
      <c r="C5103" s="1" t="s">
        <v>10877</v>
      </c>
      <c r="D5103" s="1" t="s">
        <v>1802</v>
      </c>
      <c r="E5103" s="1" t="s">
        <v>7992</v>
      </c>
      <c r="F5103" s="1" t="s">
        <v>3348</v>
      </c>
      <c r="G5103" s="1" t="s">
        <v>17</v>
      </c>
      <c r="H5103" s="1">
        <v>45.0</v>
      </c>
      <c r="I5103" s="3">
        <v>43864.583333333336</v>
      </c>
      <c r="J5103" s="1">
        <v>2.281744629495</v>
      </c>
      <c r="K5103" s="1" t="s">
        <v>62</v>
      </c>
      <c r="M5103" s="3">
        <v>43864.42469196759</v>
      </c>
    </row>
    <row r="5104">
      <c r="A5104" s="1">
        <v>5102.0</v>
      </c>
      <c r="B5104" s="1" t="s">
        <v>97</v>
      </c>
      <c r="C5104" s="1" t="s">
        <v>10878</v>
      </c>
      <c r="D5104" s="1" t="s">
        <v>4486</v>
      </c>
      <c r="E5104" s="1" t="s">
        <v>10879</v>
      </c>
      <c r="F5104" s="1" t="s">
        <v>101</v>
      </c>
      <c r="G5104" s="1" t="s">
        <v>39</v>
      </c>
      <c r="H5104" s="1">
        <v>45.0</v>
      </c>
      <c r="I5104" s="3">
        <v>44172.6875</v>
      </c>
      <c r="J5104" s="1">
        <v>1.07027220382259</v>
      </c>
      <c r="K5104" s="1" t="s">
        <v>24</v>
      </c>
      <c r="M5104" s="3">
        <v>44172.72059519676</v>
      </c>
    </row>
    <row r="5105">
      <c r="A5105" s="1">
        <v>5103.0</v>
      </c>
      <c r="B5105" s="1" t="s">
        <v>168</v>
      </c>
      <c r="C5105" s="1" t="s">
        <v>10880</v>
      </c>
      <c r="D5105" s="1" t="s">
        <v>1418</v>
      </c>
      <c r="E5105" s="1" t="s">
        <v>170</v>
      </c>
      <c r="F5105" s="1" t="s">
        <v>171</v>
      </c>
      <c r="G5105" s="1" t="s">
        <v>17</v>
      </c>
      <c r="H5105" s="1">
        <v>45.0</v>
      </c>
      <c r="I5105" s="3">
        <v>43836.583333333336</v>
      </c>
      <c r="J5105" s="1">
        <v>0.578021079447144</v>
      </c>
      <c r="K5105" s="1" t="s">
        <v>166</v>
      </c>
      <c r="M5105" s="3">
        <v>43836.65189259259</v>
      </c>
    </row>
    <row r="5106">
      <c r="A5106" s="1">
        <v>5104.0</v>
      </c>
      <c r="B5106" s="1" t="s">
        <v>1444</v>
      </c>
      <c r="C5106" s="1" t="s">
        <v>10881</v>
      </c>
      <c r="D5106" s="1" t="s">
        <v>1483</v>
      </c>
      <c r="E5106" s="1" t="s">
        <v>10882</v>
      </c>
      <c r="F5106" s="1" t="s">
        <v>3068</v>
      </c>
      <c r="G5106" s="1" t="s">
        <v>39</v>
      </c>
      <c r="H5106" s="1">
        <v>45.0</v>
      </c>
      <c r="I5106" s="3">
        <v>43925.572916666664</v>
      </c>
      <c r="J5106" s="1">
        <v>2.01801356286849</v>
      </c>
      <c r="K5106" s="1" t="s">
        <v>218</v>
      </c>
      <c r="M5106" s="3">
        <v>43925.73198153935</v>
      </c>
    </row>
    <row r="5107">
      <c r="A5107" s="1">
        <v>5105.0</v>
      </c>
      <c r="B5107" s="1" t="s">
        <v>1043</v>
      </c>
      <c r="C5107" s="1" t="s">
        <v>10883</v>
      </c>
      <c r="D5107" s="1" t="s">
        <v>27</v>
      </c>
      <c r="E5107" s="1" t="s">
        <v>9585</v>
      </c>
      <c r="F5107" s="1" t="s">
        <v>1046</v>
      </c>
      <c r="G5107" s="1" t="s">
        <v>17</v>
      </c>
      <c r="H5107" s="1">
        <v>45.0</v>
      </c>
      <c r="I5107" s="3">
        <v>44144.541666666664</v>
      </c>
      <c r="J5107" s="1">
        <v>2.28882824319881</v>
      </c>
      <c r="K5107" s="1" t="s">
        <v>18</v>
      </c>
      <c r="L5107" s="1" t="s">
        <v>1047</v>
      </c>
      <c r="M5107" s="3">
        <v>44144.576471597225</v>
      </c>
    </row>
    <row r="5108">
      <c r="A5108" s="1">
        <v>5106.0</v>
      </c>
      <c r="B5108" s="1" t="s">
        <v>465</v>
      </c>
      <c r="C5108" s="1" t="s">
        <v>10884</v>
      </c>
      <c r="D5108" s="1" t="s">
        <v>3259</v>
      </c>
      <c r="E5108" s="1" t="s">
        <v>5472</v>
      </c>
      <c r="F5108" s="1" t="s">
        <v>468</v>
      </c>
      <c r="G5108" s="1" t="s">
        <v>17</v>
      </c>
      <c r="H5108" s="1">
        <v>45.0</v>
      </c>
      <c r="I5108" s="3">
        <v>43864.25</v>
      </c>
      <c r="J5108" s="1">
        <v>2.98820101043092</v>
      </c>
      <c r="K5108" s="1" t="s">
        <v>24</v>
      </c>
      <c r="M5108" s="3">
        <v>43864.284342060186</v>
      </c>
    </row>
    <row r="5109">
      <c r="A5109" s="1">
        <v>5107.0</v>
      </c>
      <c r="B5109" s="1" t="s">
        <v>3073</v>
      </c>
      <c r="C5109" s="1" t="s">
        <v>10885</v>
      </c>
      <c r="D5109" s="1" t="s">
        <v>21</v>
      </c>
      <c r="E5109" s="1" t="s">
        <v>5594</v>
      </c>
      <c r="F5109" s="1" t="s">
        <v>3419</v>
      </c>
      <c r="G5109" s="1" t="s">
        <v>17</v>
      </c>
      <c r="H5109" s="1">
        <v>45.0</v>
      </c>
      <c r="I5109" s="3">
        <v>44119.583333333336</v>
      </c>
      <c r="J5109" s="1">
        <v>1.31442604338669</v>
      </c>
      <c r="K5109" s="1" t="s">
        <v>24</v>
      </c>
      <c r="M5109" s="3">
        <v>44119.61838346065</v>
      </c>
    </row>
    <row r="5110">
      <c r="A5110" s="1">
        <v>5108.0</v>
      </c>
      <c r="B5110" s="1" t="s">
        <v>12</v>
      </c>
      <c r="C5110" s="1" t="s">
        <v>10886</v>
      </c>
      <c r="D5110" s="1" t="s">
        <v>1813</v>
      </c>
      <c r="E5110" s="1" t="s">
        <v>2320</v>
      </c>
      <c r="F5110" s="1" t="s">
        <v>16</v>
      </c>
      <c r="G5110" s="1" t="s">
        <v>35</v>
      </c>
      <c r="H5110" s="1">
        <v>45.0</v>
      </c>
      <c r="I5110" s="3">
        <v>44167.625</v>
      </c>
      <c r="J5110" s="1">
        <v>0.404226813366006</v>
      </c>
      <c r="K5110" s="1" t="s">
        <v>18</v>
      </c>
      <c r="M5110" s="3">
        <v>44167.640421840275</v>
      </c>
    </row>
    <row r="5111">
      <c r="A5111" s="1">
        <v>5109.0</v>
      </c>
      <c r="B5111" s="1" t="s">
        <v>319</v>
      </c>
      <c r="C5111" s="1" t="s">
        <v>10887</v>
      </c>
      <c r="D5111" s="1" t="s">
        <v>321</v>
      </c>
      <c r="E5111" s="1" t="s">
        <v>10888</v>
      </c>
      <c r="F5111" s="1" t="s">
        <v>323</v>
      </c>
      <c r="G5111" s="1" t="s">
        <v>39</v>
      </c>
      <c r="H5111" s="1">
        <v>45.0</v>
      </c>
      <c r="I5111" s="3">
        <v>44078.78125</v>
      </c>
      <c r="J5111" s="1">
        <v>0.0</v>
      </c>
      <c r="K5111" s="1" t="s">
        <v>24</v>
      </c>
      <c r="M5111" s="3">
        <v>44078.794027094904</v>
      </c>
    </row>
    <row r="5112">
      <c r="A5112" s="1">
        <v>5110.0</v>
      </c>
      <c r="B5112" s="1" t="s">
        <v>1023</v>
      </c>
      <c r="C5112" s="1" t="s">
        <v>10889</v>
      </c>
      <c r="D5112" s="1" t="s">
        <v>1827</v>
      </c>
      <c r="E5112" s="1" t="s">
        <v>8523</v>
      </c>
      <c r="F5112" s="1" t="s">
        <v>1027</v>
      </c>
      <c r="G5112" s="1" t="s">
        <v>17</v>
      </c>
      <c r="H5112" s="1">
        <v>45.0</v>
      </c>
      <c r="I5112" s="3">
        <v>44035.197916666664</v>
      </c>
      <c r="J5112" s="1">
        <v>1.66998464942627</v>
      </c>
      <c r="K5112" s="1" t="s">
        <v>24</v>
      </c>
      <c r="M5112" s="3">
        <v>44035.203618611115</v>
      </c>
    </row>
    <row r="5113">
      <c r="A5113" s="1">
        <v>5111.0</v>
      </c>
      <c r="B5113" s="1" t="s">
        <v>30</v>
      </c>
      <c r="C5113" s="1" t="s">
        <v>10890</v>
      </c>
      <c r="D5113" s="1" t="s">
        <v>32</v>
      </c>
      <c r="E5113" s="1" t="s">
        <v>3906</v>
      </c>
      <c r="F5113" s="1" t="s">
        <v>34</v>
      </c>
      <c r="G5113" s="1" t="s">
        <v>17</v>
      </c>
      <c r="H5113" s="1">
        <v>45.0</v>
      </c>
      <c r="I5113" s="3">
        <v>44161.4375</v>
      </c>
      <c r="J5113" s="1">
        <v>1.47083098311512</v>
      </c>
      <c r="K5113" s="1" t="s">
        <v>24</v>
      </c>
      <c r="M5113" s="3">
        <v>44161.47532408565</v>
      </c>
    </row>
    <row r="5114">
      <c r="A5114" s="1">
        <v>5112.0</v>
      </c>
      <c r="B5114" s="1" t="s">
        <v>150</v>
      </c>
      <c r="C5114" s="1" t="s">
        <v>10891</v>
      </c>
      <c r="D5114" s="1" t="s">
        <v>116</v>
      </c>
      <c r="E5114" s="1" t="s">
        <v>6656</v>
      </c>
      <c r="F5114" s="1" t="s">
        <v>153</v>
      </c>
      <c r="G5114" s="1" t="s">
        <v>17</v>
      </c>
      <c r="H5114" s="1">
        <v>45.0</v>
      </c>
      <c r="I5114" s="3">
        <v>43929.291666666664</v>
      </c>
      <c r="J5114" s="1">
        <v>0.0</v>
      </c>
      <c r="K5114" s="1" t="s">
        <v>24</v>
      </c>
      <c r="L5114" s="1" t="s">
        <v>406</v>
      </c>
      <c r="M5114" s="3">
        <v>43929.3769221412</v>
      </c>
    </row>
    <row r="5115">
      <c r="A5115" s="1">
        <v>5113.0</v>
      </c>
      <c r="B5115" s="1" t="s">
        <v>5922</v>
      </c>
      <c r="C5115" s="1" t="s">
        <v>10892</v>
      </c>
      <c r="D5115" s="1" t="s">
        <v>106</v>
      </c>
      <c r="E5115" s="1" t="s">
        <v>5924</v>
      </c>
      <c r="F5115" s="1" t="s">
        <v>5925</v>
      </c>
      <c r="G5115" s="1" t="s">
        <v>35</v>
      </c>
      <c r="H5115" s="1">
        <v>45.0</v>
      </c>
      <c r="I5115" s="3">
        <v>43535.375</v>
      </c>
      <c r="J5115" s="1">
        <v>1.10113399197559</v>
      </c>
      <c r="K5115" s="1" t="s">
        <v>24</v>
      </c>
      <c r="M5115" s="3">
        <v>43535.40519443287</v>
      </c>
    </row>
    <row r="5116">
      <c r="A5116" s="1">
        <v>5114.0</v>
      </c>
      <c r="B5116" s="1" t="s">
        <v>5602</v>
      </c>
      <c r="C5116" s="1" t="s">
        <v>10893</v>
      </c>
      <c r="D5116" s="1" t="s">
        <v>2248</v>
      </c>
      <c r="E5116" s="1" t="s">
        <v>10894</v>
      </c>
      <c r="F5116" s="1" t="s">
        <v>5605</v>
      </c>
      <c r="G5116" s="1" t="s">
        <v>89</v>
      </c>
      <c r="H5116" s="1">
        <v>45.0</v>
      </c>
      <c r="I5116" s="3">
        <v>44226.44412923611</v>
      </c>
      <c r="J5116" s="1">
        <v>2.27322144871336</v>
      </c>
      <c r="K5116" s="1" t="s">
        <v>601</v>
      </c>
      <c r="L5116" s="1" t="s">
        <v>5606</v>
      </c>
      <c r="M5116" s="3">
        <v>44226.46372744213</v>
      </c>
    </row>
    <row r="5117">
      <c r="A5117" s="1">
        <v>5115.0</v>
      </c>
      <c r="B5117" s="1" t="s">
        <v>114</v>
      </c>
      <c r="C5117" s="1" t="s">
        <v>10895</v>
      </c>
      <c r="D5117" s="1" t="s">
        <v>116</v>
      </c>
      <c r="E5117" s="1" t="s">
        <v>117</v>
      </c>
      <c r="F5117" s="1" t="s">
        <v>118</v>
      </c>
      <c r="G5117" s="1" t="s">
        <v>17</v>
      </c>
      <c r="H5117" s="1">
        <v>45.0</v>
      </c>
      <c r="I5117" s="3">
        <v>44118.75</v>
      </c>
      <c r="J5117" s="1">
        <v>3.92653517946914</v>
      </c>
      <c r="K5117" s="1" t="s">
        <v>24</v>
      </c>
      <c r="M5117" s="3">
        <v>44118.78348252315</v>
      </c>
    </row>
    <row r="5118">
      <c r="A5118" s="1">
        <v>5116.0</v>
      </c>
      <c r="B5118" s="1" t="s">
        <v>1466</v>
      </c>
      <c r="C5118" s="1" t="s">
        <v>10896</v>
      </c>
      <c r="D5118" s="1" t="s">
        <v>10897</v>
      </c>
      <c r="E5118" s="1" t="s">
        <v>1469</v>
      </c>
      <c r="F5118" s="1" t="s">
        <v>1470</v>
      </c>
      <c r="G5118" s="1" t="s">
        <v>17</v>
      </c>
      <c r="H5118" s="1">
        <v>45.0</v>
      </c>
      <c r="I5118" s="3">
        <v>43682.625</v>
      </c>
      <c r="J5118" s="1">
        <v>1.9150923462281</v>
      </c>
      <c r="K5118" s="1" t="s">
        <v>18</v>
      </c>
      <c r="M5118" s="3">
        <v>43682.63739096065</v>
      </c>
    </row>
    <row r="5119">
      <c r="A5119" s="1">
        <v>5117.0</v>
      </c>
      <c r="B5119" s="1" t="s">
        <v>811</v>
      </c>
      <c r="C5119" s="1" t="s">
        <v>10898</v>
      </c>
      <c r="D5119" s="1" t="s">
        <v>813</v>
      </c>
      <c r="E5119" s="1" t="s">
        <v>814</v>
      </c>
      <c r="F5119" s="1" t="s">
        <v>815</v>
      </c>
      <c r="G5119" s="1" t="s">
        <v>17</v>
      </c>
      <c r="H5119" s="1">
        <v>45.0</v>
      </c>
      <c r="I5119" s="3">
        <v>43765.166666666664</v>
      </c>
      <c r="J5119" s="1">
        <v>0.135298646348098</v>
      </c>
      <c r="K5119" s="1" t="s">
        <v>18</v>
      </c>
      <c r="M5119" s="3">
        <v>43765.27214244213</v>
      </c>
    </row>
    <row r="5120">
      <c r="A5120" s="1">
        <v>5118.0</v>
      </c>
      <c r="B5120" s="1" t="s">
        <v>2426</v>
      </c>
      <c r="C5120" s="1" t="s">
        <v>10899</v>
      </c>
      <c r="D5120" s="1" t="s">
        <v>10900</v>
      </c>
      <c r="E5120" s="1" t="s">
        <v>10901</v>
      </c>
      <c r="F5120" s="1" t="s">
        <v>2429</v>
      </c>
      <c r="G5120" s="1" t="s">
        <v>39</v>
      </c>
      <c r="H5120" s="1">
        <v>45.0</v>
      </c>
      <c r="I5120" s="3">
        <v>44127.677083333336</v>
      </c>
      <c r="J5120" s="1">
        <v>5.30533979375252</v>
      </c>
      <c r="K5120" s="1" t="s">
        <v>1376</v>
      </c>
      <c r="M5120" s="3">
        <v>44127.710794108796</v>
      </c>
    </row>
    <row r="5121">
      <c r="A5121" s="1">
        <v>5119.0</v>
      </c>
      <c r="B5121" s="1" t="s">
        <v>1075</v>
      </c>
      <c r="C5121" s="1" t="s">
        <v>10902</v>
      </c>
      <c r="D5121" s="1" t="s">
        <v>578</v>
      </c>
      <c r="E5121" s="1" t="s">
        <v>10084</v>
      </c>
      <c r="F5121" s="1" t="s">
        <v>1079</v>
      </c>
      <c r="G5121" s="1" t="s">
        <v>17</v>
      </c>
      <c r="H5121" s="1">
        <v>45.0</v>
      </c>
      <c r="I5121" s="3">
        <v>44139.270833333336</v>
      </c>
      <c r="J5121" s="1">
        <v>3.64585840693651</v>
      </c>
      <c r="K5121" s="1" t="s">
        <v>18</v>
      </c>
      <c r="L5121" s="1" t="s">
        <v>1080</v>
      </c>
      <c r="M5121" s="3">
        <v>44139.28246293982</v>
      </c>
    </row>
    <row r="5122">
      <c r="A5122" s="1">
        <v>5120.0</v>
      </c>
      <c r="B5122" s="1" t="s">
        <v>1481</v>
      </c>
      <c r="C5122" s="1" t="s">
        <v>10903</v>
      </c>
      <c r="D5122" s="1" t="s">
        <v>749</v>
      </c>
      <c r="E5122" s="1" t="s">
        <v>5644</v>
      </c>
      <c r="F5122" s="1" t="s">
        <v>1485</v>
      </c>
      <c r="G5122" s="1" t="s">
        <v>17</v>
      </c>
      <c r="H5122" s="1">
        <v>45.0</v>
      </c>
      <c r="I5122" s="3">
        <v>44007.541666666664</v>
      </c>
      <c r="J5122" s="1">
        <v>1.52663383239531</v>
      </c>
      <c r="K5122" s="1" t="s">
        <v>218</v>
      </c>
      <c r="L5122" s="1" t="s">
        <v>433</v>
      </c>
      <c r="M5122" s="3">
        <v>44007.58583108796</v>
      </c>
    </row>
    <row r="5123">
      <c r="A5123" s="1">
        <v>5121.0</v>
      </c>
      <c r="B5123" s="1" t="s">
        <v>319</v>
      </c>
      <c r="C5123" s="1" t="s">
        <v>10904</v>
      </c>
      <c r="D5123" s="1" t="s">
        <v>321</v>
      </c>
      <c r="E5123" s="1" t="s">
        <v>10905</v>
      </c>
      <c r="F5123" s="1" t="s">
        <v>323</v>
      </c>
      <c r="G5123" s="1" t="s">
        <v>39</v>
      </c>
      <c r="H5123" s="1">
        <v>45.0</v>
      </c>
      <c r="I5123" s="3">
        <v>44074.791666666664</v>
      </c>
      <c r="J5123" s="1">
        <v>0.391771178045244</v>
      </c>
      <c r="K5123" s="1" t="s">
        <v>24</v>
      </c>
      <c r="M5123" s="3">
        <v>44074.81984552083</v>
      </c>
    </row>
    <row r="5124">
      <c r="A5124" s="1">
        <v>5122.0</v>
      </c>
      <c r="B5124" s="1" t="s">
        <v>5831</v>
      </c>
      <c r="C5124" s="1" t="s">
        <v>10906</v>
      </c>
      <c r="D5124" s="1" t="s">
        <v>10260</v>
      </c>
      <c r="E5124" s="1" t="s">
        <v>10907</v>
      </c>
      <c r="F5124" s="1" t="s">
        <v>5834</v>
      </c>
      <c r="G5124" s="1" t="s">
        <v>89</v>
      </c>
      <c r="H5124" s="1">
        <v>45.0</v>
      </c>
      <c r="I5124" s="3">
        <v>44146.75430493055</v>
      </c>
      <c r="J5124" s="1">
        <v>1.3504286874749</v>
      </c>
      <c r="K5124" s="1" t="s">
        <v>46</v>
      </c>
      <c r="M5124" s="3">
        <v>44146.78414900463</v>
      </c>
    </row>
    <row r="5125">
      <c r="A5125" s="1">
        <v>5123.0</v>
      </c>
      <c r="B5125" s="1" t="s">
        <v>1023</v>
      </c>
      <c r="C5125" s="1" t="s">
        <v>10908</v>
      </c>
      <c r="D5125" s="1" t="s">
        <v>321</v>
      </c>
      <c r="E5125" s="1" t="s">
        <v>5199</v>
      </c>
      <c r="F5125" s="1" t="s">
        <v>1027</v>
      </c>
      <c r="G5125" s="1" t="s">
        <v>17</v>
      </c>
      <c r="H5125" s="1">
        <v>45.0</v>
      </c>
      <c r="I5125" s="3">
        <v>43918.208333333336</v>
      </c>
      <c r="J5125" s="1">
        <v>2.35654903870231</v>
      </c>
      <c r="K5125" s="1" t="s">
        <v>24</v>
      </c>
      <c r="M5125" s="3">
        <v>43918.2398662037</v>
      </c>
    </row>
    <row r="5126">
      <c r="A5126" s="1">
        <v>5124.0</v>
      </c>
      <c r="B5126" s="1" t="s">
        <v>9627</v>
      </c>
      <c r="C5126" s="1" t="s">
        <v>10909</v>
      </c>
      <c r="D5126" s="1" t="s">
        <v>2359</v>
      </c>
      <c r="E5126" s="1" t="s">
        <v>10910</v>
      </c>
      <c r="F5126" s="1" t="s">
        <v>9630</v>
      </c>
      <c r="G5126" s="1" t="s">
        <v>17</v>
      </c>
      <c r="H5126" s="1">
        <v>45.0</v>
      </c>
      <c r="I5126" s="3">
        <v>44167.270833333336</v>
      </c>
      <c r="J5126" s="1">
        <v>0.803376843054842</v>
      </c>
      <c r="K5126" s="1" t="s">
        <v>18</v>
      </c>
      <c r="L5126" s="1" t="s">
        <v>1725</v>
      </c>
      <c r="M5126" s="3">
        <v>44167.304400625</v>
      </c>
    </row>
    <row r="5127">
      <c r="A5127" s="1">
        <v>5125.0</v>
      </c>
      <c r="B5127" s="1" t="s">
        <v>1616</v>
      </c>
      <c r="C5127" s="1" t="s">
        <v>10911</v>
      </c>
      <c r="D5127" s="1" t="s">
        <v>560</v>
      </c>
      <c r="E5127" s="1" t="s">
        <v>1619</v>
      </c>
      <c r="F5127" s="1" t="s">
        <v>1620</v>
      </c>
      <c r="G5127" s="1" t="s">
        <v>35</v>
      </c>
      <c r="H5127" s="1">
        <v>45.0</v>
      </c>
      <c r="I5127" s="3">
        <v>43829.583333333336</v>
      </c>
      <c r="J5127" s="1">
        <v>1.67195446801173</v>
      </c>
      <c r="K5127" s="1" t="s">
        <v>24</v>
      </c>
      <c r="M5127" s="3">
        <v>43832.63787011574</v>
      </c>
    </row>
    <row r="5128">
      <c r="A5128" s="1">
        <v>5126.0</v>
      </c>
      <c r="B5128" s="1" t="s">
        <v>239</v>
      </c>
      <c r="C5128" s="1" t="s">
        <v>10912</v>
      </c>
      <c r="D5128" s="1" t="s">
        <v>1113</v>
      </c>
      <c r="E5128" s="1" t="s">
        <v>7334</v>
      </c>
      <c r="F5128" s="1" t="s">
        <v>243</v>
      </c>
      <c r="G5128" s="1" t="s">
        <v>35</v>
      </c>
      <c r="H5128" s="1">
        <v>45.0</v>
      </c>
      <c r="I5128" s="3">
        <v>44120.583333333336</v>
      </c>
      <c r="J5128" s="1">
        <v>2.10293558109254</v>
      </c>
      <c r="K5128" s="1" t="s">
        <v>46</v>
      </c>
      <c r="L5128" s="1" t="s">
        <v>244</v>
      </c>
      <c r="M5128" s="3">
        <v>44120.61522934028</v>
      </c>
    </row>
    <row r="5129">
      <c r="A5129" s="1">
        <v>5127.0</v>
      </c>
      <c r="B5129" s="1" t="s">
        <v>792</v>
      </c>
      <c r="C5129" s="1" t="s">
        <v>10913</v>
      </c>
      <c r="D5129" s="1" t="s">
        <v>1214</v>
      </c>
      <c r="E5129" s="1" t="s">
        <v>7204</v>
      </c>
      <c r="F5129" s="1" t="s">
        <v>795</v>
      </c>
      <c r="G5129" s="1" t="s">
        <v>17</v>
      </c>
      <c r="H5129" s="1">
        <v>45.0</v>
      </c>
      <c r="I5129" s="3">
        <v>44228.25</v>
      </c>
      <c r="J5129" s="1">
        <v>2.46755178240244</v>
      </c>
      <c r="K5129" s="1" t="s">
        <v>18</v>
      </c>
      <c r="L5129" s="1" t="s">
        <v>444</v>
      </c>
      <c r="M5129" s="3">
        <v>44228.28109737269</v>
      </c>
    </row>
    <row r="5130">
      <c r="A5130" s="1">
        <v>5128.0</v>
      </c>
      <c r="B5130" s="1" t="s">
        <v>141</v>
      </c>
      <c r="C5130" s="1" t="s">
        <v>10914</v>
      </c>
      <c r="D5130" s="1" t="s">
        <v>14</v>
      </c>
      <c r="E5130" s="1" t="s">
        <v>10915</v>
      </c>
      <c r="F5130" s="1" t="s">
        <v>175</v>
      </c>
      <c r="G5130" s="1" t="s">
        <v>39</v>
      </c>
      <c r="H5130" s="1">
        <v>45.0</v>
      </c>
      <c r="I5130" s="3">
        <v>44051.59375</v>
      </c>
      <c r="J5130" s="1">
        <v>0.895603149962729</v>
      </c>
      <c r="K5130" s="1" t="s">
        <v>46</v>
      </c>
      <c r="M5130" s="3">
        <v>44051.631420763886</v>
      </c>
    </row>
    <row r="5131">
      <c r="A5131" s="1">
        <v>5129.0</v>
      </c>
      <c r="B5131" s="1" t="s">
        <v>620</v>
      </c>
      <c r="C5131" s="1" t="s">
        <v>10916</v>
      </c>
      <c r="D5131" s="1" t="s">
        <v>2567</v>
      </c>
      <c r="E5131" s="1" t="s">
        <v>10917</v>
      </c>
      <c r="F5131" s="1" t="s">
        <v>623</v>
      </c>
      <c r="G5131" s="1" t="s">
        <v>17</v>
      </c>
      <c r="H5131" s="1">
        <v>45.0</v>
      </c>
      <c r="I5131" s="3">
        <v>44013.291666666664</v>
      </c>
      <c r="J5131" s="1">
        <v>0.762910879031289</v>
      </c>
      <c r="K5131" s="1" t="s">
        <v>18</v>
      </c>
      <c r="M5131" s="3">
        <v>44013.328829375</v>
      </c>
    </row>
    <row r="5132">
      <c r="A5132" s="1">
        <v>5130.0</v>
      </c>
      <c r="B5132" s="1" t="s">
        <v>2494</v>
      </c>
      <c r="C5132" s="1" t="s">
        <v>10918</v>
      </c>
      <c r="D5132" s="1" t="s">
        <v>2496</v>
      </c>
      <c r="E5132" s="1" t="s">
        <v>2497</v>
      </c>
      <c r="F5132" s="1" t="s">
        <v>2498</v>
      </c>
      <c r="G5132" s="1" t="s">
        <v>17</v>
      </c>
      <c r="H5132" s="1">
        <v>45.0</v>
      </c>
      <c r="I5132" s="3">
        <v>44075.177083333336</v>
      </c>
      <c r="J5132" s="1">
        <v>2.01456419440263</v>
      </c>
      <c r="K5132" s="1" t="s">
        <v>2499</v>
      </c>
      <c r="L5132" s="1" t="s">
        <v>2499</v>
      </c>
      <c r="M5132" s="3">
        <v>44075.212488206016</v>
      </c>
    </row>
    <row r="5133">
      <c r="A5133" s="1">
        <v>5131.0</v>
      </c>
      <c r="B5133" s="1" t="s">
        <v>10919</v>
      </c>
      <c r="C5133" s="1" t="s">
        <v>10920</v>
      </c>
      <c r="D5133" s="1" t="s">
        <v>10921</v>
      </c>
      <c r="E5133" s="1" t="s">
        <v>10922</v>
      </c>
      <c r="F5133" s="1" t="s">
        <v>10923</v>
      </c>
      <c r="G5133" s="1" t="s">
        <v>17</v>
      </c>
      <c r="H5133" s="1">
        <v>45.0</v>
      </c>
      <c r="I5133" s="3">
        <v>43851.510416666664</v>
      </c>
      <c r="J5133" s="1">
        <v>2.0185227467482</v>
      </c>
      <c r="K5133" s="1" t="s">
        <v>24</v>
      </c>
      <c r="M5133" s="3">
        <v>43851.53677824074</v>
      </c>
    </row>
    <row r="5134">
      <c r="A5134" s="1">
        <v>5132.0</v>
      </c>
      <c r="B5134" s="1" t="s">
        <v>2877</v>
      </c>
      <c r="C5134" s="1" t="s">
        <v>10924</v>
      </c>
      <c r="D5134" s="1" t="s">
        <v>2879</v>
      </c>
      <c r="E5134" s="1" t="s">
        <v>2880</v>
      </c>
      <c r="F5134" s="1" t="s">
        <v>2881</v>
      </c>
      <c r="G5134" s="1" t="s">
        <v>17</v>
      </c>
      <c r="H5134" s="1">
        <v>45.0</v>
      </c>
      <c r="I5134" s="3">
        <v>44209.270833333336</v>
      </c>
      <c r="J5134" s="1">
        <v>1.77184002176359</v>
      </c>
      <c r="K5134" s="1" t="s">
        <v>62</v>
      </c>
      <c r="M5134" s="3">
        <v>44209.281605289354</v>
      </c>
    </row>
    <row r="5135">
      <c r="A5135" s="1">
        <v>5133.0</v>
      </c>
      <c r="B5135" s="1" t="s">
        <v>485</v>
      </c>
      <c r="C5135" s="1" t="s">
        <v>10925</v>
      </c>
      <c r="D5135" s="1" t="s">
        <v>452</v>
      </c>
      <c r="E5135" s="1" t="s">
        <v>1675</v>
      </c>
      <c r="F5135" s="1" t="s">
        <v>489</v>
      </c>
      <c r="G5135" s="1" t="s">
        <v>17</v>
      </c>
      <c r="H5135" s="1">
        <v>45.0</v>
      </c>
      <c r="I5135" s="3">
        <v>44085.666666666664</v>
      </c>
      <c r="J5135" s="1">
        <v>1.15716319308693</v>
      </c>
      <c r="K5135" s="1" t="s">
        <v>166</v>
      </c>
      <c r="M5135" s="3">
        <v>44085.70174358796</v>
      </c>
    </row>
    <row r="5136">
      <c r="A5136" s="1">
        <v>5134.0</v>
      </c>
      <c r="B5136" s="1" t="s">
        <v>10926</v>
      </c>
      <c r="C5136" s="1" t="s">
        <v>10927</v>
      </c>
      <c r="D5136" s="1" t="s">
        <v>10928</v>
      </c>
      <c r="E5136" s="1" t="s">
        <v>10929</v>
      </c>
      <c r="F5136" s="1" t="s">
        <v>10930</v>
      </c>
      <c r="G5136" s="1" t="s">
        <v>89</v>
      </c>
      <c r="H5136" s="1">
        <v>45.0</v>
      </c>
      <c r="I5136" s="3">
        <v>44151.622600636576</v>
      </c>
      <c r="J5136" s="1">
        <v>1.87538496058913</v>
      </c>
      <c r="K5136" s="1" t="s">
        <v>218</v>
      </c>
      <c r="L5136" s="1" t="s">
        <v>787</v>
      </c>
      <c r="M5136" s="3">
        <v>44151.67011277778</v>
      </c>
    </row>
    <row r="5137">
      <c r="A5137" s="1">
        <v>5135.0</v>
      </c>
      <c r="B5137" s="1" t="s">
        <v>401</v>
      </c>
      <c r="C5137" s="1" t="s">
        <v>10931</v>
      </c>
      <c r="D5137" s="1" t="s">
        <v>248</v>
      </c>
      <c r="E5137" s="1" t="s">
        <v>10932</v>
      </c>
      <c r="F5137" s="1" t="s">
        <v>405</v>
      </c>
      <c r="G5137" s="1" t="s">
        <v>89</v>
      </c>
      <c r="H5137" s="1">
        <v>45.0</v>
      </c>
      <c r="I5137" s="3">
        <v>43774.51823047454</v>
      </c>
      <c r="J5137" s="1">
        <v>3.23211162160926</v>
      </c>
      <c r="K5137" s="1" t="s">
        <v>24</v>
      </c>
      <c r="M5137" s="3">
        <v>43774.5152046875</v>
      </c>
    </row>
    <row r="5138">
      <c r="A5138" s="1">
        <v>5136.0</v>
      </c>
      <c r="B5138" s="1" t="s">
        <v>293</v>
      </c>
      <c r="C5138" s="1" t="s">
        <v>10933</v>
      </c>
      <c r="D5138" s="1" t="s">
        <v>588</v>
      </c>
      <c r="E5138" s="1" t="s">
        <v>10519</v>
      </c>
      <c r="F5138" s="1" t="s">
        <v>297</v>
      </c>
      <c r="G5138" s="1" t="s">
        <v>17</v>
      </c>
      <c r="H5138" s="1">
        <v>45.0</v>
      </c>
      <c r="I5138" s="3">
        <v>43815.791666666664</v>
      </c>
      <c r="J5138" s="1">
        <v>1.67296277430087</v>
      </c>
      <c r="K5138" s="1" t="s">
        <v>62</v>
      </c>
      <c r="M5138" s="3">
        <v>43815.814487696756</v>
      </c>
    </row>
    <row r="5139">
      <c r="A5139" s="1">
        <v>5137.0</v>
      </c>
      <c r="B5139" s="1" t="s">
        <v>5228</v>
      </c>
      <c r="C5139" s="1" t="s">
        <v>10934</v>
      </c>
      <c r="D5139" s="1" t="s">
        <v>10935</v>
      </c>
      <c r="E5139" s="1" t="s">
        <v>10936</v>
      </c>
      <c r="F5139" s="1" t="s">
        <v>5231</v>
      </c>
      <c r="G5139" s="1" t="s">
        <v>39</v>
      </c>
      <c r="H5139" s="1">
        <v>45.0</v>
      </c>
      <c r="I5139" s="3">
        <v>43596.666666666664</v>
      </c>
      <c r="J5139" s="1">
        <v>11.5156157304232</v>
      </c>
      <c r="K5139" s="1" t="s">
        <v>18</v>
      </c>
      <c r="M5139" s="3">
        <v>43596.71068015046</v>
      </c>
    </row>
    <row r="5140">
      <c r="A5140" s="1">
        <v>5138.0</v>
      </c>
      <c r="B5140" s="1" t="s">
        <v>465</v>
      </c>
      <c r="C5140" s="1" t="s">
        <v>10937</v>
      </c>
      <c r="D5140" s="1" t="s">
        <v>3259</v>
      </c>
      <c r="E5140" s="1" t="s">
        <v>3260</v>
      </c>
      <c r="F5140" s="1" t="s">
        <v>468</v>
      </c>
      <c r="G5140" s="1" t="s">
        <v>17</v>
      </c>
      <c r="H5140" s="1">
        <v>45.0</v>
      </c>
      <c r="I5140" s="3">
        <v>43892.25</v>
      </c>
      <c r="J5140" s="1">
        <v>2.40380829974054</v>
      </c>
      <c r="K5140" s="1" t="s">
        <v>24</v>
      </c>
      <c r="M5140" s="3">
        <v>43892.285303449076</v>
      </c>
    </row>
    <row r="5141">
      <c r="A5141" s="1">
        <v>5139.0</v>
      </c>
      <c r="B5141" s="1" t="s">
        <v>385</v>
      </c>
      <c r="C5141" s="1" t="s">
        <v>10938</v>
      </c>
      <c r="D5141" s="1" t="s">
        <v>116</v>
      </c>
      <c r="E5141" s="1" t="s">
        <v>2269</v>
      </c>
      <c r="F5141" s="1" t="s">
        <v>388</v>
      </c>
      <c r="G5141" s="1" t="s">
        <v>17</v>
      </c>
      <c r="H5141" s="1">
        <v>45.0</v>
      </c>
      <c r="I5141" s="3">
        <v>43910.25</v>
      </c>
      <c r="J5141" s="1">
        <v>5.58807751667715</v>
      </c>
      <c r="K5141" s="1" t="s">
        <v>24</v>
      </c>
      <c r="M5141" s="3">
        <v>43910.332623773145</v>
      </c>
    </row>
    <row r="5142">
      <c r="A5142" s="1">
        <v>5140.0</v>
      </c>
      <c r="B5142" s="1" t="s">
        <v>8049</v>
      </c>
      <c r="C5142" s="1" t="s">
        <v>10939</v>
      </c>
      <c r="D5142" s="1" t="s">
        <v>9216</v>
      </c>
      <c r="E5142" s="1" t="s">
        <v>10940</v>
      </c>
      <c r="F5142" s="1" t="s">
        <v>8052</v>
      </c>
      <c r="G5142" s="1" t="s">
        <v>39</v>
      </c>
      <c r="H5142" s="1">
        <v>45.0</v>
      </c>
      <c r="I5142" s="3">
        <v>44253.635416666664</v>
      </c>
      <c r="J5142" s="1">
        <v>2.16068061405638</v>
      </c>
      <c r="K5142" s="1" t="s">
        <v>18</v>
      </c>
      <c r="L5142" s="1" t="s">
        <v>8531</v>
      </c>
      <c r="M5142" s="3">
        <v>44253.66659715278</v>
      </c>
    </row>
    <row r="5143">
      <c r="A5143" s="1">
        <v>5141.0</v>
      </c>
      <c r="B5143" s="1" t="s">
        <v>1315</v>
      </c>
      <c r="C5143" s="1" t="s">
        <v>10941</v>
      </c>
      <c r="D5143" s="1" t="s">
        <v>411</v>
      </c>
      <c r="E5143" s="1" t="s">
        <v>4843</v>
      </c>
      <c r="F5143" s="1" t="s">
        <v>1319</v>
      </c>
      <c r="G5143" s="1" t="s">
        <v>17</v>
      </c>
      <c r="H5143" s="1">
        <v>45.0</v>
      </c>
      <c r="I5143" s="3">
        <v>43896.541666666664</v>
      </c>
      <c r="J5143" s="1">
        <v>0.564435780457222</v>
      </c>
      <c r="K5143" s="1" t="s">
        <v>18</v>
      </c>
      <c r="M5143" s="3">
        <v>43896.57321956019</v>
      </c>
    </row>
    <row r="5144">
      <c r="A5144" s="1">
        <v>5142.0</v>
      </c>
      <c r="B5144" s="1" t="s">
        <v>1961</v>
      </c>
      <c r="C5144" s="1" t="s">
        <v>10942</v>
      </c>
      <c r="D5144" s="1" t="s">
        <v>3961</v>
      </c>
      <c r="E5144" s="1" t="s">
        <v>10943</v>
      </c>
      <c r="F5144" s="1" t="s">
        <v>1965</v>
      </c>
      <c r="G5144" s="1" t="s">
        <v>39</v>
      </c>
      <c r="H5144" s="1">
        <v>45.0</v>
      </c>
      <c r="I5144" s="3">
        <v>44149.6875</v>
      </c>
      <c r="J5144" s="1">
        <v>1.31488393323637</v>
      </c>
      <c r="K5144" s="1" t="s">
        <v>24</v>
      </c>
      <c r="L5144" s="1" t="s">
        <v>882</v>
      </c>
      <c r="M5144" s="3">
        <v>44149.707144050924</v>
      </c>
    </row>
    <row r="5145">
      <c r="A5145" s="1">
        <v>5143.0</v>
      </c>
      <c r="B5145" s="1" t="s">
        <v>582</v>
      </c>
      <c r="C5145" s="1" t="s">
        <v>10944</v>
      </c>
      <c r="D5145" s="1" t="s">
        <v>10945</v>
      </c>
      <c r="E5145" s="1" t="s">
        <v>5486</v>
      </c>
      <c r="F5145" s="1" t="s">
        <v>586</v>
      </c>
      <c r="G5145" s="1" t="s">
        <v>35</v>
      </c>
      <c r="H5145" s="1">
        <v>45.0</v>
      </c>
      <c r="I5145" s="3">
        <v>43726.25</v>
      </c>
      <c r="J5145" s="1">
        <v>1.11695970242329</v>
      </c>
      <c r="K5145" s="1" t="s">
        <v>24</v>
      </c>
      <c r="M5145" s="3">
        <v>43726.287799328704</v>
      </c>
    </row>
    <row r="5146">
      <c r="A5146" s="1">
        <v>5144.0</v>
      </c>
      <c r="B5146" s="1" t="s">
        <v>10946</v>
      </c>
      <c r="C5146" s="1" t="s">
        <v>10947</v>
      </c>
      <c r="D5146" s="1" t="s">
        <v>1036</v>
      </c>
      <c r="E5146" s="1" t="s">
        <v>10948</v>
      </c>
      <c r="F5146" s="1" t="s">
        <v>10949</v>
      </c>
      <c r="G5146" s="1" t="s">
        <v>39</v>
      </c>
      <c r="H5146" s="1">
        <v>45.0</v>
      </c>
      <c r="I5146" s="3">
        <v>44147.5625</v>
      </c>
      <c r="J5146" s="1">
        <v>2.79556106036144</v>
      </c>
      <c r="K5146" s="1" t="s">
        <v>601</v>
      </c>
      <c r="L5146" s="1" t="s">
        <v>10950</v>
      </c>
      <c r="M5146" s="3">
        <v>44147.58565341435</v>
      </c>
    </row>
    <row r="5147">
      <c r="A5147" s="1">
        <v>5145.0</v>
      </c>
      <c r="B5147" s="1" t="s">
        <v>10951</v>
      </c>
      <c r="C5147" s="1" t="s">
        <v>10952</v>
      </c>
      <c r="D5147" s="1" t="s">
        <v>4912</v>
      </c>
      <c r="E5147" s="1" t="s">
        <v>10953</v>
      </c>
      <c r="F5147" s="1" t="s">
        <v>10954</v>
      </c>
      <c r="G5147" s="1" t="s">
        <v>39</v>
      </c>
      <c r="H5147" s="1">
        <v>45.0</v>
      </c>
      <c r="I5147" s="3">
        <v>43894.354166666664</v>
      </c>
      <c r="J5147" s="1">
        <v>1.04706789947449</v>
      </c>
      <c r="K5147" s="1" t="s">
        <v>218</v>
      </c>
      <c r="M5147" s="3">
        <v>43894.417402025465</v>
      </c>
    </row>
    <row r="5148">
      <c r="A5148" s="1">
        <v>5146.0</v>
      </c>
      <c r="B5148" s="1" t="s">
        <v>1289</v>
      </c>
      <c r="C5148" s="1" t="s">
        <v>10955</v>
      </c>
      <c r="D5148" s="1" t="s">
        <v>1827</v>
      </c>
      <c r="E5148" s="1" t="s">
        <v>10956</v>
      </c>
      <c r="F5148" s="1" t="s">
        <v>1293</v>
      </c>
      <c r="G5148" s="1" t="s">
        <v>39</v>
      </c>
      <c r="H5148" s="1">
        <v>45.0</v>
      </c>
      <c r="I5148" s="3">
        <v>44029.666666666664</v>
      </c>
      <c r="J5148" s="1">
        <v>2.44741840796243</v>
      </c>
      <c r="K5148" s="1" t="s">
        <v>24</v>
      </c>
      <c r="M5148" s="3">
        <v>44029.71150819444</v>
      </c>
    </row>
    <row r="5149">
      <c r="A5149" s="1">
        <v>5147.0</v>
      </c>
      <c r="B5149" s="1" t="s">
        <v>1489</v>
      </c>
      <c r="C5149" s="1" t="s">
        <v>10957</v>
      </c>
      <c r="D5149" s="1" t="s">
        <v>818</v>
      </c>
      <c r="E5149" s="1" t="s">
        <v>10958</v>
      </c>
      <c r="F5149" s="1" t="s">
        <v>1492</v>
      </c>
      <c r="G5149" s="1" t="s">
        <v>17</v>
      </c>
      <c r="H5149" s="1">
        <v>45.0</v>
      </c>
      <c r="I5149" s="3">
        <v>44134.208333333336</v>
      </c>
      <c r="J5149" s="1">
        <v>2.47747136422349</v>
      </c>
      <c r="K5149" s="1" t="s">
        <v>18</v>
      </c>
      <c r="M5149" s="3">
        <v>44134.25344565972</v>
      </c>
    </row>
    <row r="5150">
      <c r="A5150" s="1">
        <v>5148.0</v>
      </c>
      <c r="B5150" s="1" t="s">
        <v>838</v>
      </c>
      <c r="C5150" s="1" t="s">
        <v>10959</v>
      </c>
      <c r="D5150" s="1" t="s">
        <v>116</v>
      </c>
      <c r="E5150" s="1" t="s">
        <v>8658</v>
      </c>
      <c r="F5150" s="1" t="s">
        <v>842</v>
      </c>
      <c r="G5150" s="1" t="s">
        <v>35</v>
      </c>
      <c r="H5150" s="1">
        <v>45.0</v>
      </c>
      <c r="I5150" s="3">
        <v>44207.645833333336</v>
      </c>
      <c r="J5150" s="1">
        <v>2.49696695882027</v>
      </c>
      <c r="K5150" s="1" t="s">
        <v>24</v>
      </c>
      <c r="M5150" s="3">
        <v>44207.68680480324</v>
      </c>
    </row>
    <row r="5151">
      <c r="A5151" s="1">
        <v>5149.0</v>
      </c>
      <c r="B5151" s="1" t="s">
        <v>161</v>
      </c>
      <c r="C5151" s="1" t="s">
        <v>10960</v>
      </c>
      <c r="D5151" s="1" t="s">
        <v>163</v>
      </c>
      <c r="E5151" s="1" t="s">
        <v>164</v>
      </c>
      <c r="F5151" s="1" t="s">
        <v>165</v>
      </c>
      <c r="G5151" s="1" t="s">
        <v>35</v>
      </c>
      <c r="H5151" s="1">
        <v>45.0</v>
      </c>
      <c r="I5151" s="3">
        <v>44137.197916666664</v>
      </c>
      <c r="J5151" s="1">
        <v>2.98003956068532</v>
      </c>
      <c r="K5151" s="1" t="s">
        <v>166</v>
      </c>
      <c r="L5151" s="1" t="s">
        <v>167</v>
      </c>
      <c r="M5151" s="3">
        <v>44137.24516133102</v>
      </c>
    </row>
    <row r="5152">
      <c r="A5152" s="1">
        <v>5150.0</v>
      </c>
      <c r="B5152" s="1" t="s">
        <v>303</v>
      </c>
      <c r="C5152" s="1" t="s">
        <v>10961</v>
      </c>
      <c r="D5152" s="1" t="s">
        <v>305</v>
      </c>
      <c r="E5152" s="1" t="s">
        <v>4057</v>
      </c>
      <c r="F5152" s="1" t="s">
        <v>307</v>
      </c>
      <c r="G5152" s="1" t="s">
        <v>17</v>
      </c>
      <c r="H5152" s="1">
        <v>45.0</v>
      </c>
      <c r="I5152" s="3">
        <v>44098.625</v>
      </c>
      <c r="J5152" s="1">
        <v>1.02417972926261</v>
      </c>
      <c r="K5152" s="1" t="s">
        <v>24</v>
      </c>
      <c r="M5152" s="3">
        <v>44098.655092939814</v>
      </c>
    </row>
    <row r="5153">
      <c r="A5153" s="1">
        <v>5151.0</v>
      </c>
      <c r="B5153" s="1" t="s">
        <v>298</v>
      </c>
      <c r="C5153" s="1" t="s">
        <v>10962</v>
      </c>
      <c r="D5153" s="1" t="s">
        <v>211</v>
      </c>
      <c r="E5153" s="1" t="s">
        <v>10963</v>
      </c>
      <c r="F5153" s="1" t="s">
        <v>302</v>
      </c>
      <c r="G5153" s="1" t="s">
        <v>35</v>
      </c>
      <c r="H5153" s="1">
        <v>45.0</v>
      </c>
      <c r="I5153" s="3">
        <v>44167.375</v>
      </c>
      <c r="J5153" s="1">
        <v>5.01340457833276</v>
      </c>
      <c r="K5153" s="1" t="s">
        <v>218</v>
      </c>
      <c r="M5153" s="3">
        <v>44167.416884502316</v>
      </c>
    </row>
    <row r="5154">
      <c r="A5154" s="1">
        <v>5152.0</v>
      </c>
      <c r="B5154" s="1" t="s">
        <v>501</v>
      </c>
      <c r="C5154" s="1" t="s">
        <v>10964</v>
      </c>
      <c r="D5154" s="1" t="s">
        <v>503</v>
      </c>
      <c r="E5154" s="1" t="s">
        <v>3720</v>
      </c>
      <c r="F5154" s="1" t="s">
        <v>505</v>
      </c>
      <c r="G5154" s="1" t="s">
        <v>17</v>
      </c>
      <c r="H5154" s="1">
        <v>45.0</v>
      </c>
      <c r="I5154" s="3">
        <v>43830.708333333336</v>
      </c>
      <c r="J5154" s="1">
        <v>2.26701749903083</v>
      </c>
      <c r="K5154" s="1" t="s">
        <v>18</v>
      </c>
      <c r="M5154" s="3">
        <v>43830.71859240741</v>
      </c>
    </row>
    <row r="5155">
      <c r="A5155" s="1">
        <v>5153.0</v>
      </c>
      <c r="B5155" s="1" t="s">
        <v>1961</v>
      </c>
      <c r="C5155" s="1" t="s">
        <v>10965</v>
      </c>
      <c r="D5155" s="1" t="s">
        <v>10966</v>
      </c>
      <c r="E5155" s="1" t="s">
        <v>10967</v>
      </c>
      <c r="F5155" s="1" t="s">
        <v>1965</v>
      </c>
      <c r="G5155" s="1" t="s">
        <v>17</v>
      </c>
      <c r="H5155" s="1">
        <v>45.0</v>
      </c>
      <c r="I5155" s="3">
        <v>44124.666666666664</v>
      </c>
      <c r="J5155" s="1">
        <v>2.6021753476809</v>
      </c>
      <c r="K5155" s="1" t="s">
        <v>24</v>
      </c>
      <c r="L5155" s="1" t="s">
        <v>882</v>
      </c>
      <c r="M5155" s="3">
        <v>44124.74539278935</v>
      </c>
    </row>
    <row r="5156">
      <c r="A5156" s="1">
        <v>5154.0</v>
      </c>
      <c r="B5156" s="1" t="s">
        <v>901</v>
      </c>
      <c r="C5156" s="1" t="s">
        <v>10968</v>
      </c>
      <c r="D5156" s="1" t="s">
        <v>148</v>
      </c>
      <c r="E5156" s="1" t="s">
        <v>8225</v>
      </c>
      <c r="F5156" s="1" t="s">
        <v>904</v>
      </c>
      <c r="G5156" s="1" t="s">
        <v>35</v>
      </c>
      <c r="H5156" s="1">
        <v>45.0</v>
      </c>
      <c r="I5156" s="3">
        <v>43643.416666666664</v>
      </c>
      <c r="J5156" s="1">
        <v>2.65306238207946</v>
      </c>
      <c r="K5156" s="1" t="s">
        <v>24</v>
      </c>
      <c r="M5156" s="3">
        <v>43643.45994059028</v>
      </c>
    </row>
    <row r="5157">
      <c r="A5157" s="1">
        <v>5155.0</v>
      </c>
      <c r="B5157" s="1" t="s">
        <v>2885</v>
      </c>
      <c r="C5157" s="1" t="s">
        <v>10969</v>
      </c>
      <c r="D5157" s="1" t="s">
        <v>3469</v>
      </c>
      <c r="E5157" s="1" t="s">
        <v>10970</v>
      </c>
      <c r="F5157" s="1" t="s">
        <v>2888</v>
      </c>
      <c r="G5157" s="1" t="s">
        <v>39</v>
      </c>
      <c r="H5157" s="1">
        <v>45.0</v>
      </c>
      <c r="I5157" s="3">
        <v>43782.791666666664</v>
      </c>
      <c r="J5157" s="1">
        <v>0.874900527140012</v>
      </c>
      <c r="K5157" s="1" t="s">
        <v>24</v>
      </c>
      <c r="M5157" s="3">
        <v>43782.831558252314</v>
      </c>
    </row>
    <row r="5158">
      <c r="A5158" s="1">
        <v>5156.0</v>
      </c>
      <c r="B5158" s="1" t="s">
        <v>8276</v>
      </c>
      <c r="C5158" s="1" t="s">
        <v>10971</v>
      </c>
      <c r="D5158" s="1" t="s">
        <v>664</v>
      </c>
      <c r="E5158" s="1" t="s">
        <v>10972</v>
      </c>
      <c r="F5158" s="1" t="s">
        <v>8279</v>
      </c>
      <c r="G5158" s="1" t="s">
        <v>39</v>
      </c>
      <c r="H5158" s="1">
        <v>45.0</v>
      </c>
      <c r="I5158" s="3">
        <v>44100.770833333336</v>
      </c>
      <c r="J5158" s="1">
        <v>0.00767083498743594</v>
      </c>
      <c r="K5158" s="1" t="s">
        <v>24</v>
      </c>
      <c r="M5158" s="3">
        <v>44101.055453657405</v>
      </c>
    </row>
    <row r="5159">
      <c r="A5159" s="1">
        <v>5157.0</v>
      </c>
      <c r="B5159" s="1" t="s">
        <v>273</v>
      </c>
      <c r="C5159" s="1" t="s">
        <v>10973</v>
      </c>
      <c r="D5159" s="1" t="s">
        <v>2255</v>
      </c>
      <c r="E5159" s="1" t="s">
        <v>10974</v>
      </c>
      <c r="F5159" s="1" t="s">
        <v>277</v>
      </c>
      <c r="G5159" s="1" t="s">
        <v>89</v>
      </c>
      <c r="H5159" s="1">
        <v>45.0</v>
      </c>
      <c r="I5159" s="3">
        <v>44210.343439421296</v>
      </c>
      <c r="J5159" s="1">
        <v>3.47170004563887</v>
      </c>
      <c r="K5159" s="1" t="s">
        <v>24</v>
      </c>
      <c r="M5159" s="3">
        <v>44210.38189739583</v>
      </c>
    </row>
    <row r="5160">
      <c r="A5160" s="1">
        <v>5158.0</v>
      </c>
      <c r="B5160" s="1" t="s">
        <v>582</v>
      </c>
      <c r="C5160" s="1" t="s">
        <v>10975</v>
      </c>
      <c r="D5160" s="1" t="s">
        <v>7647</v>
      </c>
      <c r="E5160" s="1" t="s">
        <v>10976</v>
      </c>
      <c r="F5160" s="1" t="s">
        <v>586</v>
      </c>
      <c r="G5160" s="1" t="s">
        <v>39</v>
      </c>
      <c r="H5160" s="1">
        <v>45.0</v>
      </c>
      <c r="I5160" s="3">
        <v>44188.333333333336</v>
      </c>
      <c r="J5160" s="1">
        <v>2.44361129393302</v>
      </c>
      <c r="K5160" s="1" t="s">
        <v>166</v>
      </c>
      <c r="M5160" s="3">
        <v>44188.368444907406</v>
      </c>
    </row>
    <row r="5161">
      <c r="A5161" s="1">
        <v>5159.0</v>
      </c>
      <c r="B5161" s="1" t="s">
        <v>10977</v>
      </c>
      <c r="C5161" s="1" t="s">
        <v>10978</v>
      </c>
      <c r="D5161" s="1" t="s">
        <v>173</v>
      </c>
      <c r="E5161" s="1" t="s">
        <v>10979</v>
      </c>
      <c r="F5161" s="1" t="s">
        <v>10980</v>
      </c>
      <c r="G5161" s="1" t="s">
        <v>39</v>
      </c>
      <c r="H5161" s="1">
        <v>45.0</v>
      </c>
      <c r="I5161" s="3">
        <v>44129.5625</v>
      </c>
      <c r="J5161" s="1">
        <v>1.12741986993224</v>
      </c>
      <c r="K5161" s="1" t="s">
        <v>46</v>
      </c>
      <c r="L5161" s="1" t="s">
        <v>3232</v>
      </c>
      <c r="M5161" s="3">
        <v>44129.58579224537</v>
      </c>
    </row>
    <row r="5162">
      <c r="A5162" s="1">
        <v>5160.0</v>
      </c>
      <c r="B5162" s="1" t="s">
        <v>229</v>
      </c>
      <c r="C5162" s="1" t="s">
        <v>10981</v>
      </c>
      <c r="D5162" s="1" t="s">
        <v>116</v>
      </c>
      <c r="E5162" s="1" t="s">
        <v>231</v>
      </c>
      <c r="F5162" s="1" t="s">
        <v>232</v>
      </c>
      <c r="G5162" s="1" t="s">
        <v>35</v>
      </c>
      <c r="H5162" s="1">
        <v>45.0</v>
      </c>
      <c r="I5162" s="3">
        <v>43767.166666666664</v>
      </c>
      <c r="J5162" s="1">
        <v>5.4994517050139</v>
      </c>
      <c r="K5162" s="1" t="s">
        <v>24</v>
      </c>
      <c r="M5162" s="3">
        <v>43767.20444043982</v>
      </c>
    </row>
    <row r="5163">
      <c r="A5163" s="1">
        <v>5161.0</v>
      </c>
      <c r="B5163" s="1" t="s">
        <v>136</v>
      </c>
      <c r="C5163" s="1" t="s">
        <v>10982</v>
      </c>
      <c r="D5163" s="1" t="s">
        <v>138</v>
      </c>
      <c r="E5163" s="1" t="s">
        <v>10983</v>
      </c>
      <c r="F5163" s="1" t="s">
        <v>140</v>
      </c>
      <c r="G5163" s="1" t="s">
        <v>17</v>
      </c>
      <c r="H5163" s="1">
        <v>45.0</v>
      </c>
      <c r="I5163" s="3">
        <v>44000.333333333336</v>
      </c>
      <c r="J5163" s="1">
        <v>1.70063050472962</v>
      </c>
      <c r="K5163" s="1" t="s">
        <v>18</v>
      </c>
      <c r="M5163" s="3">
        <v>44000.36424739583</v>
      </c>
    </row>
    <row r="5164">
      <c r="A5164" s="1">
        <v>5162.0</v>
      </c>
      <c r="B5164" s="1" t="s">
        <v>8425</v>
      </c>
      <c r="C5164" s="1" t="s">
        <v>10984</v>
      </c>
      <c r="D5164" s="1" t="s">
        <v>925</v>
      </c>
      <c r="E5164" s="1" t="s">
        <v>10985</v>
      </c>
      <c r="F5164" s="1" t="s">
        <v>8428</v>
      </c>
      <c r="G5164" s="1" t="s">
        <v>39</v>
      </c>
      <c r="H5164" s="1">
        <v>45.0</v>
      </c>
      <c r="I5164" s="3">
        <v>43742.541666666664</v>
      </c>
      <c r="J5164" s="1">
        <v>0.130619441861681</v>
      </c>
      <c r="K5164" s="1" t="s">
        <v>18</v>
      </c>
      <c r="M5164" s="3">
        <v>43742.57715664352</v>
      </c>
    </row>
    <row r="5165">
      <c r="A5165" s="1">
        <v>5163.0</v>
      </c>
      <c r="B5165" s="1" t="s">
        <v>10986</v>
      </c>
      <c r="C5165" s="1" t="s">
        <v>10987</v>
      </c>
      <c r="D5165" s="1" t="s">
        <v>1186</v>
      </c>
      <c r="E5165" s="1" t="s">
        <v>10988</v>
      </c>
      <c r="F5165" s="1" t="s">
        <v>10989</v>
      </c>
      <c r="G5165" s="1" t="s">
        <v>17</v>
      </c>
      <c r="H5165" s="1">
        <v>45.0</v>
      </c>
      <c r="I5165" s="3">
        <v>44156.604166666664</v>
      </c>
      <c r="J5165" s="1">
        <v>1.10849216951813</v>
      </c>
      <c r="K5165" s="1" t="s">
        <v>62</v>
      </c>
      <c r="M5165" s="3">
        <v>44156.62167378472</v>
      </c>
    </row>
    <row r="5166">
      <c r="A5166" s="1">
        <v>5164.0</v>
      </c>
      <c r="B5166" s="1" t="s">
        <v>161</v>
      </c>
      <c r="C5166" s="1" t="s">
        <v>10990</v>
      </c>
      <c r="D5166" s="1" t="s">
        <v>163</v>
      </c>
      <c r="E5166" s="1" t="s">
        <v>715</v>
      </c>
      <c r="F5166" s="1" t="s">
        <v>165</v>
      </c>
      <c r="G5166" s="1" t="s">
        <v>35</v>
      </c>
      <c r="H5166" s="1">
        <v>45.0</v>
      </c>
      <c r="I5166" s="3">
        <v>44165.208333333336</v>
      </c>
      <c r="J5166" s="1">
        <v>0.298222470716739</v>
      </c>
      <c r="K5166" s="1" t="s">
        <v>166</v>
      </c>
      <c r="L5166" s="1" t="s">
        <v>167</v>
      </c>
      <c r="M5166" s="3">
        <v>44165.24417443287</v>
      </c>
    </row>
    <row r="5167">
      <c r="A5167" s="1">
        <v>5165.0</v>
      </c>
      <c r="B5167" s="1" t="s">
        <v>1348</v>
      </c>
      <c r="C5167" s="1" t="s">
        <v>10991</v>
      </c>
      <c r="D5167" s="1" t="s">
        <v>1802</v>
      </c>
      <c r="E5167" s="1" t="s">
        <v>7465</v>
      </c>
      <c r="F5167" s="1" t="s">
        <v>1352</v>
      </c>
      <c r="G5167" s="1" t="s">
        <v>17</v>
      </c>
      <c r="H5167" s="1">
        <v>45.0</v>
      </c>
      <c r="I5167" s="3">
        <v>44013.25</v>
      </c>
      <c r="J5167" s="1">
        <v>0.0</v>
      </c>
      <c r="K5167" s="1" t="s">
        <v>18</v>
      </c>
      <c r="M5167" s="3">
        <v>44013.41720715278</v>
      </c>
    </row>
    <row r="5168">
      <c r="A5168" s="1">
        <v>5166.0</v>
      </c>
      <c r="B5168" s="1" t="s">
        <v>796</v>
      </c>
      <c r="C5168" s="1" t="s">
        <v>10992</v>
      </c>
      <c r="D5168" s="1" t="s">
        <v>173</v>
      </c>
      <c r="E5168" s="1" t="s">
        <v>10993</v>
      </c>
      <c r="F5168" s="1" t="s">
        <v>799</v>
      </c>
      <c r="G5168" s="1" t="s">
        <v>39</v>
      </c>
      <c r="H5168" s="1">
        <v>45.0</v>
      </c>
      <c r="I5168" s="3">
        <v>44071.583333333336</v>
      </c>
      <c r="J5168" s="1">
        <v>0.488241338650933</v>
      </c>
      <c r="K5168" s="1" t="s">
        <v>18</v>
      </c>
      <c r="M5168" s="3">
        <v>44071.63245370371</v>
      </c>
    </row>
    <row r="5169">
      <c r="A5169" s="1">
        <v>5167.0</v>
      </c>
      <c r="B5169" s="1" t="s">
        <v>2502</v>
      </c>
      <c r="C5169" s="1" t="s">
        <v>10994</v>
      </c>
      <c r="D5169" s="1" t="s">
        <v>2504</v>
      </c>
      <c r="E5169" s="1" t="s">
        <v>2505</v>
      </c>
      <c r="F5169" s="1" t="s">
        <v>2506</v>
      </c>
      <c r="G5169" s="1" t="s">
        <v>17</v>
      </c>
      <c r="H5169" s="1">
        <v>45.0</v>
      </c>
      <c r="I5169" s="3">
        <v>44244.541666666664</v>
      </c>
      <c r="J5169" s="1">
        <v>2.73891719372341</v>
      </c>
      <c r="K5169" s="1" t="s">
        <v>159</v>
      </c>
      <c r="L5169" s="1" t="s">
        <v>2507</v>
      </c>
      <c r="M5169" s="3">
        <v>44244.57405162037</v>
      </c>
    </row>
    <row r="5170">
      <c r="A5170" s="1">
        <v>5168.0</v>
      </c>
      <c r="B5170" s="1" t="s">
        <v>298</v>
      </c>
      <c r="C5170" s="1" t="s">
        <v>10995</v>
      </c>
      <c r="D5170" s="1" t="s">
        <v>211</v>
      </c>
      <c r="E5170" s="1" t="s">
        <v>5552</v>
      </c>
      <c r="F5170" s="1" t="s">
        <v>302</v>
      </c>
      <c r="G5170" s="1" t="s">
        <v>35</v>
      </c>
      <c r="H5170" s="1">
        <v>45.0</v>
      </c>
      <c r="I5170" s="3">
        <v>44140.375</v>
      </c>
      <c r="J5170" s="1">
        <v>3.45235238010616</v>
      </c>
      <c r="K5170" s="1" t="s">
        <v>218</v>
      </c>
      <c r="M5170" s="3">
        <v>44140.42838081018</v>
      </c>
    </row>
    <row r="5171">
      <c r="A5171" s="1">
        <v>5169.0</v>
      </c>
      <c r="B5171" s="1" t="s">
        <v>459</v>
      </c>
      <c r="C5171" s="1" t="s">
        <v>10996</v>
      </c>
      <c r="D5171" s="1" t="s">
        <v>461</v>
      </c>
      <c r="E5171" s="1" t="s">
        <v>6948</v>
      </c>
      <c r="F5171" s="1" t="s">
        <v>463</v>
      </c>
      <c r="G5171" s="1" t="s">
        <v>17</v>
      </c>
      <c r="H5171" s="1">
        <v>45.0</v>
      </c>
      <c r="I5171" s="3">
        <v>44189.25</v>
      </c>
      <c r="J5171" s="1">
        <v>0.00611609635484966</v>
      </c>
      <c r="K5171" s="1" t="s">
        <v>24</v>
      </c>
      <c r="L5171" s="1" t="s">
        <v>464</v>
      </c>
      <c r="M5171" s="3">
        <v>44189.397299606484</v>
      </c>
    </row>
    <row r="5172">
      <c r="A5172" s="1">
        <v>5170.0</v>
      </c>
      <c r="B5172" s="1" t="s">
        <v>293</v>
      </c>
      <c r="C5172" s="1" t="s">
        <v>10997</v>
      </c>
      <c r="D5172" s="1" t="s">
        <v>126</v>
      </c>
      <c r="E5172" s="1" t="s">
        <v>829</v>
      </c>
      <c r="F5172" s="1" t="s">
        <v>297</v>
      </c>
      <c r="G5172" s="1" t="s">
        <v>17</v>
      </c>
      <c r="H5172" s="1">
        <v>45.0</v>
      </c>
      <c r="I5172" s="3">
        <v>44146.291666666664</v>
      </c>
      <c r="J5172" s="1">
        <v>0.0</v>
      </c>
      <c r="K5172" s="1" t="s">
        <v>62</v>
      </c>
      <c r="M5172" s="3">
        <v>44146.31088724537</v>
      </c>
    </row>
    <row r="5173">
      <c r="A5173" s="1">
        <v>5171.0</v>
      </c>
      <c r="B5173" s="1" t="s">
        <v>10998</v>
      </c>
      <c r="C5173" s="1" t="s">
        <v>10999</v>
      </c>
      <c r="D5173" s="1" t="s">
        <v>269</v>
      </c>
      <c r="E5173" s="1" t="s">
        <v>11000</v>
      </c>
      <c r="F5173" s="1" t="s">
        <v>11001</v>
      </c>
      <c r="G5173" s="1" t="s">
        <v>39</v>
      </c>
      <c r="H5173" s="1">
        <v>45.0</v>
      </c>
      <c r="I5173" s="3">
        <v>44129.458333333336</v>
      </c>
      <c r="J5173" s="1">
        <v>1.80115013314806</v>
      </c>
      <c r="K5173" s="1" t="s">
        <v>56</v>
      </c>
      <c r="L5173" s="1" t="s">
        <v>272</v>
      </c>
      <c r="M5173" s="3">
        <v>44129.49310076389</v>
      </c>
    </row>
    <row r="5174">
      <c r="A5174" s="1">
        <v>5172.0</v>
      </c>
      <c r="B5174" s="1" t="s">
        <v>768</v>
      </c>
      <c r="C5174" s="1" t="s">
        <v>11002</v>
      </c>
      <c r="D5174" s="1" t="s">
        <v>315</v>
      </c>
      <c r="E5174" s="1" t="s">
        <v>7060</v>
      </c>
      <c r="F5174" s="1" t="s">
        <v>772</v>
      </c>
      <c r="G5174" s="1" t="s">
        <v>35</v>
      </c>
      <c r="H5174" s="1">
        <v>45.0</v>
      </c>
      <c r="I5174" s="3">
        <v>44222.229166666664</v>
      </c>
      <c r="J5174" s="1">
        <v>2.1370285550959</v>
      </c>
      <c r="K5174" s="1" t="s">
        <v>166</v>
      </c>
      <c r="L5174" s="1" t="s">
        <v>318</v>
      </c>
      <c r="M5174" s="3">
        <v>44222.25716829861</v>
      </c>
    </row>
    <row r="5175">
      <c r="A5175" s="1">
        <v>5173.0</v>
      </c>
      <c r="B5175" s="1" t="s">
        <v>3463</v>
      </c>
      <c r="C5175" s="1" t="s">
        <v>11003</v>
      </c>
      <c r="D5175" s="1" t="s">
        <v>1332</v>
      </c>
      <c r="E5175" s="1" t="s">
        <v>11004</v>
      </c>
      <c r="F5175" s="1" t="s">
        <v>3467</v>
      </c>
      <c r="G5175" s="1" t="s">
        <v>89</v>
      </c>
      <c r="H5175" s="1">
        <v>45.0</v>
      </c>
      <c r="I5175" s="3">
        <v>43718.564817858794</v>
      </c>
      <c r="J5175" s="1">
        <v>1.48707695738594</v>
      </c>
      <c r="K5175" s="1" t="s">
        <v>166</v>
      </c>
      <c r="M5175" s="3">
        <v>43718.69892585648</v>
      </c>
    </row>
    <row r="5176">
      <c r="A5176" s="1">
        <v>5174.0</v>
      </c>
      <c r="B5176" s="1" t="s">
        <v>455</v>
      </c>
      <c r="C5176" s="1" t="s">
        <v>11005</v>
      </c>
      <c r="D5176" s="1" t="s">
        <v>310</v>
      </c>
      <c r="E5176" s="1" t="s">
        <v>2435</v>
      </c>
      <c r="F5176" s="1" t="s">
        <v>458</v>
      </c>
      <c r="G5176" s="1" t="s">
        <v>17</v>
      </c>
      <c r="H5176" s="1">
        <v>45.0</v>
      </c>
      <c r="I5176" s="3">
        <v>44237.625</v>
      </c>
      <c r="J5176" s="1">
        <v>1.10321039266492</v>
      </c>
      <c r="K5176" s="1" t="s">
        <v>24</v>
      </c>
      <c r="L5176" s="1" t="s">
        <v>406</v>
      </c>
      <c r="M5176" s="3">
        <v>44237.613516400466</v>
      </c>
    </row>
    <row r="5177">
      <c r="A5177" s="1">
        <v>5175.0</v>
      </c>
      <c r="B5177" s="1" t="s">
        <v>2339</v>
      </c>
      <c r="C5177" s="1" t="s">
        <v>11006</v>
      </c>
      <c r="D5177" s="1" t="s">
        <v>1442</v>
      </c>
      <c r="E5177" s="1" t="s">
        <v>11007</v>
      </c>
      <c r="F5177" s="1" t="s">
        <v>2342</v>
      </c>
      <c r="G5177" s="1" t="s">
        <v>39</v>
      </c>
      <c r="H5177" s="1">
        <v>45.0</v>
      </c>
      <c r="I5177" s="3">
        <v>43482.666666666664</v>
      </c>
      <c r="J5177" s="1">
        <v>0.147716127072434</v>
      </c>
      <c r="K5177" s="1" t="s">
        <v>24</v>
      </c>
      <c r="M5177" s="3">
        <v>43482.6814440625</v>
      </c>
    </row>
    <row r="5178">
      <c r="A5178" s="1">
        <v>5176.0</v>
      </c>
      <c r="B5178" s="1" t="s">
        <v>853</v>
      </c>
      <c r="C5178" s="1" t="s">
        <v>11008</v>
      </c>
      <c r="D5178" s="1" t="s">
        <v>1802</v>
      </c>
      <c r="E5178" s="1" t="s">
        <v>9171</v>
      </c>
      <c r="F5178" s="1" t="s">
        <v>856</v>
      </c>
      <c r="G5178" s="1" t="s">
        <v>17</v>
      </c>
      <c r="H5178" s="1">
        <v>45.0</v>
      </c>
      <c r="I5178" s="3">
        <v>43992.541666666664</v>
      </c>
      <c r="J5178" s="1">
        <v>2.67283505260118</v>
      </c>
      <c r="K5178" s="1" t="s">
        <v>18</v>
      </c>
      <c r="M5178" s="3">
        <v>43992.59282494213</v>
      </c>
    </row>
    <row r="5179">
      <c r="A5179" s="1">
        <v>5177.0</v>
      </c>
      <c r="B5179" s="1" t="s">
        <v>953</v>
      </c>
      <c r="C5179" s="1" t="s">
        <v>11009</v>
      </c>
      <c r="D5179" s="1" t="s">
        <v>5309</v>
      </c>
      <c r="E5179" s="1" t="s">
        <v>5203</v>
      </c>
      <c r="F5179" s="1" t="s">
        <v>965</v>
      </c>
      <c r="G5179" s="1" t="s">
        <v>17</v>
      </c>
      <c r="H5179" s="1">
        <v>45.0</v>
      </c>
      <c r="I5179" s="3">
        <v>43777.625</v>
      </c>
      <c r="J5179" s="1">
        <v>0.918785643004102</v>
      </c>
      <c r="K5179" s="1" t="s">
        <v>18</v>
      </c>
      <c r="M5179" s="3">
        <v>43749.66511605324</v>
      </c>
    </row>
    <row r="5180">
      <c r="A5180" s="1">
        <v>5178.0</v>
      </c>
      <c r="B5180" s="1" t="s">
        <v>6308</v>
      </c>
      <c r="C5180" s="1" t="s">
        <v>11010</v>
      </c>
      <c r="D5180" s="1" t="s">
        <v>3618</v>
      </c>
      <c r="E5180" s="1" t="s">
        <v>6310</v>
      </c>
      <c r="F5180" s="1" t="s">
        <v>6311</v>
      </c>
      <c r="G5180" s="1" t="s">
        <v>17</v>
      </c>
      <c r="H5180" s="1">
        <v>45.0</v>
      </c>
      <c r="I5180" s="3">
        <v>43937.291666666664</v>
      </c>
      <c r="J5180" s="1">
        <v>0.0034594404610473</v>
      </c>
      <c r="K5180" s="1" t="s">
        <v>24</v>
      </c>
      <c r="L5180" s="1" t="s">
        <v>6312</v>
      </c>
      <c r="M5180" s="3">
        <v>43938.4078453125</v>
      </c>
    </row>
    <row r="5181">
      <c r="A5181" s="1">
        <v>5179.0</v>
      </c>
      <c r="B5181" s="1" t="s">
        <v>114</v>
      </c>
      <c r="C5181" s="1" t="s">
        <v>11011</v>
      </c>
      <c r="D5181" s="1" t="s">
        <v>305</v>
      </c>
      <c r="E5181" s="1" t="s">
        <v>2716</v>
      </c>
      <c r="F5181" s="1" t="s">
        <v>118</v>
      </c>
      <c r="G5181" s="1" t="s">
        <v>17</v>
      </c>
      <c r="H5181" s="1">
        <v>45.0</v>
      </c>
      <c r="I5181" s="3">
        <v>43995.270833333336</v>
      </c>
      <c r="J5181" s="1">
        <v>0.645120817595709</v>
      </c>
      <c r="K5181" s="1" t="s">
        <v>24</v>
      </c>
      <c r="L5181" s="1" t="s">
        <v>1006</v>
      </c>
      <c r="M5181" s="3">
        <v>43995.30729462963</v>
      </c>
    </row>
    <row r="5182">
      <c r="A5182" s="1">
        <v>5180.0</v>
      </c>
      <c r="B5182" s="1" t="s">
        <v>1348</v>
      </c>
      <c r="C5182" s="1" t="s">
        <v>11012</v>
      </c>
      <c r="D5182" s="1" t="s">
        <v>121</v>
      </c>
      <c r="E5182" s="1" t="s">
        <v>2568</v>
      </c>
      <c r="F5182" s="1" t="s">
        <v>1352</v>
      </c>
      <c r="G5182" s="1" t="s">
        <v>17</v>
      </c>
      <c r="H5182" s="1">
        <v>45.0</v>
      </c>
      <c r="I5182" s="3">
        <v>44050.708333333336</v>
      </c>
      <c r="J5182" s="1">
        <v>17.3783713298186</v>
      </c>
      <c r="K5182" s="1" t="s">
        <v>18</v>
      </c>
      <c r="M5182" s="3">
        <v>44050.728470752314</v>
      </c>
    </row>
    <row r="5183">
      <c r="A5183" s="1">
        <v>5181.0</v>
      </c>
      <c r="B5183" s="1" t="s">
        <v>350</v>
      </c>
      <c r="C5183" s="1" t="s">
        <v>11013</v>
      </c>
      <c r="D5183" s="1" t="s">
        <v>75</v>
      </c>
      <c r="E5183" s="1" t="s">
        <v>4211</v>
      </c>
      <c r="F5183" s="1" t="s">
        <v>353</v>
      </c>
      <c r="G5183" s="1" t="s">
        <v>35</v>
      </c>
      <c r="H5183" s="1">
        <v>45.0</v>
      </c>
      <c r="I5183" s="3">
        <v>43612.625</v>
      </c>
      <c r="J5183" s="1">
        <v>0.026210605162774</v>
      </c>
      <c r="K5183" s="1" t="s">
        <v>24</v>
      </c>
      <c r="M5183" s="3">
        <v>43613.28416162037</v>
      </c>
    </row>
    <row r="5184">
      <c r="A5184" s="1">
        <v>5182.0</v>
      </c>
      <c r="B5184" s="1" t="s">
        <v>887</v>
      </c>
      <c r="C5184" s="1" t="s">
        <v>11014</v>
      </c>
      <c r="D5184" s="1" t="s">
        <v>11015</v>
      </c>
      <c r="E5184" s="1" t="s">
        <v>11016</v>
      </c>
      <c r="F5184" s="1" t="s">
        <v>891</v>
      </c>
      <c r="G5184" s="1" t="s">
        <v>39</v>
      </c>
      <c r="H5184" s="1">
        <v>45.0</v>
      </c>
      <c r="I5184" s="3">
        <v>43900.666666666664</v>
      </c>
      <c r="J5184" s="1">
        <v>2.74179658199064</v>
      </c>
      <c r="K5184" s="1" t="s">
        <v>24</v>
      </c>
      <c r="M5184" s="3">
        <v>43900.69737244213</v>
      </c>
    </row>
    <row r="5185">
      <c r="A5185" s="1">
        <v>5183.0</v>
      </c>
      <c r="B5185" s="1" t="s">
        <v>1260</v>
      </c>
      <c r="C5185" s="1" t="s">
        <v>11017</v>
      </c>
      <c r="D5185" s="1" t="s">
        <v>326</v>
      </c>
      <c r="E5185" s="1" t="s">
        <v>11018</v>
      </c>
      <c r="F5185" s="1" t="s">
        <v>1264</v>
      </c>
      <c r="G5185" s="1" t="s">
        <v>39</v>
      </c>
      <c r="H5185" s="1">
        <v>45.0</v>
      </c>
      <c r="I5185" s="3">
        <v>44011.583333333336</v>
      </c>
      <c r="J5185" s="1">
        <v>0.348947549867602</v>
      </c>
      <c r="K5185" s="1" t="s">
        <v>24</v>
      </c>
      <c r="L5185" s="1" t="s">
        <v>406</v>
      </c>
      <c r="M5185" s="3">
        <v>44011.59659331018</v>
      </c>
    </row>
    <row r="5186">
      <c r="A5186" s="1">
        <v>5184.0</v>
      </c>
      <c r="B5186" s="1" t="s">
        <v>354</v>
      </c>
      <c r="C5186" s="1" t="s">
        <v>11019</v>
      </c>
      <c r="D5186" s="1" t="s">
        <v>93</v>
      </c>
      <c r="E5186" s="1" t="s">
        <v>4227</v>
      </c>
      <c r="F5186" s="1" t="s">
        <v>358</v>
      </c>
      <c r="G5186" s="1" t="s">
        <v>35</v>
      </c>
      <c r="H5186" s="1">
        <v>45.0</v>
      </c>
      <c r="I5186" s="3">
        <v>43955.645833333336</v>
      </c>
      <c r="J5186" s="1">
        <v>1.85006743296491</v>
      </c>
      <c r="K5186" s="1" t="s">
        <v>24</v>
      </c>
      <c r="M5186" s="3">
        <v>43955.658922939816</v>
      </c>
    </row>
    <row r="5187">
      <c r="A5187" s="1">
        <v>5185.0</v>
      </c>
      <c r="B5187" s="1" t="s">
        <v>2199</v>
      </c>
      <c r="C5187" s="1" t="s">
        <v>11020</v>
      </c>
      <c r="D5187" s="1" t="s">
        <v>1494</v>
      </c>
      <c r="E5187" s="1" t="s">
        <v>11021</v>
      </c>
      <c r="F5187" s="1" t="s">
        <v>2202</v>
      </c>
      <c r="G5187" s="1" t="s">
        <v>39</v>
      </c>
      <c r="H5187" s="1">
        <v>45.0</v>
      </c>
      <c r="I5187" s="3">
        <v>44091.5625</v>
      </c>
      <c r="J5187" s="1">
        <v>2.05397247416088</v>
      </c>
      <c r="K5187" s="1" t="s">
        <v>159</v>
      </c>
      <c r="L5187" s="1" t="s">
        <v>495</v>
      </c>
      <c r="M5187" s="3">
        <v>44091.584101863424</v>
      </c>
    </row>
    <row r="5188">
      <c r="A5188" s="1">
        <v>5186.0</v>
      </c>
      <c r="B5188" s="1" t="s">
        <v>11022</v>
      </c>
      <c r="C5188" s="1" t="s">
        <v>11023</v>
      </c>
      <c r="D5188" s="1" t="s">
        <v>1179</v>
      </c>
      <c r="E5188" s="1" t="s">
        <v>11024</v>
      </c>
      <c r="F5188" s="1" t="s">
        <v>11025</v>
      </c>
      <c r="G5188" s="1" t="s">
        <v>39</v>
      </c>
      <c r="H5188" s="1">
        <v>45.0</v>
      </c>
      <c r="I5188" s="3">
        <v>43878.270833333336</v>
      </c>
      <c r="J5188" s="1">
        <v>1.17851700806348</v>
      </c>
      <c r="K5188" s="1" t="s">
        <v>56</v>
      </c>
      <c r="M5188" s="3">
        <v>43878.30799501157</v>
      </c>
    </row>
    <row r="5189">
      <c r="A5189" s="1">
        <v>5187.0</v>
      </c>
      <c r="B5189" s="1" t="s">
        <v>1085</v>
      </c>
      <c r="C5189" s="1" t="s">
        <v>11026</v>
      </c>
      <c r="D5189" s="1" t="s">
        <v>1087</v>
      </c>
      <c r="E5189" s="1" t="s">
        <v>7953</v>
      </c>
      <c r="F5189" s="1" t="s">
        <v>1089</v>
      </c>
      <c r="G5189" s="1" t="s">
        <v>17</v>
      </c>
      <c r="H5189" s="1">
        <v>45.0</v>
      </c>
      <c r="I5189" s="3">
        <v>44220.916666666664</v>
      </c>
      <c r="J5189" s="1">
        <v>2.79420094973529</v>
      </c>
      <c r="K5189" s="1" t="s">
        <v>159</v>
      </c>
      <c r="M5189" s="3">
        <v>44221.61789673611</v>
      </c>
    </row>
    <row r="5190">
      <c r="A5190" s="1">
        <v>5188.0</v>
      </c>
      <c r="B5190" s="1" t="s">
        <v>11027</v>
      </c>
      <c r="C5190" s="1" t="s">
        <v>11028</v>
      </c>
      <c r="D5190" s="1" t="s">
        <v>415</v>
      </c>
      <c r="E5190" s="1" t="s">
        <v>11029</v>
      </c>
      <c r="F5190" s="1" t="s">
        <v>11030</v>
      </c>
      <c r="G5190" s="1" t="s">
        <v>39</v>
      </c>
      <c r="H5190" s="1">
        <v>45.0</v>
      </c>
      <c r="I5190" s="3">
        <v>44080.697916666664</v>
      </c>
      <c r="J5190" s="1">
        <v>2.27368155130491</v>
      </c>
      <c r="K5190" s="1" t="s">
        <v>24</v>
      </c>
      <c r="M5190" s="3">
        <v>44080.74784690972</v>
      </c>
    </row>
    <row r="5191">
      <c r="A5191" s="1">
        <v>5189.0</v>
      </c>
      <c r="B5191" s="1" t="s">
        <v>3463</v>
      </c>
      <c r="C5191" s="1" t="s">
        <v>11031</v>
      </c>
      <c r="D5191" s="1" t="s">
        <v>3465</v>
      </c>
      <c r="E5191" s="1" t="s">
        <v>3466</v>
      </c>
      <c r="F5191" s="1" t="s">
        <v>3467</v>
      </c>
      <c r="G5191" s="1" t="s">
        <v>17</v>
      </c>
      <c r="H5191" s="1">
        <v>45.0</v>
      </c>
      <c r="I5191" s="3">
        <v>43680.166666666664</v>
      </c>
      <c r="J5191" s="1">
        <v>2.58929776262906</v>
      </c>
      <c r="K5191" s="1" t="s">
        <v>166</v>
      </c>
      <c r="M5191" s="3">
        <v>43680.24324555555</v>
      </c>
    </row>
    <row r="5192">
      <c r="A5192" s="1">
        <v>5190.0</v>
      </c>
      <c r="B5192" s="1" t="s">
        <v>324</v>
      </c>
      <c r="C5192" s="1" t="s">
        <v>11032</v>
      </c>
      <c r="D5192" s="1" t="s">
        <v>2402</v>
      </c>
      <c r="E5192" s="1" t="s">
        <v>11033</v>
      </c>
      <c r="F5192" s="1" t="s">
        <v>328</v>
      </c>
      <c r="G5192" s="1" t="s">
        <v>39</v>
      </c>
      <c r="H5192" s="1">
        <v>45.0</v>
      </c>
      <c r="I5192" s="3">
        <v>43528.5</v>
      </c>
      <c r="J5192" s="1">
        <v>0.392811800522419</v>
      </c>
      <c r="K5192" s="1" t="s">
        <v>24</v>
      </c>
      <c r="M5192" s="3">
        <v>43531.20176059028</v>
      </c>
    </row>
    <row r="5193">
      <c r="A5193" s="1">
        <v>5191.0</v>
      </c>
      <c r="B5193" s="1" t="s">
        <v>11034</v>
      </c>
      <c r="C5193" s="1" t="s">
        <v>11035</v>
      </c>
      <c r="D5193" s="1" t="s">
        <v>1802</v>
      </c>
      <c r="E5193" s="1" t="s">
        <v>11036</v>
      </c>
      <c r="F5193" s="1" t="s">
        <v>11037</v>
      </c>
      <c r="G5193" s="1" t="s">
        <v>39</v>
      </c>
      <c r="H5193" s="1">
        <v>45.0</v>
      </c>
      <c r="I5193" s="3">
        <v>43904.35486111111</v>
      </c>
      <c r="J5193" s="1">
        <v>0.289461509929366</v>
      </c>
      <c r="K5193" s="1" t="s">
        <v>62</v>
      </c>
      <c r="L5193" s="1" t="s">
        <v>11038</v>
      </c>
      <c r="M5193" s="3">
        <v>43904.38755925926</v>
      </c>
    </row>
    <row r="5194">
      <c r="A5194" s="1">
        <v>5192.0</v>
      </c>
      <c r="B5194" s="1" t="s">
        <v>1920</v>
      </c>
      <c r="C5194" s="1" t="s">
        <v>11039</v>
      </c>
      <c r="D5194" s="1" t="s">
        <v>5337</v>
      </c>
      <c r="E5194" s="1" t="s">
        <v>11040</v>
      </c>
      <c r="F5194" s="1" t="s">
        <v>1923</v>
      </c>
      <c r="G5194" s="1" t="s">
        <v>39</v>
      </c>
      <c r="H5194" s="1">
        <v>45.0</v>
      </c>
      <c r="I5194" s="3">
        <v>43833.416666666664</v>
      </c>
      <c r="J5194" s="1">
        <v>0.407516998120914</v>
      </c>
      <c r="K5194" s="1" t="s">
        <v>218</v>
      </c>
      <c r="M5194" s="3">
        <v>43833.44216344907</v>
      </c>
    </row>
    <row r="5195">
      <c r="A5195" s="1">
        <v>5193.0</v>
      </c>
      <c r="B5195" s="1" t="s">
        <v>97</v>
      </c>
      <c r="C5195" s="1" t="s">
        <v>11041</v>
      </c>
      <c r="D5195" s="1" t="s">
        <v>1963</v>
      </c>
      <c r="E5195" s="1" t="s">
        <v>11042</v>
      </c>
      <c r="F5195" s="1" t="s">
        <v>101</v>
      </c>
      <c r="G5195" s="1" t="s">
        <v>39</v>
      </c>
      <c r="H5195" s="1">
        <v>45.0</v>
      </c>
      <c r="I5195" s="3">
        <v>44013.4375</v>
      </c>
      <c r="J5195" s="1">
        <v>4.06672254604417</v>
      </c>
      <c r="K5195" s="1" t="s">
        <v>24</v>
      </c>
      <c r="M5195" s="3">
        <v>44013.43542880787</v>
      </c>
    </row>
    <row r="5196">
      <c r="A5196" s="1">
        <v>5194.0</v>
      </c>
      <c r="B5196" s="1" t="s">
        <v>732</v>
      </c>
      <c r="C5196" s="1" t="s">
        <v>11043</v>
      </c>
      <c r="D5196" s="1" t="s">
        <v>3403</v>
      </c>
      <c r="E5196" s="1" t="s">
        <v>3626</v>
      </c>
      <c r="F5196" s="1" t="s">
        <v>735</v>
      </c>
      <c r="G5196" s="1" t="s">
        <v>17</v>
      </c>
      <c r="H5196" s="1">
        <v>45.0</v>
      </c>
      <c r="I5196" s="3">
        <v>44187.416666666664</v>
      </c>
      <c r="J5196" s="1">
        <v>4.38018030696622</v>
      </c>
      <c r="K5196" s="1" t="s">
        <v>24</v>
      </c>
      <c r="M5196" s="3">
        <v>44187.47367140046</v>
      </c>
    </row>
    <row r="5197">
      <c r="A5197" s="1">
        <v>5195.0</v>
      </c>
      <c r="B5197" s="1" t="s">
        <v>293</v>
      </c>
      <c r="C5197" s="1" t="s">
        <v>11044</v>
      </c>
      <c r="D5197" s="1" t="s">
        <v>588</v>
      </c>
      <c r="E5197" s="1" t="s">
        <v>1123</v>
      </c>
      <c r="F5197" s="1" t="s">
        <v>297</v>
      </c>
      <c r="G5197" s="1" t="s">
        <v>17</v>
      </c>
      <c r="H5197" s="1">
        <v>45.0</v>
      </c>
      <c r="I5197" s="3">
        <v>44000.541666666664</v>
      </c>
      <c r="J5197" s="1">
        <v>1.09825399166967</v>
      </c>
      <c r="K5197" s="1" t="s">
        <v>62</v>
      </c>
      <c r="M5197" s="3">
        <v>44000.56744716435</v>
      </c>
    </row>
    <row r="5198">
      <c r="A5198" s="1">
        <v>5196.0</v>
      </c>
      <c r="B5198" s="1" t="s">
        <v>459</v>
      </c>
      <c r="C5198" s="1" t="s">
        <v>11045</v>
      </c>
      <c r="D5198" s="1" t="s">
        <v>461</v>
      </c>
      <c r="E5198" s="1" t="s">
        <v>1058</v>
      </c>
      <c r="F5198" s="1" t="s">
        <v>463</v>
      </c>
      <c r="G5198" s="1" t="s">
        <v>17</v>
      </c>
      <c r="H5198" s="1">
        <v>45.0</v>
      </c>
      <c r="I5198" s="3">
        <v>44154.375</v>
      </c>
      <c r="J5198" s="1">
        <v>0.161748101818808</v>
      </c>
      <c r="K5198" s="1" t="s">
        <v>24</v>
      </c>
      <c r="M5198" s="3">
        <v>44154.402641030094</v>
      </c>
    </row>
    <row r="5199">
      <c r="A5199" s="1">
        <v>5197.0</v>
      </c>
      <c r="B5199" s="1" t="s">
        <v>10977</v>
      </c>
      <c r="C5199" s="1" t="s">
        <v>11046</v>
      </c>
      <c r="D5199" s="1" t="s">
        <v>173</v>
      </c>
      <c r="E5199" s="1" t="s">
        <v>11047</v>
      </c>
      <c r="F5199" s="1" t="s">
        <v>10980</v>
      </c>
      <c r="G5199" s="1" t="s">
        <v>39</v>
      </c>
      <c r="H5199" s="1">
        <v>45.0</v>
      </c>
      <c r="I5199" s="3">
        <v>44135.666666666664</v>
      </c>
      <c r="J5199" s="1">
        <v>2.82199957664802</v>
      </c>
      <c r="K5199" s="1" t="s">
        <v>46</v>
      </c>
      <c r="L5199" s="1" t="s">
        <v>3232</v>
      </c>
      <c r="M5199" s="3">
        <v>44135.722057314815</v>
      </c>
    </row>
    <row r="5200">
      <c r="A5200" s="1">
        <v>5198.0</v>
      </c>
      <c r="B5200" s="1" t="s">
        <v>1075</v>
      </c>
      <c r="C5200" s="1" t="s">
        <v>11048</v>
      </c>
      <c r="D5200" s="1" t="s">
        <v>578</v>
      </c>
      <c r="E5200" s="1" t="s">
        <v>10084</v>
      </c>
      <c r="F5200" s="1" t="s">
        <v>1079</v>
      </c>
      <c r="G5200" s="1" t="s">
        <v>17</v>
      </c>
      <c r="H5200" s="1">
        <v>45.0</v>
      </c>
      <c r="I5200" s="3">
        <v>44117.270833333336</v>
      </c>
      <c r="J5200" s="1">
        <v>3.96450745805631</v>
      </c>
      <c r="K5200" s="1" t="s">
        <v>18</v>
      </c>
      <c r="L5200" s="1" t="s">
        <v>1080</v>
      </c>
      <c r="M5200" s="3">
        <v>44117.29345311342</v>
      </c>
    </row>
    <row r="5201">
      <c r="A5201" s="1">
        <v>5199.0</v>
      </c>
      <c r="B5201" s="1" t="s">
        <v>525</v>
      </c>
      <c r="C5201" s="1" t="s">
        <v>11049</v>
      </c>
      <c r="D5201" s="1" t="s">
        <v>1301</v>
      </c>
      <c r="E5201" s="1" t="s">
        <v>11050</v>
      </c>
      <c r="F5201" s="1" t="s">
        <v>529</v>
      </c>
      <c r="G5201" s="1" t="s">
        <v>89</v>
      </c>
      <c r="H5201" s="1">
        <v>45.0</v>
      </c>
      <c r="I5201" s="3">
        <v>44141.74695810185</v>
      </c>
      <c r="J5201" s="1">
        <v>4.10365979836289</v>
      </c>
      <c r="K5201" s="1" t="s">
        <v>56</v>
      </c>
      <c r="L5201" s="1" t="s">
        <v>113</v>
      </c>
      <c r="M5201" s="3">
        <v>44141.74053859954</v>
      </c>
    </row>
    <row r="5202">
      <c r="A5202" s="1">
        <v>5200.0</v>
      </c>
      <c r="B5202" s="1" t="s">
        <v>1181</v>
      </c>
      <c r="C5202" s="1" t="s">
        <v>11051</v>
      </c>
      <c r="D5202" s="1" t="s">
        <v>80</v>
      </c>
      <c r="E5202" s="1" t="s">
        <v>7762</v>
      </c>
      <c r="F5202" s="1" t="s">
        <v>1184</v>
      </c>
      <c r="G5202" s="1" t="s">
        <v>35</v>
      </c>
      <c r="H5202" s="1">
        <v>45.0</v>
      </c>
      <c r="I5202" s="3">
        <v>43677.625</v>
      </c>
      <c r="J5202" s="1">
        <v>0.300072194700121</v>
      </c>
      <c r="K5202" s="1" t="s">
        <v>46</v>
      </c>
      <c r="M5202" s="3">
        <v>43677.65443969907</v>
      </c>
    </row>
    <row r="5203">
      <c r="A5203" s="1">
        <v>5201.0</v>
      </c>
      <c r="B5203" s="1" t="s">
        <v>319</v>
      </c>
      <c r="C5203" s="1" t="s">
        <v>11052</v>
      </c>
      <c r="D5203" s="1" t="s">
        <v>560</v>
      </c>
      <c r="E5203" s="1" t="s">
        <v>3308</v>
      </c>
      <c r="F5203" s="1" t="s">
        <v>323</v>
      </c>
      <c r="G5203" s="1" t="s">
        <v>17</v>
      </c>
      <c r="H5203" s="1">
        <v>45.0</v>
      </c>
      <c r="I5203" s="3">
        <v>43723.666666666664</v>
      </c>
      <c r="J5203" s="1">
        <v>6.04292294816253</v>
      </c>
      <c r="K5203" s="1" t="s">
        <v>24</v>
      </c>
      <c r="M5203" s="3">
        <v>43724.678251909725</v>
      </c>
    </row>
    <row r="5204">
      <c r="A5204" s="1">
        <v>5202.0</v>
      </c>
      <c r="B5204" s="1" t="s">
        <v>350</v>
      </c>
      <c r="C5204" s="1" t="s">
        <v>11053</v>
      </c>
      <c r="D5204" s="1" t="s">
        <v>75</v>
      </c>
      <c r="E5204" s="1" t="s">
        <v>4211</v>
      </c>
      <c r="F5204" s="1" t="s">
        <v>353</v>
      </c>
      <c r="G5204" s="1" t="s">
        <v>35</v>
      </c>
      <c r="H5204" s="1">
        <v>45.0</v>
      </c>
      <c r="I5204" s="3">
        <v>43605.625</v>
      </c>
      <c r="J5204" s="1">
        <v>0.238980233283282</v>
      </c>
      <c r="K5204" s="1" t="s">
        <v>24</v>
      </c>
      <c r="M5204" s="3">
        <v>43606.33748646991</v>
      </c>
    </row>
    <row r="5205">
      <c r="A5205" s="1">
        <v>5203.0</v>
      </c>
      <c r="B5205" s="1" t="s">
        <v>401</v>
      </c>
      <c r="C5205" s="1" t="s">
        <v>11054</v>
      </c>
      <c r="D5205" s="1" t="s">
        <v>148</v>
      </c>
      <c r="E5205" s="1" t="s">
        <v>3257</v>
      </c>
      <c r="F5205" s="1" t="s">
        <v>405</v>
      </c>
      <c r="G5205" s="1" t="s">
        <v>17</v>
      </c>
      <c r="H5205" s="1">
        <v>45.0</v>
      </c>
      <c r="I5205" s="3">
        <v>43825.333333333336</v>
      </c>
      <c r="J5205" s="1">
        <v>0.842042157203761</v>
      </c>
      <c r="K5205" s="1" t="s">
        <v>24</v>
      </c>
      <c r="M5205" s="3">
        <v>43825.37502146991</v>
      </c>
    </row>
    <row r="5206">
      <c r="A5206" s="1">
        <v>5204.0</v>
      </c>
      <c r="B5206" s="1" t="s">
        <v>303</v>
      </c>
      <c r="C5206" s="1" t="s">
        <v>11055</v>
      </c>
      <c r="D5206" s="1" t="s">
        <v>305</v>
      </c>
      <c r="E5206" s="1" t="s">
        <v>1641</v>
      </c>
      <c r="F5206" s="1" t="s">
        <v>307</v>
      </c>
      <c r="G5206" s="1" t="s">
        <v>17</v>
      </c>
      <c r="H5206" s="1">
        <v>45.0</v>
      </c>
      <c r="I5206" s="3">
        <v>44002.791666666664</v>
      </c>
      <c r="J5206" s="1">
        <v>1.68194605866213</v>
      </c>
      <c r="K5206" s="1" t="s">
        <v>24</v>
      </c>
      <c r="M5206" s="3">
        <v>44002.819242847225</v>
      </c>
    </row>
    <row r="5207">
      <c r="A5207" s="1">
        <v>5205.0</v>
      </c>
      <c r="B5207" s="1" t="s">
        <v>184</v>
      </c>
      <c r="C5207" s="1" t="s">
        <v>11056</v>
      </c>
      <c r="D5207" s="1" t="s">
        <v>148</v>
      </c>
      <c r="E5207" s="1" t="s">
        <v>2432</v>
      </c>
      <c r="F5207" s="1" t="s">
        <v>187</v>
      </c>
      <c r="G5207" s="1" t="s">
        <v>17</v>
      </c>
      <c r="H5207" s="1">
        <v>45.0</v>
      </c>
      <c r="I5207" s="3">
        <v>44012.333333333336</v>
      </c>
      <c r="J5207" s="1">
        <v>1.68573640140942</v>
      </c>
      <c r="K5207" s="1" t="s">
        <v>24</v>
      </c>
      <c r="L5207" s="1" t="s">
        <v>188</v>
      </c>
      <c r="M5207" s="3">
        <v>44012.37903556713</v>
      </c>
    </row>
    <row r="5208">
      <c r="A5208" s="1">
        <v>5206.0</v>
      </c>
      <c r="B5208" s="1" t="s">
        <v>385</v>
      </c>
      <c r="C5208" s="1" t="s">
        <v>11057</v>
      </c>
      <c r="D5208" s="1" t="s">
        <v>116</v>
      </c>
      <c r="E5208" s="1" t="s">
        <v>2607</v>
      </c>
      <c r="F5208" s="1" t="s">
        <v>388</v>
      </c>
      <c r="G5208" s="1" t="s">
        <v>17</v>
      </c>
      <c r="H5208" s="1">
        <v>45.0</v>
      </c>
      <c r="I5208" s="3">
        <v>43860.5</v>
      </c>
      <c r="J5208" s="1">
        <v>4.79000308150241</v>
      </c>
      <c r="K5208" s="1" t="s">
        <v>24</v>
      </c>
      <c r="M5208" s="3">
        <v>43860.543890347224</v>
      </c>
    </row>
    <row r="5209">
      <c r="A5209" s="1">
        <v>5207.0</v>
      </c>
      <c r="B5209" s="1" t="s">
        <v>63</v>
      </c>
      <c r="C5209" s="1" t="s">
        <v>11058</v>
      </c>
      <c r="D5209" s="1" t="s">
        <v>65</v>
      </c>
      <c r="E5209" s="1" t="s">
        <v>1347</v>
      </c>
      <c r="F5209" s="1" t="s">
        <v>67</v>
      </c>
      <c r="G5209" s="1" t="s">
        <v>17</v>
      </c>
      <c r="H5209" s="1">
        <v>45.0</v>
      </c>
      <c r="I5209" s="3">
        <v>44174.6875</v>
      </c>
      <c r="J5209" s="1">
        <v>2.14865775312188</v>
      </c>
      <c r="K5209" s="1" t="s">
        <v>24</v>
      </c>
      <c r="M5209" s="3">
        <v>44174.71899107639</v>
      </c>
    </row>
    <row r="5210">
      <c r="A5210" s="1">
        <v>5208.0</v>
      </c>
      <c r="B5210" s="1" t="s">
        <v>191</v>
      </c>
      <c r="C5210" s="1" t="s">
        <v>11059</v>
      </c>
      <c r="D5210" s="1" t="s">
        <v>326</v>
      </c>
      <c r="E5210" s="1" t="s">
        <v>11060</v>
      </c>
      <c r="F5210" s="1" t="s">
        <v>195</v>
      </c>
      <c r="G5210" s="1" t="s">
        <v>39</v>
      </c>
      <c r="H5210" s="1">
        <v>45.0</v>
      </c>
      <c r="I5210" s="3">
        <v>43751.25</v>
      </c>
      <c r="J5210" s="1">
        <v>0.0</v>
      </c>
      <c r="K5210" s="1" t="s">
        <v>24</v>
      </c>
      <c r="M5210" s="3">
        <v>43752.81578769676</v>
      </c>
    </row>
    <row r="5211">
      <c r="A5211" s="1">
        <v>5209.0</v>
      </c>
      <c r="B5211" s="1" t="s">
        <v>401</v>
      </c>
      <c r="C5211" s="1" t="s">
        <v>11061</v>
      </c>
      <c r="D5211" s="1" t="s">
        <v>7828</v>
      </c>
      <c r="E5211" s="1" t="s">
        <v>11062</v>
      </c>
      <c r="F5211" s="1" t="s">
        <v>405</v>
      </c>
      <c r="G5211" s="1" t="s">
        <v>89</v>
      </c>
      <c r="H5211" s="1">
        <v>45.0</v>
      </c>
      <c r="I5211" s="3">
        <v>44038.58361033565</v>
      </c>
      <c r="J5211" s="1">
        <v>1.42368561672681</v>
      </c>
      <c r="K5211" s="1" t="s">
        <v>24</v>
      </c>
      <c r="M5211" s="3">
        <v>44038.61406013889</v>
      </c>
    </row>
    <row r="5212">
      <c r="A5212" s="1">
        <v>5210.0</v>
      </c>
      <c r="B5212" s="1" t="s">
        <v>11063</v>
      </c>
      <c r="C5212" s="1" t="s">
        <v>11064</v>
      </c>
      <c r="D5212" s="1" t="s">
        <v>1578</v>
      </c>
      <c r="E5212" s="1" t="s">
        <v>11065</v>
      </c>
      <c r="F5212" s="1" t="s">
        <v>11066</v>
      </c>
      <c r="G5212" s="1" t="s">
        <v>39</v>
      </c>
      <c r="H5212" s="1">
        <v>45.0</v>
      </c>
      <c r="I5212" s="3">
        <v>43920.541666666664</v>
      </c>
      <c r="J5212" s="1">
        <v>0.88549723177162</v>
      </c>
      <c r="K5212" s="1" t="s">
        <v>1194</v>
      </c>
      <c r="M5212" s="3">
        <v>43920.55878613426</v>
      </c>
    </row>
    <row r="5213">
      <c r="A5213" s="1">
        <v>5211.0</v>
      </c>
      <c r="B5213" s="1" t="s">
        <v>119</v>
      </c>
      <c r="C5213" s="1" t="s">
        <v>11067</v>
      </c>
      <c r="D5213" s="1" t="s">
        <v>1988</v>
      </c>
      <c r="E5213" s="1" t="s">
        <v>11068</v>
      </c>
      <c r="F5213" s="1" t="s">
        <v>123</v>
      </c>
      <c r="G5213" s="1" t="s">
        <v>39</v>
      </c>
      <c r="H5213" s="1">
        <v>45.0</v>
      </c>
      <c r="I5213" s="3">
        <v>44001.584027777775</v>
      </c>
      <c r="J5213" s="1">
        <v>0.370030064312711</v>
      </c>
      <c r="K5213" s="1" t="s">
        <v>18</v>
      </c>
      <c r="M5213" s="3">
        <v>44001.61716354167</v>
      </c>
    </row>
    <row r="5214">
      <c r="A5214" s="1">
        <v>5212.0</v>
      </c>
      <c r="B5214" s="1" t="s">
        <v>6362</v>
      </c>
      <c r="C5214" s="1" t="s">
        <v>11069</v>
      </c>
      <c r="D5214" s="1" t="s">
        <v>99</v>
      </c>
      <c r="E5214" s="1" t="s">
        <v>11070</v>
      </c>
      <c r="F5214" s="1" t="s">
        <v>6366</v>
      </c>
      <c r="G5214" s="1" t="s">
        <v>39</v>
      </c>
      <c r="H5214" s="1">
        <v>45.0</v>
      </c>
      <c r="I5214" s="3">
        <v>44102.625</v>
      </c>
      <c r="J5214" s="1">
        <v>13.6300463950455</v>
      </c>
      <c r="K5214" s="1" t="s">
        <v>218</v>
      </c>
      <c r="M5214" s="3">
        <v>44102.64967292824</v>
      </c>
    </row>
    <row r="5215">
      <c r="A5215" s="1">
        <v>5213.0</v>
      </c>
      <c r="B5215" s="1" t="s">
        <v>1043</v>
      </c>
      <c r="C5215" s="1" t="s">
        <v>11071</v>
      </c>
      <c r="D5215" s="1" t="s">
        <v>27</v>
      </c>
      <c r="E5215" s="1" t="s">
        <v>9585</v>
      </c>
      <c r="F5215" s="1" t="s">
        <v>1046</v>
      </c>
      <c r="G5215" s="1" t="s">
        <v>17</v>
      </c>
      <c r="H5215" s="1">
        <v>45.0</v>
      </c>
      <c r="I5215" s="3">
        <v>44155.541666666664</v>
      </c>
      <c r="J5215" s="1">
        <v>3.80579268404035</v>
      </c>
      <c r="K5215" s="1" t="s">
        <v>18</v>
      </c>
      <c r="L5215" s="1" t="s">
        <v>1047</v>
      </c>
      <c r="M5215" s="3">
        <v>44155.60936876157</v>
      </c>
    </row>
    <row r="5216">
      <c r="A5216" s="1">
        <v>5214.0</v>
      </c>
      <c r="B5216" s="1" t="s">
        <v>19</v>
      </c>
      <c r="C5216" s="1" t="s">
        <v>11072</v>
      </c>
      <c r="D5216" s="1" t="s">
        <v>21</v>
      </c>
      <c r="E5216" s="1" t="s">
        <v>2313</v>
      </c>
      <c r="F5216" s="1" t="s">
        <v>23</v>
      </c>
      <c r="G5216" s="1" t="s">
        <v>17</v>
      </c>
      <c r="H5216" s="1">
        <v>45.0</v>
      </c>
      <c r="I5216" s="3">
        <v>43763.291666666664</v>
      </c>
      <c r="J5216" s="1">
        <v>1.01804309064034</v>
      </c>
      <c r="K5216" s="1" t="s">
        <v>24</v>
      </c>
      <c r="M5216" s="3">
        <v>43763.348859432874</v>
      </c>
    </row>
    <row r="5217">
      <c r="A5217" s="1">
        <v>5215.0</v>
      </c>
      <c r="B5217" s="1" t="s">
        <v>1023</v>
      </c>
      <c r="C5217" s="1" t="s">
        <v>11073</v>
      </c>
      <c r="D5217" s="1" t="s">
        <v>116</v>
      </c>
      <c r="E5217" s="1" t="s">
        <v>9031</v>
      </c>
      <c r="F5217" s="1" t="s">
        <v>1027</v>
      </c>
      <c r="G5217" s="1" t="s">
        <v>17</v>
      </c>
      <c r="H5217" s="1">
        <v>45.0</v>
      </c>
      <c r="I5217" s="3">
        <v>43816.166666666664</v>
      </c>
      <c r="J5217" s="1">
        <v>7.01926100219847</v>
      </c>
      <c r="K5217" s="1" t="s">
        <v>24</v>
      </c>
      <c r="M5217" s="3">
        <v>43816.2313630787</v>
      </c>
    </row>
    <row r="5218">
      <c r="A5218" s="1">
        <v>5216.0</v>
      </c>
      <c r="B5218" s="1" t="s">
        <v>1705</v>
      </c>
      <c r="C5218" s="1" t="s">
        <v>11074</v>
      </c>
      <c r="D5218" s="1" t="s">
        <v>1494</v>
      </c>
      <c r="E5218" s="1" t="s">
        <v>11075</v>
      </c>
      <c r="F5218" s="1" t="s">
        <v>1708</v>
      </c>
      <c r="G5218" s="1" t="s">
        <v>39</v>
      </c>
      <c r="H5218" s="1">
        <v>45.0</v>
      </c>
      <c r="I5218" s="3">
        <v>44102.270833333336</v>
      </c>
      <c r="J5218" s="1">
        <v>1.35483607111231</v>
      </c>
      <c r="K5218" s="1" t="s">
        <v>1376</v>
      </c>
      <c r="L5218" s="1" t="s">
        <v>1709</v>
      </c>
      <c r="M5218" s="3">
        <v>44102.307321319444</v>
      </c>
    </row>
    <row r="5219">
      <c r="A5219" s="1">
        <v>5217.0</v>
      </c>
      <c r="B5219" s="1" t="s">
        <v>2080</v>
      </c>
      <c r="C5219" s="1" t="s">
        <v>11076</v>
      </c>
      <c r="D5219" s="1" t="s">
        <v>7367</v>
      </c>
      <c r="E5219" s="1" t="s">
        <v>3512</v>
      </c>
      <c r="F5219" s="1" t="s">
        <v>2083</v>
      </c>
      <c r="G5219" s="1" t="s">
        <v>17</v>
      </c>
      <c r="H5219" s="1">
        <v>45.0</v>
      </c>
      <c r="I5219" s="3">
        <v>43729.625</v>
      </c>
      <c r="J5219" s="1">
        <v>2.66967320940297</v>
      </c>
      <c r="K5219" s="1" t="s">
        <v>166</v>
      </c>
      <c r="M5219" s="3">
        <v>43729.65948576389</v>
      </c>
    </row>
    <row r="5220">
      <c r="A5220" s="1">
        <v>5218.0</v>
      </c>
      <c r="B5220" s="1" t="s">
        <v>6626</v>
      </c>
      <c r="C5220" s="1" t="s">
        <v>11077</v>
      </c>
      <c r="D5220" s="1" t="s">
        <v>11078</v>
      </c>
      <c r="E5220" s="1" t="s">
        <v>11079</v>
      </c>
      <c r="F5220" s="1" t="s">
        <v>6630</v>
      </c>
      <c r="G5220" s="1" t="s">
        <v>89</v>
      </c>
      <c r="H5220" s="1">
        <v>45.0</v>
      </c>
      <c r="I5220" s="3">
        <v>43793.49489594907</v>
      </c>
      <c r="J5220" s="1">
        <v>2.65178530006237</v>
      </c>
      <c r="K5220" s="1" t="s">
        <v>18</v>
      </c>
      <c r="M5220" s="3">
        <v>43793.502315335645</v>
      </c>
    </row>
    <row r="5221">
      <c r="A5221" s="1">
        <v>5219.0</v>
      </c>
      <c r="B5221" s="1" t="s">
        <v>84</v>
      </c>
      <c r="C5221" s="1" t="s">
        <v>11080</v>
      </c>
      <c r="D5221" s="1" t="s">
        <v>1255</v>
      </c>
      <c r="E5221" s="1" t="s">
        <v>11081</v>
      </c>
      <c r="F5221" s="1" t="s">
        <v>5519</v>
      </c>
      <c r="G5221" s="1" t="s">
        <v>89</v>
      </c>
      <c r="H5221" s="1">
        <v>45.0</v>
      </c>
      <c r="I5221" s="3">
        <v>44137.663846979165</v>
      </c>
      <c r="J5221" s="1">
        <v>1.40321973356103</v>
      </c>
      <c r="K5221" s="1" t="s">
        <v>83</v>
      </c>
      <c r="M5221" s="3">
        <v>44137.664250532405</v>
      </c>
    </row>
    <row r="5222">
      <c r="A5222" s="1">
        <v>5220.0</v>
      </c>
      <c r="B5222" s="1" t="s">
        <v>948</v>
      </c>
      <c r="C5222" s="1" t="s">
        <v>11082</v>
      </c>
      <c r="D5222" s="1" t="s">
        <v>11083</v>
      </c>
      <c r="E5222" s="1" t="s">
        <v>11084</v>
      </c>
      <c r="F5222" s="1" t="s">
        <v>952</v>
      </c>
      <c r="G5222" s="1" t="s">
        <v>17</v>
      </c>
      <c r="H5222" s="1">
        <v>45.0</v>
      </c>
      <c r="I5222" s="3">
        <v>43912.666666666664</v>
      </c>
      <c r="J5222" s="1">
        <v>1.10413934210959</v>
      </c>
      <c r="K5222" s="1" t="s">
        <v>56</v>
      </c>
      <c r="M5222" s="3">
        <v>43912.65540016204</v>
      </c>
    </row>
    <row r="5223">
      <c r="A5223" s="1">
        <v>5221.0</v>
      </c>
      <c r="B5223" s="1" t="s">
        <v>5681</v>
      </c>
      <c r="C5223" s="1" t="s">
        <v>11085</v>
      </c>
      <c r="D5223" s="1" t="s">
        <v>2248</v>
      </c>
      <c r="E5223" s="1" t="s">
        <v>5683</v>
      </c>
      <c r="F5223" s="1" t="s">
        <v>5684</v>
      </c>
      <c r="G5223" s="1" t="s">
        <v>17</v>
      </c>
      <c r="H5223" s="1">
        <v>45.0</v>
      </c>
      <c r="I5223" s="3">
        <v>44151.25</v>
      </c>
      <c r="J5223" s="1">
        <v>1.99899993669647</v>
      </c>
      <c r="K5223" s="1" t="s">
        <v>24</v>
      </c>
      <c r="L5223" s="1" t="s">
        <v>5685</v>
      </c>
      <c r="M5223" s="3">
        <v>44151.23488125</v>
      </c>
    </row>
    <row r="5224">
      <c r="A5224" s="1">
        <v>5222.0</v>
      </c>
      <c r="B5224" s="1" t="s">
        <v>2844</v>
      </c>
      <c r="C5224" s="1" t="s">
        <v>11086</v>
      </c>
      <c r="D5224" s="1" t="s">
        <v>2846</v>
      </c>
      <c r="E5224" s="1" t="s">
        <v>2847</v>
      </c>
      <c r="F5224" s="1" t="s">
        <v>2848</v>
      </c>
      <c r="G5224" s="1" t="s">
        <v>17</v>
      </c>
      <c r="H5224" s="1">
        <v>45.0</v>
      </c>
      <c r="I5224" s="3">
        <v>44214.25</v>
      </c>
      <c r="J5224" s="1">
        <v>2.17646717208722</v>
      </c>
      <c r="K5224" s="1" t="s">
        <v>18</v>
      </c>
      <c r="L5224" s="1" t="s">
        <v>699</v>
      </c>
      <c r="M5224" s="3">
        <v>44214.28275439815</v>
      </c>
    </row>
    <row r="5225">
      <c r="A5225" s="1">
        <v>5223.0</v>
      </c>
      <c r="B5225" s="1" t="s">
        <v>354</v>
      </c>
      <c r="C5225" s="1" t="s">
        <v>11087</v>
      </c>
      <c r="D5225" s="1" t="s">
        <v>3931</v>
      </c>
      <c r="E5225" s="1" t="s">
        <v>11088</v>
      </c>
      <c r="F5225" s="1" t="s">
        <v>358</v>
      </c>
      <c r="G5225" s="1" t="s">
        <v>39</v>
      </c>
      <c r="H5225" s="1">
        <v>45.0</v>
      </c>
      <c r="I5225" s="3">
        <v>43861.666666666664</v>
      </c>
      <c r="J5225" s="1">
        <v>69.2245902856525</v>
      </c>
      <c r="K5225" s="1" t="s">
        <v>24</v>
      </c>
      <c r="M5225" s="3">
        <v>43861.70528826389</v>
      </c>
    </row>
    <row r="5226">
      <c r="A5226" s="1">
        <v>5224.0</v>
      </c>
      <c r="B5226" s="1" t="s">
        <v>1238</v>
      </c>
      <c r="C5226" s="1" t="s">
        <v>11089</v>
      </c>
      <c r="D5226" s="1" t="s">
        <v>3821</v>
      </c>
      <c r="E5226" s="1" t="s">
        <v>11090</v>
      </c>
      <c r="F5226" s="1" t="s">
        <v>1241</v>
      </c>
      <c r="G5226" s="1" t="s">
        <v>39</v>
      </c>
      <c r="H5226" s="1">
        <v>45.0</v>
      </c>
      <c r="I5226" s="3">
        <v>44073.708333333336</v>
      </c>
      <c r="J5226" s="1">
        <v>2.16738163391816</v>
      </c>
      <c r="K5226" s="1" t="s">
        <v>24</v>
      </c>
      <c r="M5226" s="3">
        <v>44073.755992743056</v>
      </c>
    </row>
    <row r="5227">
      <c r="A5227" s="1">
        <v>5225.0</v>
      </c>
      <c r="B5227" s="1" t="s">
        <v>184</v>
      </c>
      <c r="C5227" s="1" t="s">
        <v>11091</v>
      </c>
      <c r="D5227" s="1" t="s">
        <v>148</v>
      </c>
      <c r="E5227" s="1" t="s">
        <v>4234</v>
      </c>
      <c r="F5227" s="1" t="s">
        <v>187</v>
      </c>
      <c r="G5227" s="1" t="s">
        <v>17</v>
      </c>
      <c r="H5227" s="1">
        <v>45.0</v>
      </c>
      <c r="I5227" s="3">
        <v>43986.708333333336</v>
      </c>
      <c r="J5227" s="1">
        <v>1.02288582229435</v>
      </c>
      <c r="K5227" s="1" t="s">
        <v>24</v>
      </c>
      <c r="L5227" s="1" t="s">
        <v>188</v>
      </c>
      <c r="M5227" s="3">
        <v>43986.74396767361</v>
      </c>
    </row>
    <row r="5228">
      <c r="A5228" s="1">
        <v>5226.0</v>
      </c>
      <c r="B5228" s="1" t="s">
        <v>3923</v>
      </c>
      <c r="C5228" s="1" t="s">
        <v>11092</v>
      </c>
      <c r="D5228" s="1" t="s">
        <v>99</v>
      </c>
      <c r="E5228" s="1" t="s">
        <v>5496</v>
      </c>
      <c r="F5228" s="1" t="s">
        <v>3927</v>
      </c>
      <c r="G5228" s="1" t="s">
        <v>17</v>
      </c>
      <c r="H5228" s="1">
        <v>45.0</v>
      </c>
      <c r="I5228" s="3">
        <v>44214.25</v>
      </c>
      <c r="J5228" s="1">
        <v>2.61816917094514</v>
      </c>
      <c r="K5228" s="1" t="s">
        <v>159</v>
      </c>
      <c r="L5228" s="1" t="s">
        <v>5497</v>
      </c>
      <c r="M5228" s="3">
        <v>44214.28881280093</v>
      </c>
    </row>
    <row r="5229">
      <c r="A5229" s="1">
        <v>5227.0</v>
      </c>
      <c r="B5229" s="1" t="s">
        <v>366</v>
      </c>
      <c r="C5229" s="1" t="s">
        <v>11093</v>
      </c>
      <c r="D5229" s="1" t="s">
        <v>11094</v>
      </c>
      <c r="E5229" s="1" t="s">
        <v>11095</v>
      </c>
      <c r="F5229" s="1" t="s">
        <v>370</v>
      </c>
      <c r="G5229" s="1" t="s">
        <v>89</v>
      </c>
      <c r="H5229" s="1">
        <v>45.0</v>
      </c>
      <c r="I5229" s="3">
        <v>44018.34326178241</v>
      </c>
      <c r="J5229" s="1">
        <v>0.0</v>
      </c>
      <c r="K5229" s="1" t="s">
        <v>166</v>
      </c>
      <c r="M5229" s="3">
        <v>44018.30294246528</v>
      </c>
    </row>
    <row r="5230">
      <c r="A5230" s="1">
        <v>5228.0</v>
      </c>
      <c r="B5230" s="1" t="s">
        <v>7459</v>
      </c>
      <c r="C5230" s="1" t="s">
        <v>11096</v>
      </c>
      <c r="D5230" s="1" t="s">
        <v>1140</v>
      </c>
      <c r="E5230" s="1" t="s">
        <v>11097</v>
      </c>
      <c r="F5230" s="1" t="s">
        <v>7462</v>
      </c>
      <c r="G5230" s="1" t="s">
        <v>89</v>
      </c>
      <c r="H5230" s="1">
        <v>45.0</v>
      </c>
      <c r="I5230" s="3">
        <v>44243.559858113425</v>
      </c>
      <c r="J5230" s="1">
        <v>2.21935555437195</v>
      </c>
      <c r="K5230" s="1" t="s">
        <v>24</v>
      </c>
      <c r="L5230" s="1" t="s">
        <v>1006</v>
      </c>
      <c r="M5230" s="3">
        <v>44243.58548755787</v>
      </c>
    </row>
    <row r="5231">
      <c r="A5231" s="1">
        <v>5229.0</v>
      </c>
      <c r="B5231" s="1" t="s">
        <v>11098</v>
      </c>
      <c r="C5231" s="1" t="s">
        <v>11099</v>
      </c>
      <c r="D5231" s="1" t="s">
        <v>1096</v>
      </c>
      <c r="E5231" s="1" t="s">
        <v>11100</v>
      </c>
      <c r="F5231" s="1" t="s">
        <v>11101</v>
      </c>
      <c r="G5231" s="1" t="s">
        <v>89</v>
      </c>
      <c r="H5231" s="1">
        <v>45.0</v>
      </c>
      <c r="I5231" s="3">
        <v>44138.39349416667</v>
      </c>
      <c r="J5231" s="1">
        <v>1.12181817625837</v>
      </c>
      <c r="K5231" s="1" t="s">
        <v>18</v>
      </c>
      <c r="L5231" s="1" t="s">
        <v>9017</v>
      </c>
      <c r="M5231" s="3">
        <v>44138.42046085648</v>
      </c>
    </row>
    <row r="5232">
      <c r="A5232" s="1">
        <v>5230.0</v>
      </c>
      <c r="B5232" s="1" t="s">
        <v>2543</v>
      </c>
      <c r="C5232" s="1" t="s">
        <v>11102</v>
      </c>
      <c r="D5232" s="1" t="s">
        <v>1243</v>
      </c>
      <c r="E5232" s="1" t="s">
        <v>5509</v>
      </c>
      <c r="F5232" s="1" t="s">
        <v>2546</v>
      </c>
      <c r="G5232" s="1" t="s">
        <v>17</v>
      </c>
      <c r="H5232" s="1">
        <v>45.0</v>
      </c>
      <c r="I5232" s="3">
        <v>43753.708333333336</v>
      </c>
      <c r="J5232" s="1">
        <v>3.41237467035872</v>
      </c>
      <c r="K5232" s="1" t="s">
        <v>18</v>
      </c>
      <c r="M5232" s="3">
        <v>43753.74297318287</v>
      </c>
    </row>
    <row r="5233">
      <c r="A5233" s="1">
        <v>5231.0</v>
      </c>
      <c r="B5233" s="1" t="s">
        <v>758</v>
      </c>
      <c r="C5233" s="1" t="s">
        <v>11103</v>
      </c>
      <c r="D5233" s="1" t="s">
        <v>5543</v>
      </c>
      <c r="E5233" s="1" t="s">
        <v>5544</v>
      </c>
      <c r="F5233" s="1" t="s">
        <v>762</v>
      </c>
      <c r="G5233" s="1" t="s">
        <v>17</v>
      </c>
      <c r="H5233" s="1">
        <v>45.0</v>
      </c>
      <c r="I5233" s="3">
        <v>43979.708333333336</v>
      </c>
      <c r="J5233" s="1">
        <v>2.27831602949864</v>
      </c>
      <c r="K5233" s="1" t="s">
        <v>159</v>
      </c>
      <c r="M5233" s="3">
        <v>43979.74421159722</v>
      </c>
    </row>
    <row r="5234">
      <c r="A5234" s="1">
        <v>5232.0</v>
      </c>
      <c r="B5234" s="1" t="s">
        <v>1583</v>
      </c>
      <c r="C5234" s="1" t="s">
        <v>11104</v>
      </c>
      <c r="D5234" s="1" t="s">
        <v>275</v>
      </c>
      <c r="E5234" s="1" t="s">
        <v>7271</v>
      </c>
      <c r="F5234" s="1" t="s">
        <v>1586</v>
      </c>
      <c r="G5234" s="1" t="s">
        <v>17</v>
      </c>
      <c r="H5234" s="1">
        <v>45.0</v>
      </c>
      <c r="I5234" s="3">
        <v>44111.729166666664</v>
      </c>
      <c r="J5234" s="1">
        <v>2.45192892944022</v>
      </c>
      <c r="K5234" s="1" t="s">
        <v>24</v>
      </c>
      <c r="L5234" s="1" t="s">
        <v>188</v>
      </c>
      <c r="M5234" s="3">
        <v>44111.76720880787</v>
      </c>
    </row>
    <row r="5235">
      <c r="A5235" s="1">
        <v>5233.0</v>
      </c>
      <c r="B5235" s="1" t="s">
        <v>2276</v>
      </c>
      <c r="C5235" s="1" t="s">
        <v>11105</v>
      </c>
      <c r="D5235" s="1" t="s">
        <v>1925</v>
      </c>
      <c r="E5235" s="1" t="s">
        <v>2278</v>
      </c>
      <c r="F5235" s="1" t="s">
        <v>2279</v>
      </c>
      <c r="G5235" s="1" t="s">
        <v>35</v>
      </c>
      <c r="H5235" s="1">
        <v>45.0</v>
      </c>
      <c r="I5235" s="3">
        <v>44103.625</v>
      </c>
      <c r="J5235" s="1">
        <v>0.463803654702242</v>
      </c>
      <c r="K5235" s="1" t="s">
        <v>159</v>
      </c>
      <c r="M5235" s="3">
        <v>44103.64959616898</v>
      </c>
    </row>
    <row r="5236">
      <c r="A5236" s="1">
        <v>5234.0</v>
      </c>
      <c r="B5236" s="1" t="s">
        <v>11106</v>
      </c>
      <c r="C5236" s="1" t="s">
        <v>11107</v>
      </c>
      <c r="D5236" s="1" t="s">
        <v>11108</v>
      </c>
      <c r="E5236" s="1" t="s">
        <v>11109</v>
      </c>
      <c r="F5236" s="1" t="s">
        <v>11110</v>
      </c>
      <c r="G5236" s="1" t="s">
        <v>39</v>
      </c>
      <c r="H5236" s="1">
        <v>45.0</v>
      </c>
      <c r="I5236" s="3">
        <v>43799.291666666664</v>
      </c>
      <c r="J5236" s="1">
        <v>1.85934318668465</v>
      </c>
      <c r="K5236" s="1" t="s">
        <v>166</v>
      </c>
      <c r="M5236" s="3">
        <v>43799.32540922454</v>
      </c>
    </row>
    <row r="5237">
      <c r="A5237" s="1">
        <v>5235.0</v>
      </c>
      <c r="B5237" s="1" t="s">
        <v>303</v>
      </c>
      <c r="C5237" s="1" t="s">
        <v>11111</v>
      </c>
      <c r="D5237" s="1" t="s">
        <v>305</v>
      </c>
      <c r="E5237" s="1" t="s">
        <v>3493</v>
      </c>
      <c r="F5237" s="1" t="s">
        <v>307</v>
      </c>
      <c r="G5237" s="1" t="s">
        <v>17</v>
      </c>
      <c r="H5237" s="1">
        <v>45.0</v>
      </c>
      <c r="I5237" s="3">
        <v>44144.416666666664</v>
      </c>
      <c r="J5237" s="1">
        <v>1.23278551996133</v>
      </c>
      <c r="K5237" s="1" t="s">
        <v>24</v>
      </c>
      <c r="M5237" s="3">
        <v>44144.448206458335</v>
      </c>
    </row>
    <row r="5238">
      <c r="A5238" s="1">
        <v>5236.0</v>
      </c>
      <c r="B5238" s="1" t="s">
        <v>168</v>
      </c>
      <c r="C5238" s="1" t="s">
        <v>11112</v>
      </c>
      <c r="D5238" s="1" t="s">
        <v>7711</v>
      </c>
      <c r="E5238" s="1" t="s">
        <v>5524</v>
      </c>
      <c r="F5238" s="1" t="s">
        <v>171</v>
      </c>
      <c r="G5238" s="1" t="s">
        <v>17</v>
      </c>
      <c r="H5238" s="1">
        <v>45.0</v>
      </c>
      <c r="I5238" s="3">
        <v>43785.208333333336</v>
      </c>
      <c r="J5238" s="1">
        <v>2.0763854237828</v>
      </c>
      <c r="K5238" s="1" t="s">
        <v>166</v>
      </c>
      <c r="M5238" s="3">
        <v>43785.38233635417</v>
      </c>
    </row>
    <row r="5239">
      <c r="A5239" s="1">
        <v>5237.0</v>
      </c>
      <c r="B5239" s="1" t="s">
        <v>2766</v>
      </c>
      <c r="C5239" s="1" t="s">
        <v>11113</v>
      </c>
      <c r="D5239" s="1" t="s">
        <v>3158</v>
      </c>
      <c r="E5239" s="1" t="s">
        <v>7186</v>
      </c>
      <c r="F5239" s="1" t="s">
        <v>2770</v>
      </c>
      <c r="G5239" s="1" t="s">
        <v>35</v>
      </c>
      <c r="H5239" s="1">
        <v>45.0</v>
      </c>
      <c r="I5239" s="3">
        <v>44196.583333333336</v>
      </c>
      <c r="J5239" s="1">
        <v>0.933809659899951</v>
      </c>
      <c r="K5239" s="1" t="s">
        <v>62</v>
      </c>
      <c r="L5239" s="1" t="s">
        <v>2771</v>
      </c>
      <c r="M5239" s="3">
        <v>44196.61295746528</v>
      </c>
    </row>
    <row r="5240">
      <c r="A5240" s="1">
        <v>5238.0</v>
      </c>
      <c r="B5240" s="1" t="s">
        <v>11114</v>
      </c>
      <c r="C5240" s="1" t="s">
        <v>11115</v>
      </c>
      <c r="D5240" s="1" t="s">
        <v>1176</v>
      </c>
      <c r="E5240" s="1" t="s">
        <v>11116</v>
      </c>
      <c r="F5240" s="1" t="s">
        <v>11117</v>
      </c>
      <c r="G5240" s="1" t="s">
        <v>39</v>
      </c>
      <c r="H5240" s="1">
        <v>45.0</v>
      </c>
      <c r="I5240" s="3">
        <v>43965.75069444445</v>
      </c>
      <c r="J5240" s="1">
        <v>0.586065279431751</v>
      </c>
      <c r="K5240" s="1" t="s">
        <v>83</v>
      </c>
      <c r="L5240" s="1" t="s">
        <v>3793</v>
      </c>
      <c r="M5240" s="3">
        <v>43965.79555625</v>
      </c>
    </row>
    <row r="5241">
      <c r="A5241" s="1">
        <v>5239.0</v>
      </c>
      <c r="B5241" s="1" t="s">
        <v>1043</v>
      </c>
      <c r="C5241" s="1" t="s">
        <v>11118</v>
      </c>
      <c r="D5241" s="1" t="s">
        <v>27</v>
      </c>
      <c r="E5241" s="1" t="s">
        <v>9585</v>
      </c>
      <c r="F5241" s="1" t="s">
        <v>1046</v>
      </c>
      <c r="G5241" s="1" t="s">
        <v>17</v>
      </c>
      <c r="H5241" s="1">
        <v>45.0</v>
      </c>
      <c r="I5241" s="3">
        <v>44147.208333333336</v>
      </c>
      <c r="J5241" s="1">
        <v>0.0</v>
      </c>
      <c r="K5241" s="1" t="s">
        <v>18</v>
      </c>
      <c r="L5241" s="1" t="s">
        <v>1047</v>
      </c>
      <c r="M5241" s="3">
        <v>44147.24379015046</v>
      </c>
    </row>
    <row r="5242">
      <c r="A5242" s="1">
        <v>5240.0</v>
      </c>
      <c r="B5242" s="1" t="s">
        <v>953</v>
      </c>
      <c r="C5242" s="1" t="s">
        <v>11119</v>
      </c>
      <c r="D5242" s="1" t="s">
        <v>121</v>
      </c>
      <c r="E5242" s="1" t="s">
        <v>3065</v>
      </c>
      <c r="F5242" s="1" t="s">
        <v>956</v>
      </c>
      <c r="G5242" s="1" t="s">
        <v>17</v>
      </c>
      <c r="H5242" s="1">
        <v>45.0</v>
      </c>
      <c r="I5242" s="3">
        <v>44172.1875</v>
      </c>
      <c r="J5242" s="1">
        <v>2.27368147153257</v>
      </c>
      <c r="K5242" s="1" t="s">
        <v>18</v>
      </c>
      <c r="M5242" s="3">
        <v>44172.21802576389</v>
      </c>
    </row>
    <row r="5243">
      <c r="A5243" s="1">
        <v>5241.0</v>
      </c>
      <c r="B5243" s="1" t="s">
        <v>303</v>
      </c>
      <c r="C5243" s="1" t="s">
        <v>11120</v>
      </c>
      <c r="D5243" s="1" t="s">
        <v>326</v>
      </c>
      <c r="E5243" s="1" t="s">
        <v>2763</v>
      </c>
      <c r="F5243" s="1" t="s">
        <v>307</v>
      </c>
      <c r="G5243" s="1" t="s">
        <v>17</v>
      </c>
      <c r="H5243" s="1">
        <v>45.0</v>
      </c>
      <c r="I5243" s="3">
        <v>43799.666666666664</v>
      </c>
      <c r="J5243" s="1">
        <v>2.71136898077971</v>
      </c>
      <c r="K5243" s="1" t="s">
        <v>24</v>
      </c>
      <c r="M5243" s="3">
        <v>43799.69342122685</v>
      </c>
    </row>
    <row r="5244">
      <c r="A5244" s="1">
        <v>5242.0</v>
      </c>
      <c r="B5244" s="1" t="s">
        <v>293</v>
      </c>
      <c r="C5244" s="1" t="s">
        <v>11121</v>
      </c>
      <c r="D5244" s="1" t="s">
        <v>295</v>
      </c>
      <c r="E5244" s="1" t="s">
        <v>694</v>
      </c>
      <c r="F5244" s="1" t="s">
        <v>297</v>
      </c>
      <c r="G5244" s="1" t="s">
        <v>17</v>
      </c>
      <c r="H5244" s="1">
        <v>45.0</v>
      </c>
      <c r="I5244" s="3">
        <v>43855.541666666664</v>
      </c>
      <c r="J5244" s="1">
        <v>3.60780376659112</v>
      </c>
      <c r="K5244" s="1" t="s">
        <v>62</v>
      </c>
      <c r="M5244" s="3">
        <v>43855.58088966435</v>
      </c>
    </row>
    <row r="5245">
      <c r="A5245" s="1">
        <v>5243.0</v>
      </c>
      <c r="B5245" s="1" t="s">
        <v>251</v>
      </c>
      <c r="C5245" s="1" t="s">
        <v>11122</v>
      </c>
      <c r="D5245" s="1" t="s">
        <v>1418</v>
      </c>
      <c r="E5245" s="1" t="s">
        <v>1167</v>
      </c>
      <c r="F5245" s="1" t="s">
        <v>255</v>
      </c>
      <c r="G5245" s="1" t="s">
        <v>17</v>
      </c>
      <c r="H5245" s="1">
        <v>45.0</v>
      </c>
      <c r="I5245" s="3">
        <v>43794.416666666664</v>
      </c>
      <c r="J5245" s="1">
        <v>0.198397577221786</v>
      </c>
      <c r="K5245" s="1" t="s">
        <v>218</v>
      </c>
      <c r="M5245" s="3">
        <v>43794.453093993056</v>
      </c>
    </row>
    <row r="5246">
      <c r="A5246" s="1">
        <v>5244.0</v>
      </c>
      <c r="B5246" s="1" t="s">
        <v>11123</v>
      </c>
      <c r="C5246" s="1" t="s">
        <v>11124</v>
      </c>
      <c r="D5246" s="1" t="s">
        <v>248</v>
      </c>
      <c r="E5246" s="1" t="s">
        <v>11125</v>
      </c>
      <c r="F5246" s="1" t="s">
        <v>11126</v>
      </c>
      <c r="G5246" s="1" t="s">
        <v>89</v>
      </c>
      <c r="H5246" s="1">
        <v>45.0</v>
      </c>
      <c r="I5246" s="3">
        <v>43812.47700520833</v>
      </c>
      <c r="J5246" s="1">
        <v>1.53467901121123</v>
      </c>
      <c r="K5246" s="1" t="s">
        <v>18</v>
      </c>
      <c r="M5246" s="3">
        <v>43812.48408577546</v>
      </c>
    </row>
    <row r="5247">
      <c r="A5247" s="1">
        <v>5245.0</v>
      </c>
      <c r="B5247" s="1" t="s">
        <v>63</v>
      </c>
      <c r="C5247" s="1" t="s">
        <v>11127</v>
      </c>
      <c r="D5247" s="1" t="s">
        <v>148</v>
      </c>
      <c r="E5247" s="1" t="s">
        <v>149</v>
      </c>
      <c r="F5247" s="1" t="s">
        <v>67</v>
      </c>
      <c r="G5247" s="1" t="s">
        <v>17</v>
      </c>
      <c r="H5247" s="1">
        <v>45.0</v>
      </c>
      <c r="I5247" s="3">
        <v>44000.770833333336</v>
      </c>
      <c r="J5247" s="1">
        <v>1.26870883951667</v>
      </c>
      <c r="K5247" s="1" t="s">
        <v>24</v>
      </c>
      <c r="M5247" s="3">
        <v>44000.81156350695</v>
      </c>
    </row>
    <row r="5248">
      <c r="A5248" s="1">
        <v>5246.0</v>
      </c>
      <c r="B5248" s="1" t="s">
        <v>7082</v>
      </c>
      <c r="C5248" s="1" t="s">
        <v>11128</v>
      </c>
      <c r="D5248" s="1" t="s">
        <v>7084</v>
      </c>
      <c r="E5248" s="1" t="s">
        <v>7085</v>
      </c>
      <c r="F5248" s="1" t="s">
        <v>7086</v>
      </c>
      <c r="G5248" s="1" t="s">
        <v>17</v>
      </c>
      <c r="H5248" s="1">
        <v>45.0</v>
      </c>
      <c r="I5248" s="3">
        <v>44229.583333333336</v>
      </c>
      <c r="J5248" s="1">
        <v>2.40979984348974</v>
      </c>
      <c r="K5248" s="1" t="s">
        <v>159</v>
      </c>
      <c r="L5248" s="1" t="s">
        <v>7087</v>
      </c>
      <c r="M5248" s="3">
        <v>44229.61880805556</v>
      </c>
    </row>
    <row r="5249">
      <c r="A5249" s="1">
        <v>5247.0</v>
      </c>
      <c r="B5249" s="1" t="s">
        <v>298</v>
      </c>
      <c r="C5249" s="1" t="s">
        <v>11129</v>
      </c>
      <c r="D5249" s="1" t="s">
        <v>1446</v>
      </c>
      <c r="E5249" s="1" t="s">
        <v>5548</v>
      </c>
      <c r="F5249" s="1" t="s">
        <v>302</v>
      </c>
      <c r="G5249" s="1" t="s">
        <v>17</v>
      </c>
      <c r="H5249" s="1">
        <v>45.0</v>
      </c>
      <c r="I5249" s="3">
        <v>43930.416666666664</v>
      </c>
      <c r="J5249" s="1">
        <v>1.30331015365916</v>
      </c>
      <c r="K5249" s="1" t="s">
        <v>218</v>
      </c>
      <c r="M5249" s="3">
        <v>43930.42691732639</v>
      </c>
    </row>
    <row r="5250">
      <c r="A5250" s="1">
        <v>5248.0</v>
      </c>
      <c r="B5250" s="1" t="s">
        <v>12</v>
      </c>
      <c r="C5250" s="1" t="s">
        <v>11130</v>
      </c>
      <c r="D5250" s="1" t="s">
        <v>411</v>
      </c>
      <c r="E5250" s="1" t="s">
        <v>1278</v>
      </c>
      <c r="F5250" s="1" t="s">
        <v>16</v>
      </c>
      <c r="G5250" s="1" t="s">
        <v>17</v>
      </c>
      <c r="H5250" s="1">
        <v>45.0</v>
      </c>
      <c r="I5250" s="3">
        <v>43886.291666666664</v>
      </c>
      <c r="J5250" s="1">
        <v>0.454345977538205</v>
      </c>
      <c r="K5250" s="1" t="s">
        <v>18</v>
      </c>
      <c r="M5250" s="3">
        <v>43886.32172423611</v>
      </c>
    </row>
    <row r="5251">
      <c r="A5251" s="1">
        <v>5249.0</v>
      </c>
      <c r="B5251" s="1" t="s">
        <v>3144</v>
      </c>
      <c r="C5251" s="1" t="s">
        <v>11131</v>
      </c>
      <c r="D5251" s="1" t="s">
        <v>121</v>
      </c>
      <c r="E5251" s="1" t="s">
        <v>11132</v>
      </c>
      <c r="F5251" s="1" t="s">
        <v>3147</v>
      </c>
      <c r="G5251" s="1" t="s">
        <v>89</v>
      </c>
      <c r="H5251" s="1">
        <v>45.0</v>
      </c>
      <c r="I5251" s="3">
        <v>44135.613786898146</v>
      </c>
      <c r="J5251" s="1">
        <v>2.45820450078709</v>
      </c>
      <c r="K5251" s="1" t="s">
        <v>62</v>
      </c>
      <c r="M5251" s="3">
        <v>44135.637803275466</v>
      </c>
    </row>
    <row r="5252">
      <c r="A5252" s="1">
        <v>5250.0</v>
      </c>
      <c r="B5252" s="1" t="s">
        <v>896</v>
      </c>
      <c r="C5252" s="1" t="s">
        <v>11133</v>
      </c>
      <c r="D5252" s="1" t="s">
        <v>898</v>
      </c>
      <c r="E5252" s="1" t="s">
        <v>11134</v>
      </c>
      <c r="F5252" s="1" t="s">
        <v>900</v>
      </c>
      <c r="G5252" s="1" t="s">
        <v>17</v>
      </c>
      <c r="H5252" s="1">
        <v>45.0</v>
      </c>
      <c r="I5252" s="3">
        <v>44131.25</v>
      </c>
      <c r="J5252" s="1">
        <v>1.57478794487172</v>
      </c>
      <c r="K5252" s="1" t="s">
        <v>24</v>
      </c>
      <c r="L5252" s="1" t="s">
        <v>741</v>
      </c>
      <c r="M5252" s="3">
        <v>44131.289774386576</v>
      </c>
    </row>
    <row r="5253">
      <c r="A5253" s="1">
        <v>5251.0</v>
      </c>
      <c r="B5253" s="1" t="s">
        <v>1481</v>
      </c>
      <c r="C5253" s="1" t="s">
        <v>11135</v>
      </c>
      <c r="D5253" s="1" t="s">
        <v>749</v>
      </c>
      <c r="E5253" s="1" t="s">
        <v>5644</v>
      </c>
      <c r="F5253" s="1" t="s">
        <v>1485</v>
      </c>
      <c r="G5253" s="1" t="s">
        <v>17</v>
      </c>
      <c r="H5253" s="1">
        <v>45.0</v>
      </c>
      <c r="I5253" s="3">
        <v>44026.291666666664</v>
      </c>
      <c r="J5253" s="1">
        <v>1.29937429884184</v>
      </c>
      <c r="K5253" s="1" t="s">
        <v>218</v>
      </c>
      <c r="L5253" s="1" t="s">
        <v>433</v>
      </c>
      <c r="M5253" s="3">
        <v>44026.34264758102</v>
      </c>
    </row>
    <row r="5254">
      <c r="A5254" s="1">
        <v>5252.0</v>
      </c>
      <c r="B5254" s="1" t="s">
        <v>319</v>
      </c>
      <c r="C5254" s="1" t="s">
        <v>11136</v>
      </c>
      <c r="D5254" s="1" t="s">
        <v>321</v>
      </c>
      <c r="E5254" s="1" t="s">
        <v>11137</v>
      </c>
      <c r="F5254" s="1" t="s">
        <v>323</v>
      </c>
      <c r="G5254" s="1" t="s">
        <v>39</v>
      </c>
      <c r="H5254" s="1">
        <v>45.0</v>
      </c>
      <c r="I5254" s="3">
        <v>43916.666666666664</v>
      </c>
      <c r="J5254" s="1">
        <v>1.41203461537527</v>
      </c>
      <c r="K5254" s="1" t="s">
        <v>24</v>
      </c>
      <c r="M5254" s="3">
        <v>43916.65012489583</v>
      </c>
    </row>
    <row r="5255">
      <c r="A5255" s="1">
        <v>5253.0</v>
      </c>
      <c r="B5255" s="1" t="s">
        <v>5561</v>
      </c>
      <c r="C5255" s="1" t="s">
        <v>11138</v>
      </c>
      <c r="D5255" s="1" t="s">
        <v>11139</v>
      </c>
      <c r="E5255" s="1" t="s">
        <v>11140</v>
      </c>
      <c r="F5255" s="1" t="s">
        <v>5565</v>
      </c>
      <c r="G5255" s="1" t="s">
        <v>39</v>
      </c>
      <c r="H5255" s="1">
        <v>45.0</v>
      </c>
      <c r="I5255" s="3">
        <v>43766.625</v>
      </c>
      <c r="J5255" s="1">
        <v>1.05043129471591</v>
      </c>
      <c r="K5255" s="1" t="s">
        <v>166</v>
      </c>
      <c r="M5255" s="3">
        <v>43766.66723211805</v>
      </c>
    </row>
    <row r="5256">
      <c r="A5256" s="1">
        <v>5254.0</v>
      </c>
      <c r="B5256" s="1" t="s">
        <v>2295</v>
      </c>
      <c r="C5256" s="1" t="s">
        <v>11141</v>
      </c>
      <c r="D5256" s="1" t="s">
        <v>116</v>
      </c>
      <c r="E5256" s="1" t="s">
        <v>5513</v>
      </c>
      <c r="F5256" s="1" t="s">
        <v>2298</v>
      </c>
      <c r="G5256" s="1" t="s">
        <v>17</v>
      </c>
      <c r="H5256" s="1">
        <v>45.0</v>
      </c>
      <c r="I5256" s="3">
        <v>43833.125</v>
      </c>
      <c r="J5256" s="1">
        <v>13.6697021348775</v>
      </c>
      <c r="K5256" s="1" t="s">
        <v>24</v>
      </c>
      <c r="M5256" s="3">
        <v>43833.18592553241</v>
      </c>
    </row>
    <row r="5257">
      <c r="A5257" s="1">
        <v>5255.0</v>
      </c>
      <c r="B5257" s="1" t="s">
        <v>5332</v>
      </c>
      <c r="C5257" s="1" t="s">
        <v>11142</v>
      </c>
      <c r="D5257" s="1" t="s">
        <v>99</v>
      </c>
      <c r="E5257" s="1" t="s">
        <v>11143</v>
      </c>
      <c r="F5257" s="1" t="s">
        <v>5335</v>
      </c>
      <c r="G5257" s="1" t="s">
        <v>39</v>
      </c>
      <c r="H5257" s="1">
        <v>45.0</v>
      </c>
      <c r="I5257" s="3">
        <v>44249.270833333336</v>
      </c>
      <c r="J5257" s="1">
        <v>1.96783928384958</v>
      </c>
      <c r="K5257" s="1" t="s">
        <v>24</v>
      </c>
      <c r="L5257" s="1" t="s">
        <v>238</v>
      </c>
      <c r="M5257" s="3">
        <v>44249.30258782407</v>
      </c>
    </row>
    <row r="5258">
      <c r="A5258" s="1">
        <v>5256.0</v>
      </c>
      <c r="B5258" s="1" t="s">
        <v>7721</v>
      </c>
      <c r="C5258" s="1" t="s">
        <v>11144</v>
      </c>
      <c r="D5258" s="1" t="s">
        <v>701</v>
      </c>
      <c r="E5258" s="1" t="s">
        <v>7723</v>
      </c>
      <c r="F5258" s="1" t="s">
        <v>7724</v>
      </c>
      <c r="G5258" s="1" t="s">
        <v>17</v>
      </c>
      <c r="H5258" s="1">
        <v>45.0</v>
      </c>
      <c r="I5258" s="3">
        <v>44156.270833333336</v>
      </c>
      <c r="J5258" s="1">
        <v>1.26136971429769</v>
      </c>
      <c r="K5258" s="1" t="s">
        <v>24</v>
      </c>
      <c r="M5258" s="3">
        <v>44156.31944151621</v>
      </c>
    </row>
    <row r="5259">
      <c r="A5259" s="1">
        <v>5257.0</v>
      </c>
      <c r="B5259" s="1" t="s">
        <v>25</v>
      </c>
      <c r="C5259" s="1" t="s">
        <v>11145</v>
      </c>
      <c r="D5259" s="1" t="s">
        <v>37</v>
      </c>
      <c r="E5259" s="1" t="s">
        <v>11146</v>
      </c>
      <c r="F5259" s="1" t="s">
        <v>29</v>
      </c>
      <c r="G5259" s="1" t="s">
        <v>17</v>
      </c>
      <c r="H5259" s="1">
        <v>45.0</v>
      </c>
      <c r="I5259" s="3">
        <v>44152.3125</v>
      </c>
      <c r="J5259" s="1">
        <v>4.88001564681479</v>
      </c>
      <c r="K5259" s="1" t="s">
        <v>18</v>
      </c>
      <c r="M5259" s="3">
        <v>44152.281916388885</v>
      </c>
    </row>
    <row r="5260">
      <c r="A5260" s="1">
        <v>5258.0</v>
      </c>
      <c r="B5260" s="1" t="s">
        <v>4502</v>
      </c>
      <c r="C5260" s="1" t="s">
        <v>11147</v>
      </c>
      <c r="D5260" s="1" t="s">
        <v>4504</v>
      </c>
      <c r="E5260" s="1" t="s">
        <v>4505</v>
      </c>
      <c r="F5260" s="1" t="s">
        <v>4506</v>
      </c>
      <c r="G5260" s="1" t="s">
        <v>17</v>
      </c>
      <c r="H5260" s="1">
        <v>45.0</v>
      </c>
      <c r="I5260" s="3">
        <v>44224.5625</v>
      </c>
      <c r="J5260" s="1">
        <v>1.51179782527674</v>
      </c>
      <c r="K5260" s="1" t="s">
        <v>62</v>
      </c>
      <c r="L5260" s="1" t="s">
        <v>671</v>
      </c>
      <c r="M5260" s="3">
        <v>44225.600637222225</v>
      </c>
    </row>
    <row r="5261">
      <c r="A5261" s="1">
        <v>5259.0</v>
      </c>
      <c r="B5261" s="1" t="s">
        <v>4910</v>
      </c>
      <c r="C5261" s="1" t="s">
        <v>11148</v>
      </c>
      <c r="D5261" s="1" t="s">
        <v>7048</v>
      </c>
      <c r="E5261" s="1" t="s">
        <v>11149</v>
      </c>
      <c r="F5261" s="1" t="s">
        <v>4914</v>
      </c>
      <c r="G5261" s="1" t="s">
        <v>17</v>
      </c>
      <c r="H5261" s="1">
        <v>45.0</v>
      </c>
      <c r="I5261" s="3">
        <v>43915.229166666664</v>
      </c>
      <c r="J5261" s="1">
        <v>0.750122183524821</v>
      </c>
      <c r="K5261" s="1" t="s">
        <v>166</v>
      </c>
      <c r="M5261" s="3">
        <v>43914.53555991898</v>
      </c>
    </row>
    <row r="5262">
      <c r="A5262" s="1">
        <v>5260.0</v>
      </c>
      <c r="B5262" s="1" t="s">
        <v>293</v>
      </c>
      <c r="C5262" s="1" t="s">
        <v>11150</v>
      </c>
      <c r="D5262" s="1" t="s">
        <v>588</v>
      </c>
      <c r="E5262" s="1" t="s">
        <v>10519</v>
      </c>
      <c r="F5262" s="1" t="s">
        <v>297</v>
      </c>
      <c r="G5262" s="1" t="s">
        <v>17</v>
      </c>
      <c r="H5262" s="1">
        <v>45.0</v>
      </c>
      <c r="I5262" s="3">
        <v>43813.791666666664</v>
      </c>
      <c r="J5262" s="1">
        <v>1.71968133127146</v>
      </c>
      <c r="K5262" s="1" t="s">
        <v>62</v>
      </c>
      <c r="M5262" s="3">
        <v>43813.79057538194</v>
      </c>
    </row>
    <row r="5263">
      <c r="A5263" s="1">
        <v>5261.0</v>
      </c>
      <c r="B5263" s="1" t="s">
        <v>742</v>
      </c>
      <c r="C5263" s="1" t="s">
        <v>11151</v>
      </c>
      <c r="D5263" s="1" t="s">
        <v>99</v>
      </c>
      <c r="E5263" s="1" t="s">
        <v>11152</v>
      </c>
      <c r="F5263" s="1" t="s">
        <v>746</v>
      </c>
      <c r="G5263" s="1" t="s">
        <v>89</v>
      </c>
      <c r="H5263" s="1">
        <v>45.0</v>
      </c>
      <c r="I5263" s="3">
        <v>44159.3053246875</v>
      </c>
      <c r="J5263" s="1">
        <v>1.84431437609448</v>
      </c>
      <c r="K5263" s="1" t="s">
        <v>24</v>
      </c>
      <c r="M5263" s="3">
        <v>44159.33671824074</v>
      </c>
    </row>
    <row r="5264">
      <c r="A5264" s="1">
        <v>5262.0</v>
      </c>
      <c r="B5264" s="1" t="s">
        <v>2372</v>
      </c>
      <c r="C5264" s="1" t="s">
        <v>11153</v>
      </c>
      <c r="D5264" s="1" t="s">
        <v>3934</v>
      </c>
      <c r="E5264" s="1" t="s">
        <v>11154</v>
      </c>
      <c r="F5264" s="1" t="s">
        <v>2375</v>
      </c>
      <c r="G5264" s="1" t="s">
        <v>89</v>
      </c>
      <c r="H5264" s="1">
        <v>45.0</v>
      </c>
      <c r="I5264" s="3">
        <v>43899.558688599536</v>
      </c>
      <c r="J5264" s="1">
        <v>0.400941370662667</v>
      </c>
      <c r="K5264" s="1" t="s">
        <v>46</v>
      </c>
      <c r="M5264" s="3">
        <v>43899.59445055555</v>
      </c>
    </row>
    <row r="5265">
      <c r="A5265" s="1">
        <v>5263.0</v>
      </c>
      <c r="B5265" s="1" t="s">
        <v>655</v>
      </c>
      <c r="C5265" s="1" t="s">
        <v>11155</v>
      </c>
      <c r="D5265" s="1" t="s">
        <v>5622</v>
      </c>
      <c r="E5265" s="1" t="s">
        <v>3433</v>
      </c>
      <c r="F5265" s="1" t="s">
        <v>659</v>
      </c>
      <c r="G5265" s="1" t="s">
        <v>35</v>
      </c>
      <c r="H5265" s="1">
        <v>45.0</v>
      </c>
      <c r="I5265" s="3">
        <v>43595.458333333336</v>
      </c>
      <c r="J5265" s="1">
        <v>1.0535536787222</v>
      </c>
      <c r="K5265" s="1" t="s">
        <v>18</v>
      </c>
      <c r="M5265" s="3">
        <v>43595.51578013889</v>
      </c>
    </row>
    <row r="5266">
      <c r="A5266" s="1">
        <v>5264.0</v>
      </c>
      <c r="B5266" s="1" t="s">
        <v>512</v>
      </c>
      <c r="C5266" s="1" t="s">
        <v>11156</v>
      </c>
      <c r="D5266" s="1" t="s">
        <v>80</v>
      </c>
      <c r="E5266" s="1" t="s">
        <v>515</v>
      </c>
      <c r="F5266" s="1" t="s">
        <v>516</v>
      </c>
      <c r="G5266" s="1" t="s">
        <v>17</v>
      </c>
      <c r="H5266" s="1">
        <v>45.0</v>
      </c>
      <c r="I5266" s="3">
        <v>43886.708333333336</v>
      </c>
      <c r="J5266" s="1">
        <v>0.0</v>
      </c>
      <c r="K5266" s="1" t="s">
        <v>83</v>
      </c>
      <c r="M5266" s="3">
        <v>43886.72928811343</v>
      </c>
    </row>
    <row r="5267">
      <c r="A5267" s="1">
        <v>5265.0</v>
      </c>
      <c r="B5267" s="1" t="s">
        <v>4587</v>
      </c>
      <c r="C5267" s="1" t="s">
        <v>11157</v>
      </c>
      <c r="D5267" s="1" t="s">
        <v>2913</v>
      </c>
      <c r="E5267" s="1" t="s">
        <v>4589</v>
      </c>
      <c r="F5267" s="1" t="s">
        <v>4590</v>
      </c>
      <c r="G5267" s="1" t="s">
        <v>17</v>
      </c>
      <c r="H5267" s="1">
        <v>45.0</v>
      </c>
      <c r="I5267" s="3">
        <v>44014.291666666664</v>
      </c>
      <c r="J5267" s="1">
        <v>0.059643870238981</v>
      </c>
      <c r="K5267" s="1" t="s">
        <v>1194</v>
      </c>
      <c r="L5267" s="1" t="s">
        <v>4591</v>
      </c>
      <c r="M5267" s="3">
        <v>44014.32519491898</v>
      </c>
    </row>
    <row r="5268">
      <c r="A5268" s="1">
        <v>5266.0</v>
      </c>
      <c r="B5268" s="1" t="s">
        <v>161</v>
      </c>
      <c r="C5268" s="1" t="s">
        <v>11158</v>
      </c>
      <c r="D5268" s="1" t="s">
        <v>163</v>
      </c>
      <c r="E5268" s="1" t="s">
        <v>1696</v>
      </c>
      <c r="F5268" s="1" t="s">
        <v>165</v>
      </c>
      <c r="G5268" s="1" t="s">
        <v>17</v>
      </c>
      <c r="H5268" s="1">
        <v>45.0</v>
      </c>
      <c r="I5268" s="3">
        <v>44078.208333333336</v>
      </c>
      <c r="J5268" s="1">
        <v>2.84739501784194</v>
      </c>
      <c r="K5268" s="1" t="s">
        <v>166</v>
      </c>
      <c r="L5268" s="1" t="s">
        <v>167</v>
      </c>
      <c r="M5268" s="3">
        <v>44078.23899607639</v>
      </c>
    </row>
    <row r="5269">
      <c r="A5269" s="1">
        <v>5267.0</v>
      </c>
      <c r="B5269" s="1" t="s">
        <v>2412</v>
      </c>
      <c r="C5269" s="1" t="s">
        <v>11159</v>
      </c>
      <c r="D5269" s="1" t="s">
        <v>241</v>
      </c>
      <c r="E5269" s="1" t="s">
        <v>11160</v>
      </c>
      <c r="F5269" s="1" t="s">
        <v>2415</v>
      </c>
      <c r="G5269" s="1" t="s">
        <v>35</v>
      </c>
      <c r="H5269" s="1">
        <v>45.0</v>
      </c>
      <c r="I5269" s="3">
        <v>44160.583333333336</v>
      </c>
      <c r="J5269" s="1">
        <v>0.228813095749978</v>
      </c>
      <c r="K5269" s="1" t="s">
        <v>18</v>
      </c>
      <c r="M5269" s="3">
        <v>44160.514832256944</v>
      </c>
    </row>
    <row r="5270">
      <c r="A5270" s="1">
        <v>5268.0</v>
      </c>
      <c r="B5270" s="1" t="s">
        <v>293</v>
      </c>
      <c r="C5270" s="1" t="s">
        <v>11161</v>
      </c>
      <c r="D5270" s="1" t="s">
        <v>588</v>
      </c>
      <c r="E5270" s="1" t="s">
        <v>7094</v>
      </c>
      <c r="F5270" s="1" t="s">
        <v>297</v>
      </c>
      <c r="G5270" s="1" t="s">
        <v>17</v>
      </c>
      <c r="H5270" s="1">
        <v>45.0</v>
      </c>
      <c r="I5270" s="3">
        <v>43804.541666666664</v>
      </c>
      <c r="J5270" s="1">
        <v>1.07585453246572</v>
      </c>
      <c r="K5270" s="1" t="s">
        <v>62</v>
      </c>
      <c r="M5270" s="3">
        <v>43804.56910163195</v>
      </c>
    </row>
    <row r="5271">
      <c r="A5271" s="1">
        <v>5269.0</v>
      </c>
      <c r="B5271" s="1" t="s">
        <v>161</v>
      </c>
      <c r="C5271" s="1" t="s">
        <v>11162</v>
      </c>
      <c r="D5271" s="1" t="s">
        <v>163</v>
      </c>
      <c r="E5271" s="1" t="s">
        <v>11163</v>
      </c>
      <c r="F5271" s="1" t="s">
        <v>165</v>
      </c>
      <c r="G5271" s="1" t="s">
        <v>17</v>
      </c>
      <c r="H5271" s="1">
        <v>45.0</v>
      </c>
      <c r="I5271" s="3">
        <v>44190.208333333336</v>
      </c>
      <c r="J5271" s="1">
        <v>2.2864753047826</v>
      </c>
      <c r="K5271" s="1" t="s">
        <v>166</v>
      </c>
      <c r="L5271" s="1" t="s">
        <v>167</v>
      </c>
      <c r="M5271" s="3">
        <v>44190.250665775464</v>
      </c>
    </row>
    <row r="5272">
      <c r="A5272" s="1">
        <v>5270.0</v>
      </c>
      <c r="B5272" s="1" t="s">
        <v>4775</v>
      </c>
      <c r="C5272" s="1" t="s">
        <v>11164</v>
      </c>
      <c r="D5272" s="1" t="s">
        <v>305</v>
      </c>
      <c r="E5272" s="1" t="s">
        <v>4830</v>
      </c>
      <c r="F5272" s="1" t="s">
        <v>4778</v>
      </c>
      <c r="G5272" s="1" t="s">
        <v>17</v>
      </c>
      <c r="H5272" s="1">
        <v>45.0</v>
      </c>
      <c r="I5272" s="3">
        <v>43870.625</v>
      </c>
      <c r="J5272" s="1">
        <v>1.99555751140781</v>
      </c>
      <c r="K5272" s="1" t="s">
        <v>24</v>
      </c>
      <c r="M5272" s="3">
        <v>43870.65346300926</v>
      </c>
    </row>
    <row r="5273">
      <c r="A5273" s="1">
        <v>5271.0</v>
      </c>
      <c r="B5273" s="1" t="s">
        <v>324</v>
      </c>
      <c r="C5273" s="1" t="s">
        <v>11165</v>
      </c>
      <c r="D5273" s="1" t="s">
        <v>326</v>
      </c>
      <c r="E5273" s="1" t="s">
        <v>2751</v>
      </c>
      <c r="F5273" s="1" t="s">
        <v>328</v>
      </c>
      <c r="G5273" s="1" t="s">
        <v>17</v>
      </c>
      <c r="H5273" s="1">
        <v>45.0</v>
      </c>
      <c r="I5273" s="3">
        <v>44048.291666666664</v>
      </c>
      <c r="J5273" s="1">
        <v>0.0</v>
      </c>
      <c r="K5273" s="1" t="s">
        <v>24</v>
      </c>
      <c r="M5273" s="3">
        <v>44048.32431043981</v>
      </c>
    </row>
    <row r="5274">
      <c r="A5274" s="1">
        <v>5272.0</v>
      </c>
      <c r="B5274" s="1" t="s">
        <v>196</v>
      </c>
      <c r="C5274" s="1" t="s">
        <v>11166</v>
      </c>
      <c r="D5274" s="1" t="s">
        <v>198</v>
      </c>
      <c r="E5274" s="1" t="s">
        <v>5150</v>
      </c>
      <c r="F5274" s="1" t="s">
        <v>200</v>
      </c>
      <c r="G5274" s="1" t="s">
        <v>17</v>
      </c>
      <c r="H5274" s="1">
        <v>45.0</v>
      </c>
      <c r="I5274" s="3">
        <v>44243.25</v>
      </c>
      <c r="J5274" s="1">
        <v>2.90495146342994</v>
      </c>
      <c r="K5274" s="1" t="s">
        <v>24</v>
      </c>
      <c r="M5274" s="3">
        <v>44243.293511145836</v>
      </c>
    </row>
    <row r="5275">
      <c r="A5275" s="1">
        <v>5273.0</v>
      </c>
      <c r="B5275" s="1" t="s">
        <v>11167</v>
      </c>
      <c r="C5275" s="1" t="s">
        <v>11168</v>
      </c>
      <c r="D5275" s="1" t="s">
        <v>6288</v>
      </c>
      <c r="E5275" s="1" t="s">
        <v>11169</v>
      </c>
      <c r="F5275" s="1" t="s">
        <v>11170</v>
      </c>
      <c r="G5275" s="1" t="s">
        <v>17</v>
      </c>
      <c r="H5275" s="1">
        <v>45.0</v>
      </c>
      <c r="I5275" s="3">
        <v>44095.614583333336</v>
      </c>
      <c r="J5275" s="1">
        <v>0.0</v>
      </c>
      <c r="K5275" s="1" t="s">
        <v>56</v>
      </c>
      <c r="L5275" s="1" t="s">
        <v>3023</v>
      </c>
      <c r="M5275" s="3">
        <v>44095.65229748843</v>
      </c>
    </row>
    <row r="5276">
      <c r="A5276" s="1">
        <v>5274.0</v>
      </c>
      <c r="B5276" s="1" t="s">
        <v>229</v>
      </c>
      <c r="C5276" s="1" t="s">
        <v>11171</v>
      </c>
      <c r="D5276" s="1" t="s">
        <v>1653</v>
      </c>
      <c r="E5276" s="1" t="s">
        <v>9768</v>
      </c>
      <c r="F5276" s="1" t="s">
        <v>232</v>
      </c>
      <c r="G5276" s="1" t="s">
        <v>35</v>
      </c>
      <c r="H5276" s="1">
        <v>45.0</v>
      </c>
      <c r="I5276" s="3">
        <v>43950.229166666664</v>
      </c>
      <c r="J5276" s="1">
        <v>5.12466218017792</v>
      </c>
      <c r="K5276" s="1" t="s">
        <v>24</v>
      </c>
      <c r="M5276" s="3">
        <v>43951.23364547454</v>
      </c>
    </row>
    <row r="5277">
      <c r="A5277" s="1">
        <v>5275.0</v>
      </c>
      <c r="B5277" s="1" t="s">
        <v>1954</v>
      </c>
      <c r="C5277" s="1" t="s">
        <v>11172</v>
      </c>
      <c r="D5277" s="1" t="s">
        <v>9844</v>
      </c>
      <c r="E5277" s="1" t="s">
        <v>11173</v>
      </c>
      <c r="F5277" s="1" t="s">
        <v>1957</v>
      </c>
      <c r="G5277" s="1" t="s">
        <v>39</v>
      </c>
      <c r="H5277" s="1">
        <v>45.0</v>
      </c>
      <c r="I5277" s="3">
        <v>44186.708333333336</v>
      </c>
      <c r="J5277" s="1">
        <v>2.58565368594619</v>
      </c>
      <c r="K5277" s="1" t="s">
        <v>83</v>
      </c>
      <c r="L5277" s="1" t="s">
        <v>1958</v>
      </c>
      <c r="M5277" s="3">
        <v>44186.73556988426</v>
      </c>
    </row>
    <row r="5278">
      <c r="A5278" s="1">
        <v>5276.0</v>
      </c>
      <c r="B5278" s="1" t="s">
        <v>11174</v>
      </c>
      <c r="C5278" s="1" t="s">
        <v>11175</v>
      </c>
      <c r="D5278" s="1" t="s">
        <v>5064</v>
      </c>
      <c r="E5278" s="1" t="s">
        <v>11176</v>
      </c>
      <c r="F5278" s="1" t="s">
        <v>11177</v>
      </c>
      <c r="G5278" s="1" t="s">
        <v>17</v>
      </c>
      <c r="H5278" s="1">
        <v>45.0</v>
      </c>
      <c r="I5278" s="3">
        <v>44246.645833333336</v>
      </c>
      <c r="J5278" s="1">
        <v>1.6797621324839</v>
      </c>
      <c r="K5278" s="1" t="s">
        <v>24</v>
      </c>
      <c r="L5278" s="1" t="s">
        <v>741</v>
      </c>
      <c r="M5278" s="3">
        <v>44246.673242094905</v>
      </c>
    </row>
    <row r="5279">
      <c r="A5279" s="1">
        <v>5277.0</v>
      </c>
      <c r="B5279" s="1" t="s">
        <v>811</v>
      </c>
      <c r="C5279" s="1" t="s">
        <v>11178</v>
      </c>
      <c r="D5279" s="1" t="s">
        <v>813</v>
      </c>
      <c r="E5279" s="1" t="s">
        <v>814</v>
      </c>
      <c r="F5279" s="1" t="s">
        <v>815</v>
      </c>
      <c r="G5279" s="1" t="s">
        <v>17</v>
      </c>
      <c r="H5279" s="1">
        <v>45.0</v>
      </c>
      <c r="I5279" s="3">
        <v>43754.166666666664</v>
      </c>
      <c r="J5279" s="1">
        <v>0.386674783559587</v>
      </c>
      <c r="K5279" s="1" t="s">
        <v>18</v>
      </c>
      <c r="M5279" s="3">
        <v>43754.203185555554</v>
      </c>
    </row>
    <row r="5280">
      <c r="A5280" s="1">
        <v>5278.0</v>
      </c>
      <c r="B5280" s="1" t="s">
        <v>11179</v>
      </c>
      <c r="C5280" s="1" t="s">
        <v>11180</v>
      </c>
      <c r="D5280" s="1" t="s">
        <v>3821</v>
      </c>
      <c r="E5280" s="1" t="s">
        <v>11181</v>
      </c>
      <c r="F5280" s="1" t="s">
        <v>11182</v>
      </c>
      <c r="G5280" s="1" t="s">
        <v>17</v>
      </c>
      <c r="H5280" s="1">
        <v>45.0</v>
      </c>
      <c r="I5280" s="3">
        <v>44188.6875</v>
      </c>
      <c r="J5280" s="1">
        <v>2.35550503183758</v>
      </c>
      <c r="K5280" s="1" t="s">
        <v>18</v>
      </c>
      <c r="L5280" s="1" t="s">
        <v>2972</v>
      </c>
      <c r="M5280" s="3">
        <v>44188.710205104166</v>
      </c>
    </row>
    <row r="5281">
      <c r="A5281" s="1">
        <v>5279.0</v>
      </c>
      <c r="B5281" s="1" t="s">
        <v>385</v>
      </c>
      <c r="C5281" s="1" t="s">
        <v>11183</v>
      </c>
      <c r="D5281" s="1" t="s">
        <v>1250</v>
      </c>
      <c r="E5281" s="1" t="s">
        <v>11184</v>
      </c>
      <c r="F5281" s="1" t="s">
        <v>388</v>
      </c>
      <c r="G5281" s="1" t="s">
        <v>39</v>
      </c>
      <c r="H5281" s="1">
        <v>45.0</v>
      </c>
      <c r="I5281" s="3">
        <v>43694.625</v>
      </c>
      <c r="J5281" s="1">
        <v>0.187923494140167</v>
      </c>
      <c r="K5281" s="1" t="s">
        <v>24</v>
      </c>
      <c r="M5281" s="3">
        <v>43694.65184269676</v>
      </c>
    </row>
    <row r="5282">
      <c r="A5282" s="1">
        <v>5280.0</v>
      </c>
      <c r="B5282" s="1" t="s">
        <v>1081</v>
      </c>
      <c r="C5282" s="1" t="s">
        <v>11185</v>
      </c>
      <c r="D5282" s="1" t="s">
        <v>326</v>
      </c>
      <c r="E5282" s="1" t="s">
        <v>7790</v>
      </c>
      <c r="F5282" s="1" t="s">
        <v>1084</v>
      </c>
      <c r="G5282" s="1" t="s">
        <v>17</v>
      </c>
      <c r="H5282" s="1">
        <v>45.0</v>
      </c>
      <c r="I5282" s="3">
        <v>44193.666666666664</v>
      </c>
      <c r="J5282" s="1">
        <v>0.0</v>
      </c>
      <c r="K5282" s="1" t="s">
        <v>24</v>
      </c>
      <c r="M5282" s="3">
        <v>44193.83851670139</v>
      </c>
    </row>
    <row r="5283">
      <c r="A5283" s="1">
        <v>5281.0</v>
      </c>
      <c r="B5283" s="1" t="s">
        <v>3095</v>
      </c>
      <c r="C5283" s="1" t="s">
        <v>11186</v>
      </c>
      <c r="D5283" s="1" t="s">
        <v>11187</v>
      </c>
      <c r="E5283" s="1" t="s">
        <v>11188</v>
      </c>
      <c r="F5283" s="1" t="s">
        <v>3099</v>
      </c>
      <c r="G5283" s="1" t="s">
        <v>17</v>
      </c>
      <c r="H5283" s="1">
        <v>45.0</v>
      </c>
      <c r="I5283" s="3">
        <v>43908.291666666664</v>
      </c>
      <c r="J5283" s="1">
        <v>1.38544546029116</v>
      </c>
      <c r="K5283" s="1" t="s">
        <v>62</v>
      </c>
      <c r="M5283" s="3">
        <v>43908.35427185185</v>
      </c>
    </row>
    <row r="5284">
      <c r="A5284" s="1">
        <v>5282.0</v>
      </c>
      <c r="B5284" s="1" t="s">
        <v>184</v>
      </c>
      <c r="C5284" s="1" t="s">
        <v>11189</v>
      </c>
      <c r="D5284" s="1" t="s">
        <v>148</v>
      </c>
      <c r="E5284" s="1" t="s">
        <v>1935</v>
      </c>
      <c r="F5284" s="1" t="s">
        <v>187</v>
      </c>
      <c r="G5284" s="1" t="s">
        <v>17</v>
      </c>
      <c r="H5284" s="1">
        <v>45.0</v>
      </c>
      <c r="I5284" s="3">
        <v>44083.333333333336</v>
      </c>
      <c r="J5284" s="1">
        <v>1.88349085659721</v>
      </c>
      <c r="K5284" s="1" t="s">
        <v>24</v>
      </c>
      <c r="L5284" s="1" t="s">
        <v>188</v>
      </c>
      <c r="M5284" s="3">
        <v>44083.37728130787</v>
      </c>
    </row>
    <row r="5285">
      <c r="A5285" s="1">
        <v>5283.0</v>
      </c>
      <c r="B5285" s="1" t="s">
        <v>119</v>
      </c>
      <c r="C5285" s="1" t="s">
        <v>11190</v>
      </c>
      <c r="D5285" s="1" t="s">
        <v>11191</v>
      </c>
      <c r="E5285" s="1" t="s">
        <v>11192</v>
      </c>
      <c r="F5285" s="1" t="s">
        <v>123</v>
      </c>
      <c r="G5285" s="1" t="s">
        <v>89</v>
      </c>
      <c r="H5285" s="1">
        <v>45.0</v>
      </c>
      <c r="I5285" s="3">
        <v>43890.77951043982</v>
      </c>
      <c r="J5285" s="1">
        <v>2.6632455084119</v>
      </c>
      <c r="K5285" s="1" t="s">
        <v>18</v>
      </c>
      <c r="M5285" s="3">
        <v>43890.81038416667</v>
      </c>
    </row>
    <row r="5286">
      <c r="A5286" s="1">
        <v>5284.0</v>
      </c>
      <c r="B5286" s="1" t="s">
        <v>553</v>
      </c>
      <c r="C5286" s="1" t="s">
        <v>11193</v>
      </c>
      <c r="D5286" s="1" t="s">
        <v>555</v>
      </c>
      <c r="E5286" s="1" t="s">
        <v>8322</v>
      </c>
      <c r="F5286" s="1" t="s">
        <v>557</v>
      </c>
      <c r="G5286" s="1" t="s">
        <v>17</v>
      </c>
      <c r="H5286" s="1">
        <v>45.0</v>
      </c>
      <c r="I5286" s="3">
        <v>44189.645833333336</v>
      </c>
      <c r="J5286" s="1">
        <v>5.30672923761252</v>
      </c>
      <c r="K5286" s="1" t="s">
        <v>46</v>
      </c>
      <c r="L5286" s="1" t="s">
        <v>558</v>
      </c>
      <c r="M5286" s="3">
        <v>44190.28567777778</v>
      </c>
    </row>
    <row r="5287">
      <c r="A5287" s="1">
        <v>5285.0</v>
      </c>
      <c r="B5287" s="1" t="s">
        <v>590</v>
      </c>
      <c r="C5287" s="1" t="s">
        <v>11194</v>
      </c>
      <c r="D5287" s="1" t="s">
        <v>3943</v>
      </c>
      <c r="E5287" s="1" t="s">
        <v>11195</v>
      </c>
      <c r="F5287" s="1" t="s">
        <v>594</v>
      </c>
      <c r="G5287" s="1" t="s">
        <v>17</v>
      </c>
      <c r="H5287" s="1">
        <v>45.0</v>
      </c>
      <c r="I5287" s="3">
        <v>44074.291666666664</v>
      </c>
      <c r="J5287" s="1">
        <v>1.94627028775506</v>
      </c>
      <c r="K5287" s="1" t="s">
        <v>511</v>
      </c>
      <c r="L5287" s="1" t="s">
        <v>595</v>
      </c>
      <c r="M5287" s="3">
        <v>44074.332170127316</v>
      </c>
    </row>
    <row r="5288">
      <c r="A5288" s="1">
        <v>5286.0</v>
      </c>
      <c r="B5288" s="1" t="s">
        <v>1938</v>
      </c>
      <c r="C5288" s="1" t="s">
        <v>11196</v>
      </c>
      <c r="D5288" s="1" t="s">
        <v>4504</v>
      </c>
      <c r="E5288" s="1" t="s">
        <v>11197</v>
      </c>
      <c r="F5288" s="1" t="s">
        <v>1942</v>
      </c>
      <c r="G5288" s="1" t="s">
        <v>89</v>
      </c>
      <c r="H5288" s="1">
        <v>45.0</v>
      </c>
      <c r="I5288" s="3">
        <v>44162.66015715278</v>
      </c>
      <c r="J5288" s="1">
        <v>1.73245036381703</v>
      </c>
      <c r="K5288" s="1" t="s">
        <v>62</v>
      </c>
      <c r="L5288" s="1" t="s">
        <v>4284</v>
      </c>
      <c r="M5288" s="3">
        <v>44162.6910408912</v>
      </c>
    </row>
    <row r="5289">
      <c r="A5289" s="1">
        <v>5287.0</v>
      </c>
      <c r="B5289" s="1" t="s">
        <v>303</v>
      </c>
      <c r="C5289" s="1" t="s">
        <v>11198</v>
      </c>
      <c r="D5289" s="1" t="s">
        <v>305</v>
      </c>
      <c r="E5289" s="1" t="s">
        <v>831</v>
      </c>
      <c r="F5289" s="1" t="s">
        <v>307</v>
      </c>
      <c r="G5289" s="1" t="s">
        <v>17</v>
      </c>
      <c r="H5289" s="1">
        <v>45.0</v>
      </c>
      <c r="I5289" s="3">
        <v>44038.625</v>
      </c>
      <c r="J5289" s="1">
        <v>1.7300385319217</v>
      </c>
      <c r="K5289" s="1" t="s">
        <v>24</v>
      </c>
      <c r="M5289" s="3">
        <v>44038.657349814814</v>
      </c>
    </row>
    <row r="5290">
      <c r="A5290" s="1">
        <v>5288.0</v>
      </c>
      <c r="B5290" s="1" t="s">
        <v>191</v>
      </c>
      <c r="C5290" s="1" t="s">
        <v>11199</v>
      </c>
      <c r="D5290" s="1" t="s">
        <v>1506</v>
      </c>
      <c r="E5290" s="1" t="s">
        <v>11200</v>
      </c>
      <c r="F5290" s="1" t="s">
        <v>195</v>
      </c>
      <c r="G5290" s="1" t="s">
        <v>89</v>
      </c>
      <c r="H5290" s="1">
        <v>45.0</v>
      </c>
      <c r="I5290" s="3">
        <v>43897.65272884259</v>
      </c>
      <c r="J5290" s="1">
        <v>3.28858176543724</v>
      </c>
      <c r="K5290" s="1" t="s">
        <v>24</v>
      </c>
      <c r="M5290" s="3">
        <v>43897.68099105324</v>
      </c>
    </row>
    <row r="5291">
      <c r="A5291" s="1">
        <v>5289.0</v>
      </c>
      <c r="B5291" s="1" t="s">
        <v>911</v>
      </c>
      <c r="C5291" s="1" t="s">
        <v>11201</v>
      </c>
      <c r="D5291" s="1" t="s">
        <v>657</v>
      </c>
      <c r="E5291" s="1" t="s">
        <v>913</v>
      </c>
      <c r="F5291" s="1" t="s">
        <v>914</v>
      </c>
      <c r="G5291" s="1" t="s">
        <v>35</v>
      </c>
      <c r="H5291" s="1">
        <v>45.0</v>
      </c>
      <c r="I5291" s="3">
        <v>43558.458333333336</v>
      </c>
      <c r="J5291" s="1">
        <v>0.914436713277435</v>
      </c>
      <c r="K5291" s="1" t="s">
        <v>18</v>
      </c>
      <c r="M5291" s="3">
        <v>43558.47360711805</v>
      </c>
    </row>
    <row r="5292">
      <c r="A5292" s="1">
        <v>5290.0</v>
      </c>
      <c r="B5292" s="1" t="s">
        <v>1090</v>
      </c>
      <c r="C5292" s="1" t="s">
        <v>11202</v>
      </c>
      <c r="D5292" s="1" t="s">
        <v>1092</v>
      </c>
      <c r="E5292" s="1" t="s">
        <v>1093</v>
      </c>
      <c r="F5292" s="1" t="s">
        <v>1094</v>
      </c>
      <c r="G5292" s="1" t="s">
        <v>17</v>
      </c>
      <c r="H5292" s="1">
        <v>45.0</v>
      </c>
      <c r="I5292" s="3">
        <v>44104.708333333336</v>
      </c>
      <c r="J5292" s="1">
        <v>1.27113907473299</v>
      </c>
      <c r="K5292" s="1" t="s">
        <v>166</v>
      </c>
      <c r="M5292" s="3">
        <v>44104.74490143519</v>
      </c>
    </row>
    <row r="5293">
      <c r="A5293" s="1">
        <v>5291.0</v>
      </c>
      <c r="B5293" s="1" t="s">
        <v>11203</v>
      </c>
      <c r="C5293" s="1" t="s">
        <v>11204</v>
      </c>
      <c r="D5293" s="1" t="s">
        <v>3180</v>
      </c>
      <c r="E5293" s="1" t="s">
        <v>11205</v>
      </c>
      <c r="F5293" s="1" t="s">
        <v>11206</v>
      </c>
      <c r="G5293" s="1" t="s">
        <v>17</v>
      </c>
      <c r="H5293" s="1">
        <v>45.0</v>
      </c>
      <c r="I5293" s="3">
        <v>44119.6875</v>
      </c>
      <c r="J5293" s="1">
        <v>2.14841526882454</v>
      </c>
      <c r="K5293" s="1" t="s">
        <v>18</v>
      </c>
      <c r="L5293" s="1" t="s">
        <v>11207</v>
      </c>
      <c r="M5293" s="3">
        <v>44119.72753305556</v>
      </c>
    </row>
    <row r="5294">
      <c r="A5294" s="1">
        <v>5292.0</v>
      </c>
      <c r="B5294" s="1" t="s">
        <v>68</v>
      </c>
      <c r="C5294" s="1" t="s">
        <v>11208</v>
      </c>
      <c r="D5294" s="1" t="s">
        <v>584</v>
      </c>
      <c r="E5294" s="1" t="s">
        <v>11209</v>
      </c>
      <c r="F5294" s="1" t="s">
        <v>72</v>
      </c>
      <c r="G5294" s="1" t="s">
        <v>39</v>
      </c>
      <c r="H5294" s="1">
        <v>45.0</v>
      </c>
      <c r="I5294" s="3">
        <v>43768.291666666664</v>
      </c>
      <c r="J5294" s="1">
        <v>4.549394707676</v>
      </c>
      <c r="K5294" s="1" t="s">
        <v>24</v>
      </c>
      <c r="M5294" s="3">
        <v>43768.3248921412</v>
      </c>
    </row>
    <row r="5295">
      <c r="A5295" s="1">
        <v>5293.0</v>
      </c>
      <c r="B5295" s="1" t="s">
        <v>2405</v>
      </c>
      <c r="C5295" s="1" t="s">
        <v>11210</v>
      </c>
      <c r="D5295" s="1" t="s">
        <v>163</v>
      </c>
      <c r="E5295" s="1" t="s">
        <v>11211</v>
      </c>
      <c r="F5295" s="1" t="s">
        <v>2408</v>
      </c>
      <c r="G5295" s="1" t="s">
        <v>17</v>
      </c>
      <c r="H5295" s="1">
        <v>45.0</v>
      </c>
      <c r="I5295" s="3">
        <v>43817.166666666664</v>
      </c>
      <c r="J5295" s="1">
        <v>0.104230060774756</v>
      </c>
      <c r="K5295" s="1" t="s">
        <v>166</v>
      </c>
      <c r="M5295" s="3">
        <v>43817.20806271991</v>
      </c>
    </row>
    <row r="5296">
      <c r="A5296" s="1">
        <v>5294.0</v>
      </c>
      <c r="B5296" s="1" t="s">
        <v>150</v>
      </c>
      <c r="C5296" s="1" t="s">
        <v>11212</v>
      </c>
      <c r="D5296" s="1" t="s">
        <v>1802</v>
      </c>
      <c r="E5296" s="1" t="s">
        <v>11213</v>
      </c>
      <c r="F5296" s="1" t="s">
        <v>153</v>
      </c>
      <c r="G5296" s="1" t="s">
        <v>17</v>
      </c>
      <c r="H5296" s="1">
        <v>45.0</v>
      </c>
      <c r="I5296" s="3">
        <v>43913.302083333336</v>
      </c>
      <c r="J5296" s="1">
        <v>1.14598277306094</v>
      </c>
      <c r="K5296" s="1" t="s">
        <v>62</v>
      </c>
      <c r="M5296" s="3">
        <v>43913.3264175</v>
      </c>
    </row>
    <row r="5297">
      <c r="A5297" s="1">
        <v>5295.0</v>
      </c>
      <c r="B5297" s="1" t="s">
        <v>957</v>
      </c>
      <c r="C5297" s="1" t="s">
        <v>11214</v>
      </c>
      <c r="D5297" s="1" t="s">
        <v>1418</v>
      </c>
      <c r="E5297" s="1" t="s">
        <v>9163</v>
      </c>
      <c r="F5297" s="1" t="s">
        <v>961</v>
      </c>
      <c r="G5297" s="1" t="s">
        <v>17</v>
      </c>
      <c r="H5297" s="1">
        <v>45.0</v>
      </c>
      <c r="I5297" s="3">
        <v>43774.625</v>
      </c>
      <c r="J5297" s="1">
        <v>0.0</v>
      </c>
      <c r="K5297" s="1" t="s">
        <v>24</v>
      </c>
      <c r="M5297" s="3">
        <v>43774.62639936343</v>
      </c>
    </row>
    <row r="5298">
      <c r="A5298" s="1">
        <v>5296.0</v>
      </c>
      <c r="B5298" s="1" t="s">
        <v>2339</v>
      </c>
      <c r="C5298" s="1" t="s">
        <v>11215</v>
      </c>
      <c r="D5298" s="1" t="s">
        <v>738</v>
      </c>
      <c r="E5298" s="1" t="s">
        <v>11216</v>
      </c>
      <c r="F5298" s="1" t="s">
        <v>2342</v>
      </c>
      <c r="G5298" s="1" t="s">
        <v>39</v>
      </c>
      <c r="H5298" s="1">
        <v>45.0</v>
      </c>
      <c r="I5298" s="3">
        <v>44217.666666666664</v>
      </c>
      <c r="J5298" s="1">
        <v>2.06613339310597</v>
      </c>
      <c r="K5298" s="1" t="s">
        <v>24</v>
      </c>
      <c r="M5298" s="3">
        <v>44217.7000258912</v>
      </c>
    </row>
    <row r="5299">
      <c r="A5299" s="1">
        <v>5297.0</v>
      </c>
      <c r="B5299" s="1" t="s">
        <v>11217</v>
      </c>
      <c r="C5299" s="1" t="s">
        <v>11218</v>
      </c>
      <c r="D5299" s="1" t="s">
        <v>2162</v>
      </c>
      <c r="E5299" s="1" t="s">
        <v>11219</v>
      </c>
      <c r="F5299" s="1" t="s">
        <v>11220</v>
      </c>
      <c r="G5299" s="1" t="s">
        <v>39</v>
      </c>
      <c r="H5299" s="1">
        <v>45.0</v>
      </c>
      <c r="I5299" s="3">
        <v>44100.375</v>
      </c>
      <c r="J5299" s="1">
        <v>1.62216850131974</v>
      </c>
      <c r="K5299" s="1" t="s">
        <v>24</v>
      </c>
      <c r="L5299" s="1" t="s">
        <v>406</v>
      </c>
      <c r="M5299" s="3">
        <v>44100.40682498843</v>
      </c>
    </row>
    <row r="5300">
      <c r="A5300" s="1">
        <v>5298.0</v>
      </c>
      <c r="B5300" s="1" t="s">
        <v>2203</v>
      </c>
      <c r="C5300" s="1" t="s">
        <v>11221</v>
      </c>
      <c r="D5300" s="1" t="s">
        <v>1381</v>
      </c>
      <c r="E5300" s="1" t="s">
        <v>2205</v>
      </c>
      <c r="F5300" s="1" t="s">
        <v>2206</v>
      </c>
      <c r="G5300" s="1" t="s">
        <v>35</v>
      </c>
      <c r="H5300" s="1">
        <v>45.0</v>
      </c>
      <c r="I5300" s="3">
        <v>44160.208333333336</v>
      </c>
      <c r="J5300" s="1">
        <v>1.87193755681519</v>
      </c>
      <c r="K5300" s="1" t="s">
        <v>46</v>
      </c>
      <c r="L5300" s="1" t="s">
        <v>2207</v>
      </c>
      <c r="M5300" s="3">
        <v>44160.22952042824</v>
      </c>
    </row>
    <row r="5301">
      <c r="A5301" s="1">
        <v>5299.0</v>
      </c>
      <c r="B5301" s="1" t="s">
        <v>2891</v>
      </c>
      <c r="C5301" s="1" t="s">
        <v>11222</v>
      </c>
      <c r="D5301" s="1" t="s">
        <v>7807</v>
      </c>
      <c r="E5301" s="1" t="s">
        <v>7808</v>
      </c>
      <c r="F5301" s="1" t="s">
        <v>2894</v>
      </c>
      <c r="G5301" s="1" t="s">
        <v>17</v>
      </c>
      <c r="H5301" s="1">
        <v>45.0</v>
      </c>
      <c r="I5301" s="3">
        <v>44091.208333333336</v>
      </c>
      <c r="J5301" s="1">
        <v>0.564933009930651</v>
      </c>
      <c r="K5301" s="1" t="s">
        <v>46</v>
      </c>
      <c r="M5301" s="3">
        <v>44091.267333449076</v>
      </c>
    </row>
    <row r="5302">
      <c r="A5302" s="1">
        <v>5300.0</v>
      </c>
      <c r="B5302" s="1" t="s">
        <v>8763</v>
      </c>
      <c r="C5302" s="1" t="s">
        <v>11223</v>
      </c>
      <c r="D5302" s="1" t="s">
        <v>99</v>
      </c>
      <c r="E5302" s="1" t="s">
        <v>11224</v>
      </c>
      <c r="F5302" s="1" t="s">
        <v>8766</v>
      </c>
      <c r="G5302" s="1" t="s">
        <v>39</v>
      </c>
      <c r="H5302" s="1">
        <v>45.0</v>
      </c>
      <c r="I5302" s="3">
        <v>44211.6875</v>
      </c>
      <c r="J5302" s="1">
        <v>3.20714822915952</v>
      </c>
      <c r="K5302" s="1" t="s">
        <v>159</v>
      </c>
      <c r="L5302" s="1" t="s">
        <v>8767</v>
      </c>
      <c r="M5302" s="3">
        <v>44211.69034494213</v>
      </c>
    </row>
    <row r="5303">
      <c r="A5303" s="1">
        <v>5301.0</v>
      </c>
      <c r="B5303" s="1" t="s">
        <v>806</v>
      </c>
      <c r="C5303" s="1" t="s">
        <v>11225</v>
      </c>
      <c r="D5303" s="1" t="s">
        <v>2979</v>
      </c>
      <c r="E5303" s="1" t="s">
        <v>11226</v>
      </c>
      <c r="F5303" s="1" t="s">
        <v>810</v>
      </c>
      <c r="G5303" s="1" t="s">
        <v>35</v>
      </c>
      <c r="H5303" s="1">
        <v>45.0</v>
      </c>
      <c r="I5303" s="3">
        <v>44102.708333333336</v>
      </c>
      <c r="J5303" s="1">
        <v>6.23448625136832</v>
      </c>
      <c r="K5303" s="1" t="s">
        <v>24</v>
      </c>
      <c r="M5303" s="3">
        <v>44102.77498534722</v>
      </c>
    </row>
    <row r="5304">
      <c r="A5304" s="1">
        <v>5302.0</v>
      </c>
      <c r="B5304" s="1" t="s">
        <v>732</v>
      </c>
      <c r="C5304" s="1" t="s">
        <v>11227</v>
      </c>
      <c r="D5304" s="1" t="s">
        <v>3581</v>
      </c>
      <c r="E5304" s="1" t="s">
        <v>2710</v>
      </c>
      <c r="F5304" s="1" t="s">
        <v>735</v>
      </c>
      <c r="G5304" s="1" t="s">
        <v>17</v>
      </c>
      <c r="H5304" s="1">
        <v>45.0</v>
      </c>
      <c r="I5304" s="3">
        <v>44074.4375</v>
      </c>
      <c r="J5304" s="1">
        <v>1.33052710691872</v>
      </c>
      <c r="K5304" s="1" t="s">
        <v>24</v>
      </c>
      <c r="M5304" s="3">
        <v>44074.47654070602</v>
      </c>
    </row>
    <row r="5305">
      <c r="A5305" s="1">
        <v>5303.0</v>
      </c>
      <c r="B5305" s="1" t="s">
        <v>1181</v>
      </c>
      <c r="C5305" s="1" t="s">
        <v>11228</v>
      </c>
      <c r="D5305" s="1" t="s">
        <v>80</v>
      </c>
      <c r="E5305" s="1" t="s">
        <v>7762</v>
      </c>
      <c r="F5305" s="1" t="s">
        <v>1184</v>
      </c>
      <c r="G5305" s="1" t="s">
        <v>35</v>
      </c>
      <c r="H5305" s="1">
        <v>45.0</v>
      </c>
      <c r="I5305" s="3">
        <v>43657.625</v>
      </c>
      <c r="J5305" s="1">
        <v>2.48775237229487</v>
      </c>
      <c r="K5305" s="1" t="s">
        <v>46</v>
      </c>
      <c r="M5305" s="3">
        <v>43657.728007094905</v>
      </c>
    </row>
    <row r="5306">
      <c r="A5306" s="1">
        <v>5304.0</v>
      </c>
      <c r="B5306" s="1" t="s">
        <v>3588</v>
      </c>
      <c r="C5306" s="1" t="s">
        <v>11229</v>
      </c>
      <c r="D5306" s="1" t="s">
        <v>7158</v>
      </c>
      <c r="E5306" s="1" t="s">
        <v>11230</v>
      </c>
      <c r="F5306" s="1" t="s">
        <v>3591</v>
      </c>
      <c r="G5306" s="1" t="s">
        <v>39</v>
      </c>
      <c r="H5306" s="1">
        <v>45.0</v>
      </c>
      <c r="I5306" s="3">
        <v>44151.6875</v>
      </c>
      <c r="J5306" s="1">
        <v>1.64599661021385</v>
      </c>
      <c r="K5306" s="1" t="s">
        <v>18</v>
      </c>
      <c r="L5306" s="1" t="s">
        <v>1765</v>
      </c>
      <c r="M5306" s="3">
        <v>44151.72069350695</v>
      </c>
    </row>
    <row r="5307">
      <c r="A5307" s="1">
        <v>5305.0</v>
      </c>
      <c r="B5307" s="1" t="s">
        <v>324</v>
      </c>
      <c r="C5307" s="1" t="s">
        <v>11231</v>
      </c>
      <c r="D5307" s="1" t="s">
        <v>326</v>
      </c>
      <c r="E5307" s="1" t="s">
        <v>548</v>
      </c>
      <c r="F5307" s="1" t="s">
        <v>328</v>
      </c>
      <c r="G5307" s="1" t="s">
        <v>17</v>
      </c>
      <c r="H5307" s="1">
        <v>45.0</v>
      </c>
      <c r="I5307" s="3">
        <v>44209.291666666664</v>
      </c>
      <c r="J5307" s="1">
        <v>0.342824376534484</v>
      </c>
      <c r="K5307" s="1" t="s">
        <v>24</v>
      </c>
      <c r="M5307" s="3">
        <v>44209.33302331019</v>
      </c>
    </row>
    <row r="5308">
      <c r="A5308" s="1">
        <v>5306.0</v>
      </c>
      <c r="B5308" s="1" t="s">
        <v>887</v>
      </c>
      <c r="C5308" s="1" t="s">
        <v>11232</v>
      </c>
      <c r="D5308" s="1" t="s">
        <v>32</v>
      </c>
      <c r="E5308" s="1" t="s">
        <v>7643</v>
      </c>
      <c r="F5308" s="1" t="s">
        <v>891</v>
      </c>
      <c r="G5308" s="1" t="s">
        <v>17</v>
      </c>
      <c r="H5308" s="1">
        <v>45.0</v>
      </c>
      <c r="I5308" s="3">
        <v>44116.395833333336</v>
      </c>
      <c r="J5308" s="1">
        <v>0.572692075717595</v>
      </c>
      <c r="K5308" s="1" t="s">
        <v>24</v>
      </c>
      <c r="M5308" s="3">
        <v>44116.419787453706</v>
      </c>
    </row>
    <row r="5309">
      <c r="A5309" s="1">
        <v>5307.0</v>
      </c>
      <c r="B5309" s="1" t="s">
        <v>2395</v>
      </c>
      <c r="C5309" s="1" t="s">
        <v>11233</v>
      </c>
      <c r="D5309" s="1" t="s">
        <v>2397</v>
      </c>
      <c r="E5309" s="1" t="s">
        <v>3162</v>
      </c>
      <c r="F5309" s="1" t="s">
        <v>2399</v>
      </c>
      <c r="G5309" s="1" t="s">
        <v>17</v>
      </c>
      <c r="H5309" s="1">
        <v>45.0</v>
      </c>
      <c r="I5309" s="3">
        <v>43853.604166666664</v>
      </c>
      <c r="J5309" s="1">
        <v>0.0</v>
      </c>
      <c r="K5309" s="1" t="s">
        <v>166</v>
      </c>
      <c r="M5309" s="3">
        <v>43854.61339416666</v>
      </c>
    </row>
    <row r="5310">
      <c r="A5310" s="1">
        <v>5308.0</v>
      </c>
      <c r="B5310" s="1" t="s">
        <v>6478</v>
      </c>
      <c r="C5310" s="1" t="s">
        <v>11234</v>
      </c>
      <c r="D5310" s="1" t="s">
        <v>3207</v>
      </c>
      <c r="E5310" s="1" t="s">
        <v>7876</v>
      </c>
      <c r="F5310" s="1" t="s">
        <v>6482</v>
      </c>
      <c r="G5310" s="1" t="s">
        <v>35</v>
      </c>
      <c r="H5310" s="1">
        <v>45.0</v>
      </c>
      <c r="I5310" s="3">
        <v>44231.666666666664</v>
      </c>
      <c r="J5310" s="1">
        <v>1.34665800915327</v>
      </c>
      <c r="K5310" s="1" t="s">
        <v>159</v>
      </c>
      <c r="L5310" s="1" t="s">
        <v>495</v>
      </c>
      <c r="M5310" s="3">
        <v>44231.701340451385</v>
      </c>
    </row>
    <row r="5311">
      <c r="A5311" s="1">
        <v>5309.0</v>
      </c>
      <c r="B5311" s="1" t="s">
        <v>2203</v>
      </c>
      <c r="C5311" s="1" t="s">
        <v>11235</v>
      </c>
      <c r="D5311" s="1" t="s">
        <v>1381</v>
      </c>
      <c r="E5311" s="1" t="s">
        <v>2205</v>
      </c>
      <c r="F5311" s="1" t="s">
        <v>2206</v>
      </c>
      <c r="G5311" s="1" t="s">
        <v>35</v>
      </c>
      <c r="H5311" s="1">
        <v>45.0</v>
      </c>
      <c r="I5311" s="3">
        <v>44174.208333333336</v>
      </c>
      <c r="J5311" s="1">
        <v>3.19647600931425</v>
      </c>
      <c r="K5311" s="1" t="s">
        <v>46</v>
      </c>
      <c r="L5311" s="1" t="s">
        <v>2207</v>
      </c>
      <c r="M5311" s="3">
        <v>44174.24396706018</v>
      </c>
    </row>
    <row r="5312">
      <c r="A5312" s="1">
        <v>5310.0</v>
      </c>
      <c r="B5312" s="1" t="s">
        <v>3662</v>
      </c>
      <c r="C5312" s="1" t="s">
        <v>11236</v>
      </c>
      <c r="D5312" s="1" t="s">
        <v>321</v>
      </c>
      <c r="E5312" s="1" t="s">
        <v>6182</v>
      </c>
      <c r="F5312" s="1" t="s">
        <v>3665</v>
      </c>
      <c r="G5312" s="1" t="s">
        <v>35</v>
      </c>
      <c r="H5312" s="1">
        <v>45.0</v>
      </c>
      <c r="I5312" s="3">
        <v>44100.291666666664</v>
      </c>
      <c r="J5312" s="1">
        <v>1.89292965165896</v>
      </c>
      <c r="K5312" s="1" t="s">
        <v>24</v>
      </c>
      <c r="M5312" s="3">
        <v>44100.33173587963</v>
      </c>
    </row>
    <row r="5313">
      <c r="A5313" s="1">
        <v>5311.0</v>
      </c>
      <c r="B5313" s="1" t="s">
        <v>19</v>
      </c>
      <c r="C5313" s="1" t="s">
        <v>11237</v>
      </c>
      <c r="D5313" s="1" t="s">
        <v>3875</v>
      </c>
      <c r="E5313" s="1" t="s">
        <v>1443</v>
      </c>
      <c r="F5313" s="1" t="s">
        <v>23</v>
      </c>
      <c r="G5313" s="1" t="s">
        <v>35</v>
      </c>
      <c r="H5313" s="1">
        <v>45.0</v>
      </c>
      <c r="I5313" s="3">
        <v>43496.291666666664</v>
      </c>
      <c r="J5313" s="1">
        <v>0.731624758667048</v>
      </c>
      <c r="K5313" s="1" t="s">
        <v>24</v>
      </c>
      <c r="M5313" s="3">
        <v>43496.32662688658</v>
      </c>
    </row>
    <row r="5314">
      <c r="A5314" s="1">
        <v>5312.0</v>
      </c>
      <c r="B5314" s="1" t="s">
        <v>11238</v>
      </c>
      <c r="C5314" s="1" t="s">
        <v>11239</v>
      </c>
      <c r="D5314" s="1" t="s">
        <v>3532</v>
      </c>
      <c r="E5314" s="1" t="s">
        <v>11240</v>
      </c>
      <c r="F5314" s="1" t="s">
        <v>11241</v>
      </c>
      <c r="G5314" s="1" t="s">
        <v>17</v>
      </c>
      <c r="H5314" s="1">
        <v>45.0</v>
      </c>
      <c r="I5314" s="3">
        <v>44145.333333333336</v>
      </c>
      <c r="J5314" s="1">
        <v>3.30983135378428</v>
      </c>
      <c r="K5314" s="1" t="s">
        <v>46</v>
      </c>
      <c r="L5314" s="1" t="s">
        <v>244</v>
      </c>
      <c r="M5314" s="3">
        <v>44145.35228800926</v>
      </c>
    </row>
    <row r="5315">
      <c r="A5315" s="1">
        <v>5313.0</v>
      </c>
      <c r="B5315" s="1" t="s">
        <v>1031</v>
      </c>
      <c r="C5315" s="1" t="s">
        <v>11242</v>
      </c>
      <c r="D5315" s="1" t="s">
        <v>2985</v>
      </c>
      <c r="E5315" s="1" t="s">
        <v>2117</v>
      </c>
      <c r="F5315" s="1" t="s">
        <v>1034</v>
      </c>
      <c r="G5315" s="1" t="s">
        <v>17</v>
      </c>
      <c r="H5315" s="1">
        <v>45.0</v>
      </c>
      <c r="I5315" s="3">
        <v>43725.375</v>
      </c>
      <c r="J5315" s="1">
        <v>0.863755687925136</v>
      </c>
      <c r="K5315" s="1" t="s">
        <v>24</v>
      </c>
      <c r="M5315" s="3">
        <v>43725.41211873842</v>
      </c>
    </row>
    <row r="5316">
      <c r="A5316" s="1">
        <v>5314.0</v>
      </c>
      <c r="B5316" s="1" t="s">
        <v>11243</v>
      </c>
      <c r="C5316" s="1" t="s">
        <v>11244</v>
      </c>
      <c r="D5316" s="1" t="s">
        <v>3360</v>
      </c>
      <c r="E5316" s="1" t="s">
        <v>11245</v>
      </c>
      <c r="F5316" s="1" t="s">
        <v>11246</v>
      </c>
      <c r="G5316" s="1" t="s">
        <v>39</v>
      </c>
      <c r="H5316" s="1">
        <v>45.0</v>
      </c>
      <c r="I5316" s="3">
        <v>44089.25</v>
      </c>
      <c r="J5316" s="1">
        <v>1.05066781518607</v>
      </c>
      <c r="K5316" s="1" t="s">
        <v>18</v>
      </c>
      <c r="L5316" s="1" t="s">
        <v>581</v>
      </c>
      <c r="M5316" s="3">
        <v>44089.28419652778</v>
      </c>
    </row>
    <row r="5317">
      <c r="A5317" s="1">
        <v>5315.0</v>
      </c>
      <c r="B5317" s="1" t="s">
        <v>5332</v>
      </c>
      <c r="C5317" s="1" t="s">
        <v>11247</v>
      </c>
      <c r="D5317" s="1" t="s">
        <v>1797</v>
      </c>
      <c r="E5317" s="1" t="s">
        <v>11248</v>
      </c>
      <c r="F5317" s="1" t="s">
        <v>5335</v>
      </c>
      <c r="G5317" s="1" t="s">
        <v>39</v>
      </c>
      <c r="H5317" s="1">
        <v>45.0</v>
      </c>
      <c r="I5317" s="3">
        <v>44252.302083333336</v>
      </c>
      <c r="J5317" s="1">
        <v>4.20118747383668</v>
      </c>
      <c r="K5317" s="1" t="s">
        <v>24</v>
      </c>
      <c r="M5317" s="3">
        <v>44252.39619699074</v>
      </c>
    </row>
    <row r="5318">
      <c r="A5318" s="1">
        <v>5316.0</v>
      </c>
      <c r="B5318" s="1" t="s">
        <v>3353</v>
      </c>
      <c r="C5318" s="1" t="s">
        <v>11249</v>
      </c>
      <c r="D5318" s="1" t="s">
        <v>3355</v>
      </c>
      <c r="E5318" s="1" t="s">
        <v>5004</v>
      </c>
      <c r="F5318" s="1" t="s">
        <v>3357</v>
      </c>
      <c r="G5318" s="1" t="s">
        <v>35</v>
      </c>
      <c r="H5318" s="1">
        <v>45.0</v>
      </c>
      <c r="I5318" s="3">
        <v>44214.479166666664</v>
      </c>
      <c r="J5318" s="1">
        <v>1.46957949618077</v>
      </c>
      <c r="K5318" s="1" t="s">
        <v>56</v>
      </c>
      <c r="L5318" s="1" t="s">
        <v>1614</v>
      </c>
      <c r="M5318" s="3">
        <v>44214.50815149306</v>
      </c>
    </row>
    <row r="5319">
      <c r="A5319" s="1">
        <v>5317.0</v>
      </c>
      <c r="B5319" s="1" t="s">
        <v>239</v>
      </c>
      <c r="C5319" s="1" t="s">
        <v>11250</v>
      </c>
      <c r="D5319" s="1" t="s">
        <v>86</v>
      </c>
      <c r="E5319" s="1" t="s">
        <v>2061</v>
      </c>
      <c r="F5319" s="1" t="s">
        <v>243</v>
      </c>
      <c r="G5319" s="1" t="s">
        <v>35</v>
      </c>
      <c r="H5319" s="1">
        <v>45.0</v>
      </c>
      <c r="I5319" s="3">
        <v>43606.333333333336</v>
      </c>
      <c r="J5319" s="1">
        <v>0.767533767717351</v>
      </c>
      <c r="K5319" s="1" t="s">
        <v>46</v>
      </c>
      <c r="M5319" s="3">
        <v>43606.36812613426</v>
      </c>
    </row>
    <row r="5320">
      <c r="A5320" s="1">
        <v>5318.0</v>
      </c>
      <c r="B5320" s="1" t="s">
        <v>5394</v>
      </c>
      <c r="C5320" s="1" t="s">
        <v>11251</v>
      </c>
      <c r="D5320" s="1" t="s">
        <v>701</v>
      </c>
      <c r="E5320" s="1" t="s">
        <v>11252</v>
      </c>
      <c r="F5320" s="1" t="s">
        <v>5397</v>
      </c>
      <c r="G5320" s="1" t="s">
        <v>39</v>
      </c>
      <c r="H5320" s="1">
        <v>45.0</v>
      </c>
      <c r="I5320" s="3">
        <v>44142.666666666664</v>
      </c>
      <c r="J5320" s="1">
        <v>2.16735890635272</v>
      </c>
      <c r="K5320" s="1" t="s">
        <v>24</v>
      </c>
      <c r="L5320" s="1" t="s">
        <v>741</v>
      </c>
      <c r="M5320" s="3">
        <v>44142.69749145833</v>
      </c>
    </row>
    <row r="5321">
      <c r="A5321" s="1">
        <v>5319.0</v>
      </c>
      <c r="B5321" s="1" t="s">
        <v>389</v>
      </c>
      <c r="C5321" s="1" t="s">
        <v>11253</v>
      </c>
      <c r="D5321" s="1" t="s">
        <v>121</v>
      </c>
      <c r="E5321" s="1" t="s">
        <v>11254</v>
      </c>
      <c r="F5321" s="1" t="s">
        <v>393</v>
      </c>
      <c r="G5321" s="1" t="s">
        <v>39</v>
      </c>
      <c r="H5321" s="1">
        <v>45.0</v>
      </c>
      <c r="I5321" s="3">
        <v>43851.791666666664</v>
      </c>
      <c r="J5321" s="1">
        <v>0.833999651032343</v>
      </c>
      <c r="K5321" s="1" t="s">
        <v>18</v>
      </c>
      <c r="M5321" s="3">
        <v>43851.80295060185</v>
      </c>
    </row>
    <row r="5322">
      <c r="A5322" s="1">
        <v>5320.0</v>
      </c>
      <c r="B5322" s="1" t="s">
        <v>11255</v>
      </c>
      <c r="C5322" s="1" t="s">
        <v>11256</v>
      </c>
      <c r="D5322" s="1" t="s">
        <v>653</v>
      </c>
      <c r="E5322" s="1" t="s">
        <v>11257</v>
      </c>
      <c r="F5322" s="1" t="s">
        <v>11258</v>
      </c>
      <c r="G5322" s="1" t="s">
        <v>39</v>
      </c>
      <c r="H5322" s="1">
        <v>45.0</v>
      </c>
      <c r="I5322" s="3">
        <v>44182.6875</v>
      </c>
      <c r="J5322" s="1">
        <v>4.4172067192938</v>
      </c>
      <c r="K5322" s="1" t="s">
        <v>18</v>
      </c>
      <c r="M5322" s="3">
        <v>44182.74991190972</v>
      </c>
    </row>
    <row r="5323">
      <c r="A5323" s="1">
        <v>5321.0</v>
      </c>
      <c r="B5323" s="1" t="s">
        <v>455</v>
      </c>
      <c r="C5323" s="1" t="s">
        <v>11259</v>
      </c>
      <c r="D5323" s="1" t="s">
        <v>2067</v>
      </c>
      <c r="E5323" s="1" t="s">
        <v>11260</v>
      </c>
      <c r="F5323" s="1" t="s">
        <v>458</v>
      </c>
      <c r="G5323" s="1" t="s">
        <v>89</v>
      </c>
      <c r="H5323" s="1">
        <v>45.0</v>
      </c>
      <c r="I5323" s="3">
        <v>44226.4130691088</v>
      </c>
      <c r="J5323" s="1">
        <v>1.5692366878032</v>
      </c>
      <c r="K5323" s="1" t="s">
        <v>24</v>
      </c>
      <c r="L5323" s="1" t="s">
        <v>406</v>
      </c>
      <c r="M5323" s="3">
        <v>44226.424990671294</v>
      </c>
    </row>
    <row r="5324">
      <c r="A5324" s="1">
        <v>5322.0</v>
      </c>
      <c r="B5324" s="1" t="s">
        <v>2940</v>
      </c>
      <c r="C5324" s="1" t="s">
        <v>11261</v>
      </c>
      <c r="D5324" s="1" t="s">
        <v>1397</v>
      </c>
      <c r="E5324" s="1" t="s">
        <v>8057</v>
      </c>
      <c r="F5324" s="1" t="s">
        <v>2943</v>
      </c>
      <c r="G5324" s="1" t="s">
        <v>17</v>
      </c>
      <c r="H5324" s="1">
        <v>45.0</v>
      </c>
      <c r="I5324" s="3">
        <v>43872.25</v>
      </c>
      <c r="J5324" s="1">
        <v>1.05210013557579</v>
      </c>
      <c r="K5324" s="1" t="s">
        <v>24</v>
      </c>
      <c r="M5324" s="3">
        <v>43872.298167141205</v>
      </c>
    </row>
    <row r="5325">
      <c r="A5325" s="1">
        <v>5323.0</v>
      </c>
      <c r="B5325" s="1" t="s">
        <v>1858</v>
      </c>
      <c r="C5325" s="1" t="s">
        <v>11262</v>
      </c>
      <c r="D5325" s="1" t="s">
        <v>818</v>
      </c>
      <c r="E5325" s="1" t="s">
        <v>9877</v>
      </c>
      <c r="F5325" s="1" t="s">
        <v>1861</v>
      </c>
      <c r="G5325" s="1" t="s">
        <v>17</v>
      </c>
      <c r="H5325" s="1">
        <v>45.0</v>
      </c>
      <c r="I5325" s="3">
        <v>44246.197916666664</v>
      </c>
      <c r="J5325" s="1">
        <v>2.47744071930221</v>
      </c>
      <c r="K5325" s="1" t="s">
        <v>18</v>
      </c>
      <c r="L5325" s="1" t="s">
        <v>1047</v>
      </c>
      <c r="M5325" s="3">
        <v>44246.24209545139</v>
      </c>
    </row>
    <row r="5326">
      <c r="A5326" s="1">
        <v>5324.0</v>
      </c>
      <c r="B5326" s="1" t="s">
        <v>1202</v>
      </c>
      <c r="C5326" s="1" t="s">
        <v>11263</v>
      </c>
      <c r="D5326" s="1" t="s">
        <v>1631</v>
      </c>
      <c r="E5326" s="1" t="s">
        <v>1632</v>
      </c>
      <c r="F5326" s="1" t="s">
        <v>1206</v>
      </c>
      <c r="G5326" s="1" t="s">
        <v>35</v>
      </c>
      <c r="H5326" s="1">
        <v>45.0</v>
      </c>
      <c r="I5326" s="3">
        <v>43663.583333333336</v>
      </c>
      <c r="J5326" s="1">
        <v>1.69637853878044</v>
      </c>
      <c r="K5326" s="1" t="s">
        <v>24</v>
      </c>
      <c r="M5326" s="3">
        <v>43663.61480238426</v>
      </c>
    </row>
    <row r="5327">
      <c r="A5327" s="1">
        <v>5325.0</v>
      </c>
      <c r="B5327" s="1" t="s">
        <v>1023</v>
      </c>
      <c r="C5327" s="1" t="s">
        <v>11264</v>
      </c>
      <c r="D5327" s="1" t="s">
        <v>1025</v>
      </c>
      <c r="E5327" s="1" t="s">
        <v>4600</v>
      </c>
      <c r="F5327" s="1" t="s">
        <v>1027</v>
      </c>
      <c r="G5327" s="1" t="s">
        <v>17</v>
      </c>
      <c r="H5327" s="1">
        <v>45.0</v>
      </c>
      <c r="I5327" s="3">
        <v>43707.125</v>
      </c>
      <c r="J5327" s="1">
        <v>1.40511344207736</v>
      </c>
      <c r="K5327" s="1" t="s">
        <v>24</v>
      </c>
      <c r="M5327" s="3">
        <v>43707.24468619213</v>
      </c>
    </row>
    <row r="5328">
      <c r="A5328" s="1">
        <v>5326.0</v>
      </c>
      <c r="B5328" s="1" t="s">
        <v>385</v>
      </c>
      <c r="C5328" s="1" t="s">
        <v>11265</v>
      </c>
      <c r="D5328" s="1" t="s">
        <v>5435</v>
      </c>
      <c r="E5328" s="1" t="s">
        <v>11266</v>
      </c>
      <c r="F5328" s="1" t="s">
        <v>388</v>
      </c>
      <c r="G5328" s="1" t="s">
        <v>89</v>
      </c>
      <c r="H5328" s="1">
        <v>45.0</v>
      </c>
      <c r="I5328" s="3">
        <v>43781.81672126157</v>
      </c>
      <c r="J5328" s="1">
        <v>2.0736102261202</v>
      </c>
      <c r="K5328" s="1" t="s">
        <v>24</v>
      </c>
      <c r="M5328" s="3">
        <v>43781.819374907405</v>
      </c>
    </row>
    <row r="5329">
      <c r="A5329" s="1">
        <v>5327.0</v>
      </c>
      <c r="B5329" s="1" t="s">
        <v>10770</v>
      </c>
      <c r="C5329" s="1" t="s">
        <v>11267</v>
      </c>
      <c r="D5329" s="1" t="s">
        <v>11268</v>
      </c>
      <c r="E5329" s="1" t="s">
        <v>11269</v>
      </c>
      <c r="F5329" s="1" t="s">
        <v>10773</v>
      </c>
      <c r="G5329" s="1" t="s">
        <v>89</v>
      </c>
      <c r="H5329" s="1">
        <v>45.0</v>
      </c>
      <c r="I5329" s="3">
        <v>43862.64332311343</v>
      </c>
      <c r="J5329" s="1">
        <v>3.4369142836386</v>
      </c>
      <c r="K5329" s="1" t="s">
        <v>24</v>
      </c>
      <c r="M5329" s="3">
        <v>43862.67462575231</v>
      </c>
    </row>
    <row r="5330">
      <c r="A5330" s="1">
        <v>5328.0</v>
      </c>
      <c r="B5330" s="1" t="s">
        <v>752</v>
      </c>
      <c r="C5330" s="1" t="s">
        <v>11270</v>
      </c>
      <c r="D5330" s="1" t="s">
        <v>2380</v>
      </c>
      <c r="E5330" s="1" t="s">
        <v>2381</v>
      </c>
      <c r="F5330" s="1" t="s">
        <v>756</v>
      </c>
      <c r="G5330" s="1" t="s">
        <v>17</v>
      </c>
      <c r="H5330" s="1">
        <v>45.0</v>
      </c>
      <c r="I5330" s="3">
        <v>43824.708333333336</v>
      </c>
      <c r="J5330" s="1">
        <v>2.21236818671628</v>
      </c>
      <c r="K5330" s="1" t="s">
        <v>62</v>
      </c>
      <c r="M5330" s="3">
        <v>43824.72970013889</v>
      </c>
    </row>
    <row r="5331">
      <c r="A5331" s="1">
        <v>5329.0</v>
      </c>
      <c r="B5331" s="1" t="s">
        <v>1379</v>
      </c>
      <c r="C5331" s="1" t="s">
        <v>11271</v>
      </c>
      <c r="D5331" s="1" t="s">
        <v>2994</v>
      </c>
      <c r="E5331" s="1" t="s">
        <v>11272</v>
      </c>
      <c r="F5331" s="1" t="s">
        <v>1383</v>
      </c>
      <c r="G5331" s="1" t="s">
        <v>35</v>
      </c>
      <c r="H5331" s="1">
        <v>45.0</v>
      </c>
      <c r="I5331" s="3">
        <v>44222.208333333336</v>
      </c>
      <c r="J5331" s="1">
        <v>2.99526935552202</v>
      </c>
      <c r="K5331" s="1" t="s">
        <v>46</v>
      </c>
      <c r="L5331" s="1" t="s">
        <v>266</v>
      </c>
      <c r="M5331" s="3">
        <v>44222.25029430556</v>
      </c>
    </row>
    <row r="5332">
      <c r="A5332" s="1">
        <v>5330.0</v>
      </c>
      <c r="B5332" s="1" t="s">
        <v>4988</v>
      </c>
      <c r="C5332" s="1" t="s">
        <v>11273</v>
      </c>
      <c r="D5332" s="1" t="s">
        <v>8305</v>
      </c>
      <c r="E5332" s="1" t="s">
        <v>11274</v>
      </c>
      <c r="F5332" s="1" t="s">
        <v>4991</v>
      </c>
      <c r="G5332" s="1" t="s">
        <v>17</v>
      </c>
      <c r="H5332" s="1">
        <v>45.0</v>
      </c>
      <c r="I5332" s="3">
        <v>44237.583333333336</v>
      </c>
      <c r="J5332" s="1">
        <v>1.98029186844386</v>
      </c>
      <c r="K5332" s="1" t="s">
        <v>6693</v>
      </c>
      <c r="L5332" s="1" t="s">
        <v>6694</v>
      </c>
      <c r="M5332" s="3">
        <v>44237.64332520833</v>
      </c>
    </row>
    <row r="5333">
      <c r="A5333" s="1">
        <v>5331.0</v>
      </c>
      <c r="B5333" s="1" t="s">
        <v>350</v>
      </c>
      <c r="C5333" s="1" t="s">
        <v>11275</v>
      </c>
      <c r="D5333" s="1" t="s">
        <v>1388</v>
      </c>
      <c r="E5333" s="1" t="s">
        <v>1389</v>
      </c>
      <c r="F5333" s="1" t="s">
        <v>353</v>
      </c>
      <c r="G5333" s="1" t="s">
        <v>35</v>
      </c>
      <c r="H5333" s="1">
        <v>45.0</v>
      </c>
      <c r="I5333" s="3">
        <v>43637.166666666664</v>
      </c>
      <c r="J5333" s="1">
        <v>0.702645030829988</v>
      </c>
      <c r="K5333" s="1" t="s">
        <v>24</v>
      </c>
      <c r="M5333" s="3">
        <v>43637.20987497685</v>
      </c>
    </row>
    <row r="5334">
      <c r="A5334" s="1">
        <v>5332.0</v>
      </c>
      <c r="B5334" s="1" t="s">
        <v>727</v>
      </c>
      <c r="C5334" s="1" t="s">
        <v>11276</v>
      </c>
      <c r="D5334" s="1" t="s">
        <v>701</v>
      </c>
      <c r="E5334" s="1" t="s">
        <v>9543</v>
      </c>
      <c r="F5334" s="1" t="s">
        <v>731</v>
      </c>
      <c r="G5334" s="1" t="s">
        <v>35</v>
      </c>
      <c r="H5334" s="1">
        <v>45.0</v>
      </c>
      <c r="I5334" s="3">
        <v>44182.65625</v>
      </c>
      <c r="J5334" s="1">
        <v>2.57808260317097</v>
      </c>
      <c r="K5334" s="1" t="s">
        <v>24</v>
      </c>
      <c r="L5334" s="1" t="s">
        <v>741</v>
      </c>
      <c r="M5334" s="3">
        <v>44182.70001753472</v>
      </c>
    </row>
    <row r="5335">
      <c r="A5335" s="1">
        <v>5333.0</v>
      </c>
      <c r="B5335" s="1" t="s">
        <v>4720</v>
      </c>
      <c r="C5335" s="1" t="s">
        <v>11277</v>
      </c>
      <c r="D5335" s="1" t="s">
        <v>3104</v>
      </c>
      <c r="E5335" s="1" t="s">
        <v>4723</v>
      </c>
      <c r="F5335" s="1" t="s">
        <v>4724</v>
      </c>
      <c r="G5335" s="1" t="s">
        <v>17</v>
      </c>
      <c r="H5335" s="1">
        <v>45.0</v>
      </c>
      <c r="I5335" s="3">
        <v>44155.708333333336</v>
      </c>
      <c r="J5335" s="1">
        <v>1.60072986986344</v>
      </c>
      <c r="K5335" s="1" t="s">
        <v>1194</v>
      </c>
      <c r="L5335" s="1" t="s">
        <v>4725</v>
      </c>
      <c r="M5335" s="3">
        <v>44156.41606019676</v>
      </c>
    </row>
    <row r="5336">
      <c r="A5336" s="1">
        <v>5334.0</v>
      </c>
      <c r="B5336" s="1" t="s">
        <v>4069</v>
      </c>
      <c r="C5336" s="1" t="s">
        <v>11278</v>
      </c>
      <c r="D5336" s="1" t="s">
        <v>889</v>
      </c>
      <c r="E5336" s="1" t="s">
        <v>11279</v>
      </c>
      <c r="F5336" s="1" t="s">
        <v>4072</v>
      </c>
      <c r="G5336" s="1" t="s">
        <v>39</v>
      </c>
      <c r="H5336" s="1">
        <v>45.0</v>
      </c>
      <c r="I5336" s="3">
        <v>44103.635416666664</v>
      </c>
      <c r="J5336" s="1">
        <v>3.26734584334343</v>
      </c>
      <c r="K5336" s="1" t="s">
        <v>24</v>
      </c>
      <c r="M5336" s="3">
        <v>44103.666868402775</v>
      </c>
    </row>
    <row r="5337">
      <c r="A5337" s="1">
        <v>5335.0</v>
      </c>
      <c r="B5337" s="1" t="s">
        <v>303</v>
      </c>
      <c r="C5337" s="1" t="s">
        <v>11280</v>
      </c>
      <c r="D5337" s="1" t="s">
        <v>305</v>
      </c>
      <c r="E5337" s="1" t="s">
        <v>1295</v>
      </c>
      <c r="F5337" s="1" t="s">
        <v>307</v>
      </c>
      <c r="G5337" s="1" t="s">
        <v>17</v>
      </c>
      <c r="H5337" s="1">
        <v>45.0</v>
      </c>
      <c r="I5337" s="3">
        <v>43865.40625</v>
      </c>
      <c r="J5337" s="1">
        <v>1.90773172725915</v>
      </c>
      <c r="K5337" s="1" t="s">
        <v>24</v>
      </c>
      <c r="M5337" s="3">
        <v>43865.4423996875</v>
      </c>
    </row>
    <row r="5338">
      <c r="A5338" s="1">
        <v>5336.0</v>
      </c>
      <c r="B5338" s="1" t="s">
        <v>184</v>
      </c>
      <c r="C5338" s="1" t="s">
        <v>11281</v>
      </c>
      <c r="D5338" s="1" t="s">
        <v>148</v>
      </c>
      <c r="E5338" s="1" t="s">
        <v>1935</v>
      </c>
      <c r="F5338" s="1" t="s">
        <v>187</v>
      </c>
      <c r="G5338" s="1" t="s">
        <v>17</v>
      </c>
      <c r="H5338" s="1">
        <v>45.0</v>
      </c>
      <c r="I5338" s="3">
        <v>44088.666666666664</v>
      </c>
      <c r="J5338" s="1">
        <v>0.463901853383559</v>
      </c>
      <c r="K5338" s="1" t="s">
        <v>24</v>
      </c>
      <c r="L5338" s="1" t="s">
        <v>188</v>
      </c>
      <c r="M5338" s="3">
        <v>44088.74620767361</v>
      </c>
    </row>
    <row r="5339">
      <c r="A5339" s="1">
        <v>5337.0</v>
      </c>
      <c r="B5339" s="1" t="s">
        <v>78</v>
      </c>
      <c r="C5339" s="1" t="s">
        <v>11282</v>
      </c>
      <c r="D5339" s="1" t="s">
        <v>80</v>
      </c>
      <c r="E5339" s="1" t="s">
        <v>11283</v>
      </c>
      <c r="F5339" s="1" t="s">
        <v>82</v>
      </c>
      <c r="G5339" s="1" t="s">
        <v>17</v>
      </c>
      <c r="H5339" s="1">
        <v>45.0</v>
      </c>
      <c r="I5339" s="3">
        <v>44008.541666666664</v>
      </c>
      <c r="J5339" s="1">
        <v>0.0</v>
      </c>
      <c r="K5339" s="1" t="s">
        <v>83</v>
      </c>
      <c r="M5339" s="3">
        <v>44008.542480185184</v>
      </c>
    </row>
    <row r="5340">
      <c r="A5340" s="1">
        <v>5338.0</v>
      </c>
      <c r="B5340" s="1" t="s">
        <v>184</v>
      </c>
      <c r="C5340" s="1" t="s">
        <v>11284</v>
      </c>
      <c r="D5340" s="1" t="s">
        <v>148</v>
      </c>
      <c r="E5340" s="1" t="s">
        <v>2344</v>
      </c>
      <c r="F5340" s="1" t="s">
        <v>187</v>
      </c>
      <c r="G5340" s="1" t="s">
        <v>17</v>
      </c>
      <c r="H5340" s="1">
        <v>45.0</v>
      </c>
      <c r="I5340" s="3">
        <v>44195.333333333336</v>
      </c>
      <c r="J5340" s="1">
        <v>1.45329398547484</v>
      </c>
      <c r="K5340" s="1" t="s">
        <v>24</v>
      </c>
      <c r="L5340" s="1" t="s">
        <v>188</v>
      </c>
      <c r="M5340" s="3">
        <v>44195.36674149305</v>
      </c>
    </row>
    <row r="5341">
      <c r="A5341" s="1">
        <v>5339.0</v>
      </c>
      <c r="B5341" s="1" t="s">
        <v>1644</v>
      </c>
      <c r="C5341" s="1" t="s">
        <v>11285</v>
      </c>
      <c r="D5341" s="1" t="s">
        <v>1250</v>
      </c>
      <c r="E5341" s="1" t="s">
        <v>3369</v>
      </c>
      <c r="F5341" s="1" t="s">
        <v>1647</v>
      </c>
      <c r="G5341" s="1" t="s">
        <v>17</v>
      </c>
      <c r="H5341" s="1">
        <v>45.0</v>
      </c>
      <c r="I5341" s="3">
        <v>44104.791666666664</v>
      </c>
      <c r="J5341" s="1">
        <v>0.00807748399434483</v>
      </c>
      <c r="K5341" s="1" t="s">
        <v>24</v>
      </c>
      <c r="L5341" s="1" t="s">
        <v>741</v>
      </c>
      <c r="M5341" s="3">
        <v>44104.82697525463</v>
      </c>
    </row>
    <row r="5342">
      <c r="A5342" s="1">
        <v>5340.0</v>
      </c>
      <c r="B5342" s="1" t="s">
        <v>239</v>
      </c>
      <c r="C5342" s="1" t="s">
        <v>11286</v>
      </c>
      <c r="D5342" s="1" t="s">
        <v>630</v>
      </c>
      <c r="E5342" s="1" t="s">
        <v>11287</v>
      </c>
      <c r="F5342" s="1" t="s">
        <v>243</v>
      </c>
      <c r="G5342" s="1" t="s">
        <v>35</v>
      </c>
      <c r="H5342" s="1">
        <v>45.0</v>
      </c>
      <c r="I5342" s="3">
        <v>43943.25</v>
      </c>
      <c r="J5342" s="1">
        <v>0.0</v>
      </c>
      <c r="K5342" s="1" t="s">
        <v>46</v>
      </c>
      <c r="M5342" s="3">
        <v>43948.66706922454</v>
      </c>
    </row>
    <row r="5343">
      <c r="A5343" s="1">
        <v>5341.0</v>
      </c>
      <c r="B5343" s="1" t="s">
        <v>1659</v>
      </c>
      <c r="C5343" s="1" t="s">
        <v>11288</v>
      </c>
      <c r="D5343" s="1" t="s">
        <v>998</v>
      </c>
      <c r="E5343" s="1" t="s">
        <v>11289</v>
      </c>
      <c r="F5343" s="1" t="s">
        <v>1662</v>
      </c>
      <c r="G5343" s="1" t="s">
        <v>39</v>
      </c>
      <c r="H5343" s="1">
        <v>45.0</v>
      </c>
      <c r="I5343" s="3">
        <v>44174.541666666664</v>
      </c>
      <c r="J5343" s="1">
        <v>1.56345537053255</v>
      </c>
      <c r="K5343" s="1" t="s">
        <v>24</v>
      </c>
      <c r="M5343" s="3">
        <v>44174.60988390046</v>
      </c>
    </row>
    <row r="5344">
      <c r="A5344" s="1">
        <v>5342.0</v>
      </c>
      <c r="B5344" s="1" t="s">
        <v>150</v>
      </c>
      <c r="C5344" s="1" t="s">
        <v>11290</v>
      </c>
      <c r="D5344" s="1" t="s">
        <v>116</v>
      </c>
      <c r="E5344" s="1" t="s">
        <v>11291</v>
      </c>
      <c r="F5344" s="1" t="s">
        <v>153</v>
      </c>
      <c r="G5344" s="1" t="s">
        <v>17</v>
      </c>
      <c r="H5344" s="1">
        <v>45.0</v>
      </c>
      <c r="I5344" s="3">
        <v>43989.6875</v>
      </c>
      <c r="J5344" s="1">
        <v>1.84576525492986</v>
      </c>
      <c r="K5344" s="1" t="s">
        <v>24</v>
      </c>
      <c r="L5344" s="1" t="s">
        <v>406</v>
      </c>
      <c r="M5344" s="3">
        <v>43989.72178519676</v>
      </c>
    </row>
    <row r="5345">
      <c r="A5345" s="1">
        <v>5343.0</v>
      </c>
      <c r="B5345" s="1" t="s">
        <v>1726</v>
      </c>
      <c r="C5345" s="1" t="s">
        <v>11292</v>
      </c>
      <c r="D5345" s="1" t="s">
        <v>3158</v>
      </c>
      <c r="E5345" s="1" t="s">
        <v>11293</v>
      </c>
      <c r="F5345" s="1" t="s">
        <v>1730</v>
      </c>
      <c r="G5345" s="1" t="s">
        <v>17</v>
      </c>
      <c r="H5345" s="1">
        <v>45.0</v>
      </c>
      <c r="I5345" s="3">
        <v>44155.333333333336</v>
      </c>
      <c r="J5345" s="1">
        <v>1.50027288263304</v>
      </c>
      <c r="K5345" s="1" t="s">
        <v>62</v>
      </c>
      <c r="L5345" s="1" t="s">
        <v>3500</v>
      </c>
      <c r="M5345" s="3">
        <v>44155.363475</v>
      </c>
    </row>
    <row r="5346">
      <c r="A5346" s="1">
        <v>5344.0</v>
      </c>
      <c r="B5346" s="1" t="s">
        <v>853</v>
      </c>
      <c r="C5346" s="1" t="s">
        <v>11294</v>
      </c>
      <c r="D5346" s="1" t="s">
        <v>1806</v>
      </c>
      <c r="E5346" s="1" t="s">
        <v>10786</v>
      </c>
      <c r="F5346" s="1" t="s">
        <v>856</v>
      </c>
      <c r="G5346" s="1" t="s">
        <v>35</v>
      </c>
      <c r="H5346" s="1">
        <v>45.0</v>
      </c>
      <c r="I5346" s="3">
        <v>44193.541666666664</v>
      </c>
      <c r="J5346" s="1">
        <v>2.07653982900891</v>
      </c>
      <c r="K5346" s="1" t="s">
        <v>18</v>
      </c>
      <c r="M5346" s="3">
        <v>44193.586442175925</v>
      </c>
    </row>
    <row r="5347">
      <c r="A5347" s="1">
        <v>5345.0</v>
      </c>
      <c r="B5347" s="1" t="s">
        <v>2405</v>
      </c>
      <c r="C5347" s="1" t="s">
        <v>11295</v>
      </c>
      <c r="D5347" s="1" t="s">
        <v>11296</v>
      </c>
      <c r="E5347" s="1" t="s">
        <v>11297</v>
      </c>
      <c r="F5347" s="1" t="s">
        <v>2408</v>
      </c>
      <c r="G5347" s="1" t="s">
        <v>39</v>
      </c>
      <c r="H5347" s="1">
        <v>45.0</v>
      </c>
      <c r="I5347" s="3">
        <v>43897.5625</v>
      </c>
      <c r="J5347" s="1">
        <v>1.45618296341051</v>
      </c>
      <c r="K5347" s="1" t="s">
        <v>166</v>
      </c>
      <c r="M5347" s="3">
        <v>43897.576593032405</v>
      </c>
    </row>
    <row r="5348">
      <c r="A5348" s="1">
        <v>5346.0</v>
      </c>
      <c r="B5348" s="1" t="s">
        <v>385</v>
      </c>
      <c r="C5348" s="1" t="s">
        <v>11298</v>
      </c>
      <c r="D5348" s="1" t="s">
        <v>116</v>
      </c>
      <c r="E5348" s="1" t="s">
        <v>2269</v>
      </c>
      <c r="F5348" s="1" t="s">
        <v>388</v>
      </c>
      <c r="G5348" s="1" t="s">
        <v>17</v>
      </c>
      <c r="H5348" s="1">
        <v>45.0</v>
      </c>
      <c r="I5348" s="3">
        <v>43928.25</v>
      </c>
      <c r="J5348" s="1">
        <v>0.0</v>
      </c>
      <c r="K5348" s="1" t="s">
        <v>24</v>
      </c>
      <c r="M5348" s="3">
        <v>43928.48034069444</v>
      </c>
    </row>
    <row r="5349">
      <c r="A5349" s="1">
        <v>5347.0</v>
      </c>
      <c r="B5349" s="1" t="s">
        <v>2100</v>
      </c>
      <c r="C5349" s="1" t="s">
        <v>11299</v>
      </c>
      <c r="D5349" s="1" t="s">
        <v>3220</v>
      </c>
      <c r="E5349" s="1" t="s">
        <v>11300</v>
      </c>
      <c r="F5349" s="1" t="s">
        <v>2103</v>
      </c>
      <c r="G5349" s="1" t="s">
        <v>39</v>
      </c>
      <c r="H5349" s="1">
        <v>45.0</v>
      </c>
      <c r="I5349" s="3">
        <v>44056.334027777775</v>
      </c>
      <c r="J5349" s="1">
        <v>3.51001274771011</v>
      </c>
      <c r="K5349" s="1" t="s">
        <v>18</v>
      </c>
      <c r="M5349" s="3">
        <v>44056.39062258102</v>
      </c>
    </row>
    <row r="5350">
      <c r="A5350" s="1">
        <v>5348.0</v>
      </c>
      <c r="B5350" s="1" t="s">
        <v>459</v>
      </c>
      <c r="C5350" s="1" t="s">
        <v>11301</v>
      </c>
      <c r="D5350" s="1" t="s">
        <v>461</v>
      </c>
      <c r="E5350" s="1" t="s">
        <v>6190</v>
      </c>
      <c r="F5350" s="1" t="s">
        <v>463</v>
      </c>
      <c r="G5350" s="1" t="s">
        <v>17</v>
      </c>
      <c r="H5350" s="1">
        <v>45.0</v>
      </c>
      <c r="I5350" s="3">
        <v>44090.375</v>
      </c>
      <c r="J5350" s="1">
        <v>1.0981351309928</v>
      </c>
      <c r="K5350" s="1" t="s">
        <v>24</v>
      </c>
      <c r="L5350" s="1" t="s">
        <v>464</v>
      </c>
      <c r="M5350" s="3">
        <v>44090.38608173611</v>
      </c>
    </row>
    <row r="5351">
      <c r="A5351" s="1">
        <v>5349.0</v>
      </c>
      <c r="B5351" s="1" t="s">
        <v>811</v>
      </c>
      <c r="C5351" s="1" t="s">
        <v>11302</v>
      </c>
      <c r="D5351" s="1" t="s">
        <v>925</v>
      </c>
      <c r="E5351" s="1" t="s">
        <v>8542</v>
      </c>
      <c r="F5351" s="1" t="s">
        <v>815</v>
      </c>
      <c r="G5351" s="1" t="s">
        <v>17</v>
      </c>
      <c r="H5351" s="1">
        <v>45.0</v>
      </c>
      <c r="I5351" s="3">
        <v>43737.166666666664</v>
      </c>
      <c r="J5351" s="1">
        <v>1.903449078676</v>
      </c>
      <c r="K5351" s="1" t="s">
        <v>18</v>
      </c>
      <c r="M5351" s="3">
        <v>43737.19555005787</v>
      </c>
    </row>
    <row r="5352">
      <c r="A5352" s="1">
        <v>5350.0</v>
      </c>
      <c r="B5352" s="1" t="s">
        <v>862</v>
      </c>
      <c r="C5352" s="1" t="s">
        <v>11303</v>
      </c>
      <c r="D5352" s="1" t="s">
        <v>864</v>
      </c>
      <c r="E5352" s="1" t="s">
        <v>865</v>
      </c>
      <c r="F5352" s="1" t="s">
        <v>866</v>
      </c>
      <c r="G5352" s="1" t="s">
        <v>17</v>
      </c>
      <c r="H5352" s="1">
        <v>45.0</v>
      </c>
      <c r="I5352" s="3">
        <v>43703.166666666664</v>
      </c>
      <c r="J5352" s="1">
        <v>0.990072110125091</v>
      </c>
      <c r="K5352" s="1" t="s">
        <v>166</v>
      </c>
      <c r="M5352" s="3">
        <v>43703.24329100695</v>
      </c>
    </row>
    <row r="5353">
      <c r="A5353" s="1">
        <v>5351.0</v>
      </c>
      <c r="B5353" s="1" t="s">
        <v>2782</v>
      </c>
      <c r="C5353" s="1" t="s">
        <v>11304</v>
      </c>
      <c r="D5353" s="1" t="s">
        <v>2521</v>
      </c>
      <c r="E5353" s="1" t="s">
        <v>11305</v>
      </c>
      <c r="F5353" s="1" t="s">
        <v>2785</v>
      </c>
      <c r="G5353" s="1" t="s">
        <v>89</v>
      </c>
      <c r="H5353" s="1">
        <v>45.0</v>
      </c>
      <c r="I5353" s="3">
        <v>43879.77367414352</v>
      </c>
      <c r="J5353" s="1">
        <v>16.8052166472016</v>
      </c>
      <c r="K5353" s="1" t="s">
        <v>159</v>
      </c>
      <c r="M5353" s="3">
        <v>43879.80650508102</v>
      </c>
    </row>
    <row r="5354">
      <c r="A5354" s="1">
        <v>5352.0</v>
      </c>
      <c r="B5354" s="1" t="s">
        <v>732</v>
      </c>
      <c r="C5354" s="1" t="s">
        <v>11306</v>
      </c>
      <c r="D5354" s="1" t="s">
        <v>461</v>
      </c>
      <c r="E5354" s="1" t="s">
        <v>5010</v>
      </c>
      <c r="F5354" s="1" t="s">
        <v>735</v>
      </c>
      <c r="G5354" s="1" t="s">
        <v>17</v>
      </c>
      <c r="H5354" s="1">
        <v>45.0</v>
      </c>
      <c r="I5354" s="3">
        <v>44034.4375</v>
      </c>
      <c r="J5354" s="1">
        <v>0.443759117534568</v>
      </c>
      <c r="K5354" s="1" t="s">
        <v>24</v>
      </c>
      <c r="M5354" s="3">
        <v>44034.44593857639</v>
      </c>
    </row>
    <row r="5355">
      <c r="A5355" s="1">
        <v>5353.0</v>
      </c>
      <c r="B5355" s="1" t="s">
        <v>9069</v>
      </c>
      <c r="C5355" s="1" t="s">
        <v>11307</v>
      </c>
      <c r="D5355" s="1" t="s">
        <v>2994</v>
      </c>
      <c r="E5355" s="1" t="s">
        <v>11308</v>
      </c>
      <c r="F5355" s="1" t="s">
        <v>9072</v>
      </c>
      <c r="G5355" s="1" t="s">
        <v>39</v>
      </c>
      <c r="H5355" s="1">
        <v>45.0</v>
      </c>
      <c r="I5355" s="3">
        <v>44238.3125</v>
      </c>
      <c r="J5355" s="1">
        <v>2.19273123032084</v>
      </c>
      <c r="K5355" s="1" t="s">
        <v>18</v>
      </c>
      <c r="L5355" s="1" t="s">
        <v>2972</v>
      </c>
      <c r="M5355" s="3">
        <v>44238.33059078704</v>
      </c>
    </row>
    <row r="5356">
      <c r="A5356" s="1">
        <v>5354.0</v>
      </c>
      <c r="B5356" s="1" t="s">
        <v>340</v>
      </c>
      <c r="C5356" s="1" t="s">
        <v>11309</v>
      </c>
      <c r="D5356" s="1" t="s">
        <v>1255</v>
      </c>
      <c r="E5356" s="1" t="s">
        <v>11310</v>
      </c>
      <c r="F5356" s="1" t="s">
        <v>344</v>
      </c>
      <c r="G5356" s="1" t="s">
        <v>39</v>
      </c>
      <c r="H5356" s="1">
        <v>45.0</v>
      </c>
      <c r="I5356" s="3">
        <v>43942.66527777778</v>
      </c>
      <c r="J5356" s="1">
        <v>1.47665392153673</v>
      </c>
      <c r="K5356" s="1" t="s">
        <v>83</v>
      </c>
      <c r="M5356" s="3">
        <v>43942.7071528588</v>
      </c>
    </row>
    <row r="5357">
      <c r="A5357" s="1">
        <v>5355.0</v>
      </c>
      <c r="B5357" s="1" t="s">
        <v>303</v>
      </c>
      <c r="C5357" s="1" t="s">
        <v>11311</v>
      </c>
      <c r="D5357" s="1" t="s">
        <v>305</v>
      </c>
      <c r="E5357" s="1" t="s">
        <v>7657</v>
      </c>
      <c r="F5357" s="1" t="s">
        <v>307</v>
      </c>
      <c r="G5357" s="1" t="s">
        <v>17</v>
      </c>
      <c r="H5357" s="1">
        <v>45.0</v>
      </c>
      <c r="I5357" s="3">
        <v>44236.416666666664</v>
      </c>
      <c r="J5357" s="1">
        <v>5.62334269681223</v>
      </c>
      <c r="K5357" s="1" t="s">
        <v>24</v>
      </c>
      <c r="M5357" s="3">
        <v>44236.45811883102</v>
      </c>
    </row>
    <row r="5358">
      <c r="A5358" s="1">
        <v>5356.0</v>
      </c>
      <c r="B5358" s="1" t="s">
        <v>953</v>
      </c>
      <c r="C5358" s="1" t="s">
        <v>11312</v>
      </c>
      <c r="D5358" s="1" t="s">
        <v>7831</v>
      </c>
      <c r="E5358" s="1" t="s">
        <v>7832</v>
      </c>
      <c r="F5358" s="1" t="s">
        <v>965</v>
      </c>
      <c r="G5358" s="1" t="s">
        <v>35</v>
      </c>
      <c r="H5358" s="1">
        <v>45.0</v>
      </c>
      <c r="I5358" s="3">
        <v>43662.666666666664</v>
      </c>
      <c r="J5358" s="1">
        <v>0.407026932002317</v>
      </c>
      <c r="K5358" s="1" t="s">
        <v>18</v>
      </c>
      <c r="M5358" s="3">
        <v>43662.69032233796</v>
      </c>
    </row>
    <row r="5359">
      <c r="A5359" s="1">
        <v>5357.0</v>
      </c>
      <c r="B5359" s="1" t="s">
        <v>261</v>
      </c>
      <c r="C5359" s="1" t="s">
        <v>11313</v>
      </c>
      <c r="D5359" s="1" t="s">
        <v>121</v>
      </c>
      <c r="E5359" s="1" t="s">
        <v>11314</v>
      </c>
      <c r="F5359" s="1" t="s">
        <v>265</v>
      </c>
      <c r="G5359" s="1" t="s">
        <v>89</v>
      </c>
      <c r="H5359" s="1">
        <v>45.0</v>
      </c>
      <c r="I5359" s="3">
        <v>44146.71461679398</v>
      </c>
      <c r="J5359" s="1">
        <v>1.84299882320308</v>
      </c>
      <c r="K5359" s="1" t="s">
        <v>46</v>
      </c>
      <c r="L5359" s="1" t="s">
        <v>266</v>
      </c>
      <c r="M5359" s="3">
        <v>44146.73312311342</v>
      </c>
    </row>
    <row r="5360">
      <c r="A5360" s="1">
        <v>5358.0</v>
      </c>
      <c r="B5360" s="1" t="s">
        <v>901</v>
      </c>
      <c r="C5360" s="1" t="s">
        <v>11315</v>
      </c>
      <c r="D5360" s="1" t="s">
        <v>148</v>
      </c>
      <c r="E5360" s="1" t="s">
        <v>11316</v>
      </c>
      <c r="F5360" s="1" t="s">
        <v>904</v>
      </c>
      <c r="G5360" s="1" t="s">
        <v>35</v>
      </c>
      <c r="H5360" s="1">
        <v>45.0</v>
      </c>
      <c r="I5360" s="3">
        <v>43598.458333333336</v>
      </c>
      <c r="J5360" s="1">
        <v>2.81764625622233</v>
      </c>
      <c r="K5360" s="1" t="s">
        <v>24</v>
      </c>
      <c r="M5360" s="3">
        <v>43599.451677997684</v>
      </c>
    </row>
    <row r="5361">
      <c r="A5361" s="1">
        <v>5359.0</v>
      </c>
      <c r="B5361" s="1" t="s">
        <v>12</v>
      </c>
      <c r="C5361" s="1" t="s">
        <v>11317</v>
      </c>
      <c r="D5361" s="1" t="s">
        <v>1813</v>
      </c>
      <c r="E5361" s="1" t="s">
        <v>50</v>
      </c>
      <c r="F5361" s="1" t="s">
        <v>16</v>
      </c>
      <c r="G5361" s="1" t="s">
        <v>35</v>
      </c>
      <c r="H5361" s="1">
        <v>45.0</v>
      </c>
      <c r="I5361" s="3">
        <v>44218.291666666664</v>
      </c>
      <c r="J5361" s="1">
        <v>2.28647972496562</v>
      </c>
      <c r="K5361" s="1" t="s">
        <v>18</v>
      </c>
      <c r="M5361" s="3">
        <v>44218.32817934028</v>
      </c>
    </row>
    <row r="5362">
      <c r="A5362" s="1">
        <v>5360.0</v>
      </c>
      <c r="B5362" s="1" t="s">
        <v>2228</v>
      </c>
      <c r="C5362" s="1" t="s">
        <v>11318</v>
      </c>
      <c r="D5362" s="1" t="s">
        <v>5598</v>
      </c>
      <c r="E5362" s="1" t="s">
        <v>8144</v>
      </c>
      <c r="F5362" s="1" t="s">
        <v>2231</v>
      </c>
      <c r="G5362" s="1" t="s">
        <v>17</v>
      </c>
      <c r="H5362" s="1">
        <v>45.0</v>
      </c>
      <c r="I5362" s="3">
        <v>44112.416666666664</v>
      </c>
      <c r="J5362" s="1">
        <v>4.28522378434167</v>
      </c>
      <c r="K5362" s="1" t="s">
        <v>218</v>
      </c>
      <c r="L5362" s="1" t="s">
        <v>8145</v>
      </c>
      <c r="M5362" s="3">
        <v>44112.45722804398</v>
      </c>
    </row>
    <row r="5363">
      <c r="A5363" s="1">
        <v>5361.0</v>
      </c>
      <c r="B5363" s="1" t="s">
        <v>288</v>
      </c>
      <c r="C5363" s="1" t="s">
        <v>11319</v>
      </c>
      <c r="D5363" s="1" t="s">
        <v>3851</v>
      </c>
      <c r="E5363" s="1" t="s">
        <v>2834</v>
      </c>
      <c r="F5363" s="1" t="s">
        <v>292</v>
      </c>
      <c r="G5363" s="1" t="s">
        <v>35</v>
      </c>
      <c r="H5363" s="1">
        <v>45.0</v>
      </c>
      <c r="I5363" s="3">
        <v>43686.625</v>
      </c>
      <c r="J5363" s="1">
        <v>0.562635467637919</v>
      </c>
      <c r="K5363" s="1" t="s">
        <v>24</v>
      </c>
      <c r="M5363" s="3">
        <v>43686.658421527776</v>
      </c>
    </row>
    <row r="5364">
      <c r="A5364" s="1">
        <v>5362.0</v>
      </c>
      <c r="B5364" s="1" t="s">
        <v>853</v>
      </c>
      <c r="C5364" s="1" t="s">
        <v>11320</v>
      </c>
      <c r="D5364" s="1" t="s">
        <v>1806</v>
      </c>
      <c r="E5364" s="1" t="s">
        <v>1807</v>
      </c>
      <c r="F5364" s="1" t="s">
        <v>856</v>
      </c>
      <c r="G5364" s="1" t="s">
        <v>17</v>
      </c>
      <c r="H5364" s="1">
        <v>45.0</v>
      </c>
      <c r="I5364" s="3">
        <v>44103.541666666664</v>
      </c>
      <c r="J5364" s="1">
        <v>1.0226927248448</v>
      </c>
      <c r="K5364" s="1" t="s">
        <v>18</v>
      </c>
      <c r="M5364" s="3">
        <v>44103.583158472225</v>
      </c>
    </row>
    <row r="5365">
      <c r="A5365" s="1">
        <v>5363.0</v>
      </c>
      <c r="B5365" s="1" t="s">
        <v>184</v>
      </c>
      <c r="C5365" s="1" t="s">
        <v>11321</v>
      </c>
      <c r="D5365" s="1" t="s">
        <v>356</v>
      </c>
      <c r="E5365" s="1" t="s">
        <v>11322</v>
      </c>
      <c r="F5365" s="1" t="s">
        <v>187</v>
      </c>
      <c r="G5365" s="1" t="s">
        <v>39</v>
      </c>
      <c r="H5365" s="1">
        <v>45.0</v>
      </c>
      <c r="I5365" s="3">
        <v>44084.666666666664</v>
      </c>
      <c r="J5365" s="1">
        <v>2.23213111752864</v>
      </c>
      <c r="K5365" s="1" t="s">
        <v>24</v>
      </c>
      <c r="M5365" s="3">
        <v>44084.69434306713</v>
      </c>
    </row>
    <row r="5366">
      <c r="A5366" s="1">
        <v>5364.0</v>
      </c>
      <c r="B5366" s="1" t="s">
        <v>2353</v>
      </c>
      <c r="C5366" s="1" t="s">
        <v>11323</v>
      </c>
      <c r="D5366" s="1" t="s">
        <v>116</v>
      </c>
      <c r="E5366" s="1" t="s">
        <v>11324</v>
      </c>
      <c r="F5366" s="1" t="s">
        <v>2356</v>
      </c>
      <c r="G5366" s="1" t="s">
        <v>39</v>
      </c>
      <c r="H5366" s="1">
        <v>45.0</v>
      </c>
      <c r="I5366" s="3">
        <v>43754.208333333336</v>
      </c>
      <c r="J5366" s="1">
        <v>5.86424163148967</v>
      </c>
      <c r="K5366" s="1" t="s">
        <v>24</v>
      </c>
      <c r="M5366" s="3">
        <v>43754.2320833912</v>
      </c>
    </row>
    <row r="5367">
      <c r="A5367" s="1">
        <v>5365.0</v>
      </c>
      <c r="B5367" s="1" t="s">
        <v>7239</v>
      </c>
      <c r="C5367" s="1" t="s">
        <v>11325</v>
      </c>
      <c r="D5367" s="1" t="s">
        <v>121</v>
      </c>
      <c r="E5367" s="1" t="s">
        <v>11326</v>
      </c>
      <c r="F5367" s="1" t="s">
        <v>7242</v>
      </c>
      <c r="G5367" s="1" t="s">
        <v>89</v>
      </c>
      <c r="H5367" s="1">
        <v>45.0</v>
      </c>
      <c r="I5367" s="3">
        <v>43827.66348833333</v>
      </c>
      <c r="J5367" s="1">
        <v>8.56394488792315</v>
      </c>
      <c r="K5367" s="1" t="s">
        <v>18</v>
      </c>
      <c r="M5367" s="3">
        <v>43827.66941902778</v>
      </c>
    </row>
    <row r="5368">
      <c r="A5368" s="1">
        <v>5366.0</v>
      </c>
      <c r="B5368" s="1" t="s">
        <v>11327</v>
      </c>
      <c r="C5368" s="1" t="s">
        <v>11328</v>
      </c>
      <c r="D5368" s="1" t="s">
        <v>2721</v>
      </c>
      <c r="E5368" s="1" t="s">
        <v>11329</v>
      </c>
      <c r="F5368" s="1" t="s">
        <v>11330</v>
      </c>
      <c r="G5368" s="1" t="s">
        <v>39</v>
      </c>
      <c r="H5368" s="1">
        <v>45.0</v>
      </c>
      <c r="I5368" s="3">
        <v>44162.25</v>
      </c>
      <c r="J5368" s="1">
        <v>0.266990831872056</v>
      </c>
      <c r="K5368" s="1" t="s">
        <v>24</v>
      </c>
      <c r="L5368" s="1" t="s">
        <v>747</v>
      </c>
      <c r="M5368" s="3">
        <v>44162.28273099537</v>
      </c>
    </row>
    <row r="5369">
      <c r="A5369" s="1">
        <v>5367.0</v>
      </c>
      <c r="B5369" s="1" t="s">
        <v>1330</v>
      </c>
      <c r="C5369" s="1" t="s">
        <v>11331</v>
      </c>
      <c r="D5369" s="1" t="s">
        <v>11332</v>
      </c>
      <c r="E5369" s="1" t="s">
        <v>11333</v>
      </c>
      <c r="F5369" s="1" t="s">
        <v>1334</v>
      </c>
      <c r="G5369" s="1" t="s">
        <v>39</v>
      </c>
      <c r="H5369" s="1">
        <v>45.0</v>
      </c>
      <c r="I5369" s="3">
        <v>43785.666666666664</v>
      </c>
      <c r="J5369" s="1">
        <v>2.63160439545891</v>
      </c>
      <c r="K5369" s="1" t="s">
        <v>24</v>
      </c>
      <c r="M5369" s="3">
        <v>43785.69748891204</v>
      </c>
    </row>
    <row r="5370">
      <c r="A5370" s="1">
        <v>5368.0</v>
      </c>
      <c r="B5370" s="1" t="s">
        <v>3453</v>
      </c>
      <c r="C5370" s="1" t="s">
        <v>11334</v>
      </c>
      <c r="D5370" s="1" t="s">
        <v>461</v>
      </c>
      <c r="E5370" s="1" t="s">
        <v>3636</v>
      </c>
      <c r="F5370" s="1" t="s">
        <v>3456</v>
      </c>
      <c r="G5370" s="1" t="s">
        <v>35</v>
      </c>
      <c r="H5370" s="1">
        <v>45.0</v>
      </c>
      <c r="I5370" s="3">
        <v>43592.333333333336</v>
      </c>
      <c r="J5370" s="1">
        <v>2.84995673370726</v>
      </c>
      <c r="K5370" s="1" t="s">
        <v>24</v>
      </c>
      <c r="M5370" s="3">
        <v>43592.37685930556</v>
      </c>
    </row>
    <row r="5371">
      <c r="A5371" s="1">
        <v>5369.0</v>
      </c>
      <c r="B5371" s="1" t="s">
        <v>63</v>
      </c>
      <c r="C5371" s="1" t="s">
        <v>11335</v>
      </c>
      <c r="D5371" s="1" t="s">
        <v>148</v>
      </c>
      <c r="E5371" s="1" t="s">
        <v>8688</v>
      </c>
      <c r="F5371" s="1" t="s">
        <v>67</v>
      </c>
      <c r="G5371" s="1" t="s">
        <v>17</v>
      </c>
      <c r="H5371" s="1">
        <v>45.0</v>
      </c>
      <c r="I5371" s="3">
        <v>44038.229166666664</v>
      </c>
      <c r="J5371" s="1">
        <v>3.75983833213135</v>
      </c>
      <c r="K5371" s="1" t="s">
        <v>24</v>
      </c>
      <c r="M5371" s="3">
        <v>44038.265544270835</v>
      </c>
    </row>
    <row r="5372">
      <c r="A5372" s="1">
        <v>5370.0</v>
      </c>
      <c r="B5372" s="1" t="s">
        <v>2944</v>
      </c>
      <c r="C5372" s="1" t="s">
        <v>11336</v>
      </c>
      <c r="D5372" s="1" t="s">
        <v>818</v>
      </c>
      <c r="E5372" s="1" t="s">
        <v>11337</v>
      </c>
      <c r="F5372" s="1" t="s">
        <v>2947</v>
      </c>
      <c r="G5372" s="1" t="s">
        <v>39</v>
      </c>
      <c r="H5372" s="1">
        <v>45.0</v>
      </c>
      <c r="I5372" s="3">
        <v>44161.666666666664</v>
      </c>
      <c r="J5372" s="1">
        <v>1.28919471974687</v>
      </c>
      <c r="K5372" s="1" t="s">
        <v>18</v>
      </c>
      <c r="L5372" s="1" t="s">
        <v>1047</v>
      </c>
      <c r="M5372" s="3">
        <v>44161.69219572916</v>
      </c>
    </row>
    <row r="5373">
      <c r="A5373" s="1">
        <v>5371.0</v>
      </c>
      <c r="B5373" s="1" t="s">
        <v>161</v>
      </c>
      <c r="C5373" s="1" t="s">
        <v>11338</v>
      </c>
      <c r="D5373" s="1" t="s">
        <v>11339</v>
      </c>
      <c r="E5373" s="1" t="s">
        <v>11163</v>
      </c>
      <c r="F5373" s="1" t="s">
        <v>165</v>
      </c>
      <c r="G5373" s="1" t="s">
        <v>17</v>
      </c>
      <c r="H5373" s="1">
        <v>45.0</v>
      </c>
      <c r="I5373" s="3">
        <v>44188.614583333336</v>
      </c>
      <c r="J5373" s="1">
        <v>2.39653417982885</v>
      </c>
      <c r="K5373" s="1" t="s">
        <v>166</v>
      </c>
      <c r="L5373" s="1" t="s">
        <v>167</v>
      </c>
      <c r="M5373" s="3">
        <v>44188.6470712963</v>
      </c>
    </row>
    <row r="5374">
      <c r="A5374" s="1">
        <v>5372.0</v>
      </c>
      <c r="B5374" s="1" t="s">
        <v>1023</v>
      </c>
      <c r="C5374" s="1" t="s">
        <v>11340</v>
      </c>
      <c r="D5374" s="1" t="s">
        <v>8231</v>
      </c>
      <c r="E5374" s="1" t="s">
        <v>11341</v>
      </c>
      <c r="F5374" s="1" t="s">
        <v>1027</v>
      </c>
      <c r="G5374" s="1" t="s">
        <v>17</v>
      </c>
      <c r="H5374" s="1">
        <v>45.0</v>
      </c>
      <c r="I5374" s="3">
        <v>43857.208333333336</v>
      </c>
      <c r="J5374" s="1">
        <v>2.67595885208237</v>
      </c>
      <c r="K5374" s="1" t="s">
        <v>24</v>
      </c>
      <c r="M5374" s="3">
        <v>43857.24161456018</v>
      </c>
    </row>
    <row r="5375">
      <c r="A5375" s="1">
        <v>5373.0</v>
      </c>
      <c r="B5375" s="1" t="s">
        <v>9441</v>
      </c>
      <c r="C5375" s="1" t="s">
        <v>11342</v>
      </c>
      <c r="D5375" s="1" t="s">
        <v>3131</v>
      </c>
      <c r="E5375" s="1" t="s">
        <v>11343</v>
      </c>
      <c r="F5375" s="1" t="s">
        <v>9444</v>
      </c>
      <c r="G5375" s="1" t="s">
        <v>39</v>
      </c>
      <c r="H5375" s="1">
        <v>45.0</v>
      </c>
      <c r="I5375" s="3">
        <v>44210.291666666664</v>
      </c>
      <c r="J5375" s="1">
        <v>2.6262446591476</v>
      </c>
      <c r="K5375" s="1" t="s">
        <v>24</v>
      </c>
      <c r="L5375" s="1" t="s">
        <v>188</v>
      </c>
      <c r="M5375" s="3">
        <v>44210.322727430554</v>
      </c>
    </row>
    <row r="5376">
      <c r="A5376" s="1">
        <v>5374.0</v>
      </c>
      <c r="B5376" s="1" t="s">
        <v>1644</v>
      </c>
      <c r="C5376" s="1" t="s">
        <v>11344</v>
      </c>
      <c r="D5376" s="1" t="s">
        <v>1250</v>
      </c>
      <c r="E5376" s="1" t="s">
        <v>7504</v>
      </c>
      <c r="F5376" s="1" t="s">
        <v>1647</v>
      </c>
      <c r="G5376" s="1" t="s">
        <v>17</v>
      </c>
      <c r="H5376" s="1">
        <v>45.0</v>
      </c>
      <c r="I5376" s="3">
        <v>44186.791666666664</v>
      </c>
      <c r="J5376" s="1">
        <v>0.0</v>
      </c>
      <c r="K5376" s="1" t="s">
        <v>24</v>
      </c>
      <c r="L5376" s="1" t="s">
        <v>741</v>
      </c>
      <c r="M5376" s="3">
        <v>44187.39442106481</v>
      </c>
    </row>
    <row r="5377">
      <c r="A5377" s="1">
        <v>5375.0</v>
      </c>
      <c r="B5377" s="1" t="s">
        <v>806</v>
      </c>
      <c r="C5377" s="1" t="s">
        <v>11345</v>
      </c>
      <c r="D5377" s="1" t="s">
        <v>1036</v>
      </c>
      <c r="E5377" s="1" t="s">
        <v>7720</v>
      </c>
      <c r="F5377" s="1" t="s">
        <v>810</v>
      </c>
      <c r="G5377" s="1" t="s">
        <v>35</v>
      </c>
      <c r="H5377" s="1">
        <v>45.0</v>
      </c>
      <c r="I5377" s="3">
        <v>44162.666666666664</v>
      </c>
      <c r="J5377" s="1">
        <v>1.84979729320876</v>
      </c>
      <c r="K5377" s="1" t="s">
        <v>24</v>
      </c>
      <c r="M5377" s="3">
        <v>44162.697101666665</v>
      </c>
    </row>
    <row r="5378">
      <c r="A5378" s="1">
        <v>5376.0</v>
      </c>
      <c r="B5378" s="1" t="s">
        <v>2891</v>
      </c>
      <c r="C5378" s="1" t="s">
        <v>11346</v>
      </c>
      <c r="D5378" s="1" t="s">
        <v>4958</v>
      </c>
      <c r="E5378" s="1" t="s">
        <v>4959</v>
      </c>
      <c r="F5378" s="1" t="s">
        <v>2894</v>
      </c>
      <c r="G5378" s="1" t="s">
        <v>17</v>
      </c>
      <c r="H5378" s="1">
        <v>45.0</v>
      </c>
      <c r="I5378" s="3">
        <v>43743.625</v>
      </c>
      <c r="J5378" s="1">
        <v>3.13521726426922</v>
      </c>
      <c r="K5378" s="1" t="s">
        <v>46</v>
      </c>
      <c r="M5378" s="3">
        <v>43743.69279710648</v>
      </c>
    </row>
    <row r="5379">
      <c r="A5379" s="1">
        <v>5377.0</v>
      </c>
      <c r="B5379" s="1" t="s">
        <v>150</v>
      </c>
      <c r="C5379" s="1" t="s">
        <v>11347</v>
      </c>
      <c r="D5379" s="1" t="s">
        <v>116</v>
      </c>
      <c r="E5379" s="1" t="s">
        <v>9795</v>
      </c>
      <c r="F5379" s="1" t="s">
        <v>153</v>
      </c>
      <c r="G5379" s="1" t="s">
        <v>17</v>
      </c>
      <c r="H5379" s="1">
        <v>45.0</v>
      </c>
      <c r="I5379" s="3">
        <v>44011.291666666664</v>
      </c>
      <c r="J5379" s="1">
        <v>0.0</v>
      </c>
      <c r="K5379" s="1" t="s">
        <v>24</v>
      </c>
      <c r="L5379" s="1" t="s">
        <v>406</v>
      </c>
      <c r="M5379" s="3">
        <v>44011.32437271991</v>
      </c>
    </row>
    <row r="5380">
      <c r="A5380" s="1">
        <v>5378.0</v>
      </c>
      <c r="B5380" s="1" t="s">
        <v>7007</v>
      </c>
      <c r="C5380" s="1" t="s">
        <v>11348</v>
      </c>
      <c r="D5380" s="1" t="s">
        <v>1797</v>
      </c>
      <c r="E5380" s="1" t="s">
        <v>11349</v>
      </c>
      <c r="F5380" s="1" t="s">
        <v>7010</v>
      </c>
      <c r="G5380" s="1" t="s">
        <v>39</v>
      </c>
      <c r="H5380" s="1">
        <v>45.0</v>
      </c>
      <c r="I5380" s="3">
        <v>44211.25</v>
      </c>
      <c r="J5380" s="1">
        <v>1.54827768088589</v>
      </c>
      <c r="K5380" s="1" t="s">
        <v>24</v>
      </c>
      <c r="L5380" s="1" t="s">
        <v>741</v>
      </c>
      <c r="M5380" s="3">
        <v>44211.27570625</v>
      </c>
    </row>
    <row r="5381">
      <c r="A5381" s="1">
        <v>5379.0</v>
      </c>
      <c r="B5381" s="1" t="s">
        <v>354</v>
      </c>
      <c r="C5381" s="1" t="s">
        <v>11350</v>
      </c>
      <c r="D5381" s="1" t="s">
        <v>211</v>
      </c>
      <c r="E5381" s="1" t="s">
        <v>11351</v>
      </c>
      <c r="F5381" s="1" t="s">
        <v>358</v>
      </c>
      <c r="G5381" s="1" t="s">
        <v>39</v>
      </c>
      <c r="H5381" s="1">
        <v>45.0</v>
      </c>
      <c r="I5381" s="3">
        <v>44150.333333333336</v>
      </c>
      <c r="J5381" s="1">
        <v>3.40181058217474</v>
      </c>
      <c r="K5381" s="1" t="s">
        <v>24</v>
      </c>
      <c r="M5381" s="3">
        <v>44150.38301670139</v>
      </c>
    </row>
    <row r="5382">
      <c r="A5382" s="1">
        <v>5380.0</v>
      </c>
      <c r="B5382" s="1" t="s">
        <v>1085</v>
      </c>
      <c r="C5382" s="1" t="s">
        <v>11352</v>
      </c>
      <c r="D5382" s="1" t="s">
        <v>1087</v>
      </c>
      <c r="E5382" s="1" t="s">
        <v>6604</v>
      </c>
      <c r="F5382" s="1" t="s">
        <v>1089</v>
      </c>
      <c r="G5382" s="1" t="s">
        <v>17</v>
      </c>
      <c r="H5382" s="1">
        <v>45.0</v>
      </c>
      <c r="I5382" s="3">
        <v>44251.916666666664</v>
      </c>
      <c r="J5382" s="1">
        <v>4.63783776032891</v>
      </c>
      <c r="K5382" s="1" t="s">
        <v>159</v>
      </c>
      <c r="L5382" s="1" t="s">
        <v>3250</v>
      </c>
      <c r="M5382" s="3">
        <v>44252.69233153935</v>
      </c>
    </row>
    <row r="5383">
      <c r="A5383" s="1">
        <v>5381.0</v>
      </c>
      <c r="B5383" s="1" t="s">
        <v>389</v>
      </c>
      <c r="C5383" s="1" t="s">
        <v>11353</v>
      </c>
      <c r="D5383" s="1" t="s">
        <v>156</v>
      </c>
      <c r="E5383" s="1" t="s">
        <v>11354</v>
      </c>
      <c r="F5383" s="1" t="s">
        <v>393</v>
      </c>
      <c r="G5383" s="1" t="s">
        <v>39</v>
      </c>
      <c r="H5383" s="1">
        <v>45.0</v>
      </c>
      <c r="I5383" s="3">
        <v>44017.333333333336</v>
      </c>
      <c r="J5383" s="1">
        <v>0.765279801508789</v>
      </c>
      <c r="K5383" s="1" t="s">
        <v>18</v>
      </c>
      <c r="M5383" s="3">
        <v>44017.37244368056</v>
      </c>
    </row>
    <row r="5384">
      <c r="A5384" s="1">
        <v>5382.0</v>
      </c>
      <c r="B5384" s="1" t="s">
        <v>1651</v>
      </c>
      <c r="C5384" s="1" t="s">
        <v>11355</v>
      </c>
      <c r="D5384" s="1" t="s">
        <v>326</v>
      </c>
      <c r="E5384" s="1" t="s">
        <v>11356</v>
      </c>
      <c r="F5384" s="1" t="s">
        <v>1655</v>
      </c>
      <c r="G5384" s="1" t="s">
        <v>39</v>
      </c>
      <c r="H5384" s="1">
        <v>45.0</v>
      </c>
      <c r="I5384" s="3">
        <v>43747.75</v>
      </c>
      <c r="J5384" s="1">
        <v>2.82892095644686</v>
      </c>
      <c r="K5384" s="1" t="s">
        <v>24</v>
      </c>
      <c r="M5384" s="3">
        <v>43747.76838175926</v>
      </c>
    </row>
    <row r="5385">
      <c r="A5385" s="1">
        <v>5383.0</v>
      </c>
      <c r="B5385" s="1" t="s">
        <v>732</v>
      </c>
      <c r="C5385" s="1" t="s">
        <v>11357</v>
      </c>
      <c r="D5385" s="1" t="s">
        <v>1036</v>
      </c>
      <c r="E5385" s="1" t="s">
        <v>1037</v>
      </c>
      <c r="F5385" s="1" t="s">
        <v>735</v>
      </c>
      <c r="G5385" s="1" t="s">
        <v>17</v>
      </c>
      <c r="H5385" s="1">
        <v>45.0</v>
      </c>
      <c r="I5385" s="3">
        <v>44167.4375</v>
      </c>
      <c r="J5385" s="1">
        <v>1.38269287708053</v>
      </c>
      <c r="K5385" s="1" t="s">
        <v>24</v>
      </c>
      <c r="M5385" s="3">
        <v>44167.46063854167</v>
      </c>
    </row>
    <row r="5386">
      <c r="A5386" s="1">
        <v>5384.0</v>
      </c>
      <c r="B5386" s="1" t="s">
        <v>465</v>
      </c>
      <c r="C5386" s="1" t="s">
        <v>11358</v>
      </c>
      <c r="D5386" s="1" t="s">
        <v>3259</v>
      </c>
      <c r="E5386" s="1" t="s">
        <v>3260</v>
      </c>
      <c r="F5386" s="1" t="s">
        <v>468</v>
      </c>
      <c r="G5386" s="1" t="s">
        <v>17</v>
      </c>
      <c r="H5386" s="1">
        <v>45.0</v>
      </c>
      <c r="I5386" s="3">
        <v>43882.25</v>
      </c>
      <c r="J5386" s="1">
        <v>2.37235022720424</v>
      </c>
      <c r="K5386" s="1" t="s">
        <v>24</v>
      </c>
      <c r="M5386" s="3">
        <v>43882.28660060185</v>
      </c>
    </row>
    <row r="5387">
      <c r="A5387" s="1">
        <v>5385.0</v>
      </c>
      <c r="B5387" s="1" t="s">
        <v>887</v>
      </c>
      <c r="C5387" s="1" t="s">
        <v>11359</v>
      </c>
      <c r="D5387" s="1" t="s">
        <v>11360</v>
      </c>
      <c r="E5387" s="1" t="s">
        <v>11361</v>
      </c>
      <c r="F5387" s="1" t="s">
        <v>891</v>
      </c>
      <c r="G5387" s="1" t="s">
        <v>89</v>
      </c>
      <c r="H5387" s="1">
        <v>45.0</v>
      </c>
      <c r="I5387" s="3">
        <v>44136.68525195602</v>
      </c>
      <c r="J5387" s="1">
        <v>2.66777434116529</v>
      </c>
      <c r="K5387" s="1" t="s">
        <v>24</v>
      </c>
      <c r="M5387" s="3">
        <v>44136.69904800926</v>
      </c>
    </row>
    <row r="5388">
      <c r="A5388" s="1">
        <v>5386.0</v>
      </c>
      <c r="B5388" s="1" t="s">
        <v>455</v>
      </c>
      <c r="C5388" s="1" t="s">
        <v>11362</v>
      </c>
      <c r="D5388" s="1" t="s">
        <v>116</v>
      </c>
      <c r="E5388" s="1" t="s">
        <v>546</v>
      </c>
      <c r="F5388" s="1" t="s">
        <v>458</v>
      </c>
      <c r="G5388" s="1" t="s">
        <v>17</v>
      </c>
      <c r="H5388" s="1">
        <v>45.0</v>
      </c>
      <c r="I5388" s="3">
        <v>44024.3125</v>
      </c>
      <c r="J5388" s="1">
        <v>0.0</v>
      </c>
      <c r="K5388" s="1" t="s">
        <v>24</v>
      </c>
      <c r="L5388" s="1" t="s">
        <v>406</v>
      </c>
      <c r="M5388" s="3">
        <v>44024.477247731484</v>
      </c>
    </row>
    <row r="5389">
      <c r="A5389" s="1">
        <v>5387.0</v>
      </c>
      <c r="B5389" s="1" t="s">
        <v>389</v>
      </c>
      <c r="C5389" s="1" t="s">
        <v>11363</v>
      </c>
      <c r="D5389" s="1" t="s">
        <v>588</v>
      </c>
      <c r="E5389" s="1" t="s">
        <v>5372</v>
      </c>
      <c r="F5389" s="1" t="s">
        <v>393</v>
      </c>
      <c r="G5389" s="1" t="s">
        <v>17</v>
      </c>
      <c r="H5389" s="1">
        <v>45.0</v>
      </c>
      <c r="I5389" s="3">
        <v>44007.333333333336</v>
      </c>
      <c r="J5389" s="1">
        <v>3.25732900205208</v>
      </c>
      <c r="K5389" s="1" t="s">
        <v>18</v>
      </c>
      <c r="M5389" s="3">
        <v>44007.406816712966</v>
      </c>
    </row>
    <row r="5390">
      <c r="A5390" s="1">
        <v>5388.0</v>
      </c>
      <c r="B5390" s="1" t="s">
        <v>434</v>
      </c>
      <c r="C5390" s="1" t="s">
        <v>11364</v>
      </c>
      <c r="D5390" s="1" t="s">
        <v>1204</v>
      </c>
      <c r="E5390" s="1" t="s">
        <v>11365</v>
      </c>
      <c r="F5390" s="1" t="s">
        <v>438</v>
      </c>
      <c r="G5390" s="1" t="s">
        <v>17</v>
      </c>
      <c r="H5390" s="1">
        <v>45.0</v>
      </c>
      <c r="I5390" s="3">
        <v>43787.208333333336</v>
      </c>
      <c r="J5390" s="1">
        <v>3.42910365226643</v>
      </c>
      <c r="K5390" s="1" t="s">
        <v>24</v>
      </c>
      <c r="M5390" s="3">
        <v>43787.29056873843</v>
      </c>
    </row>
    <row r="5391">
      <c r="A5391" s="1">
        <v>5389.0</v>
      </c>
      <c r="B5391" s="1" t="s">
        <v>896</v>
      </c>
      <c r="C5391" s="1" t="s">
        <v>11366</v>
      </c>
      <c r="D5391" s="1" t="s">
        <v>898</v>
      </c>
      <c r="E5391" s="1" t="s">
        <v>9909</v>
      </c>
      <c r="F5391" s="1" t="s">
        <v>900</v>
      </c>
      <c r="G5391" s="1" t="s">
        <v>17</v>
      </c>
      <c r="H5391" s="1">
        <v>45.0</v>
      </c>
      <c r="I5391" s="3">
        <v>44120.270833333336</v>
      </c>
      <c r="J5391" s="1">
        <v>1.90195727935456</v>
      </c>
      <c r="K5391" s="1" t="s">
        <v>24</v>
      </c>
      <c r="L5391" s="1" t="s">
        <v>741</v>
      </c>
      <c r="M5391" s="3">
        <v>44120.306398229164</v>
      </c>
    </row>
    <row r="5392">
      <c r="A5392" s="1">
        <v>5390.0</v>
      </c>
      <c r="B5392" s="1" t="s">
        <v>9759</v>
      </c>
      <c r="C5392" s="1" t="s">
        <v>11367</v>
      </c>
      <c r="D5392" s="1" t="s">
        <v>11078</v>
      </c>
      <c r="E5392" s="1" t="s">
        <v>11368</v>
      </c>
      <c r="F5392" s="1" t="s">
        <v>9762</v>
      </c>
      <c r="G5392" s="1" t="s">
        <v>39</v>
      </c>
      <c r="H5392" s="1">
        <v>45.0</v>
      </c>
      <c r="I5392" s="3">
        <v>43805.625</v>
      </c>
      <c r="J5392" s="1">
        <v>1.14465268718711</v>
      </c>
      <c r="K5392" s="1" t="s">
        <v>18</v>
      </c>
      <c r="M5392" s="3">
        <v>43805.68411310185</v>
      </c>
    </row>
    <row r="5393">
      <c r="A5393" s="1">
        <v>5391.0</v>
      </c>
      <c r="B5393" s="1" t="s">
        <v>838</v>
      </c>
      <c r="C5393" s="1" t="s">
        <v>11369</v>
      </c>
      <c r="D5393" s="1" t="s">
        <v>8231</v>
      </c>
      <c r="E5393" s="1" t="s">
        <v>11370</v>
      </c>
      <c r="F5393" s="1" t="s">
        <v>842</v>
      </c>
      <c r="G5393" s="1" t="s">
        <v>39</v>
      </c>
      <c r="H5393" s="1">
        <v>45.0</v>
      </c>
      <c r="I5393" s="3">
        <v>43966.208333333336</v>
      </c>
      <c r="J5393" s="1">
        <v>3.76536391866061</v>
      </c>
      <c r="K5393" s="1" t="s">
        <v>24</v>
      </c>
      <c r="M5393" s="3">
        <v>43966.243492395835</v>
      </c>
    </row>
    <row r="5394">
      <c r="A5394" s="1">
        <v>5392.0</v>
      </c>
      <c r="B5394" s="1" t="s">
        <v>319</v>
      </c>
      <c r="C5394" s="1" t="s">
        <v>11371</v>
      </c>
      <c r="D5394" s="1" t="s">
        <v>4545</v>
      </c>
      <c r="E5394" s="1" t="s">
        <v>561</v>
      </c>
      <c r="F5394" s="1" t="s">
        <v>323</v>
      </c>
      <c r="G5394" s="1" t="s">
        <v>17</v>
      </c>
      <c r="H5394" s="1">
        <v>45.0</v>
      </c>
      <c r="I5394" s="3">
        <v>43742.625</v>
      </c>
      <c r="J5394" s="1">
        <v>10.6631694158153</v>
      </c>
      <c r="K5394" s="1" t="s">
        <v>24</v>
      </c>
      <c r="M5394" s="3">
        <v>43744.35107869213</v>
      </c>
    </row>
    <row r="5395">
      <c r="A5395" s="1">
        <v>5393.0</v>
      </c>
      <c r="B5395" s="1" t="s">
        <v>872</v>
      </c>
      <c r="C5395" s="1" t="s">
        <v>11372</v>
      </c>
      <c r="D5395" s="1" t="s">
        <v>1144</v>
      </c>
      <c r="E5395" s="1" t="s">
        <v>6664</v>
      </c>
      <c r="F5395" s="1" t="s">
        <v>875</v>
      </c>
      <c r="G5395" s="1" t="s">
        <v>17</v>
      </c>
      <c r="H5395" s="1">
        <v>45.0</v>
      </c>
      <c r="I5395" s="3">
        <v>44155.625</v>
      </c>
      <c r="J5395" s="1">
        <v>2.6869856724904</v>
      </c>
      <c r="K5395" s="1" t="s">
        <v>18</v>
      </c>
      <c r="M5395" s="3">
        <v>44155.67312467592</v>
      </c>
    </row>
    <row r="5396">
      <c r="A5396" s="1">
        <v>5394.0</v>
      </c>
      <c r="B5396" s="1" t="s">
        <v>1289</v>
      </c>
      <c r="C5396" s="1" t="s">
        <v>11373</v>
      </c>
      <c r="D5396" s="1" t="s">
        <v>1666</v>
      </c>
      <c r="E5396" s="1" t="s">
        <v>5238</v>
      </c>
      <c r="F5396" s="1" t="s">
        <v>1293</v>
      </c>
      <c r="G5396" s="1" t="s">
        <v>35</v>
      </c>
      <c r="H5396" s="1">
        <v>45.0</v>
      </c>
      <c r="I5396" s="3">
        <v>43599.666666666664</v>
      </c>
      <c r="J5396" s="1">
        <v>0.378526379824733</v>
      </c>
      <c r="K5396" s="1" t="s">
        <v>24</v>
      </c>
      <c r="M5396" s="3">
        <v>43599.72017878472</v>
      </c>
    </row>
    <row r="5397">
      <c r="A5397" s="1">
        <v>5395.0</v>
      </c>
      <c r="B5397" s="1" t="s">
        <v>239</v>
      </c>
      <c r="C5397" s="1" t="s">
        <v>11374</v>
      </c>
      <c r="D5397" s="1" t="s">
        <v>653</v>
      </c>
      <c r="E5397" s="1" t="s">
        <v>2074</v>
      </c>
      <c r="F5397" s="1" t="s">
        <v>243</v>
      </c>
      <c r="G5397" s="1" t="s">
        <v>17</v>
      </c>
      <c r="H5397" s="1">
        <v>45.0</v>
      </c>
      <c r="I5397" s="3">
        <v>44021.541666666664</v>
      </c>
      <c r="J5397" s="1">
        <v>1.16260601911035</v>
      </c>
      <c r="K5397" s="1" t="s">
        <v>46</v>
      </c>
      <c r="M5397" s="3">
        <v>44021.57976994213</v>
      </c>
    </row>
    <row r="5398">
      <c r="A5398" s="1">
        <v>5396.0</v>
      </c>
      <c r="B5398" s="1" t="s">
        <v>638</v>
      </c>
      <c r="C5398" s="1" t="s">
        <v>11375</v>
      </c>
      <c r="D5398" s="1" t="s">
        <v>640</v>
      </c>
      <c r="E5398" s="1" t="s">
        <v>641</v>
      </c>
      <c r="F5398" s="1" t="s">
        <v>642</v>
      </c>
      <c r="G5398" s="1" t="s">
        <v>35</v>
      </c>
      <c r="H5398" s="1">
        <v>45.0</v>
      </c>
      <c r="I5398" s="3">
        <v>44223.208333333336</v>
      </c>
      <c r="J5398" s="1">
        <v>0.0273960285909257</v>
      </c>
      <c r="K5398" s="1" t="s">
        <v>18</v>
      </c>
      <c r="L5398" s="1" t="s">
        <v>444</v>
      </c>
      <c r="M5398" s="3">
        <v>44223.25833232639</v>
      </c>
    </row>
    <row r="5399">
      <c r="A5399" s="1">
        <v>5397.0</v>
      </c>
      <c r="B5399" s="1" t="s">
        <v>303</v>
      </c>
      <c r="C5399" s="1" t="s">
        <v>11376</v>
      </c>
      <c r="D5399" s="1" t="s">
        <v>305</v>
      </c>
      <c r="E5399" s="1" t="s">
        <v>2594</v>
      </c>
      <c r="F5399" s="1" t="s">
        <v>307</v>
      </c>
      <c r="G5399" s="1" t="s">
        <v>17</v>
      </c>
      <c r="H5399" s="1">
        <v>45.0</v>
      </c>
      <c r="I5399" s="3">
        <v>43921.791666666664</v>
      </c>
      <c r="J5399" s="1">
        <v>3.54028565968868</v>
      </c>
      <c r="K5399" s="1" t="s">
        <v>24</v>
      </c>
      <c r="M5399" s="3">
        <v>43921.81997440972</v>
      </c>
    </row>
    <row r="5400">
      <c r="A5400" s="1">
        <v>5398.0</v>
      </c>
      <c r="B5400" s="1" t="s">
        <v>4711</v>
      </c>
      <c r="C5400" s="1" t="s">
        <v>11377</v>
      </c>
      <c r="D5400" s="1" t="s">
        <v>492</v>
      </c>
      <c r="E5400" s="1" t="s">
        <v>4713</v>
      </c>
      <c r="F5400" s="1" t="s">
        <v>4714</v>
      </c>
      <c r="G5400" s="1" t="s">
        <v>35</v>
      </c>
      <c r="H5400" s="1">
        <v>45.0</v>
      </c>
      <c r="I5400" s="3">
        <v>44109.416666666664</v>
      </c>
      <c r="J5400" s="1">
        <v>2.57151618908311</v>
      </c>
      <c r="K5400" s="1" t="s">
        <v>24</v>
      </c>
      <c r="L5400" s="1" t="s">
        <v>747</v>
      </c>
      <c r="M5400" s="3">
        <v>44109.46365657407</v>
      </c>
    </row>
    <row r="5401">
      <c r="A5401" s="1">
        <v>5399.0</v>
      </c>
      <c r="B5401" s="1" t="s">
        <v>582</v>
      </c>
      <c r="C5401" s="1" t="s">
        <v>11378</v>
      </c>
      <c r="D5401" s="1" t="s">
        <v>998</v>
      </c>
      <c r="E5401" s="1" t="s">
        <v>11379</v>
      </c>
      <c r="F5401" s="1" t="s">
        <v>586</v>
      </c>
      <c r="G5401" s="1" t="s">
        <v>39</v>
      </c>
      <c r="H5401" s="1">
        <v>45.0</v>
      </c>
      <c r="I5401" s="3">
        <v>43759.583333333336</v>
      </c>
      <c r="J5401" s="1">
        <v>1.70939894117906</v>
      </c>
      <c r="K5401" s="1" t="s">
        <v>24</v>
      </c>
      <c r="M5401" s="3">
        <v>43759.61327980324</v>
      </c>
    </row>
    <row r="5402">
      <c r="A5402" s="1">
        <v>5400.0</v>
      </c>
      <c r="B5402" s="1" t="s">
        <v>84</v>
      </c>
      <c r="C5402" s="1" t="s">
        <v>11380</v>
      </c>
      <c r="D5402" s="1" t="s">
        <v>86</v>
      </c>
      <c r="E5402" s="1" t="s">
        <v>4666</v>
      </c>
      <c r="F5402" s="1" t="s">
        <v>88</v>
      </c>
      <c r="G5402" s="1" t="s">
        <v>35</v>
      </c>
      <c r="H5402" s="1">
        <v>45.0</v>
      </c>
      <c r="I5402" s="3">
        <v>43788.166666666664</v>
      </c>
      <c r="J5402" s="1">
        <v>0.990856770967016</v>
      </c>
      <c r="K5402" s="1" t="s">
        <v>83</v>
      </c>
      <c r="M5402" s="3">
        <v>43788.20437274306</v>
      </c>
    </row>
    <row r="5403">
      <c r="A5403" s="1">
        <v>5401.0</v>
      </c>
      <c r="B5403" s="1" t="s">
        <v>5104</v>
      </c>
      <c r="C5403" s="1" t="s">
        <v>11381</v>
      </c>
      <c r="D5403" s="1" t="s">
        <v>321</v>
      </c>
      <c r="E5403" s="1" t="s">
        <v>11382</v>
      </c>
      <c r="F5403" s="1" t="s">
        <v>5107</v>
      </c>
      <c r="G5403" s="1" t="s">
        <v>17</v>
      </c>
      <c r="H5403" s="1">
        <v>45.0</v>
      </c>
      <c r="I5403" s="3">
        <v>43914.291666666664</v>
      </c>
      <c r="J5403" s="1">
        <v>1.53290178511425</v>
      </c>
      <c r="K5403" s="1" t="s">
        <v>24</v>
      </c>
      <c r="M5403" s="3">
        <v>43914.32420166667</v>
      </c>
    </row>
    <row r="5404">
      <c r="A5404" s="1">
        <v>5402.0</v>
      </c>
      <c r="B5404" s="1" t="s">
        <v>229</v>
      </c>
      <c r="C5404" s="1" t="s">
        <v>11383</v>
      </c>
      <c r="D5404" s="1" t="s">
        <v>1071</v>
      </c>
      <c r="E5404" s="1" t="s">
        <v>3292</v>
      </c>
      <c r="F5404" s="1" t="s">
        <v>232</v>
      </c>
      <c r="G5404" s="1" t="s">
        <v>35</v>
      </c>
      <c r="H5404" s="1">
        <v>45.0</v>
      </c>
      <c r="I5404" s="3">
        <v>44005.625</v>
      </c>
      <c r="J5404" s="1">
        <v>1.00968561121902</v>
      </c>
      <c r="K5404" s="1" t="s">
        <v>24</v>
      </c>
      <c r="M5404" s="3">
        <v>44005.65565341435</v>
      </c>
    </row>
    <row r="5405">
      <c r="A5405" s="1">
        <v>5403.0</v>
      </c>
      <c r="B5405" s="1" t="s">
        <v>1075</v>
      </c>
      <c r="C5405" s="1" t="s">
        <v>11384</v>
      </c>
      <c r="D5405" s="1" t="s">
        <v>578</v>
      </c>
      <c r="E5405" s="1" t="s">
        <v>11385</v>
      </c>
      <c r="F5405" s="1" t="s">
        <v>1079</v>
      </c>
      <c r="G5405" s="1" t="s">
        <v>17</v>
      </c>
      <c r="H5405" s="1">
        <v>45.0</v>
      </c>
      <c r="I5405" s="3">
        <v>44109.270833333336</v>
      </c>
      <c r="J5405" s="1">
        <v>0.0307565194155696</v>
      </c>
      <c r="K5405" s="1" t="s">
        <v>18</v>
      </c>
      <c r="L5405" s="1" t="s">
        <v>1080</v>
      </c>
      <c r="M5405" s="3">
        <v>44109.269689953704</v>
      </c>
    </row>
    <row r="5406">
      <c r="A5406" s="1">
        <v>5404.0</v>
      </c>
      <c r="B5406" s="1" t="s">
        <v>3758</v>
      </c>
      <c r="C5406" s="1" t="s">
        <v>11386</v>
      </c>
      <c r="D5406" s="1" t="s">
        <v>487</v>
      </c>
      <c r="E5406" s="1" t="s">
        <v>11387</v>
      </c>
      <c r="F5406" s="1" t="s">
        <v>3761</v>
      </c>
      <c r="G5406" s="1" t="s">
        <v>39</v>
      </c>
      <c r="H5406" s="1">
        <v>45.0</v>
      </c>
      <c r="I5406" s="3">
        <v>44137.729166666664</v>
      </c>
      <c r="J5406" s="1">
        <v>3.35875964233975</v>
      </c>
      <c r="K5406" s="1" t="s">
        <v>166</v>
      </c>
      <c r="M5406" s="3">
        <v>44137.76632335648</v>
      </c>
    </row>
    <row r="5407">
      <c r="A5407" s="1">
        <v>5405.0</v>
      </c>
      <c r="B5407" s="1" t="s">
        <v>239</v>
      </c>
      <c r="C5407" s="1" t="s">
        <v>11388</v>
      </c>
      <c r="D5407" s="1" t="s">
        <v>80</v>
      </c>
      <c r="E5407" s="1" t="s">
        <v>11389</v>
      </c>
      <c r="F5407" s="1" t="s">
        <v>243</v>
      </c>
      <c r="G5407" s="1" t="s">
        <v>35</v>
      </c>
      <c r="H5407" s="1">
        <v>45.0</v>
      </c>
      <c r="I5407" s="3">
        <v>43873.291666666664</v>
      </c>
      <c r="J5407" s="1">
        <v>0.668201071689811</v>
      </c>
      <c r="K5407" s="1" t="s">
        <v>46</v>
      </c>
      <c r="M5407" s="3">
        <v>43873.3220997338</v>
      </c>
    </row>
    <row r="5408">
      <c r="A5408" s="1">
        <v>5406.0</v>
      </c>
      <c r="B5408" s="1" t="s">
        <v>824</v>
      </c>
      <c r="C5408" s="1" t="s">
        <v>11390</v>
      </c>
      <c r="D5408" s="1" t="s">
        <v>80</v>
      </c>
      <c r="E5408" s="1" t="s">
        <v>11391</v>
      </c>
      <c r="F5408" s="1" t="s">
        <v>827</v>
      </c>
      <c r="G5408" s="1" t="s">
        <v>39</v>
      </c>
      <c r="H5408" s="1">
        <v>45.0</v>
      </c>
      <c r="I5408" s="3">
        <v>43674.583333333336</v>
      </c>
      <c r="J5408" s="1">
        <v>0.644613674772432</v>
      </c>
      <c r="K5408" s="1" t="s">
        <v>18</v>
      </c>
      <c r="M5408" s="3">
        <v>43674.639832581015</v>
      </c>
    </row>
    <row r="5409">
      <c r="A5409" s="1">
        <v>5407.0</v>
      </c>
      <c r="B5409" s="1" t="s">
        <v>2084</v>
      </c>
      <c r="C5409" s="1" t="s">
        <v>11392</v>
      </c>
      <c r="D5409" s="1" t="s">
        <v>1036</v>
      </c>
      <c r="E5409" s="1" t="s">
        <v>6613</v>
      </c>
      <c r="F5409" s="1" t="s">
        <v>2087</v>
      </c>
      <c r="G5409" s="1" t="s">
        <v>17</v>
      </c>
      <c r="H5409" s="1">
        <v>45.0</v>
      </c>
      <c r="I5409" s="3">
        <v>44188.333333333336</v>
      </c>
      <c r="J5409" s="1">
        <v>2.76750174198519</v>
      </c>
      <c r="K5409" s="1" t="s">
        <v>601</v>
      </c>
      <c r="L5409" s="1" t="s">
        <v>1547</v>
      </c>
      <c r="M5409" s="3">
        <v>44188.35884556713</v>
      </c>
    </row>
    <row r="5410">
      <c r="A5410" s="1">
        <v>5408.0</v>
      </c>
      <c r="B5410" s="1" t="s">
        <v>3662</v>
      </c>
      <c r="C5410" s="1" t="s">
        <v>11393</v>
      </c>
      <c r="D5410" s="1" t="s">
        <v>8231</v>
      </c>
      <c r="E5410" s="1" t="s">
        <v>11394</v>
      </c>
      <c r="F5410" s="1" t="s">
        <v>3665</v>
      </c>
      <c r="G5410" s="1" t="s">
        <v>39</v>
      </c>
      <c r="H5410" s="1">
        <v>45.0</v>
      </c>
      <c r="I5410" s="3">
        <v>43779.708333333336</v>
      </c>
      <c r="J5410" s="1">
        <v>1.3888926793682</v>
      </c>
      <c r="K5410" s="1" t="s">
        <v>24</v>
      </c>
      <c r="M5410" s="3">
        <v>43779.722953240744</v>
      </c>
    </row>
    <row r="5411">
      <c r="A5411" s="1">
        <v>5409.0</v>
      </c>
      <c r="B5411" s="1" t="s">
        <v>1336</v>
      </c>
      <c r="C5411" s="1" t="s">
        <v>11395</v>
      </c>
      <c r="D5411" s="1" t="s">
        <v>9997</v>
      </c>
      <c r="E5411" s="1" t="s">
        <v>11396</v>
      </c>
      <c r="F5411" s="1" t="s">
        <v>1340</v>
      </c>
      <c r="G5411" s="1" t="s">
        <v>39</v>
      </c>
      <c r="H5411" s="1">
        <v>45.0</v>
      </c>
      <c r="I5411" s="3">
        <v>44017.770833333336</v>
      </c>
      <c r="J5411" s="1">
        <v>2.46764996876552</v>
      </c>
      <c r="K5411" s="1" t="s">
        <v>62</v>
      </c>
      <c r="M5411" s="3">
        <v>44017.8042659375</v>
      </c>
    </row>
    <row r="5412">
      <c r="A5412" s="1">
        <v>5410.0</v>
      </c>
      <c r="B5412" s="1" t="s">
        <v>553</v>
      </c>
      <c r="C5412" s="1" t="s">
        <v>11397</v>
      </c>
      <c r="D5412" s="1" t="s">
        <v>555</v>
      </c>
      <c r="E5412" s="1" t="s">
        <v>556</v>
      </c>
      <c r="F5412" s="1" t="s">
        <v>557</v>
      </c>
      <c r="G5412" s="1" t="s">
        <v>17</v>
      </c>
      <c r="H5412" s="1">
        <v>45.0</v>
      </c>
      <c r="I5412" s="3">
        <v>44228.645833333336</v>
      </c>
      <c r="J5412" s="1">
        <v>0.0</v>
      </c>
      <c r="K5412" s="1" t="s">
        <v>46</v>
      </c>
      <c r="L5412" s="1" t="s">
        <v>558</v>
      </c>
      <c r="M5412" s="3">
        <v>44228.73773340278</v>
      </c>
    </row>
    <row r="5413">
      <c r="A5413" s="1">
        <v>5411.0</v>
      </c>
      <c r="B5413" s="1" t="s">
        <v>3073</v>
      </c>
      <c r="C5413" s="1" t="s">
        <v>11398</v>
      </c>
      <c r="D5413" s="1" t="s">
        <v>21</v>
      </c>
      <c r="E5413" s="1" t="s">
        <v>5594</v>
      </c>
      <c r="F5413" s="1" t="s">
        <v>3419</v>
      </c>
      <c r="G5413" s="1" t="s">
        <v>17</v>
      </c>
      <c r="H5413" s="1">
        <v>45.0</v>
      </c>
      <c r="I5413" s="3">
        <v>44111.583333333336</v>
      </c>
      <c r="J5413" s="1">
        <v>2.47757835828524</v>
      </c>
      <c r="K5413" s="1" t="s">
        <v>24</v>
      </c>
      <c r="M5413" s="3">
        <v>44111.61863916666</v>
      </c>
    </row>
    <row r="5414">
      <c r="A5414" s="1">
        <v>5412.0</v>
      </c>
      <c r="B5414" s="1" t="s">
        <v>303</v>
      </c>
      <c r="C5414" s="1" t="s">
        <v>11399</v>
      </c>
      <c r="D5414" s="1" t="s">
        <v>305</v>
      </c>
      <c r="E5414" s="1" t="s">
        <v>619</v>
      </c>
      <c r="F5414" s="1" t="s">
        <v>307</v>
      </c>
      <c r="G5414" s="1" t="s">
        <v>35</v>
      </c>
      <c r="H5414" s="1">
        <v>45.0</v>
      </c>
      <c r="I5414" s="3">
        <v>44188.625</v>
      </c>
      <c r="J5414" s="1">
        <v>1.23765329451074</v>
      </c>
      <c r="K5414" s="1" t="s">
        <v>24</v>
      </c>
      <c r="M5414" s="3">
        <v>44188.64771162037</v>
      </c>
    </row>
    <row r="5415">
      <c r="A5415" s="1">
        <v>5413.0</v>
      </c>
      <c r="B5415" s="1" t="s">
        <v>4046</v>
      </c>
      <c r="C5415" s="1" t="s">
        <v>11400</v>
      </c>
      <c r="D5415" s="1" t="s">
        <v>116</v>
      </c>
      <c r="E5415" s="1" t="s">
        <v>11401</v>
      </c>
      <c r="F5415" s="1" t="s">
        <v>4049</v>
      </c>
      <c r="G5415" s="1" t="s">
        <v>35</v>
      </c>
      <c r="H5415" s="1">
        <v>45.0</v>
      </c>
      <c r="I5415" s="3">
        <v>44139.166666666664</v>
      </c>
      <c r="J5415" s="1">
        <v>5.67812251051616</v>
      </c>
      <c r="K5415" s="1" t="s">
        <v>24</v>
      </c>
      <c r="L5415" s="1" t="s">
        <v>4561</v>
      </c>
      <c r="M5415" s="3">
        <v>44139.20266300926</v>
      </c>
    </row>
    <row r="5416">
      <c r="A5416" s="1">
        <v>5414.0</v>
      </c>
      <c r="B5416" s="1" t="s">
        <v>293</v>
      </c>
      <c r="C5416" s="1" t="s">
        <v>11402</v>
      </c>
      <c r="D5416" s="1" t="s">
        <v>1186</v>
      </c>
      <c r="E5416" s="1" t="s">
        <v>1187</v>
      </c>
      <c r="F5416" s="1" t="s">
        <v>297</v>
      </c>
      <c r="G5416" s="1" t="s">
        <v>17</v>
      </c>
      <c r="H5416" s="1">
        <v>45.0</v>
      </c>
      <c r="I5416" s="3">
        <v>44161.791666666664</v>
      </c>
      <c r="J5416" s="1">
        <v>0.973642984652659</v>
      </c>
      <c r="K5416" s="1" t="s">
        <v>62</v>
      </c>
      <c r="L5416" s="1" t="s">
        <v>1188</v>
      </c>
      <c r="M5416" s="3">
        <v>44161.8153653125</v>
      </c>
    </row>
    <row r="5417">
      <c r="A5417" s="1">
        <v>5415.0</v>
      </c>
      <c r="B5417" s="1" t="s">
        <v>3923</v>
      </c>
      <c r="C5417" s="1" t="s">
        <v>11403</v>
      </c>
      <c r="D5417" s="1" t="s">
        <v>93</v>
      </c>
      <c r="E5417" s="1" t="s">
        <v>3926</v>
      </c>
      <c r="F5417" s="1" t="s">
        <v>3927</v>
      </c>
      <c r="G5417" s="1" t="s">
        <v>17</v>
      </c>
      <c r="H5417" s="1">
        <v>45.0</v>
      </c>
      <c r="I5417" s="3">
        <v>44137.25</v>
      </c>
      <c r="J5417" s="1">
        <v>2.09233385823992</v>
      </c>
      <c r="K5417" s="1" t="s">
        <v>159</v>
      </c>
      <c r="L5417" s="1" t="s">
        <v>5497</v>
      </c>
      <c r="M5417" s="3">
        <v>44137.27292782407</v>
      </c>
    </row>
    <row r="5418">
      <c r="A5418" s="1">
        <v>5416.0</v>
      </c>
      <c r="B5418" s="1" t="s">
        <v>991</v>
      </c>
      <c r="C5418" s="1" t="s">
        <v>11404</v>
      </c>
      <c r="D5418" s="1" t="s">
        <v>11405</v>
      </c>
      <c r="E5418" s="1" t="s">
        <v>11406</v>
      </c>
      <c r="F5418" s="1" t="s">
        <v>995</v>
      </c>
      <c r="G5418" s="1" t="s">
        <v>39</v>
      </c>
      <c r="H5418" s="1">
        <v>45.0</v>
      </c>
      <c r="I5418" s="3">
        <v>43531.708333333336</v>
      </c>
      <c r="J5418" s="1">
        <v>0.358730411757819</v>
      </c>
      <c r="K5418" s="1" t="s">
        <v>18</v>
      </c>
      <c r="M5418" s="3">
        <v>43531.75716085648</v>
      </c>
    </row>
    <row r="5419">
      <c r="A5419" s="1">
        <v>5417.0</v>
      </c>
      <c r="B5419" s="1" t="s">
        <v>303</v>
      </c>
      <c r="C5419" s="1" t="s">
        <v>11407</v>
      </c>
      <c r="D5419" s="1" t="s">
        <v>305</v>
      </c>
      <c r="E5419" s="1" t="s">
        <v>2594</v>
      </c>
      <c r="F5419" s="1" t="s">
        <v>307</v>
      </c>
      <c r="G5419" s="1" t="s">
        <v>17</v>
      </c>
      <c r="H5419" s="1">
        <v>45.0</v>
      </c>
      <c r="I5419" s="3">
        <v>43910.625</v>
      </c>
      <c r="J5419" s="1">
        <v>1.38290112916823</v>
      </c>
      <c r="K5419" s="1" t="s">
        <v>24</v>
      </c>
      <c r="M5419" s="3">
        <v>43910.652900925925</v>
      </c>
    </row>
    <row r="5420">
      <c r="A5420" s="1">
        <v>5418.0</v>
      </c>
      <c r="B5420" s="1" t="s">
        <v>796</v>
      </c>
      <c r="C5420" s="1" t="s">
        <v>11408</v>
      </c>
      <c r="D5420" s="1" t="s">
        <v>6458</v>
      </c>
      <c r="E5420" s="1" t="s">
        <v>11409</v>
      </c>
      <c r="F5420" s="1" t="s">
        <v>799</v>
      </c>
      <c r="G5420" s="1" t="s">
        <v>89</v>
      </c>
      <c r="H5420" s="1">
        <v>45.0</v>
      </c>
      <c r="I5420" s="3">
        <v>44218.60733554398</v>
      </c>
      <c r="J5420" s="1">
        <v>1.64605192490352</v>
      </c>
      <c r="K5420" s="1" t="s">
        <v>18</v>
      </c>
      <c r="M5420" s="3">
        <v>44218.6701009375</v>
      </c>
    </row>
    <row r="5421">
      <c r="A5421" s="1">
        <v>5419.0</v>
      </c>
      <c r="B5421" s="1" t="s">
        <v>19</v>
      </c>
      <c r="C5421" s="1" t="s">
        <v>11410</v>
      </c>
      <c r="D5421" s="1" t="s">
        <v>2965</v>
      </c>
      <c r="E5421" s="1" t="s">
        <v>767</v>
      </c>
      <c r="F5421" s="1" t="s">
        <v>23</v>
      </c>
      <c r="G5421" s="1" t="s">
        <v>17</v>
      </c>
      <c r="H5421" s="1">
        <v>45.0</v>
      </c>
      <c r="I5421" s="3">
        <v>43914.3125</v>
      </c>
      <c r="J5421" s="1">
        <v>1.12885889573613</v>
      </c>
      <c r="K5421" s="1" t="s">
        <v>24</v>
      </c>
      <c r="M5421" s="3">
        <v>43914.35621752315</v>
      </c>
    </row>
    <row r="5422">
      <c r="A5422" s="1">
        <v>5420.0</v>
      </c>
      <c r="B5422" s="1" t="s">
        <v>858</v>
      </c>
      <c r="C5422" s="1" t="s">
        <v>11411</v>
      </c>
      <c r="D5422" s="1" t="s">
        <v>275</v>
      </c>
      <c r="E5422" s="1" t="s">
        <v>11412</v>
      </c>
      <c r="F5422" s="1" t="s">
        <v>861</v>
      </c>
      <c r="G5422" s="1" t="s">
        <v>89</v>
      </c>
      <c r="H5422" s="1">
        <v>45.0</v>
      </c>
      <c r="I5422" s="3">
        <v>44006.738049444444</v>
      </c>
      <c r="J5422" s="1">
        <v>4.73139750564926</v>
      </c>
      <c r="K5422" s="1" t="s">
        <v>24</v>
      </c>
      <c r="M5422" s="3">
        <v>44006.77144473379</v>
      </c>
    </row>
    <row r="5423">
      <c r="A5423" s="1">
        <v>5421.0</v>
      </c>
      <c r="B5423" s="1" t="s">
        <v>3724</v>
      </c>
      <c r="C5423" s="1" t="s">
        <v>11413</v>
      </c>
      <c r="D5423" s="1" t="s">
        <v>3376</v>
      </c>
      <c r="E5423" s="1" t="s">
        <v>11414</v>
      </c>
      <c r="F5423" s="1" t="s">
        <v>3727</v>
      </c>
      <c r="G5423" s="1" t="s">
        <v>39</v>
      </c>
      <c r="H5423" s="1">
        <v>45.0</v>
      </c>
      <c r="I5423" s="3">
        <v>44211.291666666664</v>
      </c>
      <c r="J5423" s="1">
        <v>1.12702877357158</v>
      </c>
      <c r="K5423" s="1" t="s">
        <v>218</v>
      </c>
      <c r="L5423" s="1" t="s">
        <v>287</v>
      </c>
      <c r="M5423" s="3">
        <v>44211.320416296294</v>
      </c>
    </row>
    <row r="5424">
      <c r="A5424" s="1">
        <v>5422.0</v>
      </c>
      <c r="B5424" s="1" t="s">
        <v>788</v>
      </c>
      <c r="C5424" s="1" t="s">
        <v>11415</v>
      </c>
      <c r="D5424" s="1" t="s">
        <v>11416</v>
      </c>
      <c r="E5424" s="1" t="s">
        <v>6417</v>
      </c>
      <c r="F5424" s="1" t="s">
        <v>791</v>
      </c>
      <c r="G5424" s="1" t="s">
        <v>17</v>
      </c>
      <c r="H5424" s="1">
        <v>45.0</v>
      </c>
      <c r="I5424" s="3">
        <v>44039.239583333336</v>
      </c>
      <c r="J5424" s="1">
        <v>0.930128120008108</v>
      </c>
      <c r="K5424" s="1" t="s">
        <v>24</v>
      </c>
      <c r="M5424" s="3">
        <v>44039.279066435185</v>
      </c>
    </row>
    <row r="5425">
      <c r="A5425" s="1">
        <v>5423.0</v>
      </c>
      <c r="B5425" s="1" t="s">
        <v>4775</v>
      </c>
      <c r="C5425" s="1" t="s">
        <v>11417</v>
      </c>
      <c r="D5425" s="1" t="s">
        <v>305</v>
      </c>
      <c r="E5425" s="1" t="s">
        <v>4777</v>
      </c>
      <c r="F5425" s="1" t="s">
        <v>4778</v>
      </c>
      <c r="G5425" s="1" t="s">
        <v>17</v>
      </c>
      <c r="H5425" s="1">
        <v>45.0</v>
      </c>
      <c r="I5425" s="3">
        <v>43893.25</v>
      </c>
      <c r="J5425" s="1">
        <v>1.60860064706622</v>
      </c>
      <c r="K5425" s="1" t="s">
        <v>24</v>
      </c>
      <c r="M5425" s="3">
        <v>43893.29712659722</v>
      </c>
    </row>
    <row r="5426">
      <c r="A5426" s="1">
        <v>5424.0</v>
      </c>
      <c r="B5426" s="1" t="s">
        <v>63</v>
      </c>
      <c r="C5426" s="1" t="s">
        <v>11418</v>
      </c>
      <c r="D5426" s="1" t="s">
        <v>11419</v>
      </c>
      <c r="E5426" s="1" t="s">
        <v>11420</v>
      </c>
      <c r="F5426" s="1" t="s">
        <v>67</v>
      </c>
      <c r="G5426" s="1" t="s">
        <v>17</v>
      </c>
      <c r="H5426" s="1">
        <v>45.0</v>
      </c>
      <c r="I5426" s="3">
        <v>44078.229166666664</v>
      </c>
      <c r="J5426" s="1">
        <v>0.809512310335807</v>
      </c>
      <c r="K5426" s="1" t="s">
        <v>24</v>
      </c>
      <c r="M5426" s="3">
        <v>44078.25599744213</v>
      </c>
    </row>
    <row r="5427">
      <c r="A5427" s="1">
        <v>5425.0</v>
      </c>
      <c r="B5427" s="1" t="s">
        <v>68</v>
      </c>
      <c r="C5427" s="1" t="s">
        <v>11421</v>
      </c>
      <c r="D5427" s="1" t="s">
        <v>3708</v>
      </c>
      <c r="E5427" s="1" t="s">
        <v>11422</v>
      </c>
      <c r="F5427" s="1" t="s">
        <v>72</v>
      </c>
      <c r="G5427" s="1" t="s">
        <v>39</v>
      </c>
      <c r="H5427" s="1">
        <v>45.0</v>
      </c>
      <c r="I5427" s="3">
        <v>43771.666666666664</v>
      </c>
      <c r="J5427" s="1">
        <v>0.979740379430187</v>
      </c>
      <c r="K5427" s="1" t="s">
        <v>24</v>
      </c>
      <c r="M5427" s="3">
        <v>43771.69615969907</v>
      </c>
    </row>
    <row r="5428">
      <c r="A5428" s="1">
        <v>5426.0</v>
      </c>
      <c r="B5428" s="1" t="s">
        <v>4095</v>
      </c>
      <c r="C5428" s="1" t="s">
        <v>11423</v>
      </c>
      <c r="D5428" s="1" t="s">
        <v>75</v>
      </c>
      <c r="E5428" s="1" t="s">
        <v>11424</v>
      </c>
      <c r="F5428" s="1" t="s">
        <v>4098</v>
      </c>
      <c r="G5428" s="1" t="s">
        <v>39</v>
      </c>
      <c r="H5428" s="1">
        <v>45.0</v>
      </c>
      <c r="I5428" s="3">
        <v>43506.25</v>
      </c>
      <c r="J5428" s="1">
        <v>2.46707559938928</v>
      </c>
      <c r="K5428" s="1" t="s">
        <v>24</v>
      </c>
      <c r="M5428" s="3">
        <v>43506.30635763889</v>
      </c>
    </row>
    <row r="5429">
      <c r="A5429" s="1">
        <v>5427.0</v>
      </c>
      <c r="B5429" s="1" t="s">
        <v>196</v>
      </c>
      <c r="C5429" s="1" t="s">
        <v>11425</v>
      </c>
      <c r="D5429" s="1" t="s">
        <v>3853</v>
      </c>
      <c r="E5429" s="1" t="s">
        <v>3854</v>
      </c>
      <c r="F5429" s="1" t="s">
        <v>200</v>
      </c>
      <c r="G5429" s="1" t="s">
        <v>17</v>
      </c>
      <c r="H5429" s="1">
        <v>45.0</v>
      </c>
      <c r="I5429" s="3">
        <v>43894.229166666664</v>
      </c>
      <c r="J5429" s="1">
        <v>0.0</v>
      </c>
      <c r="K5429" s="1" t="s">
        <v>24</v>
      </c>
      <c r="M5429" s="3">
        <v>43894.32023730324</v>
      </c>
    </row>
    <row r="5430">
      <c r="A5430" s="1">
        <v>5428.0</v>
      </c>
      <c r="B5430" s="1" t="s">
        <v>2222</v>
      </c>
      <c r="C5430" s="1" t="s">
        <v>11426</v>
      </c>
      <c r="D5430" s="1" t="s">
        <v>764</v>
      </c>
      <c r="E5430" s="1" t="s">
        <v>5247</v>
      </c>
      <c r="F5430" s="1" t="s">
        <v>2225</v>
      </c>
      <c r="G5430" s="1" t="s">
        <v>17</v>
      </c>
      <c r="H5430" s="1">
        <v>45.0</v>
      </c>
      <c r="I5430" s="3">
        <v>43909.208333333336</v>
      </c>
      <c r="J5430" s="1">
        <v>1.36135154160411</v>
      </c>
      <c r="K5430" s="1" t="s">
        <v>56</v>
      </c>
      <c r="M5430" s="3">
        <v>43909.25804927084</v>
      </c>
    </row>
    <row r="5431">
      <c r="A5431" s="1">
        <v>5429.0</v>
      </c>
      <c r="B5431" s="1" t="s">
        <v>5739</v>
      </c>
      <c r="C5431" s="1" t="s">
        <v>11427</v>
      </c>
      <c r="D5431" s="1" t="s">
        <v>5741</v>
      </c>
      <c r="E5431" s="1" t="s">
        <v>11428</v>
      </c>
      <c r="F5431" s="1" t="s">
        <v>5743</v>
      </c>
      <c r="G5431" s="1" t="s">
        <v>17</v>
      </c>
      <c r="H5431" s="1">
        <v>45.0</v>
      </c>
      <c r="I5431" s="3">
        <v>44167.666666666664</v>
      </c>
      <c r="J5431" s="1">
        <v>2.82233335821778</v>
      </c>
      <c r="K5431" s="1" t="s">
        <v>24</v>
      </c>
      <c r="L5431" s="1" t="s">
        <v>741</v>
      </c>
      <c r="M5431" s="3">
        <v>44167.698807256944</v>
      </c>
    </row>
    <row r="5432">
      <c r="A5432" s="1">
        <v>5430.0</v>
      </c>
      <c r="B5432" s="1" t="s">
        <v>413</v>
      </c>
      <c r="C5432" s="1" t="s">
        <v>11429</v>
      </c>
      <c r="D5432" s="1" t="s">
        <v>1446</v>
      </c>
      <c r="E5432" s="1" t="s">
        <v>11430</v>
      </c>
      <c r="F5432" s="1" t="s">
        <v>417</v>
      </c>
      <c r="G5432" s="1" t="s">
        <v>39</v>
      </c>
      <c r="H5432" s="1">
        <v>45.0</v>
      </c>
      <c r="I5432" s="3">
        <v>44014.25</v>
      </c>
      <c r="J5432" s="1">
        <v>11.55908134478</v>
      </c>
      <c r="K5432" s="1" t="s">
        <v>24</v>
      </c>
      <c r="M5432" s="3">
        <v>44014.28146053241</v>
      </c>
    </row>
    <row r="5433">
      <c r="A5433" s="1">
        <v>5431.0</v>
      </c>
      <c r="B5433" s="1" t="s">
        <v>887</v>
      </c>
      <c r="C5433" s="1" t="s">
        <v>11431</v>
      </c>
      <c r="D5433" s="1" t="s">
        <v>998</v>
      </c>
      <c r="E5433" s="1" t="s">
        <v>11432</v>
      </c>
      <c r="F5433" s="1" t="s">
        <v>891</v>
      </c>
      <c r="G5433" s="1" t="s">
        <v>39</v>
      </c>
      <c r="H5433" s="1">
        <v>45.0</v>
      </c>
      <c r="I5433" s="3">
        <v>43924.708333333336</v>
      </c>
      <c r="J5433" s="1">
        <v>2.08425960093212</v>
      </c>
      <c r="K5433" s="1" t="s">
        <v>24</v>
      </c>
      <c r="M5433" s="3">
        <v>43924.733935833334</v>
      </c>
    </row>
    <row r="5434">
      <c r="A5434" s="1">
        <v>5432.0</v>
      </c>
      <c r="B5434" s="1" t="s">
        <v>251</v>
      </c>
      <c r="C5434" s="1" t="s">
        <v>11433</v>
      </c>
      <c r="D5434" s="1" t="s">
        <v>1418</v>
      </c>
      <c r="E5434" s="1" t="s">
        <v>6109</v>
      </c>
      <c r="F5434" s="1" t="s">
        <v>255</v>
      </c>
      <c r="G5434" s="1" t="s">
        <v>17</v>
      </c>
      <c r="H5434" s="1">
        <v>45.0</v>
      </c>
      <c r="I5434" s="3">
        <v>43840.708333333336</v>
      </c>
      <c r="J5434" s="1">
        <v>0.0</v>
      </c>
      <c r="K5434" s="1" t="s">
        <v>218</v>
      </c>
      <c r="M5434" s="3">
        <v>43840.80147517361</v>
      </c>
    </row>
    <row r="5435">
      <c r="A5435" s="1">
        <v>5433.0</v>
      </c>
      <c r="B5435" s="1" t="s">
        <v>11434</v>
      </c>
      <c r="C5435" s="1" t="s">
        <v>11435</v>
      </c>
      <c r="D5435" s="1" t="s">
        <v>1521</v>
      </c>
      <c r="E5435" s="1" t="s">
        <v>11436</v>
      </c>
      <c r="F5435" s="1" t="s">
        <v>11437</v>
      </c>
      <c r="G5435" s="1" t="s">
        <v>89</v>
      </c>
      <c r="H5435" s="1">
        <v>45.0</v>
      </c>
      <c r="I5435" s="3">
        <v>44048.622614155094</v>
      </c>
      <c r="J5435" s="1">
        <v>1.93764287079408</v>
      </c>
      <c r="K5435" s="1" t="s">
        <v>46</v>
      </c>
      <c r="L5435" s="1" t="s">
        <v>11438</v>
      </c>
      <c r="M5435" s="3">
        <v>44048.640831122684</v>
      </c>
    </row>
    <row r="5436">
      <c r="A5436" s="1">
        <v>5434.0</v>
      </c>
      <c r="B5436" s="1" t="s">
        <v>324</v>
      </c>
      <c r="C5436" s="1" t="s">
        <v>11439</v>
      </c>
      <c r="D5436" s="1" t="s">
        <v>326</v>
      </c>
      <c r="E5436" s="1" t="s">
        <v>11440</v>
      </c>
      <c r="F5436" s="1" t="s">
        <v>328</v>
      </c>
      <c r="G5436" s="1" t="s">
        <v>17</v>
      </c>
      <c r="H5436" s="1">
        <v>45.0</v>
      </c>
      <c r="I5436" s="3">
        <v>44253.625</v>
      </c>
      <c r="J5436" s="1">
        <v>0.00758852295358899</v>
      </c>
      <c r="K5436" s="1" t="s">
        <v>24</v>
      </c>
      <c r="M5436" s="3">
        <v>44253.66026290509</v>
      </c>
    </row>
    <row r="5437">
      <c r="A5437" s="1">
        <v>5435.0</v>
      </c>
      <c r="B5437" s="1" t="s">
        <v>525</v>
      </c>
      <c r="C5437" s="1" t="s">
        <v>11441</v>
      </c>
      <c r="D5437" s="1" t="s">
        <v>4459</v>
      </c>
      <c r="E5437" s="1" t="s">
        <v>11442</v>
      </c>
      <c r="F5437" s="1" t="s">
        <v>529</v>
      </c>
      <c r="G5437" s="1" t="s">
        <v>89</v>
      </c>
      <c r="H5437" s="1">
        <v>45.0</v>
      </c>
      <c r="I5437" s="3">
        <v>44249.49067915509</v>
      </c>
      <c r="J5437" s="1">
        <v>3.03517395199442</v>
      </c>
      <c r="K5437" s="1" t="s">
        <v>56</v>
      </c>
      <c r="L5437" s="1" t="s">
        <v>113</v>
      </c>
      <c r="M5437" s="3">
        <v>44249.49182988426</v>
      </c>
    </row>
    <row r="5438">
      <c r="A5438" s="1">
        <v>5436.0</v>
      </c>
      <c r="B5438" s="1" t="s">
        <v>3073</v>
      </c>
      <c r="C5438" s="1" t="s">
        <v>11443</v>
      </c>
      <c r="D5438" s="1" t="s">
        <v>326</v>
      </c>
      <c r="E5438" s="1" t="s">
        <v>6539</v>
      </c>
      <c r="F5438" s="1" t="s">
        <v>3419</v>
      </c>
      <c r="G5438" s="1" t="s">
        <v>17</v>
      </c>
      <c r="H5438" s="1">
        <v>45.0</v>
      </c>
      <c r="I5438" s="3">
        <v>44022.791666666664</v>
      </c>
      <c r="J5438" s="1">
        <v>0.0</v>
      </c>
      <c r="K5438" s="1" t="s">
        <v>24</v>
      </c>
      <c r="M5438" s="3">
        <v>44022.830224178244</v>
      </c>
    </row>
    <row r="5439">
      <c r="A5439" s="1">
        <v>5437.0</v>
      </c>
      <c r="B5439" s="1" t="s">
        <v>278</v>
      </c>
      <c r="C5439" s="1" t="s">
        <v>11444</v>
      </c>
      <c r="D5439" s="1" t="s">
        <v>21</v>
      </c>
      <c r="E5439" s="1" t="s">
        <v>4438</v>
      </c>
      <c r="F5439" s="1" t="s">
        <v>281</v>
      </c>
      <c r="G5439" s="1" t="s">
        <v>35</v>
      </c>
      <c r="H5439" s="1">
        <v>45.0</v>
      </c>
      <c r="I5439" s="3">
        <v>44203.3125</v>
      </c>
      <c r="J5439" s="1">
        <v>2.10700121931342</v>
      </c>
      <c r="K5439" s="1" t="s">
        <v>24</v>
      </c>
      <c r="M5439" s="3">
        <v>44203.346612361114</v>
      </c>
    </row>
    <row r="5440">
      <c r="A5440" s="1">
        <v>5438.0</v>
      </c>
      <c r="B5440" s="1" t="s">
        <v>168</v>
      </c>
      <c r="C5440" s="1" t="s">
        <v>11445</v>
      </c>
      <c r="D5440" s="1" t="s">
        <v>4515</v>
      </c>
      <c r="E5440" s="1" t="s">
        <v>5524</v>
      </c>
      <c r="F5440" s="1" t="s">
        <v>171</v>
      </c>
      <c r="G5440" s="1" t="s">
        <v>17</v>
      </c>
      <c r="H5440" s="1">
        <v>45.0</v>
      </c>
      <c r="I5440" s="3">
        <v>43790.583333333336</v>
      </c>
      <c r="J5440" s="1">
        <v>1.29061024727729</v>
      </c>
      <c r="K5440" s="1" t="s">
        <v>166</v>
      </c>
      <c r="M5440" s="3">
        <v>43790.61292216435</v>
      </c>
    </row>
    <row r="5441">
      <c r="A5441" s="1">
        <v>5439.0</v>
      </c>
      <c r="B5441" s="1" t="s">
        <v>354</v>
      </c>
      <c r="C5441" s="1" t="s">
        <v>11446</v>
      </c>
      <c r="D5441" s="1" t="s">
        <v>1853</v>
      </c>
      <c r="E5441" s="1" t="s">
        <v>11447</v>
      </c>
      <c r="F5441" s="1" t="s">
        <v>358</v>
      </c>
      <c r="G5441" s="1" t="s">
        <v>89</v>
      </c>
      <c r="H5441" s="1">
        <v>45.0</v>
      </c>
      <c r="I5441" s="3">
        <v>44092.3753533912</v>
      </c>
      <c r="J5441" s="1">
        <v>1.27445931651733</v>
      </c>
      <c r="K5441" s="1" t="s">
        <v>24</v>
      </c>
      <c r="M5441" s="3">
        <v>44092.3793031713</v>
      </c>
    </row>
    <row r="5442">
      <c r="A5442" s="1">
        <v>5440.0</v>
      </c>
      <c r="B5442" s="1" t="s">
        <v>1315</v>
      </c>
      <c r="C5442" s="1" t="s">
        <v>11448</v>
      </c>
      <c r="D5442" s="1" t="s">
        <v>411</v>
      </c>
      <c r="E5442" s="1" t="s">
        <v>1386</v>
      </c>
      <c r="F5442" s="1" t="s">
        <v>1319</v>
      </c>
      <c r="G5442" s="1" t="s">
        <v>17</v>
      </c>
      <c r="H5442" s="1">
        <v>45.0</v>
      </c>
      <c r="I5442" s="3">
        <v>43876.333333333336</v>
      </c>
      <c r="J5442" s="1">
        <v>0.0</v>
      </c>
      <c r="K5442" s="1" t="s">
        <v>18</v>
      </c>
      <c r="M5442" s="3">
        <v>43876.407610173614</v>
      </c>
    </row>
    <row r="5443">
      <c r="A5443" s="1">
        <v>5441.0</v>
      </c>
      <c r="B5443" s="1" t="s">
        <v>196</v>
      </c>
      <c r="C5443" s="1" t="s">
        <v>11449</v>
      </c>
      <c r="D5443" s="1" t="s">
        <v>132</v>
      </c>
      <c r="E5443" s="1" t="s">
        <v>1928</v>
      </c>
      <c r="F5443" s="1" t="s">
        <v>200</v>
      </c>
      <c r="G5443" s="1" t="s">
        <v>17</v>
      </c>
      <c r="H5443" s="1">
        <v>45.0</v>
      </c>
      <c r="I5443" s="3">
        <v>44138.541666666664</v>
      </c>
      <c r="J5443" s="1">
        <v>2.85986749902583</v>
      </c>
      <c r="K5443" s="1" t="s">
        <v>24</v>
      </c>
      <c r="M5443" s="3">
        <v>44138.580281689814</v>
      </c>
    </row>
    <row r="5444">
      <c r="A5444" s="1">
        <v>5442.0</v>
      </c>
      <c r="B5444" s="1" t="s">
        <v>1090</v>
      </c>
      <c r="C5444" s="1" t="s">
        <v>11450</v>
      </c>
      <c r="D5444" s="1" t="s">
        <v>1558</v>
      </c>
      <c r="E5444" s="1" t="s">
        <v>3086</v>
      </c>
      <c r="F5444" s="1" t="s">
        <v>1094</v>
      </c>
      <c r="G5444" s="1" t="s">
        <v>17</v>
      </c>
      <c r="H5444" s="1">
        <v>45.0</v>
      </c>
      <c r="I5444" s="3">
        <v>44173.229166666664</v>
      </c>
      <c r="J5444" s="1">
        <v>2.78867253460504</v>
      </c>
      <c r="K5444" s="1" t="s">
        <v>166</v>
      </c>
      <c r="L5444" s="1" t="s">
        <v>167</v>
      </c>
      <c r="M5444" s="3">
        <v>44173.3557178125</v>
      </c>
    </row>
    <row r="5445">
      <c r="A5445" s="1">
        <v>5443.0</v>
      </c>
      <c r="B5445" s="1" t="s">
        <v>1202</v>
      </c>
      <c r="C5445" s="1" t="s">
        <v>11451</v>
      </c>
      <c r="D5445" s="1" t="s">
        <v>1631</v>
      </c>
      <c r="E5445" s="1" t="s">
        <v>9809</v>
      </c>
      <c r="F5445" s="1" t="s">
        <v>1206</v>
      </c>
      <c r="G5445" s="1" t="s">
        <v>35</v>
      </c>
      <c r="H5445" s="1">
        <v>45.0</v>
      </c>
      <c r="I5445" s="3">
        <v>43620.291666666664</v>
      </c>
      <c r="J5445" s="1">
        <v>2.18017109793187</v>
      </c>
      <c r="K5445" s="1" t="s">
        <v>24</v>
      </c>
      <c r="M5445" s="3">
        <v>43620.34324648148</v>
      </c>
    </row>
    <row r="5446">
      <c r="A5446" s="1">
        <v>5444.0</v>
      </c>
      <c r="B5446" s="1" t="s">
        <v>3588</v>
      </c>
      <c r="C5446" s="1" t="s">
        <v>11452</v>
      </c>
      <c r="D5446" s="1" t="s">
        <v>37</v>
      </c>
      <c r="E5446" s="1" t="s">
        <v>11453</v>
      </c>
      <c r="F5446" s="1" t="s">
        <v>3591</v>
      </c>
      <c r="G5446" s="1" t="s">
        <v>39</v>
      </c>
      <c r="H5446" s="1">
        <v>45.0</v>
      </c>
      <c r="I5446" s="3">
        <v>44119.75</v>
      </c>
      <c r="J5446" s="1">
        <v>0.922479109331135</v>
      </c>
      <c r="K5446" s="1" t="s">
        <v>18</v>
      </c>
      <c r="L5446" s="1" t="s">
        <v>1765</v>
      </c>
      <c r="M5446" s="3">
        <v>44119.78199076389</v>
      </c>
    </row>
    <row r="5447">
      <c r="A5447" s="1">
        <v>5445.0</v>
      </c>
      <c r="B5447" s="1" t="s">
        <v>465</v>
      </c>
      <c r="C5447" s="1" t="s">
        <v>11454</v>
      </c>
      <c r="D5447" s="1" t="s">
        <v>1637</v>
      </c>
      <c r="E5447" s="1" t="s">
        <v>11455</v>
      </c>
      <c r="F5447" s="1" t="s">
        <v>468</v>
      </c>
      <c r="G5447" s="1" t="s">
        <v>17</v>
      </c>
      <c r="H5447" s="1">
        <v>45.0</v>
      </c>
      <c r="I5447" s="3">
        <v>44230.666666666664</v>
      </c>
      <c r="J5447" s="1">
        <v>3.19325699760556</v>
      </c>
      <c r="K5447" s="1" t="s">
        <v>24</v>
      </c>
      <c r="M5447" s="3">
        <v>44230.7211656713</v>
      </c>
    </row>
    <row r="5448">
      <c r="A5448" s="1">
        <v>5446.0</v>
      </c>
      <c r="B5448" s="1" t="s">
        <v>3724</v>
      </c>
      <c r="C5448" s="1" t="s">
        <v>11456</v>
      </c>
      <c r="D5448" s="1" t="s">
        <v>284</v>
      </c>
      <c r="E5448" s="1" t="s">
        <v>11457</v>
      </c>
      <c r="F5448" s="1" t="s">
        <v>3727</v>
      </c>
      <c r="G5448" s="1" t="s">
        <v>39</v>
      </c>
      <c r="H5448" s="1">
        <v>45.0</v>
      </c>
      <c r="I5448" s="3">
        <v>44079.75</v>
      </c>
      <c r="J5448" s="1">
        <v>0.148585436145805</v>
      </c>
      <c r="K5448" s="1" t="s">
        <v>218</v>
      </c>
      <c r="M5448" s="3">
        <v>44079.78225146991</v>
      </c>
    </row>
    <row r="5449">
      <c r="A5449" s="1">
        <v>5447.0</v>
      </c>
      <c r="B5449" s="1" t="s">
        <v>401</v>
      </c>
      <c r="C5449" s="1" t="s">
        <v>11458</v>
      </c>
      <c r="D5449" s="1" t="s">
        <v>532</v>
      </c>
      <c r="E5449" s="1" t="s">
        <v>11459</v>
      </c>
      <c r="F5449" s="1" t="s">
        <v>405</v>
      </c>
      <c r="G5449" s="1" t="s">
        <v>89</v>
      </c>
      <c r="H5449" s="1">
        <v>45.0</v>
      </c>
      <c r="I5449" s="3">
        <v>44133.49458185185</v>
      </c>
      <c r="J5449" s="1">
        <v>0.0</v>
      </c>
      <c r="K5449" s="1" t="s">
        <v>24</v>
      </c>
      <c r="M5449" s="3">
        <v>44133.541580300924</v>
      </c>
    </row>
    <row r="5450">
      <c r="A5450" s="1">
        <v>5448.0</v>
      </c>
      <c r="B5450" s="1" t="s">
        <v>2314</v>
      </c>
      <c r="C5450" s="1" t="s">
        <v>11460</v>
      </c>
      <c r="D5450" s="1" t="s">
        <v>2673</v>
      </c>
      <c r="E5450" s="1" t="s">
        <v>9476</v>
      </c>
      <c r="F5450" s="1" t="s">
        <v>2318</v>
      </c>
      <c r="G5450" s="1" t="s">
        <v>17</v>
      </c>
      <c r="H5450" s="1">
        <v>45.0</v>
      </c>
      <c r="I5450" s="3">
        <v>44134.666666666664</v>
      </c>
      <c r="J5450" s="1">
        <v>0.928055056652871</v>
      </c>
      <c r="K5450" s="1" t="s">
        <v>18</v>
      </c>
      <c r="M5450" s="3">
        <v>44134.706329699075</v>
      </c>
    </row>
    <row r="5451">
      <c r="A5451" s="1">
        <v>5449.0</v>
      </c>
      <c r="B5451" s="1" t="s">
        <v>2314</v>
      </c>
      <c r="C5451" s="1" t="s">
        <v>11461</v>
      </c>
      <c r="D5451" s="1" t="s">
        <v>1077</v>
      </c>
      <c r="E5451" s="1" t="s">
        <v>6807</v>
      </c>
      <c r="F5451" s="1" t="s">
        <v>2318</v>
      </c>
      <c r="G5451" s="1" t="s">
        <v>35</v>
      </c>
      <c r="H5451" s="1">
        <v>45.0</v>
      </c>
      <c r="I5451" s="3">
        <v>44208.666666666664</v>
      </c>
      <c r="J5451" s="1">
        <v>2.4781049568187</v>
      </c>
      <c r="K5451" s="1" t="s">
        <v>18</v>
      </c>
      <c r="M5451" s="3">
        <v>44208.66868679398</v>
      </c>
    </row>
    <row r="5452">
      <c r="A5452" s="1">
        <v>5450.0</v>
      </c>
      <c r="B5452" s="1" t="s">
        <v>590</v>
      </c>
      <c r="C5452" s="1" t="s">
        <v>11462</v>
      </c>
      <c r="D5452" s="1" t="s">
        <v>3943</v>
      </c>
      <c r="E5452" s="1" t="s">
        <v>7147</v>
      </c>
      <c r="F5452" s="1" t="s">
        <v>594</v>
      </c>
      <c r="G5452" s="1" t="s">
        <v>17</v>
      </c>
      <c r="H5452" s="1">
        <v>45.0</v>
      </c>
      <c r="I5452" s="3">
        <v>44077.291666666664</v>
      </c>
      <c r="J5452" s="1">
        <v>2.66555781805116</v>
      </c>
      <c r="K5452" s="1" t="s">
        <v>511</v>
      </c>
      <c r="L5452" s="1" t="s">
        <v>595</v>
      </c>
      <c r="M5452" s="3">
        <v>44077.316672650464</v>
      </c>
    </row>
    <row r="5453">
      <c r="A5453" s="1">
        <v>5451.0</v>
      </c>
      <c r="B5453" s="1" t="s">
        <v>501</v>
      </c>
      <c r="C5453" s="1" t="s">
        <v>11463</v>
      </c>
      <c r="D5453" s="1" t="s">
        <v>503</v>
      </c>
      <c r="E5453" s="1" t="s">
        <v>504</v>
      </c>
      <c r="F5453" s="1" t="s">
        <v>505</v>
      </c>
      <c r="G5453" s="1" t="s">
        <v>17</v>
      </c>
      <c r="H5453" s="1">
        <v>45.0</v>
      </c>
      <c r="I5453" s="3">
        <v>43773.708333333336</v>
      </c>
      <c r="J5453" s="1">
        <v>0.69718657013827</v>
      </c>
      <c r="K5453" s="1" t="s">
        <v>18</v>
      </c>
      <c r="M5453" s="3">
        <v>43773.785914375</v>
      </c>
    </row>
    <row r="5454">
      <c r="A5454" s="1">
        <v>5452.0</v>
      </c>
      <c r="B5454" s="1" t="s">
        <v>611</v>
      </c>
      <c r="C5454" s="1" t="s">
        <v>11464</v>
      </c>
      <c r="D5454" s="1" t="s">
        <v>3641</v>
      </c>
      <c r="E5454" s="1" t="s">
        <v>10665</v>
      </c>
      <c r="F5454" s="1" t="s">
        <v>615</v>
      </c>
      <c r="G5454" s="1" t="s">
        <v>17</v>
      </c>
      <c r="H5454" s="1">
        <v>45.0</v>
      </c>
      <c r="I5454" s="3">
        <v>44237.73611111111</v>
      </c>
      <c r="J5454" s="1">
        <v>0.355241057276223</v>
      </c>
      <c r="K5454" s="1" t="s">
        <v>616</v>
      </c>
      <c r="M5454" s="3">
        <v>44237.75193774306</v>
      </c>
    </row>
    <row r="5455">
      <c r="A5455" s="1">
        <v>5453.0</v>
      </c>
      <c r="B5455" s="1" t="s">
        <v>168</v>
      </c>
      <c r="C5455" s="1" t="s">
        <v>11465</v>
      </c>
      <c r="D5455" s="1" t="s">
        <v>1418</v>
      </c>
      <c r="E5455" s="1" t="s">
        <v>170</v>
      </c>
      <c r="F5455" s="1" t="s">
        <v>171</v>
      </c>
      <c r="G5455" s="1" t="s">
        <v>17</v>
      </c>
      <c r="H5455" s="1">
        <v>45.0</v>
      </c>
      <c r="I5455" s="3">
        <v>43833.583333333336</v>
      </c>
      <c r="J5455" s="1">
        <v>0.761410812166741</v>
      </c>
      <c r="K5455" s="1" t="s">
        <v>166</v>
      </c>
      <c r="M5455" s="3">
        <v>43833.61194265047</v>
      </c>
    </row>
    <row r="5456">
      <c r="A5456" s="1">
        <v>5454.0</v>
      </c>
      <c r="B5456" s="1" t="s">
        <v>3701</v>
      </c>
      <c r="C5456" s="1" t="s">
        <v>11466</v>
      </c>
      <c r="D5456" s="1" t="s">
        <v>1827</v>
      </c>
      <c r="E5456" s="1" t="s">
        <v>4570</v>
      </c>
      <c r="F5456" s="1" t="s">
        <v>3705</v>
      </c>
      <c r="G5456" s="1" t="s">
        <v>17</v>
      </c>
      <c r="H5456" s="1">
        <v>45.0</v>
      </c>
      <c r="I5456" s="3">
        <v>44161.541666666664</v>
      </c>
      <c r="J5456" s="1">
        <v>0.42705140187065</v>
      </c>
      <c r="K5456" s="1" t="s">
        <v>166</v>
      </c>
      <c r="L5456" s="1" t="s">
        <v>318</v>
      </c>
      <c r="M5456" s="3">
        <v>44161.58940943287</v>
      </c>
    </row>
    <row r="5457">
      <c r="A5457" s="1">
        <v>5455.0</v>
      </c>
      <c r="B5457" s="1" t="s">
        <v>1315</v>
      </c>
      <c r="C5457" s="1" t="s">
        <v>11467</v>
      </c>
      <c r="D5457" s="1" t="s">
        <v>411</v>
      </c>
      <c r="E5457" s="1" t="s">
        <v>3089</v>
      </c>
      <c r="F5457" s="1" t="s">
        <v>1319</v>
      </c>
      <c r="G5457" s="1" t="s">
        <v>17</v>
      </c>
      <c r="H5457" s="1">
        <v>45.0</v>
      </c>
      <c r="I5457" s="3">
        <v>43869.333333333336</v>
      </c>
      <c r="J5457" s="1">
        <v>0.100684730572716</v>
      </c>
      <c r="K5457" s="1" t="s">
        <v>18</v>
      </c>
      <c r="M5457" s="3">
        <v>43869.34380898148</v>
      </c>
    </row>
    <row r="5458">
      <c r="A5458" s="1">
        <v>5456.0</v>
      </c>
      <c r="B5458" s="1" t="s">
        <v>684</v>
      </c>
      <c r="C5458" s="1" t="s">
        <v>11468</v>
      </c>
      <c r="D5458" s="1" t="s">
        <v>686</v>
      </c>
      <c r="E5458" s="1" t="s">
        <v>687</v>
      </c>
      <c r="F5458" s="1" t="s">
        <v>688</v>
      </c>
      <c r="G5458" s="1" t="s">
        <v>17</v>
      </c>
      <c r="H5458" s="1">
        <v>45.0</v>
      </c>
      <c r="I5458" s="3">
        <v>44246.395833333336</v>
      </c>
      <c r="J5458" s="1">
        <v>0.922938397140316</v>
      </c>
      <c r="K5458" s="1" t="s">
        <v>689</v>
      </c>
      <c r="L5458" s="1" t="s">
        <v>690</v>
      </c>
      <c r="M5458" s="3">
        <v>44246.47148446759</v>
      </c>
    </row>
    <row r="5459">
      <c r="A5459" s="1">
        <v>5457.0</v>
      </c>
      <c r="B5459" s="1" t="s">
        <v>1609</v>
      </c>
      <c r="C5459" s="1" t="s">
        <v>11469</v>
      </c>
      <c r="D5459" s="1" t="s">
        <v>1611</v>
      </c>
      <c r="E5459" s="1" t="s">
        <v>11470</v>
      </c>
      <c r="F5459" s="1" t="s">
        <v>1613</v>
      </c>
      <c r="G5459" s="1" t="s">
        <v>89</v>
      </c>
      <c r="H5459" s="1">
        <v>45.0</v>
      </c>
      <c r="I5459" s="3">
        <v>44124.67427712963</v>
      </c>
      <c r="J5459" s="1">
        <v>1.85979517442614</v>
      </c>
      <c r="K5459" s="1" t="s">
        <v>56</v>
      </c>
      <c r="L5459" s="1" t="s">
        <v>1614</v>
      </c>
      <c r="M5459" s="3">
        <v>44124.70034950232</v>
      </c>
    </row>
    <row r="5460">
      <c r="A5460" s="1">
        <v>5458.0</v>
      </c>
      <c r="B5460" s="1" t="s">
        <v>233</v>
      </c>
      <c r="C5460" s="1" t="s">
        <v>11471</v>
      </c>
      <c r="D5460" s="1" t="s">
        <v>3465</v>
      </c>
      <c r="E5460" s="1" t="s">
        <v>802</v>
      </c>
      <c r="F5460" s="1" t="s">
        <v>237</v>
      </c>
      <c r="G5460" s="1" t="s">
        <v>35</v>
      </c>
      <c r="H5460" s="1">
        <v>45.0</v>
      </c>
      <c r="I5460" s="3">
        <v>44148.239583333336</v>
      </c>
      <c r="J5460" s="1">
        <v>1.94293676771312</v>
      </c>
      <c r="K5460" s="1" t="s">
        <v>24</v>
      </c>
      <c r="L5460" s="1" t="s">
        <v>238</v>
      </c>
      <c r="M5460" s="3">
        <v>44148.27063811343</v>
      </c>
    </row>
    <row r="5461">
      <c r="A5461" s="1">
        <v>5459.0</v>
      </c>
      <c r="B5461" s="1" t="s">
        <v>2772</v>
      </c>
      <c r="C5461" s="1" t="s">
        <v>11472</v>
      </c>
      <c r="D5461" s="1" t="s">
        <v>4372</v>
      </c>
      <c r="E5461" s="1" t="s">
        <v>11473</v>
      </c>
      <c r="F5461" s="1" t="s">
        <v>2775</v>
      </c>
      <c r="G5461" s="1" t="s">
        <v>17</v>
      </c>
      <c r="H5461" s="1">
        <v>45.0</v>
      </c>
      <c r="I5461" s="3">
        <v>43901.322916666664</v>
      </c>
      <c r="J5461" s="1">
        <v>0.821075619065552</v>
      </c>
      <c r="K5461" s="1" t="s">
        <v>24</v>
      </c>
      <c r="M5461" s="3">
        <v>43901.352476354165</v>
      </c>
    </row>
    <row r="5462">
      <c r="A5462" s="1">
        <v>5460.0</v>
      </c>
      <c r="B5462" s="1" t="s">
        <v>5034</v>
      </c>
      <c r="C5462" s="1" t="s">
        <v>11474</v>
      </c>
      <c r="D5462" s="1" t="s">
        <v>2983</v>
      </c>
      <c r="E5462" s="1" t="s">
        <v>5036</v>
      </c>
      <c r="F5462" s="1" t="s">
        <v>5037</v>
      </c>
      <c r="G5462" s="1" t="s">
        <v>35</v>
      </c>
      <c r="H5462" s="1">
        <v>45.0</v>
      </c>
      <c r="I5462" s="3">
        <v>43524.375</v>
      </c>
      <c r="J5462" s="1">
        <v>0.669602568525488</v>
      </c>
      <c r="K5462" s="1" t="s">
        <v>24</v>
      </c>
      <c r="M5462" s="3">
        <v>43524.40181065972</v>
      </c>
    </row>
    <row r="5463">
      <c r="A5463" s="1">
        <v>5461.0</v>
      </c>
      <c r="B5463" s="1" t="s">
        <v>3616</v>
      </c>
      <c r="C5463" s="1" t="s">
        <v>11475</v>
      </c>
      <c r="D5463" s="1" t="s">
        <v>3618</v>
      </c>
      <c r="E5463" s="1" t="s">
        <v>5572</v>
      </c>
      <c r="F5463" s="1" t="s">
        <v>3620</v>
      </c>
      <c r="G5463" s="1" t="s">
        <v>17</v>
      </c>
      <c r="H5463" s="1">
        <v>45.0</v>
      </c>
      <c r="I5463" s="3">
        <v>43912.291666666664</v>
      </c>
      <c r="J5463" s="1">
        <v>0.0543445630086545</v>
      </c>
      <c r="K5463" s="1" t="s">
        <v>24</v>
      </c>
      <c r="M5463" s="3">
        <v>43912.66450356482</v>
      </c>
    </row>
    <row r="5464">
      <c r="A5464" s="1">
        <v>5462.0</v>
      </c>
      <c r="B5464" s="1" t="s">
        <v>4253</v>
      </c>
      <c r="C5464" s="1" t="s">
        <v>11476</v>
      </c>
      <c r="D5464" s="1" t="s">
        <v>11477</v>
      </c>
      <c r="E5464" s="1" t="s">
        <v>11478</v>
      </c>
      <c r="F5464" s="1" t="s">
        <v>4257</v>
      </c>
      <c r="G5464" s="1" t="s">
        <v>89</v>
      </c>
      <c r="H5464" s="1">
        <v>45.0</v>
      </c>
      <c r="I5464" s="3">
        <v>44244.38251679398</v>
      </c>
      <c r="J5464" s="1">
        <v>4.24914990035474</v>
      </c>
      <c r="K5464" s="1" t="s">
        <v>24</v>
      </c>
      <c r="L5464" s="1" t="s">
        <v>406</v>
      </c>
      <c r="M5464" s="3">
        <v>44244.5815284375</v>
      </c>
    </row>
    <row r="5465">
      <c r="A5465" s="1">
        <v>5463.0</v>
      </c>
      <c r="B5465" s="1" t="s">
        <v>953</v>
      </c>
      <c r="C5465" s="1" t="s">
        <v>11479</v>
      </c>
      <c r="D5465" s="1" t="s">
        <v>121</v>
      </c>
      <c r="E5465" s="1" t="s">
        <v>5423</v>
      </c>
      <c r="F5465" s="1" t="s">
        <v>956</v>
      </c>
      <c r="G5465" s="1" t="s">
        <v>35</v>
      </c>
      <c r="H5465" s="1">
        <v>45.0</v>
      </c>
      <c r="I5465" s="3">
        <v>44229.625</v>
      </c>
      <c r="J5465" s="1">
        <v>2.66204683779491</v>
      </c>
      <c r="K5465" s="1" t="s">
        <v>18</v>
      </c>
      <c r="M5465" s="3">
        <v>44229.6156903125</v>
      </c>
    </row>
    <row r="5466">
      <c r="A5466" s="1">
        <v>5464.0</v>
      </c>
      <c r="B5466" s="1" t="s">
        <v>611</v>
      </c>
      <c r="C5466" s="1" t="s">
        <v>11480</v>
      </c>
      <c r="D5466" s="1" t="s">
        <v>613</v>
      </c>
      <c r="E5466" s="1" t="s">
        <v>2655</v>
      </c>
      <c r="F5466" s="1" t="s">
        <v>615</v>
      </c>
      <c r="G5466" s="1" t="s">
        <v>17</v>
      </c>
      <c r="H5466" s="1">
        <v>45.0</v>
      </c>
      <c r="I5466" s="3">
        <v>44138.708333333336</v>
      </c>
      <c r="J5466" s="1">
        <v>2.98110389104891</v>
      </c>
      <c r="K5466" s="1" t="s">
        <v>616</v>
      </c>
      <c r="L5466" s="1" t="s">
        <v>617</v>
      </c>
      <c r="M5466" s="3">
        <v>44138.684997743054</v>
      </c>
    </row>
    <row r="5467">
      <c r="A5467" s="1">
        <v>5465.0</v>
      </c>
      <c r="B5467" s="1" t="s">
        <v>239</v>
      </c>
      <c r="C5467" s="1" t="s">
        <v>11481</v>
      </c>
      <c r="D5467" s="1" t="s">
        <v>1381</v>
      </c>
      <c r="E5467" s="1" t="s">
        <v>11482</v>
      </c>
      <c r="F5467" s="1" t="s">
        <v>243</v>
      </c>
      <c r="G5467" s="1" t="s">
        <v>39</v>
      </c>
      <c r="H5467" s="1">
        <v>45.0</v>
      </c>
      <c r="I5467" s="3">
        <v>44159.708333333336</v>
      </c>
      <c r="J5467" s="1">
        <v>2.19696983878349</v>
      </c>
      <c r="K5467" s="1" t="s">
        <v>46</v>
      </c>
      <c r="M5467" s="3">
        <v>44159.731909525464</v>
      </c>
    </row>
    <row r="5468">
      <c r="A5468" s="1">
        <v>5466.0</v>
      </c>
      <c r="B5468" s="1" t="s">
        <v>792</v>
      </c>
      <c r="C5468" s="1" t="s">
        <v>11483</v>
      </c>
      <c r="D5468" s="1" t="s">
        <v>578</v>
      </c>
      <c r="E5468" s="1" t="s">
        <v>3722</v>
      </c>
      <c r="F5468" s="1" t="s">
        <v>795</v>
      </c>
      <c r="G5468" s="1" t="s">
        <v>17</v>
      </c>
      <c r="H5468" s="1">
        <v>45.0</v>
      </c>
      <c r="I5468" s="3">
        <v>44128.1875</v>
      </c>
      <c r="J5468" s="1">
        <v>2.73504921756718</v>
      </c>
      <c r="K5468" s="1" t="s">
        <v>18</v>
      </c>
      <c r="M5468" s="3">
        <v>44128.209481921294</v>
      </c>
    </row>
    <row r="5469">
      <c r="A5469" s="1">
        <v>5467.0</v>
      </c>
      <c r="B5469" s="1" t="s">
        <v>308</v>
      </c>
      <c r="C5469" s="1" t="s">
        <v>11484</v>
      </c>
      <c r="D5469" s="1" t="s">
        <v>310</v>
      </c>
      <c r="E5469" s="1" t="s">
        <v>3450</v>
      </c>
      <c r="F5469" s="1" t="s">
        <v>312</v>
      </c>
      <c r="G5469" s="1" t="s">
        <v>17</v>
      </c>
      <c r="H5469" s="1">
        <v>45.0</v>
      </c>
      <c r="I5469" s="3">
        <v>44224.229166666664</v>
      </c>
      <c r="J5469" s="1">
        <v>1.65069639356428</v>
      </c>
      <c r="K5469" s="1" t="s">
        <v>24</v>
      </c>
      <c r="L5469" s="1" t="s">
        <v>96</v>
      </c>
      <c r="M5469" s="3">
        <v>44224.29663091435</v>
      </c>
    </row>
    <row r="5470">
      <c r="A5470" s="1">
        <v>5468.0</v>
      </c>
      <c r="B5470" s="1" t="s">
        <v>303</v>
      </c>
      <c r="C5470" s="1" t="s">
        <v>11485</v>
      </c>
      <c r="D5470" s="1" t="s">
        <v>305</v>
      </c>
      <c r="E5470" s="1" t="s">
        <v>306</v>
      </c>
      <c r="F5470" s="1" t="s">
        <v>307</v>
      </c>
      <c r="G5470" s="1" t="s">
        <v>17</v>
      </c>
      <c r="H5470" s="1">
        <v>45.0</v>
      </c>
      <c r="I5470" s="3">
        <v>44044.416666666664</v>
      </c>
      <c r="J5470" s="1">
        <v>1.28278663580108</v>
      </c>
      <c r="K5470" s="1" t="s">
        <v>24</v>
      </c>
      <c r="M5470" s="3">
        <v>44044.44441207176</v>
      </c>
    </row>
    <row r="5471">
      <c r="A5471" s="1">
        <v>5469.0</v>
      </c>
      <c r="B5471" s="1" t="s">
        <v>413</v>
      </c>
      <c r="C5471" s="1" t="s">
        <v>11486</v>
      </c>
      <c r="D5471" s="1" t="s">
        <v>11487</v>
      </c>
      <c r="E5471" s="1" t="s">
        <v>11488</v>
      </c>
      <c r="F5471" s="1" t="s">
        <v>417</v>
      </c>
      <c r="G5471" s="1" t="s">
        <v>39</v>
      </c>
      <c r="H5471" s="1">
        <v>45.0</v>
      </c>
      <c r="I5471" s="3">
        <v>44018.25</v>
      </c>
      <c r="J5471" s="1">
        <v>32.1558262973611</v>
      </c>
      <c r="K5471" s="1" t="s">
        <v>24</v>
      </c>
      <c r="M5471" s="3">
        <v>44018.27692099537</v>
      </c>
    </row>
    <row r="5472">
      <c r="A5472" s="1">
        <v>5470.0</v>
      </c>
      <c r="B5472" s="1" t="s">
        <v>4682</v>
      </c>
      <c r="C5472" s="1" t="s">
        <v>11489</v>
      </c>
      <c r="D5472" s="1" t="s">
        <v>49</v>
      </c>
      <c r="E5472" s="1" t="s">
        <v>11490</v>
      </c>
      <c r="F5472" s="1" t="s">
        <v>4685</v>
      </c>
      <c r="G5472" s="1" t="s">
        <v>39</v>
      </c>
      <c r="H5472" s="1">
        <v>45.0</v>
      </c>
      <c r="I5472" s="3">
        <v>43906.3125</v>
      </c>
      <c r="J5472" s="1">
        <v>3.33780264541215</v>
      </c>
      <c r="K5472" s="1" t="s">
        <v>46</v>
      </c>
      <c r="M5472" s="3">
        <v>43906.34058043981</v>
      </c>
    </row>
    <row r="5473">
      <c r="A5473" s="1">
        <v>5471.0</v>
      </c>
      <c r="B5473" s="1" t="s">
        <v>150</v>
      </c>
      <c r="C5473" s="1" t="s">
        <v>11491</v>
      </c>
      <c r="D5473" s="1" t="s">
        <v>588</v>
      </c>
      <c r="E5473" s="1" t="s">
        <v>11492</v>
      </c>
      <c r="F5473" s="1" t="s">
        <v>153</v>
      </c>
      <c r="G5473" s="1" t="s">
        <v>17</v>
      </c>
      <c r="H5473" s="1">
        <v>45.0</v>
      </c>
      <c r="I5473" s="3">
        <v>43882.291666666664</v>
      </c>
      <c r="J5473" s="1">
        <v>2.68869214715625</v>
      </c>
      <c r="K5473" s="1" t="s">
        <v>62</v>
      </c>
      <c r="M5473" s="3">
        <v>43882.32809498843</v>
      </c>
    </row>
    <row r="5474">
      <c r="A5474" s="1">
        <v>5472.0</v>
      </c>
      <c r="B5474" s="1" t="s">
        <v>1315</v>
      </c>
      <c r="C5474" s="1" t="s">
        <v>11493</v>
      </c>
      <c r="D5474" s="1" t="s">
        <v>411</v>
      </c>
      <c r="E5474" s="1" t="s">
        <v>6505</v>
      </c>
      <c r="F5474" s="1" t="s">
        <v>1319</v>
      </c>
      <c r="G5474" s="1" t="s">
        <v>17</v>
      </c>
      <c r="H5474" s="1">
        <v>45.0</v>
      </c>
      <c r="I5474" s="3">
        <v>44089.520833333336</v>
      </c>
      <c r="J5474" s="1">
        <v>0.547938321065162</v>
      </c>
      <c r="K5474" s="1" t="s">
        <v>18</v>
      </c>
      <c r="M5474" s="3">
        <v>44089.54520127315</v>
      </c>
    </row>
    <row r="5475">
      <c r="A5475" s="1">
        <v>5473.0</v>
      </c>
      <c r="B5475" s="1" t="s">
        <v>2345</v>
      </c>
      <c r="C5475" s="1" t="s">
        <v>11494</v>
      </c>
      <c r="D5475" s="1" t="s">
        <v>6863</v>
      </c>
      <c r="E5475" s="1" t="s">
        <v>11495</v>
      </c>
      <c r="F5475" s="1" t="s">
        <v>2348</v>
      </c>
      <c r="G5475" s="1" t="s">
        <v>89</v>
      </c>
      <c r="H5475" s="1">
        <v>45.0</v>
      </c>
      <c r="I5475" s="3">
        <v>44098.33839534722</v>
      </c>
      <c r="J5475" s="1">
        <v>2.55017875478533</v>
      </c>
      <c r="K5475" s="1" t="s">
        <v>24</v>
      </c>
      <c r="M5475" s="3">
        <v>44098.385036342595</v>
      </c>
    </row>
    <row r="5476">
      <c r="A5476" s="1">
        <v>5474.0</v>
      </c>
      <c r="B5476" s="1" t="s">
        <v>3163</v>
      </c>
      <c r="C5476" s="1" t="s">
        <v>11496</v>
      </c>
      <c r="D5476" s="1" t="s">
        <v>1325</v>
      </c>
      <c r="E5476" s="1" t="s">
        <v>4628</v>
      </c>
      <c r="F5476" s="1" t="s">
        <v>3166</v>
      </c>
      <c r="G5476" s="1" t="s">
        <v>17</v>
      </c>
      <c r="H5476" s="1">
        <v>45.0</v>
      </c>
      <c r="I5476" s="3">
        <v>44110.458333333336</v>
      </c>
      <c r="J5476" s="1">
        <v>2.57571394751735</v>
      </c>
      <c r="K5476" s="1" t="s">
        <v>46</v>
      </c>
      <c r="L5476" s="1" t="s">
        <v>266</v>
      </c>
      <c r="M5476" s="3">
        <v>44110.50346591435</v>
      </c>
    </row>
    <row r="5477">
      <c r="A5477" s="1">
        <v>5475.0</v>
      </c>
      <c r="B5477" s="1" t="s">
        <v>425</v>
      </c>
      <c r="C5477" s="1" t="s">
        <v>11497</v>
      </c>
      <c r="D5477" s="1" t="s">
        <v>326</v>
      </c>
      <c r="E5477" s="1" t="s">
        <v>11498</v>
      </c>
      <c r="F5477" s="1" t="s">
        <v>428</v>
      </c>
      <c r="G5477" s="1" t="s">
        <v>17</v>
      </c>
      <c r="H5477" s="1">
        <v>45.0</v>
      </c>
      <c r="I5477" s="3">
        <v>44092.270833333336</v>
      </c>
      <c r="J5477" s="1">
        <v>0.269156858864713</v>
      </c>
      <c r="K5477" s="1" t="s">
        <v>24</v>
      </c>
      <c r="M5477" s="3">
        <v>44092.29377747685</v>
      </c>
    </row>
    <row r="5478">
      <c r="A5478" s="1">
        <v>5476.0</v>
      </c>
      <c r="B5478" s="1" t="s">
        <v>5602</v>
      </c>
      <c r="C5478" s="1" t="s">
        <v>11499</v>
      </c>
      <c r="D5478" s="1" t="s">
        <v>2248</v>
      </c>
      <c r="E5478" s="1" t="s">
        <v>11500</v>
      </c>
      <c r="F5478" s="1" t="s">
        <v>5605</v>
      </c>
      <c r="G5478" s="1" t="s">
        <v>89</v>
      </c>
      <c r="H5478" s="1">
        <v>45.0</v>
      </c>
      <c r="I5478" s="3">
        <v>44223.44463280093</v>
      </c>
      <c r="J5478" s="1">
        <v>5.22419222223482</v>
      </c>
      <c r="K5478" s="1" t="s">
        <v>601</v>
      </c>
      <c r="L5478" s="1" t="s">
        <v>5606</v>
      </c>
      <c r="M5478" s="3">
        <v>44223.465764953704</v>
      </c>
    </row>
    <row r="5479">
      <c r="A5479" s="1">
        <v>5477.0</v>
      </c>
      <c r="B5479" s="1" t="s">
        <v>293</v>
      </c>
      <c r="C5479" s="1" t="s">
        <v>11501</v>
      </c>
      <c r="D5479" s="1" t="s">
        <v>1186</v>
      </c>
      <c r="E5479" s="1" t="s">
        <v>1187</v>
      </c>
      <c r="F5479" s="1" t="s">
        <v>297</v>
      </c>
      <c r="G5479" s="1" t="s">
        <v>17</v>
      </c>
      <c r="H5479" s="1">
        <v>45.0</v>
      </c>
      <c r="I5479" s="3">
        <v>44176.291666666664</v>
      </c>
      <c r="J5479" s="1">
        <v>1.04242427326365</v>
      </c>
      <c r="K5479" s="1" t="s">
        <v>62</v>
      </c>
      <c r="L5479" s="1" t="s">
        <v>1188</v>
      </c>
      <c r="M5479" s="3">
        <v>44176.31490265046</v>
      </c>
    </row>
    <row r="5480">
      <c r="A5480" s="1">
        <v>5478.0</v>
      </c>
      <c r="B5480" s="1" t="s">
        <v>233</v>
      </c>
      <c r="C5480" s="1" t="s">
        <v>11502</v>
      </c>
      <c r="D5480" s="1" t="s">
        <v>10216</v>
      </c>
      <c r="E5480" s="1" t="s">
        <v>6962</v>
      </c>
      <c r="F5480" s="1" t="s">
        <v>237</v>
      </c>
      <c r="G5480" s="1" t="s">
        <v>35</v>
      </c>
      <c r="H5480" s="1">
        <v>45.0</v>
      </c>
      <c r="I5480" s="3">
        <v>44253.239583333336</v>
      </c>
      <c r="J5480" s="1">
        <v>6.72928236613627</v>
      </c>
      <c r="K5480" s="1" t="s">
        <v>24</v>
      </c>
      <c r="L5480" s="1" t="s">
        <v>238</v>
      </c>
      <c r="M5480" s="3">
        <v>44253.274119837966</v>
      </c>
    </row>
    <row r="5481">
      <c r="A5481" s="1">
        <v>5479.0</v>
      </c>
      <c r="B5481" s="1" t="s">
        <v>401</v>
      </c>
      <c r="C5481" s="1" t="s">
        <v>11503</v>
      </c>
      <c r="D5481" s="1" t="s">
        <v>3882</v>
      </c>
      <c r="E5481" s="1" t="s">
        <v>5528</v>
      </c>
      <c r="F5481" s="1" t="s">
        <v>405</v>
      </c>
      <c r="G5481" s="1" t="s">
        <v>17</v>
      </c>
      <c r="H5481" s="1">
        <v>45.0</v>
      </c>
      <c r="I5481" s="3">
        <v>43867.291666666664</v>
      </c>
      <c r="J5481" s="1">
        <v>1.78198343593836</v>
      </c>
      <c r="K5481" s="1" t="s">
        <v>24</v>
      </c>
      <c r="M5481" s="3">
        <v>43867.31502418982</v>
      </c>
    </row>
    <row r="5482">
      <c r="A5482" s="1">
        <v>5480.0</v>
      </c>
      <c r="B5482" s="1" t="s">
        <v>4682</v>
      </c>
      <c r="C5482" s="1" t="s">
        <v>11504</v>
      </c>
      <c r="D5482" s="1" t="s">
        <v>10260</v>
      </c>
      <c r="E5482" s="1" t="s">
        <v>11505</v>
      </c>
      <c r="F5482" s="1" t="s">
        <v>4685</v>
      </c>
      <c r="G5482" s="1" t="s">
        <v>39</v>
      </c>
      <c r="H5482" s="1">
        <v>45.0</v>
      </c>
      <c r="I5482" s="3">
        <v>44166.302083333336</v>
      </c>
      <c r="J5482" s="1">
        <v>2.35584203806013</v>
      </c>
      <c r="K5482" s="1" t="s">
        <v>46</v>
      </c>
      <c r="M5482" s="3">
        <v>44166.33165013889</v>
      </c>
    </row>
    <row r="5483">
      <c r="A5483" s="1">
        <v>5481.0</v>
      </c>
      <c r="B5483" s="1" t="s">
        <v>953</v>
      </c>
      <c r="C5483" s="1" t="s">
        <v>11506</v>
      </c>
      <c r="D5483" s="1" t="s">
        <v>121</v>
      </c>
      <c r="E5483" s="1" t="s">
        <v>5423</v>
      </c>
      <c r="F5483" s="1" t="s">
        <v>956</v>
      </c>
      <c r="G5483" s="1" t="s">
        <v>35</v>
      </c>
      <c r="H5483" s="1">
        <v>45.0</v>
      </c>
      <c r="I5483" s="3">
        <v>44232.1875</v>
      </c>
      <c r="J5483" s="1">
        <v>2.99265775404916</v>
      </c>
      <c r="K5483" s="1" t="s">
        <v>18</v>
      </c>
      <c r="M5483" s="3">
        <v>44232.220960300925</v>
      </c>
    </row>
    <row r="5484">
      <c r="A5484" s="1">
        <v>5482.0</v>
      </c>
      <c r="B5484" s="1" t="s">
        <v>324</v>
      </c>
      <c r="C5484" s="1" t="s">
        <v>11507</v>
      </c>
      <c r="D5484" s="1" t="s">
        <v>326</v>
      </c>
      <c r="E5484" s="1" t="s">
        <v>327</v>
      </c>
      <c r="F5484" s="1" t="s">
        <v>328</v>
      </c>
      <c r="G5484" s="1" t="s">
        <v>17</v>
      </c>
      <c r="H5484" s="1">
        <v>45.0</v>
      </c>
      <c r="I5484" s="3">
        <v>44173.291666666664</v>
      </c>
      <c r="J5484" s="1">
        <v>0.0</v>
      </c>
      <c r="K5484" s="1" t="s">
        <v>24</v>
      </c>
      <c r="M5484" s="3">
        <v>44173.33356490741</v>
      </c>
    </row>
    <row r="5485">
      <c r="A5485" s="1">
        <v>5483.0</v>
      </c>
      <c r="B5485" s="1" t="s">
        <v>303</v>
      </c>
      <c r="C5485" s="1" t="s">
        <v>11508</v>
      </c>
      <c r="D5485" s="1" t="s">
        <v>305</v>
      </c>
      <c r="E5485" s="1" t="s">
        <v>2594</v>
      </c>
      <c r="F5485" s="1" t="s">
        <v>307</v>
      </c>
      <c r="G5485" s="1" t="s">
        <v>17</v>
      </c>
      <c r="H5485" s="1">
        <v>45.0</v>
      </c>
      <c r="I5485" s="3">
        <v>43912.791666666664</v>
      </c>
      <c r="J5485" s="1">
        <v>2.23933002595018</v>
      </c>
      <c r="K5485" s="1" t="s">
        <v>24</v>
      </c>
      <c r="M5485" s="3">
        <v>43912.82153116898</v>
      </c>
    </row>
    <row r="5486">
      <c r="A5486" s="1">
        <v>5484.0</v>
      </c>
      <c r="B5486" s="1" t="s">
        <v>572</v>
      </c>
      <c r="C5486" s="1" t="s">
        <v>11509</v>
      </c>
      <c r="D5486" s="1" t="s">
        <v>1133</v>
      </c>
      <c r="E5486" s="1" t="s">
        <v>11510</v>
      </c>
      <c r="F5486" s="1" t="s">
        <v>575</v>
      </c>
      <c r="G5486" s="1" t="s">
        <v>39</v>
      </c>
      <c r="H5486" s="1">
        <v>45.0</v>
      </c>
      <c r="I5486" s="3">
        <v>43585.166666666664</v>
      </c>
      <c r="J5486" s="1">
        <v>1.23105289479273</v>
      </c>
      <c r="K5486" s="1" t="s">
        <v>18</v>
      </c>
      <c r="M5486" s="3">
        <v>43585.19793952546</v>
      </c>
    </row>
    <row r="5487">
      <c r="A5487" s="1">
        <v>5485.0</v>
      </c>
      <c r="B5487" s="1" t="s">
        <v>2795</v>
      </c>
      <c r="C5487" s="1" t="s">
        <v>11511</v>
      </c>
      <c r="D5487" s="1" t="s">
        <v>5337</v>
      </c>
      <c r="E5487" s="1" t="s">
        <v>5338</v>
      </c>
      <c r="F5487" s="1" t="s">
        <v>2799</v>
      </c>
      <c r="G5487" s="1" t="s">
        <v>35</v>
      </c>
      <c r="H5487" s="1">
        <v>45.0</v>
      </c>
      <c r="I5487" s="3">
        <v>43902.4375</v>
      </c>
      <c r="J5487" s="1">
        <v>0.149451428335597</v>
      </c>
      <c r="K5487" s="1" t="s">
        <v>218</v>
      </c>
      <c r="M5487" s="3">
        <v>43902.47589741898</v>
      </c>
    </row>
    <row r="5488">
      <c r="A5488" s="1">
        <v>5486.0</v>
      </c>
      <c r="B5488" s="1" t="s">
        <v>361</v>
      </c>
      <c r="C5488" s="1" t="s">
        <v>11512</v>
      </c>
      <c r="D5488" s="1" t="s">
        <v>11513</v>
      </c>
      <c r="E5488" s="1" t="s">
        <v>11514</v>
      </c>
      <c r="F5488" s="1" t="s">
        <v>364</v>
      </c>
      <c r="G5488" s="1" t="s">
        <v>89</v>
      </c>
      <c r="H5488" s="1">
        <v>45.0</v>
      </c>
      <c r="I5488" s="3">
        <v>44162.58769857639</v>
      </c>
      <c r="J5488" s="1">
        <v>0.954122400538729</v>
      </c>
      <c r="K5488" s="1" t="s">
        <v>24</v>
      </c>
      <c r="L5488" s="1" t="s">
        <v>365</v>
      </c>
      <c r="M5488" s="3">
        <v>44162.606150659725</v>
      </c>
    </row>
    <row r="5489">
      <c r="A5489" s="1">
        <v>5487.0</v>
      </c>
      <c r="B5489" s="1" t="s">
        <v>319</v>
      </c>
      <c r="C5489" s="1" t="s">
        <v>11515</v>
      </c>
      <c r="D5489" s="1" t="s">
        <v>321</v>
      </c>
      <c r="E5489" s="1" t="s">
        <v>11516</v>
      </c>
      <c r="F5489" s="1" t="s">
        <v>323</v>
      </c>
      <c r="G5489" s="1" t="s">
        <v>39</v>
      </c>
      <c r="H5489" s="1">
        <v>45.0</v>
      </c>
      <c r="I5489" s="3">
        <v>43998.270833333336</v>
      </c>
      <c r="J5489" s="1">
        <v>1.03996312944525</v>
      </c>
      <c r="K5489" s="1" t="s">
        <v>24</v>
      </c>
      <c r="M5489" s="3">
        <v>43998.309520648145</v>
      </c>
    </row>
    <row r="5490">
      <c r="A5490" s="1">
        <v>5488.0</v>
      </c>
      <c r="B5490" s="1" t="s">
        <v>1726</v>
      </c>
      <c r="C5490" s="1" t="s">
        <v>11517</v>
      </c>
      <c r="D5490" s="1" t="s">
        <v>3158</v>
      </c>
      <c r="E5490" s="1" t="s">
        <v>11293</v>
      </c>
      <c r="F5490" s="1" t="s">
        <v>1730</v>
      </c>
      <c r="G5490" s="1" t="s">
        <v>17</v>
      </c>
      <c r="H5490" s="1">
        <v>45.0</v>
      </c>
      <c r="I5490" s="3">
        <v>44156.770833333336</v>
      </c>
      <c r="J5490" s="1">
        <v>1.42413375686711</v>
      </c>
      <c r="K5490" s="1" t="s">
        <v>62</v>
      </c>
      <c r="L5490" s="1" t="s">
        <v>3500</v>
      </c>
      <c r="M5490" s="3">
        <v>44156.67847821759</v>
      </c>
    </row>
    <row r="5491">
      <c r="A5491" s="1">
        <v>5489.0</v>
      </c>
      <c r="B5491" s="1" t="s">
        <v>3706</v>
      </c>
      <c r="C5491" s="1" t="s">
        <v>11518</v>
      </c>
      <c r="D5491" s="1" t="s">
        <v>4845</v>
      </c>
      <c r="E5491" s="1" t="s">
        <v>11519</v>
      </c>
      <c r="F5491" s="1" t="s">
        <v>3710</v>
      </c>
      <c r="G5491" s="1" t="s">
        <v>89</v>
      </c>
      <c r="H5491" s="1">
        <v>45.0</v>
      </c>
      <c r="I5491" s="3">
        <v>44162.46790413195</v>
      </c>
      <c r="J5491" s="1">
        <v>1.53457771489161</v>
      </c>
      <c r="K5491" s="1" t="s">
        <v>46</v>
      </c>
      <c r="M5491" s="3">
        <v>44162.50618429398</v>
      </c>
    </row>
    <row r="5492">
      <c r="A5492" s="1">
        <v>5490.0</v>
      </c>
      <c r="B5492" s="1" t="s">
        <v>303</v>
      </c>
      <c r="C5492" s="1" t="s">
        <v>11520</v>
      </c>
      <c r="D5492" s="1" t="s">
        <v>305</v>
      </c>
      <c r="E5492" s="1" t="s">
        <v>3101</v>
      </c>
      <c r="F5492" s="1" t="s">
        <v>307</v>
      </c>
      <c r="G5492" s="1" t="s">
        <v>17</v>
      </c>
      <c r="H5492" s="1">
        <v>45.0</v>
      </c>
      <c r="I5492" s="3">
        <v>44053.416666666664</v>
      </c>
      <c r="J5492" s="1">
        <v>1.34183057127156</v>
      </c>
      <c r="K5492" s="1" t="s">
        <v>24</v>
      </c>
      <c r="M5492" s="3">
        <v>44053.4415446412</v>
      </c>
    </row>
    <row r="5493">
      <c r="A5493" s="1">
        <v>5491.0</v>
      </c>
      <c r="B5493" s="1" t="s">
        <v>150</v>
      </c>
      <c r="C5493" s="1" t="s">
        <v>11521</v>
      </c>
      <c r="D5493" s="1" t="s">
        <v>1338</v>
      </c>
      <c r="E5493" s="1" t="s">
        <v>11522</v>
      </c>
      <c r="F5493" s="1" t="s">
        <v>153</v>
      </c>
      <c r="G5493" s="1" t="s">
        <v>39</v>
      </c>
      <c r="H5493" s="1">
        <v>45.0</v>
      </c>
      <c r="I5493" s="3">
        <v>44123.677083333336</v>
      </c>
      <c r="J5493" s="1">
        <v>3.34872872536122</v>
      </c>
      <c r="K5493" s="1" t="s">
        <v>62</v>
      </c>
      <c r="M5493" s="3">
        <v>44123.70657216435</v>
      </c>
    </row>
    <row r="5494">
      <c r="A5494" s="1">
        <v>5492.0</v>
      </c>
      <c r="B5494" s="1" t="s">
        <v>4910</v>
      </c>
      <c r="C5494" s="1" t="s">
        <v>11523</v>
      </c>
      <c r="D5494" s="1" t="s">
        <v>4912</v>
      </c>
      <c r="E5494" s="1" t="s">
        <v>11524</v>
      </c>
      <c r="F5494" s="1" t="s">
        <v>4914</v>
      </c>
      <c r="G5494" s="1" t="s">
        <v>17</v>
      </c>
      <c r="H5494" s="1">
        <v>45.0</v>
      </c>
      <c r="I5494" s="3">
        <v>43908.291666666664</v>
      </c>
      <c r="J5494" s="1">
        <v>2.09065049114544</v>
      </c>
      <c r="K5494" s="1" t="s">
        <v>218</v>
      </c>
      <c r="M5494" s="3">
        <v>43908.324927546295</v>
      </c>
    </row>
    <row r="5495">
      <c r="A5495" s="1">
        <v>5493.0</v>
      </c>
      <c r="B5495" s="1" t="s">
        <v>73</v>
      </c>
      <c r="C5495" s="1" t="s">
        <v>11525</v>
      </c>
      <c r="D5495" s="1" t="s">
        <v>4482</v>
      </c>
      <c r="E5495" s="1" t="s">
        <v>6740</v>
      </c>
      <c r="F5495" s="1" t="s">
        <v>77</v>
      </c>
      <c r="G5495" s="1" t="s">
        <v>35</v>
      </c>
      <c r="H5495" s="1">
        <v>45.0</v>
      </c>
      <c r="I5495" s="3">
        <v>44237.302083333336</v>
      </c>
      <c r="J5495" s="1">
        <v>1.4726866353185</v>
      </c>
      <c r="K5495" s="1" t="s">
        <v>24</v>
      </c>
      <c r="L5495" s="1" t="s">
        <v>940</v>
      </c>
      <c r="M5495" s="3">
        <v>44237.34143689815</v>
      </c>
    </row>
    <row r="5496">
      <c r="A5496" s="1">
        <v>5494.0</v>
      </c>
      <c r="B5496" s="1" t="s">
        <v>11526</v>
      </c>
      <c r="C5496" s="1" t="s">
        <v>11527</v>
      </c>
      <c r="D5496" s="1" t="s">
        <v>3649</v>
      </c>
      <c r="E5496" s="1" t="s">
        <v>11528</v>
      </c>
      <c r="F5496" s="1" t="s">
        <v>11529</v>
      </c>
      <c r="G5496" s="1" t="s">
        <v>89</v>
      </c>
      <c r="H5496" s="1">
        <v>45.0</v>
      </c>
      <c r="I5496" s="3">
        <v>43882.5997580787</v>
      </c>
      <c r="J5496" s="1">
        <v>87.5028943966639</v>
      </c>
      <c r="K5496" s="1" t="s">
        <v>24</v>
      </c>
      <c r="M5496" s="3">
        <v>43882.67449118056</v>
      </c>
    </row>
    <row r="5497">
      <c r="A5497" s="1">
        <v>5495.0</v>
      </c>
      <c r="B5497" s="1" t="s">
        <v>1423</v>
      </c>
      <c r="C5497" s="1" t="s">
        <v>11530</v>
      </c>
      <c r="D5497" s="1" t="s">
        <v>2477</v>
      </c>
      <c r="E5497" s="1" t="s">
        <v>8159</v>
      </c>
      <c r="F5497" s="1" t="s">
        <v>1426</v>
      </c>
      <c r="G5497" s="1" t="s">
        <v>17</v>
      </c>
      <c r="H5497" s="1">
        <v>45.0</v>
      </c>
      <c r="I5497" s="3">
        <v>43733.25</v>
      </c>
      <c r="J5497" s="1">
        <v>1.56981095869137</v>
      </c>
      <c r="K5497" s="1" t="s">
        <v>24</v>
      </c>
      <c r="M5497" s="3">
        <v>43733.291581840276</v>
      </c>
    </row>
    <row r="5498">
      <c r="A5498" s="1">
        <v>5496.0</v>
      </c>
      <c r="B5498" s="1" t="s">
        <v>6649</v>
      </c>
      <c r="C5498" s="1" t="s">
        <v>11531</v>
      </c>
      <c r="D5498" s="1" t="s">
        <v>487</v>
      </c>
      <c r="E5498" s="1" t="s">
        <v>11532</v>
      </c>
      <c r="F5498" s="1" t="s">
        <v>6652</v>
      </c>
      <c r="G5498" s="1" t="s">
        <v>39</v>
      </c>
      <c r="H5498" s="1">
        <v>45.0</v>
      </c>
      <c r="I5498" s="3">
        <v>44085.615277777775</v>
      </c>
      <c r="J5498" s="1">
        <v>4.42056303318699</v>
      </c>
      <c r="K5498" s="1" t="s">
        <v>56</v>
      </c>
      <c r="M5498" s="3">
        <v>44085.64290760417</v>
      </c>
    </row>
    <row r="5499">
      <c r="A5499" s="1">
        <v>5497.0</v>
      </c>
      <c r="B5499" s="1" t="s">
        <v>385</v>
      </c>
      <c r="C5499" s="1" t="s">
        <v>11533</v>
      </c>
      <c r="D5499" s="1" t="s">
        <v>116</v>
      </c>
      <c r="E5499" s="1" t="s">
        <v>3149</v>
      </c>
      <c r="F5499" s="1" t="s">
        <v>388</v>
      </c>
      <c r="G5499" s="1" t="s">
        <v>17</v>
      </c>
      <c r="H5499" s="1">
        <v>45.0</v>
      </c>
      <c r="I5499" s="3">
        <v>43830.5</v>
      </c>
      <c r="J5499" s="1">
        <v>0.0</v>
      </c>
      <c r="K5499" s="1" t="s">
        <v>24</v>
      </c>
      <c r="M5499" s="3">
        <v>43830.51418586806</v>
      </c>
    </row>
    <row r="5500">
      <c r="A5500" s="1">
        <v>5498.0</v>
      </c>
      <c r="B5500" s="1" t="s">
        <v>1731</v>
      </c>
      <c r="C5500" s="1" t="s">
        <v>11534</v>
      </c>
      <c r="D5500" s="1" t="s">
        <v>813</v>
      </c>
      <c r="E5500" s="1" t="s">
        <v>3997</v>
      </c>
      <c r="F5500" s="1" t="s">
        <v>1734</v>
      </c>
      <c r="G5500" s="1" t="s">
        <v>17</v>
      </c>
      <c r="H5500" s="1">
        <v>45.0</v>
      </c>
      <c r="I5500" s="3">
        <v>43740.625</v>
      </c>
      <c r="J5500" s="1">
        <v>0.894222958191293</v>
      </c>
      <c r="K5500" s="1" t="s">
        <v>18</v>
      </c>
      <c r="M5500" s="3">
        <v>43740.65623982639</v>
      </c>
    </row>
    <row r="5501">
      <c r="A5501" s="1">
        <v>5499.0</v>
      </c>
      <c r="B5501" s="1" t="s">
        <v>11535</v>
      </c>
      <c r="C5501" s="1" t="s">
        <v>11536</v>
      </c>
      <c r="D5501" s="1" t="s">
        <v>326</v>
      </c>
      <c r="E5501" s="1" t="s">
        <v>11537</v>
      </c>
      <c r="F5501" s="1" t="s">
        <v>11538</v>
      </c>
      <c r="G5501" s="1" t="s">
        <v>39</v>
      </c>
      <c r="H5501" s="1">
        <v>45.0</v>
      </c>
      <c r="I5501" s="3">
        <v>43839.333333333336</v>
      </c>
      <c r="J5501" s="1">
        <v>0.0</v>
      </c>
      <c r="K5501" s="1" t="s">
        <v>24</v>
      </c>
      <c r="M5501" s="3">
        <v>43839.68816443287</v>
      </c>
    </row>
    <row r="5502">
      <c r="A5502" s="1">
        <v>5500.0</v>
      </c>
      <c r="B5502" s="1" t="s">
        <v>2744</v>
      </c>
      <c r="C5502" s="1" t="s">
        <v>11539</v>
      </c>
      <c r="D5502" s="1" t="s">
        <v>99</v>
      </c>
      <c r="E5502" s="1" t="s">
        <v>11540</v>
      </c>
      <c r="F5502" s="1" t="s">
        <v>2748</v>
      </c>
      <c r="G5502" s="1" t="s">
        <v>89</v>
      </c>
      <c r="H5502" s="1">
        <v>45.0</v>
      </c>
      <c r="I5502" s="3">
        <v>44181.319667916665</v>
      </c>
      <c r="J5502" s="1">
        <v>10.0905213830177</v>
      </c>
      <c r="K5502" s="1" t="s">
        <v>24</v>
      </c>
      <c r="M5502" s="3">
        <v>44181.37613350694</v>
      </c>
    </row>
    <row r="5503">
      <c r="A5503" s="1">
        <v>5501.0</v>
      </c>
      <c r="B5503" s="1" t="s">
        <v>229</v>
      </c>
      <c r="C5503" s="1" t="s">
        <v>11541</v>
      </c>
      <c r="D5503" s="1" t="s">
        <v>75</v>
      </c>
      <c r="E5503" s="1" t="s">
        <v>1537</v>
      </c>
      <c r="F5503" s="1" t="s">
        <v>232</v>
      </c>
      <c r="G5503" s="1" t="s">
        <v>35</v>
      </c>
      <c r="H5503" s="1">
        <v>45.0</v>
      </c>
      <c r="I5503" s="3">
        <v>43507.625</v>
      </c>
      <c r="J5503" s="1">
        <v>3.40725619717498</v>
      </c>
      <c r="K5503" s="1" t="s">
        <v>24</v>
      </c>
      <c r="M5503" s="3">
        <v>43507.709285833334</v>
      </c>
    </row>
    <row r="5504">
      <c r="A5504" s="1">
        <v>5502.0</v>
      </c>
      <c r="B5504" s="1" t="s">
        <v>1075</v>
      </c>
      <c r="C5504" s="1" t="s">
        <v>11542</v>
      </c>
      <c r="D5504" s="1" t="s">
        <v>578</v>
      </c>
      <c r="E5504" s="1" t="s">
        <v>11385</v>
      </c>
      <c r="F5504" s="1" t="s">
        <v>1079</v>
      </c>
      <c r="G5504" s="1" t="s">
        <v>17</v>
      </c>
      <c r="H5504" s="1">
        <v>45.0</v>
      </c>
      <c r="I5504" s="3">
        <v>44097.270833333336</v>
      </c>
      <c r="J5504" s="1">
        <v>3.71804975647542</v>
      </c>
      <c r="K5504" s="1" t="s">
        <v>18</v>
      </c>
      <c r="L5504" s="1" t="s">
        <v>1080</v>
      </c>
      <c r="M5504" s="3">
        <v>44097.29747116898</v>
      </c>
    </row>
    <row r="5505">
      <c r="A5505" s="1">
        <v>5503.0</v>
      </c>
      <c r="B5505" s="1" t="s">
        <v>251</v>
      </c>
      <c r="C5505" s="1" t="s">
        <v>11543</v>
      </c>
      <c r="D5505" s="1" t="s">
        <v>5337</v>
      </c>
      <c r="E5505" s="1" t="s">
        <v>2394</v>
      </c>
      <c r="F5505" s="1" t="s">
        <v>255</v>
      </c>
      <c r="G5505" s="1" t="s">
        <v>17</v>
      </c>
      <c r="H5505" s="1">
        <v>45.0</v>
      </c>
      <c r="I5505" s="3">
        <v>43882.416666666664</v>
      </c>
      <c r="J5505" s="1">
        <v>0.685584566182724</v>
      </c>
      <c r="K5505" s="1" t="s">
        <v>218</v>
      </c>
      <c r="M5505" s="3">
        <v>43882.42584185185</v>
      </c>
    </row>
    <row r="5506">
      <c r="A5506" s="1">
        <v>5504.0</v>
      </c>
      <c r="B5506" s="1" t="s">
        <v>3172</v>
      </c>
      <c r="C5506" s="1" t="s">
        <v>11544</v>
      </c>
      <c r="D5506" s="1" t="s">
        <v>116</v>
      </c>
      <c r="E5506" s="1" t="s">
        <v>3522</v>
      </c>
      <c r="F5506" s="1" t="s">
        <v>3175</v>
      </c>
      <c r="G5506" s="1" t="s">
        <v>17</v>
      </c>
      <c r="H5506" s="1">
        <v>45.0</v>
      </c>
      <c r="I5506" s="3">
        <v>44181.291666666664</v>
      </c>
      <c r="J5506" s="1">
        <v>2.83442746316827</v>
      </c>
      <c r="K5506" s="1" t="s">
        <v>24</v>
      </c>
      <c r="L5506" s="1" t="s">
        <v>741</v>
      </c>
      <c r="M5506" s="3">
        <v>44181.33269094907</v>
      </c>
    </row>
    <row r="5507">
      <c r="A5507" s="1">
        <v>5505.0</v>
      </c>
      <c r="B5507" s="1" t="s">
        <v>2786</v>
      </c>
      <c r="C5507" s="1" t="s">
        <v>11545</v>
      </c>
      <c r="D5507" s="1" t="s">
        <v>14</v>
      </c>
      <c r="E5507" s="1" t="s">
        <v>2788</v>
      </c>
      <c r="F5507" s="1" t="s">
        <v>2789</v>
      </c>
      <c r="G5507" s="1" t="s">
        <v>17</v>
      </c>
      <c r="H5507" s="1">
        <v>45.0</v>
      </c>
      <c r="I5507" s="3">
        <v>43792.666666666664</v>
      </c>
      <c r="J5507" s="1">
        <v>0.4484558898368</v>
      </c>
      <c r="K5507" s="1" t="s">
        <v>18</v>
      </c>
      <c r="M5507" s="3">
        <v>43792.73445384259</v>
      </c>
    </row>
    <row r="5508">
      <c r="A5508" s="1">
        <v>5506.0</v>
      </c>
      <c r="B5508" s="1" t="s">
        <v>4238</v>
      </c>
      <c r="C5508" s="1" t="s">
        <v>11546</v>
      </c>
      <c r="D5508" s="1" t="s">
        <v>1014</v>
      </c>
      <c r="E5508" s="1" t="s">
        <v>11547</v>
      </c>
      <c r="F5508" s="1" t="s">
        <v>4242</v>
      </c>
      <c r="G5508" s="1" t="s">
        <v>17</v>
      </c>
      <c r="H5508" s="1">
        <v>45.0</v>
      </c>
      <c r="I5508" s="3">
        <v>43909.322916666664</v>
      </c>
      <c r="J5508" s="1">
        <v>1.09984986566315</v>
      </c>
      <c r="K5508" s="1" t="s">
        <v>166</v>
      </c>
      <c r="M5508" s="3">
        <v>43909.34072972222</v>
      </c>
    </row>
    <row r="5509">
      <c r="A5509" s="1">
        <v>5507.0</v>
      </c>
      <c r="B5509" s="1" t="s">
        <v>184</v>
      </c>
      <c r="C5509" s="1" t="s">
        <v>11548</v>
      </c>
      <c r="D5509" s="1" t="s">
        <v>148</v>
      </c>
      <c r="E5509" s="1" t="s">
        <v>4234</v>
      </c>
      <c r="F5509" s="1" t="s">
        <v>187</v>
      </c>
      <c r="G5509" s="1" t="s">
        <v>17</v>
      </c>
      <c r="H5509" s="1">
        <v>45.0</v>
      </c>
      <c r="I5509" s="3">
        <v>43980.666666666664</v>
      </c>
      <c r="J5509" s="1">
        <v>3.3104716913466</v>
      </c>
      <c r="K5509" s="1" t="s">
        <v>24</v>
      </c>
      <c r="L5509" s="1" t="s">
        <v>188</v>
      </c>
      <c r="M5509" s="3">
        <v>43980.72762857639</v>
      </c>
    </row>
    <row r="5510">
      <c r="A5510" s="1">
        <v>5508.0</v>
      </c>
      <c r="B5510" s="1" t="s">
        <v>229</v>
      </c>
      <c r="C5510" s="1" t="s">
        <v>11549</v>
      </c>
      <c r="D5510" s="1" t="s">
        <v>1653</v>
      </c>
      <c r="E5510" s="1" t="s">
        <v>11550</v>
      </c>
      <c r="F5510" s="1" t="s">
        <v>232</v>
      </c>
      <c r="G5510" s="1" t="s">
        <v>35</v>
      </c>
      <c r="H5510" s="1">
        <v>45.0</v>
      </c>
      <c r="I5510" s="3">
        <v>43930.15625</v>
      </c>
      <c r="J5510" s="1">
        <v>2.15334429239031</v>
      </c>
      <c r="K5510" s="1" t="s">
        <v>24</v>
      </c>
      <c r="M5510" s="3">
        <v>43930.27097548611</v>
      </c>
    </row>
    <row r="5511">
      <c r="A5511" s="1">
        <v>5509.0</v>
      </c>
      <c r="B5511" s="1" t="s">
        <v>184</v>
      </c>
      <c r="C5511" s="1" t="s">
        <v>11551</v>
      </c>
      <c r="D5511" s="1" t="s">
        <v>148</v>
      </c>
      <c r="E5511" s="1" t="s">
        <v>2432</v>
      </c>
      <c r="F5511" s="1" t="s">
        <v>187</v>
      </c>
      <c r="G5511" s="1" t="s">
        <v>17</v>
      </c>
      <c r="H5511" s="1">
        <v>45.0</v>
      </c>
      <c r="I5511" s="3">
        <v>44025.333333333336</v>
      </c>
      <c r="J5511" s="1">
        <v>2.96444740817423</v>
      </c>
      <c r="K5511" s="1" t="s">
        <v>24</v>
      </c>
      <c r="L5511" s="1" t="s">
        <v>188</v>
      </c>
      <c r="M5511" s="3">
        <v>44025.375222222225</v>
      </c>
    </row>
    <row r="5512">
      <c r="A5512" s="1">
        <v>5510.0</v>
      </c>
      <c r="B5512" s="1" t="s">
        <v>742</v>
      </c>
      <c r="C5512" s="1" t="s">
        <v>11552</v>
      </c>
      <c r="D5512" s="1" t="s">
        <v>3703</v>
      </c>
      <c r="E5512" s="1" t="s">
        <v>11553</v>
      </c>
      <c r="F5512" s="1" t="s">
        <v>11554</v>
      </c>
      <c r="G5512" s="1" t="s">
        <v>39</v>
      </c>
      <c r="H5512" s="1">
        <v>45.0</v>
      </c>
      <c r="I5512" s="3">
        <v>44232.479166666664</v>
      </c>
      <c r="J5512" s="1">
        <v>2.48112053188972</v>
      </c>
      <c r="K5512" s="1" t="s">
        <v>24</v>
      </c>
      <c r="L5512" s="1" t="s">
        <v>747</v>
      </c>
      <c r="M5512" s="3">
        <v>44232.512915520834</v>
      </c>
    </row>
    <row r="5513">
      <c r="A5513" s="1">
        <v>5511.0</v>
      </c>
      <c r="B5513" s="1" t="s">
        <v>361</v>
      </c>
      <c r="C5513" s="1" t="s">
        <v>11555</v>
      </c>
      <c r="D5513" s="1" t="s">
        <v>148</v>
      </c>
      <c r="E5513" s="1" t="s">
        <v>11556</v>
      </c>
      <c r="F5513" s="1" t="s">
        <v>364</v>
      </c>
      <c r="G5513" s="1" t="s">
        <v>89</v>
      </c>
      <c r="H5513" s="1">
        <v>45.0</v>
      </c>
      <c r="I5513" s="3">
        <v>44126.43674055555</v>
      </c>
      <c r="J5513" s="1">
        <v>1.49489320533725</v>
      </c>
      <c r="K5513" s="1" t="s">
        <v>24</v>
      </c>
      <c r="L5513" s="1" t="s">
        <v>365</v>
      </c>
      <c r="M5513" s="3">
        <v>44126.458668935185</v>
      </c>
    </row>
    <row r="5514">
      <c r="A5514" s="1">
        <v>5512.0</v>
      </c>
      <c r="B5514" s="1" t="s">
        <v>887</v>
      </c>
      <c r="C5514" s="1" t="s">
        <v>11557</v>
      </c>
      <c r="D5514" s="1" t="s">
        <v>3598</v>
      </c>
      <c r="E5514" s="1" t="s">
        <v>11558</v>
      </c>
      <c r="F5514" s="1" t="s">
        <v>10124</v>
      </c>
      <c r="G5514" s="1" t="s">
        <v>39</v>
      </c>
      <c r="H5514" s="1">
        <v>45.0</v>
      </c>
      <c r="I5514" s="3">
        <v>44200.5625</v>
      </c>
      <c r="J5514" s="1">
        <v>1.67980499700658</v>
      </c>
      <c r="K5514" s="1" t="s">
        <v>24</v>
      </c>
      <c r="M5514" s="3">
        <v>44200.624709097225</v>
      </c>
    </row>
    <row r="5515">
      <c r="A5515" s="1">
        <v>5513.0</v>
      </c>
      <c r="B5515" s="1" t="s">
        <v>184</v>
      </c>
      <c r="C5515" s="1" t="s">
        <v>11559</v>
      </c>
      <c r="D5515" s="1" t="s">
        <v>65</v>
      </c>
      <c r="E5515" s="1" t="s">
        <v>5962</v>
      </c>
      <c r="F5515" s="1" t="s">
        <v>187</v>
      </c>
      <c r="G5515" s="1" t="s">
        <v>17</v>
      </c>
      <c r="H5515" s="1">
        <v>45.0</v>
      </c>
      <c r="I5515" s="3">
        <v>43829.75</v>
      </c>
      <c r="J5515" s="1">
        <v>0.0</v>
      </c>
      <c r="K5515" s="1" t="s">
        <v>24</v>
      </c>
      <c r="M5515" s="3">
        <v>43827.82834</v>
      </c>
    </row>
    <row r="5516">
      <c r="A5516" s="1">
        <v>5514.0</v>
      </c>
      <c r="B5516" s="1" t="s">
        <v>858</v>
      </c>
      <c r="C5516" s="1" t="s">
        <v>11560</v>
      </c>
      <c r="D5516" s="1" t="s">
        <v>2872</v>
      </c>
      <c r="E5516" s="1" t="s">
        <v>11561</v>
      </c>
      <c r="F5516" s="1" t="s">
        <v>861</v>
      </c>
      <c r="G5516" s="1" t="s">
        <v>89</v>
      </c>
      <c r="H5516" s="1">
        <v>45.0</v>
      </c>
      <c r="I5516" s="3">
        <v>44189.72007836805</v>
      </c>
      <c r="J5516" s="1">
        <v>2.35802679644386</v>
      </c>
      <c r="K5516" s="1" t="s">
        <v>24</v>
      </c>
      <c r="M5516" s="3">
        <v>44189.75785119213</v>
      </c>
    </row>
    <row r="5517">
      <c r="A5517" s="1">
        <v>5515.0</v>
      </c>
      <c r="B5517" s="1" t="s">
        <v>288</v>
      </c>
      <c r="C5517" s="1" t="s">
        <v>11562</v>
      </c>
      <c r="D5517" s="1" t="s">
        <v>1865</v>
      </c>
      <c r="E5517" s="1" t="s">
        <v>11563</v>
      </c>
      <c r="F5517" s="1" t="s">
        <v>292</v>
      </c>
      <c r="G5517" s="1" t="s">
        <v>39</v>
      </c>
      <c r="H5517" s="1">
        <v>45.0</v>
      </c>
      <c r="I5517" s="3">
        <v>43578.625</v>
      </c>
      <c r="J5517" s="1">
        <v>1.68174556627999</v>
      </c>
      <c r="K5517" s="1" t="s">
        <v>24</v>
      </c>
      <c r="M5517" s="3">
        <v>43578.66081425926</v>
      </c>
    </row>
    <row r="5518">
      <c r="A5518" s="1">
        <v>5516.0</v>
      </c>
      <c r="B5518" s="1" t="s">
        <v>603</v>
      </c>
      <c r="C5518" s="1" t="s">
        <v>11564</v>
      </c>
      <c r="D5518" s="1" t="s">
        <v>1280</v>
      </c>
      <c r="E5518" s="1" t="s">
        <v>11565</v>
      </c>
      <c r="F5518" s="1" t="s">
        <v>606</v>
      </c>
      <c r="G5518" s="1" t="s">
        <v>89</v>
      </c>
      <c r="H5518" s="1">
        <v>45.0</v>
      </c>
      <c r="I5518" s="3">
        <v>43971.34591001157</v>
      </c>
      <c r="J5518" s="1">
        <v>1.19196834309286</v>
      </c>
      <c r="K5518" s="1" t="s">
        <v>24</v>
      </c>
      <c r="M5518" s="3">
        <v>43971.375576516206</v>
      </c>
    </row>
    <row r="5519">
      <c r="A5519" s="1">
        <v>5517.0</v>
      </c>
      <c r="B5519" s="1" t="s">
        <v>68</v>
      </c>
      <c r="C5519" s="1" t="s">
        <v>11566</v>
      </c>
      <c r="D5519" s="1" t="s">
        <v>32</v>
      </c>
      <c r="E5519" s="1" t="s">
        <v>11567</v>
      </c>
      <c r="F5519" s="1" t="s">
        <v>72</v>
      </c>
      <c r="G5519" s="1" t="s">
        <v>39</v>
      </c>
      <c r="H5519" s="1">
        <v>45.0</v>
      </c>
      <c r="I5519" s="3">
        <v>43808.708333333336</v>
      </c>
      <c r="J5519" s="1">
        <v>3.79486004364211</v>
      </c>
      <c r="K5519" s="1" t="s">
        <v>24</v>
      </c>
      <c r="M5519" s="3">
        <v>43808.72940621528</v>
      </c>
    </row>
    <row r="5520">
      <c r="A5520" s="1">
        <v>5518.0</v>
      </c>
      <c r="B5520" s="1" t="s">
        <v>11568</v>
      </c>
      <c r="C5520" s="1" t="s">
        <v>11569</v>
      </c>
      <c r="D5520" s="1" t="s">
        <v>11570</v>
      </c>
      <c r="E5520" s="1" t="s">
        <v>11571</v>
      </c>
      <c r="F5520" s="1" t="s">
        <v>11572</v>
      </c>
      <c r="G5520" s="1" t="s">
        <v>17</v>
      </c>
      <c r="H5520" s="1">
        <v>45.0</v>
      </c>
      <c r="I5520" s="3">
        <v>43773.333333333336</v>
      </c>
      <c r="J5520" s="1">
        <v>2.66816593570344</v>
      </c>
      <c r="K5520" s="1" t="s">
        <v>218</v>
      </c>
      <c r="M5520" s="3">
        <v>43773.36432586805</v>
      </c>
    </row>
    <row r="5521">
      <c r="A5521" s="1">
        <v>5519.0</v>
      </c>
      <c r="B5521" s="1" t="s">
        <v>239</v>
      </c>
      <c r="C5521" s="1" t="s">
        <v>11573</v>
      </c>
      <c r="D5521" s="1" t="s">
        <v>241</v>
      </c>
      <c r="E5521" s="1" t="s">
        <v>242</v>
      </c>
      <c r="F5521" s="1" t="s">
        <v>243</v>
      </c>
      <c r="G5521" s="1" t="s">
        <v>17</v>
      </c>
      <c r="H5521" s="1">
        <v>45.0</v>
      </c>
      <c r="I5521" s="3">
        <v>44217.666666666664</v>
      </c>
      <c r="J5521" s="1">
        <v>4.03569416774308</v>
      </c>
      <c r="K5521" s="1" t="s">
        <v>46</v>
      </c>
      <c r="L5521" s="1" t="s">
        <v>244</v>
      </c>
      <c r="M5521" s="3">
        <v>44217.7326840625</v>
      </c>
    </row>
    <row r="5522">
      <c r="A5522" s="1">
        <v>5520.0</v>
      </c>
      <c r="B5522" s="1" t="s">
        <v>2944</v>
      </c>
      <c r="C5522" s="1" t="s">
        <v>11574</v>
      </c>
      <c r="D5522" s="1" t="s">
        <v>818</v>
      </c>
      <c r="E5522" s="1" t="s">
        <v>11575</v>
      </c>
      <c r="F5522" s="1" t="s">
        <v>2947</v>
      </c>
      <c r="G5522" s="1" t="s">
        <v>39</v>
      </c>
      <c r="H5522" s="1">
        <v>45.0</v>
      </c>
      <c r="I5522" s="3">
        <v>44104.6875</v>
      </c>
      <c r="J5522" s="1">
        <v>1.20920917921315</v>
      </c>
      <c r="K5522" s="1" t="s">
        <v>18</v>
      </c>
      <c r="L5522" s="1" t="s">
        <v>1047</v>
      </c>
      <c r="M5522" s="3">
        <v>44104.71968864583</v>
      </c>
    </row>
    <row r="5523">
      <c r="A5523" s="1">
        <v>5521.0</v>
      </c>
      <c r="B5523" s="1" t="s">
        <v>1716</v>
      </c>
      <c r="C5523" s="1" t="s">
        <v>11576</v>
      </c>
      <c r="D5523" s="1" t="s">
        <v>1096</v>
      </c>
      <c r="E5523" s="1" t="s">
        <v>11577</v>
      </c>
      <c r="F5523" s="1" t="s">
        <v>1719</v>
      </c>
      <c r="G5523" s="1" t="s">
        <v>89</v>
      </c>
      <c r="H5523" s="1">
        <v>45.0</v>
      </c>
      <c r="I5523" s="3">
        <v>43979.404036875</v>
      </c>
      <c r="J5523" s="1">
        <v>3.14446269833446</v>
      </c>
      <c r="K5523" s="1" t="s">
        <v>18</v>
      </c>
      <c r="M5523" s="3">
        <v>43979.42299866898</v>
      </c>
    </row>
    <row r="5524">
      <c r="A5524" s="1">
        <v>5522.0</v>
      </c>
      <c r="B5524" s="1" t="s">
        <v>485</v>
      </c>
      <c r="C5524" s="1" t="s">
        <v>11578</v>
      </c>
      <c r="D5524" s="1" t="s">
        <v>383</v>
      </c>
      <c r="E5524" s="1" t="s">
        <v>7627</v>
      </c>
      <c r="F5524" s="1" t="s">
        <v>489</v>
      </c>
      <c r="G5524" s="1" t="s">
        <v>17</v>
      </c>
      <c r="H5524" s="1">
        <v>45.0</v>
      </c>
      <c r="I5524" s="3">
        <v>43980.666666666664</v>
      </c>
      <c r="J5524" s="1">
        <v>3.65202143800649</v>
      </c>
      <c r="K5524" s="1" t="s">
        <v>166</v>
      </c>
      <c r="M5524" s="3">
        <v>43980.69827674769</v>
      </c>
    </row>
    <row r="5525">
      <c r="A5525" s="1">
        <v>5523.0</v>
      </c>
      <c r="B5525" s="1" t="s">
        <v>298</v>
      </c>
      <c r="C5525" s="1" t="s">
        <v>11579</v>
      </c>
      <c r="D5525" s="1" t="s">
        <v>211</v>
      </c>
      <c r="E5525" s="1" t="s">
        <v>1196</v>
      </c>
      <c r="F5525" s="1" t="s">
        <v>302</v>
      </c>
      <c r="G5525" s="1" t="s">
        <v>17</v>
      </c>
      <c r="H5525" s="1">
        <v>45.0</v>
      </c>
      <c r="I5525" s="3">
        <v>44074.375</v>
      </c>
      <c r="J5525" s="1">
        <v>1.84401643620896</v>
      </c>
      <c r="K5525" s="1" t="s">
        <v>218</v>
      </c>
      <c r="M5525" s="3">
        <v>44074.43253469907</v>
      </c>
    </row>
    <row r="5526">
      <c r="A5526" s="1">
        <v>5524.0</v>
      </c>
      <c r="B5526" s="1" t="s">
        <v>3670</v>
      </c>
      <c r="C5526" s="1" t="s">
        <v>11580</v>
      </c>
      <c r="D5526" s="1" t="s">
        <v>1096</v>
      </c>
      <c r="E5526" s="1" t="s">
        <v>4034</v>
      </c>
      <c r="F5526" s="1" t="s">
        <v>3674</v>
      </c>
      <c r="G5526" s="1" t="s">
        <v>17</v>
      </c>
      <c r="H5526" s="1">
        <v>45.0</v>
      </c>
      <c r="I5526" s="3">
        <v>44026.208333333336</v>
      </c>
      <c r="J5526" s="1">
        <v>1.72696733611115</v>
      </c>
      <c r="K5526" s="1" t="s">
        <v>166</v>
      </c>
      <c r="M5526" s="3">
        <v>44026.24833710648</v>
      </c>
    </row>
    <row r="5527">
      <c r="A5527" s="1">
        <v>5525.0</v>
      </c>
      <c r="B5527" s="1" t="s">
        <v>119</v>
      </c>
      <c r="C5527" s="1" t="s">
        <v>11581</v>
      </c>
      <c r="D5527" s="1" t="s">
        <v>37</v>
      </c>
      <c r="E5527" s="1" t="s">
        <v>11582</v>
      </c>
      <c r="F5527" s="1" t="s">
        <v>123</v>
      </c>
      <c r="G5527" s="1" t="s">
        <v>39</v>
      </c>
      <c r="H5527" s="1">
        <v>45.0</v>
      </c>
      <c r="I5527" s="3">
        <v>44123.604166666664</v>
      </c>
      <c r="J5527" s="1">
        <v>0.572542890769969</v>
      </c>
      <c r="K5527" s="1" t="s">
        <v>18</v>
      </c>
      <c r="M5527" s="3">
        <v>44123.638534375</v>
      </c>
    </row>
    <row r="5528">
      <c r="A5528" s="1">
        <v>5526.0</v>
      </c>
      <c r="B5528" s="1" t="s">
        <v>293</v>
      </c>
      <c r="C5528" s="1" t="s">
        <v>11583</v>
      </c>
      <c r="D5528" s="1" t="s">
        <v>1186</v>
      </c>
      <c r="E5528" s="1" t="s">
        <v>1187</v>
      </c>
      <c r="F5528" s="1" t="s">
        <v>297</v>
      </c>
      <c r="G5528" s="1" t="s">
        <v>17</v>
      </c>
      <c r="H5528" s="1">
        <v>45.0</v>
      </c>
      <c r="I5528" s="3">
        <v>44155.791666666664</v>
      </c>
      <c r="J5528" s="1">
        <v>2.63979852248149</v>
      </c>
      <c r="K5528" s="1" t="s">
        <v>62</v>
      </c>
      <c r="L5528" s="1" t="s">
        <v>1188</v>
      </c>
      <c r="M5528" s="3">
        <v>44155.8098647338</v>
      </c>
    </row>
    <row r="5529">
      <c r="A5529" s="1">
        <v>5527.0</v>
      </c>
      <c r="B5529" s="1" t="s">
        <v>319</v>
      </c>
      <c r="C5529" s="1" t="s">
        <v>11584</v>
      </c>
      <c r="D5529" s="1" t="s">
        <v>321</v>
      </c>
      <c r="E5529" s="1" t="s">
        <v>11585</v>
      </c>
      <c r="F5529" s="1" t="s">
        <v>323</v>
      </c>
      <c r="G5529" s="1" t="s">
        <v>39</v>
      </c>
      <c r="H5529" s="1">
        <v>45.0</v>
      </c>
      <c r="I5529" s="3">
        <v>44020.270833333336</v>
      </c>
      <c r="J5529" s="1">
        <v>2.55496395338996</v>
      </c>
      <c r="K5529" s="1" t="s">
        <v>24</v>
      </c>
      <c r="M5529" s="3">
        <v>44020.31827430556</v>
      </c>
    </row>
    <row r="5530">
      <c r="A5530" s="1">
        <v>5528.0</v>
      </c>
      <c r="B5530" s="1" t="s">
        <v>350</v>
      </c>
      <c r="C5530" s="1" t="s">
        <v>11586</v>
      </c>
      <c r="D5530" s="1" t="s">
        <v>75</v>
      </c>
      <c r="E5530" s="1" t="s">
        <v>9383</v>
      </c>
      <c r="F5530" s="1" t="s">
        <v>353</v>
      </c>
      <c r="G5530" s="1" t="s">
        <v>35</v>
      </c>
      <c r="H5530" s="1">
        <v>45.0</v>
      </c>
      <c r="I5530" s="3">
        <v>43550.625</v>
      </c>
      <c r="J5530" s="1">
        <v>0.24966058537227</v>
      </c>
      <c r="K5530" s="1" t="s">
        <v>24</v>
      </c>
      <c r="M5530" s="3">
        <v>43550.73325484954</v>
      </c>
    </row>
    <row r="5531">
      <c r="A5531" s="1">
        <v>5529.0</v>
      </c>
      <c r="B5531" s="1" t="s">
        <v>4933</v>
      </c>
      <c r="C5531" s="1" t="s">
        <v>11587</v>
      </c>
      <c r="D5531" s="1" t="s">
        <v>11588</v>
      </c>
      <c r="E5531" s="1" t="s">
        <v>11589</v>
      </c>
      <c r="F5531" s="1" t="s">
        <v>4937</v>
      </c>
      <c r="G5531" s="1" t="s">
        <v>89</v>
      </c>
      <c r="H5531" s="1">
        <v>45.0</v>
      </c>
      <c r="I5531" s="3">
        <v>44112.625</v>
      </c>
      <c r="J5531" s="1">
        <v>0.883573497188469</v>
      </c>
      <c r="K5531" s="1" t="s">
        <v>218</v>
      </c>
      <c r="M5531" s="3">
        <v>44112.65034758102</v>
      </c>
    </row>
    <row r="5532">
      <c r="A5532" s="1">
        <v>5530.0</v>
      </c>
      <c r="B5532" s="1" t="s">
        <v>5739</v>
      </c>
      <c r="C5532" s="1" t="s">
        <v>11590</v>
      </c>
      <c r="D5532" s="1" t="s">
        <v>5741</v>
      </c>
      <c r="E5532" s="1" t="s">
        <v>5742</v>
      </c>
      <c r="F5532" s="1" t="s">
        <v>5743</v>
      </c>
      <c r="G5532" s="1" t="s">
        <v>17</v>
      </c>
      <c r="H5532" s="1">
        <v>45.0</v>
      </c>
      <c r="I5532" s="3">
        <v>44169.4375</v>
      </c>
      <c r="J5532" s="1">
        <v>3.36218727156229</v>
      </c>
      <c r="K5532" s="1" t="s">
        <v>24</v>
      </c>
      <c r="M5532" s="3">
        <v>44169.470806377314</v>
      </c>
    </row>
    <row r="5533">
      <c r="A5533" s="1">
        <v>5531.0</v>
      </c>
      <c r="B5533" s="1" t="s">
        <v>9429</v>
      </c>
      <c r="C5533" s="1" t="s">
        <v>11591</v>
      </c>
      <c r="D5533" s="1" t="s">
        <v>749</v>
      </c>
      <c r="E5533" s="1" t="s">
        <v>11592</v>
      </c>
      <c r="F5533" s="1" t="s">
        <v>9432</v>
      </c>
      <c r="G5533" s="1" t="s">
        <v>39</v>
      </c>
      <c r="H5533" s="1">
        <v>45.0</v>
      </c>
      <c r="I5533" s="3">
        <v>43780.666666666664</v>
      </c>
      <c r="J5533" s="1">
        <v>1.1594606963193</v>
      </c>
      <c r="K5533" s="1" t="s">
        <v>24</v>
      </c>
      <c r="M5533" s="3">
        <v>43780.82396140046</v>
      </c>
    </row>
    <row r="5534">
      <c r="A5534" s="1">
        <v>5532.0</v>
      </c>
      <c r="B5534" s="1" t="s">
        <v>9823</v>
      </c>
      <c r="C5534" s="1" t="s">
        <v>11593</v>
      </c>
      <c r="D5534" s="1" t="s">
        <v>241</v>
      </c>
      <c r="E5534" s="1" t="s">
        <v>11594</v>
      </c>
      <c r="F5534" s="1" t="s">
        <v>9827</v>
      </c>
      <c r="G5534" s="1" t="s">
        <v>39</v>
      </c>
      <c r="H5534" s="1">
        <v>45.0</v>
      </c>
      <c r="I5534" s="3">
        <v>44160.625</v>
      </c>
      <c r="J5534" s="1">
        <v>0.547817179707689</v>
      </c>
      <c r="K5534" s="1" t="s">
        <v>18</v>
      </c>
      <c r="L5534" s="1" t="s">
        <v>1765</v>
      </c>
      <c r="M5534" s="3">
        <v>44160.65193252315</v>
      </c>
    </row>
    <row r="5535">
      <c r="A5535" s="1">
        <v>5533.0</v>
      </c>
      <c r="B5535" s="1" t="s">
        <v>5104</v>
      </c>
      <c r="C5535" s="1" t="s">
        <v>11595</v>
      </c>
      <c r="D5535" s="1" t="s">
        <v>1128</v>
      </c>
      <c r="E5535" s="1" t="s">
        <v>11596</v>
      </c>
      <c r="F5535" s="1" t="s">
        <v>5107</v>
      </c>
      <c r="G5535" s="1" t="s">
        <v>39</v>
      </c>
      <c r="H5535" s="1">
        <v>45.0</v>
      </c>
      <c r="I5535" s="3">
        <v>44156.3125</v>
      </c>
      <c r="J5535" s="1">
        <v>2.15918361893991</v>
      </c>
      <c r="K5535" s="1" t="s">
        <v>24</v>
      </c>
      <c r="M5535" s="3">
        <v>44156.34329443287</v>
      </c>
    </row>
    <row r="5536">
      <c r="A5536" s="1">
        <v>5534.0</v>
      </c>
      <c r="B5536" s="1" t="s">
        <v>3172</v>
      </c>
      <c r="C5536" s="1" t="s">
        <v>11597</v>
      </c>
      <c r="D5536" s="1" t="s">
        <v>116</v>
      </c>
      <c r="E5536" s="1" t="s">
        <v>5152</v>
      </c>
      <c r="F5536" s="1" t="s">
        <v>3175</v>
      </c>
      <c r="G5536" s="1" t="s">
        <v>35</v>
      </c>
      <c r="H5536" s="1">
        <v>45.0</v>
      </c>
      <c r="I5536" s="3">
        <v>44231.291666666664</v>
      </c>
      <c r="J5536" s="1">
        <v>3.50256940801631</v>
      </c>
      <c r="K5536" s="1" t="s">
        <v>24</v>
      </c>
      <c r="L5536" s="1" t="s">
        <v>741</v>
      </c>
      <c r="M5536" s="3">
        <v>44231.33663204861</v>
      </c>
    </row>
    <row r="5537">
      <c r="A5537" s="1">
        <v>5535.0</v>
      </c>
      <c r="B5537" s="1" t="s">
        <v>114</v>
      </c>
      <c r="C5537" s="1" t="s">
        <v>11598</v>
      </c>
      <c r="D5537" s="1" t="s">
        <v>116</v>
      </c>
      <c r="E5537" s="1" t="s">
        <v>117</v>
      </c>
      <c r="F5537" s="1" t="s">
        <v>118</v>
      </c>
      <c r="G5537" s="1" t="s">
        <v>17</v>
      </c>
      <c r="H5537" s="1">
        <v>45.0</v>
      </c>
      <c r="I5537" s="3">
        <v>44123.25</v>
      </c>
      <c r="J5537" s="1">
        <v>6.86743884255223</v>
      </c>
      <c r="K5537" s="1" t="s">
        <v>24</v>
      </c>
      <c r="M5537" s="3">
        <v>44123.28344637732</v>
      </c>
    </row>
    <row r="5538">
      <c r="A5538" s="1">
        <v>5536.0</v>
      </c>
      <c r="B5538" s="1" t="s">
        <v>6213</v>
      </c>
      <c r="C5538" s="1" t="s">
        <v>11599</v>
      </c>
      <c r="D5538" s="1" t="s">
        <v>2402</v>
      </c>
      <c r="E5538" s="1" t="s">
        <v>6216</v>
      </c>
      <c r="F5538" s="1" t="s">
        <v>6217</v>
      </c>
      <c r="G5538" s="1" t="s">
        <v>35</v>
      </c>
      <c r="H5538" s="1">
        <v>45.0</v>
      </c>
      <c r="I5538" s="3">
        <v>43473.666666666664</v>
      </c>
      <c r="J5538" s="1">
        <v>0.942427978366437</v>
      </c>
      <c r="K5538" s="1" t="s">
        <v>24</v>
      </c>
      <c r="M5538" s="3">
        <v>43473.69948145833</v>
      </c>
    </row>
    <row r="5539">
      <c r="A5539" s="1">
        <v>5537.0</v>
      </c>
      <c r="B5539" s="1" t="s">
        <v>5302</v>
      </c>
      <c r="C5539" s="1" t="s">
        <v>11600</v>
      </c>
      <c r="D5539" s="1" t="s">
        <v>121</v>
      </c>
      <c r="E5539" s="1" t="s">
        <v>11601</v>
      </c>
      <c r="F5539" s="1" t="s">
        <v>5305</v>
      </c>
      <c r="G5539" s="1" t="s">
        <v>89</v>
      </c>
      <c r="H5539" s="1">
        <v>45.0</v>
      </c>
      <c r="I5539" s="3">
        <v>43878.73510909722</v>
      </c>
      <c r="J5539" s="1">
        <v>2.59783682001723</v>
      </c>
      <c r="K5539" s="1" t="s">
        <v>18</v>
      </c>
      <c r="M5539" s="3">
        <v>43878.74679684028</v>
      </c>
    </row>
    <row r="5540">
      <c r="A5540" s="1">
        <v>5538.0</v>
      </c>
      <c r="B5540" s="1" t="s">
        <v>6874</v>
      </c>
      <c r="C5540" s="1" t="s">
        <v>11602</v>
      </c>
      <c r="D5540" s="1" t="s">
        <v>998</v>
      </c>
      <c r="E5540" s="1" t="s">
        <v>6876</v>
      </c>
      <c r="F5540" s="1" t="s">
        <v>6877</v>
      </c>
      <c r="G5540" s="1" t="s">
        <v>17</v>
      </c>
      <c r="H5540" s="1">
        <v>45.0</v>
      </c>
      <c r="I5540" s="3">
        <v>43803.791666666664</v>
      </c>
      <c r="J5540" s="1">
        <v>1.38043741494633</v>
      </c>
      <c r="K5540" s="1" t="s">
        <v>24</v>
      </c>
      <c r="M5540" s="3">
        <v>43803.82667065972</v>
      </c>
    </row>
    <row r="5541">
      <c r="A5541" s="1">
        <v>5539.0</v>
      </c>
      <c r="B5541" s="1" t="s">
        <v>168</v>
      </c>
      <c r="C5541" s="1" t="s">
        <v>11603</v>
      </c>
      <c r="D5541" s="1" t="s">
        <v>1418</v>
      </c>
      <c r="E5541" s="1" t="s">
        <v>2686</v>
      </c>
      <c r="F5541" s="1" t="s">
        <v>171</v>
      </c>
      <c r="G5541" s="1" t="s">
        <v>17</v>
      </c>
      <c r="H5541" s="1">
        <v>45.0</v>
      </c>
      <c r="I5541" s="3">
        <v>43872.229166666664</v>
      </c>
      <c r="J5541" s="1">
        <v>0.548060347551023</v>
      </c>
      <c r="K5541" s="1" t="s">
        <v>166</v>
      </c>
      <c r="M5541" s="3">
        <v>43872.27573349537</v>
      </c>
    </row>
    <row r="5542">
      <c r="A5542" s="1">
        <v>5540.0</v>
      </c>
      <c r="B5542" s="1" t="s">
        <v>114</v>
      </c>
      <c r="C5542" s="1" t="s">
        <v>11604</v>
      </c>
      <c r="D5542" s="1" t="s">
        <v>116</v>
      </c>
      <c r="E5542" s="1" t="s">
        <v>2057</v>
      </c>
      <c r="F5542" s="1" t="s">
        <v>118</v>
      </c>
      <c r="G5542" s="1" t="s">
        <v>17</v>
      </c>
      <c r="H5542" s="1">
        <v>45.0</v>
      </c>
      <c r="I5542" s="3">
        <v>44095.25</v>
      </c>
      <c r="J5542" s="1">
        <v>5.32433395378954</v>
      </c>
      <c r="K5542" s="1" t="s">
        <v>24</v>
      </c>
      <c r="M5542" s="3">
        <v>44095.28346835648</v>
      </c>
    </row>
    <row r="5543">
      <c r="A5543" s="1">
        <v>5541.0</v>
      </c>
      <c r="B5543" s="1" t="s">
        <v>2203</v>
      </c>
      <c r="C5543" s="1" t="s">
        <v>11605</v>
      </c>
      <c r="D5543" s="1" t="s">
        <v>182</v>
      </c>
      <c r="E5543" s="1" t="s">
        <v>11606</v>
      </c>
      <c r="F5543" s="1" t="s">
        <v>2206</v>
      </c>
      <c r="G5543" s="1" t="s">
        <v>39</v>
      </c>
      <c r="H5543" s="1">
        <v>45.0</v>
      </c>
      <c r="I5543" s="3">
        <v>44073.25</v>
      </c>
      <c r="J5543" s="1">
        <v>1.60716219132887</v>
      </c>
      <c r="K5543" s="1" t="s">
        <v>46</v>
      </c>
      <c r="L5543" s="1" t="s">
        <v>2207</v>
      </c>
      <c r="M5543" s="3">
        <v>44073.28400644676</v>
      </c>
    </row>
    <row r="5544">
      <c r="A5544" s="1">
        <v>5542.0</v>
      </c>
      <c r="B5544" s="1" t="s">
        <v>11607</v>
      </c>
      <c r="C5544" s="1" t="s">
        <v>11608</v>
      </c>
      <c r="D5544" s="1" t="s">
        <v>4883</v>
      </c>
      <c r="E5544" s="1" t="s">
        <v>11609</v>
      </c>
      <c r="F5544" s="1" t="s">
        <v>11610</v>
      </c>
      <c r="G5544" s="1" t="s">
        <v>39</v>
      </c>
      <c r="H5544" s="1">
        <v>45.0</v>
      </c>
      <c r="I5544" s="3">
        <v>43671.166666666664</v>
      </c>
      <c r="J5544" s="1">
        <v>0.902643827754826</v>
      </c>
      <c r="K5544" s="1" t="s">
        <v>18</v>
      </c>
      <c r="M5544" s="3">
        <v>43671.48441349537</v>
      </c>
    </row>
    <row r="5545">
      <c r="A5545" s="1">
        <v>5543.0</v>
      </c>
      <c r="B5545" s="1" t="s">
        <v>5879</v>
      </c>
      <c r="C5545" s="1" t="s">
        <v>11611</v>
      </c>
      <c r="D5545" s="1" t="s">
        <v>11612</v>
      </c>
      <c r="E5545" s="1" t="s">
        <v>11613</v>
      </c>
      <c r="F5545" s="1" t="s">
        <v>5882</v>
      </c>
      <c r="G5545" s="1" t="s">
        <v>39</v>
      </c>
      <c r="H5545" s="1">
        <v>45.0</v>
      </c>
      <c r="I5545" s="3">
        <v>44222.25</v>
      </c>
      <c r="J5545" s="1">
        <v>2.72593766935274</v>
      </c>
      <c r="K5545" s="1" t="s">
        <v>24</v>
      </c>
      <c r="L5545" s="1" t="s">
        <v>135</v>
      </c>
      <c r="M5545" s="3">
        <v>44222.28131814815</v>
      </c>
    </row>
    <row r="5546">
      <c r="A5546" s="1">
        <v>5544.0</v>
      </c>
      <c r="B5546" s="1" t="s">
        <v>1938</v>
      </c>
      <c r="C5546" s="1" t="s">
        <v>11614</v>
      </c>
      <c r="D5546" s="1" t="s">
        <v>8269</v>
      </c>
      <c r="E5546" s="1" t="s">
        <v>11615</v>
      </c>
      <c r="F5546" s="1" t="s">
        <v>1942</v>
      </c>
      <c r="G5546" s="1" t="s">
        <v>89</v>
      </c>
      <c r="H5546" s="1">
        <v>45.0</v>
      </c>
      <c r="I5546" s="3">
        <v>44097.724375983795</v>
      </c>
      <c r="J5546" s="1">
        <v>2.3217163250009</v>
      </c>
      <c r="K5546" s="1" t="s">
        <v>62</v>
      </c>
      <c r="L5546" s="1" t="s">
        <v>4284</v>
      </c>
      <c r="M5546" s="3">
        <v>44097.74529831018</v>
      </c>
    </row>
    <row r="5547">
      <c r="A5547" s="1">
        <v>5545.0</v>
      </c>
      <c r="B5547" s="1" t="s">
        <v>3706</v>
      </c>
      <c r="C5547" s="1" t="s">
        <v>11616</v>
      </c>
      <c r="D5547" s="1" t="s">
        <v>11617</v>
      </c>
      <c r="E5547" s="1" t="s">
        <v>11618</v>
      </c>
      <c r="F5547" s="1" t="s">
        <v>11619</v>
      </c>
      <c r="G5547" s="1" t="s">
        <v>89</v>
      </c>
      <c r="H5547" s="1">
        <v>45.0</v>
      </c>
      <c r="I5547" s="3">
        <v>43816.507865011576</v>
      </c>
      <c r="J5547" s="1">
        <v>1.85083714959259</v>
      </c>
      <c r="K5547" s="1" t="s">
        <v>46</v>
      </c>
      <c r="M5547" s="3">
        <v>43816.5329915625</v>
      </c>
    </row>
    <row r="5548">
      <c r="A5548" s="1">
        <v>5546.0</v>
      </c>
      <c r="B5548" s="1" t="s">
        <v>1543</v>
      </c>
      <c r="C5548" s="1" t="s">
        <v>11620</v>
      </c>
      <c r="D5548" s="1" t="s">
        <v>1036</v>
      </c>
      <c r="E5548" s="1" t="s">
        <v>1545</v>
      </c>
      <c r="F5548" s="1" t="s">
        <v>1546</v>
      </c>
      <c r="G5548" s="1" t="s">
        <v>17</v>
      </c>
      <c r="H5548" s="1">
        <v>45.0</v>
      </c>
      <c r="I5548" s="3">
        <v>44231.333333333336</v>
      </c>
      <c r="J5548" s="1">
        <v>1.54973166788329</v>
      </c>
      <c r="K5548" s="1" t="s">
        <v>601</v>
      </c>
      <c r="L5548" s="1" t="s">
        <v>1547</v>
      </c>
      <c r="M5548" s="3">
        <v>44231.3607759838</v>
      </c>
    </row>
    <row r="5549">
      <c r="A5549" s="1">
        <v>5547.0</v>
      </c>
      <c r="B5549" s="1" t="s">
        <v>141</v>
      </c>
      <c r="C5549" s="1" t="s">
        <v>11621</v>
      </c>
      <c r="D5549" s="1" t="s">
        <v>6165</v>
      </c>
      <c r="E5549" s="1" t="s">
        <v>11622</v>
      </c>
      <c r="F5549" s="1" t="s">
        <v>144</v>
      </c>
      <c r="G5549" s="1" t="s">
        <v>89</v>
      </c>
      <c r="H5549" s="1">
        <v>45.0</v>
      </c>
      <c r="I5549" s="3">
        <v>44149.363905983795</v>
      </c>
      <c r="J5549" s="1">
        <v>1.22752330519032</v>
      </c>
      <c r="K5549" s="1" t="s">
        <v>46</v>
      </c>
      <c r="M5549" s="3">
        <v>44149.40246938657</v>
      </c>
    </row>
    <row r="5550">
      <c r="A5550" s="1">
        <v>5548.0</v>
      </c>
      <c r="B5550" s="1" t="s">
        <v>2069</v>
      </c>
      <c r="C5550" s="1" t="s">
        <v>11623</v>
      </c>
      <c r="D5550" s="1" t="s">
        <v>326</v>
      </c>
      <c r="E5550" s="1" t="s">
        <v>7961</v>
      </c>
      <c r="F5550" s="1" t="s">
        <v>2072</v>
      </c>
      <c r="G5550" s="1" t="s">
        <v>17</v>
      </c>
      <c r="H5550" s="1">
        <v>45.0</v>
      </c>
      <c r="I5550" s="3">
        <v>43917.291666666664</v>
      </c>
      <c r="J5550" s="1">
        <v>1.37770657832315</v>
      </c>
      <c r="K5550" s="1" t="s">
        <v>24</v>
      </c>
      <c r="M5550" s="3">
        <v>43917.34665555556</v>
      </c>
    </row>
    <row r="5551">
      <c r="A5551" s="1">
        <v>5549.0</v>
      </c>
      <c r="B5551" s="1" t="s">
        <v>3073</v>
      </c>
      <c r="C5551" s="1" t="s">
        <v>11624</v>
      </c>
      <c r="D5551" s="1" t="s">
        <v>326</v>
      </c>
      <c r="E5551" s="1" t="s">
        <v>11625</v>
      </c>
      <c r="F5551" s="1" t="s">
        <v>3419</v>
      </c>
      <c r="G5551" s="1" t="s">
        <v>17</v>
      </c>
      <c r="H5551" s="1">
        <v>45.0</v>
      </c>
      <c r="I5551" s="3">
        <v>43951.791666666664</v>
      </c>
      <c r="J5551" s="1">
        <v>0.0</v>
      </c>
      <c r="K5551" s="1" t="s">
        <v>24</v>
      </c>
      <c r="M5551" s="3">
        <v>43953.52038142361</v>
      </c>
    </row>
    <row r="5552">
      <c r="A5552" s="1">
        <v>5550.0</v>
      </c>
      <c r="B5552" s="1" t="s">
        <v>520</v>
      </c>
      <c r="C5552" s="1" t="s">
        <v>11626</v>
      </c>
      <c r="D5552" s="1" t="s">
        <v>522</v>
      </c>
      <c r="E5552" s="1" t="s">
        <v>11627</v>
      </c>
      <c r="F5552" s="1" t="s">
        <v>524</v>
      </c>
      <c r="G5552" s="1" t="s">
        <v>89</v>
      </c>
      <c r="H5552" s="1">
        <v>45.0</v>
      </c>
      <c r="I5552" s="3">
        <v>43822.55349063657</v>
      </c>
      <c r="J5552" s="1">
        <v>1.16985288836247</v>
      </c>
      <c r="K5552" s="1" t="s">
        <v>46</v>
      </c>
      <c r="M5552" s="3">
        <v>43822.61316940972</v>
      </c>
    </row>
    <row r="5553">
      <c r="A5553" s="1">
        <v>5551.0</v>
      </c>
      <c r="B5553" s="1" t="s">
        <v>5456</v>
      </c>
      <c r="C5553" s="1" t="s">
        <v>11628</v>
      </c>
      <c r="D5553" s="1" t="s">
        <v>5458</v>
      </c>
      <c r="E5553" s="1" t="s">
        <v>5957</v>
      </c>
      <c r="F5553" s="1" t="s">
        <v>5460</v>
      </c>
      <c r="G5553" s="1" t="s">
        <v>35</v>
      </c>
      <c r="H5553" s="1">
        <v>45.0</v>
      </c>
      <c r="I5553" s="3">
        <v>43494.25</v>
      </c>
      <c r="J5553" s="1">
        <v>1.0121789423042</v>
      </c>
      <c r="K5553" s="1" t="s">
        <v>24</v>
      </c>
      <c r="M5553" s="3">
        <v>43494.29338425926</v>
      </c>
    </row>
    <row r="5554">
      <c r="A5554" s="1">
        <v>5552.0</v>
      </c>
      <c r="B5554" s="1" t="s">
        <v>1090</v>
      </c>
      <c r="C5554" s="1" t="s">
        <v>11629</v>
      </c>
      <c r="D5554" s="1" t="s">
        <v>1558</v>
      </c>
      <c r="E5554" s="1" t="s">
        <v>3300</v>
      </c>
      <c r="F5554" s="1" t="s">
        <v>1094</v>
      </c>
      <c r="G5554" s="1" t="s">
        <v>17</v>
      </c>
      <c r="H5554" s="1">
        <v>45.0</v>
      </c>
      <c r="I5554" s="3">
        <v>44146.270833333336</v>
      </c>
      <c r="J5554" s="1">
        <v>2.5404921009132</v>
      </c>
      <c r="K5554" s="1" t="s">
        <v>166</v>
      </c>
      <c r="M5554" s="3">
        <v>44146.29800982639</v>
      </c>
    </row>
    <row r="5555">
      <c r="A5555" s="1">
        <v>5553.0</v>
      </c>
      <c r="B5555" s="1" t="s">
        <v>184</v>
      </c>
      <c r="C5555" s="1" t="s">
        <v>11630</v>
      </c>
      <c r="D5555" s="1" t="s">
        <v>1297</v>
      </c>
      <c r="E5555" s="1" t="s">
        <v>2472</v>
      </c>
      <c r="F5555" s="1" t="s">
        <v>187</v>
      </c>
      <c r="G5555" s="1" t="s">
        <v>17</v>
      </c>
      <c r="H5555" s="1">
        <v>45.0</v>
      </c>
      <c r="I5555" s="3">
        <v>43908.75</v>
      </c>
      <c r="J5555" s="1">
        <v>0.0</v>
      </c>
      <c r="K5555" s="1" t="s">
        <v>24</v>
      </c>
      <c r="M5555" s="3">
        <v>43910.4206337037</v>
      </c>
    </row>
    <row r="5556">
      <c r="A5556" s="1">
        <v>5554.0</v>
      </c>
      <c r="B5556" s="1" t="s">
        <v>485</v>
      </c>
      <c r="C5556" s="1" t="s">
        <v>11631</v>
      </c>
      <c r="D5556" s="1" t="s">
        <v>1014</v>
      </c>
      <c r="E5556" s="1" t="s">
        <v>1526</v>
      </c>
      <c r="F5556" s="1" t="s">
        <v>489</v>
      </c>
      <c r="G5556" s="1" t="s">
        <v>17</v>
      </c>
      <c r="H5556" s="1">
        <v>45.0</v>
      </c>
      <c r="I5556" s="3">
        <v>43789.166666666664</v>
      </c>
      <c r="J5556" s="1">
        <v>0.488074541320474</v>
      </c>
      <c r="K5556" s="1" t="s">
        <v>166</v>
      </c>
      <c r="M5556" s="3">
        <v>43789.1973753125</v>
      </c>
    </row>
    <row r="5557">
      <c r="A5557" s="1">
        <v>5555.0</v>
      </c>
      <c r="B5557" s="1" t="s">
        <v>282</v>
      </c>
      <c r="C5557" s="1" t="s">
        <v>11632</v>
      </c>
      <c r="D5557" s="1" t="s">
        <v>284</v>
      </c>
      <c r="E5557" s="1" t="s">
        <v>3914</v>
      </c>
      <c r="F5557" s="1" t="s">
        <v>286</v>
      </c>
      <c r="G5557" s="1" t="s">
        <v>35</v>
      </c>
      <c r="H5557" s="1">
        <v>45.0</v>
      </c>
      <c r="I5557" s="3">
        <v>44208.25</v>
      </c>
      <c r="J5557" s="1">
        <v>1.90785377199174</v>
      </c>
      <c r="K5557" s="1" t="s">
        <v>218</v>
      </c>
      <c r="L5557" s="1" t="s">
        <v>287</v>
      </c>
      <c r="M5557" s="3">
        <v>44208.27244644676</v>
      </c>
    </row>
    <row r="5558">
      <c r="A5558" s="1">
        <v>5556.0</v>
      </c>
      <c r="B5558" s="1" t="s">
        <v>10569</v>
      </c>
      <c r="C5558" s="1" t="s">
        <v>11633</v>
      </c>
      <c r="D5558" s="1" t="s">
        <v>3461</v>
      </c>
      <c r="E5558" s="1" t="s">
        <v>10571</v>
      </c>
      <c r="F5558" s="1" t="s">
        <v>10572</v>
      </c>
      <c r="G5558" s="1" t="s">
        <v>17</v>
      </c>
      <c r="H5558" s="1">
        <v>45.0</v>
      </c>
      <c r="I5558" s="3">
        <v>43893.625</v>
      </c>
      <c r="J5558" s="1">
        <v>3.05800030054228</v>
      </c>
      <c r="K5558" s="1" t="s">
        <v>24</v>
      </c>
      <c r="M5558" s="3">
        <v>43893.65161980324</v>
      </c>
    </row>
    <row r="5559">
      <c r="A5559" s="1">
        <v>5557.0</v>
      </c>
      <c r="B5559" s="1" t="s">
        <v>401</v>
      </c>
      <c r="C5559" s="1" t="s">
        <v>11634</v>
      </c>
      <c r="D5559" s="1" t="s">
        <v>584</v>
      </c>
      <c r="E5559" s="1" t="s">
        <v>11635</v>
      </c>
      <c r="F5559" s="1" t="s">
        <v>405</v>
      </c>
      <c r="G5559" s="1" t="s">
        <v>89</v>
      </c>
      <c r="H5559" s="1">
        <v>45.0</v>
      </c>
      <c r="I5559" s="3">
        <v>43763.412895532405</v>
      </c>
      <c r="J5559" s="1">
        <v>3.82984698080344</v>
      </c>
      <c r="K5559" s="1" t="s">
        <v>24</v>
      </c>
      <c r="M5559" s="3">
        <v>43763.40554714121</v>
      </c>
    </row>
    <row r="5560">
      <c r="A5560" s="1">
        <v>5558.0</v>
      </c>
      <c r="B5560" s="1" t="s">
        <v>1023</v>
      </c>
      <c r="C5560" s="1" t="s">
        <v>11636</v>
      </c>
      <c r="D5560" s="1" t="s">
        <v>482</v>
      </c>
      <c r="E5560" s="1" t="s">
        <v>11637</v>
      </c>
      <c r="F5560" s="1" t="s">
        <v>1027</v>
      </c>
      <c r="G5560" s="1" t="s">
        <v>35</v>
      </c>
      <c r="H5560" s="1">
        <v>45.0</v>
      </c>
      <c r="I5560" s="3">
        <v>43656.166666666664</v>
      </c>
      <c r="J5560" s="1">
        <v>2.92235436435702</v>
      </c>
      <c r="K5560" s="1" t="s">
        <v>24</v>
      </c>
      <c r="M5560" s="3">
        <v>43656.17922947917</v>
      </c>
    </row>
    <row r="5561">
      <c r="A5561" s="1">
        <v>5559.0</v>
      </c>
      <c r="B5561" s="1" t="s">
        <v>2353</v>
      </c>
      <c r="C5561" s="1" t="s">
        <v>11638</v>
      </c>
      <c r="D5561" s="1" t="s">
        <v>1250</v>
      </c>
      <c r="E5561" s="1" t="s">
        <v>8463</v>
      </c>
      <c r="F5561" s="1" t="s">
        <v>2356</v>
      </c>
      <c r="G5561" s="1" t="s">
        <v>17</v>
      </c>
      <c r="H5561" s="1">
        <v>45.0</v>
      </c>
      <c r="I5561" s="3">
        <v>43826.791666666664</v>
      </c>
      <c r="J5561" s="1">
        <v>0.0</v>
      </c>
      <c r="K5561" s="1" t="s">
        <v>24</v>
      </c>
      <c r="M5561" s="3">
        <v>43828.476484212966</v>
      </c>
    </row>
    <row r="5562">
      <c r="A5562" s="1">
        <v>5560.0</v>
      </c>
      <c r="B5562" s="1" t="s">
        <v>2467</v>
      </c>
      <c r="C5562" s="1" t="s">
        <v>11639</v>
      </c>
      <c r="D5562" s="1" t="s">
        <v>1255</v>
      </c>
      <c r="E5562" s="1" t="s">
        <v>11640</v>
      </c>
      <c r="F5562" s="1" t="s">
        <v>2470</v>
      </c>
      <c r="G5562" s="1" t="s">
        <v>39</v>
      </c>
      <c r="H5562" s="1">
        <v>45.0</v>
      </c>
      <c r="I5562" s="3">
        <v>43717.583333333336</v>
      </c>
      <c r="J5562" s="1">
        <v>1.24325202496524</v>
      </c>
      <c r="K5562" s="1" t="s">
        <v>83</v>
      </c>
      <c r="M5562" s="3">
        <v>43717.60143899306</v>
      </c>
    </row>
    <row r="5563">
      <c r="A5563" s="1">
        <v>5561.0</v>
      </c>
      <c r="B5563" s="1" t="s">
        <v>11641</v>
      </c>
      <c r="C5563" s="1" t="s">
        <v>11642</v>
      </c>
      <c r="D5563" s="1" t="s">
        <v>1155</v>
      </c>
      <c r="E5563" s="1" t="s">
        <v>11643</v>
      </c>
      <c r="F5563" s="1" t="s">
        <v>11644</v>
      </c>
      <c r="G5563" s="1" t="s">
        <v>39</v>
      </c>
      <c r="H5563" s="1">
        <v>45.0</v>
      </c>
      <c r="I5563" s="3">
        <v>44160.541666666664</v>
      </c>
      <c r="J5563" s="1">
        <v>0.940712311512142</v>
      </c>
      <c r="K5563" s="1" t="s">
        <v>511</v>
      </c>
      <c r="M5563" s="3">
        <v>44160.591315578706</v>
      </c>
    </row>
    <row r="5564">
      <c r="A5564" s="1">
        <v>5562.0</v>
      </c>
      <c r="B5564" s="1" t="s">
        <v>2188</v>
      </c>
      <c r="C5564" s="1" t="s">
        <v>11645</v>
      </c>
      <c r="D5564" s="1" t="s">
        <v>4083</v>
      </c>
      <c r="E5564" s="1" t="s">
        <v>7277</v>
      </c>
      <c r="F5564" s="1" t="s">
        <v>2192</v>
      </c>
      <c r="G5564" s="1" t="s">
        <v>17</v>
      </c>
      <c r="H5564" s="1">
        <v>45.0</v>
      </c>
      <c r="I5564" s="3">
        <v>44193.666666666664</v>
      </c>
      <c r="J5564" s="1">
        <v>3.14123759545329</v>
      </c>
      <c r="K5564" s="1" t="s">
        <v>18</v>
      </c>
      <c r="M5564" s="3">
        <v>44193.652724375</v>
      </c>
    </row>
    <row r="5565">
      <c r="A5565" s="1">
        <v>5563.0</v>
      </c>
      <c r="B5565" s="1" t="s">
        <v>6478</v>
      </c>
      <c r="C5565" s="1" t="s">
        <v>11646</v>
      </c>
      <c r="D5565" s="1" t="s">
        <v>8922</v>
      </c>
      <c r="E5565" s="1" t="s">
        <v>7826</v>
      </c>
      <c r="F5565" s="1" t="s">
        <v>6482</v>
      </c>
      <c r="G5565" s="1" t="s">
        <v>35</v>
      </c>
      <c r="H5565" s="1">
        <v>45.0</v>
      </c>
      <c r="I5565" s="3">
        <v>44238.666666666664</v>
      </c>
      <c r="J5565" s="1">
        <v>3.66264934865096</v>
      </c>
      <c r="K5565" s="1" t="s">
        <v>159</v>
      </c>
      <c r="L5565" s="1" t="s">
        <v>495</v>
      </c>
      <c r="M5565" s="3">
        <v>44238.70788447917</v>
      </c>
    </row>
    <row r="5566">
      <c r="A5566" s="1">
        <v>5564.0</v>
      </c>
      <c r="B5566" s="1" t="s">
        <v>2181</v>
      </c>
      <c r="C5566" s="1" t="s">
        <v>11647</v>
      </c>
      <c r="D5566" s="1" t="s">
        <v>11108</v>
      </c>
      <c r="E5566" s="1" t="s">
        <v>11648</v>
      </c>
      <c r="F5566" s="1" t="s">
        <v>2185</v>
      </c>
      <c r="G5566" s="1" t="s">
        <v>39</v>
      </c>
      <c r="H5566" s="1">
        <v>45.0</v>
      </c>
      <c r="I5566" s="3">
        <v>43806.666666666664</v>
      </c>
      <c r="J5566" s="1">
        <v>3.12730936239203</v>
      </c>
      <c r="K5566" s="1" t="s">
        <v>218</v>
      </c>
      <c r="M5566" s="3">
        <v>43806.73717472222</v>
      </c>
    </row>
    <row r="5567">
      <c r="A5567" s="1">
        <v>5565.0</v>
      </c>
      <c r="B5567" s="1" t="s">
        <v>6317</v>
      </c>
      <c r="C5567" s="1" t="s">
        <v>11649</v>
      </c>
      <c r="D5567" s="1" t="s">
        <v>925</v>
      </c>
      <c r="E5567" s="1" t="s">
        <v>11650</v>
      </c>
      <c r="F5567" s="1" t="s">
        <v>11651</v>
      </c>
      <c r="G5567" s="1" t="s">
        <v>39</v>
      </c>
      <c r="H5567" s="1">
        <v>45.0</v>
      </c>
      <c r="I5567" s="3">
        <v>43772.333333333336</v>
      </c>
      <c r="J5567" s="1">
        <v>1.18446335073461</v>
      </c>
      <c r="K5567" s="1" t="s">
        <v>18</v>
      </c>
      <c r="M5567" s="3">
        <v>43772.36609914352</v>
      </c>
    </row>
    <row r="5568">
      <c r="A5568" s="1">
        <v>5566.0</v>
      </c>
      <c r="B5568" s="1" t="s">
        <v>7335</v>
      </c>
      <c r="C5568" s="1" t="s">
        <v>11652</v>
      </c>
      <c r="D5568" s="1" t="s">
        <v>2920</v>
      </c>
      <c r="E5568" s="1" t="s">
        <v>11653</v>
      </c>
      <c r="F5568" s="1" t="s">
        <v>7338</v>
      </c>
      <c r="G5568" s="1" t="s">
        <v>39</v>
      </c>
      <c r="H5568" s="1">
        <v>45.0</v>
      </c>
      <c r="I5568" s="3">
        <v>44121.791666666664</v>
      </c>
      <c r="J5568" s="1">
        <v>3.11277233972467</v>
      </c>
      <c r="K5568" s="1" t="s">
        <v>24</v>
      </c>
      <c r="L5568" s="1" t="s">
        <v>188</v>
      </c>
      <c r="M5568" s="3">
        <v>44121.822116863426</v>
      </c>
    </row>
    <row r="5569">
      <c r="A5569" s="1">
        <v>5567.0</v>
      </c>
      <c r="B5569" s="1" t="s">
        <v>732</v>
      </c>
      <c r="C5569" s="1" t="s">
        <v>11654</v>
      </c>
      <c r="D5569" s="1" t="s">
        <v>3403</v>
      </c>
      <c r="E5569" s="1" t="s">
        <v>3404</v>
      </c>
      <c r="F5569" s="1" t="s">
        <v>735</v>
      </c>
      <c r="G5569" s="1" t="s">
        <v>17</v>
      </c>
      <c r="H5569" s="1">
        <v>45.0</v>
      </c>
      <c r="I5569" s="3">
        <v>44201.729166666664</v>
      </c>
      <c r="J5569" s="1">
        <v>2.6780508905147</v>
      </c>
      <c r="K5569" s="1" t="s">
        <v>24</v>
      </c>
      <c r="M5569" s="3">
        <v>44201.73755269676</v>
      </c>
    </row>
    <row r="5570">
      <c r="A5570" s="1">
        <v>5568.0</v>
      </c>
      <c r="B5570" s="1" t="s">
        <v>2203</v>
      </c>
      <c r="C5570" s="1" t="s">
        <v>11655</v>
      </c>
      <c r="D5570" s="1" t="s">
        <v>182</v>
      </c>
      <c r="E5570" s="1" t="s">
        <v>3677</v>
      </c>
      <c r="F5570" s="1" t="s">
        <v>2206</v>
      </c>
      <c r="G5570" s="1" t="s">
        <v>35</v>
      </c>
      <c r="H5570" s="1">
        <v>45.0</v>
      </c>
      <c r="I5570" s="3">
        <v>44069.166666666664</v>
      </c>
      <c r="J5570" s="1">
        <v>0.865931907093672</v>
      </c>
      <c r="K5570" s="1" t="s">
        <v>46</v>
      </c>
      <c r="L5570" s="1" t="s">
        <v>2207</v>
      </c>
      <c r="M5570" s="3">
        <v>44069.22964278935</v>
      </c>
    </row>
    <row r="5571">
      <c r="A5571" s="1">
        <v>5569.0</v>
      </c>
      <c r="B5571" s="1" t="s">
        <v>401</v>
      </c>
      <c r="C5571" s="1" t="s">
        <v>11656</v>
      </c>
      <c r="D5571" s="1" t="s">
        <v>3318</v>
      </c>
      <c r="E5571" s="1" t="s">
        <v>11657</v>
      </c>
      <c r="F5571" s="1" t="s">
        <v>405</v>
      </c>
      <c r="G5571" s="1" t="s">
        <v>89</v>
      </c>
      <c r="H5571" s="1">
        <v>45.0</v>
      </c>
      <c r="I5571" s="3">
        <v>44242.479928726854</v>
      </c>
      <c r="J5571" s="1">
        <v>2.97244930262148</v>
      </c>
      <c r="K5571" s="1" t="s">
        <v>24</v>
      </c>
      <c r="L5571" s="1" t="s">
        <v>406</v>
      </c>
      <c r="M5571" s="3">
        <v>44242.512824375</v>
      </c>
    </row>
    <row r="5572">
      <c r="A5572" s="1">
        <v>5570.0</v>
      </c>
      <c r="B5572" s="1" t="s">
        <v>2276</v>
      </c>
      <c r="C5572" s="1" t="s">
        <v>11658</v>
      </c>
      <c r="D5572" s="1" t="s">
        <v>11659</v>
      </c>
      <c r="E5572" s="1" t="s">
        <v>11660</v>
      </c>
      <c r="F5572" s="1" t="s">
        <v>2279</v>
      </c>
      <c r="G5572" s="1" t="s">
        <v>17</v>
      </c>
      <c r="H5572" s="1">
        <v>45.0</v>
      </c>
      <c r="I5572" s="3">
        <v>43901.708333333336</v>
      </c>
      <c r="J5572" s="1">
        <v>1.49664557777103</v>
      </c>
      <c r="K5572" s="1" t="s">
        <v>159</v>
      </c>
      <c r="M5572" s="3">
        <v>43901.69337731481</v>
      </c>
    </row>
    <row r="5573">
      <c r="A5573" s="1">
        <v>5571.0</v>
      </c>
      <c r="B5573" s="1" t="s">
        <v>340</v>
      </c>
      <c r="C5573" s="1" t="s">
        <v>11661</v>
      </c>
      <c r="D5573" s="1" t="s">
        <v>342</v>
      </c>
      <c r="E5573" s="1" t="s">
        <v>7668</v>
      </c>
      <c r="F5573" s="1" t="s">
        <v>344</v>
      </c>
      <c r="G5573" s="1" t="s">
        <v>35</v>
      </c>
      <c r="H5573" s="1">
        <v>45.0</v>
      </c>
      <c r="I5573" s="3">
        <v>44249.208333333336</v>
      </c>
      <c r="J5573" s="1">
        <v>2.9729504956483</v>
      </c>
      <c r="K5573" s="1" t="s">
        <v>83</v>
      </c>
      <c r="M5573" s="3">
        <v>44249.220039699074</v>
      </c>
    </row>
    <row r="5574">
      <c r="A5574" s="1">
        <v>5572.0</v>
      </c>
      <c r="B5574" s="1" t="s">
        <v>229</v>
      </c>
      <c r="C5574" s="1" t="s">
        <v>11662</v>
      </c>
      <c r="D5574" s="1" t="s">
        <v>10853</v>
      </c>
      <c r="E5574" s="1" t="s">
        <v>1537</v>
      </c>
      <c r="F5574" s="1" t="s">
        <v>232</v>
      </c>
      <c r="G5574" s="1" t="s">
        <v>35</v>
      </c>
      <c r="H5574" s="1">
        <v>45.0</v>
      </c>
      <c r="I5574" s="3">
        <v>43500.625</v>
      </c>
      <c r="J5574" s="1">
        <v>1.65397638916517</v>
      </c>
      <c r="K5574" s="1" t="s">
        <v>24</v>
      </c>
      <c r="M5574" s="3">
        <v>43500.755357662034</v>
      </c>
    </row>
    <row r="5575">
      <c r="A5575" s="1">
        <v>5573.0</v>
      </c>
      <c r="B5575" s="1" t="s">
        <v>425</v>
      </c>
      <c r="C5575" s="1" t="s">
        <v>11663</v>
      </c>
      <c r="D5575" s="1" t="s">
        <v>21</v>
      </c>
      <c r="E5575" s="1" t="s">
        <v>1567</v>
      </c>
      <c r="F5575" s="1" t="s">
        <v>428</v>
      </c>
      <c r="G5575" s="1" t="s">
        <v>35</v>
      </c>
      <c r="H5575" s="1">
        <v>45.0</v>
      </c>
      <c r="I5575" s="3">
        <v>44249.25</v>
      </c>
      <c r="J5575" s="1">
        <v>1.94446780753273</v>
      </c>
      <c r="K5575" s="1" t="s">
        <v>24</v>
      </c>
      <c r="M5575" s="3">
        <v>44249.286685659725</v>
      </c>
    </row>
    <row r="5576">
      <c r="A5576" s="1">
        <v>5574.0</v>
      </c>
      <c r="B5576" s="1" t="s">
        <v>1716</v>
      </c>
      <c r="C5576" s="1" t="s">
        <v>11664</v>
      </c>
      <c r="D5576" s="1" t="s">
        <v>37</v>
      </c>
      <c r="E5576" s="1" t="s">
        <v>11665</v>
      </c>
      <c r="F5576" s="1" t="s">
        <v>1719</v>
      </c>
      <c r="G5576" s="1" t="s">
        <v>39</v>
      </c>
      <c r="H5576" s="1">
        <v>45.0</v>
      </c>
      <c r="I5576" s="3">
        <v>44140.375</v>
      </c>
      <c r="J5576" s="1">
        <v>1.45339041477855</v>
      </c>
      <c r="K5576" s="1" t="s">
        <v>18</v>
      </c>
      <c r="M5576" s="3">
        <v>44140.413134016206</v>
      </c>
    </row>
    <row r="5577">
      <c r="A5577" s="1">
        <v>5575.0</v>
      </c>
      <c r="B5577" s="1" t="s">
        <v>6683</v>
      </c>
      <c r="C5577" s="1" t="s">
        <v>11666</v>
      </c>
      <c r="D5577" s="1" t="s">
        <v>5652</v>
      </c>
      <c r="E5577" s="1" t="s">
        <v>11667</v>
      </c>
      <c r="F5577" s="1" t="s">
        <v>6686</v>
      </c>
      <c r="G5577" s="1" t="s">
        <v>89</v>
      </c>
      <c r="H5577" s="1">
        <v>45.0</v>
      </c>
      <c r="I5577" s="3">
        <v>44086.688676875</v>
      </c>
      <c r="J5577" s="1">
        <v>4.04570230219832</v>
      </c>
      <c r="K5577" s="1" t="s">
        <v>46</v>
      </c>
      <c r="L5577" s="1" t="s">
        <v>244</v>
      </c>
      <c r="M5577" s="3">
        <v>44086.73051533565</v>
      </c>
    </row>
    <row r="5578">
      <c r="A5578" s="1">
        <v>5576.0</v>
      </c>
      <c r="B5578" s="1" t="s">
        <v>485</v>
      </c>
      <c r="C5578" s="1" t="s">
        <v>11668</v>
      </c>
      <c r="D5578" s="1" t="s">
        <v>1014</v>
      </c>
      <c r="E5578" s="1" t="s">
        <v>2456</v>
      </c>
      <c r="F5578" s="1" t="s">
        <v>489</v>
      </c>
      <c r="G5578" s="1" t="s">
        <v>17</v>
      </c>
      <c r="H5578" s="1">
        <v>45.0</v>
      </c>
      <c r="I5578" s="3">
        <v>43746.125</v>
      </c>
      <c r="J5578" s="1">
        <v>2.4369749638902</v>
      </c>
      <c r="K5578" s="1" t="s">
        <v>166</v>
      </c>
      <c r="M5578" s="3">
        <v>43746.19533738426</v>
      </c>
    </row>
    <row r="5579">
      <c r="A5579" s="1">
        <v>5577.0</v>
      </c>
      <c r="B5579" s="1" t="s">
        <v>582</v>
      </c>
      <c r="C5579" s="1" t="s">
        <v>11669</v>
      </c>
      <c r="D5579" s="1" t="s">
        <v>1631</v>
      </c>
      <c r="E5579" s="1" t="s">
        <v>11670</v>
      </c>
      <c r="F5579" s="1" t="s">
        <v>586</v>
      </c>
      <c r="G5579" s="1" t="s">
        <v>39</v>
      </c>
      <c r="H5579" s="1">
        <v>45.0</v>
      </c>
      <c r="I5579" s="3">
        <v>43559.25</v>
      </c>
      <c r="J5579" s="1">
        <v>1.02983778510738</v>
      </c>
      <c r="K5579" s="1" t="s">
        <v>24</v>
      </c>
      <c r="M5579" s="3">
        <v>43559.2838341088</v>
      </c>
    </row>
    <row r="5580">
      <c r="A5580" s="1">
        <v>5578.0</v>
      </c>
      <c r="B5580" s="1" t="s">
        <v>319</v>
      </c>
      <c r="C5580" s="1" t="s">
        <v>11671</v>
      </c>
      <c r="D5580" s="1" t="s">
        <v>3581</v>
      </c>
      <c r="E5580" s="1" t="s">
        <v>11672</v>
      </c>
      <c r="F5580" s="1" t="s">
        <v>323</v>
      </c>
      <c r="G5580" s="1" t="s">
        <v>39</v>
      </c>
      <c r="H5580" s="1">
        <v>45.0</v>
      </c>
      <c r="I5580" s="3">
        <v>43836.625</v>
      </c>
      <c r="J5580" s="1">
        <v>0.0503422953902371</v>
      </c>
      <c r="K5580" s="1" t="s">
        <v>24</v>
      </c>
      <c r="M5580" s="3">
        <v>43836.62063657407</v>
      </c>
    </row>
    <row r="5581">
      <c r="A5581" s="1">
        <v>5579.0</v>
      </c>
      <c r="B5581" s="1" t="s">
        <v>1225</v>
      </c>
      <c r="C5581" s="1" t="s">
        <v>11673</v>
      </c>
      <c r="D5581" s="1" t="s">
        <v>11268</v>
      </c>
      <c r="E5581" s="1" t="s">
        <v>11674</v>
      </c>
      <c r="F5581" s="1" t="s">
        <v>1229</v>
      </c>
      <c r="G5581" s="1" t="s">
        <v>39</v>
      </c>
      <c r="H5581" s="1">
        <v>45.0</v>
      </c>
      <c r="I5581" s="3">
        <v>43869.645833333336</v>
      </c>
      <c r="J5581" s="1">
        <v>3.18807057386568</v>
      </c>
      <c r="K5581" s="1" t="s">
        <v>24</v>
      </c>
      <c r="M5581" s="3">
        <v>43869.65925892361</v>
      </c>
    </row>
    <row r="5582">
      <c r="A5582" s="1">
        <v>5580.0</v>
      </c>
      <c r="B5582" s="1" t="s">
        <v>425</v>
      </c>
      <c r="C5582" s="1" t="s">
        <v>11675</v>
      </c>
      <c r="D5582" s="1" t="s">
        <v>11676</v>
      </c>
      <c r="E5582" s="1" t="s">
        <v>11677</v>
      </c>
      <c r="F5582" s="1" t="s">
        <v>428</v>
      </c>
      <c r="G5582" s="1" t="s">
        <v>39</v>
      </c>
      <c r="H5582" s="1">
        <v>45.0</v>
      </c>
      <c r="I5582" s="3">
        <v>44238.645833333336</v>
      </c>
      <c r="J5582" s="1">
        <v>2.32614737661237</v>
      </c>
      <c r="K5582" s="1" t="s">
        <v>24</v>
      </c>
      <c r="M5582" s="3">
        <v>44238.67982657407</v>
      </c>
    </row>
    <row r="5583">
      <c r="A5583" s="1">
        <v>5581.0</v>
      </c>
      <c r="B5583" s="1" t="s">
        <v>3758</v>
      </c>
      <c r="C5583" s="1" t="s">
        <v>11678</v>
      </c>
      <c r="D5583" s="1" t="s">
        <v>1592</v>
      </c>
      <c r="E5583" s="1" t="s">
        <v>11679</v>
      </c>
      <c r="F5583" s="1" t="s">
        <v>3761</v>
      </c>
      <c r="G5583" s="1" t="s">
        <v>45</v>
      </c>
      <c r="H5583" s="1">
        <v>45.0</v>
      </c>
      <c r="I5583" s="3">
        <v>44197.585735925924</v>
      </c>
      <c r="J5583" s="1">
        <v>0.0623337811897527</v>
      </c>
      <c r="K5583" s="1" t="s">
        <v>166</v>
      </c>
      <c r="L5583" s="1" t="s">
        <v>167</v>
      </c>
      <c r="M5583" s="3">
        <v>44197.59615949074</v>
      </c>
    </row>
    <row r="5584">
      <c r="A5584" s="1">
        <v>5582.0</v>
      </c>
      <c r="B5584" s="1" t="s">
        <v>553</v>
      </c>
      <c r="C5584" s="1" t="s">
        <v>11680</v>
      </c>
      <c r="D5584" s="1" t="s">
        <v>555</v>
      </c>
      <c r="E5584" s="1" t="s">
        <v>6490</v>
      </c>
      <c r="F5584" s="1" t="s">
        <v>557</v>
      </c>
      <c r="G5584" s="1" t="s">
        <v>17</v>
      </c>
      <c r="H5584" s="1">
        <v>45.0</v>
      </c>
      <c r="I5584" s="3">
        <v>44126.333333333336</v>
      </c>
      <c r="J5584" s="1">
        <v>0.992527176771944</v>
      </c>
      <c r="K5584" s="1" t="s">
        <v>46</v>
      </c>
      <c r="L5584" s="1" t="s">
        <v>558</v>
      </c>
      <c r="M5584" s="3">
        <v>44126.3315009375</v>
      </c>
    </row>
    <row r="5585">
      <c r="A5585" s="1">
        <v>5583.0</v>
      </c>
      <c r="B5585" s="1" t="s">
        <v>4682</v>
      </c>
      <c r="C5585" s="1" t="s">
        <v>11681</v>
      </c>
      <c r="D5585" s="1" t="s">
        <v>80</v>
      </c>
      <c r="E5585" s="1" t="s">
        <v>11682</v>
      </c>
      <c r="F5585" s="1" t="s">
        <v>4685</v>
      </c>
      <c r="G5585" s="1" t="s">
        <v>39</v>
      </c>
      <c r="H5585" s="1">
        <v>45.0</v>
      </c>
      <c r="I5585" s="3">
        <v>43855.635416666664</v>
      </c>
      <c r="J5585" s="1">
        <v>1.1499685041962</v>
      </c>
      <c r="K5585" s="1" t="s">
        <v>46</v>
      </c>
      <c r="M5585" s="3">
        <v>43855.66701542824</v>
      </c>
    </row>
    <row r="5586">
      <c r="A5586" s="1">
        <v>5584.0</v>
      </c>
      <c r="B5586" s="1" t="s">
        <v>896</v>
      </c>
      <c r="C5586" s="1" t="s">
        <v>11683</v>
      </c>
      <c r="D5586" s="1" t="s">
        <v>898</v>
      </c>
      <c r="E5586" s="1" t="s">
        <v>9909</v>
      </c>
      <c r="F5586" s="1" t="s">
        <v>900</v>
      </c>
      <c r="G5586" s="1" t="s">
        <v>17</v>
      </c>
      <c r="H5586" s="1">
        <v>45.0</v>
      </c>
      <c r="I5586" s="3">
        <v>44122.604166666664</v>
      </c>
      <c r="J5586" s="1">
        <v>1.89734384536698</v>
      </c>
      <c r="K5586" s="1" t="s">
        <v>24</v>
      </c>
      <c r="L5586" s="1" t="s">
        <v>741</v>
      </c>
      <c r="M5586" s="3">
        <v>44122.63887697917</v>
      </c>
    </row>
    <row r="5587">
      <c r="A5587" s="1">
        <v>5585.0</v>
      </c>
      <c r="B5587" s="1" t="s">
        <v>12</v>
      </c>
      <c r="C5587" s="1" t="s">
        <v>11684</v>
      </c>
      <c r="D5587" s="1" t="s">
        <v>6850</v>
      </c>
      <c r="E5587" s="1" t="s">
        <v>926</v>
      </c>
      <c r="F5587" s="1" t="s">
        <v>16</v>
      </c>
      <c r="G5587" s="1" t="s">
        <v>17</v>
      </c>
      <c r="H5587" s="1">
        <v>45.0</v>
      </c>
      <c r="I5587" s="3">
        <v>43857.291666666664</v>
      </c>
      <c r="J5587" s="1">
        <v>6.63709829303402</v>
      </c>
      <c r="K5587" s="1" t="s">
        <v>18</v>
      </c>
      <c r="M5587" s="3">
        <v>43857.566553530094</v>
      </c>
    </row>
    <row r="5588">
      <c r="A5588" s="1">
        <v>5586.0</v>
      </c>
      <c r="B5588" s="1" t="s">
        <v>345</v>
      </c>
      <c r="C5588" s="1" t="s">
        <v>11685</v>
      </c>
      <c r="D5588" s="1" t="s">
        <v>347</v>
      </c>
      <c r="E5588" s="1" t="s">
        <v>348</v>
      </c>
      <c r="F5588" s="1" t="s">
        <v>349</v>
      </c>
      <c r="G5588" s="1" t="s">
        <v>17</v>
      </c>
      <c r="H5588" s="1">
        <v>45.0</v>
      </c>
      <c r="I5588" s="3">
        <v>43761.666666666664</v>
      </c>
      <c r="J5588" s="1">
        <v>1.30025877238012</v>
      </c>
      <c r="K5588" s="1" t="s">
        <v>24</v>
      </c>
      <c r="M5588" s="3">
        <v>43761.6504812037</v>
      </c>
    </row>
    <row r="5589">
      <c r="A5589" s="1">
        <v>5587.0</v>
      </c>
      <c r="B5589" s="1" t="s">
        <v>1961</v>
      </c>
      <c r="C5589" s="1" t="s">
        <v>11686</v>
      </c>
      <c r="D5589" s="1" t="s">
        <v>1963</v>
      </c>
      <c r="E5589" s="1" t="s">
        <v>11687</v>
      </c>
      <c r="F5589" s="1" t="s">
        <v>1965</v>
      </c>
      <c r="G5589" s="1" t="s">
        <v>39</v>
      </c>
      <c r="H5589" s="1">
        <v>45.0</v>
      </c>
      <c r="I5589" s="3">
        <v>44081.541666666664</v>
      </c>
      <c r="J5589" s="1">
        <v>5.01130032769648</v>
      </c>
      <c r="K5589" s="1" t="s">
        <v>24</v>
      </c>
      <c r="L5589" s="1" t="s">
        <v>882</v>
      </c>
      <c r="M5589" s="3">
        <v>44081.57112371528</v>
      </c>
    </row>
    <row r="5590">
      <c r="A5590" s="1">
        <v>5588.0</v>
      </c>
      <c r="B5590" s="1" t="s">
        <v>2353</v>
      </c>
      <c r="C5590" s="1" t="s">
        <v>11688</v>
      </c>
      <c r="D5590" s="1" t="s">
        <v>1250</v>
      </c>
      <c r="E5590" s="1" t="s">
        <v>7267</v>
      </c>
      <c r="F5590" s="1" t="s">
        <v>2356</v>
      </c>
      <c r="G5590" s="1" t="s">
        <v>17</v>
      </c>
      <c r="H5590" s="1">
        <v>45.0</v>
      </c>
      <c r="I5590" s="3">
        <v>43803.791666666664</v>
      </c>
      <c r="J5590" s="1">
        <v>2.2489738957591</v>
      </c>
      <c r="K5590" s="1" t="s">
        <v>24</v>
      </c>
      <c r="M5590" s="3">
        <v>43803.86655</v>
      </c>
    </row>
    <row r="5591">
      <c r="A5591" s="1">
        <v>5589.0</v>
      </c>
      <c r="B5591" s="1" t="s">
        <v>19</v>
      </c>
      <c r="C5591" s="1" t="s">
        <v>11689</v>
      </c>
      <c r="D5591" s="1" t="s">
        <v>321</v>
      </c>
      <c r="E5591" s="1" t="s">
        <v>3861</v>
      </c>
      <c r="F5591" s="1" t="s">
        <v>23</v>
      </c>
      <c r="G5591" s="1" t="s">
        <v>35</v>
      </c>
      <c r="H5591" s="1">
        <v>45.0</v>
      </c>
      <c r="I5591" s="3">
        <v>43627.291666666664</v>
      </c>
      <c r="J5591" s="1">
        <v>1.81311130765009</v>
      </c>
      <c r="K5591" s="1" t="s">
        <v>24</v>
      </c>
      <c r="M5591" s="3">
        <v>43658.32482202546</v>
      </c>
    </row>
    <row r="5592">
      <c r="A5592" s="1">
        <v>5590.0</v>
      </c>
      <c r="B5592" s="1" t="s">
        <v>915</v>
      </c>
      <c r="C5592" s="1" t="s">
        <v>11690</v>
      </c>
      <c r="D5592" s="1" t="s">
        <v>503</v>
      </c>
      <c r="E5592" s="1" t="s">
        <v>9351</v>
      </c>
      <c r="F5592" s="1" t="s">
        <v>919</v>
      </c>
      <c r="G5592" s="1" t="s">
        <v>17</v>
      </c>
      <c r="H5592" s="1">
        <v>45.0</v>
      </c>
      <c r="I5592" s="3">
        <v>44137.65625</v>
      </c>
      <c r="J5592" s="1">
        <v>1.51206760324564</v>
      </c>
      <c r="K5592" s="1" t="s">
        <v>62</v>
      </c>
      <c r="M5592" s="3">
        <v>44137.66596467593</v>
      </c>
    </row>
    <row r="5593">
      <c r="A5593" s="1">
        <v>5591.0</v>
      </c>
      <c r="B5593" s="1" t="s">
        <v>2203</v>
      </c>
      <c r="C5593" s="1" t="s">
        <v>11691</v>
      </c>
      <c r="D5593" s="1" t="s">
        <v>182</v>
      </c>
      <c r="E5593" s="1" t="s">
        <v>9568</v>
      </c>
      <c r="F5593" s="1" t="s">
        <v>2206</v>
      </c>
      <c r="G5593" s="1" t="s">
        <v>17</v>
      </c>
      <c r="H5593" s="1">
        <v>45.0</v>
      </c>
      <c r="I5593" s="3">
        <v>44099.21875</v>
      </c>
      <c r="J5593" s="1">
        <v>2.74613277076845</v>
      </c>
      <c r="K5593" s="1" t="s">
        <v>46</v>
      </c>
      <c r="L5593" s="1" t="s">
        <v>2207</v>
      </c>
      <c r="M5593" s="3">
        <v>44099.253830127316</v>
      </c>
    </row>
    <row r="5594">
      <c r="A5594" s="1">
        <v>5592.0</v>
      </c>
      <c r="B5594" s="1" t="s">
        <v>293</v>
      </c>
      <c r="C5594" s="1" t="s">
        <v>11692</v>
      </c>
      <c r="D5594" s="1" t="s">
        <v>126</v>
      </c>
      <c r="E5594" s="1" t="s">
        <v>829</v>
      </c>
      <c r="F5594" s="1" t="s">
        <v>297</v>
      </c>
      <c r="G5594" s="1" t="s">
        <v>17</v>
      </c>
      <c r="H5594" s="1">
        <v>45.0</v>
      </c>
      <c r="I5594" s="3">
        <v>44122.291666666664</v>
      </c>
      <c r="J5594" s="1">
        <v>0.116850593683855</v>
      </c>
      <c r="K5594" s="1" t="s">
        <v>62</v>
      </c>
      <c r="L5594" s="1" t="s">
        <v>1188</v>
      </c>
      <c r="M5594" s="3">
        <v>44122.30716671296</v>
      </c>
    </row>
    <row r="5595">
      <c r="A5595" s="1">
        <v>5593.0</v>
      </c>
      <c r="B5595" s="1" t="s">
        <v>1202</v>
      </c>
      <c r="C5595" s="1" t="s">
        <v>11693</v>
      </c>
      <c r="D5595" s="1" t="s">
        <v>436</v>
      </c>
      <c r="E5595" s="1" t="s">
        <v>3393</v>
      </c>
      <c r="F5595" s="1" t="s">
        <v>1206</v>
      </c>
      <c r="G5595" s="1" t="s">
        <v>17</v>
      </c>
      <c r="H5595" s="1">
        <v>45.0</v>
      </c>
      <c r="I5595" s="3">
        <v>43740.291666666664</v>
      </c>
      <c r="J5595" s="1">
        <v>4.08116617224838</v>
      </c>
      <c r="K5595" s="1" t="s">
        <v>24</v>
      </c>
      <c r="M5595" s="3">
        <v>43740.36791439815</v>
      </c>
    </row>
    <row r="5596">
      <c r="A5596" s="1">
        <v>5594.0</v>
      </c>
      <c r="B5596" s="1" t="s">
        <v>2502</v>
      </c>
      <c r="C5596" s="1" t="s">
        <v>11694</v>
      </c>
      <c r="D5596" s="1" t="s">
        <v>2504</v>
      </c>
      <c r="E5596" s="1" t="s">
        <v>11695</v>
      </c>
      <c r="F5596" s="1" t="s">
        <v>2506</v>
      </c>
      <c r="G5596" s="1" t="s">
        <v>17</v>
      </c>
      <c r="H5596" s="1">
        <v>45.0</v>
      </c>
      <c r="I5596" s="3">
        <v>44195.541666666664</v>
      </c>
      <c r="J5596" s="1">
        <v>2.27813699045819</v>
      </c>
      <c r="K5596" s="1" t="s">
        <v>159</v>
      </c>
      <c r="L5596" s="1" t="s">
        <v>2507</v>
      </c>
      <c r="M5596" s="3">
        <v>44195.567639699075</v>
      </c>
    </row>
    <row r="5597">
      <c r="A5597" s="1">
        <v>5595.0</v>
      </c>
      <c r="B5597" s="1" t="s">
        <v>11696</v>
      </c>
      <c r="C5597" s="1" t="s">
        <v>11697</v>
      </c>
      <c r="D5597" s="1" t="s">
        <v>720</v>
      </c>
      <c r="E5597" s="1" t="s">
        <v>11698</v>
      </c>
      <c r="F5597" s="1" t="s">
        <v>11699</v>
      </c>
      <c r="G5597" s="1" t="s">
        <v>39</v>
      </c>
      <c r="H5597" s="1">
        <v>45.0</v>
      </c>
      <c r="I5597" s="3">
        <v>43717.541666666664</v>
      </c>
      <c r="J5597" s="1">
        <v>1.33649621649529</v>
      </c>
      <c r="K5597" s="1" t="s">
        <v>159</v>
      </c>
      <c r="M5597" s="3">
        <v>43717.59462971065</v>
      </c>
    </row>
    <row r="5598">
      <c r="A5598" s="1">
        <v>5596.0</v>
      </c>
      <c r="B5598" s="1" t="s">
        <v>319</v>
      </c>
      <c r="C5598" s="1" t="s">
        <v>11700</v>
      </c>
      <c r="D5598" s="1" t="s">
        <v>1128</v>
      </c>
      <c r="E5598" s="1" t="s">
        <v>11701</v>
      </c>
      <c r="F5598" s="1" t="s">
        <v>323</v>
      </c>
      <c r="G5598" s="1" t="s">
        <v>39</v>
      </c>
      <c r="H5598" s="1">
        <v>45.0</v>
      </c>
      <c r="I5598" s="3">
        <v>44115.645833333336</v>
      </c>
      <c r="J5598" s="1">
        <v>0.307423625792189</v>
      </c>
      <c r="K5598" s="1" t="s">
        <v>24</v>
      </c>
      <c r="M5598" s="3">
        <v>44117.273177083334</v>
      </c>
    </row>
    <row r="5599">
      <c r="A5599" s="1">
        <v>5597.0</v>
      </c>
      <c r="B5599" s="1" t="s">
        <v>1023</v>
      </c>
      <c r="C5599" s="1" t="s">
        <v>11702</v>
      </c>
      <c r="D5599" s="1" t="s">
        <v>1250</v>
      </c>
      <c r="E5599" s="1" t="s">
        <v>11703</v>
      </c>
      <c r="F5599" s="1" t="s">
        <v>1027</v>
      </c>
      <c r="G5599" s="1" t="s">
        <v>17</v>
      </c>
      <c r="H5599" s="1">
        <v>45.0</v>
      </c>
      <c r="I5599" s="3">
        <v>44045.1875</v>
      </c>
      <c r="J5599" s="1">
        <v>0.0204342256546123</v>
      </c>
      <c r="K5599" s="1" t="s">
        <v>24</v>
      </c>
      <c r="M5599" s="3">
        <v>44049.22067578704</v>
      </c>
    </row>
    <row r="5600">
      <c r="A5600" s="1">
        <v>5598.0</v>
      </c>
      <c r="B5600" s="1" t="s">
        <v>1126</v>
      </c>
      <c r="C5600" s="1" t="s">
        <v>11704</v>
      </c>
      <c r="D5600" s="1" t="s">
        <v>1128</v>
      </c>
      <c r="E5600" s="1" t="s">
        <v>1129</v>
      </c>
      <c r="F5600" s="1" t="s">
        <v>1130</v>
      </c>
      <c r="G5600" s="1" t="s">
        <v>17</v>
      </c>
      <c r="H5600" s="1">
        <v>45.0</v>
      </c>
      <c r="I5600" s="3">
        <v>44140.229166666664</v>
      </c>
      <c r="J5600" s="1">
        <v>5.19200457418644</v>
      </c>
      <c r="K5600" s="1" t="s">
        <v>24</v>
      </c>
      <c r="M5600" s="3">
        <v>44140.25868895833</v>
      </c>
    </row>
    <row r="5601">
      <c r="A5601" s="1">
        <v>5599.0</v>
      </c>
      <c r="B5601" s="1" t="s">
        <v>5952</v>
      </c>
      <c r="C5601" s="1" t="s">
        <v>11705</v>
      </c>
      <c r="D5601" s="1" t="s">
        <v>11706</v>
      </c>
      <c r="E5601" s="1" t="s">
        <v>11707</v>
      </c>
      <c r="F5601" s="1" t="s">
        <v>5955</v>
      </c>
      <c r="G5601" s="1" t="s">
        <v>17</v>
      </c>
      <c r="H5601" s="1">
        <v>45.0</v>
      </c>
      <c r="I5601" s="3">
        <v>44232.5625</v>
      </c>
      <c r="J5601" s="1">
        <v>0.420652644230697</v>
      </c>
      <c r="K5601" s="1" t="s">
        <v>24</v>
      </c>
      <c r="M5601" s="3">
        <v>44232.569639340276</v>
      </c>
    </row>
    <row r="5602">
      <c r="A5602" s="1">
        <v>5600.0</v>
      </c>
      <c r="B5602" s="1" t="s">
        <v>1090</v>
      </c>
      <c r="C5602" s="1" t="s">
        <v>11708</v>
      </c>
      <c r="D5602" s="1" t="s">
        <v>1558</v>
      </c>
      <c r="E5602" s="1" t="s">
        <v>5937</v>
      </c>
      <c r="F5602" s="1" t="s">
        <v>1094</v>
      </c>
      <c r="G5602" s="1" t="s">
        <v>17</v>
      </c>
      <c r="H5602" s="1">
        <v>45.0</v>
      </c>
      <c r="I5602" s="3">
        <v>44216.75</v>
      </c>
      <c r="J5602" s="1">
        <v>2.12948749312746</v>
      </c>
      <c r="K5602" s="1" t="s">
        <v>166</v>
      </c>
      <c r="L5602" s="1" t="s">
        <v>167</v>
      </c>
      <c r="M5602" s="3">
        <v>44216.74115005787</v>
      </c>
    </row>
    <row r="5603">
      <c r="A5603" s="1">
        <v>5601.0</v>
      </c>
      <c r="B5603" s="1" t="s">
        <v>796</v>
      </c>
      <c r="C5603" s="1" t="s">
        <v>11709</v>
      </c>
      <c r="D5603" s="1" t="s">
        <v>173</v>
      </c>
      <c r="E5603" s="1" t="s">
        <v>798</v>
      </c>
      <c r="F5603" s="1" t="s">
        <v>799</v>
      </c>
      <c r="G5603" s="1" t="s">
        <v>35</v>
      </c>
      <c r="H5603" s="1">
        <v>45.0</v>
      </c>
      <c r="I5603" s="3">
        <v>44207.645833333336</v>
      </c>
      <c r="J5603" s="1">
        <v>0.0</v>
      </c>
      <c r="K5603" s="1" t="s">
        <v>18</v>
      </c>
      <c r="M5603" s="3">
        <v>44207.76625047454</v>
      </c>
    </row>
    <row r="5604">
      <c r="A5604" s="1">
        <v>5602.0</v>
      </c>
      <c r="B5604" s="1" t="s">
        <v>19</v>
      </c>
      <c r="C5604" s="1" t="s">
        <v>11710</v>
      </c>
      <c r="D5604" s="1" t="s">
        <v>21</v>
      </c>
      <c r="E5604" s="1" t="s">
        <v>2160</v>
      </c>
      <c r="F5604" s="1" t="s">
        <v>23</v>
      </c>
      <c r="G5604" s="1" t="s">
        <v>17</v>
      </c>
      <c r="H5604" s="1">
        <v>45.0</v>
      </c>
      <c r="I5604" s="3">
        <v>43860.3125</v>
      </c>
      <c r="J5604" s="1">
        <v>1.09120066299661</v>
      </c>
      <c r="K5604" s="1" t="s">
        <v>24</v>
      </c>
      <c r="M5604" s="3">
        <v>43860.34813965278</v>
      </c>
    </row>
    <row r="5605">
      <c r="A5605" s="1">
        <v>5603.0</v>
      </c>
      <c r="B5605" s="1" t="s">
        <v>278</v>
      </c>
      <c r="C5605" s="1" t="s">
        <v>11711</v>
      </c>
      <c r="D5605" s="1" t="s">
        <v>818</v>
      </c>
      <c r="E5605" s="1" t="s">
        <v>11712</v>
      </c>
      <c r="F5605" s="1" t="s">
        <v>281</v>
      </c>
      <c r="G5605" s="1" t="s">
        <v>89</v>
      </c>
      <c r="H5605" s="1">
        <v>45.0</v>
      </c>
      <c r="I5605" s="3">
        <v>44081.71606346065</v>
      </c>
      <c r="J5605" s="1">
        <v>1.93502920668881</v>
      </c>
      <c r="K5605" s="1" t="s">
        <v>24</v>
      </c>
      <c r="M5605" s="3">
        <v>44081.749393819446</v>
      </c>
    </row>
    <row r="5606">
      <c r="A5606" s="1">
        <v>5604.0</v>
      </c>
      <c r="B5606" s="1" t="s">
        <v>114</v>
      </c>
      <c r="C5606" s="1" t="s">
        <v>11713</v>
      </c>
      <c r="D5606" s="1" t="s">
        <v>116</v>
      </c>
      <c r="E5606" s="1" t="s">
        <v>117</v>
      </c>
      <c r="F5606" s="1" t="s">
        <v>118</v>
      </c>
      <c r="G5606" s="1" t="s">
        <v>17</v>
      </c>
      <c r="H5606" s="1">
        <v>45.0</v>
      </c>
      <c r="I5606" s="3">
        <v>44105.25</v>
      </c>
      <c r="J5606" s="1">
        <v>5.82553559012128</v>
      </c>
      <c r="K5606" s="1" t="s">
        <v>24</v>
      </c>
      <c r="M5606" s="3">
        <v>44105.28450138889</v>
      </c>
    </row>
    <row r="5607">
      <c r="A5607" s="1">
        <v>5605.0</v>
      </c>
      <c r="B5607" s="1" t="s">
        <v>1644</v>
      </c>
      <c r="C5607" s="1" t="s">
        <v>11714</v>
      </c>
      <c r="D5607" s="1" t="s">
        <v>1250</v>
      </c>
      <c r="E5607" s="1" t="s">
        <v>5638</v>
      </c>
      <c r="F5607" s="1" t="s">
        <v>1647</v>
      </c>
      <c r="G5607" s="1" t="s">
        <v>17</v>
      </c>
      <c r="H5607" s="1">
        <v>45.0</v>
      </c>
      <c r="I5607" s="3">
        <v>44162.791666666664</v>
      </c>
      <c r="J5607" s="1">
        <v>2.02199410324827</v>
      </c>
      <c r="K5607" s="1" t="s">
        <v>24</v>
      </c>
      <c r="L5607" s="1" t="s">
        <v>741</v>
      </c>
      <c r="M5607" s="3">
        <v>44162.81955458334</v>
      </c>
    </row>
    <row r="5608">
      <c r="A5608" s="1">
        <v>5606.0</v>
      </c>
      <c r="B5608" s="1" t="s">
        <v>4775</v>
      </c>
      <c r="C5608" s="1" t="s">
        <v>11715</v>
      </c>
      <c r="D5608" s="1" t="s">
        <v>326</v>
      </c>
      <c r="E5608" s="1" t="s">
        <v>4830</v>
      </c>
      <c r="F5608" s="1" t="s">
        <v>4778</v>
      </c>
      <c r="G5608" s="1" t="s">
        <v>17</v>
      </c>
      <c r="H5608" s="1">
        <v>45.0</v>
      </c>
      <c r="I5608" s="3">
        <v>43872.25</v>
      </c>
      <c r="J5608" s="1">
        <v>1.21543616295777</v>
      </c>
      <c r="K5608" s="1" t="s">
        <v>24</v>
      </c>
      <c r="M5608" s="3">
        <v>43872.27011668981</v>
      </c>
    </row>
    <row r="5609">
      <c r="A5609" s="1">
        <v>5607.0</v>
      </c>
      <c r="B5609" s="1" t="s">
        <v>1938</v>
      </c>
      <c r="C5609" s="1" t="s">
        <v>11716</v>
      </c>
      <c r="D5609" s="1" t="s">
        <v>11717</v>
      </c>
      <c r="E5609" s="1" t="s">
        <v>11718</v>
      </c>
      <c r="F5609" s="1" t="s">
        <v>1942</v>
      </c>
      <c r="G5609" s="1" t="s">
        <v>89</v>
      </c>
      <c r="H5609" s="1">
        <v>45.0</v>
      </c>
      <c r="I5609" s="3">
        <v>44181.659948148146</v>
      </c>
      <c r="J5609" s="1">
        <v>2.42842811898379</v>
      </c>
      <c r="K5609" s="1" t="s">
        <v>62</v>
      </c>
      <c r="M5609" s="3">
        <v>44181.70364049768</v>
      </c>
    </row>
    <row r="5610">
      <c r="A5610" s="1">
        <v>5608.0</v>
      </c>
      <c r="B5610" s="1" t="s">
        <v>4967</v>
      </c>
      <c r="C5610" s="1" t="s">
        <v>11719</v>
      </c>
      <c r="D5610" s="1" t="s">
        <v>1140</v>
      </c>
      <c r="E5610" s="1" t="s">
        <v>11720</v>
      </c>
      <c r="F5610" s="1" t="s">
        <v>4970</v>
      </c>
      <c r="G5610" s="1" t="s">
        <v>17</v>
      </c>
      <c r="H5610" s="1">
        <v>45.0</v>
      </c>
      <c r="I5610" s="3">
        <v>44187.208333333336</v>
      </c>
      <c r="J5610" s="1">
        <v>1.69438709236583</v>
      </c>
      <c r="K5610" s="1" t="s">
        <v>166</v>
      </c>
      <c r="M5610" s="3">
        <v>44187.234565416664</v>
      </c>
    </row>
    <row r="5611">
      <c r="A5611" s="1">
        <v>5609.0</v>
      </c>
      <c r="B5611" s="1" t="s">
        <v>278</v>
      </c>
      <c r="C5611" s="1" t="s">
        <v>11721</v>
      </c>
      <c r="D5611" s="1" t="s">
        <v>21</v>
      </c>
      <c r="E5611" s="1" t="s">
        <v>4438</v>
      </c>
      <c r="F5611" s="1" t="s">
        <v>281</v>
      </c>
      <c r="G5611" s="1" t="s">
        <v>35</v>
      </c>
      <c r="H5611" s="1">
        <v>45.0</v>
      </c>
      <c r="I5611" s="3">
        <v>44200.3125</v>
      </c>
      <c r="J5611" s="1">
        <v>1.98875542403406</v>
      </c>
      <c r="K5611" s="1" t="s">
        <v>24</v>
      </c>
      <c r="M5611" s="3">
        <v>44200.346821875</v>
      </c>
    </row>
    <row r="5612">
      <c r="A5612" s="1">
        <v>5610.0</v>
      </c>
      <c r="B5612" s="1" t="s">
        <v>853</v>
      </c>
      <c r="C5612" s="1" t="s">
        <v>11722</v>
      </c>
      <c r="D5612" s="1" t="s">
        <v>1802</v>
      </c>
      <c r="E5612" s="1" t="s">
        <v>3431</v>
      </c>
      <c r="F5612" s="1" t="s">
        <v>856</v>
      </c>
      <c r="G5612" s="1" t="s">
        <v>17</v>
      </c>
      <c r="H5612" s="1">
        <v>45.0</v>
      </c>
      <c r="I5612" s="3">
        <v>44146.541666666664</v>
      </c>
      <c r="J5612" s="1">
        <v>2.31320015344838</v>
      </c>
      <c r="K5612" s="1" t="s">
        <v>18</v>
      </c>
      <c r="M5612" s="3">
        <v>44146.56988857639</v>
      </c>
    </row>
    <row r="5613">
      <c r="A5613" s="1">
        <v>5611.0</v>
      </c>
      <c r="B5613" s="1" t="s">
        <v>5104</v>
      </c>
      <c r="C5613" s="1" t="s">
        <v>11723</v>
      </c>
      <c r="D5613" s="1" t="s">
        <v>321</v>
      </c>
      <c r="E5613" s="1" t="s">
        <v>11382</v>
      </c>
      <c r="F5613" s="1" t="s">
        <v>5107</v>
      </c>
      <c r="G5613" s="1" t="s">
        <v>17</v>
      </c>
      <c r="H5613" s="1">
        <v>45.0</v>
      </c>
      <c r="I5613" s="3">
        <v>43916.291666666664</v>
      </c>
      <c r="J5613" s="1">
        <v>1.5748833865898</v>
      </c>
      <c r="K5613" s="1" t="s">
        <v>24</v>
      </c>
      <c r="M5613" s="3">
        <v>43916.32624552083</v>
      </c>
    </row>
    <row r="5614">
      <c r="A5614" s="1">
        <v>5612.0</v>
      </c>
      <c r="B5614" s="1" t="s">
        <v>251</v>
      </c>
      <c r="C5614" s="1" t="s">
        <v>11724</v>
      </c>
      <c r="D5614" s="1" t="s">
        <v>1418</v>
      </c>
      <c r="E5614" s="1" t="s">
        <v>1167</v>
      </c>
      <c r="F5614" s="1" t="s">
        <v>255</v>
      </c>
      <c r="G5614" s="1" t="s">
        <v>17</v>
      </c>
      <c r="H5614" s="1">
        <v>45.0</v>
      </c>
      <c r="I5614" s="3">
        <v>43795.75</v>
      </c>
      <c r="J5614" s="1">
        <v>0.0</v>
      </c>
      <c r="K5614" s="1" t="s">
        <v>218</v>
      </c>
      <c r="M5614" s="3">
        <v>43795.767069629626</v>
      </c>
    </row>
    <row r="5615">
      <c r="A5615" s="1">
        <v>5613.0</v>
      </c>
      <c r="B5615" s="1" t="s">
        <v>11725</v>
      </c>
      <c r="C5615" s="1" t="s">
        <v>11726</v>
      </c>
      <c r="D5615" s="1" t="s">
        <v>588</v>
      </c>
      <c r="E5615" s="1" t="s">
        <v>11727</v>
      </c>
      <c r="F5615" s="1" t="s">
        <v>11728</v>
      </c>
      <c r="G5615" s="1" t="s">
        <v>35</v>
      </c>
      <c r="H5615" s="1">
        <v>45.0</v>
      </c>
      <c r="I5615" s="3">
        <v>43777.791666666664</v>
      </c>
      <c r="J5615" s="1">
        <v>2.86833269362673</v>
      </c>
      <c r="K5615" s="1" t="s">
        <v>62</v>
      </c>
      <c r="M5615" s="3">
        <v>43778.30867091435</v>
      </c>
    </row>
    <row r="5616">
      <c r="A5616" s="1">
        <v>5614.0</v>
      </c>
      <c r="B5616" s="1" t="s">
        <v>303</v>
      </c>
      <c r="C5616" s="1" t="s">
        <v>11729</v>
      </c>
      <c r="D5616" s="1" t="s">
        <v>305</v>
      </c>
      <c r="E5616" s="1" t="s">
        <v>831</v>
      </c>
      <c r="F5616" s="1" t="s">
        <v>307</v>
      </c>
      <c r="G5616" s="1" t="s">
        <v>17</v>
      </c>
      <c r="H5616" s="1">
        <v>45.0</v>
      </c>
      <c r="I5616" s="3">
        <v>44029.791666666664</v>
      </c>
      <c r="J5616" s="1">
        <v>1.42609360214877</v>
      </c>
      <c r="K5616" s="1" t="s">
        <v>24</v>
      </c>
      <c r="M5616" s="3">
        <v>44029.83772166666</v>
      </c>
    </row>
    <row r="5617">
      <c r="A5617" s="1">
        <v>5615.0</v>
      </c>
      <c r="B5617" s="1" t="s">
        <v>2772</v>
      </c>
      <c r="C5617" s="1" t="s">
        <v>11730</v>
      </c>
      <c r="D5617" s="1" t="s">
        <v>4372</v>
      </c>
      <c r="E5617" s="1" t="s">
        <v>11731</v>
      </c>
      <c r="F5617" s="1" t="s">
        <v>2775</v>
      </c>
      <c r="G5617" s="1" t="s">
        <v>17</v>
      </c>
      <c r="H5617" s="1">
        <v>45.0</v>
      </c>
      <c r="I5617" s="3">
        <v>44073.583333333336</v>
      </c>
      <c r="J5617" s="1">
        <v>1.28939982320921</v>
      </c>
      <c r="K5617" s="1" t="s">
        <v>24</v>
      </c>
      <c r="M5617" s="3">
        <v>44073.624972604164</v>
      </c>
    </row>
    <row r="5618">
      <c r="A5618" s="1">
        <v>5616.0</v>
      </c>
      <c r="B5618" s="1" t="s">
        <v>84</v>
      </c>
      <c r="C5618" s="1" t="s">
        <v>11732</v>
      </c>
      <c r="D5618" s="1" t="s">
        <v>1899</v>
      </c>
      <c r="E5618" s="1" t="s">
        <v>1900</v>
      </c>
      <c r="F5618" s="1" t="s">
        <v>88</v>
      </c>
      <c r="G5618" s="1" t="s">
        <v>35</v>
      </c>
      <c r="H5618" s="1">
        <v>45.0</v>
      </c>
      <c r="I5618" s="3">
        <v>43728.625</v>
      </c>
      <c r="J5618" s="1">
        <v>0.734531824268699</v>
      </c>
      <c r="K5618" s="1" t="s">
        <v>83</v>
      </c>
      <c r="M5618" s="3">
        <v>43728.66514081018</v>
      </c>
    </row>
    <row r="5619">
      <c r="A5619" s="1">
        <v>5617.0</v>
      </c>
      <c r="B5619" s="1" t="s">
        <v>1726</v>
      </c>
      <c r="C5619" s="1" t="s">
        <v>11733</v>
      </c>
      <c r="D5619" s="1" t="s">
        <v>1728</v>
      </c>
      <c r="E5619" s="1" t="s">
        <v>10066</v>
      </c>
      <c r="F5619" s="1" t="s">
        <v>1730</v>
      </c>
      <c r="G5619" s="1" t="s">
        <v>17</v>
      </c>
      <c r="H5619" s="1">
        <v>45.0</v>
      </c>
      <c r="I5619" s="3">
        <v>43780.25</v>
      </c>
      <c r="J5619" s="1">
        <v>0.0163272577487028</v>
      </c>
      <c r="K5619" s="1" t="s">
        <v>62</v>
      </c>
      <c r="M5619" s="3">
        <v>43780.285775729164</v>
      </c>
    </row>
    <row r="5620">
      <c r="A5620" s="1">
        <v>5618.0</v>
      </c>
      <c r="B5620" s="1" t="s">
        <v>4720</v>
      </c>
      <c r="C5620" s="1" t="s">
        <v>11734</v>
      </c>
      <c r="D5620" s="1" t="s">
        <v>3104</v>
      </c>
      <c r="E5620" s="1" t="s">
        <v>4723</v>
      </c>
      <c r="F5620" s="1" t="s">
        <v>4724</v>
      </c>
      <c r="G5620" s="1" t="s">
        <v>17</v>
      </c>
      <c r="H5620" s="1">
        <v>45.0</v>
      </c>
      <c r="I5620" s="3">
        <v>44160.708333333336</v>
      </c>
      <c r="J5620" s="1">
        <v>0.0</v>
      </c>
      <c r="K5620" s="1" t="s">
        <v>1194</v>
      </c>
      <c r="L5620" s="1" t="s">
        <v>4725</v>
      </c>
      <c r="M5620" s="3">
        <v>44160.78782546296</v>
      </c>
    </row>
    <row r="5621">
      <c r="A5621" s="1">
        <v>5619.0</v>
      </c>
      <c r="B5621" s="1" t="s">
        <v>229</v>
      </c>
      <c r="C5621" s="1" t="s">
        <v>11735</v>
      </c>
      <c r="D5621" s="1" t="s">
        <v>207</v>
      </c>
      <c r="E5621" s="1" t="s">
        <v>2045</v>
      </c>
      <c r="F5621" s="1" t="s">
        <v>232</v>
      </c>
      <c r="G5621" s="1" t="s">
        <v>35</v>
      </c>
      <c r="H5621" s="1">
        <v>45.0</v>
      </c>
      <c r="I5621" s="3">
        <v>44228.229166666664</v>
      </c>
      <c r="J5621" s="1">
        <v>2.22009160396819</v>
      </c>
      <c r="K5621" s="1" t="s">
        <v>24</v>
      </c>
      <c r="M5621" s="3">
        <v>44228.276263506945</v>
      </c>
    </row>
    <row r="5622">
      <c r="A5622" s="1">
        <v>5620.0</v>
      </c>
      <c r="B5622" s="1" t="s">
        <v>6478</v>
      </c>
      <c r="C5622" s="1" t="s">
        <v>11736</v>
      </c>
      <c r="D5622" s="1" t="s">
        <v>4698</v>
      </c>
      <c r="E5622" s="1" t="s">
        <v>7826</v>
      </c>
      <c r="F5622" s="1" t="s">
        <v>6482</v>
      </c>
      <c r="G5622" s="1" t="s">
        <v>35</v>
      </c>
      <c r="H5622" s="1">
        <v>45.0</v>
      </c>
      <c r="I5622" s="3">
        <v>44252.666666666664</v>
      </c>
      <c r="J5622" s="1">
        <v>1.92320624047162</v>
      </c>
      <c r="K5622" s="1" t="s">
        <v>159</v>
      </c>
      <c r="L5622" s="1" t="s">
        <v>495</v>
      </c>
      <c r="M5622" s="3">
        <v>44252.738733032405</v>
      </c>
    </row>
    <row r="5623">
      <c r="A5623" s="1">
        <v>5621.0</v>
      </c>
      <c r="B5623" s="1" t="s">
        <v>354</v>
      </c>
      <c r="C5623" s="1" t="s">
        <v>11737</v>
      </c>
      <c r="D5623" s="1" t="s">
        <v>808</v>
      </c>
      <c r="E5623" s="1" t="s">
        <v>11738</v>
      </c>
      <c r="F5623" s="1" t="s">
        <v>358</v>
      </c>
      <c r="G5623" s="1" t="s">
        <v>39</v>
      </c>
      <c r="H5623" s="1">
        <v>45.0</v>
      </c>
      <c r="I5623" s="3">
        <v>44002.708333333336</v>
      </c>
      <c r="J5623" s="1">
        <v>1.56371225740239</v>
      </c>
      <c r="K5623" s="1" t="s">
        <v>24</v>
      </c>
      <c r="M5623" s="3">
        <v>44002.735458125</v>
      </c>
    </row>
    <row r="5624">
      <c r="A5624" s="1">
        <v>5622.0</v>
      </c>
      <c r="B5624" s="1" t="s">
        <v>2143</v>
      </c>
      <c r="C5624" s="1" t="s">
        <v>11739</v>
      </c>
      <c r="D5624" s="1" t="s">
        <v>121</v>
      </c>
      <c r="E5624" s="1" t="s">
        <v>11740</v>
      </c>
      <c r="F5624" s="1" t="s">
        <v>2147</v>
      </c>
      <c r="G5624" s="1" t="s">
        <v>89</v>
      </c>
      <c r="H5624" s="1">
        <v>45.0</v>
      </c>
      <c r="I5624" s="3">
        <v>43882.62512023148</v>
      </c>
      <c r="J5624" s="1">
        <v>3.52439130751883</v>
      </c>
      <c r="K5624" s="1" t="s">
        <v>18</v>
      </c>
      <c r="M5624" s="3">
        <v>43882.661764675926</v>
      </c>
    </row>
    <row r="5625">
      <c r="A5625" s="1">
        <v>5623.0</v>
      </c>
      <c r="B5625" s="1" t="s">
        <v>536</v>
      </c>
      <c r="C5625" s="1" t="s">
        <v>11741</v>
      </c>
      <c r="D5625" s="1" t="s">
        <v>396</v>
      </c>
      <c r="E5625" s="1" t="s">
        <v>538</v>
      </c>
      <c r="F5625" s="1" t="s">
        <v>539</v>
      </c>
      <c r="G5625" s="1" t="s">
        <v>35</v>
      </c>
      <c r="H5625" s="1">
        <v>45.0</v>
      </c>
      <c r="I5625" s="3">
        <v>43663.708333333336</v>
      </c>
      <c r="J5625" s="1">
        <v>2.15783630771389</v>
      </c>
      <c r="K5625" s="1" t="s">
        <v>83</v>
      </c>
      <c r="M5625" s="3">
        <v>43663.68265715278</v>
      </c>
    </row>
    <row r="5626">
      <c r="A5626" s="1">
        <v>5624.0</v>
      </c>
      <c r="B5626" s="1" t="s">
        <v>10358</v>
      </c>
      <c r="C5626" s="1" t="s">
        <v>11742</v>
      </c>
      <c r="D5626" s="1" t="s">
        <v>7293</v>
      </c>
      <c r="E5626" s="1" t="s">
        <v>11743</v>
      </c>
      <c r="F5626" s="1" t="s">
        <v>10361</v>
      </c>
      <c r="G5626" s="1" t="s">
        <v>39</v>
      </c>
      <c r="H5626" s="1">
        <v>45.0</v>
      </c>
      <c r="I5626" s="3">
        <v>44112.40625</v>
      </c>
      <c r="J5626" s="1">
        <v>2.5145403652595</v>
      </c>
      <c r="K5626" s="1" t="s">
        <v>24</v>
      </c>
      <c r="M5626" s="3">
        <v>44112.437229386574</v>
      </c>
    </row>
    <row r="5627">
      <c r="A5627" s="1">
        <v>5625.0</v>
      </c>
      <c r="B5627" s="1" t="s">
        <v>777</v>
      </c>
      <c r="C5627" s="1" t="s">
        <v>11744</v>
      </c>
      <c r="D5627" s="1" t="s">
        <v>779</v>
      </c>
      <c r="E5627" s="1" t="s">
        <v>780</v>
      </c>
      <c r="F5627" s="1" t="s">
        <v>781</v>
      </c>
      <c r="G5627" s="1" t="s">
        <v>35</v>
      </c>
      <c r="H5627" s="1">
        <v>45.0</v>
      </c>
      <c r="I5627" s="3">
        <v>44113.291666666664</v>
      </c>
      <c r="J5627" s="1">
        <v>1.01106799595305</v>
      </c>
      <c r="K5627" s="1" t="s">
        <v>18</v>
      </c>
      <c r="M5627" s="3">
        <v>44113.356378819444</v>
      </c>
    </row>
    <row r="5628">
      <c r="A5628" s="1">
        <v>5626.0</v>
      </c>
      <c r="B5628" s="1" t="s">
        <v>3724</v>
      </c>
      <c r="C5628" s="1" t="s">
        <v>11745</v>
      </c>
      <c r="D5628" s="1" t="s">
        <v>253</v>
      </c>
      <c r="E5628" s="1" t="s">
        <v>11746</v>
      </c>
      <c r="F5628" s="1" t="s">
        <v>3727</v>
      </c>
      <c r="G5628" s="1" t="s">
        <v>39</v>
      </c>
      <c r="H5628" s="1">
        <v>45.0</v>
      </c>
      <c r="I5628" s="3">
        <v>44004.3125</v>
      </c>
      <c r="J5628" s="1">
        <v>1.22154592973128</v>
      </c>
      <c r="K5628" s="1" t="s">
        <v>218</v>
      </c>
      <c r="L5628" s="1" t="s">
        <v>287</v>
      </c>
      <c r="M5628" s="3">
        <v>44004.34061402778</v>
      </c>
    </row>
    <row r="5629">
      <c r="A5629" s="1">
        <v>5627.0</v>
      </c>
      <c r="B5629" s="1" t="s">
        <v>1101</v>
      </c>
      <c r="C5629" s="1" t="s">
        <v>11747</v>
      </c>
      <c r="D5629" s="1" t="s">
        <v>2861</v>
      </c>
      <c r="E5629" s="1" t="s">
        <v>11748</v>
      </c>
      <c r="F5629" s="1" t="s">
        <v>1105</v>
      </c>
      <c r="G5629" s="1" t="s">
        <v>89</v>
      </c>
      <c r="H5629" s="1">
        <v>45.0</v>
      </c>
      <c r="I5629" s="3">
        <v>44195.50895001157</v>
      </c>
      <c r="J5629" s="1">
        <v>3.26951408460831</v>
      </c>
      <c r="K5629" s="1" t="s">
        <v>83</v>
      </c>
      <c r="L5629" s="1" t="s">
        <v>1270</v>
      </c>
      <c r="M5629" s="3">
        <v>44195.52145693287</v>
      </c>
    </row>
    <row r="5630">
      <c r="A5630" s="1">
        <v>5628.0</v>
      </c>
      <c r="B5630" s="1" t="s">
        <v>2877</v>
      </c>
      <c r="C5630" s="1" t="s">
        <v>11749</v>
      </c>
      <c r="D5630" s="1" t="s">
        <v>2879</v>
      </c>
      <c r="E5630" s="1" t="s">
        <v>4664</v>
      </c>
      <c r="F5630" s="1" t="s">
        <v>2881</v>
      </c>
      <c r="G5630" s="1" t="s">
        <v>17</v>
      </c>
      <c r="H5630" s="1">
        <v>45.0</v>
      </c>
      <c r="I5630" s="3">
        <v>44193.625</v>
      </c>
      <c r="J5630" s="1">
        <v>2.64727427000128</v>
      </c>
      <c r="K5630" s="1" t="s">
        <v>62</v>
      </c>
      <c r="M5630" s="3">
        <v>44193.65912577546</v>
      </c>
    </row>
    <row r="5631">
      <c r="A5631" s="1">
        <v>5629.0</v>
      </c>
      <c r="B5631" s="1" t="s">
        <v>350</v>
      </c>
      <c r="C5631" s="1" t="s">
        <v>11750</v>
      </c>
      <c r="D5631" s="1" t="s">
        <v>664</v>
      </c>
      <c r="E5631" s="1" t="s">
        <v>2828</v>
      </c>
      <c r="F5631" s="1" t="s">
        <v>353</v>
      </c>
      <c r="G5631" s="1" t="s">
        <v>35</v>
      </c>
      <c r="H5631" s="1">
        <v>45.0</v>
      </c>
      <c r="I5631" s="3">
        <v>43679.625</v>
      </c>
      <c r="J5631" s="1">
        <v>0.00129964116956277</v>
      </c>
      <c r="K5631" s="1" t="s">
        <v>24</v>
      </c>
      <c r="M5631" s="3">
        <v>43679.42490947917</v>
      </c>
    </row>
    <row r="5632">
      <c r="A5632" s="1">
        <v>5630.0</v>
      </c>
      <c r="B5632" s="1" t="s">
        <v>5815</v>
      </c>
      <c r="C5632" s="1" t="s">
        <v>11751</v>
      </c>
      <c r="D5632" s="1" t="s">
        <v>4603</v>
      </c>
      <c r="E5632" s="1" t="s">
        <v>11752</v>
      </c>
      <c r="F5632" s="1" t="s">
        <v>5818</v>
      </c>
      <c r="G5632" s="1" t="s">
        <v>39</v>
      </c>
      <c r="H5632" s="1">
        <v>45.0</v>
      </c>
      <c r="I5632" s="3">
        <v>44024.645833333336</v>
      </c>
      <c r="J5632" s="1">
        <v>4.09686723274669</v>
      </c>
      <c r="K5632" s="1" t="s">
        <v>24</v>
      </c>
      <c r="L5632" s="1" t="s">
        <v>2724</v>
      </c>
      <c r="M5632" s="3">
        <v>44024.68063530092</v>
      </c>
    </row>
    <row r="5633">
      <c r="A5633" s="1">
        <v>5631.0</v>
      </c>
      <c r="B5633" s="1" t="s">
        <v>97</v>
      </c>
      <c r="C5633" s="1" t="s">
        <v>11753</v>
      </c>
      <c r="D5633" s="1" t="s">
        <v>383</v>
      </c>
      <c r="E5633" s="1" t="s">
        <v>11754</v>
      </c>
      <c r="F5633" s="1" t="s">
        <v>101</v>
      </c>
      <c r="G5633" s="1" t="s">
        <v>39</v>
      </c>
      <c r="H5633" s="1">
        <v>45.0</v>
      </c>
      <c r="I5633" s="3">
        <v>43937.395833333336</v>
      </c>
      <c r="J5633" s="1">
        <v>2.1745857034211</v>
      </c>
      <c r="K5633" s="1" t="s">
        <v>24</v>
      </c>
      <c r="M5633" s="3">
        <v>43937.416835104166</v>
      </c>
    </row>
    <row r="5634">
      <c r="A5634" s="1">
        <v>5632.0</v>
      </c>
      <c r="B5634" s="1" t="s">
        <v>30</v>
      </c>
      <c r="C5634" s="1" t="s">
        <v>11755</v>
      </c>
      <c r="D5634" s="1" t="s">
        <v>32</v>
      </c>
      <c r="E5634" s="1" t="s">
        <v>11756</v>
      </c>
      <c r="F5634" s="1" t="s">
        <v>34</v>
      </c>
      <c r="G5634" s="1" t="s">
        <v>39</v>
      </c>
      <c r="H5634" s="1">
        <v>45.0</v>
      </c>
      <c r="I5634" s="3">
        <v>43795.666666666664</v>
      </c>
      <c r="J5634" s="1">
        <v>1.9240543700854</v>
      </c>
      <c r="K5634" s="1" t="s">
        <v>24</v>
      </c>
      <c r="M5634" s="3">
        <v>43795.699362430554</v>
      </c>
    </row>
    <row r="5635">
      <c r="A5635" s="1">
        <v>5633.0</v>
      </c>
      <c r="B5635" s="1" t="s">
        <v>4823</v>
      </c>
      <c r="C5635" s="1" t="s">
        <v>11757</v>
      </c>
      <c r="D5635" s="1" t="s">
        <v>99</v>
      </c>
      <c r="E5635" s="1" t="s">
        <v>11758</v>
      </c>
      <c r="F5635" s="1" t="s">
        <v>4826</v>
      </c>
      <c r="G5635" s="1" t="s">
        <v>39</v>
      </c>
      <c r="H5635" s="1">
        <v>45.0</v>
      </c>
      <c r="I5635" s="3">
        <v>44196.677083333336</v>
      </c>
      <c r="J5635" s="1">
        <v>2.13776365461093</v>
      </c>
      <c r="K5635" s="1" t="s">
        <v>24</v>
      </c>
      <c r="L5635" s="1" t="s">
        <v>96</v>
      </c>
      <c r="M5635" s="3">
        <v>44196.71770896991</v>
      </c>
    </row>
    <row r="5636">
      <c r="A5636" s="1">
        <v>5634.0</v>
      </c>
      <c r="B5636" s="1" t="s">
        <v>732</v>
      </c>
      <c r="C5636" s="1" t="s">
        <v>11759</v>
      </c>
      <c r="D5636" s="1" t="s">
        <v>461</v>
      </c>
      <c r="E5636" s="1" t="s">
        <v>734</v>
      </c>
      <c r="F5636" s="1" t="s">
        <v>735</v>
      </c>
      <c r="G5636" s="1" t="s">
        <v>17</v>
      </c>
      <c r="H5636" s="1">
        <v>45.0</v>
      </c>
      <c r="I5636" s="3">
        <v>43997.4375</v>
      </c>
      <c r="J5636" s="1">
        <v>0.644600385453616</v>
      </c>
      <c r="K5636" s="1" t="s">
        <v>24</v>
      </c>
      <c r="M5636" s="3">
        <v>43997.44850409722</v>
      </c>
    </row>
    <row r="5637">
      <c r="A5637" s="1">
        <v>5635.0</v>
      </c>
      <c r="B5637" s="1" t="s">
        <v>2080</v>
      </c>
      <c r="C5637" s="1" t="s">
        <v>11760</v>
      </c>
      <c r="D5637" s="1" t="s">
        <v>258</v>
      </c>
      <c r="E5637" s="1" t="s">
        <v>2592</v>
      </c>
      <c r="F5637" s="1" t="s">
        <v>2083</v>
      </c>
      <c r="G5637" s="1" t="s">
        <v>17</v>
      </c>
      <c r="H5637" s="1">
        <v>45.0</v>
      </c>
      <c r="I5637" s="3">
        <v>43761.166666666664</v>
      </c>
      <c r="J5637" s="1">
        <v>1.80189924181495</v>
      </c>
      <c r="K5637" s="1" t="s">
        <v>166</v>
      </c>
      <c r="M5637" s="3">
        <v>43761.20212243056</v>
      </c>
    </row>
    <row r="5638">
      <c r="A5638" s="1">
        <v>5636.0</v>
      </c>
      <c r="B5638" s="1" t="s">
        <v>303</v>
      </c>
      <c r="C5638" s="1" t="s">
        <v>11761</v>
      </c>
      <c r="D5638" s="1" t="s">
        <v>1165</v>
      </c>
      <c r="E5638" s="1" t="s">
        <v>1782</v>
      </c>
      <c r="F5638" s="1" t="s">
        <v>307</v>
      </c>
      <c r="G5638" s="1" t="s">
        <v>17</v>
      </c>
      <c r="H5638" s="1">
        <v>45.0</v>
      </c>
      <c r="I5638" s="3">
        <v>43842.666666666664</v>
      </c>
      <c r="J5638" s="1">
        <v>1.18861599168676</v>
      </c>
      <c r="K5638" s="1" t="s">
        <v>24</v>
      </c>
      <c r="M5638" s="3">
        <v>43842.70369293982</v>
      </c>
    </row>
    <row r="5639">
      <c r="A5639" s="1">
        <v>5637.0</v>
      </c>
      <c r="B5639" s="1" t="s">
        <v>345</v>
      </c>
      <c r="C5639" s="1" t="s">
        <v>11762</v>
      </c>
      <c r="D5639" s="1" t="s">
        <v>822</v>
      </c>
      <c r="E5639" s="1" t="s">
        <v>823</v>
      </c>
      <c r="F5639" s="1" t="s">
        <v>349</v>
      </c>
      <c r="G5639" s="1" t="s">
        <v>17</v>
      </c>
      <c r="H5639" s="1">
        <v>45.0</v>
      </c>
      <c r="I5639" s="3">
        <v>43792.166666666664</v>
      </c>
      <c r="J5639" s="1">
        <v>0.0340852882807213</v>
      </c>
      <c r="K5639" s="1" t="s">
        <v>24</v>
      </c>
      <c r="M5639" s="3">
        <v>43792.21196726852</v>
      </c>
    </row>
    <row r="5640">
      <c r="A5640" s="1">
        <v>5638.0</v>
      </c>
      <c r="B5640" s="1" t="s">
        <v>7335</v>
      </c>
      <c r="C5640" s="1" t="s">
        <v>11763</v>
      </c>
      <c r="D5640" s="1" t="s">
        <v>5784</v>
      </c>
      <c r="E5640" s="1" t="s">
        <v>11764</v>
      </c>
      <c r="F5640" s="1" t="s">
        <v>11765</v>
      </c>
      <c r="G5640" s="1" t="s">
        <v>39</v>
      </c>
      <c r="H5640" s="1">
        <v>45.0</v>
      </c>
      <c r="I5640" s="3">
        <v>44143.708333333336</v>
      </c>
      <c r="J5640" s="1">
        <v>4.01186722607849</v>
      </c>
      <c r="K5640" s="1" t="s">
        <v>24</v>
      </c>
      <c r="L5640" s="1" t="s">
        <v>188</v>
      </c>
      <c r="M5640" s="3">
        <v>44143.71985252315</v>
      </c>
    </row>
    <row r="5641">
      <c r="A5641" s="1">
        <v>5639.0</v>
      </c>
      <c r="B5641" s="1" t="s">
        <v>1090</v>
      </c>
      <c r="C5641" s="1" t="s">
        <v>11766</v>
      </c>
      <c r="D5641" s="1" t="s">
        <v>4640</v>
      </c>
      <c r="E5641" s="1" t="s">
        <v>5222</v>
      </c>
      <c r="F5641" s="1" t="s">
        <v>1094</v>
      </c>
      <c r="G5641" s="1" t="s">
        <v>17</v>
      </c>
      <c r="H5641" s="1">
        <v>45.0</v>
      </c>
      <c r="I5641" s="3">
        <v>44075.208333333336</v>
      </c>
      <c r="J5641" s="1">
        <v>1.38978026612097</v>
      </c>
      <c r="K5641" s="1" t="s">
        <v>166</v>
      </c>
      <c r="L5641" s="1" t="s">
        <v>167</v>
      </c>
      <c r="M5641" s="3">
        <v>44075.23487576389</v>
      </c>
    </row>
    <row r="5642">
      <c r="A5642" s="1">
        <v>5640.0</v>
      </c>
      <c r="B5642" s="1" t="s">
        <v>303</v>
      </c>
      <c r="C5642" s="1" t="s">
        <v>11767</v>
      </c>
      <c r="D5642" s="1" t="s">
        <v>305</v>
      </c>
      <c r="E5642" s="1" t="s">
        <v>644</v>
      </c>
      <c r="F5642" s="1" t="s">
        <v>307</v>
      </c>
      <c r="G5642" s="1" t="s">
        <v>17</v>
      </c>
      <c r="H5642" s="1">
        <v>45.0</v>
      </c>
      <c r="I5642" s="3">
        <v>44097.416666666664</v>
      </c>
      <c r="J5642" s="1">
        <v>0.863074838871515</v>
      </c>
      <c r="K5642" s="1" t="s">
        <v>24</v>
      </c>
      <c r="M5642" s="3">
        <v>44097.46099609954</v>
      </c>
    </row>
    <row r="5643">
      <c r="A5643" s="1">
        <v>5641.0</v>
      </c>
      <c r="B5643" s="1" t="s">
        <v>1466</v>
      </c>
      <c r="C5643" s="1" t="s">
        <v>11768</v>
      </c>
      <c r="D5643" s="1" t="s">
        <v>411</v>
      </c>
      <c r="E5643" s="1" t="s">
        <v>10818</v>
      </c>
      <c r="F5643" s="1" t="s">
        <v>1470</v>
      </c>
      <c r="G5643" s="1" t="s">
        <v>17</v>
      </c>
      <c r="H5643" s="1">
        <v>45.0</v>
      </c>
      <c r="I5643" s="3">
        <v>43916.5</v>
      </c>
      <c r="J5643" s="1">
        <v>0.964842773414772</v>
      </c>
      <c r="K5643" s="1" t="s">
        <v>18</v>
      </c>
      <c r="M5643" s="3">
        <v>43916.52964759259</v>
      </c>
    </row>
    <row r="5644">
      <c r="A5644" s="1">
        <v>5642.0</v>
      </c>
      <c r="B5644" s="1" t="s">
        <v>2136</v>
      </c>
      <c r="C5644" s="1" t="s">
        <v>11769</v>
      </c>
      <c r="D5644" s="1" t="s">
        <v>2359</v>
      </c>
      <c r="E5644" s="1" t="s">
        <v>9010</v>
      </c>
      <c r="F5644" s="1" t="s">
        <v>2139</v>
      </c>
      <c r="G5644" s="1" t="s">
        <v>35</v>
      </c>
      <c r="H5644" s="1">
        <v>45.0</v>
      </c>
      <c r="I5644" s="3">
        <v>44193.333333333336</v>
      </c>
      <c r="J5644" s="1">
        <v>1.65897284220712</v>
      </c>
      <c r="K5644" s="1" t="s">
        <v>18</v>
      </c>
      <c r="L5644" s="1" t="s">
        <v>2140</v>
      </c>
      <c r="M5644" s="3">
        <v>44193.35823290509</v>
      </c>
    </row>
    <row r="5645">
      <c r="A5645" s="1">
        <v>5643.0</v>
      </c>
      <c r="B5645" s="1" t="s">
        <v>957</v>
      </c>
      <c r="C5645" s="1" t="s">
        <v>11770</v>
      </c>
      <c r="D5645" s="1" t="s">
        <v>1418</v>
      </c>
      <c r="E5645" s="1" t="s">
        <v>11771</v>
      </c>
      <c r="F5645" s="1" t="s">
        <v>961</v>
      </c>
      <c r="G5645" s="1" t="s">
        <v>17</v>
      </c>
      <c r="H5645" s="1">
        <v>45.0</v>
      </c>
      <c r="I5645" s="3">
        <v>43817.625</v>
      </c>
      <c r="J5645" s="1">
        <v>0.0</v>
      </c>
      <c r="K5645" s="1" t="s">
        <v>24</v>
      </c>
      <c r="M5645" s="3">
        <v>43818.529360162036</v>
      </c>
    </row>
    <row r="5646">
      <c r="A5646" s="1">
        <v>5644.0</v>
      </c>
      <c r="B5646" s="1" t="s">
        <v>4069</v>
      </c>
      <c r="C5646" s="1" t="s">
        <v>11772</v>
      </c>
      <c r="D5646" s="1" t="s">
        <v>532</v>
      </c>
      <c r="E5646" s="1" t="s">
        <v>11773</v>
      </c>
      <c r="F5646" s="1" t="s">
        <v>4072</v>
      </c>
      <c r="G5646" s="1" t="s">
        <v>39</v>
      </c>
      <c r="H5646" s="1">
        <v>45.0</v>
      </c>
      <c r="I5646" s="3">
        <v>44142.625</v>
      </c>
      <c r="J5646" s="1">
        <v>0.0</v>
      </c>
      <c r="K5646" s="1" t="s">
        <v>24</v>
      </c>
      <c r="M5646" s="3">
        <v>44142.67802318287</v>
      </c>
    </row>
    <row r="5647">
      <c r="A5647" s="1">
        <v>5645.0</v>
      </c>
      <c r="B5647" s="1" t="s">
        <v>3909</v>
      </c>
      <c r="C5647" s="1" t="s">
        <v>11774</v>
      </c>
      <c r="D5647" s="1" t="s">
        <v>532</v>
      </c>
      <c r="E5647" s="1" t="s">
        <v>11775</v>
      </c>
      <c r="F5647" s="1" t="s">
        <v>3912</v>
      </c>
      <c r="G5647" s="1" t="s">
        <v>39</v>
      </c>
      <c r="H5647" s="1">
        <v>45.0</v>
      </c>
      <c r="I5647" s="3">
        <v>44152.645833333336</v>
      </c>
      <c r="J5647" s="1">
        <v>0.0</v>
      </c>
      <c r="K5647" s="1" t="s">
        <v>24</v>
      </c>
      <c r="M5647" s="3">
        <v>44152.73106861111</v>
      </c>
    </row>
    <row r="5648">
      <c r="A5648" s="1">
        <v>5646.0</v>
      </c>
      <c r="B5648" s="1" t="s">
        <v>536</v>
      </c>
      <c r="C5648" s="1" t="s">
        <v>11776</v>
      </c>
      <c r="D5648" s="1" t="s">
        <v>1255</v>
      </c>
      <c r="E5648" s="1" t="s">
        <v>4030</v>
      </c>
      <c r="F5648" s="1" t="s">
        <v>539</v>
      </c>
      <c r="G5648" s="1" t="s">
        <v>17</v>
      </c>
      <c r="H5648" s="1">
        <v>45.0</v>
      </c>
      <c r="I5648" s="3">
        <v>43854.833333333336</v>
      </c>
      <c r="J5648" s="1">
        <v>0.0</v>
      </c>
      <c r="K5648" s="1" t="s">
        <v>83</v>
      </c>
      <c r="M5648" s="3">
        <v>43856.625415243056</v>
      </c>
    </row>
    <row r="5649">
      <c r="A5649" s="1">
        <v>5647.0</v>
      </c>
      <c r="B5649" s="1" t="s">
        <v>3268</v>
      </c>
      <c r="C5649" s="1" t="s">
        <v>11777</v>
      </c>
      <c r="D5649" s="1" t="s">
        <v>3270</v>
      </c>
      <c r="E5649" s="1" t="s">
        <v>11778</v>
      </c>
      <c r="F5649" s="1" t="s">
        <v>3272</v>
      </c>
      <c r="G5649" s="1" t="s">
        <v>89</v>
      </c>
      <c r="H5649" s="1">
        <v>45.0</v>
      </c>
      <c r="I5649" s="3">
        <v>43830.58168837963</v>
      </c>
      <c r="J5649" s="1">
        <v>2.8010248233426</v>
      </c>
      <c r="K5649" s="1" t="s">
        <v>62</v>
      </c>
      <c r="M5649" s="3">
        <v>43830.61366685185</v>
      </c>
    </row>
    <row r="5650">
      <c r="A5650" s="1">
        <v>5648.0</v>
      </c>
      <c r="B5650" s="1" t="s">
        <v>459</v>
      </c>
      <c r="C5650" s="1" t="s">
        <v>11779</v>
      </c>
      <c r="D5650" s="1" t="s">
        <v>461</v>
      </c>
      <c r="E5650" s="1" t="s">
        <v>1428</v>
      </c>
      <c r="F5650" s="1" t="s">
        <v>463</v>
      </c>
      <c r="G5650" s="1" t="s">
        <v>17</v>
      </c>
      <c r="H5650" s="1">
        <v>45.0</v>
      </c>
      <c r="I5650" s="3">
        <v>44106.604166666664</v>
      </c>
      <c r="J5650" s="1">
        <v>2.71217141944625</v>
      </c>
      <c r="K5650" s="1" t="s">
        <v>24</v>
      </c>
      <c r="L5650" s="1" t="s">
        <v>464</v>
      </c>
      <c r="M5650" s="3">
        <v>44106.68514040509</v>
      </c>
    </row>
    <row r="5651">
      <c r="A5651" s="1">
        <v>5649.0</v>
      </c>
      <c r="B5651" s="1" t="s">
        <v>788</v>
      </c>
      <c r="C5651" s="1" t="s">
        <v>11780</v>
      </c>
      <c r="D5651" s="1" t="s">
        <v>518</v>
      </c>
      <c r="E5651" s="1" t="s">
        <v>790</v>
      </c>
      <c r="F5651" s="1" t="s">
        <v>791</v>
      </c>
      <c r="G5651" s="1" t="s">
        <v>17</v>
      </c>
      <c r="H5651" s="1">
        <v>45.0</v>
      </c>
      <c r="I5651" s="3">
        <v>44162.708333333336</v>
      </c>
      <c r="J5651" s="1">
        <v>0.581744399530891</v>
      </c>
      <c r="K5651" s="1" t="s">
        <v>24</v>
      </c>
      <c r="M5651" s="3">
        <v>44162.719970694445</v>
      </c>
    </row>
    <row r="5652">
      <c r="A5652" s="1">
        <v>5650.0</v>
      </c>
      <c r="B5652" s="1" t="s">
        <v>11781</v>
      </c>
      <c r="C5652" s="1" t="s">
        <v>11782</v>
      </c>
      <c r="D5652" s="1" t="s">
        <v>5158</v>
      </c>
      <c r="E5652" s="1" t="s">
        <v>11783</v>
      </c>
      <c r="F5652" s="1" t="s">
        <v>11784</v>
      </c>
      <c r="G5652" s="1" t="s">
        <v>39</v>
      </c>
      <c r="H5652" s="1">
        <v>45.0</v>
      </c>
      <c r="I5652" s="3">
        <v>44125.416666666664</v>
      </c>
      <c r="J5652" s="1">
        <v>2.86033015532035</v>
      </c>
      <c r="K5652" s="1" t="s">
        <v>511</v>
      </c>
      <c r="M5652" s="3">
        <v>44125.450850995374</v>
      </c>
    </row>
    <row r="5653">
      <c r="A5653" s="1">
        <v>5651.0</v>
      </c>
      <c r="B5653" s="1" t="s">
        <v>345</v>
      </c>
      <c r="C5653" s="1" t="s">
        <v>11785</v>
      </c>
      <c r="D5653" s="1" t="s">
        <v>2820</v>
      </c>
      <c r="E5653" s="1" t="s">
        <v>348</v>
      </c>
      <c r="F5653" s="1" t="s">
        <v>349</v>
      </c>
      <c r="G5653" s="1" t="s">
        <v>17</v>
      </c>
      <c r="H5653" s="1">
        <v>45.0</v>
      </c>
      <c r="I5653" s="3">
        <v>43750.666666666664</v>
      </c>
      <c r="J5653" s="1">
        <v>1.96596252497176</v>
      </c>
      <c r="K5653" s="1" t="s">
        <v>24</v>
      </c>
      <c r="M5653" s="3">
        <v>43750.69589224537</v>
      </c>
    </row>
    <row r="5654">
      <c r="A5654" s="1">
        <v>5652.0</v>
      </c>
      <c r="B5654" s="1" t="s">
        <v>30</v>
      </c>
      <c r="C5654" s="1" t="s">
        <v>11786</v>
      </c>
      <c r="D5654" s="1" t="s">
        <v>32</v>
      </c>
      <c r="E5654" s="1" t="s">
        <v>1465</v>
      </c>
      <c r="F5654" s="1" t="s">
        <v>34</v>
      </c>
      <c r="G5654" s="1" t="s">
        <v>17</v>
      </c>
      <c r="H5654" s="1">
        <v>45.0</v>
      </c>
      <c r="I5654" s="3">
        <v>44037.729166666664</v>
      </c>
      <c r="J5654" s="1">
        <v>0.0</v>
      </c>
      <c r="K5654" s="1" t="s">
        <v>24</v>
      </c>
      <c r="M5654" s="3">
        <v>44038.33974873843</v>
      </c>
    </row>
    <row r="5655">
      <c r="A5655" s="1">
        <v>5653.0</v>
      </c>
      <c r="B5655" s="1" t="s">
        <v>97</v>
      </c>
      <c r="C5655" s="1" t="s">
        <v>11787</v>
      </c>
      <c r="D5655" s="1" t="s">
        <v>1446</v>
      </c>
      <c r="E5655" s="1" t="s">
        <v>11788</v>
      </c>
      <c r="F5655" s="1" t="s">
        <v>101</v>
      </c>
      <c r="G5655" s="1" t="s">
        <v>39</v>
      </c>
      <c r="H5655" s="1">
        <v>45.0</v>
      </c>
      <c r="I5655" s="3">
        <v>43963.395833333336</v>
      </c>
      <c r="J5655" s="1">
        <v>5.69201359816894</v>
      </c>
      <c r="K5655" s="1" t="s">
        <v>24</v>
      </c>
      <c r="M5655" s="3">
        <v>43963.42703511574</v>
      </c>
    </row>
    <row r="5656">
      <c r="A5656" s="1">
        <v>5654.0</v>
      </c>
      <c r="B5656" s="1" t="s">
        <v>63</v>
      </c>
      <c r="C5656" s="1" t="s">
        <v>11789</v>
      </c>
      <c r="D5656" s="1" t="s">
        <v>356</v>
      </c>
      <c r="E5656" s="1" t="s">
        <v>11790</v>
      </c>
      <c r="F5656" s="1" t="s">
        <v>67</v>
      </c>
      <c r="G5656" s="1" t="s">
        <v>39</v>
      </c>
      <c r="H5656" s="1">
        <v>45.0</v>
      </c>
      <c r="I5656" s="3">
        <v>44084.75</v>
      </c>
      <c r="J5656" s="1">
        <v>1.71418853465422</v>
      </c>
      <c r="K5656" s="1" t="s">
        <v>24</v>
      </c>
      <c r="M5656" s="3">
        <v>44084.77737091435</v>
      </c>
    </row>
    <row r="5657">
      <c r="A5657" s="1">
        <v>5655.0</v>
      </c>
      <c r="B5657" s="1" t="s">
        <v>901</v>
      </c>
      <c r="C5657" s="1" t="s">
        <v>11791</v>
      </c>
      <c r="D5657" s="1" t="s">
        <v>5861</v>
      </c>
      <c r="E5657" s="1" t="s">
        <v>5862</v>
      </c>
      <c r="F5657" s="1" t="s">
        <v>904</v>
      </c>
      <c r="G5657" s="1" t="s">
        <v>35</v>
      </c>
      <c r="H5657" s="1">
        <v>45.0</v>
      </c>
      <c r="I5657" s="3">
        <v>43536.416666666664</v>
      </c>
      <c r="J5657" s="1">
        <v>1.72195136900504</v>
      </c>
      <c r="K5657" s="1" t="s">
        <v>24</v>
      </c>
      <c r="M5657" s="3">
        <v>43536.427176377314</v>
      </c>
    </row>
    <row r="5658">
      <c r="A5658" s="1">
        <v>5656.0</v>
      </c>
      <c r="B5658" s="1" t="s">
        <v>1489</v>
      </c>
      <c r="C5658" s="1" t="s">
        <v>11792</v>
      </c>
      <c r="D5658" s="1" t="s">
        <v>818</v>
      </c>
      <c r="E5658" s="1" t="s">
        <v>9149</v>
      </c>
      <c r="F5658" s="1" t="s">
        <v>1492</v>
      </c>
      <c r="G5658" s="1" t="s">
        <v>17</v>
      </c>
      <c r="H5658" s="1">
        <v>45.0</v>
      </c>
      <c r="I5658" s="3">
        <v>44118.229166666664</v>
      </c>
      <c r="J5658" s="1">
        <v>3.64388426460268</v>
      </c>
      <c r="K5658" s="1" t="s">
        <v>18</v>
      </c>
      <c r="M5658" s="3">
        <v>44118.22974608796</v>
      </c>
    </row>
    <row r="5659">
      <c r="A5659" s="1">
        <v>5657.0</v>
      </c>
      <c r="B5659" s="1" t="s">
        <v>136</v>
      </c>
      <c r="C5659" s="1" t="s">
        <v>11793</v>
      </c>
      <c r="D5659" s="1" t="s">
        <v>138</v>
      </c>
      <c r="E5659" s="1" t="s">
        <v>139</v>
      </c>
      <c r="F5659" s="1" t="s">
        <v>140</v>
      </c>
      <c r="G5659" s="1" t="s">
        <v>17</v>
      </c>
      <c r="H5659" s="1">
        <v>45.0</v>
      </c>
      <c r="I5659" s="3">
        <v>43938.333333333336</v>
      </c>
      <c r="J5659" s="1">
        <v>2.38933722537351</v>
      </c>
      <c r="K5659" s="1" t="s">
        <v>18</v>
      </c>
      <c r="M5659" s="3">
        <v>43938.36506034722</v>
      </c>
    </row>
    <row r="5660">
      <c r="A5660" s="1">
        <v>5658.0</v>
      </c>
      <c r="B5660" s="1" t="s">
        <v>4502</v>
      </c>
      <c r="C5660" s="1" t="s">
        <v>11794</v>
      </c>
      <c r="D5660" s="1" t="s">
        <v>4504</v>
      </c>
      <c r="E5660" s="1" t="s">
        <v>4505</v>
      </c>
      <c r="F5660" s="1" t="s">
        <v>4506</v>
      </c>
      <c r="G5660" s="1" t="s">
        <v>17</v>
      </c>
      <c r="H5660" s="1">
        <v>45.0</v>
      </c>
      <c r="I5660" s="3">
        <v>44231.5625</v>
      </c>
      <c r="J5660" s="1">
        <v>6.55677345656395</v>
      </c>
      <c r="K5660" s="1" t="s">
        <v>62</v>
      </c>
      <c r="L5660" s="1" t="s">
        <v>671</v>
      </c>
      <c r="M5660" s="3">
        <v>44231.60872101852</v>
      </c>
    </row>
    <row r="5661">
      <c r="A5661" s="1">
        <v>5659.0</v>
      </c>
      <c r="B5661" s="1" t="s">
        <v>340</v>
      </c>
      <c r="C5661" s="1" t="s">
        <v>11795</v>
      </c>
      <c r="D5661" s="1" t="s">
        <v>342</v>
      </c>
      <c r="E5661" s="1" t="s">
        <v>7668</v>
      </c>
      <c r="F5661" s="1" t="s">
        <v>344</v>
      </c>
      <c r="G5661" s="1" t="s">
        <v>35</v>
      </c>
      <c r="H5661" s="1">
        <v>45.0</v>
      </c>
      <c r="I5661" s="3">
        <v>44250.208333333336</v>
      </c>
      <c r="J5661" s="1">
        <v>2.70829714943929</v>
      </c>
      <c r="K5661" s="1" t="s">
        <v>83</v>
      </c>
      <c r="M5661" s="3">
        <v>44250.24118105324</v>
      </c>
    </row>
    <row r="5662">
      <c r="A5662" s="1">
        <v>5660.0</v>
      </c>
      <c r="B5662" s="1" t="s">
        <v>4120</v>
      </c>
      <c r="C5662" s="1" t="s">
        <v>11796</v>
      </c>
      <c r="D5662" s="1" t="s">
        <v>11078</v>
      </c>
      <c r="E5662" s="1" t="s">
        <v>11797</v>
      </c>
      <c r="F5662" s="1" t="s">
        <v>4123</v>
      </c>
      <c r="G5662" s="1" t="s">
        <v>17</v>
      </c>
      <c r="H5662" s="1">
        <v>45.0</v>
      </c>
      <c r="I5662" s="3">
        <v>43829.625</v>
      </c>
      <c r="J5662" s="1">
        <v>2.53893940827921</v>
      </c>
      <c r="K5662" s="1" t="s">
        <v>62</v>
      </c>
      <c r="M5662" s="3">
        <v>43829.65934417824</v>
      </c>
    </row>
    <row r="5663">
      <c r="A5663" s="1">
        <v>5661.0</v>
      </c>
      <c r="B5663" s="1" t="s">
        <v>389</v>
      </c>
      <c r="C5663" s="1" t="s">
        <v>11798</v>
      </c>
      <c r="D5663" s="1" t="s">
        <v>818</v>
      </c>
      <c r="E5663" s="1" t="s">
        <v>5735</v>
      </c>
      <c r="F5663" s="1" t="s">
        <v>393</v>
      </c>
      <c r="G5663" s="1" t="s">
        <v>17</v>
      </c>
      <c r="H5663" s="1">
        <v>45.0</v>
      </c>
      <c r="I5663" s="3">
        <v>44135.291666666664</v>
      </c>
      <c r="J5663" s="1">
        <v>1.47066868682983</v>
      </c>
      <c r="K5663" s="1" t="s">
        <v>18</v>
      </c>
      <c r="M5663" s="3">
        <v>44135.31269961806</v>
      </c>
    </row>
    <row r="5664">
      <c r="A5664" s="1">
        <v>5662.0</v>
      </c>
      <c r="B5664" s="1" t="s">
        <v>834</v>
      </c>
      <c r="C5664" s="1" t="s">
        <v>11799</v>
      </c>
      <c r="D5664" s="1" t="s">
        <v>818</v>
      </c>
      <c r="E5664" s="1" t="s">
        <v>11800</v>
      </c>
      <c r="F5664" s="1" t="s">
        <v>837</v>
      </c>
      <c r="G5664" s="1" t="s">
        <v>39</v>
      </c>
      <c r="H5664" s="1">
        <v>45.0</v>
      </c>
      <c r="I5664" s="3">
        <v>44108.333333333336</v>
      </c>
      <c r="J5664" s="1">
        <v>3.07398064253876</v>
      </c>
      <c r="K5664" s="1" t="s">
        <v>46</v>
      </c>
      <c r="L5664" s="1" t="s">
        <v>2164</v>
      </c>
      <c r="M5664" s="3">
        <v>44108.36561079861</v>
      </c>
    </row>
    <row r="5665">
      <c r="A5665" s="1">
        <v>5663.0</v>
      </c>
      <c r="B5665" s="1" t="s">
        <v>1323</v>
      </c>
      <c r="C5665" s="1" t="s">
        <v>11801</v>
      </c>
      <c r="D5665" s="1" t="s">
        <v>1325</v>
      </c>
      <c r="E5665" s="1" t="s">
        <v>1326</v>
      </c>
      <c r="F5665" s="1" t="s">
        <v>1327</v>
      </c>
      <c r="G5665" s="1" t="s">
        <v>17</v>
      </c>
      <c r="H5665" s="1">
        <v>45.0</v>
      </c>
      <c r="I5665" s="3">
        <v>44051.6875</v>
      </c>
      <c r="J5665" s="1">
        <v>1.29134173920679</v>
      </c>
      <c r="K5665" s="1" t="s">
        <v>46</v>
      </c>
      <c r="L5665" s="1" t="s">
        <v>602</v>
      </c>
      <c r="M5665" s="3">
        <v>44051.72781127315</v>
      </c>
    </row>
    <row r="5666">
      <c r="A5666" s="1">
        <v>5664.0</v>
      </c>
      <c r="B5666" s="1" t="s">
        <v>11802</v>
      </c>
      <c r="C5666" s="1" t="s">
        <v>11803</v>
      </c>
      <c r="D5666" s="1" t="s">
        <v>818</v>
      </c>
      <c r="E5666" s="1" t="s">
        <v>11804</v>
      </c>
      <c r="F5666" s="1" t="s">
        <v>11805</v>
      </c>
      <c r="G5666" s="1" t="s">
        <v>39</v>
      </c>
      <c r="H5666" s="1">
        <v>45.0</v>
      </c>
      <c r="I5666" s="3">
        <v>44181.416666666664</v>
      </c>
      <c r="J5666" s="1">
        <v>3.19452858100263</v>
      </c>
      <c r="K5666" s="1" t="s">
        <v>56</v>
      </c>
      <c r="L5666" s="1" t="s">
        <v>982</v>
      </c>
      <c r="M5666" s="3">
        <v>44181.44957344908</v>
      </c>
    </row>
    <row r="5667">
      <c r="A5667" s="1">
        <v>5665.0</v>
      </c>
      <c r="B5667" s="1" t="s">
        <v>184</v>
      </c>
      <c r="C5667" s="1" t="s">
        <v>11806</v>
      </c>
      <c r="D5667" s="1" t="s">
        <v>1297</v>
      </c>
      <c r="E5667" s="1" t="s">
        <v>2009</v>
      </c>
      <c r="F5667" s="1" t="s">
        <v>187</v>
      </c>
      <c r="G5667" s="1" t="s">
        <v>17</v>
      </c>
      <c r="H5667" s="1">
        <v>45.0</v>
      </c>
      <c r="I5667" s="3">
        <v>43781.416666666664</v>
      </c>
      <c r="J5667" s="1">
        <v>1.29568566319265</v>
      </c>
      <c r="K5667" s="1" t="s">
        <v>24</v>
      </c>
      <c r="M5667" s="3">
        <v>43781.411988217595</v>
      </c>
    </row>
    <row r="5668">
      <c r="A5668" s="1">
        <v>5666.0</v>
      </c>
      <c r="B5668" s="1" t="s">
        <v>184</v>
      </c>
      <c r="C5668" s="1" t="s">
        <v>11807</v>
      </c>
      <c r="D5668" s="1" t="s">
        <v>148</v>
      </c>
      <c r="E5668" s="1" t="s">
        <v>2432</v>
      </c>
      <c r="F5668" s="1" t="s">
        <v>187</v>
      </c>
      <c r="G5668" s="1" t="s">
        <v>17</v>
      </c>
      <c r="H5668" s="1">
        <v>45.0</v>
      </c>
      <c r="I5668" s="3">
        <v>44008.791666666664</v>
      </c>
      <c r="J5668" s="1">
        <v>2.1188510112745</v>
      </c>
      <c r="K5668" s="1" t="s">
        <v>24</v>
      </c>
      <c r="L5668" s="1" t="s">
        <v>188</v>
      </c>
      <c r="M5668" s="3">
        <v>44008.82500011574</v>
      </c>
    </row>
    <row r="5669">
      <c r="A5669" s="1">
        <v>5667.0</v>
      </c>
      <c r="B5669" s="1" t="s">
        <v>5586</v>
      </c>
      <c r="C5669" s="1" t="s">
        <v>11808</v>
      </c>
      <c r="D5669" s="1" t="s">
        <v>321</v>
      </c>
      <c r="E5669" s="1" t="s">
        <v>11809</v>
      </c>
      <c r="F5669" s="1" t="s">
        <v>5589</v>
      </c>
      <c r="G5669" s="1" t="s">
        <v>39</v>
      </c>
      <c r="H5669" s="1">
        <v>45.0</v>
      </c>
      <c r="I5669" s="3">
        <v>44070.66736111111</v>
      </c>
      <c r="J5669" s="1">
        <v>1.64222838902012</v>
      </c>
      <c r="K5669" s="1" t="s">
        <v>24</v>
      </c>
      <c r="L5669" s="1" t="s">
        <v>238</v>
      </c>
      <c r="M5669" s="3">
        <v>44070.70381047454</v>
      </c>
    </row>
    <row r="5670">
      <c r="A5670" s="1">
        <v>5668.0</v>
      </c>
      <c r="B5670" s="1" t="s">
        <v>7630</v>
      </c>
      <c r="C5670" s="1" t="s">
        <v>11810</v>
      </c>
      <c r="D5670" s="1" t="s">
        <v>4772</v>
      </c>
      <c r="E5670" s="1" t="s">
        <v>11811</v>
      </c>
      <c r="F5670" s="1" t="s">
        <v>7633</v>
      </c>
      <c r="G5670" s="1" t="s">
        <v>89</v>
      </c>
      <c r="H5670" s="1">
        <v>45.0</v>
      </c>
      <c r="I5670" s="3">
        <v>44104.39751670139</v>
      </c>
      <c r="J5670" s="1">
        <v>1.32282003382789</v>
      </c>
      <c r="K5670" s="1" t="s">
        <v>24</v>
      </c>
      <c r="L5670" s="1" t="s">
        <v>406</v>
      </c>
      <c r="M5670" s="3">
        <v>44104.430695173614</v>
      </c>
    </row>
    <row r="5671">
      <c r="A5671" s="1">
        <v>5669.0</v>
      </c>
      <c r="B5671" s="1" t="s">
        <v>991</v>
      </c>
      <c r="C5671" s="1" t="s">
        <v>11812</v>
      </c>
      <c r="D5671" s="1" t="s">
        <v>10186</v>
      </c>
      <c r="E5671" s="1" t="s">
        <v>11813</v>
      </c>
      <c r="F5671" s="1" t="s">
        <v>995</v>
      </c>
      <c r="G5671" s="1" t="s">
        <v>39</v>
      </c>
      <c r="H5671" s="1">
        <v>45.0</v>
      </c>
      <c r="I5671" s="3">
        <v>43737.708333333336</v>
      </c>
      <c r="J5671" s="1">
        <v>1.37354072342562</v>
      </c>
      <c r="K5671" s="1" t="s">
        <v>18</v>
      </c>
      <c r="M5671" s="3">
        <v>43737.75938229167</v>
      </c>
    </row>
    <row r="5672">
      <c r="A5672" s="1">
        <v>5670.0</v>
      </c>
      <c r="B5672" s="1" t="s">
        <v>5034</v>
      </c>
      <c r="C5672" s="1" t="s">
        <v>11814</v>
      </c>
      <c r="D5672" s="1" t="s">
        <v>116</v>
      </c>
      <c r="E5672" s="1" t="s">
        <v>11815</v>
      </c>
      <c r="F5672" s="1" t="s">
        <v>5037</v>
      </c>
      <c r="G5672" s="1" t="s">
        <v>35</v>
      </c>
      <c r="H5672" s="1">
        <v>45.0</v>
      </c>
      <c r="I5672" s="3">
        <v>43781.458333333336</v>
      </c>
      <c r="J5672" s="1">
        <v>6.7863893423622</v>
      </c>
      <c r="K5672" s="1" t="s">
        <v>24</v>
      </c>
      <c r="M5672" s="3">
        <v>43781.47999554398</v>
      </c>
    </row>
    <row r="5673">
      <c r="A5673" s="1">
        <v>5671.0</v>
      </c>
      <c r="B5673" s="1" t="s">
        <v>319</v>
      </c>
      <c r="C5673" s="1" t="s">
        <v>11816</v>
      </c>
      <c r="D5673" s="1" t="s">
        <v>321</v>
      </c>
      <c r="E5673" s="1" t="s">
        <v>11817</v>
      </c>
      <c r="F5673" s="1" t="s">
        <v>323</v>
      </c>
      <c r="G5673" s="1" t="s">
        <v>39</v>
      </c>
      <c r="H5673" s="1">
        <v>45.0</v>
      </c>
      <c r="I5673" s="3">
        <v>44047.479166666664</v>
      </c>
      <c r="J5673" s="1">
        <v>0.00700689117540783</v>
      </c>
      <c r="K5673" s="1" t="s">
        <v>24</v>
      </c>
      <c r="M5673" s="3">
        <v>44047.49333315972</v>
      </c>
    </row>
    <row r="5674">
      <c r="A5674" s="1">
        <v>5672.0</v>
      </c>
      <c r="B5674" s="1" t="s">
        <v>4933</v>
      </c>
      <c r="C5674" s="1" t="s">
        <v>11818</v>
      </c>
      <c r="D5674" s="1" t="s">
        <v>1932</v>
      </c>
      <c r="E5674" s="1" t="s">
        <v>11819</v>
      </c>
      <c r="F5674" s="1" t="s">
        <v>4937</v>
      </c>
      <c r="G5674" s="1" t="s">
        <v>17</v>
      </c>
      <c r="H5674" s="1">
        <v>45.0</v>
      </c>
      <c r="I5674" s="3">
        <v>44125.625</v>
      </c>
      <c r="J5674" s="1">
        <v>1.97974473421493</v>
      </c>
      <c r="K5674" s="1" t="s">
        <v>218</v>
      </c>
      <c r="L5674" s="1" t="s">
        <v>4938</v>
      </c>
      <c r="M5674" s="3">
        <v>44125.62160896991</v>
      </c>
    </row>
    <row r="5675">
      <c r="A5675" s="1">
        <v>5673.0</v>
      </c>
      <c r="B5675" s="1" t="s">
        <v>30</v>
      </c>
      <c r="C5675" s="1" t="s">
        <v>11820</v>
      </c>
      <c r="D5675" s="1" t="s">
        <v>32</v>
      </c>
      <c r="E5675" s="1" t="s">
        <v>3491</v>
      </c>
      <c r="F5675" s="1" t="s">
        <v>34</v>
      </c>
      <c r="G5675" s="1" t="s">
        <v>35</v>
      </c>
      <c r="H5675" s="1">
        <v>45.0</v>
      </c>
      <c r="I5675" s="3">
        <v>43858.416666666664</v>
      </c>
      <c r="J5675" s="1">
        <v>1.78280222849205</v>
      </c>
      <c r="K5675" s="1" t="s">
        <v>24</v>
      </c>
      <c r="M5675" s="3">
        <v>43858.430427708336</v>
      </c>
    </row>
    <row r="5676">
      <c r="A5676" s="1">
        <v>5674.0</v>
      </c>
      <c r="B5676" s="1" t="s">
        <v>229</v>
      </c>
      <c r="C5676" s="1" t="s">
        <v>11821</v>
      </c>
      <c r="D5676" s="1" t="s">
        <v>207</v>
      </c>
      <c r="E5676" s="1" t="s">
        <v>2045</v>
      </c>
      <c r="F5676" s="1" t="s">
        <v>232</v>
      </c>
      <c r="G5676" s="1" t="s">
        <v>35</v>
      </c>
      <c r="H5676" s="1">
        <v>45.0</v>
      </c>
      <c r="I5676" s="3">
        <v>44211.625</v>
      </c>
      <c r="J5676" s="1">
        <v>1.4925505277224</v>
      </c>
      <c r="K5676" s="1" t="s">
        <v>24</v>
      </c>
      <c r="M5676" s="3">
        <v>44211.68652354167</v>
      </c>
    </row>
    <row r="5677">
      <c r="A5677" s="1">
        <v>5675.0</v>
      </c>
      <c r="B5677" s="1" t="s">
        <v>485</v>
      </c>
      <c r="C5677" s="1" t="s">
        <v>11822</v>
      </c>
      <c r="D5677" s="1" t="s">
        <v>487</v>
      </c>
      <c r="E5677" s="1" t="s">
        <v>3435</v>
      </c>
      <c r="F5677" s="1" t="s">
        <v>489</v>
      </c>
      <c r="G5677" s="1" t="s">
        <v>17</v>
      </c>
      <c r="H5677" s="1">
        <v>45.0</v>
      </c>
      <c r="I5677" s="3">
        <v>44138.625</v>
      </c>
      <c r="J5677" s="1">
        <v>3.49587846298468</v>
      </c>
      <c r="K5677" s="1" t="s">
        <v>689</v>
      </c>
      <c r="L5677" s="1" t="s">
        <v>3436</v>
      </c>
      <c r="M5677" s="3">
        <v>44138.659403958336</v>
      </c>
    </row>
    <row r="5678">
      <c r="A5678" s="1">
        <v>5676.0</v>
      </c>
      <c r="B5678" s="1" t="s">
        <v>1726</v>
      </c>
      <c r="C5678" s="1" t="s">
        <v>11823</v>
      </c>
      <c r="D5678" s="1" t="s">
        <v>1728</v>
      </c>
      <c r="E5678" s="1" t="s">
        <v>1729</v>
      </c>
      <c r="F5678" s="1" t="s">
        <v>1730</v>
      </c>
      <c r="G5678" s="1" t="s">
        <v>17</v>
      </c>
      <c r="H5678" s="1">
        <v>45.0</v>
      </c>
      <c r="I5678" s="3">
        <v>43760.25</v>
      </c>
      <c r="J5678" s="1">
        <v>1.89486265913059</v>
      </c>
      <c r="K5678" s="1" t="s">
        <v>62</v>
      </c>
      <c r="M5678" s="3">
        <v>43760.30061958334</v>
      </c>
    </row>
    <row r="5679">
      <c r="A5679" s="1">
        <v>5677.0</v>
      </c>
      <c r="B5679" s="1" t="s">
        <v>6861</v>
      </c>
      <c r="C5679" s="1" t="s">
        <v>11824</v>
      </c>
      <c r="D5679" s="1" t="s">
        <v>6863</v>
      </c>
      <c r="E5679" s="1" t="s">
        <v>6864</v>
      </c>
      <c r="F5679" s="1" t="s">
        <v>6865</v>
      </c>
      <c r="G5679" s="1" t="s">
        <v>17</v>
      </c>
      <c r="H5679" s="1">
        <v>45.0</v>
      </c>
      <c r="I5679" s="3">
        <v>44132.666666666664</v>
      </c>
      <c r="J5679" s="1">
        <v>3.60975209489534</v>
      </c>
      <c r="K5679" s="1" t="s">
        <v>1194</v>
      </c>
      <c r="M5679" s="3">
        <v>44132.731976574076</v>
      </c>
    </row>
    <row r="5680">
      <c r="A5680" s="1">
        <v>5678.0</v>
      </c>
      <c r="B5680" s="1" t="s">
        <v>485</v>
      </c>
      <c r="C5680" s="1" t="s">
        <v>11825</v>
      </c>
      <c r="D5680" s="1" t="s">
        <v>2521</v>
      </c>
      <c r="E5680" s="1" t="s">
        <v>5655</v>
      </c>
      <c r="F5680" s="1" t="s">
        <v>489</v>
      </c>
      <c r="G5680" s="1" t="s">
        <v>17</v>
      </c>
      <c r="H5680" s="1">
        <v>45.0</v>
      </c>
      <c r="I5680" s="3">
        <v>43804.666666666664</v>
      </c>
      <c r="J5680" s="1">
        <v>2.49151574917469</v>
      </c>
      <c r="K5680" s="1" t="s">
        <v>166</v>
      </c>
      <c r="M5680" s="3">
        <v>43804.70385365741</v>
      </c>
    </row>
    <row r="5681">
      <c r="A5681" s="1">
        <v>5679.0</v>
      </c>
      <c r="B5681" s="1" t="s">
        <v>834</v>
      </c>
      <c r="C5681" s="1" t="s">
        <v>11826</v>
      </c>
      <c r="D5681" s="1" t="s">
        <v>99</v>
      </c>
      <c r="E5681" s="1" t="s">
        <v>11827</v>
      </c>
      <c r="F5681" s="1" t="s">
        <v>837</v>
      </c>
      <c r="G5681" s="1" t="s">
        <v>39</v>
      </c>
      <c r="H5681" s="1">
        <v>45.0</v>
      </c>
      <c r="I5681" s="3">
        <v>44038.75</v>
      </c>
      <c r="J5681" s="1">
        <v>1.55528724717625</v>
      </c>
      <c r="K5681" s="1" t="s">
        <v>18</v>
      </c>
      <c r="M5681" s="3">
        <v>44038.78120630787</v>
      </c>
    </row>
    <row r="5682">
      <c r="A5682" s="1">
        <v>5680.0</v>
      </c>
      <c r="B5682" s="1" t="s">
        <v>1644</v>
      </c>
      <c r="C5682" s="1" t="s">
        <v>11828</v>
      </c>
      <c r="D5682" s="1" t="s">
        <v>116</v>
      </c>
      <c r="E5682" s="1" t="s">
        <v>6026</v>
      </c>
      <c r="F5682" s="1" t="s">
        <v>1647</v>
      </c>
      <c r="G5682" s="1" t="s">
        <v>17</v>
      </c>
      <c r="H5682" s="1">
        <v>45.0</v>
      </c>
      <c r="I5682" s="3">
        <v>44051.78125</v>
      </c>
      <c r="J5682" s="1">
        <v>5.01810112228943</v>
      </c>
      <c r="K5682" s="1" t="s">
        <v>24</v>
      </c>
      <c r="L5682" s="1" t="s">
        <v>741</v>
      </c>
      <c r="M5682" s="3">
        <v>44051.81842275463</v>
      </c>
    </row>
    <row r="5683">
      <c r="A5683" s="1">
        <v>5681.0</v>
      </c>
      <c r="B5683" s="1" t="s">
        <v>2891</v>
      </c>
      <c r="C5683" s="1" t="s">
        <v>11829</v>
      </c>
      <c r="D5683" s="1" t="s">
        <v>522</v>
      </c>
      <c r="E5683" s="1" t="s">
        <v>9950</v>
      </c>
      <c r="F5683" s="1" t="s">
        <v>2894</v>
      </c>
      <c r="G5683" s="1" t="s">
        <v>35</v>
      </c>
      <c r="H5683" s="1">
        <v>45.0</v>
      </c>
      <c r="I5683" s="3">
        <v>44125.229166666664</v>
      </c>
      <c r="J5683" s="1">
        <v>0.643067344191938</v>
      </c>
      <c r="K5683" s="1" t="s">
        <v>46</v>
      </c>
      <c r="M5683" s="3">
        <v>44125.26367893518</v>
      </c>
    </row>
    <row r="5684">
      <c r="A5684" s="1">
        <v>5682.0</v>
      </c>
      <c r="B5684" s="1" t="s">
        <v>1766</v>
      </c>
      <c r="C5684" s="1" t="s">
        <v>11830</v>
      </c>
      <c r="D5684" s="1" t="s">
        <v>116</v>
      </c>
      <c r="E5684" s="1" t="s">
        <v>1768</v>
      </c>
      <c r="F5684" s="1" t="s">
        <v>1769</v>
      </c>
      <c r="G5684" s="1" t="s">
        <v>17</v>
      </c>
      <c r="H5684" s="1">
        <v>45.0</v>
      </c>
      <c r="I5684" s="3">
        <v>44246.666666666664</v>
      </c>
      <c r="J5684" s="1">
        <v>2.45689139951785</v>
      </c>
      <c r="K5684" s="1" t="s">
        <v>24</v>
      </c>
      <c r="L5684" s="1" t="s">
        <v>1006</v>
      </c>
      <c r="M5684" s="3">
        <v>44246.72252603009</v>
      </c>
    </row>
    <row r="5685">
      <c r="A5685" s="1">
        <v>5683.0</v>
      </c>
      <c r="B5685" s="1" t="s">
        <v>354</v>
      </c>
      <c r="C5685" s="1" t="s">
        <v>11831</v>
      </c>
      <c r="D5685" s="1" t="s">
        <v>93</v>
      </c>
      <c r="E5685" s="1" t="s">
        <v>8519</v>
      </c>
      <c r="F5685" s="1" t="s">
        <v>358</v>
      </c>
      <c r="G5685" s="1" t="s">
        <v>35</v>
      </c>
      <c r="H5685" s="1">
        <v>45.0</v>
      </c>
      <c r="I5685" s="3">
        <v>43942.645833333336</v>
      </c>
      <c r="J5685" s="1">
        <v>2.311338696021</v>
      </c>
      <c r="K5685" s="1" t="s">
        <v>24</v>
      </c>
      <c r="M5685" s="3">
        <v>43942.68755434028</v>
      </c>
    </row>
    <row r="5686">
      <c r="A5686" s="1">
        <v>5684.0</v>
      </c>
      <c r="B5686" s="1" t="s">
        <v>732</v>
      </c>
      <c r="C5686" s="1" t="s">
        <v>11832</v>
      </c>
      <c r="D5686" s="1" t="s">
        <v>461</v>
      </c>
      <c r="E5686" s="1" t="s">
        <v>5010</v>
      </c>
      <c r="F5686" s="1" t="s">
        <v>735</v>
      </c>
      <c r="G5686" s="1" t="s">
        <v>17</v>
      </c>
      <c r="H5686" s="1">
        <v>45.0</v>
      </c>
      <c r="I5686" s="3">
        <v>44043.729166666664</v>
      </c>
      <c r="J5686" s="1">
        <v>0.22684129618912</v>
      </c>
      <c r="K5686" s="1" t="s">
        <v>24</v>
      </c>
      <c r="M5686" s="3">
        <v>44043.7556430787</v>
      </c>
    </row>
    <row r="5687">
      <c r="A5687" s="1">
        <v>5685.0</v>
      </c>
      <c r="B5687" s="1" t="s">
        <v>2372</v>
      </c>
      <c r="C5687" s="1" t="s">
        <v>11833</v>
      </c>
      <c r="D5687" s="1" t="s">
        <v>14</v>
      </c>
      <c r="E5687" s="1" t="s">
        <v>11834</v>
      </c>
      <c r="F5687" s="1" t="s">
        <v>2375</v>
      </c>
      <c r="G5687" s="1" t="s">
        <v>39</v>
      </c>
      <c r="H5687" s="1">
        <v>45.0</v>
      </c>
      <c r="I5687" s="3">
        <v>44085.708333333336</v>
      </c>
      <c r="J5687" s="1">
        <v>0.620331569876849</v>
      </c>
      <c r="K5687" s="1" t="s">
        <v>46</v>
      </c>
      <c r="M5687" s="3">
        <v>44085.72420300926</v>
      </c>
    </row>
    <row r="5688">
      <c r="A5688" s="1">
        <v>5686.0</v>
      </c>
      <c r="B5688" s="1" t="s">
        <v>303</v>
      </c>
      <c r="C5688" s="1" t="s">
        <v>11835</v>
      </c>
      <c r="D5688" s="1" t="s">
        <v>305</v>
      </c>
      <c r="E5688" s="1" t="s">
        <v>7161</v>
      </c>
      <c r="F5688" s="1" t="s">
        <v>307</v>
      </c>
      <c r="G5688" s="1" t="s">
        <v>17</v>
      </c>
      <c r="H5688" s="1">
        <v>45.0</v>
      </c>
      <c r="I5688" s="3">
        <v>43936.791666666664</v>
      </c>
      <c r="J5688" s="1">
        <v>1.87578790883284</v>
      </c>
      <c r="K5688" s="1" t="s">
        <v>24</v>
      </c>
      <c r="M5688" s="3">
        <v>43936.817132233795</v>
      </c>
    </row>
    <row r="5689">
      <c r="A5689" s="1">
        <v>5687.0</v>
      </c>
      <c r="B5689" s="1" t="s">
        <v>345</v>
      </c>
      <c r="C5689" s="1" t="s">
        <v>11836</v>
      </c>
      <c r="D5689" s="1" t="s">
        <v>1978</v>
      </c>
      <c r="E5689" s="1" t="s">
        <v>823</v>
      </c>
      <c r="F5689" s="1" t="s">
        <v>349</v>
      </c>
      <c r="G5689" s="1" t="s">
        <v>17</v>
      </c>
      <c r="H5689" s="1">
        <v>45.0</v>
      </c>
      <c r="I5689" s="3">
        <v>43782.166666666664</v>
      </c>
      <c r="J5689" s="1">
        <v>1.0063317355976</v>
      </c>
      <c r="K5689" s="1" t="s">
        <v>24</v>
      </c>
      <c r="M5689" s="3">
        <v>43782.22066543982</v>
      </c>
    </row>
    <row r="5690">
      <c r="A5690" s="1">
        <v>5688.0</v>
      </c>
      <c r="B5690" s="1" t="s">
        <v>11837</v>
      </c>
      <c r="C5690" s="1" t="s">
        <v>11838</v>
      </c>
      <c r="D5690" s="1" t="s">
        <v>6485</v>
      </c>
      <c r="E5690" s="1" t="s">
        <v>11839</v>
      </c>
      <c r="F5690" s="1" t="s">
        <v>11840</v>
      </c>
      <c r="G5690" s="1" t="s">
        <v>39</v>
      </c>
      <c r="H5690" s="1">
        <v>45.0</v>
      </c>
      <c r="I5690" s="3">
        <v>44222.5</v>
      </c>
      <c r="J5690" s="1">
        <v>1.17041522739122</v>
      </c>
      <c r="K5690" s="1" t="s">
        <v>18</v>
      </c>
      <c r="L5690" s="1" t="s">
        <v>444</v>
      </c>
      <c r="M5690" s="3">
        <v>44222.548695543985</v>
      </c>
    </row>
    <row r="5691">
      <c r="A5691" s="1">
        <v>5689.0</v>
      </c>
      <c r="B5691" s="1" t="s">
        <v>293</v>
      </c>
      <c r="C5691" s="1" t="s">
        <v>11841</v>
      </c>
      <c r="D5691" s="1" t="s">
        <v>1186</v>
      </c>
      <c r="E5691" s="1" t="s">
        <v>6729</v>
      </c>
      <c r="F5691" s="1" t="s">
        <v>297</v>
      </c>
      <c r="G5691" s="1" t="s">
        <v>17</v>
      </c>
      <c r="H5691" s="1">
        <v>45.0</v>
      </c>
      <c r="I5691" s="3">
        <v>44229.791666666664</v>
      </c>
      <c r="J5691" s="1">
        <v>6.2033571550268</v>
      </c>
      <c r="K5691" s="1" t="s">
        <v>62</v>
      </c>
      <c r="L5691" s="1" t="s">
        <v>1188</v>
      </c>
      <c r="M5691" s="3">
        <v>44229.82870481481</v>
      </c>
    </row>
    <row r="5692">
      <c r="A5692" s="1">
        <v>5690.0</v>
      </c>
      <c r="B5692" s="1" t="s">
        <v>1489</v>
      </c>
      <c r="C5692" s="1" t="s">
        <v>11842</v>
      </c>
      <c r="D5692" s="1" t="s">
        <v>11843</v>
      </c>
      <c r="E5692" s="1" t="s">
        <v>11844</v>
      </c>
      <c r="F5692" s="1" t="s">
        <v>1492</v>
      </c>
      <c r="G5692" s="1" t="s">
        <v>17</v>
      </c>
      <c r="H5692" s="1">
        <v>45.0</v>
      </c>
      <c r="I5692" s="3">
        <v>44010.208333333336</v>
      </c>
      <c r="J5692" s="1">
        <v>2.87673159718225</v>
      </c>
      <c r="K5692" s="1" t="s">
        <v>46</v>
      </c>
      <c r="L5692" s="1" t="s">
        <v>3232</v>
      </c>
      <c r="M5692" s="3">
        <v>44010.26051269676</v>
      </c>
    </row>
    <row r="5693">
      <c r="A5693" s="1">
        <v>5691.0</v>
      </c>
      <c r="B5693" s="1" t="s">
        <v>11845</v>
      </c>
      <c r="C5693" s="1" t="s">
        <v>11846</v>
      </c>
      <c r="D5693" s="1" t="s">
        <v>6449</v>
      </c>
      <c r="E5693" s="1" t="s">
        <v>11847</v>
      </c>
      <c r="F5693" s="1" t="s">
        <v>11848</v>
      </c>
      <c r="G5693" s="1" t="s">
        <v>89</v>
      </c>
      <c r="H5693" s="1">
        <v>45.0</v>
      </c>
      <c r="I5693" s="3">
        <v>43886.51690608796</v>
      </c>
      <c r="J5693" s="1">
        <v>0.49414565555887</v>
      </c>
      <c r="K5693" s="1" t="s">
        <v>46</v>
      </c>
      <c r="M5693" s="3">
        <v>43886.548132627315</v>
      </c>
    </row>
    <row r="5694">
      <c r="A5694" s="1">
        <v>5692.0</v>
      </c>
      <c r="B5694" s="1" t="s">
        <v>401</v>
      </c>
      <c r="C5694" s="1" t="s">
        <v>11849</v>
      </c>
      <c r="D5694" s="1" t="s">
        <v>93</v>
      </c>
      <c r="E5694" s="1" t="s">
        <v>11850</v>
      </c>
      <c r="F5694" s="1" t="s">
        <v>405</v>
      </c>
      <c r="G5694" s="1" t="s">
        <v>89</v>
      </c>
      <c r="H5694" s="1">
        <v>45.0</v>
      </c>
      <c r="I5694" s="3">
        <v>44168.72539533565</v>
      </c>
      <c r="J5694" s="1">
        <v>0.0</v>
      </c>
      <c r="K5694" s="1" t="s">
        <v>24</v>
      </c>
      <c r="M5694" s="3">
        <v>44168.73764983796</v>
      </c>
    </row>
    <row r="5695">
      <c r="A5695" s="1">
        <v>5693.0</v>
      </c>
      <c r="B5695" s="1" t="s">
        <v>5479</v>
      </c>
      <c r="C5695" s="1" t="s">
        <v>11851</v>
      </c>
      <c r="D5695" s="1" t="s">
        <v>3555</v>
      </c>
      <c r="E5695" s="1" t="s">
        <v>11852</v>
      </c>
      <c r="F5695" s="1" t="s">
        <v>5483</v>
      </c>
      <c r="G5695" s="1" t="s">
        <v>39</v>
      </c>
      <c r="H5695" s="1">
        <v>45.0</v>
      </c>
      <c r="I5695" s="3">
        <v>44224.458333333336</v>
      </c>
      <c r="J5695" s="1">
        <v>2.63095141157036</v>
      </c>
      <c r="K5695" s="1" t="s">
        <v>1194</v>
      </c>
      <c r="L5695" s="1" t="s">
        <v>4725</v>
      </c>
      <c r="M5695" s="3">
        <v>44224.48965289352</v>
      </c>
    </row>
    <row r="5696">
      <c r="A5696" s="1">
        <v>5694.0</v>
      </c>
      <c r="B5696" s="1" t="s">
        <v>11063</v>
      </c>
      <c r="C5696" s="1" t="s">
        <v>11853</v>
      </c>
      <c r="D5696" s="1" t="s">
        <v>1578</v>
      </c>
      <c r="E5696" s="1" t="s">
        <v>11854</v>
      </c>
      <c r="F5696" s="1" t="s">
        <v>11066</v>
      </c>
      <c r="G5696" s="1" t="s">
        <v>39</v>
      </c>
      <c r="H5696" s="1">
        <v>45.0</v>
      </c>
      <c r="I5696" s="3">
        <v>43935.666666666664</v>
      </c>
      <c r="J5696" s="1">
        <v>1.24778772161514</v>
      </c>
      <c r="K5696" s="1" t="s">
        <v>1194</v>
      </c>
      <c r="M5696" s="3">
        <v>43935.69642842592</v>
      </c>
    </row>
    <row r="5697">
      <c r="A5697" s="1">
        <v>5695.0</v>
      </c>
      <c r="B5697" s="1" t="s">
        <v>6626</v>
      </c>
      <c r="C5697" s="1" t="s">
        <v>11855</v>
      </c>
      <c r="D5697" s="1" t="s">
        <v>11078</v>
      </c>
      <c r="E5697" s="1" t="s">
        <v>11856</v>
      </c>
      <c r="F5697" s="1" t="s">
        <v>6630</v>
      </c>
      <c r="G5697" s="1" t="s">
        <v>89</v>
      </c>
      <c r="H5697" s="1">
        <v>45.0</v>
      </c>
      <c r="I5697" s="3">
        <v>43795.55094796296</v>
      </c>
      <c r="J5697" s="1">
        <v>2.59143763192606</v>
      </c>
      <c r="K5697" s="1" t="s">
        <v>62</v>
      </c>
      <c r="M5697" s="3">
        <v>43795.58686125</v>
      </c>
    </row>
    <row r="5698">
      <c r="A5698" s="1">
        <v>5696.0</v>
      </c>
      <c r="B5698" s="1" t="s">
        <v>303</v>
      </c>
      <c r="C5698" s="1" t="s">
        <v>11857</v>
      </c>
      <c r="D5698" s="1" t="s">
        <v>305</v>
      </c>
      <c r="E5698" s="1" t="s">
        <v>831</v>
      </c>
      <c r="F5698" s="1" t="s">
        <v>307</v>
      </c>
      <c r="G5698" s="1" t="s">
        <v>17</v>
      </c>
      <c r="H5698" s="1">
        <v>45.0</v>
      </c>
      <c r="I5698" s="3">
        <v>44018.791666666664</v>
      </c>
      <c r="J5698" s="1">
        <v>3.46328478815347</v>
      </c>
      <c r="K5698" s="1" t="s">
        <v>24</v>
      </c>
      <c r="M5698" s="3">
        <v>44018.81936394676</v>
      </c>
    </row>
    <row r="5699">
      <c r="A5699" s="1">
        <v>5697.0</v>
      </c>
      <c r="B5699" s="1" t="s">
        <v>2400</v>
      </c>
      <c r="C5699" s="1" t="s">
        <v>11858</v>
      </c>
      <c r="D5699" s="1" t="s">
        <v>2402</v>
      </c>
      <c r="E5699" s="1" t="s">
        <v>9043</v>
      </c>
      <c r="F5699" s="1" t="s">
        <v>2404</v>
      </c>
      <c r="G5699" s="1" t="s">
        <v>35</v>
      </c>
      <c r="H5699" s="1">
        <v>45.0</v>
      </c>
      <c r="I5699" s="3">
        <v>43509.166666666664</v>
      </c>
      <c r="J5699" s="1">
        <v>1.81625911531653</v>
      </c>
      <c r="K5699" s="1" t="s">
        <v>24</v>
      </c>
      <c r="M5699" s="3">
        <v>43509.2251428588</v>
      </c>
    </row>
    <row r="5700">
      <c r="A5700" s="1">
        <v>5698.0</v>
      </c>
      <c r="B5700" s="1" t="s">
        <v>806</v>
      </c>
      <c r="C5700" s="1" t="s">
        <v>11859</v>
      </c>
      <c r="D5700" s="1" t="s">
        <v>1280</v>
      </c>
      <c r="E5700" s="1" t="s">
        <v>1281</v>
      </c>
      <c r="F5700" s="1" t="s">
        <v>810</v>
      </c>
      <c r="G5700" s="1" t="s">
        <v>35</v>
      </c>
      <c r="H5700" s="1">
        <v>45.0</v>
      </c>
      <c r="I5700" s="3">
        <v>43962.770833333336</v>
      </c>
      <c r="J5700" s="1">
        <v>0.793593217338348</v>
      </c>
      <c r="K5700" s="1" t="s">
        <v>24</v>
      </c>
      <c r="M5700" s="3">
        <v>43962.81213229166</v>
      </c>
    </row>
    <row r="5701">
      <c r="A5701" s="1">
        <v>5699.0</v>
      </c>
      <c r="B5701" s="1" t="s">
        <v>520</v>
      </c>
      <c r="C5701" s="1" t="s">
        <v>11860</v>
      </c>
      <c r="D5701" s="1" t="s">
        <v>5539</v>
      </c>
      <c r="E5701" s="1" t="s">
        <v>4075</v>
      </c>
      <c r="F5701" s="1" t="s">
        <v>524</v>
      </c>
      <c r="G5701" s="1" t="s">
        <v>35</v>
      </c>
      <c r="H5701" s="1">
        <v>45.0</v>
      </c>
      <c r="I5701" s="3">
        <v>43682.25</v>
      </c>
      <c r="J5701" s="1">
        <v>0.00168891010872641</v>
      </c>
      <c r="K5701" s="1" t="s">
        <v>46</v>
      </c>
      <c r="M5701" s="3">
        <v>43682.32357465278</v>
      </c>
    </row>
    <row r="5702">
      <c r="A5702" s="1">
        <v>5700.0</v>
      </c>
      <c r="B5702" s="1" t="s">
        <v>553</v>
      </c>
      <c r="C5702" s="1" t="s">
        <v>11861</v>
      </c>
      <c r="D5702" s="1" t="s">
        <v>5309</v>
      </c>
      <c r="E5702" s="1" t="s">
        <v>5310</v>
      </c>
      <c r="F5702" s="1" t="s">
        <v>557</v>
      </c>
      <c r="G5702" s="1" t="s">
        <v>17</v>
      </c>
      <c r="H5702" s="1">
        <v>45.0</v>
      </c>
      <c r="I5702" s="3">
        <v>44114.645833333336</v>
      </c>
      <c r="J5702" s="1">
        <v>0.879916711466476</v>
      </c>
      <c r="K5702" s="1" t="s">
        <v>46</v>
      </c>
      <c r="L5702" s="1" t="s">
        <v>558</v>
      </c>
      <c r="M5702" s="3">
        <v>44114.658668206015</v>
      </c>
    </row>
    <row r="5703">
      <c r="A5703" s="1">
        <v>5701.0</v>
      </c>
      <c r="B5703" s="1" t="s">
        <v>1230</v>
      </c>
      <c r="C5703" s="1" t="s">
        <v>11862</v>
      </c>
      <c r="D5703" s="1" t="s">
        <v>121</v>
      </c>
      <c r="E5703" s="1" t="s">
        <v>11863</v>
      </c>
      <c r="F5703" s="1" t="s">
        <v>1234</v>
      </c>
      <c r="G5703" s="1" t="s">
        <v>89</v>
      </c>
      <c r="H5703" s="1">
        <v>45.0</v>
      </c>
      <c r="I5703" s="3">
        <v>44086.52755490741</v>
      </c>
      <c r="J5703" s="1">
        <v>2.21515397653079</v>
      </c>
      <c r="K5703" s="1" t="s">
        <v>18</v>
      </c>
      <c r="M5703" s="3">
        <v>44086.54407310185</v>
      </c>
    </row>
    <row r="5704">
      <c r="A5704" s="1">
        <v>5702.0</v>
      </c>
      <c r="B5704" s="1" t="s">
        <v>455</v>
      </c>
      <c r="C5704" s="1" t="s">
        <v>11864</v>
      </c>
      <c r="D5704" s="1" t="s">
        <v>116</v>
      </c>
      <c r="E5704" s="1" t="s">
        <v>2289</v>
      </c>
      <c r="F5704" s="1" t="s">
        <v>458</v>
      </c>
      <c r="G5704" s="1" t="s">
        <v>17</v>
      </c>
      <c r="H5704" s="1">
        <v>45.0</v>
      </c>
      <c r="I5704" s="3">
        <v>44179.625</v>
      </c>
      <c r="J5704" s="1">
        <v>0.0427470876611334</v>
      </c>
      <c r="K5704" s="1" t="s">
        <v>24</v>
      </c>
      <c r="L5704" s="1" t="s">
        <v>406</v>
      </c>
      <c r="M5704" s="3">
        <v>44179.62488511574</v>
      </c>
    </row>
    <row r="5705">
      <c r="A5705" s="1">
        <v>5703.0</v>
      </c>
      <c r="B5705" s="1" t="s">
        <v>4933</v>
      </c>
      <c r="C5705" s="1" t="s">
        <v>11865</v>
      </c>
      <c r="D5705" s="1" t="s">
        <v>738</v>
      </c>
      <c r="E5705" s="1" t="s">
        <v>11866</v>
      </c>
      <c r="F5705" s="1" t="s">
        <v>4937</v>
      </c>
      <c r="G5705" s="1" t="s">
        <v>17</v>
      </c>
      <c r="H5705" s="1">
        <v>45.0</v>
      </c>
      <c r="I5705" s="3">
        <v>44118.625</v>
      </c>
      <c r="J5705" s="1">
        <v>1.56594213973719</v>
      </c>
      <c r="K5705" s="1" t="s">
        <v>218</v>
      </c>
      <c r="L5705" s="1" t="s">
        <v>4938</v>
      </c>
      <c r="M5705" s="3">
        <v>44118.66220810185</v>
      </c>
    </row>
    <row r="5706">
      <c r="A5706" s="1">
        <v>5704.0</v>
      </c>
      <c r="B5706" s="1" t="s">
        <v>425</v>
      </c>
      <c r="C5706" s="1" t="s">
        <v>11867</v>
      </c>
      <c r="D5706" s="1" t="s">
        <v>326</v>
      </c>
      <c r="E5706" s="1" t="s">
        <v>1685</v>
      </c>
      <c r="F5706" s="1" t="s">
        <v>428</v>
      </c>
      <c r="G5706" s="1" t="s">
        <v>17</v>
      </c>
      <c r="H5706" s="1">
        <v>45.0</v>
      </c>
      <c r="I5706" s="3">
        <v>43923.270833333336</v>
      </c>
      <c r="J5706" s="1">
        <v>2.57431416563109</v>
      </c>
      <c r="K5706" s="1" t="s">
        <v>24</v>
      </c>
      <c r="M5706" s="3">
        <v>43923.273402858795</v>
      </c>
    </row>
    <row r="5707">
      <c r="A5707" s="1">
        <v>5705.0</v>
      </c>
      <c r="B5707" s="1" t="s">
        <v>2467</v>
      </c>
      <c r="C5707" s="1" t="s">
        <v>11868</v>
      </c>
      <c r="D5707" s="1" t="s">
        <v>1255</v>
      </c>
      <c r="E5707" s="1" t="s">
        <v>3681</v>
      </c>
      <c r="F5707" s="1" t="s">
        <v>2470</v>
      </c>
      <c r="G5707" s="1" t="s">
        <v>17</v>
      </c>
      <c r="H5707" s="1">
        <v>45.0</v>
      </c>
      <c r="I5707" s="3">
        <v>43907.614583333336</v>
      </c>
      <c r="J5707" s="1">
        <v>0.191996251883075</v>
      </c>
      <c r="K5707" s="1" t="s">
        <v>83</v>
      </c>
      <c r="M5707" s="3">
        <v>43907.59922872685</v>
      </c>
    </row>
    <row r="5708">
      <c r="A5708" s="1">
        <v>5706.0</v>
      </c>
      <c r="B5708" s="1" t="s">
        <v>11869</v>
      </c>
      <c r="C5708" s="1" t="s">
        <v>11870</v>
      </c>
      <c r="D5708" s="1" t="s">
        <v>11871</v>
      </c>
      <c r="E5708" s="1" t="s">
        <v>11872</v>
      </c>
      <c r="F5708" s="1" t="s">
        <v>11873</v>
      </c>
      <c r="G5708" s="1" t="s">
        <v>89</v>
      </c>
      <c r="H5708" s="1">
        <v>45.0</v>
      </c>
      <c r="I5708" s="3">
        <v>43735.43220234954</v>
      </c>
      <c r="J5708" s="1">
        <v>0.0866130422523731</v>
      </c>
      <c r="K5708" s="1" t="s">
        <v>18</v>
      </c>
      <c r="M5708" s="3">
        <v>43735.466829074074</v>
      </c>
    </row>
    <row r="5709">
      <c r="A5709" s="1">
        <v>5707.0</v>
      </c>
      <c r="B5709" s="1" t="s">
        <v>838</v>
      </c>
      <c r="C5709" s="1" t="s">
        <v>11874</v>
      </c>
      <c r="D5709" s="1" t="s">
        <v>326</v>
      </c>
      <c r="E5709" s="1" t="s">
        <v>11875</v>
      </c>
      <c r="F5709" s="1" t="s">
        <v>842</v>
      </c>
      <c r="G5709" s="1" t="s">
        <v>39</v>
      </c>
      <c r="H5709" s="1">
        <v>45.0</v>
      </c>
      <c r="I5709" s="3">
        <v>43730.5</v>
      </c>
      <c r="J5709" s="1">
        <v>3.03541295893391</v>
      </c>
      <c r="K5709" s="1" t="s">
        <v>24</v>
      </c>
      <c r="M5709" s="3">
        <v>43730.534890243056</v>
      </c>
    </row>
    <row r="5710">
      <c r="A5710" s="1">
        <v>5708.0</v>
      </c>
      <c r="B5710" s="1" t="s">
        <v>3662</v>
      </c>
      <c r="C5710" s="1" t="s">
        <v>11876</v>
      </c>
      <c r="D5710" s="1" t="s">
        <v>321</v>
      </c>
      <c r="E5710" s="1" t="s">
        <v>6182</v>
      </c>
      <c r="F5710" s="1" t="s">
        <v>3665</v>
      </c>
      <c r="G5710" s="1" t="s">
        <v>35</v>
      </c>
      <c r="H5710" s="1">
        <v>45.0</v>
      </c>
      <c r="I5710" s="3">
        <v>44110.291666666664</v>
      </c>
      <c r="J5710" s="1">
        <v>1.7814788298427</v>
      </c>
      <c r="K5710" s="1" t="s">
        <v>24</v>
      </c>
      <c r="M5710" s="3">
        <v>44110.33238074074</v>
      </c>
    </row>
    <row r="5711">
      <c r="A5711" s="1">
        <v>5709.0</v>
      </c>
      <c r="B5711" s="1" t="s">
        <v>459</v>
      </c>
      <c r="C5711" s="1" t="s">
        <v>11877</v>
      </c>
      <c r="D5711" s="1" t="s">
        <v>461</v>
      </c>
      <c r="E5711" s="1" t="s">
        <v>1428</v>
      </c>
      <c r="F5711" s="1" t="s">
        <v>463</v>
      </c>
      <c r="G5711" s="1" t="s">
        <v>17</v>
      </c>
      <c r="H5711" s="1">
        <v>45.0</v>
      </c>
      <c r="I5711" s="3">
        <v>44118.375</v>
      </c>
      <c r="J5711" s="1">
        <v>0.37646797817624</v>
      </c>
      <c r="K5711" s="1" t="s">
        <v>24</v>
      </c>
      <c r="L5711" s="1" t="s">
        <v>464</v>
      </c>
      <c r="M5711" s="3">
        <v>44118.3864052662</v>
      </c>
    </row>
    <row r="5712">
      <c r="A5712" s="1">
        <v>5710.0</v>
      </c>
      <c r="B5712" s="1" t="s">
        <v>1699</v>
      </c>
      <c r="C5712" s="1" t="s">
        <v>11878</v>
      </c>
      <c r="D5712" s="1" t="s">
        <v>701</v>
      </c>
      <c r="E5712" s="1" t="s">
        <v>1701</v>
      </c>
      <c r="F5712" s="1" t="s">
        <v>1702</v>
      </c>
      <c r="G5712" s="1" t="s">
        <v>35</v>
      </c>
      <c r="H5712" s="1">
        <v>45.0</v>
      </c>
      <c r="I5712" s="3">
        <v>44187.708333333336</v>
      </c>
      <c r="J5712" s="1">
        <v>2.47743218504264</v>
      </c>
      <c r="K5712" s="1" t="s">
        <v>24</v>
      </c>
      <c r="L5712" s="1" t="s">
        <v>1006</v>
      </c>
      <c r="M5712" s="3">
        <v>44187.736879108794</v>
      </c>
    </row>
    <row r="5713">
      <c r="A5713" s="1">
        <v>5711.0</v>
      </c>
      <c r="B5713" s="1" t="s">
        <v>1043</v>
      </c>
      <c r="C5713" s="1" t="s">
        <v>11879</v>
      </c>
      <c r="D5713" s="1" t="s">
        <v>27</v>
      </c>
      <c r="E5713" s="1" t="s">
        <v>9585</v>
      </c>
      <c r="F5713" s="1" t="s">
        <v>1046</v>
      </c>
      <c r="G5713" s="1" t="s">
        <v>17</v>
      </c>
      <c r="H5713" s="1">
        <v>45.0</v>
      </c>
      <c r="I5713" s="3">
        <v>44137.541666666664</v>
      </c>
      <c r="J5713" s="1">
        <v>1.088728344006</v>
      </c>
      <c r="K5713" s="1" t="s">
        <v>18</v>
      </c>
      <c r="L5713" s="1" t="s">
        <v>1047</v>
      </c>
      <c r="M5713" s="3">
        <v>44137.56104787037</v>
      </c>
    </row>
    <row r="5714">
      <c r="A5714" s="1">
        <v>5712.0</v>
      </c>
      <c r="B5714" s="1" t="s">
        <v>2028</v>
      </c>
      <c r="C5714" s="1" t="s">
        <v>11880</v>
      </c>
      <c r="D5714" s="1" t="s">
        <v>2920</v>
      </c>
      <c r="E5714" s="1" t="s">
        <v>11881</v>
      </c>
      <c r="F5714" s="1" t="s">
        <v>2032</v>
      </c>
      <c r="G5714" s="1" t="s">
        <v>89</v>
      </c>
      <c r="H5714" s="1">
        <v>45.0</v>
      </c>
      <c r="I5714" s="3">
        <v>44106.559818368056</v>
      </c>
      <c r="J5714" s="1">
        <v>1.83234474871076</v>
      </c>
      <c r="K5714" s="1" t="s">
        <v>166</v>
      </c>
      <c r="M5714" s="3">
        <v>44106.57491422454</v>
      </c>
    </row>
    <row r="5715">
      <c r="A5715" s="1">
        <v>5713.0</v>
      </c>
      <c r="B5715" s="1" t="s">
        <v>11882</v>
      </c>
      <c r="C5715" s="1" t="s">
        <v>11883</v>
      </c>
      <c r="D5715" s="1" t="s">
        <v>11884</v>
      </c>
      <c r="E5715" s="1" t="s">
        <v>11885</v>
      </c>
      <c r="F5715" s="1" t="s">
        <v>11886</v>
      </c>
      <c r="G5715" s="1" t="s">
        <v>39</v>
      </c>
      <c r="H5715" s="1">
        <v>45.0</v>
      </c>
      <c r="I5715" s="3">
        <v>44122.28125</v>
      </c>
      <c r="J5715" s="1">
        <v>0.854088941066237</v>
      </c>
      <c r="K5715" s="1" t="s">
        <v>24</v>
      </c>
      <c r="L5715" s="1" t="s">
        <v>238</v>
      </c>
      <c r="M5715" s="3">
        <v>44122.31411619213</v>
      </c>
    </row>
    <row r="5716">
      <c r="A5716" s="1">
        <v>5714.0</v>
      </c>
      <c r="B5716" s="1" t="s">
        <v>5034</v>
      </c>
      <c r="C5716" s="1" t="s">
        <v>11887</v>
      </c>
      <c r="D5716" s="1" t="s">
        <v>116</v>
      </c>
      <c r="E5716" s="1" t="s">
        <v>11815</v>
      </c>
      <c r="F5716" s="1" t="s">
        <v>5037</v>
      </c>
      <c r="G5716" s="1" t="s">
        <v>35</v>
      </c>
      <c r="H5716" s="1">
        <v>45.0</v>
      </c>
      <c r="I5716" s="3">
        <v>43780.458333333336</v>
      </c>
      <c r="J5716" s="1">
        <v>6.90838929182972</v>
      </c>
      <c r="K5716" s="1" t="s">
        <v>24</v>
      </c>
      <c r="M5716" s="3">
        <v>43780.47051194445</v>
      </c>
    </row>
    <row r="5717">
      <c r="A5717" s="1">
        <v>5715.0</v>
      </c>
      <c r="B5717" s="1" t="s">
        <v>385</v>
      </c>
      <c r="C5717" s="1" t="s">
        <v>11888</v>
      </c>
      <c r="D5717" s="1" t="s">
        <v>116</v>
      </c>
      <c r="E5717" s="1" t="s">
        <v>9829</v>
      </c>
      <c r="F5717" s="1" t="s">
        <v>388</v>
      </c>
      <c r="G5717" s="1" t="s">
        <v>17</v>
      </c>
      <c r="H5717" s="1">
        <v>45.0</v>
      </c>
      <c r="I5717" s="3">
        <v>43758.5</v>
      </c>
      <c r="J5717" s="1">
        <v>7.01058525437219</v>
      </c>
      <c r="K5717" s="1" t="s">
        <v>24</v>
      </c>
      <c r="M5717" s="3">
        <v>43763.495070543984</v>
      </c>
    </row>
    <row r="5718">
      <c r="A5718" s="1">
        <v>5716.0</v>
      </c>
      <c r="B5718" s="1" t="s">
        <v>877</v>
      </c>
      <c r="C5718" s="1" t="s">
        <v>11889</v>
      </c>
      <c r="D5718" s="1" t="s">
        <v>879</v>
      </c>
      <c r="E5718" s="1" t="s">
        <v>11890</v>
      </c>
      <c r="F5718" s="1" t="s">
        <v>881</v>
      </c>
      <c r="G5718" s="1" t="s">
        <v>89</v>
      </c>
      <c r="H5718" s="1">
        <v>45.0</v>
      </c>
      <c r="I5718" s="3">
        <v>44103.44961050926</v>
      </c>
      <c r="J5718" s="1">
        <v>2.65874789573827</v>
      </c>
      <c r="K5718" s="1" t="s">
        <v>24</v>
      </c>
      <c r="L5718" s="1" t="s">
        <v>882</v>
      </c>
      <c r="M5718" s="3">
        <v>44103.45701358796</v>
      </c>
    </row>
    <row r="5719">
      <c r="A5719" s="1">
        <v>5717.0</v>
      </c>
      <c r="B5719" s="1" t="s">
        <v>4376</v>
      </c>
      <c r="C5719" s="1" t="s">
        <v>11891</v>
      </c>
      <c r="D5719" s="1" t="s">
        <v>1232</v>
      </c>
      <c r="E5719" s="1" t="s">
        <v>11892</v>
      </c>
      <c r="F5719" s="1" t="s">
        <v>4379</v>
      </c>
      <c r="G5719" s="1" t="s">
        <v>17</v>
      </c>
      <c r="H5719" s="1">
        <v>45.0</v>
      </c>
      <c r="I5719" s="3">
        <v>44045.708333333336</v>
      </c>
      <c r="J5719" s="1">
        <v>0.900236622604878</v>
      </c>
      <c r="K5719" s="1" t="s">
        <v>159</v>
      </c>
      <c r="L5719" s="1" t="s">
        <v>1986</v>
      </c>
      <c r="M5719" s="3">
        <v>44045.49549244213</v>
      </c>
    </row>
    <row r="5720">
      <c r="A5720" s="1">
        <v>5718.0</v>
      </c>
      <c r="B5720" s="1" t="s">
        <v>12</v>
      </c>
      <c r="C5720" s="1" t="s">
        <v>11893</v>
      </c>
      <c r="D5720" s="1" t="s">
        <v>411</v>
      </c>
      <c r="E5720" s="1" t="s">
        <v>4982</v>
      </c>
      <c r="F5720" s="1" t="s">
        <v>16</v>
      </c>
      <c r="G5720" s="1" t="s">
        <v>17</v>
      </c>
      <c r="H5720" s="1">
        <v>45.0</v>
      </c>
      <c r="I5720" s="3">
        <v>43897.291666666664</v>
      </c>
      <c r="J5720" s="1">
        <v>0.390726044885247</v>
      </c>
      <c r="K5720" s="1" t="s">
        <v>18</v>
      </c>
      <c r="M5720" s="3">
        <v>43897.32065747685</v>
      </c>
    </row>
    <row r="5721">
      <c r="A5721" s="1">
        <v>5719.0</v>
      </c>
      <c r="B5721" s="1" t="s">
        <v>536</v>
      </c>
      <c r="C5721" s="1" t="s">
        <v>11894</v>
      </c>
      <c r="D5721" s="1" t="s">
        <v>396</v>
      </c>
      <c r="E5721" s="1" t="s">
        <v>6271</v>
      </c>
      <c r="F5721" s="1" t="s">
        <v>539</v>
      </c>
      <c r="G5721" s="1" t="s">
        <v>35</v>
      </c>
      <c r="H5721" s="1">
        <v>45.0</v>
      </c>
      <c r="I5721" s="3">
        <v>43696.625</v>
      </c>
      <c r="J5721" s="1">
        <v>1.10413727105361</v>
      </c>
      <c r="K5721" s="1" t="s">
        <v>83</v>
      </c>
      <c r="M5721" s="3">
        <v>43687.28896791667</v>
      </c>
    </row>
    <row r="5722">
      <c r="A5722" s="1">
        <v>5720.0</v>
      </c>
      <c r="B5722" s="1" t="s">
        <v>5792</v>
      </c>
      <c r="C5722" s="1" t="s">
        <v>11895</v>
      </c>
      <c r="D5722" s="1" t="s">
        <v>80</v>
      </c>
      <c r="E5722" s="1" t="s">
        <v>5794</v>
      </c>
      <c r="F5722" s="1" t="s">
        <v>5795</v>
      </c>
      <c r="G5722" s="1" t="s">
        <v>17</v>
      </c>
      <c r="H5722" s="1">
        <v>45.0</v>
      </c>
      <c r="I5722" s="3">
        <v>43875.583333333336</v>
      </c>
      <c r="J5722" s="1">
        <v>0.0276908423339458</v>
      </c>
      <c r="K5722" s="1" t="s">
        <v>83</v>
      </c>
      <c r="M5722" s="3">
        <v>43875.61437537037</v>
      </c>
    </row>
    <row r="5723">
      <c r="A5723" s="1">
        <v>5721.0</v>
      </c>
      <c r="B5723" s="1" t="s">
        <v>2069</v>
      </c>
      <c r="C5723" s="1" t="s">
        <v>11896</v>
      </c>
      <c r="D5723" s="1" t="s">
        <v>326</v>
      </c>
      <c r="E5723" s="1" t="s">
        <v>11897</v>
      </c>
      <c r="F5723" s="1" t="s">
        <v>2072</v>
      </c>
      <c r="G5723" s="1" t="s">
        <v>17</v>
      </c>
      <c r="H5723" s="1">
        <v>45.0</v>
      </c>
      <c r="I5723" s="3">
        <v>43923.291666666664</v>
      </c>
      <c r="J5723" s="1">
        <v>1.26263507561492</v>
      </c>
      <c r="K5723" s="1" t="s">
        <v>24</v>
      </c>
      <c r="M5723" s="3">
        <v>43923.35406931713</v>
      </c>
    </row>
    <row r="5724">
      <c r="A5724" s="1">
        <v>5722.0</v>
      </c>
      <c r="B5724" s="1" t="s">
        <v>853</v>
      </c>
      <c r="C5724" s="1" t="s">
        <v>11898</v>
      </c>
      <c r="D5724" s="1" t="s">
        <v>1806</v>
      </c>
      <c r="E5724" s="1" t="s">
        <v>10786</v>
      </c>
      <c r="F5724" s="1" t="s">
        <v>856</v>
      </c>
      <c r="G5724" s="1" t="s">
        <v>35</v>
      </c>
      <c r="H5724" s="1">
        <v>45.0</v>
      </c>
      <c r="I5724" s="3">
        <v>44195.541666666664</v>
      </c>
      <c r="J5724" s="1">
        <v>1.45717833327052</v>
      </c>
      <c r="K5724" s="1" t="s">
        <v>18</v>
      </c>
      <c r="M5724" s="3">
        <v>44195.574776608795</v>
      </c>
    </row>
    <row r="5725">
      <c r="A5725" s="1">
        <v>5723.0</v>
      </c>
      <c r="B5725" s="1" t="s">
        <v>953</v>
      </c>
      <c r="C5725" s="1" t="s">
        <v>11899</v>
      </c>
      <c r="D5725" s="1" t="s">
        <v>5947</v>
      </c>
      <c r="E5725" s="1" t="s">
        <v>11900</v>
      </c>
      <c r="F5725" s="1" t="s">
        <v>1040</v>
      </c>
      <c r="G5725" s="1" t="s">
        <v>39</v>
      </c>
      <c r="H5725" s="1">
        <v>45.0</v>
      </c>
      <c r="I5725" s="3">
        <v>43889.166666666664</v>
      </c>
      <c r="J5725" s="1">
        <v>0.355090019890397</v>
      </c>
      <c r="K5725" s="1" t="s">
        <v>18</v>
      </c>
      <c r="M5725" s="3">
        <v>43889.19105284722</v>
      </c>
    </row>
    <row r="5726">
      <c r="A5726" s="1">
        <v>5724.0</v>
      </c>
      <c r="B5726" s="1" t="s">
        <v>10037</v>
      </c>
      <c r="C5726" s="1" t="s">
        <v>11901</v>
      </c>
      <c r="D5726" s="1" t="s">
        <v>2639</v>
      </c>
      <c r="E5726" s="1" t="s">
        <v>11902</v>
      </c>
      <c r="F5726" s="1" t="s">
        <v>10040</v>
      </c>
      <c r="G5726" s="1" t="s">
        <v>39</v>
      </c>
      <c r="H5726" s="1">
        <v>45.0</v>
      </c>
      <c r="I5726" s="3">
        <v>44028.708333333336</v>
      </c>
      <c r="J5726" s="1">
        <v>0.796501115185232</v>
      </c>
      <c r="K5726" s="1" t="s">
        <v>46</v>
      </c>
      <c r="L5726" s="1" t="s">
        <v>10041</v>
      </c>
      <c r="M5726" s="3">
        <v>44028.74566422454</v>
      </c>
    </row>
    <row r="5727">
      <c r="A5727" s="1">
        <v>5725.0</v>
      </c>
      <c r="B5727" s="1" t="s">
        <v>3236</v>
      </c>
      <c r="C5727" s="1" t="s">
        <v>11903</v>
      </c>
      <c r="D5727" s="1" t="s">
        <v>75</v>
      </c>
      <c r="E5727" s="1" t="s">
        <v>11904</v>
      </c>
      <c r="F5727" s="1" t="s">
        <v>3240</v>
      </c>
      <c r="G5727" s="1" t="s">
        <v>39</v>
      </c>
      <c r="H5727" s="1">
        <v>45.0</v>
      </c>
      <c r="I5727" s="3">
        <v>43579.708333333336</v>
      </c>
      <c r="J5727" s="1">
        <v>0.187479638375753</v>
      </c>
      <c r="K5727" s="1" t="s">
        <v>24</v>
      </c>
      <c r="M5727" s="3">
        <v>43579.7331230787</v>
      </c>
    </row>
    <row r="5728">
      <c r="A5728" s="1">
        <v>5726.0</v>
      </c>
      <c r="B5728" s="1" t="s">
        <v>84</v>
      </c>
      <c r="C5728" s="1" t="s">
        <v>11905</v>
      </c>
      <c r="D5728" s="1" t="s">
        <v>86</v>
      </c>
      <c r="E5728" s="1" t="s">
        <v>4462</v>
      </c>
      <c r="F5728" s="1" t="s">
        <v>88</v>
      </c>
      <c r="G5728" s="1" t="s">
        <v>17</v>
      </c>
      <c r="H5728" s="1">
        <v>45.0</v>
      </c>
      <c r="I5728" s="3">
        <v>43816.166666666664</v>
      </c>
      <c r="J5728" s="1">
        <v>1.36100541101465</v>
      </c>
      <c r="K5728" s="1" t="s">
        <v>83</v>
      </c>
      <c r="M5728" s="3">
        <v>43816.216512997686</v>
      </c>
    </row>
    <row r="5729">
      <c r="A5729" s="1">
        <v>5727.0</v>
      </c>
      <c r="B5729" s="1" t="s">
        <v>2645</v>
      </c>
      <c r="C5729" s="1" t="s">
        <v>11906</v>
      </c>
      <c r="D5729" s="1" t="s">
        <v>2647</v>
      </c>
      <c r="E5729" s="1" t="s">
        <v>2648</v>
      </c>
      <c r="F5729" s="1" t="s">
        <v>2649</v>
      </c>
      <c r="G5729" s="1" t="s">
        <v>17</v>
      </c>
      <c r="H5729" s="1">
        <v>45.0</v>
      </c>
      <c r="I5729" s="3">
        <v>43862.291666666664</v>
      </c>
      <c r="J5729" s="1">
        <v>2.5115558815942</v>
      </c>
      <c r="K5729" s="1" t="s">
        <v>18</v>
      </c>
      <c r="M5729" s="3">
        <v>43862.350828055554</v>
      </c>
    </row>
    <row r="5730">
      <c r="A5730" s="1">
        <v>5728.0</v>
      </c>
      <c r="B5730" s="1" t="s">
        <v>114</v>
      </c>
      <c r="C5730" s="1" t="s">
        <v>11907</v>
      </c>
      <c r="D5730" s="1" t="s">
        <v>116</v>
      </c>
      <c r="E5730" s="1" t="s">
        <v>2016</v>
      </c>
      <c r="F5730" s="1" t="s">
        <v>118</v>
      </c>
      <c r="G5730" s="1" t="s">
        <v>17</v>
      </c>
      <c r="H5730" s="1">
        <v>45.0</v>
      </c>
      <c r="I5730" s="3">
        <v>44154.739583333336</v>
      </c>
      <c r="J5730" s="1">
        <v>5.46252077777881</v>
      </c>
      <c r="K5730" s="1" t="s">
        <v>24</v>
      </c>
      <c r="M5730" s="3">
        <v>44154.784582395834</v>
      </c>
    </row>
    <row r="5731">
      <c r="A5731" s="1">
        <v>5729.0</v>
      </c>
      <c r="B5731" s="1" t="s">
        <v>141</v>
      </c>
      <c r="C5731" s="1" t="s">
        <v>11908</v>
      </c>
      <c r="D5731" s="1" t="s">
        <v>3363</v>
      </c>
      <c r="E5731" s="1" t="s">
        <v>11909</v>
      </c>
      <c r="F5731" s="1" t="s">
        <v>175</v>
      </c>
      <c r="G5731" s="1" t="s">
        <v>39</v>
      </c>
      <c r="H5731" s="1">
        <v>45.0</v>
      </c>
      <c r="I5731" s="3">
        <v>43950.791666666664</v>
      </c>
      <c r="J5731" s="1">
        <v>1.87723654534431</v>
      </c>
      <c r="K5731" s="1" t="s">
        <v>46</v>
      </c>
      <c r="M5731" s="3">
        <v>43950.82769019676</v>
      </c>
    </row>
    <row r="5732">
      <c r="A5732" s="1">
        <v>5730.0</v>
      </c>
      <c r="B5732" s="1" t="s">
        <v>1599</v>
      </c>
      <c r="C5732" s="1" t="s">
        <v>11910</v>
      </c>
      <c r="D5732" s="1" t="s">
        <v>2729</v>
      </c>
      <c r="E5732" s="1" t="s">
        <v>2730</v>
      </c>
      <c r="F5732" s="1" t="s">
        <v>1603</v>
      </c>
      <c r="G5732" s="1" t="s">
        <v>17</v>
      </c>
      <c r="H5732" s="1">
        <v>45.0</v>
      </c>
      <c r="I5732" s="3">
        <v>44086.208333333336</v>
      </c>
      <c r="J5732" s="1">
        <v>1.11333962528037</v>
      </c>
      <c r="K5732" s="1" t="s">
        <v>62</v>
      </c>
      <c r="M5732" s="3">
        <v>44086.24908226852</v>
      </c>
    </row>
    <row r="5733">
      <c r="A5733" s="1">
        <v>5731.0</v>
      </c>
      <c r="B5733" s="1" t="s">
        <v>84</v>
      </c>
      <c r="C5733" s="1" t="s">
        <v>11911</v>
      </c>
      <c r="D5733" s="1" t="s">
        <v>342</v>
      </c>
      <c r="E5733" s="1" t="s">
        <v>11912</v>
      </c>
      <c r="F5733" s="1" t="s">
        <v>88</v>
      </c>
      <c r="G5733" s="1" t="s">
        <v>39</v>
      </c>
      <c r="H5733" s="1">
        <v>45.0</v>
      </c>
      <c r="I5733" s="3">
        <v>43856.208333333336</v>
      </c>
      <c r="J5733" s="1">
        <v>0.594613279286288</v>
      </c>
      <c r="K5733" s="1" t="s">
        <v>83</v>
      </c>
      <c r="M5733" s="3">
        <v>43856.243925069444</v>
      </c>
    </row>
    <row r="5734">
      <c r="A5734" s="1">
        <v>5732.0</v>
      </c>
      <c r="B5734" s="1" t="s">
        <v>184</v>
      </c>
      <c r="C5734" s="1" t="s">
        <v>11913</v>
      </c>
      <c r="D5734" s="1" t="s">
        <v>148</v>
      </c>
      <c r="E5734" s="1" t="s">
        <v>4447</v>
      </c>
      <c r="F5734" s="1" t="s">
        <v>187</v>
      </c>
      <c r="G5734" s="1" t="s">
        <v>17</v>
      </c>
      <c r="H5734" s="1">
        <v>45.0</v>
      </c>
      <c r="I5734" s="3">
        <v>44147.333333333336</v>
      </c>
      <c r="J5734" s="1">
        <v>2.25921050117414</v>
      </c>
      <c r="K5734" s="1" t="s">
        <v>24</v>
      </c>
      <c r="L5734" s="1" t="s">
        <v>188</v>
      </c>
      <c r="M5734" s="3">
        <v>44147.382779074076</v>
      </c>
    </row>
    <row r="5735">
      <c r="A5735" s="1">
        <v>5733.0</v>
      </c>
      <c r="B5735" s="1" t="s">
        <v>1090</v>
      </c>
      <c r="C5735" s="1" t="s">
        <v>11914</v>
      </c>
      <c r="D5735" s="1" t="s">
        <v>1092</v>
      </c>
      <c r="E5735" s="1" t="s">
        <v>3300</v>
      </c>
      <c r="F5735" s="1" t="s">
        <v>1094</v>
      </c>
      <c r="G5735" s="1" t="s">
        <v>17</v>
      </c>
      <c r="H5735" s="1">
        <v>45.0</v>
      </c>
      <c r="I5735" s="3">
        <v>44152.729166666664</v>
      </c>
      <c r="J5735" s="1">
        <v>9.26522987633853</v>
      </c>
      <c r="K5735" s="1" t="s">
        <v>166</v>
      </c>
      <c r="L5735" s="1" t="s">
        <v>167</v>
      </c>
      <c r="M5735" s="3">
        <v>44152.77139994213</v>
      </c>
    </row>
    <row r="5736">
      <c r="A5736" s="1">
        <v>5734.0</v>
      </c>
      <c r="B5736" s="1" t="s">
        <v>2181</v>
      </c>
      <c r="C5736" s="1" t="s">
        <v>11915</v>
      </c>
      <c r="D5736" s="1" t="s">
        <v>2397</v>
      </c>
      <c r="E5736" s="1" t="s">
        <v>11916</v>
      </c>
      <c r="F5736" s="1" t="s">
        <v>2185</v>
      </c>
      <c r="G5736" s="1" t="s">
        <v>39</v>
      </c>
      <c r="H5736" s="1">
        <v>45.0</v>
      </c>
      <c r="I5736" s="3">
        <v>43787.666666666664</v>
      </c>
      <c r="J5736" s="1">
        <v>0.666981276979333</v>
      </c>
      <c r="K5736" s="1" t="s">
        <v>218</v>
      </c>
      <c r="M5736" s="3">
        <v>43787.70544923611</v>
      </c>
    </row>
    <row r="5737">
      <c r="A5737" s="1">
        <v>5735.0</v>
      </c>
      <c r="B5737" s="1" t="s">
        <v>957</v>
      </c>
      <c r="C5737" s="1" t="s">
        <v>11917</v>
      </c>
      <c r="D5737" s="1" t="s">
        <v>21</v>
      </c>
      <c r="E5737" s="1" t="s">
        <v>11918</v>
      </c>
      <c r="F5737" s="1" t="s">
        <v>961</v>
      </c>
      <c r="G5737" s="1" t="s">
        <v>17</v>
      </c>
      <c r="H5737" s="1">
        <v>45.0</v>
      </c>
      <c r="I5737" s="3">
        <v>44068.6875</v>
      </c>
      <c r="J5737" s="1">
        <v>1.56268568499012</v>
      </c>
      <c r="K5737" s="1" t="s">
        <v>24</v>
      </c>
      <c r="M5737" s="3">
        <v>44068.71359653935</v>
      </c>
    </row>
    <row r="5738">
      <c r="A5738" s="1">
        <v>5736.0</v>
      </c>
      <c r="B5738" s="1" t="s">
        <v>161</v>
      </c>
      <c r="C5738" s="1" t="s">
        <v>11919</v>
      </c>
      <c r="D5738" s="1" t="s">
        <v>163</v>
      </c>
      <c r="E5738" s="1" t="s">
        <v>11163</v>
      </c>
      <c r="F5738" s="1" t="s">
        <v>165</v>
      </c>
      <c r="G5738" s="1" t="s">
        <v>17</v>
      </c>
      <c r="H5738" s="1">
        <v>45.0</v>
      </c>
      <c r="I5738" s="3">
        <v>44207.208333333336</v>
      </c>
      <c r="J5738" s="1">
        <v>1.07846648283053</v>
      </c>
      <c r="K5738" s="1" t="s">
        <v>166</v>
      </c>
      <c r="L5738" s="1" t="s">
        <v>167</v>
      </c>
      <c r="M5738" s="3">
        <v>44207.24383908565</v>
      </c>
    </row>
    <row r="5739">
      <c r="A5739" s="1">
        <v>5737.0</v>
      </c>
      <c r="B5739" s="1" t="s">
        <v>445</v>
      </c>
      <c r="C5739" s="1" t="s">
        <v>11920</v>
      </c>
      <c r="D5739" s="1" t="s">
        <v>32</v>
      </c>
      <c r="E5739" s="1" t="s">
        <v>11921</v>
      </c>
      <c r="F5739" s="1" t="s">
        <v>449</v>
      </c>
      <c r="G5739" s="1" t="s">
        <v>17</v>
      </c>
      <c r="H5739" s="1">
        <v>45.0</v>
      </c>
      <c r="I5739" s="3">
        <v>43782.5</v>
      </c>
      <c r="J5739" s="1">
        <v>1.09876368340721</v>
      </c>
      <c r="K5739" s="1" t="s">
        <v>24</v>
      </c>
      <c r="M5739" s="3">
        <v>43782.54251359954</v>
      </c>
    </row>
    <row r="5740">
      <c r="A5740" s="1">
        <v>5738.0</v>
      </c>
      <c r="B5740" s="1" t="s">
        <v>11922</v>
      </c>
      <c r="C5740" s="1" t="s">
        <v>11923</v>
      </c>
      <c r="D5740" s="1" t="s">
        <v>1802</v>
      </c>
      <c r="E5740" s="1" t="s">
        <v>11924</v>
      </c>
      <c r="F5740" s="1" t="s">
        <v>11925</v>
      </c>
      <c r="G5740" s="1" t="s">
        <v>39</v>
      </c>
      <c r="H5740" s="1">
        <v>45.0</v>
      </c>
      <c r="I5740" s="3">
        <v>43828.375</v>
      </c>
      <c r="J5740" s="1">
        <v>1.24631739766933</v>
      </c>
      <c r="K5740" s="1" t="s">
        <v>56</v>
      </c>
      <c r="M5740" s="3">
        <v>43828.3890515625</v>
      </c>
    </row>
    <row r="5741">
      <c r="A5741" s="1">
        <v>5739.0</v>
      </c>
      <c r="B5741" s="1" t="s">
        <v>1043</v>
      </c>
      <c r="C5741" s="1" t="s">
        <v>11926</v>
      </c>
      <c r="D5741" s="1" t="s">
        <v>27</v>
      </c>
      <c r="E5741" s="1" t="s">
        <v>8245</v>
      </c>
      <c r="F5741" s="1" t="s">
        <v>1046</v>
      </c>
      <c r="G5741" s="1" t="s">
        <v>17</v>
      </c>
      <c r="H5741" s="1">
        <v>45.0</v>
      </c>
      <c r="I5741" s="3">
        <v>44165.541666666664</v>
      </c>
      <c r="J5741" s="1">
        <v>1.66701770042404</v>
      </c>
      <c r="K5741" s="1" t="s">
        <v>18</v>
      </c>
      <c r="L5741" s="1" t="s">
        <v>1047</v>
      </c>
      <c r="M5741" s="3">
        <v>44165.59314074074</v>
      </c>
    </row>
    <row r="5742">
      <c r="A5742" s="1">
        <v>5740.0</v>
      </c>
      <c r="B5742" s="1" t="s">
        <v>319</v>
      </c>
      <c r="C5742" s="1" t="s">
        <v>11927</v>
      </c>
      <c r="D5742" s="1" t="s">
        <v>11928</v>
      </c>
      <c r="E5742" s="1" t="s">
        <v>11929</v>
      </c>
      <c r="F5742" s="1" t="s">
        <v>323</v>
      </c>
      <c r="G5742" s="1" t="s">
        <v>39</v>
      </c>
      <c r="H5742" s="1">
        <v>45.0</v>
      </c>
      <c r="I5742" s="3">
        <v>43910.614583333336</v>
      </c>
      <c r="J5742" s="1">
        <v>2.593455655779</v>
      </c>
      <c r="K5742" s="1" t="s">
        <v>24</v>
      </c>
      <c r="M5742" s="3">
        <v>43910.65245587963</v>
      </c>
    </row>
    <row r="5743">
      <c r="A5743" s="1">
        <v>5741.0</v>
      </c>
      <c r="B5743" s="1" t="s">
        <v>9522</v>
      </c>
      <c r="C5743" s="1" t="s">
        <v>11930</v>
      </c>
      <c r="D5743" s="1" t="s">
        <v>215</v>
      </c>
      <c r="E5743" s="1" t="s">
        <v>9524</v>
      </c>
      <c r="F5743" s="1" t="s">
        <v>9525</v>
      </c>
      <c r="G5743" s="1" t="s">
        <v>17</v>
      </c>
      <c r="H5743" s="1">
        <v>45.0</v>
      </c>
      <c r="I5743" s="3">
        <v>43892.1875</v>
      </c>
      <c r="J5743" s="1">
        <v>1.6055076986646</v>
      </c>
      <c r="K5743" s="1" t="s">
        <v>218</v>
      </c>
      <c r="M5743" s="3">
        <v>43892.226620671296</v>
      </c>
    </row>
    <row r="5744">
      <c r="A5744" s="1">
        <v>5742.0</v>
      </c>
      <c r="B5744" s="1" t="s">
        <v>9627</v>
      </c>
      <c r="C5744" s="1" t="s">
        <v>11931</v>
      </c>
      <c r="D5744" s="1" t="s">
        <v>2359</v>
      </c>
      <c r="E5744" s="1" t="s">
        <v>10910</v>
      </c>
      <c r="F5744" s="1" t="s">
        <v>9630</v>
      </c>
      <c r="G5744" s="1" t="s">
        <v>17</v>
      </c>
      <c r="H5744" s="1">
        <v>45.0</v>
      </c>
      <c r="I5744" s="3">
        <v>44164.270833333336</v>
      </c>
      <c r="J5744" s="1">
        <v>0.593759079964668</v>
      </c>
      <c r="K5744" s="1" t="s">
        <v>18</v>
      </c>
      <c r="L5744" s="1" t="s">
        <v>1725</v>
      </c>
      <c r="M5744" s="3">
        <v>44164.37706939815</v>
      </c>
    </row>
    <row r="5745">
      <c r="A5745" s="1">
        <v>5743.0</v>
      </c>
      <c r="B5745" s="1" t="s">
        <v>11932</v>
      </c>
      <c r="C5745" s="1" t="s">
        <v>11933</v>
      </c>
      <c r="D5745" s="1" t="s">
        <v>5947</v>
      </c>
      <c r="E5745" s="1" t="s">
        <v>11934</v>
      </c>
      <c r="F5745" s="1" t="s">
        <v>11935</v>
      </c>
      <c r="G5745" s="1" t="s">
        <v>17</v>
      </c>
      <c r="H5745" s="1">
        <v>45.0</v>
      </c>
      <c r="I5745" s="3">
        <v>43880.270833333336</v>
      </c>
      <c r="J5745" s="1">
        <v>2.01583208037066</v>
      </c>
      <c r="K5745" s="1" t="s">
        <v>18</v>
      </c>
      <c r="M5745" s="3">
        <v>43880.30879516204</v>
      </c>
    </row>
    <row r="5746">
      <c r="A5746" s="1">
        <v>5744.0</v>
      </c>
      <c r="B5746" s="1" t="s">
        <v>293</v>
      </c>
      <c r="C5746" s="1" t="s">
        <v>11936</v>
      </c>
      <c r="D5746" s="1" t="s">
        <v>588</v>
      </c>
      <c r="E5746" s="1" t="s">
        <v>296</v>
      </c>
      <c r="F5746" s="1" t="s">
        <v>297</v>
      </c>
      <c r="G5746" s="1" t="s">
        <v>17</v>
      </c>
      <c r="H5746" s="1">
        <v>45.0</v>
      </c>
      <c r="I5746" s="3">
        <v>43905.291666666664</v>
      </c>
      <c r="J5746" s="1">
        <v>0.787677434069246</v>
      </c>
      <c r="K5746" s="1" t="s">
        <v>62</v>
      </c>
      <c r="M5746" s="3">
        <v>43905.31505888889</v>
      </c>
    </row>
    <row r="5747">
      <c r="A5747" s="1">
        <v>5745.0</v>
      </c>
      <c r="B5747" s="1" t="s">
        <v>97</v>
      </c>
      <c r="C5747" s="1" t="s">
        <v>11937</v>
      </c>
      <c r="D5747" s="1" t="s">
        <v>1592</v>
      </c>
      <c r="E5747" s="1" t="s">
        <v>11938</v>
      </c>
      <c r="F5747" s="1" t="s">
        <v>101</v>
      </c>
      <c r="G5747" s="1" t="s">
        <v>39</v>
      </c>
      <c r="H5747" s="1">
        <v>45.0</v>
      </c>
      <c r="I5747" s="3">
        <v>44180.6875</v>
      </c>
      <c r="J5747" s="1">
        <v>1.86315371074519</v>
      </c>
      <c r="K5747" s="1" t="s">
        <v>24</v>
      </c>
      <c r="M5747" s="3">
        <v>44180.70763938657</v>
      </c>
    </row>
    <row r="5748">
      <c r="A5748" s="1">
        <v>5746.0</v>
      </c>
      <c r="B5748" s="1" t="s">
        <v>2069</v>
      </c>
      <c r="C5748" s="1" t="s">
        <v>11939</v>
      </c>
      <c r="D5748" s="1" t="s">
        <v>326</v>
      </c>
      <c r="E5748" s="1" t="s">
        <v>11940</v>
      </c>
      <c r="F5748" s="1" t="s">
        <v>2072</v>
      </c>
      <c r="G5748" s="1" t="s">
        <v>39</v>
      </c>
      <c r="H5748" s="1">
        <v>45.0</v>
      </c>
      <c r="I5748" s="3">
        <v>44173.333333333336</v>
      </c>
      <c r="J5748" s="1">
        <v>0.0</v>
      </c>
      <c r="K5748" s="1" t="s">
        <v>24</v>
      </c>
      <c r="M5748" s="3">
        <v>44173.378114224535</v>
      </c>
    </row>
    <row r="5749">
      <c r="A5749" s="1">
        <v>5747.0</v>
      </c>
      <c r="B5749" s="1" t="s">
        <v>10495</v>
      </c>
      <c r="C5749" s="1" t="s">
        <v>11941</v>
      </c>
      <c r="D5749" s="1" t="s">
        <v>2162</v>
      </c>
      <c r="E5749" s="1" t="s">
        <v>11942</v>
      </c>
      <c r="F5749" s="1" t="s">
        <v>10498</v>
      </c>
      <c r="G5749" s="1" t="s">
        <v>89</v>
      </c>
      <c r="H5749" s="1">
        <v>45.0</v>
      </c>
      <c r="I5749" s="3">
        <v>44106.78663138889</v>
      </c>
      <c r="J5749" s="1">
        <v>3.07440557447117</v>
      </c>
      <c r="K5749" s="1" t="s">
        <v>24</v>
      </c>
      <c r="L5749" s="1" t="s">
        <v>96</v>
      </c>
      <c r="M5749" s="3">
        <v>44106.78850491898</v>
      </c>
    </row>
    <row r="5750">
      <c r="A5750" s="1">
        <v>5748.0</v>
      </c>
      <c r="B5750" s="1" t="s">
        <v>57</v>
      </c>
      <c r="C5750" s="1" t="s">
        <v>11943</v>
      </c>
      <c r="D5750" s="1" t="s">
        <v>59</v>
      </c>
      <c r="E5750" s="1" t="s">
        <v>11944</v>
      </c>
      <c r="F5750" s="1" t="s">
        <v>61</v>
      </c>
      <c r="G5750" s="1" t="s">
        <v>39</v>
      </c>
      <c r="H5750" s="1">
        <v>45.0</v>
      </c>
      <c r="I5750" s="3">
        <v>43897.291666666664</v>
      </c>
      <c r="J5750" s="1">
        <v>2.70895141328914</v>
      </c>
      <c r="K5750" s="1" t="s">
        <v>62</v>
      </c>
      <c r="M5750" s="3">
        <v>43897.32561695602</v>
      </c>
    </row>
    <row r="5751">
      <c r="A5751" s="1">
        <v>5749.0</v>
      </c>
      <c r="B5751" s="1" t="s">
        <v>732</v>
      </c>
      <c r="C5751" s="1" t="s">
        <v>11945</v>
      </c>
      <c r="D5751" s="1" t="s">
        <v>461</v>
      </c>
      <c r="E5751" s="1" t="s">
        <v>5592</v>
      </c>
      <c r="F5751" s="1" t="s">
        <v>735</v>
      </c>
      <c r="G5751" s="1" t="s">
        <v>17</v>
      </c>
      <c r="H5751" s="1">
        <v>45.0</v>
      </c>
      <c r="I5751" s="3">
        <v>44084.729166666664</v>
      </c>
      <c r="J5751" s="1">
        <v>0.301814741988812</v>
      </c>
      <c r="K5751" s="1" t="s">
        <v>24</v>
      </c>
      <c r="M5751" s="3">
        <v>44084.753925729165</v>
      </c>
    </row>
    <row r="5752">
      <c r="A5752" s="1">
        <v>5750.0</v>
      </c>
      <c r="B5752" s="1" t="s">
        <v>9441</v>
      </c>
      <c r="C5752" s="1" t="s">
        <v>11946</v>
      </c>
      <c r="D5752" s="1" t="s">
        <v>818</v>
      </c>
      <c r="E5752" s="1" t="s">
        <v>11947</v>
      </c>
      <c r="F5752" s="1" t="s">
        <v>9444</v>
      </c>
      <c r="G5752" s="1" t="s">
        <v>39</v>
      </c>
      <c r="H5752" s="1">
        <v>45.0</v>
      </c>
      <c r="I5752" s="3">
        <v>44092.708333333336</v>
      </c>
      <c r="J5752" s="1">
        <v>2.20181309752308</v>
      </c>
      <c r="K5752" s="1" t="s">
        <v>24</v>
      </c>
      <c r="L5752" s="1" t="s">
        <v>188</v>
      </c>
      <c r="M5752" s="3">
        <v>44092.743599166664</v>
      </c>
    </row>
    <row r="5753">
      <c r="A5753" s="1">
        <v>5751.0</v>
      </c>
      <c r="B5753" s="1" t="s">
        <v>450</v>
      </c>
      <c r="C5753" s="1" t="s">
        <v>11948</v>
      </c>
      <c r="D5753" s="1" t="s">
        <v>801</v>
      </c>
      <c r="E5753" s="1" t="s">
        <v>11949</v>
      </c>
      <c r="F5753" s="1" t="s">
        <v>454</v>
      </c>
      <c r="G5753" s="1" t="s">
        <v>39</v>
      </c>
      <c r="H5753" s="1">
        <v>45.0</v>
      </c>
      <c r="I5753" s="3">
        <v>44137.604166666664</v>
      </c>
      <c r="J5753" s="1">
        <v>3.39762662934953</v>
      </c>
      <c r="K5753" s="1" t="s">
        <v>24</v>
      </c>
      <c r="L5753" s="1" t="s">
        <v>238</v>
      </c>
      <c r="M5753" s="3">
        <v>44137.639621898146</v>
      </c>
    </row>
    <row r="5754">
      <c r="A5754" s="1">
        <v>5752.0</v>
      </c>
      <c r="B5754" s="1" t="s">
        <v>1245</v>
      </c>
      <c r="C5754" s="1" t="s">
        <v>11950</v>
      </c>
      <c r="D5754" s="1" t="s">
        <v>1932</v>
      </c>
      <c r="E5754" s="1" t="s">
        <v>11951</v>
      </c>
      <c r="F5754" s="1" t="s">
        <v>1248</v>
      </c>
      <c r="G5754" s="1" t="s">
        <v>39</v>
      </c>
      <c r="H5754" s="1">
        <v>45.0</v>
      </c>
      <c r="I5754" s="3">
        <v>44105.291666666664</v>
      </c>
      <c r="J5754" s="1">
        <v>0.954554678212873</v>
      </c>
      <c r="K5754" s="1" t="s">
        <v>218</v>
      </c>
      <c r="L5754" s="1" t="s">
        <v>787</v>
      </c>
      <c r="M5754" s="3">
        <v>44105.32409909722</v>
      </c>
    </row>
    <row r="5755">
      <c r="A5755" s="1">
        <v>5753.0</v>
      </c>
      <c r="B5755" s="1" t="s">
        <v>4426</v>
      </c>
      <c r="C5755" s="1" t="s">
        <v>11952</v>
      </c>
      <c r="D5755" s="1" t="s">
        <v>818</v>
      </c>
      <c r="E5755" s="1" t="s">
        <v>11953</v>
      </c>
      <c r="F5755" s="1" t="s">
        <v>4429</v>
      </c>
      <c r="G5755" s="1" t="s">
        <v>89</v>
      </c>
      <c r="H5755" s="1">
        <v>45.0</v>
      </c>
      <c r="I5755" s="3">
        <v>44078.684660833336</v>
      </c>
      <c r="J5755" s="1">
        <v>1.08820101906497</v>
      </c>
      <c r="K5755" s="1" t="s">
        <v>46</v>
      </c>
      <c r="L5755" s="1" t="s">
        <v>4430</v>
      </c>
      <c r="M5755" s="3">
        <v>44078.719206319445</v>
      </c>
    </row>
    <row r="5756">
      <c r="A5756" s="1">
        <v>5754.0</v>
      </c>
      <c r="B5756" s="1" t="s">
        <v>30</v>
      </c>
      <c r="C5756" s="1" t="s">
        <v>11954</v>
      </c>
      <c r="D5756" s="1" t="s">
        <v>32</v>
      </c>
      <c r="E5756" s="1" t="s">
        <v>3491</v>
      </c>
      <c r="F5756" s="1" t="s">
        <v>34</v>
      </c>
      <c r="G5756" s="1" t="s">
        <v>35</v>
      </c>
      <c r="H5756" s="1">
        <v>45.0</v>
      </c>
      <c r="I5756" s="3">
        <v>43846.416666666664</v>
      </c>
      <c r="J5756" s="1">
        <v>0.0</v>
      </c>
      <c r="K5756" s="1" t="s">
        <v>24</v>
      </c>
      <c r="M5756" s="3">
        <v>43848.32785371528</v>
      </c>
    </row>
    <row r="5757">
      <c r="A5757" s="1">
        <v>5755.0</v>
      </c>
      <c r="B5757" s="1" t="s">
        <v>3647</v>
      </c>
      <c r="C5757" s="1" t="s">
        <v>11955</v>
      </c>
      <c r="D5757" s="1" t="s">
        <v>8547</v>
      </c>
      <c r="E5757" s="1" t="s">
        <v>11956</v>
      </c>
      <c r="F5757" s="1" t="s">
        <v>3651</v>
      </c>
      <c r="G5757" s="1" t="s">
        <v>39</v>
      </c>
      <c r="H5757" s="1">
        <v>45.0</v>
      </c>
      <c r="I5757" s="3">
        <v>44132.354166666664</v>
      </c>
      <c r="J5757" s="1">
        <v>2.42329424535055</v>
      </c>
      <c r="K5757" s="1" t="s">
        <v>24</v>
      </c>
      <c r="M5757" s="3">
        <v>44132.41024204861</v>
      </c>
    </row>
    <row r="5758">
      <c r="A5758" s="1">
        <v>5756.0</v>
      </c>
      <c r="B5758" s="1" t="s">
        <v>11957</v>
      </c>
      <c r="C5758" s="1" t="s">
        <v>11958</v>
      </c>
      <c r="D5758" s="1" t="s">
        <v>11959</v>
      </c>
      <c r="E5758" s="1" t="s">
        <v>11960</v>
      </c>
      <c r="F5758" s="1" t="s">
        <v>11961</v>
      </c>
      <c r="G5758" s="1" t="s">
        <v>89</v>
      </c>
      <c r="H5758" s="1">
        <v>45.0</v>
      </c>
      <c r="I5758" s="3">
        <v>44231.55874013889</v>
      </c>
      <c r="J5758" s="1">
        <v>1.27282567626501</v>
      </c>
      <c r="K5758" s="1" t="s">
        <v>159</v>
      </c>
      <c r="M5758" s="3">
        <v>44231.59460118056</v>
      </c>
    </row>
    <row r="5759">
      <c r="A5759" s="1">
        <v>5757.0</v>
      </c>
      <c r="B5759" s="1" t="s">
        <v>2339</v>
      </c>
      <c r="C5759" s="1" t="s">
        <v>11962</v>
      </c>
      <c r="D5759" s="1" t="s">
        <v>738</v>
      </c>
      <c r="E5759" s="1" t="s">
        <v>11963</v>
      </c>
      <c r="F5759" s="1" t="s">
        <v>2342</v>
      </c>
      <c r="G5759" s="1" t="s">
        <v>17</v>
      </c>
      <c r="H5759" s="1">
        <v>45.0</v>
      </c>
      <c r="I5759" s="3">
        <v>44131.625</v>
      </c>
      <c r="J5759" s="1">
        <v>2.52218206042752</v>
      </c>
      <c r="K5759" s="1" t="s">
        <v>24</v>
      </c>
      <c r="M5759" s="3">
        <v>44131.66247490741</v>
      </c>
    </row>
    <row r="5760">
      <c r="A5760" s="1">
        <v>5758.0</v>
      </c>
      <c r="B5760" s="1" t="s">
        <v>350</v>
      </c>
      <c r="C5760" s="1" t="s">
        <v>11964</v>
      </c>
      <c r="D5760" s="1" t="s">
        <v>75</v>
      </c>
      <c r="E5760" s="1" t="s">
        <v>1893</v>
      </c>
      <c r="F5760" s="1" t="s">
        <v>353</v>
      </c>
      <c r="G5760" s="1" t="s">
        <v>35</v>
      </c>
      <c r="H5760" s="1">
        <v>45.0</v>
      </c>
      <c r="I5760" s="3">
        <v>43580.625</v>
      </c>
      <c r="J5760" s="1">
        <v>0.175896858346937</v>
      </c>
      <c r="K5760" s="1" t="s">
        <v>24</v>
      </c>
      <c r="M5760" s="3">
        <v>43581.216676435186</v>
      </c>
    </row>
    <row r="5761">
      <c r="A5761" s="1">
        <v>5759.0</v>
      </c>
      <c r="B5761" s="1" t="s">
        <v>7459</v>
      </c>
      <c r="C5761" s="1" t="s">
        <v>11965</v>
      </c>
      <c r="D5761" s="1" t="s">
        <v>2872</v>
      </c>
      <c r="E5761" s="1" t="s">
        <v>11966</v>
      </c>
      <c r="F5761" s="1" t="s">
        <v>7462</v>
      </c>
      <c r="G5761" s="1" t="s">
        <v>39</v>
      </c>
      <c r="H5761" s="1">
        <v>45.0</v>
      </c>
      <c r="I5761" s="3">
        <v>44187.572916666664</v>
      </c>
      <c r="J5761" s="1">
        <v>2.59550567109605</v>
      </c>
      <c r="K5761" s="1" t="s">
        <v>24</v>
      </c>
      <c r="L5761" s="1" t="s">
        <v>135</v>
      </c>
      <c r="M5761" s="3">
        <v>44187.60409652778</v>
      </c>
    </row>
    <row r="5762">
      <c r="A5762" s="1">
        <v>5760.0</v>
      </c>
      <c r="B5762" s="1" t="s">
        <v>1061</v>
      </c>
      <c r="C5762" s="1" t="s">
        <v>11967</v>
      </c>
      <c r="D5762" s="1" t="s">
        <v>8148</v>
      </c>
      <c r="E5762" s="1" t="s">
        <v>11968</v>
      </c>
      <c r="F5762" s="1" t="s">
        <v>1064</v>
      </c>
      <c r="G5762" s="1" t="s">
        <v>89</v>
      </c>
      <c r="H5762" s="1">
        <v>45.0</v>
      </c>
      <c r="I5762" s="3">
        <v>44232.306837118056</v>
      </c>
      <c r="J5762" s="1">
        <v>0.00598214267163267</v>
      </c>
      <c r="K5762" s="1" t="s">
        <v>24</v>
      </c>
      <c r="M5762" s="3">
        <v>44232.304305185186</v>
      </c>
    </row>
    <row r="5763">
      <c r="A5763" s="1">
        <v>5761.0</v>
      </c>
      <c r="B5763" s="1" t="s">
        <v>485</v>
      </c>
      <c r="C5763" s="1" t="s">
        <v>11969</v>
      </c>
      <c r="D5763" s="1" t="s">
        <v>1014</v>
      </c>
      <c r="E5763" s="1" t="s">
        <v>2456</v>
      </c>
      <c r="F5763" s="1" t="s">
        <v>489</v>
      </c>
      <c r="G5763" s="1" t="s">
        <v>17</v>
      </c>
      <c r="H5763" s="1">
        <v>45.0</v>
      </c>
      <c r="I5763" s="3">
        <v>43760.125</v>
      </c>
      <c r="J5763" s="1">
        <v>2.13115782363073</v>
      </c>
      <c r="K5763" s="1" t="s">
        <v>166</v>
      </c>
      <c r="M5763" s="3">
        <v>43760.19312966435</v>
      </c>
    </row>
    <row r="5764">
      <c r="A5764" s="1">
        <v>5762.0</v>
      </c>
      <c r="B5764" s="1" t="s">
        <v>11970</v>
      </c>
      <c r="C5764" s="1" t="s">
        <v>11971</v>
      </c>
      <c r="D5764" s="1" t="s">
        <v>11972</v>
      </c>
      <c r="E5764" s="1" t="s">
        <v>11973</v>
      </c>
      <c r="F5764" s="1" t="s">
        <v>11974</v>
      </c>
      <c r="G5764" s="1" t="s">
        <v>17</v>
      </c>
      <c r="H5764" s="1">
        <v>45.0</v>
      </c>
      <c r="I5764" s="3">
        <v>43699.666666666664</v>
      </c>
      <c r="J5764" s="1">
        <v>1.0920074451223</v>
      </c>
      <c r="K5764" s="1" t="s">
        <v>218</v>
      </c>
      <c r="M5764" s="3">
        <v>43699.738605983795</v>
      </c>
    </row>
    <row r="5765">
      <c r="A5765" s="1">
        <v>5763.0</v>
      </c>
      <c r="B5765" s="1" t="s">
        <v>298</v>
      </c>
      <c r="C5765" s="1" t="s">
        <v>11975</v>
      </c>
      <c r="D5765" s="1" t="s">
        <v>211</v>
      </c>
      <c r="E5765" s="1" t="s">
        <v>11976</v>
      </c>
      <c r="F5765" s="1" t="s">
        <v>302</v>
      </c>
      <c r="G5765" s="1" t="s">
        <v>17</v>
      </c>
      <c r="H5765" s="1">
        <v>45.0</v>
      </c>
      <c r="I5765" s="3">
        <v>44195.375</v>
      </c>
      <c r="J5765" s="1">
        <v>18.0973010910931</v>
      </c>
      <c r="K5765" s="1" t="s">
        <v>218</v>
      </c>
      <c r="M5765" s="3">
        <v>44195.584601041664</v>
      </c>
    </row>
    <row r="5766">
      <c r="A5766" s="1">
        <v>5764.0</v>
      </c>
      <c r="B5766" s="1" t="s">
        <v>4069</v>
      </c>
      <c r="C5766" s="1" t="s">
        <v>11977</v>
      </c>
      <c r="D5766" s="1" t="s">
        <v>32</v>
      </c>
      <c r="E5766" s="1" t="s">
        <v>11978</v>
      </c>
      <c r="F5766" s="1" t="s">
        <v>4072</v>
      </c>
      <c r="G5766" s="1" t="s">
        <v>39</v>
      </c>
      <c r="H5766" s="1">
        <v>45.0</v>
      </c>
      <c r="I5766" s="3">
        <v>44189.583333333336</v>
      </c>
      <c r="J5766" s="1">
        <v>1.63203950123652</v>
      </c>
      <c r="K5766" s="1" t="s">
        <v>24</v>
      </c>
      <c r="M5766" s="3">
        <v>44189.63558405093</v>
      </c>
    </row>
    <row r="5767">
      <c r="A5767" s="1">
        <v>5765.0</v>
      </c>
      <c r="B5767" s="1" t="s">
        <v>184</v>
      </c>
      <c r="C5767" s="1" t="s">
        <v>11979</v>
      </c>
      <c r="D5767" s="1" t="s">
        <v>148</v>
      </c>
      <c r="E5767" s="1" t="s">
        <v>4447</v>
      </c>
      <c r="F5767" s="1" t="s">
        <v>187</v>
      </c>
      <c r="G5767" s="1" t="s">
        <v>17</v>
      </c>
      <c r="H5767" s="1">
        <v>45.0</v>
      </c>
      <c r="I5767" s="3">
        <v>44146.333333333336</v>
      </c>
      <c r="J5767" s="1">
        <v>1.57760837645409</v>
      </c>
      <c r="K5767" s="1" t="s">
        <v>24</v>
      </c>
      <c r="L5767" s="1" t="s">
        <v>188</v>
      </c>
      <c r="M5767" s="3">
        <v>44146.37438271991</v>
      </c>
    </row>
    <row r="5768">
      <c r="A5768" s="1">
        <v>5766.0</v>
      </c>
      <c r="B5768" s="1" t="s">
        <v>3971</v>
      </c>
      <c r="C5768" s="1" t="s">
        <v>11980</v>
      </c>
      <c r="D5768" s="1" t="s">
        <v>1692</v>
      </c>
      <c r="E5768" s="1" t="s">
        <v>10121</v>
      </c>
      <c r="F5768" s="1" t="s">
        <v>3974</v>
      </c>
      <c r="G5768" s="1" t="s">
        <v>17</v>
      </c>
      <c r="H5768" s="1">
        <v>45.0</v>
      </c>
      <c r="I5768" s="3">
        <v>43747.25</v>
      </c>
      <c r="J5768" s="1">
        <v>0.8441373254236</v>
      </c>
      <c r="K5768" s="1" t="s">
        <v>18</v>
      </c>
      <c r="M5768" s="3">
        <v>43747.27036863426</v>
      </c>
    </row>
    <row r="5769">
      <c r="A5769" s="1">
        <v>5767.0</v>
      </c>
      <c r="B5769" s="1" t="s">
        <v>727</v>
      </c>
      <c r="C5769" s="1" t="s">
        <v>11981</v>
      </c>
      <c r="D5769" s="1" t="s">
        <v>1140</v>
      </c>
      <c r="E5769" s="1" t="s">
        <v>11982</v>
      </c>
      <c r="F5769" s="1" t="s">
        <v>731</v>
      </c>
      <c r="G5769" s="1" t="s">
        <v>39</v>
      </c>
      <c r="H5769" s="1">
        <v>45.0</v>
      </c>
      <c r="I5769" s="3">
        <v>44136.666666666664</v>
      </c>
      <c r="J5769" s="1">
        <v>2.60823940101556</v>
      </c>
      <c r="K5769" s="1" t="s">
        <v>24</v>
      </c>
      <c r="L5769" s="1" t="s">
        <v>741</v>
      </c>
      <c r="M5769" s="3">
        <v>44136.69482684028</v>
      </c>
    </row>
    <row r="5770">
      <c r="A5770" s="1">
        <v>5768.0</v>
      </c>
      <c r="B5770" s="1" t="s">
        <v>11983</v>
      </c>
      <c r="C5770" s="1" t="s">
        <v>11984</v>
      </c>
      <c r="D5770" s="1" t="s">
        <v>1332</v>
      </c>
      <c r="E5770" s="1" t="s">
        <v>11985</v>
      </c>
      <c r="F5770" s="1" t="s">
        <v>11986</v>
      </c>
      <c r="G5770" s="1" t="s">
        <v>89</v>
      </c>
      <c r="H5770" s="1">
        <v>45.0</v>
      </c>
      <c r="I5770" s="3">
        <v>43733.56671746528</v>
      </c>
      <c r="J5770" s="1">
        <v>0.00805961343264247</v>
      </c>
      <c r="K5770" s="1" t="s">
        <v>24</v>
      </c>
      <c r="M5770" s="3">
        <v>43733.58269730324</v>
      </c>
    </row>
    <row r="5771">
      <c r="A5771" s="1">
        <v>5769.0</v>
      </c>
      <c r="B5771" s="1" t="s">
        <v>1043</v>
      </c>
      <c r="C5771" s="1" t="s">
        <v>11987</v>
      </c>
      <c r="D5771" s="1" t="s">
        <v>27</v>
      </c>
      <c r="E5771" s="1" t="s">
        <v>9585</v>
      </c>
      <c r="F5771" s="1" t="s">
        <v>1046</v>
      </c>
      <c r="G5771" s="1" t="s">
        <v>17</v>
      </c>
      <c r="H5771" s="1">
        <v>45.0</v>
      </c>
      <c r="I5771" s="3">
        <v>44141.541666666664</v>
      </c>
      <c r="J5771" s="1">
        <v>1.99637126058023</v>
      </c>
      <c r="K5771" s="1" t="s">
        <v>18</v>
      </c>
      <c r="L5771" s="1" t="s">
        <v>1047</v>
      </c>
      <c r="M5771" s="3">
        <v>44141.603698402774</v>
      </c>
    </row>
    <row r="5772">
      <c r="A5772" s="1">
        <v>5770.0</v>
      </c>
      <c r="B5772" s="1" t="s">
        <v>4270</v>
      </c>
      <c r="C5772" s="1" t="s">
        <v>11988</v>
      </c>
      <c r="D5772" s="1" t="s">
        <v>11989</v>
      </c>
      <c r="E5772" s="1" t="s">
        <v>11990</v>
      </c>
      <c r="F5772" s="1" t="s">
        <v>4273</v>
      </c>
      <c r="G5772" s="1" t="s">
        <v>39</v>
      </c>
      <c r="H5772" s="1">
        <v>45.0</v>
      </c>
      <c r="I5772" s="3">
        <v>44008.791666666664</v>
      </c>
      <c r="J5772" s="1">
        <v>2.41131671888606</v>
      </c>
      <c r="K5772" s="1" t="s">
        <v>18</v>
      </c>
      <c r="M5772" s="3">
        <v>44008.82606378472</v>
      </c>
    </row>
    <row r="5773">
      <c r="A5773" s="1">
        <v>5771.0</v>
      </c>
      <c r="B5773" s="1" t="s">
        <v>3662</v>
      </c>
      <c r="C5773" s="1" t="s">
        <v>11991</v>
      </c>
      <c r="D5773" s="1" t="s">
        <v>3403</v>
      </c>
      <c r="E5773" s="1" t="s">
        <v>11992</v>
      </c>
      <c r="F5773" s="1" t="s">
        <v>3665</v>
      </c>
      <c r="G5773" s="1" t="s">
        <v>89</v>
      </c>
      <c r="H5773" s="1">
        <v>45.0</v>
      </c>
      <c r="I5773" s="3">
        <v>43838.48848460648</v>
      </c>
      <c r="J5773" s="1">
        <v>4.92163358465154</v>
      </c>
      <c r="K5773" s="1" t="s">
        <v>24</v>
      </c>
      <c r="M5773" s="3">
        <v>43838.4930437963</v>
      </c>
    </row>
    <row r="5774">
      <c r="A5774" s="1">
        <v>5772.0</v>
      </c>
      <c r="B5774" s="1" t="s">
        <v>5066</v>
      </c>
      <c r="C5774" s="1" t="s">
        <v>11993</v>
      </c>
      <c r="D5774" s="1" t="s">
        <v>121</v>
      </c>
      <c r="E5774" s="1" t="s">
        <v>11994</v>
      </c>
      <c r="F5774" s="1" t="s">
        <v>5069</v>
      </c>
      <c r="G5774" s="1" t="s">
        <v>89</v>
      </c>
      <c r="H5774" s="1">
        <v>45.0</v>
      </c>
      <c r="I5774" s="3">
        <v>43830.55891186342</v>
      </c>
      <c r="J5774" s="1">
        <v>3.75853062252096</v>
      </c>
      <c r="K5774" s="1" t="s">
        <v>18</v>
      </c>
      <c r="M5774" s="3">
        <v>43830.569808229164</v>
      </c>
    </row>
    <row r="5775">
      <c r="A5775" s="1">
        <v>5773.0</v>
      </c>
      <c r="B5775" s="1" t="s">
        <v>119</v>
      </c>
      <c r="C5775" s="1" t="s">
        <v>11995</v>
      </c>
      <c r="D5775" s="1" t="s">
        <v>5745</v>
      </c>
      <c r="E5775" s="1" t="s">
        <v>11996</v>
      </c>
      <c r="F5775" s="1" t="s">
        <v>123</v>
      </c>
      <c r="G5775" s="1" t="s">
        <v>39</v>
      </c>
      <c r="H5775" s="1">
        <v>45.0</v>
      </c>
      <c r="I5775" s="3">
        <v>44014.25</v>
      </c>
      <c r="J5775" s="1">
        <v>3.05897187836604</v>
      </c>
      <c r="K5775" s="1" t="s">
        <v>18</v>
      </c>
      <c r="M5775" s="3">
        <v>44014.28153008102</v>
      </c>
    </row>
    <row r="5776">
      <c r="A5776" s="1">
        <v>5774.0</v>
      </c>
      <c r="B5776" s="1" t="s">
        <v>773</v>
      </c>
      <c r="C5776" s="1" t="s">
        <v>11997</v>
      </c>
      <c r="D5776" s="1" t="s">
        <v>588</v>
      </c>
      <c r="E5776" s="1" t="s">
        <v>10292</v>
      </c>
      <c r="F5776" s="1" t="s">
        <v>776</v>
      </c>
      <c r="G5776" s="1" t="s">
        <v>17</v>
      </c>
      <c r="H5776" s="1">
        <v>45.0</v>
      </c>
      <c r="I5776" s="3">
        <v>43793.458333333336</v>
      </c>
      <c r="J5776" s="1">
        <v>1.92293951817816</v>
      </c>
      <c r="K5776" s="1" t="s">
        <v>18</v>
      </c>
      <c r="M5776" s="3">
        <v>43793.50365400463</v>
      </c>
    </row>
    <row r="5777">
      <c r="A5777" s="1">
        <v>5775.0</v>
      </c>
      <c r="B5777" s="1" t="s">
        <v>1699</v>
      </c>
      <c r="C5777" s="1" t="s">
        <v>11998</v>
      </c>
      <c r="D5777" s="1" t="s">
        <v>701</v>
      </c>
      <c r="E5777" s="1" t="s">
        <v>7933</v>
      </c>
      <c r="F5777" s="1" t="s">
        <v>1702</v>
      </c>
      <c r="G5777" s="1" t="s">
        <v>35</v>
      </c>
      <c r="H5777" s="1">
        <v>45.0</v>
      </c>
      <c r="I5777" s="3">
        <v>44225.270833333336</v>
      </c>
      <c r="J5777" s="1">
        <v>2.75240125184085</v>
      </c>
      <c r="K5777" s="1" t="s">
        <v>24</v>
      </c>
      <c r="L5777" s="1" t="s">
        <v>1006</v>
      </c>
      <c r="M5777" s="3">
        <v>44225.37015865741</v>
      </c>
    </row>
    <row r="5778">
      <c r="A5778" s="1">
        <v>5776.0</v>
      </c>
      <c r="B5778" s="1" t="s">
        <v>11999</v>
      </c>
      <c r="C5778" s="1" t="s">
        <v>12000</v>
      </c>
      <c r="D5778" s="1" t="s">
        <v>132</v>
      </c>
      <c r="E5778" s="1" t="s">
        <v>12001</v>
      </c>
      <c r="F5778" s="1" t="s">
        <v>12002</v>
      </c>
      <c r="G5778" s="1" t="s">
        <v>35</v>
      </c>
      <c r="H5778" s="1">
        <v>45.0</v>
      </c>
      <c r="I5778" s="3">
        <v>44138.291666666664</v>
      </c>
      <c r="J5778" s="1">
        <v>1.27654003855613</v>
      </c>
      <c r="K5778" s="1" t="s">
        <v>24</v>
      </c>
      <c r="L5778" s="1" t="s">
        <v>741</v>
      </c>
      <c r="M5778" s="3">
        <v>44138.31494900463</v>
      </c>
    </row>
    <row r="5779">
      <c r="A5779" s="1">
        <v>5777.0</v>
      </c>
      <c r="B5779" s="1" t="s">
        <v>7934</v>
      </c>
      <c r="C5779" s="1" t="s">
        <v>12003</v>
      </c>
      <c r="D5779" s="1" t="s">
        <v>99</v>
      </c>
      <c r="E5779" s="1" t="s">
        <v>12004</v>
      </c>
      <c r="F5779" s="1" t="s">
        <v>9681</v>
      </c>
      <c r="G5779" s="1" t="s">
        <v>17</v>
      </c>
      <c r="H5779" s="1">
        <v>45.0</v>
      </c>
      <c r="I5779" s="3">
        <v>44123.333333333336</v>
      </c>
      <c r="J5779" s="1">
        <v>5.8478722256573</v>
      </c>
      <c r="K5779" s="1" t="s">
        <v>159</v>
      </c>
      <c r="M5779" s="3">
        <v>44123.36212561343</v>
      </c>
    </row>
    <row r="5780">
      <c r="A5780" s="1">
        <v>5778.0</v>
      </c>
      <c r="B5780" s="1" t="s">
        <v>1644</v>
      </c>
      <c r="C5780" s="1" t="s">
        <v>12005</v>
      </c>
      <c r="D5780" s="1" t="s">
        <v>1250</v>
      </c>
      <c r="E5780" s="1" t="s">
        <v>3369</v>
      </c>
      <c r="F5780" s="1" t="s">
        <v>1647</v>
      </c>
      <c r="G5780" s="1" t="s">
        <v>17</v>
      </c>
      <c r="H5780" s="1">
        <v>45.0</v>
      </c>
      <c r="I5780" s="3">
        <v>44092.791666666664</v>
      </c>
      <c r="J5780" s="1">
        <v>1.78732098043479</v>
      </c>
      <c r="K5780" s="1" t="s">
        <v>24</v>
      </c>
      <c r="L5780" s="1" t="s">
        <v>741</v>
      </c>
      <c r="M5780" s="3">
        <v>44093.77157416667</v>
      </c>
    </row>
    <row r="5781">
      <c r="A5781" s="1">
        <v>5779.0</v>
      </c>
      <c r="B5781" s="1" t="s">
        <v>340</v>
      </c>
      <c r="C5781" s="1" t="s">
        <v>12006</v>
      </c>
      <c r="D5781" s="1" t="s">
        <v>5758</v>
      </c>
      <c r="E5781" s="1" t="s">
        <v>12007</v>
      </c>
      <c r="F5781" s="1" t="s">
        <v>344</v>
      </c>
      <c r="G5781" s="1" t="s">
        <v>39</v>
      </c>
      <c r="H5781" s="1">
        <v>45.0</v>
      </c>
      <c r="I5781" s="3">
        <v>44126.604166666664</v>
      </c>
      <c r="J5781" s="1">
        <v>0.726294290036378</v>
      </c>
      <c r="K5781" s="1" t="s">
        <v>83</v>
      </c>
      <c r="M5781" s="3">
        <v>44126.63836853009</v>
      </c>
    </row>
    <row r="5782">
      <c r="A5782" s="1">
        <v>5780.0</v>
      </c>
      <c r="B5782" s="1" t="s">
        <v>3945</v>
      </c>
      <c r="C5782" s="1" t="s">
        <v>12008</v>
      </c>
      <c r="D5782" s="1" t="s">
        <v>6810</v>
      </c>
      <c r="E5782" s="1" t="s">
        <v>12009</v>
      </c>
      <c r="F5782" s="1" t="s">
        <v>3948</v>
      </c>
      <c r="G5782" s="1" t="s">
        <v>39</v>
      </c>
      <c r="H5782" s="1">
        <v>45.0</v>
      </c>
      <c r="I5782" s="3">
        <v>43557.75</v>
      </c>
      <c r="J5782" s="1">
        <v>0.971680037957637</v>
      </c>
      <c r="K5782" s="1" t="s">
        <v>24</v>
      </c>
      <c r="M5782" s="3">
        <v>43557.71985414352</v>
      </c>
    </row>
    <row r="5783">
      <c r="A5783" s="1">
        <v>5781.0</v>
      </c>
      <c r="B5783" s="1" t="s">
        <v>168</v>
      </c>
      <c r="C5783" s="1" t="s">
        <v>12010</v>
      </c>
      <c r="D5783" s="1" t="s">
        <v>1418</v>
      </c>
      <c r="E5783" s="1" t="s">
        <v>170</v>
      </c>
      <c r="F5783" s="1" t="s">
        <v>171</v>
      </c>
      <c r="G5783" s="1" t="s">
        <v>17</v>
      </c>
      <c r="H5783" s="1">
        <v>45.0</v>
      </c>
      <c r="I5783" s="3">
        <v>43840.583333333336</v>
      </c>
      <c r="J5783" s="1">
        <v>0.141613210978579</v>
      </c>
      <c r="K5783" s="1" t="s">
        <v>166</v>
      </c>
      <c r="M5783" s="3">
        <v>43840.63355747685</v>
      </c>
    </row>
    <row r="5784">
      <c r="A5784" s="1">
        <v>5782.0</v>
      </c>
      <c r="B5784" s="1" t="s">
        <v>97</v>
      </c>
      <c r="C5784" s="1" t="s">
        <v>12011</v>
      </c>
      <c r="D5784" s="1" t="s">
        <v>470</v>
      </c>
      <c r="E5784" s="1" t="s">
        <v>12012</v>
      </c>
      <c r="F5784" s="1" t="s">
        <v>101</v>
      </c>
      <c r="G5784" s="1" t="s">
        <v>39</v>
      </c>
      <c r="H5784" s="1">
        <v>45.0</v>
      </c>
      <c r="I5784" s="3">
        <v>44060.375</v>
      </c>
      <c r="J5784" s="1">
        <v>1.34908697094363</v>
      </c>
      <c r="K5784" s="1" t="s">
        <v>24</v>
      </c>
      <c r="M5784" s="3">
        <v>44060.40773399306</v>
      </c>
    </row>
    <row r="5785">
      <c r="A5785" s="1">
        <v>5783.0</v>
      </c>
      <c r="B5785" s="1" t="s">
        <v>293</v>
      </c>
      <c r="C5785" s="1" t="s">
        <v>12013</v>
      </c>
      <c r="D5785" s="1" t="s">
        <v>1186</v>
      </c>
      <c r="E5785" s="1" t="s">
        <v>3294</v>
      </c>
      <c r="F5785" s="1" t="s">
        <v>297</v>
      </c>
      <c r="G5785" s="1" t="s">
        <v>17</v>
      </c>
      <c r="H5785" s="1">
        <v>45.0</v>
      </c>
      <c r="I5785" s="3">
        <v>44194.291666666664</v>
      </c>
      <c r="J5785" s="1">
        <v>2.3420884332709</v>
      </c>
      <c r="K5785" s="1" t="s">
        <v>62</v>
      </c>
      <c r="L5785" s="1" t="s">
        <v>1188</v>
      </c>
      <c r="M5785" s="3">
        <v>44194.32331806713</v>
      </c>
    </row>
    <row r="5786">
      <c r="A5786" s="1">
        <v>5784.0</v>
      </c>
      <c r="B5786" s="1" t="s">
        <v>308</v>
      </c>
      <c r="C5786" s="1" t="s">
        <v>12014</v>
      </c>
      <c r="D5786" s="1" t="s">
        <v>310</v>
      </c>
      <c r="E5786" s="1" t="s">
        <v>2281</v>
      </c>
      <c r="F5786" s="1" t="s">
        <v>312</v>
      </c>
      <c r="G5786" s="1" t="s">
        <v>17</v>
      </c>
      <c r="H5786" s="1">
        <v>45.0</v>
      </c>
      <c r="I5786" s="3">
        <v>44141.229166666664</v>
      </c>
      <c r="J5786" s="1">
        <v>1.23966821825522</v>
      </c>
      <c r="K5786" s="1" t="s">
        <v>24</v>
      </c>
      <c r="L5786" s="1" t="s">
        <v>96</v>
      </c>
      <c r="M5786" s="3">
        <v>44141.26056707176</v>
      </c>
    </row>
    <row r="5787">
      <c r="A5787" s="1">
        <v>5785.0</v>
      </c>
      <c r="B5787" s="1" t="s">
        <v>324</v>
      </c>
      <c r="C5787" s="1" t="s">
        <v>12015</v>
      </c>
      <c r="D5787" s="1" t="s">
        <v>326</v>
      </c>
      <c r="E5787" s="1" t="s">
        <v>3366</v>
      </c>
      <c r="F5787" s="1" t="s">
        <v>328</v>
      </c>
      <c r="G5787" s="1" t="s">
        <v>17</v>
      </c>
      <c r="H5787" s="1">
        <v>45.0</v>
      </c>
      <c r="I5787" s="3">
        <v>44089.291666666664</v>
      </c>
      <c r="J5787" s="1">
        <v>0.63468220550958</v>
      </c>
      <c r="K5787" s="1" t="s">
        <v>24</v>
      </c>
      <c r="M5787" s="3">
        <v>44089.31930097222</v>
      </c>
    </row>
    <row r="5788">
      <c r="A5788" s="1">
        <v>5786.0</v>
      </c>
      <c r="B5788" s="1" t="s">
        <v>1289</v>
      </c>
      <c r="C5788" s="1" t="s">
        <v>12016</v>
      </c>
      <c r="D5788" s="1" t="s">
        <v>2721</v>
      </c>
      <c r="E5788" s="1" t="s">
        <v>12017</v>
      </c>
      <c r="F5788" s="1" t="s">
        <v>1293</v>
      </c>
      <c r="G5788" s="1" t="s">
        <v>39</v>
      </c>
      <c r="H5788" s="1">
        <v>45.0</v>
      </c>
      <c r="I5788" s="3">
        <v>44028.541666666664</v>
      </c>
      <c r="J5788" s="1">
        <v>1.0661045827603</v>
      </c>
      <c r="K5788" s="1" t="s">
        <v>24</v>
      </c>
      <c r="M5788" s="3">
        <v>44028.56943265046</v>
      </c>
    </row>
    <row r="5789">
      <c r="A5789" s="1">
        <v>5787.0</v>
      </c>
      <c r="B5789" s="1" t="s">
        <v>2891</v>
      </c>
      <c r="C5789" s="1" t="s">
        <v>12018</v>
      </c>
      <c r="D5789" s="1" t="s">
        <v>2129</v>
      </c>
      <c r="E5789" s="1" t="s">
        <v>12019</v>
      </c>
      <c r="F5789" s="1" t="s">
        <v>2894</v>
      </c>
      <c r="G5789" s="1" t="s">
        <v>39</v>
      </c>
      <c r="H5789" s="1">
        <v>45.0</v>
      </c>
      <c r="I5789" s="3">
        <v>43894.666666666664</v>
      </c>
      <c r="J5789" s="1">
        <v>1.86694797497566</v>
      </c>
      <c r="K5789" s="1" t="s">
        <v>46</v>
      </c>
      <c r="M5789" s="3">
        <v>43894.69881873843</v>
      </c>
    </row>
    <row r="5790">
      <c r="A5790" s="1">
        <v>5788.0</v>
      </c>
      <c r="B5790" s="1" t="s">
        <v>2877</v>
      </c>
      <c r="C5790" s="1" t="s">
        <v>12020</v>
      </c>
      <c r="D5790" s="1" t="s">
        <v>126</v>
      </c>
      <c r="E5790" s="1" t="s">
        <v>12021</v>
      </c>
      <c r="F5790" s="1" t="s">
        <v>2881</v>
      </c>
      <c r="G5790" s="1" t="s">
        <v>17</v>
      </c>
      <c r="H5790" s="1">
        <v>45.0</v>
      </c>
      <c r="I5790" s="3">
        <v>44133.666666666664</v>
      </c>
      <c r="J5790" s="1">
        <v>0.418318196682835</v>
      </c>
      <c r="K5790" s="1" t="s">
        <v>62</v>
      </c>
      <c r="M5790" s="3">
        <v>44133.688174375</v>
      </c>
    </row>
    <row r="5791">
      <c r="A5791" s="1">
        <v>5789.0</v>
      </c>
      <c r="B5791" s="1" t="s">
        <v>288</v>
      </c>
      <c r="C5791" s="1" t="s">
        <v>12022</v>
      </c>
      <c r="D5791" s="1" t="s">
        <v>749</v>
      </c>
      <c r="E5791" s="1" t="s">
        <v>750</v>
      </c>
      <c r="F5791" s="1" t="s">
        <v>292</v>
      </c>
      <c r="G5791" s="1" t="s">
        <v>17</v>
      </c>
      <c r="H5791" s="1">
        <v>45.0</v>
      </c>
      <c r="I5791" s="3">
        <v>43781.625</v>
      </c>
      <c r="J5791" s="1">
        <v>3.91103263068111</v>
      </c>
      <c r="K5791" s="1" t="s">
        <v>24</v>
      </c>
      <c r="M5791" s="3">
        <v>43781.65970402778</v>
      </c>
    </row>
    <row r="5792">
      <c r="A5792" s="1">
        <v>5790.0</v>
      </c>
      <c r="B5792" s="1" t="s">
        <v>19</v>
      </c>
      <c r="C5792" s="1" t="s">
        <v>12023</v>
      </c>
      <c r="D5792" s="1" t="s">
        <v>2983</v>
      </c>
      <c r="E5792" s="1" t="s">
        <v>1866</v>
      </c>
      <c r="F5792" s="1" t="s">
        <v>23</v>
      </c>
      <c r="G5792" s="1" t="s">
        <v>35</v>
      </c>
      <c r="H5792" s="1">
        <v>45.0</v>
      </c>
      <c r="I5792" s="3">
        <v>43560.291666666664</v>
      </c>
      <c r="J5792" s="1">
        <v>0.0453253324333033</v>
      </c>
      <c r="K5792" s="1" t="s">
        <v>24</v>
      </c>
      <c r="M5792" s="3">
        <v>43563.2715391088</v>
      </c>
    </row>
    <row r="5793">
      <c r="A5793" s="1">
        <v>5791.0</v>
      </c>
      <c r="B5793" s="1" t="s">
        <v>389</v>
      </c>
      <c r="C5793" s="1" t="s">
        <v>12024</v>
      </c>
      <c r="D5793" s="1" t="s">
        <v>588</v>
      </c>
      <c r="E5793" s="1" t="s">
        <v>12025</v>
      </c>
      <c r="F5793" s="1" t="s">
        <v>393</v>
      </c>
      <c r="G5793" s="1" t="s">
        <v>17</v>
      </c>
      <c r="H5793" s="1">
        <v>45.0</v>
      </c>
      <c r="I5793" s="3">
        <v>43958.333333333336</v>
      </c>
      <c r="J5793" s="1">
        <v>4.49875347636604</v>
      </c>
      <c r="K5793" s="1" t="s">
        <v>18</v>
      </c>
      <c r="M5793" s="3">
        <v>43958.40654509259</v>
      </c>
    </row>
    <row r="5794">
      <c r="A5794" s="1">
        <v>5792.0</v>
      </c>
      <c r="B5794" s="1" t="s">
        <v>1516</v>
      </c>
      <c r="C5794" s="1" t="s">
        <v>12026</v>
      </c>
      <c r="D5794" s="1" t="s">
        <v>2248</v>
      </c>
      <c r="E5794" s="1" t="s">
        <v>12027</v>
      </c>
      <c r="F5794" s="1" t="s">
        <v>1519</v>
      </c>
      <c r="G5794" s="1" t="s">
        <v>39</v>
      </c>
      <c r="H5794" s="1">
        <v>45.0</v>
      </c>
      <c r="I5794" s="3">
        <v>44116.625</v>
      </c>
      <c r="J5794" s="1">
        <v>2.49269277362794</v>
      </c>
      <c r="K5794" s="1" t="s">
        <v>689</v>
      </c>
      <c r="M5794" s="3">
        <v>44116.655468136574</v>
      </c>
    </row>
    <row r="5795">
      <c r="A5795" s="1">
        <v>5793.0</v>
      </c>
      <c r="B5795" s="1" t="s">
        <v>350</v>
      </c>
      <c r="C5795" s="1" t="s">
        <v>12028</v>
      </c>
      <c r="D5795" s="1" t="s">
        <v>75</v>
      </c>
      <c r="E5795" s="1" t="s">
        <v>4211</v>
      </c>
      <c r="F5795" s="1" t="s">
        <v>353</v>
      </c>
      <c r="G5795" s="1" t="s">
        <v>35</v>
      </c>
      <c r="H5795" s="1">
        <v>45.0</v>
      </c>
      <c r="I5795" s="3">
        <v>43608.625</v>
      </c>
      <c r="J5795" s="1">
        <v>0.458589422589856</v>
      </c>
      <c r="K5795" s="1" t="s">
        <v>24</v>
      </c>
      <c r="M5795" s="3">
        <v>43609.85883631944</v>
      </c>
    </row>
    <row r="5796">
      <c r="A5796" s="1">
        <v>5794.0</v>
      </c>
      <c r="B5796" s="1" t="s">
        <v>12029</v>
      </c>
      <c r="C5796" s="1" t="s">
        <v>12030</v>
      </c>
      <c r="D5796" s="1" t="s">
        <v>211</v>
      </c>
      <c r="E5796" s="1" t="s">
        <v>12031</v>
      </c>
      <c r="F5796" s="1" t="s">
        <v>12032</v>
      </c>
      <c r="G5796" s="1" t="s">
        <v>39</v>
      </c>
      <c r="H5796" s="1">
        <v>45.0</v>
      </c>
      <c r="I5796" s="3">
        <v>44101.50069444445</v>
      </c>
      <c r="J5796" s="1">
        <v>2.51238338506914</v>
      </c>
      <c r="K5796" s="1" t="s">
        <v>24</v>
      </c>
      <c r="L5796" s="1" t="s">
        <v>741</v>
      </c>
      <c r="M5796" s="3">
        <v>44101.51990061343</v>
      </c>
    </row>
    <row r="5797">
      <c r="A5797" s="1">
        <v>5795.0</v>
      </c>
      <c r="B5797" s="1" t="s">
        <v>6994</v>
      </c>
      <c r="C5797" s="1" t="s">
        <v>12033</v>
      </c>
      <c r="D5797" s="1" t="s">
        <v>12034</v>
      </c>
      <c r="E5797" s="1" t="s">
        <v>12035</v>
      </c>
      <c r="F5797" s="1" t="s">
        <v>6997</v>
      </c>
      <c r="G5797" s="1" t="s">
        <v>39</v>
      </c>
      <c r="H5797" s="1">
        <v>45.0</v>
      </c>
      <c r="I5797" s="3">
        <v>43734.666666666664</v>
      </c>
      <c r="J5797" s="1">
        <v>1.53028664554617</v>
      </c>
      <c r="K5797" s="1" t="s">
        <v>24</v>
      </c>
      <c r="M5797" s="3">
        <v>43734.69804978009</v>
      </c>
    </row>
    <row r="5798">
      <c r="A5798" s="1">
        <v>5796.0</v>
      </c>
      <c r="B5798" s="1" t="s">
        <v>119</v>
      </c>
      <c r="C5798" s="1" t="s">
        <v>12036</v>
      </c>
      <c r="D5798" s="1" t="s">
        <v>12037</v>
      </c>
      <c r="E5798" s="1" t="s">
        <v>12038</v>
      </c>
      <c r="F5798" s="1" t="s">
        <v>123</v>
      </c>
      <c r="G5798" s="1" t="s">
        <v>39</v>
      </c>
      <c r="H5798" s="1">
        <v>45.0</v>
      </c>
      <c r="I5798" s="3">
        <v>43826.583333333336</v>
      </c>
      <c r="J5798" s="1">
        <v>0.685916684950055</v>
      </c>
      <c r="K5798" s="1" t="s">
        <v>18</v>
      </c>
      <c r="M5798" s="3">
        <v>43826.618743148145</v>
      </c>
    </row>
    <row r="5799">
      <c r="A5799" s="1">
        <v>5797.0</v>
      </c>
      <c r="B5799" s="1" t="s">
        <v>4502</v>
      </c>
      <c r="C5799" s="1" t="s">
        <v>12039</v>
      </c>
      <c r="D5799" s="1" t="s">
        <v>9844</v>
      </c>
      <c r="E5799" s="1" t="s">
        <v>12040</v>
      </c>
      <c r="F5799" s="1" t="s">
        <v>4506</v>
      </c>
      <c r="G5799" s="1" t="s">
        <v>17</v>
      </c>
      <c r="H5799" s="1">
        <v>45.0</v>
      </c>
      <c r="I5799" s="3">
        <v>44160.583333333336</v>
      </c>
      <c r="J5799" s="1">
        <v>0.437386354920532</v>
      </c>
      <c r="K5799" s="1" t="s">
        <v>62</v>
      </c>
      <c r="M5799" s="3">
        <v>44160.6483428125</v>
      </c>
    </row>
    <row r="5800">
      <c r="A5800" s="1">
        <v>5798.0</v>
      </c>
      <c r="B5800" s="1" t="s">
        <v>485</v>
      </c>
      <c r="C5800" s="1" t="s">
        <v>12041</v>
      </c>
      <c r="D5800" s="1" t="s">
        <v>1558</v>
      </c>
      <c r="E5800" s="1" t="s">
        <v>12042</v>
      </c>
      <c r="F5800" s="1" t="s">
        <v>489</v>
      </c>
      <c r="G5800" s="1" t="s">
        <v>39</v>
      </c>
      <c r="H5800" s="1">
        <v>45.0</v>
      </c>
      <c r="I5800" s="3">
        <v>44155.291666666664</v>
      </c>
      <c r="J5800" s="1">
        <v>1.96709027780822</v>
      </c>
      <c r="K5800" s="1" t="s">
        <v>166</v>
      </c>
      <c r="M5800" s="3">
        <v>44155.35971664352</v>
      </c>
    </row>
    <row r="5801">
      <c r="A5801" s="1">
        <v>5799.0</v>
      </c>
      <c r="B5801" s="1" t="s">
        <v>239</v>
      </c>
      <c r="C5801" s="1" t="s">
        <v>12043</v>
      </c>
      <c r="D5801" s="1" t="s">
        <v>1137</v>
      </c>
      <c r="E5801" s="1" t="s">
        <v>11389</v>
      </c>
      <c r="F5801" s="1" t="s">
        <v>243</v>
      </c>
      <c r="G5801" s="1" t="s">
        <v>35</v>
      </c>
      <c r="H5801" s="1">
        <v>45.0</v>
      </c>
      <c r="I5801" s="3">
        <v>43872.291666666664</v>
      </c>
      <c r="J5801" s="1">
        <v>4.43903438686146</v>
      </c>
      <c r="K5801" s="1" t="s">
        <v>46</v>
      </c>
      <c r="M5801" s="3">
        <v>43872.32468016203</v>
      </c>
    </row>
    <row r="5802">
      <c r="A5802" s="1">
        <v>5800.0</v>
      </c>
      <c r="B5802" s="1" t="s">
        <v>7890</v>
      </c>
      <c r="C5802" s="1" t="s">
        <v>12044</v>
      </c>
      <c r="D5802" s="1" t="s">
        <v>8547</v>
      </c>
      <c r="E5802" s="1" t="s">
        <v>12045</v>
      </c>
      <c r="F5802" s="1" t="s">
        <v>7893</v>
      </c>
      <c r="G5802" s="1" t="s">
        <v>39</v>
      </c>
      <c r="H5802" s="1">
        <v>45.0</v>
      </c>
      <c r="I5802" s="3">
        <v>44146.5</v>
      </c>
      <c r="J5802" s="1">
        <v>2.26678891419367</v>
      </c>
      <c r="K5802" s="1" t="s">
        <v>24</v>
      </c>
      <c r="L5802" s="1" t="s">
        <v>2724</v>
      </c>
      <c r="M5802" s="3">
        <v>44146.52184693287</v>
      </c>
    </row>
    <row r="5803">
      <c r="A5803" s="1">
        <v>5801.0</v>
      </c>
      <c r="B5803" s="1" t="s">
        <v>6994</v>
      </c>
      <c r="C5803" s="1" t="s">
        <v>12046</v>
      </c>
      <c r="D5803" s="1" t="s">
        <v>132</v>
      </c>
      <c r="E5803" s="1" t="s">
        <v>12047</v>
      </c>
      <c r="F5803" s="1" t="s">
        <v>6997</v>
      </c>
      <c r="G5803" s="1" t="s">
        <v>39</v>
      </c>
      <c r="H5803" s="1">
        <v>45.0</v>
      </c>
      <c r="I5803" s="3">
        <v>44084.604166666664</v>
      </c>
      <c r="J5803" s="1">
        <v>0.66620400703624</v>
      </c>
      <c r="K5803" s="1" t="s">
        <v>24</v>
      </c>
      <c r="M5803" s="3">
        <v>44084.63838048611</v>
      </c>
    </row>
    <row r="5804">
      <c r="A5804" s="1">
        <v>5802.0</v>
      </c>
      <c r="B5804" s="1" t="s">
        <v>611</v>
      </c>
      <c r="C5804" s="1" t="s">
        <v>12048</v>
      </c>
      <c r="D5804" s="1" t="s">
        <v>613</v>
      </c>
      <c r="E5804" s="1" t="s">
        <v>2655</v>
      </c>
      <c r="F5804" s="1" t="s">
        <v>615</v>
      </c>
      <c r="G5804" s="1" t="s">
        <v>17</v>
      </c>
      <c r="H5804" s="1">
        <v>45.0</v>
      </c>
      <c r="I5804" s="3">
        <v>44145.229166666664</v>
      </c>
      <c r="J5804" s="1">
        <v>2.56428667205178</v>
      </c>
      <c r="K5804" s="1" t="s">
        <v>616</v>
      </c>
      <c r="M5804" s="3">
        <v>44145.25648748843</v>
      </c>
    </row>
    <row r="5805">
      <c r="A5805" s="1">
        <v>5803.0</v>
      </c>
      <c r="B5805" s="1" t="s">
        <v>957</v>
      </c>
      <c r="C5805" s="1" t="s">
        <v>12049</v>
      </c>
      <c r="D5805" s="1" t="s">
        <v>148</v>
      </c>
      <c r="E5805" s="1" t="s">
        <v>3340</v>
      </c>
      <c r="F5805" s="1" t="s">
        <v>961</v>
      </c>
      <c r="G5805" s="1" t="s">
        <v>17</v>
      </c>
      <c r="H5805" s="1">
        <v>45.0</v>
      </c>
      <c r="I5805" s="3">
        <v>43889.645833333336</v>
      </c>
      <c r="J5805" s="1">
        <v>1.48119683852031</v>
      </c>
      <c r="K5805" s="1" t="s">
        <v>24</v>
      </c>
      <c r="M5805" s="3">
        <v>43889.67781572917</v>
      </c>
    </row>
    <row r="5806">
      <c r="A5806" s="1">
        <v>5804.0</v>
      </c>
      <c r="B5806" s="1" t="s">
        <v>991</v>
      </c>
      <c r="C5806" s="1" t="s">
        <v>12050</v>
      </c>
      <c r="D5806" s="1" t="s">
        <v>2359</v>
      </c>
      <c r="E5806" s="1" t="s">
        <v>12051</v>
      </c>
      <c r="F5806" s="1" t="s">
        <v>995</v>
      </c>
      <c r="G5806" s="1" t="s">
        <v>39</v>
      </c>
      <c r="H5806" s="1">
        <v>45.0</v>
      </c>
      <c r="I5806" s="3">
        <v>44210.291666666664</v>
      </c>
      <c r="J5806" s="1">
        <v>1.48190600864119</v>
      </c>
      <c r="K5806" s="1" t="s">
        <v>18</v>
      </c>
      <c r="M5806" s="3">
        <v>44210.31975342592</v>
      </c>
    </row>
    <row r="5807">
      <c r="A5807" s="1">
        <v>5805.0</v>
      </c>
      <c r="B5807" s="1" t="s">
        <v>12052</v>
      </c>
      <c r="C5807" s="1" t="s">
        <v>12053</v>
      </c>
      <c r="D5807" s="1" t="s">
        <v>12054</v>
      </c>
      <c r="E5807" s="1" t="s">
        <v>12055</v>
      </c>
      <c r="F5807" s="1" t="s">
        <v>12056</v>
      </c>
      <c r="G5807" s="1" t="s">
        <v>17</v>
      </c>
      <c r="H5807" s="1">
        <v>45.0</v>
      </c>
      <c r="I5807" s="3">
        <v>44165.770833333336</v>
      </c>
      <c r="J5807" s="1">
        <v>1.79003072951825</v>
      </c>
      <c r="K5807" s="1" t="s">
        <v>5146</v>
      </c>
      <c r="L5807" s="1" t="s">
        <v>4865</v>
      </c>
      <c r="M5807" s="3">
        <v>44165.81579922454</v>
      </c>
    </row>
    <row r="5808">
      <c r="A5808" s="1">
        <v>5806.0</v>
      </c>
      <c r="B5808" s="1" t="s">
        <v>97</v>
      </c>
      <c r="C5808" s="1" t="s">
        <v>12057</v>
      </c>
      <c r="D5808" s="1" t="s">
        <v>99</v>
      </c>
      <c r="E5808" s="1" t="s">
        <v>12058</v>
      </c>
      <c r="F5808" s="1" t="s">
        <v>101</v>
      </c>
      <c r="G5808" s="1" t="s">
        <v>39</v>
      </c>
      <c r="H5808" s="1">
        <v>45.0</v>
      </c>
      <c r="I5808" s="3">
        <v>44181.395833333336</v>
      </c>
      <c r="J5808" s="1">
        <v>3.5458499469417</v>
      </c>
      <c r="K5808" s="1" t="s">
        <v>24</v>
      </c>
      <c r="M5808" s="3">
        <v>44181.43497872685</v>
      </c>
    </row>
    <row r="5809">
      <c r="A5809" s="1">
        <v>5807.0</v>
      </c>
      <c r="B5809" s="1" t="s">
        <v>119</v>
      </c>
      <c r="C5809" s="1" t="s">
        <v>12059</v>
      </c>
      <c r="D5809" s="1" t="s">
        <v>7897</v>
      </c>
      <c r="E5809" s="1" t="s">
        <v>12060</v>
      </c>
      <c r="F5809" s="1" t="s">
        <v>123</v>
      </c>
      <c r="G5809" s="1" t="s">
        <v>89</v>
      </c>
      <c r="H5809" s="1">
        <v>45.0</v>
      </c>
      <c r="I5809" s="3">
        <v>43766.67217005787</v>
      </c>
      <c r="J5809" s="1">
        <v>1.2802320214203</v>
      </c>
      <c r="K5809" s="1" t="s">
        <v>18</v>
      </c>
      <c r="M5809" s="3">
        <v>43766.67368046296</v>
      </c>
    </row>
    <row r="5810">
      <c r="A5810" s="1">
        <v>5808.0</v>
      </c>
      <c r="B5810" s="1" t="s">
        <v>278</v>
      </c>
      <c r="C5810" s="1" t="s">
        <v>12061</v>
      </c>
      <c r="D5810" s="1" t="s">
        <v>21</v>
      </c>
      <c r="E5810" s="1" t="s">
        <v>12062</v>
      </c>
      <c r="F5810" s="1" t="s">
        <v>281</v>
      </c>
      <c r="G5810" s="1" t="s">
        <v>17</v>
      </c>
      <c r="H5810" s="1">
        <v>45.0</v>
      </c>
      <c r="I5810" s="3">
        <v>44137.3125</v>
      </c>
      <c r="J5810" s="1">
        <v>0.644442846505037</v>
      </c>
      <c r="K5810" s="1" t="s">
        <v>24</v>
      </c>
      <c r="M5810" s="3">
        <v>44137.34453378472</v>
      </c>
    </row>
    <row r="5811">
      <c r="A5811" s="1">
        <v>5809.0</v>
      </c>
      <c r="B5811" s="1" t="s">
        <v>2023</v>
      </c>
      <c r="C5811" s="1" t="s">
        <v>12063</v>
      </c>
      <c r="D5811" s="1" t="s">
        <v>10687</v>
      </c>
      <c r="E5811" s="1" t="s">
        <v>2026</v>
      </c>
      <c r="F5811" s="1" t="s">
        <v>2027</v>
      </c>
      <c r="G5811" s="1" t="s">
        <v>17</v>
      </c>
      <c r="H5811" s="1">
        <v>45.0</v>
      </c>
      <c r="I5811" s="3">
        <v>43860.145833333336</v>
      </c>
      <c r="J5811" s="1">
        <v>0.208259225405671</v>
      </c>
      <c r="K5811" s="1" t="s">
        <v>18</v>
      </c>
      <c r="M5811" s="3">
        <v>43860.175887199075</v>
      </c>
    </row>
    <row r="5812">
      <c r="A5812" s="1">
        <v>5810.0</v>
      </c>
      <c r="B5812" s="1" t="s">
        <v>1858</v>
      </c>
      <c r="C5812" s="1" t="s">
        <v>12064</v>
      </c>
      <c r="D5812" s="1" t="s">
        <v>818</v>
      </c>
      <c r="E5812" s="1" t="s">
        <v>9877</v>
      </c>
      <c r="F5812" s="1" t="s">
        <v>1861</v>
      </c>
      <c r="G5812" s="1" t="s">
        <v>17</v>
      </c>
      <c r="H5812" s="1">
        <v>45.0</v>
      </c>
      <c r="I5812" s="3">
        <v>44228.197916666664</v>
      </c>
      <c r="J5812" s="1">
        <v>3.46430583680168</v>
      </c>
      <c r="K5812" s="1" t="s">
        <v>18</v>
      </c>
      <c r="L5812" s="1" t="s">
        <v>1047</v>
      </c>
      <c r="M5812" s="3">
        <v>44228.24376719908</v>
      </c>
    </row>
    <row r="5813">
      <c r="A5813" s="1">
        <v>5811.0</v>
      </c>
      <c r="B5813" s="1" t="s">
        <v>354</v>
      </c>
      <c r="C5813" s="1" t="s">
        <v>12065</v>
      </c>
      <c r="D5813" s="1" t="s">
        <v>93</v>
      </c>
      <c r="E5813" s="1" t="s">
        <v>12066</v>
      </c>
      <c r="F5813" s="1" t="s">
        <v>358</v>
      </c>
      <c r="G5813" s="1" t="s">
        <v>89</v>
      </c>
      <c r="H5813" s="1">
        <v>45.0</v>
      </c>
      <c r="I5813" s="3">
        <v>44173.33751261574</v>
      </c>
      <c r="J5813" s="1">
        <v>1.2580734234926</v>
      </c>
      <c r="K5813" s="1" t="s">
        <v>24</v>
      </c>
      <c r="M5813" s="3">
        <v>44173.36913803241</v>
      </c>
    </row>
    <row r="5814">
      <c r="A5814" s="1">
        <v>5812.0</v>
      </c>
      <c r="B5814" s="1" t="s">
        <v>3584</v>
      </c>
      <c r="C5814" s="1" t="s">
        <v>12067</v>
      </c>
      <c r="D5814" s="1" t="s">
        <v>3180</v>
      </c>
      <c r="E5814" s="1" t="s">
        <v>3586</v>
      </c>
      <c r="F5814" s="1" t="s">
        <v>3587</v>
      </c>
      <c r="G5814" s="1" t="s">
        <v>17</v>
      </c>
      <c r="H5814" s="1">
        <v>45.0</v>
      </c>
      <c r="I5814" s="3">
        <v>44134.354166666664</v>
      </c>
      <c r="J5814" s="1">
        <v>0.731892011188879</v>
      </c>
      <c r="K5814" s="1" t="s">
        <v>18</v>
      </c>
      <c r="M5814" s="3">
        <v>44134.397499502316</v>
      </c>
    </row>
    <row r="5815">
      <c r="A5815" s="1">
        <v>5813.0</v>
      </c>
      <c r="B5815" s="1" t="s">
        <v>324</v>
      </c>
      <c r="C5815" s="1" t="s">
        <v>12068</v>
      </c>
      <c r="D5815" s="1" t="s">
        <v>326</v>
      </c>
      <c r="E5815" s="1" t="s">
        <v>3366</v>
      </c>
      <c r="F5815" s="1" t="s">
        <v>328</v>
      </c>
      <c r="G5815" s="1" t="s">
        <v>17</v>
      </c>
      <c r="H5815" s="1">
        <v>45.0</v>
      </c>
      <c r="I5815" s="3">
        <v>44082.291666666664</v>
      </c>
      <c r="J5815" s="1">
        <v>0.0</v>
      </c>
      <c r="K5815" s="1" t="s">
        <v>24</v>
      </c>
      <c r="M5815" s="3">
        <v>44082.32111509259</v>
      </c>
    </row>
    <row r="5816">
      <c r="A5816" s="1">
        <v>5814.0</v>
      </c>
      <c r="B5816" s="1" t="s">
        <v>141</v>
      </c>
      <c r="C5816" s="1" t="s">
        <v>12069</v>
      </c>
      <c r="D5816" s="1" t="s">
        <v>3733</v>
      </c>
      <c r="E5816" s="1" t="s">
        <v>12070</v>
      </c>
      <c r="F5816" s="1" t="s">
        <v>175</v>
      </c>
      <c r="G5816" s="1" t="s">
        <v>39</v>
      </c>
      <c r="H5816" s="1">
        <v>45.0</v>
      </c>
      <c r="I5816" s="3">
        <v>44084.395833333336</v>
      </c>
      <c r="J5816" s="1">
        <v>2.80537621361584</v>
      </c>
      <c r="K5816" s="1" t="s">
        <v>46</v>
      </c>
      <c r="M5816" s="3">
        <v>44084.42498815972</v>
      </c>
    </row>
    <row r="5817">
      <c r="A5817" s="1">
        <v>5815.0</v>
      </c>
      <c r="B5817" s="1" t="s">
        <v>5681</v>
      </c>
      <c r="C5817" s="1" t="s">
        <v>12071</v>
      </c>
      <c r="D5817" s="1" t="s">
        <v>2248</v>
      </c>
      <c r="E5817" s="1" t="s">
        <v>12072</v>
      </c>
      <c r="F5817" s="1" t="s">
        <v>5684</v>
      </c>
      <c r="G5817" s="1" t="s">
        <v>17</v>
      </c>
      <c r="H5817" s="1">
        <v>45.0</v>
      </c>
      <c r="I5817" s="3">
        <v>44252.291666666664</v>
      </c>
      <c r="J5817" s="1">
        <v>2.71924291195282</v>
      </c>
      <c r="K5817" s="1" t="s">
        <v>24</v>
      </c>
      <c r="L5817" s="1" t="s">
        <v>5685</v>
      </c>
      <c r="M5817" s="3">
        <v>44252.332557685186</v>
      </c>
    </row>
    <row r="5818">
      <c r="A5818" s="1">
        <v>5816.0</v>
      </c>
      <c r="B5818" s="1" t="s">
        <v>136</v>
      </c>
      <c r="C5818" s="1" t="s">
        <v>12073</v>
      </c>
      <c r="D5818" s="1" t="s">
        <v>138</v>
      </c>
      <c r="E5818" s="1" t="s">
        <v>12074</v>
      </c>
      <c r="F5818" s="1" t="s">
        <v>140</v>
      </c>
      <c r="G5818" s="1" t="s">
        <v>17</v>
      </c>
      <c r="H5818" s="1">
        <v>45.0</v>
      </c>
      <c r="I5818" s="3">
        <v>43980.333333333336</v>
      </c>
      <c r="J5818" s="1">
        <v>1.94009047287523</v>
      </c>
      <c r="K5818" s="1" t="s">
        <v>18</v>
      </c>
      <c r="M5818" s="3">
        <v>43980.36504484954</v>
      </c>
    </row>
    <row r="5819">
      <c r="A5819" s="1">
        <v>5817.0</v>
      </c>
      <c r="B5819" s="1" t="s">
        <v>1858</v>
      </c>
      <c r="C5819" s="1" t="s">
        <v>12075</v>
      </c>
      <c r="D5819" s="1" t="s">
        <v>818</v>
      </c>
      <c r="E5819" s="1" t="s">
        <v>9877</v>
      </c>
      <c r="F5819" s="1" t="s">
        <v>1861</v>
      </c>
      <c r="G5819" s="1" t="s">
        <v>17</v>
      </c>
      <c r="H5819" s="1">
        <v>45.0</v>
      </c>
      <c r="I5819" s="3">
        <v>44232.6875</v>
      </c>
      <c r="J5819" s="1">
        <v>3.67328644836692</v>
      </c>
      <c r="K5819" s="1" t="s">
        <v>18</v>
      </c>
      <c r="L5819" s="1" t="s">
        <v>1047</v>
      </c>
      <c r="M5819" s="3">
        <v>44232.65776983796</v>
      </c>
    </row>
    <row r="5820">
      <c r="A5820" s="1">
        <v>5818.0</v>
      </c>
      <c r="B5820" s="1" t="s">
        <v>3949</v>
      </c>
      <c r="C5820" s="1" t="s">
        <v>12076</v>
      </c>
      <c r="D5820" s="1" t="s">
        <v>14</v>
      </c>
      <c r="E5820" s="1" t="s">
        <v>3951</v>
      </c>
      <c r="F5820" s="1" t="s">
        <v>3952</v>
      </c>
      <c r="G5820" s="1" t="s">
        <v>17</v>
      </c>
      <c r="H5820" s="1">
        <v>45.0</v>
      </c>
      <c r="I5820" s="3">
        <v>43734.291666666664</v>
      </c>
      <c r="J5820" s="1">
        <v>1.63565545147214</v>
      </c>
      <c r="K5820" s="1" t="s">
        <v>18</v>
      </c>
      <c r="M5820" s="3">
        <v>43734.332448726855</v>
      </c>
    </row>
    <row r="5821">
      <c r="A5821" s="1">
        <v>5819.0</v>
      </c>
      <c r="B5821" s="1" t="s">
        <v>303</v>
      </c>
      <c r="C5821" s="1" t="s">
        <v>12077</v>
      </c>
      <c r="D5821" s="1" t="s">
        <v>305</v>
      </c>
      <c r="E5821" s="1" t="s">
        <v>4057</v>
      </c>
      <c r="F5821" s="1" t="s">
        <v>307</v>
      </c>
      <c r="G5821" s="1" t="s">
        <v>17</v>
      </c>
      <c r="H5821" s="1">
        <v>45.0</v>
      </c>
      <c r="I5821" s="3">
        <v>44086.625</v>
      </c>
      <c r="J5821" s="1">
        <v>1.00900353204497</v>
      </c>
      <c r="K5821" s="1" t="s">
        <v>24</v>
      </c>
      <c r="M5821" s="3">
        <v>44086.656991041666</v>
      </c>
    </row>
    <row r="5822">
      <c r="A5822" s="1">
        <v>5820.0</v>
      </c>
      <c r="B5822" s="1" t="s">
        <v>141</v>
      </c>
      <c r="C5822" s="1" t="s">
        <v>12078</v>
      </c>
      <c r="D5822" s="1" t="s">
        <v>630</v>
      </c>
      <c r="E5822" s="1" t="s">
        <v>12079</v>
      </c>
      <c r="F5822" s="1" t="s">
        <v>175</v>
      </c>
      <c r="G5822" s="1" t="s">
        <v>39</v>
      </c>
      <c r="H5822" s="1">
        <v>45.0</v>
      </c>
      <c r="I5822" s="3">
        <v>43929.28125</v>
      </c>
      <c r="J5822" s="1">
        <v>1.09991591087107</v>
      </c>
      <c r="K5822" s="1" t="s">
        <v>46</v>
      </c>
      <c r="M5822" s="3">
        <v>43929.32312497685</v>
      </c>
    </row>
    <row r="5823">
      <c r="A5823" s="1">
        <v>5821.0</v>
      </c>
      <c r="B5823" s="1" t="s">
        <v>303</v>
      </c>
      <c r="C5823" s="1" t="s">
        <v>12080</v>
      </c>
      <c r="D5823" s="1" t="s">
        <v>305</v>
      </c>
      <c r="E5823" s="1" t="s">
        <v>3101</v>
      </c>
      <c r="F5823" s="1" t="s">
        <v>307</v>
      </c>
      <c r="G5823" s="1" t="s">
        <v>17</v>
      </c>
      <c r="H5823" s="1">
        <v>45.0</v>
      </c>
      <c r="I5823" s="3">
        <v>44049.229166666664</v>
      </c>
      <c r="J5823" s="1">
        <v>2.11401358976169</v>
      </c>
      <c r="K5823" s="1" t="s">
        <v>24</v>
      </c>
      <c r="M5823" s="3">
        <v>44049.26022004629</v>
      </c>
    </row>
    <row r="5824">
      <c r="A5824" s="1">
        <v>5822.0</v>
      </c>
      <c r="B5824" s="1" t="s">
        <v>1954</v>
      </c>
      <c r="C5824" s="1" t="s">
        <v>12081</v>
      </c>
      <c r="D5824" s="1" t="s">
        <v>5758</v>
      </c>
      <c r="E5824" s="1" t="s">
        <v>12082</v>
      </c>
      <c r="F5824" s="1" t="s">
        <v>1957</v>
      </c>
      <c r="G5824" s="1" t="s">
        <v>39</v>
      </c>
      <c r="H5824" s="1">
        <v>45.0</v>
      </c>
      <c r="I5824" s="3">
        <v>44123.375</v>
      </c>
      <c r="J5824" s="1">
        <v>0.549911898072873</v>
      </c>
      <c r="K5824" s="1" t="s">
        <v>83</v>
      </c>
      <c r="L5824" s="1" t="s">
        <v>1958</v>
      </c>
      <c r="M5824" s="3">
        <v>44123.40959555555</v>
      </c>
    </row>
    <row r="5825">
      <c r="A5825" s="1">
        <v>5823.0</v>
      </c>
      <c r="B5825" s="1" t="s">
        <v>1609</v>
      </c>
      <c r="C5825" s="1" t="s">
        <v>12083</v>
      </c>
      <c r="D5825" s="1" t="s">
        <v>818</v>
      </c>
      <c r="E5825" s="1" t="s">
        <v>12084</v>
      </c>
      <c r="F5825" s="1" t="s">
        <v>1613</v>
      </c>
      <c r="G5825" s="1" t="s">
        <v>89</v>
      </c>
      <c r="H5825" s="1">
        <v>45.0</v>
      </c>
      <c r="I5825" s="3">
        <v>44115.50385064815</v>
      </c>
      <c r="J5825" s="1">
        <v>2.71923358460866</v>
      </c>
      <c r="K5825" s="1" t="s">
        <v>56</v>
      </c>
      <c r="L5825" s="1" t="s">
        <v>1614</v>
      </c>
      <c r="M5825" s="3">
        <v>44115.51304334491</v>
      </c>
    </row>
    <row r="5826">
      <c r="A5826" s="1">
        <v>5824.0</v>
      </c>
      <c r="B5826" s="1" t="s">
        <v>6874</v>
      </c>
      <c r="C5826" s="1" t="s">
        <v>12085</v>
      </c>
      <c r="D5826" s="1" t="s">
        <v>998</v>
      </c>
      <c r="E5826" s="1" t="s">
        <v>12086</v>
      </c>
      <c r="F5826" s="1" t="s">
        <v>6877</v>
      </c>
      <c r="G5826" s="1" t="s">
        <v>39</v>
      </c>
      <c r="H5826" s="1">
        <v>45.0</v>
      </c>
      <c r="I5826" s="3">
        <v>43890.791666666664</v>
      </c>
      <c r="J5826" s="1">
        <v>2.2288804748829</v>
      </c>
      <c r="K5826" s="1" t="s">
        <v>24</v>
      </c>
      <c r="M5826" s="3">
        <v>43890.81947400463</v>
      </c>
    </row>
    <row r="5827">
      <c r="A5827" s="1">
        <v>5825.0</v>
      </c>
      <c r="B5827" s="1" t="s">
        <v>1795</v>
      </c>
      <c r="C5827" s="1" t="s">
        <v>12087</v>
      </c>
      <c r="D5827" s="1" t="s">
        <v>3388</v>
      </c>
      <c r="E5827" s="1" t="s">
        <v>12088</v>
      </c>
      <c r="F5827" s="1" t="s">
        <v>1799</v>
      </c>
      <c r="G5827" s="1" t="s">
        <v>89</v>
      </c>
      <c r="H5827" s="1">
        <v>45.0</v>
      </c>
      <c r="I5827" s="3">
        <v>44108.368267453705</v>
      </c>
      <c r="J5827" s="1">
        <v>2.4352138913251</v>
      </c>
      <c r="K5827" s="1" t="s">
        <v>24</v>
      </c>
      <c r="M5827" s="3">
        <v>44108.38114900463</v>
      </c>
    </row>
    <row r="5828">
      <c r="A5828" s="1">
        <v>5826.0</v>
      </c>
      <c r="B5828" s="1" t="s">
        <v>7834</v>
      </c>
      <c r="C5828" s="1" t="s">
        <v>12089</v>
      </c>
      <c r="D5828" s="1" t="s">
        <v>182</v>
      </c>
      <c r="E5828" s="1" t="s">
        <v>12090</v>
      </c>
      <c r="F5828" s="1" t="s">
        <v>7838</v>
      </c>
      <c r="G5828" s="1" t="s">
        <v>89</v>
      </c>
      <c r="H5828" s="1">
        <v>45.0</v>
      </c>
      <c r="I5828" s="3">
        <v>44032.75333342593</v>
      </c>
      <c r="J5828" s="1">
        <v>3.21354745434264</v>
      </c>
      <c r="K5828" s="1" t="s">
        <v>46</v>
      </c>
      <c r="L5828" s="1" t="s">
        <v>47</v>
      </c>
      <c r="M5828" s="3">
        <v>44032.78334193287</v>
      </c>
    </row>
    <row r="5829">
      <c r="A5829" s="1">
        <v>5827.0</v>
      </c>
      <c r="B5829" s="1" t="s">
        <v>1423</v>
      </c>
      <c r="C5829" s="1" t="s">
        <v>12091</v>
      </c>
      <c r="D5829" s="1" t="s">
        <v>4635</v>
      </c>
      <c r="E5829" s="1" t="s">
        <v>4348</v>
      </c>
      <c r="F5829" s="1" t="s">
        <v>1426</v>
      </c>
      <c r="G5829" s="1" t="s">
        <v>17</v>
      </c>
      <c r="H5829" s="1">
        <v>45.0</v>
      </c>
      <c r="I5829" s="3">
        <v>43697.25</v>
      </c>
      <c r="J5829" s="1">
        <v>3.99925692462786</v>
      </c>
      <c r="K5829" s="1" t="s">
        <v>24</v>
      </c>
      <c r="M5829" s="3">
        <v>43697.28241951389</v>
      </c>
    </row>
    <row r="5830">
      <c r="A5830" s="1">
        <v>5828.0</v>
      </c>
      <c r="B5830" s="1" t="s">
        <v>303</v>
      </c>
      <c r="C5830" s="1" t="s">
        <v>12092</v>
      </c>
      <c r="D5830" s="1" t="s">
        <v>305</v>
      </c>
      <c r="E5830" s="1" t="s">
        <v>1641</v>
      </c>
      <c r="F5830" s="1" t="s">
        <v>307</v>
      </c>
      <c r="G5830" s="1" t="s">
        <v>17</v>
      </c>
      <c r="H5830" s="1">
        <v>45.0</v>
      </c>
      <c r="I5830" s="3">
        <v>44014.791666666664</v>
      </c>
      <c r="J5830" s="1">
        <v>2.17115492261105</v>
      </c>
      <c r="K5830" s="1" t="s">
        <v>24</v>
      </c>
      <c r="M5830" s="3">
        <v>44014.8175824537</v>
      </c>
    </row>
    <row r="5831">
      <c r="A5831" s="1">
        <v>5829.0</v>
      </c>
      <c r="B5831" s="1" t="s">
        <v>319</v>
      </c>
      <c r="C5831" s="1" t="s">
        <v>12093</v>
      </c>
      <c r="D5831" s="1" t="s">
        <v>321</v>
      </c>
      <c r="E5831" s="1" t="s">
        <v>12094</v>
      </c>
      <c r="F5831" s="1" t="s">
        <v>323</v>
      </c>
      <c r="G5831" s="1" t="s">
        <v>39</v>
      </c>
      <c r="H5831" s="1">
        <v>45.0</v>
      </c>
      <c r="I5831" s="3">
        <v>43942.260416666664</v>
      </c>
      <c r="J5831" s="1">
        <v>4.19055884474191</v>
      </c>
      <c r="K5831" s="1" t="s">
        <v>24</v>
      </c>
      <c r="M5831" s="3">
        <v>43942.29848385417</v>
      </c>
    </row>
    <row r="5832">
      <c r="A5832" s="1">
        <v>5830.0</v>
      </c>
      <c r="B5832" s="1" t="s">
        <v>3073</v>
      </c>
      <c r="C5832" s="1" t="s">
        <v>12095</v>
      </c>
      <c r="D5832" s="1" t="s">
        <v>326</v>
      </c>
      <c r="E5832" s="1" t="s">
        <v>12096</v>
      </c>
      <c r="F5832" s="1" t="s">
        <v>3419</v>
      </c>
      <c r="G5832" s="1" t="s">
        <v>17</v>
      </c>
      <c r="H5832" s="1">
        <v>45.0</v>
      </c>
      <c r="I5832" s="3">
        <v>43986.791666666664</v>
      </c>
      <c r="J5832" s="1">
        <v>1.27746030906027</v>
      </c>
      <c r="K5832" s="1" t="s">
        <v>24</v>
      </c>
      <c r="M5832" s="3">
        <v>43986.82728784722</v>
      </c>
    </row>
    <row r="5833">
      <c r="A5833" s="1">
        <v>5831.0</v>
      </c>
      <c r="B5833" s="1" t="s">
        <v>1289</v>
      </c>
      <c r="C5833" s="1" t="s">
        <v>12097</v>
      </c>
      <c r="D5833" s="1" t="s">
        <v>2721</v>
      </c>
      <c r="E5833" s="1" t="s">
        <v>12098</v>
      </c>
      <c r="F5833" s="1" t="s">
        <v>1293</v>
      </c>
      <c r="G5833" s="1" t="s">
        <v>39</v>
      </c>
      <c r="H5833" s="1">
        <v>45.0</v>
      </c>
      <c r="I5833" s="3">
        <v>44159.5</v>
      </c>
      <c r="J5833" s="1">
        <v>0.0431349194674347</v>
      </c>
      <c r="K5833" s="1" t="s">
        <v>24</v>
      </c>
      <c r="M5833" s="3">
        <v>44159.57780472222</v>
      </c>
    </row>
    <row r="5834">
      <c r="A5834" s="1">
        <v>5832.0</v>
      </c>
      <c r="B5834" s="1" t="s">
        <v>1202</v>
      </c>
      <c r="C5834" s="1" t="s">
        <v>12099</v>
      </c>
      <c r="D5834" s="1" t="s">
        <v>1631</v>
      </c>
      <c r="E5834" s="1" t="s">
        <v>1632</v>
      </c>
      <c r="F5834" s="1" t="s">
        <v>1206</v>
      </c>
      <c r="G5834" s="1" t="s">
        <v>35</v>
      </c>
      <c r="H5834" s="1">
        <v>45.0</v>
      </c>
      <c r="I5834" s="3">
        <v>43658.291666666664</v>
      </c>
      <c r="J5834" s="1">
        <v>0.745773428694292</v>
      </c>
      <c r="K5834" s="1" t="s">
        <v>24</v>
      </c>
      <c r="M5834" s="3">
        <v>43658.62028212963</v>
      </c>
    </row>
    <row r="5835">
      <c r="A5835" s="1">
        <v>5833.0</v>
      </c>
      <c r="B5835" s="1" t="s">
        <v>732</v>
      </c>
      <c r="C5835" s="1" t="s">
        <v>12100</v>
      </c>
      <c r="D5835" s="1" t="s">
        <v>8203</v>
      </c>
      <c r="E5835" s="1" t="s">
        <v>4719</v>
      </c>
      <c r="F5835" s="1" t="s">
        <v>735</v>
      </c>
      <c r="G5835" s="1" t="s">
        <v>17</v>
      </c>
      <c r="H5835" s="1">
        <v>45.0</v>
      </c>
      <c r="I5835" s="3">
        <v>43921.4375</v>
      </c>
      <c r="J5835" s="1">
        <v>1.92693110034012</v>
      </c>
      <c r="K5835" s="1" t="s">
        <v>24</v>
      </c>
      <c r="M5835" s="3">
        <v>43921.46873303241</v>
      </c>
    </row>
    <row r="5836">
      <c r="A5836" s="1">
        <v>5834.0</v>
      </c>
      <c r="B5836" s="1" t="s">
        <v>1726</v>
      </c>
      <c r="C5836" s="1" t="s">
        <v>12101</v>
      </c>
      <c r="D5836" s="1" t="s">
        <v>3158</v>
      </c>
      <c r="E5836" s="1" t="s">
        <v>12102</v>
      </c>
      <c r="F5836" s="1" t="s">
        <v>1730</v>
      </c>
      <c r="G5836" s="1" t="s">
        <v>17</v>
      </c>
      <c r="H5836" s="1">
        <v>45.0</v>
      </c>
      <c r="I5836" s="3">
        <v>44161.333333333336</v>
      </c>
      <c r="J5836" s="1">
        <v>0.832550223286766</v>
      </c>
      <c r="K5836" s="1" t="s">
        <v>62</v>
      </c>
      <c r="L5836" s="1" t="s">
        <v>3500</v>
      </c>
      <c r="M5836" s="3">
        <v>44161.3632203125</v>
      </c>
    </row>
    <row r="5837">
      <c r="A5837" s="1">
        <v>5835.0</v>
      </c>
      <c r="B5837" s="1" t="s">
        <v>1716</v>
      </c>
      <c r="C5837" s="1" t="s">
        <v>12103</v>
      </c>
      <c r="D5837" s="1" t="s">
        <v>2359</v>
      </c>
      <c r="E5837" s="1" t="s">
        <v>12104</v>
      </c>
      <c r="F5837" s="1" t="s">
        <v>1719</v>
      </c>
      <c r="G5837" s="1" t="s">
        <v>39</v>
      </c>
      <c r="H5837" s="1">
        <v>45.0</v>
      </c>
      <c r="I5837" s="3">
        <v>44145.541666666664</v>
      </c>
      <c r="J5837" s="1">
        <v>13.62793539759</v>
      </c>
      <c r="K5837" s="1" t="s">
        <v>18</v>
      </c>
      <c r="M5837" s="3">
        <v>44145.56947505787</v>
      </c>
    </row>
    <row r="5838">
      <c r="A5838" s="1">
        <v>5836.0</v>
      </c>
      <c r="B5838" s="1" t="s">
        <v>161</v>
      </c>
      <c r="C5838" s="1" t="s">
        <v>12105</v>
      </c>
      <c r="D5838" s="1" t="s">
        <v>1915</v>
      </c>
      <c r="E5838" s="1" t="s">
        <v>715</v>
      </c>
      <c r="F5838" s="1" t="s">
        <v>165</v>
      </c>
      <c r="G5838" s="1" t="s">
        <v>35</v>
      </c>
      <c r="H5838" s="1">
        <v>45.0</v>
      </c>
      <c r="I5838" s="3">
        <v>44181.614583333336</v>
      </c>
      <c r="J5838" s="1">
        <v>1.3501597820826</v>
      </c>
      <c r="K5838" s="1" t="s">
        <v>166</v>
      </c>
      <c r="L5838" s="1" t="s">
        <v>167</v>
      </c>
      <c r="M5838" s="3">
        <v>44181.64443771991</v>
      </c>
    </row>
    <row r="5839">
      <c r="A5839" s="1">
        <v>5837.0</v>
      </c>
      <c r="B5839" s="1" t="s">
        <v>4361</v>
      </c>
      <c r="C5839" s="1" t="s">
        <v>12106</v>
      </c>
      <c r="D5839" s="1" t="s">
        <v>326</v>
      </c>
      <c r="E5839" s="1" t="s">
        <v>12107</v>
      </c>
      <c r="F5839" s="1" t="s">
        <v>4364</v>
      </c>
      <c r="G5839" s="1" t="s">
        <v>17</v>
      </c>
      <c r="H5839" s="1">
        <v>45.0</v>
      </c>
      <c r="I5839" s="3">
        <v>43845.291666666664</v>
      </c>
      <c r="J5839" s="1">
        <v>2.25172123687516</v>
      </c>
      <c r="K5839" s="1" t="s">
        <v>24</v>
      </c>
      <c r="M5839" s="3">
        <v>43845.32064121528</v>
      </c>
    </row>
    <row r="5840">
      <c r="A5840" s="1">
        <v>5838.0</v>
      </c>
      <c r="B5840" s="1" t="s">
        <v>324</v>
      </c>
      <c r="C5840" s="1" t="s">
        <v>12108</v>
      </c>
      <c r="D5840" s="1" t="s">
        <v>326</v>
      </c>
      <c r="E5840" s="1" t="s">
        <v>12109</v>
      </c>
      <c r="F5840" s="1" t="s">
        <v>328</v>
      </c>
      <c r="G5840" s="1" t="s">
        <v>17</v>
      </c>
      <c r="H5840" s="1">
        <v>45.0</v>
      </c>
      <c r="I5840" s="3">
        <v>44002.354166666664</v>
      </c>
      <c r="J5840" s="1">
        <v>0.0</v>
      </c>
      <c r="K5840" s="1" t="s">
        <v>24</v>
      </c>
      <c r="M5840" s="3">
        <v>44003.90690037037</v>
      </c>
    </row>
    <row r="5841">
      <c r="A5841" s="1">
        <v>5839.0</v>
      </c>
      <c r="B5841" s="1" t="s">
        <v>84</v>
      </c>
      <c r="C5841" s="1" t="s">
        <v>12110</v>
      </c>
      <c r="D5841" s="1" t="s">
        <v>1899</v>
      </c>
      <c r="E5841" s="1" t="s">
        <v>1900</v>
      </c>
      <c r="F5841" s="1" t="s">
        <v>88</v>
      </c>
      <c r="G5841" s="1" t="s">
        <v>35</v>
      </c>
      <c r="H5841" s="1">
        <v>45.0</v>
      </c>
      <c r="I5841" s="3">
        <v>43720.166666666664</v>
      </c>
      <c r="J5841" s="1">
        <v>1.20983721326638</v>
      </c>
      <c r="K5841" s="1" t="s">
        <v>83</v>
      </c>
      <c r="M5841" s="3">
        <v>43720.21250712963</v>
      </c>
    </row>
    <row r="5842">
      <c r="A5842" s="1">
        <v>5840.0</v>
      </c>
      <c r="B5842" s="1" t="s">
        <v>1489</v>
      </c>
      <c r="C5842" s="1" t="s">
        <v>12111</v>
      </c>
      <c r="D5842" s="1" t="s">
        <v>818</v>
      </c>
      <c r="E5842" s="1" t="s">
        <v>4926</v>
      </c>
      <c r="F5842" s="1" t="s">
        <v>1492</v>
      </c>
      <c r="G5842" s="1" t="s">
        <v>17</v>
      </c>
      <c r="H5842" s="1">
        <v>45.0</v>
      </c>
      <c r="I5842" s="3">
        <v>44115.708333333336</v>
      </c>
      <c r="J5842" s="1">
        <v>3.88243934676959</v>
      </c>
      <c r="K5842" s="1" t="s">
        <v>18</v>
      </c>
      <c r="M5842" s="3">
        <v>44115.741916875</v>
      </c>
    </row>
    <row r="5843">
      <c r="A5843" s="1">
        <v>5841.0</v>
      </c>
      <c r="B5843" s="1" t="s">
        <v>2462</v>
      </c>
      <c r="C5843" s="1" t="s">
        <v>12112</v>
      </c>
      <c r="D5843" s="1" t="s">
        <v>110</v>
      </c>
      <c r="E5843" s="1" t="s">
        <v>12113</v>
      </c>
      <c r="F5843" s="1" t="s">
        <v>2466</v>
      </c>
      <c r="G5843" s="1" t="s">
        <v>17</v>
      </c>
      <c r="H5843" s="1">
        <v>45.0</v>
      </c>
      <c r="I5843" s="3">
        <v>44036.229166666664</v>
      </c>
      <c r="J5843" s="1">
        <v>1.54710376685072</v>
      </c>
      <c r="K5843" s="1" t="s">
        <v>56</v>
      </c>
      <c r="L5843" s="1" t="s">
        <v>3023</v>
      </c>
      <c r="M5843" s="3">
        <v>44036.26960179398</v>
      </c>
    </row>
    <row r="5844">
      <c r="A5844" s="1">
        <v>5842.0</v>
      </c>
      <c r="B5844" s="1" t="s">
        <v>319</v>
      </c>
      <c r="C5844" s="1" t="s">
        <v>12114</v>
      </c>
      <c r="D5844" s="1" t="s">
        <v>321</v>
      </c>
      <c r="E5844" s="1" t="s">
        <v>12115</v>
      </c>
      <c r="F5844" s="1" t="s">
        <v>323</v>
      </c>
      <c r="G5844" s="1" t="s">
        <v>39</v>
      </c>
      <c r="H5844" s="1">
        <v>45.0</v>
      </c>
      <c r="I5844" s="3">
        <v>43999.625</v>
      </c>
      <c r="J5844" s="1">
        <v>0.982641816598117</v>
      </c>
      <c r="K5844" s="1" t="s">
        <v>24</v>
      </c>
      <c r="M5844" s="3">
        <v>43999.68027243055</v>
      </c>
    </row>
    <row r="5845">
      <c r="A5845" s="1">
        <v>5843.0</v>
      </c>
      <c r="B5845" s="1" t="s">
        <v>366</v>
      </c>
      <c r="C5845" s="1" t="s">
        <v>12116</v>
      </c>
      <c r="D5845" s="1" t="s">
        <v>1110</v>
      </c>
      <c r="E5845" s="1" t="s">
        <v>12117</v>
      </c>
      <c r="F5845" s="1" t="s">
        <v>370</v>
      </c>
      <c r="G5845" s="1" t="s">
        <v>39</v>
      </c>
      <c r="H5845" s="1">
        <v>45.0</v>
      </c>
      <c r="I5845" s="3">
        <v>44154.25</v>
      </c>
      <c r="J5845" s="1">
        <v>1.0837935920707</v>
      </c>
      <c r="K5845" s="1" t="s">
        <v>166</v>
      </c>
      <c r="L5845" s="1" t="s">
        <v>167</v>
      </c>
      <c r="M5845" s="3">
        <v>44154.278588912035</v>
      </c>
    </row>
    <row r="5846">
      <c r="A5846" s="1">
        <v>5844.0</v>
      </c>
      <c r="B5846" s="1" t="s">
        <v>366</v>
      </c>
      <c r="C5846" s="1" t="s">
        <v>12118</v>
      </c>
      <c r="D5846" s="1" t="s">
        <v>1592</v>
      </c>
      <c r="E5846" s="1" t="s">
        <v>12119</v>
      </c>
      <c r="F5846" s="1" t="s">
        <v>370</v>
      </c>
      <c r="G5846" s="1" t="s">
        <v>89</v>
      </c>
      <c r="H5846" s="1">
        <v>45.0</v>
      </c>
      <c r="I5846" s="3">
        <v>44180.312931458335</v>
      </c>
      <c r="J5846" s="1">
        <v>1.42904877098041</v>
      </c>
      <c r="K5846" s="1" t="s">
        <v>166</v>
      </c>
      <c r="L5846" s="1" t="s">
        <v>167</v>
      </c>
      <c r="M5846" s="3">
        <v>44180.34672123843</v>
      </c>
    </row>
    <row r="5847">
      <c r="A5847" s="1">
        <v>5845.0</v>
      </c>
      <c r="B5847" s="1" t="s">
        <v>2314</v>
      </c>
      <c r="C5847" s="1" t="s">
        <v>12120</v>
      </c>
      <c r="D5847" s="1" t="s">
        <v>1988</v>
      </c>
      <c r="E5847" s="1" t="s">
        <v>12121</v>
      </c>
      <c r="F5847" s="1" t="s">
        <v>2318</v>
      </c>
      <c r="G5847" s="1" t="s">
        <v>39</v>
      </c>
      <c r="H5847" s="1">
        <v>45.0</v>
      </c>
      <c r="I5847" s="3">
        <v>44067.666666666664</v>
      </c>
      <c r="J5847" s="1">
        <v>0.177295895728169</v>
      </c>
      <c r="K5847" s="1" t="s">
        <v>18</v>
      </c>
      <c r="M5847" s="3">
        <v>44067.742387164355</v>
      </c>
    </row>
    <row r="5848">
      <c r="A5848" s="1">
        <v>5846.0</v>
      </c>
      <c r="B5848" s="1" t="s">
        <v>2448</v>
      </c>
      <c r="C5848" s="1" t="s">
        <v>12122</v>
      </c>
      <c r="D5848" s="1" t="s">
        <v>12123</v>
      </c>
      <c r="E5848" s="1" t="s">
        <v>12124</v>
      </c>
      <c r="F5848" s="1" t="s">
        <v>2452</v>
      </c>
      <c r="G5848" s="1" t="s">
        <v>39</v>
      </c>
      <c r="H5848" s="1">
        <v>45.0</v>
      </c>
      <c r="I5848" s="3">
        <v>43896.604166666664</v>
      </c>
      <c r="J5848" s="1">
        <v>1.93343861789902</v>
      </c>
      <c r="K5848" s="1" t="s">
        <v>24</v>
      </c>
      <c r="M5848" s="3">
        <v>43896.62960068287</v>
      </c>
    </row>
    <row r="5849">
      <c r="A5849" s="1">
        <v>5847.0</v>
      </c>
      <c r="B5849" s="1" t="s">
        <v>7153</v>
      </c>
      <c r="C5849" s="1" t="s">
        <v>12125</v>
      </c>
      <c r="D5849" s="1" t="s">
        <v>1096</v>
      </c>
      <c r="E5849" s="1" t="s">
        <v>12126</v>
      </c>
      <c r="F5849" s="1" t="s">
        <v>7156</v>
      </c>
      <c r="G5849" s="1" t="s">
        <v>89</v>
      </c>
      <c r="H5849" s="1">
        <v>45.0</v>
      </c>
      <c r="I5849" s="3">
        <v>43888.65761099537</v>
      </c>
      <c r="J5849" s="1">
        <v>0.0</v>
      </c>
      <c r="K5849" s="1" t="s">
        <v>1376</v>
      </c>
      <c r="M5849" s="3">
        <v>43888.61982695602</v>
      </c>
    </row>
    <row r="5850">
      <c r="A5850" s="1">
        <v>5848.0</v>
      </c>
      <c r="B5850" s="1" t="s">
        <v>278</v>
      </c>
      <c r="C5850" s="1" t="s">
        <v>12127</v>
      </c>
      <c r="D5850" s="1" t="s">
        <v>584</v>
      </c>
      <c r="E5850" s="1" t="s">
        <v>12128</v>
      </c>
      <c r="F5850" s="1" t="s">
        <v>281</v>
      </c>
      <c r="G5850" s="1" t="s">
        <v>39</v>
      </c>
      <c r="H5850" s="1">
        <v>45.0</v>
      </c>
      <c r="I5850" s="3">
        <v>43753.541666666664</v>
      </c>
      <c r="J5850" s="1">
        <v>3.41565363436002</v>
      </c>
      <c r="K5850" s="1" t="s">
        <v>24</v>
      </c>
      <c r="M5850" s="3">
        <v>43753.56143206018</v>
      </c>
    </row>
    <row r="5851">
      <c r="A5851" s="1">
        <v>5849.0</v>
      </c>
      <c r="B5851" s="1" t="s">
        <v>12</v>
      </c>
      <c r="C5851" s="1" t="s">
        <v>12129</v>
      </c>
      <c r="D5851" s="1" t="s">
        <v>411</v>
      </c>
      <c r="E5851" s="1" t="s">
        <v>412</v>
      </c>
      <c r="F5851" s="1" t="s">
        <v>16</v>
      </c>
      <c r="G5851" s="1" t="s">
        <v>17</v>
      </c>
      <c r="H5851" s="1">
        <v>45.0</v>
      </c>
      <c r="I5851" s="3">
        <v>43999.291666666664</v>
      </c>
      <c r="J5851" s="1">
        <v>0.712357658868381</v>
      </c>
      <c r="K5851" s="1" t="s">
        <v>18</v>
      </c>
      <c r="M5851" s="3">
        <v>43999.32231119213</v>
      </c>
    </row>
    <row r="5852">
      <c r="A5852" s="1">
        <v>5850.0</v>
      </c>
      <c r="B5852" s="1" t="s">
        <v>385</v>
      </c>
      <c r="C5852" s="1" t="s">
        <v>12130</v>
      </c>
      <c r="D5852" s="1" t="s">
        <v>116</v>
      </c>
      <c r="E5852" s="1" t="s">
        <v>3535</v>
      </c>
      <c r="F5852" s="1" t="s">
        <v>388</v>
      </c>
      <c r="G5852" s="1" t="s">
        <v>17</v>
      </c>
      <c r="H5852" s="1">
        <v>45.0</v>
      </c>
      <c r="I5852" s="3">
        <v>43781.25</v>
      </c>
      <c r="J5852" s="1">
        <v>6.04403586072794</v>
      </c>
      <c r="K5852" s="1" t="s">
        <v>24</v>
      </c>
      <c r="M5852" s="3">
        <v>43781.28279366898</v>
      </c>
    </row>
    <row r="5853">
      <c r="A5853" s="1">
        <v>5851.0</v>
      </c>
      <c r="B5853" s="1" t="s">
        <v>161</v>
      </c>
      <c r="C5853" s="1" t="s">
        <v>12131</v>
      </c>
      <c r="D5853" s="1" t="s">
        <v>315</v>
      </c>
      <c r="E5853" s="1" t="s">
        <v>2516</v>
      </c>
      <c r="F5853" s="1" t="s">
        <v>165</v>
      </c>
      <c r="G5853" s="1" t="s">
        <v>35</v>
      </c>
      <c r="H5853" s="1">
        <v>45.0</v>
      </c>
      <c r="I5853" s="3">
        <v>44242.208333333336</v>
      </c>
      <c r="J5853" s="1">
        <v>1.03709671066332</v>
      </c>
      <c r="K5853" s="1" t="s">
        <v>166</v>
      </c>
      <c r="L5853" s="1" t="s">
        <v>167</v>
      </c>
      <c r="M5853" s="3">
        <v>44242.23928934028</v>
      </c>
    </row>
    <row r="5854">
      <c r="A5854" s="1">
        <v>5852.0</v>
      </c>
      <c r="B5854" s="1" t="s">
        <v>536</v>
      </c>
      <c r="C5854" s="1" t="s">
        <v>12132</v>
      </c>
      <c r="D5854" s="1" t="s">
        <v>1255</v>
      </c>
      <c r="E5854" s="1" t="s">
        <v>3747</v>
      </c>
      <c r="F5854" s="1" t="s">
        <v>539</v>
      </c>
      <c r="G5854" s="1" t="s">
        <v>17</v>
      </c>
      <c r="H5854" s="1">
        <v>45.0</v>
      </c>
      <c r="I5854" s="3">
        <v>43731.708333333336</v>
      </c>
      <c r="J5854" s="1">
        <v>2.78393175265162</v>
      </c>
      <c r="K5854" s="1" t="s">
        <v>83</v>
      </c>
      <c r="M5854" s="3">
        <v>43731.73440927083</v>
      </c>
    </row>
    <row r="5855">
      <c r="A5855" s="1">
        <v>5853.0</v>
      </c>
      <c r="B5855" s="1" t="s">
        <v>229</v>
      </c>
      <c r="C5855" s="1" t="s">
        <v>12133</v>
      </c>
      <c r="D5855" s="1" t="s">
        <v>12134</v>
      </c>
      <c r="E5855" s="1" t="s">
        <v>4002</v>
      </c>
      <c r="F5855" s="1" t="s">
        <v>232</v>
      </c>
      <c r="G5855" s="1" t="s">
        <v>35</v>
      </c>
      <c r="H5855" s="1">
        <v>45.0</v>
      </c>
      <c r="I5855" s="3">
        <v>43803.625</v>
      </c>
      <c r="J5855" s="1">
        <v>2.14612651507313</v>
      </c>
      <c r="K5855" s="1" t="s">
        <v>24</v>
      </c>
      <c r="M5855" s="3">
        <v>43803.67361636574</v>
      </c>
    </row>
    <row r="5856">
      <c r="A5856" s="1">
        <v>5854.0</v>
      </c>
      <c r="B5856" s="1" t="s">
        <v>2933</v>
      </c>
      <c r="C5856" s="1" t="s">
        <v>12135</v>
      </c>
      <c r="D5856" s="1" t="s">
        <v>1255</v>
      </c>
      <c r="E5856" s="1" t="s">
        <v>2935</v>
      </c>
      <c r="F5856" s="1" t="s">
        <v>2936</v>
      </c>
      <c r="G5856" s="1" t="s">
        <v>17</v>
      </c>
      <c r="H5856" s="1">
        <v>45.0</v>
      </c>
      <c r="I5856" s="3">
        <v>43797.583333333336</v>
      </c>
      <c r="J5856" s="1">
        <v>2.47835444598419</v>
      </c>
      <c r="K5856" s="1" t="s">
        <v>83</v>
      </c>
      <c r="M5856" s="3">
        <v>43797.60617003472</v>
      </c>
    </row>
    <row r="5857">
      <c r="A5857" s="1">
        <v>5855.0</v>
      </c>
      <c r="B5857" s="1" t="s">
        <v>136</v>
      </c>
      <c r="C5857" s="1" t="s">
        <v>12136</v>
      </c>
      <c r="D5857" s="1" t="s">
        <v>138</v>
      </c>
      <c r="E5857" s="1" t="s">
        <v>6868</v>
      </c>
      <c r="F5857" s="1" t="s">
        <v>140</v>
      </c>
      <c r="G5857" s="1" t="s">
        <v>17</v>
      </c>
      <c r="H5857" s="1">
        <v>45.0</v>
      </c>
      <c r="I5857" s="3">
        <v>44144.291666666664</v>
      </c>
      <c r="J5857" s="1">
        <v>2.87467415667905</v>
      </c>
      <c r="K5857" s="1" t="s">
        <v>18</v>
      </c>
      <c r="M5857" s="3">
        <v>44144.3226705787</v>
      </c>
    </row>
    <row r="5858">
      <c r="A5858" s="1">
        <v>5856.0</v>
      </c>
      <c r="B5858" s="1" t="s">
        <v>1075</v>
      </c>
      <c r="C5858" s="1" t="s">
        <v>12137</v>
      </c>
      <c r="D5858" s="1" t="s">
        <v>121</v>
      </c>
      <c r="E5858" s="1" t="s">
        <v>12138</v>
      </c>
      <c r="F5858" s="1" t="s">
        <v>1079</v>
      </c>
      <c r="G5858" s="1" t="s">
        <v>39</v>
      </c>
      <c r="H5858" s="1">
        <v>45.0</v>
      </c>
      <c r="I5858" s="3">
        <v>44159.625</v>
      </c>
      <c r="J5858" s="1">
        <v>2.18654135974429</v>
      </c>
      <c r="K5858" s="1" t="s">
        <v>18</v>
      </c>
      <c r="M5858" s="3">
        <v>44159.673043449075</v>
      </c>
    </row>
    <row r="5859">
      <c r="A5859" s="1">
        <v>5857.0</v>
      </c>
      <c r="B5859" s="1" t="s">
        <v>858</v>
      </c>
      <c r="C5859" s="1" t="s">
        <v>12139</v>
      </c>
      <c r="D5859" s="1" t="s">
        <v>2030</v>
      </c>
      <c r="E5859" s="1" t="s">
        <v>12140</v>
      </c>
      <c r="F5859" s="1" t="s">
        <v>861</v>
      </c>
      <c r="G5859" s="1" t="s">
        <v>89</v>
      </c>
      <c r="H5859" s="1">
        <v>45.0</v>
      </c>
      <c r="I5859" s="3">
        <v>43881.60160804398</v>
      </c>
      <c r="J5859" s="1">
        <v>2.40720605724704</v>
      </c>
      <c r="K5859" s="1" t="s">
        <v>24</v>
      </c>
      <c r="M5859" s="3">
        <v>43881.61683133102</v>
      </c>
    </row>
    <row r="5860">
      <c r="A5860" s="1">
        <v>5858.0</v>
      </c>
      <c r="B5860" s="1" t="s">
        <v>5792</v>
      </c>
      <c r="C5860" s="1" t="s">
        <v>12141</v>
      </c>
      <c r="D5860" s="1" t="s">
        <v>80</v>
      </c>
      <c r="E5860" s="1" t="s">
        <v>7882</v>
      </c>
      <c r="F5860" s="1" t="s">
        <v>5795</v>
      </c>
      <c r="G5860" s="1" t="s">
        <v>17</v>
      </c>
      <c r="H5860" s="1">
        <v>45.0</v>
      </c>
      <c r="I5860" s="3">
        <v>43798.541666666664</v>
      </c>
      <c r="J5860" s="1">
        <v>0.409242406190862</v>
      </c>
      <c r="K5860" s="1" t="s">
        <v>83</v>
      </c>
      <c r="M5860" s="3">
        <v>43798.62583887731</v>
      </c>
    </row>
    <row r="5861">
      <c r="A5861" s="1">
        <v>5859.0</v>
      </c>
      <c r="B5861" s="1" t="s">
        <v>742</v>
      </c>
      <c r="C5861" s="1" t="s">
        <v>12142</v>
      </c>
      <c r="D5861" s="1" t="s">
        <v>744</v>
      </c>
      <c r="E5861" s="1" t="s">
        <v>745</v>
      </c>
      <c r="F5861" s="1" t="s">
        <v>746</v>
      </c>
      <c r="G5861" s="1" t="s">
        <v>35</v>
      </c>
      <c r="H5861" s="1">
        <v>45.0</v>
      </c>
      <c r="I5861" s="3">
        <v>44180.270833333336</v>
      </c>
      <c r="J5861" s="1">
        <v>0.889054949990165</v>
      </c>
      <c r="K5861" s="1" t="s">
        <v>24</v>
      </c>
      <c r="L5861" s="1" t="s">
        <v>747</v>
      </c>
      <c r="M5861" s="3">
        <v>44180.29765119213</v>
      </c>
    </row>
    <row r="5862">
      <c r="A5862" s="1">
        <v>5860.0</v>
      </c>
      <c r="B5862" s="1" t="s">
        <v>8040</v>
      </c>
      <c r="C5862" s="1" t="s">
        <v>12143</v>
      </c>
      <c r="D5862" s="1" t="s">
        <v>8042</v>
      </c>
      <c r="E5862" s="1" t="s">
        <v>12144</v>
      </c>
      <c r="F5862" s="1" t="s">
        <v>8044</v>
      </c>
      <c r="G5862" s="1" t="s">
        <v>45</v>
      </c>
      <c r="H5862" s="1">
        <v>45.0</v>
      </c>
      <c r="I5862" s="3">
        <v>44172.71535716435</v>
      </c>
      <c r="J5862" s="1">
        <v>0.306272102403225</v>
      </c>
      <c r="K5862" s="1" t="s">
        <v>56</v>
      </c>
      <c r="L5862" s="1" t="s">
        <v>982</v>
      </c>
      <c r="M5862" s="3">
        <v>44172.72632013889</v>
      </c>
    </row>
    <row r="5863">
      <c r="A5863" s="1">
        <v>5861.0</v>
      </c>
      <c r="B5863" s="1" t="s">
        <v>4046</v>
      </c>
      <c r="C5863" s="1" t="s">
        <v>12145</v>
      </c>
      <c r="D5863" s="1" t="s">
        <v>116</v>
      </c>
      <c r="E5863" s="1" t="s">
        <v>11401</v>
      </c>
      <c r="F5863" s="1" t="s">
        <v>4049</v>
      </c>
      <c r="G5863" s="1" t="s">
        <v>35</v>
      </c>
      <c r="H5863" s="1">
        <v>45.0</v>
      </c>
      <c r="I5863" s="3">
        <v>44134.166666666664</v>
      </c>
      <c r="J5863" s="1">
        <v>4.32777796427907</v>
      </c>
      <c r="K5863" s="1" t="s">
        <v>24</v>
      </c>
      <c r="L5863" s="1" t="s">
        <v>4561</v>
      </c>
      <c r="M5863" s="3">
        <v>44134.20438546297</v>
      </c>
    </row>
    <row r="5864">
      <c r="A5864" s="1">
        <v>5862.0</v>
      </c>
      <c r="B5864" s="1" t="s">
        <v>2804</v>
      </c>
      <c r="C5864" s="1" t="s">
        <v>12146</v>
      </c>
      <c r="D5864" s="1" t="s">
        <v>12147</v>
      </c>
      <c r="E5864" s="1" t="s">
        <v>12148</v>
      </c>
      <c r="F5864" s="1" t="s">
        <v>2808</v>
      </c>
      <c r="G5864" s="1" t="s">
        <v>89</v>
      </c>
      <c r="H5864" s="1">
        <v>45.0</v>
      </c>
      <c r="I5864" s="3">
        <v>43713.68877703704</v>
      </c>
      <c r="J5864" s="1">
        <v>1.61399272743813</v>
      </c>
      <c r="K5864" s="1" t="s">
        <v>24</v>
      </c>
      <c r="M5864" s="3">
        <v>43713.71177663194</v>
      </c>
    </row>
    <row r="5865">
      <c r="A5865" s="1">
        <v>5863.0</v>
      </c>
      <c r="B5865" s="1" t="s">
        <v>1795</v>
      </c>
      <c r="C5865" s="1" t="s">
        <v>12149</v>
      </c>
      <c r="D5865" s="1" t="s">
        <v>1397</v>
      </c>
      <c r="E5865" s="1" t="s">
        <v>12150</v>
      </c>
      <c r="F5865" s="1" t="s">
        <v>1799</v>
      </c>
      <c r="G5865" s="1" t="s">
        <v>89</v>
      </c>
      <c r="H5865" s="1">
        <v>45.0</v>
      </c>
      <c r="I5865" s="3">
        <v>43864.42035458333</v>
      </c>
      <c r="J5865" s="1">
        <v>1.8882876997686</v>
      </c>
      <c r="K5865" s="1" t="s">
        <v>24</v>
      </c>
      <c r="M5865" s="3">
        <v>43864.45436920139</v>
      </c>
    </row>
    <row r="5866">
      <c r="A5866" s="1">
        <v>5864.0</v>
      </c>
      <c r="B5866" s="1" t="s">
        <v>9526</v>
      </c>
      <c r="C5866" s="1" t="s">
        <v>12151</v>
      </c>
      <c r="D5866" s="1" t="s">
        <v>1140</v>
      </c>
      <c r="E5866" s="1" t="s">
        <v>12152</v>
      </c>
      <c r="F5866" s="1" t="s">
        <v>9529</v>
      </c>
      <c r="G5866" s="1" t="s">
        <v>89</v>
      </c>
      <c r="H5866" s="1">
        <v>45.0</v>
      </c>
      <c r="I5866" s="3">
        <v>44201.70145810185</v>
      </c>
      <c r="J5866" s="1">
        <v>3.71171826908592</v>
      </c>
      <c r="K5866" s="1" t="s">
        <v>24</v>
      </c>
      <c r="M5866" s="3">
        <v>44201.73127851852</v>
      </c>
    </row>
    <row r="5867">
      <c r="A5867" s="1">
        <v>5865.0</v>
      </c>
      <c r="B5867" s="1" t="s">
        <v>901</v>
      </c>
      <c r="C5867" s="1" t="s">
        <v>12153</v>
      </c>
      <c r="D5867" s="1" t="s">
        <v>148</v>
      </c>
      <c r="E5867" s="1" t="s">
        <v>7678</v>
      </c>
      <c r="F5867" s="1" t="s">
        <v>904</v>
      </c>
      <c r="G5867" s="1" t="s">
        <v>35</v>
      </c>
      <c r="H5867" s="1">
        <v>45.0</v>
      </c>
      <c r="I5867" s="3">
        <v>43664.708333333336</v>
      </c>
      <c r="J5867" s="1">
        <v>3.10717300914319</v>
      </c>
      <c r="K5867" s="1" t="s">
        <v>24</v>
      </c>
      <c r="M5867" s="3">
        <v>43666.80337645833</v>
      </c>
    </row>
    <row r="5868">
      <c r="A5868" s="1">
        <v>5866.0</v>
      </c>
      <c r="B5868" s="1" t="s">
        <v>12154</v>
      </c>
      <c r="C5868" s="1" t="s">
        <v>12155</v>
      </c>
      <c r="D5868" s="1" t="s">
        <v>326</v>
      </c>
      <c r="E5868" s="1" t="s">
        <v>12156</v>
      </c>
      <c r="F5868" s="1" t="s">
        <v>12157</v>
      </c>
      <c r="G5868" s="1" t="s">
        <v>89</v>
      </c>
      <c r="H5868" s="1">
        <v>45.0</v>
      </c>
      <c r="I5868" s="3">
        <v>43868.355539502314</v>
      </c>
      <c r="J5868" s="1">
        <v>3.2249184154683</v>
      </c>
      <c r="K5868" s="1" t="s">
        <v>24</v>
      </c>
      <c r="M5868" s="3">
        <v>43868.36797166667</v>
      </c>
    </row>
    <row r="5869">
      <c r="A5869" s="1">
        <v>5867.0</v>
      </c>
      <c r="B5869" s="1" t="s">
        <v>536</v>
      </c>
      <c r="C5869" s="1" t="s">
        <v>12158</v>
      </c>
      <c r="D5869" s="1" t="s">
        <v>396</v>
      </c>
      <c r="E5869" s="1" t="s">
        <v>538</v>
      </c>
      <c r="F5869" s="1" t="s">
        <v>539</v>
      </c>
      <c r="G5869" s="1" t="s">
        <v>35</v>
      </c>
      <c r="H5869" s="1">
        <v>45.0</v>
      </c>
      <c r="I5869" s="3">
        <v>43650.25</v>
      </c>
      <c r="J5869" s="1">
        <v>2.74929191027951</v>
      </c>
      <c r="K5869" s="1" t="s">
        <v>83</v>
      </c>
      <c r="M5869" s="3">
        <v>43650.281564652774</v>
      </c>
    </row>
    <row r="5870">
      <c r="A5870" s="1">
        <v>5868.0</v>
      </c>
      <c r="B5870" s="1" t="s">
        <v>2405</v>
      </c>
      <c r="C5870" s="1" t="s">
        <v>12159</v>
      </c>
      <c r="D5870" s="1" t="s">
        <v>560</v>
      </c>
      <c r="E5870" s="1" t="s">
        <v>12160</v>
      </c>
      <c r="F5870" s="1" t="s">
        <v>2408</v>
      </c>
      <c r="G5870" s="1" t="s">
        <v>17</v>
      </c>
      <c r="H5870" s="1">
        <v>45.0</v>
      </c>
      <c r="I5870" s="3">
        <v>43757.166666666664</v>
      </c>
      <c r="J5870" s="1">
        <v>12.2497970052294</v>
      </c>
      <c r="K5870" s="1" t="s">
        <v>166</v>
      </c>
      <c r="M5870" s="3">
        <v>43757.20279967593</v>
      </c>
    </row>
    <row r="5871">
      <c r="A5871" s="1">
        <v>5869.0</v>
      </c>
      <c r="B5871" s="1" t="s">
        <v>1090</v>
      </c>
      <c r="C5871" s="1" t="s">
        <v>12161</v>
      </c>
      <c r="D5871" s="1" t="s">
        <v>356</v>
      </c>
      <c r="E5871" s="1" t="s">
        <v>12162</v>
      </c>
      <c r="F5871" s="1" t="s">
        <v>1094</v>
      </c>
      <c r="G5871" s="1" t="s">
        <v>39</v>
      </c>
      <c r="H5871" s="1">
        <v>45.0</v>
      </c>
      <c r="I5871" s="3">
        <v>44061.708333333336</v>
      </c>
      <c r="J5871" s="1">
        <v>1.44160174968532</v>
      </c>
      <c r="K5871" s="1" t="s">
        <v>166</v>
      </c>
      <c r="L5871" s="1" t="s">
        <v>167</v>
      </c>
      <c r="M5871" s="3">
        <v>44061.73821746528</v>
      </c>
    </row>
    <row r="5872">
      <c r="A5872" s="1">
        <v>5870.0</v>
      </c>
      <c r="B5872" s="1" t="s">
        <v>229</v>
      </c>
      <c r="C5872" s="1" t="s">
        <v>12163</v>
      </c>
      <c r="D5872" s="1" t="s">
        <v>1870</v>
      </c>
      <c r="E5872" s="1" t="s">
        <v>1871</v>
      </c>
      <c r="F5872" s="1" t="s">
        <v>232</v>
      </c>
      <c r="G5872" s="1" t="s">
        <v>17</v>
      </c>
      <c r="H5872" s="1">
        <v>45.0</v>
      </c>
      <c r="I5872" s="3">
        <v>44076.25</v>
      </c>
      <c r="J5872" s="1">
        <v>1.2551498282479</v>
      </c>
      <c r="K5872" s="1" t="s">
        <v>24</v>
      </c>
      <c r="M5872" s="3">
        <v>44076.28353693287</v>
      </c>
    </row>
    <row r="5873">
      <c r="A5873" s="1">
        <v>5871.0</v>
      </c>
      <c r="B5873" s="1" t="s">
        <v>303</v>
      </c>
      <c r="C5873" s="1" t="s">
        <v>12164</v>
      </c>
      <c r="D5873" s="1" t="s">
        <v>305</v>
      </c>
      <c r="E5873" s="1" t="s">
        <v>2306</v>
      </c>
      <c r="F5873" s="1" t="s">
        <v>307</v>
      </c>
      <c r="G5873" s="1" t="s">
        <v>35</v>
      </c>
      <c r="H5873" s="1">
        <v>45.0</v>
      </c>
      <c r="I5873" s="3">
        <v>44193.229166666664</v>
      </c>
      <c r="J5873" s="1">
        <v>2.15106610013971</v>
      </c>
      <c r="K5873" s="1" t="s">
        <v>24</v>
      </c>
      <c r="M5873" s="3">
        <v>44193.26204140046</v>
      </c>
    </row>
    <row r="5874">
      <c r="A5874" s="1">
        <v>5872.0</v>
      </c>
      <c r="B5874" s="1" t="s">
        <v>9069</v>
      </c>
      <c r="C5874" s="1" t="s">
        <v>12165</v>
      </c>
      <c r="D5874" s="1" t="s">
        <v>121</v>
      </c>
      <c r="E5874" s="1" t="s">
        <v>12166</v>
      </c>
      <c r="F5874" s="1" t="s">
        <v>9072</v>
      </c>
      <c r="G5874" s="1" t="s">
        <v>89</v>
      </c>
      <c r="H5874" s="1">
        <v>45.0</v>
      </c>
      <c r="I5874" s="3">
        <v>44189.6867881713</v>
      </c>
      <c r="J5874" s="1">
        <v>2.35718556598354</v>
      </c>
      <c r="K5874" s="1" t="s">
        <v>18</v>
      </c>
      <c r="M5874" s="3">
        <v>44189.702921875</v>
      </c>
    </row>
    <row r="5875">
      <c r="A5875" s="1">
        <v>5873.0</v>
      </c>
      <c r="B5875" s="1" t="s">
        <v>2314</v>
      </c>
      <c r="C5875" s="1" t="s">
        <v>12167</v>
      </c>
      <c r="D5875" s="1" t="s">
        <v>653</v>
      </c>
      <c r="E5875" s="1" t="s">
        <v>12168</v>
      </c>
      <c r="F5875" s="1" t="s">
        <v>2318</v>
      </c>
      <c r="G5875" s="1" t="s">
        <v>39</v>
      </c>
      <c r="H5875" s="1">
        <v>45.0</v>
      </c>
      <c r="I5875" s="3">
        <v>44022.666666666664</v>
      </c>
      <c r="J5875" s="1">
        <v>0.300237360484392</v>
      </c>
      <c r="K5875" s="1" t="s">
        <v>18</v>
      </c>
      <c r="M5875" s="3">
        <v>44022.69536924768</v>
      </c>
    </row>
    <row r="5876">
      <c r="A5876" s="1">
        <v>5874.0</v>
      </c>
      <c r="B5876" s="1" t="s">
        <v>2944</v>
      </c>
      <c r="C5876" s="1" t="s">
        <v>12169</v>
      </c>
      <c r="D5876" s="1" t="s">
        <v>818</v>
      </c>
      <c r="E5876" s="1" t="s">
        <v>12170</v>
      </c>
      <c r="F5876" s="1" t="s">
        <v>2947</v>
      </c>
      <c r="G5876" s="1" t="s">
        <v>39</v>
      </c>
      <c r="H5876" s="1">
        <v>45.0</v>
      </c>
      <c r="I5876" s="3">
        <v>44114.708333333336</v>
      </c>
      <c r="J5876" s="1">
        <v>2.31670047177696</v>
      </c>
      <c r="K5876" s="1" t="s">
        <v>18</v>
      </c>
      <c r="L5876" s="1" t="s">
        <v>1047</v>
      </c>
      <c r="M5876" s="3">
        <v>44114.744177650464</v>
      </c>
    </row>
    <row r="5877">
      <c r="A5877" s="1">
        <v>5875.0</v>
      </c>
      <c r="B5877" s="1" t="s">
        <v>485</v>
      </c>
      <c r="C5877" s="1" t="s">
        <v>12171</v>
      </c>
      <c r="D5877" s="1" t="s">
        <v>2521</v>
      </c>
      <c r="E5877" s="1" t="s">
        <v>5655</v>
      </c>
      <c r="F5877" s="1" t="s">
        <v>489</v>
      </c>
      <c r="G5877" s="1" t="s">
        <v>17</v>
      </c>
      <c r="H5877" s="1">
        <v>45.0</v>
      </c>
      <c r="I5877" s="3">
        <v>43818.25</v>
      </c>
      <c r="J5877" s="1">
        <v>2.17988215711819</v>
      </c>
      <c r="K5877" s="1" t="s">
        <v>166</v>
      </c>
      <c r="M5877" s="3">
        <v>43818.29128980324</v>
      </c>
    </row>
    <row r="5878">
      <c r="A5878" s="1">
        <v>5876.0</v>
      </c>
      <c r="B5878" s="1" t="s">
        <v>389</v>
      </c>
      <c r="C5878" s="1" t="s">
        <v>12172</v>
      </c>
      <c r="D5878" s="1" t="s">
        <v>49</v>
      </c>
      <c r="E5878" s="1" t="s">
        <v>12173</v>
      </c>
      <c r="F5878" s="1" t="s">
        <v>393</v>
      </c>
      <c r="G5878" s="1" t="s">
        <v>89</v>
      </c>
      <c r="H5878" s="1">
        <v>45.0</v>
      </c>
      <c r="I5878" s="3">
        <v>43876.54478525463</v>
      </c>
      <c r="J5878" s="1">
        <v>3.391521435809</v>
      </c>
      <c r="K5878" s="1" t="s">
        <v>18</v>
      </c>
      <c r="M5878" s="3">
        <v>43876.549241319444</v>
      </c>
    </row>
    <row r="5879">
      <c r="A5879" s="1">
        <v>5877.0</v>
      </c>
      <c r="B5879" s="1" t="s">
        <v>12</v>
      </c>
      <c r="C5879" s="1" t="s">
        <v>12174</v>
      </c>
      <c r="D5879" s="1" t="s">
        <v>6850</v>
      </c>
      <c r="E5879" s="1" t="s">
        <v>926</v>
      </c>
      <c r="F5879" s="1" t="s">
        <v>16</v>
      </c>
      <c r="G5879" s="1" t="s">
        <v>17</v>
      </c>
      <c r="H5879" s="1">
        <v>45.0</v>
      </c>
      <c r="I5879" s="3">
        <v>43855.625</v>
      </c>
      <c r="J5879" s="1">
        <v>0.0</v>
      </c>
      <c r="K5879" s="1" t="s">
        <v>18</v>
      </c>
      <c r="M5879" s="3">
        <v>43856.46309217592</v>
      </c>
    </row>
    <row r="5880">
      <c r="A5880" s="1">
        <v>5878.0</v>
      </c>
      <c r="B5880" s="1" t="s">
        <v>3909</v>
      </c>
      <c r="C5880" s="1" t="s">
        <v>12175</v>
      </c>
      <c r="D5880" s="1" t="s">
        <v>542</v>
      </c>
      <c r="E5880" s="1" t="s">
        <v>9081</v>
      </c>
      <c r="F5880" s="1" t="s">
        <v>3912</v>
      </c>
      <c r="G5880" s="1" t="s">
        <v>17</v>
      </c>
      <c r="H5880" s="1">
        <v>45.0</v>
      </c>
      <c r="I5880" s="3">
        <v>44095.760416666664</v>
      </c>
      <c r="J5880" s="1">
        <v>0.771720899912681</v>
      </c>
      <c r="K5880" s="1" t="s">
        <v>24</v>
      </c>
      <c r="M5880" s="3">
        <v>44095.80559829861</v>
      </c>
    </row>
    <row r="5881">
      <c r="A5881" s="1">
        <v>5879.0</v>
      </c>
      <c r="B5881" s="1" t="s">
        <v>7459</v>
      </c>
      <c r="C5881" s="1" t="s">
        <v>12176</v>
      </c>
      <c r="D5881" s="1" t="s">
        <v>1140</v>
      </c>
      <c r="E5881" s="1" t="s">
        <v>12177</v>
      </c>
      <c r="F5881" s="1" t="s">
        <v>7462</v>
      </c>
      <c r="G5881" s="1" t="s">
        <v>89</v>
      </c>
      <c r="H5881" s="1">
        <v>45.0</v>
      </c>
      <c r="I5881" s="3">
        <v>44217.53261400463</v>
      </c>
      <c r="J5881" s="1">
        <v>2.68242676903672</v>
      </c>
      <c r="K5881" s="1" t="s">
        <v>24</v>
      </c>
      <c r="L5881" s="1" t="s">
        <v>1006</v>
      </c>
      <c r="M5881" s="3">
        <v>44217.56730045139</v>
      </c>
    </row>
    <row r="5882">
      <c r="A5882" s="1">
        <v>5880.0</v>
      </c>
      <c r="B5882" s="1" t="s">
        <v>2645</v>
      </c>
      <c r="C5882" s="1" t="s">
        <v>12178</v>
      </c>
      <c r="D5882" s="1" t="s">
        <v>4220</v>
      </c>
      <c r="E5882" s="1" t="s">
        <v>4311</v>
      </c>
      <c r="F5882" s="1" t="s">
        <v>2649</v>
      </c>
      <c r="G5882" s="1" t="s">
        <v>17</v>
      </c>
      <c r="H5882" s="1">
        <v>45.0</v>
      </c>
      <c r="I5882" s="3">
        <v>43900.291666666664</v>
      </c>
      <c r="J5882" s="1">
        <v>1.75829528007642</v>
      </c>
      <c r="K5882" s="1" t="s">
        <v>18</v>
      </c>
      <c r="M5882" s="3">
        <v>43900.331925810184</v>
      </c>
    </row>
    <row r="5883">
      <c r="A5883" s="1">
        <v>5881.0</v>
      </c>
      <c r="B5883" s="1" t="s">
        <v>1323</v>
      </c>
      <c r="C5883" s="1" t="s">
        <v>12179</v>
      </c>
      <c r="D5883" s="1" t="s">
        <v>1325</v>
      </c>
      <c r="E5883" s="1" t="s">
        <v>12180</v>
      </c>
      <c r="F5883" s="1" t="s">
        <v>1327</v>
      </c>
      <c r="G5883" s="1" t="s">
        <v>17</v>
      </c>
      <c r="H5883" s="1">
        <v>45.0</v>
      </c>
      <c r="I5883" s="3">
        <v>44114.6875</v>
      </c>
      <c r="J5883" s="1">
        <v>0.269220743766973</v>
      </c>
      <c r="K5883" s="1" t="s">
        <v>46</v>
      </c>
      <c r="M5883" s="3">
        <v>44114.700051597225</v>
      </c>
    </row>
    <row r="5884">
      <c r="A5884" s="1">
        <v>5882.0</v>
      </c>
      <c r="B5884" s="1" t="s">
        <v>459</v>
      </c>
      <c r="C5884" s="1" t="s">
        <v>12181</v>
      </c>
      <c r="D5884" s="1" t="s">
        <v>461</v>
      </c>
      <c r="E5884" s="1" t="s">
        <v>6948</v>
      </c>
      <c r="F5884" s="1" t="s">
        <v>463</v>
      </c>
      <c r="G5884" s="1" t="s">
        <v>17</v>
      </c>
      <c r="H5884" s="1">
        <v>45.0</v>
      </c>
      <c r="I5884" s="3">
        <v>44190.541666666664</v>
      </c>
      <c r="J5884" s="1">
        <v>0.00167681102210165</v>
      </c>
      <c r="K5884" s="1" t="s">
        <v>24</v>
      </c>
      <c r="L5884" s="1" t="s">
        <v>464</v>
      </c>
      <c r="M5884" s="3">
        <v>44190.64102480324</v>
      </c>
    </row>
    <row r="5885">
      <c r="A5885" s="1">
        <v>5883.0</v>
      </c>
      <c r="B5885" s="1" t="s">
        <v>4046</v>
      </c>
      <c r="C5885" s="1" t="s">
        <v>12182</v>
      </c>
      <c r="D5885" s="1" t="s">
        <v>116</v>
      </c>
      <c r="E5885" s="1" t="s">
        <v>6269</v>
      </c>
      <c r="F5885" s="1" t="s">
        <v>4049</v>
      </c>
      <c r="G5885" s="1" t="s">
        <v>35</v>
      </c>
      <c r="H5885" s="1">
        <v>45.0</v>
      </c>
      <c r="I5885" s="3">
        <v>44154.1875</v>
      </c>
      <c r="J5885" s="1">
        <v>0.0</v>
      </c>
      <c r="K5885" s="1" t="s">
        <v>24</v>
      </c>
      <c r="L5885" s="1" t="s">
        <v>4561</v>
      </c>
      <c r="M5885" s="3">
        <v>44154.21953643519</v>
      </c>
    </row>
    <row r="5886">
      <c r="A5886" s="1">
        <v>5884.0</v>
      </c>
      <c r="B5886" s="1" t="s">
        <v>853</v>
      </c>
      <c r="C5886" s="1" t="s">
        <v>12183</v>
      </c>
      <c r="D5886" s="1" t="s">
        <v>1802</v>
      </c>
      <c r="E5886" s="1" t="s">
        <v>2575</v>
      </c>
      <c r="F5886" s="1" t="s">
        <v>856</v>
      </c>
      <c r="G5886" s="1" t="s">
        <v>17</v>
      </c>
      <c r="H5886" s="1">
        <v>45.0</v>
      </c>
      <c r="I5886" s="3">
        <v>43998.541666666664</v>
      </c>
      <c r="J5886" s="1">
        <v>2.69266201281679</v>
      </c>
      <c r="K5886" s="1" t="s">
        <v>18</v>
      </c>
      <c r="M5886" s="3">
        <v>43998.560896180556</v>
      </c>
    </row>
    <row r="5887">
      <c r="A5887" s="1">
        <v>5885.0</v>
      </c>
      <c r="B5887" s="1" t="s">
        <v>1699</v>
      </c>
      <c r="C5887" s="1" t="s">
        <v>12184</v>
      </c>
      <c r="D5887" s="1" t="s">
        <v>701</v>
      </c>
      <c r="E5887" s="1" t="s">
        <v>1701</v>
      </c>
      <c r="F5887" s="1" t="s">
        <v>1702</v>
      </c>
      <c r="G5887" s="1" t="s">
        <v>35</v>
      </c>
      <c r="H5887" s="1">
        <v>45.0</v>
      </c>
      <c r="I5887" s="3">
        <v>44208.708333333336</v>
      </c>
      <c r="J5887" s="1">
        <v>0.943445412362049</v>
      </c>
      <c r="K5887" s="1" t="s">
        <v>24</v>
      </c>
      <c r="L5887" s="1" t="s">
        <v>1006</v>
      </c>
      <c r="M5887" s="3">
        <v>44208.96230075231</v>
      </c>
    </row>
    <row r="5888">
      <c r="A5888" s="1">
        <v>5886.0</v>
      </c>
      <c r="B5888" s="1" t="s">
        <v>340</v>
      </c>
      <c r="C5888" s="1" t="s">
        <v>12185</v>
      </c>
      <c r="D5888" s="1" t="s">
        <v>1255</v>
      </c>
      <c r="E5888" s="1" t="s">
        <v>12186</v>
      </c>
      <c r="F5888" s="1" t="s">
        <v>344</v>
      </c>
      <c r="G5888" s="1" t="s">
        <v>39</v>
      </c>
      <c r="H5888" s="1">
        <v>45.0</v>
      </c>
      <c r="I5888" s="3">
        <v>44000.25</v>
      </c>
      <c r="J5888" s="1">
        <v>2.35394672759849</v>
      </c>
      <c r="K5888" s="1" t="s">
        <v>83</v>
      </c>
      <c r="M5888" s="3">
        <v>44000.28331604166</v>
      </c>
    </row>
    <row r="5889">
      <c r="A5889" s="1">
        <v>5887.0</v>
      </c>
      <c r="B5889" s="1" t="s">
        <v>154</v>
      </c>
      <c r="C5889" s="1" t="s">
        <v>12187</v>
      </c>
      <c r="D5889" s="1" t="s">
        <v>1208</v>
      </c>
      <c r="E5889" s="1" t="s">
        <v>12188</v>
      </c>
      <c r="F5889" s="1" t="s">
        <v>158</v>
      </c>
      <c r="G5889" s="1" t="s">
        <v>39</v>
      </c>
      <c r="H5889" s="1">
        <v>45.0</v>
      </c>
      <c r="I5889" s="3">
        <v>44104.21875</v>
      </c>
      <c r="J5889" s="1">
        <v>0.0</v>
      </c>
      <c r="K5889" s="1" t="s">
        <v>159</v>
      </c>
      <c r="M5889" s="3">
        <v>44105.39611490741</v>
      </c>
    </row>
    <row r="5890">
      <c r="A5890" s="1">
        <v>5888.0</v>
      </c>
      <c r="B5890" s="1" t="s">
        <v>303</v>
      </c>
      <c r="C5890" s="1" t="s">
        <v>12189</v>
      </c>
      <c r="D5890" s="1" t="s">
        <v>305</v>
      </c>
      <c r="E5890" s="1" t="s">
        <v>644</v>
      </c>
      <c r="F5890" s="1" t="s">
        <v>307</v>
      </c>
      <c r="G5890" s="1" t="s">
        <v>17</v>
      </c>
      <c r="H5890" s="1">
        <v>45.0</v>
      </c>
      <c r="I5890" s="3">
        <v>44083.416666666664</v>
      </c>
      <c r="J5890" s="1">
        <v>0.775698302460674</v>
      </c>
      <c r="K5890" s="1" t="s">
        <v>24</v>
      </c>
      <c r="M5890" s="3">
        <v>44083.4443205787</v>
      </c>
    </row>
    <row r="5891">
      <c r="A5891" s="1">
        <v>5889.0</v>
      </c>
      <c r="B5891" s="1" t="s">
        <v>5792</v>
      </c>
      <c r="C5891" s="1" t="s">
        <v>12190</v>
      </c>
      <c r="D5891" s="1" t="s">
        <v>80</v>
      </c>
      <c r="E5891" s="1" t="s">
        <v>12191</v>
      </c>
      <c r="F5891" s="1" t="s">
        <v>5795</v>
      </c>
      <c r="G5891" s="1" t="s">
        <v>17</v>
      </c>
      <c r="H5891" s="1">
        <v>45.0</v>
      </c>
      <c r="I5891" s="3">
        <v>43823.583333333336</v>
      </c>
      <c r="J5891" s="1">
        <v>1.09576019368383</v>
      </c>
      <c r="K5891" s="1" t="s">
        <v>83</v>
      </c>
      <c r="M5891" s="3">
        <v>43823.659493657404</v>
      </c>
    </row>
    <row r="5892">
      <c r="A5892" s="1">
        <v>5890.0</v>
      </c>
      <c r="B5892" s="1" t="s">
        <v>1529</v>
      </c>
      <c r="C5892" s="1" t="s">
        <v>12192</v>
      </c>
      <c r="D5892" s="1" t="s">
        <v>12193</v>
      </c>
      <c r="E5892" s="1" t="s">
        <v>12194</v>
      </c>
      <c r="F5892" s="1" t="s">
        <v>1533</v>
      </c>
      <c r="G5892" s="1" t="s">
        <v>39</v>
      </c>
      <c r="H5892" s="1">
        <v>45.0</v>
      </c>
      <c r="I5892" s="3">
        <v>43660.333333333336</v>
      </c>
      <c r="J5892" s="1">
        <v>2.29192284152075</v>
      </c>
      <c r="K5892" s="1" t="s">
        <v>18</v>
      </c>
      <c r="M5892" s="3">
        <v>43660.37461680556</v>
      </c>
    </row>
    <row r="5893">
      <c r="A5893" s="1">
        <v>5891.0</v>
      </c>
      <c r="B5893" s="1" t="s">
        <v>901</v>
      </c>
      <c r="C5893" s="1" t="s">
        <v>12195</v>
      </c>
      <c r="D5893" s="1" t="s">
        <v>5861</v>
      </c>
      <c r="E5893" s="1" t="s">
        <v>5862</v>
      </c>
      <c r="F5893" s="1" t="s">
        <v>904</v>
      </c>
      <c r="G5893" s="1" t="s">
        <v>35</v>
      </c>
      <c r="H5893" s="1">
        <v>45.0</v>
      </c>
      <c r="I5893" s="3">
        <v>43539.416666666664</v>
      </c>
      <c r="J5893" s="1">
        <v>1.00158984426943</v>
      </c>
      <c r="K5893" s="1" t="s">
        <v>24</v>
      </c>
      <c r="M5893" s="3">
        <v>43539.439130162034</v>
      </c>
    </row>
    <row r="5894">
      <c r="A5894" s="1">
        <v>5892.0</v>
      </c>
      <c r="B5894" s="1" t="s">
        <v>3178</v>
      </c>
      <c r="C5894" s="1" t="s">
        <v>12196</v>
      </c>
      <c r="D5894" s="1" t="s">
        <v>7784</v>
      </c>
      <c r="E5894" s="1" t="s">
        <v>12197</v>
      </c>
      <c r="F5894" s="1" t="s">
        <v>3182</v>
      </c>
      <c r="G5894" s="1" t="s">
        <v>89</v>
      </c>
      <c r="H5894" s="1">
        <v>45.0</v>
      </c>
      <c r="I5894" s="3">
        <v>44117.609045474535</v>
      </c>
      <c r="J5894" s="1">
        <v>1.98180413489686</v>
      </c>
      <c r="K5894" s="1" t="s">
        <v>18</v>
      </c>
      <c r="M5894" s="3">
        <v>44117.61613576389</v>
      </c>
    </row>
    <row r="5895">
      <c r="A5895" s="1">
        <v>5893.0</v>
      </c>
      <c r="B5895" s="1" t="s">
        <v>84</v>
      </c>
      <c r="C5895" s="1" t="s">
        <v>12198</v>
      </c>
      <c r="D5895" s="1" t="s">
        <v>86</v>
      </c>
      <c r="E5895" s="1" t="s">
        <v>4462</v>
      </c>
      <c r="F5895" s="1" t="s">
        <v>88</v>
      </c>
      <c r="G5895" s="1" t="s">
        <v>17</v>
      </c>
      <c r="H5895" s="1">
        <v>45.0</v>
      </c>
      <c r="I5895" s="3">
        <v>43818.625</v>
      </c>
      <c r="J5895" s="1">
        <v>0.943713592320967</v>
      </c>
      <c r="K5895" s="1" t="s">
        <v>83</v>
      </c>
      <c r="M5895" s="3">
        <v>43818.64611407407</v>
      </c>
    </row>
    <row r="5896">
      <c r="A5896" s="1">
        <v>5894.0</v>
      </c>
      <c r="B5896" s="1" t="s">
        <v>459</v>
      </c>
      <c r="C5896" s="1" t="s">
        <v>12199</v>
      </c>
      <c r="D5896" s="1" t="s">
        <v>461</v>
      </c>
      <c r="E5896" s="1" t="s">
        <v>9802</v>
      </c>
      <c r="F5896" s="1" t="s">
        <v>463</v>
      </c>
      <c r="G5896" s="1" t="s">
        <v>17</v>
      </c>
      <c r="H5896" s="1">
        <v>45.0</v>
      </c>
      <c r="I5896" s="3">
        <v>44057.375</v>
      </c>
      <c r="J5896" s="1">
        <v>0.168158048291973</v>
      </c>
      <c r="K5896" s="1" t="s">
        <v>24</v>
      </c>
      <c r="L5896" s="1" t="s">
        <v>464</v>
      </c>
      <c r="M5896" s="3">
        <v>44057.385320891204</v>
      </c>
    </row>
    <row r="5897">
      <c r="A5897" s="1">
        <v>5895.0</v>
      </c>
      <c r="B5897" s="1" t="s">
        <v>293</v>
      </c>
      <c r="C5897" s="1" t="s">
        <v>12200</v>
      </c>
      <c r="D5897" s="1" t="s">
        <v>126</v>
      </c>
      <c r="E5897" s="1" t="s">
        <v>3472</v>
      </c>
      <c r="F5897" s="1" t="s">
        <v>297</v>
      </c>
      <c r="G5897" s="1" t="s">
        <v>17</v>
      </c>
      <c r="H5897" s="1">
        <v>45.0</v>
      </c>
      <c r="I5897" s="3">
        <v>44097.791666666664</v>
      </c>
      <c r="J5897" s="1">
        <v>1.26610918335881</v>
      </c>
      <c r="K5897" s="1" t="s">
        <v>62</v>
      </c>
      <c r="L5897" s="1" t="s">
        <v>1188</v>
      </c>
      <c r="M5897" s="3">
        <v>44097.81206458333</v>
      </c>
    </row>
    <row r="5898">
      <c r="A5898" s="1">
        <v>5896.0</v>
      </c>
      <c r="B5898" s="1" t="s">
        <v>324</v>
      </c>
      <c r="C5898" s="1" t="s">
        <v>12201</v>
      </c>
      <c r="D5898" s="1" t="s">
        <v>326</v>
      </c>
      <c r="E5898" s="1" t="s">
        <v>8404</v>
      </c>
      <c r="F5898" s="1" t="s">
        <v>328</v>
      </c>
      <c r="G5898" s="1" t="s">
        <v>17</v>
      </c>
      <c r="H5898" s="1">
        <v>45.0</v>
      </c>
      <c r="I5898" s="3">
        <v>44011.666666666664</v>
      </c>
      <c r="J5898" s="1">
        <v>0.0</v>
      </c>
      <c r="K5898" s="1" t="s">
        <v>24</v>
      </c>
      <c r="M5898" s="3">
        <v>44011.68550767361</v>
      </c>
    </row>
    <row r="5899">
      <c r="A5899" s="1">
        <v>5897.0</v>
      </c>
      <c r="B5899" s="1" t="s">
        <v>11255</v>
      </c>
      <c r="C5899" s="1" t="s">
        <v>12202</v>
      </c>
      <c r="D5899" s="1" t="s">
        <v>1258</v>
      </c>
      <c r="E5899" s="1" t="s">
        <v>12203</v>
      </c>
      <c r="F5899" s="1" t="s">
        <v>11258</v>
      </c>
      <c r="G5899" s="1" t="s">
        <v>35</v>
      </c>
      <c r="H5899" s="1">
        <v>45.0</v>
      </c>
      <c r="I5899" s="3">
        <v>44204.6875</v>
      </c>
      <c r="J5899" s="1">
        <v>2.55147879557401</v>
      </c>
      <c r="K5899" s="1" t="s">
        <v>18</v>
      </c>
      <c r="L5899" s="1" t="s">
        <v>2972</v>
      </c>
      <c r="M5899" s="3">
        <v>44204.68973302083</v>
      </c>
    </row>
    <row r="5900">
      <c r="A5900" s="1">
        <v>5898.0</v>
      </c>
      <c r="B5900" s="1" t="s">
        <v>4431</v>
      </c>
      <c r="C5900" s="1" t="s">
        <v>12204</v>
      </c>
      <c r="D5900" s="1" t="s">
        <v>4433</v>
      </c>
      <c r="E5900" s="1" t="s">
        <v>12205</v>
      </c>
      <c r="F5900" s="1" t="s">
        <v>4435</v>
      </c>
      <c r="G5900" s="1" t="s">
        <v>45</v>
      </c>
      <c r="H5900" s="1">
        <v>45.0</v>
      </c>
      <c r="I5900" s="3">
        <v>44150.23960394676</v>
      </c>
      <c r="J5900" s="1">
        <v>4.85453757777239</v>
      </c>
      <c r="K5900" s="1" t="s">
        <v>218</v>
      </c>
      <c r="L5900" s="1" t="s">
        <v>287</v>
      </c>
      <c r="M5900" s="3">
        <v>44150.278734733794</v>
      </c>
    </row>
    <row r="5901">
      <c r="A5901" s="1">
        <v>5899.0</v>
      </c>
      <c r="B5901" s="1" t="s">
        <v>742</v>
      </c>
      <c r="C5901" s="1" t="s">
        <v>12206</v>
      </c>
      <c r="D5901" s="1" t="s">
        <v>148</v>
      </c>
      <c r="E5901" s="1" t="s">
        <v>12207</v>
      </c>
      <c r="F5901" s="1" t="s">
        <v>746</v>
      </c>
      <c r="G5901" s="1" t="s">
        <v>17</v>
      </c>
      <c r="H5901" s="1">
        <v>45.0</v>
      </c>
      <c r="I5901" s="3">
        <v>43920.583333333336</v>
      </c>
      <c r="J5901" s="1">
        <v>1.40771847079825</v>
      </c>
      <c r="K5901" s="1" t="s">
        <v>24</v>
      </c>
      <c r="M5901" s="3">
        <v>43920.61347959491</v>
      </c>
    </row>
    <row r="5902">
      <c r="A5902" s="1">
        <v>5900.0</v>
      </c>
      <c r="B5902" s="1" t="s">
        <v>1202</v>
      </c>
      <c r="C5902" s="1" t="s">
        <v>12208</v>
      </c>
      <c r="D5902" s="1" t="s">
        <v>1631</v>
      </c>
      <c r="E5902" s="1" t="s">
        <v>1632</v>
      </c>
      <c r="F5902" s="1" t="s">
        <v>1206</v>
      </c>
      <c r="G5902" s="1" t="s">
        <v>35</v>
      </c>
      <c r="H5902" s="1">
        <v>45.0</v>
      </c>
      <c r="I5902" s="3">
        <v>43668.291666666664</v>
      </c>
      <c r="J5902" s="1">
        <v>1.91848453626886</v>
      </c>
      <c r="K5902" s="1" t="s">
        <v>24</v>
      </c>
      <c r="M5902" s="3">
        <v>43668.356207916666</v>
      </c>
    </row>
    <row r="5903">
      <c r="A5903" s="1">
        <v>5901.0</v>
      </c>
      <c r="B5903" s="1" t="s">
        <v>2165</v>
      </c>
      <c r="C5903" s="1" t="s">
        <v>12209</v>
      </c>
      <c r="D5903" s="1" t="s">
        <v>701</v>
      </c>
      <c r="E5903" s="1" t="s">
        <v>2670</v>
      </c>
      <c r="F5903" s="1" t="s">
        <v>2168</v>
      </c>
      <c r="G5903" s="1" t="s">
        <v>17</v>
      </c>
      <c r="H5903" s="1">
        <v>45.0</v>
      </c>
      <c r="I5903" s="3">
        <v>44159.145833333336</v>
      </c>
      <c r="J5903" s="1">
        <v>1.49250430518983</v>
      </c>
      <c r="K5903" s="1" t="s">
        <v>24</v>
      </c>
      <c r="L5903" s="1" t="s">
        <v>406</v>
      </c>
      <c r="M5903" s="3">
        <v>44159.20045480324</v>
      </c>
    </row>
    <row r="5904">
      <c r="A5904" s="1">
        <v>5902.0</v>
      </c>
      <c r="B5904" s="1" t="s">
        <v>624</v>
      </c>
      <c r="C5904" s="1" t="s">
        <v>12210</v>
      </c>
      <c r="D5904" s="1" t="s">
        <v>7392</v>
      </c>
      <c r="E5904" s="1" t="s">
        <v>12211</v>
      </c>
      <c r="F5904" s="1" t="s">
        <v>628</v>
      </c>
      <c r="G5904" s="1" t="s">
        <v>89</v>
      </c>
      <c r="H5904" s="1">
        <v>45.0</v>
      </c>
      <c r="I5904" s="3">
        <v>43542.728095266204</v>
      </c>
      <c r="J5904" s="1">
        <v>1.00311104880222</v>
      </c>
      <c r="K5904" s="1" t="s">
        <v>24</v>
      </c>
      <c r="M5904" s="3">
        <v>43542.736944537035</v>
      </c>
    </row>
    <row r="5905">
      <c r="A5905" s="1">
        <v>5903.0</v>
      </c>
      <c r="B5905" s="1" t="s">
        <v>434</v>
      </c>
      <c r="C5905" s="1" t="s">
        <v>12212</v>
      </c>
      <c r="D5905" s="1" t="s">
        <v>1250</v>
      </c>
      <c r="E5905" s="1" t="s">
        <v>4908</v>
      </c>
      <c r="F5905" s="1" t="s">
        <v>438</v>
      </c>
      <c r="G5905" s="1" t="s">
        <v>35</v>
      </c>
      <c r="H5905" s="1">
        <v>45.0</v>
      </c>
      <c r="I5905" s="3">
        <v>43728.666666666664</v>
      </c>
      <c r="J5905" s="1">
        <v>0.001115183579992</v>
      </c>
      <c r="K5905" s="1" t="s">
        <v>24</v>
      </c>
      <c r="M5905" s="3">
        <v>43729.33311659722</v>
      </c>
    </row>
    <row r="5906">
      <c r="A5906" s="1">
        <v>5904.0</v>
      </c>
      <c r="B5906" s="1" t="s">
        <v>84</v>
      </c>
      <c r="C5906" s="1" t="s">
        <v>12213</v>
      </c>
      <c r="D5906" s="1" t="s">
        <v>80</v>
      </c>
      <c r="E5906" s="1" t="s">
        <v>2840</v>
      </c>
      <c r="F5906" s="1" t="s">
        <v>88</v>
      </c>
      <c r="G5906" s="1" t="s">
        <v>17</v>
      </c>
      <c r="H5906" s="1">
        <v>45.0</v>
      </c>
      <c r="I5906" s="3">
        <v>43755.625</v>
      </c>
      <c r="J5906" s="1">
        <v>0.579652703248288</v>
      </c>
      <c r="K5906" s="1" t="s">
        <v>83</v>
      </c>
      <c r="M5906" s="3">
        <v>43755.66425159722</v>
      </c>
    </row>
    <row r="5907">
      <c r="A5907" s="1">
        <v>5905.0</v>
      </c>
      <c r="B5907" s="1" t="s">
        <v>73</v>
      </c>
      <c r="C5907" s="1" t="s">
        <v>12214</v>
      </c>
      <c r="D5907" s="1" t="s">
        <v>75</v>
      </c>
      <c r="E5907" s="1" t="s">
        <v>12215</v>
      </c>
      <c r="F5907" s="1" t="s">
        <v>77</v>
      </c>
      <c r="G5907" s="1" t="s">
        <v>39</v>
      </c>
      <c r="H5907" s="1">
        <v>45.0</v>
      </c>
      <c r="I5907" s="3">
        <v>43478.666666666664</v>
      </c>
      <c r="J5907" s="1">
        <v>0.890193907676605</v>
      </c>
      <c r="K5907" s="1" t="s">
        <v>24</v>
      </c>
      <c r="M5907" s="3">
        <v>43478.703970625</v>
      </c>
    </row>
    <row r="5908">
      <c r="A5908" s="1">
        <v>5906.0</v>
      </c>
      <c r="B5908" s="1" t="s">
        <v>239</v>
      </c>
      <c r="C5908" s="1" t="s">
        <v>12216</v>
      </c>
      <c r="D5908" s="1" t="s">
        <v>241</v>
      </c>
      <c r="E5908" s="1" t="s">
        <v>5807</v>
      </c>
      <c r="F5908" s="1" t="s">
        <v>243</v>
      </c>
      <c r="G5908" s="1" t="s">
        <v>35</v>
      </c>
      <c r="H5908" s="1">
        <v>45.0</v>
      </c>
      <c r="I5908" s="3">
        <v>44230.5</v>
      </c>
      <c r="J5908" s="1">
        <v>1.95210195520475</v>
      </c>
      <c r="K5908" s="1" t="s">
        <v>46</v>
      </c>
      <c r="L5908" s="1" t="s">
        <v>244</v>
      </c>
      <c r="M5908" s="3">
        <v>44230.550585439814</v>
      </c>
    </row>
    <row r="5909">
      <c r="A5909" s="1">
        <v>5907.0</v>
      </c>
      <c r="B5909" s="1" t="s">
        <v>4333</v>
      </c>
      <c r="C5909" s="1" t="s">
        <v>12217</v>
      </c>
      <c r="D5909" s="1" t="s">
        <v>3388</v>
      </c>
      <c r="E5909" s="1" t="s">
        <v>12218</v>
      </c>
      <c r="F5909" s="1" t="s">
        <v>4336</v>
      </c>
      <c r="G5909" s="1" t="s">
        <v>17</v>
      </c>
      <c r="H5909" s="1">
        <v>45.0</v>
      </c>
      <c r="I5909" s="3">
        <v>44107.75</v>
      </c>
      <c r="J5909" s="1">
        <v>1.93157091047334</v>
      </c>
      <c r="K5909" s="1" t="s">
        <v>24</v>
      </c>
      <c r="L5909" s="1" t="s">
        <v>365</v>
      </c>
      <c r="M5909" s="3">
        <v>44107.78042377315</v>
      </c>
    </row>
    <row r="5910">
      <c r="A5910" s="1">
        <v>5908.0</v>
      </c>
      <c r="B5910" s="1" t="s">
        <v>768</v>
      </c>
      <c r="C5910" s="1" t="s">
        <v>12219</v>
      </c>
      <c r="D5910" s="1" t="s">
        <v>315</v>
      </c>
      <c r="E5910" s="1" t="s">
        <v>3982</v>
      </c>
      <c r="F5910" s="1" t="s">
        <v>772</v>
      </c>
      <c r="G5910" s="1" t="s">
        <v>35</v>
      </c>
      <c r="H5910" s="1">
        <v>45.0</v>
      </c>
      <c r="I5910" s="3">
        <v>44249.229166666664</v>
      </c>
      <c r="J5910" s="1">
        <v>1.55453612215034</v>
      </c>
      <c r="K5910" s="1" t="s">
        <v>166</v>
      </c>
      <c r="L5910" s="1" t="s">
        <v>318</v>
      </c>
      <c r="M5910" s="3">
        <v>44249.288436574076</v>
      </c>
    </row>
    <row r="5911">
      <c r="A5911" s="1">
        <v>5909.0</v>
      </c>
      <c r="B5911" s="1" t="s">
        <v>445</v>
      </c>
      <c r="C5911" s="1" t="s">
        <v>12220</v>
      </c>
      <c r="D5911" s="1" t="s">
        <v>447</v>
      </c>
      <c r="E5911" s="1" t="s">
        <v>448</v>
      </c>
      <c r="F5911" s="1" t="s">
        <v>449</v>
      </c>
      <c r="G5911" s="1" t="s">
        <v>35</v>
      </c>
      <c r="H5911" s="1">
        <v>45.0</v>
      </c>
      <c r="I5911" s="3">
        <v>43630.5</v>
      </c>
      <c r="J5911" s="1">
        <v>2.0831349810592</v>
      </c>
      <c r="K5911" s="1" t="s">
        <v>24</v>
      </c>
      <c r="M5911" s="3">
        <v>43630.570878796294</v>
      </c>
    </row>
    <row r="5912">
      <c r="A5912" s="1">
        <v>5910.0</v>
      </c>
      <c r="B5912" s="1" t="s">
        <v>647</v>
      </c>
      <c r="C5912" s="1" t="s">
        <v>12221</v>
      </c>
      <c r="D5912" s="1" t="s">
        <v>2255</v>
      </c>
      <c r="E5912" s="1" t="s">
        <v>8585</v>
      </c>
      <c r="F5912" s="1" t="s">
        <v>651</v>
      </c>
      <c r="G5912" s="1" t="s">
        <v>17</v>
      </c>
      <c r="H5912" s="1">
        <v>45.0</v>
      </c>
      <c r="I5912" s="3">
        <v>44215.25</v>
      </c>
      <c r="J5912" s="1">
        <v>1.65808268368828</v>
      </c>
      <c r="K5912" s="1" t="s">
        <v>24</v>
      </c>
      <c r="L5912" s="1" t="s">
        <v>188</v>
      </c>
      <c r="M5912" s="3">
        <v>44215.301117083334</v>
      </c>
    </row>
    <row r="5913">
      <c r="A5913" s="1">
        <v>5911.0</v>
      </c>
      <c r="B5913" s="1" t="s">
        <v>2877</v>
      </c>
      <c r="C5913" s="1" t="s">
        <v>12222</v>
      </c>
      <c r="D5913" s="1" t="s">
        <v>126</v>
      </c>
      <c r="E5913" s="1" t="s">
        <v>6748</v>
      </c>
      <c r="F5913" s="1" t="s">
        <v>2881</v>
      </c>
      <c r="G5913" s="1" t="s">
        <v>17</v>
      </c>
      <c r="H5913" s="1">
        <v>45.0</v>
      </c>
      <c r="I5913" s="3">
        <v>44143.333333333336</v>
      </c>
      <c r="J5913" s="1">
        <v>1.21756693389445</v>
      </c>
      <c r="K5913" s="1" t="s">
        <v>62</v>
      </c>
      <c r="M5913" s="3">
        <v>44143.409181979165</v>
      </c>
    </row>
    <row r="5914">
      <c r="A5914" s="1">
        <v>5912.0</v>
      </c>
      <c r="B5914" s="1" t="s">
        <v>3923</v>
      </c>
      <c r="C5914" s="1" t="s">
        <v>12223</v>
      </c>
      <c r="D5914" s="1" t="s">
        <v>5495</v>
      </c>
      <c r="E5914" s="1" t="s">
        <v>6244</v>
      </c>
      <c r="F5914" s="1" t="s">
        <v>3927</v>
      </c>
      <c r="G5914" s="1" t="s">
        <v>17</v>
      </c>
      <c r="H5914" s="1">
        <v>45.0</v>
      </c>
      <c r="I5914" s="3">
        <v>44249.697916666664</v>
      </c>
      <c r="J5914" s="1">
        <v>0.35483325135</v>
      </c>
      <c r="K5914" s="1" t="s">
        <v>159</v>
      </c>
      <c r="L5914" s="1" t="s">
        <v>5497</v>
      </c>
      <c r="M5914" s="3">
        <v>44249.72615767361</v>
      </c>
    </row>
    <row r="5915">
      <c r="A5915" s="1">
        <v>5913.0</v>
      </c>
      <c r="B5915" s="1" t="s">
        <v>7926</v>
      </c>
      <c r="C5915" s="1" t="s">
        <v>12224</v>
      </c>
      <c r="D5915" s="1" t="s">
        <v>818</v>
      </c>
      <c r="E5915" s="1" t="s">
        <v>12225</v>
      </c>
      <c r="F5915" s="1" t="s">
        <v>7929</v>
      </c>
      <c r="G5915" s="1" t="s">
        <v>39</v>
      </c>
      <c r="H5915" s="1">
        <v>45.0</v>
      </c>
      <c r="I5915" s="3">
        <v>44106.625</v>
      </c>
      <c r="J5915" s="1">
        <v>1.65488324850893</v>
      </c>
      <c r="K5915" s="1" t="s">
        <v>18</v>
      </c>
      <c r="M5915" s="3">
        <v>44106.65646332176</v>
      </c>
    </row>
    <row r="5916">
      <c r="A5916" s="1">
        <v>5914.0</v>
      </c>
      <c r="B5916" s="1" t="s">
        <v>8049</v>
      </c>
      <c r="C5916" s="1" t="s">
        <v>12226</v>
      </c>
      <c r="D5916" s="1" t="s">
        <v>27</v>
      </c>
      <c r="E5916" s="1" t="s">
        <v>8051</v>
      </c>
      <c r="F5916" s="1" t="s">
        <v>8052</v>
      </c>
      <c r="G5916" s="1" t="s">
        <v>17</v>
      </c>
      <c r="H5916" s="1">
        <v>45.0</v>
      </c>
      <c r="I5916" s="3">
        <v>44149.604166666664</v>
      </c>
      <c r="J5916" s="1">
        <v>1.88545014598437</v>
      </c>
      <c r="K5916" s="1" t="s">
        <v>18</v>
      </c>
      <c r="L5916" s="1" t="s">
        <v>8531</v>
      </c>
      <c r="M5916" s="3">
        <v>44149.64350763889</v>
      </c>
    </row>
    <row r="5917">
      <c r="A5917" s="1">
        <v>5915.0</v>
      </c>
      <c r="B5917" s="1" t="s">
        <v>953</v>
      </c>
      <c r="C5917" s="1" t="s">
        <v>12227</v>
      </c>
      <c r="D5917" s="1" t="s">
        <v>121</v>
      </c>
      <c r="E5917" s="1" t="s">
        <v>1108</v>
      </c>
      <c r="F5917" s="1" t="s">
        <v>1040</v>
      </c>
      <c r="G5917" s="1" t="s">
        <v>17</v>
      </c>
      <c r="H5917" s="1">
        <v>45.0</v>
      </c>
      <c r="I5917" s="3">
        <v>44106.625</v>
      </c>
      <c r="J5917" s="1">
        <v>2.43768226948673</v>
      </c>
      <c r="K5917" s="1" t="s">
        <v>18</v>
      </c>
      <c r="M5917" s="3">
        <v>44106.64835815972</v>
      </c>
    </row>
    <row r="5918">
      <c r="A5918" s="1">
        <v>5916.0</v>
      </c>
      <c r="B5918" s="1" t="s">
        <v>3345</v>
      </c>
      <c r="C5918" s="1" t="s">
        <v>12228</v>
      </c>
      <c r="D5918" s="1" t="s">
        <v>588</v>
      </c>
      <c r="E5918" s="1" t="s">
        <v>8420</v>
      </c>
      <c r="F5918" s="1" t="s">
        <v>3348</v>
      </c>
      <c r="G5918" s="1" t="s">
        <v>17</v>
      </c>
      <c r="H5918" s="1">
        <v>45.0</v>
      </c>
      <c r="I5918" s="3">
        <v>43899.291666666664</v>
      </c>
      <c r="J5918" s="1">
        <v>1.83769049824274</v>
      </c>
      <c r="K5918" s="1" t="s">
        <v>62</v>
      </c>
      <c r="M5918" s="3">
        <v>43899.3171278588</v>
      </c>
    </row>
    <row r="5919">
      <c r="A5919" s="1">
        <v>5917.0</v>
      </c>
      <c r="B5919" s="1" t="s">
        <v>582</v>
      </c>
      <c r="C5919" s="1" t="s">
        <v>12229</v>
      </c>
      <c r="D5919" s="1" t="s">
        <v>461</v>
      </c>
      <c r="E5919" s="1" t="s">
        <v>2580</v>
      </c>
      <c r="F5919" s="1" t="s">
        <v>586</v>
      </c>
      <c r="G5919" s="1" t="s">
        <v>17</v>
      </c>
      <c r="H5919" s="1">
        <v>45.0</v>
      </c>
      <c r="I5919" s="3">
        <v>43906.25</v>
      </c>
      <c r="J5919" s="1">
        <v>1.53735990294035</v>
      </c>
      <c r="K5919" s="1" t="s">
        <v>24</v>
      </c>
      <c r="M5919" s="3">
        <v>43906.28073861111</v>
      </c>
    </row>
    <row r="5920">
      <c r="A5920" s="1">
        <v>5918.0</v>
      </c>
      <c r="B5920" s="1" t="s">
        <v>732</v>
      </c>
      <c r="C5920" s="1" t="s">
        <v>12230</v>
      </c>
      <c r="D5920" s="1" t="s">
        <v>3403</v>
      </c>
      <c r="E5920" s="1" t="s">
        <v>3634</v>
      </c>
      <c r="F5920" s="1" t="s">
        <v>735</v>
      </c>
      <c r="G5920" s="1" t="s">
        <v>17</v>
      </c>
      <c r="H5920" s="1">
        <v>45.0</v>
      </c>
      <c r="I5920" s="3">
        <v>44250.729166666664</v>
      </c>
      <c r="J5920" s="1">
        <v>2.88997435540711</v>
      </c>
      <c r="K5920" s="1" t="s">
        <v>24</v>
      </c>
      <c r="M5920" s="3">
        <v>44250.71883942129</v>
      </c>
    </row>
    <row r="5921">
      <c r="A5921" s="1">
        <v>5919.0</v>
      </c>
      <c r="B5921" s="1" t="s">
        <v>2494</v>
      </c>
      <c r="C5921" s="1" t="s">
        <v>12231</v>
      </c>
      <c r="D5921" s="1" t="s">
        <v>8305</v>
      </c>
      <c r="E5921" s="1" t="s">
        <v>9495</v>
      </c>
      <c r="F5921" s="1" t="s">
        <v>2498</v>
      </c>
      <c r="G5921" s="1" t="s">
        <v>17</v>
      </c>
      <c r="H5921" s="1">
        <v>45.0</v>
      </c>
      <c r="I5921" s="3">
        <v>44135.177083333336</v>
      </c>
      <c r="J5921" s="1">
        <v>1.06189627463963</v>
      </c>
      <c r="K5921" s="1" t="s">
        <v>2499</v>
      </c>
      <c r="L5921" s="1" t="s">
        <v>2499</v>
      </c>
      <c r="M5921" s="3">
        <v>44135.207216828705</v>
      </c>
    </row>
    <row r="5922">
      <c r="A5922" s="1">
        <v>5920.0</v>
      </c>
      <c r="B5922" s="1" t="s">
        <v>184</v>
      </c>
      <c r="C5922" s="1" t="s">
        <v>12232</v>
      </c>
      <c r="D5922" s="1" t="s">
        <v>148</v>
      </c>
      <c r="E5922" s="1" t="s">
        <v>2344</v>
      </c>
      <c r="F5922" s="1" t="s">
        <v>187</v>
      </c>
      <c r="G5922" s="1" t="s">
        <v>17</v>
      </c>
      <c r="H5922" s="1">
        <v>45.0</v>
      </c>
      <c r="I5922" s="3">
        <v>44183.333333333336</v>
      </c>
      <c r="J5922" s="1">
        <v>2.9064838674602</v>
      </c>
      <c r="K5922" s="1" t="s">
        <v>24</v>
      </c>
      <c r="L5922" s="1" t="s">
        <v>188</v>
      </c>
      <c r="M5922" s="3">
        <v>44183.35908342592</v>
      </c>
    </row>
    <row r="5923">
      <c r="A5923" s="1">
        <v>5921.0</v>
      </c>
      <c r="B5923" s="1" t="s">
        <v>777</v>
      </c>
      <c r="C5923" s="1" t="s">
        <v>12233</v>
      </c>
      <c r="D5923" s="1" t="s">
        <v>779</v>
      </c>
      <c r="E5923" s="1" t="s">
        <v>6137</v>
      </c>
      <c r="F5923" s="1" t="s">
        <v>781</v>
      </c>
      <c r="G5923" s="1" t="s">
        <v>17</v>
      </c>
      <c r="H5923" s="1">
        <v>45.0</v>
      </c>
      <c r="I5923" s="3">
        <v>43882.291666666664</v>
      </c>
      <c r="J5923" s="1">
        <v>1.02298741612088</v>
      </c>
      <c r="K5923" s="1" t="s">
        <v>18</v>
      </c>
      <c r="M5923" s="3">
        <v>43882.7036790162</v>
      </c>
    </row>
    <row r="5924">
      <c r="A5924" s="1">
        <v>5922.0</v>
      </c>
      <c r="B5924" s="1" t="s">
        <v>862</v>
      </c>
      <c r="C5924" s="1" t="s">
        <v>12234</v>
      </c>
      <c r="D5924" s="1" t="s">
        <v>864</v>
      </c>
      <c r="E5924" s="1" t="s">
        <v>865</v>
      </c>
      <c r="F5924" s="1" t="s">
        <v>866</v>
      </c>
      <c r="G5924" s="1" t="s">
        <v>17</v>
      </c>
      <c r="H5924" s="1">
        <v>45.0</v>
      </c>
      <c r="I5924" s="3">
        <v>43714.166666666664</v>
      </c>
      <c r="J5924" s="1">
        <v>1.16047860762855</v>
      </c>
      <c r="K5924" s="1" t="s">
        <v>166</v>
      </c>
      <c r="M5924" s="3">
        <v>43714.28353314815</v>
      </c>
    </row>
    <row r="5925">
      <c r="A5925" s="1">
        <v>5923.0</v>
      </c>
      <c r="B5925" s="1" t="s">
        <v>1583</v>
      </c>
      <c r="C5925" s="1" t="s">
        <v>12235</v>
      </c>
      <c r="D5925" s="1" t="s">
        <v>148</v>
      </c>
      <c r="E5925" s="1" t="s">
        <v>5884</v>
      </c>
      <c r="F5925" s="1" t="s">
        <v>1586</v>
      </c>
      <c r="G5925" s="1" t="s">
        <v>17</v>
      </c>
      <c r="H5925" s="1">
        <v>45.0</v>
      </c>
      <c r="I5925" s="3">
        <v>44164.729166666664</v>
      </c>
      <c r="J5925" s="1">
        <v>1.67524632281732</v>
      </c>
      <c r="K5925" s="1" t="s">
        <v>24</v>
      </c>
      <c r="L5925" s="1" t="s">
        <v>188</v>
      </c>
      <c r="M5925" s="3">
        <v>44164.68204545139</v>
      </c>
    </row>
    <row r="5926">
      <c r="A5926" s="1">
        <v>5924.0</v>
      </c>
      <c r="B5926" s="1" t="s">
        <v>425</v>
      </c>
      <c r="C5926" s="1" t="s">
        <v>12236</v>
      </c>
      <c r="D5926" s="1" t="s">
        <v>21</v>
      </c>
      <c r="E5926" s="1" t="s">
        <v>427</v>
      </c>
      <c r="F5926" s="1" t="s">
        <v>428</v>
      </c>
      <c r="G5926" s="1" t="s">
        <v>17</v>
      </c>
      <c r="H5926" s="1">
        <v>45.0</v>
      </c>
      <c r="I5926" s="3">
        <v>44167.25</v>
      </c>
      <c r="J5926" s="1">
        <v>2.211934551723</v>
      </c>
      <c r="K5926" s="1" t="s">
        <v>24</v>
      </c>
      <c r="M5926" s="3">
        <v>44167.282731238425</v>
      </c>
    </row>
    <row r="5927">
      <c r="A5927" s="1">
        <v>5925.0</v>
      </c>
      <c r="B5927" s="1" t="s">
        <v>582</v>
      </c>
      <c r="C5927" s="1" t="s">
        <v>12237</v>
      </c>
      <c r="D5927" s="1" t="s">
        <v>5485</v>
      </c>
      <c r="E5927" s="1" t="s">
        <v>5486</v>
      </c>
      <c r="F5927" s="1" t="s">
        <v>586</v>
      </c>
      <c r="G5927" s="1" t="s">
        <v>35</v>
      </c>
      <c r="H5927" s="1">
        <v>45.0</v>
      </c>
      <c r="I5927" s="3">
        <v>43734.25</v>
      </c>
      <c r="J5927" s="1">
        <v>0.590111823897717</v>
      </c>
      <c r="K5927" s="1" t="s">
        <v>24</v>
      </c>
      <c r="M5927" s="3">
        <v>43734.29225884259</v>
      </c>
    </row>
    <row r="5928">
      <c r="A5928" s="1">
        <v>5926.0</v>
      </c>
      <c r="B5928" s="1" t="s">
        <v>267</v>
      </c>
      <c r="C5928" s="1" t="s">
        <v>12238</v>
      </c>
      <c r="D5928" s="1" t="s">
        <v>1103</v>
      </c>
      <c r="E5928" s="1" t="s">
        <v>9361</v>
      </c>
      <c r="F5928" s="1" t="s">
        <v>271</v>
      </c>
      <c r="G5928" s="1" t="s">
        <v>35</v>
      </c>
      <c r="H5928" s="1">
        <v>45.0</v>
      </c>
      <c r="I5928" s="3">
        <v>44231.625</v>
      </c>
      <c r="J5928" s="1">
        <v>2.67711160000952</v>
      </c>
      <c r="K5928" s="1" t="s">
        <v>56</v>
      </c>
      <c r="L5928" s="1" t="s">
        <v>272</v>
      </c>
      <c r="M5928" s="3">
        <v>44231.654356666666</v>
      </c>
    </row>
    <row r="5929">
      <c r="A5929" s="1">
        <v>5927.0</v>
      </c>
      <c r="B5929" s="1" t="s">
        <v>63</v>
      </c>
      <c r="C5929" s="1" t="s">
        <v>12239</v>
      </c>
      <c r="D5929" s="1" t="s">
        <v>65</v>
      </c>
      <c r="E5929" s="1" t="s">
        <v>3334</v>
      </c>
      <c r="F5929" s="1" t="s">
        <v>67</v>
      </c>
      <c r="G5929" s="1" t="s">
        <v>17</v>
      </c>
      <c r="H5929" s="1">
        <v>45.0</v>
      </c>
      <c r="I5929" s="3">
        <v>44137.229166666664</v>
      </c>
      <c r="J5929" s="1">
        <v>2.14603089330044</v>
      </c>
      <c r="K5929" s="1" t="s">
        <v>24</v>
      </c>
      <c r="M5929" s="3">
        <v>44137.30018291667</v>
      </c>
    </row>
    <row r="5930">
      <c r="A5930" s="1">
        <v>5928.0</v>
      </c>
      <c r="B5930" s="1" t="s">
        <v>1230</v>
      </c>
      <c r="C5930" s="1" t="s">
        <v>12240</v>
      </c>
      <c r="D5930" s="1" t="s">
        <v>1232</v>
      </c>
      <c r="E5930" s="1" t="s">
        <v>12241</v>
      </c>
      <c r="F5930" s="1" t="s">
        <v>1234</v>
      </c>
      <c r="G5930" s="1" t="s">
        <v>89</v>
      </c>
      <c r="H5930" s="1">
        <v>45.0</v>
      </c>
      <c r="I5930" s="3">
        <v>44060.49759429398</v>
      </c>
      <c r="J5930" s="1">
        <v>0.92904925650202</v>
      </c>
      <c r="K5930" s="1" t="s">
        <v>18</v>
      </c>
      <c r="M5930" s="3">
        <v>44060.52280479167</v>
      </c>
    </row>
    <row r="5931">
      <c r="A5931" s="1">
        <v>5929.0</v>
      </c>
      <c r="B5931" s="1" t="s">
        <v>4929</v>
      </c>
      <c r="C5931" s="1" t="s">
        <v>12242</v>
      </c>
      <c r="D5931" s="1" t="s">
        <v>21</v>
      </c>
      <c r="E5931" s="1" t="s">
        <v>12243</v>
      </c>
      <c r="F5931" s="1" t="s">
        <v>4932</v>
      </c>
      <c r="G5931" s="1" t="s">
        <v>89</v>
      </c>
      <c r="H5931" s="1">
        <v>45.0</v>
      </c>
      <c r="I5931" s="3">
        <v>43705.68581439815</v>
      </c>
      <c r="J5931" s="1">
        <v>3.24682165806218</v>
      </c>
      <c r="K5931" s="1" t="s">
        <v>24</v>
      </c>
      <c r="M5931" s="3">
        <v>43705.699345520836</v>
      </c>
    </row>
    <row r="5932">
      <c r="A5932" s="1">
        <v>5930.0</v>
      </c>
      <c r="B5932" s="1" t="s">
        <v>319</v>
      </c>
      <c r="C5932" s="1" t="s">
        <v>12244</v>
      </c>
      <c r="D5932" s="1" t="s">
        <v>4635</v>
      </c>
      <c r="E5932" s="1" t="s">
        <v>12245</v>
      </c>
      <c r="F5932" s="1" t="s">
        <v>323</v>
      </c>
      <c r="G5932" s="1" t="s">
        <v>17</v>
      </c>
      <c r="H5932" s="1">
        <v>45.0</v>
      </c>
      <c r="I5932" s="3">
        <v>43702.416666666664</v>
      </c>
      <c r="J5932" s="1">
        <v>3.8229373571831</v>
      </c>
      <c r="K5932" s="1" t="s">
        <v>24</v>
      </c>
      <c r="M5932" s="3">
        <v>43703.32307168982</v>
      </c>
    </row>
    <row r="5933">
      <c r="A5933" s="1">
        <v>5931.0</v>
      </c>
      <c r="B5933" s="1" t="s">
        <v>620</v>
      </c>
      <c r="C5933" s="1" t="s">
        <v>12246</v>
      </c>
      <c r="D5933" s="1" t="s">
        <v>241</v>
      </c>
      <c r="E5933" s="1" t="s">
        <v>12247</v>
      </c>
      <c r="F5933" s="1" t="s">
        <v>623</v>
      </c>
      <c r="G5933" s="1" t="s">
        <v>39</v>
      </c>
      <c r="H5933" s="1">
        <v>45.0</v>
      </c>
      <c r="I5933" s="3">
        <v>44153.291666666664</v>
      </c>
      <c r="J5933" s="1">
        <v>3.37019330664913</v>
      </c>
      <c r="K5933" s="1" t="s">
        <v>18</v>
      </c>
      <c r="M5933" s="3">
        <v>44153.32266424769</v>
      </c>
    </row>
    <row r="5934">
      <c r="A5934" s="1">
        <v>5932.0</v>
      </c>
      <c r="B5934" s="1" t="s">
        <v>806</v>
      </c>
      <c r="C5934" s="1" t="s">
        <v>12248</v>
      </c>
      <c r="D5934" s="1" t="s">
        <v>12249</v>
      </c>
      <c r="E5934" s="1" t="s">
        <v>3812</v>
      </c>
      <c r="F5934" s="1" t="s">
        <v>810</v>
      </c>
      <c r="G5934" s="1" t="s">
        <v>35</v>
      </c>
      <c r="H5934" s="1">
        <v>45.0</v>
      </c>
      <c r="I5934" s="3">
        <v>43615.666666666664</v>
      </c>
      <c r="J5934" s="1">
        <v>1.27362331363161</v>
      </c>
      <c r="K5934" s="1" t="s">
        <v>24</v>
      </c>
      <c r="M5934" s="3">
        <v>43615.65754846065</v>
      </c>
    </row>
    <row r="5935">
      <c r="A5935" s="1">
        <v>5933.0</v>
      </c>
      <c r="B5935" s="1" t="s">
        <v>896</v>
      </c>
      <c r="C5935" s="1" t="s">
        <v>12250</v>
      </c>
      <c r="D5935" s="1" t="s">
        <v>2067</v>
      </c>
      <c r="E5935" s="1" t="s">
        <v>12251</v>
      </c>
      <c r="F5935" s="1" t="s">
        <v>900</v>
      </c>
      <c r="G5935" s="1" t="s">
        <v>39</v>
      </c>
      <c r="H5935" s="1">
        <v>45.0</v>
      </c>
      <c r="I5935" s="3">
        <v>44222.604166666664</v>
      </c>
      <c r="J5935" s="1">
        <v>2.52220470139764</v>
      </c>
      <c r="K5935" s="1" t="s">
        <v>24</v>
      </c>
      <c r="M5935" s="3">
        <v>44222.623903657404</v>
      </c>
    </row>
    <row r="5936">
      <c r="A5936" s="1">
        <v>5934.0</v>
      </c>
      <c r="B5936" s="1" t="s">
        <v>792</v>
      </c>
      <c r="C5936" s="1" t="s">
        <v>12252</v>
      </c>
      <c r="D5936" s="1" t="s">
        <v>578</v>
      </c>
      <c r="E5936" s="1" t="s">
        <v>794</v>
      </c>
      <c r="F5936" s="1" t="s">
        <v>795</v>
      </c>
      <c r="G5936" s="1" t="s">
        <v>17</v>
      </c>
      <c r="H5936" s="1">
        <v>45.0</v>
      </c>
      <c r="I5936" s="3">
        <v>44119.1875</v>
      </c>
      <c r="J5936" s="1">
        <v>3.20791461387288</v>
      </c>
      <c r="K5936" s="1" t="s">
        <v>18</v>
      </c>
      <c r="L5936" s="1" t="s">
        <v>444</v>
      </c>
      <c r="M5936" s="3">
        <v>44119.206100625</v>
      </c>
    </row>
    <row r="5937">
      <c r="A5937" s="1">
        <v>5935.0</v>
      </c>
      <c r="B5937" s="1" t="s">
        <v>6585</v>
      </c>
      <c r="C5937" s="1" t="s">
        <v>12253</v>
      </c>
      <c r="D5937" s="1" t="s">
        <v>93</v>
      </c>
      <c r="E5937" s="1" t="s">
        <v>12254</v>
      </c>
      <c r="F5937" s="1" t="s">
        <v>6588</v>
      </c>
      <c r="G5937" s="1" t="s">
        <v>35</v>
      </c>
      <c r="H5937" s="1">
        <v>45.0</v>
      </c>
      <c r="I5937" s="3">
        <v>44168.416666666664</v>
      </c>
      <c r="J5937" s="1">
        <v>2.14241322495454</v>
      </c>
      <c r="K5937" s="1" t="s">
        <v>159</v>
      </c>
      <c r="L5937" s="1" t="s">
        <v>495</v>
      </c>
      <c r="M5937" s="3">
        <v>44168.51766131944</v>
      </c>
    </row>
    <row r="5938">
      <c r="A5938" s="1">
        <v>5936.0</v>
      </c>
      <c r="B5938" s="1" t="s">
        <v>114</v>
      </c>
      <c r="C5938" s="1" t="s">
        <v>12255</v>
      </c>
      <c r="D5938" s="1" t="s">
        <v>116</v>
      </c>
      <c r="E5938" s="1" t="s">
        <v>1832</v>
      </c>
      <c r="F5938" s="1" t="s">
        <v>118</v>
      </c>
      <c r="G5938" s="1" t="s">
        <v>17</v>
      </c>
      <c r="H5938" s="1">
        <v>45.0</v>
      </c>
      <c r="I5938" s="3">
        <v>44056.75</v>
      </c>
      <c r="J5938" s="1">
        <v>1.95393100712816</v>
      </c>
      <c r="K5938" s="1" t="s">
        <v>24</v>
      </c>
      <c r="L5938" s="1" t="s">
        <v>1006</v>
      </c>
      <c r="M5938" s="3">
        <v>44056.78299693287</v>
      </c>
    </row>
    <row r="5939">
      <c r="A5939" s="1">
        <v>5937.0</v>
      </c>
      <c r="B5939" s="1" t="s">
        <v>2891</v>
      </c>
      <c r="C5939" s="1" t="s">
        <v>12256</v>
      </c>
      <c r="D5939" s="1" t="s">
        <v>2612</v>
      </c>
      <c r="E5939" s="1" t="s">
        <v>12257</v>
      </c>
      <c r="F5939" s="1" t="s">
        <v>2894</v>
      </c>
      <c r="G5939" s="1" t="s">
        <v>89</v>
      </c>
      <c r="H5939" s="1">
        <v>45.0</v>
      </c>
      <c r="I5939" s="3">
        <v>44079.41723355324</v>
      </c>
      <c r="J5939" s="1">
        <v>1.70949451556064</v>
      </c>
      <c r="K5939" s="1" t="s">
        <v>46</v>
      </c>
      <c r="M5939" s="3">
        <v>44079.445638020836</v>
      </c>
    </row>
    <row r="5940">
      <c r="A5940" s="1">
        <v>5938.0</v>
      </c>
      <c r="B5940" s="1" t="s">
        <v>425</v>
      </c>
      <c r="C5940" s="1" t="s">
        <v>12258</v>
      </c>
      <c r="D5940" s="1" t="s">
        <v>4531</v>
      </c>
      <c r="E5940" s="1" t="s">
        <v>12259</v>
      </c>
      <c r="F5940" s="1" t="s">
        <v>428</v>
      </c>
      <c r="G5940" s="1" t="s">
        <v>39</v>
      </c>
      <c r="H5940" s="1">
        <v>45.0</v>
      </c>
      <c r="I5940" s="3">
        <v>43741.666666666664</v>
      </c>
      <c r="J5940" s="1">
        <v>1.09410094850852</v>
      </c>
      <c r="K5940" s="1" t="s">
        <v>24</v>
      </c>
      <c r="M5940" s="3">
        <v>43741.70117857639</v>
      </c>
    </row>
    <row r="5941">
      <c r="A5941" s="1">
        <v>5939.0</v>
      </c>
      <c r="B5941" s="1" t="s">
        <v>485</v>
      </c>
      <c r="C5941" s="1" t="s">
        <v>12260</v>
      </c>
      <c r="D5941" s="1" t="s">
        <v>1014</v>
      </c>
      <c r="E5941" s="1" t="s">
        <v>2456</v>
      </c>
      <c r="F5941" s="1" t="s">
        <v>489</v>
      </c>
      <c r="G5941" s="1" t="s">
        <v>17</v>
      </c>
      <c r="H5941" s="1">
        <v>45.0</v>
      </c>
      <c r="I5941" s="3">
        <v>43743.666666666664</v>
      </c>
      <c r="J5941" s="1">
        <v>1.80168729748701</v>
      </c>
      <c r="K5941" s="1" t="s">
        <v>166</v>
      </c>
      <c r="M5941" s="3">
        <v>43743.68141427083</v>
      </c>
    </row>
    <row r="5942">
      <c r="A5942" s="1">
        <v>5940.0</v>
      </c>
      <c r="B5942" s="1" t="s">
        <v>824</v>
      </c>
      <c r="C5942" s="1" t="s">
        <v>12261</v>
      </c>
      <c r="D5942" s="1" t="s">
        <v>373</v>
      </c>
      <c r="E5942" s="1" t="s">
        <v>12262</v>
      </c>
      <c r="F5942" s="1" t="s">
        <v>827</v>
      </c>
      <c r="G5942" s="1" t="s">
        <v>35</v>
      </c>
      <c r="H5942" s="1">
        <v>45.0</v>
      </c>
      <c r="I5942" s="3">
        <v>43613.208333333336</v>
      </c>
      <c r="J5942" s="1">
        <v>1.11497686934226</v>
      </c>
      <c r="K5942" s="1" t="s">
        <v>18</v>
      </c>
      <c r="M5942" s="3">
        <v>43613.248742337964</v>
      </c>
    </row>
    <row r="5943">
      <c r="A5943" s="1">
        <v>5941.0</v>
      </c>
      <c r="B5943" s="1" t="s">
        <v>184</v>
      </c>
      <c r="C5943" s="1" t="s">
        <v>12263</v>
      </c>
      <c r="D5943" s="1" t="s">
        <v>148</v>
      </c>
      <c r="E5943" s="1" t="s">
        <v>6328</v>
      </c>
      <c r="F5943" s="1" t="s">
        <v>187</v>
      </c>
      <c r="G5943" s="1" t="s">
        <v>17</v>
      </c>
      <c r="H5943" s="1">
        <v>45.0</v>
      </c>
      <c r="I5943" s="3">
        <v>44221.666666666664</v>
      </c>
      <c r="J5943" s="1">
        <v>0.00762895637362731</v>
      </c>
      <c r="K5943" s="1" t="s">
        <v>24</v>
      </c>
      <c r="L5943" s="1" t="s">
        <v>188</v>
      </c>
      <c r="M5943" s="3">
        <v>44221.6731816088</v>
      </c>
    </row>
    <row r="5944">
      <c r="A5944" s="1">
        <v>5942.0</v>
      </c>
      <c r="B5944" s="1" t="s">
        <v>796</v>
      </c>
      <c r="C5944" s="1" t="s">
        <v>12264</v>
      </c>
      <c r="D5944" s="1" t="s">
        <v>5131</v>
      </c>
      <c r="E5944" s="1" t="s">
        <v>12265</v>
      </c>
      <c r="F5944" s="1" t="s">
        <v>799</v>
      </c>
      <c r="G5944" s="1" t="s">
        <v>39</v>
      </c>
      <c r="H5944" s="1">
        <v>45.0</v>
      </c>
      <c r="I5944" s="3">
        <v>44058.459027777775</v>
      </c>
      <c r="J5944" s="1">
        <v>2.29123824105253</v>
      </c>
      <c r="K5944" s="1" t="s">
        <v>18</v>
      </c>
      <c r="M5944" s="3">
        <v>44058.49969913194</v>
      </c>
    </row>
    <row r="5945">
      <c r="A5945" s="1">
        <v>5943.0</v>
      </c>
      <c r="B5945" s="1" t="s">
        <v>12</v>
      </c>
      <c r="C5945" s="1" t="s">
        <v>12266</v>
      </c>
      <c r="D5945" s="1" t="s">
        <v>411</v>
      </c>
      <c r="E5945" s="1" t="s">
        <v>6716</v>
      </c>
      <c r="F5945" s="1" t="s">
        <v>16</v>
      </c>
      <c r="G5945" s="1" t="s">
        <v>17</v>
      </c>
      <c r="H5945" s="1">
        <v>45.0</v>
      </c>
      <c r="I5945" s="3">
        <v>44081.291666666664</v>
      </c>
      <c r="J5945" s="1">
        <v>0.533541803850692</v>
      </c>
      <c r="K5945" s="1" t="s">
        <v>18</v>
      </c>
      <c r="M5945" s="3">
        <v>44081.32300273148</v>
      </c>
    </row>
    <row r="5946">
      <c r="A5946" s="1">
        <v>5944.0</v>
      </c>
      <c r="B5946" s="1" t="s">
        <v>1081</v>
      </c>
      <c r="C5946" s="1" t="s">
        <v>12267</v>
      </c>
      <c r="D5946" s="1" t="s">
        <v>326</v>
      </c>
      <c r="E5946" s="1" t="s">
        <v>1868</v>
      </c>
      <c r="F5946" s="1" t="s">
        <v>1084</v>
      </c>
      <c r="G5946" s="1" t="s">
        <v>17</v>
      </c>
      <c r="H5946" s="1">
        <v>45.0</v>
      </c>
      <c r="I5946" s="3">
        <v>44167.666666666664</v>
      </c>
      <c r="J5946" s="1">
        <v>5.12428667200249</v>
      </c>
      <c r="K5946" s="1" t="s">
        <v>24</v>
      </c>
      <c r="L5946" s="1" t="s">
        <v>135</v>
      </c>
      <c r="M5946" s="3">
        <v>44167.70916949074</v>
      </c>
    </row>
    <row r="5947">
      <c r="A5947" s="1">
        <v>5945.0</v>
      </c>
      <c r="B5947" s="1" t="s">
        <v>425</v>
      </c>
      <c r="C5947" s="1" t="s">
        <v>12268</v>
      </c>
      <c r="D5947" s="1" t="s">
        <v>21</v>
      </c>
      <c r="E5947" s="1" t="s">
        <v>3540</v>
      </c>
      <c r="F5947" s="1" t="s">
        <v>428</v>
      </c>
      <c r="G5947" s="1" t="s">
        <v>17</v>
      </c>
      <c r="H5947" s="1">
        <v>45.0</v>
      </c>
      <c r="I5947" s="3">
        <v>44196.25</v>
      </c>
      <c r="J5947" s="1">
        <v>1.68463097602054</v>
      </c>
      <c r="K5947" s="1" t="s">
        <v>24</v>
      </c>
      <c r="M5947" s="3">
        <v>44196.29027046296</v>
      </c>
    </row>
    <row r="5948">
      <c r="A5948" s="1">
        <v>5946.0</v>
      </c>
      <c r="B5948" s="1" t="s">
        <v>12269</v>
      </c>
      <c r="C5948" s="1" t="s">
        <v>12270</v>
      </c>
      <c r="D5948" s="1" t="s">
        <v>121</v>
      </c>
      <c r="E5948" s="1" t="s">
        <v>12271</v>
      </c>
      <c r="F5948" s="1" t="s">
        <v>12272</v>
      </c>
      <c r="G5948" s="1" t="s">
        <v>89</v>
      </c>
      <c r="H5948" s="1">
        <v>45.0</v>
      </c>
      <c r="I5948" s="3">
        <v>44035.30038995371</v>
      </c>
      <c r="J5948" s="1">
        <v>2.48684847696413</v>
      </c>
      <c r="K5948" s="1" t="s">
        <v>18</v>
      </c>
      <c r="L5948" s="1" t="s">
        <v>581</v>
      </c>
      <c r="M5948" s="3">
        <v>44035.3173600463</v>
      </c>
    </row>
    <row r="5949">
      <c r="A5949" s="1">
        <v>5947.0</v>
      </c>
      <c r="B5949" s="1" t="s">
        <v>10367</v>
      </c>
      <c r="C5949" s="1" t="s">
        <v>12273</v>
      </c>
      <c r="D5949" s="1" t="s">
        <v>12274</v>
      </c>
      <c r="E5949" s="1" t="s">
        <v>12275</v>
      </c>
      <c r="F5949" s="1" t="s">
        <v>10370</v>
      </c>
      <c r="G5949" s="1" t="s">
        <v>39</v>
      </c>
      <c r="H5949" s="1">
        <v>45.0</v>
      </c>
      <c r="I5949" s="3">
        <v>44149.75</v>
      </c>
      <c r="J5949" s="1">
        <v>2.62107081813716</v>
      </c>
      <c r="K5949" s="1" t="s">
        <v>24</v>
      </c>
      <c r="L5949" s="1" t="s">
        <v>365</v>
      </c>
      <c r="M5949" s="3">
        <v>44149.79027399306</v>
      </c>
    </row>
    <row r="5950">
      <c r="A5950" s="1">
        <v>5948.0</v>
      </c>
      <c r="B5950" s="1" t="s">
        <v>84</v>
      </c>
      <c r="C5950" s="1" t="s">
        <v>12276</v>
      </c>
      <c r="D5950" s="1" t="s">
        <v>86</v>
      </c>
      <c r="E5950" s="1" t="s">
        <v>4462</v>
      </c>
      <c r="F5950" s="1" t="s">
        <v>88</v>
      </c>
      <c r="G5950" s="1" t="s">
        <v>17</v>
      </c>
      <c r="H5950" s="1">
        <v>45.0</v>
      </c>
      <c r="I5950" s="3">
        <v>43808.625</v>
      </c>
      <c r="J5950" s="1">
        <v>0.791816217971677</v>
      </c>
      <c r="K5950" s="1" t="s">
        <v>83</v>
      </c>
      <c r="M5950" s="3">
        <v>43808.64470136574</v>
      </c>
    </row>
    <row r="5951">
      <c r="A5951" s="1">
        <v>5949.0</v>
      </c>
      <c r="B5951" s="1" t="s">
        <v>293</v>
      </c>
      <c r="C5951" s="1" t="s">
        <v>12277</v>
      </c>
      <c r="D5951" s="1" t="s">
        <v>1186</v>
      </c>
      <c r="E5951" s="1" t="s">
        <v>1187</v>
      </c>
      <c r="F5951" s="1" t="s">
        <v>297</v>
      </c>
      <c r="G5951" s="1" t="s">
        <v>17</v>
      </c>
      <c r="H5951" s="1">
        <v>45.0</v>
      </c>
      <c r="I5951" s="3">
        <v>44172.791666666664</v>
      </c>
      <c r="J5951" s="1">
        <v>1.18864634367218</v>
      </c>
      <c r="K5951" s="1" t="s">
        <v>62</v>
      </c>
      <c r="L5951" s="1" t="s">
        <v>1188</v>
      </c>
      <c r="M5951" s="3">
        <v>44172.72765238426</v>
      </c>
    </row>
    <row r="5952">
      <c r="A5952" s="1">
        <v>5950.0</v>
      </c>
      <c r="B5952" s="1" t="s">
        <v>1423</v>
      </c>
      <c r="C5952" s="1" t="s">
        <v>12278</v>
      </c>
      <c r="D5952" s="1" t="s">
        <v>2477</v>
      </c>
      <c r="E5952" s="1" t="s">
        <v>8159</v>
      </c>
      <c r="F5952" s="1" t="s">
        <v>1426</v>
      </c>
      <c r="G5952" s="1" t="s">
        <v>17</v>
      </c>
      <c r="H5952" s="1">
        <v>45.0</v>
      </c>
      <c r="I5952" s="3">
        <v>43727.541666666664</v>
      </c>
      <c r="J5952" s="1">
        <v>3.30470765241641</v>
      </c>
      <c r="K5952" s="1" t="s">
        <v>24</v>
      </c>
      <c r="M5952" s="3">
        <v>43727.65573291667</v>
      </c>
    </row>
    <row r="5953">
      <c r="A5953" s="1">
        <v>5951.0</v>
      </c>
      <c r="B5953" s="1" t="s">
        <v>2395</v>
      </c>
      <c r="C5953" s="1" t="s">
        <v>12279</v>
      </c>
      <c r="D5953" s="1" t="s">
        <v>2397</v>
      </c>
      <c r="E5953" s="1" t="s">
        <v>3162</v>
      </c>
      <c r="F5953" s="1" t="s">
        <v>2399</v>
      </c>
      <c r="G5953" s="1" t="s">
        <v>17</v>
      </c>
      <c r="H5953" s="1">
        <v>45.0</v>
      </c>
      <c r="I5953" s="3">
        <v>43879.604166666664</v>
      </c>
      <c r="J5953" s="1">
        <v>0.646620021988037</v>
      </c>
      <c r="K5953" s="1" t="s">
        <v>166</v>
      </c>
      <c r="M5953" s="3">
        <v>43879.623583368055</v>
      </c>
    </row>
    <row r="5954">
      <c r="A5954" s="1">
        <v>5952.0</v>
      </c>
      <c r="B5954" s="1" t="s">
        <v>2502</v>
      </c>
      <c r="C5954" s="1" t="s">
        <v>12280</v>
      </c>
      <c r="D5954" s="1" t="s">
        <v>2504</v>
      </c>
      <c r="E5954" s="1" t="s">
        <v>12281</v>
      </c>
      <c r="F5954" s="1" t="s">
        <v>2506</v>
      </c>
      <c r="G5954" s="1" t="s">
        <v>39</v>
      </c>
      <c r="H5954" s="1">
        <v>45.0</v>
      </c>
      <c r="I5954" s="3">
        <v>44168.541666666664</v>
      </c>
      <c r="J5954" s="1">
        <v>1.12957640443414</v>
      </c>
      <c r="K5954" s="1" t="s">
        <v>159</v>
      </c>
      <c r="L5954" s="1" t="s">
        <v>2507</v>
      </c>
      <c r="M5954" s="3">
        <v>44168.57077302083</v>
      </c>
    </row>
    <row r="5955">
      <c r="A5955" s="1">
        <v>5953.0</v>
      </c>
      <c r="B5955" s="1" t="s">
        <v>324</v>
      </c>
      <c r="C5955" s="1" t="s">
        <v>12282</v>
      </c>
      <c r="D5955" s="1" t="s">
        <v>326</v>
      </c>
      <c r="E5955" s="1" t="s">
        <v>673</v>
      </c>
      <c r="F5955" s="1" t="s">
        <v>328</v>
      </c>
      <c r="G5955" s="1" t="s">
        <v>17</v>
      </c>
      <c r="H5955" s="1">
        <v>45.0</v>
      </c>
      <c r="I5955" s="3">
        <v>44067.291666666664</v>
      </c>
      <c r="J5955" s="1">
        <v>0.0</v>
      </c>
      <c r="K5955" s="1" t="s">
        <v>24</v>
      </c>
      <c r="M5955" s="3">
        <v>44067.33869178241</v>
      </c>
    </row>
    <row r="5956">
      <c r="A5956" s="1">
        <v>5954.0</v>
      </c>
      <c r="B5956" s="1" t="s">
        <v>6645</v>
      </c>
      <c r="C5956" s="1" t="s">
        <v>12283</v>
      </c>
      <c r="D5956" s="1" t="s">
        <v>1250</v>
      </c>
      <c r="E5956" s="1" t="s">
        <v>12284</v>
      </c>
      <c r="F5956" s="1" t="s">
        <v>6648</v>
      </c>
      <c r="G5956" s="1" t="s">
        <v>39</v>
      </c>
      <c r="H5956" s="1">
        <v>45.0</v>
      </c>
      <c r="I5956" s="3">
        <v>43774.166666666664</v>
      </c>
      <c r="J5956" s="1">
        <v>0.816199052253777</v>
      </c>
      <c r="K5956" s="1" t="s">
        <v>24</v>
      </c>
      <c r="M5956" s="3">
        <v>43774.23044625</v>
      </c>
    </row>
    <row r="5957">
      <c r="A5957" s="1">
        <v>5955.0</v>
      </c>
      <c r="B5957" s="1" t="s">
        <v>114</v>
      </c>
      <c r="C5957" s="1" t="s">
        <v>12285</v>
      </c>
      <c r="D5957" s="1" t="s">
        <v>116</v>
      </c>
      <c r="E5957" s="1" t="s">
        <v>6960</v>
      </c>
      <c r="F5957" s="1" t="s">
        <v>118</v>
      </c>
      <c r="G5957" s="1" t="s">
        <v>17</v>
      </c>
      <c r="H5957" s="1">
        <v>45.0</v>
      </c>
      <c r="I5957" s="3">
        <v>44164.25</v>
      </c>
      <c r="J5957" s="1">
        <v>6.41980032308933</v>
      </c>
      <c r="K5957" s="1" t="s">
        <v>24</v>
      </c>
      <c r="M5957" s="3">
        <v>44164.33956930556</v>
      </c>
    </row>
    <row r="5958">
      <c r="A5958" s="1">
        <v>5956.0</v>
      </c>
      <c r="B5958" s="1" t="s">
        <v>2333</v>
      </c>
      <c r="C5958" s="1" t="s">
        <v>12286</v>
      </c>
      <c r="D5958" s="1" t="s">
        <v>116</v>
      </c>
      <c r="E5958" s="1" t="s">
        <v>2371</v>
      </c>
      <c r="F5958" s="1" t="s">
        <v>2336</v>
      </c>
      <c r="G5958" s="1" t="s">
        <v>35</v>
      </c>
      <c r="H5958" s="1">
        <v>45.0</v>
      </c>
      <c r="I5958" s="3">
        <v>43893.270833333336</v>
      </c>
      <c r="J5958" s="1">
        <v>0.557390363933318</v>
      </c>
      <c r="K5958" s="1" t="s">
        <v>24</v>
      </c>
      <c r="M5958" s="3">
        <v>43893.30508128472</v>
      </c>
    </row>
    <row r="5959">
      <c r="A5959" s="1">
        <v>5957.0</v>
      </c>
      <c r="B5959" s="1" t="s">
        <v>957</v>
      </c>
      <c r="C5959" s="1" t="s">
        <v>12287</v>
      </c>
      <c r="D5959" s="1" t="s">
        <v>148</v>
      </c>
      <c r="E5959" s="1" t="s">
        <v>3340</v>
      </c>
      <c r="F5959" s="1" t="s">
        <v>961</v>
      </c>
      <c r="G5959" s="1" t="s">
        <v>17</v>
      </c>
      <c r="H5959" s="1">
        <v>45.0</v>
      </c>
      <c r="I5959" s="3">
        <v>43883.645833333336</v>
      </c>
      <c r="J5959" s="1">
        <v>1.15096066832339</v>
      </c>
      <c r="K5959" s="1" t="s">
        <v>24</v>
      </c>
      <c r="M5959" s="3">
        <v>43883.690363333335</v>
      </c>
    </row>
    <row r="5960">
      <c r="A5960" s="1">
        <v>5958.0</v>
      </c>
      <c r="B5960" s="1" t="s">
        <v>1516</v>
      </c>
      <c r="C5960" s="1" t="s">
        <v>12288</v>
      </c>
      <c r="D5960" s="1" t="s">
        <v>211</v>
      </c>
      <c r="E5960" s="1" t="s">
        <v>4152</v>
      </c>
      <c r="F5960" s="1" t="s">
        <v>1519</v>
      </c>
      <c r="G5960" s="1" t="s">
        <v>17</v>
      </c>
      <c r="H5960" s="1">
        <v>45.0</v>
      </c>
      <c r="I5960" s="3">
        <v>44214.625</v>
      </c>
      <c r="J5960" s="1">
        <v>3.62526938206413</v>
      </c>
      <c r="K5960" s="1" t="s">
        <v>689</v>
      </c>
      <c r="M5960" s="3">
        <v>44214.65647388889</v>
      </c>
    </row>
    <row r="5961">
      <c r="A5961" s="1">
        <v>5959.0</v>
      </c>
      <c r="B5961" s="1" t="s">
        <v>10401</v>
      </c>
      <c r="C5961" s="1" t="s">
        <v>12289</v>
      </c>
      <c r="D5961" s="1" t="s">
        <v>653</v>
      </c>
      <c r="E5961" s="1" t="s">
        <v>12290</v>
      </c>
      <c r="F5961" s="1" t="s">
        <v>10404</v>
      </c>
      <c r="G5961" s="1" t="s">
        <v>39</v>
      </c>
      <c r="H5961" s="1">
        <v>45.0</v>
      </c>
      <c r="I5961" s="3">
        <v>43819.583333333336</v>
      </c>
      <c r="J5961" s="1">
        <v>0.974424458120818</v>
      </c>
      <c r="K5961" s="1" t="s">
        <v>18</v>
      </c>
      <c r="M5961" s="3">
        <v>43819.610553136576</v>
      </c>
    </row>
    <row r="5962">
      <c r="A5962" s="1">
        <v>5960.0</v>
      </c>
      <c r="B5962" s="1" t="s">
        <v>1489</v>
      </c>
      <c r="C5962" s="1" t="s">
        <v>12291</v>
      </c>
      <c r="D5962" s="1" t="s">
        <v>818</v>
      </c>
      <c r="E5962" s="1" t="s">
        <v>4926</v>
      </c>
      <c r="F5962" s="1" t="s">
        <v>1492</v>
      </c>
      <c r="G5962" s="1" t="s">
        <v>17</v>
      </c>
      <c r="H5962" s="1">
        <v>45.0</v>
      </c>
      <c r="I5962" s="3">
        <v>44116.208333333336</v>
      </c>
      <c r="J5962" s="1">
        <v>2.98638353444328</v>
      </c>
      <c r="K5962" s="1" t="s">
        <v>18</v>
      </c>
      <c r="M5962" s="3">
        <v>44116.22474193287</v>
      </c>
    </row>
    <row r="5963">
      <c r="A5963" s="1">
        <v>5961.0</v>
      </c>
      <c r="B5963" s="1" t="s">
        <v>293</v>
      </c>
      <c r="C5963" s="1" t="s">
        <v>12292</v>
      </c>
      <c r="D5963" s="1" t="s">
        <v>588</v>
      </c>
      <c r="E5963" s="1" t="s">
        <v>12293</v>
      </c>
      <c r="F5963" s="1" t="s">
        <v>297</v>
      </c>
      <c r="G5963" s="1" t="s">
        <v>17</v>
      </c>
      <c r="H5963" s="1">
        <v>45.0</v>
      </c>
      <c r="I5963" s="3">
        <v>43788.791666666664</v>
      </c>
      <c r="J5963" s="1">
        <v>0.680875683522056</v>
      </c>
      <c r="K5963" s="1" t="s">
        <v>62</v>
      </c>
      <c r="M5963" s="3">
        <v>43788.83153167824</v>
      </c>
    </row>
    <row r="5964">
      <c r="A5964" s="1">
        <v>5962.0</v>
      </c>
      <c r="B5964" s="1" t="s">
        <v>8666</v>
      </c>
      <c r="C5964" s="1" t="s">
        <v>12294</v>
      </c>
      <c r="D5964" s="1" t="s">
        <v>5475</v>
      </c>
      <c r="E5964" s="1" t="s">
        <v>12295</v>
      </c>
      <c r="F5964" s="1" t="s">
        <v>8670</v>
      </c>
      <c r="G5964" s="1" t="s">
        <v>89</v>
      </c>
      <c r="H5964" s="1">
        <v>45.0</v>
      </c>
      <c r="I5964" s="3">
        <v>44245.58089394676</v>
      </c>
      <c r="J5964" s="1">
        <v>2.36330890931942</v>
      </c>
      <c r="K5964" s="1" t="s">
        <v>166</v>
      </c>
      <c r="L5964" s="1" t="s">
        <v>8671</v>
      </c>
      <c r="M5964" s="3">
        <v>44245.6056896875</v>
      </c>
    </row>
    <row r="5965">
      <c r="A5965" s="1">
        <v>5963.0</v>
      </c>
      <c r="B5965" s="1" t="s">
        <v>1858</v>
      </c>
      <c r="C5965" s="1" t="s">
        <v>12296</v>
      </c>
      <c r="D5965" s="1" t="s">
        <v>818</v>
      </c>
      <c r="E5965" s="1" t="s">
        <v>1860</v>
      </c>
      <c r="F5965" s="1" t="s">
        <v>1861</v>
      </c>
      <c r="G5965" s="1" t="s">
        <v>17</v>
      </c>
      <c r="H5965" s="1">
        <v>45.0</v>
      </c>
      <c r="I5965" s="3">
        <v>44196.677083333336</v>
      </c>
      <c r="J5965" s="1">
        <v>3.87654631000118</v>
      </c>
      <c r="K5965" s="1" t="s">
        <v>18</v>
      </c>
      <c r="L5965" s="1" t="s">
        <v>1047</v>
      </c>
      <c r="M5965" s="3">
        <v>44196.71802114583</v>
      </c>
    </row>
    <row r="5966">
      <c r="A5966" s="1">
        <v>5964.0</v>
      </c>
      <c r="B5966" s="1" t="s">
        <v>119</v>
      </c>
      <c r="C5966" s="1" t="s">
        <v>12297</v>
      </c>
      <c r="D5966" s="1" t="s">
        <v>653</v>
      </c>
      <c r="E5966" s="1" t="s">
        <v>12298</v>
      </c>
      <c r="F5966" s="1" t="s">
        <v>123</v>
      </c>
      <c r="G5966" s="1" t="s">
        <v>39</v>
      </c>
      <c r="H5966" s="1">
        <v>45.0</v>
      </c>
      <c r="I5966" s="3">
        <v>44169.625</v>
      </c>
      <c r="J5966" s="1">
        <v>0.139608105758927</v>
      </c>
      <c r="K5966" s="1" t="s">
        <v>18</v>
      </c>
      <c r="M5966" s="3">
        <v>44169.657531550925</v>
      </c>
    </row>
    <row r="5967">
      <c r="A5967" s="1">
        <v>5965.0</v>
      </c>
      <c r="B5967" s="1" t="s">
        <v>4682</v>
      </c>
      <c r="C5967" s="1" t="s">
        <v>12299</v>
      </c>
      <c r="D5967" s="1" t="s">
        <v>1179</v>
      </c>
      <c r="E5967" s="1" t="s">
        <v>12300</v>
      </c>
      <c r="F5967" s="1" t="s">
        <v>4685</v>
      </c>
      <c r="G5967" s="1" t="s">
        <v>39</v>
      </c>
      <c r="H5967" s="1">
        <v>45.0</v>
      </c>
      <c r="I5967" s="3">
        <v>43916.635416666664</v>
      </c>
      <c r="J5967" s="1">
        <v>1.56380896439583</v>
      </c>
      <c r="K5967" s="1" t="s">
        <v>46</v>
      </c>
      <c r="M5967" s="3">
        <v>43916.67032660879</v>
      </c>
    </row>
    <row r="5968">
      <c r="A5968" s="1">
        <v>5966.0</v>
      </c>
      <c r="B5968" s="1" t="s">
        <v>445</v>
      </c>
      <c r="C5968" s="1" t="s">
        <v>12301</v>
      </c>
      <c r="D5968" s="1" t="s">
        <v>447</v>
      </c>
      <c r="E5968" s="1" t="s">
        <v>3632</v>
      </c>
      <c r="F5968" s="1" t="s">
        <v>449</v>
      </c>
      <c r="G5968" s="1" t="s">
        <v>35</v>
      </c>
      <c r="H5968" s="1">
        <v>45.0</v>
      </c>
      <c r="I5968" s="3">
        <v>43593.416666666664</v>
      </c>
      <c r="J5968" s="1">
        <v>2.69713167846895</v>
      </c>
      <c r="K5968" s="1" t="s">
        <v>24</v>
      </c>
      <c r="M5968" s="3">
        <v>43593.46647358796</v>
      </c>
    </row>
    <row r="5969">
      <c r="A5969" s="1">
        <v>5967.0</v>
      </c>
      <c r="B5969" s="1" t="s">
        <v>119</v>
      </c>
      <c r="C5969" s="1" t="s">
        <v>12302</v>
      </c>
      <c r="D5969" s="1" t="s">
        <v>1280</v>
      </c>
      <c r="E5969" s="1" t="s">
        <v>12303</v>
      </c>
      <c r="F5969" s="1" t="s">
        <v>123</v>
      </c>
      <c r="G5969" s="1" t="s">
        <v>39</v>
      </c>
      <c r="H5969" s="1">
        <v>45.0</v>
      </c>
      <c r="I5969" s="3">
        <v>43962.270833333336</v>
      </c>
      <c r="J5969" s="1">
        <v>1.48501366269526</v>
      </c>
      <c r="K5969" s="1" t="s">
        <v>18</v>
      </c>
      <c r="M5969" s="3">
        <v>43962.27467085648</v>
      </c>
    </row>
    <row r="5970">
      <c r="A5970" s="1">
        <v>5968.0</v>
      </c>
      <c r="B5970" s="1" t="s">
        <v>12304</v>
      </c>
      <c r="C5970" s="1" t="s">
        <v>12305</v>
      </c>
      <c r="D5970" s="1" t="s">
        <v>37</v>
      </c>
      <c r="E5970" s="1" t="s">
        <v>12306</v>
      </c>
      <c r="F5970" s="1" t="s">
        <v>12307</v>
      </c>
      <c r="G5970" s="1" t="s">
        <v>39</v>
      </c>
      <c r="H5970" s="1">
        <v>45.0</v>
      </c>
      <c r="I5970" s="3">
        <v>44149.375</v>
      </c>
      <c r="J5970" s="1">
        <v>1.17028101431093</v>
      </c>
      <c r="K5970" s="1" t="s">
        <v>18</v>
      </c>
      <c r="L5970" s="1" t="s">
        <v>683</v>
      </c>
      <c r="M5970" s="3">
        <v>44149.40085908565</v>
      </c>
    </row>
    <row r="5971">
      <c r="A5971" s="1">
        <v>5969.0</v>
      </c>
      <c r="B5971" s="1" t="s">
        <v>611</v>
      </c>
      <c r="C5971" s="1" t="s">
        <v>12308</v>
      </c>
      <c r="D5971" s="1" t="s">
        <v>3641</v>
      </c>
      <c r="E5971" s="1" t="s">
        <v>6036</v>
      </c>
      <c r="F5971" s="1" t="s">
        <v>615</v>
      </c>
      <c r="G5971" s="1" t="s">
        <v>17</v>
      </c>
      <c r="H5971" s="1">
        <v>45.0</v>
      </c>
      <c r="I5971" s="3">
        <v>44246.208333333336</v>
      </c>
      <c r="J5971" s="1">
        <v>2.22098199908047</v>
      </c>
      <c r="K5971" s="1" t="s">
        <v>616</v>
      </c>
      <c r="L5971" s="1" t="s">
        <v>617</v>
      </c>
      <c r="M5971" s="3">
        <v>44246.257753125</v>
      </c>
    </row>
    <row r="5972">
      <c r="A5972" s="1">
        <v>5970.0</v>
      </c>
      <c r="B5972" s="1" t="s">
        <v>1731</v>
      </c>
      <c r="C5972" s="1" t="s">
        <v>12309</v>
      </c>
      <c r="D5972" s="1" t="s">
        <v>813</v>
      </c>
      <c r="E5972" s="1" t="s">
        <v>2049</v>
      </c>
      <c r="F5972" s="1" t="s">
        <v>1734</v>
      </c>
      <c r="G5972" s="1" t="s">
        <v>17</v>
      </c>
      <c r="H5972" s="1">
        <v>45.0</v>
      </c>
      <c r="I5972" s="3">
        <v>43791.583333333336</v>
      </c>
      <c r="J5972" s="1">
        <v>0.0</v>
      </c>
      <c r="K5972" s="1" t="s">
        <v>18</v>
      </c>
      <c r="M5972" s="3">
        <v>43791.75736445602</v>
      </c>
    </row>
    <row r="5973">
      <c r="A5973" s="1">
        <v>5971.0</v>
      </c>
      <c r="B5973" s="1" t="s">
        <v>4620</v>
      </c>
      <c r="C5973" s="1" t="s">
        <v>12310</v>
      </c>
      <c r="D5973" s="1" t="s">
        <v>5136</v>
      </c>
      <c r="E5973" s="1" t="s">
        <v>8983</v>
      </c>
      <c r="F5973" s="1" t="s">
        <v>4623</v>
      </c>
      <c r="G5973" s="1" t="s">
        <v>17</v>
      </c>
      <c r="H5973" s="1">
        <v>45.0</v>
      </c>
      <c r="I5973" s="3">
        <v>44189.333333333336</v>
      </c>
      <c r="J5973" s="1">
        <v>2.17741917485764</v>
      </c>
      <c r="K5973" s="1" t="s">
        <v>511</v>
      </c>
      <c r="L5973" s="1" t="s">
        <v>47</v>
      </c>
      <c r="M5973" s="3">
        <v>44189.36498449074</v>
      </c>
    </row>
    <row r="5974">
      <c r="A5974" s="1">
        <v>5972.0</v>
      </c>
      <c r="B5974" s="1" t="s">
        <v>2136</v>
      </c>
      <c r="C5974" s="1" t="s">
        <v>12311</v>
      </c>
      <c r="D5974" s="1" t="s">
        <v>2359</v>
      </c>
      <c r="E5974" s="1" t="s">
        <v>6919</v>
      </c>
      <c r="F5974" s="1" t="s">
        <v>2139</v>
      </c>
      <c r="G5974" s="1" t="s">
        <v>17</v>
      </c>
      <c r="H5974" s="1">
        <v>45.0</v>
      </c>
      <c r="I5974" s="3">
        <v>44166.333333333336</v>
      </c>
      <c r="J5974" s="1">
        <v>20.8394412635076</v>
      </c>
      <c r="K5974" s="1" t="s">
        <v>18</v>
      </c>
      <c r="L5974" s="1" t="s">
        <v>2140</v>
      </c>
      <c r="M5974" s="3">
        <v>44166.36267957176</v>
      </c>
    </row>
    <row r="5975">
      <c r="A5975" s="1">
        <v>5973.0</v>
      </c>
      <c r="B5975" s="1" t="s">
        <v>303</v>
      </c>
      <c r="C5975" s="1" t="s">
        <v>12312</v>
      </c>
      <c r="D5975" s="1" t="s">
        <v>305</v>
      </c>
      <c r="E5975" s="1" t="s">
        <v>4057</v>
      </c>
      <c r="F5975" s="1" t="s">
        <v>307</v>
      </c>
      <c r="G5975" s="1" t="s">
        <v>17</v>
      </c>
      <c r="H5975" s="1">
        <v>45.0</v>
      </c>
      <c r="I5975" s="3">
        <v>44091.791666666664</v>
      </c>
      <c r="J5975" s="1">
        <v>2.00067990232178</v>
      </c>
      <c r="K5975" s="1" t="s">
        <v>24</v>
      </c>
      <c r="M5975" s="3">
        <v>44091.82500851852</v>
      </c>
    </row>
    <row r="5976">
      <c r="A5976" s="1">
        <v>5974.0</v>
      </c>
      <c r="B5976" s="1" t="s">
        <v>2276</v>
      </c>
      <c r="C5976" s="1" t="s">
        <v>12313</v>
      </c>
      <c r="D5976" s="1" t="s">
        <v>4244</v>
      </c>
      <c r="E5976" s="1" t="s">
        <v>4245</v>
      </c>
      <c r="F5976" s="1" t="s">
        <v>2279</v>
      </c>
      <c r="G5976" s="1" t="s">
        <v>35</v>
      </c>
      <c r="H5976" s="1">
        <v>45.0</v>
      </c>
      <c r="I5976" s="3">
        <v>43959.625</v>
      </c>
      <c r="J5976" s="1">
        <v>1.60213854287376</v>
      </c>
      <c r="K5976" s="1" t="s">
        <v>159</v>
      </c>
      <c r="M5976" s="3">
        <v>43959.66347197917</v>
      </c>
    </row>
    <row r="5977">
      <c r="A5977" s="1">
        <v>5975.0</v>
      </c>
      <c r="B5977" s="1" t="s">
        <v>273</v>
      </c>
      <c r="C5977" s="1" t="s">
        <v>12314</v>
      </c>
      <c r="D5977" s="1" t="s">
        <v>818</v>
      </c>
      <c r="E5977" s="1" t="s">
        <v>12315</v>
      </c>
      <c r="F5977" s="1" t="s">
        <v>277</v>
      </c>
      <c r="G5977" s="1" t="s">
        <v>39</v>
      </c>
      <c r="H5977" s="1">
        <v>45.0</v>
      </c>
      <c r="I5977" s="3">
        <v>44076.25</v>
      </c>
      <c r="J5977" s="1">
        <v>2.0104602012011</v>
      </c>
      <c r="K5977" s="1" t="s">
        <v>24</v>
      </c>
      <c r="M5977" s="3">
        <v>44076.28231693287</v>
      </c>
    </row>
    <row r="5978">
      <c r="A5978" s="1">
        <v>5976.0</v>
      </c>
      <c r="B5978" s="1" t="s">
        <v>97</v>
      </c>
      <c r="C5978" s="1" t="s">
        <v>12316</v>
      </c>
      <c r="D5978" s="1" t="s">
        <v>121</v>
      </c>
      <c r="E5978" s="1" t="s">
        <v>12317</v>
      </c>
      <c r="F5978" s="1" t="s">
        <v>101</v>
      </c>
      <c r="G5978" s="1" t="s">
        <v>39</v>
      </c>
      <c r="H5978" s="1">
        <v>45.0</v>
      </c>
      <c r="I5978" s="3">
        <v>43927.416666666664</v>
      </c>
      <c r="J5978" s="1">
        <v>2.73577702393135</v>
      </c>
      <c r="K5978" s="1" t="s">
        <v>24</v>
      </c>
      <c r="L5978" s="1" t="s">
        <v>882</v>
      </c>
      <c r="M5978" s="3">
        <v>43927.44323898148</v>
      </c>
    </row>
    <row r="5979">
      <c r="A5979" s="1">
        <v>5977.0</v>
      </c>
      <c r="B5979" s="1" t="s">
        <v>136</v>
      </c>
      <c r="C5979" s="1" t="s">
        <v>12318</v>
      </c>
      <c r="D5979" s="1" t="s">
        <v>3821</v>
      </c>
      <c r="E5979" s="1" t="s">
        <v>12319</v>
      </c>
      <c r="F5979" s="1" t="s">
        <v>140</v>
      </c>
      <c r="G5979" s="1" t="s">
        <v>39</v>
      </c>
      <c r="H5979" s="1">
        <v>45.0</v>
      </c>
      <c r="I5979" s="3">
        <v>44141.291666666664</v>
      </c>
      <c r="J5979" s="1">
        <v>2.53886001944173</v>
      </c>
      <c r="K5979" s="1" t="s">
        <v>18</v>
      </c>
      <c r="M5979" s="3">
        <v>44141.31495719907</v>
      </c>
    </row>
    <row r="5980">
      <c r="A5980" s="1">
        <v>5978.0</v>
      </c>
      <c r="B5980" s="1" t="s">
        <v>119</v>
      </c>
      <c r="C5980" s="1" t="s">
        <v>12320</v>
      </c>
      <c r="D5980" s="1" t="s">
        <v>49</v>
      </c>
      <c r="E5980" s="1" t="s">
        <v>12321</v>
      </c>
      <c r="F5980" s="1" t="s">
        <v>123</v>
      </c>
      <c r="G5980" s="1" t="s">
        <v>39</v>
      </c>
      <c r="H5980" s="1">
        <v>45.0</v>
      </c>
      <c r="I5980" s="3">
        <v>43905.25</v>
      </c>
      <c r="J5980" s="1">
        <v>2.66864627934198</v>
      </c>
      <c r="K5980" s="1" t="s">
        <v>18</v>
      </c>
      <c r="M5980" s="3">
        <v>43905.267947824075</v>
      </c>
    </row>
    <row r="5981">
      <c r="A5981" s="1">
        <v>5979.0</v>
      </c>
      <c r="B5981" s="1" t="s">
        <v>401</v>
      </c>
      <c r="C5981" s="1" t="s">
        <v>12322</v>
      </c>
      <c r="D5981" s="1" t="s">
        <v>12323</v>
      </c>
      <c r="E5981" s="1" t="s">
        <v>12324</v>
      </c>
      <c r="F5981" s="1" t="s">
        <v>405</v>
      </c>
      <c r="G5981" s="1" t="s">
        <v>89</v>
      </c>
      <c r="H5981" s="1">
        <v>45.0</v>
      </c>
      <c r="I5981" s="3">
        <v>44231.50326887731</v>
      </c>
      <c r="J5981" s="1">
        <v>2.3657417805362</v>
      </c>
      <c r="K5981" s="1" t="s">
        <v>24</v>
      </c>
      <c r="L5981" s="1" t="s">
        <v>406</v>
      </c>
      <c r="M5981" s="3">
        <v>44231.522864479164</v>
      </c>
    </row>
    <row r="5982">
      <c r="A5982" s="1">
        <v>5980.0</v>
      </c>
      <c r="B5982" s="1" t="s">
        <v>501</v>
      </c>
      <c r="C5982" s="1" t="s">
        <v>12325</v>
      </c>
      <c r="D5982" s="1" t="s">
        <v>503</v>
      </c>
      <c r="E5982" s="1" t="s">
        <v>884</v>
      </c>
      <c r="F5982" s="1" t="s">
        <v>505</v>
      </c>
      <c r="G5982" s="1" t="s">
        <v>17</v>
      </c>
      <c r="H5982" s="1">
        <v>45.0</v>
      </c>
      <c r="I5982" s="3">
        <v>43905.25</v>
      </c>
      <c r="J5982" s="1">
        <v>0.0</v>
      </c>
      <c r="K5982" s="1" t="s">
        <v>18</v>
      </c>
      <c r="M5982" s="3">
        <v>43906.29186449074</v>
      </c>
    </row>
    <row r="5983">
      <c r="A5983" s="1">
        <v>5981.0</v>
      </c>
      <c r="B5983" s="1" t="s">
        <v>4988</v>
      </c>
      <c r="C5983" s="1" t="s">
        <v>12326</v>
      </c>
      <c r="D5983" s="1" t="s">
        <v>12327</v>
      </c>
      <c r="E5983" s="1" t="s">
        <v>7384</v>
      </c>
      <c r="F5983" s="1" t="s">
        <v>4991</v>
      </c>
      <c r="G5983" s="1" t="s">
        <v>17</v>
      </c>
      <c r="H5983" s="1">
        <v>45.0</v>
      </c>
      <c r="I5983" s="3">
        <v>43840.541666666664</v>
      </c>
      <c r="J5983" s="1">
        <v>0.163981950131728</v>
      </c>
      <c r="K5983" s="1" t="s">
        <v>62</v>
      </c>
      <c r="M5983" s="3">
        <v>43840.56640826389</v>
      </c>
    </row>
    <row r="5984">
      <c r="A5984" s="1">
        <v>5982.0</v>
      </c>
      <c r="B5984" s="1" t="s">
        <v>806</v>
      </c>
      <c r="C5984" s="1" t="s">
        <v>12328</v>
      </c>
      <c r="D5984" s="1" t="s">
        <v>542</v>
      </c>
      <c r="E5984" s="1" t="s">
        <v>1153</v>
      </c>
      <c r="F5984" s="1" t="s">
        <v>810</v>
      </c>
      <c r="G5984" s="1" t="s">
        <v>35</v>
      </c>
      <c r="H5984" s="1">
        <v>45.0</v>
      </c>
      <c r="I5984" s="3">
        <v>44085.708333333336</v>
      </c>
      <c r="J5984" s="1">
        <v>1.86194687113691</v>
      </c>
      <c r="K5984" s="1" t="s">
        <v>24</v>
      </c>
      <c r="M5984" s="3">
        <v>44085.74666171296</v>
      </c>
    </row>
    <row r="5985">
      <c r="A5985" s="1">
        <v>5983.0</v>
      </c>
      <c r="B5985" s="1" t="s">
        <v>12329</v>
      </c>
      <c r="C5985" s="1" t="s">
        <v>12330</v>
      </c>
      <c r="D5985" s="1" t="s">
        <v>1418</v>
      </c>
      <c r="E5985" s="1" t="s">
        <v>12331</v>
      </c>
      <c r="F5985" s="1" t="s">
        <v>12332</v>
      </c>
      <c r="G5985" s="1" t="s">
        <v>17</v>
      </c>
      <c r="H5985" s="1">
        <v>45.0</v>
      </c>
      <c r="I5985" s="3">
        <v>44140.458333333336</v>
      </c>
      <c r="J5985" s="1">
        <v>0.0</v>
      </c>
      <c r="K5985" s="1" t="s">
        <v>166</v>
      </c>
      <c r="M5985" s="3">
        <v>44141.52956190972</v>
      </c>
    </row>
    <row r="5986">
      <c r="A5986" s="1">
        <v>5984.0</v>
      </c>
      <c r="B5986" s="1" t="s">
        <v>2037</v>
      </c>
      <c r="C5986" s="1" t="s">
        <v>12333</v>
      </c>
      <c r="D5986" s="1" t="s">
        <v>1611</v>
      </c>
      <c r="E5986" s="1" t="s">
        <v>12334</v>
      </c>
      <c r="F5986" s="1" t="s">
        <v>2040</v>
      </c>
      <c r="G5986" s="1" t="s">
        <v>45</v>
      </c>
      <c r="H5986" s="1">
        <v>45.0</v>
      </c>
      <c r="I5986" s="3">
        <v>44145.73280696759</v>
      </c>
      <c r="J5986" s="1">
        <v>2.50556251012715</v>
      </c>
      <c r="K5986" s="1" t="s">
        <v>1376</v>
      </c>
      <c r="L5986" s="1" t="s">
        <v>2041</v>
      </c>
      <c r="M5986" s="3">
        <v>44145.764481018516</v>
      </c>
    </row>
    <row r="5987">
      <c r="A5987" s="1">
        <v>5985.0</v>
      </c>
      <c r="B5987" s="1" t="s">
        <v>1466</v>
      </c>
      <c r="C5987" s="1" t="s">
        <v>12335</v>
      </c>
      <c r="D5987" s="1" t="s">
        <v>411</v>
      </c>
      <c r="E5987" s="1" t="s">
        <v>8294</v>
      </c>
      <c r="F5987" s="1" t="s">
        <v>1470</v>
      </c>
      <c r="G5987" s="1" t="s">
        <v>17</v>
      </c>
      <c r="H5987" s="1">
        <v>45.0</v>
      </c>
      <c r="I5987" s="3">
        <v>43872.5</v>
      </c>
      <c r="J5987" s="1">
        <v>0.144476412405841</v>
      </c>
      <c r="K5987" s="1" t="s">
        <v>18</v>
      </c>
      <c r="M5987" s="3">
        <v>43872.52793013889</v>
      </c>
    </row>
    <row r="5988">
      <c r="A5988" s="1">
        <v>5986.0</v>
      </c>
      <c r="B5988" s="1" t="s">
        <v>8754</v>
      </c>
      <c r="C5988" s="1" t="s">
        <v>12336</v>
      </c>
      <c r="D5988" s="1" t="s">
        <v>2190</v>
      </c>
      <c r="E5988" s="1" t="s">
        <v>12337</v>
      </c>
      <c r="F5988" s="1" t="s">
        <v>12338</v>
      </c>
      <c r="G5988" s="1" t="s">
        <v>39</v>
      </c>
      <c r="H5988" s="1">
        <v>45.0</v>
      </c>
      <c r="I5988" s="3">
        <v>44208.583333333336</v>
      </c>
      <c r="J5988" s="1">
        <v>2.48339449351837</v>
      </c>
      <c r="K5988" s="1" t="s">
        <v>46</v>
      </c>
      <c r="M5988" s="3">
        <v>44208.61893859954</v>
      </c>
    </row>
    <row r="5989">
      <c r="A5989" s="1">
        <v>5987.0</v>
      </c>
      <c r="B5989" s="1" t="s">
        <v>732</v>
      </c>
      <c r="C5989" s="1" t="s">
        <v>12339</v>
      </c>
      <c r="D5989" s="1" t="s">
        <v>5064</v>
      </c>
      <c r="E5989" s="1" t="s">
        <v>3404</v>
      </c>
      <c r="F5989" s="1" t="s">
        <v>735</v>
      </c>
      <c r="G5989" s="1" t="s">
        <v>17</v>
      </c>
      <c r="H5989" s="1">
        <v>45.0</v>
      </c>
      <c r="I5989" s="3">
        <v>44228.4375</v>
      </c>
      <c r="J5989" s="1">
        <v>6.25869404704291</v>
      </c>
      <c r="K5989" s="1" t="s">
        <v>24</v>
      </c>
      <c r="M5989" s="3">
        <v>44228.48498072917</v>
      </c>
    </row>
    <row r="5990">
      <c r="A5990" s="1">
        <v>5988.0</v>
      </c>
      <c r="B5990" s="1" t="s">
        <v>506</v>
      </c>
      <c r="C5990" s="1" t="s">
        <v>12340</v>
      </c>
      <c r="D5990" s="1" t="s">
        <v>1155</v>
      </c>
      <c r="E5990" s="1" t="s">
        <v>1156</v>
      </c>
      <c r="F5990" s="1" t="s">
        <v>510</v>
      </c>
      <c r="G5990" s="1" t="s">
        <v>35</v>
      </c>
      <c r="H5990" s="1">
        <v>45.0</v>
      </c>
      <c r="I5990" s="3">
        <v>44167.291666666664</v>
      </c>
      <c r="J5990" s="1">
        <v>2.53873014594693</v>
      </c>
      <c r="K5990" s="1" t="s">
        <v>511</v>
      </c>
      <c r="L5990" s="1" t="s">
        <v>1157</v>
      </c>
      <c r="M5990" s="3">
        <v>44167.336565335645</v>
      </c>
    </row>
    <row r="5991">
      <c r="A5991" s="1">
        <v>5989.0</v>
      </c>
      <c r="B5991" s="1" t="s">
        <v>2891</v>
      </c>
      <c r="C5991" s="1" t="s">
        <v>12341</v>
      </c>
      <c r="D5991" s="1" t="s">
        <v>522</v>
      </c>
      <c r="E5991" s="1" t="s">
        <v>12342</v>
      </c>
      <c r="F5991" s="1" t="s">
        <v>2894</v>
      </c>
      <c r="G5991" s="1" t="s">
        <v>39</v>
      </c>
      <c r="H5991" s="1">
        <v>45.0</v>
      </c>
      <c r="I5991" s="3">
        <v>44124.583333333336</v>
      </c>
      <c r="J5991" s="1">
        <v>11.4885194354998</v>
      </c>
      <c r="K5991" s="1" t="s">
        <v>46</v>
      </c>
      <c r="M5991" s="3">
        <v>44124.61668009259</v>
      </c>
    </row>
    <row r="5992">
      <c r="A5992" s="1">
        <v>5990.0</v>
      </c>
      <c r="B5992" s="1" t="s">
        <v>1679</v>
      </c>
      <c r="C5992" s="1" t="s">
        <v>12343</v>
      </c>
      <c r="D5992" s="1" t="s">
        <v>5256</v>
      </c>
      <c r="E5992" s="1" t="s">
        <v>12344</v>
      </c>
      <c r="F5992" s="1" t="s">
        <v>1682</v>
      </c>
      <c r="G5992" s="1" t="s">
        <v>89</v>
      </c>
      <c r="H5992" s="1">
        <v>45.0</v>
      </c>
      <c r="I5992" s="3">
        <v>43736.464021851854</v>
      </c>
      <c r="J5992" s="1">
        <v>4.66227293954614</v>
      </c>
      <c r="K5992" s="1" t="s">
        <v>24</v>
      </c>
      <c r="M5992" s="3">
        <v>43736.693798333334</v>
      </c>
    </row>
    <row r="5993">
      <c r="A5993" s="1">
        <v>5991.0</v>
      </c>
      <c r="B5993" s="1" t="s">
        <v>12345</v>
      </c>
      <c r="C5993" s="1" t="s">
        <v>12346</v>
      </c>
      <c r="D5993" s="1" t="s">
        <v>1140</v>
      </c>
      <c r="E5993" s="1" t="s">
        <v>12347</v>
      </c>
      <c r="F5993" s="1" t="s">
        <v>12348</v>
      </c>
      <c r="G5993" s="1" t="s">
        <v>89</v>
      </c>
      <c r="H5993" s="1">
        <v>45.0</v>
      </c>
      <c r="I5993" s="3">
        <v>44126.700456493054</v>
      </c>
      <c r="J5993" s="1">
        <v>3.15127244295993</v>
      </c>
      <c r="K5993" s="1" t="s">
        <v>24</v>
      </c>
      <c r="M5993" s="3">
        <v>44126.72539412037</v>
      </c>
    </row>
    <row r="5994">
      <c r="A5994" s="1">
        <v>5992.0</v>
      </c>
      <c r="B5994" s="1" t="s">
        <v>1651</v>
      </c>
      <c r="C5994" s="1" t="s">
        <v>12349</v>
      </c>
      <c r="D5994" s="1" t="s">
        <v>10529</v>
      </c>
      <c r="E5994" s="1" t="s">
        <v>12350</v>
      </c>
      <c r="F5994" s="1" t="s">
        <v>1655</v>
      </c>
      <c r="G5994" s="1" t="s">
        <v>89</v>
      </c>
      <c r="H5994" s="1">
        <v>45.0</v>
      </c>
      <c r="I5994" s="3">
        <v>43899.765278425926</v>
      </c>
      <c r="J5994" s="1">
        <v>0.413570872923771</v>
      </c>
      <c r="K5994" s="1" t="s">
        <v>24</v>
      </c>
      <c r="M5994" s="3">
        <v>43899.80262768519</v>
      </c>
    </row>
    <row r="5995">
      <c r="A5995" s="1">
        <v>5993.0</v>
      </c>
      <c r="B5995" s="1" t="s">
        <v>8666</v>
      </c>
      <c r="C5995" s="1" t="s">
        <v>12351</v>
      </c>
      <c r="D5995" s="1" t="s">
        <v>156</v>
      </c>
      <c r="E5995" s="1" t="s">
        <v>12352</v>
      </c>
      <c r="F5995" s="1" t="s">
        <v>8670</v>
      </c>
      <c r="G5995" s="1" t="s">
        <v>17</v>
      </c>
      <c r="H5995" s="1">
        <v>45.0</v>
      </c>
      <c r="I5995" s="3">
        <v>44124.416666666664</v>
      </c>
      <c r="J5995" s="1">
        <v>0.0</v>
      </c>
      <c r="K5995" s="1" t="s">
        <v>166</v>
      </c>
      <c r="L5995" s="1" t="s">
        <v>8671</v>
      </c>
      <c r="M5995" s="3">
        <v>44124.423496284726</v>
      </c>
    </row>
    <row r="5996">
      <c r="A5996" s="1">
        <v>5994.0</v>
      </c>
      <c r="B5996" s="1" t="s">
        <v>1299</v>
      </c>
      <c r="C5996" s="1" t="s">
        <v>12353</v>
      </c>
      <c r="D5996" s="1" t="s">
        <v>1301</v>
      </c>
      <c r="E5996" s="1" t="s">
        <v>3908</v>
      </c>
      <c r="F5996" s="1" t="s">
        <v>1303</v>
      </c>
      <c r="G5996" s="1" t="s">
        <v>17</v>
      </c>
      <c r="H5996" s="1">
        <v>45.0</v>
      </c>
      <c r="I5996" s="3">
        <v>44168.5625</v>
      </c>
      <c r="J5996" s="1">
        <v>4.12698405137014</v>
      </c>
      <c r="K5996" s="1" t="s">
        <v>56</v>
      </c>
      <c r="L5996" s="1" t="s">
        <v>113</v>
      </c>
      <c r="M5996" s="3">
        <v>44168.58711137732</v>
      </c>
    </row>
    <row r="5997">
      <c r="A5997" s="1">
        <v>5995.0</v>
      </c>
      <c r="B5997" s="1" t="s">
        <v>385</v>
      </c>
      <c r="C5997" s="1" t="s">
        <v>12354</v>
      </c>
      <c r="D5997" s="1" t="s">
        <v>116</v>
      </c>
      <c r="E5997" s="1" t="s">
        <v>3535</v>
      </c>
      <c r="F5997" s="1" t="s">
        <v>388</v>
      </c>
      <c r="G5997" s="1" t="s">
        <v>17</v>
      </c>
      <c r="H5997" s="1">
        <v>45.0</v>
      </c>
      <c r="I5997" s="3">
        <v>43768.25</v>
      </c>
      <c r="J5997" s="1">
        <v>3.86528608233381</v>
      </c>
      <c r="K5997" s="1" t="s">
        <v>24</v>
      </c>
      <c r="M5997" s="3">
        <v>43768.28142199074</v>
      </c>
    </row>
    <row r="5998">
      <c r="A5998" s="1">
        <v>5996.0</v>
      </c>
      <c r="B5998" s="1" t="s">
        <v>1282</v>
      </c>
      <c r="C5998" s="1" t="s">
        <v>12355</v>
      </c>
      <c r="D5998" s="1" t="s">
        <v>12356</v>
      </c>
      <c r="E5998" s="1" t="s">
        <v>2560</v>
      </c>
      <c r="F5998" s="1" t="s">
        <v>1285</v>
      </c>
      <c r="G5998" s="1" t="s">
        <v>17</v>
      </c>
      <c r="H5998" s="1">
        <v>45.0</v>
      </c>
      <c r="I5998" s="3">
        <v>44012.5</v>
      </c>
      <c r="J5998" s="1">
        <v>1.83656796961504</v>
      </c>
      <c r="K5998" s="1" t="s">
        <v>24</v>
      </c>
      <c r="M5998" s="3">
        <v>44012.53330993056</v>
      </c>
    </row>
    <row r="5999">
      <c r="A5999" s="1">
        <v>5997.0</v>
      </c>
      <c r="B5999" s="1" t="s">
        <v>303</v>
      </c>
      <c r="C5999" s="1" t="s">
        <v>12357</v>
      </c>
      <c r="D5999" s="1" t="s">
        <v>326</v>
      </c>
      <c r="E5999" s="1" t="s">
        <v>2763</v>
      </c>
      <c r="F5999" s="1" t="s">
        <v>307</v>
      </c>
      <c r="G5999" s="1" t="s">
        <v>17</v>
      </c>
      <c r="H5999" s="1">
        <v>45.0</v>
      </c>
      <c r="I5999" s="3">
        <v>43804.791666666664</v>
      </c>
      <c r="J5999" s="1">
        <v>2.03539402607825</v>
      </c>
      <c r="K5999" s="1" t="s">
        <v>24</v>
      </c>
      <c r="M5999" s="3">
        <v>43804.82523430556</v>
      </c>
    </row>
    <row r="6000">
      <c r="A6000" s="1">
        <v>5998.0</v>
      </c>
      <c r="B6000" s="1" t="s">
        <v>806</v>
      </c>
      <c r="C6000" s="1" t="s">
        <v>12358</v>
      </c>
      <c r="D6000" s="1" t="s">
        <v>1036</v>
      </c>
      <c r="E6000" s="1" t="s">
        <v>9751</v>
      </c>
      <c r="F6000" s="1" t="s">
        <v>810</v>
      </c>
      <c r="G6000" s="1" t="s">
        <v>35</v>
      </c>
      <c r="H6000" s="1">
        <v>45.0</v>
      </c>
      <c r="I6000" s="3">
        <v>44203.65625</v>
      </c>
      <c r="J6000" s="1">
        <v>2.07180170623142</v>
      </c>
      <c r="K6000" s="1" t="s">
        <v>24</v>
      </c>
      <c r="M6000" s="3">
        <v>44203.68427630787</v>
      </c>
    </row>
    <row r="6001">
      <c r="A6001" s="1">
        <v>5999.0</v>
      </c>
      <c r="B6001" s="1" t="s">
        <v>811</v>
      </c>
      <c r="C6001" s="1" t="s">
        <v>12359</v>
      </c>
      <c r="D6001" s="1" t="s">
        <v>813</v>
      </c>
      <c r="E6001" s="1" t="s">
        <v>12360</v>
      </c>
      <c r="F6001" s="1" t="s">
        <v>815</v>
      </c>
      <c r="G6001" s="1" t="s">
        <v>17</v>
      </c>
      <c r="H6001" s="1">
        <v>45.0</v>
      </c>
      <c r="I6001" s="3">
        <v>43720.166666666664</v>
      </c>
      <c r="J6001" s="1">
        <v>1.05449939851189</v>
      </c>
      <c r="K6001" s="1" t="s">
        <v>18</v>
      </c>
      <c r="M6001" s="3">
        <v>43720.20238778935</v>
      </c>
    </row>
    <row r="6002">
      <c r="A6002" s="1">
        <v>6000.0</v>
      </c>
      <c r="B6002" s="1" t="s">
        <v>6213</v>
      </c>
      <c r="C6002" s="1" t="s">
        <v>12361</v>
      </c>
      <c r="D6002" s="1" t="s">
        <v>2402</v>
      </c>
      <c r="E6002" s="1" t="s">
        <v>12362</v>
      </c>
      <c r="F6002" s="1" t="s">
        <v>6217</v>
      </c>
      <c r="G6002" s="1" t="s">
        <v>39</v>
      </c>
      <c r="H6002" s="1">
        <v>45.0</v>
      </c>
      <c r="I6002" s="3">
        <v>43499.25</v>
      </c>
      <c r="J6002" s="1">
        <v>2.44211342000221</v>
      </c>
      <c r="K6002" s="1" t="s">
        <v>24</v>
      </c>
      <c r="M6002" s="3">
        <v>43499.654820358795</v>
      </c>
    </row>
    <row r="6003">
      <c r="A6003" s="1">
        <v>6001.0</v>
      </c>
      <c r="B6003" s="1" t="s">
        <v>229</v>
      </c>
      <c r="C6003" s="1" t="s">
        <v>12363</v>
      </c>
      <c r="D6003" s="1" t="s">
        <v>1870</v>
      </c>
      <c r="E6003" s="1" t="s">
        <v>1871</v>
      </c>
      <c r="F6003" s="1" t="s">
        <v>232</v>
      </c>
      <c r="G6003" s="1" t="s">
        <v>17</v>
      </c>
      <c r="H6003" s="1">
        <v>45.0</v>
      </c>
      <c r="I6003" s="3">
        <v>44078.25</v>
      </c>
      <c r="J6003" s="1">
        <v>1.15420116437076</v>
      </c>
      <c r="K6003" s="1" t="s">
        <v>24</v>
      </c>
      <c r="M6003" s="3">
        <v>44078.28183990741</v>
      </c>
    </row>
    <row r="6004">
      <c r="A6004" s="1">
        <v>6002.0</v>
      </c>
      <c r="B6004" s="1" t="s">
        <v>485</v>
      </c>
      <c r="C6004" s="1" t="s">
        <v>12364</v>
      </c>
      <c r="D6004" s="1" t="s">
        <v>315</v>
      </c>
      <c r="E6004" s="1" t="s">
        <v>2651</v>
      </c>
      <c r="F6004" s="1" t="s">
        <v>489</v>
      </c>
      <c r="G6004" s="1" t="s">
        <v>17</v>
      </c>
      <c r="H6004" s="1">
        <v>45.0</v>
      </c>
      <c r="I6004" s="3">
        <v>44097.666666666664</v>
      </c>
      <c r="J6004" s="1">
        <v>3.28820661452729</v>
      </c>
      <c r="K6004" s="1" t="s">
        <v>166</v>
      </c>
      <c r="M6004" s="3">
        <v>44097.72903795139</v>
      </c>
    </row>
    <row r="6005">
      <c r="A6005" s="1">
        <v>6003.0</v>
      </c>
      <c r="B6005" s="1" t="s">
        <v>858</v>
      </c>
      <c r="C6005" s="1" t="s">
        <v>12365</v>
      </c>
      <c r="D6005" s="1" t="s">
        <v>3581</v>
      </c>
      <c r="E6005" s="1" t="s">
        <v>12366</v>
      </c>
      <c r="F6005" s="1" t="s">
        <v>861</v>
      </c>
      <c r="G6005" s="1" t="s">
        <v>89</v>
      </c>
      <c r="H6005" s="1">
        <v>45.0</v>
      </c>
      <c r="I6005" s="3">
        <v>43822.57752508102</v>
      </c>
      <c r="J6005" s="1">
        <v>0.656973175768136</v>
      </c>
      <c r="K6005" s="1" t="s">
        <v>24</v>
      </c>
      <c r="M6005" s="3">
        <v>43822.60830386574</v>
      </c>
    </row>
    <row r="6006">
      <c r="A6006" s="1">
        <v>6004.0</v>
      </c>
      <c r="B6006" s="1" t="s">
        <v>12367</v>
      </c>
      <c r="C6006" s="1" t="s">
        <v>12368</v>
      </c>
      <c r="D6006" s="1" t="s">
        <v>492</v>
      </c>
      <c r="E6006" s="1" t="s">
        <v>12369</v>
      </c>
      <c r="F6006" s="1" t="s">
        <v>12370</v>
      </c>
      <c r="G6006" s="1" t="s">
        <v>89</v>
      </c>
      <c r="H6006" s="1">
        <v>45.0</v>
      </c>
      <c r="I6006" s="3">
        <v>44100.43819444445</v>
      </c>
      <c r="J6006" s="1">
        <v>0.94564818918893</v>
      </c>
      <c r="K6006" s="1" t="s">
        <v>56</v>
      </c>
      <c r="M6006" s="3">
        <v>44100.52692672454</v>
      </c>
    </row>
    <row r="6007">
      <c r="A6007" s="1">
        <v>6005.0</v>
      </c>
      <c r="B6007" s="1" t="s">
        <v>6302</v>
      </c>
      <c r="C6007" s="1" t="s">
        <v>12371</v>
      </c>
      <c r="D6007" s="1" t="s">
        <v>4088</v>
      </c>
      <c r="E6007" s="1" t="s">
        <v>12372</v>
      </c>
      <c r="F6007" s="1" t="s">
        <v>6305</v>
      </c>
      <c r="G6007" s="1" t="s">
        <v>39</v>
      </c>
      <c r="H6007" s="1">
        <v>45.0</v>
      </c>
      <c r="I6007" s="3">
        <v>44228.645833333336</v>
      </c>
      <c r="J6007" s="1">
        <v>2.54249411440753</v>
      </c>
      <c r="K6007" s="1" t="s">
        <v>24</v>
      </c>
      <c r="L6007" s="1" t="s">
        <v>9991</v>
      </c>
      <c r="M6007" s="3">
        <v>44228.68367903935</v>
      </c>
    </row>
    <row r="6008">
      <c r="A6008" s="1">
        <v>6006.0</v>
      </c>
      <c r="B6008" s="1" t="s">
        <v>4775</v>
      </c>
      <c r="C6008" s="1" t="s">
        <v>12373</v>
      </c>
      <c r="D6008" s="1" t="s">
        <v>326</v>
      </c>
      <c r="E6008" s="1" t="s">
        <v>4830</v>
      </c>
      <c r="F6008" s="1" t="s">
        <v>4778</v>
      </c>
      <c r="G6008" s="1" t="s">
        <v>17</v>
      </c>
      <c r="H6008" s="1">
        <v>45.0</v>
      </c>
      <c r="I6008" s="3">
        <v>43861.25</v>
      </c>
      <c r="J6008" s="1">
        <v>2.91897370842276</v>
      </c>
      <c r="K6008" s="1" t="s">
        <v>24</v>
      </c>
      <c r="M6008" s="3">
        <v>43861.27735341435</v>
      </c>
    </row>
    <row r="6009">
      <c r="A6009" s="1">
        <v>6007.0</v>
      </c>
      <c r="B6009" s="1" t="s">
        <v>2272</v>
      </c>
      <c r="C6009" s="1" t="s">
        <v>12374</v>
      </c>
      <c r="D6009" s="1" t="s">
        <v>10186</v>
      </c>
      <c r="E6009" s="1" t="s">
        <v>12375</v>
      </c>
      <c r="F6009" s="1" t="s">
        <v>2275</v>
      </c>
      <c r="G6009" s="1" t="s">
        <v>89</v>
      </c>
      <c r="H6009" s="1">
        <v>45.0</v>
      </c>
      <c r="I6009" s="3">
        <v>43867.68245487269</v>
      </c>
      <c r="J6009" s="1">
        <v>1.64482454340801</v>
      </c>
      <c r="K6009" s="1" t="s">
        <v>18</v>
      </c>
      <c r="M6009" s="3">
        <v>43867.704457534724</v>
      </c>
    </row>
    <row r="6010">
      <c r="A6010" s="1">
        <v>6008.0</v>
      </c>
      <c r="B6010" s="1" t="s">
        <v>308</v>
      </c>
      <c r="C6010" s="1" t="s">
        <v>12376</v>
      </c>
      <c r="D6010" s="1" t="s">
        <v>310</v>
      </c>
      <c r="E6010" s="1" t="s">
        <v>8254</v>
      </c>
      <c r="F6010" s="1" t="s">
        <v>312</v>
      </c>
      <c r="G6010" s="1" t="s">
        <v>17</v>
      </c>
      <c r="H6010" s="1">
        <v>45.0</v>
      </c>
      <c r="I6010" s="3">
        <v>44160.583333333336</v>
      </c>
      <c r="J6010" s="1">
        <v>0.0170521595601297</v>
      </c>
      <c r="K6010" s="1" t="s">
        <v>24</v>
      </c>
      <c r="L6010" s="1" t="s">
        <v>96</v>
      </c>
      <c r="M6010" s="3">
        <v>44160.54103975694</v>
      </c>
    </row>
    <row r="6011">
      <c r="A6011" s="1">
        <v>6009.0</v>
      </c>
      <c r="B6011" s="1" t="s">
        <v>953</v>
      </c>
      <c r="C6011" s="1" t="s">
        <v>12377</v>
      </c>
      <c r="D6011" s="1" t="s">
        <v>1243</v>
      </c>
      <c r="E6011" s="1" t="s">
        <v>5203</v>
      </c>
      <c r="F6011" s="1" t="s">
        <v>965</v>
      </c>
      <c r="G6011" s="1" t="s">
        <v>17</v>
      </c>
      <c r="H6011" s="1">
        <v>45.0</v>
      </c>
      <c r="I6011" s="3">
        <v>43774.625</v>
      </c>
      <c r="J6011" s="1">
        <v>0.0</v>
      </c>
      <c r="K6011" s="1" t="s">
        <v>18</v>
      </c>
      <c r="M6011" s="3">
        <v>43773.75497987268</v>
      </c>
    </row>
    <row r="6012">
      <c r="A6012" s="1">
        <v>6010.0</v>
      </c>
      <c r="B6012" s="1" t="s">
        <v>2786</v>
      </c>
      <c r="C6012" s="1" t="s">
        <v>12378</v>
      </c>
      <c r="D6012" s="1" t="s">
        <v>14</v>
      </c>
      <c r="E6012" s="1" t="s">
        <v>2788</v>
      </c>
      <c r="F6012" s="1" t="s">
        <v>2789</v>
      </c>
      <c r="G6012" s="1" t="s">
        <v>17</v>
      </c>
      <c r="H6012" s="1">
        <v>45.0</v>
      </c>
      <c r="I6012" s="3">
        <v>43786.666666666664</v>
      </c>
      <c r="J6012" s="1">
        <v>0.414914923361599</v>
      </c>
      <c r="K6012" s="1" t="s">
        <v>18</v>
      </c>
      <c r="M6012" s="3">
        <v>43786.71949671296</v>
      </c>
    </row>
    <row r="6013">
      <c r="A6013" s="1">
        <v>6011.0</v>
      </c>
      <c r="B6013" s="1" t="s">
        <v>4058</v>
      </c>
      <c r="C6013" s="1" t="s">
        <v>12379</v>
      </c>
      <c r="D6013" s="1" t="s">
        <v>305</v>
      </c>
      <c r="E6013" s="1" t="s">
        <v>12380</v>
      </c>
      <c r="F6013" s="1" t="s">
        <v>4061</v>
      </c>
      <c r="G6013" s="1" t="s">
        <v>39</v>
      </c>
      <c r="H6013" s="1">
        <v>45.0</v>
      </c>
      <c r="I6013" s="3">
        <v>43729.25</v>
      </c>
      <c r="J6013" s="1">
        <v>3.58957322113721</v>
      </c>
      <c r="K6013" s="1" t="s">
        <v>24</v>
      </c>
      <c r="M6013" s="3">
        <v>43729.29120245371</v>
      </c>
    </row>
    <row r="6014">
      <c r="A6014" s="1">
        <v>6012.0</v>
      </c>
      <c r="B6014" s="1" t="s">
        <v>1299</v>
      </c>
      <c r="C6014" s="1" t="s">
        <v>12381</v>
      </c>
      <c r="D6014" s="1" t="s">
        <v>1301</v>
      </c>
      <c r="E6014" s="1" t="s">
        <v>7536</v>
      </c>
      <c r="F6014" s="1" t="s">
        <v>1303</v>
      </c>
      <c r="G6014" s="1" t="s">
        <v>17</v>
      </c>
      <c r="H6014" s="1">
        <v>45.0</v>
      </c>
      <c r="I6014" s="3">
        <v>44232.5625</v>
      </c>
      <c r="J6014" s="1">
        <v>2.35118773936242</v>
      </c>
      <c r="K6014" s="1" t="s">
        <v>56</v>
      </c>
      <c r="L6014" s="1" t="s">
        <v>113</v>
      </c>
      <c r="M6014" s="3">
        <v>44232.606143703706</v>
      </c>
    </row>
    <row r="6015">
      <c r="A6015" s="1">
        <v>6013.0</v>
      </c>
      <c r="B6015" s="1" t="s">
        <v>97</v>
      </c>
      <c r="C6015" s="1" t="s">
        <v>12382</v>
      </c>
      <c r="D6015" s="1" t="s">
        <v>470</v>
      </c>
      <c r="E6015" s="1" t="s">
        <v>12383</v>
      </c>
      <c r="F6015" s="1" t="s">
        <v>101</v>
      </c>
      <c r="G6015" s="1" t="s">
        <v>39</v>
      </c>
      <c r="H6015" s="1">
        <v>45.0</v>
      </c>
      <c r="I6015" s="3">
        <v>44057.385416666664</v>
      </c>
      <c r="J6015" s="1">
        <v>1.04423039717277</v>
      </c>
      <c r="K6015" s="1" t="s">
        <v>24</v>
      </c>
      <c r="M6015" s="3">
        <v>44057.414264259256</v>
      </c>
    </row>
    <row r="6016">
      <c r="A6016" s="1">
        <v>6014.0</v>
      </c>
      <c r="B6016" s="1" t="s">
        <v>345</v>
      </c>
      <c r="C6016" s="1" t="s">
        <v>12384</v>
      </c>
      <c r="D6016" s="1" t="s">
        <v>822</v>
      </c>
      <c r="E6016" s="1" t="s">
        <v>823</v>
      </c>
      <c r="F6016" s="1" t="s">
        <v>349</v>
      </c>
      <c r="G6016" s="1" t="s">
        <v>17</v>
      </c>
      <c r="H6016" s="1">
        <v>45.0</v>
      </c>
      <c r="I6016" s="3">
        <v>43791.625</v>
      </c>
      <c r="J6016" s="1">
        <v>0.0131128172383853</v>
      </c>
      <c r="K6016" s="1" t="s">
        <v>24</v>
      </c>
      <c r="M6016" s="3">
        <v>43791.64665633102</v>
      </c>
    </row>
    <row r="6017">
      <c r="A6017" s="1">
        <v>6015.0</v>
      </c>
      <c r="B6017" s="1" t="s">
        <v>732</v>
      </c>
      <c r="C6017" s="1" t="s">
        <v>12385</v>
      </c>
      <c r="D6017" s="1" t="s">
        <v>3403</v>
      </c>
      <c r="E6017" s="1" t="s">
        <v>3626</v>
      </c>
      <c r="F6017" s="1" t="s">
        <v>735</v>
      </c>
      <c r="G6017" s="1" t="s">
        <v>17</v>
      </c>
      <c r="H6017" s="1">
        <v>45.0</v>
      </c>
      <c r="I6017" s="3">
        <v>44196.416666666664</v>
      </c>
      <c r="J6017" s="1">
        <v>3.65638404987759</v>
      </c>
      <c r="K6017" s="1" t="s">
        <v>24</v>
      </c>
      <c r="M6017" s="3">
        <v>44196.4536059375</v>
      </c>
    </row>
    <row r="6018">
      <c r="A6018" s="1">
        <v>6016.0</v>
      </c>
      <c r="B6018" s="1" t="s">
        <v>455</v>
      </c>
      <c r="C6018" s="1" t="s">
        <v>12386</v>
      </c>
      <c r="D6018" s="1" t="s">
        <v>116</v>
      </c>
      <c r="E6018" s="1" t="s">
        <v>4178</v>
      </c>
      <c r="F6018" s="1" t="s">
        <v>458</v>
      </c>
      <c r="G6018" s="1" t="s">
        <v>17</v>
      </c>
      <c r="H6018" s="1">
        <v>45.0</v>
      </c>
      <c r="I6018" s="3">
        <v>43986.625</v>
      </c>
      <c r="J6018" s="1">
        <v>0.0</v>
      </c>
      <c r="K6018" s="1" t="s">
        <v>24</v>
      </c>
      <c r="L6018" s="1" t="s">
        <v>406</v>
      </c>
      <c r="M6018" s="3">
        <v>43986.67067310185</v>
      </c>
    </row>
    <row r="6019">
      <c r="A6019" s="1">
        <v>6017.0</v>
      </c>
      <c r="B6019" s="1" t="s">
        <v>485</v>
      </c>
      <c r="C6019" s="1" t="s">
        <v>12387</v>
      </c>
      <c r="D6019" s="1" t="s">
        <v>4891</v>
      </c>
      <c r="E6019" s="1" t="s">
        <v>1512</v>
      </c>
      <c r="F6019" s="1" t="s">
        <v>489</v>
      </c>
      <c r="G6019" s="1" t="s">
        <v>17</v>
      </c>
      <c r="H6019" s="1">
        <v>45.0</v>
      </c>
      <c r="I6019" s="3">
        <v>44050.25</v>
      </c>
      <c r="J6019" s="1">
        <v>2.50606813064139</v>
      </c>
      <c r="K6019" s="1" t="s">
        <v>166</v>
      </c>
      <c r="M6019" s="3">
        <v>44050.29419876157</v>
      </c>
    </row>
    <row r="6020">
      <c r="A6020" s="1">
        <v>6018.0</v>
      </c>
      <c r="B6020" s="1" t="s">
        <v>229</v>
      </c>
      <c r="C6020" s="1" t="s">
        <v>12388</v>
      </c>
      <c r="D6020" s="1" t="s">
        <v>1653</v>
      </c>
      <c r="E6020" s="1" t="s">
        <v>6341</v>
      </c>
      <c r="F6020" s="1" t="s">
        <v>232</v>
      </c>
      <c r="G6020" s="1" t="s">
        <v>35</v>
      </c>
      <c r="H6020" s="1">
        <v>45.0</v>
      </c>
      <c r="I6020" s="3">
        <v>43872.166666666664</v>
      </c>
      <c r="J6020" s="1">
        <v>2.36941036241915</v>
      </c>
      <c r="K6020" s="1" t="s">
        <v>24</v>
      </c>
      <c r="M6020" s="3">
        <v>43872.18614699074</v>
      </c>
    </row>
    <row r="6021">
      <c r="A6021" s="1">
        <v>6019.0</v>
      </c>
      <c r="B6021" s="1" t="s">
        <v>582</v>
      </c>
      <c r="C6021" s="1" t="s">
        <v>12389</v>
      </c>
      <c r="D6021" s="1" t="s">
        <v>93</v>
      </c>
      <c r="E6021" s="1" t="s">
        <v>2580</v>
      </c>
      <c r="F6021" s="1" t="s">
        <v>586</v>
      </c>
      <c r="G6021" s="1" t="s">
        <v>17</v>
      </c>
      <c r="H6021" s="1">
        <v>45.0</v>
      </c>
      <c r="I6021" s="3">
        <v>43917.625</v>
      </c>
      <c r="J6021" s="1">
        <v>2.91004751679921</v>
      </c>
      <c r="K6021" s="1" t="s">
        <v>24</v>
      </c>
      <c r="M6021" s="3">
        <v>43917.64457873843</v>
      </c>
    </row>
    <row r="6022">
      <c r="A6022" s="1">
        <v>6020.0</v>
      </c>
      <c r="B6022" s="1" t="s">
        <v>768</v>
      </c>
      <c r="C6022" s="1" t="s">
        <v>12390</v>
      </c>
      <c r="D6022" s="1" t="s">
        <v>770</v>
      </c>
      <c r="E6022" s="1" t="s">
        <v>771</v>
      </c>
      <c r="F6022" s="1" t="s">
        <v>772</v>
      </c>
      <c r="G6022" s="1" t="s">
        <v>35</v>
      </c>
      <c r="H6022" s="1">
        <v>45.0</v>
      </c>
      <c r="I6022" s="3">
        <v>44133.645833333336</v>
      </c>
      <c r="J6022" s="1">
        <v>4.21110655762931</v>
      </c>
      <c r="K6022" s="1" t="s">
        <v>166</v>
      </c>
      <c r="L6022" s="1" t="s">
        <v>318</v>
      </c>
      <c r="M6022" s="3">
        <v>44133.705435752316</v>
      </c>
    </row>
    <row r="6023">
      <c r="A6023" s="1">
        <v>6021.0</v>
      </c>
      <c r="B6023" s="1" t="s">
        <v>2467</v>
      </c>
      <c r="C6023" s="1" t="s">
        <v>12391</v>
      </c>
      <c r="D6023" s="1" t="s">
        <v>2173</v>
      </c>
      <c r="E6023" s="1" t="s">
        <v>8173</v>
      </c>
      <c r="F6023" s="1" t="s">
        <v>2470</v>
      </c>
      <c r="G6023" s="1" t="s">
        <v>17</v>
      </c>
      <c r="H6023" s="1">
        <v>45.0</v>
      </c>
      <c r="I6023" s="3">
        <v>43840.583333333336</v>
      </c>
      <c r="J6023" s="1">
        <v>1.17629048406596</v>
      </c>
      <c r="K6023" s="1" t="s">
        <v>83</v>
      </c>
      <c r="M6023" s="3">
        <v>43840.61350637732</v>
      </c>
    </row>
    <row r="6024">
      <c r="A6024" s="1">
        <v>6022.0</v>
      </c>
      <c r="B6024" s="1" t="s">
        <v>114</v>
      </c>
      <c r="C6024" s="1" t="s">
        <v>12392</v>
      </c>
      <c r="D6024" s="1" t="s">
        <v>116</v>
      </c>
      <c r="E6024" s="1" t="s">
        <v>6960</v>
      </c>
      <c r="F6024" s="1" t="s">
        <v>118</v>
      </c>
      <c r="G6024" s="1" t="s">
        <v>17</v>
      </c>
      <c r="H6024" s="1">
        <v>45.0</v>
      </c>
      <c r="I6024" s="3">
        <v>44174.75</v>
      </c>
      <c r="J6024" s="1">
        <v>4.24921317860085</v>
      </c>
      <c r="K6024" s="1" t="s">
        <v>24</v>
      </c>
      <c r="M6024" s="3">
        <v>44174.73466865741</v>
      </c>
    </row>
    <row r="6025">
      <c r="A6025" s="1">
        <v>6023.0</v>
      </c>
      <c r="B6025" s="1" t="s">
        <v>303</v>
      </c>
      <c r="C6025" s="1" t="s">
        <v>12393</v>
      </c>
      <c r="D6025" s="1" t="s">
        <v>305</v>
      </c>
      <c r="E6025" s="1" t="s">
        <v>3493</v>
      </c>
      <c r="F6025" s="1" t="s">
        <v>307</v>
      </c>
      <c r="G6025" s="1" t="s">
        <v>17</v>
      </c>
      <c r="H6025" s="1">
        <v>45.0</v>
      </c>
      <c r="I6025" s="3">
        <v>44151.416666666664</v>
      </c>
      <c r="J6025" s="1">
        <v>2.57280715140233</v>
      </c>
      <c r="K6025" s="1" t="s">
        <v>24</v>
      </c>
      <c r="M6025" s="3">
        <v>44151.45760199074</v>
      </c>
    </row>
    <row r="6026">
      <c r="A6026" s="1">
        <v>6024.0</v>
      </c>
      <c r="B6026" s="1" t="s">
        <v>2885</v>
      </c>
      <c r="C6026" s="1" t="s">
        <v>12394</v>
      </c>
      <c r="D6026" s="1" t="s">
        <v>12395</v>
      </c>
      <c r="E6026" s="1" t="s">
        <v>12396</v>
      </c>
      <c r="F6026" s="1" t="s">
        <v>2888</v>
      </c>
      <c r="G6026" s="1" t="s">
        <v>89</v>
      </c>
      <c r="H6026" s="1">
        <v>45.0</v>
      </c>
      <c r="I6026" s="3">
        <v>44190.70938609954</v>
      </c>
      <c r="J6026" s="1">
        <v>3.21979728013803</v>
      </c>
      <c r="K6026" s="1" t="s">
        <v>24</v>
      </c>
      <c r="L6026" s="1" t="s">
        <v>365</v>
      </c>
      <c r="M6026" s="3">
        <v>44190.73723010417</v>
      </c>
    </row>
    <row r="6027">
      <c r="A6027" s="1">
        <v>6025.0</v>
      </c>
      <c r="B6027" s="1" t="s">
        <v>233</v>
      </c>
      <c r="C6027" s="1" t="s">
        <v>12397</v>
      </c>
      <c r="D6027" s="1" t="s">
        <v>3465</v>
      </c>
      <c r="E6027" s="1" t="s">
        <v>802</v>
      </c>
      <c r="F6027" s="1" t="s">
        <v>237</v>
      </c>
      <c r="G6027" s="1" t="s">
        <v>35</v>
      </c>
      <c r="H6027" s="1">
        <v>45.0</v>
      </c>
      <c r="I6027" s="3">
        <v>44145.583333333336</v>
      </c>
      <c r="J6027" s="1">
        <v>2.38367183471907</v>
      </c>
      <c r="K6027" s="1" t="s">
        <v>24</v>
      </c>
      <c r="L6027" s="1" t="s">
        <v>238</v>
      </c>
      <c r="M6027" s="3">
        <v>44145.61457140046</v>
      </c>
    </row>
    <row r="6028">
      <c r="A6028" s="1">
        <v>6026.0</v>
      </c>
      <c r="B6028" s="1" t="s">
        <v>3541</v>
      </c>
      <c r="C6028" s="1" t="s">
        <v>12398</v>
      </c>
      <c r="D6028" s="1" t="s">
        <v>10203</v>
      </c>
      <c r="E6028" s="1" t="s">
        <v>12399</v>
      </c>
      <c r="F6028" s="1" t="s">
        <v>3544</v>
      </c>
      <c r="G6028" s="1" t="s">
        <v>39</v>
      </c>
      <c r="H6028" s="1">
        <v>45.0</v>
      </c>
      <c r="I6028" s="3">
        <v>44249.25</v>
      </c>
      <c r="J6028" s="1">
        <v>2.38393626920208</v>
      </c>
      <c r="K6028" s="1" t="s">
        <v>511</v>
      </c>
      <c r="L6028" s="1" t="s">
        <v>1157</v>
      </c>
      <c r="M6028" s="3">
        <v>44249.28304016204</v>
      </c>
    </row>
    <row r="6029">
      <c r="A6029" s="1">
        <v>6027.0</v>
      </c>
      <c r="B6029" s="1" t="s">
        <v>2877</v>
      </c>
      <c r="C6029" s="1" t="s">
        <v>12400</v>
      </c>
      <c r="D6029" s="1" t="s">
        <v>126</v>
      </c>
      <c r="E6029" s="1" t="s">
        <v>6748</v>
      </c>
      <c r="F6029" s="1" t="s">
        <v>2881</v>
      </c>
      <c r="G6029" s="1" t="s">
        <v>17</v>
      </c>
      <c r="H6029" s="1">
        <v>45.0</v>
      </c>
      <c r="I6029" s="3">
        <v>44141.333333333336</v>
      </c>
      <c r="J6029" s="1">
        <v>0.429672563927685</v>
      </c>
      <c r="K6029" s="1" t="s">
        <v>62</v>
      </c>
      <c r="M6029" s="3">
        <v>44141.34390488426</v>
      </c>
    </row>
    <row r="6030">
      <c r="A6030" s="1">
        <v>6028.0</v>
      </c>
      <c r="B6030" s="1" t="s">
        <v>603</v>
      </c>
      <c r="C6030" s="1" t="s">
        <v>12401</v>
      </c>
      <c r="D6030" s="1" t="s">
        <v>32</v>
      </c>
      <c r="E6030" s="1" t="s">
        <v>12402</v>
      </c>
      <c r="F6030" s="1" t="s">
        <v>606</v>
      </c>
      <c r="G6030" s="1" t="s">
        <v>39</v>
      </c>
      <c r="H6030" s="1">
        <v>45.0</v>
      </c>
      <c r="I6030" s="3">
        <v>44031.458333333336</v>
      </c>
      <c r="J6030" s="1">
        <v>1.49891367893195</v>
      </c>
      <c r="K6030" s="1" t="s">
        <v>24</v>
      </c>
      <c r="M6030" s="3">
        <v>44031.490869444446</v>
      </c>
    </row>
    <row r="6031">
      <c r="A6031" s="1">
        <v>6029.0</v>
      </c>
      <c r="B6031" s="1" t="s">
        <v>7335</v>
      </c>
      <c r="C6031" s="1" t="s">
        <v>12403</v>
      </c>
      <c r="D6031" s="1" t="s">
        <v>1250</v>
      </c>
      <c r="E6031" s="1" t="s">
        <v>12404</v>
      </c>
      <c r="F6031" s="1" t="s">
        <v>7338</v>
      </c>
      <c r="G6031" s="1" t="s">
        <v>17</v>
      </c>
      <c r="H6031" s="1">
        <v>45.0</v>
      </c>
      <c r="I6031" s="3">
        <v>44159.208333333336</v>
      </c>
      <c r="J6031" s="1">
        <v>0.0</v>
      </c>
      <c r="K6031" s="1" t="s">
        <v>24</v>
      </c>
      <c r="L6031" s="1" t="s">
        <v>188</v>
      </c>
      <c r="M6031" s="3">
        <v>44159.730331342595</v>
      </c>
    </row>
    <row r="6032">
      <c r="A6032" s="1">
        <v>6030.0</v>
      </c>
      <c r="B6032" s="1" t="s">
        <v>161</v>
      </c>
      <c r="C6032" s="1" t="s">
        <v>12405</v>
      </c>
      <c r="D6032" s="1" t="s">
        <v>2515</v>
      </c>
      <c r="E6032" s="1" t="s">
        <v>2516</v>
      </c>
      <c r="F6032" s="1" t="s">
        <v>165</v>
      </c>
      <c r="G6032" s="1" t="s">
        <v>35</v>
      </c>
      <c r="H6032" s="1">
        <v>45.0</v>
      </c>
      <c r="I6032" s="3">
        <v>44218.614583333336</v>
      </c>
      <c r="J6032" s="1">
        <v>0.0518709275319147</v>
      </c>
      <c r="K6032" s="1" t="s">
        <v>166</v>
      </c>
      <c r="L6032" s="1" t="s">
        <v>167</v>
      </c>
      <c r="M6032" s="3">
        <v>44218.597671944444</v>
      </c>
    </row>
    <row r="6033">
      <c r="A6033" s="1">
        <v>6031.0</v>
      </c>
      <c r="B6033" s="1" t="s">
        <v>4213</v>
      </c>
      <c r="C6033" s="1" t="s">
        <v>12406</v>
      </c>
      <c r="D6033" s="1" t="s">
        <v>5435</v>
      </c>
      <c r="E6033" s="1" t="s">
        <v>12407</v>
      </c>
      <c r="F6033" s="1" t="s">
        <v>4216</v>
      </c>
      <c r="G6033" s="1" t="s">
        <v>39</v>
      </c>
      <c r="H6033" s="1">
        <v>45.0</v>
      </c>
      <c r="I6033" s="3">
        <v>43778.25</v>
      </c>
      <c r="J6033" s="1">
        <v>0.0</v>
      </c>
      <c r="K6033" s="1" t="s">
        <v>24</v>
      </c>
      <c r="M6033" s="3">
        <v>43778.37136116898</v>
      </c>
    </row>
    <row r="6034">
      <c r="A6034" s="1">
        <v>6032.0</v>
      </c>
      <c r="B6034" s="1" t="s">
        <v>319</v>
      </c>
      <c r="C6034" s="1" t="s">
        <v>12408</v>
      </c>
      <c r="D6034" s="1" t="s">
        <v>321</v>
      </c>
      <c r="E6034" s="1" t="s">
        <v>12409</v>
      </c>
      <c r="F6034" s="1" t="s">
        <v>323</v>
      </c>
      <c r="G6034" s="1" t="s">
        <v>39</v>
      </c>
      <c r="H6034" s="1">
        <v>45.0</v>
      </c>
      <c r="I6034" s="3">
        <v>44020.791666666664</v>
      </c>
      <c r="J6034" s="1">
        <v>0.877585116845533</v>
      </c>
      <c r="K6034" s="1" t="s">
        <v>24</v>
      </c>
      <c r="M6034" s="3">
        <v>44020.819819351855</v>
      </c>
    </row>
    <row r="6035">
      <c r="A6035" s="1">
        <v>6033.0</v>
      </c>
      <c r="B6035" s="1" t="s">
        <v>1260</v>
      </c>
      <c r="C6035" s="1" t="s">
        <v>12410</v>
      </c>
      <c r="D6035" s="1" t="s">
        <v>415</v>
      </c>
      <c r="E6035" s="1" t="s">
        <v>12411</v>
      </c>
      <c r="F6035" s="1" t="s">
        <v>1264</v>
      </c>
      <c r="G6035" s="1" t="s">
        <v>17</v>
      </c>
      <c r="H6035" s="1">
        <v>45.0</v>
      </c>
      <c r="I6035" s="3">
        <v>44080.583333333336</v>
      </c>
      <c r="J6035" s="1">
        <v>1.08765657056464</v>
      </c>
      <c r="K6035" s="1" t="s">
        <v>24</v>
      </c>
      <c r="L6035" s="1" t="s">
        <v>406</v>
      </c>
      <c r="M6035" s="3">
        <v>44080.60437444445</v>
      </c>
    </row>
    <row r="6036">
      <c r="A6036" s="1">
        <v>6034.0</v>
      </c>
      <c r="B6036" s="1" t="s">
        <v>1543</v>
      </c>
      <c r="C6036" s="1" t="s">
        <v>12412</v>
      </c>
      <c r="D6036" s="1" t="s">
        <v>1036</v>
      </c>
      <c r="E6036" s="1" t="s">
        <v>1545</v>
      </c>
      <c r="F6036" s="1" t="s">
        <v>1546</v>
      </c>
      <c r="G6036" s="1" t="s">
        <v>17</v>
      </c>
      <c r="H6036" s="1">
        <v>45.0</v>
      </c>
      <c r="I6036" s="3">
        <v>44251.333333333336</v>
      </c>
      <c r="J6036" s="1">
        <v>1.79201116382236</v>
      </c>
      <c r="K6036" s="1" t="s">
        <v>601</v>
      </c>
      <c r="L6036" s="1" t="s">
        <v>1547</v>
      </c>
      <c r="M6036" s="3">
        <v>44251.36502016204</v>
      </c>
    </row>
    <row r="6037">
      <c r="A6037" s="1">
        <v>6035.0</v>
      </c>
      <c r="B6037" s="1" t="s">
        <v>303</v>
      </c>
      <c r="C6037" s="1" t="s">
        <v>12413</v>
      </c>
      <c r="D6037" s="1" t="s">
        <v>305</v>
      </c>
      <c r="E6037" s="1" t="s">
        <v>7244</v>
      </c>
      <c r="F6037" s="1" t="s">
        <v>307</v>
      </c>
      <c r="G6037" s="1" t="s">
        <v>17</v>
      </c>
      <c r="H6037" s="1">
        <v>45.0</v>
      </c>
      <c r="I6037" s="3">
        <v>43984.791666666664</v>
      </c>
      <c r="J6037" s="1">
        <v>0.834698981470753</v>
      </c>
      <c r="K6037" s="1" t="s">
        <v>24</v>
      </c>
      <c r="M6037" s="3">
        <v>43984.834192835646</v>
      </c>
    </row>
    <row r="6038">
      <c r="A6038" s="1">
        <v>6036.0</v>
      </c>
      <c r="B6038" s="1" t="s">
        <v>2534</v>
      </c>
      <c r="C6038" s="1" t="s">
        <v>12414</v>
      </c>
      <c r="D6038" s="1" t="s">
        <v>3458</v>
      </c>
      <c r="E6038" s="1" t="s">
        <v>12415</v>
      </c>
      <c r="F6038" s="1" t="s">
        <v>2538</v>
      </c>
      <c r="G6038" s="1" t="s">
        <v>89</v>
      </c>
      <c r="H6038" s="1">
        <v>45.0</v>
      </c>
      <c r="I6038" s="3">
        <v>43767.35879045139</v>
      </c>
      <c r="J6038" s="1">
        <v>2.28034103736945</v>
      </c>
      <c r="K6038" s="1" t="s">
        <v>18</v>
      </c>
      <c r="M6038" s="3">
        <v>43767.369039652775</v>
      </c>
    </row>
    <row r="6039">
      <c r="A6039" s="1">
        <v>6037.0</v>
      </c>
      <c r="B6039" s="1" t="s">
        <v>611</v>
      </c>
      <c r="C6039" s="1" t="s">
        <v>12416</v>
      </c>
      <c r="D6039" s="1" t="s">
        <v>613</v>
      </c>
      <c r="E6039" s="1" t="s">
        <v>2655</v>
      </c>
      <c r="F6039" s="1" t="s">
        <v>615</v>
      </c>
      <c r="G6039" s="1" t="s">
        <v>17</v>
      </c>
      <c r="H6039" s="1">
        <v>45.0</v>
      </c>
      <c r="I6039" s="3">
        <v>44139.229166666664</v>
      </c>
      <c r="J6039" s="1">
        <v>2.12389422519561</v>
      </c>
      <c r="K6039" s="1" t="s">
        <v>616</v>
      </c>
      <c r="L6039" s="1" t="s">
        <v>617</v>
      </c>
      <c r="M6039" s="3">
        <v>44139.26072715278</v>
      </c>
    </row>
    <row r="6040">
      <c r="A6040" s="1">
        <v>6038.0</v>
      </c>
      <c r="B6040" s="1" t="s">
        <v>40</v>
      </c>
      <c r="C6040" s="1" t="s">
        <v>12417</v>
      </c>
      <c r="D6040" s="1" t="s">
        <v>42</v>
      </c>
      <c r="E6040" s="1" t="s">
        <v>12418</v>
      </c>
      <c r="F6040" s="1" t="s">
        <v>44</v>
      </c>
      <c r="G6040" s="1" t="s">
        <v>45</v>
      </c>
      <c r="H6040" s="1">
        <v>45.0</v>
      </c>
      <c r="I6040" s="3">
        <v>44144.33921965278</v>
      </c>
      <c r="J6040" s="1">
        <v>1.95874107592098</v>
      </c>
      <c r="K6040" s="1" t="s">
        <v>46</v>
      </c>
      <c r="L6040" s="1" t="s">
        <v>47</v>
      </c>
      <c r="M6040" s="3">
        <v>44144.52658199074</v>
      </c>
    </row>
    <row r="6041">
      <c r="A6041" s="1">
        <v>6039.0</v>
      </c>
      <c r="B6041" s="1" t="s">
        <v>385</v>
      </c>
      <c r="C6041" s="1" t="s">
        <v>12419</v>
      </c>
      <c r="D6041" s="1" t="s">
        <v>116</v>
      </c>
      <c r="E6041" s="1" t="s">
        <v>12420</v>
      </c>
      <c r="F6041" s="1" t="s">
        <v>388</v>
      </c>
      <c r="G6041" s="1" t="s">
        <v>17</v>
      </c>
      <c r="H6041" s="1">
        <v>45.0</v>
      </c>
      <c r="I6041" s="3">
        <v>43997.25</v>
      </c>
      <c r="J6041" s="1">
        <v>3.71021348880266</v>
      </c>
      <c r="K6041" s="1" t="s">
        <v>24</v>
      </c>
      <c r="M6041" s="3">
        <v>43997.29227157407</v>
      </c>
    </row>
    <row r="6042">
      <c r="A6042" s="1">
        <v>6040.0</v>
      </c>
      <c r="B6042" s="1" t="s">
        <v>1635</v>
      </c>
      <c r="C6042" s="1" t="s">
        <v>12421</v>
      </c>
      <c r="D6042" s="1" t="s">
        <v>1637</v>
      </c>
      <c r="E6042" s="1" t="s">
        <v>12422</v>
      </c>
      <c r="F6042" s="1" t="s">
        <v>1639</v>
      </c>
      <c r="G6042" s="1" t="s">
        <v>17</v>
      </c>
      <c r="H6042" s="1">
        <v>45.0</v>
      </c>
      <c r="I6042" s="3">
        <v>44135.333333333336</v>
      </c>
      <c r="J6042" s="1">
        <v>0.0385354460282345</v>
      </c>
      <c r="K6042" s="1" t="s">
        <v>46</v>
      </c>
      <c r="M6042" s="3">
        <v>44135.36909714121</v>
      </c>
    </row>
    <row r="6043">
      <c r="A6043" s="1">
        <v>6041.0</v>
      </c>
      <c r="B6043" s="1" t="s">
        <v>84</v>
      </c>
      <c r="C6043" s="1" t="s">
        <v>12423</v>
      </c>
      <c r="D6043" s="1" t="s">
        <v>86</v>
      </c>
      <c r="E6043" s="1" t="s">
        <v>2899</v>
      </c>
      <c r="F6043" s="1" t="s">
        <v>88</v>
      </c>
      <c r="G6043" s="1" t="s">
        <v>17</v>
      </c>
      <c r="H6043" s="1">
        <v>45.0</v>
      </c>
      <c r="I6043" s="3">
        <v>43875.59375</v>
      </c>
      <c r="J6043" s="1">
        <v>2.8582407529542</v>
      </c>
      <c r="K6043" s="1" t="s">
        <v>83</v>
      </c>
      <c r="M6043" s="3">
        <v>43875.62779841435</v>
      </c>
    </row>
    <row r="6044">
      <c r="A6044" s="1">
        <v>6042.0</v>
      </c>
      <c r="B6044" s="1" t="s">
        <v>2033</v>
      </c>
      <c r="C6044" s="1" t="s">
        <v>12424</v>
      </c>
      <c r="D6044" s="1" t="s">
        <v>6246</v>
      </c>
      <c r="E6044" s="1" t="s">
        <v>12425</v>
      </c>
      <c r="F6044" s="1" t="s">
        <v>2036</v>
      </c>
      <c r="G6044" s="1" t="s">
        <v>39</v>
      </c>
      <c r="H6044" s="1">
        <v>45.0</v>
      </c>
      <c r="I6044" s="3">
        <v>43804.583333333336</v>
      </c>
      <c r="J6044" s="1">
        <v>0.0900186095221351</v>
      </c>
      <c r="K6044" s="1" t="s">
        <v>24</v>
      </c>
      <c r="M6044" s="3">
        <v>43804.60278915509</v>
      </c>
    </row>
    <row r="6045">
      <c r="A6045" s="1">
        <v>6043.0</v>
      </c>
      <c r="B6045" s="1" t="s">
        <v>3073</v>
      </c>
      <c r="C6045" s="1" t="s">
        <v>12426</v>
      </c>
      <c r="D6045" s="1" t="s">
        <v>2504</v>
      </c>
      <c r="E6045" s="1" t="s">
        <v>5007</v>
      </c>
      <c r="F6045" s="1" t="s">
        <v>5008</v>
      </c>
      <c r="G6045" s="1" t="s">
        <v>17</v>
      </c>
      <c r="H6045" s="1">
        <v>45.0</v>
      </c>
      <c r="I6045" s="3">
        <v>44176.1875</v>
      </c>
      <c r="J6045" s="1">
        <v>1.45307109318816</v>
      </c>
      <c r="K6045" s="1" t="s">
        <v>24</v>
      </c>
      <c r="M6045" s="3">
        <v>44176.21359545139</v>
      </c>
    </row>
    <row r="6046">
      <c r="A6046" s="1">
        <v>6044.0</v>
      </c>
      <c r="B6046" s="1" t="s">
        <v>350</v>
      </c>
      <c r="C6046" s="1" t="s">
        <v>12427</v>
      </c>
      <c r="D6046" s="1" t="s">
        <v>75</v>
      </c>
      <c r="E6046" s="1" t="s">
        <v>1389</v>
      </c>
      <c r="F6046" s="1" t="s">
        <v>353</v>
      </c>
      <c r="G6046" s="1" t="s">
        <v>35</v>
      </c>
      <c r="H6046" s="1">
        <v>45.0</v>
      </c>
      <c r="I6046" s="3">
        <v>43633.625</v>
      </c>
      <c r="J6046" s="1">
        <v>0.514273842515114</v>
      </c>
      <c r="K6046" s="1" t="s">
        <v>24</v>
      </c>
      <c r="M6046" s="3">
        <v>43636.26339424768</v>
      </c>
    </row>
    <row r="6047">
      <c r="A6047" s="1">
        <v>6045.0</v>
      </c>
      <c r="B6047" s="1" t="s">
        <v>413</v>
      </c>
      <c r="C6047" s="1" t="s">
        <v>12428</v>
      </c>
      <c r="D6047" s="1" t="s">
        <v>12429</v>
      </c>
      <c r="E6047" s="1" t="s">
        <v>12430</v>
      </c>
      <c r="F6047" s="1" t="s">
        <v>417</v>
      </c>
      <c r="G6047" s="1" t="s">
        <v>39</v>
      </c>
      <c r="H6047" s="1">
        <v>45.0</v>
      </c>
      <c r="I6047" s="3">
        <v>44143.75</v>
      </c>
      <c r="J6047" s="1">
        <v>1.21465080222267</v>
      </c>
      <c r="K6047" s="1" t="s">
        <v>24</v>
      </c>
      <c r="M6047" s="3">
        <v>44143.77819967593</v>
      </c>
    </row>
    <row r="6048">
      <c r="A6048" s="1">
        <v>6046.0</v>
      </c>
      <c r="B6048" s="1" t="s">
        <v>251</v>
      </c>
      <c r="C6048" s="1" t="s">
        <v>12431</v>
      </c>
      <c r="D6048" s="1" t="s">
        <v>2901</v>
      </c>
      <c r="E6048" s="1" t="s">
        <v>254</v>
      </c>
      <c r="F6048" s="1" t="s">
        <v>255</v>
      </c>
      <c r="G6048" s="1" t="s">
        <v>17</v>
      </c>
      <c r="H6048" s="1">
        <v>45.0</v>
      </c>
      <c r="I6048" s="3">
        <v>43862.40625</v>
      </c>
      <c r="J6048" s="1">
        <v>0.0723702495120206</v>
      </c>
      <c r="K6048" s="1" t="s">
        <v>218</v>
      </c>
      <c r="M6048" s="3">
        <v>43863.535865555554</v>
      </c>
    </row>
    <row r="6049">
      <c r="A6049" s="1">
        <v>6047.0</v>
      </c>
      <c r="B6049" s="1" t="s">
        <v>512</v>
      </c>
      <c r="C6049" s="1" t="s">
        <v>12432</v>
      </c>
      <c r="D6049" s="1" t="s">
        <v>80</v>
      </c>
      <c r="E6049" s="1" t="s">
        <v>515</v>
      </c>
      <c r="F6049" s="1" t="s">
        <v>516</v>
      </c>
      <c r="G6049" s="1" t="s">
        <v>17</v>
      </c>
      <c r="H6049" s="1">
        <v>45.0</v>
      </c>
      <c r="I6049" s="3">
        <v>43894.291666666664</v>
      </c>
      <c r="J6049" s="1">
        <v>0.366523193521809</v>
      </c>
      <c r="K6049" s="1" t="s">
        <v>83</v>
      </c>
      <c r="M6049" s="3">
        <v>43894.52370731482</v>
      </c>
    </row>
    <row r="6050">
      <c r="A6050" s="1">
        <v>6048.0</v>
      </c>
      <c r="B6050" s="1" t="s">
        <v>953</v>
      </c>
      <c r="C6050" s="1" t="s">
        <v>12433</v>
      </c>
      <c r="D6050" s="1" t="s">
        <v>7831</v>
      </c>
      <c r="E6050" s="1" t="s">
        <v>6471</v>
      </c>
      <c r="F6050" s="1" t="s">
        <v>965</v>
      </c>
      <c r="G6050" s="1" t="s">
        <v>17</v>
      </c>
      <c r="H6050" s="1">
        <v>45.0</v>
      </c>
      <c r="I6050" s="3">
        <v>43719.666666666664</v>
      </c>
      <c r="J6050" s="1">
        <v>0.953956934407824</v>
      </c>
      <c r="K6050" s="1" t="s">
        <v>18</v>
      </c>
      <c r="M6050" s="3">
        <v>43691.71232115741</v>
      </c>
    </row>
    <row r="6051">
      <c r="A6051" s="1">
        <v>6049.0</v>
      </c>
      <c r="B6051" s="1" t="s">
        <v>229</v>
      </c>
      <c r="C6051" s="1" t="s">
        <v>12434</v>
      </c>
      <c r="D6051" s="1" t="s">
        <v>12134</v>
      </c>
      <c r="E6051" s="1" t="s">
        <v>231</v>
      </c>
      <c r="F6051" s="1" t="s">
        <v>232</v>
      </c>
      <c r="G6051" s="1" t="s">
        <v>35</v>
      </c>
      <c r="H6051" s="1">
        <v>45.0</v>
      </c>
      <c r="I6051" s="3">
        <v>43783.625</v>
      </c>
      <c r="J6051" s="1">
        <v>2.53242588450858</v>
      </c>
      <c r="K6051" s="1" t="s">
        <v>24</v>
      </c>
      <c r="M6051" s="3">
        <v>43782.66882590278</v>
      </c>
    </row>
    <row r="6052">
      <c r="A6052" s="1">
        <v>6050.0</v>
      </c>
      <c r="B6052" s="1" t="s">
        <v>655</v>
      </c>
      <c r="C6052" s="1" t="s">
        <v>12435</v>
      </c>
      <c r="D6052" s="1" t="s">
        <v>6130</v>
      </c>
      <c r="E6052" s="1" t="s">
        <v>6131</v>
      </c>
      <c r="F6052" s="1" t="s">
        <v>659</v>
      </c>
      <c r="G6052" s="1" t="s">
        <v>35</v>
      </c>
      <c r="H6052" s="1">
        <v>45.0</v>
      </c>
      <c r="I6052" s="3">
        <v>43629.458333333336</v>
      </c>
      <c r="J6052" s="1">
        <v>0.45703011482002</v>
      </c>
      <c r="K6052" s="1" t="s">
        <v>18</v>
      </c>
      <c r="M6052" s="3">
        <v>43629.48800979167</v>
      </c>
    </row>
    <row r="6053">
      <c r="A6053" s="1">
        <v>6051.0</v>
      </c>
      <c r="B6053" s="1" t="s">
        <v>5456</v>
      </c>
      <c r="C6053" s="1" t="s">
        <v>12436</v>
      </c>
      <c r="D6053" s="1" t="s">
        <v>5458</v>
      </c>
      <c r="E6053" s="1" t="s">
        <v>5957</v>
      </c>
      <c r="F6053" s="1" t="s">
        <v>5460</v>
      </c>
      <c r="G6053" s="1" t="s">
        <v>35</v>
      </c>
      <c r="H6053" s="1">
        <v>45.0</v>
      </c>
      <c r="I6053" s="3">
        <v>43487.208333333336</v>
      </c>
      <c r="J6053" s="1">
        <v>1.8707089820531</v>
      </c>
      <c r="K6053" s="1" t="s">
        <v>24</v>
      </c>
      <c r="M6053" s="3">
        <v>43487.26077141204</v>
      </c>
    </row>
    <row r="6054">
      <c r="A6054" s="1">
        <v>6052.0</v>
      </c>
      <c r="B6054" s="1" t="s">
        <v>12437</v>
      </c>
      <c r="C6054" s="1" t="s">
        <v>12438</v>
      </c>
      <c r="D6054" s="1" t="s">
        <v>6165</v>
      </c>
      <c r="E6054" s="1" t="s">
        <v>12439</v>
      </c>
      <c r="F6054" s="1" t="s">
        <v>12440</v>
      </c>
      <c r="G6054" s="1" t="s">
        <v>89</v>
      </c>
      <c r="H6054" s="1">
        <v>45.0</v>
      </c>
      <c r="I6054" s="3">
        <v>44139.71048631945</v>
      </c>
      <c r="J6054" s="1">
        <v>1.39487943296999</v>
      </c>
      <c r="K6054" s="1" t="s">
        <v>46</v>
      </c>
      <c r="M6054" s="3">
        <v>44139.74677770834</v>
      </c>
    </row>
    <row r="6055">
      <c r="A6055" s="1">
        <v>6053.0</v>
      </c>
      <c r="B6055" s="1" t="s">
        <v>3753</v>
      </c>
      <c r="C6055" s="1" t="s">
        <v>12441</v>
      </c>
      <c r="D6055" s="1" t="s">
        <v>1865</v>
      </c>
      <c r="E6055" s="1" t="s">
        <v>12442</v>
      </c>
      <c r="F6055" s="1" t="s">
        <v>3757</v>
      </c>
      <c r="G6055" s="1" t="s">
        <v>39</v>
      </c>
      <c r="H6055" s="1">
        <v>45.0</v>
      </c>
      <c r="I6055" s="3">
        <v>43576.333333333336</v>
      </c>
      <c r="J6055" s="1">
        <v>1.67123626387582</v>
      </c>
      <c r="K6055" s="1" t="s">
        <v>24</v>
      </c>
      <c r="M6055" s="3">
        <v>43576.39436319444</v>
      </c>
    </row>
    <row r="6056">
      <c r="A6056" s="1">
        <v>6054.0</v>
      </c>
      <c r="B6056" s="1" t="s">
        <v>901</v>
      </c>
      <c r="C6056" s="1" t="s">
        <v>12443</v>
      </c>
      <c r="D6056" s="1" t="s">
        <v>148</v>
      </c>
      <c r="E6056" s="1" t="s">
        <v>9035</v>
      </c>
      <c r="F6056" s="1" t="s">
        <v>904</v>
      </c>
      <c r="G6056" s="1" t="s">
        <v>35</v>
      </c>
      <c r="H6056" s="1">
        <v>45.0</v>
      </c>
      <c r="I6056" s="3">
        <v>43648.416666666664</v>
      </c>
      <c r="J6056" s="1">
        <v>1.85834126890894</v>
      </c>
      <c r="K6056" s="1" t="s">
        <v>24</v>
      </c>
      <c r="M6056" s="3">
        <v>43648.45840201389</v>
      </c>
    </row>
    <row r="6057">
      <c r="A6057" s="1">
        <v>6055.0</v>
      </c>
      <c r="B6057" s="1" t="s">
        <v>4524</v>
      </c>
      <c r="C6057" s="1" t="s">
        <v>12444</v>
      </c>
      <c r="D6057" s="1" t="s">
        <v>4531</v>
      </c>
      <c r="E6057" s="1" t="s">
        <v>12445</v>
      </c>
      <c r="F6057" s="1" t="s">
        <v>4527</v>
      </c>
      <c r="G6057" s="1" t="s">
        <v>39</v>
      </c>
      <c r="H6057" s="1">
        <v>45.0</v>
      </c>
      <c r="I6057" s="3">
        <v>43747.166666666664</v>
      </c>
      <c r="J6057" s="1">
        <v>0.360647755089258</v>
      </c>
      <c r="K6057" s="1" t="s">
        <v>24</v>
      </c>
      <c r="M6057" s="3">
        <v>43746.84779364584</v>
      </c>
    </row>
    <row r="6058">
      <c r="A6058" s="1">
        <v>6056.0</v>
      </c>
      <c r="B6058" s="1" t="s">
        <v>1833</v>
      </c>
      <c r="C6058" s="1" t="s">
        <v>12446</v>
      </c>
      <c r="D6058" s="1" t="s">
        <v>738</v>
      </c>
      <c r="E6058" s="1" t="s">
        <v>12447</v>
      </c>
      <c r="F6058" s="1" t="s">
        <v>1836</v>
      </c>
      <c r="G6058" s="1" t="s">
        <v>39</v>
      </c>
      <c r="H6058" s="1">
        <v>45.0</v>
      </c>
      <c r="I6058" s="3">
        <v>44076.166666666664</v>
      </c>
      <c r="J6058" s="1">
        <v>1.25711522432472</v>
      </c>
      <c r="K6058" s="1" t="s">
        <v>218</v>
      </c>
      <c r="L6058" s="1" t="s">
        <v>1837</v>
      </c>
      <c r="M6058" s="3">
        <v>44076.19943177083</v>
      </c>
    </row>
    <row r="6059">
      <c r="A6059" s="1">
        <v>6057.0</v>
      </c>
      <c r="B6059" s="1" t="s">
        <v>12448</v>
      </c>
      <c r="C6059" s="1" t="s">
        <v>12449</v>
      </c>
      <c r="D6059" s="1" t="s">
        <v>12450</v>
      </c>
      <c r="E6059" s="1" t="s">
        <v>12451</v>
      </c>
      <c r="F6059" s="1" t="s">
        <v>12452</v>
      </c>
      <c r="G6059" s="1" t="s">
        <v>17</v>
      </c>
      <c r="H6059" s="1">
        <v>45.0</v>
      </c>
      <c r="I6059" s="3">
        <v>44244.635416666664</v>
      </c>
      <c r="J6059" s="1">
        <v>2.53096416374604</v>
      </c>
      <c r="K6059" s="1" t="s">
        <v>18</v>
      </c>
      <c r="L6059" s="1" t="s">
        <v>581</v>
      </c>
      <c r="M6059" s="3">
        <v>44244.66971418981</v>
      </c>
    </row>
    <row r="6060">
      <c r="A6060" s="1">
        <v>6058.0</v>
      </c>
      <c r="B6060" s="1" t="s">
        <v>1644</v>
      </c>
      <c r="C6060" s="1" t="s">
        <v>12453</v>
      </c>
      <c r="D6060" s="1" t="s">
        <v>1250</v>
      </c>
      <c r="E6060" s="1" t="s">
        <v>5638</v>
      </c>
      <c r="F6060" s="1" t="s">
        <v>1647</v>
      </c>
      <c r="G6060" s="1" t="s">
        <v>17</v>
      </c>
      <c r="H6060" s="1">
        <v>45.0</v>
      </c>
      <c r="I6060" s="3">
        <v>44166.791666666664</v>
      </c>
      <c r="J6060" s="1">
        <v>0.913516929394674</v>
      </c>
      <c r="K6060" s="1" t="s">
        <v>24</v>
      </c>
      <c r="L6060" s="1" t="s">
        <v>741</v>
      </c>
      <c r="M6060" s="3">
        <v>44167.27695741898</v>
      </c>
    </row>
    <row r="6061">
      <c r="A6061" s="1">
        <v>6059.0</v>
      </c>
      <c r="B6061" s="1" t="s">
        <v>319</v>
      </c>
      <c r="C6061" s="1" t="s">
        <v>12454</v>
      </c>
      <c r="D6061" s="1" t="s">
        <v>321</v>
      </c>
      <c r="E6061" s="1" t="s">
        <v>12455</v>
      </c>
      <c r="F6061" s="1" t="s">
        <v>323</v>
      </c>
      <c r="G6061" s="1" t="s">
        <v>39</v>
      </c>
      <c r="H6061" s="1">
        <v>45.0</v>
      </c>
      <c r="I6061" s="3">
        <v>44144.302083333336</v>
      </c>
      <c r="J6061" s="1">
        <v>0.00142079307672181</v>
      </c>
      <c r="K6061" s="1" t="s">
        <v>24</v>
      </c>
      <c r="M6061" s="3">
        <v>44144.33736384259</v>
      </c>
    </row>
    <row r="6062">
      <c r="A6062" s="1">
        <v>6060.0</v>
      </c>
      <c r="B6062" s="1" t="s">
        <v>12</v>
      </c>
      <c r="C6062" s="1" t="s">
        <v>12456</v>
      </c>
      <c r="D6062" s="1" t="s">
        <v>1813</v>
      </c>
      <c r="E6062" s="1" t="s">
        <v>2320</v>
      </c>
      <c r="F6062" s="1" t="s">
        <v>16</v>
      </c>
      <c r="G6062" s="1" t="s">
        <v>35</v>
      </c>
      <c r="H6062" s="1">
        <v>45.0</v>
      </c>
      <c r="I6062" s="3">
        <v>44174.625</v>
      </c>
      <c r="J6062" s="1">
        <v>0.934614316284982</v>
      </c>
      <c r="K6062" s="1" t="s">
        <v>18</v>
      </c>
      <c r="M6062" s="3">
        <v>44174.63812981481</v>
      </c>
    </row>
    <row r="6063">
      <c r="A6063" s="1">
        <v>6061.0</v>
      </c>
      <c r="B6063" s="1" t="s">
        <v>1012</v>
      </c>
      <c r="C6063" s="1" t="s">
        <v>12457</v>
      </c>
      <c r="D6063" s="1" t="s">
        <v>1014</v>
      </c>
      <c r="E6063" s="1" t="s">
        <v>2156</v>
      </c>
      <c r="F6063" s="1" t="s">
        <v>1016</v>
      </c>
      <c r="G6063" s="1" t="s">
        <v>17</v>
      </c>
      <c r="H6063" s="1">
        <v>45.0</v>
      </c>
      <c r="I6063" s="3">
        <v>43867.25</v>
      </c>
      <c r="J6063" s="1">
        <v>0.0</v>
      </c>
      <c r="K6063" s="1" t="s">
        <v>166</v>
      </c>
      <c r="M6063" s="3">
        <v>43867.49350469907</v>
      </c>
    </row>
    <row r="6064">
      <c r="A6064" s="1">
        <v>6062.0</v>
      </c>
      <c r="B6064" s="1" t="s">
        <v>896</v>
      </c>
      <c r="C6064" s="1" t="s">
        <v>12458</v>
      </c>
      <c r="D6064" s="1" t="s">
        <v>898</v>
      </c>
      <c r="E6064" s="1" t="s">
        <v>3899</v>
      </c>
      <c r="F6064" s="1" t="s">
        <v>900</v>
      </c>
      <c r="G6064" s="1" t="s">
        <v>17</v>
      </c>
      <c r="H6064" s="1">
        <v>45.0</v>
      </c>
      <c r="I6064" s="3">
        <v>44082.625</v>
      </c>
      <c r="J6064" s="1">
        <v>1.62334222515195</v>
      </c>
      <c r="K6064" s="1" t="s">
        <v>24</v>
      </c>
      <c r="L6064" s="1" t="s">
        <v>741</v>
      </c>
      <c r="M6064" s="3">
        <v>44082.65916884259</v>
      </c>
    </row>
    <row r="6065">
      <c r="A6065" s="1">
        <v>6063.0</v>
      </c>
      <c r="B6065" s="1" t="s">
        <v>354</v>
      </c>
      <c r="C6065" s="1" t="s">
        <v>12459</v>
      </c>
      <c r="D6065" s="1" t="s">
        <v>93</v>
      </c>
      <c r="E6065" s="1" t="s">
        <v>909</v>
      </c>
      <c r="F6065" s="1" t="s">
        <v>358</v>
      </c>
      <c r="G6065" s="1" t="s">
        <v>35</v>
      </c>
      <c r="H6065" s="1">
        <v>45.0</v>
      </c>
      <c r="I6065" s="3">
        <v>43868.666666666664</v>
      </c>
      <c r="J6065" s="1">
        <v>2.49800821074987</v>
      </c>
      <c r="K6065" s="1" t="s">
        <v>24</v>
      </c>
      <c r="M6065" s="3">
        <v>43868.67779902778</v>
      </c>
    </row>
    <row r="6066">
      <c r="A6066" s="1">
        <v>6064.0</v>
      </c>
      <c r="B6066" s="1" t="s">
        <v>1466</v>
      </c>
      <c r="C6066" s="1" t="s">
        <v>12460</v>
      </c>
      <c r="D6066" s="1" t="s">
        <v>411</v>
      </c>
      <c r="E6066" s="1" t="s">
        <v>12461</v>
      </c>
      <c r="F6066" s="1" t="s">
        <v>1470</v>
      </c>
      <c r="G6066" s="1" t="s">
        <v>17</v>
      </c>
      <c r="H6066" s="1">
        <v>45.0</v>
      </c>
      <c r="I6066" s="3">
        <v>43840.5</v>
      </c>
      <c r="J6066" s="1">
        <v>0.504695647168053</v>
      </c>
      <c r="K6066" s="1" t="s">
        <v>18</v>
      </c>
      <c r="M6066" s="3">
        <v>43840.53735237269</v>
      </c>
    </row>
    <row r="6067">
      <c r="A6067" s="1">
        <v>6065.0</v>
      </c>
      <c r="B6067" s="1" t="s">
        <v>303</v>
      </c>
      <c r="C6067" s="1" t="s">
        <v>12462</v>
      </c>
      <c r="D6067" s="1" t="s">
        <v>305</v>
      </c>
      <c r="E6067" s="1" t="s">
        <v>10693</v>
      </c>
      <c r="F6067" s="1" t="s">
        <v>307</v>
      </c>
      <c r="G6067" s="1" t="s">
        <v>17</v>
      </c>
      <c r="H6067" s="1">
        <v>45.0</v>
      </c>
      <c r="I6067" s="3">
        <v>44169.416666666664</v>
      </c>
      <c r="J6067" s="1">
        <v>1.22574310479759</v>
      </c>
      <c r="K6067" s="1" t="s">
        <v>24</v>
      </c>
      <c r="M6067" s="3">
        <v>44169.449657881945</v>
      </c>
    </row>
    <row r="6068">
      <c r="A6068" s="1">
        <v>6066.0</v>
      </c>
      <c r="B6068" s="1" t="s">
        <v>12463</v>
      </c>
      <c r="C6068" s="1" t="s">
        <v>12464</v>
      </c>
      <c r="D6068" s="1" t="s">
        <v>3158</v>
      </c>
      <c r="E6068" s="1" t="s">
        <v>12465</v>
      </c>
      <c r="F6068" s="1" t="s">
        <v>12466</v>
      </c>
      <c r="G6068" s="1" t="s">
        <v>35</v>
      </c>
      <c r="H6068" s="1">
        <v>45.0</v>
      </c>
      <c r="I6068" s="3">
        <v>44160.270833333336</v>
      </c>
      <c r="J6068" s="1">
        <v>1.25621961446458</v>
      </c>
      <c r="K6068" s="1" t="s">
        <v>62</v>
      </c>
      <c r="L6068" s="1" t="s">
        <v>12467</v>
      </c>
      <c r="M6068" s="3">
        <v>44160.30376027778</v>
      </c>
    </row>
    <row r="6069">
      <c r="A6069" s="1">
        <v>6067.0</v>
      </c>
      <c r="B6069" s="1" t="s">
        <v>490</v>
      </c>
      <c r="C6069" s="1" t="s">
        <v>12468</v>
      </c>
      <c r="D6069" s="1" t="s">
        <v>492</v>
      </c>
      <c r="E6069" s="1" t="s">
        <v>12469</v>
      </c>
      <c r="F6069" s="1" t="s">
        <v>12470</v>
      </c>
      <c r="G6069" s="1" t="s">
        <v>39</v>
      </c>
      <c r="H6069" s="1">
        <v>45.0</v>
      </c>
      <c r="I6069" s="3">
        <v>44123.583333333336</v>
      </c>
      <c r="J6069" s="1">
        <v>8.41319001178184</v>
      </c>
      <c r="K6069" s="1" t="s">
        <v>159</v>
      </c>
      <c r="M6069" s="3">
        <v>44123.695227488424</v>
      </c>
    </row>
    <row r="6070">
      <c r="A6070" s="1">
        <v>6068.0</v>
      </c>
      <c r="B6070" s="1" t="s">
        <v>84</v>
      </c>
      <c r="C6070" s="1" t="s">
        <v>12471</v>
      </c>
      <c r="D6070" s="1" t="s">
        <v>1549</v>
      </c>
      <c r="E6070" s="1" t="s">
        <v>12472</v>
      </c>
      <c r="F6070" s="1" t="s">
        <v>88</v>
      </c>
      <c r="G6070" s="1" t="s">
        <v>17</v>
      </c>
      <c r="H6070" s="1">
        <v>45.0</v>
      </c>
      <c r="I6070" s="3">
        <v>44076.625</v>
      </c>
      <c r="J6070" s="1">
        <v>0.272942532792354</v>
      </c>
      <c r="K6070" s="1" t="s">
        <v>83</v>
      </c>
      <c r="M6070" s="3">
        <v>44076.61122679398</v>
      </c>
    </row>
    <row r="6071">
      <c r="A6071" s="1">
        <v>6069.0</v>
      </c>
      <c r="B6071" s="1" t="s">
        <v>1726</v>
      </c>
      <c r="C6071" s="1" t="s">
        <v>12473</v>
      </c>
      <c r="D6071" s="1" t="s">
        <v>1728</v>
      </c>
      <c r="E6071" s="1" t="s">
        <v>9620</v>
      </c>
      <c r="F6071" s="1" t="s">
        <v>1730</v>
      </c>
      <c r="G6071" s="1" t="s">
        <v>17</v>
      </c>
      <c r="H6071" s="1">
        <v>45.0</v>
      </c>
      <c r="I6071" s="3">
        <v>43821.25</v>
      </c>
      <c r="J6071" s="1">
        <v>0.0</v>
      </c>
      <c r="K6071" s="1" t="s">
        <v>62</v>
      </c>
      <c r="M6071" s="3">
        <v>43821.39477096065</v>
      </c>
    </row>
    <row r="6072">
      <c r="A6072" s="1">
        <v>6070.0</v>
      </c>
      <c r="B6072" s="1" t="s">
        <v>620</v>
      </c>
      <c r="C6072" s="1" t="s">
        <v>12474</v>
      </c>
      <c r="D6072" s="1" t="s">
        <v>2567</v>
      </c>
      <c r="E6072" s="1" t="s">
        <v>6447</v>
      </c>
      <c r="F6072" s="1" t="s">
        <v>623</v>
      </c>
      <c r="G6072" s="1" t="s">
        <v>17</v>
      </c>
      <c r="H6072" s="1">
        <v>45.0</v>
      </c>
      <c r="I6072" s="3">
        <v>44055.291666666664</v>
      </c>
      <c r="J6072" s="1">
        <v>1.24333799784103</v>
      </c>
      <c r="K6072" s="1" t="s">
        <v>18</v>
      </c>
      <c r="M6072" s="3">
        <v>44055.348232094904</v>
      </c>
    </row>
    <row r="6073">
      <c r="A6073" s="1">
        <v>6071.0</v>
      </c>
      <c r="B6073" s="1" t="s">
        <v>1825</v>
      </c>
      <c r="C6073" s="1" t="s">
        <v>12475</v>
      </c>
      <c r="D6073" s="1" t="s">
        <v>436</v>
      </c>
      <c r="E6073" s="1" t="s">
        <v>12476</v>
      </c>
      <c r="F6073" s="1" t="s">
        <v>1829</v>
      </c>
      <c r="G6073" s="1" t="s">
        <v>39</v>
      </c>
      <c r="H6073" s="1">
        <v>45.0</v>
      </c>
      <c r="I6073" s="3">
        <v>43818.625</v>
      </c>
      <c r="J6073" s="1">
        <v>0.162293877908039</v>
      </c>
      <c r="K6073" s="1" t="s">
        <v>24</v>
      </c>
      <c r="M6073" s="3">
        <v>43818.74887048611</v>
      </c>
    </row>
    <row r="6074">
      <c r="A6074" s="1">
        <v>6072.0</v>
      </c>
      <c r="B6074" s="1" t="s">
        <v>324</v>
      </c>
      <c r="C6074" s="1" t="s">
        <v>12477</v>
      </c>
      <c r="D6074" s="1" t="s">
        <v>326</v>
      </c>
      <c r="E6074" s="1" t="s">
        <v>4593</v>
      </c>
      <c r="F6074" s="1" t="s">
        <v>328</v>
      </c>
      <c r="G6074" s="1" t="s">
        <v>17</v>
      </c>
      <c r="H6074" s="1">
        <v>45.0</v>
      </c>
      <c r="I6074" s="3">
        <v>44134.625</v>
      </c>
      <c r="J6074" s="1">
        <v>0.0167207486647685</v>
      </c>
      <c r="K6074" s="1" t="s">
        <v>24</v>
      </c>
      <c r="M6074" s="3">
        <v>44134.7124531713</v>
      </c>
    </row>
    <row r="6075">
      <c r="A6075" s="1">
        <v>6073.0</v>
      </c>
      <c r="B6075" s="1" t="s">
        <v>932</v>
      </c>
      <c r="C6075" s="1" t="s">
        <v>12478</v>
      </c>
      <c r="D6075" s="1" t="s">
        <v>4466</v>
      </c>
      <c r="E6075" s="1" t="s">
        <v>4467</v>
      </c>
      <c r="F6075" s="1" t="s">
        <v>936</v>
      </c>
      <c r="G6075" s="1" t="s">
        <v>17</v>
      </c>
      <c r="H6075" s="1">
        <v>45.0</v>
      </c>
      <c r="I6075" s="3">
        <v>43835.666666666664</v>
      </c>
      <c r="J6075" s="1">
        <v>2.67582709196357</v>
      </c>
      <c r="K6075" s="1" t="s">
        <v>159</v>
      </c>
      <c r="M6075" s="3">
        <v>43835.74929011574</v>
      </c>
    </row>
    <row r="6076">
      <c r="A6076" s="1">
        <v>6074.0</v>
      </c>
      <c r="B6076" s="1" t="s">
        <v>480</v>
      </c>
      <c r="C6076" s="1" t="s">
        <v>12479</v>
      </c>
      <c r="D6076" s="1" t="s">
        <v>661</v>
      </c>
      <c r="E6076" s="1" t="s">
        <v>12480</v>
      </c>
      <c r="F6076" s="1" t="s">
        <v>484</v>
      </c>
      <c r="G6076" s="1" t="s">
        <v>35</v>
      </c>
      <c r="H6076" s="1">
        <v>45.0</v>
      </c>
      <c r="I6076" s="3">
        <v>43556.416666666664</v>
      </c>
      <c r="J6076" s="1">
        <v>1.42837137167603</v>
      </c>
      <c r="K6076" s="1" t="s">
        <v>24</v>
      </c>
      <c r="M6076" s="3">
        <v>43556.47660931713</v>
      </c>
    </row>
    <row r="6077">
      <c r="A6077" s="1">
        <v>6075.0</v>
      </c>
      <c r="B6077" s="1" t="s">
        <v>991</v>
      </c>
      <c r="C6077" s="1" t="s">
        <v>12481</v>
      </c>
      <c r="D6077" s="1" t="s">
        <v>14</v>
      </c>
      <c r="E6077" s="1" t="s">
        <v>12482</v>
      </c>
      <c r="F6077" s="1" t="s">
        <v>995</v>
      </c>
      <c r="G6077" s="1" t="s">
        <v>39</v>
      </c>
      <c r="H6077" s="1">
        <v>45.0</v>
      </c>
      <c r="I6077" s="3">
        <v>43744.708333333336</v>
      </c>
      <c r="J6077" s="1">
        <v>0.163449106329039</v>
      </c>
      <c r="K6077" s="1" t="s">
        <v>18</v>
      </c>
      <c r="M6077" s="3">
        <v>43744.747908020836</v>
      </c>
    </row>
    <row r="6078">
      <c r="A6078" s="1">
        <v>6076.0</v>
      </c>
      <c r="B6078" s="1" t="s">
        <v>582</v>
      </c>
      <c r="C6078" s="1" t="s">
        <v>12483</v>
      </c>
      <c r="D6078" s="1" t="s">
        <v>3931</v>
      </c>
      <c r="E6078" s="1" t="s">
        <v>12484</v>
      </c>
      <c r="F6078" s="1" t="s">
        <v>586</v>
      </c>
      <c r="G6078" s="1" t="s">
        <v>89</v>
      </c>
      <c r="H6078" s="1">
        <v>45.0</v>
      </c>
      <c r="I6078" s="3">
        <v>43835.738154976854</v>
      </c>
      <c r="J6078" s="1">
        <v>2.31425448549102</v>
      </c>
      <c r="K6078" s="1" t="s">
        <v>24</v>
      </c>
      <c r="M6078" s="3">
        <v>43835.78353655092</v>
      </c>
    </row>
    <row r="6079">
      <c r="A6079" s="1">
        <v>6077.0</v>
      </c>
      <c r="B6079" s="1" t="s">
        <v>2475</v>
      </c>
      <c r="C6079" s="1" t="s">
        <v>12485</v>
      </c>
      <c r="D6079" s="1" t="s">
        <v>2477</v>
      </c>
      <c r="E6079" s="1" t="s">
        <v>2478</v>
      </c>
      <c r="F6079" s="1" t="s">
        <v>2479</v>
      </c>
      <c r="G6079" s="1" t="s">
        <v>17</v>
      </c>
      <c r="H6079" s="1">
        <v>45.0</v>
      </c>
      <c r="I6079" s="3">
        <v>43749.166666666664</v>
      </c>
      <c r="J6079" s="1">
        <v>1.93463705341741</v>
      </c>
      <c r="K6079" s="1" t="s">
        <v>24</v>
      </c>
      <c r="M6079" s="3">
        <v>43749.29646709491</v>
      </c>
    </row>
    <row r="6080">
      <c r="A6080" s="1">
        <v>6078.0</v>
      </c>
      <c r="B6080" s="1" t="s">
        <v>1982</v>
      </c>
      <c r="C6080" s="1" t="s">
        <v>12486</v>
      </c>
      <c r="D6080" s="1" t="s">
        <v>99</v>
      </c>
      <c r="E6080" s="1" t="s">
        <v>1984</v>
      </c>
      <c r="F6080" s="1" t="s">
        <v>1985</v>
      </c>
      <c r="G6080" s="1" t="s">
        <v>17</v>
      </c>
      <c r="H6080" s="1">
        <v>45.0</v>
      </c>
      <c r="I6080" s="3">
        <v>44097.583333333336</v>
      </c>
      <c r="J6080" s="1">
        <v>0.934024255161602</v>
      </c>
      <c r="K6080" s="1" t="s">
        <v>159</v>
      </c>
      <c r="L6080" s="1" t="s">
        <v>1986</v>
      </c>
      <c r="M6080" s="3">
        <v>44097.63130055556</v>
      </c>
    </row>
    <row r="6081">
      <c r="A6081" s="1">
        <v>6079.0</v>
      </c>
      <c r="B6081" s="1" t="s">
        <v>84</v>
      </c>
      <c r="C6081" s="1" t="s">
        <v>12487</v>
      </c>
      <c r="D6081" s="1" t="s">
        <v>1549</v>
      </c>
      <c r="E6081" s="1" t="s">
        <v>1488</v>
      </c>
      <c r="F6081" s="1" t="s">
        <v>88</v>
      </c>
      <c r="G6081" s="1" t="s">
        <v>17</v>
      </c>
      <c r="H6081" s="1">
        <v>45.0</v>
      </c>
      <c r="I6081" s="3">
        <v>43913.1875</v>
      </c>
      <c r="J6081" s="1">
        <v>1.62507422878734</v>
      </c>
      <c r="K6081" s="1" t="s">
        <v>83</v>
      </c>
      <c r="M6081" s="3">
        <v>43913.22745125</v>
      </c>
    </row>
    <row r="6082">
      <c r="A6082" s="1">
        <v>6080.0</v>
      </c>
      <c r="B6082" s="1" t="s">
        <v>239</v>
      </c>
      <c r="C6082" s="1" t="s">
        <v>12488</v>
      </c>
      <c r="D6082" s="1" t="s">
        <v>653</v>
      </c>
      <c r="E6082" s="1" t="s">
        <v>2074</v>
      </c>
      <c r="F6082" s="1" t="s">
        <v>243</v>
      </c>
      <c r="G6082" s="1" t="s">
        <v>17</v>
      </c>
      <c r="H6082" s="1">
        <v>45.0</v>
      </c>
      <c r="I6082" s="3">
        <v>44039.541666666664</v>
      </c>
      <c r="J6082" s="1">
        <v>0.807029281898684</v>
      </c>
      <c r="K6082" s="1" t="s">
        <v>46</v>
      </c>
      <c r="M6082" s="3">
        <v>44039.58070320602</v>
      </c>
    </row>
    <row r="6083">
      <c r="A6083" s="1">
        <v>6081.0</v>
      </c>
      <c r="B6083" s="1" t="s">
        <v>73</v>
      </c>
      <c r="C6083" s="1" t="s">
        <v>12489</v>
      </c>
      <c r="D6083" s="1" t="s">
        <v>938</v>
      </c>
      <c r="E6083" s="1" t="s">
        <v>939</v>
      </c>
      <c r="F6083" s="1" t="s">
        <v>77</v>
      </c>
      <c r="G6083" s="1" t="s">
        <v>17</v>
      </c>
      <c r="H6083" s="1">
        <v>45.0</v>
      </c>
      <c r="I6083" s="3">
        <v>44167.302083333336</v>
      </c>
      <c r="J6083" s="1">
        <v>2.2139651476338</v>
      </c>
      <c r="K6083" s="1" t="s">
        <v>24</v>
      </c>
      <c r="L6083" s="1" t="s">
        <v>940</v>
      </c>
      <c r="M6083" s="3">
        <v>44167.33851130787</v>
      </c>
    </row>
    <row r="6084">
      <c r="A6084" s="1">
        <v>6082.0</v>
      </c>
      <c r="B6084" s="1" t="s">
        <v>401</v>
      </c>
      <c r="C6084" s="1" t="s">
        <v>12490</v>
      </c>
      <c r="D6084" s="1" t="s">
        <v>701</v>
      </c>
      <c r="E6084" s="1" t="s">
        <v>12491</v>
      </c>
      <c r="F6084" s="1" t="s">
        <v>405</v>
      </c>
      <c r="G6084" s="1" t="s">
        <v>89</v>
      </c>
      <c r="H6084" s="1">
        <v>45.0</v>
      </c>
      <c r="I6084" s="3">
        <v>44108.776396319445</v>
      </c>
      <c r="J6084" s="1">
        <v>2.50589065162303</v>
      </c>
      <c r="K6084" s="1" t="s">
        <v>24</v>
      </c>
      <c r="M6084" s="3">
        <v>44108.79051903935</v>
      </c>
    </row>
    <row r="6085">
      <c r="A6085" s="1">
        <v>6083.0</v>
      </c>
      <c r="B6085" s="1" t="s">
        <v>4594</v>
      </c>
      <c r="C6085" s="1" t="s">
        <v>12492</v>
      </c>
      <c r="D6085" s="1" t="s">
        <v>869</v>
      </c>
      <c r="E6085" s="1" t="s">
        <v>7201</v>
      </c>
      <c r="F6085" s="1" t="s">
        <v>4597</v>
      </c>
      <c r="G6085" s="1" t="s">
        <v>35</v>
      </c>
      <c r="H6085" s="1">
        <v>45.0</v>
      </c>
      <c r="I6085" s="3">
        <v>44190.625</v>
      </c>
      <c r="J6085" s="1">
        <v>1.92067018390278</v>
      </c>
      <c r="K6085" s="1" t="s">
        <v>24</v>
      </c>
      <c r="L6085" s="1" t="s">
        <v>238</v>
      </c>
      <c r="M6085" s="3">
        <v>44190.66324162037</v>
      </c>
    </row>
    <row r="6086">
      <c r="A6086" s="1">
        <v>6084.0</v>
      </c>
      <c r="B6086" s="1" t="s">
        <v>1245</v>
      </c>
      <c r="C6086" s="1" t="s">
        <v>12493</v>
      </c>
      <c r="D6086" s="1" t="s">
        <v>11419</v>
      </c>
      <c r="E6086" s="1" t="s">
        <v>12494</v>
      </c>
      <c r="F6086" s="1" t="s">
        <v>1248</v>
      </c>
      <c r="G6086" s="1" t="s">
        <v>39</v>
      </c>
      <c r="H6086" s="1">
        <v>45.0</v>
      </c>
      <c r="I6086" s="3">
        <v>44074.291666666664</v>
      </c>
      <c r="J6086" s="1">
        <v>2.11756049151137</v>
      </c>
      <c r="K6086" s="1" t="s">
        <v>218</v>
      </c>
      <c r="M6086" s="3">
        <v>44074.313640520835</v>
      </c>
    </row>
    <row r="6087">
      <c r="A6087" s="1">
        <v>6085.0</v>
      </c>
      <c r="B6087" s="1" t="s">
        <v>239</v>
      </c>
      <c r="C6087" s="1" t="s">
        <v>12495</v>
      </c>
      <c r="D6087" s="1" t="s">
        <v>1243</v>
      </c>
      <c r="E6087" s="1" t="s">
        <v>4574</v>
      </c>
      <c r="F6087" s="1" t="s">
        <v>243</v>
      </c>
      <c r="G6087" s="1" t="s">
        <v>17</v>
      </c>
      <c r="H6087" s="1">
        <v>45.0</v>
      </c>
      <c r="I6087" s="3">
        <v>43998.25</v>
      </c>
      <c r="J6087" s="1">
        <v>1.26912067191943</v>
      </c>
      <c r="K6087" s="1" t="s">
        <v>46</v>
      </c>
      <c r="M6087" s="3">
        <v>43998.279814305555</v>
      </c>
    </row>
    <row r="6088">
      <c r="A6088" s="1">
        <v>6086.0</v>
      </c>
      <c r="B6088" s="1" t="s">
        <v>366</v>
      </c>
      <c r="C6088" s="1" t="s">
        <v>12496</v>
      </c>
      <c r="D6088" s="1" t="s">
        <v>12497</v>
      </c>
      <c r="E6088" s="1" t="s">
        <v>12498</v>
      </c>
      <c r="F6088" s="1" t="s">
        <v>370</v>
      </c>
      <c r="G6088" s="1" t="s">
        <v>89</v>
      </c>
      <c r="H6088" s="1">
        <v>45.0</v>
      </c>
      <c r="I6088" s="3">
        <v>43868.54162466435</v>
      </c>
      <c r="J6088" s="1">
        <v>2.1303740224542</v>
      </c>
      <c r="K6088" s="1" t="s">
        <v>166</v>
      </c>
      <c r="M6088" s="3">
        <v>43868.56417096065</v>
      </c>
    </row>
    <row r="6089">
      <c r="A6089" s="1">
        <v>6087.0</v>
      </c>
      <c r="B6089" s="1" t="s">
        <v>4963</v>
      </c>
      <c r="C6089" s="1" t="s">
        <v>12499</v>
      </c>
      <c r="D6089" s="1" t="s">
        <v>1592</v>
      </c>
      <c r="E6089" s="1" t="s">
        <v>4965</v>
      </c>
      <c r="F6089" s="1" t="s">
        <v>4966</v>
      </c>
      <c r="G6089" s="1" t="s">
        <v>17</v>
      </c>
      <c r="H6089" s="1">
        <v>45.0</v>
      </c>
      <c r="I6089" s="3">
        <v>44173.614583333336</v>
      </c>
      <c r="J6089" s="1">
        <v>0.704612160685428</v>
      </c>
      <c r="K6089" s="1" t="s">
        <v>24</v>
      </c>
      <c r="L6089" s="1" t="s">
        <v>882</v>
      </c>
      <c r="M6089" s="3">
        <v>44173.626306736114</v>
      </c>
    </row>
    <row r="6090">
      <c r="A6090" s="1">
        <v>6088.0</v>
      </c>
      <c r="B6090" s="1" t="s">
        <v>4238</v>
      </c>
      <c r="C6090" s="1" t="s">
        <v>12500</v>
      </c>
      <c r="D6090" s="1" t="s">
        <v>1014</v>
      </c>
      <c r="E6090" s="1" t="s">
        <v>12501</v>
      </c>
      <c r="F6090" s="1" t="s">
        <v>4242</v>
      </c>
      <c r="G6090" s="1" t="s">
        <v>17</v>
      </c>
      <c r="H6090" s="1">
        <v>45.0</v>
      </c>
      <c r="I6090" s="3">
        <v>43875.333333333336</v>
      </c>
      <c r="J6090" s="1">
        <v>1.28995387363631</v>
      </c>
      <c r="K6090" s="1" t="s">
        <v>166</v>
      </c>
      <c r="M6090" s="3">
        <v>43875.369980474534</v>
      </c>
    </row>
    <row r="6091">
      <c r="A6091" s="1">
        <v>6089.0</v>
      </c>
      <c r="B6091" s="1" t="s">
        <v>3945</v>
      </c>
      <c r="C6091" s="1" t="s">
        <v>12502</v>
      </c>
      <c r="D6091" s="1" t="s">
        <v>347</v>
      </c>
      <c r="E6091" s="1" t="s">
        <v>12503</v>
      </c>
      <c r="F6091" s="1" t="s">
        <v>3948</v>
      </c>
      <c r="G6091" s="1" t="s">
        <v>39</v>
      </c>
      <c r="H6091" s="1">
        <v>45.0</v>
      </c>
      <c r="I6091" s="3">
        <v>43576.625</v>
      </c>
      <c r="J6091" s="1">
        <v>2.76988974992147</v>
      </c>
      <c r="K6091" s="1" t="s">
        <v>24</v>
      </c>
      <c r="M6091" s="3">
        <v>43576.65642579861</v>
      </c>
    </row>
    <row r="6092">
      <c r="A6092" s="1">
        <v>6090.0</v>
      </c>
      <c r="B6092" s="1" t="s">
        <v>853</v>
      </c>
      <c r="C6092" s="1" t="s">
        <v>12504</v>
      </c>
      <c r="D6092" s="1" t="s">
        <v>1806</v>
      </c>
      <c r="E6092" s="1" t="s">
        <v>7166</v>
      </c>
      <c r="F6092" s="1" t="s">
        <v>856</v>
      </c>
      <c r="G6092" s="1" t="s">
        <v>35</v>
      </c>
      <c r="H6092" s="1">
        <v>45.0</v>
      </c>
      <c r="I6092" s="3">
        <v>44238.541666666664</v>
      </c>
      <c r="J6092" s="1">
        <v>1.52803698833383</v>
      </c>
      <c r="K6092" s="1" t="s">
        <v>18</v>
      </c>
      <c r="M6092" s="3">
        <v>44238.571176631944</v>
      </c>
    </row>
    <row r="6093">
      <c r="A6093" s="1">
        <v>6091.0</v>
      </c>
      <c r="B6093" s="1" t="s">
        <v>3971</v>
      </c>
      <c r="C6093" s="1" t="s">
        <v>12505</v>
      </c>
      <c r="D6093" s="1" t="s">
        <v>1483</v>
      </c>
      <c r="E6093" s="1" t="s">
        <v>12506</v>
      </c>
      <c r="F6093" s="1" t="s">
        <v>3974</v>
      </c>
      <c r="G6093" s="1" t="s">
        <v>35</v>
      </c>
      <c r="H6093" s="1">
        <v>45.0</v>
      </c>
      <c r="I6093" s="3">
        <v>43850.25</v>
      </c>
      <c r="J6093" s="1">
        <v>1.42091463684018</v>
      </c>
      <c r="K6093" s="1" t="s">
        <v>24</v>
      </c>
      <c r="M6093" s="3">
        <v>43850.27593238426</v>
      </c>
    </row>
    <row r="6094">
      <c r="A6094" s="1">
        <v>6092.0</v>
      </c>
      <c r="B6094" s="1" t="s">
        <v>2885</v>
      </c>
      <c r="C6094" s="1" t="s">
        <v>12507</v>
      </c>
      <c r="D6094" s="1" t="s">
        <v>461</v>
      </c>
      <c r="E6094" s="1" t="s">
        <v>10306</v>
      </c>
      <c r="F6094" s="1" t="s">
        <v>2888</v>
      </c>
      <c r="G6094" s="1" t="s">
        <v>17</v>
      </c>
      <c r="H6094" s="1">
        <v>45.0</v>
      </c>
      <c r="I6094" s="3">
        <v>43809.25</v>
      </c>
      <c r="J6094" s="1">
        <v>1.02723030268292</v>
      </c>
      <c r="K6094" s="1" t="s">
        <v>24</v>
      </c>
      <c r="M6094" s="3">
        <v>43809.27896335648</v>
      </c>
    </row>
    <row r="6095">
      <c r="A6095" s="1">
        <v>6093.0</v>
      </c>
      <c r="B6095" s="1" t="s">
        <v>19</v>
      </c>
      <c r="C6095" s="1" t="s">
        <v>12508</v>
      </c>
      <c r="D6095" s="1" t="s">
        <v>2983</v>
      </c>
      <c r="E6095" s="1" t="s">
        <v>12509</v>
      </c>
      <c r="F6095" s="1" t="s">
        <v>23</v>
      </c>
      <c r="G6095" s="1" t="s">
        <v>35</v>
      </c>
      <c r="H6095" s="1">
        <v>45.0</v>
      </c>
      <c r="I6095" s="3">
        <v>43556.291666666664</v>
      </c>
      <c r="J6095" s="1">
        <v>0.311723979809294</v>
      </c>
      <c r="K6095" s="1" t="s">
        <v>24</v>
      </c>
      <c r="M6095" s="3">
        <v>43556.33024563657</v>
      </c>
    </row>
    <row r="6096">
      <c r="A6096" s="1">
        <v>6094.0</v>
      </c>
      <c r="B6096" s="1" t="s">
        <v>2998</v>
      </c>
      <c r="C6096" s="1" t="s">
        <v>12510</v>
      </c>
      <c r="D6096" s="1" t="s">
        <v>99</v>
      </c>
      <c r="E6096" s="1" t="s">
        <v>12511</v>
      </c>
      <c r="F6096" s="1" t="s">
        <v>3001</v>
      </c>
      <c r="G6096" s="1" t="s">
        <v>39</v>
      </c>
      <c r="H6096" s="1">
        <v>45.0</v>
      </c>
      <c r="I6096" s="3">
        <v>44096.291666666664</v>
      </c>
      <c r="J6096" s="1">
        <v>0.706967665322198</v>
      </c>
      <c r="K6096" s="1" t="s">
        <v>159</v>
      </c>
      <c r="L6096" s="1" t="s">
        <v>495</v>
      </c>
      <c r="M6096" s="3">
        <v>44096.31908303241</v>
      </c>
    </row>
    <row r="6097">
      <c r="A6097" s="1">
        <v>6095.0</v>
      </c>
      <c r="B6097" s="1" t="s">
        <v>4720</v>
      </c>
      <c r="C6097" s="1" t="s">
        <v>12512</v>
      </c>
      <c r="D6097" s="1" t="s">
        <v>4722</v>
      </c>
      <c r="E6097" s="1" t="s">
        <v>4723</v>
      </c>
      <c r="F6097" s="1" t="s">
        <v>4724</v>
      </c>
      <c r="G6097" s="1" t="s">
        <v>17</v>
      </c>
      <c r="H6097" s="1">
        <v>45.0</v>
      </c>
      <c r="I6097" s="3">
        <v>44152.458333333336</v>
      </c>
      <c r="J6097" s="1">
        <v>1.73007853140184</v>
      </c>
      <c r="K6097" s="1" t="s">
        <v>1194</v>
      </c>
      <c r="L6097" s="1" t="s">
        <v>4725</v>
      </c>
      <c r="M6097" s="3">
        <v>44152.48543987268</v>
      </c>
    </row>
    <row r="6098">
      <c r="A6098" s="1">
        <v>6096.0</v>
      </c>
      <c r="B6098" s="1" t="s">
        <v>445</v>
      </c>
      <c r="C6098" s="1" t="s">
        <v>12513</v>
      </c>
      <c r="D6098" s="1" t="s">
        <v>32</v>
      </c>
      <c r="E6098" s="1" t="s">
        <v>12514</v>
      </c>
      <c r="F6098" s="1" t="s">
        <v>449</v>
      </c>
      <c r="G6098" s="1" t="s">
        <v>17</v>
      </c>
      <c r="H6098" s="1">
        <v>45.0</v>
      </c>
      <c r="I6098" s="3">
        <v>43888.5</v>
      </c>
      <c r="J6098" s="1">
        <v>3.2957422719178</v>
      </c>
      <c r="K6098" s="1" t="s">
        <v>24</v>
      </c>
      <c r="M6098" s="3">
        <v>43888.55626215278</v>
      </c>
    </row>
    <row r="6099">
      <c r="A6099" s="1">
        <v>6097.0</v>
      </c>
      <c r="B6099" s="1" t="s">
        <v>345</v>
      </c>
      <c r="C6099" s="1" t="s">
        <v>12515</v>
      </c>
      <c r="D6099" s="1" t="s">
        <v>998</v>
      </c>
      <c r="E6099" s="1" t="s">
        <v>12516</v>
      </c>
      <c r="F6099" s="1" t="s">
        <v>349</v>
      </c>
      <c r="G6099" s="1" t="s">
        <v>39</v>
      </c>
      <c r="H6099" s="1">
        <v>45.0</v>
      </c>
      <c r="I6099" s="3">
        <v>43849.166666666664</v>
      </c>
      <c r="J6099" s="1">
        <v>1.05816840744713</v>
      </c>
      <c r="K6099" s="1" t="s">
        <v>24</v>
      </c>
      <c r="M6099" s="3">
        <v>43849.20523078704</v>
      </c>
    </row>
    <row r="6100">
      <c r="A6100" s="1">
        <v>6098.0</v>
      </c>
      <c r="B6100" s="1" t="s">
        <v>319</v>
      </c>
      <c r="C6100" s="1" t="s">
        <v>12517</v>
      </c>
      <c r="D6100" s="1" t="s">
        <v>321</v>
      </c>
      <c r="E6100" s="1" t="s">
        <v>12518</v>
      </c>
      <c r="F6100" s="1" t="s">
        <v>323</v>
      </c>
      <c r="G6100" s="1" t="s">
        <v>39</v>
      </c>
      <c r="H6100" s="1">
        <v>45.0</v>
      </c>
      <c r="I6100" s="3">
        <v>43942.645833333336</v>
      </c>
      <c r="J6100" s="1">
        <v>0.0</v>
      </c>
      <c r="K6100" s="1" t="s">
        <v>24</v>
      </c>
      <c r="M6100" s="3">
        <v>43942.65962190972</v>
      </c>
    </row>
    <row r="6101">
      <c r="A6101" s="1">
        <v>6099.0</v>
      </c>
      <c r="B6101" s="1" t="s">
        <v>8162</v>
      </c>
      <c r="C6101" s="1" t="s">
        <v>12519</v>
      </c>
      <c r="D6101" s="1" t="s">
        <v>7274</v>
      </c>
      <c r="E6101" s="1" t="s">
        <v>12520</v>
      </c>
      <c r="F6101" s="1" t="s">
        <v>8165</v>
      </c>
      <c r="G6101" s="1" t="s">
        <v>39</v>
      </c>
      <c r="H6101" s="1">
        <v>45.0</v>
      </c>
      <c r="I6101" s="3">
        <v>44074.770833333336</v>
      </c>
      <c r="J6101" s="1">
        <v>1.77702354362706</v>
      </c>
      <c r="K6101" s="1" t="s">
        <v>166</v>
      </c>
      <c r="L6101" s="1" t="s">
        <v>12521</v>
      </c>
      <c r="M6101" s="3">
        <v>44074.800533483794</v>
      </c>
    </row>
    <row r="6102">
      <c r="A6102" s="1">
        <v>6100.0</v>
      </c>
      <c r="B6102" s="1" t="s">
        <v>6050</v>
      </c>
      <c r="C6102" s="1" t="s">
        <v>12522</v>
      </c>
      <c r="D6102" s="1" t="s">
        <v>1483</v>
      </c>
      <c r="E6102" s="1" t="s">
        <v>12523</v>
      </c>
      <c r="F6102" s="1" t="s">
        <v>6053</v>
      </c>
      <c r="G6102" s="1" t="s">
        <v>39</v>
      </c>
      <c r="H6102" s="1">
        <v>45.0</v>
      </c>
      <c r="I6102" s="3">
        <v>43992.458333333336</v>
      </c>
      <c r="J6102" s="1">
        <v>1.63197755871546</v>
      </c>
      <c r="K6102" s="1" t="s">
        <v>218</v>
      </c>
      <c r="M6102" s="3">
        <v>43992.48469644676</v>
      </c>
    </row>
    <row r="6103">
      <c r="A6103" s="1">
        <v>6101.0</v>
      </c>
      <c r="B6103" s="1" t="s">
        <v>1466</v>
      </c>
      <c r="C6103" s="1" t="s">
        <v>12524</v>
      </c>
      <c r="D6103" s="1" t="s">
        <v>411</v>
      </c>
      <c r="E6103" s="1" t="s">
        <v>8294</v>
      </c>
      <c r="F6103" s="1" t="s">
        <v>1470</v>
      </c>
      <c r="G6103" s="1" t="s">
        <v>17</v>
      </c>
      <c r="H6103" s="1">
        <v>45.0</v>
      </c>
      <c r="I6103" s="3">
        <v>43867.5</v>
      </c>
      <c r="J6103" s="1">
        <v>0.716767834313348</v>
      </c>
      <c r="K6103" s="1" t="s">
        <v>18</v>
      </c>
      <c r="M6103" s="3">
        <v>43867.53483667824</v>
      </c>
    </row>
    <row r="6104">
      <c r="A6104" s="1">
        <v>6102.0</v>
      </c>
      <c r="B6104" s="1" t="s">
        <v>3670</v>
      </c>
      <c r="C6104" s="1" t="s">
        <v>12525</v>
      </c>
      <c r="D6104" s="1" t="s">
        <v>3672</v>
      </c>
      <c r="E6104" s="1" t="s">
        <v>12526</v>
      </c>
      <c r="F6104" s="1" t="s">
        <v>3674</v>
      </c>
      <c r="G6104" s="1" t="s">
        <v>17</v>
      </c>
      <c r="H6104" s="1">
        <v>45.0</v>
      </c>
      <c r="I6104" s="3">
        <v>44045.208333333336</v>
      </c>
      <c r="J6104" s="1">
        <v>1.71940978213947</v>
      </c>
      <c r="K6104" s="1" t="s">
        <v>166</v>
      </c>
      <c r="M6104" s="3">
        <v>44045.23584005787</v>
      </c>
    </row>
    <row r="6105">
      <c r="A6105" s="1">
        <v>6103.0</v>
      </c>
      <c r="B6105" s="1" t="s">
        <v>2232</v>
      </c>
      <c r="C6105" s="1" t="s">
        <v>12527</v>
      </c>
      <c r="D6105" s="1" t="s">
        <v>4083</v>
      </c>
      <c r="E6105" s="1" t="s">
        <v>12528</v>
      </c>
      <c r="F6105" s="1" t="s">
        <v>2235</v>
      </c>
      <c r="G6105" s="1" t="s">
        <v>89</v>
      </c>
      <c r="H6105" s="1">
        <v>45.0</v>
      </c>
      <c r="I6105" s="3">
        <v>44184.46300130787</v>
      </c>
      <c r="J6105" s="1">
        <v>1.78430416364258</v>
      </c>
      <c r="K6105" s="1" t="s">
        <v>18</v>
      </c>
      <c r="L6105" s="1" t="s">
        <v>9017</v>
      </c>
      <c r="M6105" s="3">
        <v>44184.48381670139</v>
      </c>
    </row>
    <row r="6106">
      <c r="A6106" s="1">
        <v>6104.0</v>
      </c>
      <c r="B6106" s="1" t="s">
        <v>97</v>
      </c>
      <c r="C6106" s="1" t="s">
        <v>12529</v>
      </c>
      <c r="D6106" s="1" t="s">
        <v>1446</v>
      </c>
      <c r="E6106" s="1" t="s">
        <v>12530</v>
      </c>
      <c r="F6106" s="1" t="s">
        <v>101</v>
      </c>
      <c r="G6106" s="1" t="s">
        <v>39</v>
      </c>
      <c r="H6106" s="1">
        <v>45.0</v>
      </c>
      <c r="I6106" s="3">
        <v>43955.416666666664</v>
      </c>
      <c r="J6106" s="1">
        <v>6.2920651150434</v>
      </c>
      <c r="K6106" s="1" t="s">
        <v>24</v>
      </c>
      <c r="M6106" s="3">
        <v>43955.44663857639</v>
      </c>
    </row>
    <row r="6107">
      <c r="A6107" s="1">
        <v>6105.0</v>
      </c>
      <c r="B6107" s="1" t="s">
        <v>3949</v>
      </c>
      <c r="C6107" s="1" t="s">
        <v>12531</v>
      </c>
      <c r="D6107" s="1" t="s">
        <v>1531</v>
      </c>
      <c r="E6107" s="1" t="s">
        <v>3951</v>
      </c>
      <c r="F6107" s="1" t="s">
        <v>3952</v>
      </c>
      <c r="G6107" s="1" t="s">
        <v>17</v>
      </c>
      <c r="H6107" s="1">
        <v>45.0</v>
      </c>
      <c r="I6107" s="3">
        <v>43735.625</v>
      </c>
      <c r="J6107" s="1">
        <v>0.42488674422138</v>
      </c>
      <c r="K6107" s="1" t="s">
        <v>18</v>
      </c>
      <c r="M6107" s="3">
        <v>43735.656966041664</v>
      </c>
    </row>
    <row r="6108">
      <c r="A6108" s="1">
        <v>6106.0</v>
      </c>
      <c r="B6108" s="1" t="s">
        <v>3073</v>
      </c>
      <c r="C6108" s="1" t="s">
        <v>12532</v>
      </c>
      <c r="D6108" s="1" t="s">
        <v>2504</v>
      </c>
      <c r="E6108" s="1" t="s">
        <v>12533</v>
      </c>
      <c r="F6108" s="1" t="s">
        <v>3076</v>
      </c>
      <c r="G6108" s="1" t="s">
        <v>17</v>
      </c>
      <c r="H6108" s="1">
        <v>45.0</v>
      </c>
      <c r="I6108" s="3">
        <v>44251.583333333336</v>
      </c>
      <c r="J6108" s="1">
        <v>4.1181200528899</v>
      </c>
      <c r="K6108" s="1" t="s">
        <v>24</v>
      </c>
      <c r="M6108" s="3">
        <v>44251.63055851852</v>
      </c>
    </row>
    <row r="6109">
      <c r="A6109" s="1">
        <v>6107.0</v>
      </c>
      <c r="B6109" s="1" t="s">
        <v>9069</v>
      </c>
      <c r="C6109" s="1" t="s">
        <v>12534</v>
      </c>
      <c r="D6109" s="1" t="s">
        <v>818</v>
      </c>
      <c r="E6109" s="1" t="s">
        <v>12535</v>
      </c>
      <c r="F6109" s="1" t="s">
        <v>9072</v>
      </c>
      <c r="G6109" s="1" t="s">
        <v>39</v>
      </c>
      <c r="H6109" s="1">
        <v>45.0</v>
      </c>
      <c r="I6109" s="3">
        <v>44195.34375</v>
      </c>
      <c r="J6109" s="1">
        <v>3.66848341918594</v>
      </c>
      <c r="K6109" s="1" t="s">
        <v>18</v>
      </c>
      <c r="L6109" s="1" t="s">
        <v>2972</v>
      </c>
      <c r="M6109" s="3">
        <v>44195.391160405095</v>
      </c>
    </row>
    <row r="6110">
      <c r="A6110" s="1">
        <v>6108.0</v>
      </c>
      <c r="B6110" s="1" t="s">
        <v>853</v>
      </c>
      <c r="C6110" s="1" t="s">
        <v>12536</v>
      </c>
      <c r="D6110" s="1" t="s">
        <v>1802</v>
      </c>
      <c r="E6110" s="1" t="s">
        <v>2575</v>
      </c>
      <c r="F6110" s="1" t="s">
        <v>856</v>
      </c>
      <c r="G6110" s="1" t="s">
        <v>17</v>
      </c>
      <c r="H6110" s="1">
        <v>45.0</v>
      </c>
      <c r="I6110" s="3">
        <v>43994.541666666664</v>
      </c>
      <c r="J6110" s="1">
        <v>2.07773961697017</v>
      </c>
      <c r="K6110" s="1" t="s">
        <v>18</v>
      </c>
      <c r="M6110" s="3">
        <v>43994.66154685185</v>
      </c>
    </row>
    <row r="6111">
      <c r="A6111" s="1">
        <v>6109.0</v>
      </c>
      <c r="B6111" s="1" t="s">
        <v>1202</v>
      </c>
      <c r="C6111" s="1" t="s">
        <v>12537</v>
      </c>
      <c r="D6111" s="1" t="s">
        <v>3392</v>
      </c>
      <c r="E6111" s="1" t="s">
        <v>12538</v>
      </c>
      <c r="F6111" s="1" t="s">
        <v>7847</v>
      </c>
      <c r="G6111" s="1" t="s">
        <v>17</v>
      </c>
      <c r="H6111" s="1">
        <v>45.0</v>
      </c>
      <c r="I6111" s="3">
        <v>43779.583333333336</v>
      </c>
      <c r="J6111" s="1">
        <v>50.7353864411136</v>
      </c>
      <c r="K6111" s="1" t="s">
        <v>24</v>
      </c>
      <c r="M6111" s="3">
        <v>43779.61948021991</v>
      </c>
    </row>
    <row r="6112">
      <c r="A6112" s="1">
        <v>6110.0</v>
      </c>
      <c r="B6112" s="1" t="s">
        <v>119</v>
      </c>
      <c r="C6112" s="1" t="s">
        <v>12539</v>
      </c>
      <c r="D6112" s="1" t="s">
        <v>37</v>
      </c>
      <c r="E6112" s="1" t="s">
        <v>12540</v>
      </c>
      <c r="F6112" s="1" t="s">
        <v>123</v>
      </c>
      <c r="G6112" s="1" t="s">
        <v>39</v>
      </c>
      <c r="H6112" s="1">
        <v>45.0</v>
      </c>
      <c r="I6112" s="3">
        <v>44214.625</v>
      </c>
      <c r="J6112" s="1">
        <v>7.3134127367106</v>
      </c>
      <c r="K6112" s="1" t="s">
        <v>18</v>
      </c>
      <c r="M6112" s="3">
        <v>44214.65991805556</v>
      </c>
    </row>
    <row r="6113">
      <c r="A6113" s="1">
        <v>6111.0</v>
      </c>
      <c r="B6113" s="1" t="s">
        <v>632</v>
      </c>
      <c r="C6113" s="1" t="s">
        <v>12541</v>
      </c>
      <c r="D6113" s="1" t="s">
        <v>80</v>
      </c>
      <c r="E6113" s="1" t="s">
        <v>704</v>
      </c>
      <c r="F6113" s="1" t="s">
        <v>635</v>
      </c>
      <c r="G6113" s="1" t="s">
        <v>17</v>
      </c>
      <c r="H6113" s="1">
        <v>45.0</v>
      </c>
      <c r="I6113" s="3">
        <v>43763.583333333336</v>
      </c>
      <c r="J6113" s="1">
        <v>1.33989715718298</v>
      </c>
      <c r="K6113" s="1" t="s">
        <v>83</v>
      </c>
      <c r="M6113" s="3">
        <v>43763.622751967596</v>
      </c>
    </row>
    <row r="6114">
      <c r="A6114" s="1">
        <v>6112.0</v>
      </c>
      <c r="B6114" s="1" t="s">
        <v>5104</v>
      </c>
      <c r="C6114" s="1" t="s">
        <v>12542</v>
      </c>
      <c r="D6114" s="1" t="s">
        <v>2920</v>
      </c>
      <c r="E6114" s="1" t="s">
        <v>12543</v>
      </c>
      <c r="F6114" s="1" t="s">
        <v>5107</v>
      </c>
      <c r="G6114" s="1" t="s">
        <v>39</v>
      </c>
      <c r="H6114" s="1">
        <v>45.0</v>
      </c>
      <c r="I6114" s="3">
        <v>44113.333333333336</v>
      </c>
      <c r="J6114" s="1">
        <v>2.88211669880787</v>
      </c>
      <c r="K6114" s="1" t="s">
        <v>24</v>
      </c>
      <c r="M6114" s="3">
        <v>44113.36666655092</v>
      </c>
    </row>
    <row r="6115">
      <c r="A6115" s="1">
        <v>6113.0</v>
      </c>
      <c r="B6115" s="1" t="s">
        <v>4046</v>
      </c>
      <c r="C6115" s="1" t="s">
        <v>12544</v>
      </c>
      <c r="D6115" s="1" t="s">
        <v>116</v>
      </c>
      <c r="E6115" s="1" t="s">
        <v>6269</v>
      </c>
      <c r="F6115" s="1" t="s">
        <v>4049</v>
      </c>
      <c r="G6115" s="1" t="s">
        <v>35</v>
      </c>
      <c r="H6115" s="1">
        <v>45.0</v>
      </c>
      <c r="I6115" s="3">
        <v>44172.1875</v>
      </c>
      <c r="J6115" s="1">
        <v>6.3869023418277</v>
      </c>
      <c r="K6115" s="1" t="s">
        <v>24</v>
      </c>
      <c r="L6115" s="1" t="s">
        <v>4561</v>
      </c>
      <c r="M6115" s="3">
        <v>44172.20848318287</v>
      </c>
    </row>
    <row r="6116">
      <c r="A6116" s="1">
        <v>6114.0</v>
      </c>
      <c r="B6116" s="1" t="s">
        <v>7108</v>
      </c>
      <c r="C6116" s="1" t="s">
        <v>12545</v>
      </c>
      <c r="D6116" s="1" t="s">
        <v>664</v>
      </c>
      <c r="E6116" s="1" t="s">
        <v>12546</v>
      </c>
      <c r="F6116" s="1" t="s">
        <v>7111</v>
      </c>
      <c r="G6116" s="1" t="s">
        <v>39</v>
      </c>
      <c r="H6116" s="1">
        <v>45.0</v>
      </c>
      <c r="I6116" s="3">
        <v>43662.708333333336</v>
      </c>
      <c r="J6116" s="1">
        <v>0.00230976436296377</v>
      </c>
      <c r="K6116" s="1" t="s">
        <v>24</v>
      </c>
      <c r="M6116" s="3">
        <v>43663.36098548611</v>
      </c>
    </row>
    <row r="6117">
      <c r="A6117" s="1">
        <v>6115.0</v>
      </c>
      <c r="B6117" s="1" t="s">
        <v>1289</v>
      </c>
      <c r="C6117" s="1" t="s">
        <v>12547</v>
      </c>
      <c r="D6117" s="1" t="s">
        <v>5579</v>
      </c>
      <c r="E6117" s="1" t="s">
        <v>12548</v>
      </c>
      <c r="F6117" s="1" t="s">
        <v>1293</v>
      </c>
      <c r="G6117" s="1" t="s">
        <v>39</v>
      </c>
      <c r="H6117" s="1">
        <v>45.0</v>
      </c>
      <c r="I6117" s="3">
        <v>44004.666666666664</v>
      </c>
      <c r="J6117" s="1">
        <v>2.86088482303076</v>
      </c>
      <c r="K6117" s="1" t="s">
        <v>24</v>
      </c>
      <c r="M6117" s="3">
        <v>44004.72859315972</v>
      </c>
    </row>
    <row r="6118">
      <c r="A6118" s="1">
        <v>6116.0</v>
      </c>
      <c r="B6118" s="1" t="s">
        <v>73</v>
      </c>
      <c r="C6118" s="1" t="s">
        <v>12549</v>
      </c>
      <c r="D6118" s="1" t="s">
        <v>99</v>
      </c>
      <c r="E6118" s="1" t="s">
        <v>12550</v>
      </c>
      <c r="F6118" s="1" t="s">
        <v>77</v>
      </c>
      <c r="G6118" s="1" t="s">
        <v>17</v>
      </c>
      <c r="H6118" s="1">
        <v>45.0</v>
      </c>
      <c r="I6118" s="3">
        <v>44187.645833333336</v>
      </c>
      <c r="J6118" s="1">
        <v>0.994620523615525</v>
      </c>
      <c r="K6118" s="1" t="s">
        <v>24</v>
      </c>
      <c r="L6118" s="1" t="s">
        <v>940</v>
      </c>
      <c r="M6118" s="3">
        <v>44187.67927612268</v>
      </c>
    </row>
    <row r="6119">
      <c r="A6119" s="1">
        <v>6117.0</v>
      </c>
      <c r="B6119" s="1" t="s">
        <v>136</v>
      </c>
      <c r="C6119" s="1" t="s">
        <v>12551</v>
      </c>
      <c r="D6119" s="1" t="s">
        <v>138</v>
      </c>
      <c r="E6119" s="1" t="s">
        <v>6868</v>
      </c>
      <c r="F6119" s="1" t="s">
        <v>140</v>
      </c>
      <c r="G6119" s="1" t="s">
        <v>17</v>
      </c>
      <c r="H6119" s="1">
        <v>45.0</v>
      </c>
      <c r="I6119" s="3">
        <v>44147.291666666664</v>
      </c>
      <c r="J6119" s="1">
        <v>2.21666381863342</v>
      </c>
      <c r="K6119" s="1" t="s">
        <v>18</v>
      </c>
      <c r="M6119" s="3">
        <v>44147.32318079861</v>
      </c>
    </row>
    <row r="6120">
      <c r="A6120" s="1">
        <v>6118.0</v>
      </c>
      <c r="B6120" s="1" t="s">
        <v>114</v>
      </c>
      <c r="C6120" s="1" t="s">
        <v>12552</v>
      </c>
      <c r="D6120" s="1" t="s">
        <v>116</v>
      </c>
      <c r="E6120" s="1" t="s">
        <v>2057</v>
      </c>
      <c r="F6120" s="1" t="s">
        <v>118</v>
      </c>
      <c r="G6120" s="1" t="s">
        <v>17</v>
      </c>
      <c r="H6120" s="1">
        <v>45.0</v>
      </c>
      <c r="I6120" s="3">
        <v>44094.75</v>
      </c>
      <c r="J6120" s="1">
        <v>4.50756907039522</v>
      </c>
      <c r="K6120" s="1" t="s">
        <v>24</v>
      </c>
      <c r="M6120" s="3">
        <v>44094.78427174769</v>
      </c>
    </row>
    <row r="6121">
      <c r="A6121" s="1">
        <v>6119.0</v>
      </c>
      <c r="B6121" s="1" t="s">
        <v>4238</v>
      </c>
      <c r="C6121" s="1" t="s">
        <v>12553</v>
      </c>
      <c r="D6121" s="1" t="s">
        <v>2393</v>
      </c>
      <c r="E6121" s="1" t="s">
        <v>12501</v>
      </c>
      <c r="F6121" s="1" t="s">
        <v>4242</v>
      </c>
      <c r="G6121" s="1" t="s">
        <v>17</v>
      </c>
      <c r="H6121" s="1">
        <v>45.0</v>
      </c>
      <c r="I6121" s="3">
        <v>43871.333333333336</v>
      </c>
      <c r="J6121" s="1">
        <v>0.679210992891788</v>
      </c>
      <c r="K6121" s="1" t="s">
        <v>166</v>
      </c>
      <c r="M6121" s="3">
        <v>43871.412048136575</v>
      </c>
    </row>
    <row r="6122">
      <c r="A6122" s="1">
        <v>6120.0</v>
      </c>
      <c r="B6122" s="1" t="s">
        <v>1576</v>
      </c>
      <c r="C6122" s="1" t="s">
        <v>12554</v>
      </c>
      <c r="D6122" s="1" t="s">
        <v>1978</v>
      </c>
      <c r="E6122" s="1" t="s">
        <v>12555</v>
      </c>
      <c r="F6122" s="1" t="s">
        <v>1580</v>
      </c>
      <c r="G6122" s="1" t="s">
        <v>39</v>
      </c>
      <c r="H6122" s="1">
        <v>45.0</v>
      </c>
      <c r="I6122" s="3">
        <v>43844.416666666664</v>
      </c>
      <c r="J6122" s="1">
        <v>0.181715575721589</v>
      </c>
      <c r="K6122" s="1" t="s">
        <v>1194</v>
      </c>
      <c r="M6122" s="3">
        <v>43844.44214795139</v>
      </c>
    </row>
    <row r="6123">
      <c r="A6123" s="1">
        <v>6121.0</v>
      </c>
      <c r="B6123" s="1" t="s">
        <v>3909</v>
      </c>
      <c r="C6123" s="1" t="s">
        <v>12556</v>
      </c>
      <c r="D6123" s="1" t="s">
        <v>989</v>
      </c>
      <c r="E6123" s="1" t="s">
        <v>12557</v>
      </c>
      <c r="F6123" s="1" t="s">
        <v>3912</v>
      </c>
      <c r="G6123" s="1" t="s">
        <v>89</v>
      </c>
      <c r="H6123" s="1">
        <v>45.0</v>
      </c>
      <c r="I6123" s="3">
        <v>43910.72459597222</v>
      </c>
      <c r="J6123" s="1">
        <v>3.46851276614401</v>
      </c>
      <c r="K6123" s="1" t="s">
        <v>24</v>
      </c>
      <c r="M6123" s="3">
        <v>43910.74526841435</v>
      </c>
    </row>
    <row r="6124">
      <c r="A6124" s="1">
        <v>6122.0</v>
      </c>
      <c r="B6124" s="1" t="s">
        <v>84</v>
      </c>
      <c r="C6124" s="1" t="s">
        <v>12558</v>
      </c>
      <c r="D6124" s="1" t="s">
        <v>1255</v>
      </c>
      <c r="E6124" s="1" t="s">
        <v>12559</v>
      </c>
      <c r="F6124" s="1" t="s">
        <v>88</v>
      </c>
      <c r="G6124" s="1" t="s">
        <v>17</v>
      </c>
      <c r="H6124" s="1">
        <v>45.0</v>
      </c>
      <c r="I6124" s="3">
        <v>44119.604166666664</v>
      </c>
      <c r="J6124" s="1">
        <v>0.77764824805171</v>
      </c>
      <c r="K6124" s="1" t="s">
        <v>83</v>
      </c>
      <c r="M6124" s="3">
        <v>44119.6412765625</v>
      </c>
    </row>
    <row r="6125">
      <c r="A6125" s="1">
        <v>6123.0</v>
      </c>
      <c r="B6125" s="1" t="s">
        <v>119</v>
      </c>
      <c r="C6125" s="1" t="s">
        <v>12560</v>
      </c>
      <c r="D6125" s="1" t="s">
        <v>10745</v>
      </c>
      <c r="E6125" s="1" t="s">
        <v>12561</v>
      </c>
      <c r="F6125" s="1" t="s">
        <v>123</v>
      </c>
      <c r="G6125" s="1" t="s">
        <v>39</v>
      </c>
      <c r="H6125" s="1">
        <v>45.0</v>
      </c>
      <c r="I6125" s="3">
        <v>44202.625</v>
      </c>
      <c r="J6125" s="1">
        <v>1.34870194261464</v>
      </c>
      <c r="K6125" s="1" t="s">
        <v>218</v>
      </c>
      <c r="L6125" s="1" t="s">
        <v>287</v>
      </c>
      <c r="M6125" s="3">
        <v>44202.65580318287</v>
      </c>
    </row>
    <row r="6126">
      <c r="A6126" s="1">
        <v>6124.0</v>
      </c>
      <c r="B6126" s="1" t="s">
        <v>768</v>
      </c>
      <c r="C6126" s="1" t="s">
        <v>12562</v>
      </c>
      <c r="D6126" s="1" t="s">
        <v>315</v>
      </c>
      <c r="E6126" s="1" t="s">
        <v>3982</v>
      </c>
      <c r="F6126" s="1" t="s">
        <v>772</v>
      </c>
      <c r="G6126" s="1" t="s">
        <v>35</v>
      </c>
      <c r="H6126" s="1">
        <v>45.0</v>
      </c>
      <c r="I6126" s="3">
        <v>44251.645833333336</v>
      </c>
      <c r="J6126" s="1">
        <v>1.50355353363146</v>
      </c>
      <c r="K6126" s="1" t="s">
        <v>166</v>
      </c>
      <c r="L6126" s="1" t="s">
        <v>318</v>
      </c>
      <c r="M6126" s="3">
        <v>44251.69148219907</v>
      </c>
    </row>
    <row r="6127">
      <c r="A6127" s="1">
        <v>6125.0</v>
      </c>
      <c r="B6127" s="1" t="s">
        <v>1341</v>
      </c>
      <c r="C6127" s="1" t="s">
        <v>12563</v>
      </c>
      <c r="D6127" s="1" t="s">
        <v>729</v>
      </c>
      <c r="E6127" s="1" t="s">
        <v>12564</v>
      </c>
      <c r="F6127" s="1" t="s">
        <v>1345</v>
      </c>
      <c r="G6127" s="1" t="s">
        <v>89</v>
      </c>
      <c r="H6127" s="1">
        <v>45.0</v>
      </c>
      <c r="I6127" s="3">
        <v>43919.29456829861</v>
      </c>
      <c r="J6127" s="1">
        <v>3.50603924347357</v>
      </c>
      <c r="K6127" s="1" t="s">
        <v>24</v>
      </c>
      <c r="M6127" s="3">
        <v>43919.32850001157</v>
      </c>
    </row>
    <row r="6128">
      <c r="A6128" s="1">
        <v>6126.0</v>
      </c>
      <c r="B6128" s="1" t="s">
        <v>2100</v>
      </c>
      <c r="C6128" s="1" t="s">
        <v>12565</v>
      </c>
      <c r="D6128" s="1" t="s">
        <v>3220</v>
      </c>
      <c r="E6128" s="1" t="s">
        <v>12566</v>
      </c>
      <c r="F6128" s="1" t="s">
        <v>2103</v>
      </c>
      <c r="G6128" s="1" t="s">
        <v>39</v>
      </c>
      <c r="H6128" s="1">
        <v>45.0</v>
      </c>
      <c r="I6128" s="3">
        <v>44077.625</v>
      </c>
      <c r="J6128" s="1">
        <v>1.75170328349413</v>
      </c>
      <c r="K6128" s="1" t="s">
        <v>18</v>
      </c>
      <c r="M6128" s="3">
        <v>44077.65949724537</v>
      </c>
    </row>
    <row r="6129">
      <c r="A6129" s="1">
        <v>6127.0</v>
      </c>
      <c r="B6129" s="1" t="s">
        <v>1101</v>
      </c>
      <c r="C6129" s="1" t="s">
        <v>12567</v>
      </c>
      <c r="D6129" s="1" t="s">
        <v>3708</v>
      </c>
      <c r="E6129" s="1" t="s">
        <v>12568</v>
      </c>
      <c r="F6129" s="1" t="s">
        <v>1105</v>
      </c>
      <c r="G6129" s="1" t="s">
        <v>89</v>
      </c>
      <c r="H6129" s="1">
        <v>45.0</v>
      </c>
      <c r="I6129" s="3">
        <v>44230.59467774306</v>
      </c>
      <c r="J6129" s="1">
        <v>0.0</v>
      </c>
      <c r="K6129" s="1" t="s">
        <v>83</v>
      </c>
      <c r="L6129" s="1" t="s">
        <v>1270</v>
      </c>
      <c r="M6129" s="3">
        <v>44230.6062391088</v>
      </c>
    </row>
    <row r="6130">
      <c r="A6130" s="1">
        <v>6128.0</v>
      </c>
      <c r="B6130" s="1" t="s">
        <v>2314</v>
      </c>
      <c r="C6130" s="1" t="s">
        <v>12569</v>
      </c>
      <c r="D6130" s="1" t="s">
        <v>241</v>
      </c>
      <c r="E6130" s="1" t="s">
        <v>12570</v>
      </c>
      <c r="F6130" s="1" t="s">
        <v>2318</v>
      </c>
      <c r="G6130" s="1" t="s">
        <v>39</v>
      </c>
      <c r="H6130" s="1">
        <v>45.0</v>
      </c>
      <c r="I6130" s="3">
        <v>44150.666666666664</v>
      </c>
      <c r="J6130" s="1">
        <v>1.81596923088357</v>
      </c>
      <c r="K6130" s="1" t="s">
        <v>18</v>
      </c>
      <c r="M6130" s="3">
        <v>44150.69950148148</v>
      </c>
    </row>
    <row r="6131">
      <c r="A6131" s="1">
        <v>6129.0</v>
      </c>
      <c r="B6131" s="1" t="s">
        <v>2276</v>
      </c>
      <c r="C6131" s="1" t="s">
        <v>12571</v>
      </c>
      <c r="D6131" s="1" t="s">
        <v>4244</v>
      </c>
      <c r="E6131" s="1" t="s">
        <v>4245</v>
      </c>
      <c r="F6131" s="1" t="s">
        <v>2279</v>
      </c>
      <c r="G6131" s="1" t="s">
        <v>35</v>
      </c>
      <c r="H6131" s="1">
        <v>45.0</v>
      </c>
      <c r="I6131" s="3">
        <v>43942.291666666664</v>
      </c>
      <c r="J6131" s="1">
        <v>1.92429808447979</v>
      </c>
      <c r="K6131" s="1" t="s">
        <v>159</v>
      </c>
      <c r="M6131" s="3">
        <v>43942.32106454861</v>
      </c>
    </row>
    <row r="6132">
      <c r="A6132" s="1">
        <v>6130.0</v>
      </c>
      <c r="B6132" s="1" t="s">
        <v>501</v>
      </c>
      <c r="C6132" s="1" t="s">
        <v>12572</v>
      </c>
      <c r="D6132" s="1" t="s">
        <v>503</v>
      </c>
      <c r="E6132" s="1" t="s">
        <v>3279</v>
      </c>
      <c r="F6132" s="1" t="s">
        <v>505</v>
      </c>
      <c r="G6132" s="1" t="s">
        <v>17</v>
      </c>
      <c r="H6132" s="1">
        <v>45.0</v>
      </c>
      <c r="I6132" s="3">
        <v>43804.208333333336</v>
      </c>
      <c r="J6132" s="1">
        <v>0.19922518284701</v>
      </c>
      <c r="K6132" s="1" t="s">
        <v>18</v>
      </c>
      <c r="M6132" s="3">
        <v>43804.23095331019</v>
      </c>
    </row>
    <row r="6133">
      <c r="A6133" s="1">
        <v>6131.0</v>
      </c>
      <c r="B6133" s="1" t="s">
        <v>7124</v>
      </c>
      <c r="C6133" s="1" t="s">
        <v>12573</v>
      </c>
      <c r="D6133" s="1" t="s">
        <v>12574</v>
      </c>
      <c r="E6133" s="1" t="s">
        <v>12575</v>
      </c>
      <c r="F6133" s="1" t="s">
        <v>7127</v>
      </c>
      <c r="G6133" s="1" t="s">
        <v>39</v>
      </c>
      <c r="H6133" s="1">
        <v>45.0</v>
      </c>
      <c r="I6133" s="3">
        <v>44200.541666666664</v>
      </c>
      <c r="J6133" s="1">
        <v>3.71355059723368</v>
      </c>
      <c r="K6133" s="1" t="s">
        <v>83</v>
      </c>
      <c r="L6133" s="1" t="s">
        <v>12576</v>
      </c>
      <c r="M6133" s="3">
        <v>44200.574027662034</v>
      </c>
    </row>
    <row r="6134">
      <c r="A6134" s="1">
        <v>6132.0</v>
      </c>
      <c r="B6134" s="1" t="s">
        <v>1043</v>
      </c>
      <c r="C6134" s="1" t="s">
        <v>12577</v>
      </c>
      <c r="D6134" s="1" t="s">
        <v>27</v>
      </c>
      <c r="E6134" s="1" t="s">
        <v>9585</v>
      </c>
      <c r="F6134" s="1" t="s">
        <v>1046</v>
      </c>
      <c r="G6134" s="1" t="s">
        <v>17</v>
      </c>
      <c r="H6134" s="1">
        <v>45.0</v>
      </c>
      <c r="I6134" s="3">
        <v>44133.541666666664</v>
      </c>
      <c r="J6134" s="1">
        <v>1.545620551925</v>
      </c>
      <c r="K6134" s="1" t="s">
        <v>18</v>
      </c>
      <c r="L6134" s="1" t="s">
        <v>1047</v>
      </c>
      <c r="M6134" s="3">
        <v>44133.57598462963</v>
      </c>
    </row>
    <row r="6135">
      <c r="A6135" s="1">
        <v>6133.0</v>
      </c>
      <c r="B6135" s="1" t="s">
        <v>2885</v>
      </c>
      <c r="C6135" s="1" t="s">
        <v>12578</v>
      </c>
      <c r="D6135" s="1" t="s">
        <v>2504</v>
      </c>
      <c r="E6135" s="1" t="s">
        <v>12579</v>
      </c>
      <c r="F6135" s="1" t="s">
        <v>2888</v>
      </c>
      <c r="G6135" s="1" t="s">
        <v>39</v>
      </c>
      <c r="H6135" s="1">
        <v>45.0</v>
      </c>
      <c r="I6135" s="3">
        <v>44193.28125</v>
      </c>
      <c r="J6135" s="1">
        <v>2.78237518791797</v>
      </c>
      <c r="K6135" s="1" t="s">
        <v>24</v>
      </c>
      <c r="L6135" s="1" t="s">
        <v>365</v>
      </c>
      <c r="M6135" s="3">
        <v>44193.30884607639</v>
      </c>
    </row>
    <row r="6136">
      <c r="A6136" s="1">
        <v>6134.0</v>
      </c>
      <c r="B6136" s="1" t="s">
        <v>2165</v>
      </c>
      <c r="C6136" s="1" t="s">
        <v>12580</v>
      </c>
      <c r="D6136" s="1" t="s">
        <v>12581</v>
      </c>
      <c r="E6136" s="1" t="s">
        <v>12582</v>
      </c>
      <c r="F6136" s="1" t="s">
        <v>2168</v>
      </c>
      <c r="G6136" s="1" t="s">
        <v>17</v>
      </c>
      <c r="H6136" s="1">
        <v>45.0</v>
      </c>
      <c r="I6136" s="3">
        <v>44237.145833333336</v>
      </c>
      <c r="J6136" s="1">
        <v>1.6731437888556</v>
      </c>
      <c r="K6136" s="1" t="s">
        <v>24</v>
      </c>
      <c r="L6136" s="1" t="s">
        <v>406</v>
      </c>
      <c r="M6136" s="3">
        <v>44237.22765008102</v>
      </c>
    </row>
    <row r="6137">
      <c r="A6137" s="1">
        <v>6135.0</v>
      </c>
      <c r="B6137" s="1" t="s">
        <v>1323</v>
      </c>
      <c r="C6137" s="1" t="s">
        <v>12583</v>
      </c>
      <c r="D6137" s="1" t="s">
        <v>1325</v>
      </c>
      <c r="E6137" s="1" t="s">
        <v>3192</v>
      </c>
      <c r="F6137" s="1" t="s">
        <v>1327</v>
      </c>
      <c r="G6137" s="1" t="s">
        <v>17</v>
      </c>
      <c r="H6137" s="1">
        <v>45.0</v>
      </c>
      <c r="I6137" s="3">
        <v>44087.427777777775</v>
      </c>
      <c r="J6137" s="1">
        <v>0.390120306382725</v>
      </c>
      <c r="K6137" s="1" t="s">
        <v>46</v>
      </c>
      <c r="M6137" s="3">
        <v>44087.47848196759</v>
      </c>
    </row>
    <row r="6138">
      <c r="A6138" s="1">
        <v>6136.0</v>
      </c>
      <c r="B6138" s="1" t="s">
        <v>114</v>
      </c>
      <c r="C6138" s="1" t="s">
        <v>12584</v>
      </c>
      <c r="D6138" s="1" t="s">
        <v>116</v>
      </c>
      <c r="E6138" s="1" t="s">
        <v>117</v>
      </c>
      <c r="F6138" s="1" t="s">
        <v>118</v>
      </c>
      <c r="G6138" s="1" t="s">
        <v>17</v>
      </c>
      <c r="H6138" s="1">
        <v>45.0</v>
      </c>
      <c r="I6138" s="3">
        <v>44108.75</v>
      </c>
      <c r="J6138" s="1">
        <v>6.17503934912011</v>
      </c>
      <c r="K6138" s="1" t="s">
        <v>24</v>
      </c>
      <c r="M6138" s="3">
        <v>44108.785405601855</v>
      </c>
    </row>
    <row r="6139">
      <c r="A6139" s="1">
        <v>6137.0</v>
      </c>
      <c r="B6139" s="1" t="s">
        <v>991</v>
      </c>
      <c r="C6139" s="1" t="s">
        <v>12585</v>
      </c>
      <c r="D6139" s="1" t="s">
        <v>37</v>
      </c>
      <c r="E6139" s="1" t="s">
        <v>12586</v>
      </c>
      <c r="F6139" s="1" t="s">
        <v>995</v>
      </c>
      <c r="G6139" s="1" t="s">
        <v>89</v>
      </c>
      <c r="H6139" s="1">
        <v>45.0</v>
      </c>
      <c r="I6139" s="3">
        <v>44242.33562578704</v>
      </c>
      <c r="J6139" s="1">
        <v>1.90854327906388</v>
      </c>
      <c r="K6139" s="1" t="s">
        <v>18</v>
      </c>
      <c r="M6139" s="3">
        <v>44242.334042800925</v>
      </c>
    </row>
    <row r="6140">
      <c r="A6140" s="1">
        <v>6138.0</v>
      </c>
      <c r="B6140" s="1" t="s">
        <v>136</v>
      </c>
      <c r="C6140" s="1" t="s">
        <v>12587</v>
      </c>
      <c r="D6140" s="1" t="s">
        <v>138</v>
      </c>
      <c r="E6140" s="1" t="s">
        <v>1259</v>
      </c>
      <c r="F6140" s="1" t="s">
        <v>140</v>
      </c>
      <c r="G6140" s="1" t="s">
        <v>35</v>
      </c>
      <c r="H6140" s="1">
        <v>45.0</v>
      </c>
      <c r="I6140" s="3">
        <v>44204.375</v>
      </c>
      <c r="J6140" s="1">
        <v>2.77000620750598</v>
      </c>
      <c r="K6140" s="1" t="s">
        <v>18</v>
      </c>
      <c r="M6140" s="3">
        <v>44204.32084810185</v>
      </c>
    </row>
    <row r="6141">
      <c r="A6141" s="1">
        <v>6139.0</v>
      </c>
      <c r="B6141" s="1" t="s">
        <v>2795</v>
      </c>
      <c r="C6141" s="1" t="s">
        <v>12588</v>
      </c>
      <c r="D6141" s="1" t="s">
        <v>4372</v>
      </c>
      <c r="E6141" s="1" t="s">
        <v>10301</v>
      </c>
      <c r="F6141" s="1" t="s">
        <v>2799</v>
      </c>
      <c r="G6141" s="1" t="s">
        <v>17</v>
      </c>
      <c r="H6141" s="1">
        <v>45.0</v>
      </c>
      <c r="I6141" s="3">
        <v>44027.4375</v>
      </c>
      <c r="J6141" s="1">
        <v>6.21992684266413</v>
      </c>
      <c r="K6141" s="1" t="s">
        <v>218</v>
      </c>
      <c r="M6141" s="3">
        <v>44027.50755726852</v>
      </c>
    </row>
    <row r="6142">
      <c r="A6142" s="1">
        <v>6140.0</v>
      </c>
      <c r="B6142" s="1" t="s">
        <v>2276</v>
      </c>
      <c r="C6142" s="1" t="s">
        <v>12589</v>
      </c>
      <c r="D6142" s="1" t="s">
        <v>1925</v>
      </c>
      <c r="E6142" s="1" t="s">
        <v>2278</v>
      </c>
      <c r="F6142" s="1" t="s">
        <v>2279</v>
      </c>
      <c r="G6142" s="1" t="s">
        <v>35</v>
      </c>
      <c r="H6142" s="1">
        <v>45.0</v>
      </c>
      <c r="I6142" s="3">
        <v>44119.625</v>
      </c>
      <c r="J6142" s="1">
        <v>1.36019021089946</v>
      </c>
      <c r="K6142" s="1" t="s">
        <v>159</v>
      </c>
      <c r="M6142" s="3">
        <v>44119.65522983796</v>
      </c>
    </row>
    <row r="6143">
      <c r="A6143" s="1">
        <v>6141.0</v>
      </c>
      <c r="B6143" s="1" t="s">
        <v>501</v>
      </c>
      <c r="C6143" s="1" t="s">
        <v>12590</v>
      </c>
      <c r="D6143" s="1" t="s">
        <v>503</v>
      </c>
      <c r="E6143" s="1" t="s">
        <v>3720</v>
      </c>
      <c r="F6143" s="1" t="s">
        <v>505</v>
      </c>
      <c r="G6143" s="1" t="s">
        <v>17</v>
      </c>
      <c r="H6143" s="1">
        <v>45.0</v>
      </c>
      <c r="I6143" s="3">
        <v>43852.708333333336</v>
      </c>
      <c r="J6143" s="1">
        <v>0.0</v>
      </c>
      <c r="K6143" s="1" t="s">
        <v>18</v>
      </c>
      <c r="M6143" s="3">
        <v>43852.7095765625</v>
      </c>
    </row>
    <row r="6144">
      <c r="A6144" s="1">
        <v>6142.0</v>
      </c>
      <c r="B6144" s="1" t="s">
        <v>3251</v>
      </c>
      <c r="C6144" s="1" t="s">
        <v>12591</v>
      </c>
      <c r="D6144" s="1" t="s">
        <v>3253</v>
      </c>
      <c r="E6144" s="1" t="s">
        <v>3254</v>
      </c>
      <c r="F6144" s="1" t="s">
        <v>3255</v>
      </c>
      <c r="G6144" s="1" t="s">
        <v>35</v>
      </c>
      <c r="H6144" s="1">
        <v>45.0</v>
      </c>
      <c r="I6144" s="3">
        <v>43605.208333333336</v>
      </c>
      <c r="J6144" s="1">
        <v>2.41689858588486</v>
      </c>
      <c r="K6144" s="1" t="s">
        <v>24</v>
      </c>
      <c r="M6144" s="3">
        <v>43605.254042037035</v>
      </c>
    </row>
    <row r="6145">
      <c r="A6145" s="1">
        <v>6143.0</v>
      </c>
      <c r="B6145" s="1" t="s">
        <v>1449</v>
      </c>
      <c r="C6145" s="1" t="s">
        <v>12592</v>
      </c>
      <c r="D6145" s="1" t="s">
        <v>1451</v>
      </c>
      <c r="E6145" s="1" t="s">
        <v>1452</v>
      </c>
      <c r="F6145" s="1" t="s">
        <v>1453</v>
      </c>
      <c r="G6145" s="1" t="s">
        <v>17</v>
      </c>
      <c r="H6145" s="1">
        <v>45.0</v>
      </c>
      <c r="I6145" s="3">
        <v>44222.270833333336</v>
      </c>
      <c r="J6145" s="1">
        <v>1.73443880965552</v>
      </c>
      <c r="K6145" s="1" t="s">
        <v>218</v>
      </c>
      <c r="L6145" s="1" t="s">
        <v>287</v>
      </c>
      <c r="M6145" s="3">
        <v>44222.29861946759</v>
      </c>
    </row>
    <row r="6146">
      <c r="A6146" s="1">
        <v>6144.0</v>
      </c>
      <c r="B6146" s="1" t="s">
        <v>572</v>
      </c>
      <c r="C6146" s="1" t="s">
        <v>12593</v>
      </c>
      <c r="D6146" s="1" t="s">
        <v>657</v>
      </c>
      <c r="E6146" s="1" t="s">
        <v>12594</v>
      </c>
      <c r="F6146" s="1" t="s">
        <v>575</v>
      </c>
      <c r="G6146" s="1" t="s">
        <v>39</v>
      </c>
      <c r="H6146" s="1">
        <v>45.0</v>
      </c>
      <c r="I6146" s="3">
        <v>43559.791666666664</v>
      </c>
      <c r="J6146" s="1">
        <v>1.45090027783012</v>
      </c>
      <c r="K6146" s="1" t="s">
        <v>18</v>
      </c>
      <c r="M6146" s="3">
        <v>43559.78221</v>
      </c>
    </row>
    <row r="6147">
      <c r="A6147" s="1">
        <v>6145.0</v>
      </c>
      <c r="B6147" s="1" t="s">
        <v>12595</v>
      </c>
      <c r="C6147" s="1" t="s">
        <v>12596</v>
      </c>
      <c r="D6147" s="1" t="s">
        <v>241</v>
      </c>
      <c r="E6147" s="1" t="s">
        <v>12597</v>
      </c>
      <c r="F6147" s="1" t="s">
        <v>12598</v>
      </c>
      <c r="G6147" s="1" t="s">
        <v>89</v>
      </c>
      <c r="H6147" s="1">
        <v>45.0</v>
      </c>
      <c r="I6147" s="3">
        <v>44161.60665581019</v>
      </c>
      <c r="J6147" s="1">
        <v>1.32427843670849</v>
      </c>
      <c r="K6147" s="1" t="s">
        <v>46</v>
      </c>
      <c r="L6147" s="1" t="s">
        <v>12599</v>
      </c>
      <c r="M6147" s="3">
        <v>44161.6399587037</v>
      </c>
    </row>
    <row r="6148">
      <c r="A6148" s="1">
        <v>6146.0</v>
      </c>
      <c r="B6148" s="1" t="s">
        <v>273</v>
      </c>
      <c r="C6148" s="1" t="s">
        <v>12600</v>
      </c>
      <c r="D6148" s="1" t="s">
        <v>12601</v>
      </c>
      <c r="E6148" s="1" t="s">
        <v>12602</v>
      </c>
      <c r="F6148" s="1" t="s">
        <v>277</v>
      </c>
      <c r="G6148" s="1" t="s">
        <v>39</v>
      </c>
      <c r="H6148" s="1">
        <v>45.0</v>
      </c>
      <c r="I6148" s="3">
        <v>44005.291666666664</v>
      </c>
      <c r="J6148" s="1">
        <v>1.91752263178349</v>
      </c>
      <c r="K6148" s="1" t="s">
        <v>24</v>
      </c>
      <c r="M6148" s="3">
        <v>44005.317603194446</v>
      </c>
    </row>
    <row r="6149">
      <c r="A6149" s="1">
        <v>6147.0</v>
      </c>
      <c r="B6149" s="1" t="s">
        <v>8738</v>
      </c>
      <c r="C6149" s="1" t="s">
        <v>12603</v>
      </c>
      <c r="D6149" s="1" t="s">
        <v>182</v>
      </c>
      <c r="E6149" s="1" t="s">
        <v>12604</v>
      </c>
      <c r="F6149" s="1" t="s">
        <v>8742</v>
      </c>
      <c r="G6149" s="1" t="s">
        <v>39</v>
      </c>
      <c r="H6149" s="1">
        <v>45.0</v>
      </c>
      <c r="I6149" s="3">
        <v>44046.625</v>
      </c>
      <c r="J6149" s="1">
        <v>2.10817075617505</v>
      </c>
      <c r="K6149" s="1" t="s">
        <v>18</v>
      </c>
      <c r="L6149" s="1" t="s">
        <v>1725</v>
      </c>
      <c r="M6149" s="3">
        <v>44046.657766331016</v>
      </c>
    </row>
    <row r="6150">
      <c r="A6150" s="1">
        <v>6148.0</v>
      </c>
      <c r="B6150" s="1" t="s">
        <v>12605</v>
      </c>
      <c r="C6150" s="1" t="s">
        <v>12606</v>
      </c>
      <c r="D6150" s="1" t="s">
        <v>5475</v>
      </c>
      <c r="E6150" s="1" t="s">
        <v>12607</v>
      </c>
      <c r="F6150" s="1" t="s">
        <v>12608</v>
      </c>
      <c r="G6150" s="1" t="s">
        <v>39</v>
      </c>
      <c r="H6150" s="1">
        <v>45.0</v>
      </c>
      <c r="I6150" s="3">
        <v>44236.625</v>
      </c>
      <c r="J6150" s="1">
        <v>2.43681476069827</v>
      </c>
      <c r="K6150" s="1" t="s">
        <v>24</v>
      </c>
      <c r="L6150" s="1" t="s">
        <v>741</v>
      </c>
      <c r="M6150" s="3">
        <v>44236.661794050924</v>
      </c>
    </row>
    <row r="6151">
      <c r="A6151" s="1">
        <v>6149.0</v>
      </c>
      <c r="B6151" s="1" t="s">
        <v>303</v>
      </c>
      <c r="C6151" s="1" t="s">
        <v>12609</v>
      </c>
      <c r="D6151" s="1" t="s">
        <v>305</v>
      </c>
      <c r="E6151" s="1" t="s">
        <v>1295</v>
      </c>
      <c r="F6151" s="1" t="s">
        <v>307</v>
      </c>
      <c r="G6151" s="1" t="s">
        <v>17</v>
      </c>
      <c r="H6151" s="1">
        <v>45.0</v>
      </c>
      <c r="I6151" s="3">
        <v>43854.40625</v>
      </c>
      <c r="J6151" s="1">
        <v>2.19068869464517</v>
      </c>
      <c r="K6151" s="1" t="s">
        <v>24</v>
      </c>
      <c r="M6151" s="3">
        <v>43854.448487037036</v>
      </c>
    </row>
    <row r="6152">
      <c r="A6152" s="1">
        <v>6150.0</v>
      </c>
      <c r="B6152" s="1" t="s">
        <v>124</v>
      </c>
      <c r="C6152" s="1" t="s">
        <v>12610</v>
      </c>
      <c r="D6152" s="1" t="s">
        <v>126</v>
      </c>
      <c r="E6152" s="1" t="s">
        <v>5219</v>
      </c>
      <c r="F6152" s="1" t="s">
        <v>128</v>
      </c>
      <c r="G6152" s="1" t="s">
        <v>35</v>
      </c>
      <c r="H6152" s="1">
        <v>45.0</v>
      </c>
      <c r="I6152" s="3">
        <v>44148.4375</v>
      </c>
      <c r="J6152" s="1">
        <v>0.627786827491433</v>
      </c>
      <c r="K6152" s="1" t="s">
        <v>62</v>
      </c>
      <c r="L6152" s="1" t="s">
        <v>129</v>
      </c>
      <c r="M6152" s="3">
        <v>44148.47915017361</v>
      </c>
    </row>
    <row r="6153">
      <c r="A6153" s="1">
        <v>6151.0</v>
      </c>
      <c r="B6153" s="1" t="s">
        <v>953</v>
      </c>
      <c r="C6153" s="1" t="s">
        <v>12611</v>
      </c>
      <c r="D6153" s="1" t="s">
        <v>1243</v>
      </c>
      <c r="E6153" s="1" t="s">
        <v>10035</v>
      </c>
      <c r="F6153" s="1" t="s">
        <v>1040</v>
      </c>
      <c r="G6153" s="1" t="s">
        <v>17</v>
      </c>
      <c r="H6153" s="1">
        <v>45.0</v>
      </c>
      <c r="I6153" s="3">
        <v>43791.625</v>
      </c>
      <c r="J6153" s="1">
        <v>1.64949060212051</v>
      </c>
      <c r="K6153" s="1" t="s">
        <v>18</v>
      </c>
      <c r="M6153" s="3">
        <v>43791.658302013886</v>
      </c>
    </row>
    <row r="6154">
      <c r="A6154" s="1">
        <v>6152.0</v>
      </c>
      <c r="B6154" s="1" t="s">
        <v>1315</v>
      </c>
      <c r="C6154" s="1" t="s">
        <v>12612</v>
      </c>
      <c r="D6154" s="1" t="s">
        <v>411</v>
      </c>
      <c r="E6154" s="1" t="s">
        <v>5376</v>
      </c>
      <c r="F6154" s="1" t="s">
        <v>1319</v>
      </c>
      <c r="G6154" s="1" t="s">
        <v>17</v>
      </c>
      <c r="H6154" s="1">
        <v>45.0</v>
      </c>
      <c r="I6154" s="3">
        <v>43957.333333333336</v>
      </c>
      <c r="J6154" s="1">
        <v>1.26480080439145</v>
      </c>
      <c r="K6154" s="1" t="s">
        <v>18</v>
      </c>
      <c r="M6154" s="3">
        <v>43957.36166847222</v>
      </c>
    </row>
    <row r="6155">
      <c r="A6155" s="1">
        <v>6153.0</v>
      </c>
      <c r="B6155" s="1" t="s">
        <v>480</v>
      </c>
      <c r="C6155" s="1" t="s">
        <v>12613</v>
      </c>
      <c r="D6155" s="1" t="s">
        <v>661</v>
      </c>
      <c r="E6155" s="1" t="s">
        <v>483</v>
      </c>
      <c r="F6155" s="1" t="s">
        <v>484</v>
      </c>
      <c r="G6155" s="1" t="s">
        <v>35</v>
      </c>
      <c r="H6155" s="1">
        <v>45.0</v>
      </c>
      <c r="I6155" s="3">
        <v>43634.416666666664</v>
      </c>
      <c r="J6155" s="1">
        <v>0.301406072594426</v>
      </c>
      <c r="K6155" s="1" t="s">
        <v>24</v>
      </c>
      <c r="M6155" s="3">
        <v>43634.441017164354</v>
      </c>
    </row>
    <row r="6156">
      <c r="A6156" s="1">
        <v>6154.0</v>
      </c>
      <c r="B6156" s="1" t="s">
        <v>1012</v>
      </c>
      <c r="C6156" s="1" t="s">
        <v>12614</v>
      </c>
      <c r="D6156" s="1" t="s">
        <v>1014</v>
      </c>
      <c r="E6156" s="1" t="s">
        <v>1960</v>
      </c>
      <c r="F6156" s="1" t="s">
        <v>1016</v>
      </c>
      <c r="G6156" s="1" t="s">
        <v>17</v>
      </c>
      <c r="H6156" s="1">
        <v>45.0</v>
      </c>
      <c r="I6156" s="3">
        <v>43938.541666666664</v>
      </c>
      <c r="J6156" s="1">
        <v>0.584634254690247</v>
      </c>
      <c r="K6156" s="1" t="s">
        <v>166</v>
      </c>
      <c r="M6156" s="3">
        <v>43938.576757407405</v>
      </c>
    </row>
    <row r="6157">
      <c r="A6157" s="1">
        <v>6155.0</v>
      </c>
      <c r="B6157" s="1" t="s">
        <v>4720</v>
      </c>
      <c r="C6157" s="1" t="s">
        <v>12615</v>
      </c>
      <c r="D6157" s="1" t="s">
        <v>2913</v>
      </c>
      <c r="E6157" s="1" t="s">
        <v>4723</v>
      </c>
      <c r="F6157" s="1" t="s">
        <v>4724</v>
      </c>
      <c r="G6157" s="1" t="s">
        <v>17</v>
      </c>
      <c r="H6157" s="1">
        <v>45.0</v>
      </c>
      <c r="I6157" s="3">
        <v>44142.708333333336</v>
      </c>
      <c r="J6157" s="1">
        <v>0.619012389960308</v>
      </c>
      <c r="K6157" s="1" t="s">
        <v>1194</v>
      </c>
      <c r="L6157" s="1" t="s">
        <v>4725</v>
      </c>
      <c r="M6157" s="3">
        <v>44142.73072684028</v>
      </c>
    </row>
    <row r="6158">
      <c r="A6158" s="1">
        <v>6156.0</v>
      </c>
      <c r="B6158" s="1" t="s">
        <v>12616</v>
      </c>
      <c r="C6158" s="1" t="s">
        <v>12617</v>
      </c>
      <c r="D6158" s="1" t="s">
        <v>12618</v>
      </c>
      <c r="E6158" s="1" t="s">
        <v>12619</v>
      </c>
      <c r="F6158" s="1" t="s">
        <v>12620</v>
      </c>
      <c r="G6158" s="1" t="s">
        <v>39</v>
      </c>
      <c r="H6158" s="1">
        <v>45.0</v>
      </c>
      <c r="I6158" s="3">
        <v>44251.541666666664</v>
      </c>
      <c r="J6158" s="1">
        <v>0.721924897548414</v>
      </c>
      <c r="K6158" s="1" t="s">
        <v>46</v>
      </c>
      <c r="L6158" s="1" t="s">
        <v>3232</v>
      </c>
      <c r="M6158" s="3">
        <v>44251.570205104166</v>
      </c>
    </row>
    <row r="6159">
      <c r="A6159" s="1">
        <v>6157.0</v>
      </c>
      <c r="B6159" s="1" t="s">
        <v>2891</v>
      </c>
      <c r="C6159" s="1" t="s">
        <v>12621</v>
      </c>
      <c r="D6159" s="1" t="s">
        <v>522</v>
      </c>
      <c r="E6159" s="1" t="s">
        <v>12622</v>
      </c>
      <c r="F6159" s="1" t="s">
        <v>2894</v>
      </c>
      <c r="G6159" s="1" t="s">
        <v>35</v>
      </c>
      <c r="H6159" s="1">
        <v>45.0</v>
      </c>
      <c r="I6159" s="3">
        <v>44175.229166666664</v>
      </c>
      <c r="J6159" s="1">
        <v>0.206863678626253</v>
      </c>
      <c r="K6159" s="1" t="s">
        <v>46</v>
      </c>
      <c r="M6159" s="3">
        <v>44175.26037560185</v>
      </c>
    </row>
    <row r="6160">
      <c r="A6160" s="1">
        <v>6158.0</v>
      </c>
      <c r="B6160" s="1" t="s">
        <v>161</v>
      </c>
      <c r="C6160" s="1" t="s">
        <v>12623</v>
      </c>
      <c r="D6160" s="1" t="s">
        <v>163</v>
      </c>
      <c r="E6160" s="1" t="s">
        <v>1811</v>
      </c>
      <c r="F6160" s="1" t="s">
        <v>165</v>
      </c>
      <c r="G6160" s="1" t="s">
        <v>17</v>
      </c>
      <c r="H6160" s="1">
        <v>45.0</v>
      </c>
      <c r="I6160" s="3">
        <v>44085.604166666664</v>
      </c>
      <c r="J6160" s="1">
        <v>4.79508917684327</v>
      </c>
      <c r="K6160" s="1" t="s">
        <v>166</v>
      </c>
      <c r="L6160" s="1" t="s">
        <v>167</v>
      </c>
      <c r="M6160" s="3">
        <v>44085.64838796296</v>
      </c>
    </row>
    <row r="6161">
      <c r="A6161" s="1">
        <v>6159.0</v>
      </c>
      <c r="B6161" s="1" t="s">
        <v>340</v>
      </c>
      <c r="C6161" s="1" t="s">
        <v>12624</v>
      </c>
      <c r="D6161" s="1" t="s">
        <v>342</v>
      </c>
      <c r="E6161" s="1" t="s">
        <v>4422</v>
      </c>
      <c r="F6161" s="1" t="s">
        <v>344</v>
      </c>
      <c r="G6161" s="1" t="s">
        <v>17</v>
      </c>
      <c r="H6161" s="1">
        <v>45.0</v>
      </c>
      <c r="I6161" s="3">
        <v>44074.208333333336</v>
      </c>
      <c r="J6161" s="1">
        <v>0.451179369213248</v>
      </c>
      <c r="K6161" s="1" t="s">
        <v>83</v>
      </c>
      <c r="M6161" s="3">
        <v>44074.26477880787</v>
      </c>
    </row>
    <row r="6162">
      <c r="A6162" s="1">
        <v>6160.0</v>
      </c>
      <c r="B6162" s="1" t="s">
        <v>298</v>
      </c>
      <c r="C6162" s="1" t="s">
        <v>12625</v>
      </c>
      <c r="D6162" s="1" t="s">
        <v>1446</v>
      </c>
      <c r="E6162" s="1" t="s">
        <v>12626</v>
      </c>
      <c r="F6162" s="1" t="s">
        <v>302</v>
      </c>
      <c r="G6162" s="1" t="s">
        <v>17</v>
      </c>
      <c r="H6162" s="1">
        <v>45.0</v>
      </c>
      <c r="I6162" s="3">
        <v>43984.416666666664</v>
      </c>
      <c r="J6162" s="1">
        <v>3.76529935194139</v>
      </c>
      <c r="K6162" s="1" t="s">
        <v>218</v>
      </c>
      <c r="M6162" s="3">
        <v>43984.492532303244</v>
      </c>
    </row>
    <row r="6163">
      <c r="A6163" s="1">
        <v>6161.0</v>
      </c>
      <c r="B6163" s="1" t="s">
        <v>853</v>
      </c>
      <c r="C6163" s="1" t="s">
        <v>12627</v>
      </c>
      <c r="D6163" s="1" t="s">
        <v>1806</v>
      </c>
      <c r="E6163" s="1" t="s">
        <v>12628</v>
      </c>
      <c r="F6163" s="1" t="s">
        <v>856</v>
      </c>
      <c r="G6163" s="1" t="s">
        <v>35</v>
      </c>
      <c r="H6163" s="1">
        <v>45.0</v>
      </c>
      <c r="I6163" s="3">
        <v>44209.541666666664</v>
      </c>
      <c r="J6163" s="1">
        <v>2.21282801029957</v>
      </c>
      <c r="K6163" s="1" t="s">
        <v>18</v>
      </c>
      <c r="M6163" s="3">
        <v>44209.57177592593</v>
      </c>
    </row>
    <row r="6164">
      <c r="A6164" s="1">
        <v>6162.0</v>
      </c>
      <c r="B6164" s="1" t="s">
        <v>413</v>
      </c>
      <c r="C6164" s="1" t="s">
        <v>12629</v>
      </c>
      <c r="D6164" s="1" t="s">
        <v>3598</v>
      </c>
      <c r="E6164" s="1" t="s">
        <v>12630</v>
      </c>
      <c r="F6164" s="1" t="s">
        <v>417</v>
      </c>
      <c r="G6164" s="1" t="s">
        <v>39</v>
      </c>
      <c r="H6164" s="1">
        <v>45.0</v>
      </c>
      <c r="I6164" s="3">
        <v>44176.697916666664</v>
      </c>
      <c r="J6164" s="1">
        <v>2.1676969067817</v>
      </c>
      <c r="K6164" s="1" t="s">
        <v>24</v>
      </c>
      <c r="M6164" s="3">
        <v>44176.74333899305</v>
      </c>
    </row>
    <row r="6165">
      <c r="A6165" s="1">
        <v>6163.0</v>
      </c>
      <c r="B6165" s="1" t="s">
        <v>385</v>
      </c>
      <c r="C6165" s="1" t="s">
        <v>12631</v>
      </c>
      <c r="D6165" s="1" t="s">
        <v>116</v>
      </c>
      <c r="E6165" s="1" t="s">
        <v>2607</v>
      </c>
      <c r="F6165" s="1" t="s">
        <v>388</v>
      </c>
      <c r="G6165" s="1" t="s">
        <v>17</v>
      </c>
      <c r="H6165" s="1">
        <v>45.0</v>
      </c>
      <c r="I6165" s="3">
        <v>43857.5</v>
      </c>
      <c r="J6165" s="1">
        <v>5.59675798944833</v>
      </c>
      <c r="K6165" s="1" t="s">
        <v>24</v>
      </c>
      <c r="M6165" s="3">
        <v>43857.54615040509</v>
      </c>
    </row>
    <row r="6166">
      <c r="A6166" s="1">
        <v>6164.0</v>
      </c>
      <c r="B6166" s="1" t="s">
        <v>2171</v>
      </c>
      <c r="C6166" s="1" t="s">
        <v>12632</v>
      </c>
      <c r="D6166" s="1" t="s">
        <v>2173</v>
      </c>
      <c r="E6166" s="1" t="s">
        <v>6582</v>
      </c>
      <c r="F6166" s="1" t="s">
        <v>2175</v>
      </c>
      <c r="G6166" s="1" t="s">
        <v>17</v>
      </c>
      <c r="H6166" s="1">
        <v>45.0</v>
      </c>
      <c r="I6166" s="3">
        <v>43805.416666666664</v>
      </c>
      <c r="J6166" s="1">
        <v>2.26495159512146</v>
      </c>
      <c r="K6166" s="1" t="s">
        <v>18</v>
      </c>
      <c r="M6166" s="3">
        <v>43805.45485834491</v>
      </c>
    </row>
    <row r="6167">
      <c r="A6167" s="1">
        <v>6165.0</v>
      </c>
      <c r="B6167" s="1" t="s">
        <v>953</v>
      </c>
      <c r="C6167" s="1" t="s">
        <v>12633</v>
      </c>
      <c r="D6167" s="1" t="s">
        <v>121</v>
      </c>
      <c r="E6167" s="1" t="s">
        <v>1967</v>
      </c>
      <c r="F6167" s="1" t="s">
        <v>1040</v>
      </c>
      <c r="G6167" s="1" t="s">
        <v>17</v>
      </c>
      <c r="H6167" s="1">
        <v>45.0</v>
      </c>
      <c r="I6167" s="3">
        <v>44134.625</v>
      </c>
      <c r="J6167" s="1">
        <v>1.81347114548188</v>
      </c>
      <c r="K6167" s="1" t="s">
        <v>18</v>
      </c>
      <c r="M6167" s="3">
        <v>44134.63722458333</v>
      </c>
    </row>
    <row r="6168">
      <c r="A6168" s="1">
        <v>6166.0</v>
      </c>
      <c r="B6168" s="1" t="s">
        <v>9204</v>
      </c>
      <c r="C6168" s="1" t="s">
        <v>12634</v>
      </c>
      <c r="D6168" s="1" t="s">
        <v>321</v>
      </c>
      <c r="E6168" s="1" t="s">
        <v>9206</v>
      </c>
      <c r="F6168" s="1" t="s">
        <v>9207</v>
      </c>
      <c r="G6168" s="1" t="s">
        <v>35</v>
      </c>
      <c r="H6168" s="1">
        <v>45.0</v>
      </c>
      <c r="I6168" s="3">
        <v>43635.666666666664</v>
      </c>
      <c r="J6168" s="1">
        <v>1.51747400630845</v>
      </c>
      <c r="K6168" s="1" t="s">
        <v>24</v>
      </c>
      <c r="M6168" s="3">
        <v>43663.32411084491</v>
      </c>
    </row>
    <row r="6169">
      <c r="A6169" s="1">
        <v>6167.0</v>
      </c>
      <c r="B6169" s="1" t="s">
        <v>1408</v>
      </c>
      <c r="C6169" s="1" t="s">
        <v>12635</v>
      </c>
      <c r="D6169" s="1" t="s">
        <v>1410</v>
      </c>
      <c r="E6169" s="1" t="s">
        <v>1411</v>
      </c>
      <c r="F6169" s="1" t="s">
        <v>1412</v>
      </c>
      <c r="G6169" s="1" t="s">
        <v>17</v>
      </c>
      <c r="H6169" s="1">
        <v>45.0</v>
      </c>
      <c r="I6169" s="3">
        <v>43790.666666666664</v>
      </c>
      <c r="J6169" s="1">
        <v>0.255839535515534</v>
      </c>
      <c r="K6169" s="1" t="s">
        <v>18</v>
      </c>
      <c r="M6169" s="3">
        <v>43790.69940765046</v>
      </c>
    </row>
    <row r="6170">
      <c r="A6170" s="1">
        <v>6168.0</v>
      </c>
      <c r="B6170" s="1" t="s">
        <v>1001</v>
      </c>
      <c r="C6170" s="1" t="s">
        <v>12636</v>
      </c>
      <c r="D6170" s="1" t="s">
        <v>840</v>
      </c>
      <c r="E6170" s="1" t="s">
        <v>6790</v>
      </c>
      <c r="F6170" s="1" t="s">
        <v>1005</v>
      </c>
      <c r="G6170" s="1" t="s">
        <v>17</v>
      </c>
      <c r="H6170" s="1">
        <v>45.0</v>
      </c>
      <c r="I6170" s="3">
        <v>44228.697916666664</v>
      </c>
      <c r="J6170" s="1">
        <v>3.39294177882355</v>
      </c>
      <c r="K6170" s="1" t="s">
        <v>24</v>
      </c>
      <c r="L6170" s="1" t="s">
        <v>1006</v>
      </c>
      <c r="M6170" s="3">
        <v>44228.73128939815</v>
      </c>
    </row>
    <row r="6171">
      <c r="A6171" s="1">
        <v>6169.0</v>
      </c>
      <c r="B6171" s="1" t="s">
        <v>2228</v>
      </c>
      <c r="C6171" s="1" t="s">
        <v>12637</v>
      </c>
      <c r="D6171" s="1" t="s">
        <v>1963</v>
      </c>
      <c r="E6171" s="1" t="s">
        <v>2230</v>
      </c>
      <c r="F6171" s="1" t="s">
        <v>2231</v>
      </c>
      <c r="G6171" s="1" t="s">
        <v>17</v>
      </c>
      <c r="H6171" s="1">
        <v>45.0</v>
      </c>
      <c r="I6171" s="3">
        <v>44022.354166666664</v>
      </c>
      <c r="J6171" s="1">
        <v>3.67391771442353</v>
      </c>
      <c r="K6171" s="1" t="s">
        <v>24</v>
      </c>
      <c r="L6171" s="1" t="s">
        <v>882</v>
      </c>
      <c r="M6171" s="3">
        <v>44022.388352141206</v>
      </c>
    </row>
    <row r="6172">
      <c r="A6172" s="1">
        <v>6170.0</v>
      </c>
      <c r="B6172" s="1" t="s">
        <v>788</v>
      </c>
      <c r="C6172" s="1" t="s">
        <v>12638</v>
      </c>
      <c r="D6172" s="1" t="s">
        <v>518</v>
      </c>
      <c r="E6172" s="1" t="s">
        <v>790</v>
      </c>
      <c r="F6172" s="1" t="s">
        <v>791</v>
      </c>
      <c r="G6172" s="1" t="s">
        <v>17</v>
      </c>
      <c r="H6172" s="1">
        <v>45.0</v>
      </c>
      <c r="I6172" s="3">
        <v>44175.708333333336</v>
      </c>
      <c r="J6172" s="1">
        <v>1.46454885402358</v>
      </c>
      <c r="K6172" s="1" t="s">
        <v>24</v>
      </c>
      <c r="M6172" s="3">
        <v>44175.70977753472</v>
      </c>
    </row>
    <row r="6173">
      <c r="A6173" s="1">
        <v>6171.0</v>
      </c>
      <c r="B6173" s="1" t="s">
        <v>401</v>
      </c>
      <c r="C6173" s="1" t="s">
        <v>12639</v>
      </c>
      <c r="D6173" s="1" t="s">
        <v>1071</v>
      </c>
      <c r="E6173" s="1" t="s">
        <v>12640</v>
      </c>
      <c r="F6173" s="1" t="s">
        <v>405</v>
      </c>
      <c r="G6173" s="1" t="s">
        <v>39</v>
      </c>
      <c r="H6173" s="1">
        <v>45.0</v>
      </c>
      <c r="I6173" s="3">
        <v>43999.708333333336</v>
      </c>
      <c r="J6173" s="1">
        <v>1.43907547786839</v>
      </c>
      <c r="K6173" s="1" t="s">
        <v>24</v>
      </c>
      <c r="M6173" s="3">
        <v>43999.761827662034</v>
      </c>
    </row>
    <row r="6174">
      <c r="A6174" s="1">
        <v>6172.0</v>
      </c>
      <c r="B6174" s="1" t="s">
        <v>1961</v>
      </c>
      <c r="C6174" s="1" t="s">
        <v>12641</v>
      </c>
      <c r="D6174" s="1" t="s">
        <v>10966</v>
      </c>
      <c r="E6174" s="1" t="s">
        <v>10967</v>
      </c>
      <c r="F6174" s="1" t="s">
        <v>1965</v>
      </c>
      <c r="G6174" s="1" t="s">
        <v>17</v>
      </c>
      <c r="H6174" s="1">
        <v>45.0</v>
      </c>
      <c r="I6174" s="3">
        <v>44127.666666666664</v>
      </c>
      <c r="J6174" s="1">
        <v>0.676891820878446</v>
      </c>
      <c r="K6174" s="1" t="s">
        <v>24</v>
      </c>
      <c r="L6174" s="1" t="s">
        <v>882</v>
      </c>
      <c r="M6174" s="3">
        <v>44127.71083532408</v>
      </c>
    </row>
    <row r="6175">
      <c r="A6175" s="1">
        <v>6173.0</v>
      </c>
      <c r="B6175" s="1" t="s">
        <v>455</v>
      </c>
      <c r="C6175" s="1" t="s">
        <v>12642</v>
      </c>
      <c r="D6175" s="1" t="s">
        <v>310</v>
      </c>
      <c r="E6175" s="1" t="s">
        <v>457</v>
      </c>
      <c r="F6175" s="1" t="s">
        <v>458</v>
      </c>
      <c r="G6175" s="1" t="s">
        <v>17</v>
      </c>
      <c r="H6175" s="1">
        <v>45.0</v>
      </c>
      <c r="I6175" s="3">
        <v>44218.3125</v>
      </c>
      <c r="J6175" s="1">
        <v>1.38390841207001</v>
      </c>
      <c r="K6175" s="1" t="s">
        <v>24</v>
      </c>
      <c r="L6175" s="1" t="s">
        <v>406</v>
      </c>
      <c r="M6175" s="3">
        <v>44218.36622240741</v>
      </c>
    </row>
    <row r="6176">
      <c r="A6176" s="1">
        <v>6174.0</v>
      </c>
      <c r="B6176" s="1" t="s">
        <v>10278</v>
      </c>
      <c r="C6176" s="1" t="s">
        <v>12643</v>
      </c>
      <c r="D6176" s="1" t="s">
        <v>42</v>
      </c>
      <c r="E6176" s="1" t="s">
        <v>12644</v>
      </c>
      <c r="F6176" s="1" t="s">
        <v>10281</v>
      </c>
      <c r="G6176" s="1" t="s">
        <v>89</v>
      </c>
      <c r="H6176" s="1">
        <v>45.0</v>
      </c>
      <c r="I6176" s="3">
        <v>44129.35651605324</v>
      </c>
      <c r="J6176" s="1">
        <v>0.0</v>
      </c>
      <c r="K6176" s="1" t="s">
        <v>46</v>
      </c>
      <c r="M6176" s="3">
        <v>44129.56998835648</v>
      </c>
    </row>
    <row r="6177">
      <c r="A6177" s="1">
        <v>6175.0</v>
      </c>
      <c r="B6177" s="1" t="s">
        <v>582</v>
      </c>
      <c r="C6177" s="1" t="s">
        <v>12645</v>
      </c>
      <c r="D6177" s="1" t="s">
        <v>1631</v>
      </c>
      <c r="E6177" s="1" t="s">
        <v>12646</v>
      </c>
      <c r="F6177" s="1" t="s">
        <v>586</v>
      </c>
      <c r="G6177" s="1" t="s">
        <v>39</v>
      </c>
      <c r="H6177" s="1">
        <v>45.0</v>
      </c>
      <c r="I6177" s="3">
        <v>43559.541666666664</v>
      </c>
      <c r="J6177" s="1">
        <v>1.01425351703083</v>
      </c>
      <c r="K6177" s="1" t="s">
        <v>24</v>
      </c>
      <c r="M6177" s="3">
        <v>43559.57314277778</v>
      </c>
    </row>
    <row r="6178">
      <c r="A6178" s="1">
        <v>6176.0</v>
      </c>
      <c r="B6178" s="1" t="s">
        <v>303</v>
      </c>
      <c r="C6178" s="1" t="s">
        <v>12647</v>
      </c>
      <c r="D6178" s="1" t="s">
        <v>305</v>
      </c>
      <c r="E6178" s="1" t="s">
        <v>2306</v>
      </c>
      <c r="F6178" s="1" t="s">
        <v>307</v>
      </c>
      <c r="G6178" s="1" t="s">
        <v>35</v>
      </c>
      <c r="H6178" s="1">
        <v>45.0</v>
      </c>
      <c r="I6178" s="3">
        <v>44214.416666666664</v>
      </c>
      <c r="J6178" s="1">
        <v>1.38473354667658</v>
      </c>
      <c r="K6178" s="1" t="s">
        <v>24</v>
      </c>
      <c r="M6178" s="3">
        <v>44214.50400396991</v>
      </c>
    </row>
    <row r="6179">
      <c r="A6179" s="1">
        <v>6177.0</v>
      </c>
      <c r="B6179" s="1" t="s">
        <v>1330</v>
      </c>
      <c r="C6179" s="1" t="s">
        <v>12648</v>
      </c>
      <c r="D6179" s="1" t="s">
        <v>11332</v>
      </c>
      <c r="E6179" s="1" t="s">
        <v>12649</v>
      </c>
      <c r="F6179" s="1" t="s">
        <v>1334</v>
      </c>
      <c r="G6179" s="1" t="s">
        <v>39</v>
      </c>
      <c r="H6179" s="1">
        <v>45.0</v>
      </c>
      <c r="I6179" s="3">
        <v>43783.375</v>
      </c>
      <c r="J6179" s="1">
        <v>2.99066642757284</v>
      </c>
      <c r="K6179" s="1" t="s">
        <v>24</v>
      </c>
      <c r="M6179" s="3">
        <v>43783.42666145833</v>
      </c>
    </row>
    <row r="6180">
      <c r="A6180" s="1">
        <v>6178.0</v>
      </c>
      <c r="B6180" s="1" t="s">
        <v>19</v>
      </c>
      <c r="C6180" s="1" t="s">
        <v>12650</v>
      </c>
      <c r="D6180" s="1" t="s">
        <v>326</v>
      </c>
      <c r="E6180" s="1" t="s">
        <v>2093</v>
      </c>
      <c r="F6180" s="1" t="s">
        <v>23</v>
      </c>
      <c r="G6180" s="1" t="s">
        <v>17</v>
      </c>
      <c r="H6180" s="1">
        <v>45.0</v>
      </c>
      <c r="I6180" s="3">
        <v>43951.291666666664</v>
      </c>
      <c r="J6180" s="1">
        <v>0.0</v>
      </c>
      <c r="K6180" s="1" t="s">
        <v>24</v>
      </c>
      <c r="M6180" s="3">
        <v>43951.38452247685</v>
      </c>
    </row>
    <row r="6181">
      <c r="A6181" s="1">
        <v>6179.0</v>
      </c>
      <c r="B6181" s="1" t="s">
        <v>11174</v>
      </c>
      <c r="C6181" s="1" t="s">
        <v>12651</v>
      </c>
      <c r="D6181" s="1" t="s">
        <v>5064</v>
      </c>
      <c r="E6181" s="1" t="s">
        <v>12652</v>
      </c>
      <c r="F6181" s="1" t="s">
        <v>11177</v>
      </c>
      <c r="G6181" s="1" t="s">
        <v>35</v>
      </c>
      <c r="H6181" s="1">
        <v>45.0</v>
      </c>
      <c r="I6181" s="3">
        <v>44246.333333333336</v>
      </c>
      <c r="J6181" s="1">
        <v>7.22970904614612E-4</v>
      </c>
      <c r="K6181" s="1" t="s">
        <v>24</v>
      </c>
      <c r="L6181" s="1" t="s">
        <v>741</v>
      </c>
      <c r="M6181" s="3">
        <v>44246.37166109954</v>
      </c>
    </row>
    <row r="6182">
      <c r="A6182" s="1">
        <v>6180.0</v>
      </c>
      <c r="B6182" s="1" t="s">
        <v>3923</v>
      </c>
      <c r="C6182" s="1" t="s">
        <v>12653</v>
      </c>
      <c r="D6182" s="1" t="s">
        <v>99</v>
      </c>
      <c r="E6182" s="1" t="s">
        <v>5496</v>
      </c>
      <c r="F6182" s="1" t="s">
        <v>3927</v>
      </c>
      <c r="G6182" s="1" t="s">
        <v>17</v>
      </c>
      <c r="H6182" s="1">
        <v>45.0</v>
      </c>
      <c r="I6182" s="3">
        <v>44217.697916666664</v>
      </c>
      <c r="J6182" s="1">
        <v>2.19454799044371</v>
      </c>
      <c r="K6182" s="1" t="s">
        <v>159</v>
      </c>
      <c r="L6182" s="1" t="s">
        <v>5497</v>
      </c>
      <c r="M6182" s="3">
        <v>44217.723022210645</v>
      </c>
    </row>
    <row r="6183">
      <c r="A6183" s="1">
        <v>6181.0</v>
      </c>
      <c r="B6183" s="1" t="s">
        <v>459</v>
      </c>
      <c r="C6183" s="1" t="s">
        <v>12654</v>
      </c>
      <c r="D6183" s="1" t="s">
        <v>461</v>
      </c>
      <c r="E6183" s="1" t="s">
        <v>1428</v>
      </c>
      <c r="F6183" s="1" t="s">
        <v>463</v>
      </c>
      <c r="G6183" s="1" t="s">
        <v>17</v>
      </c>
      <c r="H6183" s="1">
        <v>45.0</v>
      </c>
      <c r="I6183" s="3">
        <v>44120.375</v>
      </c>
      <c r="J6183" s="1">
        <v>0.615135478287356</v>
      </c>
      <c r="K6183" s="1" t="s">
        <v>24</v>
      </c>
      <c r="L6183" s="1" t="s">
        <v>464</v>
      </c>
      <c r="M6183" s="3">
        <v>44120.3859365625</v>
      </c>
    </row>
    <row r="6184">
      <c r="A6184" s="1">
        <v>6182.0</v>
      </c>
      <c r="B6184" s="1" t="s">
        <v>4967</v>
      </c>
      <c r="C6184" s="1" t="s">
        <v>12655</v>
      </c>
      <c r="D6184" s="1" t="s">
        <v>5495</v>
      </c>
      <c r="E6184" s="1" t="s">
        <v>12656</v>
      </c>
      <c r="F6184" s="1" t="s">
        <v>4970</v>
      </c>
      <c r="G6184" s="1" t="s">
        <v>39</v>
      </c>
      <c r="H6184" s="1">
        <v>45.0</v>
      </c>
      <c r="I6184" s="3">
        <v>44223.666666666664</v>
      </c>
      <c r="J6184" s="1">
        <v>2.52182599218329</v>
      </c>
      <c r="K6184" s="1" t="s">
        <v>166</v>
      </c>
      <c r="M6184" s="3">
        <v>44223.69496543981</v>
      </c>
    </row>
    <row r="6185">
      <c r="A6185" s="1">
        <v>6183.0</v>
      </c>
      <c r="B6185" s="1" t="s">
        <v>1408</v>
      </c>
      <c r="C6185" s="1" t="s">
        <v>12657</v>
      </c>
      <c r="D6185" s="1" t="s">
        <v>1410</v>
      </c>
      <c r="E6185" s="1" t="s">
        <v>1411</v>
      </c>
      <c r="F6185" s="1" t="s">
        <v>1412</v>
      </c>
      <c r="G6185" s="1" t="s">
        <v>17</v>
      </c>
      <c r="H6185" s="1">
        <v>45.0</v>
      </c>
      <c r="I6185" s="3">
        <v>43788.166666666664</v>
      </c>
      <c r="J6185" s="1">
        <v>0.384162710964111</v>
      </c>
      <c r="K6185" s="1" t="s">
        <v>18</v>
      </c>
      <c r="M6185" s="3">
        <v>43788.19953844907</v>
      </c>
    </row>
    <row r="6186">
      <c r="A6186" s="1">
        <v>6184.0</v>
      </c>
      <c r="B6186" s="1" t="s">
        <v>119</v>
      </c>
      <c r="C6186" s="1" t="s">
        <v>12658</v>
      </c>
      <c r="D6186" s="1" t="s">
        <v>1802</v>
      </c>
      <c r="E6186" s="1" t="s">
        <v>12659</v>
      </c>
      <c r="F6186" s="1" t="s">
        <v>123</v>
      </c>
      <c r="G6186" s="1" t="s">
        <v>89</v>
      </c>
      <c r="H6186" s="1">
        <v>45.0</v>
      </c>
      <c r="I6186" s="3">
        <v>43808.57643231482</v>
      </c>
      <c r="J6186" s="1">
        <v>4.0799312326372</v>
      </c>
      <c r="K6186" s="1" t="s">
        <v>18</v>
      </c>
      <c r="M6186" s="3">
        <v>43808.596052002315</v>
      </c>
    </row>
    <row r="6187">
      <c r="A6187" s="1">
        <v>6185.0</v>
      </c>
      <c r="B6187" s="1" t="s">
        <v>520</v>
      </c>
      <c r="C6187" s="1" t="s">
        <v>12660</v>
      </c>
      <c r="D6187" s="1" t="s">
        <v>522</v>
      </c>
      <c r="E6187" s="1" t="s">
        <v>3380</v>
      </c>
      <c r="F6187" s="1" t="s">
        <v>524</v>
      </c>
      <c r="G6187" s="1" t="s">
        <v>35</v>
      </c>
      <c r="H6187" s="1">
        <v>45.0</v>
      </c>
      <c r="I6187" s="3">
        <v>43775.791666666664</v>
      </c>
      <c r="J6187" s="1">
        <v>1.20203073662401</v>
      </c>
      <c r="K6187" s="1" t="s">
        <v>46</v>
      </c>
      <c r="M6187" s="3">
        <v>43775.703039768516</v>
      </c>
    </row>
    <row r="6188">
      <c r="A6188" s="1">
        <v>6186.0</v>
      </c>
      <c r="B6188" s="1" t="s">
        <v>7721</v>
      </c>
      <c r="C6188" s="1" t="s">
        <v>12661</v>
      </c>
      <c r="D6188" s="1" t="s">
        <v>701</v>
      </c>
      <c r="E6188" s="1" t="s">
        <v>12662</v>
      </c>
      <c r="F6188" s="1" t="s">
        <v>7724</v>
      </c>
      <c r="G6188" s="1" t="s">
        <v>17</v>
      </c>
      <c r="H6188" s="1">
        <v>45.0</v>
      </c>
      <c r="I6188" s="3">
        <v>44165.6875</v>
      </c>
      <c r="J6188" s="1">
        <v>0.85512388502158</v>
      </c>
      <c r="K6188" s="1" t="s">
        <v>24</v>
      </c>
      <c r="M6188" s="3">
        <v>44165.74788436342</v>
      </c>
    </row>
    <row r="6189">
      <c r="A6189" s="1">
        <v>6187.0</v>
      </c>
      <c r="B6189" s="1" t="s">
        <v>12</v>
      </c>
      <c r="C6189" s="1" t="s">
        <v>12663</v>
      </c>
      <c r="D6189" s="1" t="s">
        <v>14</v>
      </c>
      <c r="E6189" s="1" t="s">
        <v>8111</v>
      </c>
      <c r="F6189" s="1" t="s">
        <v>16</v>
      </c>
      <c r="G6189" s="1" t="s">
        <v>17</v>
      </c>
      <c r="H6189" s="1">
        <v>45.0</v>
      </c>
      <c r="I6189" s="3">
        <v>43818.291666666664</v>
      </c>
      <c r="J6189" s="1">
        <v>1.54082362290066</v>
      </c>
      <c r="K6189" s="1" t="s">
        <v>18</v>
      </c>
      <c r="M6189" s="3">
        <v>43818.32776043982</v>
      </c>
    </row>
    <row r="6190">
      <c r="A6190" s="1">
        <v>6188.0</v>
      </c>
      <c r="B6190" s="1" t="s">
        <v>2968</v>
      </c>
      <c r="C6190" s="1" t="s">
        <v>12664</v>
      </c>
      <c r="D6190" s="1" t="s">
        <v>9997</v>
      </c>
      <c r="E6190" s="1" t="s">
        <v>12665</v>
      </c>
      <c r="F6190" s="1" t="s">
        <v>2971</v>
      </c>
      <c r="G6190" s="1" t="s">
        <v>89</v>
      </c>
      <c r="H6190" s="1">
        <v>45.0</v>
      </c>
      <c r="I6190" s="3">
        <v>44021.70186299769</v>
      </c>
      <c r="J6190" s="1">
        <v>1.95681585359409</v>
      </c>
      <c r="K6190" s="1" t="s">
        <v>18</v>
      </c>
      <c r="L6190" s="1" t="s">
        <v>2972</v>
      </c>
      <c r="M6190" s="3">
        <v>44021.73140311342</v>
      </c>
    </row>
    <row r="6191">
      <c r="A6191" s="1">
        <v>6189.0</v>
      </c>
      <c r="B6191" s="1" t="s">
        <v>2299</v>
      </c>
      <c r="C6191" s="1" t="s">
        <v>12666</v>
      </c>
      <c r="D6191" s="1" t="s">
        <v>701</v>
      </c>
      <c r="E6191" s="1" t="s">
        <v>12667</v>
      </c>
      <c r="F6191" s="1" t="s">
        <v>2302</v>
      </c>
      <c r="G6191" s="1" t="s">
        <v>17</v>
      </c>
      <c r="H6191" s="1">
        <v>45.0</v>
      </c>
      <c r="I6191" s="3">
        <v>44232.552083333336</v>
      </c>
      <c r="J6191" s="1">
        <v>2.49249399443105</v>
      </c>
      <c r="K6191" s="1" t="s">
        <v>24</v>
      </c>
      <c r="M6191" s="3">
        <v>44232.59906505787</v>
      </c>
    </row>
    <row r="6192">
      <c r="A6192" s="1">
        <v>6190.0</v>
      </c>
      <c r="B6192" s="1" t="s">
        <v>340</v>
      </c>
      <c r="C6192" s="1" t="s">
        <v>12668</v>
      </c>
      <c r="D6192" s="1" t="s">
        <v>342</v>
      </c>
      <c r="E6192" s="1" t="s">
        <v>3773</v>
      </c>
      <c r="F6192" s="1" t="s">
        <v>344</v>
      </c>
      <c r="G6192" s="1" t="s">
        <v>17</v>
      </c>
      <c r="H6192" s="1">
        <v>45.0</v>
      </c>
      <c r="I6192" s="3">
        <v>43846.208333333336</v>
      </c>
      <c r="J6192" s="1">
        <v>0.95301665977254</v>
      </c>
      <c r="K6192" s="1" t="s">
        <v>83</v>
      </c>
      <c r="M6192" s="3">
        <v>43846.24300844908</v>
      </c>
    </row>
    <row r="6193">
      <c r="A6193" s="1">
        <v>6191.0</v>
      </c>
      <c r="B6193" s="1" t="s">
        <v>12669</v>
      </c>
      <c r="C6193" s="1" t="s">
        <v>12670</v>
      </c>
      <c r="D6193" s="1" t="s">
        <v>7784</v>
      </c>
      <c r="E6193" s="1" t="s">
        <v>12671</v>
      </c>
      <c r="F6193" s="1" t="s">
        <v>12672</v>
      </c>
      <c r="G6193" s="1" t="s">
        <v>39</v>
      </c>
      <c r="H6193" s="1">
        <v>45.0</v>
      </c>
      <c r="I6193" s="3">
        <v>43673.291666666664</v>
      </c>
      <c r="J6193" s="1">
        <v>2.33668124322511</v>
      </c>
      <c r="K6193" s="1" t="s">
        <v>18</v>
      </c>
      <c r="M6193" s="3">
        <v>43673.32361847222</v>
      </c>
    </row>
    <row r="6194">
      <c r="A6194" s="1">
        <v>6192.0</v>
      </c>
      <c r="B6194" s="1" t="s">
        <v>340</v>
      </c>
      <c r="C6194" s="1" t="s">
        <v>12673</v>
      </c>
      <c r="D6194" s="1" t="s">
        <v>342</v>
      </c>
      <c r="E6194" s="1" t="s">
        <v>5856</v>
      </c>
      <c r="F6194" s="1" t="s">
        <v>344</v>
      </c>
      <c r="G6194" s="1" t="s">
        <v>35</v>
      </c>
      <c r="H6194" s="1">
        <v>45.0</v>
      </c>
      <c r="I6194" s="3">
        <v>44181.208333333336</v>
      </c>
      <c r="J6194" s="1">
        <v>0.370124291572058</v>
      </c>
      <c r="K6194" s="1" t="s">
        <v>83</v>
      </c>
      <c r="M6194" s="3">
        <v>44181.246086851854</v>
      </c>
    </row>
    <row r="6195">
      <c r="A6195" s="1">
        <v>6193.0</v>
      </c>
      <c r="B6195" s="1" t="s">
        <v>7007</v>
      </c>
      <c r="C6195" s="1" t="s">
        <v>12674</v>
      </c>
      <c r="D6195" s="1" t="s">
        <v>1797</v>
      </c>
      <c r="E6195" s="1" t="s">
        <v>10234</v>
      </c>
      <c r="F6195" s="1" t="s">
        <v>7010</v>
      </c>
      <c r="G6195" s="1" t="s">
        <v>17</v>
      </c>
      <c r="H6195" s="1">
        <v>45.0</v>
      </c>
      <c r="I6195" s="3">
        <v>44204.71875</v>
      </c>
      <c r="J6195" s="1">
        <v>2.26831077062976</v>
      </c>
      <c r="K6195" s="1" t="s">
        <v>24</v>
      </c>
      <c r="L6195" s="1" t="s">
        <v>741</v>
      </c>
      <c r="M6195" s="3">
        <v>44204.711340497684</v>
      </c>
    </row>
    <row r="6196">
      <c r="A6196" s="1">
        <v>6194.0</v>
      </c>
      <c r="B6196" s="1" t="s">
        <v>6478</v>
      </c>
      <c r="C6196" s="1" t="s">
        <v>12675</v>
      </c>
      <c r="D6196" s="1" t="s">
        <v>3207</v>
      </c>
      <c r="E6196" s="1" t="s">
        <v>7876</v>
      </c>
      <c r="F6196" s="1" t="s">
        <v>6482</v>
      </c>
      <c r="G6196" s="1" t="s">
        <v>35</v>
      </c>
      <c r="H6196" s="1">
        <v>45.0</v>
      </c>
      <c r="I6196" s="3">
        <v>44237.666666666664</v>
      </c>
      <c r="J6196" s="1">
        <v>1.86984045455344</v>
      </c>
      <c r="K6196" s="1" t="s">
        <v>159</v>
      </c>
      <c r="L6196" s="1" t="s">
        <v>495</v>
      </c>
      <c r="M6196" s="3">
        <v>44237.705592025464</v>
      </c>
    </row>
    <row r="6197">
      <c r="A6197" s="1">
        <v>6195.0</v>
      </c>
      <c r="B6197" s="1" t="s">
        <v>2426</v>
      </c>
      <c r="C6197" s="1" t="s">
        <v>12676</v>
      </c>
      <c r="D6197" s="1" t="s">
        <v>5112</v>
      </c>
      <c r="E6197" s="1" t="s">
        <v>12677</v>
      </c>
      <c r="F6197" s="1" t="s">
        <v>2429</v>
      </c>
      <c r="G6197" s="1" t="s">
        <v>39</v>
      </c>
      <c r="H6197" s="1">
        <v>45.0</v>
      </c>
      <c r="I6197" s="3">
        <v>44162.583333333336</v>
      </c>
      <c r="J6197" s="1">
        <v>0.0</v>
      </c>
      <c r="K6197" s="1" t="s">
        <v>1376</v>
      </c>
      <c r="M6197" s="3">
        <v>44166.75130590278</v>
      </c>
    </row>
    <row r="6198">
      <c r="A6198" s="1">
        <v>6196.0</v>
      </c>
      <c r="B6198" s="1" t="s">
        <v>345</v>
      </c>
      <c r="C6198" s="1" t="s">
        <v>12678</v>
      </c>
      <c r="D6198" s="1" t="s">
        <v>347</v>
      </c>
      <c r="E6198" s="1" t="s">
        <v>348</v>
      </c>
      <c r="F6198" s="1" t="s">
        <v>349</v>
      </c>
      <c r="G6198" s="1" t="s">
        <v>17</v>
      </c>
      <c r="H6198" s="1">
        <v>45.0</v>
      </c>
      <c r="I6198" s="3">
        <v>43761.166666666664</v>
      </c>
      <c r="J6198" s="1">
        <v>2.5183383108912</v>
      </c>
      <c r="K6198" s="1" t="s">
        <v>24</v>
      </c>
      <c r="M6198" s="3">
        <v>43761.21816736111</v>
      </c>
    </row>
    <row r="6199">
      <c r="A6199" s="1">
        <v>6197.0</v>
      </c>
      <c r="B6199" s="1" t="s">
        <v>205</v>
      </c>
      <c r="C6199" s="1" t="s">
        <v>12679</v>
      </c>
      <c r="D6199" s="1" t="s">
        <v>211</v>
      </c>
      <c r="E6199" s="1" t="s">
        <v>12680</v>
      </c>
      <c r="F6199" s="1" t="s">
        <v>209</v>
      </c>
      <c r="G6199" s="1" t="s">
        <v>89</v>
      </c>
      <c r="H6199" s="1">
        <v>45.0</v>
      </c>
      <c r="I6199" s="3">
        <v>44207.7108153125</v>
      </c>
      <c r="J6199" s="1">
        <v>3.50959861796435</v>
      </c>
      <c r="K6199" s="1" t="s">
        <v>24</v>
      </c>
      <c r="L6199" s="1" t="s">
        <v>6312</v>
      </c>
      <c r="M6199" s="3">
        <v>44207.73693548611</v>
      </c>
    </row>
    <row r="6200">
      <c r="A6200" s="1">
        <v>6198.0</v>
      </c>
      <c r="B6200" s="1" t="s">
        <v>1282</v>
      </c>
      <c r="C6200" s="1" t="s">
        <v>12681</v>
      </c>
      <c r="D6200" s="1" t="s">
        <v>3581</v>
      </c>
      <c r="E6200" s="1" t="s">
        <v>9564</v>
      </c>
      <c r="F6200" s="1" t="s">
        <v>1285</v>
      </c>
      <c r="G6200" s="1" t="s">
        <v>35</v>
      </c>
      <c r="H6200" s="1">
        <v>45.0</v>
      </c>
      <c r="I6200" s="3">
        <v>43997.5</v>
      </c>
      <c r="J6200" s="1">
        <v>1.20466241514084</v>
      </c>
      <c r="K6200" s="1" t="s">
        <v>24</v>
      </c>
      <c r="M6200" s="3">
        <v>43997.53391711805</v>
      </c>
    </row>
    <row r="6201">
      <c r="A6201" s="1">
        <v>6199.0</v>
      </c>
      <c r="B6201" s="1" t="s">
        <v>1031</v>
      </c>
      <c r="C6201" s="1" t="s">
        <v>12682</v>
      </c>
      <c r="D6201" s="1" t="s">
        <v>2119</v>
      </c>
      <c r="E6201" s="1" t="s">
        <v>5262</v>
      </c>
      <c r="F6201" s="1" t="s">
        <v>1034</v>
      </c>
      <c r="G6201" s="1" t="s">
        <v>35</v>
      </c>
      <c r="H6201" s="1">
        <v>45.0</v>
      </c>
      <c r="I6201" s="3">
        <v>43551.375</v>
      </c>
      <c r="J6201" s="1">
        <v>0.945812257998133</v>
      </c>
      <c r="K6201" s="1" t="s">
        <v>24</v>
      </c>
      <c r="M6201" s="3">
        <v>43551.41390454861</v>
      </c>
    </row>
    <row r="6202">
      <c r="A6202" s="1">
        <v>6200.0</v>
      </c>
      <c r="B6202" s="1" t="s">
        <v>273</v>
      </c>
      <c r="C6202" s="1" t="s">
        <v>12683</v>
      </c>
      <c r="D6202" s="1" t="s">
        <v>2643</v>
      </c>
      <c r="E6202" s="1" t="s">
        <v>12684</v>
      </c>
      <c r="F6202" s="1" t="s">
        <v>277</v>
      </c>
      <c r="G6202" s="1" t="s">
        <v>89</v>
      </c>
      <c r="H6202" s="1">
        <v>45.0</v>
      </c>
      <c r="I6202" s="3">
        <v>44089.62943392361</v>
      </c>
      <c r="J6202" s="1">
        <v>2.41870768801046</v>
      </c>
      <c r="K6202" s="1" t="s">
        <v>24</v>
      </c>
      <c r="M6202" s="3">
        <v>44089.6607516088</v>
      </c>
    </row>
    <row r="6203">
      <c r="A6203" s="1">
        <v>6201.0</v>
      </c>
      <c r="B6203" s="1" t="s">
        <v>485</v>
      </c>
      <c r="C6203" s="1" t="s">
        <v>12685</v>
      </c>
      <c r="D6203" s="1" t="s">
        <v>1418</v>
      </c>
      <c r="E6203" s="1" t="s">
        <v>5849</v>
      </c>
      <c r="F6203" s="1" t="s">
        <v>489</v>
      </c>
      <c r="G6203" s="1" t="s">
        <v>17</v>
      </c>
      <c r="H6203" s="1">
        <v>45.0</v>
      </c>
      <c r="I6203" s="3">
        <v>43844.666666666664</v>
      </c>
      <c r="J6203" s="1">
        <v>0.0</v>
      </c>
      <c r="K6203" s="1" t="s">
        <v>166</v>
      </c>
      <c r="M6203" s="3">
        <v>43844.67070465278</v>
      </c>
    </row>
    <row r="6204">
      <c r="A6204" s="1">
        <v>6202.0</v>
      </c>
      <c r="B6204" s="1" t="s">
        <v>1061</v>
      </c>
      <c r="C6204" s="1" t="s">
        <v>12686</v>
      </c>
      <c r="D6204" s="1" t="s">
        <v>8069</v>
      </c>
      <c r="E6204" s="1" t="s">
        <v>12687</v>
      </c>
      <c r="F6204" s="1" t="s">
        <v>1064</v>
      </c>
      <c r="G6204" s="1" t="s">
        <v>89</v>
      </c>
      <c r="H6204" s="1">
        <v>45.0</v>
      </c>
      <c r="I6204" s="3">
        <v>44092.64401195602</v>
      </c>
      <c r="J6204" s="1">
        <v>1.57364294795969</v>
      </c>
      <c r="K6204" s="1" t="s">
        <v>24</v>
      </c>
      <c r="M6204" s="3">
        <v>44092.644237002314</v>
      </c>
    </row>
    <row r="6205">
      <c r="A6205" s="1">
        <v>6203.0</v>
      </c>
      <c r="B6205" s="1" t="s">
        <v>119</v>
      </c>
      <c r="C6205" s="1" t="s">
        <v>12688</v>
      </c>
      <c r="D6205" s="1" t="s">
        <v>12689</v>
      </c>
      <c r="E6205" s="1" t="s">
        <v>12690</v>
      </c>
      <c r="F6205" s="1" t="s">
        <v>123</v>
      </c>
      <c r="G6205" s="1" t="s">
        <v>39</v>
      </c>
      <c r="H6205" s="1">
        <v>45.0</v>
      </c>
      <c r="I6205" s="3">
        <v>44072.270833333336</v>
      </c>
      <c r="J6205" s="1">
        <v>1.81829345920333</v>
      </c>
      <c r="K6205" s="1" t="s">
        <v>18</v>
      </c>
      <c r="M6205" s="3">
        <v>44072.313766747684</v>
      </c>
    </row>
    <row r="6206">
      <c r="A6206" s="1">
        <v>6204.0</v>
      </c>
      <c r="B6206" s="1" t="s">
        <v>2203</v>
      </c>
      <c r="C6206" s="1" t="s">
        <v>12691</v>
      </c>
      <c r="D6206" s="1" t="s">
        <v>5539</v>
      </c>
      <c r="E6206" s="1" t="s">
        <v>2205</v>
      </c>
      <c r="F6206" s="1" t="s">
        <v>2206</v>
      </c>
      <c r="G6206" s="1" t="s">
        <v>35</v>
      </c>
      <c r="H6206" s="1">
        <v>45.0</v>
      </c>
      <c r="I6206" s="3">
        <v>44154.208333333336</v>
      </c>
      <c r="J6206" s="1">
        <v>0.018899084880601</v>
      </c>
      <c r="K6206" s="1" t="s">
        <v>46</v>
      </c>
      <c r="L6206" s="1" t="s">
        <v>2207</v>
      </c>
      <c r="M6206" s="3">
        <v>44154.285033252316</v>
      </c>
    </row>
    <row r="6207">
      <c r="A6207" s="1">
        <v>6205.0</v>
      </c>
      <c r="B6207" s="1" t="s">
        <v>3463</v>
      </c>
      <c r="C6207" s="1" t="s">
        <v>12692</v>
      </c>
      <c r="D6207" s="1" t="s">
        <v>258</v>
      </c>
      <c r="E6207" s="1" t="s">
        <v>12693</v>
      </c>
      <c r="F6207" s="1" t="s">
        <v>3467</v>
      </c>
      <c r="G6207" s="1" t="s">
        <v>39</v>
      </c>
      <c r="H6207" s="1">
        <v>45.0</v>
      </c>
      <c r="I6207" s="3">
        <v>43719.166666666664</v>
      </c>
      <c r="J6207" s="1">
        <v>1.60442247173087</v>
      </c>
      <c r="K6207" s="1" t="s">
        <v>166</v>
      </c>
      <c r="M6207" s="3">
        <v>43719.235116655094</v>
      </c>
    </row>
    <row r="6208">
      <c r="A6208" s="1">
        <v>6206.0</v>
      </c>
      <c r="B6208" s="1" t="s">
        <v>119</v>
      </c>
      <c r="C6208" s="1" t="s">
        <v>12694</v>
      </c>
      <c r="D6208" s="1" t="s">
        <v>121</v>
      </c>
      <c r="E6208" s="1" t="s">
        <v>12695</v>
      </c>
      <c r="F6208" s="1" t="s">
        <v>123</v>
      </c>
      <c r="G6208" s="1" t="s">
        <v>39</v>
      </c>
      <c r="H6208" s="1">
        <v>45.0</v>
      </c>
      <c r="I6208" s="3">
        <v>44075.625</v>
      </c>
      <c r="J6208" s="1">
        <v>1.73600917121287</v>
      </c>
      <c r="K6208" s="1" t="s">
        <v>18</v>
      </c>
      <c r="M6208" s="3">
        <v>44075.65487131944</v>
      </c>
    </row>
    <row r="6209">
      <c r="A6209" s="1">
        <v>6207.0</v>
      </c>
      <c r="B6209" s="1" t="s">
        <v>2656</v>
      </c>
      <c r="C6209" s="1" t="s">
        <v>12696</v>
      </c>
      <c r="D6209" s="1" t="s">
        <v>148</v>
      </c>
      <c r="E6209" s="1" t="s">
        <v>2658</v>
      </c>
      <c r="F6209" s="1" t="s">
        <v>2659</v>
      </c>
      <c r="G6209" s="1" t="s">
        <v>17</v>
      </c>
      <c r="H6209" s="1">
        <v>45.0</v>
      </c>
      <c r="I6209" s="3">
        <v>44139.708333333336</v>
      </c>
      <c r="J6209" s="1">
        <v>1.81122406993429</v>
      </c>
      <c r="K6209" s="1" t="s">
        <v>24</v>
      </c>
      <c r="L6209" s="1" t="s">
        <v>741</v>
      </c>
      <c r="M6209" s="3">
        <v>44139.75474276621</v>
      </c>
    </row>
    <row r="6210">
      <c r="A6210" s="1">
        <v>6208.0</v>
      </c>
      <c r="B6210" s="1" t="s">
        <v>184</v>
      </c>
      <c r="C6210" s="1" t="s">
        <v>12697</v>
      </c>
      <c r="D6210" s="1" t="s">
        <v>1297</v>
      </c>
      <c r="E6210" s="1" t="s">
        <v>1298</v>
      </c>
      <c r="F6210" s="1" t="s">
        <v>187</v>
      </c>
      <c r="G6210" s="1" t="s">
        <v>17</v>
      </c>
      <c r="H6210" s="1">
        <v>45.0</v>
      </c>
      <c r="I6210" s="3">
        <v>43840.416666666664</v>
      </c>
      <c r="J6210" s="1">
        <v>1.20136471719268</v>
      </c>
      <c r="K6210" s="1" t="s">
        <v>24</v>
      </c>
      <c r="M6210" s="3">
        <v>43840.36750177083</v>
      </c>
    </row>
    <row r="6211">
      <c r="A6211" s="1">
        <v>6209.0</v>
      </c>
      <c r="B6211" s="1" t="s">
        <v>319</v>
      </c>
      <c r="C6211" s="1" t="s">
        <v>12698</v>
      </c>
      <c r="D6211" s="1" t="s">
        <v>321</v>
      </c>
      <c r="E6211" s="1" t="s">
        <v>12699</v>
      </c>
      <c r="F6211" s="1" t="s">
        <v>323</v>
      </c>
      <c r="G6211" s="1" t="s">
        <v>39</v>
      </c>
      <c r="H6211" s="1">
        <v>45.0</v>
      </c>
      <c r="I6211" s="3">
        <v>43959.625</v>
      </c>
      <c r="J6211" s="1">
        <v>1.78415691473093</v>
      </c>
      <c r="K6211" s="1" t="s">
        <v>24</v>
      </c>
      <c r="M6211" s="3">
        <v>43959.67425917824</v>
      </c>
    </row>
    <row r="6212">
      <c r="A6212" s="1">
        <v>6210.0</v>
      </c>
      <c r="B6212" s="1" t="s">
        <v>2494</v>
      </c>
      <c r="C6212" s="1" t="s">
        <v>12700</v>
      </c>
      <c r="D6212" s="1" t="s">
        <v>2496</v>
      </c>
      <c r="E6212" s="1" t="s">
        <v>2497</v>
      </c>
      <c r="F6212" s="1" t="s">
        <v>2498</v>
      </c>
      <c r="G6212" s="1" t="s">
        <v>17</v>
      </c>
      <c r="H6212" s="1">
        <v>45.0</v>
      </c>
      <c r="I6212" s="3">
        <v>44072.666666666664</v>
      </c>
      <c r="J6212" s="1">
        <v>1.38229381811982</v>
      </c>
      <c r="K6212" s="1" t="s">
        <v>2499</v>
      </c>
      <c r="L6212" s="1" t="s">
        <v>2499</v>
      </c>
      <c r="M6212" s="3">
        <v>44072.71193913194</v>
      </c>
    </row>
    <row r="6213">
      <c r="A6213" s="1">
        <v>6211.0</v>
      </c>
      <c r="B6213" s="1" t="s">
        <v>12701</v>
      </c>
      <c r="C6213" s="1" t="s">
        <v>12702</v>
      </c>
      <c r="D6213" s="1" t="s">
        <v>3452</v>
      </c>
      <c r="E6213" s="1" t="s">
        <v>12703</v>
      </c>
      <c r="F6213" s="1" t="s">
        <v>12704</v>
      </c>
      <c r="G6213" s="1" t="s">
        <v>39</v>
      </c>
      <c r="H6213" s="1">
        <v>45.0</v>
      </c>
      <c r="I6213" s="3">
        <v>44152.25</v>
      </c>
      <c r="J6213" s="1">
        <v>2.12917032429</v>
      </c>
      <c r="K6213" s="1" t="s">
        <v>24</v>
      </c>
      <c r="L6213" s="1" t="s">
        <v>940</v>
      </c>
      <c r="M6213" s="3">
        <v>44152.28664136574</v>
      </c>
    </row>
    <row r="6214">
      <c r="A6214" s="1">
        <v>6212.0</v>
      </c>
      <c r="B6214" s="1" t="s">
        <v>2080</v>
      </c>
      <c r="C6214" s="1" t="s">
        <v>12705</v>
      </c>
      <c r="D6214" s="1" t="s">
        <v>258</v>
      </c>
      <c r="E6214" s="1" t="s">
        <v>2082</v>
      </c>
      <c r="F6214" s="1" t="s">
        <v>2083</v>
      </c>
      <c r="G6214" s="1" t="s">
        <v>17</v>
      </c>
      <c r="H6214" s="1">
        <v>45.0</v>
      </c>
      <c r="I6214" s="3">
        <v>43795.625</v>
      </c>
      <c r="J6214" s="1">
        <v>1.98527091541975</v>
      </c>
      <c r="K6214" s="1" t="s">
        <v>166</v>
      </c>
      <c r="M6214" s="3">
        <v>43795.66557633102</v>
      </c>
    </row>
    <row r="6215">
      <c r="A6215" s="1">
        <v>6213.0</v>
      </c>
      <c r="B6215" s="1" t="s">
        <v>184</v>
      </c>
      <c r="C6215" s="1" t="s">
        <v>12706</v>
      </c>
      <c r="D6215" s="1" t="s">
        <v>148</v>
      </c>
      <c r="E6215" s="1" t="s">
        <v>1060</v>
      </c>
      <c r="F6215" s="1" t="s">
        <v>187</v>
      </c>
      <c r="G6215" s="1" t="s">
        <v>17</v>
      </c>
      <c r="H6215" s="1">
        <v>45.0</v>
      </c>
      <c r="I6215" s="3">
        <v>43717.75</v>
      </c>
      <c r="J6215" s="1">
        <v>3.60118852513697</v>
      </c>
      <c r="K6215" s="1" t="s">
        <v>24</v>
      </c>
      <c r="M6215" s="3">
        <v>43717.8067587037</v>
      </c>
    </row>
    <row r="6216">
      <c r="A6216" s="1">
        <v>6214.0</v>
      </c>
      <c r="B6216" s="1" t="s">
        <v>1101</v>
      </c>
      <c r="C6216" s="1" t="s">
        <v>12707</v>
      </c>
      <c r="D6216" s="1" t="s">
        <v>263</v>
      </c>
      <c r="E6216" s="1" t="s">
        <v>12708</v>
      </c>
      <c r="F6216" s="1" t="s">
        <v>1105</v>
      </c>
      <c r="G6216" s="1" t="s">
        <v>39</v>
      </c>
      <c r="H6216" s="1">
        <v>45.0</v>
      </c>
      <c r="I6216" s="3">
        <v>44217.270833333336</v>
      </c>
      <c r="J6216" s="1">
        <v>2.28493922952653</v>
      </c>
      <c r="K6216" s="1" t="s">
        <v>83</v>
      </c>
      <c r="L6216" s="1" t="s">
        <v>1270</v>
      </c>
      <c r="M6216" s="3">
        <v>44217.30940585648</v>
      </c>
    </row>
    <row r="6217">
      <c r="A6217" s="1">
        <v>6215.0</v>
      </c>
      <c r="B6217" s="1" t="s">
        <v>196</v>
      </c>
      <c r="C6217" s="1" t="s">
        <v>12709</v>
      </c>
      <c r="D6217" s="1" t="s">
        <v>198</v>
      </c>
      <c r="E6217" s="1" t="s">
        <v>199</v>
      </c>
      <c r="F6217" s="1" t="s">
        <v>200</v>
      </c>
      <c r="G6217" s="1" t="s">
        <v>17</v>
      </c>
      <c r="H6217" s="1">
        <v>45.0</v>
      </c>
      <c r="I6217" s="3">
        <v>44179.541666666664</v>
      </c>
      <c r="J6217" s="1">
        <v>1.62482402578532</v>
      </c>
      <c r="K6217" s="1" t="s">
        <v>24</v>
      </c>
      <c r="M6217" s="3">
        <v>44179.572072407405</v>
      </c>
    </row>
    <row r="6218">
      <c r="A6218" s="1">
        <v>6216.0</v>
      </c>
      <c r="B6218" s="1" t="s">
        <v>319</v>
      </c>
      <c r="C6218" s="1" t="s">
        <v>12710</v>
      </c>
      <c r="D6218" s="1" t="s">
        <v>321</v>
      </c>
      <c r="E6218" s="1" t="s">
        <v>12711</v>
      </c>
      <c r="F6218" s="1" t="s">
        <v>323</v>
      </c>
      <c r="G6218" s="1" t="s">
        <v>39</v>
      </c>
      <c r="H6218" s="1">
        <v>45.0</v>
      </c>
      <c r="I6218" s="3">
        <v>44123.666666666664</v>
      </c>
      <c r="J6218" s="1">
        <v>0.970835349031425</v>
      </c>
      <c r="K6218" s="1" t="s">
        <v>24</v>
      </c>
      <c r="M6218" s="3">
        <v>44123.693882974534</v>
      </c>
    </row>
    <row r="6219">
      <c r="A6219" s="1">
        <v>6217.0</v>
      </c>
      <c r="B6219" s="1" t="s">
        <v>293</v>
      </c>
      <c r="C6219" s="1" t="s">
        <v>12712</v>
      </c>
      <c r="D6219" s="1" t="s">
        <v>588</v>
      </c>
      <c r="E6219" s="1" t="s">
        <v>1969</v>
      </c>
      <c r="F6219" s="1" t="s">
        <v>297</v>
      </c>
      <c r="G6219" s="1" t="s">
        <v>17</v>
      </c>
      <c r="H6219" s="1">
        <v>45.0</v>
      </c>
      <c r="I6219" s="3">
        <v>43964.291666666664</v>
      </c>
      <c r="J6219" s="1">
        <v>1.05710746954354</v>
      </c>
      <c r="K6219" s="1" t="s">
        <v>62</v>
      </c>
      <c r="M6219" s="3">
        <v>43964.34138971065</v>
      </c>
    </row>
    <row r="6220">
      <c r="A6220" s="1">
        <v>6218.0</v>
      </c>
      <c r="B6220" s="1" t="s">
        <v>501</v>
      </c>
      <c r="C6220" s="1" t="s">
        <v>12713</v>
      </c>
      <c r="D6220" s="1" t="s">
        <v>503</v>
      </c>
      <c r="E6220" s="1" t="s">
        <v>805</v>
      </c>
      <c r="F6220" s="1" t="s">
        <v>505</v>
      </c>
      <c r="G6220" s="1" t="s">
        <v>17</v>
      </c>
      <c r="H6220" s="1">
        <v>45.0</v>
      </c>
      <c r="I6220" s="3">
        <v>43873.25</v>
      </c>
      <c r="J6220" s="1">
        <v>0.0</v>
      </c>
      <c r="K6220" s="1" t="s">
        <v>18</v>
      </c>
      <c r="M6220" s="3">
        <v>43873.47128247685</v>
      </c>
    </row>
    <row r="6221">
      <c r="A6221" s="1">
        <v>6219.0</v>
      </c>
      <c r="B6221" s="1" t="s">
        <v>3295</v>
      </c>
      <c r="C6221" s="1" t="s">
        <v>12714</v>
      </c>
      <c r="D6221" s="1" t="s">
        <v>321</v>
      </c>
      <c r="E6221" s="1" t="s">
        <v>12715</v>
      </c>
      <c r="F6221" s="1" t="s">
        <v>3298</v>
      </c>
      <c r="G6221" s="1" t="s">
        <v>39</v>
      </c>
      <c r="H6221" s="1">
        <v>45.0</v>
      </c>
      <c r="I6221" s="3">
        <v>43792.208333333336</v>
      </c>
      <c r="J6221" s="1">
        <v>1.31557731583367</v>
      </c>
      <c r="K6221" s="1" t="s">
        <v>24</v>
      </c>
      <c r="M6221" s="3">
        <v>43792.241043726855</v>
      </c>
    </row>
    <row r="6222">
      <c r="A6222" s="1">
        <v>6220.0</v>
      </c>
      <c r="B6222" s="1" t="s">
        <v>3949</v>
      </c>
      <c r="C6222" s="1" t="s">
        <v>12716</v>
      </c>
      <c r="D6222" s="1" t="s">
        <v>1531</v>
      </c>
      <c r="E6222" s="1" t="s">
        <v>12717</v>
      </c>
      <c r="F6222" s="1" t="s">
        <v>3952</v>
      </c>
      <c r="G6222" s="1" t="s">
        <v>35</v>
      </c>
      <c r="H6222" s="1">
        <v>45.0</v>
      </c>
      <c r="I6222" s="3">
        <v>43607.625</v>
      </c>
      <c r="J6222" s="1">
        <v>0.905638685879253</v>
      </c>
      <c r="K6222" s="1" t="s">
        <v>18</v>
      </c>
      <c r="M6222" s="3">
        <v>43607.64909398148</v>
      </c>
    </row>
    <row r="6223">
      <c r="A6223" s="1">
        <v>6221.0</v>
      </c>
      <c r="B6223" s="1" t="s">
        <v>303</v>
      </c>
      <c r="C6223" s="1" t="s">
        <v>12718</v>
      </c>
      <c r="D6223" s="1" t="s">
        <v>305</v>
      </c>
      <c r="E6223" s="1" t="s">
        <v>831</v>
      </c>
      <c r="F6223" s="1" t="s">
        <v>307</v>
      </c>
      <c r="G6223" s="1" t="s">
        <v>17</v>
      </c>
      <c r="H6223" s="1">
        <v>45.0</v>
      </c>
      <c r="I6223" s="3">
        <v>44035.791666666664</v>
      </c>
      <c r="J6223" s="1">
        <v>1.52862882121685</v>
      </c>
      <c r="K6223" s="1" t="s">
        <v>24</v>
      </c>
      <c r="M6223" s="3">
        <v>44035.828866400465</v>
      </c>
    </row>
    <row r="6224">
      <c r="A6224" s="1">
        <v>6222.0</v>
      </c>
      <c r="B6224" s="1" t="s">
        <v>184</v>
      </c>
      <c r="C6224" s="1" t="s">
        <v>12719</v>
      </c>
      <c r="D6224" s="1" t="s">
        <v>1297</v>
      </c>
      <c r="E6224" s="1" t="s">
        <v>2472</v>
      </c>
      <c r="F6224" s="1" t="s">
        <v>187</v>
      </c>
      <c r="G6224" s="1" t="s">
        <v>17</v>
      </c>
      <c r="H6224" s="1">
        <v>45.0</v>
      </c>
      <c r="I6224" s="3">
        <v>43907.75</v>
      </c>
      <c r="J6224" s="1">
        <v>0.0</v>
      </c>
      <c r="K6224" s="1" t="s">
        <v>24</v>
      </c>
      <c r="M6224" s="3">
        <v>43906.484920787036</v>
      </c>
    </row>
    <row r="6225">
      <c r="A6225" s="1">
        <v>6223.0</v>
      </c>
      <c r="B6225" s="1" t="s">
        <v>915</v>
      </c>
      <c r="C6225" s="1" t="s">
        <v>12720</v>
      </c>
      <c r="D6225" s="1" t="s">
        <v>503</v>
      </c>
      <c r="E6225" s="1" t="s">
        <v>12721</v>
      </c>
      <c r="F6225" s="1" t="s">
        <v>1253</v>
      </c>
      <c r="G6225" s="1" t="s">
        <v>17</v>
      </c>
      <c r="H6225" s="1">
        <v>45.0</v>
      </c>
      <c r="I6225" s="3">
        <v>44236.65625</v>
      </c>
      <c r="J6225" s="1">
        <v>5.59810237076469</v>
      </c>
      <c r="K6225" s="1" t="s">
        <v>62</v>
      </c>
      <c r="M6225" s="3">
        <v>44236.687436134256</v>
      </c>
    </row>
    <row r="6226">
      <c r="A6226" s="1">
        <v>6224.0</v>
      </c>
      <c r="B6226" s="1" t="s">
        <v>229</v>
      </c>
      <c r="C6226" s="1" t="s">
        <v>12722</v>
      </c>
      <c r="D6226" s="1" t="s">
        <v>518</v>
      </c>
      <c r="E6226" s="1" t="s">
        <v>519</v>
      </c>
      <c r="F6226" s="1" t="s">
        <v>232</v>
      </c>
      <c r="G6226" s="1" t="s">
        <v>35</v>
      </c>
      <c r="H6226" s="1">
        <v>45.0</v>
      </c>
      <c r="I6226" s="3">
        <v>44158.625</v>
      </c>
      <c r="J6226" s="1">
        <v>0.0</v>
      </c>
      <c r="K6226" s="1" t="s">
        <v>24</v>
      </c>
      <c r="M6226" s="3">
        <v>44158.691902418985</v>
      </c>
    </row>
    <row r="6227">
      <c r="A6227" s="1">
        <v>6225.0</v>
      </c>
      <c r="B6227" s="1" t="s">
        <v>389</v>
      </c>
      <c r="C6227" s="1" t="s">
        <v>12723</v>
      </c>
      <c r="D6227" s="1" t="s">
        <v>588</v>
      </c>
      <c r="E6227" s="1" t="s">
        <v>10064</v>
      </c>
      <c r="F6227" s="1" t="s">
        <v>393</v>
      </c>
      <c r="G6227" s="1" t="s">
        <v>17</v>
      </c>
      <c r="H6227" s="1">
        <v>45.0</v>
      </c>
      <c r="I6227" s="3">
        <v>43911.333333333336</v>
      </c>
      <c r="J6227" s="1">
        <v>6.78210200424233</v>
      </c>
      <c r="K6227" s="1" t="s">
        <v>18</v>
      </c>
      <c r="M6227" s="3">
        <v>43911.39421993055</v>
      </c>
    </row>
    <row r="6228">
      <c r="A6228" s="1">
        <v>6226.0</v>
      </c>
      <c r="B6228" s="1" t="s">
        <v>465</v>
      </c>
      <c r="C6228" s="1" t="s">
        <v>12724</v>
      </c>
      <c r="D6228" s="1" t="s">
        <v>3259</v>
      </c>
      <c r="E6228" s="1" t="s">
        <v>5472</v>
      </c>
      <c r="F6228" s="1" t="s">
        <v>468</v>
      </c>
      <c r="G6228" s="1" t="s">
        <v>17</v>
      </c>
      <c r="H6228" s="1">
        <v>45.0</v>
      </c>
      <c r="I6228" s="3">
        <v>43865.25</v>
      </c>
      <c r="J6228" s="1">
        <v>3.40738467747822</v>
      </c>
      <c r="K6228" s="1" t="s">
        <v>24</v>
      </c>
      <c r="M6228" s="3">
        <v>43865.27993012731</v>
      </c>
    </row>
    <row r="6229">
      <c r="A6229" s="1">
        <v>6227.0</v>
      </c>
      <c r="B6229" s="1" t="s">
        <v>1304</v>
      </c>
      <c r="C6229" s="1" t="s">
        <v>12725</v>
      </c>
      <c r="D6229" s="1" t="s">
        <v>1306</v>
      </c>
      <c r="E6229" s="1" t="s">
        <v>1307</v>
      </c>
      <c r="F6229" s="1" t="s">
        <v>1308</v>
      </c>
      <c r="G6229" s="1" t="s">
        <v>17</v>
      </c>
      <c r="H6229" s="1">
        <v>45.0</v>
      </c>
      <c r="I6229" s="3">
        <v>43887.677083333336</v>
      </c>
      <c r="J6229" s="1">
        <v>1.31313661124058</v>
      </c>
      <c r="K6229" s="1" t="s">
        <v>24</v>
      </c>
      <c r="M6229" s="3">
        <v>43887.720655613426</v>
      </c>
    </row>
    <row r="6230">
      <c r="A6230" s="1">
        <v>6228.0</v>
      </c>
      <c r="B6230" s="1" t="s">
        <v>4050</v>
      </c>
      <c r="C6230" s="1" t="s">
        <v>12726</v>
      </c>
      <c r="D6230" s="1" t="s">
        <v>5101</v>
      </c>
      <c r="E6230" s="1" t="s">
        <v>12727</v>
      </c>
      <c r="F6230" s="1" t="s">
        <v>4053</v>
      </c>
      <c r="G6230" s="1" t="s">
        <v>39</v>
      </c>
      <c r="H6230" s="1">
        <v>45.0</v>
      </c>
      <c r="I6230" s="3">
        <v>43485.666666666664</v>
      </c>
      <c r="J6230" s="1">
        <v>2.48320113186955</v>
      </c>
      <c r="K6230" s="1" t="s">
        <v>24</v>
      </c>
      <c r="M6230" s="3">
        <v>43485.73613271991</v>
      </c>
    </row>
    <row r="6231">
      <c r="A6231" s="1">
        <v>6229.0</v>
      </c>
      <c r="B6231" s="1" t="s">
        <v>536</v>
      </c>
      <c r="C6231" s="1" t="s">
        <v>12728</v>
      </c>
      <c r="D6231" s="1" t="s">
        <v>1255</v>
      </c>
      <c r="E6231" s="1" t="s">
        <v>3747</v>
      </c>
      <c r="F6231" s="1" t="s">
        <v>539</v>
      </c>
      <c r="G6231" s="1" t="s">
        <v>17</v>
      </c>
      <c r="H6231" s="1">
        <v>45.0</v>
      </c>
      <c r="I6231" s="3">
        <v>43738.291666666664</v>
      </c>
      <c r="J6231" s="1">
        <v>1.05556114989443</v>
      </c>
      <c r="K6231" s="1" t="s">
        <v>83</v>
      </c>
      <c r="M6231" s="3">
        <v>43738.342795833334</v>
      </c>
    </row>
    <row r="6232">
      <c r="A6232" s="1">
        <v>6230.0</v>
      </c>
      <c r="B6232" s="1" t="s">
        <v>4838</v>
      </c>
      <c r="C6232" s="1" t="s">
        <v>12729</v>
      </c>
      <c r="D6232" s="1" t="s">
        <v>1250</v>
      </c>
      <c r="E6232" s="1" t="s">
        <v>12730</v>
      </c>
      <c r="F6232" s="1" t="s">
        <v>4841</v>
      </c>
      <c r="G6232" s="1" t="s">
        <v>89</v>
      </c>
      <c r="H6232" s="1">
        <v>45.0</v>
      </c>
      <c r="I6232" s="3">
        <v>43756.79969269676</v>
      </c>
      <c r="J6232" s="1">
        <v>0.372689207444898</v>
      </c>
      <c r="K6232" s="1" t="s">
        <v>24</v>
      </c>
      <c r="M6232" s="3">
        <v>43756.84146476852</v>
      </c>
    </row>
    <row r="6233">
      <c r="A6233" s="1">
        <v>6231.0</v>
      </c>
      <c r="B6233" s="1" t="s">
        <v>8303</v>
      </c>
      <c r="C6233" s="1" t="s">
        <v>12731</v>
      </c>
      <c r="D6233" s="1" t="s">
        <v>993</v>
      </c>
      <c r="E6233" s="1" t="s">
        <v>12732</v>
      </c>
      <c r="F6233" s="1" t="s">
        <v>8307</v>
      </c>
      <c r="G6233" s="1" t="s">
        <v>39</v>
      </c>
      <c r="H6233" s="1">
        <v>45.0</v>
      </c>
      <c r="I6233" s="3">
        <v>44073.25</v>
      </c>
      <c r="J6233" s="1">
        <v>2.26408497122135</v>
      </c>
      <c r="K6233" s="1" t="s">
        <v>18</v>
      </c>
      <c r="M6233" s="3">
        <v>44073.28706920139</v>
      </c>
    </row>
    <row r="6234">
      <c r="A6234" s="1">
        <v>6232.0</v>
      </c>
      <c r="B6234" s="1" t="s">
        <v>7153</v>
      </c>
      <c r="C6234" s="1" t="s">
        <v>12733</v>
      </c>
      <c r="D6234" s="1" t="s">
        <v>14</v>
      </c>
      <c r="E6234" s="1" t="s">
        <v>12734</v>
      </c>
      <c r="F6234" s="1" t="s">
        <v>7156</v>
      </c>
      <c r="G6234" s="1" t="s">
        <v>89</v>
      </c>
      <c r="H6234" s="1">
        <v>45.0</v>
      </c>
      <c r="I6234" s="3">
        <v>44013.579781030094</v>
      </c>
      <c r="J6234" s="1">
        <v>0.932632742234494</v>
      </c>
      <c r="K6234" s="1" t="s">
        <v>1376</v>
      </c>
      <c r="M6234" s="3">
        <v>44013.608786909725</v>
      </c>
    </row>
    <row r="6235">
      <c r="A6235" s="1">
        <v>6233.0</v>
      </c>
      <c r="B6235" s="1" t="s">
        <v>303</v>
      </c>
      <c r="C6235" s="1" t="s">
        <v>12735</v>
      </c>
      <c r="D6235" s="1" t="s">
        <v>305</v>
      </c>
      <c r="E6235" s="1" t="s">
        <v>336</v>
      </c>
      <c r="F6235" s="1" t="s">
        <v>307</v>
      </c>
      <c r="G6235" s="1" t="s">
        <v>17</v>
      </c>
      <c r="H6235" s="1">
        <v>45.0</v>
      </c>
      <c r="I6235" s="3">
        <v>44111.791666666664</v>
      </c>
      <c r="J6235" s="1">
        <v>1.77079719342858</v>
      </c>
      <c r="K6235" s="1" t="s">
        <v>24</v>
      </c>
      <c r="M6235" s="3">
        <v>44111.8215059838</v>
      </c>
    </row>
    <row r="6236">
      <c r="A6236" s="1">
        <v>6234.0</v>
      </c>
      <c r="B6236" s="1" t="s">
        <v>2940</v>
      </c>
      <c r="C6236" s="1" t="s">
        <v>12736</v>
      </c>
      <c r="D6236" s="1" t="s">
        <v>21</v>
      </c>
      <c r="E6236" s="1" t="s">
        <v>2942</v>
      </c>
      <c r="F6236" s="1" t="s">
        <v>2943</v>
      </c>
      <c r="G6236" s="1" t="s">
        <v>17</v>
      </c>
      <c r="H6236" s="1">
        <v>45.0</v>
      </c>
      <c r="I6236" s="3">
        <v>43903.25</v>
      </c>
      <c r="J6236" s="1">
        <v>2.35494237448838</v>
      </c>
      <c r="K6236" s="1" t="s">
        <v>24</v>
      </c>
      <c r="M6236" s="3">
        <v>43903.285932708335</v>
      </c>
    </row>
    <row r="6237">
      <c r="A6237" s="1">
        <v>6235.0</v>
      </c>
      <c r="B6237" s="1" t="s">
        <v>1466</v>
      </c>
      <c r="C6237" s="1" t="s">
        <v>12737</v>
      </c>
      <c r="D6237" s="1" t="s">
        <v>10897</v>
      </c>
      <c r="E6237" s="1" t="s">
        <v>1469</v>
      </c>
      <c r="F6237" s="1" t="s">
        <v>1470</v>
      </c>
      <c r="G6237" s="1" t="s">
        <v>17</v>
      </c>
      <c r="H6237" s="1">
        <v>45.0</v>
      </c>
      <c r="I6237" s="3">
        <v>43683.625</v>
      </c>
      <c r="J6237" s="1">
        <v>1.19491532070156</v>
      </c>
      <c r="K6237" s="1" t="s">
        <v>18</v>
      </c>
      <c r="M6237" s="3">
        <v>43683.636059143515</v>
      </c>
    </row>
    <row r="6238">
      <c r="A6238" s="1">
        <v>6236.0</v>
      </c>
      <c r="B6238" s="1" t="s">
        <v>288</v>
      </c>
      <c r="C6238" s="1" t="s">
        <v>12738</v>
      </c>
      <c r="D6238" s="1" t="s">
        <v>436</v>
      </c>
      <c r="E6238" s="1" t="s">
        <v>1237</v>
      </c>
      <c r="F6238" s="1" t="s">
        <v>292</v>
      </c>
      <c r="G6238" s="1" t="s">
        <v>17</v>
      </c>
      <c r="H6238" s="1">
        <v>45.0</v>
      </c>
      <c r="I6238" s="3">
        <v>43723.625</v>
      </c>
      <c r="J6238" s="1">
        <v>1.39620457456185</v>
      </c>
      <c r="K6238" s="1" t="s">
        <v>24</v>
      </c>
      <c r="M6238" s="3">
        <v>43724.74134049768</v>
      </c>
    </row>
    <row r="6239">
      <c r="A6239" s="1">
        <v>6237.0</v>
      </c>
      <c r="B6239" s="1" t="s">
        <v>10278</v>
      </c>
      <c r="C6239" s="1" t="s">
        <v>12739</v>
      </c>
      <c r="D6239" s="1" t="s">
        <v>492</v>
      </c>
      <c r="E6239" s="1" t="s">
        <v>12740</v>
      </c>
      <c r="F6239" s="1" t="s">
        <v>10281</v>
      </c>
      <c r="G6239" s="1" t="s">
        <v>45</v>
      </c>
      <c r="H6239" s="1">
        <v>45.0</v>
      </c>
      <c r="I6239" s="3">
        <v>44157.39897582176</v>
      </c>
      <c r="J6239" s="1">
        <v>1.61493466762713</v>
      </c>
      <c r="K6239" s="1" t="s">
        <v>46</v>
      </c>
      <c r="L6239" s="1" t="s">
        <v>10282</v>
      </c>
      <c r="M6239" s="3">
        <v>44157.42694818287</v>
      </c>
    </row>
    <row r="6240">
      <c r="A6240" s="1">
        <v>6238.0</v>
      </c>
      <c r="B6240" s="1" t="s">
        <v>119</v>
      </c>
      <c r="C6240" s="1" t="s">
        <v>12741</v>
      </c>
      <c r="D6240" s="1" t="s">
        <v>4916</v>
      </c>
      <c r="E6240" s="1" t="s">
        <v>12742</v>
      </c>
      <c r="F6240" s="1" t="s">
        <v>123</v>
      </c>
      <c r="G6240" s="1" t="s">
        <v>39</v>
      </c>
      <c r="H6240" s="1">
        <v>45.0</v>
      </c>
      <c r="I6240" s="3">
        <v>43902.625</v>
      </c>
      <c r="J6240" s="1">
        <v>2.89896189713838</v>
      </c>
      <c r="K6240" s="1" t="s">
        <v>18</v>
      </c>
      <c r="M6240" s="3">
        <v>43902.647371238425</v>
      </c>
    </row>
    <row r="6241">
      <c r="A6241" s="1">
        <v>6239.0</v>
      </c>
      <c r="B6241" s="1" t="s">
        <v>1481</v>
      </c>
      <c r="C6241" s="1" t="s">
        <v>12743</v>
      </c>
      <c r="D6241" s="1" t="s">
        <v>1483</v>
      </c>
      <c r="E6241" s="1" t="s">
        <v>4647</v>
      </c>
      <c r="F6241" s="1" t="s">
        <v>1485</v>
      </c>
      <c r="G6241" s="1" t="s">
        <v>17</v>
      </c>
      <c r="H6241" s="1">
        <v>45.0</v>
      </c>
      <c r="I6241" s="3">
        <v>43996.291666666664</v>
      </c>
      <c r="J6241" s="1">
        <v>1.17380721786617</v>
      </c>
      <c r="K6241" s="1" t="s">
        <v>218</v>
      </c>
      <c r="L6241" s="1" t="s">
        <v>433</v>
      </c>
      <c r="M6241" s="3">
        <v>43999.32892328704</v>
      </c>
    </row>
    <row r="6242">
      <c r="A6242" s="1">
        <v>6240.0</v>
      </c>
      <c r="B6242" s="1" t="s">
        <v>2069</v>
      </c>
      <c r="C6242" s="1" t="s">
        <v>12744</v>
      </c>
      <c r="D6242" s="1" t="s">
        <v>326</v>
      </c>
      <c r="E6242" s="1" t="s">
        <v>2445</v>
      </c>
      <c r="F6242" s="1" t="s">
        <v>2072</v>
      </c>
      <c r="G6242" s="1" t="s">
        <v>17</v>
      </c>
      <c r="H6242" s="1">
        <v>45.0</v>
      </c>
      <c r="I6242" s="3">
        <v>44138.666666666664</v>
      </c>
      <c r="J6242" s="1">
        <v>0.00269007628376062</v>
      </c>
      <c r="K6242" s="1" t="s">
        <v>24</v>
      </c>
      <c r="M6242" s="3">
        <v>44138.743404988425</v>
      </c>
    </row>
    <row r="6243">
      <c r="A6243" s="1">
        <v>6241.0</v>
      </c>
      <c r="B6243" s="1" t="s">
        <v>401</v>
      </c>
      <c r="C6243" s="1" t="s">
        <v>12745</v>
      </c>
      <c r="D6243" s="1" t="s">
        <v>1036</v>
      </c>
      <c r="E6243" s="1" t="s">
        <v>12746</v>
      </c>
      <c r="F6243" s="1" t="s">
        <v>405</v>
      </c>
      <c r="G6243" s="1" t="s">
        <v>39</v>
      </c>
      <c r="H6243" s="1">
        <v>45.0</v>
      </c>
      <c r="I6243" s="3">
        <v>44134.708333333336</v>
      </c>
      <c r="J6243" s="1">
        <v>1.9986169364924</v>
      </c>
      <c r="K6243" s="1" t="s">
        <v>24</v>
      </c>
      <c r="M6243" s="3">
        <v>44134.78404371528</v>
      </c>
    </row>
    <row r="6244">
      <c r="A6244" s="1">
        <v>6242.0</v>
      </c>
      <c r="B6244" s="1" t="s">
        <v>184</v>
      </c>
      <c r="C6244" s="1" t="s">
        <v>12747</v>
      </c>
      <c r="D6244" s="1" t="s">
        <v>12748</v>
      </c>
      <c r="E6244" s="1" t="s">
        <v>1895</v>
      </c>
      <c r="F6244" s="1" t="s">
        <v>187</v>
      </c>
      <c r="G6244" s="1" t="s">
        <v>17</v>
      </c>
      <c r="H6244" s="1">
        <v>45.0</v>
      </c>
      <c r="I6244" s="3">
        <v>43497.458333333336</v>
      </c>
      <c r="J6244" s="1">
        <v>2.36965541920677</v>
      </c>
      <c r="K6244" s="1" t="s">
        <v>24</v>
      </c>
      <c r="M6244" s="3">
        <v>43800.41431829861</v>
      </c>
    </row>
    <row r="6245">
      <c r="A6245" s="1">
        <v>6243.0</v>
      </c>
      <c r="B6245" s="1" t="s">
        <v>2075</v>
      </c>
      <c r="C6245" s="1" t="s">
        <v>12749</v>
      </c>
      <c r="D6245" s="1" t="s">
        <v>182</v>
      </c>
      <c r="E6245" s="1" t="s">
        <v>12750</v>
      </c>
      <c r="F6245" s="1" t="s">
        <v>2078</v>
      </c>
      <c r="G6245" s="1" t="s">
        <v>17</v>
      </c>
      <c r="H6245" s="1">
        <v>45.0</v>
      </c>
      <c r="I6245" s="3">
        <v>44112.291666666664</v>
      </c>
      <c r="J6245" s="1">
        <v>1.23587468076622</v>
      </c>
      <c r="K6245" s="1" t="s">
        <v>18</v>
      </c>
      <c r="M6245" s="3">
        <v>44112.3223130787</v>
      </c>
    </row>
    <row r="6246">
      <c r="A6246" s="1">
        <v>6244.0</v>
      </c>
      <c r="B6246" s="1" t="s">
        <v>915</v>
      </c>
      <c r="C6246" s="1" t="s">
        <v>12751</v>
      </c>
      <c r="D6246" s="1" t="s">
        <v>503</v>
      </c>
      <c r="E6246" s="1" t="s">
        <v>12752</v>
      </c>
      <c r="F6246" s="1" t="s">
        <v>1253</v>
      </c>
      <c r="G6246" s="1" t="s">
        <v>17</v>
      </c>
      <c r="H6246" s="1">
        <v>45.0</v>
      </c>
      <c r="I6246" s="3">
        <v>44114.65625</v>
      </c>
      <c r="J6246" s="1">
        <v>1.11957342877872</v>
      </c>
      <c r="K6246" s="1" t="s">
        <v>62</v>
      </c>
      <c r="M6246" s="3">
        <v>44114.65776710648</v>
      </c>
    </row>
    <row r="6247">
      <c r="A6247" s="1">
        <v>6245.0</v>
      </c>
      <c r="B6247" s="1" t="s">
        <v>1961</v>
      </c>
      <c r="C6247" s="1" t="s">
        <v>12753</v>
      </c>
      <c r="D6247" s="1" t="s">
        <v>1963</v>
      </c>
      <c r="E6247" s="1" t="s">
        <v>1964</v>
      </c>
      <c r="F6247" s="1" t="s">
        <v>1965</v>
      </c>
      <c r="G6247" s="1" t="s">
        <v>17</v>
      </c>
      <c r="H6247" s="1">
        <v>45.0</v>
      </c>
      <c r="I6247" s="3">
        <v>44017.708333333336</v>
      </c>
      <c r="J6247" s="1">
        <v>4.19558585095485</v>
      </c>
      <c r="K6247" s="1" t="s">
        <v>24</v>
      </c>
      <c r="L6247" s="1" t="s">
        <v>882</v>
      </c>
      <c r="M6247" s="3">
        <v>44017.73197542824</v>
      </c>
    </row>
    <row r="6248">
      <c r="A6248" s="1">
        <v>6246.0</v>
      </c>
      <c r="B6248" s="1" t="s">
        <v>385</v>
      </c>
      <c r="C6248" s="1" t="s">
        <v>12754</v>
      </c>
      <c r="D6248" s="1" t="s">
        <v>32</v>
      </c>
      <c r="E6248" s="1" t="s">
        <v>10759</v>
      </c>
      <c r="F6248" s="1" t="s">
        <v>388</v>
      </c>
      <c r="G6248" s="1" t="s">
        <v>17</v>
      </c>
      <c r="H6248" s="1">
        <v>45.0</v>
      </c>
      <c r="I6248" s="3">
        <v>44208.625</v>
      </c>
      <c r="J6248" s="1">
        <v>0.192713425893264</v>
      </c>
      <c r="K6248" s="1" t="s">
        <v>24</v>
      </c>
      <c r="M6248" s="3">
        <v>44208.74511375</v>
      </c>
    </row>
    <row r="6249">
      <c r="A6249" s="1">
        <v>6247.0</v>
      </c>
      <c r="B6249" s="1" t="s">
        <v>1408</v>
      </c>
      <c r="C6249" s="1" t="s">
        <v>12755</v>
      </c>
      <c r="D6249" s="1" t="s">
        <v>1410</v>
      </c>
      <c r="E6249" s="1" t="s">
        <v>1411</v>
      </c>
      <c r="F6249" s="1" t="s">
        <v>1412</v>
      </c>
      <c r="G6249" s="1" t="s">
        <v>17</v>
      </c>
      <c r="H6249" s="1">
        <v>45.0</v>
      </c>
      <c r="I6249" s="3">
        <v>43791.166666666664</v>
      </c>
      <c r="J6249" s="1">
        <v>0.476291609236176</v>
      </c>
      <c r="K6249" s="1" t="s">
        <v>18</v>
      </c>
      <c r="M6249" s="3">
        <v>43791.198794780095</v>
      </c>
    </row>
    <row r="6250">
      <c r="A6250" s="1">
        <v>6248.0</v>
      </c>
      <c r="B6250" s="1" t="s">
        <v>319</v>
      </c>
      <c r="C6250" s="1" t="s">
        <v>12756</v>
      </c>
      <c r="D6250" s="1" t="s">
        <v>560</v>
      </c>
      <c r="E6250" s="1" t="s">
        <v>561</v>
      </c>
      <c r="F6250" s="1" t="s">
        <v>323</v>
      </c>
      <c r="G6250" s="1" t="s">
        <v>17</v>
      </c>
      <c r="H6250" s="1">
        <v>45.0</v>
      </c>
      <c r="I6250" s="3">
        <v>43731.625</v>
      </c>
      <c r="J6250" s="1">
        <v>1.23074711944505</v>
      </c>
      <c r="K6250" s="1" t="s">
        <v>24</v>
      </c>
      <c r="M6250" s="3">
        <v>43731.70240682871</v>
      </c>
    </row>
    <row r="6251">
      <c r="A6251" s="1">
        <v>6249.0</v>
      </c>
      <c r="B6251" s="1" t="s">
        <v>84</v>
      </c>
      <c r="C6251" s="1" t="s">
        <v>12757</v>
      </c>
      <c r="D6251" s="1" t="s">
        <v>86</v>
      </c>
      <c r="E6251" s="1" t="s">
        <v>2899</v>
      </c>
      <c r="F6251" s="1" t="s">
        <v>88</v>
      </c>
      <c r="G6251" s="1" t="s">
        <v>17</v>
      </c>
      <c r="H6251" s="1">
        <v>45.0</v>
      </c>
      <c r="I6251" s="3">
        <v>43875.197916666664</v>
      </c>
      <c r="J6251" s="1">
        <v>1.51712505829432</v>
      </c>
      <c r="K6251" s="1" t="s">
        <v>83</v>
      </c>
      <c r="M6251" s="3">
        <v>43875.22582018519</v>
      </c>
    </row>
    <row r="6252">
      <c r="A6252" s="1">
        <v>6250.0</v>
      </c>
      <c r="B6252" s="1" t="s">
        <v>12</v>
      </c>
      <c r="C6252" s="1" t="s">
        <v>12758</v>
      </c>
      <c r="D6252" s="1" t="s">
        <v>411</v>
      </c>
      <c r="E6252" s="1" t="s">
        <v>412</v>
      </c>
      <c r="F6252" s="1" t="s">
        <v>16</v>
      </c>
      <c r="G6252" s="1" t="s">
        <v>17</v>
      </c>
      <c r="H6252" s="1">
        <v>45.0</v>
      </c>
      <c r="I6252" s="3">
        <v>43998.625</v>
      </c>
      <c r="J6252" s="1">
        <v>0.34577532663179</v>
      </c>
      <c r="K6252" s="1" t="s">
        <v>18</v>
      </c>
      <c r="M6252" s="3">
        <v>43998.62576145833</v>
      </c>
    </row>
    <row r="6253">
      <c r="A6253" s="1">
        <v>6251.0</v>
      </c>
      <c r="B6253" s="1" t="s">
        <v>303</v>
      </c>
      <c r="C6253" s="1" t="s">
        <v>12759</v>
      </c>
      <c r="D6253" s="1" t="s">
        <v>305</v>
      </c>
      <c r="E6253" s="1" t="s">
        <v>1201</v>
      </c>
      <c r="F6253" s="1" t="s">
        <v>307</v>
      </c>
      <c r="G6253" s="1" t="s">
        <v>17</v>
      </c>
      <c r="H6253" s="1">
        <v>45.0</v>
      </c>
      <c r="I6253" s="3">
        <v>44014.416666666664</v>
      </c>
      <c r="J6253" s="1">
        <v>1.27925315018306</v>
      </c>
      <c r="K6253" s="1" t="s">
        <v>24</v>
      </c>
      <c r="M6253" s="3">
        <v>44014.452834282405</v>
      </c>
    </row>
    <row r="6254">
      <c r="A6254" s="1">
        <v>6252.0</v>
      </c>
      <c r="B6254" s="1" t="s">
        <v>1644</v>
      </c>
      <c r="C6254" s="1" t="s">
        <v>12760</v>
      </c>
      <c r="D6254" s="1" t="s">
        <v>1250</v>
      </c>
      <c r="E6254" s="1" t="s">
        <v>5638</v>
      </c>
      <c r="F6254" s="1" t="s">
        <v>1647</v>
      </c>
      <c r="G6254" s="1" t="s">
        <v>17</v>
      </c>
      <c r="H6254" s="1">
        <v>45.0</v>
      </c>
      <c r="I6254" s="3">
        <v>44157.791666666664</v>
      </c>
      <c r="J6254" s="1">
        <v>1.4041534545362</v>
      </c>
      <c r="K6254" s="1" t="s">
        <v>24</v>
      </c>
      <c r="L6254" s="1" t="s">
        <v>741</v>
      </c>
      <c r="M6254" s="3">
        <v>44157.83091508102</v>
      </c>
    </row>
    <row r="6255">
      <c r="A6255" s="1">
        <v>6253.0</v>
      </c>
      <c r="B6255" s="1" t="s">
        <v>4682</v>
      </c>
      <c r="C6255" s="1" t="s">
        <v>12761</v>
      </c>
      <c r="D6255" s="1" t="s">
        <v>121</v>
      </c>
      <c r="E6255" s="1" t="s">
        <v>12762</v>
      </c>
      <c r="F6255" s="1" t="s">
        <v>4685</v>
      </c>
      <c r="G6255" s="1" t="s">
        <v>39</v>
      </c>
      <c r="H6255" s="1">
        <v>45.0</v>
      </c>
      <c r="I6255" s="3">
        <v>44150.71875</v>
      </c>
      <c r="J6255" s="1">
        <v>1.20267723257603</v>
      </c>
      <c r="K6255" s="1" t="s">
        <v>46</v>
      </c>
      <c r="M6255" s="3">
        <v>44150.75335074074</v>
      </c>
    </row>
    <row r="6256">
      <c r="A6256" s="1">
        <v>6254.0</v>
      </c>
      <c r="B6256" s="1" t="s">
        <v>1315</v>
      </c>
      <c r="C6256" s="1" t="s">
        <v>12763</v>
      </c>
      <c r="D6256" s="1" t="s">
        <v>411</v>
      </c>
      <c r="E6256" s="1" t="s">
        <v>7975</v>
      </c>
      <c r="F6256" s="1" t="s">
        <v>1319</v>
      </c>
      <c r="G6256" s="1" t="s">
        <v>17</v>
      </c>
      <c r="H6256" s="1">
        <v>45.0</v>
      </c>
      <c r="I6256" s="3">
        <v>43818.541666666664</v>
      </c>
      <c r="J6256" s="1">
        <v>0.358407239574058</v>
      </c>
      <c r="K6256" s="1" t="s">
        <v>18</v>
      </c>
      <c r="M6256" s="3">
        <v>43818.56973768518</v>
      </c>
    </row>
    <row r="6257">
      <c r="A6257" s="1">
        <v>6255.0</v>
      </c>
      <c r="B6257" s="1" t="s">
        <v>229</v>
      </c>
      <c r="C6257" s="1" t="s">
        <v>12764</v>
      </c>
      <c r="D6257" s="1" t="s">
        <v>1071</v>
      </c>
      <c r="E6257" s="1" t="s">
        <v>1072</v>
      </c>
      <c r="F6257" s="1" t="s">
        <v>232</v>
      </c>
      <c r="G6257" s="1" t="s">
        <v>35</v>
      </c>
      <c r="H6257" s="1">
        <v>45.0</v>
      </c>
      <c r="I6257" s="3">
        <v>44008.635416666664</v>
      </c>
      <c r="J6257" s="1">
        <v>0.656591813850006</v>
      </c>
      <c r="K6257" s="1" t="s">
        <v>24</v>
      </c>
      <c r="M6257" s="3">
        <v>44008.66636358796</v>
      </c>
    </row>
    <row r="6258">
      <c r="A6258" s="1">
        <v>6256.0</v>
      </c>
      <c r="B6258" s="1" t="s">
        <v>413</v>
      </c>
      <c r="C6258" s="1" t="s">
        <v>12765</v>
      </c>
      <c r="D6258" s="1" t="s">
        <v>2504</v>
      </c>
      <c r="E6258" s="1" t="s">
        <v>12766</v>
      </c>
      <c r="F6258" s="1" t="s">
        <v>417</v>
      </c>
      <c r="G6258" s="1" t="s">
        <v>39</v>
      </c>
      <c r="H6258" s="1">
        <v>45.0</v>
      </c>
      <c r="I6258" s="3">
        <v>44091.291666666664</v>
      </c>
      <c r="J6258" s="1">
        <v>3.46042709280067</v>
      </c>
      <c r="K6258" s="1" t="s">
        <v>24</v>
      </c>
      <c r="M6258" s="3">
        <v>44091.319089571756</v>
      </c>
    </row>
    <row r="6259">
      <c r="A6259" s="1">
        <v>6257.0</v>
      </c>
      <c r="B6259" s="1" t="s">
        <v>1699</v>
      </c>
      <c r="C6259" s="1" t="s">
        <v>12767</v>
      </c>
      <c r="D6259" s="1" t="s">
        <v>701</v>
      </c>
      <c r="E6259" s="1" t="s">
        <v>1701</v>
      </c>
      <c r="F6259" s="1" t="s">
        <v>1702</v>
      </c>
      <c r="G6259" s="1" t="s">
        <v>35</v>
      </c>
      <c r="H6259" s="1">
        <v>45.0</v>
      </c>
      <c r="I6259" s="3">
        <v>44208.270833333336</v>
      </c>
      <c r="J6259" s="1">
        <v>0.0</v>
      </c>
      <c r="K6259" s="1" t="s">
        <v>24</v>
      </c>
      <c r="L6259" s="1" t="s">
        <v>1006</v>
      </c>
      <c r="M6259" s="3">
        <v>44208.39556512731</v>
      </c>
    </row>
    <row r="6260">
      <c r="A6260" s="1">
        <v>6258.0</v>
      </c>
      <c r="B6260" s="1" t="s">
        <v>3463</v>
      </c>
      <c r="C6260" s="1" t="s">
        <v>12768</v>
      </c>
      <c r="D6260" s="1" t="s">
        <v>3465</v>
      </c>
      <c r="E6260" s="1" t="s">
        <v>12769</v>
      </c>
      <c r="F6260" s="1" t="s">
        <v>3467</v>
      </c>
      <c r="G6260" s="1" t="s">
        <v>17</v>
      </c>
      <c r="H6260" s="1">
        <v>45.0</v>
      </c>
      <c r="I6260" s="3">
        <v>43684.166666666664</v>
      </c>
      <c r="J6260" s="1">
        <v>2.12207796407078</v>
      </c>
      <c r="K6260" s="1" t="s">
        <v>166</v>
      </c>
      <c r="M6260" s="3">
        <v>43684.19934366898</v>
      </c>
    </row>
    <row r="6261">
      <c r="A6261" s="1">
        <v>6259.0</v>
      </c>
      <c r="B6261" s="1" t="s">
        <v>2891</v>
      </c>
      <c r="C6261" s="1" t="s">
        <v>12770</v>
      </c>
      <c r="D6261" s="1" t="s">
        <v>522</v>
      </c>
      <c r="E6261" s="1" t="s">
        <v>3574</v>
      </c>
      <c r="F6261" s="1" t="s">
        <v>2894</v>
      </c>
      <c r="G6261" s="1" t="s">
        <v>17</v>
      </c>
      <c r="H6261" s="1">
        <v>45.0</v>
      </c>
      <c r="I6261" s="3">
        <v>44102.229166666664</v>
      </c>
      <c r="J6261" s="1">
        <v>1.46549162043044</v>
      </c>
      <c r="K6261" s="1" t="s">
        <v>46</v>
      </c>
      <c r="M6261" s="3">
        <v>44102.256756539355</v>
      </c>
    </row>
    <row r="6262">
      <c r="A6262" s="1">
        <v>6260.0</v>
      </c>
      <c r="B6262" s="1" t="s">
        <v>4014</v>
      </c>
      <c r="C6262" s="1" t="s">
        <v>12771</v>
      </c>
      <c r="D6262" s="1" t="s">
        <v>326</v>
      </c>
      <c r="E6262" s="1" t="s">
        <v>4016</v>
      </c>
      <c r="F6262" s="1" t="s">
        <v>4017</v>
      </c>
      <c r="G6262" s="1" t="s">
        <v>17</v>
      </c>
      <c r="H6262" s="1">
        <v>45.0</v>
      </c>
      <c r="I6262" s="3">
        <v>43799.166666666664</v>
      </c>
      <c r="J6262" s="1">
        <v>2.23120409095344</v>
      </c>
      <c r="K6262" s="1" t="s">
        <v>24</v>
      </c>
      <c r="M6262" s="3">
        <v>43799.21376675926</v>
      </c>
    </row>
    <row r="6263">
      <c r="A6263" s="1">
        <v>6261.0</v>
      </c>
      <c r="B6263" s="1" t="s">
        <v>732</v>
      </c>
      <c r="C6263" s="1" t="s">
        <v>12772</v>
      </c>
      <c r="D6263" s="1" t="s">
        <v>5064</v>
      </c>
      <c r="E6263" s="1" t="s">
        <v>3404</v>
      </c>
      <c r="F6263" s="1" t="s">
        <v>735</v>
      </c>
      <c r="G6263" s="1" t="s">
        <v>17</v>
      </c>
      <c r="H6263" s="1">
        <v>45.0</v>
      </c>
      <c r="I6263" s="3">
        <v>44222.4375</v>
      </c>
      <c r="J6263" s="1">
        <v>2.2163524715523</v>
      </c>
      <c r="K6263" s="1" t="s">
        <v>24</v>
      </c>
      <c r="M6263" s="3">
        <v>44222.470708368055</v>
      </c>
    </row>
    <row r="6264">
      <c r="A6264" s="1">
        <v>6262.0</v>
      </c>
      <c r="B6264" s="1" t="s">
        <v>354</v>
      </c>
      <c r="C6264" s="1" t="s">
        <v>12773</v>
      </c>
      <c r="D6264" s="1" t="s">
        <v>598</v>
      </c>
      <c r="E6264" s="1" t="s">
        <v>12774</v>
      </c>
      <c r="F6264" s="1" t="s">
        <v>358</v>
      </c>
      <c r="G6264" s="1" t="s">
        <v>89</v>
      </c>
      <c r="H6264" s="1">
        <v>45.0</v>
      </c>
      <c r="I6264" s="3">
        <v>44094.36105582176</v>
      </c>
      <c r="J6264" s="1">
        <v>0.488110607524712</v>
      </c>
      <c r="K6264" s="1" t="s">
        <v>24</v>
      </c>
      <c r="M6264" s="3">
        <v>44094.38198446759</v>
      </c>
    </row>
    <row r="6265">
      <c r="A6265" s="1">
        <v>6263.0</v>
      </c>
      <c r="B6265" s="1" t="s">
        <v>319</v>
      </c>
      <c r="C6265" s="1" t="s">
        <v>12775</v>
      </c>
      <c r="D6265" s="1" t="s">
        <v>7210</v>
      </c>
      <c r="E6265" s="1" t="s">
        <v>12776</v>
      </c>
      <c r="F6265" s="1" t="s">
        <v>323</v>
      </c>
      <c r="G6265" s="1" t="s">
        <v>39</v>
      </c>
      <c r="H6265" s="1">
        <v>45.0</v>
      </c>
      <c r="I6265" s="3">
        <v>43815.458333333336</v>
      </c>
      <c r="J6265" s="1">
        <v>2.10768572446029</v>
      </c>
      <c r="K6265" s="1" t="s">
        <v>24</v>
      </c>
      <c r="M6265" s="3">
        <v>43815.521672905095</v>
      </c>
    </row>
    <row r="6266">
      <c r="A6266" s="1">
        <v>6264.0</v>
      </c>
      <c r="B6266" s="1" t="s">
        <v>2891</v>
      </c>
      <c r="C6266" s="1" t="s">
        <v>12777</v>
      </c>
      <c r="D6266" s="1" t="s">
        <v>1802</v>
      </c>
      <c r="E6266" s="1" t="s">
        <v>12778</v>
      </c>
      <c r="F6266" s="1" t="s">
        <v>2894</v>
      </c>
      <c r="G6266" s="1" t="s">
        <v>17</v>
      </c>
      <c r="H6266" s="1">
        <v>45.0</v>
      </c>
      <c r="I6266" s="3">
        <v>43811.208333333336</v>
      </c>
      <c r="J6266" s="1">
        <v>1.60771090905946</v>
      </c>
      <c r="K6266" s="1" t="s">
        <v>46</v>
      </c>
      <c r="M6266" s="3">
        <v>43811.238157395834</v>
      </c>
    </row>
    <row r="6267">
      <c r="A6267" s="1">
        <v>6265.0</v>
      </c>
      <c r="B6267" s="1" t="s">
        <v>239</v>
      </c>
      <c r="C6267" s="1" t="s">
        <v>12779</v>
      </c>
      <c r="D6267" s="1" t="s">
        <v>5539</v>
      </c>
      <c r="E6267" s="1" t="s">
        <v>12780</v>
      </c>
      <c r="F6267" s="1" t="s">
        <v>243</v>
      </c>
      <c r="G6267" s="1" t="s">
        <v>39</v>
      </c>
      <c r="H6267" s="1">
        <v>45.0</v>
      </c>
      <c r="I6267" s="3">
        <v>44128.291666666664</v>
      </c>
      <c r="J6267" s="1">
        <v>0.577034157657919</v>
      </c>
      <c r="K6267" s="1" t="s">
        <v>46</v>
      </c>
      <c r="L6267" s="1" t="s">
        <v>244</v>
      </c>
      <c r="M6267" s="3">
        <v>44128.325454722224</v>
      </c>
    </row>
    <row r="6268">
      <c r="A6268" s="1">
        <v>6266.0</v>
      </c>
      <c r="B6268" s="1" t="s">
        <v>2080</v>
      </c>
      <c r="C6268" s="1" t="s">
        <v>12781</v>
      </c>
      <c r="D6268" s="1" t="s">
        <v>1653</v>
      </c>
      <c r="E6268" s="1" t="s">
        <v>2592</v>
      </c>
      <c r="F6268" s="1" t="s">
        <v>2083</v>
      </c>
      <c r="G6268" s="1" t="s">
        <v>17</v>
      </c>
      <c r="H6268" s="1">
        <v>45.0</v>
      </c>
      <c r="I6268" s="3">
        <v>43765.625</v>
      </c>
      <c r="J6268" s="1">
        <v>3.84609364419255</v>
      </c>
      <c r="K6268" s="1" t="s">
        <v>166</v>
      </c>
      <c r="M6268" s="3">
        <v>43765.65458806713</v>
      </c>
    </row>
    <row r="6269">
      <c r="A6269" s="1">
        <v>6267.0</v>
      </c>
      <c r="B6269" s="1" t="s">
        <v>732</v>
      </c>
      <c r="C6269" s="1" t="s">
        <v>12782</v>
      </c>
      <c r="D6269" s="1" t="s">
        <v>12783</v>
      </c>
      <c r="E6269" s="1" t="s">
        <v>12784</v>
      </c>
      <c r="F6269" s="1" t="s">
        <v>735</v>
      </c>
      <c r="G6269" s="1" t="s">
        <v>35</v>
      </c>
      <c r="H6269" s="1">
        <v>45.0</v>
      </c>
      <c r="I6269" s="3">
        <v>43889.729166666664</v>
      </c>
      <c r="J6269" s="1">
        <v>0.303027344412847</v>
      </c>
      <c r="K6269" s="1" t="s">
        <v>24</v>
      </c>
      <c r="M6269" s="3">
        <v>43889.754419386576</v>
      </c>
    </row>
    <row r="6270">
      <c r="A6270" s="1">
        <v>6268.0</v>
      </c>
      <c r="B6270" s="1" t="s">
        <v>233</v>
      </c>
      <c r="C6270" s="1" t="s">
        <v>12785</v>
      </c>
      <c r="D6270" s="1" t="s">
        <v>275</v>
      </c>
      <c r="E6270" s="1" t="s">
        <v>7438</v>
      </c>
      <c r="F6270" s="1" t="s">
        <v>237</v>
      </c>
      <c r="G6270" s="1" t="s">
        <v>17</v>
      </c>
      <c r="H6270" s="1">
        <v>45.0</v>
      </c>
      <c r="I6270" s="3">
        <v>44081.583333333336</v>
      </c>
      <c r="J6270" s="1">
        <v>2.68798653720766</v>
      </c>
      <c r="K6270" s="1" t="s">
        <v>24</v>
      </c>
      <c r="L6270" s="1" t="s">
        <v>238</v>
      </c>
      <c r="M6270" s="3">
        <v>44081.621397627314</v>
      </c>
    </row>
    <row r="6271">
      <c r="A6271" s="1">
        <v>6269.0</v>
      </c>
      <c r="B6271" s="1" t="s">
        <v>2222</v>
      </c>
      <c r="C6271" s="1" t="s">
        <v>12786</v>
      </c>
      <c r="D6271" s="1" t="s">
        <v>37</v>
      </c>
      <c r="E6271" s="1" t="s">
        <v>2224</v>
      </c>
      <c r="F6271" s="1" t="s">
        <v>2225</v>
      </c>
      <c r="G6271" s="1" t="s">
        <v>17</v>
      </c>
      <c r="H6271" s="1">
        <v>45.0</v>
      </c>
      <c r="I6271" s="3">
        <v>44124.166666666664</v>
      </c>
      <c r="J6271" s="1">
        <v>2.12924455810198</v>
      </c>
      <c r="K6271" s="1" t="s">
        <v>56</v>
      </c>
      <c r="M6271" s="3">
        <v>44124.201243275464</v>
      </c>
    </row>
    <row r="6272">
      <c r="A6272" s="1">
        <v>6270.0</v>
      </c>
      <c r="B6272" s="1" t="s">
        <v>732</v>
      </c>
      <c r="C6272" s="1" t="s">
        <v>12787</v>
      </c>
      <c r="D6272" s="1" t="s">
        <v>461</v>
      </c>
      <c r="E6272" s="1" t="s">
        <v>734</v>
      </c>
      <c r="F6272" s="1" t="s">
        <v>735</v>
      </c>
      <c r="G6272" s="1" t="s">
        <v>17</v>
      </c>
      <c r="H6272" s="1">
        <v>45.0</v>
      </c>
      <c r="I6272" s="3">
        <v>44005.729166666664</v>
      </c>
      <c r="J6272" s="1">
        <v>1.55777820257298</v>
      </c>
      <c r="K6272" s="1" t="s">
        <v>24</v>
      </c>
      <c r="M6272" s="3">
        <v>44005.75866533565</v>
      </c>
    </row>
    <row r="6273">
      <c r="A6273" s="1">
        <v>6271.0</v>
      </c>
      <c r="B6273" s="1" t="s">
        <v>12788</v>
      </c>
      <c r="C6273" s="1" t="s">
        <v>12789</v>
      </c>
      <c r="D6273" s="1" t="s">
        <v>4391</v>
      </c>
      <c r="E6273" s="1" t="s">
        <v>12790</v>
      </c>
      <c r="F6273" s="1" t="s">
        <v>12791</v>
      </c>
      <c r="G6273" s="1" t="s">
        <v>89</v>
      </c>
      <c r="H6273" s="1">
        <v>45.0</v>
      </c>
      <c r="I6273" s="3">
        <v>44053.66291009259</v>
      </c>
      <c r="J6273" s="1">
        <v>2.02177074014701</v>
      </c>
      <c r="K6273" s="1" t="s">
        <v>24</v>
      </c>
      <c r="L6273" s="1" t="s">
        <v>495</v>
      </c>
      <c r="M6273" s="3">
        <v>44053.69689096065</v>
      </c>
    </row>
    <row r="6274">
      <c r="A6274" s="1">
        <v>6272.0</v>
      </c>
      <c r="B6274" s="1" t="s">
        <v>485</v>
      </c>
      <c r="C6274" s="1" t="s">
        <v>12792</v>
      </c>
      <c r="D6274" s="1" t="s">
        <v>686</v>
      </c>
      <c r="E6274" s="1" t="s">
        <v>12793</v>
      </c>
      <c r="F6274" s="1" t="s">
        <v>489</v>
      </c>
      <c r="G6274" s="1" t="s">
        <v>17</v>
      </c>
      <c r="H6274" s="1">
        <v>45.0</v>
      </c>
      <c r="I6274" s="3">
        <v>44235.291666666664</v>
      </c>
      <c r="J6274" s="1">
        <v>0.0160402037031593</v>
      </c>
      <c r="K6274" s="1" t="s">
        <v>689</v>
      </c>
      <c r="L6274" s="1" t="s">
        <v>3436</v>
      </c>
      <c r="M6274" s="3">
        <v>44235.296538993054</v>
      </c>
    </row>
    <row r="6275">
      <c r="A6275" s="1">
        <v>6273.0</v>
      </c>
      <c r="B6275" s="1" t="s">
        <v>3753</v>
      </c>
      <c r="C6275" s="1" t="s">
        <v>12794</v>
      </c>
      <c r="D6275" s="1" t="s">
        <v>6810</v>
      </c>
      <c r="E6275" s="1" t="s">
        <v>12795</v>
      </c>
      <c r="F6275" s="1" t="s">
        <v>3757</v>
      </c>
      <c r="G6275" s="1" t="s">
        <v>39</v>
      </c>
      <c r="H6275" s="1">
        <v>45.0</v>
      </c>
      <c r="I6275" s="3">
        <v>43527.583333333336</v>
      </c>
      <c r="J6275" s="1">
        <v>1.06001797809479</v>
      </c>
      <c r="K6275" s="1" t="s">
        <v>24</v>
      </c>
      <c r="M6275" s="3">
        <v>43529.5271803125</v>
      </c>
    </row>
    <row r="6276">
      <c r="A6276" s="1">
        <v>6274.0</v>
      </c>
      <c r="B6276" s="1" t="s">
        <v>3949</v>
      </c>
      <c r="C6276" s="1" t="s">
        <v>12796</v>
      </c>
      <c r="D6276" s="1" t="s">
        <v>1531</v>
      </c>
      <c r="E6276" s="1" t="s">
        <v>3951</v>
      </c>
      <c r="F6276" s="1" t="s">
        <v>3952</v>
      </c>
      <c r="G6276" s="1" t="s">
        <v>17</v>
      </c>
      <c r="H6276" s="1">
        <v>45.0</v>
      </c>
      <c r="I6276" s="3">
        <v>43746.625</v>
      </c>
      <c r="J6276" s="1">
        <v>1.23635391823634</v>
      </c>
      <c r="K6276" s="1" t="s">
        <v>18</v>
      </c>
      <c r="M6276" s="3">
        <v>43746.649400243055</v>
      </c>
    </row>
    <row r="6277">
      <c r="A6277" s="1">
        <v>6275.0</v>
      </c>
      <c r="B6277" s="1" t="s">
        <v>84</v>
      </c>
      <c r="C6277" s="1" t="s">
        <v>12797</v>
      </c>
      <c r="D6277" s="1" t="s">
        <v>86</v>
      </c>
      <c r="E6277" s="1" t="s">
        <v>4462</v>
      </c>
      <c r="F6277" s="1" t="s">
        <v>88</v>
      </c>
      <c r="G6277" s="1" t="s">
        <v>17</v>
      </c>
      <c r="H6277" s="1">
        <v>45.0</v>
      </c>
      <c r="I6277" s="3">
        <v>43818.166666666664</v>
      </c>
      <c r="J6277" s="1">
        <v>0.891597963544107</v>
      </c>
      <c r="K6277" s="1" t="s">
        <v>83</v>
      </c>
      <c r="M6277" s="3">
        <v>43818.21392002315</v>
      </c>
    </row>
    <row r="6278">
      <c r="A6278" s="1">
        <v>6276.0</v>
      </c>
      <c r="B6278" s="1" t="s">
        <v>816</v>
      </c>
      <c r="C6278" s="1" t="s">
        <v>12798</v>
      </c>
      <c r="D6278" s="1" t="s">
        <v>1813</v>
      </c>
      <c r="E6278" s="1" t="s">
        <v>12799</v>
      </c>
      <c r="F6278" s="1" t="s">
        <v>820</v>
      </c>
      <c r="G6278" s="1" t="s">
        <v>89</v>
      </c>
      <c r="H6278" s="1">
        <v>45.0</v>
      </c>
      <c r="I6278" s="3">
        <v>44147.49875107639</v>
      </c>
      <c r="J6278" s="1">
        <v>1.45286479841806</v>
      </c>
      <c r="K6278" s="1" t="s">
        <v>18</v>
      </c>
      <c r="L6278" s="1" t="s">
        <v>444</v>
      </c>
      <c r="M6278" s="3">
        <v>44147.5253503125</v>
      </c>
    </row>
    <row r="6279">
      <c r="A6279" s="1">
        <v>6277.0</v>
      </c>
      <c r="B6279" s="1" t="s">
        <v>114</v>
      </c>
      <c r="C6279" s="1" t="s">
        <v>12800</v>
      </c>
      <c r="D6279" s="1" t="s">
        <v>116</v>
      </c>
      <c r="E6279" s="1" t="s">
        <v>12801</v>
      </c>
      <c r="F6279" s="1" t="s">
        <v>118</v>
      </c>
      <c r="G6279" s="1" t="s">
        <v>17</v>
      </c>
      <c r="H6279" s="1">
        <v>45.0</v>
      </c>
      <c r="I6279" s="3">
        <v>44195.708333333336</v>
      </c>
      <c r="J6279" s="1">
        <v>2.24930072823361</v>
      </c>
      <c r="K6279" s="1" t="s">
        <v>24</v>
      </c>
      <c r="M6279" s="3">
        <v>44195.73083966435</v>
      </c>
    </row>
    <row r="6280">
      <c r="A6280" s="1">
        <v>6278.0</v>
      </c>
      <c r="B6280" s="1" t="s">
        <v>2203</v>
      </c>
      <c r="C6280" s="1" t="s">
        <v>12802</v>
      </c>
      <c r="D6280" s="1" t="s">
        <v>5539</v>
      </c>
      <c r="E6280" s="1" t="s">
        <v>9519</v>
      </c>
      <c r="F6280" s="1" t="s">
        <v>2206</v>
      </c>
      <c r="G6280" s="1" t="s">
        <v>35</v>
      </c>
      <c r="H6280" s="1">
        <v>45.0</v>
      </c>
      <c r="I6280" s="3">
        <v>44123.208333333336</v>
      </c>
      <c r="J6280" s="1">
        <v>0.174926696382567</v>
      </c>
      <c r="K6280" s="1" t="s">
        <v>46</v>
      </c>
      <c r="L6280" s="1" t="s">
        <v>2207</v>
      </c>
      <c r="M6280" s="3">
        <v>44123.225950405096</v>
      </c>
    </row>
    <row r="6281">
      <c r="A6281" s="1">
        <v>6279.0</v>
      </c>
      <c r="B6281" s="1" t="s">
        <v>12803</v>
      </c>
      <c r="C6281" s="1" t="s">
        <v>12804</v>
      </c>
      <c r="D6281" s="1" t="s">
        <v>2359</v>
      </c>
      <c r="E6281" s="1" t="s">
        <v>12805</v>
      </c>
      <c r="F6281" s="1" t="s">
        <v>12806</v>
      </c>
      <c r="G6281" s="1" t="s">
        <v>39</v>
      </c>
      <c r="H6281" s="1">
        <v>45.0</v>
      </c>
      <c r="I6281" s="3">
        <v>44151.708333333336</v>
      </c>
      <c r="J6281" s="1">
        <v>2.48433143463165</v>
      </c>
      <c r="K6281" s="1" t="s">
        <v>18</v>
      </c>
      <c r="L6281" s="1" t="s">
        <v>1011</v>
      </c>
      <c r="M6281" s="3">
        <v>44151.73706349537</v>
      </c>
    </row>
    <row r="6282">
      <c r="A6282" s="1">
        <v>6280.0</v>
      </c>
      <c r="B6282" s="1" t="s">
        <v>788</v>
      </c>
      <c r="C6282" s="1" t="s">
        <v>12807</v>
      </c>
      <c r="D6282" s="1" t="s">
        <v>869</v>
      </c>
      <c r="E6282" s="1" t="s">
        <v>2213</v>
      </c>
      <c r="F6282" s="1" t="s">
        <v>791</v>
      </c>
      <c r="G6282" s="1" t="s">
        <v>17</v>
      </c>
      <c r="H6282" s="1">
        <v>45.0</v>
      </c>
      <c r="I6282" s="3">
        <v>44190.708333333336</v>
      </c>
      <c r="J6282" s="1">
        <v>2.8066567180969</v>
      </c>
      <c r="K6282" s="1" t="s">
        <v>24</v>
      </c>
      <c r="M6282" s="3">
        <v>44190.75475572917</v>
      </c>
    </row>
    <row r="6283">
      <c r="A6283" s="1">
        <v>6281.0</v>
      </c>
      <c r="B6283" s="1" t="s">
        <v>1348</v>
      </c>
      <c r="C6283" s="1" t="s">
        <v>12808</v>
      </c>
      <c r="D6283" s="1" t="s">
        <v>2567</v>
      </c>
      <c r="E6283" s="1" t="s">
        <v>2568</v>
      </c>
      <c r="F6283" s="1" t="s">
        <v>1352</v>
      </c>
      <c r="G6283" s="1" t="s">
        <v>17</v>
      </c>
      <c r="H6283" s="1">
        <v>45.0</v>
      </c>
      <c r="I6283" s="3">
        <v>44063.708333333336</v>
      </c>
      <c r="J6283" s="1">
        <v>2.76849907186126</v>
      </c>
      <c r="K6283" s="1" t="s">
        <v>18</v>
      </c>
      <c r="M6283" s="3">
        <v>44063.77119162037</v>
      </c>
    </row>
    <row r="6284">
      <c r="A6284" s="1">
        <v>6282.0</v>
      </c>
      <c r="B6284" s="1" t="s">
        <v>5089</v>
      </c>
      <c r="C6284" s="1" t="s">
        <v>12809</v>
      </c>
      <c r="D6284" s="1" t="s">
        <v>1140</v>
      </c>
      <c r="E6284" s="1" t="s">
        <v>12810</v>
      </c>
      <c r="F6284" s="1" t="s">
        <v>5092</v>
      </c>
      <c r="G6284" s="1" t="s">
        <v>39</v>
      </c>
      <c r="H6284" s="1">
        <v>45.0</v>
      </c>
      <c r="I6284" s="3">
        <v>44249.625</v>
      </c>
      <c r="J6284" s="1">
        <v>3.80507199994999</v>
      </c>
      <c r="K6284" s="1" t="s">
        <v>24</v>
      </c>
      <c r="L6284" s="1" t="s">
        <v>406</v>
      </c>
      <c r="M6284" s="3">
        <v>44249.65600763889</v>
      </c>
    </row>
    <row r="6285">
      <c r="A6285" s="1">
        <v>6283.0</v>
      </c>
      <c r="B6285" s="1" t="s">
        <v>2671</v>
      </c>
      <c r="C6285" s="1" t="s">
        <v>12811</v>
      </c>
      <c r="D6285" s="1" t="s">
        <v>2673</v>
      </c>
      <c r="E6285" s="1" t="s">
        <v>2674</v>
      </c>
      <c r="F6285" s="1" t="s">
        <v>2675</v>
      </c>
      <c r="G6285" s="1" t="s">
        <v>17</v>
      </c>
      <c r="H6285" s="1">
        <v>45.0</v>
      </c>
      <c r="I6285" s="3">
        <v>44116.208333333336</v>
      </c>
      <c r="J6285" s="1">
        <v>0.89021274289061</v>
      </c>
      <c r="K6285" s="1" t="s">
        <v>83</v>
      </c>
      <c r="M6285" s="3">
        <v>44116.24369274305</v>
      </c>
    </row>
    <row r="6286">
      <c r="A6286" s="1">
        <v>6284.0</v>
      </c>
      <c r="B6286" s="1" t="s">
        <v>3701</v>
      </c>
      <c r="C6286" s="1" t="s">
        <v>12812</v>
      </c>
      <c r="D6286" s="1" t="s">
        <v>1827</v>
      </c>
      <c r="E6286" s="1" t="s">
        <v>12813</v>
      </c>
      <c r="F6286" s="1" t="s">
        <v>3705</v>
      </c>
      <c r="G6286" s="1" t="s">
        <v>39</v>
      </c>
      <c r="H6286" s="1">
        <v>45.0</v>
      </c>
      <c r="I6286" s="3">
        <v>44157.291666666664</v>
      </c>
      <c r="J6286" s="1">
        <v>0.83763783550881</v>
      </c>
      <c r="K6286" s="1" t="s">
        <v>166</v>
      </c>
      <c r="L6286" s="1" t="s">
        <v>318</v>
      </c>
      <c r="M6286" s="3">
        <v>44157.348293483796</v>
      </c>
    </row>
    <row r="6287">
      <c r="A6287" s="1">
        <v>6285.0</v>
      </c>
      <c r="B6287" s="1" t="s">
        <v>425</v>
      </c>
      <c r="C6287" s="1" t="s">
        <v>12814</v>
      </c>
      <c r="D6287" s="1" t="s">
        <v>21</v>
      </c>
      <c r="E6287" s="1" t="s">
        <v>12815</v>
      </c>
      <c r="F6287" s="1" t="s">
        <v>428</v>
      </c>
      <c r="G6287" s="1" t="s">
        <v>39</v>
      </c>
      <c r="H6287" s="1">
        <v>45.0</v>
      </c>
      <c r="I6287" s="3">
        <v>44163.291666666664</v>
      </c>
      <c r="J6287" s="1">
        <v>3.78351884127395</v>
      </c>
      <c r="K6287" s="1" t="s">
        <v>24</v>
      </c>
      <c r="M6287" s="3">
        <v>44163.38170967592</v>
      </c>
    </row>
    <row r="6288">
      <c r="A6288" s="1">
        <v>6286.0</v>
      </c>
      <c r="B6288" s="1" t="s">
        <v>184</v>
      </c>
      <c r="C6288" s="1" t="s">
        <v>12816</v>
      </c>
      <c r="D6288" s="1" t="s">
        <v>1297</v>
      </c>
      <c r="E6288" s="1" t="s">
        <v>1298</v>
      </c>
      <c r="F6288" s="1" t="s">
        <v>187</v>
      </c>
      <c r="G6288" s="1" t="s">
        <v>17</v>
      </c>
      <c r="H6288" s="1">
        <v>45.0</v>
      </c>
      <c r="I6288" s="3">
        <v>43852.416666666664</v>
      </c>
      <c r="J6288" s="1">
        <v>2.30757045764951</v>
      </c>
      <c r="K6288" s="1" t="s">
        <v>24</v>
      </c>
      <c r="M6288" s="3">
        <v>43852.43881457176</v>
      </c>
    </row>
    <row r="6289">
      <c r="A6289" s="1">
        <v>6287.0</v>
      </c>
      <c r="B6289" s="1" t="s">
        <v>68</v>
      </c>
      <c r="C6289" s="1" t="s">
        <v>12817</v>
      </c>
      <c r="D6289" s="1" t="s">
        <v>32</v>
      </c>
      <c r="E6289" s="1" t="s">
        <v>12818</v>
      </c>
      <c r="F6289" s="1" t="s">
        <v>72</v>
      </c>
      <c r="G6289" s="1" t="s">
        <v>39</v>
      </c>
      <c r="H6289" s="1">
        <v>45.0</v>
      </c>
      <c r="I6289" s="3">
        <v>43861.666666666664</v>
      </c>
      <c r="J6289" s="1">
        <v>1.01454590796536</v>
      </c>
      <c r="K6289" s="1" t="s">
        <v>24</v>
      </c>
      <c r="M6289" s="3">
        <v>43861.73973673611</v>
      </c>
    </row>
    <row r="6290">
      <c r="A6290" s="1">
        <v>6288.0</v>
      </c>
      <c r="B6290" s="1" t="s">
        <v>8715</v>
      </c>
      <c r="C6290" s="1" t="s">
        <v>12819</v>
      </c>
      <c r="D6290" s="1" t="s">
        <v>1343</v>
      </c>
      <c r="E6290" s="1" t="s">
        <v>12820</v>
      </c>
      <c r="F6290" s="1" t="s">
        <v>8718</v>
      </c>
      <c r="G6290" s="1" t="s">
        <v>39</v>
      </c>
      <c r="H6290" s="1">
        <v>45.0</v>
      </c>
      <c r="I6290" s="3">
        <v>43867.260416666664</v>
      </c>
      <c r="J6290" s="1">
        <v>2.52288927828956</v>
      </c>
      <c r="K6290" s="1" t="s">
        <v>24</v>
      </c>
      <c r="M6290" s="3">
        <v>43867.29447778935</v>
      </c>
    </row>
    <row r="6291">
      <c r="A6291" s="1">
        <v>6289.0</v>
      </c>
      <c r="B6291" s="1" t="s">
        <v>1023</v>
      </c>
      <c r="C6291" s="1" t="s">
        <v>12821</v>
      </c>
      <c r="D6291" s="1" t="s">
        <v>8231</v>
      </c>
      <c r="E6291" s="1" t="s">
        <v>12822</v>
      </c>
      <c r="F6291" s="1" t="s">
        <v>1027</v>
      </c>
      <c r="G6291" s="1" t="s">
        <v>17</v>
      </c>
      <c r="H6291" s="1">
        <v>45.0</v>
      </c>
      <c r="I6291" s="3">
        <v>43844.166666666664</v>
      </c>
      <c r="J6291" s="1">
        <v>1.28825851993824</v>
      </c>
      <c r="K6291" s="1" t="s">
        <v>24</v>
      </c>
      <c r="M6291" s="3">
        <v>43844.2472796875</v>
      </c>
    </row>
    <row r="6292">
      <c r="A6292" s="1">
        <v>6290.0</v>
      </c>
      <c r="B6292" s="1" t="s">
        <v>742</v>
      </c>
      <c r="C6292" s="1" t="s">
        <v>12823</v>
      </c>
      <c r="D6292" s="1" t="s">
        <v>5475</v>
      </c>
      <c r="E6292" s="1" t="s">
        <v>12824</v>
      </c>
      <c r="F6292" s="1" t="s">
        <v>11554</v>
      </c>
      <c r="G6292" s="1" t="s">
        <v>89</v>
      </c>
      <c r="H6292" s="1">
        <v>45.0</v>
      </c>
      <c r="I6292" s="3">
        <v>44243.52242065972</v>
      </c>
      <c r="J6292" s="1">
        <v>1.68093482363593</v>
      </c>
      <c r="K6292" s="1" t="s">
        <v>24</v>
      </c>
      <c r="L6292" s="1" t="s">
        <v>747</v>
      </c>
      <c r="M6292" s="3">
        <v>44243.589902025466</v>
      </c>
    </row>
    <row r="6293">
      <c r="A6293" s="1">
        <v>6291.0</v>
      </c>
      <c r="B6293" s="1" t="s">
        <v>2645</v>
      </c>
      <c r="C6293" s="1" t="s">
        <v>12825</v>
      </c>
      <c r="D6293" s="1" t="s">
        <v>4220</v>
      </c>
      <c r="E6293" s="1" t="s">
        <v>4311</v>
      </c>
      <c r="F6293" s="1" t="s">
        <v>2649</v>
      </c>
      <c r="G6293" s="1" t="s">
        <v>17</v>
      </c>
      <c r="H6293" s="1">
        <v>45.0</v>
      </c>
      <c r="I6293" s="3">
        <v>43910.291666666664</v>
      </c>
      <c r="J6293" s="1">
        <v>0.668599423980131</v>
      </c>
      <c r="K6293" s="1" t="s">
        <v>18</v>
      </c>
      <c r="M6293" s="3">
        <v>43910.32086802083</v>
      </c>
    </row>
    <row r="6294">
      <c r="A6294" s="1">
        <v>6292.0</v>
      </c>
      <c r="B6294" s="1" t="s">
        <v>1423</v>
      </c>
      <c r="C6294" s="1" t="s">
        <v>12826</v>
      </c>
      <c r="D6294" s="1" t="s">
        <v>2477</v>
      </c>
      <c r="E6294" s="1" t="s">
        <v>4348</v>
      </c>
      <c r="F6294" s="1" t="s">
        <v>1426</v>
      </c>
      <c r="G6294" s="1" t="s">
        <v>17</v>
      </c>
      <c r="H6294" s="1">
        <v>45.0</v>
      </c>
      <c r="I6294" s="3">
        <v>43717.25</v>
      </c>
      <c r="J6294" s="1">
        <v>2.33810677624625</v>
      </c>
      <c r="K6294" s="1" t="s">
        <v>24</v>
      </c>
      <c r="M6294" s="3">
        <v>43717.26439052083</v>
      </c>
    </row>
    <row r="6295">
      <c r="A6295" s="1">
        <v>6293.0</v>
      </c>
      <c r="B6295" s="1" t="s">
        <v>1315</v>
      </c>
      <c r="C6295" s="1" t="s">
        <v>12827</v>
      </c>
      <c r="D6295" s="1" t="s">
        <v>411</v>
      </c>
      <c r="E6295" s="1" t="s">
        <v>4131</v>
      </c>
      <c r="F6295" s="1" t="s">
        <v>1319</v>
      </c>
      <c r="G6295" s="1" t="s">
        <v>17</v>
      </c>
      <c r="H6295" s="1">
        <v>45.0</v>
      </c>
      <c r="I6295" s="3">
        <v>43928.333333333336</v>
      </c>
      <c r="J6295" s="1">
        <v>0.711134625725474</v>
      </c>
      <c r="K6295" s="1" t="s">
        <v>18</v>
      </c>
      <c r="M6295" s="3">
        <v>43928.35555797454</v>
      </c>
    </row>
    <row r="6296">
      <c r="A6296" s="1">
        <v>6294.0</v>
      </c>
      <c r="B6296" s="1" t="s">
        <v>4064</v>
      </c>
      <c r="C6296" s="1" t="s">
        <v>12828</v>
      </c>
      <c r="D6296" s="1" t="s">
        <v>5495</v>
      </c>
      <c r="E6296" s="1" t="s">
        <v>12829</v>
      </c>
      <c r="F6296" s="1" t="s">
        <v>4068</v>
      </c>
      <c r="G6296" s="1" t="s">
        <v>89</v>
      </c>
      <c r="H6296" s="1">
        <v>45.0</v>
      </c>
      <c r="I6296" s="3">
        <v>44215.6875</v>
      </c>
      <c r="J6296" s="1">
        <v>5.62104447631293</v>
      </c>
      <c r="K6296" s="1" t="s">
        <v>166</v>
      </c>
      <c r="M6296" s="3">
        <v>44215.73935309028</v>
      </c>
    </row>
    <row r="6297">
      <c r="A6297" s="1">
        <v>6295.0</v>
      </c>
      <c r="B6297" s="1" t="s">
        <v>57</v>
      </c>
      <c r="C6297" s="1" t="s">
        <v>12830</v>
      </c>
      <c r="D6297" s="1" t="s">
        <v>59</v>
      </c>
      <c r="E6297" s="1" t="s">
        <v>60</v>
      </c>
      <c r="F6297" s="1" t="s">
        <v>61</v>
      </c>
      <c r="G6297" s="1" t="s">
        <v>17</v>
      </c>
      <c r="H6297" s="1">
        <v>45.0</v>
      </c>
      <c r="I6297" s="3">
        <v>43881.25</v>
      </c>
      <c r="J6297" s="1">
        <v>0.716498256345655</v>
      </c>
      <c r="K6297" s="1" t="s">
        <v>62</v>
      </c>
      <c r="M6297" s="3">
        <v>43881.28769082176</v>
      </c>
    </row>
    <row r="6298">
      <c r="A6298" s="1">
        <v>6296.0</v>
      </c>
      <c r="B6298" s="1" t="s">
        <v>239</v>
      </c>
      <c r="C6298" s="1" t="s">
        <v>12831</v>
      </c>
      <c r="D6298" s="1" t="s">
        <v>86</v>
      </c>
      <c r="E6298" s="1" t="s">
        <v>2061</v>
      </c>
      <c r="F6298" s="1" t="s">
        <v>243</v>
      </c>
      <c r="G6298" s="1" t="s">
        <v>35</v>
      </c>
      <c r="H6298" s="1">
        <v>45.0</v>
      </c>
      <c r="I6298" s="3">
        <v>43592.333333333336</v>
      </c>
      <c r="J6298" s="1">
        <v>2.23572403246468</v>
      </c>
      <c r="K6298" s="1" t="s">
        <v>46</v>
      </c>
      <c r="M6298" s="3">
        <v>43592.637040925925</v>
      </c>
    </row>
    <row r="6299">
      <c r="A6299" s="1">
        <v>6297.0</v>
      </c>
      <c r="B6299" s="1" t="s">
        <v>1961</v>
      </c>
      <c r="C6299" s="1" t="s">
        <v>12832</v>
      </c>
      <c r="D6299" s="1" t="s">
        <v>1963</v>
      </c>
      <c r="E6299" s="1" t="s">
        <v>12833</v>
      </c>
      <c r="F6299" s="1" t="s">
        <v>1965</v>
      </c>
      <c r="G6299" s="1" t="s">
        <v>39</v>
      </c>
      <c r="H6299" s="1">
        <v>45.0</v>
      </c>
      <c r="I6299" s="3">
        <v>44082.708333333336</v>
      </c>
      <c r="J6299" s="1">
        <v>4.55280222391671</v>
      </c>
      <c r="K6299" s="1" t="s">
        <v>24</v>
      </c>
      <c r="L6299" s="1" t="s">
        <v>882</v>
      </c>
      <c r="M6299" s="3">
        <v>44082.73850685185</v>
      </c>
    </row>
    <row r="6300">
      <c r="A6300" s="1">
        <v>6298.0</v>
      </c>
      <c r="B6300" s="1" t="s">
        <v>788</v>
      </c>
      <c r="C6300" s="1" t="s">
        <v>12834</v>
      </c>
      <c r="D6300" s="1" t="s">
        <v>2504</v>
      </c>
      <c r="E6300" s="1" t="s">
        <v>12835</v>
      </c>
      <c r="F6300" s="1" t="s">
        <v>791</v>
      </c>
      <c r="G6300" s="1" t="s">
        <v>39</v>
      </c>
      <c r="H6300" s="1">
        <v>45.0</v>
      </c>
      <c r="I6300" s="3">
        <v>44140.708333333336</v>
      </c>
      <c r="J6300" s="1">
        <v>1.30139421221985</v>
      </c>
      <c r="K6300" s="1" t="s">
        <v>24</v>
      </c>
      <c r="M6300" s="3">
        <v>44140.73505125</v>
      </c>
    </row>
    <row r="6301">
      <c r="A6301" s="1">
        <v>6299.0</v>
      </c>
      <c r="B6301" s="1" t="s">
        <v>1202</v>
      </c>
      <c r="C6301" s="1" t="s">
        <v>12836</v>
      </c>
      <c r="D6301" s="1" t="s">
        <v>1631</v>
      </c>
      <c r="E6301" s="1" t="s">
        <v>1632</v>
      </c>
      <c r="F6301" s="1" t="s">
        <v>1206</v>
      </c>
      <c r="G6301" s="1" t="s">
        <v>35</v>
      </c>
      <c r="H6301" s="1">
        <v>45.0</v>
      </c>
      <c r="I6301" s="3">
        <v>43654.583333333336</v>
      </c>
      <c r="J6301" s="1">
        <v>0.466763281257367</v>
      </c>
      <c r="K6301" s="1" t="s">
        <v>24</v>
      </c>
      <c r="M6301" s="3">
        <v>43654.61508981481</v>
      </c>
    </row>
    <row r="6302">
      <c r="A6302" s="1">
        <v>6300.0</v>
      </c>
      <c r="B6302" s="1" t="s">
        <v>480</v>
      </c>
      <c r="C6302" s="1" t="s">
        <v>12837</v>
      </c>
      <c r="D6302" s="1" t="s">
        <v>661</v>
      </c>
      <c r="E6302" s="1" t="s">
        <v>6198</v>
      </c>
      <c r="F6302" s="1" t="s">
        <v>484</v>
      </c>
      <c r="G6302" s="1" t="s">
        <v>35</v>
      </c>
      <c r="H6302" s="1">
        <v>45.0</v>
      </c>
      <c r="I6302" s="3">
        <v>43564.416666666664</v>
      </c>
      <c r="J6302" s="1">
        <v>0.938371128109671</v>
      </c>
      <c r="K6302" s="1" t="s">
        <v>24</v>
      </c>
      <c r="M6302" s="3">
        <v>43564.45445767361</v>
      </c>
    </row>
    <row r="6303">
      <c r="A6303" s="1">
        <v>6301.0</v>
      </c>
      <c r="B6303" s="1" t="s">
        <v>6529</v>
      </c>
      <c r="C6303" s="1" t="s">
        <v>12838</v>
      </c>
      <c r="D6303" s="1" t="s">
        <v>6215</v>
      </c>
      <c r="E6303" s="1" t="s">
        <v>6531</v>
      </c>
      <c r="F6303" s="1" t="s">
        <v>6532</v>
      </c>
      <c r="G6303" s="1" t="s">
        <v>17</v>
      </c>
      <c r="H6303" s="1">
        <v>45.0</v>
      </c>
      <c r="I6303" s="3">
        <v>43781.166666666664</v>
      </c>
      <c r="J6303" s="1">
        <v>0.0</v>
      </c>
      <c r="K6303" s="1" t="s">
        <v>24</v>
      </c>
      <c r="M6303" s="3">
        <v>43781.5131996412</v>
      </c>
    </row>
    <row r="6304">
      <c r="A6304" s="1">
        <v>6302.0</v>
      </c>
      <c r="B6304" s="1" t="s">
        <v>620</v>
      </c>
      <c r="C6304" s="1" t="s">
        <v>12839</v>
      </c>
      <c r="D6304" s="1" t="s">
        <v>2567</v>
      </c>
      <c r="E6304" s="1" t="s">
        <v>7683</v>
      </c>
      <c r="F6304" s="1" t="s">
        <v>623</v>
      </c>
      <c r="G6304" s="1" t="s">
        <v>17</v>
      </c>
      <c r="H6304" s="1">
        <v>45.0</v>
      </c>
      <c r="I6304" s="3">
        <v>44026.291666666664</v>
      </c>
      <c r="J6304" s="1">
        <v>1.04153123296849</v>
      </c>
      <c r="K6304" s="1" t="s">
        <v>18</v>
      </c>
      <c r="M6304" s="3">
        <v>44026.334244432874</v>
      </c>
    </row>
    <row r="6305">
      <c r="A6305" s="1">
        <v>6303.0</v>
      </c>
      <c r="B6305" s="1" t="s">
        <v>1323</v>
      </c>
      <c r="C6305" s="1" t="s">
        <v>12840</v>
      </c>
      <c r="D6305" s="1" t="s">
        <v>1325</v>
      </c>
      <c r="E6305" s="1" t="s">
        <v>2308</v>
      </c>
      <c r="F6305" s="1" t="s">
        <v>2309</v>
      </c>
      <c r="G6305" s="1" t="s">
        <v>17</v>
      </c>
      <c r="H6305" s="1">
        <v>45.0</v>
      </c>
      <c r="I6305" s="3">
        <v>44136.666666666664</v>
      </c>
      <c r="J6305" s="1">
        <v>1.45039720515879</v>
      </c>
      <c r="K6305" s="1" t="s">
        <v>46</v>
      </c>
      <c r="M6305" s="3">
        <v>44136.69748798611</v>
      </c>
    </row>
    <row r="6306">
      <c r="A6306" s="1">
        <v>6304.0</v>
      </c>
      <c r="B6306" s="1" t="s">
        <v>184</v>
      </c>
      <c r="C6306" s="1" t="s">
        <v>12841</v>
      </c>
      <c r="D6306" s="1" t="s">
        <v>12842</v>
      </c>
      <c r="E6306" s="1" t="s">
        <v>1060</v>
      </c>
      <c r="F6306" s="1" t="s">
        <v>187</v>
      </c>
      <c r="G6306" s="1" t="s">
        <v>17</v>
      </c>
      <c r="H6306" s="1">
        <v>45.0</v>
      </c>
      <c r="I6306" s="3">
        <v>43728.75</v>
      </c>
      <c r="J6306" s="1">
        <v>1.58625332527948</v>
      </c>
      <c r="K6306" s="1" t="s">
        <v>24</v>
      </c>
      <c r="M6306" s="3">
        <v>43708.57693755787</v>
      </c>
    </row>
    <row r="6307">
      <c r="A6307" s="1">
        <v>6305.0</v>
      </c>
      <c r="B6307" s="1" t="s">
        <v>303</v>
      </c>
      <c r="C6307" s="1" t="s">
        <v>12843</v>
      </c>
      <c r="D6307" s="1" t="s">
        <v>305</v>
      </c>
      <c r="E6307" s="1" t="s">
        <v>4497</v>
      </c>
      <c r="F6307" s="1" t="s">
        <v>307</v>
      </c>
      <c r="G6307" s="1" t="s">
        <v>17</v>
      </c>
      <c r="H6307" s="1">
        <v>45.0</v>
      </c>
      <c r="I6307" s="3">
        <v>43986.229166666664</v>
      </c>
      <c r="J6307" s="1">
        <v>0.0</v>
      </c>
      <c r="K6307" s="1" t="s">
        <v>24</v>
      </c>
      <c r="M6307" s="3">
        <v>43986.33017915509</v>
      </c>
    </row>
    <row r="6308">
      <c r="A6308" s="1">
        <v>6306.0</v>
      </c>
      <c r="B6308" s="1" t="s">
        <v>9823</v>
      </c>
      <c r="C6308" s="1" t="s">
        <v>12844</v>
      </c>
      <c r="D6308" s="1" t="s">
        <v>2639</v>
      </c>
      <c r="E6308" s="1" t="s">
        <v>12845</v>
      </c>
      <c r="F6308" s="1" t="s">
        <v>9827</v>
      </c>
      <c r="G6308" s="1" t="s">
        <v>17</v>
      </c>
      <c r="H6308" s="1">
        <v>45.0</v>
      </c>
      <c r="I6308" s="3">
        <v>44164.291666666664</v>
      </c>
      <c r="J6308" s="1">
        <v>1.26191210383906</v>
      </c>
      <c r="K6308" s="1" t="s">
        <v>18</v>
      </c>
      <c r="L6308" s="1" t="s">
        <v>1765</v>
      </c>
      <c r="M6308" s="3">
        <v>44164.34671834491</v>
      </c>
    </row>
    <row r="6309">
      <c r="A6309" s="1">
        <v>6307.0</v>
      </c>
      <c r="B6309" s="1" t="s">
        <v>520</v>
      </c>
      <c r="C6309" s="1" t="s">
        <v>12846</v>
      </c>
      <c r="D6309" s="1" t="s">
        <v>522</v>
      </c>
      <c r="E6309" s="1" t="s">
        <v>523</v>
      </c>
      <c r="F6309" s="1" t="s">
        <v>524</v>
      </c>
      <c r="G6309" s="1" t="s">
        <v>35</v>
      </c>
      <c r="H6309" s="1">
        <v>45.0</v>
      </c>
      <c r="I6309" s="3">
        <v>43762.708333333336</v>
      </c>
      <c r="J6309" s="1">
        <v>0.0134119882521404</v>
      </c>
      <c r="K6309" s="1" t="s">
        <v>46</v>
      </c>
      <c r="M6309" s="3">
        <v>43736.8395703125</v>
      </c>
    </row>
    <row r="6310">
      <c r="A6310" s="1">
        <v>6308.0</v>
      </c>
      <c r="B6310" s="1" t="s">
        <v>6381</v>
      </c>
      <c r="C6310" s="1" t="s">
        <v>12847</v>
      </c>
      <c r="D6310" s="1" t="s">
        <v>326</v>
      </c>
      <c r="E6310" s="1" t="s">
        <v>12848</v>
      </c>
      <c r="F6310" s="1" t="s">
        <v>6384</v>
      </c>
      <c r="G6310" s="1" t="s">
        <v>89</v>
      </c>
      <c r="H6310" s="1">
        <v>45.0</v>
      </c>
      <c r="I6310" s="3">
        <v>44090.31230146991</v>
      </c>
      <c r="J6310" s="1">
        <v>2.92577455865491</v>
      </c>
      <c r="K6310" s="1" t="s">
        <v>24</v>
      </c>
      <c r="M6310" s="3">
        <v>44090.33263834491</v>
      </c>
    </row>
    <row r="6311">
      <c r="A6311" s="1">
        <v>6309.0</v>
      </c>
      <c r="B6311" s="1" t="s">
        <v>901</v>
      </c>
      <c r="C6311" s="1" t="s">
        <v>12849</v>
      </c>
      <c r="D6311" s="1" t="s">
        <v>6668</v>
      </c>
      <c r="E6311" s="1" t="s">
        <v>1771</v>
      </c>
      <c r="F6311" s="1" t="s">
        <v>904</v>
      </c>
      <c r="G6311" s="1" t="s">
        <v>17</v>
      </c>
      <c r="H6311" s="1">
        <v>45.0</v>
      </c>
      <c r="I6311" s="3">
        <v>43721.75</v>
      </c>
      <c r="J6311" s="1">
        <v>2.208528363185</v>
      </c>
      <c r="K6311" s="1" t="s">
        <v>24</v>
      </c>
      <c r="M6311" s="3">
        <v>43693.79180130787</v>
      </c>
    </row>
    <row r="6312">
      <c r="A6312" s="1">
        <v>6310.0</v>
      </c>
      <c r="B6312" s="1" t="s">
        <v>350</v>
      </c>
      <c r="C6312" s="1" t="s">
        <v>12850</v>
      </c>
      <c r="D6312" s="1" t="s">
        <v>75</v>
      </c>
      <c r="E6312" s="1" t="s">
        <v>9383</v>
      </c>
      <c r="F6312" s="1" t="s">
        <v>353</v>
      </c>
      <c r="G6312" s="1" t="s">
        <v>35</v>
      </c>
      <c r="H6312" s="1">
        <v>45.0</v>
      </c>
      <c r="I6312" s="3">
        <v>43543.166666666664</v>
      </c>
      <c r="J6312" s="1">
        <v>0.459889312830458</v>
      </c>
      <c r="K6312" s="1" t="s">
        <v>24</v>
      </c>
      <c r="M6312" s="3">
        <v>43543.206217465275</v>
      </c>
    </row>
    <row r="6313">
      <c r="A6313" s="1">
        <v>6311.0</v>
      </c>
      <c r="B6313" s="1" t="s">
        <v>5561</v>
      </c>
      <c r="C6313" s="1" t="s">
        <v>12851</v>
      </c>
      <c r="D6313" s="1" t="s">
        <v>864</v>
      </c>
      <c r="E6313" s="1" t="s">
        <v>12852</v>
      </c>
      <c r="F6313" s="1" t="s">
        <v>5565</v>
      </c>
      <c r="G6313" s="1" t="s">
        <v>39</v>
      </c>
      <c r="H6313" s="1">
        <v>45.0</v>
      </c>
      <c r="I6313" s="3">
        <v>43709.25</v>
      </c>
      <c r="J6313" s="1">
        <v>2.03397696077598</v>
      </c>
      <c r="K6313" s="1" t="s">
        <v>166</v>
      </c>
      <c r="M6313" s="3">
        <v>43709.30112063658</v>
      </c>
    </row>
    <row r="6314">
      <c r="A6314" s="1">
        <v>6312.0</v>
      </c>
      <c r="B6314" s="1" t="s">
        <v>4988</v>
      </c>
      <c r="C6314" s="1" t="s">
        <v>12853</v>
      </c>
      <c r="D6314" s="1" t="s">
        <v>295</v>
      </c>
      <c r="E6314" s="1" t="s">
        <v>5185</v>
      </c>
      <c r="F6314" s="1" t="s">
        <v>4991</v>
      </c>
      <c r="G6314" s="1" t="s">
        <v>17</v>
      </c>
      <c r="H6314" s="1">
        <v>45.0</v>
      </c>
      <c r="I6314" s="3">
        <v>43867.541666666664</v>
      </c>
      <c r="J6314" s="1">
        <v>1.26451329867266</v>
      </c>
      <c r="K6314" s="1" t="s">
        <v>62</v>
      </c>
      <c r="M6314" s="3">
        <v>43867.60879394676</v>
      </c>
    </row>
    <row r="6315">
      <c r="A6315" s="1">
        <v>6313.0</v>
      </c>
      <c r="B6315" s="1" t="s">
        <v>620</v>
      </c>
      <c r="C6315" s="1" t="s">
        <v>12854</v>
      </c>
      <c r="D6315" s="1" t="s">
        <v>37</v>
      </c>
      <c r="E6315" s="1" t="s">
        <v>12855</v>
      </c>
      <c r="F6315" s="1" t="s">
        <v>623</v>
      </c>
      <c r="G6315" s="1" t="s">
        <v>17</v>
      </c>
      <c r="H6315" s="1">
        <v>45.0</v>
      </c>
      <c r="I6315" s="3">
        <v>44203.25</v>
      </c>
      <c r="J6315" s="1">
        <v>1.7124099163634</v>
      </c>
      <c r="K6315" s="1" t="s">
        <v>18</v>
      </c>
      <c r="M6315" s="3">
        <v>44203.29029697917</v>
      </c>
    </row>
    <row r="6316">
      <c r="A6316" s="1">
        <v>6314.0</v>
      </c>
      <c r="B6316" s="1" t="s">
        <v>354</v>
      </c>
      <c r="C6316" s="1" t="s">
        <v>12856</v>
      </c>
      <c r="D6316" s="1" t="s">
        <v>207</v>
      </c>
      <c r="E6316" s="1" t="s">
        <v>12857</v>
      </c>
      <c r="F6316" s="1" t="s">
        <v>358</v>
      </c>
      <c r="G6316" s="1" t="s">
        <v>89</v>
      </c>
      <c r="H6316" s="1">
        <v>45.0</v>
      </c>
      <c r="I6316" s="3">
        <v>44221.34583333333</v>
      </c>
      <c r="J6316" s="1">
        <v>2.02915476186597</v>
      </c>
      <c r="K6316" s="1" t="s">
        <v>24</v>
      </c>
      <c r="M6316" s="3">
        <v>44221.34018334491</v>
      </c>
    </row>
    <row r="6317">
      <c r="A6317" s="1">
        <v>6315.0</v>
      </c>
      <c r="B6317" s="1" t="s">
        <v>12</v>
      </c>
      <c r="C6317" s="1" t="s">
        <v>12858</v>
      </c>
      <c r="D6317" s="1" t="s">
        <v>411</v>
      </c>
      <c r="E6317" s="1" t="s">
        <v>4924</v>
      </c>
      <c r="F6317" s="1" t="s">
        <v>16</v>
      </c>
      <c r="G6317" s="1" t="s">
        <v>17</v>
      </c>
      <c r="H6317" s="1">
        <v>45.0</v>
      </c>
      <c r="I6317" s="3">
        <v>44009.506944444445</v>
      </c>
      <c r="J6317" s="1">
        <v>0.0</v>
      </c>
      <c r="K6317" s="1" t="s">
        <v>18</v>
      </c>
      <c r="M6317" s="3">
        <v>44009.54097618056</v>
      </c>
    </row>
    <row r="6318">
      <c r="A6318" s="1">
        <v>6316.0</v>
      </c>
      <c r="B6318" s="1" t="s">
        <v>324</v>
      </c>
      <c r="C6318" s="1" t="s">
        <v>12859</v>
      </c>
      <c r="D6318" s="1" t="s">
        <v>326</v>
      </c>
      <c r="E6318" s="1" t="s">
        <v>327</v>
      </c>
      <c r="F6318" s="1" t="s">
        <v>328</v>
      </c>
      <c r="G6318" s="1" t="s">
        <v>17</v>
      </c>
      <c r="H6318" s="1">
        <v>45.0</v>
      </c>
      <c r="I6318" s="3">
        <v>44162.291666666664</v>
      </c>
      <c r="J6318" s="1">
        <v>1.9207923231677</v>
      </c>
      <c r="K6318" s="1" t="s">
        <v>24</v>
      </c>
      <c r="M6318" s="3">
        <v>44162.38331181713</v>
      </c>
    </row>
    <row r="6319">
      <c r="A6319" s="1">
        <v>6317.0</v>
      </c>
      <c r="B6319" s="1" t="s">
        <v>401</v>
      </c>
      <c r="C6319" s="1" t="s">
        <v>12860</v>
      </c>
      <c r="D6319" s="1" t="s">
        <v>93</v>
      </c>
      <c r="E6319" s="1" t="s">
        <v>12861</v>
      </c>
      <c r="F6319" s="1" t="s">
        <v>405</v>
      </c>
      <c r="G6319" s="1" t="s">
        <v>89</v>
      </c>
      <c r="H6319" s="1">
        <v>45.0</v>
      </c>
      <c r="I6319" s="3">
        <v>44007.436607523145</v>
      </c>
      <c r="J6319" s="1">
        <v>2.5649263644828</v>
      </c>
      <c r="K6319" s="1" t="s">
        <v>24</v>
      </c>
      <c r="M6319" s="3">
        <v>44007.59066201389</v>
      </c>
    </row>
    <row r="6320">
      <c r="A6320" s="1">
        <v>6318.0</v>
      </c>
      <c r="B6320" s="1" t="s">
        <v>853</v>
      </c>
      <c r="C6320" s="1" t="s">
        <v>12862</v>
      </c>
      <c r="D6320" s="1" t="s">
        <v>1806</v>
      </c>
      <c r="E6320" s="1" t="s">
        <v>12628</v>
      </c>
      <c r="F6320" s="1" t="s">
        <v>856</v>
      </c>
      <c r="G6320" s="1" t="s">
        <v>35</v>
      </c>
      <c r="H6320" s="1">
        <v>45.0</v>
      </c>
      <c r="I6320" s="3">
        <v>44203.541666666664</v>
      </c>
      <c r="J6320" s="1">
        <v>2.03738593968931</v>
      </c>
      <c r="K6320" s="1" t="s">
        <v>18</v>
      </c>
      <c r="M6320" s="3">
        <v>44203.57223653935</v>
      </c>
    </row>
    <row r="6321">
      <c r="A6321" s="1">
        <v>6319.0</v>
      </c>
      <c r="B6321" s="1" t="s">
        <v>2232</v>
      </c>
      <c r="C6321" s="1" t="s">
        <v>12863</v>
      </c>
      <c r="D6321" s="1" t="s">
        <v>2359</v>
      </c>
      <c r="E6321" s="1" t="s">
        <v>12864</v>
      </c>
      <c r="F6321" s="1" t="s">
        <v>2235</v>
      </c>
      <c r="G6321" s="1" t="s">
        <v>39</v>
      </c>
      <c r="H6321" s="1">
        <v>45.0</v>
      </c>
      <c r="I6321" s="3">
        <v>44179.270833333336</v>
      </c>
      <c r="J6321" s="1">
        <v>4.65425441091647</v>
      </c>
      <c r="K6321" s="1" t="s">
        <v>18</v>
      </c>
      <c r="M6321" s="3">
        <v>44179.27629721065</v>
      </c>
    </row>
    <row r="6322">
      <c r="A6322" s="1">
        <v>6320.0</v>
      </c>
      <c r="B6322" s="1" t="s">
        <v>385</v>
      </c>
      <c r="C6322" s="1" t="s">
        <v>12865</v>
      </c>
      <c r="D6322" s="1" t="s">
        <v>116</v>
      </c>
      <c r="E6322" s="1" t="s">
        <v>3535</v>
      </c>
      <c r="F6322" s="1" t="s">
        <v>388</v>
      </c>
      <c r="G6322" s="1" t="s">
        <v>17</v>
      </c>
      <c r="H6322" s="1">
        <v>45.0</v>
      </c>
      <c r="I6322" s="3">
        <v>43787.5</v>
      </c>
      <c r="J6322" s="1">
        <v>5.65441106274533</v>
      </c>
      <c r="K6322" s="1" t="s">
        <v>24</v>
      </c>
      <c r="M6322" s="3">
        <v>43787.51257273148</v>
      </c>
    </row>
    <row r="6323">
      <c r="A6323" s="1">
        <v>6321.0</v>
      </c>
      <c r="B6323" s="1" t="s">
        <v>130</v>
      </c>
      <c r="C6323" s="1" t="s">
        <v>12866</v>
      </c>
      <c r="D6323" s="1" t="s">
        <v>132</v>
      </c>
      <c r="E6323" s="1" t="s">
        <v>133</v>
      </c>
      <c r="F6323" s="1" t="s">
        <v>134</v>
      </c>
      <c r="G6323" s="1" t="s">
        <v>17</v>
      </c>
      <c r="H6323" s="1">
        <v>45.0</v>
      </c>
      <c r="I6323" s="3">
        <v>44110.229166666664</v>
      </c>
      <c r="J6323" s="1">
        <v>1.02014981035976</v>
      </c>
      <c r="K6323" s="1" t="s">
        <v>24</v>
      </c>
      <c r="L6323" s="1" t="s">
        <v>135</v>
      </c>
      <c r="M6323" s="3">
        <v>44110.2819534375</v>
      </c>
    </row>
    <row r="6324">
      <c r="A6324" s="1">
        <v>6322.0</v>
      </c>
      <c r="B6324" s="1" t="s">
        <v>450</v>
      </c>
      <c r="C6324" s="1" t="s">
        <v>12867</v>
      </c>
      <c r="D6324" s="1" t="s">
        <v>3581</v>
      </c>
      <c r="E6324" s="1" t="s">
        <v>7853</v>
      </c>
      <c r="F6324" s="1" t="s">
        <v>454</v>
      </c>
      <c r="G6324" s="1" t="s">
        <v>17</v>
      </c>
      <c r="H6324" s="1">
        <v>45.0</v>
      </c>
      <c r="I6324" s="3">
        <v>44231.208333333336</v>
      </c>
      <c r="J6324" s="1">
        <v>2.87233268976949</v>
      </c>
      <c r="K6324" s="1" t="s">
        <v>24</v>
      </c>
      <c r="L6324" s="1" t="s">
        <v>238</v>
      </c>
      <c r="M6324" s="3">
        <v>44231.247204583335</v>
      </c>
    </row>
    <row r="6325">
      <c r="A6325" s="1">
        <v>6323.0</v>
      </c>
      <c r="B6325" s="1" t="s">
        <v>114</v>
      </c>
      <c r="C6325" s="1" t="s">
        <v>12868</v>
      </c>
      <c r="D6325" s="1" t="s">
        <v>116</v>
      </c>
      <c r="E6325" s="1" t="s">
        <v>117</v>
      </c>
      <c r="F6325" s="1" t="s">
        <v>118</v>
      </c>
      <c r="G6325" s="1" t="s">
        <v>17</v>
      </c>
      <c r="H6325" s="1">
        <v>45.0</v>
      </c>
      <c r="I6325" s="3">
        <v>44101.75</v>
      </c>
      <c r="J6325" s="1">
        <v>4.95367483475911</v>
      </c>
      <c r="K6325" s="1" t="s">
        <v>24</v>
      </c>
      <c r="M6325" s="3">
        <v>44101.783334293985</v>
      </c>
    </row>
    <row r="6326">
      <c r="A6326" s="1">
        <v>6324.0</v>
      </c>
      <c r="B6326" s="1" t="s">
        <v>2877</v>
      </c>
      <c r="C6326" s="1" t="s">
        <v>12869</v>
      </c>
      <c r="D6326" s="1" t="s">
        <v>9306</v>
      </c>
      <c r="E6326" s="1" t="s">
        <v>12870</v>
      </c>
      <c r="F6326" s="1" t="s">
        <v>2881</v>
      </c>
      <c r="G6326" s="1" t="s">
        <v>39</v>
      </c>
      <c r="H6326" s="1">
        <v>45.0</v>
      </c>
      <c r="I6326" s="3">
        <v>44007.3125</v>
      </c>
      <c r="J6326" s="1">
        <v>2.1586720250943</v>
      </c>
      <c r="K6326" s="1" t="s">
        <v>62</v>
      </c>
      <c r="M6326" s="3">
        <v>44007.41282100695</v>
      </c>
    </row>
    <row r="6327">
      <c r="A6327" s="1">
        <v>6325.0</v>
      </c>
      <c r="B6327" s="1" t="s">
        <v>1766</v>
      </c>
      <c r="C6327" s="1" t="s">
        <v>12871</v>
      </c>
      <c r="D6327" s="1" t="s">
        <v>116</v>
      </c>
      <c r="E6327" s="1" t="s">
        <v>1768</v>
      </c>
      <c r="F6327" s="1" t="s">
        <v>1769</v>
      </c>
      <c r="G6327" s="1" t="s">
        <v>17</v>
      </c>
      <c r="H6327" s="1">
        <v>45.0</v>
      </c>
      <c r="I6327" s="3">
        <v>44243.666666666664</v>
      </c>
      <c r="J6327" s="1">
        <v>2.26040544231947</v>
      </c>
      <c r="K6327" s="1" t="s">
        <v>24</v>
      </c>
      <c r="L6327" s="1" t="s">
        <v>1006</v>
      </c>
      <c r="M6327" s="3">
        <v>44243.7037240162</v>
      </c>
    </row>
    <row r="6328">
      <c r="A6328" s="1">
        <v>6326.0</v>
      </c>
      <c r="B6328" s="1" t="s">
        <v>853</v>
      </c>
      <c r="C6328" s="1" t="s">
        <v>12872</v>
      </c>
      <c r="D6328" s="1" t="s">
        <v>1806</v>
      </c>
      <c r="E6328" s="1" t="s">
        <v>3267</v>
      </c>
      <c r="F6328" s="1" t="s">
        <v>856</v>
      </c>
      <c r="G6328" s="1" t="s">
        <v>17</v>
      </c>
      <c r="H6328" s="1">
        <v>45.0</v>
      </c>
      <c r="I6328" s="3">
        <v>44155.541666666664</v>
      </c>
      <c r="J6328" s="1">
        <v>2.65237370622419</v>
      </c>
      <c r="K6328" s="1" t="s">
        <v>18</v>
      </c>
      <c r="M6328" s="3">
        <v>44155.58043888889</v>
      </c>
    </row>
    <row r="6329">
      <c r="A6329" s="1">
        <v>6327.0</v>
      </c>
      <c r="B6329" s="1" t="s">
        <v>261</v>
      </c>
      <c r="C6329" s="1" t="s">
        <v>12873</v>
      </c>
      <c r="D6329" s="1" t="s">
        <v>3350</v>
      </c>
      <c r="E6329" s="1" t="s">
        <v>12874</v>
      </c>
      <c r="F6329" s="1" t="s">
        <v>265</v>
      </c>
      <c r="G6329" s="1" t="s">
        <v>89</v>
      </c>
      <c r="H6329" s="1">
        <v>45.0</v>
      </c>
      <c r="I6329" s="3">
        <v>44140.69755246528</v>
      </c>
      <c r="J6329" s="1">
        <v>0.220858730545618</v>
      </c>
      <c r="K6329" s="1" t="s">
        <v>46</v>
      </c>
      <c r="M6329" s="3">
        <v>44140.73179990741</v>
      </c>
    </row>
    <row r="6330">
      <c r="A6330" s="1">
        <v>6328.0</v>
      </c>
      <c r="B6330" s="1" t="s">
        <v>114</v>
      </c>
      <c r="C6330" s="1" t="s">
        <v>12875</v>
      </c>
      <c r="D6330" s="1" t="s">
        <v>116</v>
      </c>
      <c r="E6330" s="1" t="s">
        <v>1832</v>
      </c>
      <c r="F6330" s="1" t="s">
        <v>118</v>
      </c>
      <c r="G6330" s="1" t="s">
        <v>17</v>
      </c>
      <c r="H6330" s="1">
        <v>45.0</v>
      </c>
      <c r="I6330" s="3">
        <v>44062.25</v>
      </c>
      <c r="J6330" s="1">
        <v>8.64113485538638</v>
      </c>
      <c r="K6330" s="1" t="s">
        <v>24</v>
      </c>
      <c r="L6330" s="1" t="s">
        <v>1006</v>
      </c>
      <c r="M6330" s="3">
        <v>44062.28192321759</v>
      </c>
    </row>
    <row r="6331">
      <c r="A6331" s="1">
        <v>6329.0</v>
      </c>
      <c r="B6331" s="1" t="s">
        <v>3073</v>
      </c>
      <c r="C6331" s="1" t="s">
        <v>12876</v>
      </c>
      <c r="D6331" s="1" t="s">
        <v>21</v>
      </c>
      <c r="E6331" s="1" t="s">
        <v>5594</v>
      </c>
      <c r="F6331" s="1" t="s">
        <v>3419</v>
      </c>
      <c r="G6331" s="1" t="s">
        <v>17</v>
      </c>
      <c r="H6331" s="1">
        <v>45.0</v>
      </c>
      <c r="I6331" s="3">
        <v>44116.583333333336</v>
      </c>
      <c r="J6331" s="1">
        <v>2.06038343269107</v>
      </c>
      <c r="K6331" s="1" t="s">
        <v>24</v>
      </c>
      <c r="M6331" s="3">
        <v>44116.615758657405</v>
      </c>
    </row>
    <row r="6332">
      <c r="A6332" s="1">
        <v>6330.0</v>
      </c>
      <c r="B6332" s="1" t="s">
        <v>30</v>
      </c>
      <c r="C6332" s="1" t="s">
        <v>12877</v>
      </c>
      <c r="D6332" s="1" t="s">
        <v>32</v>
      </c>
      <c r="E6332" s="1" t="s">
        <v>12878</v>
      </c>
      <c r="F6332" s="1" t="s">
        <v>34</v>
      </c>
      <c r="G6332" s="1" t="s">
        <v>35</v>
      </c>
      <c r="H6332" s="1">
        <v>45.0</v>
      </c>
      <c r="I6332" s="3">
        <v>43839.416666666664</v>
      </c>
      <c r="J6332" s="1">
        <v>1.92356727262266</v>
      </c>
      <c r="K6332" s="1" t="s">
        <v>24</v>
      </c>
      <c r="M6332" s="3">
        <v>43839.402160439815</v>
      </c>
    </row>
    <row r="6333">
      <c r="A6333" s="1">
        <v>6331.0</v>
      </c>
      <c r="B6333" s="1" t="s">
        <v>3295</v>
      </c>
      <c r="C6333" s="1" t="s">
        <v>12879</v>
      </c>
      <c r="D6333" s="1" t="s">
        <v>2504</v>
      </c>
      <c r="E6333" s="1" t="s">
        <v>12880</v>
      </c>
      <c r="F6333" s="1" t="s">
        <v>3298</v>
      </c>
      <c r="G6333" s="1" t="s">
        <v>39</v>
      </c>
      <c r="H6333" s="1">
        <v>45.0</v>
      </c>
      <c r="I6333" s="3">
        <v>44105.666666666664</v>
      </c>
      <c r="J6333" s="1">
        <v>2.22877355022153</v>
      </c>
      <c r="K6333" s="1" t="s">
        <v>24</v>
      </c>
      <c r="L6333" s="1" t="s">
        <v>747</v>
      </c>
      <c r="M6333" s="3">
        <v>44105.695526793985</v>
      </c>
    </row>
    <row r="6334">
      <c r="A6334" s="1">
        <v>6332.0</v>
      </c>
      <c r="B6334" s="1" t="s">
        <v>319</v>
      </c>
      <c r="C6334" s="1" t="s">
        <v>12881</v>
      </c>
      <c r="D6334" s="1" t="s">
        <v>321</v>
      </c>
      <c r="E6334" s="1" t="s">
        <v>12882</v>
      </c>
      <c r="F6334" s="1" t="s">
        <v>323</v>
      </c>
      <c r="G6334" s="1" t="s">
        <v>39</v>
      </c>
      <c r="H6334" s="1">
        <v>45.0</v>
      </c>
      <c r="I6334" s="3">
        <v>44132.552083333336</v>
      </c>
      <c r="J6334" s="1">
        <v>0.239048711765633</v>
      </c>
      <c r="K6334" s="1" t="s">
        <v>24</v>
      </c>
      <c r="M6334" s="3">
        <v>44132.59517292824</v>
      </c>
    </row>
    <row r="6335">
      <c r="A6335" s="1">
        <v>6333.0</v>
      </c>
      <c r="B6335" s="1" t="s">
        <v>474</v>
      </c>
      <c r="C6335" s="1" t="s">
        <v>12883</v>
      </c>
      <c r="D6335" s="1" t="s">
        <v>12884</v>
      </c>
      <c r="E6335" s="1" t="s">
        <v>12885</v>
      </c>
      <c r="F6335" s="1" t="s">
        <v>477</v>
      </c>
      <c r="G6335" s="1" t="s">
        <v>39</v>
      </c>
      <c r="H6335" s="1">
        <v>45.0</v>
      </c>
      <c r="I6335" s="3">
        <v>44127.75</v>
      </c>
      <c r="J6335" s="1">
        <v>1.74315175330565</v>
      </c>
      <c r="K6335" s="1" t="s">
        <v>46</v>
      </c>
      <c r="M6335" s="3">
        <v>44127.755966226854</v>
      </c>
    </row>
    <row r="6336">
      <c r="A6336" s="1">
        <v>6334.0</v>
      </c>
      <c r="B6336" s="1" t="s">
        <v>1961</v>
      </c>
      <c r="C6336" s="1" t="s">
        <v>12886</v>
      </c>
      <c r="D6336" s="1" t="s">
        <v>1963</v>
      </c>
      <c r="E6336" s="1" t="s">
        <v>12887</v>
      </c>
      <c r="F6336" s="1" t="s">
        <v>1965</v>
      </c>
      <c r="G6336" s="1" t="s">
        <v>39</v>
      </c>
      <c r="H6336" s="1">
        <v>45.0</v>
      </c>
      <c r="I6336" s="3">
        <v>44129.666666666664</v>
      </c>
      <c r="J6336" s="1">
        <v>4.09712218211689</v>
      </c>
      <c r="K6336" s="1" t="s">
        <v>24</v>
      </c>
      <c r="L6336" s="1" t="s">
        <v>882</v>
      </c>
      <c r="M6336" s="3">
        <v>44129.69983907408</v>
      </c>
    </row>
    <row r="6337">
      <c r="A6337" s="1">
        <v>6335.0</v>
      </c>
      <c r="B6337" s="1" t="s">
        <v>1012</v>
      </c>
      <c r="C6337" s="1" t="s">
        <v>12888</v>
      </c>
      <c r="D6337" s="1" t="s">
        <v>1014</v>
      </c>
      <c r="E6337" s="1" t="s">
        <v>1960</v>
      </c>
      <c r="F6337" s="1" t="s">
        <v>1016</v>
      </c>
      <c r="G6337" s="1" t="s">
        <v>17</v>
      </c>
      <c r="H6337" s="1">
        <v>45.0</v>
      </c>
      <c r="I6337" s="3">
        <v>43935.260416666664</v>
      </c>
      <c r="J6337" s="1">
        <v>0.0</v>
      </c>
      <c r="K6337" s="1" t="s">
        <v>166</v>
      </c>
      <c r="M6337" s="3">
        <v>43935.30380912037</v>
      </c>
    </row>
    <row r="6338">
      <c r="A6338" s="1">
        <v>6336.0</v>
      </c>
      <c r="B6338" s="1" t="s">
        <v>201</v>
      </c>
      <c r="C6338" s="1" t="s">
        <v>12889</v>
      </c>
      <c r="D6338" s="1" t="s">
        <v>5947</v>
      </c>
      <c r="E6338" s="1" t="s">
        <v>12890</v>
      </c>
      <c r="F6338" s="1" t="s">
        <v>204</v>
      </c>
      <c r="G6338" s="1" t="s">
        <v>39</v>
      </c>
      <c r="H6338" s="1">
        <v>45.0</v>
      </c>
      <c r="I6338" s="3">
        <v>43887.3125</v>
      </c>
      <c r="J6338" s="1">
        <v>2.43008294808334</v>
      </c>
      <c r="K6338" s="1" t="s">
        <v>46</v>
      </c>
      <c r="M6338" s="3">
        <v>43887.35087483796</v>
      </c>
    </row>
    <row r="6339">
      <c r="A6339" s="1">
        <v>6337.0</v>
      </c>
      <c r="B6339" s="1" t="s">
        <v>4720</v>
      </c>
      <c r="C6339" s="1" t="s">
        <v>12891</v>
      </c>
      <c r="D6339" s="1" t="s">
        <v>3104</v>
      </c>
      <c r="E6339" s="1" t="s">
        <v>4723</v>
      </c>
      <c r="F6339" s="1" t="s">
        <v>4724</v>
      </c>
      <c r="G6339" s="1" t="s">
        <v>17</v>
      </c>
      <c r="H6339" s="1">
        <v>45.0</v>
      </c>
      <c r="I6339" s="3">
        <v>44154.708333333336</v>
      </c>
      <c r="J6339" s="1">
        <v>1.37689405473105</v>
      </c>
      <c r="K6339" s="1" t="s">
        <v>1194</v>
      </c>
      <c r="M6339" s="3">
        <v>44154.752591412034</v>
      </c>
    </row>
    <row r="6340">
      <c r="A6340" s="1">
        <v>6338.0</v>
      </c>
      <c r="B6340" s="1" t="s">
        <v>727</v>
      </c>
      <c r="C6340" s="1" t="s">
        <v>12892</v>
      </c>
      <c r="D6340" s="1" t="s">
        <v>2504</v>
      </c>
      <c r="E6340" s="1" t="s">
        <v>12893</v>
      </c>
      <c r="F6340" s="1" t="s">
        <v>731</v>
      </c>
      <c r="G6340" s="1" t="s">
        <v>39</v>
      </c>
      <c r="H6340" s="1">
        <v>45.0</v>
      </c>
      <c r="I6340" s="3">
        <v>44135.666666666664</v>
      </c>
      <c r="J6340" s="1">
        <v>2.53624544261269</v>
      </c>
      <c r="K6340" s="1" t="s">
        <v>24</v>
      </c>
      <c r="L6340" s="1" t="s">
        <v>741</v>
      </c>
      <c r="M6340" s="3">
        <v>44135.69208842592</v>
      </c>
    </row>
    <row r="6341">
      <c r="A6341" s="1">
        <v>6339.0</v>
      </c>
      <c r="B6341" s="1" t="s">
        <v>752</v>
      </c>
      <c r="C6341" s="1" t="s">
        <v>12894</v>
      </c>
      <c r="D6341" s="1" t="s">
        <v>754</v>
      </c>
      <c r="E6341" s="1" t="s">
        <v>755</v>
      </c>
      <c r="F6341" s="1" t="s">
        <v>756</v>
      </c>
      <c r="G6341" s="1" t="s">
        <v>35</v>
      </c>
      <c r="H6341" s="1">
        <v>45.0</v>
      </c>
      <c r="I6341" s="3">
        <v>43850.697916666664</v>
      </c>
      <c r="J6341" s="1">
        <v>1.7352815246862</v>
      </c>
      <c r="K6341" s="1" t="s">
        <v>62</v>
      </c>
      <c r="M6341" s="3">
        <v>43850.72930998843</v>
      </c>
    </row>
    <row r="6342">
      <c r="A6342" s="1">
        <v>6340.0</v>
      </c>
      <c r="B6342" s="1" t="s">
        <v>4594</v>
      </c>
      <c r="C6342" s="1" t="s">
        <v>12895</v>
      </c>
      <c r="D6342" s="1" t="s">
        <v>784</v>
      </c>
      <c r="E6342" s="1" t="s">
        <v>10501</v>
      </c>
      <c r="F6342" s="1" t="s">
        <v>4597</v>
      </c>
      <c r="G6342" s="1" t="s">
        <v>35</v>
      </c>
      <c r="H6342" s="1">
        <v>45.0</v>
      </c>
      <c r="I6342" s="3">
        <v>44232.677083333336</v>
      </c>
      <c r="J6342" s="1">
        <v>1.33629917780872</v>
      </c>
      <c r="K6342" s="1" t="s">
        <v>24</v>
      </c>
      <c r="L6342" s="1" t="s">
        <v>238</v>
      </c>
      <c r="M6342" s="3">
        <v>44232.655585231485</v>
      </c>
    </row>
    <row r="6343">
      <c r="A6343" s="1">
        <v>6341.0</v>
      </c>
      <c r="B6343" s="1" t="s">
        <v>806</v>
      </c>
      <c r="C6343" s="1" t="s">
        <v>12896</v>
      </c>
      <c r="D6343" s="1" t="s">
        <v>12897</v>
      </c>
      <c r="E6343" s="1" t="s">
        <v>3812</v>
      </c>
      <c r="F6343" s="1" t="s">
        <v>810</v>
      </c>
      <c r="G6343" s="1" t="s">
        <v>35</v>
      </c>
      <c r="H6343" s="1">
        <v>45.0</v>
      </c>
      <c r="I6343" s="3">
        <v>43629.666666666664</v>
      </c>
      <c r="J6343" s="1">
        <v>1.43809621257673</v>
      </c>
      <c r="K6343" s="1" t="s">
        <v>24</v>
      </c>
      <c r="M6343" s="3">
        <v>43629.73298023148</v>
      </c>
    </row>
    <row r="6344">
      <c r="A6344" s="1">
        <v>6342.0</v>
      </c>
      <c r="B6344" s="1" t="s">
        <v>858</v>
      </c>
      <c r="C6344" s="1" t="s">
        <v>12898</v>
      </c>
      <c r="D6344" s="1" t="s">
        <v>305</v>
      </c>
      <c r="E6344" s="1" t="s">
        <v>12899</v>
      </c>
      <c r="F6344" s="1" t="s">
        <v>861</v>
      </c>
      <c r="G6344" s="1" t="s">
        <v>89</v>
      </c>
      <c r="H6344" s="1">
        <v>45.0</v>
      </c>
      <c r="I6344" s="3">
        <v>43732.78362653935</v>
      </c>
      <c r="J6344" s="1">
        <v>4.27233580480205</v>
      </c>
      <c r="K6344" s="1" t="s">
        <v>24</v>
      </c>
      <c r="M6344" s="3">
        <v>43732.784820520836</v>
      </c>
    </row>
    <row r="6345">
      <c r="A6345" s="1">
        <v>6343.0</v>
      </c>
      <c r="B6345" s="1" t="s">
        <v>389</v>
      </c>
      <c r="C6345" s="1" t="s">
        <v>12900</v>
      </c>
      <c r="D6345" s="1" t="s">
        <v>818</v>
      </c>
      <c r="E6345" s="1" t="s">
        <v>12901</v>
      </c>
      <c r="F6345" s="1" t="s">
        <v>393</v>
      </c>
      <c r="G6345" s="1" t="s">
        <v>17</v>
      </c>
      <c r="H6345" s="1">
        <v>45.0</v>
      </c>
      <c r="I6345" s="3">
        <v>44231.291666666664</v>
      </c>
      <c r="J6345" s="1">
        <v>2.97989856513473</v>
      </c>
      <c r="K6345" s="1" t="s">
        <v>18</v>
      </c>
      <c r="M6345" s="3">
        <v>44231.36138543981</v>
      </c>
    </row>
    <row r="6346">
      <c r="A6346" s="1">
        <v>6344.0</v>
      </c>
      <c r="B6346" s="1" t="s">
        <v>953</v>
      </c>
      <c r="C6346" s="1" t="s">
        <v>12902</v>
      </c>
      <c r="D6346" s="1" t="s">
        <v>121</v>
      </c>
      <c r="E6346" s="1" t="s">
        <v>955</v>
      </c>
      <c r="F6346" s="1" t="s">
        <v>956</v>
      </c>
      <c r="G6346" s="1" t="s">
        <v>35</v>
      </c>
      <c r="H6346" s="1">
        <v>45.0</v>
      </c>
      <c r="I6346" s="3">
        <v>44168.1875</v>
      </c>
      <c r="J6346" s="1">
        <v>1.872389582034</v>
      </c>
      <c r="K6346" s="1" t="s">
        <v>18</v>
      </c>
      <c r="M6346" s="3">
        <v>44168.219008078704</v>
      </c>
    </row>
    <row r="6347">
      <c r="A6347" s="1">
        <v>6345.0</v>
      </c>
      <c r="B6347" s="1" t="s">
        <v>445</v>
      </c>
      <c r="C6347" s="1" t="s">
        <v>12903</v>
      </c>
      <c r="D6347" s="1" t="s">
        <v>32</v>
      </c>
      <c r="E6347" s="1" t="s">
        <v>11921</v>
      </c>
      <c r="F6347" s="1" t="s">
        <v>449</v>
      </c>
      <c r="G6347" s="1" t="s">
        <v>17</v>
      </c>
      <c r="H6347" s="1">
        <v>45.0</v>
      </c>
      <c r="I6347" s="3">
        <v>43762.5</v>
      </c>
      <c r="J6347" s="1">
        <v>1.07508544786161</v>
      </c>
      <c r="K6347" s="1" t="s">
        <v>24</v>
      </c>
      <c r="M6347" s="3">
        <v>43762.54223078704</v>
      </c>
    </row>
    <row r="6348">
      <c r="A6348" s="1">
        <v>6346.0</v>
      </c>
      <c r="B6348" s="1" t="s">
        <v>425</v>
      </c>
      <c r="C6348" s="1" t="s">
        <v>12904</v>
      </c>
      <c r="D6348" s="1" t="s">
        <v>1483</v>
      </c>
      <c r="E6348" s="1" t="s">
        <v>12905</v>
      </c>
      <c r="F6348" s="1" t="s">
        <v>428</v>
      </c>
      <c r="G6348" s="1" t="s">
        <v>39</v>
      </c>
      <c r="H6348" s="1">
        <v>45.0</v>
      </c>
      <c r="I6348" s="3">
        <v>44127.270833333336</v>
      </c>
      <c r="J6348" s="1">
        <v>3.15405113719318</v>
      </c>
      <c r="K6348" s="1" t="s">
        <v>24</v>
      </c>
      <c r="M6348" s="3">
        <v>44127.290337349536</v>
      </c>
    </row>
    <row r="6349">
      <c r="A6349" s="1">
        <v>6347.0</v>
      </c>
      <c r="B6349" s="1" t="s">
        <v>773</v>
      </c>
      <c r="C6349" s="1" t="s">
        <v>12906</v>
      </c>
      <c r="D6349" s="1" t="s">
        <v>588</v>
      </c>
      <c r="E6349" s="1" t="s">
        <v>10292</v>
      </c>
      <c r="F6349" s="1" t="s">
        <v>776</v>
      </c>
      <c r="G6349" s="1" t="s">
        <v>17</v>
      </c>
      <c r="H6349" s="1">
        <v>45.0</v>
      </c>
      <c r="I6349" s="3">
        <v>43794.458333333336</v>
      </c>
      <c r="J6349" s="1">
        <v>2.88698626095384</v>
      </c>
      <c r="K6349" s="1" t="s">
        <v>18</v>
      </c>
      <c r="M6349" s="3">
        <v>43794.497044675925</v>
      </c>
    </row>
    <row r="6350">
      <c r="A6350" s="1">
        <v>6348.0</v>
      </c>
      <c r="B6350" s="1" t="s">
        <v>12595</v>
      </c>
      <c r="C6350" s="1" t="s">
        <v>12907</v>
      </c>
      <c r="D6350" s="1" t="s">
        <v>2485</v>
      </c>
      <c r="E6350" s="1" t="s">
        <v>12908</v>
      </c>
      <c r="F6350" s="1" t="s">
        <v>12598</v>
      </c>
      <c r="G6350" s="1" t="s">
        <v>39</v>
      </c>
      <c r="H6350" s="1">
        <v>45.0</v>
      </c>
      <c r="I6350" s="3">
        <v>44155.375</v>
      </c>
      <c r="J6350" s="1">
        <v>1.54406353895541</v>
      </c>
      <c r="K6350" s="1" t="s">
        <v>46</v>
      </c>
      <c r="L6350" s="1" t="s">
        <v>12599</v>
      </c>
      <c r="M6350" s="3">
        <v>44155.407699270836</v>
      </c>
    </row>
    <row r="6351">
      <c r="A6351" s="1">
        <v>6349.0</v>
      </c>
      <c r="B6351" s="1" t="s">
        <v>30</v>
      </c>
      <c r="C6351" s="1" t="s">
        <v>12909</v>
      </c>
      <c r="D6351" s="1" t="s">
        <v>116</v>
      </c>
      <c r="E6351" s="1" t="s">
        <v>12910</v>
      </c>
      <c r="F6351" s="1" t="s">
        <v>34</v>
      </c>
      <c r="G6351" s="1" t="s">
        <v>39</v>
      </c>
      <c r="H6351" s="1">
        <v>45.0</v>
      </c>
      <c r="I6351" s="3">
        <v>43966.395833333336</v>
      </c>
      <c r="J6351" s="1">
        <v>0.0</v>
      </c>
      <c r="K6351" s="1" t="s">
        <v>24</v>
      </c>
      <c r="M6351" s="3">
        <v>43966.425279814815</v>
      </c>
    </row>
    <row r="6352">
      <c r="A6352" s="1">
        <v>6350.0</v>
      </c>
      <c r="B6352" s="1" t="s">
        <v>506</v>
      </c>
      <c r="C6352" s="1" t="s">
        <v>12911</v>
      </c>
      <c r="D6352" s="1" t="s">
        <v>508</v>
      </c>
      <c r="E6352" s="1" t="s">
        <v>6637</v>
      </c>
      <c r="F6352" s="1" t="s">
        <v>510</v>
      </c>
      <c r="G6352" s="1" t="s">
        <v>17</v>
      </c>
      <c r="H6352" s="1">
        <v>45.0</v>
      </c>
      <c r="I6352" s="3">
        <v>44144.270833333336</v>
      </c>
      <c r="J6352" s="1">
        <v>1.03676587832875</v>
      </c>
      <c r="K6352" s="1" t="s">
        <v>511</v>
      </c>
      <c r="L6352" s="1" t="s">
        <v>1157</v>
      </c>
      <c r="M6352" s="3">
        <v>44144.32220560185</v>
      </c>
    </row>
    <row r="6353">
      <c r="A6353" s="1">
        <v>6351.0</v>
      </c>
      <c r="B6353" s="1" t="s">
        <v>983</v>
      </c>
      <c r="C6353" s="1" t="s">
        <v>12912</v>
      </c>
      <c r="D6353" s="1" t="s">
        <v>12913</v>
      </c>
      <c r="E6353" s="1" t="s">
        <v>12914</v>
      </c>
      <c r="F6353" s="1" t="s">
        <v>987</v>
      </c>
      <c r="G6353" s="1" t="s">
        <v>39</v>
      </c>
      <c r="H6353" s="1">
        <v>45.0</v>
      </c>
      <c r="I6353" s="3">
        <v>44127.6875</v>
      </c>
      <c r="J6353" s="1">
        <v>2.30119987491864</v>
      </c>
      <c r="K6353" s="1" t="s">
        <v>218</v>
      </c>
      <c r="L6353" s="1" t="s">
        <v>1556</v>
      </c>
      <c r="M6353" s="3">
        <v>44127.71614875</v>
      </c>
    </row>
    <row r="6354">
      <c r="A6354" s="1">
        <v>6352.0</v>
      </c>
      <c r="B6354" s="1" t="s">
        <v>1913</v>
      </c>
      <c r="C6354" s="1" t="s">
        <v>12915</v>
      </c>
      <c r="D6354" s="1" t="s">
        <v>8698</v>
      </c>
      <c r="E6354" s="1" t="s">
        <v>12916</v>
      </c>
      <c r="F6354" s="1" t="s">
        <v>1917</v>
      </c>
      <c r="G6354" s="1" t="s">
        <v>39</v>
      </c>
      <c r="H6354" s="1">
        <v>45.0</v>
      </c>
      <c r="I6354" s="3">
        <v>43775.666666666664</v>
      </c>
      <c r="J6354" s="1">
        <v>1.31080892492951</v>
      </c>
      <c r="K6354" s="1" t="s">
        <v>166</v>
      </c>
      <c r="M6354" s="3">
        <v>43775.736183043984</v>
      </c>
    </row>
    <row r="6355">
      <c r="A6355" s="1">
        <v>6353.0</v>
      </c>
      <c r="B6355" s="1" t="s">
        <v>2314</v>
      </c>
      <c r="C6355" s="1" t="s">
        <v>12917</v>
      </c>
      <c r="D6355" s="1" t="s">
        <v>653</v>
      </c>
      <c r="E6355" s="1" t="s">
        <v>8746</v>
      </c>
      <c r="F6355" s="1" t="s">
        <v>2318</v>
      </c>
      <c r="G6355" s="1" t="s">
        <v>17</v>
      </c>
      <c r="H6355" s="1">
        <v>45.0</v>
      </c>
      <c r="I6355" s="3">
        <v>44104.666666666664</v>
      </c>
      <c r="J6355" s="1">
        <v>0.420909793110936</v>
      </c>
      <c r="K6355" s="1" t="s">
        <v>18</v>
      </c>
      <c r="M6355" s="3">
        <v>44104.699627581016</v>
      </c>
    </row>
    <row r="6356">
      <c r="A6356" s="1">
        <v>6354.0</v>
      </c>
      <c r="B6356" s="1" t="s">
        <v>293</v>
      </c>
      <c r="C6356" s="1" t="s">
        <v>12918</v>
      </c>
      <c r="D6356" s="1" t="s">
        <v>588</v>
      </c>
      <c r="E6356" s="1" t="s">
        <v>9142</v>
      </c>
      <c r="F6356" s="1" t="s">
        <v>297</v>
      </c>
      <c r="G6356" s="1" t="s">
        <v>17</v>
      </c>
      <c r="H6356" s="1">
        <v>45.0</v>
      </c>
      <c r="I6356" s="3">
        <v>43931.791666666664</v>
      </c>
      <c r="J6356" s="1">
        <v>1.14866170421156</v>
      </c>
      <c r="K6356" s="1" t="s">
        <v>62</v>
      </c>
      <c r="M6356" s="3">
        <v>43931.75162605324</v>
      </c>
    </row>
    <row r="6357">
      <c r="A6357" s="1">
        <v>6355.0</v>
      </c>
      <c r="B6357" s="1" t="s">
        <v>788</v>
      </c>
      <c r="C6357" s="1" t="s">
        <v>12919</v>
      </c>
      <c r="D6357" s="1" t="s">
        <v>869</v>
      </c>
      <c r="E6357" s="1" t="s">
        <v>1786</v>
      </c>
      <c r="F6357" s="1" t="s">
        <v>791</v>
      </c>
      <c r="G6357" s="1" t="s">
        <v>17</v>
      </c>
      <c r="H6357" s="1">
        <v>45.0</v>
      </c>
      <c r="I6357" s="3">
        <v>44236.208333333336</v>
      </c>
      <c r="J6357" s="1">
        <v>2.30458889761417</v>
      </c>
      <c r="K6357" s="1" t="s">
        <v>24</v>
      </c>
      <c r="M6357" s="3">
        <v>44236.24330037037</v>
      </c>
    </row>
    <row r="6358">
      <c r="A6358" s="1">
        <v>6356.0</v>
      </c>
      <c r="B6358" s="1" t="s">
        <v>5034</v>
      </c>
      <c r="C6358" s="1" t="s">
        <v>12920</v>
      </c>
      <c r="D6358" s="1" t="s">
        <v>3465</v>
      </c>
      <c r="E6358" s="1" t="s">
        <v>12921</v>
      </c>
      <c r="F6358" s="1" t="s">
        <v>5037</v>
      </c>
      <c r="G6358" s="1" t="s">
        <v>35</v>
      </c>
      <c r="H6358" s="1">
        <v>45.0</v>
      </c>
      <c r="I6358" s="3">
        <v>43767.416666666664</v>
      </c>
      <c r="J6358" s="1">
        <v>3.27704845020919</v>
      </c>
      <c r="K6358" s="1" t="s">
        <v>24</v>
      </c>
      <c r="M6358" s="3">
        <v>43739.44584726852</v>
      </c>
    </row>
    <row r="6359">
      <c r="A6359" s="1">
        <v>6357.0</v>
      </c>
      <c r="B6359" s="1" t="s">
        <v>620</v>
      </c>
      <c r="C6359" s="1" t="s">
        <v>12922</v>
      </c>
      <c r="D6359" s="1" t="s">
        <v>10049</v>
      </c>
      <c r="E6359" s="1" t="s">
        <v>12923</v>
      </c>
      <c r="F6359" s="1" t="s">
        <v>623</v>
      </c>
      <c r="G6359" s="1" t="s">
        <v>17</v>
      </c>
      <c r="H6359" s="1">
        <v>45.0</v>
      </c>
      <c r="I6359" s="3">
        <v>44038.291666666664</v>
      </c>
      <c r="J6359" s="1">
        <v>2.00867827296505</v>
      </c>
      <c r="K6359" s="1" t="s">
        <v>18</v>
      </c>
      <c r="M6359" s="3">
        <v>44038.335104212965</v>
      </c>
    </row>
    <row r="6360">
      <c r="A6360" s="1">
        <v>6358.0</v>
      </c>
      <c r="B6360" s="1" t="s">
        <v>136</v>
      </c>
      <c r="C6360" s="1" t="s">
        <v>12924</v>
      </c>
      <c r="D6360" s="1" t="s">
        <v>138</v>
      </c>
      <c r="E6360" s="1" t="s">
        <v>12074</v>
      </c>
      <c r="F6360" s="1" t="s">
        <v>140</v>
      </c>
      <c r="G6360" s="1" t="s">
        <v>17</v>
      </c>
      <c r="H6360" s="1">
        <v>45.0</v>
      </c>
      <c r="I6360" s="3">
        <v>43965.333333333336</v>
      </c>
      <c r="J6360" s="1">
        <v>2.05460247298986</v>
      </c>
      <c r="K6360" s="1" t="s">
        <v>18</v>
      </c>
      <c r="M6360" s="3">
        <v>43965.36547256944</v>
      </c>
    </row>
    <row r="6361">
      <c r="A6361" s="1">
        <v>6359.0</v>
      </c>
      <c r="B6361" s="1" t="s">
        <v>1659</v>
      </c>
      <c r="C6361" s="1" t="s">
        <v>12925</v>
      </c>
      <c r="D6361" s="1" t="s">
        <v>998</v>
      </c>
      <c r="E6361" s="1" t="s">
        <v>12926</v>
      </c>
      <c r="F6361" s="1" t="s">
        <v>1662</v>
      </c>
      <c r="G6361" s="1" t="s">
        <v>39</v>
      </c>
      <c r="H6361" s="1">
        <v>45.0</v>
      </c>
      <c r="I6361" s="3">
        <v>43893.416666666664</v>
      </c>
      <c r="J6361" s="1">
        <v>0.996644527097208</v>
      </c>
      <c r="K6361" s="1" t="s">
        <v>24</v>
      </c>
      <c r="M6361" s="3">
        <v>43893.468276631946</v>
      </c>
    </row>
    <row r="6362">
      <c r="A6362" s="1">
        <v>6360.0</v>
      </c>
      <c r="B6362" s="1" t="s">
        <v>7130</v>
      </c>
      <c r="C6362" s="1" t="s">
        <v>12927</v>
      </c>
      <c r="D6362" s="1" t="s">
        <v>968</v>
      </c>
      <c r="E6362" s="1" t="s">
        <v>12928</v>
      </c>
      <c r="F6362" s="1" t="s">
        <v>7133</v>
      </c>
      <c r="G6362" s="1" t="s">
        <v>39</v>
      </c>
      <c r="H6362" s="1">
        <v>45.0</v>
      </c>
      <c r="I6362" s="3">
        <v>43853.6875</v>
      </c>
      <c r="J6362" s="1">
        <v>0.387138638600986</v>
      </c>
      <c r="K6362" s="1" t="s">
        <v>159</v>
      </c>
      <c r="M6362" s="3">
        <v>43853.70917618056</v>
      </c>
    </row>
    <row r="6363">
      <c r="A6363" s="1">
        <v>6361.0</v>
      </c>
      <c r="B6363" s="1" t="s">
        <v>1323</v>
      </c>
      <c r="C6363" s="1" t="s">
        <v>12929</v>
      </c>
      <c r="D6363" s="1" t="s">
        <v>1325</v>
      </c>
      <c r="E6363" s="1" t="s">
        <v>12180</v>
      </c>
      <c r="F6363" s="1" t="s">
        <v>1327</v>
      </c>
      <c r="G6363" s="1" t="s">
        <v>17</v>
      </c>
      <c r="H6363" s="1">
        <v>45.0</v>
      </c>
      <c r="I6363" s="3">
        <v>44112.6875</v>
      </c>
      <c r="J6363" s="1">
        <v>0.0</v>
      </c>
      <c r="K6363" s="1" t="s">
        <v>46</v>
      </c>
      <c r="M6363" s="3">
        <v>44115.54834875</v>
      </c>
    </row>
    <row r="6364">
      <c r="A6364" s="1">
        <v>6362.0</v>
      </c>
      <c r="B6364" s="1" t="s">
        <v>12930</v>
      </c>
      <c r="C6364" s="1" t="s">
        <v>12931</v>
      </c>
      <c r="D6364" s="1" t="s">
        <v>12932</v>
      </c>
      <c r="E6364" s="1" t="s">
        <v>12933</v>
      </c>
      <c r="F6364" s="1" t="s">
        <v>12934</v>
      </c>
      <c r="G6364" s="1" t="s">
        <v>39</v>
      </c>
      <c r="H6364" s="1">
        <v>45.0</v>
      </c>
      <c r="I6364" s="3">
        <v>43509.375</v>
      </c>
      <c r="J6364" s="1">
        <v>2.28441544228599</v>
      </c>
      <c r="K6364" s="1" t="s">
        <v>24</v>
      </c>
      <c r="M6364" s="3">
        <v>43509.40755065972</v>
      </c>
    </row>
    <row r="6365">
      <c r="A6365" s="1">
        <v>6363.0</v>
      </c>
      <c r="B6365" s="1" t="s">
        <v>9609</v>
      </c>
      <c r="C6365" s="1" t="s">
        <v>12935</v>
      </c>
      <c r="D6365" s="1" t="s">
        <v>2259</v>
      </c>
      <c r="E6365" s="1" t="s">
        <v>9611</v>
      </c>
      <c r="F6365" s="1" t="s">
        <v>9612</v>
      </c>
      <c r="G6365" s="1" t="s">
        <v>17</v>
      </c>
      <c r="H6365" s="1">
        <v>45.0</v>
      </c>
      <c r="I6365" s="3">
        <v>43864.25</v>
      </c>
      <c r="J6365" s="1">
        <v>0.0</v>
      </c>
      <c r="K6365" s="1" t="s">
        <v>46</v>
      </c>
      <c r="M6365" s="3">
        <v>43864.48553979167</v>
      </c>
    </row>
    <row r="6366">
      <c r="A6366" s="1">
        <v>6364.0</v>
      </c>
      <c r="B6366" s="1" t="s">
        <v>97</v>
      </c>
      <c r="C6366" s="1" t="s">
        <v>12936</v>
      </c>
      <c r="D6366" s="1" t="s">
        <v>2504</v>
      </c>
      <c r="E6366" s="1" t="s">
        <v>12937</v>
      </c>
      <c r="F6366" s="1" t="s">
        <v>101</v>
      </c>
      <c r="G6366" s="1" t="s">
        <v>39</v>
      </c>
      <c r="H6366" s="1">
        <v>45.0</v>
      </c>
      <c r="I6366" s="3">
        <v>44167.395833333336</v>
      </c>
      <c r="J6366" s="1">
        <v>2.03872666514898</v>
      </c>
      <c r="K6366" s="1" t="s">
        <v>24</v>
      </c>
      <c r="L6366" s="1" t="s">
        <v>882</v>
      </c>
      <c r="M6366" s="3">
        <v>44167.4342730787</v>
      </c>
    </row>
    <row r="6367">
      <c r="A6367" s="1">
        <v>6365.0</v>
      </c>
      <c r="B6367" s="1" t="s">
        <v>1401</v>
      </c>
      <c r="C6367" s="1" t="s">
        <v>12938</v>
      </c>
      <c r="D6367" s="1" t="s">
        <v>5136</v>
      </c>
      <c r="E6367" s="1" t="s">
        <v>12939</v>
      </c>
      <c r="F6367" s="1" t="s">
        <v>1405</v>
      </c>
      <c r="G6367" s="1" t="s">
        <v>39</v>
      </c>
      <c r="H6367" s="1">
        <v>45.0</v>
      </c>
      <c r="I6367" s="3">
        <v>44202.291666666664</v>
      </c>
      <c r="J6367" s="1">
        <v>2.8207385883157</v>
      </c>
      <c r="K6367" s="1" t="s">
        <v>1406</v>
      </c>
      <c r="L6367" s="1" t="s">
        <v>1407</v>
      </c>
      <c r="M6367" s="3">
        <v>44202.32793230324</v>
      </c>
    </row>
    <row r="6368">
      <c r="A6368" s="1">
        <v>6366.0</v>
      </c>
      <c r="B6368" s="1" t="s">
        <v>191</v>
      </c>
      <c r="C6368" s="1" t="s">
        <v>12940</v>
      </c>
      <c r="D6368" s="1" t="s">
        <v>2030</v>
      </c>
      <c r="E6368" s="1" t="s">
        <v>12941</v>
      </c>
      <c r="F6368" s="1" t="s">
        <v>195</v>
      </c>
      <c r="G6368" s="1" t="s">
        <v>39</v>
      </c>
      <c r="H6368" s="1">
        <v>45.0</v>
      </c>
      <c r="I6368" s="3">
        <v>43884.666666666664</v>
      </c>
      <c r="J6368" s="1">
        <v>1.72664028747821</v>
      </c>
      <c r="K6368" s="1" t="s">
        <v>24</v>
      </c>
      <c r="M6368" s="3">
        <v>43884.70219221065</v>
      </c>
    </row>
    <row r="6369">
      <c r="A6369" s="1">
        <v>6367.0</v>
      </c>
      <c r="B6369" s="1" t="s">
        <v>4775</v>
      </c>
      <c r="C6369" s="1" t="s">
        <v>12942</v>
      </c>
      <c r="D6369" s="1" t="s">
        <v>326</v>
      </c>
      <c r="E6369" s="1" t="s">
        <v>4830</v>
      </c>
      <c r="F6369" s="1" t="s">
        <v>4778</v>
      </c>
      <c r="G6369" s="1" t="s">
        <v>17</v>
      </c>
      <c r="H6369" s="1">
        <v>45.0</v>
      </c>
      <c r="I6369" s="3">
        <v>43873.625</v>
      </c>
      <c r="J6369" s="1">
        <v>1.9247850487597</v>
      </c>
      <c r="K6369" s="1" t="s">
        <v>24</v>
      </c>
      <c r="M6369" s="3">
        <v>43873.683632962966</v>
      </c>
    </row>
    <row r="6370">
      <c r="A6370" s="1">
        <v>6368.0</v>
      </c>
      <c r="B6370" s="1" t="s">
        <v>10111</v>
      </c>
      <c r="C6370" s="1" t="s">
        <v>12943</v>
      </c>
      <c r="D6370" s="1" t="s">
        <v>4772</v>
      </c>
      <c r="E6370" s="1" t="s">
        <v>12944</v>
      </c>
      <c r="F6370" s="1" t="s">
        <v>10114</v>
      </c>
      <c r="G6370" s="1" t="s">
        <v>39</v>
      </c>
      <c r="H6370" s="1">
        <v>45.0</v>
      </c>
      <c r="I6370" s="3">
        <v>44101.270833333336</v>
      </c>
      <c r="J6370" s="1">
        <v>1.06925207161003</v>
      </c>
      <c r="K6370" s="1" t="s">
        <v>1194</v>
      </c>
      <c r="M6370" s="3">
        <v>44101.30326152778</v>
      </c>
    </row>
    <row r="6371">
      <c r="A6371" s="1">
        <v>6369.0</v>
      </c>
      <c r="B6371" s="1" t="s">
        <v>385</v>
      </c>
      <c r="C6371" s="1" t="s">
        <v>12945</v>
      </c>
      <c r="D6371" s="1" t="s">
        <v>32</v>
      </c>
      <c r="E6371" s="1" t="s">
        <v>2481</v>
      </c>
      <c r="F6371" s="1" t="s">
        <v>388</v>
      </c>
      <c r="G6371" s="1" t="s">
        <v>17</v>
      </c>
      <c r="H6371" s="1">
        <v>45.0</v>
      </c>
      <c r="I6371" s="3">
        <v>44141.5</v>
      </c>
      <c r="J6371" s="1">
        <v>0.0</v>
      </c>
      <c r="K6371" s="1" t="s">
        <v>24</v>
      </c>
      <c r="M6371" s="3">
        <v>44141.30637556713</v>
      </c>
    </row>
    <row r="6372">
      <c r="A6372" s="1">
        <v>6370.0</v>
      </c>
      <c r="B6372" s="1" t="s">
        <v>2232</v>
      </c>
      <c r="C6372" s="1" t="s">
        <v>12946</v>
      </c>
      <c r="D6372" s="1" t="s">
        <v>12947</v>
      </c>
      <c r="E6372" s="1" t="s">
        <v>12948</v>
      </c>
      <c r="F6372" s="1" t="s">
        <v>2235</v>
      </c>
      <c r="G6372" s="1" t="s">
        <v>39</v>
      </c>
      <c r="H6372" s="1">
        <v>45.0</v>
      </c>
      <c r="I6372" s="3">
        <v>44189.3125</v>
      </c>
      <c r="J6372" s="1">
        <v>0.337893360671672</v>
      </c>
      <c r="K6372" s="1" t="s">
        <v>18</v>
      </c>
      <c r="L6372" s="1" t="s">
        <v>9017</v>
      </c>
      <c r="M6372" s="3">
        <v>44189.30919972222</v>
      </c>
    </row>
    <row r="6373">
      <c r="A6373" s="1">
        <v>6371.0</v>
      </c>
      <c r="B6373" s="1" t="s">
        <v>5276</v>
      </c>
      <c r="C6373" s="1" t="s">
        <v>12949</v>
      </c>
      <c r="D6373" s="1" t="s">
        <v>5278</v>
      </c>
      <c r="E6373" s="1" t="s">
        <v>12950</v>
      </c>
      <c r="F6373" s="1" t="s">
        <v>5280</v>
      </c>
      <c r="G6373" s="1" t="s">
        <v>17</v>
      </c>
      <c r="H6373" s="1">
        <v>45.0</v>
      </c>
      <c r="I6373" s="3">
        <v>43899.416666666664</v>
      </c>
      <c r="J6373" s="1">
        <v>1.13934657895456</v>
      </c>
      <c r="K6373" s="1" t="s">
        <v>3447</v>
      </c>
      <c r="M6373" s="3">
        <v>43899.453747245374</v>
      </c>
    </row>
    <row r="6374">
      <c r="A6374" s="1">
        <v>6372.0</v>
      </c>
      <c r="B6374" s="1" t="s">
        <v>1289</v>
      </c>
      <c r="C6374" s="1" t="s">
        <v>12951</v>
      </c>
      <c r="D6374" s="1" t="s">
        <v>1666</v>
      </c>
      <c r="E6374" s="1" t="s">
        <v>7263</v>
      </c>
      <c r="F6374" s="1" t="s">
        <v>1293</v>
      </c>
      <c r="G6374" s="1" t="s">
        <v>35</v>
      </c>
      <c r="H6374" s="1">
        <v>45.0</v>
      </c>
      <c r="I6374" s="3">
        <v>43560.166666666664</v>
      </c>
      <c r="J6374" s="1">
        <v>0.00729500329550399</v>
      </c>
      <c r="K6374" s="1" t="s">
        <v>24</v>
      </c>
      <c r="M6374" s="3">
        <v>43560.258403761574</v>
      </c>
    </row>
    <row r="6375">
      <c r="A6375" s="1">
        <v>6373.0</v>
      </c>
      <c r="B6375" s="1" t="s">
        <v>124</v>
      </c>
      <c r="C6375" s="1" t="s">
        <v>12952</v>
      </c>
      <c r="D6375" s="1" t="s">
        <v>1494</v>
      </c>
      <c r="E6375" s="1" t="s">
        <v>2133</v>
      </c>
      <c r="F6375" s="1" t="s">
        <v>128</v>
      </c>
      <c r="G6375" s="1" t="s">
        <v>17</v>
      </c>
      <c r="H6375" s="1">
        <v>45.0</v>
      </c>
      <c r="I6375" s="3">
        <v>44090.4375</v>
      </c>
      <c r="J6375" s="1">
        <v>2.1273431645312</v>
      </c>
      <c r="K6375" s="1" t="s">
        <v>62</v>
      </c>
      <c r="L6375" s="1" t="s">
        <v>129</v>
      </c>
      <c r="M6375" s="3">
        <v>44090.466982708334</v>
      </c>
    </row>
    <row r="6376">
      <c r="A6376" s="1">
        <v>6374.0</v>
      </c>
      <c r="B6376" s="1" t="s">
        <v>4356</v>
      </c>
      <c r="C6376" s="1" t="s">
        <v>12953</v>
      </c>
      <c r="D6376" s="1" t="s">
        <v>411</v>
      </c>
      <c r="E6376" s="1" t="s">
        <v>8723</v>
      </c>
      <c r="F6376" s="1" t="s">
        <v>4359</v>
      </c>
      <c r="G6376" s="1" t="s">
        <v>17</v>
      </c>
      <c r="H6376" s="1">
        <v>45.0</v>
      </c>
      <c r="I6376" s="3">
        <v>43962.572916666664</v>
      </c>
      <c r="J6376" s="1">
        <v>0.192778375177984</v>
      </c>
      <c r="K6376" s="1" t="s">
        <v>62</v>
      </c>
      <c r="L6376" s="1" t="s">
        <v>4360</v>
      </c>
      <c r="M6376" s="3">
        <v>43962.595627546296</v>
      </c>
    </row>
    <row r="6377">
      <c r="A6377" s="1">
        <v>6375.0</v>
      </c>
      <c r="B6377" s="1" t="s">
        <v>2870</v>
      </c>
      <c r="C6377" s="1" t="s">
        <v>12954</v>
      </c>
      <c r="D6377" s="1" t="s">
        <v>21</v>
      </c>
      <c r="E6377" s="1" t="s">
        <v>12955</v>
      </c>
      <c r="F6377" s="1" t="s">
        <v>2874</v>
      </c>
      <c r="G6377" s="1" t="s">
        <v>17</v>
      </c>
      <c r="H6377" s="1">
        <v>45.0</v>
      </c>
      <c r="I6377" s="3">
        <v>44112.229166666664</v>
      </c>
      <c r="J6377" s="1">
        <v>1.63306974153739</v>
      </c>
      <c r="K6377" s="1" t="s">
        <v>24</v>
      </c>
      <c r="L6377" s="1" t="s">
        <v>741</v>
      </c>
      <c r="M6377" s="3">
        <v>44112.26294013889</v>
      </c>
    </row>
    <row r="6378">
      <c r="A6378" s="1">
        <v>6376.0</v>
      </c>
      <c r="B6378" s="1" t="s">
        <v>1444</v>
      </c>
      <c r="C6378" s="1" t="s">
        <v>12956</v>
      </c>
      <c r="D6378" s="1" t="s">
        <v>12957</v>
      </c>
      <c r="E6378" s="1" t="s">
        <v>12958</v>
      </c>
      <c r="F6378" s="1" t="s">
        <v>3068</v>
      </c>
      <c r="G6378" s="1" t="s">
        <v>39</v>
      </c>
      <c r="H6378" s="1">
        <v>45.0</v>
      </c>
      <c r="I6378" s="3">
        <v>43883.708333333336</v>
      </c>
      <c r="J6378" s="1">
        <v>3.6269000076195</v>
      </c>
      <c r="K6378" s="1" t="s">
        <v>218</v>
      </c>
      <c r="M6378" s="3">
        <v>43883.7583825</v>
      </c>
    </row>
    <row r="6379">
      <c r="A6379" s="1">
        <v>6377.0</v>
      </c>
      <c r="B6379" s="1" t="s">
        <v>8798</v>
      </c>
      <c r="C6379" s="1" t="s">
        <v>12959</v>
      </c>
      <c r="D6379" s="1" t="s">
        <v>12960</v>
      </c>
      <c r="E6379" s="1" t="s">
        <v>12961</v>
      </c>
      <c r="F6379" s="1" t="s">
        <v>8801</v>
      </c>
      <c r="G6379" s="1" t="s">
        <v>39</v>
      </c>
      <c r="H6379" s="1">
        <v>45.0</v>
      </c>
      <c r="I6379" s="3">
        <v>44059.59375</v>
      </c>
      <c r="J6379" s="1">
        <v>2.30399132207829</v>
      </c>
      <c r="K6379" s="1" t="s">
        <v>218</v>
      </c>
      <c r="L6379" s="1" t="s">
        <v>287</v>
      </c>
      <c r="M6379" s="3">
        <v>44059.61352707176</v>
      </c>
    </row>
    <row r="6380">
      <c r="A6380" s="1">
        <v>6378.0</v>
      </c>
      <c r="B6380" s="1" t="s">
        <v>303</v>
      </c>
      <c r="C6380" s="1" t="s">
        <v>12962</v>
      </c>
      <c r="D6380" s="1" t="s">
        <v>148</v>
      </c>
      <c r="E6380" s="1" t="s">
        <v>2763</v>
      </c>
      <c r="F6380" s="1" t="s">
        <v>307</v>
      </c>
      <c r="G6380" s="1" t="s">
        <v>17</v>
      </c>
      <c r="H6380" s="1">
        <v>45.0</v>
      </c>
      <c r="I6380" s="3">
        <v>43811.666666666664</v>
      </c>
      <c r="J6380" s="1">
        <v>1.61807441229112</v>
      </c>
      <c r="K6380" s="1" t="s">
        <v>24</v>
      </c>
      <c r="M6380" s="3">
        <v>43811.70758962963</v>
      </c>
    </row>
    <row r="6381">
      <c r="A6381" s="1">
        <v>6379.0</v>
      </c>
      <c r="B6381" s="1" t="s">
        <v>239</v>
      </c>
      <c r="C6381" s="1" t="s">
        <v>12963</v>
      </c>
      <c r="D6381" s="1" t="s">
        <v>241</v>
      </c>
      <c r="E6381" s="1" t="s">
        <v>5807</v>
      </c>
      <c r="F6381" s="1" t="s">
        <v>243</v>
      </c>
      <c r="G6381" s="1" t="s">
        <v>35</v>
      </c>
      <c r="H6381" s="1">
        <v>45.0</v>
      </c>
      <c r="I6381" s="3">
        <v>44236.5</v>
      </c>
      <c r="J6381" s="1">
        <v>6.61389675693517</v>
      </c>
      <c r="K6381" s="1" t="s">
        <v>46</v>
      </c>
      <c r="L6381" s="1" t="s">
        <v>244</v>
      </c>
      <c r="M6381" s="3">
        <v>44236.54472560185</v>
      </c>
    </row>
    <row r="6382">
      <c r="A6382" s="1">
        <v>6380.0</v>
      </c>
      <c r="B6382" s="1" t="s">
        <v>2891</v>
      </c>
      <c r="C6382" s="1" t="s">
        <v>12964</v>
      </c>
      <c r="D6382" s="1" t="s">
        <v>86</v>
      </c>
      <c r="E6382" s="1" t="s">
        <v>12965</v>
      </c>
      <c r="F6382" s="1" t="s">
        <v>2894</v>
      </c>
      <c r="G6382" s="1" t="s">
        <v>17</v>
      </c>
      <c r="H6382" s="1">
        <v>45.0</v>
      </c>
      <c r="I6382" s="3">
        <v>43794.291666666664</v>
      </c>
      <c r="J6382" s="1">
        <v>1.21569896107207</v>
      </c>
      <c r="K6382" s="1" t="s">
        <v>46</v>
      </c>
      <c r="M6382" s="3">
        <v>43794.25018820602</v>
      </c>
    </row>
    <row r="6383">
      <c r="A6383" s="1">
        <v>6381.0</v>
      </c>
      <c r="B6383" s="1" t="s">
        <v>229</v>
      </c>
      <c r="C6383" s="1" t="s">
        <v>12966</v>
      </c>
      <c r="D6383" s="1" t="s">
        <v>6238</v>
      </c>
      <c r="E6383" s="1" t="s">
        <v>12967</v>
      </c>
      <c r="F6383" s="1" t="s">
        <v>232</v>
      </c>
      <c r="G6383" s="1" t="s">
        <v>39</v>
      </c>
      <c r="H6383" s="1">
        <v>45.0</v>
      </c>
      <c r="I6383" s="3">
        <v>43991.166666666664</v>
      </c>
      <c r="J6383" s="1">
        <v>2.76849522878624</v>
      </c>
      <c r="K6383" s="1" t="s">
        <v>24</v>
      </c>
      <c r="M6383" s="3">
        <v>43991.20354159722</v>
      </c>
    </row>
    <row r="6384">
      <c r="A6384" s="1">
        <v>6382.0</v>
      </c>
      <c r="B6384" s="1" t="s">
        <v>319</v>
      </c>
      <c r="C6384" s="1" t="s">
        <v>12968</v>
      </c>
      <c r="D6384" s="1" t="s">
        <v>321</v>
      </c>
      <c r="E6384" s="1" t="s">
        <v>12969</v>
      </c>
      <c r="F6384" s="1" t="s">
        <v>323</v>
      </c>
      <c r="G6384" s="1" t="s">
        <v>39</v>
      </c>
      <c r="H6384" s="1">
        <v>45.0</v>
      </c>
      <c r="I6384" s="3">
        <v>44086.291666666664</v>
      </c>
      <c r="J6384" s="1">
        <v>0.864558963012175</v>
      </c>
      <c r="K6384" s="1" t="s">
        <v>24</v>
      </c>
      <c r="M6384" s="3">
        <v>44086.32502600695</v>
      </c>
    </row>
    <row r="6385">
      <c r="A6385" s="1">
        <v>6383.0</v>
      </c>
      <c r="B6385" s="1" t="s">
        <v>219</v>
      </c>
      <c r="C6385" s="1" t="s">
        <v>12970</v>
      </c>
      <c r="D6385" s="1" t="s">
        <v>221</v>
      </c>
      <c r="E6385" s="1" t="s">
        <v>12971</v>
      </c>
      <c r="F6385" s="1" t="s">
        <v>223</v>
      </c>
      <c r="G6385" s="1" t="s">
        <v>17</v>
      </c>
      <c r="H6385" s="1">
        <v>45.0</v>
      </c>
      <c r="I6385" s="3">
        <v>43859.5</v>
      </c>
      <c r="J6385" s="1">
        <v>1.7931825882264</v>
      </c>
      <c r="K6385" s="1" t="s">
        <v>24</v>
      </c>
      <c r="M6385" s="3">
        <v>43859.5194834375</v>
      </c>
    </row>
    <row r="6386">
      <c r="A6386" s="1">
        <v>6384.0</v>
      </c>
      <c r="B6386" s="1" t="s">
        <v>684</v>
      </c>
      <c r="C6386" s="1" t="s">
        <v>12972</v>
      </c>
      <c r="D6386" s="1" t="s">
        <v>686</v>
      </c>
      <c r="E6386" s="1" t="s">
        <v>3990</v>
      </c>
      <c r="F6386" s="1" t="s">
        <v>688</v>
      </c>
      <c r="G6386" s="1" t="s">
        <v>17</v>
      </c>
      <c r="H6386" s="1">
        <v>45.0</v>
      </c>
      <c r="I6386" s="3">
        <v>44216.395833333336</v>
      </c>
      <c r="J6386" s="1">
        <v>1.00597109968245</v>
      </c>
      <c r="K6386" s="1" t="s">
        <v>689</v>
      </c>
      <c r="L6386" s="1" t="s">
        <v>690</v>
      </c>
      <c r="M6386" s="3">
        <v>44216.44182090278</v>
      </c>
    </row>
    <row r="6387">
      <c r="A6387" s="1">
        <v>6385.0</v>
      </c>
      <c r="B6387" s="1" t="s">
        <v>4657</v>
      </c>
      <c r="C6387" s="1" t="s">
        <v>12973</v>
      </c>
      <c r="D6387" s="1" t="s">
        <v>2464</v>
      </c>
      <c r="E6387" s="1" t="s">
        <v>4659</v>
      </c>
      <c r="F6387" s="1" t="s">
        <v>4660</v>
      </c>
      <c r="G6387" s="1" t="s">
        <v>17</v>
      </c>
      <c r="H6387" s="1">
        <v>45.0</v>
      </c>
      <c r="I6387" s="3">
        <v>44067.770833333336</v>
      </c>
      <c r="J6387" s="1">
        <v>0.931922704719204</v>
      </c>
      <c r="K6387" s="1" t="s">
        <v>56</v>
      </c>
      <c r="L6387" s="1" t="s">
        <v>3023</v>
      </c>
      <c r="M6387" s="3">
        <v>44067.84090038195</v>
      </c>
    </row>
    <row r="6388">
      <c r="A6388" s="1">
        <v>6386.0</v>
      </c>
      <c r="B6388" s="1" t="s">
        <v>324</v>
      </c>
      <c r="C6388" s="1" t="s">
        <v>12974</v>
      </c>
      <c r="D6388" s="1" t="s">
        <v>326</v>
      </c>
      <c r="E6388" s="1" t="s">
        <v>4593</v>
      </c>
      <c r="F6388" s="1" t="s">
        <v>328</v>
      </c>
      <c r="G6388" s="1" t="s">
        <v>17</v>
      </c>
      <c r="H6388" s="1">
        <v>45.0</v>
      </c>
      <c r="I6388" s="3">
        <v>44129.625</v>
      </c>
      <c r="J6388" s="1">
        <v>0.497293189974444</v>
      </c>
      <c r="K6388" s="1" t="s">
        <v>24</v>
      </c>
      <c r="M6388" s="3">
        <v>44129.674943819446</v>
      </c>
    </row>
    <row r="6389">
      <c r="A6389" s="1">
        <v>6387.0</v>
      </c>
      <c r="B6389" s="1" t="s">
        <v>196</v>
      </c>
      <c r="C6389" s="1" t="s">
        <v>12975</v>
      </c>
      <c r="D6389" s="1" t="s">
        <v>198</v>
      </c>
      <c r="E6389" s="1" t="s">
        <v>199</v>
      </c>
      <c r="F6389" s="1" t="s">
        <v>200</v>
      </c>
      <c r="G6389" s="1" t="s">
        <v>17</v>
      </c>
      <c r="H6389" s="1">
        <v>45.0</v>
      </c>
      <c r="I6389" s="3">
        <v>44181.229166666664</v>
      </c>
      <c r="J6389" s="1">
        <v>2.82701540432229</v>
      </c>
      <c r="K6389" s="1" t="s">
        <v>24</v>
      </c>
      <c r="M6389" s="3">
        <v>44181.27914160879</v>
      </c>
    </row>
    <row r="6390">
      <c r="A6390" s="1">
        <v>6388.0</v>
      </c>
      <c r="B6390" s="1" t="s">
        <v>806</v>
      </c>
      <c r="C6390" s="1" t="s">
        <v>12976</v>
      </c>
      <c r="D6390" s="1" t="s">
        <v>2265</v>
      </c>
      <c r="E6390" s="1" t="s">
        <v>2821</v>
      </c>
      <c r="F6390" s="1" t="s">
        <v>810</v>
      </c>
      <c r="G6390" s="1" t="s">
        <v>35</v>
      </c>
      <c r="H6390" s="1">
        <v>45.0</v>
      </c>
      <c r="I6390" s="3">
        <v>43762.708333333336</v>
      </c>
      <c r="J6390" s="1">
        <v>3.13581103565924</v>
      </c>
      <c r="K6390" s="1" t="s">
        <v>24</v>
      </c>
      <c r="M6390" s="3">
        <v>43762.70462298611</v>
      </c>
    </row>
    <row r="6391">
      <c r="A6391" s="1">
        <v>6389.0</v>
      </c>
      <c r="B6391" s="1" t="s">
        <v>2299</v>
      </c>
      <c r="C6391" s="1" t="s">
        <v>12977</v>
      </c>
      <c r="D6391" s="1" t="s">
        <v>701</v>
      </c>
      <c r="E6391" s="1" t="s">
        <v>8958</v>
      </c>
      <c r="F6391" s="1" t="s">
        <v>2302</v>
      </c>
      <c r="G6391" s="1" t="s">
        <v>17</v>
      </c>
      <c r="H6391" s="1">
        <v>45.0</v>
      </c>
      <c r="I6391" s="3">
        <v>44221.291666666664</v>
      </c>
      <c r="J6391" s="1">
        <v>3.07926332417165</v>
      </c>
      <c r="K6391" s="1" t="s">
        <v>24</v>
      </c>
      <c r="M6391" s="3">
        <v>44221.33593262731</v>
      </c>
    </row>
    <row r="6392">
      <c r="A6392" s="1">
        <v>6390.0</v>
      </c>
      <c r="B6392" s="1" t="s">
        <v>273</v>
      </c>
      <c r="C6392" s="1" t="s">
        <v>12978</v>
      </c>
      <c r="D6392" s="1" t="s">
        <v>3787</v>
      </c>
      <c r="E6392" s="1" t="s">
        <v>12979</v>
      </c>
      <c r="F6392" s="1" t="s">
        <v>277</v>
      </c>
      <c r="G6392" s="1" t="s">
        <v>89</v>
      </c>
      <c r="H6392" s="1">
        <v>45.0</v>
      </c>
      <c r="I6392" s="3">
        <v>44097.30405525463</v>
      </c>
      <c r="J6392" s="1">
        <v>1.70435758259012</v>
      </c>
      <c r="K6392" s="1" t="s">
        <v>24</v>
      </c>
      <c r="M6392" s="3">
        <v>44097.32896800926</v>
      </c>
    </row>
    <row r="6393">
      <c r="A6393" s="1">
        <v>6391.0</v>
      </c>
      <c r="B6393" s="1" t="s">
        <v>303</v>
      </c>
      <c r="C6393" s="1" t="s">
        <v>12980</v>
      </c>
      <c r="D6393" s="1" t="s">
        <v>305</v>
      </c>
      <c r="E6393" s="1" t="s">
        <v>1641</v>
      </c>
      <c r="F6393" s="1" t="s">
        <v>307</v>
      </c>
      <c r="G6393" s="1" t="s">
        <v>17</v>
      </c>
      <c r="H6393" s="1">
        <v>45.0</v>
      </c>
      <c r="I6393" s="3">
        <v>44015.791666666664</v>
      </c>
      <c r="J6393" s="1">
        <v>1.53193408808552</v>
      </c>
      <c r="K6393" s="1" t="s">
        <v>24</v>
      </c>
      <c r="M6393" s="3">
        <v>44015.830761296296</v>
      </c>
    </row>
    <row r="6394">
      <c r="A6394" s="1">
        <v>6392.0</v>
      </c>
      <c r="B6394" s="1" t="s">
        <v>30</v>
      </c>
      <c r="C6394" s="1" t="s">
        <v>12981</v>
      </c>
      <c r="D6394" s="1" t="s">
        <v>116</v>
      </c>
      <c r="E6394" s="1" t="s">
        <v>3411</v>
      </c>
      <c r="F6394" s="1" t="s">
        <v>34</v>
      </c>
      <c r="G6394" s="1" t="s">
        <v>35</v>
      </c>
      <c r="H6394" s="1">
        <v>45.0</v>
      </c>
      <c r="I6394" s="3">
        <v>43803.458333333336</v>
      </c>
      <c r="J6394" s="1">
        <v>4.55229673839759</v>
      </c>
      <c r="K6394" s="1" t="s">
        <v>24</v>
      </c>
      <c r="M6394" s="3">
        <v>43803.42730113426</v>
      </c>
    </row>
    <row r="6395">
      <c r="A6395" s="1">
        <v>6393.0</v>
      </c>
      <c r="B6395" s="1" t="s">
        <v>150</v>
      </c>
      <c r="C6395" s="1" t="s">
        <v>12982</v>
      </c>
      <c r="D6395" s="1" t="s">
        <v>2145</v>
      </c>
      <c r="E6395" s="1" t="s">
        <v>12983</v>
      </c>
      <c r="F6395" s="1" t="s">
        <v>153</v>
      </c>
      <c r="G6395" s="1" t="s">
        <v>17</v>
      </c>
      <c r="H6395" s="1">
        <v>45.0</v>
      </c>
      <c r="I6395" s="3">
        <v>43847.729166666664</v>
      </c>
      <c r="J6395" s="1">
        <v>2.54572900224396</v>
      </c>
      <c r="K6395" s="1" t="s">
        <v>62</v>
      </c>
      <c r="M6395" s="3">
        <v>43847.772455694445</v>
      </c>
    </row>
    <row r="6396">
      <c r="A6396" s="1">
        <v>6394.0</v>
      </c>
      <c r="B6396" s="1" t="s">
        <v>1825</v>
      </c>
      <c r="C6396" s="1" t="s">
        <v>12984</v>
      </c>
      <c r="D6396" s="1" t="s">
        <v>383</v>
      </c>
      <c r="E6396" s="1" t="s">
        <v>12985</v>
      </c>
      <c r="F6396" s="1" t="s">
        <v>1829</v>
      </c>
      <c r="G6396" s="1" t="s">
        <v>89</v>
      </c>
      <c r="H6396" s="1">
        <v>45.0</v>
      </c>
      <c r="I6396" s="3">
        <v>43810.66060054398</v>
      </c>
      <c r="J6396" s="1">
        <v>0.909524931793957</v>
      </c>
      <c r="K6396" s="1" t="s">
        <v>24</v>
      </c>
      <c r="M6396" s="3">
        <v>43810.68823824074</v>
      </c>
    </row>
    <row r="6397">
      <c r="A6397" s="1">
        <v>6395.0</v>
      </c>
      <c r="B6397" s="1" t="s">
        <v>1315</v>
      </c>
      <c r="C6397" s="1" t="s">
        <v>12986</v>
      </c>
      <c r="D6397" s="1" t="s">
        <v>411</v>
      </c>
      <c r="E6397" s="1" t="s">
        <v>2533</v>
      </c>
      <c r="F6397" s="1" t="s">
        <v>1319</v>
      </c>
      <c r="G6397" s="1" t="s">
        <v>17</v>
      </c>
      <c r="H6397" s="1">
        <v>45.0</v>
      </c>
      <c r="I6397" s="3">
        <v>44020.333333333336</v>
      </c>
      <c r="J6397" s="1">
        <v>0.317190454815142</v>
      </c>
      <c r="K6397" s="1" t="s">
        <v>18</v>
      </c>
      <c r="M6397" s="3">
        <v>44020.363216875</v>
      </c>
    </row>
    <row r="6398">
      <c r="A6398" s="1">
        <v>6396.0</v>
      </c>
      <c r="B6398" s="1" t="s">
        <v>4933</v>
      </c>
      <c r="C6398" s="1" t="s">
        <v>12987</v>
      </c>
      <c r="D6398" s="1" t="s">
        <v>738</v>
      </c>
      <c r="E6398" s="1" t="s">
        <v>12988</v>
      </c>
      <c r="F6398" s="1" t="s">
        <v>4937</v>
      </c>
      <c r="G6398" s="1" t="s">
        <v>17</v>
      </c>
      <c r="H6398" s="1">
        <v>45.0</v>
      </c>
      <c r="I6398" s="3">
        <v>44104.625</v>
      </c>
      <c r="J6398" s="1">
        <v>1.75080700858327</v>
      </c>
      <c r="K6398" s="1" t="s">
        <v>218</v>
      </c>
      <c r="L6398" s="1" t="s">
        <v>4938</v>
      </c>
      <c r="M6398" s="3">
        <v>44104.66210466435</v>
      </c>
    </row>
    <row r="6399">
      <c r="A6399" s="1">
        <v>6397.0</v>
      </c>
      <c r="B6399" s="1" t="s">
        <v>877</v>
      </c>
      <c r="C6399" s="1" t="s">
        <v>12989</v>
      </c>
      <c r="D6399" s="1" t="s">
        <v>12395</v>
      </c>
      <c r="E6399" s="1" t="s">
        <v>12990</v>
      </c>
      <c r="F6399" s="1" t="s">
        <v>881</v>
      </c>
      <c r="G6399" s="1" t="s">
        <v>89</v>
      </c>
      <c r="H6399" s="1">
        <v>45.0</v>
      </c>
      <c r="I6399" s="3">
        <v>44187.409251481484</v>
      </c>
      <c r="J6399" s="1">
        <v>3.07869273959494</v>
      </c>
      <c r="K6399" s="1" t="s">
        <v>24</v>
      </c>
      <c r="L6399" s="1" t="s">
        <v>882</v>
      </c>
      <c r="M6399" s="3">
        <v>44187.42460049769</v>
      </c>
    </row>
    <row r="6400">
      <c r="A6400" s="1">
        <v>6398.0</v>
      </c>
      <c r="B6400" s="1" t="s">
        <v>9069</v>
      </c>
      <c r="C6400" s="1" t="s">
        <v>12991</v>
      </c>
      <c r="D6400" s="1" t="s">
        <v>121</v>
      </c>
      <c r="E6400" s="1" t="s">
        <v>12992</v>
      </c>
      <c r="F6400" s="1" t="s">
        <v>9072</v>
      </c>
      <c r="G6400" s="1" t="s">
        <v>89</v>
      </c>
      <c r="H6400" s="1">
        <v>45.0</v>
      </c>
      <c r="I6400" s="3">
        <v>44201.68711079861</v>
      </c>
      <c r="J6400" s="1">
        <v>4.08763727762633</v>
      </c>
      <c r="K6400" s="1" t="s">
        <v>18</v>
      </c>
      <c r="L6400" s="1" t="s">
        <v>2972</v>
      </c>
      <c r="M6400" s="3">
        <v>44201.703033564816</v>
      </c>
    </row>
    <row r="6401">
      <c r="A6401" s="1">
        <v>6399.0</v>
      </c>
      <c r="B6401" s="1" t="s">
        <v>401</v>
      </c>
      <c r="C6401" s="1" t="s">
        <v>12993</v>
      </c>
      <c r="D6401" s="1" t="s">
        <v>532</v>
      </c>
      <c r="E6401" s="1" t="s">
        <v>12994</v>
      </c>
      <c r="F6401" s="1" t="s">
        <v>405</v>
      </c>
      <c r="G6401" s="1" t="s">
        <v>89</v>
      </c>
      <c r="H6401" s="1">
        <v>45.0</v>
      </c>
      <c r="I6401" s="3">
        <v>44125.512809293985</v>
      </c>
      <c r="J6401" s="1">
        <v>1.26244997310818</v>
      </c>
      <c r="K6401" s="1" t="s">
        <v>24</v>
      </c>
      <c r="M6401" s="3">
        <v>44125.555361956016</v>
      </c>
    </row>
    <row r="6402">
      <c r="A6402" s="1">
        <v>6400.0</v>
      </c>
      <c r="B6402" s="1" t="s">
        <v>10111</v>
      </c>
      <c r="C6402" s="1" t="s">
        <v>12995</v>
      </c>
      <c r="D6402" s="1" t="s">
        <v>12996</v>
      </c>
      <c r="E6402" s="1" t="s">
        <v>12997</v>
      </c>
      <c r="F6402" s="1" t="s">
        <v>10114</v>
      </c>
      <c r="G6402" s="1" t="s">
        <v>39</v>
      </c>
      <c r="H6402" s="1">
        <v>45.0</v>
      </c>
      <c r="I6402" s="3">
        <v>44073.635416666664</v>
      </c>
      <c r="J6402" s="1">
        <v>0.409144740975218</v>
      </c>
      <c r="K6402" s="1" t="s">
        <v>1194</v>
      </c>
      <c r="M6402" s="3">
        <v>44073.66963567129</v>
      </c>
    </row>
    <row r="6403">
      <c r="A6403" s="1">
        <v>6401.0</v>
      </c>
      <c r="B6403" s="1" t="s">
        <v>1599</v>
      </c>
      <c r="C6403" s="1" t="s">
        <v>12998</v>
      </c>
      <c r="D6403" s="1" t="s">
        <v>2729</v>
      </c>
      <c r="E6403" s="1" t="s">
        <v>2730</v>
      </c>
      <c r="F6403" s="1" t="s">
        <v>1603</v>
      </c>
      <c r="G6403" s="1" t="s">
        <v>17</v>
      </c>
      <c r="H6403" s="1">
        <v>45.0</v>
      </c>
      <c r="I6403" s="3">
        <v>44076.208333333336</v>
      </c>
      <c r="J6403" s="1">
        <v>3.37587153645275</v>
      </c>
      <c r="K6403" s="1" t="s">
        <v>62</v>
      </c>
      <c r="M6403" s="3">
        <v>44076.246902569445</v>
      </c>
    </row>
    <row r="6404">
      <c r="A6404" s="1">
        <v>6402.0</v>
      </c>
      <c r="B6404" s="1" t="s">
        <v>303</v>
      </c>
      <c r="C6404" s="1" t="s">
        <v>12999</v>
      </c>
      <c r="D6404" s="1" t="s">
        <v>305</v>
      </c>
      <c r="E6404" s="1" t="s">
        <v>4057</v>
      </c>
      <c r="F6404" s="1" t="s">
        <v>307</v>
      </c>
      <c r="G6404" s="1" t="s">
        <v>17</v>
      </c>
      <c r="H6404" s="1">
        <v>45.0</v>
      </c>
      <c r="I6404" s="3">
        <v>44096.625</v>
      </c>
      <c r="J6404" s="1">
        <v>1.16179463996363</v>
      </c>
      <c r="K6404" s="1" t="s">
        <v>24</v>
      </c>
      <c r="M6404" s="3">
        <v>44096.66117207176</v>
      </c>
    </row>
    <row r="6405">
      <c r="A6405" s="1">
        <v>6403.0</v>
      </c>
      <c r="B6405" s="1" t="s">
        <v>455</v>
      </c>
      <c r="C6405" s="1" t="s">
        <v>13000</v>
      </c>
      <c r="D6405" s="1" t="s">
        <v>310</v>
      </c>
      <c r="E6405" s="1" t="s">
        <v>457</v>
      </c>
      <c r="F6405" s="1" t="s">
        <v>458</v>
      </c>
      <c r="G6405" s="1" t="s">
        <v>17</v>
      </c>
      <c r="H6405" s="1">
        <v>45.0</v>
      </c>
      <c r="I6405" s="3">
        <v>44224.625</v>
      </c>
      <c r="J6405" s="1">
        <v>0.812832249837858</v>
      </c>
      <c r="K6405" s="1" t="s">
        <v>24</v>
      </c>
      <c r="L6405" s="1" t="s">
        <v>406</v>
      </c>
      <c r="M6405" s="3">
        <v>44224.627916921294</v>
      </c>
    </row>
    <row r="6406">
      <c r="A6406" s="1">
        <v>6404.0</v>
      </c>
      <c r="B6406" s="1" t="s">
        <v>796</v>
      </c>
      <c r="C6406" s="1" t="s">
        <v>13001</v>
      </c>
      <c r="D6406" s="1" t="s">
        <v>1802</v>
      </c>
      <c r="E6406" s="1" t="s">
        <v>13002</v>
      </c>
      <c r="F6406" s="1" t="s">
        <v>799</v>
      </c>
      <c r="G6406" s="1" t="s">
        <v>39</v>
      </c>
      <c r="H6406" s="1">
        <v>45.0</v>
      </c>
      <c r="I6406" s="3">
        <v>43983.583333333336</v>
      </c>
      <c r="J6406" s="1">
        <v>5.53555367705289</v>
      </c>
      <c r="K6406" s="1" t="s">
        <v>18</v>
      </c>
      <c r="L6406" s="1" t="s">
        <v>1883</v>
      </c>
      <c r="M6406" s="3">
        <v>43983.64947459491</v>
      </c>
    </row>
    <row r="6407">
      <c r="A6407" s="1">
        <v>6405.0</v>
      </c>
      <c r="B6407" s="1" t="s">
        <v>3453</v>
      </c>
      <c r="C6407" s="1" t="s">
        <v>13003</v>
      </c>
      <c r="D6407" s="1" t="s">
        <v>461</v>
      </c>
      <c r="E6407" s="1" t="s">
        <v>3636</v>
      </c>
      <c r="F6407" s="1" t="s">
        <v>3456</v>
      </c>
      <c r="G6407" s="1" t="s">
        <v>35</v>
      </c>
      <c r="H6407" s="1">
        <v>45.0</v>
      </c>
      <c r="I6407" s="3">
        <v>43605.333333333336</v>
      </c>
      <c r="J6407" s="1">
        <v>0.00871813563439772</v>
      </c>
      <c r="K6407" s="1" t="s">
        <v>24</v>
      </c>
      <c r="M6407" s="3">
        <v>43605.31173177083</v>
      </c>
    </row>
    <row r="6408">
      <c r="A6408" s="1">
        <v>6406.0</v>
      </c>
      <c r="B6408" s="1" t="s">
        <v>293</v>
      </c>
      <c r="C6408" s="1" t="s">
        <v>13004</v>
      </c>
      <c r="D6408" s="1" t="s">
        <v>126</v>
      </c>
      <c r="E6408" s="1" t="s">
        <v>3472</v>
      </c>
      <c r="F6408" s="1" t="s">
        <v>297</v>
      </c>
      <c r="G6408" s="1" t="s">
        <v>17</v>
      </c>
      <c r="H6408" s="1">
        <v>45.0</v>
      </c>
      <c r="I6408" s="3">
        <v>44101.791666666664</v>
      </c>
      <c r="J6408" s="1">
        <v>1.34905932219574</v>
      </c>
      <c r="K6408" s="1" t="s">
        <v>62</v>
      </c>
      <c r="L6408" s="1" t="s">
        <v>1188</v>
      </c>
      <c r="M6408" s="3">
        <v>44101.812988460646</v>
      </c>
    </row>
    <row r="6409">
      <c r="A6409" s="1">
        <v>6407.0</v>
      </c>
      <c r="B6409" s="1" t="s">
        <v>401</v>
      </c>
      <c r="C6409" s="1" t="s">
        <v>13005</v>
      </c>
      <c r="D6409" s="1" t="s">
        <v>93</v>
      </c>
      <c r="E6409" s="1" t="s">
        <v>13006</v>
      </c>
      <c r="F6409" s="1" t="s">
        <v>405</v>
      </c>
      <c r="G6409" s="1" t="s">
        <v>89</v>
      </c>
      <c r="H6409" s="1">
        <v>45.0</v>
      </c>
      <c r="I6409" s="3">
        <v>43735.38108697916</v>
      </c>
      <c r="J6409" s="1">
        <v>2.02981167489974</v>
      </c>
      <c r="K6409" s="1" t="s">
        <v>24</v>
      </c>
      <c r="M6409" s="3">
        <v>43735.40284538194</v>
      </c>
    </row>
    <row r="6410">
      <c r="A6410" s="1">
        <v>6408.0</v>
      </c>
      <c r="B6410" s="1" t="s">
        <v>425</v>
      </c>
      <c r="C6410" s="1" t="s">
        <v>13007</v>
      </c>
      <c r="D6410" s="1" t="s">
        <v>99</v>
      </c>
      <c r="E6410" s="1" t="s">
        <v>1567</v>
      </c>
      <c r="F6410" s="1" t="s">
        <v>428</v>
      </c>
      <c r="G6410" s="1" t="s">
        <v>35</v>
      </c>
      <c r="H6410" s="1">
        <v>45.0</v>
      </c>
      <c r="I6410" s="3">
        <v>44237.25</v>
      </c>
      <c r="J6410" s="1">
        <v>2.61598913786283</v>
      </c>
      <c r="K6410" s="1" t="s">
        <v>24</v>
      </c>
      <c r="M6410" s="3">
        <v>44237.289561944446</v>
      </c>
    </row>
    <row r="6411">
      <c r="A6411" s="1">
        <v>6409.0</v>
      </c>
      <c r="B6411" s="1" t="s">
        <v>324</v>
      </c>
      <c r="C6411" s="1" t="s">
        <v>13008</v>
      </c>
      <c r="D6411" s="1" t="s">
        <v>326</v>
      </c>
      <c r="E6411" s="1" t="s">
        <v>13009</v>
      </c>
      <c r="F6411" s="1" t="s">
        <v>328</v>
      </c>
      <c r="G6411" s="1" t="s">
        <v>17</v>
      </c>
      <c r="H6411" s="1">
        <v>45.0</v>
      </c>
      <c r="I6411" s="3">
        <v>43962.4375</v>
      </c>
      <c r="J6411" s="1">
        <v>0.0</v>
      </c>
      <c r="K6411" s="1" t="s">
        <v>24</v>
      </c>
      <c r="M6411" s="3">
        <v>43962.493204398146</v>
      </c>
    </row>
    <row r="6412">
      <c r="A6412" s="1">
        <v>6410.0</v>
      </c>
      <c r="B6412" s="1" t="s">
        <v>385</v>
      </c>
      <c r="C6412" s="1" t="s">
        <v>13010</v>
      </c>
      <c r="D6412" s="1" t="s">
        <v>116</v>
      </c>
      <c r="E6412" s="1" t="s">
        <v>2481</v>
      </c>
      <c r="F6412" s="1" t="s">
        <v>388</v>
      </c>
      <c r="G6412" s="1" t="s">
        <v>17</v>
      </c>
      <c r="H6412" s="1">
        <v>45.0</v>
      </c>
      <c r="I6412" s="3">
        <v>44141.291666666664</v>
      </c>
      <c r="J6412" s="1">
        <v>0.0</v>
      </c>
      <c r="K6412" s="1" t="s">
        <v>24</v>
      </c>
      <c r="M6412" s="3">
        <v>44141.720661493055</v>
      </c>
    </row>
    <row r="6413">
      <c r="A6413" s="1">
        <v>6411.0</v>
      </c>
      <c r="B6413" s="1" t="s">
        <v>7926</v>
      </c>
      <c r="C6413" s="1" t="s">
        <v>13011</v>
      </c>
      <c r="D6413" s="1" t="s">
        <v>5947</v>
      </c>
      <c r="E6413" s="1" t="s">
        <v>13012</v>
      </c>
      <c r="F6413" s="1" t="s">
        <v>7929</v>
      </c>
      <c r="G6413" s="1" t="s">
        <v>39</v>
      </c>
      <c r="H6413" s="1">
        <v>45.0</v>
      </c>
      <c r="I6413" s="3">
        <v>43877.260416666664</v>
      </c>
      <c r="J6413" s="1">
        <v>3.32389525184597</v>
      </c>
      <c r="K6413" s="1" t="s">
        <v>18</v>
      </c>
      <c r="M6413" s="3">
        <v>43877.305007372684</v>
      </c>
    </row>
    <row r="6414">
      <c r="A6414" s="1">
        <v>6412.0</v>
      </c>
      <c r="B6414" s="1" t="s">
        <v>590</v>
      </c>
      <c r="C6414" s="1" t="s">
        <v>13013</v>
      </c>
      <c r="D6414" s="1" t="s">
        <v>592</v>
      </c>
      <c r="E6414" s="1" t="s">
        <v>13014</v>
      </c>
      <c r="F6414" s="1" t="s">
        <v>594</v>
      </c>
      <c r="G6414" s="1" t="s">
        <v>39</v>
      </c>
      <c r="H6414" s="1">
        <v>45.0</v>
      </c>
      <c r="I6414" s="3">
        <v>44152.666666666664</v>
      </c>
      <c r="J6414" s="1">
        <v>0.0</v>
      </c>
      <c r="K6414" s="1" t="s">
        <v>511</v>
      </c>
      <c r="L6414" s="1" t="s">
        <v>595</v>
      </c>
      <c r="M6414" s="3">
        <v>44152.62493052083</v>
      </c>
    </row>
    <row r="6415">
      <c r="A6415" s="1">
        <v>6413.0</v>
      </c>
      <c r="B6415" s="1" t="s">
        <v>1800</v>
      </c>
      <c r="C6415" s="1" t="s">
        <v>13015</v>
      </c>
      <c r="D6415" s="1" t="s">
        <v>1802</v>
      </c>
      <c r="E6415" s="1" t="s">
        <v>1803</v>
      </c>
      <c r="F6415" s="1" t="s">
        <v>1804</v>
      </c>
      <c r="G6415" s="1" t="s">
        <v>17</v>
      </c>
      <c r="H6415" s="1">
        <v>45.0</v>
      </c>
      <c r="I6415" s="3">
        <v>43871.625</v>
      </c>
      <c r="J6415" s="1">
        <v>0.364721791433661</v>
      </c>
      <c r="K6415" s="1" t="s">
        <v>83</v>
      </c>
      <c r="M6415" s="3">
        <v>43871.67316362268</v>
      </c>
    </row>
    <row r="6416">
      <c r="A6416" s="1">
        <v>6414.0</v>
      </c>
      <c r="B6416" s="1" t="s">
        <v>293</v>
      </c>
      <c r="C6416" s="1" t="s">
        <v>13016</v>
      </c>
      <c r="D6416" s="1" t="s">
        <v>588</v>
      </c>
      <c r="E6416" s="1" t="s">
        <v>9142</v>
      </c>
      <c r="F6416" s="1" t="s">
        <v>297</v>
      </c>
      <c r="G6416" s="1" t="s">
        <v>17</v>
      </c>
      <c r="H6416" s="1">
        <v>45.0</v>
      </c>
      <c r="I6416" s="3">
        <v>43907.791666666664</v>
      </c>
      <c r="J6416" s="1">
        <v>1.09612491075303</v>
      </c>
      <c r="K6416" s="1" t="s">
        <v>62</v>
      </c>
      <c r="M6416" s="3">
        <v>43907.81994152778</v>
      </c>
    </row>
    <row r="6417">
      <c r="A6417" s="1">
        <v>6415.0</v>
      </c>
      <c r="B6417" s="1" t="s">
        <v>474</v>
      </c>
      <c r="C6417" s="1" t="s">
        <v>13017</v>
      </c>
      <c r="D6417" s="1" t="s">
        <v>818</v>
      </c>
      <c r="E6417" s="1" t="s">
        <v>13018</v>
      </c>
      <c r="F6417" s="1" t="s">
        <v>477</v>
      </c>
      <c r="G6417" s="1" t="s">
        <v>39</v>
      </c>
      <c r="H6417" s="1">
        <v>45.0</v>
      </c>
      <c r="I6417" s="3">
        <v>44113.791666666664</v>
      </c>
      <c r="J6417" s="1">
        <v>2.5018663346666</v>
      </c>
      <c r="K6417" s="1" t="s">
        <v>46</v>
      </c>
      <c r="M6417" s="3">
        <v>44113.793069363426</v>
      </c>
    </row>
    <row r="6418">
      <c r="A6418" s="1">
        <v>6416.0</v>
      </c>
      <c r="B6418" s="1" t="s">
        <v>136</v>
      </c>
      <c r="C6418" s="1" t="s">
        <v>13019</v>
      </c>
      <c r="D6418" s="1" t="s">
        <v>138</v>
      </c>
      <c r="E6418" s="1" t="s">
        <v>13020</v>
      </c>
      <c r="F6418" s="1" t="s">
        <v>140</v>
      </c>
      <c r="G6418" s="1" t="s">
        <v>17</v>
      </c>
      <c r="H6418" s="1">
        <v>45.0</v>
      </c>
      <c r="I6418" s="3">
        <v>43910.375</v>
      </c>
      <c r="J6418" s="1">
        <v>1.60872212066148</v>
      </c>
      <c r="K6418" s="1" t="s">
        <v>18</v>
      </c>
      <c r="M6418" s="3">
        <v>43910.36727873843</v>
      </c>
    </row>
    <row r="6419">
      <c r="A6419" s="1">
        <v>6417.0</v>
      </c>
      <c r="B6419" s="1" t="s">
        <v>853</v>
      </c>
      <c r="C6419" s="1" t="s">
        <v>13021</v>
      </c>
      <c r="D6419" s="1" t="s">
        <v>59</v>
      </c>
      <c r="E6419" s="1" t="s">
        <v>855</v>
      </c>
      <c r="F6419" s="1" t="s">
        <v>856</v>
      </c>
      <c r="G6419" s="1" t="s">
        <v>17</v>
      </c>
      <c r="H6419" s="1">
        <v>45.0</v>
      </c>
      <c r="I6419" s="3">
        <v>43875.541666666664</v>
      </c>
      <c r="J6419" s="1">
        <v>0.734706967250735</v>
      </c>
      <c r="K6419" s="1" t="s">
        <v>18</v>
      </c>
      <c r="M6419" s="3">
        <v>43875.5734172338</v>
      </c>
    </row>
    <row r="6420">
      <c r="A6420" s="1">
        <v>6418.0</v>
      </c>
      <c r="B6420" s="1" t="s">
        <v>1766</v>
      </c>
      <c r="C6420" s="1" t="s">
        <v>13022</v>
      </c>
      <c r="D6420" s="1" t="s">
        <v>116</v>
      </c>
      <c r="E6420" s="1" t="s">
        <v>3802</v>
      </c>
      <c r="F6420" s="1" t="s">
        <v>1769</v>
      </c>
      <c r="G6420" s="1" t="s">
        <v>35</v>
      </c>
      <c r="H6420" s="1">
        <v>45.0</v>
      </c>
      <c r="I6420" s="3">
        <v>44228.333333333336</v>
      </c>
      <c r="J6420" s="1">
        <v>6.49183837689524</v>
      </c>
      <c r="K6420" s="1" t="s">
        <v>24</v>
      </c>
      <c r="L6420" s="1" t="s">
        <v>1006</v>
      </c>
      <c r="M6420" s="3">
        <v>44228.38170456018</v>
      </c>
    </row>
    <row r="6421">
      <c r="A6421" s="1">
        <v>6419.0</v>
      </c>
      <c r="B6421" s="1" t="s">
        <v>229</v>
      </c>
      <c r="C6421" s="1" t="s">
        <v>13023</v>
      </c>
      <c r="D6421" s="1" t="s">
        <v>121</v>
      </c>
      <c r="E6421" s="1" t="s">
        <v>3177</v>
      </c>
      <c r="F6421" s="1" t="s">
        <v>232</v>
      </c>
      <c r="G6421" s="1" t="s">
        <v>35</v>
      </c>
      <c r="H6421" s="1">
        <v>45.0</v>
      </c>
      <c r="I6421" s="3">
        <v>43936.666666666664</v>
      </c>
      <c r="J6421" s="1">
        <v>2.68926303738875</v>
      </c>
      <c r="K6421" s="1" t="s">
        <v>24</v>
      </c>
      <c r="M6421" s="3">
        <v>43936.69048427083</v>
      </c>
    </row>
    <row r="6422">
      <c r="A6422" s="1">
        <v>6420.0</v>
      </c>
      <c r="B6422" s="1" t="s">
        <v>2276</v>
      </c>
      <c r="C6422" s="1" t="s">
        <v>13024</v>
      </c>
      <c r="D6422" s="1" t="s">
        <v>3207</v>
      </c>
      <c r="E6422" s="1" t="s">
        <v>2859</v>
      </c>
      <c r="F6422" s="1" t="s">
        <v>2279</v>
      </c>
      <c r="G6422" s="1" t="s">
        <v>35</v>
      </c>
      <c r="H6422" s="1">
        <v>45.0</v>
      </c>
      <c r="I6422" s="3">
        <v>44008.583333333336</v>
      </c>
      <c r="J6422" s="1">
        <v>0.682864911457104</v>
      </c>
      <c r="K6422" s="1" t="s">
        <v>159</v>
      </c>
      <c r="M6422" s="3">
        <v>44008.62410574074</v>
      </c>
    </row>
    <row r="6423">
      <c r="A6423" s="1">
        <v>6421.0</v>
      </c>
      <c r="B6423" s="1" t="s">
        <v>887</v>
      </c>
      <c r="C6423" s="1" t="s">
        <v>13025</v>
      </c>
      <c r="D6423" s="1" t="s">
        <v>99</v>
      </c>
      <c r="E6423" s="1" t="s">
        <v>13026</v>
      </c>
      <c r="F6423" s="1" t="s">
        <v>891</v>
      </c>
      <c r="G6423" s="1" t="s">
        <v>39</v>
      </c>
      <c r="H6423" s="1">
        <v>45.0</v>
      </c>
      <c r="I6423" s="3">
        <v>44126.729166666664</v>
      </c>
      <c r="J6423" s="1">
        <v>1.00606446741019</v>
      </c>
      <c r="K6423" s="1" t="s">
        <v>24</v>
      </c>
      <c r="M6423" s="3">
        <v>44126.74468849537</v>
      </c>
    </row>
    <row r="6424">
      <c r="A6424" s="1">
        <v>6422.0</v>
      </c>
      <c r="B6424" s="1" t="s">
        <v>3909</v>
      </c>
      <c r="C6424" s="1" t="s">
        <v>13027</v>
      </c>
      <c r="D6424" s="1" t="s">
        <v>207</v>
      </c>
      <c r="E6424" s="1" t="s">
        <v>13028</v>
      </c>
      <c r="F6424" s="1" t="s">
        <v>3912</v>
      </c>
      <c r="G6424" s="1" t="s">
        <v>39</v>
      </c>
      <c r="H6424" s="1">
        <v>45.0</v>
      </c>
      <c r="I6424" s="3">
        <v>44041.260416666664</v>
      </c>
      <c r="J6424" s="1">
        <v>2.37495142051129</v>
      </c>
      <c r="K6424" s="1" t="s">
        <v>24</v>
      </c>
      <c r="M6424" s="3">
        <v>44041.33082092593</v>
      </c>
    </row>
    <row r="6425">
      <c r="A6425" s="1">
        <v>6423.0</v>
      </c>
      <c r="B6425" s="1" t="s">
        <v>953</v>
      </c>
      <c r="C6425" s="1" t="s">
        <v>13029</v>
      </c>
      <c r="D6425" s="1" t="s">
        <v>121</v>
      </c>
      <c r="E6425" s="1" t="s">
        <v>3065</v>
      </c>
      <c r="F6425" s="1" t="s">
        <v>956</v>
      </c>
      <c r="G6425" s="1" t="s">
        <v>17</v>
      </c>
      <c r="H6425" s="1">
        <v>45.0</v>
      </c>
      <c r="I6425" s="3">
        <v>44187.1875</v>
      </c>
      <c r="J6425" s="1">
        <v>8.92637831026486</v>
      </c>
      <c r="K6425" s="1" t="s">
        <v>18</v>
      </c>
      <c r="M6425" s="3">
        <v>44187.22201538194</v>
      </c>
    </row>
    <row r="6426">
      <c r="A6426" s="1">
        <v>6424.0</v>
      </c>
      <c r="B6426" s="1" t="s">
        <v>5811</v>
      </c>
      <c r="C6426" s="1" t="s">
        <v>13030</v>
      </c>
      <c r="D6426" s="1" t="s">
        <v>13031</v>
      </c>
      <c r="E6426" s="1" t="s">
        <v>13032</v>
      </c>
      <c r="F6426" s="1" t="s">
        <v>5814</v>
      </c>
      <c r="G6426" s="1" t="s">
        <v>39</v>
      </c>
      <c r="H6426" s="1">
        <v>45.0</v>
      </c>
      <c r="I6426" s="3">
        <v>43902.625</v>
      </c>
      <c r="J6426" s="1">
        <v>1.89108091139772</v>
      </c>
      <c r="K6426" s="1" t="s">
        <v>62</v>
      </c>
      <c r="M6426" s="3">
        <v>43902.666003171296</v>
      </c>
    </row>
    <row r="6427">
      <c r="A6427" s="1">
        <v>6425.0</v>
      </c>
      <c r="B6427" s="1" t="s">
        <v>2561</v>
      </c>
      <c r="C6427" s="1" t="s">
        <v>13033</v>
      </c>
      <c r="D6427" s="1" t="s">
        <v>3890</v>
      </c>
      <c r="E6427" s="1" t="s">
        <v>3891</v>
      </c>
      <c r="F6427" s="1" t="s">
        <v>2565</v>
      </c>
      <c r="G6427" s="1" t="s">
        <v>35</v>
      </c>
      <c r="H6427" s="1">
        <v>45.0</v>
      </c>
      <c r="I6427" s="3">
        <v>43760.541666666664</v>
      </c>
      <c r="J6427" s="1">
        <v>2.89515038130852</v>
      </c>
      <c r="K6427" s="1" t="s">
        <v>18</v>
      </c>
      <c r="M6427" s="3">
        <v>43760.567457997684</v>
      </c>
    </row>
    <row r="6428">
      <c r="A6428" s="1">
        <v>6426.0</v>
      </c>
      <c r="B6428" s="1" t="s">
        <v>2395</v>
      </c>
      <c r="C6428" s="1" t="s">
        <v>13034</v>
      </c>
      <c r="D6428" s="1" t="s">
        <v>4515</v>
      </c>
      <c r="E6428" s="1" t="s">
        <v>4516</v>
      </c>
      <c r="F6428" s="1" t="s">
        <v>2399</v>
      </c>
      <c r="G6428" s="1" t="s">
        <v>17</v>
      </c>
      <c r="H6428" s="1">
        <v>45.0</v>
      </c>
      <c r="I6428" s="3">
        <v>43790.208333333336</v>
      </c>
      <c r="J6428" s="1">
        <v>0.0</v>
      </c>
      <c r="K6428" s="1" t="s">
        <v>166</v>
      </c>
      <c r="M6428" s="3">
        <v>43790.465571643515</v>
      </c>
    </row>
    <row r="6429">
      <c r="A6429" s="1">
        <v>6427.0</v>
      </c>
      <c r="B6429" s="1" t="s">
        <v>10495</v>
      </c>
      <c r="C6429" s="1" t="s">
        <v>13035</v>
      </c>
      <c r="D6429" s="1" t="s">
        <v>1140</v>
      </c>
      <c r="E6429" s="1" t="s">
        <v>13036</v>
      </c>
      <c r="F6429" s="1" t="s">
        <v>10498</v>
      </c>
      <c r="G6429" s="1" t="s">
        <v>89</v>
      </c>
      <c r="H6429" s="1">
        <v>45.0</v>
      </c>
      <c r="I6429" s="3">
        <v>44103.4173078125</v>
      </c>
      <c r="J6429" s="1">
        <v>1.29838981684401</v>
      </c>
      <c r="K6429" s="1" t="s">
        <v>24</v>
      </c>
      <c r="L6429" s="1" t="s">
        <v>96</v>
      </c>
      <c r="M6429" s="3">
        <v>44103.454153831015</v>
      </c>
    </row>
    <row r="6430">
      <c r="A6430" s="1">
        <v>6428.0</v>
      </c>
      <c r="B6430" s="1" t="s">
        <v>2905</v>
      </c>
      <c r="C6430" s="1" t="s">
        <v>13037</v>
      </c>
      <c r="D6430" s="1" t="s">
        <v>1558</v>
      </c>
      <c r="E6430" s="1" t="s">
        <v>13038</v>
      </c>
      <c r="F6430" s="1" t="s">
        <v>2909</v>
      </c>
      <c r="G6430" s="1" t="s">
        <v>17</v>
      </c>
      <c r="H6430" s="1">
        <v>45.0</v>
      </c>
      <c r="I6430" s="3">
        <v>44144.645833333336</v>
      </c>
      <c r="J6430" s="1">
        <v>2.05870474860462</v>
      </c>
      <c r="K6430" s="1" t="s">
        <v>166</v>
      </c>
      <c r="L6430" s="1" t="s">
        <v>2910</v>
      </c>
      <c r="M6430" s="3">
        <v>44144.674692326385</v>
      </c>
    </row>
    <row r="6431">
      <c r="A6431" s="1">
        <v>6429.0</v>
      </c>
      <c r="B6431" s="1" t="s">
        <v>5319</v>
      </c>
      <c r="C6431" s="1" t="s">
        <v>13039</v>
      </c>
      <c r="D6431" s="1" t="s">
        <v>1071</v>
      </c>
      <c r="E6431" s="1" t="s">
        <v>13040</v>
      </c>
      <c r="F6431" s="1" t="s">
        <v>5322</v>
      </c>
      <c r="G6431" s="1" t="s">
        <v>17</v>
      </c>
      <c r="H6431" s="1">
        <v>45.0</v>
      </c>
      <c r="I6431" s="3">
        <v>44008.666666666664</v>
      </c>
      <c r="J6431" s="1">
        <v>0.623211843101251</v>
      </c>
      <c r="K6431" s="1" t="s">
        <v>24</v>
      </c>
      <c r="L6431" s="1" t="s">
        <v>741</v>
      </c>
      <c r="M6431" s="3">
        <v>44008.70176630787</v>
      </c>
    </row>
    <row r="6432">
      <c r="A6432" s="1">
        <v>6430.0</v>
      </c>
      <c r="B6432" s="1" t="s">
        <v>1516</v>
      </c>
      <c r="C6432" s="1" t="s">
        <v>13041</v>
      </c>
      <c r="D6432" s="1" t="s">
        <v>211</v>
      </c>
      <c r="E6432" s="1" t="s">
        <v>5387</v>
      </c>
      <c r="F6432" s="1" t="s">
        <v>1519</v>
      </c>
      <c r="G6432" s="1" t="s">
        <v>17</v>
      </c>
      <c r="H6432" s="1">
        <v>45.0</v>
      </c>
      <c r="I6432" s="3">
        <v>44202.625</v>
      </c>
      <c r="J6432" s="1">
        <v>5.94116261369851</v>
      </c>
      <c r="K6432" s="1" t="s">
        <v>689</v>
      </c>
      <c r="M6432" s="3">
        <v>44202.65926039352</v>
      </c>
    </row>
    <row r="6433">
      <c r="A6433" s="1">
        <v>6431.0</v>
      </c>
      <c r="B6433" s="1" t="s">
        <v>184</v>
      </c>
      <c r="C6433" s="1" t="s">
        <v>13042</v>
      </c>
      <c r="D6433" s="1" t="s">
        <v>8203</v>
      </c>
      <c r="E6433" s="1" t="s">
        <v>7849</v>
      </c>
      <c r="F6433" s="1" t="s">
        <v>187</v>
      </c>
      <c r="G6433" s="1" t="s">
        <v>17</v>
      </c>
      <c r="H6433" s="1">
        <v>45.0</v>
      </c>
      <c r="I6433" s="3">
        <v>43863.770833333336</v>
      </c>
      <c r="J6433" s="1">
        <v>1.93890323693282</v>
      </c>
      <c r="K6433" s="1" t="s">
        <v>24</v>
      </c>
      <c r="M6433" s="3">
        <v>43863.78997769676</v>
      </c>
    </row>
    <row r="6434">
      <c r="A6434" s="1">
        <v>6432.0</v>
      </c>
      <c r="B6434" s="1" t="s">
        <v>796</v>
      </c>
      <c r="C6434" s="1" t="s">
        <v>13043</v>
      </c>
      <c r="D6434" s="1" t="s">
        <v>1802</v>
      </c>
      <c r="E6434" s="1" t="s">
        <v>13044</v>
      </c>
      <c r="F6434" s="1" t="s">
        <v>799</v>
      </c>
      <c r="G6434" s="1" t="s">
        <v>39</v>
      </c>
      <c r="H6434" s="1">
        <v>45.0</v>
      </c>
      <c r="I6434" s="3">
        <v>43965.59375</v>
      </c>
      <c r="J6434" s="1">
        <v>5.01710617628148</v>
      </c>
      <c r="K6434" s="1" t="s">
        <v>18</v>
      </c>
      <c r="L6434" s="1" t="s">
        <v>1883</v>
      </c>
      <c r="M6434" s="3">
        <v>43965.63220251157</v>
      </c>
    </row>
    <row r="6435">
      <c r="A6435" s="1">
        <v>6433.0</v>
      </c>
      <c r="B6435" s="1" t="s">
        <v>4720</v>
      </c>
      <c r="C6435" s="1" t="s">
        <v>13045</v>
      </c>
      <c r="D6435" s="1" t="s">
        <v>1287</v>
      </c>
      <c r="E6435" s="1" t="s">
        <v>4723</v>
      </c>
      <c r="F6435" s="1" t="s">
        <v>4724</v>
      </c>
      <c r="G6435" s="1" t="s">
        <v>17</v>
      </c>
      <c r="H6435" s="1">
        <v>45.0</v>
      </c>
      <c r="I6435" s="3">
        <v>44147.708333333336</v>
      </c>
      <c r="J6435" s="1">
        <v>0.0</v>
      </c>
      <c r="K6435" s="1" t="s">
        <v>1194</v>
      </c>
      <c r="M6435" s="3">
        <v>44147.745325034724</v>
      </c>
    </row>
    <row r="6436">
      <c r="A6436" s="1">
        <v>6434.0</v>
      </c>
      <c r="B6436" s="1" t="s">
        <v>239</v>
      </c>
      <c r="C6436" s="1" t="s">
        <v>13046</v>
      </c>
      <c r="D6436" s="1" t="s">
        <v>1137</v>
      </c>
      <c r="E6436" s="1" t="s">
        <v>7814</v>
      </c>
      <c r="F6436" s="1" t="s">
        <v>243</v>
      </c>
      <c r="G6436" s="1" t="s">
        <v>35</v>
      </c>
      <c r="H6436" s="1">
        <v>45.0</v>
      </c>
      <c r="I6436" s="3">
        <v>43983.291666666664</v>
      </c>
      <c r="J6436" s="1">
        <v>47.1853602360014</v>
      </c>
      <c r="K6436" s="1" t="s">
        <v>46</v>
      </c>
      <c r="M6436" s="3">
        <v>43983.37602642361</v>
      </c>
    </row>
    <row r="6437">
      <c r="A6437" s="1">
        <v>6435.0</v>
      </c>
      <c r="B6437" s="1" t="s">
        <v>768</v>
      </c>
      <c r="C6437" s="1" t="s">
        <v>13047</v>
      </c>
      <c r="D6437" s="1" t="s">
        <v>3207</v>
      </c>
      <c r="E6437" s="1" t="s">
        <v>1430</v>
      </c>
      <c r="F6437" s="1" t="s">
        <v>772</v>
      </c>
      <c r="G6437" s="1" t="s">
        <v>35</v>
      </c>
      <c r="H6437" s="1">
        <v>45.0</v>
      </c>
      <c r="I6437" s="3">
        <v>44173.645833333336</v>
      </c>
      <c r="J6437" s="1">
        <v>1.9459383097503</v>
      </c>
      <c r="K6437" s="1" t="s">
        <v>166</v>
      </c>
      <c r="L6437" s="1" t="s">
        <v>318</v>
      </c>
      <c r="M6437" s="3">
        <v>44173.672785787036</v>
      </c>
    </row>
    <row r="6438">
      <c r="A6438" s="1">
        <v>6436.0</v>
      </c>
      <c r="B6438" s="1" t="s">
        <v>13048</v>
      </c>
      <c r="C6438" s="1" t="s">
        <v>13049</v>
      </c>
      <c r="D6438" s="1" t="s">
        <v>707</v>
      </c>
      <c r="E6438" s="1" t="s">
        <v>13050</v>
      </c>
      <c r="F6438" s="1" t="s">
        <v>13051</v>
      </c>
      <c r="G6438" s="1" t="s">
        <v>39</v>
      </c>
      <c r="H6438" s="1">
        <v>45.0</v>
      </c>
      <c r="I6438" s="3">
        <v>43875.458333333336</v>
      </c>
      <c r="J6438" s="1">
        <v>0.0</v>
      </c>
      <c r="K6438" s="1" t="s">
        <v>24</v>
      </c>
      <c r="M6438" s="3">
        <v>43875.6912371875</v>
      </c>
    </row>
    <row r="6439">
      <c r="A6439" s="1">
        <v>6437.0</v>
      </c>
      <c r="B6439" s="1" t="s">
        <v>239</v>
      </c>
      <c r="C6439" s="1" t="s">
        <v>13052</v>
      </c>
      <c r="D6439" s="1" t="s">
        <v>241</v>
      </c>
      <c r="E6439" s="1" t="s">
        <v>4703</v>
      </c>
      <c r="F6439" s="1" t="s">
        <v>243</v>
      </c>
      <c r="G6439" s="1" t="s">
        <v>35</v>
      </c>
      <c r="H6439" s="1">
        <v>45.0</v>
      </c>
      <c r="I6439" s="3">
        <v>44207.5</v>
      </c>
      <c r="J6439" s="1">
        <v>4.84463032380776</v>
      </c>
      <c r="K6439" s="1" t="s">
        <v>46</v>
      </c>
      <c r="L6439" s="1" t="s">
        <v>244</v>
      </c>
      <c r="M6439" s="3">
        <v>44207.55696707176</v>
      </c>
    </row>
    <row r="6440">
      <c r="A6440" s="1">
        <v>6438.0</v>
      </c>
      <c r="B6440" s="1" t="s">
        <v>150</v>
      </c>
      <c r="C6440" s="1" t="s">
        <v>13053</v>
      </c>
      <c r="D6440" s="1" t="s">
        <v>14</v>
      </c>
      <c r="E6440" s="1" t="s">
        <v>13054</v>
      </c>
      <c r="F6440" s="1" t="s">
        <v>153</v>
      </c>
      <c r="G6440" s="1" t="s">
        <v>39</v>
      </c>
      <c r="H6440" s="1">
        <v>45.0</v>
      </c>
      <c r="I6440" s="3">
        <v>44232.666666666664</v>
      </c>
      <c r="J6440" s="1">
        <v>2.45097835085525</v>
      </c>
      <c r="K6440" s="1" t="s">
        <v>18</v>
      </c>
      <c r="L6440" s="1" t="s">
        <v>8531</v>
      </c>
      <c r="M6440" s="3">
        <v>44232.70379454861</v>
      </c>
    </row>
    <row r="6441">
      <c r="A6441" s="1">
        <v>6439.0</v>
      </c>
      <c r="B6441" s="1" t="s">
        <v>1679</v>
      </c>
      <c r="C6441" s="1" t="s">
        <v>13055</v>
      </c>
      <c r="D6441" s="1" t="s">
        <v>12783</v>
      </c>
      <c r="E6441" s="1" t="s">
        <v>13056</v>
      </c>
      <c r="F6441" s="1" t="s">
        <v>1682</v>
      </c>
      <c r="G6441" s="1" t="s">
        <v>89</v>
      </c>
      <c r="H6441" s="1">
        <v>45.0</v>
      </c>
      <c r="I6441" s="3">
        <v>43877.47722332176</v>
      </c>
      <c r="J6441" s="1">
        <v>0.87078697070687</v>
      </c>
      <c r="K6441" s="1" t="s">
        <v>24</v>
      </c>
      <c r="M6441" s="3">
        <v>43877.51173052083</v>
      </c>
    </row>
    <row r="6442">
      <c r="A6442" s="1">
        <v>6440.0</v>
      </c>
      <c r="B6442" s="1" t="s">
        <v>319</v>
      </c>
      <c r="C6442" s="1" t="s">
        <v>13057</v>
      </c>
      <c r="D6442" s="1" t="s">
        <v>321</v>
      </c>
      <c r="E6442" s="1" t="s">
        <v>13058</v>
      </c>
      <c r="F6442" s="1" t="s">
        <v>323</v>
      </c>
      <c r="G6442" s="1" t="s">
        <v>39</v>
      </c>
      <c r="H6442" s="1">
        <v>45.0</v>
      </c>
      <c r="I6442" s="3">
        <v>43912.614583333336</v>
      </c>
      <c r="J6442" s="1">
        <v>1.50373991857827</v>
      </c>
      <c r="K6442" s="1" t="s">
        <v>24</v>
      </c>
      <c r="M6442" s="3">
        <v>43912.679726180555</v>
      </c>
    </row>
    <row r="6443">
      <c r="A6443" s="1">
        <v>6441.0</v>
      </c>
      <c r="B6443" s="1" t="s">
        <v>366</v>
      </c>
      <c r="C6443" s="1" t="s">
        <v>13059</v>
      </c>
      <c r="D6443" s="1" t="s">
        <v>1140</v>
      </c>
      <c r="E6443" s="1" t="s">
        <v>13060</v>
      </c>
      <c r="F6443" s="1" t="s">
        <v>370</v>
      </c>
      <c r="G6443" s="1" t="s">
        <v>39</v>
      </c>
      <c r="H6443" s="1">
        <v>45.0</v>
      </c>
      <c r="I6443" s="3">
        <v>44103.229166666664</v>
      </c>
      <c r="J6443" s="1">
        <v>3.33467678519265</v>
      </c>
      <c r="K6443" s="1" t="s">
        <v>166</v>
      </c>
      <c r="M6443" s="3">
        <v>44103.260719502316</v>
      </c>
    </row>
    <row r="6444">
      <c r="A6444" s="1">
        <v>6442.0</v>
      </c>
      <c r="B6444" s="1" t="s">
        <v>806</v>
      </c>
      <c r="C6444" s="1" t="s">
        <v>13061</v>
      </c>
      <c r="D6444" s="1" t="s">
        <v>1036</v>
      </c>
      <c r="E6444" s="1" t="s">
        <v>7758</v>
      </c>
      <c r="F6444" s="1" t="s">
        <v>810</v>
      </c>
      <c r="G6444" s="1" t="s">
        <v>35</v>
      </c>
      <c r="H6444" s="1">
        <v>45.0</v>
      </c>
      <c r="I6444" s="3">
        <v>44236.65625</v>
      </c>
      <c r="J6444" s="1">
        <v>2.71701836002061</v>
      </c>
      <c r="K6444" s="1" t="s">
        <v>24</v>
      </c>
      <c r="M6444" s="3">
        <v>44236.68434363426</v>
      </c>
    </row>
    <row r="6445">
      <c r="A6445" s="1">
        <v>6443.0</v>
      </c>
      <c r="B6445" s="1" t="s">
        <v>1938</v>
      </c>
      <c r="C6445" s="1" t="s">
        <v>13062</v>
      </c>
      <c r="D6445" s="1" t="s">
        <v>9006</v>
      </c>
      <c r="E6445" s="1" t="s">
        <v>13063</v>
      </c>
      <c r="F6445" s="1" t="s">
        <v>1942</v>
      </c>
      <c r="G6445" s="1" t="s">
        <v>89</v>
      </c>
      <c r="H6445" s="1">
        <v>45.0</v>
      </c>
      <c r="I6445" s="3">
        <v>44173.229166666664</v>
      </c>
      <c r="J6445" s="1">
        <v>0.975988316868665</v>
      </c>
      <c r="K6445" s="1" t="s">
        <v>62</v>
      </c>
      <c r="M6445" s="3">
        <v>44173.26198164352</v>
      </c>
    </row>
    <row r="6446">
      <c r="A6446" s="1">
        <v>6444.0</v>
      </c>
      <c r="B6446" s="1" t="s">
        <v>834</v>
      </c>
      <c r="C6446" s="1" t="s">
        <v>13064</v>
      </c>
      <c r="D6446" s="1" t="s">
        <v>10489</v>
      </c>
      <c r="E6446" s="1" t="s">
        <v>13065</v>
      </c>
      <c r="F6446" s="1" t="s">
        <v>837</v>
      </c>
      <c r="G6446" s="1" t="s">
        <v>89</v>
      </c>
      <c r="H6446" s="1">
        <v>45.0</v>
      </c>
      <c r="I6446" s="3">
        <v>43868.51769400463</v>
      </c>
      <c r="J6446" s="1">
        <v>0.394401025111845</v>
      </c>
      <c r="K6446" s="1" t="s">
        <v>18</v>
      </c>
      <c r="M6446" s="3">
        <v>43868.533029328704</v>
      </c>
    </row>
    <row r="6447">
      <c r="A6447" s="1">
        <v>6445.0</v>
      </c>
      <c r="B6447" s="1" t="s">
        <v>1423</v>
      </c>
      <c r="C6447" s="1" t="s">
        <v>13066</v>
      </c>
      <c r="D6447" s="1" t="s">
        <v>2477</v>
      </c>
      <c r="E6447" s="1" t="s">
        <v>8159</v>
      </c>
      <c r="F6447" s="1" t="s">
        <v>1426</v>
      </c>
      <c r="G6447" s="1" t="s">
        <v>17</v>
      </c>
      <c r="H6447" s="1">
        <v>45.0</v>
      </c>
      <c r="I6447" s="3">
        <v>43726.25</v>
      </c>
      <c r="J6447" s="1">
        <v>2.46440105747188</v>
      </c>
      <c r="K6447" s="1" t="s">
        <v>24</v>
      </c>
      <c r="M6447" s="3">
        <v>43726.283151805554</v>
      </c>
    </row>
    <row r="6448">
      <c r="A6448" s="1">
        <v>6446.0</v>
      </c>
      <c r="B6448" s="1" t="s">
        <v>303</v>
      </c>
      <c r="C6448" s="1" t="s">
        <v>13067</v>
      </c>
      <c r="D6448" s="1" t="s">
        <v>305</v>
      </c>
      <c r="E6448" s="1" t="s">
        <v>1641</v>
      </c>
      <c r="F6448" s="1" t="s">
        <v>307</v>
      </c>
      <c r="G6448" s="1" t="s">
        <v>17</v>
      </c>
      <c r="H6448" s="1">
        <v>45.0</v>
      </c>
      <c r="I6448" s="3">
        <v>43993.625</v>
      </c>
      <c r="J6448" s="1">
        <v>1.48137560580482</v>
      </c>
      <c r="K6448" s="1" t="s">
        <v>24</v>
      </c>
      <c r="M6448" s="3">
        <v>43993.65547929398</v>
      </c>
    </row>
    <row r="6449">
      <c r="A6449" s="1">
        <v>6447.0</v>
      </c>
      <c r="B6449" s="1" t="s">
        <v>130</v>
      </c>
      <c r="C6449" s="1" t="s">
        <v>13068</v>
      </c>
      <c r="D6449" s="1" t="s">
        <v>5629</v>
      </c>
      <c r="E6449" s="1" t="s">
        <v>13069</v>
      </c>
      <c r="F6449" s="1" t="s">
        <v>134</v>
      </c>
      <c r="G6449" s="1" t="s">
        <v>17</v>
      </c>
      <c r="H6449" s="1">
        <v>45.0</v>
      </c>
      <c r="I6449" s="3">
        <v>44203.208333333336</v>
      </c>
      <c r="J6449" s="1">
        <v>0.0</v>
      </c>
      <c r="K6449" s="1" t="s">
        <v>24</v>
      </c>
      <c r="L6449" s="1" t="s">
        <v>135</v>
      </c>
      <c r="M6449" s="3">
        <v>44203.6259774537</v>
      </c>
    </row>
    <row r="6450">
      <c r="A6450" s="1">
        <v>6448.0</v>
      </c>
      <c r="B6450" s="1" t="s">
        <v>191</v>
      </c>
      <c r="C6450" s="1" t="s">
        <v>13070</v>
      </c>
      <c r="D6450" s="1" t="s">
        <v>1843</v>
      </c>
      <c r="E6450" s="1" t="s">
        <v>13071</v>
      </c>
      <c r="F6450" s="1" t="s">
        <v>195</v>
      </c>
      <c r="G6450" s="1" t="s">
        <v>39</v>
      </c>
      <c r="H6450" s="1">
        <v>45.0</v>
      </c>
      <c r="I6450" s="3">
        <v>43873.666666666664</v>
      </c>
      <c r="J6450" s="1">
        <v>1.64123047358565</v>
      </c>
      <c r="K6450" s="1" t="s">
        <v>24</v>
      </c>
      <c r="M6450" s="3">
        <v>43873.71606986111</v>
      </c>
    </row>
    <row r="6451">
      <c r="A6451" s="1">
        <v>6449.0</v>
      </c>
      <c r="B6451" s="1" t="s">
        <v>5602</v>
      </c>
      <c r="C6451" s="1" t="s">
        <v>13072</v>
      </c>
      <c r="D6451" s="1" t="s">
        <v>13073</v>
      </c>
      <c r="E6451" s="1" t="s">
        <v>13074</v>
      </c>
      <c r="F6451" s="1" t="s">
        <v>5605</v>
      </c>
      <c r="G6451" s="1" t="s">
        <v>89</v>
      </c>
      <c r="H6451" s="1">
        <v>45.0</v>
      </c>
      <c r="I6451" s="3">
        <v>44204.623227951386</v>
      </c>
      <c r="J6451" s="1">
        <v>3.05787143715715</v>
      </c>
      <c r="K6451" s="1" t="s">
        <v>601</v>
      </c>
      <c r="M6451" s="3">
        <v>44204.67214486111</v>
      </c>
    </row>
    <row r="6452">
      <c r="A6452" s="1">
        <v>6450.0</v>
      </c>
      <c r="B6452" s="1" t="s">
        <v>288</v>
      </c>
      <c r="C6452" s="1" t="s">
        <v>13075</v>
      </c>
      <c r="D6452" s="1" t="s">
        <v>3851</v>
      </c>
      <c r="E6452" s="1" t="s">
        <v>1237</v>
      </c>
      <c r="F6452" s="1" t="s">
        <v>292</v>
      </c>
      <c r="G6452" s="1" t="s">
        <v>17</v>
      </c>
      <c r="H6452" s="1">
        <v>45.0</v>
      </c>
      <c r="I6452" s="3">
        <v>43713.625</v>
      </c>
      <c r="J6452" s="1">
        <v>1.02183127679713</v>
      </c>
      <c r="K6452" s="1" t="s">
        <v>24</v>
      </c>
      <c r="M6452" s="3">
        <v>43713.65453115741</v>
      </c>
    </row>
    <row r="6453">
      <c r="A6453" s="1">
        <v>6451.0</v>
      </c>
      <c r="B6453" s="1" t="s">
        <v>303</v>
      </c>
      <c r="C6453" s="1" t="s">
        <v>13076</v>
      </c>
      <c r="D6453" s="1" t="s">
        <v>305</v>
      </c>
      <c r="E6453" s="1" t="s">
        <v>7657</v>
      </c>
      <c r="F6453" s="1" t="s">
        <v>307</v>
      </c>
      <c r="G6453" s="1" t="s">
        <v>17</v>
      </c>
      <c r="H6453" s="1">
        <v>45.0</v>
      </c>
      <c r="I6453" s="3">
        <v>44235.416666666664</v>
      </c>
      <c r="J6453" s="1">
        <v>1.2282594580337</v>
      </c>
      <c r="K6453" s="1" t="s">
        <v>24</v>
      </c>
      <c r="M6453" s="3">
        <v>44235.44998939815</v>
      </c>
    </row>
    <row r="6454">
      <c r="A6454" s="1">
        <v>6452.0</v>
      </c>
      <c r="B6454" s="1" t="s">
        <v>3596</v>
      </c>
      <c r="C6454" s="1" t="s">
        <v>13077</v>
      </c>
      <c r="D6454" s="1" t="s">
        <v>4391</v>
      </c>
      <c r="E6454" s="1" t="s">
        <v>13078</v>
      </c>
      <c r="F6454" s="1" t="s">
        <v>3600</v>
      </c>
      <c r="G6454" s="1" t="s">
        <v>89</v>
      </c>
      <c r="H6454" s="1">
        <v>45.0</v>
      </c>
      <c r="I6454" s="3">
        <v>44100.679419837965</v>
      </c>
      <c r="J6454" s="1">
        <v>0.682314001879828</v>
      </c>
      <c r="K6454" s="1" t="s">
        <v>24</v>
      </c>
      <c r="L6454" s="1" t="s">
        <v>406</v>
      </c>
      <c r="M6454" s="3">
        <v>44100.7043583912</v>
      </c>
    </row>
    <row r="6455">
      <c r="A6455" s="1">
        <v>6453.0</v>
      </c>
      <c r="B6455" s="1" t="s">
        <v>1819</v>
      </c>
      <c r="C6455" s="1" t="s">
        <v>13079</v>
      </c>
      <c r="D6455" s="1" t="s">
        <v>1140</v>
      </c>
      <c r="E6455" s="1" t="s">
        <v>13080</v>
      </c>
      <c r="F6455" s="1" t="s">
        <v>1822</v>
      </c>
      <c r="G6455" s="1" t="s">
        <v>39</v>
      </c>
      <c r="H6455" s="1">
        <v>45.0</v>
      </c>
      <c r="I6455" s="3">
        <v>44119.510416666664</v>
      </c>
      <c r="J6455" s="1">
        <v>1.13293493002041</v>
      </c>
      <c r="K6455" s="1" t="s">
        <v>24</v>
      </c>
      <c r="L6455" s="1" t="s">
        <v>940</v>
      </c>
      <c r="M6455" s="3">
        <v>44119.54264907407</v>
      </c>
    </row>
    <row r="6456">
      <c r="A6456" s="1">
        <v>6454.0</v>
      </c>
      <c r="B6456" s="1" t="s">
        <v>853</v>
      </c>
      <c r="C6456" s="1" t="s">
        <v>13081</v>
      </c>
      <c r="D6456" s="1" t="s">
        <v>59</v>
      </c>
      <c r="E6456" s="1" t="s">
        <v>855</v>
      </c>
      <c r="F6456" s="1" t="s">
        <v>856</v>
      </c>
      <c r="G6456" s="1" t="s">
        <v>17</v>
      </c>
      <c r="H6456" s="1">
        <v>45.0</v>
      </c>
      <c r="I6456" s="3">
        <v>43887.541666666664</v>
      </c>
      <c r="J6456" s="1">
        <v>0.712493064919495</v>
      </c>
      <c r="K6456" s="1" t="s">
        <v>18</v>
      </c>
      <c r="M6456" s="3">
        <v>43887.56855210648</v>
      </c>
    </row>
    <row r="6457">
      <c r="A6457" s="1">
        <v>6455.0</v>
      </c>
      <c r="B6457" s="1" t="s">
        <v>3724</v>
      </c>
      <c r="C6457" s="1" t="s">
        <v>13082</v>
      </c>
      <c r="D6457" s="1" t="s">
        <v>253</v>
      </c>
      <c r="E6457" s="1" t="s">
        <v>13083</v>
      </c>
      <c r="F6457" s="1" t="s">
        <v>3727</v>
      </c>
      <c r="G6457" s="1" t="s">
        <v>39</v>
      </c>
      <c r="H6457" s="1">
        <v>45.0</v>
      </c>
      <c r="I6457" s="3">
        <v>44003.3125</v>
      </c>
      <c r="J6457" s="1">
        <v>2.78826399330633</v>
      </c>
      <c r="K6457" s="1" t="s">
        <v>218</v>
      </c>
      <c r="L6457" s="1" t="s">
        <v>287</v>
      </c>
      <c r="M6457" s="3">
        <v>44003.34278333333</v>
      </c>
    </row>
    <row r="6458">
      <c r="A6458" s="1">
        <v>6456.0</v>
      </c>
      <c r="B6458" s="1" t="s">
        <v>324</v>
      </c>
      <c r="C6458" s="1" t="s">
        <v>13084</v>
      </c>
      <c r="D6458" s="1" t="s">
        <v>116</v>
      </c>
      <c r="E6458" s="1" t="s">
        <v>13085</v>
      </c>
      <c r="F6458" s="1" t="s">
        <v>328</v>
      </c>
      <c r="G6458" s="1" t="s">
        <v>17</v>
      </c>
      <c r="H6458" s="1">
        <v>45.0</v>
      </c>
      <c r="I6458" s="3">
        <v>44106.625</v>
      </c>
      <c r="J6458" s="1">
        <v>4.45772121534984</v>
      </c>
      <c r="K6458" s="1" t="s">
        <v>24</v>
      </c>
      <c r="M6458" s="3">
        <v>44106.65781974537</v>
      </c>
    </row>
    <row r="6459">
      <c r="A6459" s="1">
        <v>6457.0</v>
      </c>
      <c r="B6459" s="1" t="s">
        <v>114</v>
      </c>
      <c r="C6459" s="1" t="s">
        <v>13086</v>
      </c>
      <c r="D6459" s="1" t="s">
        <v>116</v>
      </c>
      <c r="E6459" s="1" t="s">
        <v>117</v>
      </c>
      <c r="F6459" s="1" t="s">
        <v>118</v>
      </c>
      <c r="G6459" s="1" t="s">
        <v>17</v>
      </c>
      <c r="H6459" s="1">
        <v>45.0</v>
      </c>
      <c r="I6459" s="3">
        <v>44113.75</v>
      </c>
      <c r="J6459" s="1">
        <v>5.1642019429634</v>
      </c>
      <c r="K6459" s="1" t="s">
        <v>24</v>
      </c>
      <c r="M6459" s="3">
        <v>44113.82535056713</v>
      </c>
    </row>
    <row r="6460">
      <c r="A6460" s="1">
        <v>6458.0</v>
      </c>
      <c r="B6460" s="1" t="s">
        <v>2276</v>
      </c>
      <c r="C6460" s="1" t="s">
        <v>13087</v>
      </c>
      <c r="D6460" s="1" t="s">
        <v>2858</v>
      </c>
      <c r="E6460" s="1" t="s">
        <v>2859</v>
      </c>
      <c r="F6460" s="1" t="s">
        <v>2279</v>
      </c>
      <c r="G6460" s="1" t="s">
        <v>35</v>
      </c>
      <c r="H6460" s="1">
        <v>45.0</v>
      </c>
      <c r="I6460" s="3">
        <v>43983.583333333336</v>
      </c>
      <c r="J6460" s="1">
        <v>0.46615017356912</v>
      </c>
      <c r="K6460" s="1" t="s">
        <v>159</v>
      </c>
      <c r="M6460" s="3">
        <v>43983.62435842593</v>
      </c>
    </row>
    <row r="6461">
      <c r="A6461" s="1">
        <v>6459.0</v>
      </c>
      <c r="B6461" s="1" t="s">
        <v>5739</v>
      </c>
      <c r="C6461" s="1" t="s">
        <v>13088</v>
      </c>
      <c r="D6461" s="1" t="s">
        <v>5741</v>
      </c>
      <c r="E6461" s="1" t="s">
        <v>5742</v>
      </c>
      <c r="F6461" s="1" t="s">
        <v>5743</v>
      </c>
      <c r="G6461" s="1" t="s">
        <v>17</v>
      </c>
      <c r="H6461" s="1">
        <v>45.0</v>
      </c>
      <c r="I6461" s="3">
        <v>44168.4375</v>
      </c>
      <c r="J6461" s="1">
        <v>4.20886462555253</v>
      </c>
      <c r="K6461" s="1" t="s">
        <v>24</v>
      </c>
      <c r="M6461" s="3">
        <v>44168.47505195602</v>
      </c>
    </row>
    <row r="6462">
      <c r="A6462" s="1">
        <v>6460.0</v>
      </c>
      <c r="B6462" s="1" t="s">
        <v>1858</v>
      </c>
      <c r="C6462" s="1" t="s">
        <v>13089</v>
      </c>
      <c r="D6462" s="1" t="s">
        <v>1813</v>
      </c>
      <c r="E6462" s="1" t="s">
        <v>13090</v>
      </c>
      <c r="F6462" s="1" t="s">
        <v>1861</v>
      </c>
      <c r="G6462" s="1" t="s">
        <v>39</v>
      </c>
      <c r="H6462" s="1">
        <v>45.0</v>
      </c>
      <c r="I6462" s="3">
        <v>44156.625</v>
      </c>
      <c r="J6462" s="1">
        <v>2.1969397988816</v>
      </c>
      <c r="K6462" s="1" t="s">
        <v>18</v>
      </c>
      <c r="M6462" s="3">
        <v>44156.6625262963</v>
      </c>
    </row>
    <row r="6463">
      <c r="A6463" s="1">
        <v>6461.0</v>
      </c>
      <c r="B6463" s="1" t="s">
        <v>3923</v>
      </c>
      <c r="C6463" s="1" t="s">
        <v>13091</v>
      </c>
      <c r="D6463" s="1" t="s">
        <v>99</v>
      </c>
      <c r="E6463" s="1" t="s">
        <v>5496</v>
      </c>
      <c r="F6463" s="1" t="s">
        <v>3927</v>
      </c>
      <c r="G6463" s="1" t="s">
        <v>17</v>
      </c>
      <c r="H6463" s="1">
        <v>45.0</v>
      </c>
      <c r="I6463" s="3">
        <v>44208.697916666664</v>
      </c>
      <c r="J6463" s="1">
        <v>1.21585423559559</v>
      </c>
      <c r="K6463" s="1" t="s">
        <v>159</v>
      </c>
      <c r="L6463" s="1" t="s">
        <v>5497</v>
      </c>
      <c r="M6463" s="3">
        <v>44208.72779275463</v>
      </c>
    </row>
    <row r="6464">
      <c r="A6464" s="1">
        <v>6462.0</v>
      </c>
      <c r="B6464" s="1" t="s">
        <v>13092</v>
      </c>
      <c r="C6464" s="1" t="s">
        <v>13093</v>
      </c>
      <c r="D6464" s="1" t="s">
        <v>13094</v>
      </c>
      <c r="E6464" s="1" t="s">
        <v>13095</v>
      </c>
      <c r="F6464" s="1" t="s">
        <v>13096</v>
      </c>
      <c r="G6464" s="1" t="s">
        <v>89</v>
      </c>
      <c r="H6464" s="1">
        <v>45.0</v>
      </c>
      <c r="I6464" s="3">
        <v>44069.672022604165</v>
      </c>
      <c r="J6464" s="1">
        <v>1.37042837760888</v>
      </c>
      <c r="K6464" s="1" t="s">
        <v>166</v>
      </c>
      <c r="L6464" s="1" t="s">
        <v>8671</v>
      </c>
      <c r="M6464" s="3">
        <v>44069.711816724535</v>
      </c>
    </row>
    <row r="6465">
      <c r="A6465" s="1">
        <v>6463.0</v>
      </c>
      <c r="B6465" s="1" t="s">
        <v>267</v>
      </c>
      <c r="C6465" s="1" t="s">
        <v>13097</v>
      </c>
      <c r="D6465" s="1" t="s">
        <v>1103</v>
      </c>
      <c r="E6465" s="1" t="s">
        <v>9361</v>
      </c>
      <c r="F6465" s="1" t="s">
        <v>271</v>
      </c>
      <c r="G6465" s="1" t="s">
        <v>35</v>
      </c>
      <c r="H6465" s="1">
        <v>45.0</v>
      </c>
      <c r="I6465" s="3">
        <v>44238.625</v>
      </c>
      <c r="J6465" s="1">
        <v>14.0203187187904</v>
      </c>
      <c r="K6465" s="1" t="s">
        <v>56</v>
      </c>
      <c r="L6465" s="1" t="s">
        <v>272</v>
      </c>
      <c r="M6465" s="3">
        <v>44238.65787091435</v>
      </c>
    </row>
    <row r="6466">
      <c r="A6466" s="1">
        <v>6464.0</v>
      </c>
      <c r="B6466" s="1" t="s">
        <v>8798</v>
      </c>
      <c r="C6466" s="1" t="s">
        <v>13098</v>
      </c>
      <c r="D6466" s="1" t="s">
        <v>12960</v>
      </c>
      <c r="E6466" s="1" t="s">
        <v>13099</v>
      </c>
      <c r="F6466" s="1" t="s">
        <v>8801</v>
      </c>
      <c r="G6466" s="1" t="s">
        <v>39</v>
      </c>
      <c r="H6466" s="1">
        <v>45.0</v>
      </c>
      <c r="I6466" s="3">
        <v>44056.59375</v>
      </c>
      <c r="J6466" s="1">
        <v>2.37666959809719</v>
      </c>
      <c r="K6466" s="1" t="s">
        <v>218</v>
      </c>
      <c r="L6466" s="1" t="s">
        <v>287</v>
      </c>
      <c r="M6466" s="3">
        <v>44056.61992734954</v>
      </c>
    </row>
    <row r="6467">
      <c r="A6467" s="1">
        <v>6465.0</v>
      </c>
      <c r="B6467" s="1" t="s">
        <v>1635</v>
      </c>
      <c r="C6467" s="1" t="s">
        <v>13100</v>
      </c>
      <c r="D6467" s="1" t="s">
        <v>1637</v>
      </c>
      <c r="E6467" s="1" t="s">
        <v>12422</v>
      </c>
      <c r="F6467" s="1" t="s">
        <v>1639</v>
      </c>
      <c r="G6467" s="1" t="s">
        <v>17</v>
      </c>
      <c r="H6467" s="1">
        <v>45.0</v>
      </c>
      <c r="I6467" s="3">
        <v>44134.708333333336</v>
      </c>
      <c r="J6467" s="1">
        <v>0.15546053637013</v>
      </c>
      <c r="K6467" s="1" t="s">
        <v>46</v>
      </c>
      <c r="M6467" s="3">
        <v>44134.706314537034</v>
      </c>
    </row>
    <row r="6468">
      <c r="A6468" s="1">
        <v>6466.0</v>
      </c>
      <c r="B6468" s="1" t="s">
        <v>303</v>
      </c>
      <c r="C6468" s="1" t="s">
        <v>13101</v>
      </c>
      <c r="D6468" s="1" t="s">
        <v>305</v>
      </c>
      <c r="E6468" s="1" t="s">
        <v>831</v>
      </c>
      <c r="F6468" s="1" t="s">
        <v>307</v>
      </c>
      <c r="G6468" s="1" t="s">
        <v>17</v>
      </c>
      <c r="H6468" s="1">
        <v>45.0</v>
      </c>
      <c r="I6468" s="3">
        <v>44037.791666666664</v>
      </c>
      <c r="J6468" s="1">
        <v>1.57157475546591</v>
      </c>
      <c r="K6468" s="1" t="s">
        <v>24</v>
      </c>
      <c r="M6468" s="3">
        <v>44037.8280283912</v>
      </c>
    </row>
    <row r="6469">
      <c r="A6469" s="1">
        <v>6467.0</v>
      </c>
      <c r="B6469" s="1" t="s">
        <v>119</v>
      </c>
      <c r="C6469" s="1" t="s">
        <v>13102</v>
      </c>
      <c r="D6469" s="1" t="s">
        <v>3458</v>
      </c>
      <c r="E6469" s="1" t="s">
        <v>13103</v>
      </c>
      <c r="F6469" s="1" t="s">
        <v>123</v>
      </c>
      <c r="G6469" s="1" t="s">
        <v>39</v>
      </c>
      <c r="H6469" s="1">
        <v>45.0</v>
      </c>
      <c r="I6469" s="3">
        <v>43784.625</v>
      </c>
      <c r="J6469" s="1">
        <v>1.11128979426097</v>
      </c>
      <c r="K6469" s="1" t="s">
        <v>18</v>
      </c>
      <c r="M6469" s="3">
        <v>43784.65759387732</v>
      </c>
    </row>
    <row r="6470">
      <c r="A6470" s="1">
        <v>6468.0</v>
      </c>
      <c r="B6470" s="1" t="s">
        <v>114</v>
      </c>
      <c r="C6470" s="1" t="s">
        <v>13104</v>
      </c>
      <c r="D6470" s="1" t="s">
        <v>116</v>
      </c>
      <c r="E6470" s="1" t="s">
        <v>13105</v>
      </c>
      <c r="F6470" s="1" t="s">
        <v>118</v>
      </c>
      <c r="G6470" s="1" t="s">
        <v>17</v>
      </c>
      <c r="H6470" s="1">
        <v>45.0</v>
      </c>
      <c r="I6470" s="3">
        <v>43904.645833333336</v>
      </c>
      <c r="J6470" s="1">
        <v>6.67255121292133</v>
      </c>
      <c r="K6470" s="1" t="s">
        <v>24</v>
      </c>
      <c r="L6470" s="1" t="s">
        <v>1006</v>
      </c>
      <c r="M6470" s="3">
        <v>43904.67798991898</v>
      </c>
    </row>
    <row r="6471">
      <c r="A6471" s="1">
        <v>6469.0</v>
      </c>
      <c r="B6471" s="1" t="s">
        <v>11999</v>
      </c>
      <c r="C6471" s="1" t="s">
        <v>13106</v>
      </c>
      <c r="D6471" s="1" t="s">
        <v>132</v>
      </c>
      <c r="E6471" s="1" t="s">
        <v>12001</v>
      </c>
      <c r="F6471" s="1" t="s">
        <v>12002</v>
      </c>
      <c r="G6471" s="1" t="s">
        <v>35</v>
      </c>
      <c r="H6471" s="1">
        <v>45.0</v>
      </c>
      <c r="I6471" s="3">
        <v>44131.291666666664</v>
      </c>
      <c r="J6471" s="1">
        <v>1.45009269355686</v>
      </c>
      <c r="K6471" s="1" t="s">
        <v>24</v>
      </c>
      <c r="L6471" s="1" t="s">
        <v>741</v>
      </c>
      <c r="M6471" s="3">
        <v>44131.38411395833</v>
      </c>
    </row>
    <row r="6472">
      <c r="A6472" s="1">
        <v>6470.0</v>
      </c>
      <c r="B6472" s="1" t="s">
        <v>385</v>
      </c>
      <c r="C6472" s="1" t="s">
        <v>13107</v>
      </c>
      <c r="D6472" s="1" t="s">
        <v>32</v>
      </c>
      <c r="E6472" s="1" t="s">
        <v>2924</v>
      </c>
      <c r="F6472" s="1" t="s">
        <v>388</v>
      </c>
      <c r="G6472" s="1" t="s">
        <v>17</v>
      </c>
      <c r="H6472" s="1">
        <v>45.0</v>
      </c>
      <c r="I6472" s="3">
        <v>44113.666666666664</v>
      </c>
      <c r="J6472" s="1">
        <v>3.91943367201314</v>
      </c>
      <c r="K6472" s="1" t="s">
        <v>24</v>
      </c>
      <c r="M6472" s="3">
        <v>44113.52614025463</v>
      </c>
    </row>
    <row r="6473">
      <c r="A6473" s="1">
        <v>6471.0</v>
      </c>
      <c r="B6473" s="1" t="s">
        <v>2314</v>
      </c>
      <c r="C6473" s="1" t="s">
        <v>13108</v>
      </c>
      <c r="D6473" s="1" t="s">
        <v>1363</v>
      </c>
      <c r="E6473" s="1" t="s">
        <v>13109</v>
      </c>
      <c r="F6473" s="1" t="s">
        <v>2318</v>
      </c>
      <c r="G6473" s="1" t="s">
        <v>17</v>
      </c>
      <c r="H6473" s="1">
        <v>45.0</v>
      </c>
      <c r="I6473" s="3">
        <v>44239.291666666664</v>
      </c>
      <c r="J6473" s="1">
        <v>3.0226590803941</v>
      </c>
      <c r="K6473" s="1" t="s">
        <v>18</v>
      </c>
      <c r="M6473" s="3">
        <v>44239.31959875</v>
      </c>
    </row>
    <row r="6474">
      <c r="A6474" s="1">
        <v>6472.0</v>
      </c>
      <c r="B6474" s="1" t="s">
        <v>2467</v>
      </c>
      <c r="C6474" s="1" t="s">
        <v>13110</v>
      </c>
      <c r="D6474" s="1" t="s">
        <v>2173</v>
      </c>
      <c r="E6474" s="1" t="s">
        <v>13111</v>
      </c>
      <c r="F6474" s="1" t="s">
        <v>2470</v>
      </c>
      <c r="G6474" s="1" t="s">
        <v>17</v>
      </c>
      <c r="H6474" s="1">
        <v>45.0</v>
      </c>
      <c r="I6474" s="3">
        <v>43806.625</v>
      </c>
      <c r="J6474" s="1">
        <v>0.250699194404146</v>
      </c>
      <c r="K6474" s="1" t="s">
        <v>83</v>
      </c>
      <c r="M6474" s="3">
        <v>43806.61892615741</v>
      </c>
    </row>
    <row r="6475">
      <c r="A6475" s="1">
        <v>6473.0</v>
      </c>
      <c r="B6475" s="1" t="s">
        <v>19</v>
      </c>
      <c r="C6475" s="1" t="s">
        <v>13112</v>
      </c>
      <c r="D6475" s="1" t="s">
        <v>21</v>
      </c>
      <c r="E6475" s="1" t="s">
        <v>2313</v>
      </c>
      <c r="F6475" s="1" t="s">
        <v>23</v>
      </c>
      <c r="G6475" s="1" t="s">
        <v>17</v>
      </c>
      <c r="H6475" s="1">
        <v>45.0</v>
      </c>
      <c r="I6475" s="3">
        <v>43773.291666666664</v>
      </c>
      <c r="J6475" s="1">
        <v>1.06308450228205</v>
      </c>
      <c r="K6475" s="1" t="s">
        <v>24</v>
      </c>
      <c r="M6475" s="3">
        <v>43773.34830055555</v>
      </c>
    </row>
    <row r="6476">
      <c r="A6476" s="1">
        <v>6474.0</v>
      </c>
      <c r="B6476" s="1" t="s">
        <v>887</v>
      </c>
      <c r="C6476" s="1" t="s">
        <v>13113</v>
      </c>
      <c r="D6476" s="1" t="s">
        <v>13114</v>
      </c>
      <c r="E6476" s="1" t="s">
        <v>13115</v>
      </c>
      <c r="F6476" s="1" t="s">
        <v>891</v>
      </c>
      <c r="G6476" s="1" t="s">
        <v>39</v>
      </c>
      <c r="H6476" s="1">
        <v>45.0</v>
      </c>
      <c r="I6476" s="3">
        <v>43856.708333333336</v>
      </c>
      <c r="J6476" s="1">
        <v>2.46243041455585</v>
      </c>
      <c r="K6476" s="1" t="s">
        <v>24</v>
      </c>
      <c r="M6476" s="3">
        <v>43856.74499230324</v>
      </c>
    </row>
    <row r="6477">
      <c r="A6477" s="1">
        <v>6475.0</v>
      </c>
      <c r="B6477" s="1" t="s">
        <v>2891</v>
      </c>
      <c r="C6477" s="1" t="s">
        <v>13116</v>
      </c>
      <c r="D6477" s="1" t="s">
        <v>80</v>
      </c>
      <c r="E6477" s="1" t="s">
        <v>7753</v>
      </c>
      <c r="F6477" s="1" t="s">
        <v>2894</v>
      </c>
      <c r="G6477" s="1" t="s">
        <v>17</v>
      </c>
      <c r="H6477" s="1">
        <v>45.0</v>
      </c>
      <c r="I6477" s="3">
        <v>43895.208333333336</v>
      </c>
      <c r="J6477" s="1">
        <v>0.553035153505843</v>
      </c>
      <c r="K6477" s="1" t="s">
        <v>46</v>
      </c>
      <c r="M6477" s="3">
        <v>43895.26095236111</v>
      </c>
    </row>
    <row r="6478">
      <c r="A6478" s="1">
        <v>6476.0</v>
      </c>
      <c r="B6478" s="1" t="s">
        <v>1516</v>
      </c>
      <c r="C6478" s="1" t="s">
        <v>13117</v>
      </c>
      <c r="D6478" s="1" t="s">
        <v>211</v>
      </c>
      <c r="E6478" s="1" t="s">
        <v>3506</v>
      </c>
      <c r="F6478" s="1" t="s">
        <v>1519</v>
      </c>
      <c r="G6478" s="1" t="s">
        <v>17</v>
      </c>
      <c r="H6478" s="1">
        <v>45.0</v>
      </c>
      <c r="I6478" s="3">
        <v>44129.625</v>
      </c>
      <c r="J6478" s="1">
        <v>3.50465233473752</v>
      </c>
      <c r="K6478" s="1" t="s">
        <v>689</v>
      </c>
      <c r="M6478" s="3">
        <v>44129.65436494213</v>
      </c>
    </row>
    <row r="6479">
      <c r="A6479" s="1">
        <v>6477.0</v>
      </c>
      <c r="B6479" s="1" t="s">
        <v>647</v>
      </c>
      <c r="C6479" s="1" t="s">
        <v>13118</v>
      </c>
      <c r="D6479" s="1" t="s">
        <v>2255</v>
      </c>
      <c r="E6479" s="1" t="s">
        <v>8585</v>
      </c>
      <c r="F6479" s="1" t="s">
        <v>651</v>
      </c>
      <c r="G6479" s="1" t="s">
        <v>17</v>
      </c>
      <c r="H6479" s="1">
        <v>45.0</v>
      </c>
      <c r="I6479" s="3">
        <v>44229.25</v>
      </c>
      <c r="J6479" s="1">
        <v>4.24543133310536E-4</v>
      </c>
      <c r="K6479" s="1" t="s">
        <v>24</v>
      </c>
      <c r="L6479" s="1" t="s">
        <v>188</v>
      </c>
      <c r="M6479" s="3">
        <v>44229.290779930554</v>
      </c>
    </row>
    <row r="6480">
      <c r="A6480" s="1">
        <v>6478.0</v>
      </c>
      <c r="B6480" s="1" t="s">
        <v>3453</v>
      </c>
      <c r="C6480" s="1" t="s">
        <v>13119</v>
      </c>
      <c r="D6480" s="1" t="s">
        <v>5485</v>
      </c>
      <c r="E6480" s="1" t="s">
        <v>5450</v>
      </c>
      <c r="F6480" s="1" t="s">
        <v>3456</v>
      </c>
      <c r="G6480" s="1" t="s">
        <v>17</v>
      </c>
      <c r="H6480" s="1">
        <v>45.0</v>
      </c>
      <c r="I6480" s="3">
        <v>43749.333333333336</v>
      </c>
      <c r="J6480" s="1">
        <v>0.00120027100351348</v>
      </c>
      <c r="K6480" s="1" t="s">
        <v>24</v>
      </c>
      <c r="M6480" s="3">
        <v>43745.370298877315</v>
      </c>
    </row>
    <row r="6481">
      <c r="A6481" s="1">
        <v>6479.0</v>
      </c>
      <c r="B6481" s="1" t="s">
        <v>63</v>
      </c>
      <c r="C6481" s="1" t="s">
        <v>13120</v>
      </c>
      <c r="D6481" s="1" t="s">
        <v>492</v>
      </c>
      <c r="E6481" s="1" t="s">
        <v>5445</v>
      </c>
      <c r="F6481" s="1" t="s">
        <v>67</v>
      </c>
      <c r="G6481" s="1" t="s">
        <v>17</v>
      </c>
      <c r="H6481" s="1">
        <v>45.0</v>
      </c>
      <c r="I6481" s="3">
        <v>44113.28125</v>
      </c>
      <c r="J6481" s="1">
        <v>2.0562422895042</v>
      </c>
      <c r="K6481" s="1" t="s">
        <v>24</v>
      </c>
      <c r="M6481" s="3">
        <v>44113.325944502314</v>
      </c>
    </row>
    <row r="6482">
      <c r="A6482" s="1">
        <v>6480.0</v>
      </c>
      <c r="B6482" s="1" t="s">
        <v>3971</v>
      </c>
      <c r="C6482" s="1" t="s">
        <v>13121</v>
      </c>
      <c r="D6482" s="1" t="s">
        <v>1692</v>
      </c>
      <c r="E6482" s="1" t="s">
        <v>10121</v>
      </c>
      <c r="F6482" s="1" t="s">
        <v>3974</v>
      </c>
      <c r="G6482" s="1" t="s">
        <v>17</v>
      </c>
      <c r="H6482" s="1">
        <v>45.0</v>
      </c>
      <c r="I6482" s="3">
        <v>43744.25</v>
      </c>
      <c r="J6482" s="1">
        <v>2.0876451283471</v>
      </c>
      <c r="K6482" s="1" t="s">
        <v>18</v>
      </c>
      <c r="M6482" s="3">
        <v>43745.27392225694</v>
      </c>
    </row>
    <row r="6483">
      <c r="A6483" s="1">
        <v>6481.0</v>
      </c>
      <c r="B6483" s="1" t="s">
        <v>901</v>
      </c>
      <c r="C6483" s="1" t="s">
        <v>13122</v>
      </c>
      <c r="D6483" s="1" t="s">
        <v>13123</v>
      </c>
      <c r="E6483" s="1" t="s">
        <v>13124</v>
      </c>
      <c r="F6483" s="1" t="s">
        <v>904</v>
      </c>
      <c r="G6483" s="1" t="s">
        <v>35</v>
      </c>
      <c r="H6483" s="1">
        <v>45.0</v>
      </c>
      <c r="I6483" s="3">
        <v>43580.416666666664</v>
      </c>
      <c r="J6483" s="1">
        <v>0.178604324825857</v>
      </c>
      <c r="K6483" s="1" t="s">
        <v>24</v>
      </c>
      <c r="M6483" s="3">
        <v>43580.45293548611</v>
      </c>
    </row>
    <row r="6484">
      <c r="A6484" s="1">
        <v>6482.0</v>
      </c>
      <c r="B6484" s="1" t="s">
        <v>732</v>
      </c>
      <c r="C6484" s="1" t="s">
        <v>13125</v>
      </c>
      <c r="D6484" s="1" t="s">
        <v>461</v>
      </c>
      <c r="E6484" s="1" t="s">
        <v>5010</v>
      </c>
      <c r="F6484" s="1" t="s">
        <v>735</v>
      </c>
      <c r="G6484" s="1" t="s">
        <v>17</v>
      </c>
      <c r="H6484" s="1">
        <v>45.0</v>
      </c>
      <c r="I6484" s="3">
        <v>44033.729166666664</v>
      </c>
      <c r="J6484" s="1">
        <v>1.12468683885429</v>
      </c>
      <c r="K6484" s="1" t="s">
        <v>24</v>
      </c>
      <c r="M6484" s="3">
        <v>44033.7611159838</v>
      </c>
    </row>
    <row r="6485">
      <c r="A6485" s="1">
        <v>6483.0</v>
      </c>
      <c r="B6485" s="1" t="s">
        <v>3163</v>
      </c>
      <c r="C6485" s="1" t="s">
        <v>13126</v>
      </c>
      <c r="D6485" s="1" t="s">
        <v>7228</v>
      </c>
      <c r="E6485" s="1" t="s">
        <v>13127</v>
      </c>
      <c r="F6485" s="1" t="s">
        <v>3166</v>
      </c>
      <c r="G6485" s="1" t="s">
        <v>39</v>
      </c>
      <c r="H6485" s="1">
        <v>45.0</v>
      </c>
      <c r="I6485" s="3">
        <v>44229.3125</v>
      </c>
      <c r="J6485" s="1">
        <v>1.66446773830398</v>
      </c>
      <c r="K6485" s="1" t="s">
        <v>46</v>
      </c>
      <c r="L6485" s="1" t="s">
        <v>266</v>
      </c>
      <c r="M6485" s="3">
        <v>44229.346238252314</v>
      </c>
    </row>
    <row r="6486">
      <c r="A6486" s="1">
        <v>6484.0</v>
      </c>
      <c r="B6486" s="1" t="s">
        <v>293</v>
      </c>
      <c r="C6486" s="1" t="s">
        <v>13128</v>
      </c>
      <c r="D6486" s="1" t="s">
        <v>588</v>
      </c>
      <c r="E6486" s="1" t="s">
        <v>5318</v>
      </c>
      <c r="F6486" s="1" t="s">
        <v>297</v>
      </c>
      <c r="G6486" s="1" t="s">
        <v>17</v>
      </c>
      <c r="H6486" s="1">
        <v>45.0</v>
      </c>
      <c r="I6486" s="3">
        <v>44012.291666666664</v>
      </c>
      <c r="J6486" s="1">
        <v>2.38693332755073</v>
      </c>
      <c r="K6486" s="1" t="s">
        <v>62</v>
      </c>
      <c r="M6486" s="3">
        <v>44012.33179350694</v>
      </c>
    </row>
    <row r="6487">
      <c r="A6487" s="1">
        <v>6485.0</v>
      </c>
      <c r="B6487" s="1" t="s">
        <v>2188</v>
      </c>
      <c r="C6487" s="1" t="s">
        <v>13129</v>
      </c>
      <c r="D6487" s="1" t="s">
        <v>4083</v>
      </c>
      <c r="E6487" s="1" t="s">
        <v>13130</v>
      </c>
      <c r="F6487" s="1" t="s">
        <v>2192</v>
      </c>
      <c r="G6487" s="1" t="s">
        <v>17</v>
      </c>
      <c r="H6487" s="1">
        <v>45.0</v>
      </c>
      <c r="I6487" s="3">
        <v>44215.666666666664</v>
      </c>
      <c r="J6487" s="1">
        <v>3.24758575121029</v>
      </c>
      <c r="K6487" s="1" t="s">
        <v>18</v>
      </c>
      <c r="M6487" s="3">
        <v>44215.69766329861</v>
      </c>
    </row>
    <row r="6488">
      <c r="A6488" s="1">
        <v>6486.0</v>
      </c>
      <c r="B6488" s="1" t="s">
        <v>4389</v>
      </c>
      <c r="C6488" s="1" t="s">
        <v>13131</v>
      </c>
      <c r="D6488" s="1" t="s">
        <v>173</v>
      </c>
      <c r="E6488" s="1" t="s">
        <v>13132</v>
      </c>
      <c r="F6488" s="1" t="s">
        <v>4393</v>
      </c>
      <c r="G6488" s="1" t="s">
        <v>89</v>
      </c>
      <c r="H6488" s="1">
        <v>45.0</v>
      </c>
      <c r="I6488" s="3">
        <v>43849.476172222225</v>
      </c>
      <c r="J6488" s="1">
        <v>2.00033330276133</v>
      </c>
      <c r="K6488" s="1" t="s">
        <v>18</v>
      </c>
      <c r="M6488" s="3">
        <v>43849.49989306713</v>
      </c>
    </row>
    <row r="6489">
      <c r="A6489" s="1">
        <v>6487.0</v>
      </c>
      <c r="B6489" s="1" t="s">
        <v>4213</v>
      </c>
      <c r="C6489" s="1" t="s">
        <v>13133</v>
      </c>
      <c r="D6489" s="1" t="s">
        <v>321</v>
      </c>
      <c r="E6489" s="1" t="s">
        <v>13134</v>
      </c>
      <c r="F6489" s="1" t="s">
        <v>4216</v>
      </c>
      <c r="G6489" s="1" t="s">
        <v>39</v>
      </c>
      <c r="H6489" s="1">
        <v>45.0</v>
      </c>
      <c r="I6489" s="3">
        <v>43616.25</v>
      </c>
      <c r="J6489" s="1">
        <v>0.0537719003658188</v>
      </c>
      <c r="K6489" s="1" t="s">
        <v>24</v>
      </c>
      <c r="M6489" s="3">
        <v>43616.642677083335</v>
      </c>
    </row>
    <row r="6490">
      <c r="A6490" s="1">
        <v>6488.0</v>
      </c>
      <c r="B6490" s="1" t="s">
        <v>1023</v>
      </c>
      <c r="C6490" s="1" t="s">
        <v>13135</v>
      </c>
      <c r="D6490" s="1" t="s">
        <v>1250</v>
      </c>
      <c r="E6490" s="1" t="s">
        <v>2047</v>
      </c>
      <c r="F6490" s="1" t="s">
        <v>1027</v>
      </c>
      <c r="G6490" s="1" t="s">
        <v>17</v>
      </c>
      <c r="H6490" s="1">
        <v>45.0</v>
      </c>
      <c r="I6490" s="3">
        <v>44111.166666666664</v>
      </c>
      <c r="J6490" s="1">
        <v>0.890751126136313</v>
      </c>
      <c r="K6490" s="1" t="s">
        <v>24</v>
      </c>
      <c r="M6490" s="3">
        <v>44111.20830672454</v>
      </c>
    </row>
    <row r="6491">
      <c r="A6491" s="1">
        <v>6489.0</v>
      </c>
      <c r="B6491" s="1" t="s">
        <v>3482</v>
      </c>
      <c r="C6491" s="1" t="s">
        <v>13136</v>
      </c>
      <c r="D6491" s="1" t="s">
        <v>32</v>
      </c>
      <c r="E6491" s="1" t="s">
        <v>13137</v>
      </c>
      <c r="F6491" s="1" t="s">
        <v>3486</v>
      </c>
      <c r="G6491" s="1" t="s">
        <v>39</v>
      </c>
      <c r="H6491" s="1">
        <v>45.0</v>
      </c>
      <c r="I6491" s="3">
        <v>44185.666666666664</v>
      </c>
      <c r="J6491" s="1">
        <v>0.943574631623354</v>
      </c>
      <c r="K6491" s="1" t="s">
        <v>24</v>
      </c>
      <c r="L6491" s="1" t="s">
        <v>406</v>
      </c>
      <c r="M6491" s="3">
        <v>44185.70382326389</v>
      </c>
    </row>
    <row r="6492">
      <c r="A6492" s="1">
        <v>6490.0</v>
      </c>
      <c r="B6492" s="1" t="s">
        <v>298</v>
      </c>
      <c r="C6492" s="1" t="s">
        <v>13138</v>
      </c>
      <c r="D6492" s="1" t="s">
        <v>211</v>
      </c>
      <c r="E6492" s="1" t="s">
        <v>4204</v>
      </c>
      <c r="F6492" s="1" t="s">
        <v>302</v>
      </c>
      <c r="G6492" s="1" t="s">
        <v>17</v>
      </c>
      <c r="H6492" s="1">
        <v>45.0</v>
      </c>
      <c r="I6492" s="3">
        <v>44122.375</v>
      </c>
      <c r="J6492" s="1">
        <v>1.32993984767059</v>
      </c>
      <c r="K6492" s="1" t="s">
        <v>218</v>
      </c>
      <c r="M6492" s="3">
        <v>44122.42810168982</v>
      </c>
    </row>
    <row r="6493">
      <c r="A6493" s="1">
        <v>6491.0</v>
      </c>
      <c r="B6493" s="1" t="s">
        <v>6585</v>
      </c>
      <c r="C6493" s="1" t="s">
        <v>13139</v>
      </c>
      <c r="D6493" s="1" t="s">
        <v>93</v>
      </c>
      <c r="E6493" s="1" t="s">
        <v>12254</v>
      </c>
      <c r="F6493" s="1" t="s">
        <v>6588</v>
      </c>
      <c r="G6493" s="1" t="s">
        <v>35</v>
      </c>
      <c r="H6493" s="1">
        <v>45.0</v>
      </c>
      <c r="I6493" s="3">
        <v>44169.416666666664</v>
      </c>
      <c r="J6493" s="1">
        <v>2.3599963830541</v>
      </c>
      <c r="K6493" s="1" t="s">
        <v>159</v>
      </c>
      <c r="L6493" s="1" t="s">
        <v>495</v>
      </c>
      <c r="M6493" s="3">
        <v>44169.548555208334</v>
      </c>
    </row>
    <row r="6494">
      <c r="A6494" s="1">
        <v>6492.0</v>
      </c>
      <c r="B6494" s="1" t="s">
        <v>2467</v>
      </c>
      <c r="C6494" s="1" t="s">
        <v>13140</v>
      </c>
      <c r="D6494" s="1" t="s">
        <v>2173</v>
      </c>
      <c r="E6494" s="1" t="s">
        <v>3328</v>
      </c>
      <c r="F6494" s="1" t="s">
        <v>2470</v>
      </c>
      <c r="G6494" s="1" t="s">
        <v>17</v>
      </c>
      <c r="H6494" s="1">
        <v>45.0</v>
      </c>
      <c r="I6494" s="3">
        <v>43819.583333333336</v>
      </c>
      <c r="J6494" s="1">
        <v>0.759379763760424</v>
      </c>
      <c r="K6494" s="1" t="s">
        <v>83</v>
      </c>
      <c r="M6494" s="3">
        <v>43819.63735885417</v>
      </c>
    </row>
    <row r="6495">
      <c r="A6495" s="1">
        <v>6493.0</v>
      </c>
      <c r="B6495" s="1" t="s">
        <v>2475</v>
      </c>
      <c r="C6495" s="1" t="s">
        <v>13141</v>
      </c>
      <c r="D6495" s="1" t="s">
        <v>2477</v>
      </c>
      <c r="E6495" s="1" t="s">
        <v>2478</v>
      </c>
      <c r="F6495" s="1" t="s">
        <v>2479</v>
      </c>
      <c r="G6495" s="1" t="s">
        <v>17</v>
      </c>
      <c r="H6495" s="1">
        <v>45.0</v>
      </c>
      <c r="I6495" s="3">
        <v>43751.166666666664</v>
      </c>
      <c r="J6495" s="1">
        <v>0.0817945397265298</v>
      </c>
      <c r="K6495" s="1" t="s">
        <v>24</v>
      </c>
      <c r="M6495" s="3">
        <v>43751.29823726852</v>
      </c>
    </row>
    <row r="6496">
      <c r="A6496" s="1">
        <v>6494.0</v>
      </c>
      <c r="B6496" s="1" t="s">
        <v>1454</v>
      </c>
      <c r="C6496" s="1" t="s">
        <v>13142</v>
      </c>
      <c r="D6496" s="1" t="s">
        <v>1456</v>
      </c>
      <c r="E6496" s="1" t="s">
        <v>1457</v>
      </c>
      <c r="F6496" s="1" t="s">
        <v>1458</v>
      </c>
      <c r="G6496" s="1" t="s">
        <v>35</v>
      </c>
      <c r="H6496" s="1">
        <v>45.0</v>
      </c>
      <c r="I6496" s="3">
        <v>43584.75</v>
      </c>
      <c r="J6496" s="1">
        <v>1.0053240740871</v>
      </c>
      <c r="K6496" s="1" t="s">
        <v>18</v>
      </c>
      <c r="M6496" s="3">
        <v>43584.82755949074</v>
      </c>
    </row>
    <row r="6497">
      <c r="A6497" s="1">
        <v>6495.0</v>
      </c>
      <c r="B6497" s="1" t="s">
        <v>957</v>
      </c>
      <c r="C6497" s="1" t="s">
        <v>13143</v>
      </c>
      <c r="D6497" s="1" t="s">
        <v>321</v>
      </c>
      <c r="E6497" s="1" t="s">
        <v>2854</v>
      </c>
      <c r="F6497" s="1" t="s">
        <v>961</v>
      </c>
      <c r="G6497" s="1" t="s">
        <v>17</v>
      </c>
      <c r="H6497" s="1">
        <v>45.0</v>
      </c>
      <c r="I6497" s="3">
        <v>44030.6875</v>
      </c>
      <c r="J6497" s="1">
        <v>5.16274951935145</v>
      </c>
      <c r="K6497" s="1" t="s">
        <v>24</v>
      </c>
      <c r="M6497" s="3">
        <v>44030.74026537037</v>
      </c>
    </row>
    <row r="6498">
      <c r="A6498" s="1">
        <v>6496.0</v>
      </c>
      <c r="B6498" s="1" t="s">
        <v>732</v>
      </c>
      <c r="C6498" s="1" t="s">
        <v>13144</v>
      </c>
      <c r="D6498" s="1" t="s">
        <v>121</v>
      </c>
      <c r="E6498" s="1" t="s">
        <v>2245</v>
      </c>
      <c r="F6498" s="1" t="s">
        <v>735</v>
      </c>
      <c r="G6498" s="1" t="s">
        <v>17</v>
      </c>
      <c r="H6498" s="1">
        <v>45.0</v>
      </c>
      <c r="I6498" s="3">
        <v>43959.729166666664</v>
      </c>
      <c r="J6498" s="1">
        <v>2.73744028291892</v>
      </c>
      <c r="K6498" s="1" t="s">
        <v>24</v>
      </c>
      <c r="M6498" s="3">
        <v>43959.75116799769</v>
      </c>
    </row>
    <row r="6499">
      <c r="A6499" s="1">
        <v>6497.0</v>
      </c>
      <c r="B6499" s="1" t="s">
        <v>1304</v>
      </c>
      <c r="C6499" s="1" t="s">
        <v>13145</v>
      </c>
      <c r="D6499" s="1" t="s">
        <v>968</v>
      </c>
      <c r="E6499" s="1" t="s">
        <v>13146</v>
      </c>
      <c r="F6499" s="1" t="s">
        <v>1308</v>
      </c>
      <c r="G6499" s="1" t="s">
        <v>39</v>
      </c>
      <c r="H6499" s="1">
        <v>45.0</v>
      </c>
      <c r="I6499" s="3">
        <v>43854.291666666664</v>
      </c>
      <c r="J6499" s="1">
        <v>1.06738798597385</v>
      </c>
      <c r="K6499" s="1" t="s">
        <v>24</v>
      </c>
      <c r="M6499" s="3">
        <v>43854.3786825</v>
      </c>
    </row>
    <row r="6500">
      <c r="A6500" s="1">
        <v>6498.0</v>
      </c>
      <c r="B6500" s="1" t="s">
        <v>6302</v>
      </c>
      <c r="C6500" s="1" t="s">
        <v>13147</v>
      </c>
      <c r="D6500" s="1" t="s">
        <v>1874</v>
      </c>
      <c r="E6500" s="1" t="s">
        <v>13148</v>
      </c>
      <c r="F6500" s="1" t="s">
        <v>6305</v>
      </c>
      <c r="G6500" s="1" t="s">
        <v>39</v>
      </c>
      <c r="H6500" s="1">
        <v>45.0</v>
      </c>
      <c r="I6500" s="3">
        <v>44218.666666666664</v>
      </c>
      <c r="J6500" s="1">
        <v>2.95616408389667</v>
      </c>
      <c r="K6500" s="1" t="s">
        <v>24</v>
      </c>
      <c r="L6500" s="1" t="s">
        <v>9991</v>
      </c>
      <c r="M6500" s="3">
        <v>44218.68940458333</v>
      </c>
    </row>
    <row r="6501">
      <c r="A6501" s="1">
        <v>6499.0</v>
      </c>
      <c r="B6501" s="1" t="s">
        <v>2864</v>
      </c>
      <c r="C6501" s="1" t="s">
        <v>13149</v>
      </c>
      <c r="D6501" s="1" t="s">
        <v>411</v>
      </c>
      <c r="E6501" s="1" t="s">
        <v>3766</v>
      </c>
      <c r="F6501" s="1" t="s">
        <v>2867</v>
      </c>
      <c r="G6501" s="1" t="s">
        <v>17</v>
      </c>
      <c r="H6501" s="1">
        <v>45.0</v>
      </c>
      <c r="I6501" s="3">
        <v>43822.291666666664</v>
      </c>
      <c r="J6501" s="1">
        <v>0.0</v>
      </c>
      <c r="K6501" s="1" t="s">
        <v>62</v>
      </c>
      <c r="M6501" s="3">
        <v>43822.29535824074</v>
      </c>
    </row>
    <row r="6502">
      <c r="A6502" s="1">
        <v>6500.0</v>
      </c>
      <c r="B6502" s="1" t="s">
        <v>2188</v>
      </c>
      <c r="C6502" s="1" t="s">
        <v>13150</v>
      </c>
      <c r="D6502" s="1" t="s">
        <v>4083</v>
      </c>
      <c r="E6502" s="1" t="s">
        <v>13151</v>
      </c>
      <c r="F6502" s="1" t="s">
        <v>2192</v>
      </c>
      <c r="G6502" s="1" t="s">
        <v>17</v>
      </c>
      <c r="H6502" s="1">
        <v>45.0</v>
      </c>
      <c r="I6502" s="3">
        <v>44239.666666666664</v>
      </c>
      <c r="J6502" s="1">
        <v>2.8224635269281</v>
      </c>
      <c r="K6502" s="1" t="s">
        <v>18</v>
      </c>
      <c r="M6502" s="3">
        <v>44239.68848255787</v>
      </c>
    </row>
    <row r="6503">
      <c r="A6503" s="1">
        <v>6501.0</v>
      </c>
      <c r="B6503" s="1" t="s">
        <v>611</v>
      </c>
      <c r="C6503" s="1" t="s">
        <v>13152</v>
      </c>
      <c r="D6503" s="1" t="s">
        <v>2377</v>
      </c>
      <c r="E6503" s="1" t="s">
        <v>2378</v>
      </c>
      <c r="F6503" s="1" t="s">
        <v>615</v>
      </c>
      <c r="G6503" s="1" t="s">
        <v>17</v>
      </c>
      <c r="H6503" s="1">
        <v>45.0</v>
      </c>
      <c r="I6503" s="3">
        <v>44202.697916666664</v>
      </c>
      <c r="J6503" s="1">
        <v>2.90607035692581</v>
      </c>
      <c r="K6503" s="1" t="s">
        <v>616</v>
      </c>
      <c r="L6503" s="1" t="s">
        <v>617</v>
      </c>
      <c r="M6503" s="3">
        <v>44202.70337805556</v>
      </c>
    </row>
    <row r="6504">
      <c r="A6504" s="1">
        <v>6502.0</v>
      </c>
      <c r="B6504" s="1" t="s">
        <v>350</v>
      </c>
      <c r="C6504" s="1" t="s">
        <v>13153</v>
      </c>
      <c r="D6504" s="1" t="s">
        <v>75</v>
      </c>
      <c r="E6504" s="1" t="s">
        <v>352</v>
      </c>
      <c r="F6504" s="1" t="s">
        <v>353</v>
      </c>
      <c r="G6504" s="1" t="s">
        <v>35</v>
      </c>
      <c r="H6504" s="1">
        <v>45.0</v>
      </c>
      <c r="I6504" s="3">
        <v>43662.625</v>
      </c>
      <c r="J6504" s="1">
        <v>0.00217306374675884</v>
      </c>
      <c r="K6504" s="1" t="s">
        <v>24</v>
      </c>
      <c r="M6504" s="3">
        <v>43663.17773380787</v>
      </c>
    </row>
    <row r="6505">
      <c r="A6505" s="1">
        <v>6503.0</v>
      </c>
      <c r="B6505" s="1" t="s">
        <v>742</v>
      </c>
      <c r="C6505" s="1" t="s">
        <v>13154</v>
      </c>
      <c r="D6505" s="1" t="s">
        <v>148</v>
      </c>
      <c r="E6505" s="1" t="s">
        <v>13155</v>
      </c>
      <c r="F6505" s="1" t="s">
        <v>746</v>
      </c>
      <c r="G6505" s="1" t="s">
        <v>35</v>
      </c>
      <c r="H6505" s="1">
        <v>45.0</v>
      </c>
      <c r="I6505" s="3">
        <v>43830.541666666664</v>
      </c>
      <c r="J6505" s="1">
        <v>0.972898165738448</v>
      </c>
      <c r="K6505" s="1" t="s">
        <v>24</v>
      </c>
      <c r="M6505" s="3">
        <v>43830.5814768287</v>
      </c>
    </row>
    <row r="6506">
      <c r="A6506" s="1">
        <v>6504.0</v>
      </c>
      <c r="B6506" s="1" t="s">
        <v>2080</v>
      </c>
      <c r="C6506" s="1" t="s">
        <v>13156</v>
      </c>
      <c r="D6506" s="1" t="s">
        <v>258</v>
      </c>
      <c r="E6506" s="1" t="s">
        <v>3512</v>
      </c>
      <c r="F6506" s="1" t="s">
        <v>2083</v>
      </c>
      <c r="G6506" s="1" t="s">
        <v>17</v>
      </c>
      <c r="H6506" s="1">
        <v>45.0</v>
      </c>
      <c r="I6506" s="3">
        <v>43727.166666666664</v>
      </c>
      <c r="J6506" s="1">
        <v>2.36753259491875</v>
      </c>
      <c r="K6506" s="1" t="s">
        <v>166</v>
      </c>
      <c r="M6506" s="3">
        <v>43727.19835362268</v>
      </c>
    </row>
    <row r="6507">
      <c r="A6507" s="1">
        <v>6505.0</v>
      </c>
      <c r="B6507" s="1" t="s">
        <v>620</v>
      </c>
      <c r="C6507" s="1" t="s">
        <v>13157</v>
      </c>
      <c r="D6507" s="1" t="s">
        <v>1179</v>
      </c>
      <c r="E6507" s="1" t="s">
        <v>13158</v>
      </c>
      <c r="F6507" s="1" t="s">
        <v>623</v>
      </c>
      <c r="G6507" s="1" t="s">
        <v>39</v>
      </c>
      <c r="H6507" s="1">
        <v>45.0</v>
      </c>
      <c r="I6507" s="3">
        <v>43910.75</v>
      </c>
      <c r="J6507" s="1">
        <v>1.67734028447362</v>
      </c>
      <c r="K6507" s="1" t="s">
        <v>18</v>
      </c>
      <c r="M6507" s="3">
        <v>43910.83888167824</v>
      </c>
    </row>
    <row r="6508">
      <c r="A6508" s="1">
        <v>6506.0</v>
      </c>
      <c r="B6508" s="1" t="s">
        <v>1126</v>
      </c>
      <c r="C6508" s="1" t="s">
        <v>13159</v>
      </c>
      <c r="D6508" s="1" t="s">
        <v>1128</v>
      </c>
      <c r="E6508" s="1" t="s">
        <v>9439</v>
      </c>
      <c r="F6508" s="1" t="s">
        <v>1130</v>
      </c>
      <c r="G6508" s="1" t="s">
        <v>17</v>
      </c>
      <c r="H6508" s="1">
        <v>45.0</v>
      </c>
      <c r="I6508" s="3">
        <v>44165.21875</v>
      </c>
      <c r="J6508" s="1">
        <v>0.310766596336691</v>
      </c>
      <c r="K6508" s="1" t="s">
        <v>24</v>
      </c>
      <c r="M6508" s="3">
        <v>44165.25492881944</v>
      </c>
    </row>
    <row r="6509">
      <c r="A6509" s="1">
        <v>6507.0</v>
      </c>
      <c r="B6509" s="1" t="s">
        <v>319</v>
      </c>
      <c r="C6509" s="1" t="s">
        <v>13160</v>
      </c>
      <c r="D6509" s="1" t="s">
        <v>749</v>
      </c>
      <c r="E6509" s="1" t="s">
        <v>13161</v>
      </c>
      <c r="F6509" s="1" t="s">
        <v>323</v>
      </c>
      <c r="G6509" s="1" t="s">
        <v>89</v>
      </c>
      <c r="H6509" s="1">
        <v>45.0</v>
      </c>
      <c r="I6509" s="3">
        <v>43798.6213900463</v>
      </c>
      <c r="J6509" s="1">
        <v>2.22076854052895</v>
      </c>
      <c r="K6509" s="1" t="s">
        <v>24</v>
      </c>
      <c r="M6509" s="3">
        <v>43798.645986296295</v>
      </c>
    </row>
    <row r="6510">
      <c r="A6510" s="1">
        <v>6508.0</v>
      </c>
      <c r="B6510" s="1" t="s">
        <v>251</v>
      </c>
      <c r="C6510" s="1" t="s">
        <v>13162</v>
      </c>
      <c r="D6510" s="1" t="s">
        <v>1418</v>
      </c>
      <c r="E6510" s="1" t="s">
        <v>6109</v>
      </c>
      <c r="F6510" s="1" t="s">
        <v>255</v>
      </c>
      <c r="G6510" s="1" t="s">
        <v>17</v>
      </c>
      <c r="H6510" s="1">
        <v>45.0</v>
      </c>
      <c r="I6510" s="3">
        <v>43829.375</v>
      </c>
      <c r="J6510" s="1">
        <v>0.742080845961607</v>
      </c>
      <c r="K6510" s="1" t="s">
        <v>218</v>
      </c>
      <c r="M6510" s="3">
        <v>43829.57793944445</v>
      </c>
    </row>
    <row r="6511">
      <c r="A6511" s="1">
        <v>6509.0</v>
      </c>
      <c r="B6511" s="1" t="s">
        <v>354</v>
      </c>
      <c r="C6511" s="1" t="s">
        <v>13163</v>
      </c>
      <c r="D6511" s="1" t="s">
        <v>93</v>
      </c>
      <c r="E6511" s="1" t="s">
        <v>8519</v>
      </c>
      <c r="F6511" s="1" t="s">
        <v>358</v>
      </c>
      <c r="G6511" s="1" t="s">
        <v>35</v>
      </c>
      <c r="H6511" s="1">
        <v>45.0</v>
      </c>
      <c r="I6511" s="3">
        <v>43928.645833333336</v>
      </c>
      <c r="J6511" s="1">
        <v>4.61166618009053</v>
      </c>
      <c r="K6511" s="1" t="s">
        <v>24</v>
      </c>
      <c r="M6511" s="3">
        <v>43928.72391883102</v>
      </c>
    </row>
    <row r="6512">
      <c r="A6512" s="1">
        <v>6510.0</v>
      </c>
      <c r="B6512" s="1" t="s">
        <v>401</v>
      </c>
      <c r="C6512" s="1" t="s">
        <v>13164</v>
      </c>
      <c r="D6512" s="1" t="s">
        <v>148</v>
      </c>
      <c r="E6512" s="1" t="s">
        <v>3257</v>
      </c>
      <c r="F6512" s="1" t="s">
        <v>405</v>
      </c>
      <c r="G6512" s="1" t="s">
        <v>17</v>
      </c>
      <c r="H6512" s="1">
        <v>45.0</v>
      </c>
      <c r="I6512" s="3">
        <v>43838.333333333336</v>
      </c>
      <c r="J6512" s="1">
        <v>0.932258814197234</v>
      </c>
      <c r="K6512" s="1" t="s">
        <v>24</v>
      </c>
      <c r="M6512" s="3">
        <v>43838.353966145834</v>
      </c>
    </row>
    <row r="6513">
      <c r="A6513" s="1">
        <v>6511.0</v>
      </c>
      <c r="B6513" s="1" t="s">
        <v>834</v>
      </c>
      <c r="C6513" s="1" t="s">
        <v>13165</v>
      </c>
      <c r="D6513" s="1" t="s">
        <v>121</v>
      </c>
      <c r="E6513" s="1" t="s">
        <v>13166</v>
      </c>
      <c r="F6513" s="1" t="s">
        <v>837</v>
      </c>
      <c r="G6513" s="1" t="s">
        <v>89</v>
      </c>
      <c r="H6513" s="1">
        <v>45.0</v>
      </c>
      <c r="I6513" s="3">
        <v>43876.72438451389</v>
      </c>
      <c r="J6513" s="1">
        <v>2.53457019041303</v>
      </c>
      <c r="K6513" s="1" t="s">
        <v>18</v>
      </c>
      <c r="M6513" s="3">
        <v>43876.72733971065</v>
      </c>
    </row>
    <row r="6514">
      <c r="A6514" s="1">
        <v>6512.0</v>
      </c>
      <c r="B6514" s="1" t="s">
        <v>806</v>
      </c>
      <c r="C6514" s="1" t="s">
        <v>13167</v>
      </c>
      <c r="D6514" s="1" t="s">
        <v>808</v>
      </c>
      <c r="E6514" s="1" t="s">
        <v>1169</v>
      </c>
      <c r="F6514" s="1" t="s">
        <v>810</v>
      </c>
      <c r="G6514" s="1" t="s">
        <v>35</v>
      </c>
      <c r="H6514" s="1">
        <v>45.0</v>
      </c>
      <c r="I6514" s="3">
        <v>44025.708333333336</v>
      </c>
      <c r="J6514" s="1">
        <v>2.62335892191386</v>
      </c>
      <c r="K6514" s="1" t="s">
        <v>24</v>
      </c>
      <c r="M6514" s="3">
        <v>44025.736067025464</v>
      </c>
    </row>
    <row r="6515">
      <c r="A6515" s="1">
        <v>6513.0</v>
      </c>
      <c r="B6515" s="1" t="s">
        <v>501</v>
      </c>
      <c r="C6515" s="1" t="s">
        <v>13168</v>
      </c>
      <c r="D6515" s="1" t="s">
        <v>503</v>
      </c>
      <c r="E6515" s="1" t="s">
        <v>5083</v>
      </c>
      <c r="F6515" s="1" t="s">
        <v>505</v>
      </c>
      <c r="G6515" s="1" t="s">
        <v>17</v>
      </c>
      <c r="H6515" s="1">
        <v>45.0</v>
      </c>
      <c r="I6515" s="3">
        <v>43748.208333333336</v>
      </c>
      <c r="J6515" s="1">
        <v>1.09162856164613</v>
      </c>
      <c r="K6515" s="1" t="s">
        <v>18</v>
      </c>
      <c r="M6515" s="3">
        <v>43748.263876585646</v>
      </c>
    </row>
    <row r="6516">
      <c r="A6516" s="1">
        <v>6514.0</v>
      </c>
      <c r="B6516" s="1" t="s">
        <v>184</v>
      </c>
      <c r="C6516" s="1" t="s">
        <v>13169</v>
      </c>
      <c r="D6516" s="1" t="s">
        <v>148</v>
      </c>
      <c r="E6516" s="1" t="s">
        <v>1060</v>
      </c>
      <c r="F6516" s="1" t="s">
        <v>187</v>
      </c>
      <c r="G6516" s="1" t="s">
        <v>17</v>
      </c>
      <c r="H6516" s="1">
        <v>45.0</v>
      </c>
      <c r="I6516" s="3">
        <v>43724.416666666664</v>
      </c>
      <c r="J6516" s="1">
        <v>2.0018099782821</v>
      </c>
      <c r="K6516" s="1" t="s">
        <v>24</v>
      </c>
      <c r="M6516" s="3">
        <v>43724.33199761574</v>
      </c>
    </row>
    <row r="6517">
      <c r="A6517" s="1">
        <v>6515.0</v>
      </c>
      <c r="B6517" s="1" t="s">
        <v>2171</v>
      </c>
      <c r="C6517" s="1" t="s">
        <v>13170</v>
      </c>
      <c r="D6517" s="1" t="s">
        <v>2173</v>
      </c>
      <c r="E6517" s="1" t="s">
        <v>6582</v>
      </c>
      <c r="F6517" s="1" t="s">
        <v>2175</v>
      </c>
      <c r="G6517" s="1" t="s">
        <v>17</v>
      </c>
      <c r="H6517" s="1">
        <v>45.0</v>
      </c>
      <c r="I6517" s="3">
        <v>43812.416666666664</v>
      </c>
      <c r="J6517" s="1">
        <v>0.778507598702914</v>
      </c>
      <c r="K6517" s="1" t="s">
        <v>18</v>
      </c>
      <c r="M6517" s="3">
        <v>43812.43973262732</v>
      </c>
    </row>
    <row r="6518">
      <c r="A6518" s="1">
        <v>6516.0</v>
      </c>
      <c r="B6518" s="1" t="s">
        <v>1449</v>
      </c>
      <c r="C6518" s="1" t="s">
        <v>13171</v>
      </c>
      <c r="D6518" s="1" t="s">
        <v>5676</v>
      </c>
      <c r="E6518" s="1" t="s">
        <v>13172</v>
      </c>
      <c r="F6518" s="1" t="s">
        <v>1453</v>
      </c>
      <c r="G6518" s="1" t="s">
        <v>39</v>
      </c>
      <c r="H6518" s="1">
        <v>45.0</v>
      </c>
      <c r="I6518" s="3">
        <v>44242.3125</v>
      </c>
      <c r="J6518" s="1">
        <v>1.62869101729784</v>
      </c>
      <c r="K6518" s="1" t="s">
        <v>218</v>
      </c>
      <c r="L6518" s="1" t="s">
        <v>287</v>
      </c>
      <c r="M6518" s="3">
        <v>44242.34934591435</v>
      </c>
    </row>
    <row r="6519">
      <c r="A6519" s="1">
        <v>6517.0</v>
      </c>
      <c r="B6519" s="1" t="s">
        <v>73</v>
      </c>
      <c r="C6519" s="1" t="s">
        <v>13173</v>
      </c>
      <c r="D6519" s="1" t="s">
        <v>1595</v>
      </c>
      <c r="E6519" s="1" t="s">
        <v>5650</v>
      </c>
      <c r="F6519" s="1" t="s">
        <v>77</v>
      </c>
      <c r="G6519" s="1" t="s">
        <v>35</v>
      </c>
      <c r="H6519" s="1">
        <v>45.0</v>
      </c>
      <c r="I6519" s="3">
        <v>43504.666666666664</v>
      </c>
      <c r="J6519" s="1">
        <v>1.48487039441528</v>
      </c>
      <c r="K6519" s="1" t="s">
        <v>24</v>
      </c>
      <c r="M6519" s="3">
        <v>43504.70554127315</v>
      </c>
    </row>
    <row r="6520">
      <c r="A6520" s="1">
        <v>6518.0</v>
      </c>
      <c r="B6520" s="1" t="s">
        <v>13174</v>
      </c>
      <c r="C6520" s="1" t="s">
        <v>13175</v>
      </c>
      <c r="D6520" s="1" t="s">
        <v>653</v>
      </c>
      <c r="E6520" s="1" t="s">
        <v>13176</v>
      </c>
      <c r="F6520" s="1" t="s">
        <v>13177</v>
      </c>
      <c r="G6520" s="1" t="s">
        <v>39</v>
      </c>
      <c r="H6520" s="1">
        <v>45.0</v>
      </c>
      <c r="I6520" s="3">
        <v>44039.334027777775</v>
      </c>
      <c r="J6520" s="1">
        <v>0.913366647232203</v>
      </c>
      <c r="K6520" s="1" t="s">
        <v>18</v>
      </c>
      <c r="M6520" s="3">
        <v>44039.36324424769</v>
      </c>
    </row>
    <row r="6521">
      <c r="A6521" s="1">
        <v>6519.0</v>
      </c>
      <c r="B6521" s="1" t="s">
        <v>201</v>
      </c>
      <c r="C6521" s="1" t="s">
        <v>13178</v>
      </c>
      <c r="D6521" s="1" t="s">
        <v>4354</v>
      </c>
      <c r="E6521" s="1" t="s">
        <v>13179</v>
      </c>
      <c r="F6521" s="1" t="s">
        <v>204</v>
      </c>
      <c r="G6521" s="1" t="s">
        <v>39</v>
      </c>
      <c r="H6521" s="1">
        <v>45.0</v>
      </c>
      <c r="I6521" s="3">
        <v>43884.3125</v>
      </c>
      <c r="J6521" s="1">
        <v>2.02573880141699</v>
      </c>
      <c r="K6521" s="1" t="s">
        <v>46</v>
      </c>
      <c r="M6521" s="3">
        <v>43884.34034068287</v>
      </c>
    </row>
    <row r="6522">
      <c r="A6522" s="1">
        <v>6520.0</v>
      </c>
      <c r="B6522" s="1" t="s">
        <v>1401</v>
      </c>
      <c r="C6522" s="1" t="s">
        <v>13180</v>
      </c>
      <c r="D6522" s="1" t="s">
        <v>13181</v>
      </c>
      <c r="E6522" s="1" t="s">
        <v>13182</v>
      </c>
      <c r="F6522" s="1" t="s">
        <v>1405</v>
      </c>
      <c r="G6522" s="1" t="s">
        <v>39</v>
      </c>
      <c r="H6522" s="1">
        <v>45.0</v>
      </c>
      <c r="I6522" s="3">
        <v>44236.3125</v>
      </c>
      <c r="J6522" s="1">
        <v>2.74151249335287</v>
      </c>
      <c r="K6522" s="1" t="s">
        <v>1406</v>
      </c>
      <c r="L6522" s="1" t="s">
        <v>1407</v>
      </c>
      <c r="M6522" s="3">
        <v>44236.34356138889</v>
      </c>
    </row>
    <row r="6523">
      <c r="A6523" s="1">
        <v>6521.0</v>
      </c>
      <c r="B6523" s="1" t="s">
        <v>141</v>
      </c>
      <c r="C6523" s="1" t="s">
        <v>13183</v>
      </c>
      <c r="D6523" s="1" t="s">
        <v>630</v>
      </c>
      <c r="E6523" s="1" t="s">
        <v>13184</v>
      </c>
      <c r="F6523" s="1" t="s">
        <v>175</v>
      </c>
      <c r="G6523" s="1" t="s">
        <v>39</v>
      </c>
      <c r="H6523" s="1">
        <v>45.0</v>
      </c>
      <c r="I6523" s="3">
        <v>43923.145833333336</v>
      </c>
      <c r="J6523" s="1">
        <v>1.4017850089049</v>
      </c>
      <c r="K6523" s="1" t="s">
        <v>46</v>
      </c>
      <c r="M6523" s="3">
        <v>43923.32795240741</v>
      </c>
    </row>
    <row r="6524">
      <c r="A6524" s="1">
        <v>6522.0</v>
      </c>
      <c r="B6524" s="1" t="s">
        <v>1315</v>
      </c>
      <c r="C6524" s="1" t="s">
        <v>13185</v>
      </c>
      <c r="D6524" s="1" t="s">
        <v>1317</v>
      </c>
      <c r="E6524" s="1" t="s">
        <v>1318</v>
      </c>
      <c r="F6524" s="1" t="s">
        <v>1319</v>
      </c>
      <c r="G6524" s="1" t="s">
        <v>17</v>
      </c>
      <c r="H6524" s="1">
        <v>45.0</v>
      </c>
      <c r="I6524" s="3">
        <v>43770.333333333336</v>
      </c>
      <c r="J6524" s="1">
        <v>6.00696873925016</v>
      </c>
      <c r="K6524" s="1" t="s">
        <v>18</v>
      </c>
      <c r="M6524" s="3">
        <v>43770.39812827546</v>
      </c>
    </row>
    <row r="6525">
      <c r="A6525" s="1">
        <v>6523.0</v>
      </c>
      <c r="B6525" s="1" t="s">
        <v>63</v>
      </c>
      <c r="C6525" s="1" t="s">
        <v>13186</v>
      </c>
      <c r="D6525" s="1" t="s">
        <v>148</v>
      </c>
      <c r="E6525" s="1" t="s">
        <v>3736</v>
      </c>
      <c r="F6525" s="1" t="s">
        <v>67</v>
      </c>
      <c r="G6525" s="1" t="s">
        <v>17</v>
      </c>
      <c r="H6525" s="1">
        <v>45.0</v>
      </c>
      <c r="I6525" s="3">
        <v>44008.729166666664</v>
      </c>
      <c r="J6525" s="1">
        <v>2.62866346797543</v>
      </c>
      <c r="K6525" s="1" t="s">
        <v>24</v>
      </c>
      <c r="M6525" s="3">
        <v>44008.77167296296</v>
      </c>
    </row>
    <row r="6526">
      <c r="A6526" s="1">
        <v>6524.0</v>
      </c>
      <c r="B6526" s="1" t="s">
        <v>2143</v>
      </c>
      <c r="C6526" s="1" t="s">
        <v>13187</v>
      </c>
      <c r="D6526" s="1" t="s">
        <v>49</v>
      </c>
      <c r="E6526" s="1" t="s">
        <v>13188</v>
      </c>
      <c r="F6526" s="1" t="s">
        <v>2147</v>
      </c>
      <c r="G6526" s="1" t="s">
        <v>89</v>
      </c>
      <c r="H6526" s="1">
        <v>45.0</v>
      </c>
      <c r="I6526" s="3">
        <v>43870.516519861114</v>
      </c>
      <c r="J6526" s="1">
        <v>3.11231378913712</v>
      </c>
      <c r="K6526" s="1" t="s">
        <v>18</v>
      </c>
      <c r="M6526" s="3">
        <v>43870.52489123843</v>
      </c>
    </row>
    <row r="6527">
      <c r="A6527" s="1">
        <v>6525.0</v>
      </c>
      <c r="B6527" s="1" t="s">
        <v>4988</v>
      </c>
      <c r="C6527" s="1" t="s">
        <v>13189</v>
      </c>
      <c r="D6527" s="1" t="s">
        <v>3138</v>
      </c>
      <c r="E6527" s="1" t="s">
        <v>13190</v>
      </c>
      <c r="F6527" s="1" t="s">
        <v>4991</v>
      </c>
      <c r="G6527" s="1" t="s">
        <v>17</v>
      </c>
      <c r="H6527" s="1">
        <v>45.0</v>
      </c>
      <c r="I6527" s="3">
        <v>43804.583333333336</v>
      </c>
      <c r="J6527" s="1">
        <v>3.61497065025595</v>
      </c>
      <c r="K6527" s="1" t="s">
        <v>62</v>
      </c>
      <c r="M6527" s="3">
        <v>43804.60388549769</v>
      </c>
    </row>
    <row r="6528">
      <c r="A6528" s="1">
        <v>6526.0</v>
      </c>
      <c r="B6528" s="1" t="s">
        <v>303</v>
      </c>
      <c r="C6528" s="1" t="s">
        <v>13191</v>
      </c>
      <c r="D6528" s="1" t="s">
        <v>305</v>
      </c>
      <c r="E6528" s="1" t="s">
        <v>1671</v>
      </c>
      <c r="F6528" s="1" t="s">
        <v>307</v>
      </c>
      <c r="G6528" s="1" t="s">
        <v>17</v>
      </c>
      <c r="H6528" s="1">
        <v>45.0</v>
      </c>
      <c r="I6528" s="3">
        <v>43917.416666666664</v>
      </c>
      <c r="J6528" s="1">
        <v>1.12733317206788</v>
      </c>
      <c r="K6528" s="1" t="s">
        <v>24</v>
      </c>
      <c r="M6528" s="3">
        <v>43917.447941481485</v>
      </c>
    </row>
    <row r="6529">
      <c r="A6529" s="1">
        <v>6527.0</v>
      </c>
      <c r="B6529" s="1" t="s">
        <v>1282</v>
      </c>
      <c r="C6529" s="1" t="s">
        <v>13192</v>
      </c>
      <c r="D6529" s="1" t="s">
        <v>116</v>
      </c>
      <c r="E6529" s="1" t="s">
        <v>4106</v>
      </c>
      <c r="F6529" s="1" t="s">
        <v>1285</v>
      </c>
      <c r="G6529" s="1" t="s">
        <v>35</v>
      </c>
      <c r="H6529" s="1">
        <v>45.0</v>
      </c>
      <c r="I6529" s="3">
        <v>43860.458333333336</v>
      </c>
      <c r="J6529" s="1">
        <v>5.71863561370307</v>
      </c>
      <c r="K6529" s="1" t="s">
        <v>24</v>
      </c>
      <c r="M6529" s="3">
        <v>43860.442416087964</v>
      </c>
    </row>
    <row r="6530">
      <c r="A6530" s="1">
        <v>6528.0</v>
      </c>
      <c r="B6530" s="1" t="s">
        <v>239</v>
      </c>
      <c r="C6530" s="1" t="s">
        <v>13193</v>
      </c>
      <c r="D6530" s="1" t="s">
        <v>1494</v>
      </c>
      <c r="E6530" s="1" t="s">
        <v>13194</v>
      </c>
      <c r="F6530" s="1" t="s">
        <v>243</v>
      </c>
      <c r="G6530" s="1" t="s">
        <v>39</v>
      </c>
      <c r="H6530" s="1">
        <v>45.0</v>
      </c>
      <c r="I6530" s="3">
        <v>44157.333333333336</v>
      </c>
      <c r="J6530" s="1">
        <v>1.15392071039704</v>
      </c>
      <c r="K6530" s="1" t="s">
        <v>46</v>
      </c>
      <c r="L6530" s="1" t="s">
        <v>244</v>
      </c>
      <c r="M6530" s="3">
        <v>44157.3517566088</v>
      </c>
    </row>
    <row r="6531">
      <c r="A6531" s="1">
        <v>6529.0</v>
      </c>
      <c r="B6531" s="1" t="s">
        <v>401</v>
      </c>
      <c r="C6531" s="1" t="s">
        <v>13195</v>
      </c>
      <c r="D6531" s="1" t="s">
        <v>121</v>
      </c>
      <c r="E6531" s="1" t="s">
        <v>13196</v>
      </c>
      <c r="F6531" s="1" t="s">
        <v>405</v>
      </c>
      <c r="G6531" s="1" t="s">
        <v>39</v>
      </c>
      <c r="H6531" s="1">
        <v>45.0</v>
      </c>
      <c r="I6531" s="3">
        <v>43994.708333333336</v>
      </c>
      <c r="J6531" s="1">
        <v>1.72432795212411</v>
      </c>
      <c r="K6531" s="1" t="s">
        <v>24</v>
      </c>
      <c r="M6531" s="3">
        <v>43994.74398475695</v>
      </c>
    </row>
    <row r="6532">
      <c r="A6532" s="1">
        <v>6530.0</v>
      </c>
      <c r="B6532" s="1" t="s">
        <v>732</v>
      </c>
      <c r="C6532" s="1" t="s">
        <v>13197</v>
      </c>
      <c r="D6532" s="1" t="s">
        <v>3403</v>
      </c>
      <c r="E6532" s="1" t="s">
        <v>3634</v>
      </c>
      <c r="F6532" s="1" t="s">
        <v>735</v>
      </c>
      <c r="G6532" s="1" t="s">
        <v>17</v>
      </c>
      <c r="H6532" s="1">
        <v>45.0</v>
      </c>
      <c r="I6532" s="3">
        <v>44251.4375</v>
      </c>
      <c r="J6532" s="1">
        <v>1.04077154691301</v>
      </c>
      <c r="K6532" s="1" t="s">
        <v>24</v>
      </c>
      <c r="M6532" s="3">
        <v>44251.48634372685</v>
      </c>
    </row>
    <row r="6533">
      <c r="A6533" s="1">
        <v>6531.0</v>
      </c>
      <c r="B6533" s="1" t="s">
        <v>119</v>
      </c>
      <c r="C6533" s="1" t="s">
        <v>13198</v>
      </c>
      <c r="D6533" s="1" t="s">
        <v>1802</v>
      </c>
      <c r="E6533" s="1" t="s">
        <v>13199</v>
      </c>
      <c r="F6533" s="1" t="s">
        <v>123</v>
      </c>
      <c r="G6533" s="1" t="s">
        <v>39</v>
      </c>
      <c r="H6533" s="1">
        <v>45.0</v>
      </c>
      <c r="I6533" s="3">
        <v>43848.291666666664</v>
      </c>
      <c r="J6533" s="1">
        <v>1.89748727729676</v>
      </c>
      <c r="K6533" s="1" t="s">
        <v>18</v>
      </c>
      <c r="M6533" s="3">
        <v>43848.343219710645</v>
      </c>
    </row>
    <row r="6534">
      <c r="A6534" s="1">
        <v>6532.0</v>
      </c>
      <c r="B6534" s="1" t="s">
        <v>620</v>
      </c>
      <c r="C6534" s="1" t="s">
        <v>13200</v>
      </c>
      <c r="D6534" s="1" t="s">
        <v>1232</v>
      </c>
      <c r="E6534" s="1" t="s">
        <v>13201</v>
      </c>
      <c r="F6534" s="1" t="s">
        <v>623</v>
      </c>
      <c r="G6534" s="1" t="s">
        <v>17</v>
      </c>
      <c r="H6534" s="1">
        <v>45.0</v>
      </c>
      <c r="I6534" s="3">
        <v>44045.291666666664</v>
      </c>
      <c r="J6534" s="1">
        <v>0.967608525305144</v>
      </c>
      <c r="K6534" s="1" t="s">
        <v>18</v>
      </c>
      <c r="M6534" s="3">
        <v>44045.300468946756</v>
      </c>
    </row>
    <row r="6535">
      <c r="A6535" s="1">
        <v>6533.0</v>
      </c>
      <c r="B6535" s="1" t="s">
        <v>7239</v>
      </c>
      <c r="C6535" s="1" t="s">
        <v>13202</v>
      </c>
      <c r="D6535" s="1" t="s">
        <v>1325</v>
      </c>
      <c r="E6535" s="1" t="s">
        <v>13203</v>
      </c>
      <c r="F6535" s="1" t="s">
        <v>7242</v>
      </c>
      <c r="G6535" s="1" t="s">
        <v>17</v>
      </c>
      <c r="H6535" s="1">
        <v>45.0</v>
      </c>
      <c r="I6535" s="3">
        <v>44172.729166666664</v>
      </c>
      <c r="J6535" s="1">
        <v>1.41832772624518</v>
      </c>
      <c r="K6535" s="1" t="s">
        <v>18</v>
      </c>
      <c r="L6535" s="1" t="s">
        <v>444</v>
      </c>
      <c r="M6535" s="3">
        <v>44172.685186689814</v>
      </c>
    </row>
    <row r="6536">
      <c r="A6536" s="1">
        <v>6534.0</v>
      </c>
      <c r="B6536" s="1" t="s">
        <v>354</v>
      </c>
      <c r="C6536" s="1" t="s">
        <v>13204</v>
      </c>
      <c r="D6536" s="1" t="s">
        <v>664</v>
      </c>
      <c r="E6536" s="1" t="s">
        <v>944</v>
      </c>
      <c r="F6536" s="1" t="s">
        <v>358</v>
      </c>
      <c r="G6536" s="1" t="s">
        <v>35</v>
      </c>
      <c r="H6536" s="1">
        <v>45.0</v>
      </c>
      <c r="I6536" s="3">
        <v>44020.666666666664</v>
      </c>
      <c r="J6536" s="1">
        <v>2.16022308500325</v>
      </c>
      <c r="K6536" s="1" t="s">
        <v>24</v>
      </c>
      <c r="M6536" s="3">
        <v>44020.72552714121</v>
      </c>
    </row>
    <row r="6537">
      <c r="A6537" s="1">
        <v>6535.0</v>
      </c>
      <c r="B6537" s="1" t="s">
        <v>2864</v>
      </c>
      <c r="C6537" s="1" t="s">
        <v>13205</v>
      </c>
      <c r="D6537" s="1" t="s">
        <v>411</v>
      </c>
      <c r="E6537" s="1" t="s">
        <v>2866</v>
      </c>
      <c r="F6537" s="1" t="s">
        <v>2867</v>
      </c>
      <c r="G6537" s="1" t="s">
        <v>17</v>
      </c>
      <c r="H6537" s="1">
        <v>45.0</v>
      </c>
      <c r="I6537" s="3">
        <v>43865.625</v>
      </c>
      <c r="J6537" s="1">
        <v>0.0</v>
      </c>
      <c r="K6537" s="1" t="s">
        <v>62</v>
      </c>
      <c r="M6537" s="3">
        <v>43865.69012461806</v>
      </c>
    </row>
    <row r="6538">
      <c r="A6538" s="1">
        <v>6536.0</v>
      </c>
      <c r="B6538" s="1" t="s">
        <v>1085</v>
      </c>
      <c r="C6538" s="1" t="s">
        <v>13206</v>
      </c>
      <c r="D6538" s="1" t="s">
        <v>1087</v>
      </c>
      <c r="E6538" s="1" t="s">
        <v>7953</v>
      </c>
      <c r="F6538" s="1" t="s">
        <v>1089</v>
      </c>
      <c r="G6538" s="1" t="s">
        <v>17</v>
      </c>
      <c r="H6538" s="1">
        <v>45.0</v>
      </c>
      <c r="I6538" s="3">
        <v>44231.916666666664</v>
      </c>
      <c r="J6538" s="1">
        <v>2.48230755717136</v>
      </c>
      <c r="K6538" s="1" t="s">
        <v>159</v>
      </c>
      <c r="M6538" s="3">
        <v>44232.57784715278</v>
      </c>
    </row>
    <row r="6539">
      <c r="A6539" s="1">
        <v>6537.0</v>
      </c>
      <c r="B6539" s="1" t="s">
        <v>811</v>
      </c>
      <c r="C6539" s="1" t="s">
        <v>13207</v>
      </c>
      <c r="D6539" s="1" t="s">
        <v>3270</v>
      </c>
      <c r="E6539" s="1" t="s">
        <v>13208</v>
      </c>
      <c r="F6539" s="1" t="s">
        <v>815</v>
      </c>
      <c r="G6539" s="1" t="s">
        <v>39</v>
      </c>
      <c r="H6539" s="1">
        <v>45.0</v>
      </c>
      <c r="I6539" s="3">
        <v>43839.75</v>
      </c>
      <c r="J6539" s="1">
        <v>1.39214028807701</v>
      </c>
      <c r="K6539" s="1" t="s">
        <v>62</v>
      </c>
      <c r="M6539" s="3">
        <v>43839.77662170139</v>
      </c>
    </row>
    <row r="6540">
      <c r="A6540" s="1">
        <v>6538.0</v>
      </c>
      <c r="B6540" s="1" t="s">
        <v>5319</v>
      </c>
      <c r="C6540" s="1" t="s">
        <v>13209</v>
      </c>
      <c r="D6540" s="1" t="s">
        <v>13210</v>
      </c>
      <c r="E6540" s="1" t="s">
        <v>13211</v>
      </c>
      <c r="F6540" s="1" t="s">
        <v>5322</v>
      </c>
      <c r="G6540" s="1" t="s">
        <v>39</v>
      </c>
      <c r="H6540" s="1">
        <v>45.0</v>
      </c>
      <c r="I6540" s="3">
        <v>44010.666666666664</v>
      </c>
      <c r="J6540" s="1">
        <v>0.762816013332161</v>
      </c>
      <c r="K6540" s="1" t="s">
        <v>24</v>
      </c>
      <c r="L6540" s="1" t="s">
        <v>741</v>
      </c>
      <c r="M6540" s="3">
        <v>44010.69686671296</v>
      </c>
    </row>
    <row r="6541">
      <c r="A6541" s="1">
        <v>6539.0</v>
      </c>
      <c r="B6541" s="1" t="s">
        <v>2719</v>
      </c>
      <c r="C6541" s="1" t="s">
        <v>13212</v>
      </c>
      <c r="D6541" s="1" t="s">
        <v>2248</v>
      </c>
      <c r="E6541" s="1" t="s">
        <v>13213</v>
      </c>
      <c r="F6541" s="1" t="s">
        <v>2723</v>
      </c>
      <c r="G6541" s="1" t="s">
        <v>39</v>
      </c>
      <c r="H6541" s="1">
        <v>45.0</v>
      </c>
      <c r="I6541" s="3">
        <v>44101.708333333336</v>
      </c>
      <c r="J6541" s="1">
        <v>0.694817517871612</v>
      </c>
      <c r="K6541" s="1" t="s">
        <v>24</v>
      </c>
      <c r="L6541" s="1" t="s">
        <v>2724</v>
      </c>
      <c r="M6541" s="3">
        <v>44101.74117369213</v>
      </c>
    </row>
    <row r="6542">
      <c r="A6542" s="1">
        <v>6540.0</v>
      </c>
      <c r="B6542" s="1" t="s">
        <v>2944</v>
      </c>
      <c r="C6542" s="1" t="s">
        <v>13214</v>
      </c>
      <c r="D6542" s="1" t="s">
        <v>1802</v>
      </c>
      <c r="E6542" s="1" t="s">
        <v>13215</v>
      </c>
      <c r="F6542" s="1" t="s">
        <v>2947</v>
      </c>
      <c r="G6542" s="1" t="s">
        <v>39</v>
      </c>
      <c r="H6542" s="1">
        <v>45.0</v>
      </c>
      <c r="I6542" s="3">
        <v>43980.21875</v>
      </c>
      <c r="J6542" s="1">
        <v>2.91185793247264</v>
      </c>
      <c r="K6542" s="1" t="s">
        <v>18</v>
      </c>
      <c r="L6542" s="1" t="s">
        <v>1047</v>
      </c>
      <c r="M6542" s="3">
        <v>43980.24905385417</v>
      </c>
    </row>
    <row r="6543">
      <c r="A6543" s="1">
        <v>6541.0</v>
      </c>
      <c r="B6543" s="1" t="s">
        <v>196</v>
      </c>
      <c r="C6543" s="1" t="s">
        <v>13216</v>
      </c>
      <c r="D6543" s="1" t="s">
        <v>13217</v>
      </c>
      <c r="E6543" s="1" t="s">
        <v>13218</v>
      </c>
      <c r="F6543" s="1" t="s">
        <v>200</v>
      </c>
      <c r="G6543" s="1" t="s">
        <v>17</v>
      </c>
      <c r="H6543" s="1">
        <v>45.0</v>
      </c>
      <c r="I6543" s="3">
        <v>43905.229166666664</v>
      </c>
      <c r="J6543" s="1">
        <v>0.029446894426941</v>
      </c>
      <c r="K6543" s="1" t="s">
        <v>24</v>
      </c>
      <c r="M6543" s="3">
        <v>43905.26123707176</v>
      </c>
    </row>
    <row r="6544">
      <c r="A6544" s="1">
        <v>6542.0</v>
      </c>
      <c r="B6544" s="1" t="s">
        <v>3616</v>
      </c>
      <c r="C6544" s="1" t="s">
        <v>13219</v>
      </c>
      <c r="D6544" s="1" t="s">
        <v>5571</v>
      </c>
      <c r="E6544" s="1" t="s">
        <v>5572</v>
      </c>
      <c r="F6544" s="1" t="s">
        <v>3620</v>
      </c>
      <c r="G6544" s="1" t="s">
        <v>17</v>
      </c>
      <c r="H6544" s="1">
        <v>45.0</v>
      </c>
      <c r="I6544" s="3">
        <v>43894.291666666664</v>
      </c>
      <c r="J6544" s="1">
        <v>1.32856219265417</v>
      </c>
      <c r="K6544" s="1" t="s">
        <v>24</v>
      </c>
      <c r="M6544" s="3">
        <v>43894.3220290625</v>
      </c>
    </row>
    <row r="6545">
      <c r="A6545" s="1">
        <v>6543.0</v>
      </c>
      <c r="B6545" s="1" t="s">
        <v>413</v>
      </c>
      <c r="C6545" s="1" t="s">
        <v>13220</v>
      </c>
      <c r="D6545" s="1" t="s">
        <v>2965</v>
      </c>
      <c r="E6545" s="1" t="s">
        <v>13221</v>
      </c>
      <c r="F6545" s="1" t="s">
        <v>417</v>
      </c>
      <c r="G6545" s="1" t="s">
        <v>89</v>
      </c>
      <c r="H6545" s="1">
        <v>45.0</v>
      </c>
      <c r="I6545" s="3">
        <v>44030.75453181713</v>
      </c>
      <c r="J6545" s="1">
        <v>1.60622918507744</v>
      </c>
      <c r="K6545" s="1" t="s">
        <v>24</v>
      </c>
      <c r="M6545" s="3">
        <v>44030.781506782405</v>
      </c>
    </row>
    <row r="6546">
      <c r="A6546" s="1">
        <v>6544.0</v>
      </c>
      <c r="B6546" s="1" t="s">
        <v>13222</v>
      </c>
      <c r="C6546" s="1" t="s">
        <v>13223</v>
      </c>
      <c r="D6546" s="1" t="s">
        <v>1611</v>
      </c>
      <c r="E6546" s="1" t="s">
        <v>13224</v>
      </c>
      <c r="F6546" s="1" t="s">
        <v>13225</v>
      </c>
      <c r="G6546" s="1" t="s">
        <v>39</v>
      </c>
      <c r="H6546" s="1">
        <v>45.0</v>
      </c>
      <c r="I6546" s="3">
        <v>44131.708333333336</v>
      </c>
      <c r="J6546" s="1">
        <v>2.72155638399863</v>
      </c>
      <c r="K6546" s="1" t="s">
        <v>13226</v>
      </c>
      <c r="L6546" s="1" t="s">
        <v>13227</v>
      </c>
      <c r="M6546" s="3">
        <v>44131.7433812963</v>
      </c>
    </row>
    <row r="6547">
      <c r="A6547" s="1">
        <v>6545.0</v>
      </c>
      <c r="B6547" s="1" t="s">
        <v>2028</v>
      </c>
      <c r="C6547" s="1" t="s">
        <v>13228</v>
      </c>
      <c r="D6547" s="1" t="s">
        <v>1014</v>
      </c>
      <c r="E6547" s="1" t="s">
        <v>13229</v>
      </c>
      <c r="F6547" s="1" t="s">
        <v>2032</v>
      </c>
      <c r="G6547" s="1" t="s">
        <v>17</v>
      </c>
      <c r="H6547" s="1">
        <v>45.0</v>
      </c>
      <c r="I6547" s="3">
        <v>43924.197916666664</v>
      </c>
      <c r="J6547" s="1">
        <v>0.607126908136152</v>
      </c>
      <c r="K6547" s="1" t="s">
        <v>166</v>
      </c>
      <c r="M6547" s="3">
        <v>43924.226573645836</v>
      </c>
    </row>
    <row r="6548">
      <c r="A6548" s="1">
        <v>6546.0</v>
      </c>
      <c r="B6548" s="1" t="s">
        <v>1315</v>
      </c>
      <c r="C6548" s="1" t="s">
        <v>13230</v>
      </c>
      <c r="D6548" s="1" t="s">
        <v>411</v>
      </c>
      <c r="E6548" s="1" t="s">
        <v>4131</v>
      </c>
      <c r="F6548" s="1" t="s">
        <v>1319</v>
      </c>
      <c r="G6548" s="1" t="s">
        <v>17</v>
      </c>
      <c r="H6548" s="1">
        <v>45.0</v>
      </c>
      <c r="I6548" s="3">
        <v>43941.333333333336</v>
      </c>
      <c r="J6548" s="1">
        <v>0.466676468300984</v>
      </c>
      <c r="K6548" s="1" t="s">
        <v>18</v>
      </c>
      <c r="M6548" s="3">
        <v>43941.356532453705</v>
      </c>
    </row>
    <row r="6549">
      <c r="A6549" s="1">
        <v>6547.0</v>
      </c>
      <c r="B6549" s="1" t="s">
        <v>2136</v>
      </c>
      <c r="C6549" s="1" t="s">
        <v>13231</v>
      </c>
      <c r="D6549" s="1" t="s">
        <v>27</v>
      </c>
      <c r="E6549" s="1" t="s">
        <v>2138</v>
      </c>
      <c r="F6549" s="1" t="s">
        <v>2139</v>
      </c>
      <c r="G6549" s="1" t="s">
        <v>17</v>
      </c>
      <c r="H6549" s="1">
        <v>45.0</v>
      </c>
      <c r="I6549" s="3">
        <v>44135.333333333336</v>
      </c>
      <c r="J6549" s="1">
        <v>0.430868726452834</v>
      </c>
      <c r="K6549" s="1" t="s">
        <v>18</v>
      </c>
      <c r="L6549" s="1" t="s">
        <v>2140</v>
      </c>
      <c r="M6549" s="3">
        <v>44135.37453061342</v>
      </c>
    </row>
    <row r="6550">
      <c r="A6550" s="1">
        <v>6548.0</v>
      </c>
      <c r="B6550" s="1" t="s">
        <v>953</v>
      </c>
      <c r="C6550" s="1" t="s">
        <v>13232</v>
      </c>
      <c r="D6550" s="1" t="s">
        <v>1243</v>
      </c>
      <c r="E6550" s="1" t="s">
        <v>5950</v>
      </c>
      <c r="F6550" s="1" t="s">
        <v>1040</v>
      </c>
      <c r="G6550" s="1" t="s">
        <v>17</v>
      </c>
      <c r="H6550" s="1">
        <v>45.0</v>
      </c>
      <c r="I6550" s="3">
        <v>43874.625</v>
      </c>
      <c r="J6550" s="1">
        <v>1.91575808685088</v>
      </c>
      <c r="K6550" s="1" t="s">
        <v>18</v>
      </c>
      <c r="M6550" s="3">
        <v>43874.65617918981</v>
      </c>
    </row>
    <row r="6551">
      <c r="A6551" s="1">
        <v>6549.0</v>
      </c>
      <c r="B6551" s="1" t="s">
        <v>303</v>
      </c>
      <c r="C6551" s="1" t="s">
        <v>13233</v>
      </c>
      <c r="D6551" s="1" t="s">
        <v>305</v>
      </c>
      <c r="E6551" s="1" t="s">
        <v>1839</v>
      </c>
      <c r="F6551" s="1" t="s">
        <v>307</v>
      </c>
      <c r="G6551" s="1" t="s">
        <v>17</v>
      </c>
      <c r="H6551" s="1">
        <v>45.0</v>
      </c>
      <c r="I6551" s="3">
        <v>43885.791666666664</v>
      </c>
      <c r="J6551" s="1">
        <v>1.0828981630674</v>
      </c>
      <c r="K6551" s="1" t="s">
        <v>24</v>
      </c>
      <c r="M6551" s="3">
        <v>43885.79797935185</v>
      </c>
    </row>
    <row r="6552">
      <c r="A6552" s="1">
        <v>6550.0</v>
      </c>
      <c r="B6552" s="1" t="s">
        <v>340</v>
      </c>
      <c r="C6552" s="1" t="s">
        <v>13234</v>
      </c>
      <c r="D6552" s="1" t="s">
        <v>342</v>
      </c>
      <c r="E6552" s="1" t="s">
        <v>13235</v>
      </c>
      <c r="F6552" s="1" t="s">
        <v>344</v>
      </c>
      <c r="G6552" s="1" t="s">
        <v>17</v>
      </c>
      <c r="H6552" s="1">
        <v>45.0</v>
      </c>
      <c r="I6552" s="3">
        <v>44091.229166666664</v>
      </c>
      <c r="J6552" s="1">
        <v>0.873356567667657</v>
      </c>
      <c r="K6552" s="1" t="s">
        <v>83</v>
      </c>
      <c r="M6552" s="3">
        <v>44091.26275269676</v>
      </c>
    </row>
    <row r="6553">
      <c r="A6553" s="1">
        <v>6551.0</v>
      </c>
      <c r="B6553" s="1" t="s">
        <v>176</v>
      </c>
      <c r="C6553" s="1" t="s">
        <v>13236</v>
      </c>
      <c r="D6553" s="1" t="s">
        <v>178</v>
      </c>
      <c r="E6553" s="1" t="s">
        <v>179</v>
      </c>
      <c r="F6553" s="1" t="s">
        <v>180</v>
      </c>
      <c r="G6553" s="1" t="s">
        <v>17</v>
      </c>
      <c r="H6553" s="1">
        <v>45.0</v>
      </c>
      <c r="I6553" s="3">
        <v>44090.25</v>
      </c>
      <c r="J6553" s="1">
        <v>2.74755740940502</v>
      </c>
      <c r="K6553" s="1" t="s">
        <v>24</v>
      </c>
      <c r="M6553" s="3">
        <v>44090.28547077546</v>
      </c>
    </row>
    <row r="6554">
      <c r="A6554" s="1">
        <v>6552.0</v>
      </c>
      <c r="B6554" s="1" t="s">
        <v>233</v>
      </c>
      <c r="C6554" s="1" t="s">
        <v>13237</v>
      </c>
      <c r="D6554" s="1" t="s">
        <v>275</v>
      </c>
      <c r="E6554" s="1" t="s">
        <v>7438</v>
      </c>
      <c r="F6554" s="1" t="s">
        <v>237</v>
      </c>
      <c r="G6554" s="1" t="s">
        <v>17</v>
      </c>
      <c r="H6554" s="1">
        <v>45.0</v>
      </c>
      <c r="I6554" s="3">
        <v>44085.583333333336</v>
      </c>
      <c r="J6554" s="1">
        <v>1.88266359387389</v>
      </c>
      <c r="K6554" s="1" t="s">
        <v>24</v>
      </c>
      <c r="L6554" s="1" t="s">
        <v>238</v>
      </c>
      <c r="M6554" s="3">
        <v>44085.61568091435</v>
      </c>
    </row>
    <row r="6555">
      <c r="A6555" s="1">
        <v>6553.0</v>
      </c>
      <c r="B6555" s="1" t="s">
        <v>3116</v>
      </c>
      <c r="C6555" s="1" t="s">
        <v>13238</v>
      </c>
      <c r="D6555" s="1" t="s">
        <v>21</v>
      </c>
      <c r="E6555" s="1" t="s">
        <v>6468</v>
      </c>
      <c r="F6555" s="1" t="s">
        <v>3119</v>
      </c>
      <c r="G6555" s="1" t="s">
        <v>17</v>
      </c>
      <c r="H6555" s="1">
        <v>45.0</v>
      </c>
      <c r="I6555" s="3">
        <v>44076.270833333336</v>
      </c>
      <c r="J6555" s="1">
        <v>1.63690375243393</v>
      </c>
      <c r="K6555" s="1" t="s">
        <v>24</v>
      </c>
      <c r="M6555" s="3">
        <v>44076.289552685186</v>
      </c>
    </row>
    <row r="6556">
      <c r="A6556" s="1">
        <v>6554.0</v>
      </c>
      <c r="B6556" s="1" t="s">
        <v>2314</v>
      </c>
      <c r="C6556" s="1" t="s">
        <v>13239</v>
      </c>
      <c r="D6556" s="1" t="s">
        <v>3532</v>
      </c>
      <c r="E6556" s="1" t="s">
        <v>13240</v>
      </c>
      <c r="F6556" s="1" t="s">
        <v>2318</v>
      </c>
      <c r="G6556" s="1" t="s">
        <v>39</v>
      </c>
      <c r="H6556" s="1">
        <v>45.0</v>
      </c>
      <c r="I6556" s="3">
        <v>44246.666666666664</v>
      </c>
      <c r="J6556" s="1">
        <v>2.44270274734422</v>
      </c>
      <c r="K6556" s="1" t="s">
        <v>18</v>
      </c>
      <c r="M6556" s="3">
        <v>44246.67149134259</v>
      </c>
    </row>
    <row r="6557">
      <c r="A6557" s="1">
        <v>6555.0</v>
      </c>
      <c r="B6557" s="1" t="s">
        <v>2948</v>
      </c>
      <c r="C6557" s="1" t="s">
        <v>13241</v>
      </c>
      <c r="D6557" s="1" t="s">
        <v>1988</v>
      </c>
      <c r="E6557" s="1" t="s">
        <v>13242</v>
      </c>
      <c r="F6557" s="1" t="s">
        <v>2951</v>
      </c>
      <c r="G6557" s="1" t="s">
        <v>89</v>
      </c>
      <c r="H6557" s="1">
        <v>45.0</v>
      </c>
      <c r="I6557" s="3">
        <v>43883.54533956019</v>
      </c>
      <c r="J6557" s="1">
        <v>0.471254008587709</v>
      </c>
      <c r="K6557" s="1" t="s">
        <v>83</v>
      </c>
      <c r="M6557" s="3">
        <v>43883.563200717595</v>
      </c>
    </row>
    <row r="6558">
      <c r="A6558" s="1">
        <v>6556.0</v>
      </c>
      <c r="B6558" s="1" t="s">
        <v>114</v>
      </c>
      <c r="C6558" s="1" t="s">
        <v>13243</v>
      </c>
      <c r="D6558" s="1" t="s">
        <v>116</v>
      </c>
      <c r="E6558" s="1" t="s">
        <v>2016</v>
      </c>
      <c r="F6558" s="1" t="s">
        <v>118</v>
      </c>
      <c r="G6558" s="1" t="s">
        <v>17</v>
      </c>
      <c r="H6558" s="1">
        <v>45.0</v>
      </c>
      <c r="I6558" s="3">
        <v>44136.239583333336</v>
      </c>
      <c r="J6558" s="1">
        <v>6.04477043343817</v>
      </c>
      <c r="K6558" s="1" t="s">
        <v>24</v>
      </c>
      <c r="M6558" s="3">
        <v>44136.286334571756</v>
      </c>
    </row>
    <row r="6559">
      <c r="A6559" s="1">
        <v>6557.0</v>
      </c>
      <c r="B6559" s="1" t="s">
        <v>732</v>
      </c>
      <c r="C6559" s="1" t="s">
        <v>13244</v>
      </c>
      <c r="D6559" s="1" t="s">
        <v>461</v>
      </c>
      <c r="E6559" s="1" t="s">
        <v>849</v>
      </c>
      <c r="F6559" s="1" t="s">
        <v>735</v>
      </c>
      <c r="G6559" s="1" t="s">
        <v>17</v>
      </c>
      <c r="H6559" s="1">
        <v>45.0</v>
      </c>
      <c r="I6559" s="3">
        <v>43992.729166666664</v>
      </c>
      <c r="J6559" s="1">
        <v>2.0758092183952</v>
      </c>
      <c r="K6559" s="1" t="s">
        <v>24</v>
      </c>
      <c r="M6559" s="3">
        <v>43992.75735768519</v>
      </c>
    </row>
    <row r="6560">
      <c r="A6560" s="1">
        <v>6558.0</v>
      </c>
      <c r="B6560" s="1" t="s">
        <v>752</v>
      </c>
      <c r="C6560" s="1" t="s">
        <v>13245</v>
      </c>
      <c r="D6560" s="1" t="s">
        <v>2380</v>
      </c>
      <c r="E6560" s="1" t="s">
        <v>2381</v>
      </c>
      <c r="F6560" s="1" t="s">
        <v>756</v>
      </c>
      <c r="G6560" s="1" t="s">
        <v>17</v>
      </c>
      <c r="H6560" s="1">
        <v>45.0</v>
      </c>
      <c r="I6560" s="3">
        <v>43829.708333333336</v>
      </c>
      <c r="J6560" s="1">
        <v>1.329074900537</v>
      </c>
      <c r="K6560" s="1" t="s">
        <v>62</v>
      </c>
      <c r="M6560" s="3">
        <v>43829.73253918981</v>
      </c>
    </row>
    <row r="6561">
      <c r="A6561" s="1">
        <v>6559.0</v>
      </c>
      <c r="B6561" s="1" t="s">
        <v>788</v>
      </c>
      <c r="C6561" s="1" t="s">
        <v>13246</v>
      </c>
      <c r="D6561" s="1" t="s">
        <v>879</v>
      </c>
      <c r="E6561" s="1" t="s">
        <v>6209</v>
      </c>
      <c r="F6561" s="1" t="s">
        <v>791</v>
      </c>
      <c r="G6561" s="1" t="s">
        <v>17</v>
      </c>
      <c r="H6561" s="1">
        <v>45.0</v>
      </c>
      <c r="I6561" s="3">
        <v>44133.708333333336</v>
      </c>
      <c r="J6561" s="1">
        <v>2.24085190465107</v>
      </c>
      <c r="K6561" s="1" t="s">
        <v>24</v>
      </c>
      <c r="M6561" s="3">
        <v>44133.69953341435</v>
      </c>
    </row>
    <row r="6562">
      <c r="A6562" s="1">
        <v>6560.0</v>
      </c>
      <c r="B6562" s="1" t="s">
        <v>2136</v>
      </c>
      <c r="C6562" s="1" t="s">
        <v>13247</v>
      </c>
      <c r="D6562" s="1" t="s">
        <v>2359</v>
      </c>
      <c r="E6562" s="1" t="s">
        <v>6919</v>
      </c>
      <c r="F6562" s="1" t="s">
        <v>2139</v>
      </c>
      <c r="G6562" s="1" t="s">
        <v>17</v>
      </c>
      <c r="H6562" s="1">
        <v>45.0</v>
      </c>
      <c r="I6562" s="3">
        <v>44158.333333333336</v>
      </c>
      <c r="J6562" s="1">
        <v>1.35032812462762</v>
      </c>
      <c r="K6562" s="1" t="s">
        <v>18</v>
      </c>
      <c r="L6562" s="1" t="s">
        <v>2140</v>
      </c>
      <c r="M6562" s="3">
        <v>44158.358982847225</v>
      </c>
    </row>
    <row r="6563">
      <c r="A6563" s="1">
        <v>6561.0</v>
      </c>
      <c r="B6563" s="1" t="s">
        <v>13248</v>
      </c>
      <c r="C6563" s="1" t="s">
        <v>13249</v>
      </c>
      <c r="D6563" s="1" t="s">
        <v>121</v>
      </c>
      <c r="E6563" s="1" t="s">
        <v>13250</v>
      </c>
      <c r="F6563" s="1" t="s">
        <v>13251</v>
      </c>
      <c r="G6563" s="1" t="s">
        <v>39</v>
      </c>
      <c r="H6563" s="1">
        <v>45.0</v>
      </c>
      <c r="I6563" s="3">
        <v>43866.645833333336</v>
      </c>
      <c r="J6563" s="1">
        <v>1.54642678728791</v>
      </c>
      <c r="K6563" s="1" t="s">
        <v>18</v>
      </c>
      <c r="M6563" s="3">
        <v>43866.676543483794</v>
      </c>
    </row>
    <row r="6564">
      <c r="A6564" s="1">
        <v>6562.0</v>
      </c>
      <c r="B6564" s="1" t="s">
        <v>2944</v>
      </c>
      <c r="C6564" s="1" t="s">
        <v>13252</v>
      </c>
      <c r="D6564" s="1" t="s">
        <v>818</v>
      </c>
      <c r="E6564" s="1" t="s">
        <v>13253</v>
      </c>
      <c r="F6564" s="1" t="s">
        <v>2947</v>
      </c>
      <c r="G6564" s="1" t="s">
        <v>39</v>
      </c>
      <c r="H6564" s="1">
        <v>45.0</v>
      </c>
      <c r="I6564" s="3">
        <v>44203.208333333336</v>
      </c>
      <c r="J6564" s="1">
        <v>0.0</v>
      </c>
      <c r="K6564" s="1" t="s">
        <v>18</v>
      </c>
      <c r="L6564" s="1" t="s">
        <v>1047</v>
      </c>
      <c r="M6564" s="3">
        <v>44203.252401550926</v>
      </c>
    </row>
    <row r="6565">
      <c r="A6565" s="1">
        <v>6563.0</v>
      </c>
      <c r="B6565" s="1" t="s">
        <v>141</v>
      </c>
      <c r="C6565" s="1" t="s">
        <v>13254</v>
      </c>
      <c r="D6565" s="1" t="s">
        <v>7807</v>
      </c>
      <c r="E6565" s="1" t="s">
        <v>13255</v>
      </c>
      <c r="F6565" s="1" t="s">
        <v>175</v>
      </c>
      <c r="G6565" s="1" t="s">
        <v>39</v>
      </c>
      <c r="H6565" s="1">
        <v>45.0</v>
      </c>
      <c r="I6565" s="3">
        <v>44065.458333333336</v>
      </c>
      <c r="J6565" s="1">
        <v>1.18173044724635</v>
      </c>
      <c r="K6565" s="1" t="s">
        <v>46</v>
      </c>
      <c r="M6565" s="3">
        <v>44065.49210386574</v>
      </c>
    </row>
    <row r="6566">
      <c r="A6566" s="1">
        <v>6564.0</v>
      </c>
      <c r="B6566" s="1" t="s">
        <v>114</v>
      </c>
      <c r="C6566" s="1" t="s">
        <v>13256</v>
      </c>
      <c r="D6566" s="1" t="s">
        <v>116</v>
      </c>
      <c r="E6566" s="1" t="s">
        <v>2016</v>
      </c>
      <c r="F6566" s="1" t="s">
        <v>118</v>
      </c>
      <c r="G6566" s="1" t="s">
        <v>17</v>
      </c>
      <c r="H6566" s="1">
        <v>45.0</v>
      </c>
      <c r="I6566" s="3">
        <v>44133.239583333336</v>
      </c>
      <c r="J6566" s="1">
        <v>4.18683047969979</v>
      </c>
      <c r="K6566" s="1" t="s">
        <v>24</v>
      </c>
      <c r="M6566" s="3">
        <v>44133.28276916667</v>
      </c>
    </row>
    <row r="6567">
      <c r="A6567" s="1">
        <v>6565.0</v>
      </c>
      <c r="B6567" s="1" t="s">
        <v>298</v>
      </c>
      <c r="C6567" s="1" t="s">
        <v>13257</v>
      </c>
      <c r="D6567" s="1" t="s">
        <v>211</v>
      </c>
      <c r="E6567" s="1" t="s">
        <v>5552</v>
      </c>
      <c r="F6567" s="1" t="s">
        <v>302</v>
      </c>
      <c r="G6567" s="1" t="s">
        <v>35</v>
      </c>
      <c r="H6567" s="1">
        <v>45.0</v>
      </c>
      <c r="I6567" s="3">
        <v>44157.375</v>
      </c>
      <c r="J6567" s="1">
        <v>0.0</v>
      </c>
      <c r="K6567" s="1" t="s">
        <v>218</v>
      </c>
      <c r="M6567" s="3">
        <v>44157.49470969907</v>
      </c>
    </row>
    <row r="6568">
      <c r="A6568" s="1">
        <v>6566.0</v>
      </c>
      <c r="B6568" s="1" t="s">
        <v>1336</v>
      </c>
      <c r="C6568" s="1" t="s">
        <v>13258</v>
      </c>
      <c r="D6568" s="1" t="s">
        <v>3281</v>
      </c>
      <c r="E6568" s="1" t="s">
        <v>13259</v>
      </c>
      <c r="F6568" s="1" t="s">
        <v>1340</v>
      </c>
      <c r="G6568" s="1" t="s">
        <v>39</v>
      </c>
      <c r="H6568" s="1">
        <v>45.0</v>
      </c>
      <c r="I6568" s="3">
        <v>43891.75</v>
      </c>
      <c r="J6568" s="1">
        <v>2.57816606614989</v>
      </c>
      <c r="K6568" s="1" t="s">
        <v>62</v>
      </c>
      <c r="M6568" s="3">
        <v>43891.79052849537</v>
      </c>
    </row>
    <row r="6569">
      <c r="A6569" s="1">
        <v>6567.0</v>
      </c>
      <c r="B6569" s="1" t="s">
        <v>1726</v>
      </c>
      <c r="C6569" s="1" t="s">
        <v>13260</v>
      </c>
      <c r="D6569" s="1" t="s">
        <v>1728</v>
      </c>
      <c r="E6569" s="1" t="s">
        <v>13261</v>
      </c>
      <c r="F6569" s="1" t="s">
        <v>1730</v>
      </c>
      <c r="G6569" s="1" t="s">
        <v>17</v>
      </c>
      <c r="H6569" s="1">
        <v>45.0</v>
      </c>
      <c r="I6569" s="3">
        <v>43901.6875</v>
      </c>
      <c r="J6569" s="1">
        <v>0.0</v>
      </c>
      <c r="K6569" s="1" t="s">
        <v>62</v>
      </c>
      <c r="M6569" s="3">
        <v>43901.73911787037</v>
      </c>
    </row>
    <row r="6570">
      <c r="A6570" s="1">
        <v>6568.0</v>
      </c>
      <c r="B6570" s="1" t="s">
        <v>1101</v>
      </c>
      <c r="C6570" s="1" t="s">
        <v>13262</v>
      </c>
      <c r="D6570" s="1" t="s">
        <v>1255</v>
      </c>
      <c r="E6570" s="1" t="s">
        <v>13263</v>
      </c>
      <c r="F6570" s="1" t="s">
        <v>1105</v>
      </c>
      <c r="G6570" s="1" t="s">
        <v>89</v>
      </c>
      <c r="H6570" s="1">
        <v>45.0</v>
      </c>
      <c r="I6570" s="3">
        <v>44167.39901284722</v>
      </c>
      <c r="J6570" s="1">
        <v>1.89894798163445</v>
      </c>
      <c r="K6570" s="1" t="s">
        <v>83</v>
      </c>
      <c r="L6570" s="1" t="s">
        <v>1270</v>
      </c>
      <c r="M6570" s="3">
        <v>44167.398363078704</v>
      </c>
    </row>
    <row r="6571">
      <c r="A6571" s="1">
        <v>6569.0</v>
      </c>
      <c r="B6571" s="1" t="s">
        <v>278</v>
      </c>
      <c r="C6571" s="1" t="s">
        <v>13264</v>
      </c>
      <c r="D6571" s="1" t="s">
        <v>21</v>
      </c>
      <c r="E6571" s="1" t="s">
        <v>280</v>
      </c>
      <c r="F6571" s="1" t="s">
        <v>281</v>
      </c>
      <c r="G6571" s="1" t="s">
        <v>17</v>
      </c>
      <c r="H6571" s="1">
        <v>45.0</v>
      </c>
      <c r="I6571" s="3">
        <v>44162.3125</v>
      </c>
      <c r="J6571" s="1">
        <v>0.985226362476335</v>
      </c>
      <c r="K6571" s="1" t="s">
        <v>24</v>
      </c>
      <c r="M6571" s="3">
        <v>44162.346132893515</v>
      </c>
    </row>
    <row r="6572">
      <c r="A6572" s="1">
        <v>6570.0</v>
      </c>
      <c r="B6572" s="1" t="s">
        <v>953</v>
      </c>
      <c r="C6572" s="1" t="s">
        <v>13265</v>
      </c>
      <c r="D6572" s="1" t="s">
        <v>121</v>
      </c>
      <c r="E6572" s="1" t="s">
        <v>1074</v>
      </c>
      <c r="F6572" s="1" t="s">
        <v>1040</v>
      </c>
      <c r="G6572" s="1" t="s">
        <v>17</v>
      </c>
      <c r="H6572" s="1">
        <v>45.0</v>
      </c>
      <c r="I6572" s="3">
        <v>44064.625</v>
      </c>
      <c r="J6572" s="1">
        <v>1.95536992150445</v>
      </c>
      <c r="K6572" s="1" t="s">
        <v>18</v>
      </c>
      <c r="M6572" s="3">
        <v>44064.65636219907</v>
      </c>
    </row>
    <row r="6573">
      <c r="A6573" s="1">
        <v>6571.0</v>
      </c>
      <c r="B6573" s="1" t="s">
        <v>229</v>
      </c>
      <c r="C6573" s="1" t="s">
        <v>13266</v>
      </c>
      <c r="D6573" s="1" t="s">
        <v>198</v>
      </c>
      <c r="E6573" s="1" t="s">
        <v>1141</v>
      </c>
      <c r="F6573" s="1" t="s">
        <v>232</v>
      </c>
      <c r="G6573" s="1" t="s">
        <v>35</v>
      </c>
      <c r="H6573" s="1">
        <v>45.0</v>
      </c>
      <c r="I6573" s="3">
        <v>44095.625</v>
      </c>
      <c r="J6573" s="1">
        <v>1.05534240492517</v>
      </c>
      <c r="K6573" s="1" t="s">
        <v>24</v>
      </c>
      <c r="M6573" s="3">
        <v>44095.66421082176</v>
      </c>
    </row>
    <row r="6574">
      <c r="A6574" s="1">
        <v>6572.0</v>
      </c>
      <c r="B6574" s="1" t="s">
        <v>425</v>
      </c>
      <c r="C6574" s="1" t="s">
        <v>13267</v>
      </c>
      <c r="D6574" s="1" t="s">
        <v>326</v>
      </c>
      <c r="E6574" s="1" t="s">
        <v>923</v>
      </c>
      <c r="F6574" s="1" t="s">
        <v>428</v>
      </c>
      <c r="G6574" s="1" t="s">
        <v>17</v>
      </c>
      <c r="H6574" s="1">
        <v>45.0</v>
      </c>
      <c r="I6574" s="3">
        <v>44005.25</v>
      </c>
      <c r="J6574" s="1">
        <v>0.0</v>
      </c>
      <c r="K6574" s="1" t="s">
        <v>24</v>
      </c>
      <c r="M6574" s="3">
        <v>44006.29177607639</v>
      </c>
    </row>
    <row r="6575">
      <c r="A6575" s="1">
        <v>6573.0</v>
      </c>
      <c r="B6575" s="1" t="s">
        <v>2795</v>
      </c>
      <c r="C6575" s="1" t="s">
        <v>13268</v>
      </c>
      <c r="D6575" s="1" t="s">
        <v>4372</v>
      </c>
      <c r="E6575" s="1" t="s">
        <v>5964</v>
      </c>
      <c r="F6575" s="1" t="s">
        <v>2799</v>
      </c>
      <c r="G6575" s="1" t="s">
        <v>17</v>
      </c>
      <c r="H6575" s="1">
        <v>45.0</v>
      </c>
      <c r="I6575" s="3">
        <v>44019.4375</v>
      </c>
      <c r="J6575" s="1">
        <v>0.158104318194409</v>
      </c>
      <c r="K6575" s="1" t="s">
        <v>218</v>
      </c>
      <c r="M6575" s="3">
        <v>44019.46350903935</v>
      </c>
    </row>
    <row r="6576">
      <c r="A6576" s="1">
        <v>6574.0</v>
      </c>
      <c r="B6576" s="1" t="s">
        <v>4289</v>
      </c>
      <c r="C6576" s="1" t="s">
        <v>13269</v>
      </c>
      <c r="D6576" s="1" t="s">
        <v>738</v>
      </c>
      <c r="E6576" s="1" t="s">
        <v>13270</v>
      </c>
      <c r="F6576" s="1" t="s">
        <v>4292</v>
      </c>
      <c r="G6576" s="1" t="s">
        <v>89</v>
      </c>
      <c r="H6576" s="1">
        <v>45.0</v>
      </c>
      <c r="I6576" s="3">
        <v>44012.770833333336</v>
      </c>
      <c r="J6576" s="1">
        <v>3.22695870453297</v>
      </c>
      <c r="K6576" s="1" t="s">
        <v>601</v>
      </c>
      <c r="M6576" s="3">
        <v>44012.818865381945</v>
      </c>
    </row>
    <row r="6577">
      <c r="A6577" s="1">
        <v>6575.0</v>
      </c>
      <c r="B6577" s="1" t="s">
        <v>1726</v>
      </c>
      <c r="C6577" s="1" t="s">
        <v>13271</v>
      </c>
      <c r="D6577" s="1" t="s">
        <v>13272</v>
      </c>
      <c r="E6577" s="1" t="s">
        <v>13273</v>
      </c>
      <c r="F6577" s="1" t="s">
        <v>1730</v>
      </c>
      <c r="G6577" s="1" t="s">
        <v>39</v>
      </c>
      <c r="H6577" s="1">
        <v>45.0</v>
      </c>
      <c r="I6577" s="3">
        <v>43877.395833333336</v>
      </c>
      <c r="J6577" s="1">
        <v>3.12650497986379</v>
      </c>
      <c r="K6577" s="1" t="s">
        <v>62</v>
      </c>
      <c r="M6577" s="3">
        <v>43877.43036475695</v>
      </c>
    </row>
    <row r="6578">
      <c r="A6578" s="1">
        <v>6576.0</v>
      </c>
      <c r="B6578" s="1" t="s">
        <v>1311</v>
      </c>
      <c r="C6578" s="1" t="s">
        <v>13274</v>
      </c>
      <c r="D6578" s="1" t="s">
        <v>869</v>
      </c>
      <c r="E6578" s="1" t="s">
        <v>13275</v>
      </c>
      <c r="F6578" s="1" t="s">
        <v>1314</v>
      </c>
      <c r="G6578" s="1" t="s">
        <v>39</v>
      </c>
      <c r="H6578" s="1">
        <v>45.0</v>
      </c>
      <c r="I6578" s="3">
        <v>44216.479166666664</v>
      </c>
      <c r="J6578" s="1">
        <v>3.32487896793661</v>
      </c>
      <c r="K6578" s="1" t="s">
        <v>24</v>
      </c>
      <c r="L6578" s="1" t="s">
        <v>741</v>
      </c>
      <c r="M6578" s="3">
        <v>44216.51840994213</v>
      </c>
    </row>
    <row r="6579">
      <c r="A6579" s="1">
        <v>6577.0</v>
      </c>
      <c r="B6579" s="1" t="s">
        <v>12154</v>
      </c>
      <c r="C6579" s="1" t="s">
        <v>13276</v>
      </c>
      <c r="D6579" s="1" t="s">
        <v>461</v>
      </c>
      <c r="E6579" s="1" t="s">
        <v>13277</v>
      </c>
      <c r="F6579" s="1" t="s">
        <v>12157</v>
      </c>
      <c r="G6579" s="1" t="s">
        <v>39</v>
      </c>
      <c r="H6579" s="1">
        <v>45.0</v>
      </c>
      <c r="I6579" s="3">
        <v>43571.291666666664</v>
      </c>
      <c r="J6579" s="1">
        <v>2.99511240313818</v>
      </c>
      <c r="K6579" s="1" t="s">
        <v>24</v>
      </c>
      <c r="M6579" s="3">
        <v>43571.33159740741</v>
      </c>
    </row>
    <row r="6580">
      <c r="A6580" s="1">
        <v>6578.0</v>
      </c>
      <c r="B6580" s="1" t="s">
        <v>4549</v>
      </c>
      <c r="C6580" s="1" t="s">
        <v>13278</v>
      </c>
      <c r="D6580" s="1" t="s">
        <v>315</v>
      </c>
      <c r="E6580" s="1" t="s">
        <v>4551</v>
      </c>
      <c r="F6580" s="1" t="s">
        <v>4552</v>
      </c>
      <c r="G6580" s="1" t="s">
        <v>17</v>
      </c>
      <c r="H6580" s="1">
        <v>45.0</v>
      </c>
      <c r="I6580" s="3">
        <v>44035.6875</v>
      </c>
      <c r="J6580" s="1">
        <v>5.22926111315553</v>
      </c>
      <c r="K6580" s="1" t="s">
        <v>24</v>
      </c>
      <c r="L6580" s="1" t="s">
        <v>2724</v>
      </c>
      <c r="M6580" s="3">
        <v>44035.720540925926</v>
      </c>
    </row>
    <row r="6581">
      <c r="A6581" s="1">
        <v>6579.0</v>
      </c>
      <c r="B6581" s="1" t="s">
        <v>887</v>
      </c>
      <c r="C6581" s="1" t="s">
        <v>13279</v>
      </c>
      <c r="D6581" s="1" t="s">
        <v>8231</v>
      </c>
      <c r="E6581" s="1" t="s">
        <v>13280</v>
      </c>
      <c r="F6581" s="1" t="s">
        <v>891</v>
      </c>
      <c r="G6581" s="1" t="s">
        <v>89</v>
      </c>
      <c r="H6581" s="1">
        <v>45.0</v>
      </c>
      <c r="I6581" s="3">
        <v>43958.40133650463</v>
      </c>
      <c r="J6581" s="1">
        <v>3.07907011091409</v>
      </c>
      <c r="K6581" s="1" t="s">
        <v>24</v>
      </c>
      <c r="M6581" s="3">
        <v>43958.44803842593</v>
      </c>
    </row>
    <row r="6582">
      <c r="A6582" s="1">
        <v>6580.0</v>
      </c>
      <c r="B6582" s="1" t="s">
        <v>1315</v>
      </c>
      <c r="C6582" s="1" t="s">
        <v>13281</v>
      </c>
      <c r="D6582" s="1" t="s">
        <v>411</v>
      </c>
      <c r="E6582" s="1" t="s">
        <v>7500</v>
      </c>
      <c r="F6582" s="1" t="s">
        <v>1319</v>
      </c>
      <c r="G6582" s="1" t="s">
        <v>17</v>
      </c>
      <c r="H6582" s="1">
        <v>45.0</v>
      </c>
      <c r="I6582" s="3">
        <v>43800.333333333336</v>
      </c>
      <c r="J6582" s="1">
        <v>0.322459388683797</v>
      </c>
      <c r="K6582" s="1" t="s">
        <v>18</v>
      </c>
      <c r="M6582" s="3">
        <v>43800.353293125</v>
      </c>
    </row>
    <row r="6583">
      <c r="A6583" s="1">
        <v>6581.0</v>
      </c>
      <c r="B6583" s="1" t="s">
        <v>3949</v>
      </c>
      <c r="C6583" s="1" t="s">
        <v>13282</v>
      </c>
      <c r="D6583" s="1" t="s">
        <v>1531</v>
      </c>
      <c r="E6583" s="1" t="s">
        <v>3951</v>
      </c>
      <c r="F6583" s="1" t="s">
        <v>3952</v>
      </c>
      <c r="G6583" s="1" t="s">
        <v>17</v>
      </c>
      <c r="H6583" s="1">
        <v>45.0</v>
      </c>
      <c r="I6583" s="3">
        <v>43752.625</v>
      </c>
      <c r="J6583" s="1">
        <v>0.0390735795011919</v>
      </c>
      <c r="K6583" s="1" t="s">
        <v>18</v>
      </c>
      <c r="M6583" s="3">
        <v>43752.646503020835</v>
      </c>
    </row>
    <row r="6584">
      <c r="A6584" s="1">
        <v>6582.0</v>
      </c>
      <c r="B6584" s="1" t="s">
        <v>10367</v>
      </c>
      <c r="C6584" s="1" t="s">
        <v>13283</v>
      </c>
      <c r="D6584" s="1" t="s">
        <v>2920</v>
      </c>
      <c r="E6584" s="1" t="s">
        <v>13284</v>
      </c>
      <c r="F6584" s="1" t="s">
        <v>10370</v>
      </c>
      <c r="G6584" s="1" t="s">
        <v>89</v>
      </c>
      <c r="H6584" s="1">
        <v>45.0</v>
      </c>
      <c r="I6584" s="3">
        <v>44122.307002141206</v>
      </c>
      <c r="J6584" s="1">
        <v>1.39012780224144</v>
      </c>
      <c r="K6584" s="1" t="s">
        <v>24</v>
      </c>
      <c r="L6584" s="1" t="s">
        <v>365</v>
      </c>
      <c r="M6584" s="3">
        <v>44122.33419230324</v>
      </c>
    </row>
    <row r="6585">
      <c r="A6585" s="1">
        <v>6583.0</v>
      </c>
      <c r="B6585" s="1" t="s">
        <v>953</v>
      </c>
      <c r="C6585" s="1" t="s">
        <v>13285</v>
      </c>
      <c r="D6585" s="1" t="s">
        <v>1243</v>
      </c>
      <c r="E6585" s="1" t="s">
        <v>3045</v>
      </c>
      <c r="F6585" s="1" t="s">
        <v>1040</v>
      </c>
      <c r="G6585" s="1" t="s">
        <v>17</v>
      </c>
      <c r="H6585" s="1">
        <v>45.0</v>
      </c>
      <c r="I6585" s="3">
        <v>43822.625</v>
      </c>
      <c r="J6585" s="1">
        <v>3.24812145213442</v>
      </c>
      <c r="K6585" s="1" t="s">
        <v>18</v>
      </c>
      <c r="M6585" s="3">
        <v>43823.68260021991</v>
      </c>
    </row>
    <row r="6586">
      <c r="A6586" s="1">
        <v>6584.0</v>
      </c>
      <c r="B6586" s="1" t="s">
        <v>136</v>
      </c>
      <c r="C6586" s="1" t="s">
        <v>13286</v>
      </c>
      <c r="D6586" s="1" t="s">
        <v>1258</v>
      </c>
      <c r="E6586" s="1" t="s">
        <v>1259</v>
      </c>
      <c r="F6586" s="1" t="s">
        <v>140</v>
      </c>
      <c r="G6586" s="1" t="s">
        <v>35</v>
      </c>
      <c r="H6586" s="1">
        <v>45.0</v>
      </c>
      <c r="I6586" s="3">
        <v>44208.791666666664</v>
      </c>
      <c r="J6586" s="1">
        <v>0.745788187316245</v>
      </c>
      <c r="K6586" s="1" t="s">
        <v>18</v>
      </c>
      <c r="M6586" s="3">
        <v>44209.522771296295</v>
      </c>
    </row>
    <row r="6587">
      <c r="A6587" s="1">
        <v>6585.0</v>
      </c>
      <c r="B6587" s="1" t="s">
        <v>119</v>
      </c>
      <c r="C6587" s="1" t="s">
        <v>13287</v>
      </c>
      <c r="D6587" s="1" t="s">
        <v>1802</v>
      </c>
      <c r="E6587" s="1" t="s">
        <v>13288</v>
      </c>
      <c r="F6587" s="1" t="s">
        <v>123</v>
      </c>
      <c r="G6587" s="1" t="s">
        <v>39</v>
      </c>
      <c r="H6587" s="1">
        <v>45.0</v>
      </c>
      <c r="I6587" s="3">
        <v>43949.208333333336</v>
      </c>
      <c r="J6587" s="1">
        <v>1.96915319056924</v>
      </c>
      <c r="K6587" s="1" t="s">
        <v>18</v>
      </c>
      <c r="M6587" s="3">
        <v>43949.24893246528</v>
      </c>
    </row>
    <row r="6588">
      <c r="A6588" s="1">
        <v>6586.0</v>
      </c>
      <c r="B6588" s="1" t="s">
        <v>1315</v>
      </c>
      <c r="C6588" s="1" t="s">
        <v>13289</v>
      </c>
      <c r="D6588" s="1" t="s">
        <v>411</v>
      </c>
      <c r="E6588" s="1" t="s">
        <v>1824</v>
      </c>
      <c r="F6588" s="1" t="s">
        <v>1319</v>
      </c>
      <c r="G6588" s="1" t="s">
        <v>17</v>
      </c>
      <c r="H6588" s="1">
        <v>45.0</v>
      </c>
      <c r="I6588" s="3">
        <v>44047.520833333336</v>
      </c>
      <c r="J6588" s="1">
        <v>0.262688718207754</v>
      </c>
      <c r="K6588" s="1" t="s">
        <v>18</v>
      </c>
      <c r="M6588" s="3">
        <v>44047.55223623843</v>
      </c>
    </row>
    <row r="6589">
      <c r="A6589" s="1">
        <v>6587.0</v>
      </c>
      <c r="B6589" s="1" t="s">
        <v>293</v>
      </c>
      <c r="C6589" s="1" t="s">
        <v>13290</v>
      </c>
      <c r="D6589" s="1" t="s">
        <v>295</v>
      </c>
      <c r="E6589" s="1" t="s">
        <v>4442</v>
      </c>
      <c r="F6589" s="1" t="s">
        <v>297</v>
      </c>
      <c r="G6589" s="1" t="s">
        <v>17</v>
      </c>
      <c r="H6589" s="1">
        <v>45.0</v>
      </c>
      <c r="I6589" s="3">
        <v>43898.791666666664</v>
      </c>
      <c r="J6589" s="1">
        <v>0.645987433388397</v>
      </c>
      <c r="K6589" s="1" t="s">
        <v>62</v>
      </c>
      <c r="M6589" s="3">
        <v>43898.80849974537</v>
      </c>
    </row>
    <row r="6590">
      <c r="A6590" s="1">
        <v>6588.0</v>
      </c>
      <c r="B6590" s="1" t="s">
        <v>853</v>
      </c>
      <c r="C6590" s="1" t="s">
        <v>13291</v>
      </c>
      <c r="D6590" s="1" t="s">
        <v>1802</v>
      </c>
      <c r="E6590" s="1" t="s">
        <v>9171</v>
      </c>
      <c r="F6590" s="1" t="s">
        <v>856</v>
      </c>
      <c r="G6590" s="1" t="s">
        <v>17</v>
      </c>
      <c r="H6590" s="1">
        <v>45.0</v>
      </c>
      <c r="I6590" s="3">
        <v>43964.541666666664</v>
      </c>
      <c r="J6590" s="1">
        <v>2.66376701332012</v>
      </c>
      <c r="K6590" s="1" t="s">
        <v>18</v>
      </c>
      <c r="M6590" s="3">
        <v>43964.58900260417</v>
      </c>
    </row>
    <row r="6591">
      <c r="A6591" s="1">
        <v>6589.0</v>
      </c>
      <c r="B6591" s="1" t="s">
        <v>293</v>
      </c>
      <c r="C6591" s="1" t="s">
        <v>13292</v>
      </c>
      <c r="D6591" s="1" t="s">
        <v>588</v>
      </c>
      <c r="E6591" s="1" t="s">
        <v>1123</v>
      </c>
      <c r="F6591" s="1" t="s">
        <v>297</v>
      </c>
      <c r="G6591" s="1" t="s">
        <v>17</v>
      </c>
      <c r="H6591" s="1">
        <v>45.0</v>
      </c>
      <c r="I6591" s="3">
        <v>44014.541666666664</v>
      </c>
      <c r="J6591" s="1">
        <v>11.0045016415523</v>
      </c>
      <c r="K6591" s="1" t="s">
        <v>62</v>
      </c>
      <c r="M6591" s="3">
        <v>44014.62672175926</v>
      </c>
    </row>
    <row r="6592">
      <c r="A6592" s="1">
        <v>6590.0</v>
      </c>
      <c r="B6592" s="1" t="s">
        <v>224</v>
      </c>
      <c r="C6592" s="1" t="s">
        <v>13293</v>
      </c>
      <c r="D6592" s="1" t="s">
        <v>998</v>
      </c>
      <c r="E6592" s="1" t="s">
        <v>13294</v>
      </c>
      <c r="F6592" s="1" t="s">
        <v>228</v>
      </c>
      <c r="G6592" s="1" t="s">
        <v>39</v>
      </c>
      <c r="H6592" s="1">
        <v>45.0</v>
      </c>
      <c r="I6592" s="3">
        <v>43802.625</v>
      </c>
      <c r="J6592" s="1">
        <v>1.15126455186434</v>
      </c>
      <c r="K6592" s="1" t="s">
        <v>24</v>
      </c>
      <c r="M6592" s="3">
        <v>43802.66061626157</v>
      </c>
    </row>
    <row r="6593">
      <c r="A6593" s="1">
        <v>6591.0</v>
      </c>
      <c r="B6593" s="1" t="s">
        <v>184</v>
      </c>
      <c r="C6593" s="1" t="s">
        <v>13295</v>
      </c>
      <c r="D6593" s="1" t="s">
        <v>148</v>
      </c>
      <c r="E6593" s="1" t="s">
        <v>6328</v>
      </c>
      <c r="F6593" s="1" t="s">
        <v>187</v>
      </c>
      <c r="G6593" s="1" t="s">
        <v>17</v>
      </c>
      <c r="H6593" s="1">
        <v>45.0</v>
      </c>
      <c r="I6593" s="3">
        <v>44216.666666666664</v>
      </c>
      <c r="J6593" s="1">
        <v>2.34671680320781</v>
      </c>
      <c r="K6593" s="1" t="s">
        <v>24</v>
      </c>
      <c r="L6593" s="1" t="s">
        <v>188</v>
      </c>
      <c r="M6593" s="3">
        <v>44216.70133108796</v>
      </c>
    </row>
    <row r="6594">
      <c r="A6594" s="1">
        <v>6592.0</v>
      </c>
      <c r="B6594" s="1" t="s">
        <v>84</v>
      </c>
      <c r="C6594" s="1" t="s">
        <v>13296</v>
      </c>
      <c r="D6594" s="1" t="s">
        <v>6449</v>
      </c>
      <c r="E6594" s="1" t="s">
        <v>13297</v>
      </c>
      <c r="F6594" s="1" t="s">
        <v>88</v>
      </c>
      <c r="G6594" s="1" t="s">
        <v>39</v>
      </c>
      <c r="H6594" s="1">
        <v>45.0</v>
      </c>
      <c r="I6594" s="3">
        <v>43877.208333333336</v>
      </c>
      <c r="J6594" s="1">
        <v>0.316765585114767</v>
      </c>
      <c r="K6594" s="1" t="s">
        <v>83</v>
      </c>
      <c r="M6594" s="3">
        <v>43877.238510856485</v>
      </c>
    </row>
    <row r="6595">
      <c r="A6595" s="1">
        <v>6593.0</v>
      </c>
      <c r="B6595" s="1" t="s">
        <v>1315</v>
      </c>
      <c r="C6595" s="1" t="s">
        <v>13298</v>
      </c>
      <c r="D6595" s="1" t="s">
        <v>411</v>
      </c>
      <c r="E6595" s="1" t="s">
        <v>4843</v>
      </c>
      <c r="F6595" s="1" t="s">
        <v>1319</v>
      </c>
      <c r="G6595" s="1" t="s">
        <v>17</v>
      </c>
      <c r="H6595" s="1">
        <v>45.0</v>
      </c>
      <c r="I6595" s="3">
        <v>43909.541666666664</v>
      </c>
      <c r="J6595" s="1">
        <v>0.188458002190992</v>
      </c>
      <c r="K6595" s="1" t="s">
        <v>18</v>
      </c>
      <c r="M6595" s="3">
        <v>43909.568179884256</v>
      </c>
    </row>
    <row r="6596">
      <c r="A6596" s="1">
        <v>6594.0</v>
      </c>
      <c r="B6596" s="1" t="s">
        <v>141</v>
      </c>
      <c r="C6596" s="1" t="s">
        <v>13299</v>
      </c>
      <c r="D6596" s="1" t="s">
        <v>3363</v>
      </c>
      <c r="E6596" s="1" t="s">
        <v>13300</v>
      </c>
      <c r="F6596" s="1" t="s">
        <v>175</v>
      </c>
      <c r="G6596" s="1" t="s">
        <v>39</v>
      </c>
      <c r="H6596" s="1">
        <v>45.0</v>
      </c>
      <c r="I6596" s="3">
        <v>43971.770833333336</v>
      </c>
      <c r="J6596" s="1">
        <v>1.91670003345118</v>
      </c>
      <c r="K6596" s="1" t="s">
        <v>46</v>
      </c>
      <c r="M6596" s="3">
        <v>43971.80538225694</v>
      </c>
    </row>
    <row r="6597">
      <c r="A6597" s="1">
        <v>6595.0</v>
      </c>
      <c r="B6597" s="1" t="s">
        <v>119</v>
      </c>
      <c r="C6597" s="1" t="s">
        <v>13301</v>
      </c>
      <c r="D6597" s="1" t="s">
        <v>9820</v>
      </c>
      <c r="E6597" s="1" t="s">
        <v>13302</v>
      </c>
      <c r="F6597" s="1" t="s">
        <v>123</v>
      </c>
      <c r="G6597" s="1" t="s">
        <v>39</v>
      </c>
      <c r="H6597" s="1">
        <v>45.0</v>
      </c>
      <c r="I6597" s="3">
        <v>43906.583333333336</v>
      </c>
      <c r="J6597" s="1">
        <v>2.40108121541127</v>
      </c>
      <c r="K6597" s="1" t="s">
        <v>18</v>
      </c>
      <c r="M6597" s="3">
        <v>43906.62254253472</v>
      </c>
    </row>
    <row r="6598">
      <c r="A6598" s="1">
        <v>6596.0</v>
      </c>
      <c r="B6598" s="1" t="s">
        <v>6874</v>
      </c>
      <c r="C6598" s="1" t="s">
        <v>13303</v>
      </c>
      <c r="D6598" s="1" t="s">
        <v>998</v>
      </c>
      <c r="E6598" s="1" t="s">
        <v>13304</v>
      </c>
      <c r="F6598" s="1" t="s">
        <v>6877</v>
      </c>
      <c r="G6598" s="1" t="s">
        <v>39</v>
      </c>
      <c r="H6598" s="1">
        <v>45.0</v>
      </c>
      <c r="I6598" s="3">
        <v>43891.291666666664</v>
      </c>
      <c r="J6598" s="1">
        <v>2.03848765175005</v>
      </c>
      <c r="K6598" s="1" t="s">
        <v>24</v>
      </c>
      <c r="M6598" s="3">
        <v>43891.351798842596</v>
      </c>
    </row>
    <row r="6599">
      <c r="A6599" s="1">
        <v>6597.0</v>
      </c>
      <c r="B6599" s="1" t="s">
        <v>319</v>
      </c>
      <c r="C6599" s="1" t="s">
        <v>13305</v>
      </c>
      <c r="D6599" s="1" t="s">
        <v>321</v>
      </c>
      <c r="E6599" s="1" t="s">
        <v>13306</v>
      </c>
      <c r="F6599" s="1" t="s">
        <v>323</v>
      </c>
      <c r="G6599" s="1" t="s">
        <v>39</v>
      </c>
      <c r="H6599" s="1">
        <v>45.0</v>
      </c>
      <c r="I6599" s="3">
        <v>43949.5</v>
      </c>
      <c r="J6599" s="1">
        <v>0.0</v>
      </c>
      <c r="K6599" s="1" t="s">
        <v>24</v>
      </c>
      <c r="M6599" s="3">
        <v>43949.56226327546</v>
      </c>
    </row>
    <row r="6600">
      <c r="A6600" s="1">
        <v>6598.0</v>
      </c>
      <c r="B6600" s="1" t="s">
        <v>303</v>
      </c>
      <c r="C6600" s="1" t="s">
        <v>13307</v>
      </c>
      <c r="D6600" s="1" t="s">
        <v>305</v>
      </c>
      <c r="E6600" s="1" t="s">
        <v>1790</v>
      </c>
      <c r="F6600" s="1" t="s">
        <v>307</v>
      </c>
      <c r="G6600" s="1" t="s">
        <v>17</v>
      </c>
      <c r="H6600" s="1">
        <v>45.0</v>
      </c>
      <c r="I6600" s="3">
        <v>44158.791666666664</v>
      </c>
      <c r="J6600" s="1">
        <v>1.8843810673294</v>
      </c>
      <c r="K6600" s="1" t="s">
        <v>24</v>
      </c>
      <c r="M6600" s="3">
        <v>44158.8221480787</v>
      </c>
    </row>
    <row r="6601">
      <c r="A6601" s="1">
        <v>6599.0</v>
      </c>
      <c r="B6601" s="1" t="s">
        <v>3453</v>
      </c>
      <c r="C6601" s="1" t="s">
        <v>13308</v>
      </c>
      <c r="D6601" s="1" t="s">
        <v>4350</v>
      </c>
      <c r="E6601" s="1" t="s">
        <v>3455</v>
      </c>
      <c r="F6601" s="1" t="s">
        <v>3456</v>
      </c>
      <c r="G6601" s="1" t="s">
        <v>35</v>
      </c>
      <c r="H6601" s="1">
        <v>45.0</v>
      </c>
      <c r="I6601" s="3">
        <v>43577.666666666664</v>
      </c>
      <c r="J6601" s="1">
        <v>2.0210062771541</v>
      </c>
      <c r="K6601" s="1" t="s">
        <v>24</v>
      </c>
      <c r="M6601" s="3">
        <v>43577.705082326385</v>
      </c>
    </row>
    <row r="6602">
      <c r="A6602" s="1">
        <v>6600.0</v>
      </c>
      <c r="B6602" s="1" t="s">
        <v>13309</v>
      </c>
      <c r="C6602" s="1" t="s">
        <v>13310</v>
      </c>
      <c r="D6602" s="1" t="s">
        <v>13311</v>
      </c>
      <c r="E6602" s="1" t="s">
        <v>13312</v>
      </c>
      <c r="F6602" s="1" t="s">
        <v>13313</v>
      </c>
      <c r="G6602" s="1" t="s">
        <v>39</v>
      </c>
      <c r="H6602" s="1">
        <v>45.0</v>
      </c>
      <c r="I6602" s="3">
        <v>44252.489583333336</v>
      </c>
      <c r="J6602" s="1">
        <v>0.0307481793929457</v>
      </c>
      <c r="K6602" s="1" t="s">
        <v>46</v>
      </c>
      <c r="M6602" s="3">
        <v>44252.50681060185</v>
      </c>
    </row>
    <row r="6603">
      <c r="A6603" s="1">
        <v>6601.0</v>
      </c>
      <c r="B6603" s="1" t="s">
        <v>3945</v>
      </c>
      <c r="C6603" s="1" t="s">
        <v>13314</v>
      </c>
      <c r="D6603" s="1" t="s">
        <v>3058</v>
      </c>
      <c r="E6603" s="1" t="s">
        <v>13315</v>
      </c>
      <c r="F6603" s="1" t="s">
        <v>3948</v>
      </c>
      <c r="G6603" s="1" t="s">
        <v>89</v>
      </c>
      <c r="H6603" s="1">
        <v>45.0</v>
      </c>
      <c r="I6603" s="3">
        <v>43817.67103993055</v>
      </c>
      <c r="J6603" s="1">
        <v>1.0400906742324</v>
      </c>
      <c r="K6603" s="1" t="s">
        <v>24</v>
      </c>
      <c r="M6603" s="3">
        <v>43817.700574525465</v>
      </c>
    </row>
    <row r="6604">
      <c r="A6604" s="1">
        <v>6602.0</v>
      </c>
      <c r="B6604" s="1" t="s">
        <v>1023</v>
      </c>
      <c r="C6604" s="1" t="s">
        <v>13316</v>
      </c>
      <c r="D6604" s="1" t="s">
        <v>518</v>
      </c>
      <c r="E6604" s="1" t="s">
        <v>8523</v>
      </c>
      <c r="F6604" s="1" t="s">
        <v>1027</v>
      </c>
      <c r="G6604" s="1" t="s">
        <v>17</v>
      </c>
      <c r="H6604" s="1">
        <v>45.0</v>
      </c>
      <c r="I6604" s="3">
        <v>44017.197916666664</v>
      </c>
      <c r="J6604" s="1">
        <v>8.9279134324074</v>
      </c>
      <c r="K6604" s="1" t="s">
        <v>24</v>
      </c>
      <c r="M6604" s="3">
        <v>44017.24813017361</v>
      </c>
    </row>
    <row r="6605">
      <c r="A6605" s="1">
        <v>6603.0</v>
      </c>
      <c r="B6605" s="1" t="s">
        <v>6424</v>
      </c>
      <c r="C6605" s="1" t="s">
        <v>13317</v>
      </c>
      <c r="D6605" s="1" t="s">
        <v>211</v>
      </c>
      <c r="E6605" s="1" t="s">
        <v>6426</v>
      </c>
      <c r="F6605" s="1" t="s">
        <v>6427</v>
      </c>
      <c r="G6605" s="1" t="s">
        <v>35</v>
      </c>
      <c r="H6605" s="1">
        <v>45.0</v>
      </c>
      <c r="I6605" s="3">
        <v>44125.166666666664</v>
      </c>
      <c r="J6605" s="1">
        <v>0.556280953601064</v>
      </c>
      <c r="K6605" s="1" t="s">
        <v>218</v>
      </c>
      <c r="L6605" s="1" t="s">
        <v>4938</v>
      </c>
      <c r="M6605" s="3">
        <v>44125.179849803244</v>
      </c>
    </row>
    <row r="6606">
      <c r="A6606" s="1">
        <v>6604.0</v>
      </c>
      <c r="B6606" s="1" t="s">
        <v>3923</v>
      </c>
      <c r="C6606" s="1" t="s">
        <v>13318</v>
      </c>
      <c r="D6606" s="1" t="s">
        <v>99</v>
      </c>
      <c r="E6606" s="1" t="s">
        <v>5496</v>
      </c>
      <c r="F6606" s="1" t="s">
        <v>3927</v>
      </c>
      <c r="G6606" s="1" t="s">
        <v>17</v>
      </c>
      <c r="H6606" s="1">
        <v>45.0</v>
      </c>
      <c r="I6606" s="3">
        <v>44209.25</v>
      </c>
      <c r="J6606" s="1">
        <v>2.02268798482744</v>
      </c>
      <c r="K6606" s="1" t="s">
        <v>159</v>
      </c>
      <c r="L6606" s="1" t="s">
        <v>5497</v>
      </c>
      <c r="M6606" s="3">
        <v>44209.27282947917</v>
      </c>
    </row>
    <row r="6607">
      <c r="A6607" s="1">
        <v>6605.0</v>
      </c>
      <c r="B6607" s="1" t="s">
        <v>3073</v>
      </c>
      <c r="C6607" s="1" t="s">
        <v>13319</v>
      </c>
      <c r="D6607" s="1" t="s">
        <v>326</v>
      </c>
      <c r="E6607" s="1" t="s">
        <v>13320</v>
      </c>
      <c r="F6607" s="1" t="s">
        <v>3419</v>
      </c>
      <c r="G6607" s="1" t="s">
        <v>17</v>
      </c>
      <c r="H6607" s="1">
        <v>45.0</v>
      </c>
      <c r="I6607" s="3">
        <v>43938.708333333336</v>
      </c>
      <c r="J6607" s="1">
        <v>2.00459350511975</v>
      </c>
      <c r="K6607" s="1" t="s">
        <v>24</v>
      </c>
      <c r="M6607" s="3">
        <v>43938.7303796412</v>
      </c>
    </row>
    <row r="6608">
      <c r="A6608" s="1">
        <v>6606.0</v>
      </c>
      <c r="B6608" s="1" t="s">
        <v>8007</v>
      </c>
      <c r="C6608" s="1" t="s">
        <v>13321</v>
      </c>
      <c r="D6608" s="1" t="s">
        <v>8009</v>
      </c>
      <c r="E6608" s="1" t="s">
        <v>8010</v>
      </c>
      <c r="F6608" s="1" t="s">
        <v>8011</v>
      </c>
      <c r="G6608" s="1" t="s">
        <v>17</v>
      </c>
      <c r="H6608" s="1">
        <v>45.0</v>
      </c>
      <c r="I6608" s="3">
        <v>43834.208333333336</v>
      </c>
      <c r="J6608" s="1">
        <v>2.68059164842682</v>
      </c>
      <c r="K6608" s="1" t="s">
        <v>24</v>
      </c>
      <c r="M6608" s="3">
        <v>43834.25064831018</v>
      </c>
    </row>
    <row r="6609">
      <c r="A6609" s="1">
        <v>6607.0</v>
      </c>
      <c r="B6609" s="1" t="s">
        <v>293</v>
      </c>
      <c r="C6609" s="1" t="s">
        <v>13322</v>
      </c>
      <c r="D6609" s="1" t="s">
        <v>295</v>
      </c>
      <c r="E6609" s="1" t="s">
        <v>9720</v>
      </c>
      <c r="F6609" s="1" t="s">
        <v>297</v>
      </c>
      <c r="G6609" s="1" t="s">
        <v>17</v>
      </c>
      <c r="H6609" s="1">
        <v>45.0</v>
      </c>
      <c r="I6609" s="3">
        <v>43838.291666666664</v>
      </c>
      <c r="J6609" s="1">
        <v>0.552111593342161</v>
      </c>
      <c r="K6609" s="1" t="s">
        <v>62</v>
      </c>
      <c r="M6609" s="3">
        <v>43838.301058125</v>
      </c>
    </row>
    <row r="6610">
      <c r="A6610" s="1">
        <v>6608.0</v>
      </c>
      <c r="B6610" s="1" t="s">
        <v>2963</v>
      </c>
      <c r="C6610" s="1" t="s">
        <v>13323</v>
      </c>
      <c r="D6610" s="1" t="s">
        <v>275</v>
      </c>
      <c r="E6610" s="1" t="s">
        <v>2966</v>
      </c>
      <c r="F6610" s="1" t="s">
        <v>2967</v>
      </c>
      <c r="G6610" s="1" t="s">
        <v>17</v>
      </c>
      <c r="H6610" s="1">
        <v>45.0</v>
      </c>
      <c r="I6610" s="3">
        <v>44066.645833333336</v>
      </c>
      <c r="J6610" s="1">
        <v>1.24156817263093</v>
      </c>
      <c r="K6610" s="1" t="s">
        <v>24</v>
      </c>
      <c r="L6610" s="1" t="s">
        <v>238</v>
      </c>
      <c r="M6610" s="3">
        <v>44066.6785437963</v>
      </c>
    </row>
    <row r="6611">
      <c r="A6611" s="1">
        <v>6609.0</v>
      </c>
      <c r="B6611" s="1" t="s">
        <v>385</v>
      </c>
      <c r="C6611" s="1" t="s">
        <v>13324</v>
      </c>
      <c r="D6611" s="1" t="s">
        <v>1653</v>
      </c>
      <c r="E6611" s="1" t="s">
        <v>13325</v>
      </c>
      <c r="F6611" s="1" t="s">
        <v>388</v>
      </c>
      <c r="G6611" s="1" t="s">
        <v>39</v>
      </c>
      <c r="H6611" s="1">
        <v>45.0</v>
      </c>
      <c r="I6611" s="3">
        <v>43750.708333333336</v>
      </c>
      <c r="J6611" s="1">
        <v>3.89497050906158</v>
      </c>
      <c r="K6611" s="1" t="s">
        <v>24</v>
      </c>
      <c r="M6611" s="3">
        <v>43750.71380711805</v>
      </c>
    </row>
    <row r="6612">
      <c r="A6612" s="1">
        <v>6610.0</v>
      </c>
      <c r="B6612" s="1" t="s">
        <v>9069</v>
      </c>
      <c r="C6612" s="1" t="s">
        <v>13326</v>
      </c>
      <c r="D6612" s="1" t="s">
        <v>2846</v>
      </c>
      <c r="E6612" s="1" t="s">
        <v>13327</v>
      </c>
      <c r="F6612" s="1" t="s">
        <v>9072</v>
      </c>
      <c r="G6612" s="1" t="s">
        <v>39</v>
      </c>
      <c r="H6612" s="1">
        <v>45.0</v>
      </c>
      <c r="I6612" s="3">
        <v>44194.697916666664</v>
      </c>
      <c r="J6612" s="1">
        <v>2.6448474482477</v>
      </c>
      <c r="K6612" s="1" t="s">
        <v>18</v>
      </c>
      <c r="L6612" s="1" t="s">
        <v>2972</v>
      </c>
      <c r="M6612" s="3">
        <v>44194.72902048611</v>
      </c>
    </row>
    <row r="6613">
      <c r="A6613" s="1">
        <v>6611.0</v>
      </c>
      <c r="B6613" s="1" t="s">
        <v>459</v>
      </c>
      <c r="C6613" s="1" t="s">
        <v>13328</v>
      </c>
      <c r="D6613" s="1" t="s">
        <v>461</v>
      </c>
      <c r="E6613" s="1" t="s">
        <v>1428</v>
      </c>
      <c r="F6613" s="1" t="s">
        <v>463</v>
      </c>
      <c r="G6613" s="1" t="s">
        <v>17</v>
      </c>
      <c r="H6613" s="1">
        <v>45.0</v>
      </c>
      <c r="I6613" s="3">
        <v>44099.375</v>
      </c>
      <c r="J6613" s="1">
        <v>0.0</v>
      </c>
      <c r="K6613" s="1" t="s">
        <v>24</v>
      </c>
      <c r="L6613" s="1" t="s">
        <v>464</v>
      </c>
      <c r="M6613" s="3">
        <v>44099.35412506945</v>
      </c>
    </row>
    <row r="6614">
      <c r="A6614" s="1">
        <v>6612.0</v>
      </c>
      <c r="B6614" s="1" t="s">
        <v>806</v>
      </c>
      <c r="C6614" s="1" t="s">
        <v>13329</v>
      </c>
      <c r="D6614" s="1" t="s">
        <v>2238</v>
      </c>
      <c r="E6614" s="1" t="s">
        <v>3538</v>
      </c>
      <c r="F6614" s="1" t="s">
        <v>810</v>
      </c>
      <c r="G6614" s="1" t="s">
        <v>35</v>
      </c>
      <c r="H6614" s="1">
        <v>45.0</v>
      </c>
      <c r="I6614" s="3">
        <v>43565.75</v>
      </c>
      <c r="J6614" s="1">
        <v>1.11198522652683</v>
      </c>
      <c r="K6614" s="1" t="s">
        <v>24</v>
      </c>
      <c r="M6614" s="3">
        <v>43565.68861633102</v>
      </c>
    </row>
    <row r="6615">
      <c r="A6615" s="1">
        <v>6613.0</v>
      </c>
      <c r="B6615" s="1" t="s">
        <v>10169</v>
      </c>
      <c r="C6615" s="1" t="s">
        <v>13330</v>
      </c>
      <c r="D6615" s="1" t="s">
        <v>13331</v>
      </c>
      <c r="E6615" s="1" t="s">
        <v>13332</v>
      </c>
      <c r="F6615" s="1" t="s">
        <v>10172</v>
      </c>
      <c r="G6615" s="1" t="s">
        <v>39</v>
      </c>
      <c r="H6615" s="1">
        <v>45.0</v>
      </c>
      <c r="I6615" s="3">
        <v>43714.666666666664</v>
      </c>
      <c r="J6615" s="1">
        <v>1.49363867422324</v>
      </c>
      <c r="K6615" s="1" t="s">
        <v>46</v>
      </c>
      <c r="M6615" s="3">
        <v>43714.70108615741</v>
      </c>
    </row>
    <row r="6616">
      <c r="A6616" s="1">
        <v>6614.0</v>
      </c>
      <c r="B6616" s="1" t="s">
        <v>3682</v>
      </c>
      <c r="C6616" s="1" t="s">
        <v>13333</v>
      </c>
      <c r="D6616" s="1" t="s">
        <v>10216</v>
      </c>
      <c r="E6616" s="1" t="s">
        <v>8458</v>
      </c>
      <c r="F6616" s="1" t="s">
        <v>3685</v>
      </c>
      <c r="G6616" s="1" t="s">
        <v>35</v>
      </c>
      <c r="H6616" s="1">
        <v>45.0</v>
      </c>
      <c r="I6616" s="3">
        <v>44251.5</v>
      </c>
      <c r="J6616" s="1">
        <v>6.14183432233496</v>
      </c>
      <c r="K6616" s="1" t="s">
        <v>24</v>
      </c>
      <c r="L6616" s="1" t="s">
        <v>2724</v>
      </c>
      <c r="M6616" s="3">
        <v>44251.53065353009</v>
      </c>
    </row>
    <row r="6617">
      <c r="A6617" s="1">
        <v>6615.0</v>
      </c>
      <c r="B6617" s="1" t="s">
        <v>413</v>
      </c>
      <c r="C6617" s="1" t="s">
        <v>13334</v>
      </c>
      <c r="D6617" s="1" t="s">
        <v>5252</v>
      </c>
      <c r="E6617" s="1" t="s">
        <v>13335</v>
      </c>
      <c r="F6617" s="1" t="s">
        <v>417</v>
      </c>
      <c r="G6617" s="1" t="s">
        <v>89</v>
      </c>
      <c r="H6617" s="1">
        <v>45.0</v>
      </c>
      <c r="I6617" s="3">
        <v>43629.77644184028</v>
      </c>
      <c r="J6617" s="1">
        <v>3.70375136584766</v>
      </c>
      <c r="K6617" s="1" t="s">
        <v>24</v>
      </c>
      <c r="M6617" s="3">
        <v>43629.77516534722</v>
      </c>
    </row>
    <row r="6618">
      <c r="A6618" s="1">
        <v>6616.0</v>
      </c>
      <c r="B6618" s="1" t="s">
        <v>114</v>
      </c>
      <c r="C6618" s="1" t="s">
        <v>13336</v>
      </c>
      <c r="D6618" s="1" t="s">
        <v>116</v>
      </c>
      <c r="E6618" s="1" t="s">
        <v>1161</v>
      </c>
      <c r="F6618" s="1" t="s">
        <v>118</v>
      </c>
      <c r="G6618" s="1" t="s">
        <v>17</v>
      </c>
      <c r="H6618" s="1">
        <v>45.0</v>
      </c>
      <c r="I6618" s="3">
        <v>44042.270833333336</v>
      </c>
      <c r="J6618" s="1">
        <v>2.33559047499302</v>
      </c>
      <c r="K6618" s="1" t="s">
        <v>24</v>
      </c>
      <c r="L6618" s="1" t="s">
        <v>1006</v>
      </c>
      <c r="M6618" s="3">
        <v>44042.282527800926</v>
      </c>
    </row>
    <row r="6619">
      <c r="A6619" s="1">
        <v>6617.0</v>
      </c>
      <c r="B6619" s="1" t="s">
        <v>3724</v>
      </c>
      <c r="C6619" s="1" t="s">
        <v>13337</v>
      </c>
      <c r="D6619" s="1" t="s">
        <v>985</v>
      </c>
      <c r="E6619" s="1" t="s">
        <v>13338</v>
      </c>
      <c r="F6619" s="1" t="s">
        <v>3727</v>
      </c>
      <c r="G6619" s="1" t="s">
        <v>17</v>
      </c>
      <c r="H6619" s="1">
        <v>45.0</v>
      </c>
      <c r="I6619" s="3">
        <v>44035.6875</v>
      </c>
      <c r="J6619" s="1">
        <v>0.964193762445918</v>
      </c>
      <c r="K6619" s="1" t="s">
        <v>218</v>
      </c>
      <c r="L6619" s="1" t="s">
        <v>287</v>
      </c>
      <c r="M6619" s="3">
        <v>44035.78658107639</v>
      </c>
    </row>
    <row r="6620">
      <c r="A6620" s="1">
        <v>6618.0</v>
      </c>
      <c r="B6620" s="1" t="s">
        <v>303</v>
      </c>
      <c r="C6620" s="1" t="s">
        <v>13339</v>
      </c>
      <c r="D6620" s="1" t="s">
        <v>326</v>
      </c>
      <c r="E6620" s="1" t="s">
        <v>2763</v>
      </c>
      <c r="F6620" s="1" t="s">
        <v>307</v>
      </c>
      <c r="G6620" s="1" t="s">
        <v>17</v>
      </c>
      <c r="H6620" s="1">
        <v>45.0</v>
      </c>
      <c r="I6620" s="3">
        <v>43798.791666666664</v>
      </c>
      <c r="J6620" s="1">
        <v>3.61738113428701</v>
      </c>
      <c r="K6620" s="1" t="s">
        <v>24</v>
      </c>
      <c r="M6620" s="3">
        <v>43798.821529594905</v>
      </c>
    </row>
    <row r="6621">
      <c r="A6621" s="1">
        <v>6619.0</v>
      </c>
      <c r="B6621" s="1" t="s">
        <v>806</v>
      </c>
      <c r="C6621" s="1" t="s">
        <v>13340</v>
      </c>
      <c r="D6621" s="1" t="s">
        <v>808</v>
      </c>
      <c r="E6621" s="1" t="s">
        <v>809</v>
      </c>
      <c r="F6621" s="1" t="s">
        <v>810</v>
      </c>
      <c r="G6621" s="1" t="s">
        <v>35</v>
      </c>
      <c r="H6621" s="1">
        <v>45.0</v>
      </c>
      <c r="I6621" s="3">
        <v>44042.697916666664</v>
      </c>
      <c r="J6621" s="1">
        <v>2.9087383987218</v>
      </c>
      <c r="K6621" s="1" t="s">
        <v>24</v>
      </c>
      <c r="M6621" s="3">
        <v>44042.72405457176</v>
      </c>
    </row>
    <row r="6622">
      <c r="A6622" s="1">
        <v>6620.0</v>
      </c>
      <c r="B6622" s="1" t="s">
        <v>293</v>
      </c>
      <c r="C6622" s="1" t="s">
        <v>13341</v>
      </c>
      <c r="D6622" s="1" t="s">
        <v>588</v>
      </c>
      <c r="E6622" s="1" t="s">
        <v>1809</v>
      </c>
      <c r="F6622" s="1" t="s">
        <v>297</v>
      </c>
      <c r="G6622" s="1" t="s">
        <v>17</v>
      </c>
      <c r="H6622" s="1">
        <v>45.0</v>
      </c>
      <c r="I6622" s="3">
        <v>44021.791666666664</v>
      </c>
      <c r="J6622" s="1">
        <v>2.2923161466969</v>
      </c>
      <c r="K6622" s="1" t="s">
        <v>62</v>
      </c>
      <c r="M6622" s="3">
        <v>44021.838834270835</v>
      </c>
    </row>
    <row r="6623">
      <c r="A6623" s="1">
        <v>6621.0</v>
      </c>
      <c r="B6623" s="1" t="s">
        <v>196</v>
      </c>
      <c r="C6623" s="1" t="s">
        <v>13342</v>
      </c>
      <c r="D6623" s="1" t="s">
        <v>3853</v>
      </c>
      <c r="E6623" s="1" t="s">
        <v>3854</v>
      </c>
      <c r="F6623" s="1" t="s">
        <v>200</v>
      </c>
      <c r="G6623" s="1" t="s">
        <v>17</v>
      </c>
      <c r="H6623" s="1">
        <v>45.0</v>
      </c>
      <c r="I6623" s="3">
        <v>43872.5625</v>
      </c>
      <c r="J6623" s="1">
        <v>1.56976123456639</v>
      </c>
      <c r="K6623" s="1" t="s">
        <v>24</v>
      </c>
      <c r="M6623" s="3">
        <v>43872.599860277776</v>
      </c>
    </row>
    <row r="6624">
      <c r="A6624" s="1">
        <v>6622.0</v>
      </c>
      <c r="B6624" s="1" t="s">
        <v>13343</v>
      </c>
      <c r="C6624" s="1" t="s">
        <v>13344</v>
      </c>
      <c r="D6624" s="1" t="s">
        <v>295</v>
      </c>
      <c r="E6624" s="1" t="s">
        <v>13345</v>
      </c>
      <c r="F6624" s="1" t="s">
        <v>13346</v>
      </c>
      <c r="G6624" s="1" t="s">
        <v>39</v>
      </c>
      <c r="H6624" s="1">
        <v>45.0</v>
      </c>
      <c r="I6624" s="3">
        <v>43836.333333333336</v>
      </c>
      <c r="J6624" s="1">
        <v>1.89930665323197</v>
      </c>
      <c r="K6624" s="1" t="s">
        <v>18</v>
      </c>
      <c r="M6624" s="3">
        <v>43836.36345730324</v>
      </c>
    </row>
    <row r="6625">
      <c r="A6625" s="1">
        <v>6623.0</v>
      </c>
      <c r="B6625" s="1" t="s">
        <v>11063</v>
      </c>
      <c r="C6625" s="1" t="s">
        <v>13347</v>
      </c>
      <c r="D6625" s="1" t="s">
        <v>1578</v>
      </c>
      <c r="E6625" s="1" t="s">
        <v>13348</v>
      </c>
      <c r="F6625" s="1" t="s">
        <v>11066</v>
      </c>
      <c r="G6625" s="1" t="s">
        <v>39</v>
      </c>
      <c r="H6625" s="1">
        <v>45.0</v>
      </c>
      <c r="I6625" s="3">
        <v>43942.625</v>
      </c>
      <c r="J6625" s="1">
        <v>0.438007358630317</v>
      </c>
      <c r="K6625" s="1" t="s">
        <v>1194</v>
      </c>
      <c r="M6625" s="3">
        <v>43942.64784829861</v>
      </c>
    </row>
    <row r="6626">
      <c r="A6626" s="1">
        <v>6624.0</v>
      </c>
      <c r="B6626" s="1" t="s">
        <v>485</v>
      </c>
      <c r="C6626" s="1" t="s">
        <v>13349</v>
      </c>
      <c r="D6626" s="1" t="s">
        <v>1014</v>
      </c>
      <c r="E6626" s="1" t="s">
        <v>2456</v>
      </c>
      <c r="F6626" s="1" t="s">
        <v>489</v>
      </c>
      <c r="G6626" s="1" t="s">
        <v>17</v>
      </c>
      <c r="H6626" s="1">
        <v>45.0</v>
      </c>
      <c r="I6626" s="3">
        <v>43746.666666666664</v>
      </c>
      <c r="J6626" s="1">
        <v>2.92245358498518</v>
      </c>
      <c r="K6626" s="1" t="s">
        <v>166</v>
      </c>
      <c r="M6626" s="3">
        <v>43746.70134730324</v>
      </c>
    </row>
    <row r="6627">
      <c r="A6627" s="1">
        <v>6625.0</v>
      </c>
      <c r="B6627" s="1" t="s">
        <v>858</v>
      </c>
      <c r="C6627" s="1" t="s">
        <v>13350</v>
      </c>
      <c r="D6627" s="1" t="s">
        <v>32</v>
      </c>
      <c r="E6627" s="1" t="s">
        <v>13351</v>
      </c>
      <c r="F6627" s="1" t="s">
        <v>861</v>
      </c>
      <c r="G6627" s="1" t="s">
        <v>89</v>
      </c>
      <c r="H6627" s="1">
        <v>45.0</v>
      </c>
      <c r="I6627" s="3">
        <v>43807.46193041667</v>
      </c>
      <c r="J6627" s="1">
        <v>1.44558161955906</v>
      </c>
      <c r="K6627" s="1" t="s">
        <v>24</v>
      </c>
      <c r="M6627" s="3">
        <v>43807.49430222222</v>
      </c>
    </row>
    <row r="6628">
      <c r="A6628" s="1">
        <v>6626.0</v>
      </c>
      <c r="B6628" s="1" t="s">
        <v>1260</v>
      </c>
      <c r="C6628" s="1" t="s">
        <v>13352</v>
      </c>
      <c r="D6628" s="1" t="s">
        <v>415</v>
      </c>
      <c r="E6628" s="1" t="s">
        <v>12411</v>
      </c>
      <c r="F6628" s="1" t="s">
        <v>1264</v>
      </c>
      <c r="G6628" s="1" t="s">
        <v>17</v>
      </c>
      <c r="H6628" s="1">
        <v>45.0</v>
      </c>
      <c r="I6628" s="3">
        <v>44079.583333333336</v>
      </c>
      <c r="J6628" s="1">
        <v>0.921692783677425</v>
      </c>
      <c r="K6628" s="1" t="s">
        <v>24</v>
      </c>
      <c r="L6628" s="1" t="s">
        <v>406</v>
      </c>
      <c r="M6628" s="3">
        <v>44079.613749375</v>
      </c>
    </row>
    <row r="6629">
      <c r="A6629" s="1">
        <v>6627.0</v>
      </c>
      <c r="B6629" s="1" t="s">
        <v>345</v>
      </c>
      <c r="C6629" s="1" t="s">
        <v>13353</v>
      </c>
      <c r="D6629" s="1" t="s">
        <v>347</v>
      </c>
      <c r="E6629" s="1" t="s">
        <v>348</v>
      </c>
      <c r="F6629" s="1" t="s">
        <v>349</v>
      </c>
      <c r="G6629" s="1" t="s">
        <v>17</v>
      </c>
      <c r="H6629" s="1">
        <v>45.0</v>
      </c>
      <c r="I6629" s="3">
        <v>43753.666666666664</v>
      </c>
      <c r="J6629" s="1">
        <v>1.15637277452399</v>
      </c>
      <c r="K6629" s="1" t="s">
        <v>24</v>
      </c>
      <c r="M6629" s="3">
        <v>43753.66235895833</v>
      </c>
    </row>
    <row r="6630">
      <c r="A6630" s="1">
        <v>6628.0</v>
      </c>
      <c r="B6630" s="1" t="s">
        <v>6213</v>
      </c>
      <c r="C6630" s="1" t="s">
        <v>13354</v>
      </c>
      <c r="D6630" s="1" t="s">
        <v>2402</v>
      </c>
      <c r="E6630" s="1" t="s">
        <v>6216</v>
      </c>
      <c r="F6630" s="1" t="s">
        <v>6217</v>
      </c>
      <c r="G6630" s="1" t="s">
        <v>35</v>
      </c>
      <c r="H6630" s="1">
        <v>45.0</v>
      </c>
      <c r="I6630" s="3">
        <v>43474.666666666664</v>
      </c>
      <c r="J6630" s="1">
        <v>0.260668422032928</v>
      </c>
      <c r="K6630" s="1" t="s">
        <v>24</v>
      </c>
      <c r="M6630" s="3">
        <v>43474.719028113424</v>
      </c>
    </row>
    <row r="6631">
      <c r="A6631" s="1">
        <v>6629.0</v>
      </c>
      <c r="B6631" s="1" t="s">
        <v>319</v>
      </c>
      <c r="C6631" s="1" t="s">
        <v>13355</v>
      </c>
      <c r="D6631" s="1" t="s">
        <v>321</v>
      </c>
      <c r="E6631" s="1" t="s">
        <v>13356</v>
      </c>
      <c r="F6631" s="1" t="s">
        <v>323</v>
      </c>
      <c r="G6631" s="1" t="s">
        <v>39</v>
      </c>
      <c r="H6631" s="1">
        <v>45.0</v>
      </c>
      <c r="I6631" s="3">
        <v>44131.552083333336</v>
      </c>
      <c r="J6631" s="1">
        <v>0.0</v>
      </c>
      <c r="K6631" s="1" t="s">
        <v>24</v>
      </c>
      <c r="M6631" s="3">
        <v>44131.637344675924</v>
      </c>
    </row>
    <row r="6632">
      <c r="A6632" s="1">
        <v>6630.0</v>
      </c>
      <c r="B6632" s="1" t="s">
        <v>293</v>
      </c>
      <c r="C6632" s="1" t="s">
        <v>13357</v>
      </c>
      <c r="D6632" s="1" t="s">
        <v>588</v>
      </c>
      <c r="E6632" s="1" t="s">
        <v>5318</v>
      </c>
      <c r="F6632" s="1" t="s">
        <v>297</v>
      </c>
      <c r="G6632" s="1" t="s">
        <v>17</v>
      </c>
      <c r="H6632" s="1">
        <v>45.0</v>
      </c>
      <c r="I6632" s="3">
        <v>44008.291666666664</v>
      </c>
      <c r="J6632" s="1">
        <v>0.861488168546584</v>
      </c>
      <c r="K6632" s="1" t="s">
        <v>62</v>
      </c>
      <c r="M6632" s="3">
        <v>44008.33021061343</v>
      </c>
    </row>
    <row r="6633">
      <c r="A6633" s="1">
        <v>6631.0</v>
      </c>
      <c r="B6633" s="1" t="s">
        <v>485</v>
      </c>
      <c r="C6633" s="1" t="s">
        <v>13358</v>
      </c>
      <c r="D6633" s="1" t="s">
        <v>452</v>
      </c>
      <c r="E6633" s="1" t="s">
        <v>1675</v>
      </c>
      <c r="F6633" s="1" t="s">
        <v>489</v>
      </c>
      <c r="G6633" s="1" t="s">
        <v>17</v>
      </c>
      <c r="H6633" s="1">
        <v>45.0</v>
      </c>
      <c r="I6633" s="3">
        <v>44082.666666666664</v>
      </c>
      <c r="J6633" s="1">
        <v>1.07307104469175</v>
      </c>
      <c r="K6633" s="1" t="s">
        <v>166</v>
      </c>
      <c r="M6633" s="3">
        <v>44082.70331416667</v>
      </c>
    </row>
    <row r="6634">
      <c r="A6634" s="1">
        <v>6632.0</v>
      </c>
      <c r="B6634" s="1" t="s">
        <v>6317</v>
      </c>
      <c r="C6634" s="1" t="s">
        <v>13359</v>
      </c>
      <c r="D6634" s="1" t="s">
        <v>1232</v>
      </c>
      <c r="E6634" s="1" t="s">
        <v>13360</v>
      </c>
      <c r="F6634" s="1" t="s">
        <v>6320</v>
      </c>
      <c r="G6634" s="1" t="s">
        <v>89</v>
      </c>
      <c r="H6634" s="1">
        <v>45.0</v>
      </c>
      <c r="I6634" s="3">
        <v>44017.37847222222</v>
      </c>
      <c r="J6634" s="1">
        <v>0.305854649181169</v>
      </c>
      <c r="K6634" s="1" t="s">
        <v>18</v>
      </c>
      <c r="M6634" s="3">
        <v>44017.41343152778</v>
      </c>
    </row>
    <row r="6635">
      <c r="A6635" s="1">
        <v>6633.0</v>
      </c>
      <c r="B6635" s="1" t="s">
        <v>838</v>
      </c>
      <c r="C6635" s="1" t="s">
        <v>13361</v>
      </c>
      <c r="D6635" s="1" t="s">
        <v>13362</v>
      </c>
      <c r="E6635" s="1" t="s">
        <v>13363</v>
      </c>
      <c r="F6635" s="1" t="s">
        <v>842</v>
      </c>
      <c r="G6635" s="1" t="s">
        <v>39</v>
      </c>
      <c r="H6635" s="1">
        <v>45.0</v>
      </c>
      <c r="I6635" s="3">
        <v>43625.666666666664</v>
      </c>
      <c r="J6635" s="1">
        <v>3.55198269180452E-4</v>
      </c>
      <c r="K6635" s="1" t="s">
        <v>24</v>
      </c>
      <c r="M6635" s="3">
        <v>43626.422351608795</v>
      </c>
    </row>
    <row r="6636">
      <c r="A6636" s="1">
        <v>6634.0</v>
      </c>
      <c r="B6636" s="1" t="s">
        <v>2744</v>
      </c>
      <c r="C6636" s="1" t="s">
        <v>13364</v>
      </c>
      <c r="D6636" s="1" t="s">
        <v>4088</v>
      </c>
      <c r="E6636" s="1" t="s">
        <v>13365</v>
      </c>
      <c r="F6636" s="1" t="s">
        <v>2748</v>
      </c>
      <c r="G6636" s="1" t="s">
        <v>39</v>
      </c>
      <c r="H6636" s="1">
        <v>45.0</v>
      </c>
      <c r="I6636" s="3">
        <v>44232.354166666664</v>
      </c>
      <c r="J6636" s="1">
        <v>3.01759669213488</v>
      </c>
      <c r="K6636" s="1" t="s">
        <v>24</v>
      </c>
      <c r="M6636" s="3">
        <v>44232.397981030095</v>
      </c>
    </row>
    <row r="6637">
      <c r="A6637" s="1">
        <v>6635.0</v>
      </c>
      <c r="B6637" s="1" t="s">
        <v>303</v>
      </c>
      <c r="C6637" s="1" t="s">
        <v>13366</v>
      </c>
      <c r="D6637" s="1" t="s">
        <v>305</v>
      </c>
      <c r="E6637" s="1" t="s">
        <v>306</v>
      </c>
      <c r="F6637" s="1" t="s">
        <v>307</v>
      </c>
      <c r="G6637" s="1" t="s">
        <v>17</v>
      </c>
      <c r="H6637" s="1">
        <v>45.0</v>
      </c>
      <c r="I6637" s="3">
        <v>44035.416666666664</v>
      </c>
      <c r="J6637" s="1">
        <v>1.12886381648525</v>
      </c>
      <c r="K6637" s="1" t="s">
        <v>24</v>
      </c>
      <c r="M6637" s="3">
        <v>44035.44406947917</v>
      </c>
    </row>
    <row r="6638">
      <c r="A6638" s="1">
        <v>6636.0</v>
      </c>
      <c r="B6638" s="1" t="s">
        <v>4873</v>
      </c>
      <c r="C6638" s="1" t="s">
        <v>13367</v>
      </c>
      <c r="D6638" s="1" t="s">
        <v>138</v>
      </c>
      <c r="E6638" s="1" t="s">
        <v>13368</v>
      </c>
      <c r="F6638" s="1" t="s">
        <v>4877</v>
      </c>
      <c r="G6638" s="1" t="s">
        <v>39</v>
      </c>
      <c r="H6638" s="1">
        <v>45.0</v>
      </c>
      <c r="I6638" s="3">
        <v>43931.583333333336</v>
      </c>
      <c r="J6638" s="1">
        <v>1.65992740106255</v>
      </c>
      <c r="K6638" s="1" t="s">
        <v>18</v>
      </c>
      <c r="M6638" s="3">
        <v>43931.61314300926</v>
      </c>
    </row>
    <row r="6639">
      <c r="A6639" s="1">
        <v>6637.0</v>
      </c>
      <c r="B6639" s="1" t="s">
        <v>184</v>
      </c>
      <c r="C6639" s="1" t="s">
        <v>13369</v>
      </c>
      <c r="D6639" s="1" t="s">
        <v>6733</v>
      </c>
      <c r="E6639" s="1" t="s">
        <v>13370</v>
      </c>
      <c r="F6639" s="1" t="s">
        <v>187</v>
      </c>
      <c r="G6639" s="1" t="s">
        <v>39</v>
      </c>
      <c r="H6639" s="1">
        <v>45.0</v>
      </c>
      <c r="I6639" s="3">
        <v>44083.708333333336</v>
      </c>
      <c r="J6639" s="1">
        <v>0.500013807393406</v>
      </c>
      <c r="K6639" s="1" t="s">
        <v>24</v>
      </c>
      <c r="M6639" s="3">
        <v>44083.68194741898</v>
      </c>
    </row>
    <row r="6640">
      <c r="A6640" s="1">
        <v>6638.0</v>
      </c>
      <c r="B6640" s="1" t="s">
        <v>3553</v>
      </c>
      <c r="C6640" s="1" t="s">
        <v>13371</v>
      </c>
      <c r="D6640" s="1" t="s">
        <v>3131</v>
      </c>
      <c r="E6640" s="1" t="s">
        <v>13372</v>
      </c>
      <c r="F6640" s="1" t="s">
        <v>3557</v>
      </c>
      <c r="G6640" s="1" t="s">
        <v>89</v>
      </c>
      <c r="H6640" s="1">
        <v>45.0</v>
      </c>
      <c r="I6640" s="3">
        <v>44204.34409711805</v>
      </c>
      <c r="J6640" s="1">
        <v>2.91895618360367</v>
      </c>
      <c r="K6640" s="1" t="s">
        <v>24</v>
      </c>
      <c r="M6640" s="3">
        <v>44204.364133333336</v>
      </c>
    </row>
    <row r="6641">
      <c r="A6641" s="1">
        <v>6639.0</v>
      </c>
      <c r="B6641" s="1" t="s">
        <v>184</v>
      </c>
      <c r="C6641" s="1" t="s">
        <v>13373</v>
      </c>
      <c r="D6641" s="1" t="s">
        <v>1297</v>
      </c>
      <c r="E6641" s="1" t="s">
        <v>1298</v>
      </c>
      <c r="F6641" s="1" t="s">
        <v>187</v>
      </c>
      <c r="G6641" s="1" t="s">
        <v>17</v>
      </c>
      <c r="H6641" s="1">
        <v>45.0</v>
      </c>
      <c r="I6641" s="3">
        <v>43839.416666666664</v>
      </c>
      <c r="J6641" s="1">
        <v>1.75421120332396</v>
      </c>
      <c r="K6641" s="1" t="s">
        <v>24</v>
      </c>
      <c r="M6641" s="3">
        <v>43839.40639321759</v>
      </c>
    </row>
    <row r="6642">
      <c r="A6642" s="1">
        <v>6640.0</v>
      </c>
      <c r="B6642" s="1" t="s">
        <v>354</v>
      </c>
      <c r="C6642" s="1" t="s">
        <v>13374</v>
      </c>
      <c r="D6642" s="1" t="s">
        <v>93</v>
      </c>
      <c r="E6642" s="1" t="s">
        <v>13375</v>
      </c>
      <c r="F6642" s="1" t="s">
        <v>358</v>
      </c>
      <c r="G6642" s="1" t="s">
        <v>35</v>
      </c>
      <c r="H6642" s="1">
        <v>45.0</v>
      </c>
      <c r="I6642" s="3">
        <v>44188.645833333336</v>
      </c>
      <c r="J6642" s="1">
        <v>1.57494834487631</v>
      </c>
      <c r="K6642" s="1" t="s">
        <v>24</v>
      </c>
      <c r="M6642" s="3">
        <v>44188.66349746528</v>
      </c>
    </row>
    <row r="6643">
      <c r="A6643" s="1">
        <v>6641.0</v>
      </c>
      <c r="B6643" s="1" t="s">
        <v>1101</v>
      </c>
      <c r="C6643" s="1" t="s">
        <v>13376</v>
      </c>
      <c r="D6643" s="1" t="s">
        <v>1255</v>
      </c>
      <c r="E6643" s="1" t="s">
        <v>13377</v>
      </c>
      <c r="F6643" s="1" t="s">
        <v>1105</v>
      </c>
      <c r="G6643" s="1" t="s">
        <v>39</v>
      </c>
      <c r="H6643" s="1">
        <v>45.0</v>
      </c>
      <c r="I6643" s="3">
        <v>44161.791666666664</v>
      </c>
      <c r="J6643" s="1">
        <v>1.85654360966633</v>
      </c>
      <c r="K6643" s="1" t="s">
        <v>83</v>
      </c>
      <c r="M6643" s="3">
        <v>44161.8246134375</v>
      </c>
    </row>
    <row r="6644">
      <c r="A6644" s="1">
        <v>6642.0</v>
      </c>
      <c r="B6644" s="1" t="s">
        <v>465</v>
      </c>
      <c r="C6644" s="1" t="s">
        <v>13378</v>
      </c>
      <c r="D6644" s="1" t="s">
        <v>6246</v>
      </c>
      <c r="E6644" s="1" t="s">
        <v>6247</v>
      </c>
      <c r="F6644" s="1" t="s">
        <v>468</v>
      </c>
      <c r="G6644" s="1" t="s">
        <v>17</v>
      </c>
      <c r="H6644" s="1">
        <v>45.0</v>
      </c>
      <c r="I6644" s="3">
        <v>43798.291666666664</v>
      </c>
      <c r="J6644" s="1">
        <v>1.7030664711545</v>
      </c>
      <c r="K6644" s="1" t="s">
        <v>24</v>
      </c>
      <c r="M6644" s="3">
        <v>43798.30954322917</v>
      </c>
    </row>
    <row r="6645">
      <c r="A6645" s="1">
        <v>6643.0</v>
      </c>
      <c r="B6645" s="1" t="s">
        <v>3724</v>
      </c>
      <c r="C6645" s="1" t="s">
        <v>13379</v>
      </c>
      <c r="D6645" s="1" t="s">
        <v>985</v>
      </c>
      <c r="E6645" s="1" t="s">
        <v>13380</v>
      </c>
      <c r="F6645" s="1" t="s">
        <v>3727</v>
      </c>
      <c r="G6645" s="1" t="s">
        <v>17</v>
      </c>
      <c r="H6645" s="1">
        <v>45.0</v>
      </c>
      <c r="I6645" s="3">
        <v>44030.25</v>
      </c>
      <c r="J6645" s="1">
        <v>0.0</v>
      </c>
      <c r="K6645" s="1" t="s">
        <v>218</v>
      </c>
      <c r="L6645" s="1" t="s">
        <v>287</v>
      </c>
      <c r="M6645" s="3">
        <v>44030.48143270834</v>
      </c>
    </row>
    <row r="6646">
      <c r="A6646" s="1">
        <v>6644.0</v>
      </c>
      <c r="B6646" s="1" t="s">
        <v>308</v>
      </c>
      <c r="C6646" s="1" t="s">
        <v>13381</v>
      </c>
      <c r="D6646" s="1" t="s">
        <v>310</v>
      </c>
      <c r="E6646" s="1" t="s">
        <v>8254</v>
      </c>
      <c r="F6646" s="1" t="s">
        <v>312</v>
      </c>
      <c r="G6646" s="1" t="s">
        <v>17</v>
      </c>
      <c r="H6646" s="1">
        <v>45.0</v>
      </c>
      <c r="I6646" s="3">
        <v>44175.583333333336</v>
      </c>
      <c r="J6646" s="1">
        <v>1.75347736576733</v>
      </c>
      <c r="K6646" s="1" t="s">
        <v>24</v>
      </c>
      <c r="L6646" s="1" t="s">
        <v>96</v>
      </c>
      <c r="M6646" s="3">
        <v>44175.26507958333</v>
      </c>
    </row>
    <row r="6647">
      <c r="A6647" s="1">
        <v>6645.0</v>
      </c>
      <c r="B6647" s="1" t="s">
        <v>136</v>
      </c>
      <c r="C6647" s="1" t="s">
        <v>13382</v>
      </c>
      <c r="D6647" s="1" t="s">
        <v>138</v>
      </c>
      <c r="E6647" s="1" t="s">
        <v>10398</v>
      </c>
      <c r="F6647" s="1" t="s">
        <v>140</v>
      </c>
      <c r="G6647" s="1" t="s">
        <v>17</v>
      </c>
      <c r="H6647" s="1">
        <v>45.0</v>
      </c>
      <c r="I6647" s="3">
        <v>44230.375</v>
      </c>
      <c r="J6647" s="1">
        <v>2.14272989113424</v>
      </c>
      <c r="K6647" s="1" t="s">
        <v>18</v>
      </c>
      <c r="M6647" s="3">
        <v>44230.32028876158</v>
      </c>
    </row>
    <row r="6648">
      <c r="A6648" s="1">
        <v>6646.0</v>
      </c>
      <c r="B6648" s="1" t="s">
        <v>1282</v>
      </c>
      <c r="C6648" s="1" t="s">
        <v>13383</v>
      </c>
      <c r="D6648" s="1" t="s">
        <v>461</v>
      </c>
      <c r="E6648" s="1" t="s">
        <v>2560</v>
      </c>
      <c r="F6648" s="1" t="s">
        <v>1285</v>
      </c>
      <c r="G6648" s="1" t="s">
        <v>17</v>
      </c>
      <c r="H6648" s="1">
        <v>45.0</v>
      </c>
      <c r="I6648" s="3">
        <v>44029.5</v>
      </c>
      <c r="J6648" s="1">
        <v>0.595040230283309</v>
      </c>
      <c r="K6648" s="1" t="s">
        <v>24</v>
      </c>
      <c r="M6648" s="3">
        <v>44029.5003491088</v>
      </c>
    </row>
    <row r="6649">
      <c r="A6649" s="1">
        <v>6647.0</v>
      </c>
      <c r="B6649" s="1" t="s">
        <v>30</v>
      </c>
      <c r="C6649" s="1" t="s">
        <v>13384</v>
      </c>
      <c r="D6649" s="1" t="s">
        <v>32</v>
      </c>
      <c r="E6649" s="1" t="s">
        <v>1773</v>
      </c>
      <c r="F6649" s="1" t="s">
        <v>34</v>
      </c>
      <c r="G6649" s="1" t="s">
        <v>17</v>
      </c>
      <c r="H6649" s="1">
        <v>45.0</v>
      </c>
      <c r="I6649" s="3">
        <v>44097.40625</v>
      </c>
      <c r="J6649" s="1">
        <v>0.23216756217421</v>
      </c>
      <c r="K6649" s="1" t="s">
        <v>24</v>
      </c>
      <c r="M6649" s="3">
        <v>44097.599378784726</v>
      </c>
    </row>
    <row r="6650">
      <c r="A6650" s="1">
        <v>6648.0</v>
      </c>
      <c r="B6650" s="1" t="s">
        <v>13385</v>
      </c>
      <c r="C6650" s="1" t="s">
        <v>13386</v>
      </c>
      <c r="D6650" s="1" t="s">
        <v>1363</v>
      </c>
      <c r="E6650" s="1" t="s">
        <v>13387</v>
      </c>
      <c r="F6650" s="1" t="s">
        <v>13388</v>
      </c>
      <c r="G6650" s="1" t="s">
        <v>17</v>
      </c>
      <c r="H6650" s="1">
        <v>45.0</v>
      </c>
      <c r="I6650" s="3">
        <v>44133.291666666664</v>
      </c>
      <c r="J6650" s="1">
        <v>0.946838398466054</v>
      </c>
      <c r="K6650" s="1" t="s">
        <v>46</v>
      </c>
      <c r="M6650" s="3">
        <v>44133.327943530094</v>
      </c>
    </row>
    <row r="6651">
      <c r="A6651" s="1">
        <v>6649.0</v>
      </c>
      <c r="B6651" s="1" t="s">
        <v>624</v>
      </c>
      <c r="C6651" s="1" t="s">
        <v>13389</v>
      </c>
      <c r="D6651" s="1" t="s">
        <v>1343</v>
      </c>
      <c r="E6651" s="1" t="s">
        <v>13390</v>
      </c>
      <c r="F6651" s="1" t="s">
        <v>628</v>
      </c>
      <c r="G6651" s="1" t="s">
        <v>39</v>
      </c>
      <c r="H6651" s="1">
        <v>45.0</v>
      </c>
      <c r="I6651" s="3">
        <v>43857.166666666664</v>
      </c>
      <c r="J6651" s="1">
        <v>3.20505597590639</v>
      </c>
      <c r="K6651" s="1" t="s">
        <v>24</v>
      </c>
      <c r="M6651" s="3">
        <v>43857.21969643518</v>
      </c>
    </row>
    <row r="6652">
      <c r="A6652" s="1">
        <v>6650.0</v>
      </c>
      <c r="B6652" s="1" t="s">
        <v>3228</v>
      </c>
      <c r="C6652" s="1" t="s">
        <v>13391</v>
      </c>
      <c r="D6652" s="1" t="s">
        <v>4083</v>
      </c>
      <c r="E6652" s="1" t="s">
        <v>13392</v>
      </c>
      <c r="F6652" s="1" t="s">
        <v>13393</v>
      </c>
      <c r="G6652" s="1" t="s">
        <v>89</v>
      </c>
      <c r="H6652" s="1">
        <v>45.0</v>
      </c>
      <c r="I6652" s="3">
        <v>44213.37893806713</v>
      </c>
      <c r="J6652" s="1">
        <v>2.08023237439914</v>
      </c>
      <c r="K6652" s="1" t="s">
        <v>46</v>
      </c>
      <c r="L6652" s="1" t="s">
        <v>3232</v>
      </c>
      <c r="M6652" s="3">
        <v>44213.41161181713</v>
      </c>
    </row>
    <row r="6653">
      <c r="A6653" s="1">
        <v>6651.0</v>
      </c>
      <c r="B6653" s="1" t="s">
        <v>1012</v>
      </c>
      <c r="C6653" s="1" t="s">
        <v>13394</v>
      </c>
      <c r="D6653" s="1" t="s">
        <v>1014</v>
      </c>
      <c r="E6653" s="1" t="s">
        <v>2156</v>
      </c>
      <c r="F6653" s="1" t="s">
        <v>1016</v>
      </c>
      <c r="G6653" s="1" t="s">
        <v>17</v>
      </c>
      <c r="H6653" s="1">
        <v>45.0</v>
      </c>
      <c r="I6653" s="3">
        <v>43865.520833333336</v>
      </c>
      <c r="J6653" s="1">
        <v>0.221344568118427</v>
      </c>
      <c r="K6653" s="1" t="s">
        <v>166</v>
      </c>
      <c r="M6653" s="3">
        <v>43866.518863275465</v>
      </c>
    </row>
    <row r="6654">
      <c r="A6654" s="1">
        <v>6652.0</v>
      </c>
      <c r="B6654" s="1" t="s">
        <v>1085</v>
      </c>
      <c r="C6654" s="1" t="s">
        <v>13395</v>
      </c>
      <c r="D6654" s="1" t="s">
        <v>1087</v>
      </c>
      <c r="E6654" s="1" t="s">
        <v>6604</v>
      </c>
      <c r="F6654" s="1" t="s">
        <v>1089</v>
      </c>
      <c r="G6654" s="1" t="s">
        <v>17</v>
      </c>
      <c r="H6654" s="1">
        <v>45.0</v>
      </c>
      <c r="I6654" s="3">
        <v>44248.916666666664</v>
      </c>
      <c r="J6654" s="1">
        <v>2.95444188197436</v>
      </c>
      <c r="K6654" s="1" t="s">
        <v>159</v>
      </c>
      <c r="M6654" s="3">
        <v>44249.607853912035</v>
      </c>
    </row>
    <row r="6655">
      <c r="A6655" s="1">
        <v>6653.0</v>
      </c>
      <c r="B6655" s="1" t="s">
        <v>811</v>
      </c>
      <c r="C6655" s="1" t="s">
        <v>13396</v>
      </c>
      <c r="D6655" s="1" t="s">
        <v>121</v>
      </c>
      <c r="E6655" s="1" t="s">
        <v>13397</v>
      </c>
      <c r="F6655" s="1" t="s">
        <v>815</v>
      </c>
      <c r="G6655" s="1" t="s">
        <v>17</v>
      </c>
      <c r="H6655" s="1">
        <v>45.0</v>
      </c>
      <c r="I6655" s="3">
        <v>43831.666666666664</v>
      </c>
      <c r="J6655" s="1">
        <v>1.84051199144901</v>
      </c>
      <c r="K6655" s="1" t="s">
        <v>18</v>
      </c>
      <c r="M6655" s="3">
        <v>43831.70252305556</v>
      </c>
    </row>
    <row r="6656">
      <c r="A6656" s="1">
        <v>6654.0</v>
      </c>
      <c r="B6656" s="1" t="s">
        <v>2136</v>
      </c>
      <c r="C6656" s="1" t="s">
        <v>13398</v>
      </c>
      <c r="D6656" s="1" t="s">
        <v>27</v>
      </c>
      <c r="E6656" s="1" t="s">
        <v>2138</v>
      </c>
      <c r="F6656" s="1" t="s">
        <v>2139</v>
      </c>
      <c r="G6656" s="1" t="s">
        <v>17</v>
      </c>
      <c r="H6656" s="1">
        <v>45.0</v>
      </c>
      <c r="I6656" s="3">
        <v>44144.333333333336</v>
      </c>
      <c r="J6656" s="1">
        <v>2.24947016483489</v>
      </c>
      <c r="K6656" s="1" t="s">
        <v>18</v>
      </c>
      <c r="L6656" s="1" t="s">
        <v>2140</v>
      </c>
      <c r="M6656" s="3">
        <v>44144.378306203704</v>
      </c>
    </row>
    <row r="6657">
      <c r="A6657" s="1">
        <v>6655.0</v>
      </c>
      <c r="B6657" s="1" t="s">
        <v>1090</v>
      </c>
      <c r="C6657" s="1" t="s">
        <v>13399</v>
      </c>
      <c r="D6657" s="1" t="s">
        <v>1092</v>
      </c>
      <c r="E6657" s="1" t="s">
        <v>3300</v>
      </c>
      <c r="F6657" s="1" t="s">
        <v>1094</v>
      </c>
      <c r="G6657" s="1" t="s">
        <v>17</v>
      </c>
      <c r="H6657" s="1">
        <v>45.0</v>
      </c>
      <c r="I6657" s="3">
        <v>44144.729166666664</v>
      </c>
      <c r="J6657" s="1">
        <v>2.41499770792576</v>
      </c>
      <c r="K6657" s="1" t="s">
        <v>166</v>
      </c>
      <c r="L6657" s="1" t="s">
        <v>167</v>
      </c>
      <c r="M6657" s="3">
        <v>44144.743710925926</v>
      </c>
    </row>
    <row r="6658">
      <c r="A6658" s="1">
        <v>6656.0</v>
      </c>
      <c r="B6658" s="1" t="s">
        <v>13400</v>
      </c>
      <c r="C6658" s="1" t="s">
        <v>13401</v>
      </c>
      <c r="D6658" s="1" t="s">
        <v>321</v>
      </c>
      <c r="E6658" s="1" t="s">
        <v>13402</v>
      </c>
      <c r="F6658" s="1" t="s">
        <v>13403</v>
      </c>
      <c r="G6658" s="1" t="s">
        <v>39</v>
      </c>
      <c r="H6658" s="1">
        <v>45.0</v>
      </c>
      <c r="I6658" s="3">
        <v>43904.584027777775</v>
      </c>
      <c r="J6658" s="1">
        <v>1.83941650925156</v>
      </c>
      <c r="K6658" s="1" t="s">
        <v>24</v>
      </c>
      <c r="M6658" s="3">
        <v>43904.61829530093</v>
      </c>
    </row>
    <row r="6659">
      <c r="A6659" s="1">
        <v>6657.0</v>
      </c>
      <c r="B6659" s="1" t="s">
        <v>13404</v>
      </c>
      <c r="C6659" s="1" t="s">
        <v>13405</v>
      </c>
      <c r="D6659" s="1" t="s">
        <v>1562</v>
      </c>
      <c r="E6659" s="1" t="s">
        <v>13406</v>
      </c>
      <c r="F6659" s="1" t="s">
        <v>13407</v>
      </c>
      <c r="G6659" s="1" t="s">
        <v>89</v>
      </c>
      <c r="H6659" s="1">
        <v>45.0</v>
      </c>
      <c r="I6659" s="3">
        <v>44180.370447581015</v>
      </c>
      <c r="J6659" s="1">
        <v>3.35873346566997</v>
      </c>
      <c r="K6659" s="1" t="s">
        <v>18</v>
      </c>
      <c r="L6659" s="1" t="s">
        <v>683</v>
      </c>
      <c r="M6659" s="3">
        <v>44180.38894012731</v>
      </c>
    </row>
    <row r="6660">
      <c r="A6660" s="1">
        <v>6658.0</v>
      </c>
      <c r="B6660" s="1" t="s">
        <v>366</v>
      </c>
      <c r="C6660" s="1" t="s">
        <v>13408</v>
      </c>
      <c r="D6660" s="1" t="s">
        <v>3111</v>
      </c>
      <c r="E6660" s="1" t="s">
        <v>13409</v>
      </c>
      <c r="F6660" s="1" t="s">
        <v>370</v>
      </c>
      <c r="G6660" s="1" t="s">
        <v>39</v>
      </c>
      <c r="H6660" s="1">
        <v>45.0</v>
      </c>
      <c r="I6660" s="3">
        <v>43902.770833333336</v>
      </c>
      <c r="J6660" s="1">
        <v>1.96172152232635</v>
      </c>
      <c r="K6660" s="1" t="s">
        <v>166</v>
      </c>
      <c r="M6660" s="3">
        <v>43902.799905486114</v>
      </c>
    </row>
    <row r="6661">
      <c r="A6661" s="1">
        <v>6659.0</v>
      </c>
      <c r="B6661" s="1" t="s">
        <v>2645</v>
      </c>
      <c r="C6661" s="1" t="s">
        <v>13410</v>
      </c>
      <c r="D6661" s="1" t="s">
        <v>4220</v>
      </c>
      <c r="E6661" s="1" t="s">
        <v>4311</v>
      </c>
      <c r="F6661" s="1" t="s">
        <v>2649</v>
      </c>
      <c r="G6661" s="1" t="s">
        <v>17</v>
      </c>
      <c r="H6661" s="1">
        <v>45.0</v>
      </c>
      <c r="I6661" s="3">
        <v>43893.5</v>
      </c>
      <c r="J6661" s="1">
        <v>0.0</v>
      </c>
      <c r="K6661" s="1" t="s">
        <v>18</v>
      </c>
      <c r="M6661" s="3">
        <v>43893.54944082176</v>
      </c>
    </row>
    <row r="6662">
      <c r="A6662" s="1">
        <v>6660.0</v>
      </c>
      <c r="B6662" s="1" t="s">
        <v>2877</v>
      </c>
      <c r="C6662" s="1" t="s">
        <v>13411</v>
      </c>
      <c r="D6662" s="1" t="s">
        <v>126</v>
      </c>
      <c r="E6662" s="1" t="s">
        <v>6748</v>
      </c>
      <c r="F6662" s="1" t="s">
        <v>2881</v>
      </c>
      <c r="G6662" s="1" t="s">
        <v>17</v>
      </c>
      <c r="H6662" s="1">
        <v>45.0</v>
      </c>
      <c r="I6662" s="3">
        <v>44156.333333333336</v>
      </c>
      <c r="J6662" s="1">
        <v>9.34698708551101</v>
      </c>
      <c r="K6662" s="1" t="s">
        <v>62</v>
      </c>
      <c r="M6662" s="3">
        <v>44156.380068645834</v>
      </c>
    </row>
    <row r="6663">
      <c r="A6663" s="1">
        <v>6661.0</v>
      </c>
      <c r="B6663" s="1" t="s">
        <v>303</v>
      </c>
      <c r="C6663" s="1" t="s">
        <v>13412</v>
      </c>
      <c r="D6663" s="1" t="s">
        <v>305</v>
      </c>
      <c r="E6663" s="1" t="s">
        <v>2594</v>
      </c>
      <c r="F6663" s="1" t="s">
        <v>307</v>
      </c>
      <c r="G6663" s="1" t="s">
        <v>17</v>
      </c>
      <c r="H6663" s="1">
        <v>45.0</v>
      </c>
      <c r="I6663" s="3">
        <v>43925.625</v>
      </c>
      <c r="J6663" s="1">
        <v>1.69958671109293</v>
      </c>
      <c r="K6663" s="1" t="s">
        <v>24</v>
      </c>
      <c r="M6663" s="3">
        <v>43925.65366179398</v>
      </c>
    </row>
    <row r="6664">
      <c r="A6664" s="1">
        <v>6662.0</v>
      </c>
      <c r="B6664" s="1" t="s">
        <v>2877</v>
      </c>
      <c r="C6664" s="1" t="s">
        <v>13413</v>
      </c>
      <c r="D6664" s="1" t="s">
        <v>2879</v>
      </c>
      <c r="E6664" s="1" t="s">
        <v>2880</v>
      </c>
      <c r="F6664" s="1" t="s">
        <v>2881</v>
      </c>
      <c r="G6664" s="1" t="s">
        <v>17</v>
      </c>
      <c r="H6664" s="1">
        <v>45.0</v>
      </c>
      <c r="I6664" s="3">
        <v>44210.270833333336</v>
      </c>
      <c r="J6664" s="1">
        <v>1.80787519184844</v>
      </c>
      <c r="K6664" s="1" t="s">
        <v>62</v>
      </c>
      <c r="M6664" s="3">
        <v>44210.66731471065</v>
      </c>
    </row>
    <row r="6665">
      <c r="A6665" s="1">
        <v>6663.0</v>
      </c>
      <c r="B6665" s="1" t="s">
        <v>5537</v>
      </c>
      <c r="C6665" s="1" t="s">
        <v>13414</v>
      </c>
      <c r="D6665" s="1" t="s">
        <v>5539</v>
      </c>
      <c r="E6665" s="1" t="s">
        <v>7942</v>
      </c>
      <c r="F6665" s="1" t="s">
        <v>5541</v>
      </c>
      <c r="G6665" s="1" t="s">
        <v>35</v>
      </c>
      <c r="H6665" s="1">
        <v>45.0</v>
      </c>
      <c r="I6665" s="3">
        <v>43672.583333333336</v>
      </c>
      <c r="J6665" s="1">
        <v>0.0542301301623519</v>
      </c>
      <c r="K6665" s="1" t="s">
        <v>18</v>
      </c>
      <c r="M6665" s="3">
        <v>43675.25764153935</v>
      </c>
    </row>
    <row r="6666">
      <c r="A6666" s="1">
        <v>6664.0</v>
      </c>
      <c r="B6666" s="1" t="s">
        <v>536</v>
      </c>
      <c r="C6666" s="1" t="s">
        <v>13415</v>
      </c>
      <c r="D6666" s="1" t="s">
        <v>1255</v>
      </c>
      <c r="E6666" s="1" t="s">
        <v>3562</v>
      </c>
      <c r="F6666" s="1" t="s">
        <v>539</v>
      </c>
      <c r="G6666" s="1" t="s">
        <v>17</v>
      </c>
      <c r="H6666" s="1">
        <v>45.0</v>
      </c>
      <c r="I6666" s="3">
        <v>43814.291666666664</v>
      </c>
      <c r="J6666" s="1">
        <v>1.9595149380656</v>
      </c>
      <c r="K6666" s="1" t="s">
        <v>83</v>
      </c>
      <c r="M6666" s="3">
        <v>43814.33919724537</v>
      </c>
    </row>
    <row r="6667">
      <c r="A6667" s="1">
        <v>6665.0</v>
      </c>
      <c r="B6667" s="1" t="s">
        <v>13416</v>
      </c>
      <c r="C6667" s="1" t="s">
        <v>13417</v>
      </c>
      <c r="D6667" s="1" t="s">
        <v>8297</v>
      </c>
      <c r="E6667" s="1" t="s">
        <v>13418</v>
      </c>
      <c r="F6667" s="1" t="s">
        <v>13419</v>
      </c>
      <c r="G6667" s="1" t="s">
        <v>89</v>
      </c>
      <c r="H6667" s="1">
        <v>45.0</v>
      </c>
      <c r="I6667" s="3">
        <v>44249.368045648145</v>
      </c>
      <c r="J6667" s="1">
        <v>2.6951791570071</v>
      </c>
      <c r="K6667" s="1" t="s">
        <v>1376</v>
      </c>
      <c r="L6667" s="1" t="s">
        <v>266</v>
      </c>
      <c r="M6667" s="3">
        <v>44249.383727858796</v>
      </c>
    </row>
    <row r="6668">
      <c r="A6668" s="1">
        <v>6666.0</v>
      </c>
      <c r="B6668" s="1" t="s">
        <v>4581</v>
      </c>
      <c r="C6668" s="1" t="s">
        <v>13420</v>
      </c>
      <c r="D6668" s="1" t="s">
        <v>326</v>
      </c>
      <c r="E6668" s="1" t="s">
        <v>4583</v>
      </c>
      <c r="F6668" s="1" t="s">
        <v>4584</v>
      </c>
      <c r="G6668" s="1" t="s">
        <v>17</v>
      </c>
      <c r="H6668" s="1">
        <v>45.0</v>
      </c>
      <c r="I6668" s="3">
        <v>43890.166666666664</v>
      </c>
      <c r="J6668" s="1">
        <v>1.32770051133609</v>
      </c>
      <c r="K6668" s="1" t="s">
        <v>24</v>
      </c>
      <c r="M6668" s="3">
        <v>43890.23109270833</v>
      </c>
    </row>
    <row r="6669">
      <c r="A6669" s="1">
        <v>6667.0</v>
      </c>
      <c r="B6669" s="1" t="s">
        <v>298</v>
      </c>
      <c r="C6669" s="1" t="s">
        <v>13421</v>
      </c>
      <c r="D6669" s="1" t="s">
        <v>2721</v>
      </c>
      <c r="E6669" s="1" t="s">
        <v>13422</v>
      </c>
      <c r="F6669" s="1" t="s">
        <v>302</v>
      </c>
      <c r="G6669" s="1" t="s">
        <v>39</v>
      </c>
      <c r="H6669" s="1">
        <v>45.0</v>
      </c>
      <c r="I6669" s="3">
        <v>44060.396527777775</v>
      </c>
      <c r="J6669" s="1">
        <v>0.514678125955693</v>
      </c>
      <c r="K6669" s="1" t="s">
        <v>218</v>
      </c>
      <c r="M6669" s="3">
        <v>44060.43072630787</v>
      </c>
    </row>
    <row r="6670">
      <c r="A6670" s="1">
        <v>6668.0</v>
      </c>
      <c r="B6670" s="1" t="s">
        <v>1731</v>
      </c>
      <c r="C6670" s="1" t="s">
        <v>13423</v>
      </c>
      <c r="D6670" s="1" t="s">
        <v>813</v>
      </c>
      <c r="E6670" s="1" t="s">
        <v>9683</v>
      </c>
      <c r="F6670" s="1" t="s">
        <v>1734</v>
      </c>
      <c r="G6670" s="1" t="s">
        <v>17</v>
      </c>
      <c r="H6670" s="1">
        <v>45.0</v>
      </c>
      <c r="I6670" s="3">
        <v>43799.583333333336</v>
      </c>
      <c r="J6670" s="1">
        <v>1.67017972036533</v>
      </c>
      <c r="K6670" s="1" t="s">
        <v>18</v>
      </c>
      <c r="M6670" s="3">
        <v>43799.64198925926</v>
      </c>
    </row>
    <row r="6671">
      <c r="A6671" s="1">
        <v>6669.0</v>
      </c>
      <c r="B6671" s="1" t="s">
        <v>459</v>
      </c>
      <c r="C6671" s="1" t="s">
        <v>13424</v>
      </c>
      <c r="D6671" s="1" t="s">
        <v>461</v>
      </c>
      <c r="E6671" s="1" t="s">
        <v>6190</v>
      </c>
      <c r="F6671" s="1" t="s">
        <v>463</v>
      </c>
      <c r="G6671" s="1" t="s">
        <v>17</v>
      </c>
      <c r="H6671" s="1">
        <v>45.0</v>
      </c>
      <c r="I6671" s="3">
        <v>44098.375</v>
      </c>
      <c r="J6671" s="1">
        <v>0.216113174274602</v>
      </c>
      <c r="K6671" s="1" t="s">
        <v>24</v>
      </c>
      <c r="L6671" s="1" t="s">
        <v>464</v>
      </c>
      <c r="M6671" s="3">
        <v>44098.39135770834</v>
      </c>
    </row>
    <row r="6672">
      <c r="A6672" s="1">
        <v>6670.0</v>
      </c>
      <c r="B6672" s="1" t="s">
        <v>1126</v>
      </c>
      <c r="C6672" s="1" t="s">
        <v>13425</v>
      </c>
      <c r="D6672" s="1" t="s">
        <v>21</v>
      </c>
      <c r="E6672" s="1" t="s">
        <v>3833</v>
      </c>
      <c r="F6672" s="1" t="s">
        <v>1130</v>
      </c>
      <c r="G6672" s="1" t="s">
        <v>17</v>
      </c>
      <c r="H6672" s="1">
        <v>45.0</v>
      </c>
      <c r="I6672" s="3">
        <v>44210.21875</v>
      </c>
      <c r="J6672" s="1">
        <v>2.40385211130841</v>
      </c>
      <c r="K6672" s="1" t="s">
        <v>24</v>
      </c>
      <c r="M6672" s="3">
        <v>44210.24825512731</v>
      </c>
    </row>
    <row r="6673">
      <c r="A6673" s="1">
        <v>6671.0</v>
      </c>
      <c r="B6673" s="1" t="s">
        <v>401</v>
      </c>
      <c r="C6673" s="1" t="s">
        <v>13426</v>
      </c>
      <c r="D6673" s="1" t="s">
        <v>4244</v>
      </c>
      <c r="E6673" s="1" t="s">
        <v>13427</v>
      </c>
      <c r="F6673" s="1" t="s">
        <v>405</v>
      </c>
      <c r="G6673" s="1" t="s">
        <v>89</v>
      </c>
      <c r="H6673" s="1">
        <v>45.0</v>
      </c>
      <c r="I6673" s="3">
        <v>43877.43061549769</v>
      </c>
      <c r="J6673" s="1">
        <v>1.69803882226578</v>
      </c>
      <c r="K6673" s="1" t="s">
        <v>24</v>
      </c>
      <c r="M6673" s="3">
        <v>43877.46475837963</v>
      </c>
    </row>
    <row r="6674">
      <c r="A6674" s="1">
        <v>6672.0</v>
      </c>
      <c r="B6674" s="1" t="s">
        <v>996</v>
      </c>
      <c r="C6674" s="1" t="s">
        <v>13428</v>
      </c>
      <c r="D6674" s="1" t="s">
        <v>8148</v>
      </c>
      <c r="E6674" s="1" t="s">
        <v>13429</v>
      </c>
      <c r="F6674" s="1" t="s">
        <v>1000</v>
      </c>
      <c r="G6674" s="1" t="s">
        <v>39</v>
      </c>
      <c r="H6674" s="1">
        <v>45.0</v>
      </c>
      <c r="I6674" s="3">
        <v>44176.291666666664</v>
      </c>
      <c r="J6674" s="1">
        <v>2.06837303336315</v>
      </c>
      <c r="K6674" s="1" t="s">
        <v>24</v>
      </c>
      <c r="L6674" s="1" t="s">
        <v>406</v>
      </c>
      <c r="M6674" s="3">
        <v>44176.325028900465</v>
      </c>
    </row>
    <row r="6675">
      <c r="A6675" s="1">
        <v>6673.0</v>
      </c>
      <c r="B6675" s="1" t="s">
        <v>6931</v>
      </c>
      <c r="C6675" s="1" t="s">
        <v>13430</v>
      </c>
      <c r="D6675" s="1" t="s">
        <v>332</v>
      </c>
      <c r="E6675" s="1" t="s">
        <v>13431</v>
      </c>
      <c r="F6675" s="1" t="s">
        <v>6934</v>
      </c>
      <c r="G6675" s="1" t="s">
        <v>39</v>
      </c>
      <c r="H6675" s="1">
        <v>45.0</v>
      </c>
      <c r="I6675" s="3">
        <v>43778.291666666664</v>
      </c>
      <c r="J6675" s="1">
        <v>1.06702224428022</v>
      </c>
      <c r="K6675" s="1" t="s">
        <v>18</v>
      </c>
      <c r="M6675" s="3">
        <v>43778.38617023148</v>
      </c>
    </row>
    <row r="6676">
      <c r="A6676" s="1">
        <v>6674.0</v>
      </c>
      <c r="B6676" s="1" t="s">
        <v>12</v>
      </c>
      <c r="C6676" s="1" t="s">
        <v>13432</v>
      </c>
      <c r="D6676" s="1" t="s">
        <v>6850</v>
      </c>
      <c r="E6676" s="1" t="s">
        <v>926</v>
      </c>
      <c r="F6676" s="1" t="s">
        <v>16</v>
      </c>
      <c r="G6676" s="1" t="s">
        <v>17</v>
      </c>
      <c r="H6676" s="1">
        <v>45.0</v>
      </c>
      <c r="I6676" s="3">
        <v>43839.291666666664</v>
      </c>
      <c r="J6676" s="1">
        <v>2.27877377173427</v>
      </c>
      <c r="K6676" s="1" t="s">
        <v>18</v>
      </c>
      <c r="M6676" s="3">
        <v>43839.33111728009</v>
      </c>
    </row>
    <row r="6677">
      <c r="A6677" s="1">
        <v>6675.0</v>
      </c>
      <c r="B6677" s="1" t="s">
        <v>1282</v>
      </c>
      <c r="C6677" s="1" t="s">
        <v>13433</v>
      </c>
      <c r="D6677" s="1" t="s">
        <v>116</v>
      </c>
      <c r="E6677" s="1" t="s">
        <v>4106</v>
      </c>
      <c r="F6677" s="1" t="s">
        <v>1285</v>
      </c>
      <c r="G6677" s="1" t="s">
        <v>35</v>
      </c>
      <c r="H6677" s="1">
        <v>45.0</v>
      </c>
      <c r="I6677" s="3">
        <v>43879.458333333336</v>
      </c>
      <c r="J6677" s="1">
        <v>5.68528507400041</v>
      </c>
      <c r="K6677" s="1" t="s">
        <v>24</v>
      </c>
      <c r="M6677" s="3">
        <v>43879.47199851852</v>
      </c>
    </row>
    <row r="6678">
      <c r="A6678" s="1">
        <v>6676.0</v>
      </c>
      <c r="B6678" s="1" t="s">
        <v>1170</v>
      </c>
      <c r="C6678" s="1" t="s">
        <v>13434</v>
      </c>
      <c r="D6678" s="1" t="s">
        <v>13435</v>
      </c>
      <c r="E6678" s="1" t="s">
        <v>13436</v>
      </c>
      <c r="F6678" s="1" t="s">
        <v>1174</v>
      </c>
      <c r="G6678" s="1" t="s">
        <v>17</v>
      </c>
      <c r="H6678" s="1">
        <v>45.0</v>
      </c>
      <c r="I6678" s="3">
        <v>44245.229166666664</v>
      </c>
      <c r="J6678" s="1">
        <v>1.58479415207088</v>
      </c>
      <c r="K6678" s="1" t="s">
        <v>24</v>
      </c>
      <c r="L6678" s="1" t="s">
        <v>238</v>
      </c>
      <c r="M6678" s="3">
        <v>44245.25532662037</v>
      </c>
    </row>
    <row r="6679">
      <c r="A6679" s="1">
        <v>6677.0</v>
      </c>
      <c r="B6679" s="1" t="s">
        <v>5792</v>
      </c>
      <c r="C6679" s="1" t="s">
        <v>13437</v>
      </c>
      <c r="D6679" s="1" t="s">
        <v>80</v>
      </c>
      <c r="E6679" s="1" t="s">
        <v>7882</v>
      </c>
      <c r="F6679" s="1" t="s">
        <v>5795</v>
      </c>
      <c r="G6679" s="1" t="s">
        <v>17</v>
      </c>
      <c r="H6679" s="1">
        <v>45.0</v>
      </c>
      <c r="I6679" s="3">
        <v>43797.541666666664</v>
      </c>
      <c r="J6679" s="1">
        <v>0.454159776963505</v>
      </c>
      <c r="K6679" s="1" t="s">
        <v>83</v>
      </c>
      <c r="M6679" s="3">
        <v>43797.61549740741</v>
      </c>
    </row>
    <row r="6680">
      <c r="A6680" s="1">
        <v>6678.0</v>
      </c>
      <c r="B6680" s="1" t="s">
        <v>168</v>
      </c>
      <c r="C6680" s="1" t="s">
        <v>13438</v>
      </c>
      <c r="D6680" s="1" t="s">
        <v>163</v>
      </c>
      <c r="E6680" s="1" t="s">
        <v>1582</v>
      </c>
      <c r="F6680" s="1" t="s">
        <v>171</v>
      </c>
      <c r="G6680" s="1" t="s">
        <v>17</v>
      </c>
      <c r="H6680" s="1">
        <v>45.0</v>
      </c>
      <c r="I6680" s="3">
        <v>43799.208333333336</v>
      </c>
      <c r="J6680" s="1">
        <v>1.55592045791723</v>
      </c>
      <c r="K6680" s="1" t="s">
        <v>166</v>
      </c>
      <c r="M6680" s="3">
        <v>43799.58600122685</v>
      </c>
    </row>
    <row r="6681">
      <c r="A6681" s="1">
        <v>6679.0</v>
      </c>
      <c r="B6681" s="1" t="s">
        <v>445</v>
      </c>
      <c r="C6681" s="1" t="s">
        <v>13439</v>
      </c>
      <c r="D6681" s="1" t="s">
        <v>2833</v>
      </c>
      <c r="E6681" s="1" t="s">
        <v>3632</v>
      </c>
      <c r="F6681" s="1" t="s">
        <v>449</v>
      </c>
      <c r="G6681" s="1" t="s">
        <v>35</v>
      </c>
      <c r="H6681" s="1">
        <v>45.0</v>
      </c>
      <c r="I6681" s="3">
        <v>43608.791666666664</v>
      </c>
      <c r="J6681" s="1">
        <v>4.74653652731557E-4</v>
      </c>
      <c r="K6681" s="1" t="s">
        <v>24</v>
      </c>
      <c r="M6681" s="3">
        <v>43664.5157384375</v>
      </c>
    </row>
    <row r="6682">
      <c r="A6682" s="1">
        <v>6680.0</v>
      </c>
      <c r="B6682" s="1" t="s">
        <v>13440</v>
      </c>
      <c r="C6682" s="1" t="s">
        <v>13441</v>
      </c>
      <c r="D6682" s="1" t="s">
        <v>373</v>
      </c>
      <c r="E6682" s="1" t="s">
        <v>13442</v>
      </c>
      <c r="F6682" s="1" t="s">
        <v>13443</v>
      </c>
      <c r="G6682" s="1" t="s">
        <v>35</v>
      </c>
      <c r="H6682" s="1">
        <v>45.0</v>
      </c>
      <c r="I6682" s="3">
        <v>43525.416666666664</v>
      </c>
      <c r="J6682" s="1">
        <v>1.39434462984577</v>
      </c>
      <c r="K6682" s="1" t="s">
        <v>24</v>
      </c>
      <c r="M6682" s="3">
        <v>43525.470503993056</v>
      </c>
    </row>
    <row r="6683">
      <c r="A6683" s="1">
        <v>6681.0</v>
      </c>
      <c r="B6683" s="1" t="s">
        <v>239</v>
      </c>
      <c r="C6683" s="1" t="s">
        <v>13444</v>
      </c>
      <c r="D6683" s="1" t="s">
        <v>86</v>
      </c>
      <c r="E6683" s="1" t="s">
        <v>2061</v>
      </c>
      <c r="F6683" s="1" t="s">
        <v>243</v>
      </c>
      <c r="G6683" s="1" t="s">
        <v>35</v>
      </c>
      <c r="H6683" s="1">
        <v>45.0</v>
      </c>
      <c r="I6683" s="3">
        <v>43586.333333333336</v>
      </c>
      <c r="J6683" s="1">
        <v>1.37588964240679</v>
      </c>
      <c r="K6683" s="1" t="s">
        <v>46</v>
      </c>
      <c r="M6683" s="3">
        <v>43586.36813123843</v>
      </c>
    </row>
    <row r="6684">
      <c r="A6684" s="1">
        <v>6682.0</v>
      </c>
      <c r="B6684" s="1" t="s">
        <v>590</v>
      </c>
      <c r="C6684" s="1" t="s">
        <v>13445</v>
      </c>
      <c r="D6684" s="1" t="s">
        <v>3943</v>
      </c>
      <c r="E6684" s="1" t="s">
        <v>13446</v>
      </c>
      <c r="F6684" s="1" t="s">
        <v>594</v>
      </c>
      <c r="G6684" s="1" t="s">
        <v>17</v>
      </c>
      <c r="H6684" s="1">
        <v>45.0</v>
      </c>
      <c r="I6684" s="3">
        <v>44068.333333333336</v>
      </c>
      <c r="J6684" s="1">
        <v>3.05393611895763</v>
      </c>
      <c r="K6684" s="1" t="s">
        <v>511</v>
      </c>
      <c r="L6684" s="1" t="s">
        <v>595</v>
      </c>
      <c r="M6684" s="3">
        <v>44068.37710853009</v>
      </c>
    </row>
    <row r="6685">
      <c r="A6685" s="1">
        <v>6683.0</v>
      </c>
      <c r="B6685" s="1" t="s">
        <v>354</v>
      </c>
      <c r="C6685" s="1" t="s">
        <v>13447</v>
      </c>
      <c r="D6685" s="1" t="s">
        <v>93</v>
      </c>
      <c r="E6685" s="1" t="s">
        <v>8519</v>
      </c>
      <c r="F6685" s="1" t="s">
        <v>358</v>
      </c>
      <c r="G6685" s="1" t="s">
        <v>35</v>
      </c>
      <c r="H6685" s="1">
        <v>45.0</v>
      </c>
      <c r="I6685" s="3">
        <v>43921.645833333336</v>
      </c>
      <c r="J6685" s="1">
        <v>0.614481808897896</v>
      </c>
      <c r="K6685" s="1" t="s">
        <v>24</v>
      </c>
      <c r="M6685" s="3">
        <v>43921.68890552083</v>
      </c>
    </row>
    <row r="6686">
      <c r="A6686" s="1">
        <v>6684.0</v>
      </c>
      <c r="B6686" s="1" t="s">
        <v>455</v>
      </c>
      <c r="C6686" s="1" t="s">
        <v>13448</v>
      </c>
      <c r="D6686" s="1" t="s">
        <v>116</v>
      </c>
      <c r="E6686" s="1" t="s">
        <v>2289</v>
      </c>
      <c r="F6686" s="1" t="s">
        <v>458</v>
      </c>
      <c r="G6686" s="1" t="s">
        <v>17</v>
      </c>
      <c r="H6686" s="1">
        <v>45.0</v>
      </c>
      <c r="I6686" s="3">
        <v>44190.333333333336</v>
      </c>
      <c r="J6686" s="1">
        <v>0.0</v>
      </c>
      <c r="K6686" s="1" t="s">
        <v>24</v>
      </c>
      <c r="L6686" s="1" t="s">
        <v>406</v>
      </c>
      <c r="M6686" s="3">
        <v>44190.64416795139</v>
      </c>
    </row>
    <row r="6687">
      <c r="A6687" s="1">
        <v>6685.0</v>
      </c>
      <c r="B6687" s="1" t="s">
        <v>19</v>
      </c>
      <c r="C6687" s="1" t="s">
        <v>13449</v>
      </c>
      <c r="D6687" s="1" t="s">
        <v>661</v>
      </c>
      <c r="E6687" s="1" t="s">
        <v>10200</v>
      </c>
      <c r="F6687" s="1" t="s">
        <v>23</v>
      </c>
      <c r="G6687" s="1" t="s">
        <v>35</v>
      </c>
      <c r="H6687" s="1">
        <v>45.0</v>
      </c>
      <c r="I6687" s="3">
        <v>43593.291666666664</v>
      </c>
      <c r="J6687" s="1">
        <v>1.08295110266641</v>
      </c>
      <c r="K6687" s="1" t="s">
        <v>24</v>
      </c>
      <c r="M6687" s="3">
        <v>43593.32695577546</v>
      </c>
    </row>
    <row r="6688">
      <c r="A6688" s="1">
        <v>6686.0</v>
      </c>
      <c r="B6688" s="1" t="s">
        <v>1954</v>
      </c>
      <c r="C6688" s="1" t="s">
        <v>13450</v>
      </c>
      <c r="D6688" s="1" t="s">
        <v>13451</v>
      </c>
      <c r="E6688" s="1" t="s">
        <v>13452</v>
      </c>
      <c r="F6688" s="1" t="s">
        <v>1957</v>
      </c>
      <c r="G6688" s="1" t="s">
        <v>39</v>
      </c>
      <c r="H6688" s="1">
        <v>45.0</v>
      </c>
      <c r="I6688" s="3">
        <v>44216.260416666664</v>
      </c>
      <c r="J6688" s="1">
        <v>2.13209097725831</v>
      </c>
      <c r="K6688" s="1" t="s">
        <v>83</v>
      </c>
      <c r="M6688" s="3">
        <v>44216.295292766205</v>
      </c>
    </row>
    <row r="6689">
      <c r="A6689" s="1">
        <v>6687.0</v>
      </c>
      <c r="B6689" s="1" t="s">
        <v>450</v>
      </c>
      <c r="C6689" s="1" t="s">
        <v>13453</v>
      </c>
      <c r="D6689" s="1" t="s">
        <v>3581</v>
      </c>
      <c r="E6689" s="1" t="s">
        <v>13454</v>
      </c>
      <c r="F6689" s="1" t="s">
        <v>454</v>
      </c>
      <c r="G6689" s="1" t="s">
        <v>17</v>
      </c>
      <c r="H6689" s="1">
        <v>45.0</v>
      </c>
      <c r="I6689" s="3">
        <v>44207.208333333336</v>
      </c>
      <c r="J6689" s="1">
        <v>1.23811310146135</v>
      </c>
      <c r="K6689" s="1" t="s">
        <v>24</v>
      </c>
      <c r="L6689" s="1" t="s">
        <v>238</v>
      </c>
      <c r="M6689" s="3">
        <v>44207.24407760417</v>
      </c>
    </row>
    <row r="6690">
      <c r="A6690" s="1">
        <v>6688.0</v>
      </c>
      <c r="B6690" s="1" t="s">
        <v>1090</v>
      </c>
      <c r="C6690" s="1" t="s">
        <v>13455</v>
      </c>
      <c r="D6690" s="1" t="s">
        <v>1092</v>
      </c>
      <c r="E6690" s="1" t="s">
        <v>13456</v>
      </c>
      <c r="F6690" s="1" t="s">
        <v>1094</v>
      </c>
      <c r="G6690" s="1" t="s">
        <v>39</v>
      </c>
      <c r="H6690" s="1">
        <v>45.0</v>
      </c>
      <c r="I6690" s="3">
        <v>44071.75</v>
      </c>
      <c r="J6690" s="1">
        <v>1.85368635800857</v>
      </c>
      <c r="K6690" s="1" t="s">
        <v>166</v>
      </c>
      <c r="L6690" s="1" t="s">
        <v>167</v>
      </c>
      <c r="M6690" s="3">
        <v>44071.802464016204</v>
      </c>
    </row>
    <row r="6691">
      <c r="A6691" s="1">
        <v>6689.0</v>
      </c>
      <c r="B6691" s="1" t="s">
        <v>4690</v>
      </c>
      <c r="C6691" s="1" t="s">
        <v>13457</v>
      </c>
      <c r="D6691" s="1" t="s">
        <v>275</v>
      </c>
      <c r="E6691" s="1" t="s">
        <v>13458</v>
      </c>
      <c r="F6691" s="1" t="s">
        <v>4693</v>
      </c>
      <c r="G6691" s="1" t="s">
        <v>89</v>
      </c>
      <c r="H6691" s="1">
        <v>45.0</v>
      </c>
      <c r="I6691" s="3">
        <v>44188.414171041666</v>
      </c>
      <c r="J6691" s="1">
        <v>3.01201759288243</v>
      </c>
      <c r="K6691" s="1" t="s">
        <v>24</v>
      </c>
      <c r="L6691" s="1" t="s">
        <v>365</v>
      </c>
      <c r="M6691" s="3">
        <v>44188.43561496528</v>
      </c>
    </row>
    <row r="6692">
      <c r="A6692" s="1">
        <v>6690.0</v>
      </c>
      <c r="B6692" s="1" t="s">
        <v>4069</v>
      </c>
      <c r="C6692" s="1" t="s">
        <v>13459</v>
      </c>
      <c r="D6692" s="1" t="s">
        <v>8291</v>
      </c>
      <c r="E6692" s="1" t="s">
        <v>13460</v>
      </c>
      <c r="F6692" s="1" t="s">
        <v>4072</v>
      </c>
      <c r="G6692" s="1" t="s">
        <v>39</v>
      </c>
      <c r="H6692" s="1">
        <v>45.0</v>
      </c>
      <c r="I6692" s="3">
        <v>44069.635416666664</v>
      </c>
      <c r="J6692" s="1">
        <v>3.0869069645178</v>
      </c>
      <c r="K6692" s="1" t="s">
        <v>24</v>
      </c>
      <c r="M6692" s="3">
        <v>44069.66639144676</v>
      </c>
    </row>
    <row r="6693">
      <c r="A6693" s="1">
        <v>6691.0</v>
      </c>
      <c r="B6693" s="1" t="s">
        <v>161</v>
      </c>
      <c r="C6693" s="1" t="s">
        <v>13461</v>
      </c>
      <c r="D6693" s="1" t="s">
        <v>2515</v>
      </c>
      <c r="E6693" s="1" t="s">
        <v>2516</v>
      </c>
      <c r="F6693" s="1" t="s">
        <v>165</v>
      </c>
      <c r="G6693" s="1" t="s">
        <v>35</v>
      </c>
      <c r="H6693" s="1">
        <v>45.0</v>
      </c>
      <c r="I6693" s="3">
        <v>44231.614583333336</v>
      </c>
      <c r="J6693" s="1">
        <v>2.60190386789011</v>
      </c>
      <c r="K6693" s="1" t="s">
        <v>166</v>
      </c>
      <c r="L6693" s="1" t="s">
        <v>167</v>
      </c>
      <c r="M6693" s="3">
        <v>44231.64427790509</v>
      </c>
    </row>
    <row r="6694">
      <c r="A6694" s="1">
        <v>6692.0</v>
      </c>
      <c r="B6694" s="1" t="s">
        <v>8738</v>
      </c>
      <c r="C6694" s="1" t="s">
        <v>13462</v>
      </c>
      <c r="D6694" s="1" t="s">
        <v>653</v>
      </c>
      <c r="E6694" s="1" t="s">
        <v>13463</v>
      </c>
      <c r="F6694" s="1" t="s">
        <v>8742</v>
      </c>
      <c r="G6694" s="1" t="s">
        <v>39</v>
      </c>
      <c r="H6694" s="1">
        <v>45.0</v>
      </c>
      <c r="I6694" s="3">
        <v>44029.646527777775</v>
      </c>
      <c r="J6694" s="1">
        <v>0.163591183825348</v>
      </c>
      <c r="K6694" s="1" t="s">
        <v>18</v>
      </c>
      <c r="L6694" s="1" t="s">
        <v>1725</v>
      </c>
      <c r="M6694" s="3">
        <v>44029.68336585648</v>
      </c>
    </row>
    <row r="6695">
      <c r="A6695" s="1">
        <v>6693.0</v>
      </c>
      <c r="B6695" s="1" t="s">
        <v>1311</v>
      </c>
      <c r="C6695" s="1" t="s">
        <v>13464</v>
      </c>
      <c r="D6695" s="1" t="s">
        <v>2721</v>
      </c>
      <c r="E6695" s="1" t="s">
        <v>13465</v>
      </c>
      <c r="F6695" s="1" t="s">
        <v>1314</v>
      </c>
      <c r="G6695" s="1" t="s">
        <v>89</v>
      </c>
      <c r="H6695" s="1">
        <v>45.0</v>
      </c>
      <c r="I6695" s="3">
        <v>44132.58137548611</v>
      </c>
      <c r="J6695" s="1">
        <v>0.787308923789398</v>
      </c>
      <c r="K6695" s="1" t="s">
        <v>24</v>
      </c>
      <c r="L6695" s="1" t="s">
        <v>741</v>
      </c>
      <c r="M6695" s="3">
        <v>44132.58958748842</v>
      </c>
    </row>
    <row r="6696">
      <c r="A6696" s="1">
        <v>6694.0</v>
      </c>
      <c r="B6696" s="1" t="s">
        <v>1444</v>
      </c>
      <c r="C6696" s="1" t="s">
        <v>13466</v>
      </c>
      <c r="D6696" s="1" t="s">
        <v>4603</v>
      </c>
      <c r="E6696" s="1" t="s">
        <v>13467</v>
      </c>
      <c r="F6696" s="1" t="s">
        <v>1448</v>
      </c>
      <c r="G6696" s="1" t="s">
        <v>39</v>
      </c>
      <c r="H6696" s="1">
        <v>45.0</v>
      </c>
      <c r="I6696" s="3">
        <v>44015.697916666664</v>
      </c>
      <c r="J6696" s="1">
        <v>3.04108819808627</v>
      </c>
      <c r="K6696" s="1" t="s">
        <v>218</v>
      </c>
      <c r="L6696" s="1" t="s">
        <v>433</v>
      </c>
      <c r="M6696" s="3">
        <v>44015.72939195602</v>
      </c>
    </row>
    <row r="6697">
      <c r="A6697" s="1">
        <v>6695.0</v>
      </c>
      <c r="B6697" s="1" t="s">
        <v>455</v>
      </c>
      <c r="C6697" s="1" t="s">
        <v>13468</v>
      </c>
      <c r="D6697" s="1" t="s">
        <v>116</v>
      </c>
      <c r="E6697" s="1" t="s">
        <v>2289</v>
      </c>
      <c r="F6697" s="1" t="s">
        <v>458</v>
      </c>
      <c r="G6697" s="1" t="s">
        <v>17</v>
      </c>
      <c r="H6697" s="1">
        <v>45.0</v>
      </c>
      <c r="I6697" s="3">
        <v>44180.625</v>
      </c>
      <c r="J6697" s="1">
        <v>0.010942594113854</v>
      </c>
      <c r="K6697" s="1" t="s">
        <v>24</v>
      </c>
      <c r="L6697" s="1" t="s">
        <v>406</v>
      </c>
      <c r="M6697" s="3">
        <v>44180.641002523145</v>
      </c>
    </row>
    <row r="6698">
      <c r="A6698" s="1">
        <v>6696.0</v>
      </c>
      <c r="B6698" s="1" t="s">
        <v>2885</v>
      </c>
      <c r="C6698" s="1" t="s">
        <v>13469</v>
      </c>
      <c r="D6698" s="1" t="s">
        <v>461</v>
      </c>
      <c r="E6698" s="1" t="s">
        <v>2887</v>
      </c>
      <c r="F6698" s="1" t="s">
        <v>2888</v>
      </c>
      <c r="G6698" s="1" t="s">
        <v>17</v>
      </c>
      <c r="H6698" s="1">
        <v>45.0</v>
      </c>
      <c r="I6698" s="3">
        <v>43782.5</v>
      </c>
      <c r="J6698" s="1">
        <v>0.615450810994973</v>
      </c>
      <c r="K6698" s="1" t="s">
        <v>24</v>
      </c>
      <c r="M6698" s="3">
        <v>43782.5307499537</v>
      </c>
    </row>
    <row r="6699">
      <c r="A6699" s="1">
        <v>6697.0</v>
      </c>
      <c r="B6699" s="1" t="s">
        <v>278</v>
      </c>
      <c r="C6699" s="1" t="s">
        <v>13470</v>
      </c>
      <c r="D6699" s="1" t="s">
        <v>21</v>
      </c>
      <c r="E6699" s="1" t="s">
        <v>13471</v>
      </c>
      <c r="F6699" s="1" t="s">
        <v>281</v>
      </c>
      <c r="G6699" s="1" t="s">
        <v>17</v>
      </c>
      <c r="H6699" s="1">
        <v>45.0</v>
      </c>
      <c r="I6699" s="3">
        <v>44100.3125</v>
      </c>
      <c r="J6699" s="1">
        <v>0.911890921072259</v>
      </c>
      <c r="K6699" s="1" t="s">
        <v>24</v>
      </c>
      <c r="M6699" s="3">
        <v>44100.35322130787</v>
      </c>
    </row>
    <row r="6700">
      <c r="A6700" s="1">
        <v>6698.0</v>
      </c>
      <c r="B6700" s="1" t="s">
        <v>501</v>
      </c>
      <c r="C6700" s="1" t="s">
        <v>13472</v>
      </c>
      <c r="D6700" s="1" t="s">
        <v>503</v>
      </c>
      <c r="E6700" s="1" t="s">
        <v>942</v>
      </c>
      <c r="F6700" s="1" t="s">
        <v>505</v>
      </c>
      <c r="G6700" s="1" t="s">
        <v>17</v>
      </c>
      <c r="H6700" s="1">
        <v>45.0</v>
      </c>
      <c r="I6700" s="3">
        <v>44125.604166666664</v>
      </c>
      <c r="J6700" s="1">
        <v>3.26469067680729</v>
      </c>
      <c r="K6700" s="1" t="s">
        <v>18</v>
      </c>
      <c r="M6700" s="3">
        <v>44125.63723920139</v>
      </c>
    </row>
    <row r="6701">
      <c r="A6701" s="1">
        <v>6699.0</v>
      </c>
      <c r="B6701" s="1" t="s">
        <v>401</v>
      </c>
      <c r="C6701" s="1" t="s">
        <v>13473</v>
      </c>
      <c r="D6701" s="1" t="s">
        <v>461</v>
      </c>
      <c r="E6701" s="1" t="s">
        <v>13474</v>
      </c>
      <c r="F6701" s="1" t="s">
        <v>405</v>
      </c>
      <c r="G6701" s="1" t="s">
        <v>39</v>
      </c>
      <c r="H6701" s="1">
        <v>45.0</v>
      </c>
      <c r="I6701" s="3">
        <v>43993.3125</v>
      </c>
      <c r="J6701" s="1">
        <v>2.1080794058235</v>
      </c>
      <c r="K6701" s="1" t="s">
        <v>24</v>
      </c>
      <c r="M6701" s="3">
        <v>43993.34350350694</v>
      </c>
    </row>
    <row r="6702">
      <c r="A6702" s="1">
        <v>6700.0</v>
      </c>
      <c r="B6702" s="1" t="s">
        <v>2885</v>
      </c>
      <c r="C6702" s="1" t="s">
        <v>13475</v>
      </c>
      <c r="D6702" s="1" t="s">
        <v>305</v>
      </c>
      <c r="E6702" s="1" t="s">
        <v>13476</v>
      </c>
      <c r="F6702" s="1" t="s">
        <v>2888</v>
      </c>
      <c r="G6702" s="1" t="s">
        <v>17</v>
      </c>
      <c r="H6702" s="1">
        <v>45.0</v>
      </c>
      <c r="I6702" s="3">
        <v>43753.25</v>
      </c>
      <c r="J6702" s="1">
        <v>2.93080668621184</v>
      </c>
      <c r="K6702" s="1" t="s">
        <v>24</v>
      </c>
      <c r="M6702" s="3">
        <v>43753.288280636574</v>
      </c>
    </row>
    <row r="6703">
      <c r="A6703" s="1">
        <v>6701.0</v>
      </c>
      <c r="B6703" s="1" t="s">
        <v>13477</v>
      </c>
      <c r="C6703" s="1" t="s">
        <v>13478</v>
      </c>
      <c r="D6703" s="1" t="s">
        <v>326</v>
      </c>
      <c r="E6703" s="1" t="s">
        <v>13479</v>
      </c>
      <c r="F6703" s="1" t="s">
        <v>13480</v>
      </c>
      <c r="G6703" s="1" t="s">
        <v>39</v>
      </c>
      <c r="H6703" s="1">
        <v>45.0</v>
      </c>
      <c r="I6703" s="3">
        <v>43882.646527777775</v>
      </c>
      <c r="J6703" s="1">
        <v>0.392015710230724</v>
      </c>
      <c r="K6703" s="1" t="s">
        <v>24</v>
      </c>
      <c r="M6703" s="3">
        <v>43882.663033564815</v>
      </c>
    </row>
    <row r="6704">
      <c r="A6704" s="1">
        <v>6702.0</v>
      </c>
      <c r="B6704" s="1" t="s">
        <v>340</v>
      </c>
      <c r="C6704" s="1" t="s">
        <v>13481</v>
      </c>
      <c r="D6704" s="1" t="s">
        <v>1255</v>
      </c>
      <c r="E6704" s="1" t="s">
        <v>13482</v>
      </c>
      <c r="F6704" s="1" t="s">
        <v>344</v>
      </c>
      <c r="G6704" s="1" t="s">
        <v>39</v>
      </c>
      <c r="H6704" s="1">
        <v>45.0</v>
      </c>
      <c r="I6704" s="3">
        <v>43929.239583333336</v>
      </c>
      <c r="J6704" s="1">
        <v>3.15471176580226</v>
      </c>
      <c r="K6704" s="1" t="s">
        <v>83</v>
      </c>
      <c r="M6704" s="3">
        <v>43929.36046380787</v>
      </c>
    </row>
    <row r="6705">
      <c r="A6705" s="1">
        <v>6703.0</v>
      </c>
      <c r="B6705" s="1" t="s">
        <v>119</v>
      </c>
      <c r="C6705" s="1" t="s">
        <v>13483</v>
      </c>
      <c r="D6705" s="1" t="s">
        <v>5676</v>
      </c>
      <c r="E6705" s="1" t="s">
        <v>13484</v>
      </c>
      <c r="F6705" s="1" t="s">
        <v>123</v>
      </c>
      <c r="G6705" s="1" t="s">
        <v>39</v>
      </c>
      <c r="H6705" s="1">
        <v>45.0</v>
      </c>
      <c r="I6705" s="3">
        <v>44242.583333333336</v>
      </c>
      <c r="J6705" s="1">
        <v>3.40416043006176</v>
      </c>
      <c r="K6705" s="1" t="s">
        <v>218</v>
      </c>
      <c r="L6705" s="1" t="s">
        <v>287</v>
      </c>
      <c r="M6705" s="3">
        <v>44242.62065251158</v>
      </c>
    </row>
    <row r="6706">
      <c r="A6706" s="1">
        <v>6704.0</v>
      </c>
      <c r="B6706" s="1" t="s">
        <v>298</v>
      </c>
      <c r="C6706" s="1" t="s">
        <v>13485</v>
      </c>
      <c r="D6706" s="1" t="s">
        <v>3658</v>
      </c>
      <c r="E6706" s="1" t="s">
        <v>3659</v>
      </c>
      <c r="F6706" s="1" t="s">
        <v>302</v>
      </c>
      <c r="G6706" s="1" t="s">
        <v>17</v>
      </c>
      <c r="H6706" s="1">
        <v>45.0</v>
      </c>
      <c r="I6706" s="3">
        <v>43907.5</v>
      </c>
      <c r="J6706" s="1">
        <v>3.19769939877306</v>
      </c>
      <c r="K6706" s="1" t="s">
        <v>218</v>
      </c>
      <c r="M6706" s="3">
        <v>43907.523789976854</v>
      </c>
    </row>
    <row r="6707">
      <c r="A6707" s="1">
        <v>6705.0</v>
      </c>
      <c r="B6707" s="1" t="s">
        <v>2084</v>
      </c>
      <c r="C6707" s="1" t="s">
        <v>13486</v>
      </c>
      <c r="D6707" s="1" t="s">
        <v>1036</v>
      </c>
      <c r="E6707" s="1" t="s">
        <v>2086</v>
      </c>
      <c r="F6707" s="1" t="s">
        <v>2087</v>
      </c>
      <c r="G6707" s="1" t="s">
        <v>35</v>
      </c>
      <c r="H6707" s="1">
        <v>45.0</v>
      </c>
      <c r="I6707" s="3">
        <v>44222.333333333336</v>
      </c>
      <c r="J6707" s="1">
        <v>1.66778070072473</v>
      </c>
      <c r="K6707" s="1" t="s">
        <v>601</v>
      </c>
      <c r="L6707" s="1" t="s">
        <v>1547</v>
      </c>
      <c r="M6707" s="3">
        <v>44222.351286400466</v>
      </c>
    </row>
    <row r="6708">
      <c r="A6708" s="1">
        <v>6706.0</v>
      </c>
      <c r="B6708" s="1" t="s">
        <v>4929</v>
      </c>
      <c r="C6708" s="1" t="s">
        <v>13487</v>
      </c>
      <c r="D6708" s="1" t="s">
        <v>13488</v>
      </c>
      <c r="E6708" s="1" t="s">
        <v>13489</v>
      </c>
      <c r="F6708" s="1" t="s">
        <v>4932</v>
      </c>
      <c r="G6708" s="1" t="s">
        <v>89</v>
      </c>
      <c r="H6708" s="1">
        <v>45.0</v>
      </c>
      <c r="I6708" s="3">
        <v>43619.384052835645</v>
      </c>
      <c r="J6708" s="1">
        <v>4.59457774638771</v>
      </c>
      <c r="K6708" s="1" t="s">
        <v>24</v>
      </c>
      <c r="M6708" s="3">
        <v>43619.43157891204</v>
      </c>
    </row>
    <row r="6709">
      <c r="A6709" s="1">
        <v>6707.0</v>
      </c>
      <c r="B6709" s="1" t="s">
        <v>251</v>
      </c>
      <c r="C6709" s="1" t="s">
        <v>13490</v>
      </c>
      <c r="D6709" s="1" t="s">
        <v>1418</v>
      </c>
      <c r="E6709" s="1" t="s">
        <v>1167</v>
      </c>
      <c r="F6709" s="1" t="s">
        <v>255</v>
      </c>
      <c r="G6709" s="1" t="s">
        <v>17</v>
      </c>
      <c r="H6709" s="1">
        <v>45.0</v>
      </c>
      <c r="I6709" s="3">
        <v>43789.416666666664</v>
      </c>
      <c r="J6709" s="1">
        <v>0.0</v>
      </c>
      <c r="K6709" s="1" t="s">
        <v>218</v>
      </c>
      <c r="M6709" s="3">
        <v>43788.71845813657</v>
      </c>
    </row>
    <row r="6710">
      <c r="A6710" s="1">
        <v>6708.0</v>
      </c>
      <c r="B6710" s="1" t="s">
        <v>141</v>
      </c>
      <c r="C6710" s="1" t="s">
        <v>13491</v>
      </c>
      <c r="D6710" s="1" t="s">
        <v>5947</v>
      </c>
      <c r="E6710" s="1" t="s">
        <v>13492</v>
      </c>
      <c r="F6710" s="1" t="s">
        <v>175</v>
      </c>
      <c r="G6710" s="1" t="s">
        <v>39</v>
      </c>
      <c r="H6710" s="1">
        <v>45.0</v>
      </c>
      <c r="I6710" s="3">
        <v>43894.354166666664</v>
      </c>
      <c r="J6710" s="1">
        <v>0.442855155582607</v>
      </c>
      <c r="K6710" s="1" t="s">
        <v>46</v>
      </c>
      <c r="M6710" s="3">
        <v>43894.389702037035</v>
      </c>
    </row>
    <row r="6711">
      <c r="A6711" s="1">
        <v>6709.0</v>
      </c>
      <c r="B6711" s="1" t="s">
        <v>13493</v>
      </c>
      <c r="C6711" s="1" t="s">
        <v>13494</v>
      </c>
      <c r="D6711" s="1" t="s">
        <v>80</v>
      </c>
      <c r="E6711" s="1" t="s">
        <v>13495</v>
      </c>
      <c r="F6711" s="1" t="s">
        <v>13496</v>
      </c>
      <c r="G6711" s="1" t="s">
        <v>89</v>
      </c>
      <c r="H6711" s="1">
        <v>45.0</v>
      </c>
      <c r="I6711" s="3">
        <v>43758.3736524537</v>
      </c>
      <c r="J6711" s="1">
        <v>1.1171521466906</v>
      </c>
      <c r="K6711" s="1" t="s">
        <v>83</v>
      </c>
      <c r="M6711" s="3">
        <v>43758.40476453704</v>
      </c>
    </row>
    <row r="6712">
      <c r="A6712" s="1">
        <v>6710.0</v>
      </c>
      <c r="B6712" s="1" t="s">
        <v>2314</v>
      </c>
      <c r="C6712" s="1" t="s">
        <v>13497</v>
      </c>
      <c r="D6712" s="1" t="s">
        <v>1363</v>
      </c>
      <c r="E6712" s="1" t="s">
        <v>2743</v>
      </c>
      <c r="F6712" s="1" t="s">
        <v>2318</v>
      </c>
      <c r="G6712" s="1" t="s">
        <v>17</v>
      </c>
      <c r="H6712" s="1">
        <v>45.0</v>
      </c>
      <c r="I6712" s="3">
        <v>44158.666666666664</v>
      </c>
      <c r="J6712" s="1">
        <v>1.33901855205803</v>
      </c>
      <c r="K6712" s="1" t="s">
        <v>18</v>
      </c>
      <c r="M6712" s="3">
        <v>44158.718322361114</v>
      </c>
    </row>
    <row r="6713">
      <c r="A6713" s="1">
        <v>6711.0</v>
      </c>
      <c r="B6713" s="1" t="s">
        <v>758</v>
      </c>
      <c r="C6713" s="1" t="s">
        <v>13498</v>
      </c>
      <c r="D6713" s="1" t="s">
        <v>5543</v>
      </c>
      <c r="E6713" s="1" t="s">
        <v>13499</v>
      </c>
      <c r="F6713" s="1" t="s">
        <v>762</v>
      </c>
      <c r="G6713" s="1" t="s">
        <v>39</v>
      </c>
      <c r="H6713" s="1">
        <v>45.0</v>
      </c>
      <c r="I6713" s="3">
        <v>43925.78125</v>
      </c>
      <c r="J6713" s="1">
        <v>2.2887465206459</v>
      </c>
      <c r="K6713" s="1" t="s">
        <v>159</v>
      </c>
      <c r="M6713" s="3">
        <v>43926.61172256945</v>
      </c>
    </row>
    <row r="6714">
      <c r="A6714" s="1">
        <v>6712.0</v>
      </c>
      <c r="B6714" s="1" t="s">
        <v>5561</v>
      </c>
      <c r="C6714" s="1" t="s">
        <v>13500</v>
      </c>
      <c r="D6714" s="1" t="s">
        <v>1236</v>
      </c>
      <c r="E6714" s="1" t="s">
        <v>13501</v>
      </c>
      <c r="F6714" s="1" t="s">
        <v>5565</v>
      </c>
      <c r="G6714" s="1" t="s">
        <v>39</v>
      </c>
      <c r="H6714" s="1">
        <v>45.0</v>
      </c>
      <c r="I6714" s="3">
        <v>43744.625</v>
      </c>
      <c r="J6714" s="1">
        <v>2.52686115727014</v>
      </c>
      <c r="K6714" s="1" t="s">
        <v>166</v>
      </c>
      <c r="M6714" s="3">
        <v>43744.65757875</v>
      </c>
    </row>
    <row r="6715">
      <c r="A6715" s="1">
        <v>6713.0</v>
      </c>
      <c r="B6715" s="1" t="s">
        <v>2944</v>
      </c>
      <c r="C6715" s="1" t="s">
        <v>13502</v>
      </c>
      <c r="D6715" s="1" t="s">
        <v>818</v>
      </c>
      <c r="E6715" s="1" t="s">
        <v>7175</v>
      </c>
      <c r="F6715" s="1" t="s">
        <v>2947</v>
      </c>
      <c r="G6715" s="1" t="s">
        <v>17</v>
      </c>
      <c r="H6715" s="1">
        <v>45.0</v>
      </c>
      <c r="I6715" s="3">
        <v>44120.1875</v>
      </c>
      <c r="J6715" s="1">
        <v>3.18052696830932</v>
      </c>
      <c r="K6715" s="1" t="s">
        <v>18</v>
      </c>
      <c r="L6715" s="1" t="s">
        <v>1047</v>
      </c>
      <c r="M6715" s="3">
        <v>44120.26831666667</v>
      </c>
    </row>
    <row r="6716">
      <c r="A6716" s="1">
        <v>6714.0</v>
      </c>
      <c r="B6716" s="1" t="s">
        <v>12</v>
      </c>
      <c r="C6716" s="1" t="s">
        <v>13503</v>
      </c>
      <c r="D6716" s="1" t="s">
        <v>411</v>
      </c>
      <c r="E6716" s="1" t="s">
        <v>4148</v>
      </c>
      <c r="F6716" s="1" t="s">
        <v>16</v>
      </c>
      <c r="G6716" s="1" t="s">
        <v>17</v>
      </c>
      <c r="H6716" s="1">
        <v>45.0</v>
      </c>
      <c r="I6716" s="3">
        <v>44112.625</v>
      </c>
      <c r="J6716" s="1">
        <v>1.04480715021097</v>
      </c>
      <c r="K6716" s="1" t="s">
        <v>18</v>
      </c>
      <c r="M6716" s="3">
        <v>44112.568867800925</v>
      </c>
    </row>
    <row r="6717">
      <c r="A6717" s="1">
        <v>6715.0</v>
      </c>
      <c r="B6717" s="1" t="s">
        <v>3353</v>
      </c>
      <c r="C6717" s="1" t="s">
        <v>13504</v>
      </c>
      <c r="D6717" s="1" t="s">
        <v>3355</v>
      </c>
      <c r="E6717" s="1" t="s">
        <v>3356</v>
      </c>
      <c r="F6717" s="1" t="s">
        <v>3357</v>
      </c>
      <c r="G6717" s="1" t="s">
        <v>35</v>
      </c>
      <c r="H6717" s="1">
        <v>45.0</v>
      </c>
      <c r="I6717" s="3">
        <v>44169.479166666664</v>
      </c>
      <c r="J6717" s="1">
        <v>1.21552397497478</v>
      </c>
      <c r="K6717" s="1" t="s">
        <v>56</v>
      </c>
      <c r="L6717" s="1" t="s">
        <v>1614</v>
      </c>
      <c r="M6717" s="3">
        <v>44169.51027928241</v>
      </c>
    </row>
    <row r="6718">
      <c r="A6718" s="1">
        <v>6716.0</v>
      </c>
      <c r="B6718" s="1" t="s">
        <v>1449</v>
      </c>
      <c r="C6718" s="1" t="s">
        <v>13505</v>
      </c>
      <c r="D6718" s="1" t="s">
        <v>738</v>
      </c>
      <c r="E6718" s="1" t="s">
        <v>13506</v>
      </c>
      <c r="F6718" s="1" t="s">
        <v>1453</v>
      </c>
      <c r="G6718" s="1" t="s">
        <v>17</v>
      </c>
      <c r="H6718" s="1">
        <v>45.0</v>
      </c>
      <c r="I6718" s="3">
        <v>44153.291666666664</v>
      </c>
      <c r="J6718" s="1">
        <v>0.150818974305798</v>
      </c>
      <c r="K6718" s="1" t="s">
        <v>218</v>
      </c>
      <c r="M6718" s="3">
        <v>44153.3131455787</v>
      </c>
    </row>
    <row r="6719">
      <c r="A6719" s="1">
        <v>6717.0</v>
      </c>
      <c r="B6719" s="1" t="s">
        <v>4657</v>
      </c>
      <c r="C6719" s="1" t="s">
        <v>13507</v>
      </c>
      <c r="D6719" s="1" t="s">
        <v>2464</v>
      </c>
      <c r="E6719" s="1" t="s">
        <v>4659</v>
      </c>
      <c r="F6719" s="1" t="s">
        <v>4660</v>
      </c>
      <c r="G6719" s="1" t="s">
        <v>17</v>
      </c>
      <c r="H6719" s="1">
        <v>45.0</v>
      </c>
      <c r="I6719" s="3">
        <v>44075.770833333336</v>
      </c>
      <c r="J6719" s="1">
        <v>0.274831695333102</v>
      </c>
      <c r="K6719" s="1" t="s">
        <v>56</v>
      </c>
      <c r="L6719" s="1" t="s">
        <v>3023</v>
      </c>
      <c r="M6719" s="3">
        <v>44075.80967715278</v>
      </c>
    </row>
    <row r="6720">
      <c r="A6720" s="1">
        <v>6718.0</v>
      </c>
      <c r="B6720" s="1" t="s">
        <v>308</v>
      </c>
      <c r="C6720" s="1" t="s">
        <v>13508</v>
      </c>
      <c r="D6720" s="1" t="s">
        <v>310</v>
      </c>
      <c r="E6720" s="1" t="s">
        <v>6114</v>
      </c>
      <c r="F6720" s="1" t="s">
        <v>312</v>
      </c>
      <c r="G6720" s="1" t="s">
        <v>17</v>
      </c>
      <c r="H6720" s="1">
        <v>45.0</v>
      </c>
      <c r="I6720" s="3">
        <v>44128.229166666664</v>
      </c>
      <c r="J6720" s="1">
        <v>1.76542875341943</v>
      </c>
      <c r="K6720" s="1" t="s">
        <v>24</v>
      </c>
      <c r="L6720" s="1" t="s">
        <v>96</v>
      </c>
      <c r="M6720" s="3">
        <v>44128.25993633102</v>
      </c>
    </row>
    <row r="6721">
      <c r="A6721" s="1">
        <v>6719.0</v>
      </c>
      <c r="B6721" s="1" t="s">
        <v>1225</v>
      </c>
      <c r="C6721" s="1" t="s">
        <v>13509</v>
      </c>
      <c r="D6721" s="1" t="s">
        <v>3403</v>
      </c>
      <c r="E6721" s="1" t="s">
        <v>13510</v>
      </c>
      <c r="F6721" s="1" t="s">
        <v>1229</v>
      </c>
      <c r="G6721" s="1" t="s">
        <v>39</v>
      </c>
      <c r="H6721" s="1">
        <v>45.0</v>
      </c>
      <c r="I6721" s="3">
        <v>44160.645833333336</v>
      </c>
      <c r="J6721" s="1">
        <v>2.47994457322278</v>
      </c>
      <c r="K6721" s="1" t="s">
        <v>24</v>
      </c>
      <c r="M6721" s="3">
        <v>44160.68267100694</v>
      </c>
    </row>
    <row r="6722">
      <c r="A6722" s="1">
        <v>6720.0</v>
      </c>
      <c r="B6722" s="1" t="s">
        <v>1716</v>
      </c>
      <c r="C6722" s="1" t="s">
        <v>13511</v>
      </c>
      <c r="D6722" s="1" t="s">
        <v>818</v>
      </c>
      <c r="E6722" s="1" t="s">
        <v>13512</v>
      </c>
      <c r="F6722" s="1" t="s">
        <v>1719</v>
      </c>
      <c r="G6722" s="1" t="s">
        <v>39</v>
      </c>
      <c r="H6722" s="1">
        <v>45.0</v>
      </c>
      <c r="I6722" s="3">
        <v>44229.5</v>
      </c>
      <c r="J6722" s="1">
        <v>3.38027709457555</v>
      </c>
      <c r="K6722" s="1" t="s">
        <v>18</v>
      </c>
      <c r="M6722" s="3">
        <v>44229.56944436343</v>
      </c>
    </row>
    <row r="6723">
      <c r="A6723" s="1">
        <v>6721.0</v>
      </c>
      <c r="B6723" s="1" t="s">
        <v>8490</v>
      </c>
      <c r="C6723" s="1" t="s">
        <v>13513</v>
      </c>
      <c r="D6723" s="1" t="s">
        <v>138</v>
      </c>
      <c r="E6723" s="1" t="s">
        <v>13514</v>
      </c>
      <c r="F6723" s="1" t="s">
        <v>8493</v>
      </c>
      <c r="G6723" s="1" t="s">
        <v>39</v>
      </c>
      <c r="H6723" s="1">
        <v>45.0</v>
      </c>
      <c r="I6723" s="3">
        <v>43927.395833333336</v>
      </c>
      <c r="J6723" s="1">
        <v>2.30084903579917</v>
      </c>
      <c r="K6723" s="1" t="s">
        <v>46</v>
      </c>
      <c r="M6723" s="3">
        <v>43927.43513167824</v>
      </c>
    </row>
    <row r="6724">
      <c r="A6724" s="1">
        <v>6722.0</v>
      </c>
      <c r="B6724" s="1" t="s">
        <v>1413</v>
      </c>
      <c r="C6724" s="1" t="s">
        <v>13515</v>
      </c>
      <c r="D6724" s="1" t="s">
        <v>441</v>
      </c>
      <c r="E6724" s="1" t="s">
        <v>13516</v>
      </c>
      <c r="F6724" s="1" t="s">
        <v>1416</v>
      </c>
      <c r="G6724" s="1" t="s">
        <v>39</v>
      </c>
      <c r="H6724" s="1">
        <v>45.0</v>
      </c>
      <c r="I6724" s="3">
        <v>44189.625</v>
      </c>
      <c r="J6724" s="1">
        <v>2.10742960538442</v>
      </c>
      <c r="K6724" s="1" t="s">
        <v>18</v>
      </c>
      <c r="L6724" s="1" t="s">
        <v>581</v>
      </c>
      <c r="M6724" s="3">
        <v>44189.65422121528</v>
      </c>
    </row>
    <row r="6725">
      <c r="A6725" s="1">
        <v>6723.0</v>
      </c>
      <c r="B6725" s="1" t="s">
        <v>267</v>
      </c>
      <c r="C6725" s="1" t="s">
        <v>13517</v>
      </c>
      <c r="D6725" s="1" t="s">
        <v>269</v>
      </c>
      <c r="E6725" s="1" t="s">
        <v>3234</v>
      </c>
      <c r="F6725" s="1" t="s">
        <v>271</v>
      </c>
      <c r="G6725" s="1" t="s">
        <v>35</v>
      </c>
      <c r="H6725" s="1">
        <v>45.0</v>
      </c>
      <c r="I6725" s="3">
        <v>44200.708333333336</v>
      </c>
      <c r="J6725" s="1">
        <v>1.91849313505189</v>
      </c>
      <c r="K6725" s="1" t="s">
        <v>56</v>
      </c>
      <c r="L6725" s="1" t="s">
        <v>272</v>
      </c>
      <c r="M6725" s="3">
        <v>44200.65695273148</v>
      </c>
    </row>
    <row r="6726">
      <c r="A6726" s="1">
        <v>6724.0</v>
      </c>
      <c r="B6726" s="1" t="s">
        <v>8049</v>
      </c>
      <c r="C6726" s="1" t="s">
        <v>13518</v>
      </c>
      <c r="D6726" s="1" t="s">
        <v>27</v>
      </c>
      <c r="E6726" s="1" t="s">
        <v>8051</v>
      </c>
      <c r="F6726" s="1" t="s">
        <v>8052</v>
      </c>
      <c r="G6726" s="1" t="s">
        <v>17</v>
      </c>
      <c r="H6726" s="1">
        <v>45.0</v>
      </c>
      <c r="I6726" s="3">
        <v>44145.604166666664</v>
      </c>
      <c r="J6726" s="1">
        <v>10.5728175481143</v>
      </c>
      <c r="K6726" s="1" t="s">
        <v>18</v>
      </c>
      <c r="L6726" s="1" t="s">
        <v>8531</v>
      </c>
      <c r="M6726" s="3">
        <v>44145.63339591435</v>
      </c>
    </row>
    <row r="6727">
      <c r="A6727" s="1">
        <v>6725.0</v>
      </c>
      <c r="B6727" s="1" t="s">
        <v>119</v>
      </c>
      <c r="C6727" s="1" t="s">
        <v>13519</v>
      </c>
      <c r="D6727" s="1" t="s">
        <v>37</v>
      </c>
      <c r="E6727" s="1" t="s">
        <v>13520</v>
      </c>
      <c r="F6727" s="1" t="s">
        <v>123</v>
      </c>
      <c r="G6727" s="1" t="s">
        <v>39</v>
      </c>
      <c r="H6727" s="1">
        <v>45.0</v>
      </c>
      <c r="I6727" s="3">
        <v>44137.25</v>
      </c>
      <c r="J6727" s="1">
        <v>4.95793696440824</v>
      </c>
      <c r="K6727" s="1" t="s">
        <v>18</v>
      </c>
      <c r="M6727" s="3">
        <v>44137.28825741898</v>
      </c>
    </row>
    <row r="6728">
      <c r="A6728" s="1">
        <v>6726.0</v>
      </c>
      <c r="B6728" s="1" t="s">
        <v>119</v>
      </c>
      <c r="C6728" s="1" t="s">
        <v>13521</v>
      </c>
      <c r="D6728" s="1" t="s">
        <v>173</v>
      </c>
      <c r="E6728" s="1" t="s">
        <v>13522</v>
      </c>
      <c r="F6728" s="1" t="s">
        <v>123</v>
      </c>
      <c r="G6728" s="1" t="s">
        <v>39</v>
      </c>
      <c r="H6728" s="1">
        <v>45.0</v>
      </c>
      <c r="I6728" s="3">
        <v>43993.208333333336</v>
      </c>
      <c r="J6728" s="1">
        <v>2.24750142793299</v>
      </c>
      <c r="K6728" s="1" t="s">
        <v>18</v>
      </c>
      <c r="M6728" s="3">
        <v>43993.247305034725</v>
      </c>
    </row>
    <row r="6729">
      <c r="A6729" s="1">
        <v>6727.0</v>
      </c>
      <c r="B6729" s="1" t="s">
        <v>73</v>
      </c>
      <c r="C6729" s="1" t="s">
        <v>13523</v>
      </c>
      <c r="D6729" s="1" t="s">
        <v>4482</v>
      </c>
      <c r="E6729" s="1" t="s">
        <v>6740</v>
      </c>
      <c r="F6729" s="1" t="s">
        <v>77</v>
      </c>
      <c r="G6729" s="1" t="s">
        <v>35</v>
      </c>
      <c r="H6729" s="1">
        <v>45.0</v>
      </c>
      <c r="I6729" s="3">
        <v>44218.302083333336</v>
      </c>
      <c r="J6729" s="1">
        <v>0.787314392229188</v>
      </c>
      <c r="K6729" s="1" t="s">
        <v>24</v>
      </c>
      <c r="L6729" s="1" t="s">
        <v>940</v>
      </c>
      <c r="M6729" s="3">
        <v>44218.317971979166</v>
      </c>
    </row>
    <row r="6730">
      <c r="A6730" s="1">
        <v>6728.0</v>
      </c>
      <c r="B6730" s="1" t="s">
        <v>229</v>
      </c>
      <c r="C6730" s="1" t="s">
        <v>13524</v>
      </c>
      <c r="D6730" s="1" t="s">
        <v>2816</v>
      </c>
      <c r="E6730" s="1" t="s">
        <v>13525</v>
      </c>
      <c r="F6730" s="1" t="s">
        <v>232</v>
      </c>
      <c r="G6730" s="1" t="s">
        <v>39</v>
      </c>
      <c r="H6730" s="1">
        <v>45.0</v>
      </c>
      <c r="I6730" s="3">
        <v>44186.666666666664</v>
      </c>
      <c r="J6730" s="1">
        <v>1.88774541324323</v>
      </c>
      <c r="K6730" s="1" t="s">
        <v>24</v>
      </c>
      <c r="M6730" s="3">
        <v>44186.70940950231</v>
      </c>
    </row>
    <row r="6731">
      <c r="A6731" s="1">
        <v>6729.0</v>
      </c>
      <c r="B6731" s="1" t="s">
        <v>2028</v>
      </c>
      <c r="C6731" s="1" t="s">
        <v>13526</v>
      </c>
      <c r="D6731" s="1" t="s">
        <v>315</v>
      </c>
      <c r="E6731" s="1" t="s">
        <v>13527</v>
      </c>
      <c r="F6731" s="1" t="s">
        <v>2032</v>
      </c>
      <c r="G6731" s="1" t="s">
        <v>39</v>
      </c>
      <c r="H6731" s="1">
        <v>45.0</v>
      </c>
      <c r="I6731" s="3">
        <v>44217.666666666664</v>
      </c>
      <c r="J6731" s="1">
        <v>1.8904341000502</v>
      </c>
      <c r="K6731" s="1" t="s">
        <v>166</v>
      </c>
      <c r="L6731" s="1" t="s">
        <v>318</v>
      </c>
      <c r="M6731" s="3">
        <v>44217.703941851854</v>
      </c>
    </row>
    <row r="6732">
      <c r="A6732" s="1">
        <v>6730.0</v>
      </c>
      <c r="B6732" s="1" t="s">
        <v>1913</v>
      </c>
      <c r="C6732" s="1" t="s">
        <v>13528</v>
      </c>
      <c r="D6732" s="1" t="s">
        <v>5523</v>
      </c>
      <c r="E6732" s="1" t="s">
        <v>13529</v>
      </c>
      <c r="F6732" s="1" t="s">
        <v>1917</v>
      </c>
      <c r="G6732" s="1" t="s">
        <v>89</v>
      </c>
      <c r="H6732" s="1">
        <v>45.0</v>
      </c>
      <c r="I6732" s="3">
        <v>43795.307094525466</v>
      </c>
      <c r="J6732" s="1">
        <v>2.71865789245263</v>
      </c>
      <c r="K6732" s="1" t="s">
        <v>166</v>
      </c>
      <c r="M6732" s="3">
        <v>43795.34414871528</v>
      </c>
    </row>
    <row r="6733">
      <c r="A6733" s="1">
        <v>6731.0</v>
      </c>
      <c r="B6733" s="1" t="s">
        <v>239</v>
      </c>
      <c r="C6733" s="1" t="s">
        <v>13530</v>
      </c>
      <c r="D6733" s="1" t="s">
        <v>1268</v>
      </c>
      <c r="E6733" s="1" t="s">
        <v>4703</v>
      </c>
      <c r="F6733" s="1" t="s">
        <v>243</v>
      </c>
      <c r="G6733" s="1" t="s">
        <v>35</v>
      </c>
      <c r="H6733" s="1">
        <v>45.0</v>
      </c>
      <c r="I6733" s="3">
        <v>44201.25</v>
      </c>
      <c r="J6733" s="1">
        <v>0.492188798680979</v>
      </c>
      <c r="K6733" s="1" t="s">
        <v>46</v>
      </c>
      <c r="L6733" s="1" t="s">
        <v>244</v>
      </c>
      <c r="M6733" s="3">
        <v>44201.267841712965</v>
      </c>
    </row>
    <row r="6734">
      <c r="A6734" s="1">
        <v>6732.0</v>
      </c>
      <c r="B6734" s="1" t="s">
        <v>2339</v>
      </c>
      <c r="C6734" s="1" t="s">
        <v>13531</v>
      </c>
      <c r="D6734" s="1" t="s">
        <v>738</v>
      </c>
      <c r="E6734" s="1" t="s">
        <v>2341</v>
      </c>
      <c r="F6734" s="1" t="s">
        <v>2342</v>
      </c>
      <c r="G6734" s="1" t="s">
        <v>35</v>
      </c>
      <c r="H6734" s="1">
        <v>45.0</v>
      </c>
      <c r="I6734" s="3">
        <v>44164.354166666664</v>
      </c>
      <c r="J6734" s="1">
        <v>4.53137223146067</v>
      </c>
      <c r="K6734" s="1" t="s">
        <v>24</v>
      </c>
      <c r="M6734" s="3">
        <v>44164.389594768516</v>
      </c>
    </row>
    <row r="6735">
      <c r="A6735" s="1">
        <v>6733.0</v>
      </c>
      <c r="B6735" s="1" t="s">
        <v>872</v>
      </c>
      <c r="C6735" s="1" t="s">
        <v>13532</v>
      </c>
      <c r="D6735" s="1" t="s">
        <v>1144</v>
      </c>
      <c r="E6735" s="1" t="s">
        <v>13533</v>
      </c>
      <c r="F6735" s="1" t="s">
        <v>875</v>
      </c>
      <c r="G6735" s="1" t="s">
        <v>17</v>
      </c>
      <c r="H6735" s="1">
        <v>45.0</v>
      </c>
      <c r="I6735" s="3">
        <v>44110.5625</v>
      </c>
      <c r="J6735" s="1">
        <v>3.41710992632885</v>
      </c>
      <c r="K6735" s="1" t="s">
        <v>18</v>
      </c>
      <c r="M6735" s="3">
        <v>44110.60411625</v>
      </c>
    </row>
    <row r="6736">
      <c r="A6736" s="1">
        <v>6734.0</v>
      </c>
      <c r="B6736" s="1" t="s">
        <v>1315</v>
      </c>
      <c r="C6736" s="1" t="s">
        <v>13534</v>
      </c>
      <c r="D6736" s="1" t="s">
        <v>411</v>
      </c>
      <c r="E6736" s="1" t="s">
        <v>7500</v>
      </c>
      <c r="F6736" s="1" t="s">
        <v>1319</v>
      </c>
      <c r="G6736" s="1" t="s">
        <v>17</v>
      </c>
      <c r="H6736" s="1">
        <v>45.0</v>
      </c>
      <c r="I6736" s="3">
        <v>43802.541666666664</v>
      </c>
      <c r="J6736" s="1">
        <v>0.30634825400924</v>
      </c>
      <c r="K6736" s="1" t="s">
        <v>18</v>
      </c>
      <c r="M6736" s="3">
        <v>43802.586797488424</v>
      </c>
    </row>
    <row r="6737">
      <c r="A6737" s="1">
        <v>6735.0</v>
      </c>
      <c r="B6737" s="1" t="s">
        <v>2891</v>
      </c>
      <c r="C6737" s="1" t="s">
        <v>13535</v>
      </c>
      <c r="D6737" s="1" t="s">
        <v>86</v>
      </c>
      <c r="E6737" s="1" t="s">
        <v>2893</v>
      </c>
      <c r="F6737" s="1" t="s">
        <v>2894</v>
      </c>
      <c r="G6737" s="1" t="s">
        <v>17</v>
      </c>
      <c r="H6737" s="1">
        <v>45.0</v>
      </c>
      <c r="I6737" s="3">
        <v>43782.208333333336</v>
      </c>
      <c r="J6737" s="1">
        <v>0.00583478555889313</v>
      </c>
      <c r="K6737" s="1" t="s">
        <v>46</v>
      </c>
      <c r="M6737" s="3">
        <v>43782.20984497685</v>
      </c>
    </row>
    <row r="6738">
      <c r="A6738" s="1">
        <v>6736.0</v>
      </c>
      <c r="B6738" s="1" t="s">
        <v>233</v>
      </c>
      <c r="C6738" s="1" t="s">
        <v>13536</v>
      </c>
      <c r="D6738" s="1" t="s">
        <v>4088</v>
      </c>
      <c r="E6738" s="1" t="s">
        <v>6962</v>
      </c>
      <c r="F6738" s="1" t="s">
        <v>237</v>
      </c>
      <c r="G6738" s="1" t="s">
        <v>35</v>
      </c>
      <c r="H6738" s="1">
        <v>45.0</v>
      </c>
      <c r="I6738" s="3">
        <v>44242.239583333336</v>
      </c>
      <c r="J6738" s="1">
        <v>2.56566204481853</v>
      </c>
      <c r="K6738" s="1" t="s">
        <v>24</v>
      </c>
      <c r="L6738" s="1" t="s">
        <v>238</v>
      </c>
      <c r="M6738" s="3">
        <v>44242.271664803244</v>
      </c>
    </row>
    <row r="6739">
      <c r="A6739" s="1">
        <v>6737.0</v>
      </c>
      <c r="B6739" s="1" t="s">
        <v>141</v>
      </c>
      <c r="C6739" s="1" t="s">
        <v>13537</v>
      </c>
      <c r="D6739" s="1" t="s">
        <v>818</v>
      </c>
      <c r="E6739" s="1" t="s">
        <v>13538</v>
      </c>
      <c r="F6739" s="1" t="s">
        <v>175</v>
      </c>
      <c r="G6739" s="1" t="s">
        <v>89</v>
      </c>
      <c r="H6739" s="1">
        <v>45.0</v>
      </c>
      <c r="I6739" s="3">
        <v>44128.67816123843</v>
      </c>
      <c r="J6739" s="1">
        <v>1.90493682159213</v>
      </c>
      <c r="K6739" s="1" t="s">
        <v>46</v>
      </c>
      <c r="M6739" s="3">
        <v>44128.708816412036</v>
      </c>
    </row>
    <row r="6740">
      <c r="A6740" s="1">
        <v>6738.0</v>
      </c>
      <c r="B6740" s="1" t="s">
        <v>3116</v>
      </c>
      <c r="C6740" s="1" t="s">
        <v>13539</v>
      </c>
      <c r="D6740" s="1" t="s">
        <v>21</v>
      </c>
      <c r="E6740" s="1" t="s">
        <v>3118</v>
      </c>
      <c r="F6740" s="1" t="s">
        <v>3119</v>
      </c>
      <c r="G6740" s="1" t="s">
        <v>17</v>
      </c>
      <c r="H6740" s="1">
        <v>45.0</v>
      </c>
      <c r="I6740" s="3">
        <v>44065.645833333336</v>
      </c>
      <c r="J6740" s="1">
        <v>2.10545980979849</v>
      </c>
      <c r="K6740" s="1" t="s">
        <v>24</v>
      </c>
      <c r="L6740" s="1" t="s">
        <v>188</v>
      </c>
      <c r="M6740" s="3">
        <v>44065.672366782404</v>
      </c>
    </row>
    <row r="6741">
      <c r="A6741" s="1">
        <v>6739.0</v>
      </c>
      <c r="B6741" s="1" t="s">
        <v>1726</v>
      </c>
      <c r="C6741" s="1" t="s">
        <v>13540</v>
      </c>
      <c r="D6741" s="1" t="s">
        <v>1728</v>
      </c>
      <c r="E6741" s="1" t="s">
        <v>13261</v>
      </c>
      <c r="F6741" s="1" t="s">
        <v>1730</v>
      </c>
      <c r="G6741" s="1" t="s">
        <v>17</v>
      </c>
      <c r="H6741" s="1">
        <v>45.0</v>
      </c>
      <c r="I6741" s="3">
        <v>43882.270833333336</v>
      </c>
      <c r="J6741" s="1">
        <v>0.0</v>
      </c>
      <c r="K6741" s="1" t="s">
        <v>62</v>
      </c>
      <c r="M6741" s="3">
        <v>43882.2919475463</v>
      </c>
    </row>
    <row r="6742">
      <c r="A6742" s="1">
        <v>6740.0</v>
      </c>
      <c r="B6742" s="1" t="s">
        <v>10919</v>
      </c>
      <c r="C6742" s="1" t="s">
        <v>13541</v>
      </c>
      <c r="D6742" s="1" t="s">
        <v>4248</v>
      </c>
      <c r="E6742" s="1" t="s">
        <v>13542</v>
      </c>
      <c r="F6742" s="1" t="s">
        <v>10923</v>
      </c>
      <c r="G6742" s="1" t="s">
        <v>39</v>
      </c>
      <c r="H6742" s="1">
        <v>45.0</v>
      </c>
      <c r="I6742" s="3">
        <v>43858.458333333336</v>
      </c>
      <c r="J6742" s="1">
        <v>2.38702313385198</v>
      </c>
      <c r="K6742" s="1" t="s">
        <v>24</v>
      </c>
      <c r="M6742" s="3">
        <v>43858.503514814816</v>
      </c>
    </row>
    <row r="6743">
      <c r="A6743" s="1">
        <v>6741.0</v>
      </c>
      <c r="B6743" s="1" t="s">
        <v>666</v>
      </c>
      <c r="C6743" s="1" t="s">
        <v>13543</v>
      </c>
      <c r="D6743" s="1" t="s">
        <v>668</v>
      </c>
      <c r="E6743" s="1" t="s">
        <v>669</v>
      </c>
      <c r="F6743" s="1" t="s">
        <v>670</v>
      </c>
      <c r="G6743" s="1" t="s">
        <v>17</v>
      </c>
      <c r="H6743" s="1">
        <v>45.0</v>
      </c>
      <c r="I6743" s="3">
        <v>44123.5625</v>
      </c>
      <c r="J6743" s="1">
        <v>1.353655584123</v>
      </c>
      <c r="K6743" s="1" t="s">
        <v>62</v>
      </c>
      <c r="L6743" s="1" t="s">
        <v>671</v>
      </c>
      <c r="M6743" s="3">
        <v>44123.585055324074</v>
      </c>
    </row>
    <row r="6744">
      <c r="A6744" s="1">
        <v>6742.0</v>
      </c>
      <c r="B6744" s="1" t="s">
        <v>582</v>
      </c>
      <c r="C6744" s="1" t="s">
        <v>13544</v>
      </c>
      <c r="D6744" s="1" t="s">
        <v>1843</v>
      </c>
      <c r="E6744" s="1" t="s">
        <v>2242</v>
      </c>
      <c r="F6744" s="1" t="s">
        <v>586</v>
      </c>
      <c r="G6744" s="1" t="s">
        <v>17</v>
      </c>
      <c r="H6744" s="1">
        <v>45.0</v>
      </c>
      <c r="I6744" s="3">
        <v>43882.25</v>
      </c>
      <c r="J6744" s="1">
        <v>0.810419049443233</v>
      </c>
      <c r="K6744" s="1" t="s">
        <v>24</v>
      </c>
      <c r="M6744" s="3">
        <v>43882.31395831019</v>
      </c>
    </row>
    <row r="6745">
      <c r="A6745" s="1">
        <v>6743.0</v>
      </c>
      <c r="B6745" s="1" t="s">
        <v>63</v>
      </c>
      <c r="C6745" s="1" t="s">
        <v>13545</v>
      </c>
      <c r="D6745" s="1" t="s">
        <v>1483</v>
      </c>
      <c r="E6745" s="1" t="s">
        <v>13546</v>
      </c>
      <c r="F6745" s="1" t="s">
        <v>13547</v>
      </c>
      <c r="G6745" s="1" t="s">
        <v>35</v>
      </c>
      <c r="H6745" s="1">
        <v>45.0</v>
      </c>
      <c r="I6745" s="3">
        <v>43832.666666666664</v>
      </c>
      <c r="J6745" s="1">
        <v>1.07121182152331</v>
      </c>
      <c r="K6745" s="1" t="s">
        <v>24</v>
      </c>
      <c r="M6745" s="3">
        <v>43832.69224804398</v>
      </c>
    </row>
    <row r="6746">
      <c r="A6746" s="1">
        <v>6744.0</v>
      </c>
      <c r="B6746" s="1" t="s">
        <v>401</v>
      </c>
      <c r="C6746" s="1" t="s">
        <v>13548</v>
      </c>
      <c r="D6746" s="1" t="s">
        <v>749</v>
      </c>
      <c r="E6746" s="1" t="s">
        <v>13549</v>
      </c>
      <c r="F6746" s="1" t="s">
        <v>405</v>
      </c>
      <c r="G6746" s="1" t="s">
        <v>39</v>
      </c>
      <c r="H6746" s="1">
        <v>45.0</v>
      </c>
      <c r="I6746" s="3">
        <v>43780.708333333336</v>
      </c>
      <c r="J6746" s="1">
        <v>2.03789442926834</v>
      </c>
      <c r="K6746" s="1" t="s">
        <v>24</v>
      </c>
      <c r="M6746" s="3">
        <v>43780.732456087964</v>
      </c>
    </row>
    <row r="6747">
      <c r="A6747" s="1">
        <v>6745.0</v>
      </c>
      <c r="B6747" s="1" t="s">
        <v>84</v>
      </c>
      <c r="C6747" s="1" t="s">
        <v>13550</v>
      </c>
      <c r="D6747" s="1" t="s">
        <v>80</v>
      </c>
      <c r="E6747" s="1" t="s">
        <v>2840</v>
      </c>
      <c r="F6747" s="1" t="s">
        <v>88</v>
      </c>
      <c r="G6747" s="1" t="s">
        <v>17</v>
      </c>
      <c r="H6747" s="1">
        <v>45.0</v>
      </c>
      <c r="I6747" s="3">
        <v>43747.166666666664</v>
      </c>
      <c r="J6747" s="1">
        <v>0.419920577160911</v>
      </c>
      <c r="K6747" s="1" t="s">
        <v>83</v>
      </c>
      <c r="M6747" s="3">
        <v>43747.22681685185</v>
      </c>
    </row>
    <row r="6748">
      <c r="A6748" s="1">
        <v>6746.0</v>
      </c>
      <c r="B6748" s="1" t="s">
        <v>251</v>
      </c>
      <c r="C6748" s="1" t="s">
        <v>13551</v>
      </c>
      <c r="D6748" s="1" t="s">
        <v>1418</v>
      </c>
      <c r="E6748" s="1" t="s">
        <v>7915</v>
      </c>
      <c r="F6748" s="1" t="s">
        <v>255</v>
      </c>
      <c r="G6748" s="1" t="s">
        <v>17</v>
      </c>
      <c r="H6748" s="1">
        <v>45.0</v>
      </c>
      <c r="I6748" s="3">
        <v>43773.375</v>
      </c>
      <c r="J6748" s="1">
        <v>0.022875351595059</v>
      </c>
      <c r="K6748" s="1" t="s">
        <v>218</v>
      </c>
      <c r="M6748" s="3">
        <v>43773.748729467596</v>
      </c>
    </row>
    <row r="6749">
      <c r="A6749" s="1">
        <v>6747.0</v>
      </c>
      <c r="B6749" s="1" t="s">
        <v>184</v>
      </c>
      <c r="C6749" s="1" t="s">
        <v>13552</v>
      </c>
      <c r="D6749" s="1" t="s">
        <v>21</v>
      </c>
      <c r="E6749" s="1" t="s">
        <v>13553</v>
      </c>
      <c r="F6749" s="1" t="s">
        <v>13554</v>
      </c>
      <c r="G6749" s="1" t="s">
        <v>39</v>
      </c>
      <c r="H6749" s="1">
        <v>45.0</v>
      </c>
      <c r="I6749" s="3">
        <v>44160.625</v>
      </c>
      <c r="J6749" s="1">
        <v>1.10534763423984</v>
      </c>
      <c r="K6749" s="1" t="s">
        <v>24</v>
      </c>
      <c r="M6749" s="3">
        <v>44160.65863319444</v>
      </c>
    </row>
    <row r="6750">
      <c r="A6750" s="1">
        <v>6748.0</v>
      </c>
      <c r="B6750" s="1" t="s">
        <v>4046</v>
      </c>
      <c r="C6750" s="1" t="s">
        <v>13555</v>
      </c>
      <c r="D6750" s="1" t="s">
        <v>116</v>
      </c>
      <c r="E6750" s="1" t="s">
        <v>11401</v>
      </c>
      <c r="F6750" s="1" t="s">
        <v>4049</v>
      </c>
      <c r="G6750" s="1" t="s">
        <v>35</v>
      </c>
      <c r="H6750" s="1">
        <v>45.0</v>
      </c>
      <c r="I6750" s="3">
        <v>44137.166666666664</v>
      </c>
      <c r="J6750" s="1">
        <v>5.98846421020676</v>
      </c>
      <c r="K6750" s="1" t="s">
        <v>24</v>
      </c>
      <c r="L6750" s="1" t="s">
        <v>4561</v>
      </c>
      <c r="M6750" s="3">
        <v>44137.1992871875</v>
      </c>
    </row>
    <row r="6751">
      <c r="A6751" s="1">
        <v>6749.0</v>
      </c>
      <c r="B6751" s="1" t="s">
        <v>6345</v>
      </c>
      <c r="C6751" s="1" t="s">
        <v>13556</v>
      </c>
      <c r="D6751" s="1" t="s">
        <v>2913</v>
      </c>
      <c r="E6751" s="1" t="s">
        <v>6347</v>
      </c>
      <c r="F6751" s="1" t="s">
        <v>6348</v>
      </c>
      <c r="G6751" s="1" t="s">
        <v>17</v>
      </c>
      <c r="H6751" s="1">
        <v>45.0</v>
      </c>
      <c r="I6751" s="3">
        <v>44002.333333333336</v>
      </c>
      <c r="J6751" s="1">
        <v>0.0</v>
      </c>
      <c r="K6751" s="1" t="s">
        <v>1194</v>
      </c>
      <c r="M6751" s="3">
        <v>44004.69498219907</v>
      </c>
    </row>
    <row r="6752">
      <c r="A6752" s="1">
        <v>6750.0</v>
      </c>
      <c r="B6752" s="1" t="s">
        <v>298</v>
      </c>
      <c r="C6752" s="1" t="s">
        <v>13557</v>
      </c>
      <c r="D6752" s="1" t="s">
        <v>211</v>
      </c>
      <c r="E6752" s="1" t="s">
        <v>3560</v>
      </c>
      <c r="F6752" s="1" t="s">
        <v>302</v>
      </c>
      <c r="G6752" s="1" t="s">
        <v>17</v>
      </c>
      <c r="H6752" s="1">
        <v>45.0</v>
      </c>
      <c r="I6752" s="3">
        <v>44062.395833333336</v>
      </c>
      <c r="J6752" s="1">
        <v>2.71372208910204</v>
      </c>
      <c r="K6752" s="1" t="s">
        <v>218</v>
      </c>
      <c r="M6752" s="3">
        <v>44062.42608037037</v>
      </c>
    </row>
    <row r="6753">
      <c r="A6753" s="1">
        <v>6751.0</v>
      </c>
      <c r="B6753" s="1" t="s">
        <v>1583</v>
      </c>
      <c r="C6753" s="1" t="s">
        <v>13558</v>
      </c>
      <c r="D6753" s="1" t="s">
        <v>8938</v>
      </c>
      <c r="E6753" s="1" t="s">
        <v>8939</v>
      </c>
      <c r="F6753" s="1" t="s">
        <v>1586</v>
      </c>
      <c r="G6753" s="1" t="s">
        <v>17</v>
      </c>
      <c r="H6753" s="1">
        <v>45.0</v>
      </c>
      <c r="I6753" s="3">
        <v>44012.270833333336</v>
      </c>
      <c r="J6753" s="1">
        <v>3.53760754824985</v>
      </c>
      <c r="K6753" s="1" t="s">
        <v>24</v>
      </c>
      <c r="M6753" s="3">
        <v>44012.294394386576</v>
      </c>
    </row>
    <row r="6754">
      <c r="A6754" s="1">
        <v>6752.0</v>
      </c>
      <c r="B6754" s="1" t="s">
        <v>1023</v>
      </c>
      <c r="C6754" s="1" t="s">
        <v>13559</v>
      </c>
      <c r="D6754" s="1" t="s">
        <v>321</v>
      </c>
      <c r="E6754" s="1" t="s">
        <v>5199</v>
      </c>
      <c r="F6754" s="1" t="s">
        <v>1027</v>
      </c>
      <c r="G6754" s="1" t="s">
        <v>17</v>
      </c>
      <c r="H6754" s="1">
        <v>45.0</v>
      </c>
      <c r="I6754" s="3">
        <v>43928.208333333336</v>
      </c>
      <c r="J6754" s="1">
        <v>2.1345314979861</v>
      </c>
      <c r="K6754" s="1" t="s">
        <v>24</v>
      </c>
      <c r="M6754" s="3">
        <v>43928.24625577546</v>
      </c>
    </row>
    <row r="6755">
      <c r="A6755" s="1">
        <v>6753.0</v>
      </c>
      <c r="B6755" s="1" t="s">
        <v>4356</v>
      </c>
      <c r="C6755" s="1" t="s">
        <v>13560</v>
      </c>
      <c r="D6755" s="1" t="s">
        <v>411</v>
      </c>
      <c r="E6755" s="1" t="s">
        <v>7371</v>
      </c>
      <c r="F6755" s="1" t="s">
        <v>4359</v>
      </c>
      <c r="G6755" s="1" t="s">
        <v>17</v>
      </c>
      <c r="H6755" s="1">
        <v>45.0</v>
      </c>
      <c r="I6755" s="3">
        <v>44043.1875</v>
      </c>
      <c r="J6755" s="1">
        <v>0.414710046307398</v>
      </c>
      <c r="K6755" s="1" t="s">
        <v>62</v>
      </c>
      <c r="L6755" s="1" t="s">
        <v>4360</v>
      </c>
      <c r="M6755" s="3">
        <v>44043.24194513889</v>
      </c>
    </row>
    <row r="6756">
      <c r="A6756" s="1">
        <v>6754.0</v>
      </c>
      <c r="B6756" s="1" t="s">
        <v>1238</v>
      </c>
      <c r="C6756" s="1" t="s">
        <v>13561</v>
      </c>
      <c r="D6756" s="1" t="s">
        <v>532</v>
      </c>
      <c r="E6756" s="1" t="s">
        <v>13562</v>
      </c>
      <c r="F6756" s="1" t="s">
        <v>1241</v>
      </c>
      <c r="G6756" s="1" t="s">
        <v>39</v>
      </c>
      <c r="H6756" s="1">
        <v>45.0</v>
      </c>
      <c r="I6756" s="3">
        <v>44128.729166666664</v>
      </c>
      <c r="J6756" s="1">
        <v>2.92971125600058</v>
      </c>
      <c r="K6756" s="1" t="s">
        <v>24</v>
      </c>
      <c r="M6756" s="3">
        <v>44128.76951496528</v>
      </c>
    </row>
    <row r="6757">
      <c r="A6757" s="1">
        <v>6755.0</v>
      </c>
      <c r="B6757" s="1" t="s">
        <v>324</v>
      </c>
      <c r="C6757" s="1" t="s">
        <v>13563</v>
      </c>
      <c r="D6757" s="1" t="s">
        <v>326</v>
      </c>
      <c r="E6757" s="1" t="s">
        <v>8404</v>
      </c>
      <c r="F6757" s="1" t="s">
        <v>328</v>
      </c>
      <c r="G6757" s="1" t="s">
        <v>17</v>
      </c>
      <c r="H6757" s="1">
        <v>45.0</v>
      </c>
      <c r="I6757" s="3">
        <v>44021.625</v>
      </c>
      <c r="J6757" s="1">
        <v>0.0</v>
      </c>
      <c r="K6757" s="1" t="s">
        <v>24</v>
      </c>
      <c r="M6757" s="3">
        <v>44025.320885381945</v>
      </c>
    </row>
    <row r="6758">
      <c r="A6758" s="1">
        <v>6756.0</v>
      </c>
      <c r="B6758" s="1" t="s">
        <v>293</v>
      </c>
      <c r="C6758" s="1" t="s">
        <v>13564</v>
      </c>
      <c r="D6758" s="1" t="s">
        <v>588</v>
      </c>
      <c r="E6758" s="1" t="s">
        <v>13565</v>
      </c>
      <c r="F6758" s="1" t="s">
        <v>297</v>
      </c>
      <c r="G6758" s="1" t="s">
        <v>17</v>
      </c>
      <c r="H6758" s="1">
        <v>45.0</v>
      </c>
      <c r="I6758" s="3">
        <v>43790.541666666664</v>
      </c>
      <c r="J6758" s="1">
        <v>4.08909140341502</v>
      </c>
      <c r="K6758" s="1" t="s">
        <v>62</v>
      </c>
      <c r="M6758" s="3">
        <v>43790.562668900464</v>
      </c>
    </row>
    <row r="6759">
      <c r="A6759" s="1">
        <v>6757.0</v>
      </c>
      <c r="B6759" s="1" t="s">
        <v>340</v>
      </c>
      <c r="C6759" s="1" t="s">
        <v>13566</v>
      </c>
      <c r="D6759" s="1" t="s">
        <v>1255</v>
      </c>
      <c r="E6759" s="1" t="s">
        <v>13567</v>
      </c>
      <c r="F6759" s="1" t="s">
        <v>344</v>
      </c>
      <c r="G6759" s="1" t="s">
        <v>39</v>
      </c>
      <c r="H6759" s="1">
        <v>45.0</v>
      </c>
      <c r="I6759" s="3">
        <v>43929.65416666667</v>
      </c>
      <c r="J6759" s="1">
        <v>2.60507033489884</v>
      </c>
      <c r="K6759" s="1" t="s">
        <v>83</v>
      </c>
      <c r="M6759" s="3">
        <v>43929.68261181713</v>
      </c>
    </row>
    <row r="6760">
      <c r="A6760" s="1">
        <v>6758.0</v>
      </c>
      <c r="B6760" s="1" t="s">
        <v>3295</v>
      </c>
      <c r="C6760" s="1" t="s">
        <v>13568</v>
      </c>
      <c r="D6760" s="1" t="s">
        <v>2504</v>
      </c>
      <c r="E6760" s="1" t="s">
        <v>13569</v>
      </c>
      <c r="F6760" s="1" t="s">
        <v>3298</v>
      </c>
      <c r="G6760" s="1" t="s">
        <v>39</v>
      </c>
      <c r="H6760" s="1">
        <v>45.0</v>
      </c>
      <c r="I6760" s="3">
        <v>44243.677083333336</v>
      </c>
      <c r="J6760" s="1">
        <v>4.77739461941117</v>
      </c>
      <c r="K6760" s="1" t="s">
        <v>24</v>
      </c>
      <c r="L6760" s="1" t="s">
        <v>747</v>
      </c>
      <c r="M6760" s="3">
        <v>44243.69268148148</v>
      </c>
    </row>
    <row r="6761">
      <c r="A6761" s="1">
        <v>6759.0</v>
      </c>
      <c r="B6761" s="1" t="s">
        <v>13570</v>
      </c>
      <c r="C6761" s="1" t="s">
        <v>13571</v>
      </c>
      <c r="D6761" s="1" t="s">
        <v>998</v>
      </c>
      <c r="E6761" s="1" t="s">
        <v>13572</v>
      </c>
      <c r="F6761" s="1" t="s">
        <v>13573</v>
      </c>
      <c r="G6761" s="1" t="s">
        <v>17</v>
      </c>
      <c r="H6761" s="1">
        <v>45.0</v>
      </c>
      <c r="I6761" s="3">
        <v>43901.333333333336</v>
      </c>
      <c r="J6761" s="1">
        <v>0.783201091645794</v>
      </c>
      <c r="K6761" s="1" t="s">
        <v>24</v>
      </c>
      <c r="M6761" s="3">
        <v>43901.40010305556</v>
      </c>
    </row>
    <row r="6762">
      <c r="A6762" s="1">
        <v>6760.0</v>
      </c>
      <c r="B6762" s="1" t="s">
        <v>288</v>
      </c>
      <c r="C6762" s="1" t="s">
        <v>13574</v>
      </c>
      <c r="D6762" s="1" t="s">
        <v>3851</v>
      </c>
      <c r="E6762" s="1" t="s">
        <v>2834</v>
      </c>
      <c r="F6762" s="1" t="s">
        <v>292</v>
      </c>
      <c r="G6762" s="1" t="s">
        <v>35</v>
      </c>
      <c r="H6762" s="1">
        <v>45.0</v>
      </c>
      <c r="I6762" s="3">
        <v>43693.625</v>
      </c>
      <c r="J6762" s="1">
        <v>1.53542423879149</v>
      </c>
      <c r="K6762" s="1" t="s">
        <v>24</v>
      </c>
      <c r="M6762" s="3">
        <v>43693.65848853009</v>
      </c>
    </row>
    <row r="6763">
      <c r="A6763" s="1">
        <v>6761.0</v>
      </c>
      <c r="B6763" s="1" t="s">
        <v>485</v>
      </c>
      <c r="C6763" s="1" t="s">
        <v>13575</v>
      </c>
      <c r="D6763" s="1" t="s">
        <v>315</v>
      </c>
      <c r="E6763" s="1" t="s">
        <v>2651</v>
      </c>
      <c r="F6763" s="1" t="s">
        <v>489</v>
      </c>
      <c r="G6763" s="1" t="s">
        <v>17</v>
      </c>
      <c r="H6763" s="1">
        <v>45.0</v>
      </c>
      <c r="I6763" s="3">
        <v>44100.291666666664</v>
      </c>
      <c r="J6763" s="1">
        <v>2.34822791946402</v>
      </c>
      <c r="K6763" s="1" t="s">
        <v>166</v>
      </c>
      <c r="M6763" s="3">
        <v>44100.32524020833</v>
      </c>
    </row>
    <row r="6764">
      <c r="A6764" s="1">
        <v>6762.0</v>
      </c>
      <c r="B6764" s="1" t="s">
        <v>4069</v>
      </c>
      <c r="C6764" s="1" t="s">
        <v>13576</v>
      </c>
      <c r="D6764" s="1" t="s">
        <v>998</v>
      </c>
      <c r="E6764" s="1" t="s">
        <v>13577</v>
      </c>
      <c r="F6764" s="1" t="s">
        <v>4072</v>
      </c>
      <c r="G6764" s="1" t="s">
        <v>39</v>
      </c>
      <c r="H6764" s="1">
        <v>45.0</v>
      </c>
      <c r="I6764" s="3">
        <v>43895.646527777775</v>
      </c>
      <c r="J6764" s="1">
        <v>1.12610718587392</v>
      </c>
      <c r="K6764" s="1" t="s">
        <v>24</v>
      </c>
      <c r="M6764" s="3">
        <v>43895.655817962965</v>
      </c>
    </row>
    <row r="6765">
      <c r="A6765" s="1">
        <v>6763.0</v>
      </c>
      <c r="B6765" s="1" t="s">
        <v>732</v>
      </c>
      <c r="C6765" s="1" t="s">
        <v>13578</v>
      </c>
      <c r="D6765" s="1" t="s">
        <v>3403</v>
      </c>
      <c r="E6765" s="1" t="s">
        <v>3634</v>
      </c>
      <c r="F6765" s="1" t="s">
        <v>735</v>
      </c>
      <c r="G6765" s="1" t="s">
        <v>17</v>
      </c>
      <c r="H6765" s="1">
        <v>45.0</v>
      </c>
      <c r="I6765" s="3">
        <v>44243.729166666664</v>
      </c>
      <c r="J6765" s="1">
        <v>0.065262402463722</v>
      </c>
      <c r="K6765" s="1" t="s">
        <v>24</v>
      </c>
      <c r="M6765" s="3">
        <v>44243.71454454861</v>
      </c>
    </row>
    <row r="6766">
      <c r="A6766" s="1">
        <v>6764.0</v>
      </c>
      <c r="B6766" s="1" t="s">
        <v>2772</v>
      </c>
      <c r="C6766" s="1" t="s">
        <v>13579</v>
      </c>
      <c r="D6766" s="1" t="s">
        <v>116</v>
      </c>
      <c r="E6766" s="1" t="s">
        <v>11473</v>
      </c>
      <c r="F6766" s="1" t="s">
        <v>2775</v>
      </c>
      <c r="G6766" s="1" t="s">
        <v>17</v>
      </c>
      <c r="H6766" s="1">
        <v>45.0</v>
      </c>
      <c r="I6766" s="3">
        <v>43899.291666666664</v>
      </c>
      <c r="J6766" s="1">
        <v>0.0</v>
      </c>
      <c r="K6766" s="1" t="s">
        <v>24</v>
      </c>
      <c r="M6766" s="3">
        <v>43900.4672427662</v>
      </c>
    </row>
    <row r="6767">
      <c r="A6767" s="1">
        <v>6765.0</v>
      </c>
      <c r="B6767" s="1" t="s">
        <v>12</v>
      </c>
      <c r="C6767" s="1" t="s">
        <v>13580</v>
      </c>
      <c r="D6767" s="1" t="s">
        <v>5947</v>
      </c>
      <c r="E6767" s="1" t="s">
        <v>13581</v>
      </c>
      <c r="F6767" s="1" t="s">
        <v>16</v>
      </c>
      <c r="G6767" s="1" t="s">
        <v>39</v>
      </c>
      <c r="H6767" s="1">
        <v>45.0</v>
      </c>
      <c r="I6767" s="3">
        <v>43883.625</v>
      </c>
      <c r="J6767" s="1">
        <v>1.62869054118941</v>
      </c>
      <c r="K6767" s="1" t="s">
        <v>18</v>
      </c>
      <c r="M6767" s="3">
        <v>43883.66049969907</v>
      </c>
    </row>
    <row r="6768">
      <c r="A6768" s="1">
        <v>6766.0</v>
      </c>
      <c r="B6768" s="1" t="s">
        <v>84</v>
      </c>
      <c r="C6768" s="1" t="s">
        <v>13582</v>
      </c>
      <c r="D6768" s="1" t="s">
        <v>86</v>
      </c>
      <c r="E6768" s="1" t="s">
        <v>2899</v>
      </c>
      <c r="F6768" s="1" t="s">
        <v>88</v>
      </c>
      <c r="G6768" s="1" t="s">
        <v>17</v>
      </c>
      <c r="H6768" s="1">
        <v>45.0</v>
      </c>
      <c r="I6768" s="3">
        <v>43880.197916666664</v>
      </c>
      <c r="J6768" s="1">
        <v>0.0</v>
      </c>
      <c r="K6768" s="1" t="s">
        <v>83</v>
      </c>
      <c r="M6768" s="3">
        <v>43881.39139585648</v>
      </c>
    </row>
    <row r="6769">
      <c r="A6769" s="1">
        <v>6767.0</v>
      </c>
      <c r="B6769" s="1" t="s">
        <v>1336</v>
      </c>
      <c r="C6769" s="1" t="s">
        <v>13583</v>
      </c>
      <c r="D6769" s="1" t="s">
        <v>37</v>
      </c>
      <c r="E6769" s="1" t="s">
        <v>13584</v>
      </c>
      <c r="F6769" s="1" t="s">
        <v>1340</v>
      </c>
      <c r="G6769" s="1" t="s">
        <v>39</v>
      </c>
      <c r="H6769" s="1">
        <v>45.0</v>
      </c>
      <c r="I6769" s="3">
        <v>44123.354166666664</v>
      </c>
      <c r="J6769" s="1">
        <v>1.1474228334376</v>
      </c>
      <c r="K6769" s="1" t="s">
        <v>46</v>
      </c>
      <c r="L6769" s="1" t="s">
        <v>266</v>
      </c>
      <c r="M6769" s="3">
        <v>44123.39616438658</v>
      </c>
    </row>
    <row r="6770">
      <c r="A6770" s="1">
        <v>6768.0</v>
      </c>
      <c r="B6770" s="1" t="s">
        <v>191</v>
      </c>
      <c r="C6770" s="1" t="s">
        <v>13585</v>
      </c>
      <c r="D6770" s="1" t="s">
        <v>12601</v>
      </c>
      <c r="E6770" s="1" t="s">
        <v>13586</v>
      </c>
      <c r="F6770" s="1" t="s">
        <v>195</v>
      </c>
      <c r="G6770" s="1" t="s">
        <v>17</v>
      </c>
      <c r="H6770" s="1">
        <v>45.0</v>
      </c>
      <c r="I6770" s="3">
        <v>44007.25</v>
      </c>
      <c r="J6770" s="1">
        <v>2.73292465872291</v>
      </c>
      <c r="K6770" s="1" t="s">
        <v>24</v>
      </c>
      <c r="M6770" s="3">
        <v>44007.27384111111</v>
      </c>
    </row>
    <row r="6771">
      <c r="A6771" s="1">
        <v>6769.0</v>
      </c>
      <c r="B6771" s="1" t="s">
        <v>2844</v>
      </c>
      <c r="C6771" s="1" t="s">
        <v>13587</v>
      </c>
      <c r="D6771" s="1" t="s">
        <v>2846</v>
      </c>
      <c r="E6771" s="1" t="s">
        <v>13588</v>
      </c>
      <c r="F6771" s="1" t="s">
        <v>2848</v>
      </c>
      <c r="G6771" s="1" t="s">
        <v>17</v>
      </c>
      <c r="H6771" s="1">
        <v>45.0</v>
      </c>
      <c r="I6771" s="3">
        <v>44176.25</v>
      </c>
      <c r="J6771" s="1">
        <v>1.26223380232012</v>
      </c>
      <c r="K6771" s="1" t="s">
        <v>18</v>
      </c>
      <c r="L6771" s="1" t="s">
        <v>699</v>
      </c>
      <c r="M6771" s="3">
        <v>44176.28132550926</v>
      </c>
    </row>
    <row r="6772">
      <c r="A6772" s="1">
        <v>6770.0</v>
      </c>
      <c r="B6772" s="1" t="s">
        <v>73</v>
      </c>
      <c r="C6772" s="1" t="s">
        <v>13589</v>
      </c>
      <c r="D6772" s="1" t="s">
        <v>4482</v>
      </c>
      <c r="E6772" s="1" t="s">
        <v>4483</v>
      </c>
      <c r="F6772" s="1" t="s">
        <v>77</v>
      </c>
      <c r="G6772" s="1" t="s">
        <v>17</v>
      </c>
      <c r="H6772" s="1">
        <v>45.0</v>
      </c>
      <c r="I6772" s="3">
        <v>44244.645833333336</v>
      </c>
      <c r="J6772" s="1">
        <v>1.76512698979284</v>
      </c>
      <c r="K6772" s="1" t="s">
        <v>24</v>
      </c>
      <c r="L6772" s="1" t="s">
        <v>940</v>
      </c>
      <c r="M6772" s="3">
        <v>44244.6771540162</v>
      </c>
    </row>
    <row r="6773">
      <c r="A6773" s="1">
        <v>6771.0</v>
      </c>
      <c r="B6773" s="1" t="s">
        <v>590</v>
      </c>
      <c r="C6773" s="1" t="s">
        <v>13590</v>
      </c>
      <c r="D6773" s="1" t="s">
        <v>592</v>
      </c>
      <c r="E6773" s="1" t="s">
        <v>13591</v>
      </c>
      <c r="F6773" s="1" t="s">
        <v>594</v>
      </c>
      <c r="G6773" s="1" t="s">
        <v>45</v>
      </c>
      <c r="H6773" s="1">
        <v>45.0</v>
      </c>
      <c r="I6773" s="3">
        <v>44163.41044934028</v>
      </c>
      <c r="J6773" s="1">
        <v>3.12820813484194</v>
      </c>
      <c r="K6773" s="1" t="s">
        <v>511</v>
      </c>
      <c r="L6773" s="1" t="s">
        <v>595</v>
      </c>
      <c r="M6773" s="3">
        <v>44163.4565871875</v>
      </c>
    </row>
    <row r="6774">
      <c r="A6774" s="1">
        <v>6772.0</v>
      </c>
      <c r="B6774" s="1" t="s">
        <v>6381</v>
      </c>
      <c r="C6774" s="1" t="s">
        <v>13592</v>
      </c>
      <c r="D6774" s="1" t="s">
        <v>415</v>
      </c>
      <c r="E6774" s="1" t="s">
        <v>13593</v>
      </c>
      <c r="F6774" s="1" t="s">
        <v>6384</v>
      </c>
      <c r="G6774" s="1" t="s">
        <v>39</v>
      </c>
      <c r="H6774" s="1">
        <v>45.0</v>
      </c>
      <c r="I6774" s="3">
        <v>44054.66736111111</v>
      </c>
      <c r="J6774" s="1">
        <v>3.7864475373195</v>
      </c>
      <c r="K6774" s="1" t="s">
        <v>24</v>
      </c>
      <c r="M6774" s="3">
        <v>44054.70362274306</v>
      </c>
    </row>
    <row r="6775">
      <c r="A6775" s="1">
        <v>6773.0</v>
      </c>
      <c r="B6775" s="1" t="s">
        <v>1012</v>
      </c>
      <c r="C6775" s="1" t="s">
        <v>13594</v>
      </c>
      <c r="D6775" s="1" t="s">
        <v>1014</v>
      </c>
      <c r="E6775" s="1" t="s">
        <v>2156</v>
      </c>
      <c r="F6775" s="1" t="s">
        <v>1016</v>
      </c>
      <c r="G6775" s="1" t="s">
        <v>17</v>
      </c>
      <c r="H6775" s="1">
        <v>45.0</v>
      </c>
      <c r="I6775" s="3">
        <v>43874.520833333336</v>
      </c>
      <c r="J6775" s="1">
        <v>0.0</v>
      </c>
      <c r="K6775" s="1" t="s">
        <v>166</v>
      </c>
      <c r="M6775" s="3">
        <v>43874.58836482639</v>
      </c>
    </row>
    <row r="6776">
      <c r="A6776" s="1">
        <v>6774.0</v>
      </c>
      <c r="B6776" s="1" t="s">
        <v>1075</v>
      </c>
      <c r="C6776" s="1" t="s">
        <v>13595</v>
      </c>
      <c r="D6776" s="1" t="s">
        <v>578</v>
      </c>
      <c r="E6776" s="1" t="s">
        <v>10084</v>
      </c>
      <c r="F6776" s="1" t="s">
        <v>1079</v>
      </c>
      <c r="G6776" s="1" t="s">
        <v>17</v>
      </c>
      <c r="H6776" s="1">
        <v>45.0</v>
      </c>
      <c r="I6776" s="3">
        <v>44118.270833333336</v>
      </c>
      <c r="J6776" s="1">
        <v>4.16574634024145</v>
      </c>
      <c r="K6776" s="1" t="s">
        <v>18</v>
      </c>
      <c r="L6776" s="1" t="s">
        <v>1080</v>
      </c>
      <c r="M6776" s="3">
        <v>44118.295635138886</v>
      </c>
    </row>
    <row r="6777">
      <c r="A6777" s="1">
        <v>6775.0</v>
      </c>
      <c r="B6777" s="1" t="s">
        <v>2645</v>
      </c>
      <c r="C6777" s="1" t="s">
        <v>13596</v>
      </c>
      <c r="D6777" s="1" t="s">
        <v>1802</v>
      </c>
      <c r="E6777" s="1" t="s">
        <v>3332</v>
      </c>
      <c r="F6777" s="1" t="s">
        <v>2649</v>
      </c>
      <c r="G6777" s="1" t="s">
        <v>17</v>
      </c>
      <c r="H6777" s="1">
        <v>45.0</v>
      </c>
      <c r="I6777" s="3">
        <v>43925.291666666664</v>
      </c>
      <c r="J6777" s="1">
        <v>1.89175530226176</v>
      </c>
      <c r="K6777" s="1" t="s">
        <v>18</v>
      </c>
      <c r="M6777" s="3">
        <v>43925.337868877315</v>
      </c>
    </row>
    <row r="6778">
      <c r="A6778" s="1">
        <v>6776.0</v>
      </c>
      <c r="B6778" s="1" t="s">
        <v>2944</v>
      </c>
      <c r="C6778" s="1" t="s">
        <v>13597</v>
      </c>
      <c r="D6778" s="1" t="s">
        <v>818</v>
      </c>
      <c r="E6778" s="1" t="s">
        <v>13598</v>
      </c>
      <c r="F6778" s="1" t="s">
        <v>2947</v>
      </c>
      <c r="G6778" s="1" t="s">
        <v>17</v>
      </c>
      <c r="H6778" s="1">
        <v>45.0</v>
      </c>
      <c r="I6778" s="3">
        <v>44193.208333333336</v>
      </c>
      <c r="J6778" s="1">
        <v>2.93439654359049</v>
      </c>
      <c r="K6778" s="1" t="s">
        <v>18</v>
      </c>
      <c r="L6778" s="1" t="s">
        <v>1047</v>
      </c>
      <c r="M6778" s="3">
        <v>44193.253445601855</v>
      </c>
    </row>
    <row r="6779">
      <c r="A6779" s="1">
        <v>6777.0</v>
      </c>
      <c r="B6779" s="1" t="s">
        <v>30</v>
      </c>
      <c r="C6779" s="1" t="s">
        <v>13599</v>
      </c>
      <c r="D6779" s="1" t="s">
        <v>116</v>
      </c>
      <c r="E6779" s="1" t="s">
        <v>3411</v>
      </c>
      <c r="F6779" s="1" t="s">
        <v>34</v>
      </c>
      <c r="G6779" s="1" t="s">
        <v>35</v>
      </c>
      <c r="H6779" s="1">
        <v>45.0</v>
      </c>
      <c r="I6779" s="3">
        <v>43818.458333333336</v>
      </c>
      <c r="J6779" s="1">
        <v>1.25415370216352</v>
      </c>
      <c r="K6779" s="1" t="s">
        <v>24</v>
      </c>
      <c r="M6779" s="3">
        <v>43818.41620871528</v>
      </c>
    </row>
    <row r="6780">
      <c r="A6780" s="1">
        <v>6778.0</v>
      </c>
      <c r="B6780" s="1" t="s">
        <v>758</v>
      </c>
      <c r="C6780" s="1" t="s">
        <v>13600</v>
      </c>
      <c r="D6780" s="1" t="s">
        <v>1578</v>
      </c>
      <c r="E6780" s="1" t="s">
        <v>13601</v>
      </c>
      <c r="F6780" s="1" t="s">
        <v>762</v>
      </c>
      <c r="G6780" s="1" t="s">
        <v>39</v>
      </c>
      <c r="H6780" s="1">
        <v>45.0</v>
      </c>
      <c r="I6780" s="3">
        <v>43885.375</v>
      </c>
      <c r="J6780" s="1">
        <v>2.139621952856</v>
      </c>
      <c r="K6780" s="1" t="s">
        <v>159</v>
      </c>
      <c r="M6780" s="3">
        <v>43885.418679236114</v>
      </c>
    </row>
    <row r="6781">
      <c r="A6781" s="1">
        <v>6779.0</v>
      </c>
      <c r="B6781" s="1" t="s">
        <v>4356</v>
      </c>
      <c r="C6781" s="1" t="s">
        <v>13602</v>
      </c>
      <c r="D6781" s="1" t="s">
        <v>411</v>
      </c>
      <c r="E6781" s="1" t="s">
        <v>7371</v>
      </c>
      <c r="F6781" s="1" t="s">
        <v>4359</v>
      </c>
      <c r="G6781" s="1" t="s">
        <v>17</v>
      </c>
      <c r="H6781" s="1">
        <v>45.0</v>
      </c>
      <c r="I6781" s="3">
        <v>44046.1875</v>
      </c>
      <c r="J6781" s="1">
        <v>0.761981333152804</v>
      </c>
      <c r="K6781" s="1" t="s">
        <v>62</v>
      </c>
      <c r="L6781" s="1" t="s">
        <v>4360</v>
      </c>
      <c r="M6781" s="3">
        <v>44046.24122380787</v>
      </c>
    </row>
    <row r="6782">
      <c r="A6782" s="1">
        <v>6780.0</v>
      </c>
      <c r="B6782" s="1" t="s">
        <v>124</v>
      </c>
      <c r="C6782" s="1" t="s">
        <v>13603</v>
      </c>
      <c r="D6782" s="1" t="s">
        <v>126</v>
      </c>
      <c r="E6782" s="1" t="s">
        <v>5370</v>
      </c>
      <c r="F6782" s="1" t="s">
        <v>128</v>
      </c>
      <c r="G6782" s="1" t="s">
        <v>35</v>
      </c>
      <c r="H6782" s="1">
        <v>45.0</v>
      </c>
      <c r="I6782" s="3">
        <v>44202.4375</v>
      </c>
      <c r="J6782" s="1">
        <v>13.214586622972</v>
      </c>
      <c r="K6782" s="1" t="s">
        <v>62</v>
      </c>
      <c r="M6782" s="3">
        <v>44202.532277094906</v>
      </c>
    </row>
    <row r="6783">
      <c r="A6783" s="1">
        <v>6781.0</v>
      </c>
      <c r="B6783" s="1" t="s">
        <v>12</v>
      </c>
      <c r="C6783" s="1" t="s">
        <v>13604</v>
      </c>
      <c r="D6783" s="1" t="s">
        <v>4220</v>
      </c>
      <c r="E6783" s="1" t="s">
        <v>4982</v>
      </c>
      <c r="F6783" s="1" t="s">
        <v>16</v>
      </c>
      <c r="G6783" s="1" t="s">
        <v>17</v>
      </c>
      <c r="H6783" s="1">
        <v>45.0</v>
      </c>
      <c r="I6783" s="3">
        <v>43910.625</v>
      </c>
      <c r="J6783" s="1">
        <v>3.76337902852584</v>
      </c>
      <c r="K6783" s="1" t="s">
        <v>18</v>
      </c>
      <c r="M6783" s="3">
        <v>43910.652995902776</v>
      </c>
    </row>
    <row r="6784">
      <c r="A6784" s="1">
        <v>6782.0</v>
      </c>
      <c r="B6784" s="1" t="s">
        <v>1800</v>
      </c>
      <c r="C6784" s="1" t="s">
        <v>13605</v>
      </c>
      <c r="D6784" s="1" t="s">
        <v>1802</v>
      </c>
      <c r="E6784" s="1" t="s">
        <v>13606</v>
      </c>
      <c r="F6784" s="1" t="s">
        <v>1804</v>
      </c>
      <c r="G6784" s="1" t="s">
        <v>17</v>
      </c>
      <c r="H6784" s="1">
        <v>45.0</v>
      </c>
      <c r="I6784" s="3">
        <v>43911.625</v>
      </c>
      <c r="J6784" s="1">
        <v>1.11281408029215</v>
      </c>
      <c r="K6784" s="1" t="s">
        <v>83</v>
      </c>
      <c r="M6784" s="3">
        <v>43911.62955075232</v>
      </c>
    </row>
    <row r="6785">
      <c r="A6785" s="1">
        <v>6783.0</v>
      </c>
      <c r="B6785" s="1" t="s">
        <v>5529</v>
      </c>
      <c r="C6785" s="1" t="s">
        <v>13607</v>
      </c>
      <c r="D6785" s="1" t="s">
        <v>12356</v>
      </c>
      <c r="E6785" s="1" t="s">
        <v>13608</v>
      </c>
      <c r="F6785" s="1" t="s">
        <v>5532</v>
      </c>
      <c r="G6785" s="1" t="s">
        <v>89</v>
      </c>
      <c r="H6785" s="1">
        <v>45.0</v>
      </c>
      <c r="I6785" s="3">
        <v>44009.63302087963</v>
      </c>
      <c r="J6785" s="1">
        <v>3.67018418564566</v>
      </c>
      <c r="K6785" s="1" t="s">
        <v>218</v>
      </c>
      <c r="M6785" s="3">
        <v>44009.65998819444</v>
      </c>
    </row>
    <row r="6786">
      <c r="A6786" s="1">
        <v>6784.0</v>
      </c>
      <c r="B6786" s="1" t="s">
        <v>10169</v>
      </c>
      <c r="C6786" s="1" t="s">
        <v>13609</v>
      </c>
      <c r="D6786" s="1" t="s">
        <v>2111</v>
      </c>
      <c r="E6786" s="1" t="s">
        <v>13610</v>
      </c>
      <c r="F6786" s="1" t="s">
        <v>10172</v>
      </c>
      <c r="G6786" s="1" t="s">
        <v>39</v>
      </c>
      <c r="H6786" s="1">
        <v>45.0</v>
      </c>
      <c r="I6786" s="3">
        <v>43863.666666666664</v>
      </c>
      <c r="J6786" s="1">
        <v>3.97797663050072</v>
      </c>
      <c r="K6786" s="1" t="s">
        <v>24</v>
      </c>
      <c r="M6786" s="3">
        <v>43863.68915576389</v>
      </c>
    </row>
    <row r="6787">
      <c r="A6787" s="1">
        <v>6785.0</v>
      </c>
      <c r="B6787" s="1" t="s">
        <v>308</v>
      </c>
      <c r="C6787" s="1" t="s">
        <v>13611</v>
      </c>
      <c r="D6787" s="1" t="s">
        <v>310</v>
      </c>
      <c r="E6787" s="1" t="s">
        <v>2281</v>
      </c>
      <c r="F6787" s="1" t="s">
        <v>312</v>
      </c>
      <c r="G6787" s="1" t="s">
        <v>17</v>
      </c>
      <c r="H6787" s="1">
        <v>45.0</v>
      </c>
      <c r="I6787" s="3">
        <v>44146.583333333336</v>
      </c>
      <c r="J6787" s="1">
        <v>1.84918844453651</v>
      </c>
      <c r="K6787" s="1" t="s">
        <v>24</v>
      </c>
      <c r="L6787" s="1" t="s">
        <v>96</v>
      </c>
      <c r="M6787" s="3">
        <v>44146.61500946759</v>
      </c>
    </row>
    <row r="6788">
      <c r="A6788" s="1">
        <v>6786.0</v>
      </c>
      <c r="B6788" s="1" t="s">
        <v>8496</v>
      </c>
      <c r="C6788" s="1" t="s">
        <v>13612</v>
      </c>
      <c r="D6788" s="1" t="s">
        <v>1446</v>
      </c>
      <c r="E6788" s="1" t="s">
        <v>13613</v>
      </c>
      <c r="F6788" s="1" t="s">
        <v>8499</v>
      </c>
      <c r="G6788" s="1" t="s">
        <v>39</v>
      </c>
      <c r="H6788" s="1">
        <v>45.0</v>
      </c>
      <c r="I6788" s="3">
        <v>43885.197916666664</v>
      </c>
      <c r="J6788" s="1">
        <v>1.57770354131065</v>
      </c>
      <c r="K6788" s="1" t="s">
        <v>24</v>
      </c>
      <c r="M6788" s="3">
        <v>43885.23513744213</v>
      </c>
    </row>
    <row r="6789">
      <c r="A6789" s="1">
        <v>6787.0</v>
      </c>
      <c r="B6789" s="1" t="s">
        <v>229</v>
      </c>
      <c r="C6789" s="1" t="s">
        <v>13614</v>
      </c>
      <c r="D6789" s="1" t="s">
        <v>518</v>
      </c>
      <c r="E6789" s="1" t="s">
        <v>5233</v>
      </c>
      <c r="F6789" s="1" t="s">
        <v>232</v>
      </c>
      <c r="G6789" s="1" t="s">
        <v>35</v>
      </c>
      <c r="H6789" s="1">
        <v>45.0</v>
      </c>
      <c r="I6789" s="3">
        <v>44176.229166666664</v>
      </c>
      <c r="J6789" s="1">
        <v>1.6068890468576</v>
      </c>
      <c r="K6789" s="1" t="s">
        <v>24</v>
      </c>
      <c r="M6789" s="3">
        <v>44176.26180655092</v>
      </c>
    </row>
    <row r="6790">
      <c r="A6790" s="1">
        <v>6788.0</v>
      </c>
      <c r="B6790" s="1" t="s">
        <v>3662</v>
      </c>
      <c r="C6790" s="1" t="s">
        <v>13615</v>
      </c>
      <c r="D6790" s="1" t="s">
        <v>65</v>
      </c>
      <c r="E6790" s="1" t="s">
        <v>13616</v>
      </c>
      <c r="F6790" s="1" t="s">
        <v>3665</v>
      </c>
      <c r="G6790" s="1" t="s">
        <v>17</v>
      </c>
      <c r="H6790" s="1">
        <v>45.0</v>
      </c>
      <c r="I6790" s="3">
        <v>44222.666666666664</v>
      </c>
      <c r="J6790" s="1">
        <v>3.0310679009079</v>
      </c>
      <c r="K6790" s="1" t="s">
        <v>24</v>
      </c>
      <c r="M6790" s="3">
        <v>44222.66538690972</v>
      </c>
    </row>
    <row r="6791">
      <c r="A6791" s="1">
        <v>6789.0</v>
      </c>
      <c r="B6791" s="1" t="s">
        <v>319</v>
      </c>
      <c r="C6791" s="1" t="s">
        <v>13617</v>
      </c>
      <c r="D6791" s="1" t="s">
        <v>13618</v>
      </c>
      <c r="E6791" s="1" t="s">
        <v>13619</v>
      </c>
      <c r="F6791" s="1" t="s">
        <v>323</v>
      </c>
      <c r="G6791" s="1" t="s">
        <v>39</v>
      </c>
      <c r="H6791" s="1">
        <v>45.0</v>
      </c>
      <c r="I6791" s="3">
        <v>43785.625</v>
      </c>
      <c r="J6791" s="1">
        <v>2.09844549973943</v>
      </c>
      <c r="K6791" s="1" t="s">
        <v>24</v>
      </c>
      <c r="M6791" s="3">
        <v>43785.66947825231</v>
      </c>
    </row>
    <row r="6792">
      <c r="A6792" s="1">
        <v>6790.0</v>
      </c>
      <c r="B6792" s="1" t="s">
        <v>742</v>
      </c>
      <c r="C6792" s="1" t="s">
        <v>13620</v>
      </c>
      <c r="D6792" s="1" t="s">
        <v>148</v>
      </c>
      <c r="E6792" s="1" t="s">
        <v>12207</v>
      </c>
      <c r="F6792" s="1" t="s">
        <v>746</v>
      </c>
      <c r="G6792" s="1" t="s">
        <v>17</v>
      </c>
      <c r="H6792" s="1">
        <v>45.0</v>
      </c>
      <c r="I6792" s="3">
        <v>43901.583333333336</v>
      </c>
      <c r="J6792" s="1">
        <v>1.22649179370652</v>
      </c>
      <c r="K6792" s="1" t="s">
        <v>24</v>
      </c>
      <c r="M6792" s="3">
        <v>43901.618725092594</v>
      </c>
    </row>
    <row r="6793">
      <c r="A6793" s="1">
        <v>6791.0</v>
      </c>
      <c r="B6793" s="1" t="s">
        <v>136</v>
      </c>
      <c r="C6793" s="1" t="s">
        <v>13621</v>
      </c>
      <c r="D6793" s="1" t="s">
        <v>138</v>
      </c>
      <c r="E6793" s="1" t="s">
        <v>12074</v>
      </c>
      <c r="F6793" s="1" t="s">
        <v>140</v>
      </c>
      <c r="G6793" s="1" t="s">
        <v>17</v>
      </c>
      <c r="H6793" s="1">
        <v>45.0</v>
      </c>
      <c r="I6793" s="3">
        <v>43979.333333333336</v>
      </c>
      <c r="J6793" s="1">
        <v>1.49336856913723</v>
      </c>
      <c r="K6793" s="1" t="s">
        <v>18</v>
      </c>
      <c r="M6793" s="3">
        <v>43979.36171034722</v>
      </c>
    </row>
    <row r="6794">
      <c r="A6794" s="1">
        <v>6792.0</v>
      </c>
      <c r="B6794" s="1" t="s">
        <v>1413</v>
      </c>
      <c r="C6794" s="1" t="s">
        <v>13622</v>
      </c>
      <c r="D6794" s="1" t="s">
        <v>441</v>
      </c>
      <c r="E6794" s="1" t="s">
        <v>13623</v>
      </c>
      <c r="F6794" s="1" t="s">
        <v>1416</v>
      </c>
      <c r="G6794" s="1" t="s">
        <v>39</v>
      </c>
      <c r="H6794" s="1">
        <v>45.0</v>
      </c>
      <c r="I6794" s="3">
        <v>44218.260416666664</v>
      </c>
      <c r="J6794" s="1">
        <v>2.73137478211448</v>
      </c>
      <c r="K6794" s="1" t="s">
        <v>18</v>
      </c>
      <c r="L6794" s="1" t="s">
        <v>581</v>
      </c>
      <c r="M6794" s="3">
        <v>44218.292701087965</v>
      </c>
    </row>
    <row r="6795">
      <c r="A6795" s="1">
        <v>6793.0</v>
      </c>
      <c r="B6795" s="1" t="s">
        <v>3386</v>
      </c>
      <c r="C6795" s="1" t="s">
        <v>13624</v>
      </c>
      <c r="D6795" s="1" t="s">
        <v>3388</v>
      </c>
      <c r="E6795" s="1" t="s">
        <v>13625</v>
      </c>
      <c r="F6795" s="1" t="s">
        <v>3390</v>
      </c>
      <c r="G6795" s="1" t="s">
        <v>17</v>
      </c>
      <c r="H6795" s="1">
        <v>45.0</v>
      </c>
      <c r="I6795" s="3">
        <v>44099.625</v>
      </c>
      <c r="J6795" s="1">
        <v>1.18211390562565</v>
      </c>
      <c r="K6795" s="1" t="s">
        <v>24</v>
      </c>
      <c r="M6795" s="3">
        <v>44099.69077158565</v>
      </c>
    </row>
    <row r="6796">
      <c r="A6796" s="1">
        <v>6794.0</v>
      </c>
      <c r="B6796" s="1" t="s">
        <v>385</v>
      </c>
      <c r="C6796" s="1" t="s">
        <v>13626</v>
      </c>
      <c r="D6796" s="1" t="s">
        <v>116</v>
      </c>
      <c r="E6796" s="1" t="s">
        <v>5197</v>
      </c>
      <c r="F6796" s="1" t="s">
        <v>388</v>
      </c>
      <c r="G6796" s="1" t="s">
        <v>17</v>
      </c>
      <c r="H6796" s="1">
        <v>45.0</v>
      </c>
      <c r="I6796" s="3">
        <v>43950.5</v>
      </c>
      <c r="J6796" s="1">
        <v>1.33906769214081</v>
      </c>
      <c r="K6796" s="1" t="s">
        <v>24</v>
      </c>
      <c r="M6796" s="3">
        <v>43950.68385556713</v>
      </c>
    </row>
    <row r="6797">
      <c r="A6797" s="1">
        <v>6795.0</v>
      </c>
      <c r="B6797" s="1" t="s">
        <v>4046</v>
      </c>
      <c r="C6797" s="1" t="s">
        <v>13627</v>
      </c>
      <c r="D6797" s="1" t="s">
        <v>116</v>
      </c>
      <c r="E6797" s="1" t="s">
        <v>9191</v>
      </c>
      <c r="F6797" s="1" t="s">
        <v>4049</v>
      </c>
      <c r="G6797" s="1" t="s">
        <v>17</v>
      </c>
      <c r="H6797" s="1">
        <v>45.0</v>
      </c>
      <c r="I6797" s="3">
        <v>44187.166666666664</v>
      </c>
      <c r="J6797" s="1">
        <v>2.47927045454246</v>
      </c>
      <c r="K6797" s="1" t="s">
        <v>24</v>
      </c>
      <c r="L6797" s="1" t="s">
        <v>4561</v>
      </c>
      <c r="M6797" s="3">
        <v>44187.196607881946</v>
      </c>
    </row>
    <row r="6798">
      <c r="A6798" s="1">
        <v>6796.0</v>
      </c>
      <c r="B6798" s="1" t="s">
        <v>465</v>
      </c>
      <c r="C6798" s="1" t="s">
        <v>13628</v>
      </c>
      <c r="D6798" s="1" t="s">
        <v>3259</v>
      </c>
      <c r="E6798" s="1" t="s">
        <v>8267</v>
      </c>
      <c r="F6798" s="1" t="s">
        <v>468</v>
      </c>
      <c r="G6798" s="1" t="s">
        <v>17</v>
      </c>
      <c r="H6798" s="1">
        <v>45.0</v>
      </c>
      <c r="I6798" s="3">
        <v>43847.25</v>
      </c>
      <c r="J6798" s="1">
        <v>2.52081114004562</v>
      </c>
      <c r="K6798" s="1" t="s">
        <v>24</v>
      </c>
      <c r="M6798" s="3">
        <v>43847.2861384375</v>
      </c>
    </row>
    <row r="6799">
      <c r="A6799" s="1">
        <v>6797.0</v>
      </c>
      <c r="B6799" s="1" t="s">
        <v>119</v>
      </c>
      <c r="C6799" s="1" t="s">
        <v>13629</v>
      </c>
      <c r="D6799" s="1" t="s">
        <v>37</v>
      </c>
      <c r="E6799" s="1" t="s">
        <v>10441</v>
      </c>
      <c r="F6799" s="1" t="s">
        <v>123</v>
      </c>
      <c r="G6799" s="1" t="s">
        <v>17</v>
      </c>
      <c r="H6799" s="1">
        <v>45.0</v>
      </c>
      <c r="I6799" s="3">
        <v>44155.25</v>
      </c>
      <c r="J6799" s="1">
        <v>1.36114644340063</v>
      </c>
      <c r="K6799" s="1" t="s">
        <v>18</v>
      </c>
      <c r="M6799" s="3">
        <v>44155.26959672454</v>
      </c>
    </row>
    <row r="6800">
      <c r="A6800" s="1">
        <v>6798.0</v>
      </c>
      <c r="B6800" s="1" t="s">
        <v>4929</v>
      </c>
      <c r="C6800" s="1" t="s">
        <v>13630</v>
      </c>
      <c r="D6800" s="1" t="s">
        <v>21</v>
      </c>
      <c r="E6800" s="1" t="s">
        <v>4931</v>
      </c>
      <c r="F6800" s="1" t="s">
        <v>4932</v>
      </c>
      <c r="G6800" s="1" t="s">
        <v>35</v>
      </c>
      <c r="H6800" s="1">
        <v>45.0</v>
      </c>
      <c r="I6800" s="3">
        <v>43720.291666666664</v>
      </c>
      <c r="J6800" s="1">
        <v>1.46032398405319</v>
      </c>
      <c r="K6800" s="1" t="s">
        <v>24</v>
      </c>
      <c r="M6800" s="3">
        <v>43720.30361916667</v>
      </c>
    </row>
    <row r="6801">
      <c r="A6801" s="1">
        <v>6799.0</v>
      </c>
      <c r="B6801" s="1" t="s">
        <v>63</v>
      </c>
      <c r="C6801" s="1" t="s">
        <v>13631</v>
      </c>
      <c r="D6801" s="1" t="s">
        <v>492</v>
      </c>
      <c r="E6801" s="1" t="s">
        <v>5445</v>
      </c>
      <c r="F6801" s="1" t="s">
        <v>67</v>
      </c>
      <c r="G6801" s="1" t="s">
        <v>17</v>
      </c>
      <c r="H6801" s="1">
        <v>45.0</v>
      </c>
      <c r="I6801" s="3">
        <v>44100.28125</v>
      </c>
      <c r="J6801" s="1">
        <v>0.046784497322026</v>
      </c>
      <c r="K6801" s="1" t="s">
        <v>24</v>
      </c>
      <c r="M6801" s="3">
        <v>44100.34467460648</v>
      </c>
    </row>
    <row r="6802">
      <c r="A6802" s="1">
        <v>6800.0</v>
      </c>
      <c r="B6802" s="1" t="s">
        <v>953</v>
      </c>
      <c r="C6802" s="1" t="s">
        <v>13632</v>
      </c>
      <c r="D6802" s="1" t="s">
        <v>1243</v>
      </c>
      <c r="E6802" s="1" t="s">
        <v>5203</v>
      </c>
      <c r="F6802" s="1" t="s">
        <v>965</v>
      </c>
      <c r="G6802" s="1" t="s">
        <v>17</v>
      </c>
      <c r="H6802" s="1">
        <v>45.0</v>
      </c>
      <c r="I6802" s="3">
        <v>43769.625</v>
      </c>
      <c r="J6802" s="1">
        <v>13.479830747225</v>
      </c>
      <c r="K6802" s="1" t="s">
        <v>18</v>
      </c>
      <c r="M6802" s="3">
        <v>43769.661283298614</v>
      </c>
    </row>
    <row r="6803">
      <c r="A6803" s="1">
        <v>6801.0</v>
      </c>
      <c r="B6803" s="1" t="s">
        <v>345</v>
      </c>
      <c r="C6803" s="1" t="s">
        <v>13633</v>
      </c>
      <c r="D6803" s="1" t="s">
        <v>1653</v>
      </c>
      <c r="E6803" s="1" t="s">
        <v>823</v>
      </c>
      <c r="F6803" s="1" t="s">
        <v>349</v>
      </c>
      <c r="G6803" s="1" t="s">
        <v>17</v>
      </c>
      <c r="H6803" s="1">
        <v>45.0</v>
      </c>
      <c r="I6803" s="3">
        <v>43785.166666666664</v>
      </c>
      <c r="J6803" s="1">
        <v>0.770349153036128</v>
      </c>
      <c r="K6803" s="1" t="s">
        <v>24</v>
      </c>
      <c r="M6803" s="3">
        <v>43785.22941979166</v>
      </c>
    </row>
    <row r="6804">
      <c r="A6804" s="1">
        <v>6802.0</v>
      </c>
      <c r="B6804" s="1" t="s">
        <v>1202</v>
      </c>
      <c r="C6804" s="1" t="s">
        <v>13634</v>
      </c>
      <c r="D6804" s="1" t="s">
        <v>3392</v>
      </c>
      <c r="E6804" s="1" t="s">
        <v>1205</v>
      </c>
      <c r="F6804" s="1" t="s">
        <v>1206</v>
      </c>
      <c r="G6804" s="1" t="s">
        <v>17</v>
      </c>
      <c r="H6804" s="1">
        <v>45.0</v>
      </c>
      <c r="I6804" s="3">
        <v>43698.583333333336</v>
      </c>
      <c r="J6804" s="1">
        <v>2.24797686688516</v>
      </c>
      <c r="K6804" s="1" t="s">
        <v>24</v>
      </c>
      <c r="M6804" s="3">
        <v>43698.62222792824</v>
      </c>
    </row>
    <row r="6805">
      <c r="A6805" s="1">
        <v>6803.0</v>
      </c>
      <c r="B6805" s="1" t="s">
        <v>2276</v>
      </c>
      <c r="C6805" s="1" t="s">
        <v>13635</v>
      </c>
      <c r="D6805" s="1" t="s">
        <v>11659</v>
      </c>
      <c r="E6805" s="1" t="s">
        <v>11660</v>
      </c>
      <c r="F6805" s="1" t="s">
        <v>2279</v>
      </c>
      <c r="G6805" s="1" t="s">
        <v>17</v>
      </c>
      <c r="H6805" s="1">
        <v>45.0</v>
      </c>
      <c r="I6805" s="3">
        <v>43886.708333333336</v>
      </c>
      <c r="J6805" s="1">
        <v>0.879656601631329</v>
      </c>
      <c r="K6805" s="1" t="s">
        <v>159</v>
      </c>
      <c r="M6805" s="3">
        <v>43886.697308229166</v>
      </c>
    </row>
    <row r="6806">
      <c r="A6806" s="1">
        <v>6804.0</v>
      </c>
      <c r="B6806" s="1" t="s">
        <v>184</v>
      </c>
      <c r="C6806" s="1" t="s">
        <v>13636</v>
      </c>
      <c r="D6806" s="1" t="s">
        <v>148</v>
      </c>
      <c r="E6806" s="1" t="s">
        <v>2011</v>
      </c>
      <c r="F6806" s="1" t="s">
        <v>187</v>
      </c>
      <c r="G6806" s="1" t="s">
        <v>17</v>
      </c>
      <c r="H6806" s="1">
        <v>45.0</v>
      </c>
      <c r="I6806" s="3">
        <v>44120.666666666664</v>
      </c>
      <c r="J6806" s="1">
        <v>1.02609508975281</v>
      </c>
      <c r="K6806" s="1" t="s">
        <v>24</v>
      </c>
      <c r="L6806" s="1" t="s">
        <v>188</v>
      </c>
      <c r="M6806" s="3">
        <v>44120.671068668984</v>
      </c>
    </row>
    <row r="6807">
      <c r="A6807" s="1">
        <v>6805.0</v>
      </c>
      <c r="B6807" s="1" t="s">
        <v>303</v>
      </c>
      <c r="C6807" s="1" t="s">
        <v>13637</v>
      </c>
      <c r="D6807" s="1" t="s">
        <v>305</v>
      </c>
      <c r="E6807" s="1" t="s">
        <v>1641</v>
      </c>
      <c r="F6807" s="1" t="s">
        <v>307</v>
      </c>
      <c r="G6807" s="1" t="s">
        <v>17</v>
      </c>
      <c r="H6807" s="1">
        <v>45.0</v>
      </c>
      <c r="I6807" s="3">
        <v>44001.791666666664</v>
      </c>
      <c r="J6807" s="1">
        <v>1.11013442041388</v>
      </c>
      <c r="K6807" s="1" t="s">
        <v>24</v>
      </c>
      <c r="M6807" s="3">
        <v>44001.82098335648</v>
      </c>
    </row>
    <row r="6808">
      <c r="A6808" s="1">
        <v>6806.0</v>
      </c>
      <c r="B6808" s="1" t="s">
        <v>1938</v>
      </c>
      <c r="C6808" s="1" t="s">
        <v>13638</v>
      </c>
      <c r="D6808" s="1" t="s">
        <v>1940</v>
      </c>
      <c r="E6808" s="1" t="s">
        <v>13639</v>
      </c>
      <c r="F6808" s="1" t="s">
        <v>1942</v>
      </c>
      <c r="G6808" s="1" t="s">
        <v>39</v>
      </c>
      <c r="H6808" s="1">
        <v>45.0</v>
      </c>
      <c r="I6808" s="3">
        <v>44090.166666666664</v>
      </c>
      <c r="J6808" s="1">
        <v>1.92056379754026</v>
      </c>
      <c r="K6808" s="1" t="s">
        <v>62</v>
      </c>
      <c r="L6808" s="1" t="s">
        <v>4284</v>
      </c>
      <c r="M6808" s="3">
        <v>44090.20468585648</v>
      </c>
    </row>
    <row r="6809">
      <c r="A6809" s="1">
        <v>6807.0</v>
      </c>
      <c r="B6809" s="1" t="s">
        <v>862</v>
      </c>
      <c r="C6809" s="1" t="s">
        <v>13640</v>
      </c>
      <c r="D6809" s="1" t="s">
        <v>864</v>
      </c>
      <c r="E6809" s="1" t="s">
        <v>865</v>
      </c>
      <c r="F6809" s="1" t="s">
        <v>866</v>
      </c>
      <c r="G6809" s="1" t="s">
        <v>17</v>
      </c>
      <c r="H6809" s="1">
        <v>45.0</v>
      </c>
      <c r="I6809" s="3">
        <v>43702.166666666664</v>
      </c>
      <c r="J6809" s="1">
        <v>0.654202499132269</v>
      </c>
      <c r="K6809" s="1" t="s">
        <v>166</v>
      </c>
      <c r="M6809" s="3">
        <v>43702.31857130787</v>
      </c>
    </row>
    <row r="6810">
      <c r="A6810" s="1">
        <v>6808.0</v>
      </c>
      <c r="B6810" s="1" t="s">
        <v>1330</v>
      </c>
      <c r="C6810" s="1" t="s">
        <v>13641</v>
      </c>
      <c r="D6810" s="1" t="s">
        <v>11332</v>
      </c>
      <c r="E6810" s="1" t="s">
        <v>13642</v>
      </c>
      <c r="F6810" s="1" t="s">
        <v>1334</v>
      </c>
      <c r="G6810" s="1" t="s">
        <v>39</v>
      </c>
      <c r="H6810" s="1">
        <v>45.0</v>
      </c>
      <c r="I6810" s="3">
        <v>43783.666666666664</v>
      </c>
      <c r="J6810" s="1">
        <v>1.64938365488657</v>
      </c>
      <c r="K6810" s="1" t="s">
        <v>24</v>
      </c>
      <c r="M6810" s="3">
        <v>43783.69577615741</v>
      </c>
    </row>
    <row r="6811">
      <c r="A6811" s="1">
        <v>6809.0</v>
      </c>
      <c r="B6811" s="1" t="s">
        <v>354</v>
      </c>
      <c r="C6811" s="1" t="s">
        <v>13643</v>
      </c>
      <c r="D6811" s="1" t="s">
        <v>8383</v>
      </c>
      <c r="E6811" s="1" t="s">
        <v>13644</v>
      </c>
      <c r="F6811" s="1" t="s">
        <v>358</v>
      </c>
      <c r="G6811" s="1" t="s">
        <v>39</v>
      </c>
      <c r="H6811" s="1">
        <v>45.0</v>
      </c>
      <c r="I6811" s="3">
        <v>44249.625</v>
      </c>
      <c r="J6811" s="1">
        <v>1.76308885817499</v>
      </c>
      <c r="K6811" s="1" t="s">
        <v>24</v>
      </c>
      <c r="M6811" s="3">
        <v>44249.65738078704</v>
      </c>
    </row>
    <row r="6812">
      <c r="A6812" s="1">
        <v>6810.0</v>
      </c>
      <c r="B6812" s="1" t="s">
        <v>862</v>
      </c>
      <c r="C6812" s="1" t="s">
        <v>13645</v>
      </c>
      <c r="D6812" s="1" t="s">
        <v>864</v>
      </c>
      <c r="E6812" s="1" t="s">
        <v>865</v>
      </c>
      <c r="F6812" s="1" t="s">
        <v>866</v>
      </c>
      <c r="G6812" s="1" t="s">
        <v>17</v>
      </c>
      <c r="H6812" s="1">
        <v>45.0</v>
      </c>
      <c r="I6812" s="3">
        <v>43711.166666666664</v>
      </c>
      <c r="J6812" s="1">
        <v>0.564136681258277</v>
      </c>
      <c r="K6812" s="1" t="s">
        <v>166</v>
      </c>
      <c r="M6812" s="3">
        <v>43711.24944636574</v>
      </c>
    </row>
    <row r="6813">
      <c r="A6813" s="1">
        <v>6811.0</v>
      </c>
      <c r="B6813" s="1" t="s">
        <v>2314</v>
      </c>
      <c r="C6813" s="1" t="s">
        <v>13646</v>
      </c>
      <c r="D6813" s="1" t="s">
        <v>2316</v>
      </c>
      <c r="E6813" s="1" t="s">
        <v>2317</v>
      </c>
      <c r="F6813" s="1" t="s">
        <v>2318</v>
      </c>
      <c r="G6813" s="1" t="s">
        <v>35</v>
      </c>
      <c r="H6813" s="1">
        <v>45.0</v>
      </c>
      <c r="I6813" s="3">
        <v>44228.666666666664</v>
      </c>
      <c r="J6813" s="1">
        <v>2.29439743994927</v>
      </c>
      <c r="K6813" s="1" t="s">
        <v>18</v>
      </c>
      <c r="M6813" s="3">
        <v>44228.70127157407</v>
      </c>
    </row>
    <row r="6814">
      <c r="A6814" s="1">
        <v>6812.0</v>
      </c>
      <c r="B6814" s="1" t="s">
        <v>896</v>
      </c>
      <c r="C6814" s="1" t="s">
        <v>13647</v>
      </c>
      <c r="D6814" s="1" t="s">
        <v>2067</v>
      </c>
      <c r="E6814" s="1" t="s">
        <v>9686</v>
      </c>
      <c r="F6814" s="1" t="s">
        <v>900</v>
      </c>
      <c r="G6814" s="1" t="s">
        <v>17</v>
      </c>
      <c r="H6814" s="1">
        <v>45.0</v>
      </c>
      <c r="I6814" s="3">
        <v>44204.270833333336</v>
      </c>
      <c r="J6814" s="1">
        <v>2.66687217653932</v>
      </c>
      <c r="K6814" s="1" t="s">
        <v>24</v>
      </c>
      <c r="L6814" s="1" t="s">
        <v>741</v>
      </c>
      <c r="M6814" s="3">
        <v>44204.292359467596</v>
      </c>
    </row>
    <row r="6815">
      <c r="A6815" s="1">
        <v>6813.0</v>
      </c>
      <c r="B6815" s="1" t="s">
        <v>520</v>
      </c>
      <c r="C6815" s="1" t="s">
        <v>13648</v>
      </c>
      <c r="D6815" s="1" t="s">
        <v>522</v>
      </c>
      <c r="E6815" s="1" t="s">
        <v>1100</v>
      </c>
      <c r="F6815" s="1" t="s">
        <v>524</v>
      </c>
      <c r="G6815" s="1" t="s">
        <v>35</v>
      </c>
      <c r="H6815" s="1">
        <v>45.0</v>
      </c>
      <c r="I6815" s="3">
        <v>43717.291666666664</v>
      </c>
      <c r="J6815" s="1">
        <v>0.0707627176576416</v>
      </c>
      <c r="K6815" s="1" t="s">
        <v>46</v>
      </c>
      <c r="M6815" s="3">
        <v>43717.40215952546</v>
      </c>
    </row>
    <row r="6816">
      <c r="A6816" s="1">
        <v>6814.0</v>
      </c>
      <c r="B6816" s="1" t="s">
        <v>73</v>
      </c>
      <c r="C6816" s="1" t="s">
        <v>13649</v>
      </c>
      <c r="D6816" s="1" t="s">
        <v>4482</v>
      </c>
      <c r="E6816" s="1" t="s">
        <v>6740</v>
      </c>
      <c r="F6816" s="1" t="s">
        <v>77</v>
      </c>
      <c r="G6816" s="1" t="s">
        <v>35</v>
      </c>
      <c r="H6816" s="1">
        <v>45.0</v>
      </c>
      <c r="I6816" s="3">
        <v>44231.302083333336</v>
      </c>
      <c r="J6816" s="1">
        <v>1.47132917673319</v>
      </c>
      <c r="K6816" s="1" t="s">
        <v>24</v>
      </c>
      <c r="L6816" s="1" t="s">
        <v>940</v>
      </c>
      <c r="M6816" s="3">
        <v>44231.36042642361</v>
      </c>
    </row>
    <row r="6817">
      <c r="A6817" s="1">
        <v>6815.0</v>
      </c>
      <c r="B6817" s="1" t="s">
        <v>742</v>
      </c>
      <c r="C6817" s="1" t="s">
        <v>13650</v>
      </c>
      <c r="D6817" s="1" t="s">
        <v>3131</v>
      </c>
      <c r="E6817" s="1" t="s">
        <v>13651</v>
      </c>
      <c r="F6817" s="1" t="s">
        <v>746</v>
      </c>
      <c r="G6817" s="1" t="s">
        <v>89</v>
      </c>
      <c r="H6817" s="1">
        <v>45.0</v>
      </c>
      <c r="I6817" s="3">
        <v>44190.45576111111</v>
      </c>
      <c r="J6817" s="1">
        <v>1.38130995663344</v>
      </c>
      <c r="K6817" s="1" t="s">
        <v>24</v>
      </c>
      <c r="L6817" s="1" t="s">
        <v>747</v>
      </c>
      <c r="M6817" s="3">
        <v>44190.48351265046</v>
      </c>
    </row>
    <row r="6818">
      <c r="A6818" s="1">
        <v>6816.0</v>
      </c>
      <c r="B6818" s="1" t="s">
        <v>184</v>
      </c>
      <c r="C6818" s="1" t="s">
        <v>13652</v>
      </c>
      <c r="D6818" s="1" t="s">
        <v>148</v>
      </c>
      <c r="E6818" s="1" t="s">
        <v>186</v>
      </c>
      <c r="F6818" s="1" t="s">
        <v>187</v>
      </c>
      <c r="G6818" s="1" t="s">
        <v>17</v>
      </c>
      <c r="H6818" s="1">
        <v>45.0</v>
      </c>
      <c r="I6818" s="3">
        <v>43962.40625</v>
      </c>
      <c r="J6818" s="1">
        <v>3.74312053968655</v>
      </c>
      <c r="K6818" s="1" t="s">
        <v>24</v>
      </c>
      <c r="L6818" s="1" t="s">
        <v>188</v>
      </c>
      <c r="M6818" s="3">
        <v>43962.3973425</v>
      </c>
    </row>
    <row r="6819">
      <c r="A6819" s="1">
        <v>6817.0</v>
      </c>
      <c r="B6819" s="1" t="s">
        <v>114</v>
      </c>
      <c r="C6819" s="1" t="s">
        <v>13653</v>
      </c>
      <c r="D6819" s="1" t="s">
        <v>116</v>
      </c>
      <c r="E6819" s="1" t="s">
        <v>1161</v>
      </c>
      <c r="F6819" s="1" t="s">
        <v>118</v>
      </c>
      <c r="G6819" s="1" t="s">
        <v>17</v>
      </c>
      <c r="H6819" s="1">
        <v>45.0</v>
      </c>
      <c r="I6819" s="3">
        <v>44023.270833333336</v>
      </c>
      <c r="J6819" s="1">
        <v>2.371155721602</v>
      </c>
      <c r="K6819" s="1" t="s">
        <v>24</v>
      </c>
      <c r="L6819" s="1" t="s">
        <v>1006</v>
      </c>
      <c r="M6819" s="3">
        <v>44023.28655576389</v>
      </c>
    </row>
    <row r="6820">
      <c r="A6820" s="1">
        <v>6818.0</v>
      </c>
      <c r="B6820" s="1" t="s">
        <v>582</v>
      </c>
      <c r="C6820" s="1" t="s">
        <v>13654</v>
      </c>
      <c r="D6820" s="1" t="s">
        <v>221</v>
      </c>
      <c r="E6820" s="1" t="s">
        <v>13655</v>
      </c>
      <c r="F6820" s="1" t="s">
        <v>586</v>
      </c>
      <c r="G6820" s="1" t="s">
        <v>39</v>
      </c>
      <c r="H6820" s="1">
        <v>45.0</v>
      </c>
      <c r="I6820" s="3">
        <v>43820.625</v>
      </c>
      <c r="J6820" s="1">
        <v>1.68435922218398</v>
      </c>
      <c r="K6820" s="1" t="s">
        <v>24</v>
      </c>
      <c r="M6820" s="3">
        <v>43820.654095833335</v>
      </c>
    </row>
    <row r="6821">
      <c r="A6821" s="1">
        <v>6819.0</v>
      </c>
      <c r="B6821" s="1" t="s">
        <v>401</v>
      </c>
      <c r="C6821" s="1" t="s">
        <v>13656</v>
      </c>
      <c r="D6821" s="1" t="s">
        <v>3598</v>
      </c>
      <c r="E6821" s="1" t="s">
        <v>13657</v>
      </c>
      <c r="F6821" s="1" t="s">
        <v>405</v>
      </c>
      <c r="G6821" s="1" t="s">
        <v>89</v>
      </c>
      <c r="H6821" s="1">
        <v>45.0</v>
      </c>
      <c r="I6821" s="3">
        <v>44208.48145452546</v>
      </c>
      <c r="J6821" s="1">
        <v>2.832054674674</v>
      </c>
      <c r="K6821" s="1" t="s">
        <v>24</v>
      </c>
      <c r="L6821" s="1" t="s">
        <v>406</v>
      </c>
      <c r="M6821" s="3">
        <v>44208.49678849537</v>
      </c>
    </row>
    <row r="6822">
      <c r="A6822" s="1">
        <v>6820.0</v>
      </c>
      <c r="B6822" s="1" t="s">
        <v>2357</v>
      </c>
      <c r="C6822" s="1" t="s">
        <v>13658</v>
      </c>
      <c r="D6822" s="1" t="s">
        <v>2359</v>
      </c>
      <c r="E6822" s="1" t="s">
        <v>2360</v>
      </c>
      <c r="F6822" s="1" t="s">
        <v>2361</v>
      </c>
      <c r="G6822" s="1" t="s">
        <v>17</v>
      </c>
      <c r="H6822" s="1">
        <v>45.0</v>
      </c>
      <c r="I6822" s="3">
        <v>44162.229166666664</v>
      </c>
      <c r="J6822" s="1">
        <v>1.59977204679067</v>
      </c>
      <c r="K6822" s="1" t="s">
        <v>18</v>
      </c>
      <c r="M6822" s="3">
        <v>44162.23924944444</v>
      </c>
    </row>
    <row r="6823">
      <c r="A6823" s="1">
        <v>6821.0</v>
      </c>
      <c r="B6823" s="1" t="s">
        <v>385</v>
      </c>
      <c r="C6823" s="1" t="s">
        <v>13659</v>
      </c>
      <c r="D6823" s="1" t="s">
        <v>116</v>
      </c>
      <c r="E6823" s="1" t="s">
        <v>2481</v>
      </c>
      <c r="F6823" s="1" t="s">
        <v>388</v>
      </c>
      <c r="G6823" s="1" t="s">
        <v>17</v>
      </c>
      <c r="H6823" s="1">
        <v>45.0</v>
      </c>
      <c r="I6823" s="3">
        <v>44131.291666666664</v>
      </c>
      <c r="J6823" s="1">
        <v>0.0</v>
      </c>
      <c r="K6823" s="1" t="s">
        <v>24</v>
      </c>
      <c r="M6823" s="3">
        <v>44131.55990209491</v>
      </c>
    </row>
    <row r="6824">
      <c r="A6824" s="1">
        <v>6822.0</v>
      </c>
      <c r="B6824" s="1" t="s">
        <v>8985</v>
      </c>
      <c r="C6824" s="1" t="s">
        <v>13660</v>
      </c>
      <c r="D6824" s="1" t="s">
        <v>3708</v>
      </c>
      <c r="E6824" s="1" t="s">
        <v>13661</v>
      </c>
      <c r="F6824" s="1" t="s">
        <v>8988</v>
      </c>
      <c r="G6824" s="1" t="s">
        <v>39</v>
      </c>
      <c r="H6824" s="1">
        <v>45.0</v>
      </c>
      <c r="I6824" s="3">
        <v>44141.541666666664</v>
      </c>
      <c r="J6824" s="1">
        <v>0.179611889364493</v>
      </c>
      <c r="K6824" s="1" t="s">
        <v>24</v>
      </c>
      <c r="L6824" s="1" t="s">
        <v>1006</v>
      </c>
      <c r="M6824" s="3">
        <v>44141.577690474536</v>
      </c>
    </row>
    <row r="6825">
      <c r="A6825" s="1">
        <v>6823.0</v>
      </c>
      <c r="B6825" s="1" t="s">
        <v>1583</v>
      </c>
      <c r="C6825" s="1" t="s">
        <v>13662</v>
      </c>
      <c r="D6825" s="1" t="s">
        <v>148</v>
      </c>
      <c r="E6825" s="1" t="s">
        <v>9201</v>
      </c>
      <c r="F6825" s="1" t="s">
        <v>1586</v>
      </c>
      <c r="G6825" s="1" t="s">
        <v>17</v>
      </c>
      <c r="H6825" s="1">
        <v>45.0</v>
      </c>
      <c r="I6825" s="3">
        <v>44225.697916666664</v>
      </c>
      <c r="J6825" s="1">
        <v>2.08104801727972</v>
      </c>
      <c r="K6825" s="1" t="s">
        <v>24</v>
      </c>
      <c r="L6825" s="1" t="s">
        <v>188</v>
      </c>
      <c r="M6825" s="3">
        <v>44225.736299351855</v>
      </c>
    </row>
    <row r="6826">
      <c r="A6826" s="1">
        <v>6824.0</v>
      </c>
      <c r="B6826" s="1" t="s">
        <v>2766</v>
      </c>
      <c r="C6826" s="1" t="s">
        <v>13663</v>
      </c>
      <c r="D6826" s="1" t="s">
        <v>2768</v>
      </c>
      <c r="E6826" s="1" t="s">
        <v>2769</v>
      </c>
      <c r="F6826" s="1" t="s">
        <v>2770</v>
      </c>
      <c r="G6826" s="1" t="s">
        <v>17</v>
      </c>
      <c r="H6826" s="1">
        <v>45.0</v>
      </c>
      <c r="I6826" s="3">
        <v>44174.458333333336</v>
      </c>
      <c r="J6826" s="1">
        <v>0.997217587857308</v>
      </c>
      <c r="K6826" s="1" t="s">
        <v>62</v>
      </c>
      <c r="L6826" s="1" t="s">
        <v>2771</v>
      </c>
      <c r="M6826" s="3">
        <v>44174.627521504626</v>
      </c>
    </row>
    <row r="6827">
      <c r="A6827" s="1">
        <v>6825.0</v>
      </c>
      <c r="B6827" s="1" t="s">
        <v>10142</v>
      </c>
      <c r="C6827" s="1" t="s">
        <v>13664</v>
      </c>
      <c r="D6827" s="1" t="s">
        <v>3097</v>
      </c>
      <c r="E6827" s="1" t="s">
        <v>10144</v>
      </c>
      <c r="F6827" s="1" t="s">
        <v>10145</v>
      </c>
      <c r="G6827" s="1" t="s">
        <v>17</v>
      </c>
      <c r="H6827" s="1">
        <v>45.0</v>
      </c>
      <c r="I6827" s="3">
        <v>43871.5</v>
      </c>
      <c r="J6827" s="1">
        <v>2.54998429543083</v>
      </c>
      <c r="K6827" s="1" t="s">
        <v>18</v>
      </c>
      <c r="M6827" s="3">
        <v>43871.52842962963</v>
      </c>
    </row>
    <row r="6828">
      <c r="A6828" s="1">
        <v>6826.0</v>
      </c>
      <c r="B6828" s="1" t="s">
        <v>9693</v>
      </c>
      <c r="C6828" s="1" t="s">
        <v>13665</v>
      </c>
      <c r="D6828" s="1" t="s">
        <v>2485</v>
      </c>
      <c r="E6828" s="1" t="s">
        <v>13666</v>
      </c>
      <c r="F6828" s="1" t="s">
        <v>13667</v>
      </c>
      <c r="G6828" s="1" t="s">
        <v>17</v>
      </c>
      <c r="H6828" s="1">
        <v>45.0</v>
      </c>
      <c r="I6828" s="3">
        <v>44252.291666666664</v>
      </c>
      <c r="J6828" s="1">
        <v>0.026254707084234</v>
      </c>
      <c r="K6828" s="1" t="s">
        <v>83</v>
      </c>
      <c r="L6828" s="1" t="s">
        <v>9697</v>
      </c>
      <c r="M6828" s="3">
        <v>44252.250696979165</v>
      </c>
    </row>
    <row r="6829">
      <c r="A6829" s="1">
        <v>6827.0</v>
      </c>
      <c r="B6829" s="1" t="s">
        <v>13668</v>
      </c>
      <c r="C6829" s="1" t="s">
        <v>13669</v>
      </c>
      <c r="D6829" s="1" t="s">
        <v>2754</v>
      </c>
      <c r="E6829" s="1" t="s">
        <v>13670</v>
      </c>
      <c r="F6829" s="1" t="s">
        <v>13671</v>
      </c>
      <c r="G6829" s="1" t="s">
        <v>39</v>
      </c>
      <c r="H6829" s="1">
        <v>45.0</v>
      </c>
      <c r="I6829" s="3">
        <v>43470.708333333336</v>
      </c>
      <c r="J6829" s="1">
        <v>1.99687230517653</v>
      </c>
      <c r="K6829" s="1" t="s">
        <v>24</v>
      </c>
      <c r="M6829" s="3">
        <v>43470.73923886574</v>
      </c>
    </row>
    <row r="6830">
      <c r="A6830" s="1">
        <v>6828.0</v>
      </c>
      <c r="B6830" s="1" t="s">
        <v>10111</v>
      </c>
      <c r="C6830" s="1" t="s">
        <v>13672</v>
      </c>
      <c r="D6830" s="1" t="s">
        <v>1092</v>
      </c>
      <c r="E6830" s="1" t="s">
        <v>13673</v>
      </c>
      <c r="F6830" s="1" t="s">
        <v>10114</v>
      </c>
      <c r="G6830" s="1" t="s">
        <v>39</v>
      </c>
      <c r="H6830" s="1">
        <v>45.0</v>
      </c>
      <c r="I6830" s="3">
        <v>44080.291666666664</v>
      </c>
      <c r="J6830" s="1">
        <v>1.4506007554521</v>
      </c>
      <c r="K6830" s="1" t="s">
        <v>1194</v>
      </c>
      <c r="M6830" s="3">
        <v>44080.334727650465</v>
      </c>
    </row>
    <row r="6831">
      <c r="A6831" s="1">
        <v>6829.0</v>
      </c>
      <c r="B6831" s="1" t="s">
        <v>161</v>
      </c>
      <c r="C6831" s="1" t="s">
        <v>13674</v>
      </c>
      <c r="D6831" s="1" t="s">
        <v>3699</v>
      </c>
      <c r="E6831" s="1" t="s">
        <v>3700</v>
      </c>
      <c r="F6831" s="1" t="s">
        <v>165</v>
      </c>
      <c r="G6831" s="1" t="s">
        <v>17</v>
      </c>
      <c r="H6831" s="1">
        <v>45.0</v>
      </c>
      <c r="I6831" s="3">
        <v>44125.208333333336</v>
      </c>
      <c r="J6831" s="1">
        <v>0.90582198254017</v>
      </c>
      <c r="K6831" s="1" t="s">
        <v>166</v>
      </c>
      <c r="L6831" s="1" t="s">
        <v>167</v>
      </c>
      <c r="M6831" s="3">
        <v>44125.238443125</v>
      </c>
    </row>
    <row r="6832">
      <c r="A6832" s="1">
        <v>6830.0</v>
      </c>
      <c r="B6832" s="1" t="s">
        <v>196</v>
      </c>
      <c r="C6832" s="1" t="s">
        <v>13675</v>
      </c>
      <c r="D6832" s="1" t="s">
        <v>198</v>
      </c>
      <c r="E6832" s="1" t="s">
        <v>1535</v>
      </c>
      <c r="F6832" s="1" t="s">
        <v>200</v>
      </c>
      <c r="G6832" s="1" t="s">
        <v>17</v>
      </c>
      <c r="H6832" s="1">
        <v>45.0</v>
      </c>
      <c r="I6832" s="3">
        <v>44195.541666666664</v>
      </c>
      <c r="J6832" s="1">
        <v>2.29306059387875</v>
      </c>
      <c r="K6832" s="1" t="s">
        <v>24</v>
      </c>
      <c r="M6832" s="3">
        <v>44195.57350909722</v>
      </c>
    </row>
    <row r="6833">
      <c r="A6833" s="1">
        <v>6831.0</v>
      </c>
      <c r="B6833" s="1" t="s">
        <v>2339</v>
      </c>
      <c r="C6833" s="1" t="s">
        <v>13676</v>
      </c>
      <c r="D6833" s="1" t="s">
        <v>738</v>
      </c>
      <c r="E6833" s="1" t="s">
        <v>11963</v>
      </c>
      <c r="F6833" s="1" t="s">
        <v>2342</v>
      </c>
      <c r="G6833" s="1" t="s">
        <v>17</v>
      </c>
      <c r="H6833" s="1">
        <v>45.0</v>
      </c>
      <c r="I6833" s="3">
        <v>44151.6875</v>
      </c>
      <c r="J6833" s="1">
        <v>2.39436102976989</v>
      </c>
      <c r="K6833" s="1" t="s">
        <v>24</v>
      </c>
      <c r="M6833" s="3">
        <v>44151.69140527778</v>
      </c>
    </row>
    <row r="6834">
      <c r="A6834" s="1">
        <v>6832.0</v>
      </c>
      <c r="B6834" s="1" t="s">
        <v>4367</v>
      </c>
      <c r="C6834" s="1" t="s">
        <v>13677</v>
      </c>
      <c r="D6834" s="1" t="s">
        <v>869</v>
      </c>
      <c r="E6834" s="1" t="s">
        <v>13678</v>
      </c>
      <c r="F6834" s="1" t="s">
        <v>4370</v>
      </c>
      <c r="G6834" s="1" t="s">
        <v>35</v>
      </c>
      <c r="H6834" s="1">
        <v>45.0</v>
      </c>
      <c r="I6834" s="3">
        <v>44249.333333333336</v>
      </c>
      <c r="J6834" s="1">
        <v>2.63520510919624</v>
      </c>
      <c r="K6834" s="1" t="s">
        <v>24</v>
      </c>
      <c r="L6834" s="1" t="s">
        <v>2724</v>
      </c>
      <c r="M6834" s="3">
        <v>44249.35178197917</v>
      </c>
    </row>
    <row r="6835">
      <c r="A6835" s="1">
        <v>6833.0</v>
      </c>
      <c r="B6835" s="1" t="s">
        <v>6708</v>
      </c>
      <c r="C6835" s="1" t="s">
        <v>13679</v>
      </c>
      <c r="D6835" s="1" t="s">
        <v>1461</v>
      </c>
      <c r="E6835" s="1" t="s">
        <v>6710</v>
      </c>
      <c r="F6835" s="1" t="s">
        <v>6711</v>
      </c>
      <c r="G6835" s="1" t="s">
        <v>17</v>
      </c>
      <c r="H6835" s="1">
        <v>45.0</v>
      </c>
      <c r="I6835" s="3">
        <v>43868.208333333336</v>
      </c>
      <c r="J6835" s="1">
        <v>3.75696274492049</v>
      </c>
      <c r="K6835" s="1" t="s">
        <v>18</v>
      </c>
      <c r="M6835" s="3">
        <v>43868.2448505787</v>
      </c>
    </row>
    <row r="6836">
      <c r="A6836" s="1">
        <v>6834.0</v>
      </c>
      <c r="B6836" s="1" t="s">
        <v>84</v>
      </c>
      <c r="C6836" s="1" t="s">
        <v>13680</v>
      </c>
      <c r="D6836" s="1" t="s">
        <v>342</v>
      </c>
      <c r="E6836" s="1" t="s">
        <v>13681</v>
      </c>
      <c r="F6836" s="1" t="s">
        <v>88</v>
      </c>
      <c r="G6836" s="1" t="s">
        <v>89</v>
      </c>
      <c r="H6836" s="1">
        <v>45.0</v>
      </c>
      <c r="I6836" s="3">
        <v>43835.3238733912</v>
      </c>
      <c r="J6836" s="1">
        <v>0.737584588496262</v>
      </c>
      <c r="K6836" s="1" t="s">
        <v>83</v>
      </c>
      <c r="M6836" s="3">
        <v>43835.337682314814</v>
      </c>
    </row>
    <row r="6837">
      <c r="A6837" s="1">
        <v>6835.0</v>
      </c>
      <c r="B6837" s="1" t="s">
        <v>1023</v>
      </c>
      <c r="C6837" s="1" t="s">
        <v>13682</v>
      </c>
      <c r="D6837" s="1" t="s">
        <v>13683</v>
      </c>
      <c r="E6837" s="1" t="s">
        <v>1322</v>
      </c>
      <c r="F6837" s="1" t="s">
        <v>1027</v>
      </c>
      <c r="G6837" s="1" t="s">
        <v>17</v>
      </c>
      <c r="H6837" s="1">
        <v>45.0</v>
      </c>
      <c r="I6837" s="3">
        <v>43905.208333333336</v>
      </c>
      <c r="J6837" s="1">
        <v>1.31634866071706</v>
      </c>
      <c r="K6837" s="1" t="s">
        <v>24</v>
      </c>
      <c r="M6837" s="3">
        <v>43903.23860304398</v>
      </c>
    </row>
    <row r="6838">
      <c r="A6838" s="1">
        <v>6836.0</v>
      </c>
      <c r="B6838" s="1" t="s">
        <v>858</v>
      </c>
      <c r="C6838" s="1" t="s">
        <v>13684</v>
      </c>
      <c r="D6838" s="1" t="s">
        <v>326</v>
      </c>
      <c r="E6838" s="1" t="s">
        <v>928</v>
      </c>
      <c r="F6838" s="1" t="s">
        <v>861</v>
      </c>
      <c r="G6838" s="1" t="s">
        <v>17</v>
      </c>
      <c r="H6838" s="1">
        <v>45.0</v>
      </c>
      <c r="I6838" s="3">
        <v>44123.291666666664</v>
      </c>
      <c r="J6838" s="1">
        <v>2.65295610685094</v>
      </c>
      <c r="K6838" s="1" t="s">
        <v>24</v>
      </c>
      <c r="M6838" s="3">
        <v>44123.42858082176</v>
      </c>
    </row>
    <row r="6839">
      <c r="A6839" s="1">
        <v>6837.0</v>
      </c>
      <c r="B6839" s="1" t="s">
        <v>308</v>
      </c>
      <c r="C6839" s="1" t="s">
        <v>13685</v>
      </c>
      <c r="D6839" s="1" t="s">
        <v>310</v>
      </c>
      <c r="E6839" s="1" t="s">
        <v>8254</v>
      </c>
      <c r="F6839" s="1" t="s">
        <v>312</v>
      </c>
      <c r="G6839" s="1" t="s">
        <v>17</v>
      </c>
      <c r="H6839" s="1">
        <v>45.0</v>
      </c>
      <c r="I6839" s="3">
        <v>44180.229166666664</v>
      </c>
      <c r="J6839" s="1">
        <v>1.5120329043521</v>
      </c>
      <c r="K6839" s="1" t="s">
        <v>24</v>
      </c>
      <c r="L6839" s="1" t="s">
        <v>96</v>
      </c>
      <c r="M6839" s="3">
        <v>44180.26314599537</v>
      </c>
    </row>
    <row r="6840">
      <c r="A6840" s="1">
        <v>6838.0</v>
      </c>
      <c r="B6840" s="1" t="s">
        <v>141</v>
      </c>
      <c r="C6840" s="1" t="s">
        <v>13686</v>
      </c>
      <c r="D6840" s="1" t="s">
        <v>173</v>
      </c>
      <c r="E6840" s="1" t="s">
        <v>13687</v>
      </c>
      <c r="F6840" s="1" t="s">
        <v>175</v>
      </c>
      <c r="G6840" s="1" t="s">
        <v>39</v>
      </c>
      <c r="H6840" s="1">
        <v>45.0</v>
      </c>
      <c r="I6840" s="3">
        <v>44039.291666666664</v>
      </c>
      <c r="J6840" s="1">
        <v>2.05845443833653</v>
      </c>
      <c r="K6840" s="1" t="s">
        <v>46</v>
      </c>
      <c r="M6840" s="3">
        <v>44039.347188865744</v>
      </c>
    </row>
    <row r="6841">
      <c r="A6841" s="1">
        <v>6839.0</v>
      </c>
      <c r="B6841" s="1" t="s">
        <v>3073</v>
      </c>
      <c r="C6841" s="1" t="s">
        <v>13688</v>
      </c>
      <c r="D6841" s="1" t="s">
        <v>21</v>
      </c>
      <c r="E6841" s="1" t="s">
        <v>5594</v>
      </c>
      <c r="F6841" s="1" t="s">
        <v>3419</v>
      </c>
      <c r="G6841" s="1" t="s">
        <v>17</v>
      </c>
      <c r="H6841" s="1">
        <v>45.0</v>
      </c>
      <c r="I6841" s="3">
        <v>44112.583333333336</v>
      </c>
      <c r="J6841" s="1">
        <v>2.45893041819401</v>
      </c>
      <c r="K6841" s="1" t="s">
        <v>24</v>
      </c>
      <c r="M6841" s="3">
        <v>44112.61608871528</v>
      </c>
    </row>
    <row r="6842">
      <c r="A6842" s="1">
        <v>6840.0</v>
      </c>
      <c r="B6842" s="1" t="s">
        <v>1961</v>
      </c>
      <c r="C6842" s="1" t="s">
        <v>13689</v>
      </c>
      <c r="D6842" s="1" t="s">
        <v>1963</v>
      </c>
      <c r="E6842" s="1" t="s">
        <v>13690</v>
      </c>
      <c r="F6842" s="1" t="s">
        <v>1965</v>
      </c>
      <c r="G6842" s="1" t="s">
        <v>39</v>
      </c>
      <c r="H6842" s="1">
        <v>45.0</v>
      </c>
      <c r="I6842" s="3">
        <v>44089.708333333336</v>
      </c>
      <c r="J6842" s="1">
        <v>4.47377437653232</v>
      </c>
      <c r="K6842" s="1" t="s">
        <v>24</v>
      </c>
      <c r="L6842" s="1" t="s">
        <v>882</v>
      </c>
      <c r="M6842" s="3">
        <v>44089.716699756944</v>
      </c>
    </row>
    <row r="6843">
      <c r="A6843" s="1">
        <v>6841.0</v>
      </c>
      <c r="B6843" s="1" t="s">
        <v>455</v>
      </c>
      <c r="C6843" s="1" t="s">
        <v>13691</v>
      </c>
      <c r="D6843" s="1" t="s">
        <v>116</v>
      </c>
      <c r="E6843" s="1" t="s">
        <v>4178</v>
      </c>
      <c r="F6843" s="1" t="s">
        <v>458</v>
      </c>
      <c r="G6843" s="1" t="s">
        <v>17</v>
      </c>
      <c r="H6843" s="1">
        <v>45.0</v>
      </c>
      <c r="I6843" s="3">
        <v>43992.333333333336</v>
      </c>
      <c r="J6843" s="1">
        <v>3.95874231950012</v>
      </c>
      <c r="K6843" s="1" t="s">
        <v>24</v>
      </c>
      <c r="L6843" s="1" t="s">
        <v>406</v>
      </c>
      <c r="M6843" s="3">
        <v>43992.3608308912</v>
      </c>
    </row>
    <row r="6844">
      <c r="A6844" s="1">
        <v>6842.0</v>
      </c>
      <c r="B6844" s="1" t="s">
        <v>25</v>
      </c>
      <c r="C6844" s="1" t="s">
        <v>13692</v>
      </c>
      <c r="D6844" s="1" t="s">
        <v>27</v>
      </c>
      <c r="E6844" s="1" t="s">
        <v>13693</v>
      </c>
      <c r="F6844" s="1" t="s">
        <v>29</v>
      </c>
      <c r="G6844" s="1" t="s">
        <v>89</v>
      </c>
      <c r="H6844" s="1">
        <v>45.0</v>
      </c>
      <c r="I6844" s="3">
        <v>44123.70138888889</v>
      </c>
      <c r="J6844" s="1">
        <v>1.8288493371421</v>
      </c>
      <c r="K6844" s="1" t="s">
        <v>18</v>
      </c>
      <c r="M6844" s="3">
        <v>44123.699355543984</v>
      </c>
    </row>
    <row r="6845">
      <c r="A6845" s="1">
        <v>6843.0</v>
      </c>
      <c r="B6845" s="1" t="s">
        <v>13694</v>
      </c>
      <c r="C6845" s="1" t="s">
        <v>13695</v>
      </c>
      <c r="D6845" s="1" t="s">
        <v>211</v>
      </c>
      <c r="E6845" s="1" t="s">
        <v>13696</v>
      </c>
      <c r="F6845" s="1" t="s">
        <v>13697</v>
      </c>
      <c r="G6845" s="1" t="s">
        <v>17</v>
      </c>
      <c r="H6845" s="1">
        <v>45.0</v>
      </c>
      <c r="I6845" s="3">
        <v>44066.6875</v>
      </c>
      <c r="J6845" s="1">
        <v>2.50397534977834</v>
      </c>
      <c r="K6845" s="1" t="s">
        <v>218</v>
      </c>
      <c r="L6845" s="1" t="s">
        <v>1556</v>
      </c>
      <c r="M6845" s="3">
        <v>44066.71887660879</v>
      </c>
    </row>
    <row r="6846">
      <c r="A6846" s="1">
        <v>6844.0</v>
      </c>
      <c r="B6846" s="1" t="s">
        <v>303</v>
      </c>
      <c r="C6846" s="1" t="s">
        <v>13698</v>
      </c>
      <c r="D6846" s="1" t="s">
        <v>305</v>
      </c>
      <c r="E6846" s="1" t="s">
        <v>1839</v>
      </c>
      <c r="F6846" s="1" t="s">
        <v>307</v>
      </c>
      <c r="G6846" s="1" t="s">
        <v>17</v>
      </c>
      <c r="H6846" s="1">
        <v>45.0</v>
      </c>
      <c r="I6846" s="3">
        <v>43877.791666666664</v>
      </c>
      <c r="J6846" s="1">
        <v>1.48351838676908</v>
      </c>
      <c r="K6846" s="1" t="s">
        <v>24</v>
      </c>
      <c r="M6846" s="3">
        <v>43877.81461824074</v>
      </c>
    </row>
    <row r="6847">
      <c r="A6847" s="1">
        <v>6845.0</v>
      </c>
      <c r="B6847" s="1" t="s">
        <v>1699</v>
      </c>
      <c r="C6847" s="1" t="s">
        <v>13699</v>
      </c>
      <c r="D6847" s="1" t="s">
        <v>701</v>
      </c>
      <c r="E6847" s="1" t="s">
        <v>6332</v>
      </c>
      <c r="F6847" s="1" t="s">
        <v>1702</v>
      </c>
      <c r="G6847" s="1" t="s">
        <v>35</v>
      </c>
      <c r="H6847" s="1">
        <v>45.0</v>
      </c>
      <c r="I6847" s="3">
        <v>44182.270833333336</v>
      </c>
      <c r="J6847" s="1">
        <v>1.21824352754392</v>
      </c>
      <c r="K6847" s="1" t="s">
        <v>24</v>
      </c>
      <c r="L6847" s="1" t="s">
        <v>1006</v>
      </c>
      <c r="M6847" s="3">
        <v>44182.30965488426</v>
      </c>
    </row>
    <row r="6848">
      <c r="A6848" s="1">
        <v>6846.0</v>
      </c>
      <c r="B6848" s="1" t="s">
        <v>2877</v>
      </c>
      <c r="C6848" s="1" t="s">
        <v>13700</v>
      </c>
      <c r="D6848" s="1" t="s">
        <v>126</v>
      </c>
      <c r="E6848" s="1" t="s">
        <v>4513</v>
      </c>
      <c r="F6848" s="1" t="s">
        <v>2881</v>
      </c>
      <c r="G6848" s="1" t="s">
        <v>17</v>
      </c>
      <c r="H6848" s="1">
        <v>45.0</v>
      </c>
      <c r="I6848" s="3">
        <v>44113.625</v>
      </c>
      <c r="J6848" s="1">
        <v>4.31828633075903</v>
      </c>
      <c r="K6848" s="1" t="s">
        <v>62</v>
      </c>
      <c r="M6848" s="3">
        <v>44113.659814224535</v>
      </c>
    </row>
    <row r="6849">
      <c r="A6849" s="1">
        <v>6847.0</v>
      </c>
      <c r="B6849" s="1" t="s">
        <v>582</v>
      </c>
      <c r="C6849" s="1" t="s">
        <v>13701</v>
      </c>
      <c r="D6849" s="1" t="s">
        <v>93</v>
      </c>
      <c r="E6849" s="1" t="s">
        <v>2474</v>
      </c>
      <c r="F6849" s="1" t="s">
        <v>586</v>
      </c>
      <c r="G6849" s="1" t="s">
        <v>17</v>
      </c>
      <c r="H6849" s="1">
        <v>45.0</v>
      </c>
      <c r="I6849" s="3">
        <v>43844.25</v>
      </c>
      <c r="J6849" s="1">
        <v>2.22781751026577</v>
      </c>
      <c r="K6849" s="1" t="s">
        <v>24</v>
      </c>
      <c r="M6849" s="3">
        <v>43844.279163680556</v>
      </c>
    </row>
    <row r="6850">
      <c r="A6850" s="1">
        <v>6848.0</v>
      </c>
      <c r="B6850" s="1" t="s">
        <v>2744</v>
      </c>
      <c r="C6850" s="1" t="s">
        <v>13702</v>
      </c>
      <c r="D6850" s="1" t="s">
        <v>13703</v>
      </c>
      <c r="E6850" s="1" t="s">
        <v>13704</v>
      </c>
      <c r="F6850" s="1" t="s">
        <v>2748</v>
      </c>
      <c r="G6850" s="1" t="s">
        <v>39</v>
      </c>
      <c r="H6850" s="1">
        <v>45.0</v>
      </c>
      <c r="I6850" s="3">
        <v>43536.5</v>
      </c>
      <c r="J6850" s="1">
        <v>1.96676041080224</v>
      </c>
      <c r="K6850" s="1" t="s">
        <v>24</v>
      </c>
      <c r="M6850" s="3">
        <v>43536.46262908565</v>
      </c>
    </row>
    <row r="6851">
      <c r="A6851" s="1">
        <v>6849.0</v>
      </c>
      <c r="B6851" s="1" t="s">
        <v>632</v>
      </c>
      <c r="C6851" s="1" t="s">
        <v>13705</v>
      </c>
      <c r="D6851" s="1" t="s">
        <v>342</v>
      </c>
      <c r="E6851" s="1" t="s">
        <v>634</v>
      </c>
      <c r="F6851" s="1" t="s">
        <v>635</v>
      </c>
      <c r="G6851" s="1" t="s">
        <v>17</v>
      </c>
      <c r="H6851" s="1">
        <v>45.0</v>
      </c>
      <c r="I6851" s="3">
        <v>43741.583333333336</v>
      </c>
      <c r="J6851" s="1">
        <v>4.67666483075584</v>
      </c>
      <c r="K6851" s="1" t="s">
        <v>83</v>
      </c>
      <c r="M6851" s="3">
        <v>43722.605275671296</v>
      </c>
    </row>
    <row r="6852">
      <c r="A6852" s="1">
        <v>6850.0</v>
      </c>
      <c r="B6852" s="1" t="s">
        <v>340</v>
      </c>
      <c r="C6852" s="1" t="s">
        <v>13706</v>
      </c>
      <c r="D6852" s="1" t="s">
        <v>1255</v>
      </c>
      <c r="E6852" s="1" t="s">
        <v>13707</v>
      </c>
      <c r="F6852" s="1" t="s">
        <v>344</v>
      </c>
      <c r="G6852" s="1" t="s">
        <v>39</v>
      </c>
      <c r="H6852" s="1">
        <v>45.0</v>
      </c>
      <c r="I6852" s="3">
        <v>43931.583333333336</v>
      </c>
      <c r="J6852" s="1">
        <v>1.7162230394036</v>
      </c>
      <c r="K6852" s="1" t="s">
        <v>83</v>
      </c>
      <c r="M6852" s="3">
        <v>43931.6843353125</v>
      </c>
    </row>
    <row r="6853">
      <c r="A6853" s="1">
        <v>6851.0</v>
      </c>
      <c r="B6853" s="1" t="s">
        <v>3753</v>
      </c>
      <c r="C6853" s="1" t="s">
        <v>13708</v>
      </c>
      <c r="D6853" s="1" t="s">
        <v>2983</v>
      </c>
      <c r="E6853" s="1" t="s">
        <v>13709</v>
      </c>
      <c r="F6853" s="1" t="s">
        <v>3757</v>
      </c>
      <c r="G6853" s="1" t="s">
        <v>39</v>
      </c>
      <c r="H6853" s="1">
        <v>45.0</v>
      </c>
      <c r="I6853" s="3">
        <v>43541.583333333336</v>
      </c>
      <c r="J6853" s="1">
        <v>1.65111850646016</v>
      </c>
      <c r="K6853" s="1" t="s">
        <v>24</v>
      </c>
      <c r="M6853" s="3">
        <v>43541.620914872685</v>
      </c>
    </row>
    <row r="6854">
      <c r="A6854" s="1">
        <v>6852.0</v>
      </c>
      <c r="B6854" s="1" t="s">
        <v>196</v>
      </c>
      <c r="C6854" s="1" t="s">
        <v>13710</v>
      </c>
      <c r="D6854" s="1" t="s">
        <v>198</v>
      </c>
      <c r="E6854" s="1" t="s">
        <v>199</v>
      </c>
      <c r="F6854" s="1" t="s">
        <v>200</v>
      </c>
      <c r="G6854" s="1" t="s">
        <v>17</v>
      </c>
      <c r="H6854" s="1">
        <v>45.0</v>
      </c>
      <c r="I6854" s="3">
        <v>44180.541666666664</v>
      </c>
      <c r="J6854" s="1">
        <v>2.30853608697999</v>
      </c>
      <c r="K6854" s="1" t="s">
        <v>24</v>
      </c>
      <c r="M6854" s="3">
        <v>44180.56941246528</v>
      </c>
    </row>
    <row r="6855">
      <c r="A6855" s="1">
        <v>6853.0</v>
      </c>
      <c r="B6855" s="1" t="s">
        <v>1315</v>
      </c>
      <c r="C6855" s="1" t="s">
        <v>13711</v>
      </c>
      <c r="D6855" s="1" t="s">
        <v>411</v>
      </c>
      <c r="E6855" s="1" t="s">
        <v>7500</v>
      </c>
      <c r="F6855" s="1" t="s">
        <v>1319</v>
      </c>
      <c r="G6855" s="1" t="s">
        <v>17</v>
      </c>
      <c r="H6855" s="1">
        <v>45.0</v>
      </c>
      <c r="I6855" s="3">
        <v>43785.541666666664</v>
      </c>
      <c r="J6855" s="1">
        <v>1.42423051728408</v>
      </c>
      <c r="K6855" s="1" t="s">
        <v>18</v>
      </c>
      <c r="M6855" s="3">
        <v>43785.367050520836</v>
      </c>
    </row>
    <row r="6856">
      <c r="A6856" s="1">
        <v>6854.0</v>
      </c>
      <c r="B6856" s="1" t="s">
        <v>184</v>
      </c>
      <c r="C6856" s="1" t="s">
        <v>13712</v>
      </c>
      <c r="D6856" s="1" t="s">
        <v>148</v>
      </c>
      <c r="E6856" s="1" t="s">
        <v>6328</v>
      </c>
      <c r="F6856" s="1" t="s">
        <v>187</v>
      </c>
      <c r="G6856" s="1" t="s">
        <v>17</v>
      </c>
      <c r="H6856" s="1">
        <v>45.0</v>
      </c>
      <c r="I6856" s="3">
        <v>44218.333333333336</v>
      </c>
      <c r="J6856" s="1">
        <v>2.74593599587724</v>
      </c>
      <c r="K6856" s="1" t="s">
        <v>24</v>
      </c>
      <c r="L6856" s="1" t="s">
        <v>188</v>
      </c>
      <c r="M6856" s="3">
        <v>44218.37316898148</v>
      </c>
    </row>
    <row r="6857">
      <c r="A6857" s="1">
        <v>6855.0</v>
      </c>
      <c r="B6857" s="1" t="s">
        <v>298</v>
      </c>
      <c r="C6857" s="1" t="s">
        <v>13713</v>
      </c>
      <c r="D6857" s="1" t="s">
        <v>321</v>
      </c>
      <c r="E6857" s="1" t="s">
        <v>13714</v>
      </c>
      <c r="F6857" s="1" t="s">
        <v>302</v>
      </c>
      <c r="G6857" s="1" t="s">
        <v>39</v>
      </c>
      <c r="H6857" s="1">
        <v>45.0</v>
      </c>
      <c r="I6857" s="3">
        <v>44055.395833333336</v>
      </c>
      <c r="J6857" s="1">
        <v>1.63773668457168</v>
      </c>
      <c r="K6857" s="1" t="s">
        <v>218</v>
      </c>
      <c r="M6857" s="3">
        <v>44055.42735752315</v>
      </c>
    </row>
    <row r="6858">
      <c r="A6858" s="1">
        <v>6856.0</v>
      </c>
      <c r="B6858" s="1" t="s">
        <v>1023</v>
      </c>
      <c r="C6858" s="1" t="s">
        <v>13715</v>
      </c>
      <c r="D6858" s="1" t="s">
        <v>1370</v>
      </c>
      <c r="E6858" s="1" t="s">
        <v>13716</v>
      </c>
      <c r="F6858" s="1" t="s">
        <v>1027</v>
      </c>
      <c r="G6858" s="1" t="s">
        <v>39</v>
      </c>
      <c r="H6858" s="1">
        <v>45.0</v>
      </c>
      <c r="I6858" s="3">
        <v>43550.166666666664</v>
      </c>
      <c r="J6858" s="1">
        <v>2.87685652329133</v>
      </c>
      <c r="K6858" s="1" t="s">
        <v>24</v>
      </c>
      <c r="M6858" s="3">
        <v>43550.203350358795</v>
      </c>
    </row>
    <row r="6859">
      <c r="A6859" s="1">
        <v>6857.0</v>
      </c>
      <c r="B6859" s="1" t="s">
        <v>1289</v>
      </c>
      <c r="C6859" s="1" t="s">
        <v>13717</v>
      </c>
      <c r="D6859" s="1" t="s">
        <v>1666</v>
      </c>
      <c r="E6859" s="1" t="s">
        <v>7263</v>
      </c>
      <c r="F6859" s="1" t="s">
        <v>1293</v>
      </c>
      <c r="G6859" s="1" t="s">
        <v>35</v>
      </c>
      <c r="H6859" s="1">
        <v>45.0</v>
      </c>
      <c r="I6859" s="3">
        <v>43556.666666666664</v>
      </c>
      <c r="J6859" s="1">
        <v>1.7398814202229</v>
      </c>
      <c r="K6859" s="1" t="s">
        <v>24</v>
      </c>
      <c r="M6859" s="3">
        <v>43556.698941296294</v>
      </c>
    </row>
    <row r="6860">
      <c r="A6860" s="1">
        <v>6858.0</v>
      </c>
      <c r="B6860" s="1" t="s">
        <v>3971</v>
      </c>
      <c r="C6860" s="1" t="s">
        <v>13718</v>
      </c>
      <c r="D6860" s="1" t="s">
        <v>326</v>
      </c>
      <c r="E6860" s="1" t="s">
        <v>12506</v>
      </c>
      <c r="F6860" s="1" t="s">
        <v>3974</v>
      </c>
      <c r="G6860" s="1" t="s">
        <v>35</v>
      </c>
      <c r="H6860" s="1">
        <v>45.0</v>
      </c>
      <c r="I6860" s="3">
        <v>43857.25</v>
      </c>
      <c r="J6860" s="1">
        <v>50.1919748196012</v>
      </c>
      <c r="K6860" s="1" t="s">
        <v>24</v>
      </c>
      <c r="M6860" s="3">
        <v>43857.28668892361</v>
      </c>
    </row>
    <row r="6861">
      <c r="A6861" s="1">
        <v>6859.0</v>
      </c>
      <c r="B6861" s="1" t="s">
        <v>2885</v>
      </c>
      <c r="C6861" s="1" t="s">
        <v>13719</v>
      </c>
      <c r="D6861" s="1" t="s">
        <v>1397</v>
      </c>
      <c r="E6861" s="1" t="s">
        <v>13720</v>
      </c>
      <c r="F6861" s="1" t="s">
        <v>2888</v>
      </c>
      <c r="G6861" s="1" t="s">
        <v>89</v>
      </c>
      <c r="H6861" s="1">
        <v>45.0</v>
      </c>
      <c r="I6861" s="3">
        <v>43771.62664329861</v>
      </c>
      <c r="J6861" s="1">
        <v>1.69633100452691</v>
      </c>
      <c r="K6861" s="1" t="s">
        <v>24</v>
      </c>
      <c r="M6861" s="3">
        <v>43771.634983842596</v>
      </c>
    </row>
    <row r="6862">
      <c r="A6862" s="1">
        <v>6860.0</v>
      </c>
      <c r="B6862" s="1" t="s">
        <v>425</v>
      </c>
      <c r="C6862" s="1" t="s">
        <v>13721</v>
      </c>
      <c r="D6862" s="1" t="s">
        <v>21</v>
      </c>
      <c r="E6862" s="1" t="s">
        <v>427</v>
      </c>
      <c r="F6862" s="1" t="s">
        <v>428</v>
      </c>
      <c r="G6862" s="1" t="s">
        <v>17</v>
      </c>
      <c r="H6862" s="1">
        <v>45.0</v>
      </c>
      <c r="I6862" s="3">
        <v>44175.25</v>
      </c>
      <c r="J6862" s="1">
        <v>2.20211095186795</v>
      </c>
      <c r="K6862" s="1" t="s">
        <v>24</v>
      </c>
      <c r="M6862" s="3">
        <v>44175.28994333334</v>
      </c>
    </row>
    <row r="6863">
      <c r="A6863" s="1">
        <v>6861.0</v>
      </c>
      <c r="B6863" s="1" t="s">
        <v>319</v>
      </c>
      <c r="C6863" s="1" t="s">
        <v>13722</v>
      </c>
      <c r="D6863" s="1" t="s">
        <v>1622</v>
      </c>
      <c r="E6863" s="1" t="s">
        <v>13723</v>
      </c>
      <c r="F6863" s="1" t="s">
        <v>323</v>
      </c>
      <c r="G6863" s="1" t="s">
        <v>39</v>
      </c>
      <c r="H6863" s="1">
        <v>45.0</v>
      </c>
      <c r="I6863" s="3">
        <v>43808.458333333336</v>
      </c>
      <c r="J6863" s="1">
        <v>0.162180172186939</v>
      </c>
      <c r="K6863" s="1" t="s">
        <v>24</v>
      </c>
      <c r="M6863" s="3">
        <v>43808.48701255787</v>
      </c>
    </row>
    <row r="6864">
      <c r="A6864" s="1">
        <v>6862.0</v>
      </c>
      <c r="B6864" s="1" t="s">
        <v>3386</v>
      </c>
      <c r="C6864" s="1" t="s">
        <v>13724</v>
      </c>
      <c r="D6864" s="1" t="s">
        <v>3388</v>
      </c>
      <c r="E6864" s="1" t="s">
        <v>13625</v>
      </c>
      <c r="F6864" s="1" t="s">
        <v>3390</v>
      </c>
      <c r="G6864" s="1" t="s">
        <v>17</v>
      </c>
      <c r="H6864" s="1">
        <v>45.0</v>
      </c>
      <c r="I6864" s="3">
        <v>44100.625</v>
      </c>
      <c r="J6864" s="1">
        <v>2.67663235421058</v>
      </c>
      <c r="K6864" s="1" t="s">
        <v>24</v>
      </c>
      <c r="M6864" s="3">
        <v>44100.70525982639</v>
      </c>
    </row>
    <row r="6865">
      <c r="A6865" s="1">
        <v>6863.0</v>
      </c>
      <c r="B6865" s="1" t="s">
        <v>824</v>
      </c>
      <c r="C6865" s="1" t="s">
        <v>13725</v>
      </c>
      <c r="D6865" s="1" t="s">
        <v>1096</v>
      </c>
      <c r="E6865" s="1" t="s">
        <v>13726</v>
      </c>
      <c r="F6865" s="1" t="s">
        <v>827</v>
      </c>
      <c r="G6865" s="1" t="s">
        <v>39</v>
      </c>
      <c r="H6865" s="1">
        <v>45.0</v>
      </c>
      <c r="I6865" s="3">
        <v>43993.25</v>
      </c>
      <c r="J6865" s="1">
        <v>2.17530191305741</v>
      </c>
      <c r="K6865" s="1" t="s">
        <v>24</v>
      </c>
      <c r="M6865" s="3">
        <v>43993.29385298611</v>
      </c>
    </row>
    <row r="6866">
      <c r="A6866" s="1">
        <v>6864.0</v>
      </c>
      <c r="B6866" s="1" t="s">
        <v>4426</v>
      </c>
      <c r="C6866" s="1" t="s">
        <v>13727</v>
      </c>
      <c r="D6866" s="1" t="s">
        <v>1243</v>
      </c>
      <c r="E6866" s="1" t="s">
        <v>13728</v>
      </c>
      <c r="F6866" s="1" t="s">
        <v>4429</v>
      </c>
      <c r="G6866" s="1" t="s">
        <v>17</v>
      </c>
      <c r="H6866" s="1">
        <v>45.0</v>
      </c>
      <c r="I6866" s="3">
        <v>44150.666666666664</v>
      </c>
      <c r="J6866" s="1">
        <v>1.7595399252387</v>
      </c>
      <c r="K6866" s="1" t="s">
        <v>46</v>
      </c>
      <c r="L6866" s="1" t="s">
        <v>4430</v>
      </c>
      <c r="M6866" s="3">
        <v>44150.700512118055</v>
      </c>
    </row>
    <row r="6867">
      <c r="A6867" s="1">
        <v>6865.0</v>
      </c>
      <c r="B6867" s="1" t="s">
        <v>1023</v>
      </c>
      <c r="C6867" s="1" t="s">
        <v>13729</v>
      </c>
      <c r="D6867" s="1" t="s">
        <v>1250</v>
      </c>
      <c r="E6867" s="1" t="s">
        <v>7515</v>
      </c>
      <c r="F6867" s="1" t="s">
        <v>1027</v>
      </c>
      <c r="G6867" s="1" t="s">
        <v>17</v>
      </c>
      <c r="H6867" s="1">
        <v>45.0</v>
      </c>
      <c r="I6867" s="3">
        <v>44082.166666666664</v>
      </c>
      <c r="J6867" s="1">
        <v>19.7268221169994</v>
      </c>
      <c r="K6867" s="1" t="s">
        <v>24</v>
      </c>
      <c r="M6867" s="3">
        <v>44082.21225765046</v>
      </c>
    </row>
    <row r="6868">
      <c r="A6868" s="1">
        <v>6866.0</v>
      </c>
      <c r="B6868" s="1" t="s">
        <v>1489</v>
      </c>
      <c r="C6868" s="1" t="s">
        <v>13730</v>
      </c>
      <c r="D6868" s="1" t="s">
        <v>11843</v>
      </c>
      <c r="E6868" s="1" t="s">
        <v>11844</v>
      </c>
      <c r="F6868" s="1" t="s">
        <v>1492</v>
      </c>
      <c r="G6868" s="1" t="s">
        <v>17</v>
      </c>
      <c r="H6868" s="1">
        <v>45.0</v>
      </c>
      <c r="I6868" s="3">
        <v>44010.604166666664</v>
      </c>
      <c r="J6868" s="1">
        <v>3.68869555733806</v>
      </c>
      <c r="K6868" s="1" t="s">
        <v>46</v>
      </c>
      <c r="L6868" s="1" t="s">
        <v>3232</v>
      </c>
      <c r="M6868" s="3">
        <v>44010.65728679398</v>
      </c>
    </row>
    <row r="6869">
      <c r="A6869" s="1">
        <v>6867.0</v>
      </c>
      <c r="B6869" s="1" t="s">
        <v>25</v>
      </c>
      <c r="C6869" s="1" t="s">
        <v>13731</v>
      </c>
      <c r="D6869" s="1" t="s">
        <v>993</v>
      </c>
      <c r="E6869" s="1" t="s">
        <v>13732</v>
      </c>
      <c r="F6869" s="1" t="s">
        <v>29</v>
      </c>
      <c r="G6869" s="1" t="s">
        <v>39</v>
      </c>
      <c r="H6869" s="1">
        <v>45.0</v>
      </c>
      <c r="I6869" s="3">
        <v>44222.25</v>
      </c>
      <c r="J6869" s="1">
        <v>2.20135247367527</v>
      </c>
      <c r="K6869" s="1" t="s">
        <v>18</v>
      </c>
      <c r="M6869" s="3">
        <v>44222.30065431713</v>
      </c>
    </row>
    <row r="6870">
      <c r="A6870" s="1">
        <v>6868.0</v>
      </c>
      <c r="B6870" s="1" t="s">
        <v>788</v>
      </c>
      <c r="C6870" s="1" t="s">
        <v>13733</v>
      </c>
      <c r="D6870" s="1" t="s">
        <v>869</v>
      </c>
      <c r="E6870" s="1" t="s">
        <v>1786</v>
      </c>
      <c r="F6870" s="1" t="s">
        <v>791</v>
      </c>
      <c r="G6870" s="1" t="s">
        <v>17</v>
      </c>
      <c r="H6870" s="1">
        <v>45.0</v>
      </c>
      <c r="I6870" s="3">
        <v>44223.208333333336</v>
      </c>
      <c r="J6870" s="1">
        <v>2.22951685552653</v>
      </c>
      <c r="K6870" s="1" t="s">
        <v>24</v>
      </c>
      <c r="M6870" s="3">
        <v>44223.2420046412</v>
      </c>
    </row>
    <row r="6871">
      <c r="A6871" s="1">
        <v>6869.0</v>
      </c>
      <c r="B6871" s="1" t="s">
        <v>324</v>
      </c>
      <c r="C6871" s="1" t="s">
        <v>13734</v>
      </c>
      <c r="D6871" s="1" t="s">
        <v>326</v>
      </c>
      <c r="E6871" s="1" t="s">
        <v>4593</v>
      </c>
      <c r="F6871" s="1" t="s">
        <v>328</v>
      </c>
      <c r="G6871" s="1" t="s">
        <v>17</v>
      </c>
      <c r="H6871" s="1">
        <v>45.0</v>
      </c>
      <c r="I6871" s="3">
        <v>44115.291666666664</v>
      </c>
      <c r="J6871" s="1">
        <v>0.0135592341119755</v>
      </c>
      <c r="K6871" s="1" t="s">
        <v>24</v>
      </c>
      <c r="M6871" s="3">
        <v>44115.370813078705</v>
      </c>
    </row>
    <row r="6872">
      <c r="A6872" s="1">
        <v>6870.0</v>
      </c>
      <c r="B6872" s="1" t="s">
        <v>13735</v>
      </c>
      <c r="C6872" s="1" t="s">
        <v>13736</v>
      </c>
      <c r="D6872" s="1" t="s">
        <v>701</v>
      </c>
      <c r="E6872" s="1" t="s">
        <v>13737</v>
      </c>
      <c r="F6872" s="1" t="s">
        <v>13738</v>
      </c>
      <c r="G6872" s="1" t="s">
        <v>89</v>
      </c>
      <c r="H6872" s="1">
        <v>45.0</v>
      </c>
      <c r="I6872" s="3">
        <v>44146.30586940972</v>
      </c>
      <c r="J6872" s="1">
        <v>3.63270276009042</v>
      </c>
      <c r="K6872" s="1" t="s">
        <v>24</v>
      </c>
      <c r="M6872" s="3">
        <v>44146.35907928241</v>
      </c>
    </row>
    <row r="6873">
      <c r="A6873" s="1">
        <v>6871.0</v>
      </c>
      <c r="B6873" s="1" t="s">
        <v>1466</v>
      </c>
      <c r="C6873" s="1" t="s">
        <v>13739</v>
      </c>
      <c r="D6873" s="1" t="s">
        <v>1468</v>
      </c>
      <c r="E6873" s="1" t="s">
        <v>13740</v>
      </c>
      <c r="F6873" s="1" t="s">
        <v>1470</v>
      </c>
      <c r="G6873" s="1" t="s">
        <v>17</v>
      </c>
      <c r="H6873" s="1">
        <v>45.0</v>
      </c>
      <c r="I6873" s="3">
        <v>43718.625</v>
      </c>
      <c r="J6873" s="1">
        <v>1.38733150108881</v>
      </c>
      <c r="K6873" s="1" t="s">
        <v>18</v>
      </c>
      <c r="M6873" s="3">
        <v>43718.67695583333</v>
      </c>
    </row>
    <row r="6874">
      <c r="A6874" s="1">
        <v>6872.0</v>
      </c>
      <c r="B6874" s="1" t="s">
        <v>12</v>
      </c>
      <c r="C6874" s="1" t="s">
        <v>13741</v>
      </c>
      <c r="D6874" s="1" t="s">
        <v>1813</v>
      </c>
      <c r="E6874" s="1" t="s">
        <v>2320</v>
      </c>
      <c r="F6874" s="1" t="s">
        <v>16</v>
      </c>
      <c r="G6874" s="1" t="s">
        <v>35</v>
      </c>
      <c r="H6874" s="1">
        <v>45.0</v>
      </c>
      <c r="I6874" s="3">
        <v>44180.625</v>
      </c>
      <c r="J6874" s="1">
        <v>1.01536104770402</v>
      </c>
      <c r="K6874" s="1" t="s">
        <v>18</v>
      </c>
      <c r="M6874" s="3">
        <v>44180.60927663194</v>
      </c>
    </row>
    <row r="6875">
      <c r="A6875" s="1">
        <v>6873.0</v>
      </c>
      <c r="B6875" s="1" t="s">
        <v>229</v>
      </c>
      <c r="C6875" s="1" t="s">
        <v>13742</v>
      </c>
      <c r="D6875" s="1" t="s">
        <v>1071</v>
      </c>
      <c r="E6875" s="1" t="s">
        <v>3292</v>
      </c>
      <c r="F6875" s="1" t="s">
        <v>232</v>
      </c>
      <c r="G6875" s="1" t="s">
        <v>35</v>
      </c>
      <c r="H6875" s="1">
        <v>45.0</v>
      </c>
      <c r="I6875" s="3">
        <v>43998.625</v>
      </c>
      <c r="J6875" s="1">
        <v>1.45346746220861</v>
      </c>
      <c r="K6875" s="1" t="s">
        <v>24</v>
      </c>
      <c r="M6875" s="3">
        <v>43998.65154446759</v>
      </c>
    </row>
    <row r="6876">
      <c r="A6876" s="1">
        <v>6874.0</v>
      </c>
      <c r="B6876" s="1" t="s">
        <v>2136</v>
      </c>
      <c r="C6876" s="1" t="s">
        <v>13743</v>
      </c>
      <c r="D6876" s="1" t="s">
        <v>27</v>
      </c>
      <c r="E6876" s="1" t="s">
        <v>2138</v>
      </c>
      <c r="F6876" s="1" t="s">
        <v>2139</v>
      </c>
      <c r="G6876" s="1" t="s">
        <v>17</v>
      </c>
      <c r="H6876" s="1">
        <v>45.0</v>
      </c>
      <c r="I6876" s="3">
        <v>44141.791666666664</v>
      </c>
      <c r="J6876" s="1">
        <v>6.44678779947652</v>
      </c>
      <c r="K6876" s="1" t="s">
        <v>18</v>
      </c>
      <c r="L6876" s="1" t="s">
        <v>2140</v>
      </c>
      <c r="M6876" s="3">
        <v>44141.80415686343</v>
      </c>
    </row>
    <row r="6877">
      <c r="A6877" s="1">
        <v>6875.0</v>
      </c>
      <c r="B6877" s="1" t="s">
        <v>11327</v>
      </c>
      <c r="C6877" s="1" t="s">
        <v>13744</v>
      </c>
      <c r="D6877" s="1" t="s">
        <v>1446</v>
      </c>
      <c r="E6877" s="1" t="s">
        <v>13745</v>
      </c>
      <c r="F6877" s="1" t="s">
        <v>11330</v>
      </c>
      <c r="G6877" s="1" t="s">
        <v>39</v>
      </c>
      <c r="H6877" s="1">
        <v>45.0</v>
      </c>
      <c r="I6877" s="3">
        <v>44160.25</v>
      </c>
      <c r="J6877" s="1">
        <v>0.136971646494376</v>
      </c>
      <c r="K6877" s="1" t="s">
        <v>24</v>
      </c>
      <c r="L6877" s="1" t="s">
        <v>747</v>
      </c>
      <c r="M6877" s="3">
        <v>44160.27269912037</v>
      </c>
    </row>
    <row r="6878">
      <c r="A6878" s="1">
        <v>6876.0</v>
      </c>
      <c r="B6878" s="1" t="s">
        <v>2933</v>
      </c>
      <c r="C6878" s="1" t="s">
        <v>13746</v>
      </c>
      <c r="D6878" s="1" t="s">
        <v>925</v>
      </c>
      <c r="E6878" s="1" t="s">
        <v>13747</v>
      </c>
      <c r="F6878" s="1" t="s">
        <v>2936</v>
      </c>
      <c r="G6878" s="1" t="s">
        <v>17</v>
      </c>
      <c r="H6878" s="1">
        <v>45.0</v>
      </c>
      <c r="I6878" s="3">
        <v>43764.583333333336</v>
      </c>
      <c r="J6878" s="1">
        <v>1.58622830222381</v>
      </c>
      <c r="K6878" s="1" t="s">
        <v>83</v>
      </c>
      <c r="M6878" s="3">
        <v>43764.654507928244</v>
      </c>
    </row>
    <row r="6879">
      <c r="A6879" s="1">
        <v>6877.0</v>
      </c>
      <c r="B6879" s="1" t="s">
        <v>796</v>
      </c>
      <c r="C6879" s="1" t="s">
        <v>13748</v>
      </c>
      <c r="D6879" s="1" t="s">
        <v>1096</v>
      </c>
      <c r="E6879" s="1" t="s">
        <v>13749</v>
      </c>
      <c r="F6879" s="1" t="s">
        <v>799</v>
      </c>
      <c r="G6879" s="1" t="s">
        <v>39</v>
      </c>
      <c r="H6879" s="1">
        <v>45.0</v>
      </c>
      <c r="I6879" s="3">
        <v>43938.791666666664</v>
      </c>
      <c r="J6879" s="1">
        <v>1.93204733570365</v>
      </c>
      <c r="K6879" s="1" t="s">
        <v>18</v>
      </c>
      <c r="M6879" s="3">
        <v>43937.84808752315</v>
      </c>
    </row>
    <row r="6880">
      <c r="A6880" s="1">
        <v>6878.0</v>
      </c>
      <c r="B6880" s="1" t="s">
        <v>389</v>
      </c>
      <c r="C6880" s="1" t="s">
        <v>13750</v>
      </c>
      <c r="D6880" s="1" t="s">
        <v>588</v>
      </c>
      <c r="E6880" s="1" t="s">
        <v>5372</v>
      </c>
      <c r="F6880" s="1" t="s">
        <v>393</v>
      </c>
      <c r="G6880" s="1" t="s">
        <v>17</v>
      </c>
      <c r="H6880" s="1">
        <v>45.0</v>
      </c>
      <c r="I6880" s="3">
        <v>43991.333333333336</v>
      </c>
      <c r="J6880" s="1">
        <v>39.8469739238277</v>
      </c>
      <c r="K6880" s="1" t="s">
        <v>18</v>
      </c>
      <c r="M6880" s="3">
        <v>43991.414010231485</v>
      </c>
    </row>
    <row r="6881">
      <c r="A6881" s="1">
        <v>6879.0</v>
      </c>
      <c r="B6881" s="1" t="s">
        <v>1090</v>
      </c>
      <c r="C6881" s="1" t="s">
        <v>13751</v>
      </c>
      <c r="D6881" s="1" t="s">
        <v>492</v>
      </c>
      <c r="E6881" s="1" t="s">
        <v>13752</v>
      </c>
      <c r="F6881" s="1" t="s">
        <v>1094</v>
      </c>
      <c r="G6881" s="1" t="s">
        <v>39</v>
      </c>
      <c r="H6881" s="1">
        <v>45.0</v>
      </c>
      <c r="I6881" s="3">
        <v>44115.6875</v>
      </c>
      <c r="J6881" s="1">
        <v>1.41937928533351</v>
      </c>
      <c r="K6881" s="1" t="s">
        <v>166</v>
      </c>
      <c r="M6881" s="3">
        <v>44115.76128002315</v>
      </c>
    </row>
    <row r="6882">
      <c r="A6882" s="1">
        <v>6880.0</v>
      </c>
      <c r="B6882" s="1" t="s">
        <v>401</v>
      </c>
      <c r="C6882" s="1" t="s">
        <v>13753</v>
      </c>
      <c r="D6882" s="1" t="s">
        <v>241</v>
      </c>
      <c r="E6882" s="1" t="s">
        <v>13754</v>
      </c>
      <c r="F6882" s="1" t="s">
        <v>405</v>
      </c>
      <c r="G6882" s="1" t="s">
        <v>39</v>
      </c>
      <c r="H6882" s="1">
        <v>45.0</v>
      </c>
      <c r="I6882" s="3">
        <v>44148.333333333336</v>
      </c>
      <c r="J6882" s="1">
        <v>2.60749419684195</v>
      </c>
      <c r="K6882" s="1" t="s">
        <v>24</v>
      </c>
      <c r="M6882" s="3">
        <v>44148.363963993055</v>
      </c>
    </row>
    <row r="6883">
      <c r="A6883" s="1">
        <v>6881.0</v>
      </c>
      <c r="B6883" s="1" t="s">
        <v>1315</v>
      </c>
      <c r="C6883" s="1" t="s">
        <v>13755</v>
      </c>
      <c r="D6883" s="1" t="s">
        <v>411</v>
      </c>
      <c r="E6883" s="1" t="s">
        <v>1824</v>
      </c>
      <c r="F6883" s="1" t="s">
        <v>1319</v>
      </c>
      <c r="G6883" s="1" t="s">
        <v>17</v>
      </c>
      <c r="H6883" s="1">
        <v>45.0</v>
      </c>
      <c r="I6883" s="3">
        <v>44044.520833333336</v>
      </c>
      <c r="J6883" s="1">
        <v>0.0</v>
      </c>
      <c r="K6883" s="1" t="s">
        <v>18</v>
      </c>
      <c r="M6883" s="3">
        <v>44044.33816788194</v>
      </c>
    </row>
    <row r="6884">
      <c r="A6884" s="1">
        <v>6882.0</v>
      </c>
      <c r="B6884" s="1" t="s">
        <v>13756</v>
      </c>
      <c r="C6884" s="1" t="s">
        <v>13757</v>
      </c>
      <c r="D6884" s="1" t="s">
        <v>7828</v>
      </c>
      <c r="E6884" s="1" t="s">
        <v>13758</v>
      </c>
      <c r="F6884" s="1" t="s">
        <v>13759</v>
      </c>
      <c r="G6884" s="1" t="s">
        <v>39</v>
      </c>
      <c r="H6884" s="1">
        <v>45.0</v>
      </c>
      <c r="I6884" s="3">
        <v>44043.739583333336</v>
      </c>
      <c r="J6884" s="1">
        <v>0.858139366442268</v>
      </c>
      <c r="K6884" s="1" t="s">
        <v>56</v>
      </c>
      <c r="L6884" s="1" t="s">
        <v>982</v>
      </c>
      <c r="M6884" s="3">
        <v>44043.81174826389</v>
      </c>
    </row>
    <row r="6885">
      <c r="A6885" s="1">
        <v>6883.0</v>
      </c>
      <c r="B6885" s="1" t="s">
        <v>2177</v>
      </c>
      <c r="C6885" s="1" t="s">
        <v>13760</v>
      </c>
      <c r="D6885" s="1" t="s">
        <v>13761</v>
      </c>
      <c r="E6885" s="1" t="s">
        <v>13762</v>
      </c>
      <c r="F6885" s="1" t="s">
        <v>2180</v>
      </c>
      <c r="G6885" s="1" t="s">
        <v>39</v>
      </c>
      <c r="H6885" s="1">
        <v>45.0</v>
      </c>
      <c r="I6885" s="3">
        <v>44232.697916666664</v>
      </c>
      <c r="J6885" s="1">
        <v>2.89093256209235</v>
      </c>
      <c r="K6885" s="1" t="s">
        <v>46</v>
      </c>
      <c r="L6885" s="1" t="s">
        <v>2164</v>
      </c>
      <c r="M6885" s="3">
        <v>44232.73403061343</v>
      </c>
    </row>
    <row r="6886">
      <c r="A6886" s="1">
        <v>6884.0</v>
      </c>
      <c r="B6886" s="1" t="s">
        <v>273</v>
      </c>
      <c r="C6886" s="1" t="s">
        <v>13763</v>
      </c>
      <c r="D6886" s="1" t="s">
        <v>207</v>
      </c>
      <c r="E6886" s="1" t="s">
        <v>13764</v>
      </c>
      <c r="F6886" s="1" t="s">
        <v>277</v>
      </c>
      <c r="G6886" s="1" t="s">
        <v>89</v>
      </c>
      <c r="H6886" s="1">
        <v>45.0</v>
      </c>
      <c r="I6886" s="3">
        <v>44055.31864673611</v>
      </c>
      <c r="J6886" s="1">
        <v>3.74645120441871</v>
      </c>
      <c r="K6886" s="1" t="s">
        <v>24</v>
      </c>
      <c r="M6886" s="3">
        <v>44055.321790381946</v>
      </c>
    </row>
    <row r="6887">
      <c r="A6887" s="1">
        <v>6885.0</v>
      </c>
      <c r="B6887" s="1" t="s">
        <v>536</v>
      </c>
      <c r="C6887" s="1" t="s">
        <v>13765</v>
      </c>
      <c r="D6887" s="1" t="s">
        <v>1255</v>
      </c>
      <c r="E6887" s="1" t="s">
        <v>3562</v>
      </c>
      <c r="F6887" s="1" t="s">
        <v>539</v>
      </c>
      <c r="G6887" s="1" t="s">
        <v>17</v>
      </c>
      <c r="H6887" s="1">
        <v>45.0</v>
      </c>
      <c r="I6887" s="3">
        <v>43819.291666666664</v>
      </c>
      <c r="J6887" s="1">
        <v>0.0</v>
      </c>
      <c r="K6887" s="1" t="s">
        <v>83</v>
      </c>
      <c r="M6887" s="3">
        <v>43819.949974375</v>
      </c>
    </row>
    <row r="6888">
      <c r="A6888" s="1">
        <v>6886.0</v>
      </c>
      <c r="B6888" s="1" t="s">
        <v>213</v>
      </c>
      <c r="C6888" s="1" t="s">
        <v>13766</v>
      </c>
      <c r="D6888" s="1" t="s">
        <v>215</v>
      </c>
      <c r="E6888" s="1" t="s">
        <v>216</v>
      </c>
      <c r="F6888" s="1" t="s">
        <v>217</v>
      </c>
      <c r="G6888" s="1" t="s">
        <v>17</v>
      </c>
      <c r="H6888" s="1">
        <v>45.0</v>
      </c>
      <c r="I6888" s="3">
        <v>43888.21875</v>
      </c>
      <c r="J6888" s="1">
        <v>1.36742704131575</v>
      </c>
      <c r="K6888" s="1" t="s">
        <v>218</v>
      </c>
      <c r="M6888" s="3">
        <v>43888.25918277778</v>
      </c>
    </row>
    <row r="6889">
      <c r="A6889" s="1">
        <v>6887.0</v>
      </c>
      <c r="B6889" s="1" t="s">
        <v>2885</v>
      </c>
      <c r="C6889" s="1" t="s">
        <v>13767</v>
      </c>
      <c r="D6889" s="1" t="s">
        <v>461</v>
      </c>
      <c r="E6889" s="1" t="s">
        <v>10306</v>
      </c>
      <c r="F6889" s="1" t="s">
        <v>2888</v>
      </c>
      <c r="G6889" s="1" t="s">
        <v>17</v>
      </c>
      <c r="H6889" s="1">
        <v>45.0</v>
      </c>
      <c r="I6889" s="3">
        <v>43804.25</v>
      </c>
      <c r="J6889" s="1">
        <v>5.30414008404444</v>
      </c>
      <c r="K6889" s="1" t="s">
        <v>24</v>
      </c>
      <c r="M6889" s="3">
        <v>43804.30633173611</v>
      </c>
    </row>
    <row r="6890">
      <c r="A6890" s="1">
        <v>6888.0</v>
      </c>
      <c r="B6890" s="1" t="s">
        <v>4356</v>
      </c>
      <c r="C6890" s="1" t="s">
        <v>13768</v>
      </c>
      <c r="D6890" s="1" t="s">
        <v>411</v>
      </c>
      <c r="E6890" s="1" t="s">
        <v>13769</v>
      </c>
      <c r="F6890" s="1" t="s">
        <v>4359</v>
      </c>
      <c r="G6890" s="1" t="s">
        <v>17</v>
      </c>
      <c r="H6890" s="1">
        <v>45.0</v>
      </c>
      <c r="I6890" s="3">
        <v>44087.229166666664</v>
      </c>
      <c r="J6890" s="1">
        <v>0.365422912702166</v>
      </c>
      <c r="K6890" s="1" t="s">
        <v>62</v>
      </c>
      <c r="M6890" s="3">
        <v>44087.290177442126</v>
      </c>
    </row>
    <row r="6891">
      <c r="A6891" s="1">
        <v>6889.0</v>
      </c>
      <c r="B6891" s="1" t="s">
        <v>506</v>
      </c>
      <c r="C6891" s="1" t="s">
        <v>13770</v>
      </c>
      <c r="D6891" s="1" t="s">
        <v>1155</v>
      </c>
      <c r="E6891" s="1" t="s">
        <v>13771</v>
      </c>
      <c r="F6891" s="1" t="s">
        <v>510</v>
      </c>
      <c r="G6891" s="1" t="s">
        <v>35</v>
      </c>
      <c r="H6891" s="1">
        <v>45.0</v>
      </c>
      <c r="I6891" s="3">
        <v>44201.635416666664</v>
      </c>
      <c r="J6891" s="1">
        <v>0.0</v>
      </c>
      <c r="K6891" s="1" t="s">
        <v>511</v>
      </c>
      <c r="L6891" s="1" t="s">
        <v>1157</v>
      </c>
      <c r="M6891" s="3">
        <v>44201.74435603009</v>
      </c>
    </row>
    <row r="6892">
      <c r="A6892" s="1">
        <v>6890.0</v>
      </c>
      <c r="B6892" s="1" t="s">
        <v>4326</v>
      </c>
      <c r="C6892" s="1" t="s">
        <v>13772</v>
      </c>
      <c r="D6892" s="1" t="s">
        <v>99</v>
      </c>
      <c r="E6892" s="1" t="s">
        <v>5927</v>
      </c>
      <c r="F6892" s="1" t="s">
        <v>4329</v>
      </c>
      <c r="G6892" s="1" t="s">
        <v>35</v>
      </c>
      <c r="H6892" s="1">
        <v>45.0</v>
      </c>
      <c r="I6892" s="3">
        <v>44222.458333333336</v>
      </c>
      <c r="J6892" s="1">
        <v>2.38514219440952</v>
      </c>
      <c r="K6892" s="1" t="s">
        <v>24</v>
      </c>
      <c r="M6892" s="3">
        <v>44222.47081924768</v>
      </c>
    </row>
    <row r="6893">
      <c r="A6893" s="1">
        <v>6891.0</v>
      </c>
      <c r="B6893" s="1" t="s">
        <v>3541</v>
      </c>
      <c r="C6893" s="1" t="s">
        <v>13773</v>
      </c>
      <c r="D6893" s="1" t="s">
        <v>5158</v>
      </c>
      <c r="E6893" s="1" t="s">
        <v>13774</v>
      </c>
      <c r="F6893" s="1" t="s">
        <v>3544</v>
      </c>
      <c r="G6893" s="1" t="s">
        <v>39</v>
      </c>
      <c r="H6893" s="1">
        <v>45.0</v>
      </c>
      <c r="I6893" s="3">
        <v>44188.333333333336</v>
      </c>
      <c r="J6893" s="1">
        <v>3.56350056847124</v>
      </c>
      <c r="K6893" s="1" t="s">
        <v>511</v>
      </c>
      <c r="M6893" s="3">
        <v>44188.368551099535</v>
      </c>
    </row>
    <row r="6894">
      <c r="A6894" s="1">
        <v>6892.0</v>
      </c>
      <c r="B6894" s="1" t="s">
        <v>1341</v>
      </c>
      <c r="C6894" s="1" t="s">
        <v>13775</v>
      </c>
      <c r="D6894" s="1" t="s">
        <v>1140</v>
      </c>
      <c r="E6894" s="1" t="s">
        <v>13776</v>
      </c>
      <c r="F6894" s="1" t="s">
        <v>1345</v>
      </c>
      <c r="G6894" s="1" t="s">
        <v>89</v>
      </c>
      <c r="H6894" s="1">
        <v>45.0</v>
      </c>
      <c r="I6894" s="3">
        <v>44159.74887481482</v>
      </c>
      <c r="J6894" s="1">
        <v>3.09858363560805</v>
      </c>
      <c r="K6894" s="1" t="s">
        <v>24</v>
      </c>
      <c r="M6894" s="3">
        <v>44159.775960127314</v>
      </c>
    </row>
    <row r="6895">
      <c r="A6895" s="1">
        <v>6893.0</v>
      </c>
      <c r="B6895" s="1" t="s">
        <v>2885</v>
      </c>
      <c r="C6895" s="1" t="s">
        <v>13777</v>
      </c>
      <c r="D6895" s="1" t="s">
        <v>4565</v>
      </c>
      <c r="E6895" s="1" t="s">
        <v>13778</v>
      </c>
      <c r="F6895" s="1" t="s">
        <v>2888</v>
      </c>
      <c r="G6895" s="1" t="s">
        <v>17</v>
      </c>
      <c r="H6895" s="1">
        <v>45.0</v>
      </c>
      <c r="I6895" s="3">
        <v>44253.25</v>
      </c>
      <c r="J6895" s="1">
        <v>2.81523411466866</v>
      </c>
      <c r="K6895" s="1" t="s">
        <v>24</v>
      </c>
      <c r="L6895" s="1" t="s">
        <v>188</v>
      </c>
      <c r="M6895" s="3">
        <v>44253.30992931713</v>
      </c>
    </row>
    <row r="6896">
      <c r="A6896" s="1">
        <v>6894.0</v>
      </c>
      <c r="B6896" s="1" t="s">
        <v>12616</v>
      </c>
      <c r="C6896" s="1" t="s">
        <v>13779</v>
      </c>
      <c r="D6896" s="1" t="s">
        <v>13311</v>
      </c>
      <c r="E6896" s="1" t="s">
        <v>13780</v>
      </c>
      <c r="F6896" s="1" t="s">
        <v>12620</v>
      </c>
      <c r="G6896" s="1" t="s">
        <v>39</v>
      </c>
      <c r="H6896" s="1">
        <v>45.0</v>
      </c>
      <c r="I6896" s="3">
        <v>44252.6875</v>
      </c>
      <c r="J6896" s="1">
        <v>0.0312564385856304</v>
      </c>
      <c r="K6896" s="1" t="s">
        <v>46</v>
      </c>
      <c r="L6896" s="1" t="s">
        <v>3232</v>
      </c>
      <c r="M6896" s="3">
        <v>44252.712748101854</v>
      </c>
    </row>
    <row r="6897">
      <c r="A6897" s="1">
        <v>6895.0</v>
      </c>
      <c r="B6897" s="1" t="s">
        <v>732</v>
      </c>
      <c r="C6897" s="1" t="s">
        <v>13781</v>
      </c>
      <c r="D6897" s="1" t="s">
        <v>461</v>
      </c>
      <c r="E6897" s="1" t="s">
        <v>849</v>
      </c>
      <c r="F6897" s="1" t="s">
        <v>735</v>
      </c>
      <c r="G6897" s="1" t="s">
        <v>17</v>
      </c>
      <c r="H6897" s="1">
        <v>45.0</v>
      </c>
      <c r="I6897" s="3">
        <v>43983.729166666664</v>
      </c>
      <c r="J6897" s="1">
        <v>2.50129738991701</v>
      </c>
      <c r="K6897" s="1" t="s">
        <v>24</v>
      </c>
      <c r="M6897" s="3">
        <v>43983.75348824074</v>
      </c>
    </row>
    <row r="6898">
      <c r="A6898" s="1">
        <v>6896.0</v>
      </c>
      <c r="B6898" s="1" t="s">
        <v>877</v>
      </c>
      <c r="C6898" s="1" t="s">
        <v>13782</v>
      </c>
      <c r="D6898" s="1" t="s">
        <v>2920</v>
      </c>
      <c r="E6898" s="1" t="s">
        <v>13783</v>
      </c>
      <c r="F6898" s="1" t="s">
        <v>881</v>
      </c>
      <c r="G6898" s="1" t="s">
        <v>89</v>
      </c>
      <c r="H6898" s="1">
        <v>45.0</v>
      </c>
      <c r="I6898" s="3">
        <v>44116.75911828704</v>
      </c>
      <c r="J6898" s="1">
        <v>4.31690544504968</v>
      </c>
      <c r="K6898" s="1" t="s">
        <v>24</v>
      </c>
      <c r="L6898" s="1" t="s">
        <v>882</v>
      </c>
      <c r="M6898" s="3">
        <v>44116.78098004629</v>
      </c>
    </row>
    <row r="6899">
      <c r="A6899" s="1">
        <v>6897.0</v>
      </c>
      <c r="B6899" s="1" t="s">
        <v>2467</v>
      </c>
      <c r="C6899" s="1" t="s">
        <v>13784</v>
      </c>
      <c r="D6899" s="1" t="s">
        <v>80</v>
      </c>
      <c r="E6899" s="1" t="s">
        <v>3681</v>
      </c>
      <c r="F6899" s="1" t="s">
        <v>2470</v>
      </c>
      <c r="G6899" s="1" t="s">
        <v>17</v>
      </c>
      <c r="H6899" s="1">
        <v>45.0</v>
      </c>
      <c r="I6899" s="3">
        <v>43903.614583333336</v>
      </c>
      <c r="J6899" s="1">
        <v>0.625655068082283</v>
      </c>
      <c r="K6899" s="1" t="s">
        <v>83</v>
      </c>
      <c r="M6899" s="3">
        <v>43903.658889756945</v>
      </c>
    </row>
    <row r="6900">
      <c r="A6900" s="1">
        <v>6898.0</v>
      </c>
      <c r="B6900" s="1" t="s">
        <v>485</v>
      </c>
      <c r="C6900" s="1" t="s">
        <v>13785</v>
      </c>
      <c r="D6900" s="1" t="s">
        <v>315</v>
      </c>
      <c r="E6900" s="1" t="s">
        <v>2651</v>
      </c>
      <c r="F6900" s="1" t="s">
        <v>489</v>
      </c>
      <c r="G6900" s="1" t="s">
        <v>17</v>
      </c>
      <c r="H6900" s="1">
        <v>45.0</v>
      </c>
      <c r="I6900" s="3">
        <v>44114.666666666664</v>
      </c>
      <c r="J6900" s="1">
        <v>2.38773959065036</v>
      </c>
      <c r="K6900" s="1" t="s">
        <v>166</v>
      </c>
      <c r="M6900" s="3">
        <v>44114.70912173611</v>
      </c>
    </row>
    <row r="6901">
      <c r="A6901" s="1">
        <v>6899.0</v>
      </c>
      <c r="B6901" s="1" t="s">
        <v>4801</v>
      </c>
      <c r="C6901" s="1" t="s">
        <v>13786</v>
      </c>
      <c r="D6901" s="1" t="s">
        <v>588</v>
      </c>
      <c r="E6901" s="1" t="s">
        <v>13787</v>
      </c>
      <c r="F6901" s="1" t="s">
        <v>4804</v>
      </c>
      <c r="G6901" s="1" t="s">
        <v>39</v>
      </c>
      <c r="H6901" s="1">
        <v>45.0</v>
      </c>
      <c r="I6901" s="3">
        <v>43901.458333333336</v>
      </c>
      <c r="J6901" s="1">
        <v>3.03980233947499</v>
      </c>
      <c r="K6901" s="1" t="s">
        <v>18</v>
      </c>
      <c r="M6901" s="3">
        <v>43901.48869046296</v>
      </c>
    </row>
    <row r="6902">
      <c r="A6902" s="1">
        <v>6900.0</v>
      </c>
      <c r="B6902" s="1" t="s">
        <v>638</v>
      </c>
      <c r="C6902" s="1" t="s">
        <v>13788</v>
      </c>
      <c r="D6902" s="1" t="s">
        <v>640</v>
      </c>
      <c r="E6902" s="1" t="s">
        <v>641</v>
      </c>
      <c r="F6902" s="1" t="s">
        <v>642</v>
      </c>
      <c r="G6902" s="1" t="s">
        <v>35</v>
      </c>
      <c r="H6902" s="1">
        <v>45.0</v>
      </c>
      <c r="I6902" s="3">
        <v>44214.208333333336</v>
      </c>
      <c r="J6902" s="1">
        <v>1.29133329665085</v>
      </c>
      <c r="K6902" s="1" t="s">
        <v>18</v>
      </c>
      <c r="L6902" s="1" t="s">
        <v>444</v>
      </c>
      <c r="M6902" s="3">
        <v>44214.245725023145</v>
      </c>
    </row>
    <row r="6903">
      <c r="A6903" s="1">
        <v>6901.0</v>
      </c>
      <c r="B6903" s="1" t="s">
        <v>2963</v>
      </c>
      <c r="C6903" s="1" t="s">
        <v>13789</v>
      </c>
      <c r="D6903" s="1" t="s">
        <v>3216</v>
      </c>
      <c r="E6903" s="1" t="s">
        <v>3217</v>
      </c>
      <c r="F6903" s="1" t="s">
        <v>2967</v>
      </c>
      <c r="G6903" s="1" t="s">
        <v>17</v>
      </c>
      <c r="H6903" s="1">
        <v>45.0</v>
      </c>
      <c r="I6903" s="3">
        <v>44036.625</v>
      </c>
      <c r="J6903" s="1">
        <v>1.85044295957289</v>
      </c>
      <c r="K6903" s="1" t="s">
        <v>24</v>
      </c>
      <c r="L6903" s="1" t="s">
        <v>238</v>
      </c>
      <c r="M6903" s="3">
        <v>44036.66420550926</v>
      </c>
    </row>
    <row r="6904">
      <c r="A6904" s="1">
        <v>6902.0</v>
      </c>
      <c r="B6904" s="1" t="s">
        <v>4866</v>
      </c>
      <c r="C6904" s="1" t="s">
        <v>13790</v>
      </c>
      <c r="D6904" s="1" t="s">
        <v>80</v>
      </c>
      <c r="E6904" s="1" t="s">
        <v>13791</v>
      </c>
      <c r="F6904" s="1" t="s">
        <v>4869</v>
      </c>
      <c r="G6904" s="1" t="s">
        <v>17</v>
      </c>
      <c r="H6904" s="1">
        <v>45.0</v>
      </c>
      <c r="I6904" s="3">
        <v>43721.291666666664</v>
      </c>
      <c r="J6904" s="1">
        <v>0.560172708181281</v>
      </c>
      <c r="K6904" s="1" t="s">
        <v>46</v>
      </c>
      <c r="M6904" s="3">
        <v>43721.35216163194</v>
      </c>
    </row>
    <row r="6905">
      <c r="A6905" s="1">
        <v>6903.0</v>
      </c>
      <c r="B6905" s="1" t="s">
        <v>1466</v>
      </c>
      <c r="C6905" s="1" t="s">
        <v>13792</v>
      </c>
      <c r="D6905" s="1" t="s">
        <v>1606</v>
      </c>
      <c r="E6905" s="1" t="s">
        <v>13793</v>
      </c>
      <c r="F6905" s="1" t="s">
        <v>1470</v>
      </c>
      <c r="G6905" s="1" t="s">
        <v>39</v>
      </c>
      <c r="H6905" s="1">
        <v>45.0</v>
      </c>
      <c r="I6905" s="3">
        <v>44107.75</v>
      </c>
      <c r="J6905" s="1">
        <v>13.6085832973281</v>
      </c>
      <c r="K6905" s="1" t="s">
        <v>18</v>
      </c>
      <c r="M6905" s="3">
        <v>44107.77090325231</v>
      </c>
    </row>
    <row r="6906">
      <c r="A6906" s="1">
        <v>6904.0</v>
      </c>
      <c r="B6906" s="1" t="s">
        <v>4988</v>
      </c>
      <c r="C6906" s="1" t="s">
        <v>13794</v>
      </c>
      <c r="D6906" s="1" t="s">
        <v>3138</v>
      </c>
      <c r="E6906" s="1" t="s">
        <v>13190</v>
      </c>
      <c r="F6906" s="1" t="s">
        <v>4991</v>
      </c>
      <c r="G6906" s="1" t="s">
        <v>17</v>
      </c>
      <c r="H6906" s="1">
        <v>45.0</v>
      </c>
      <c r="I6906" s="3">
        <v>43816.583333333336</v>
      </c>
      <c r="J6906" s="1">
        <v>3.15144731974713</v>
      </c>
      <c r="K6906" s="1" t="s">
        <v>62</v>
      </c>
      <c r="M6906" s="3">
        <v>43816.55612378472</v>
      </c>
    </row>
    <row r="6907">
      <c r="A6907" s="1">
        <v>6905.0</v>
      </c>
      <c r="B6907" s="1" t="s">
        <v>536</v>
      </c>
      <c r="C6907" s="1" t="s">
        <v>13795</v>
      </c>
      <c r="D6907" s="1" t="s">
        <v>1255</v>
      </c>
      <c r="E6907" s="1" t="s">
        <v>3562</v>
      </c>
      <c r="F6907" s="1" t="s">
        <v>539</v>
      </c>
      <c r="G6907" s="1" t="s">
        <v>17</v>
      </c>
      <c r="H6907" s="1">
        <v>45.0</v>
      </c>
      <c r="I6907" s="3">
        <v>43829.791666666664</v>
      </c>
      <c r="J6907" s="1">
        <v>0.0</v>
      </c>
      <c r="K6907" s="1" t="s">
        <v>83</v>
      </c>
      <c r="M6907" s="3">
        <v>43802.82487777778</v>
      </c>
    </row>
    <row r="6908">
      <c r="A6908" s="1">
        <v>6906.0</v>
      </c>
      <c r="B6908" s="1" t="s">
        <v>5394</v>
      </c>
      <c r="C6908" s="1" t="s">
        <v>13796</v>
      </c>
      <c r="D6908" s="1" t="s">
        <v>1827</v>
      </c>
      <c r="E6908" s="1" t="s">
        <v>13797</v>
      </c>
      <c r="F6908" s="1" t="s">
        <v>5397</v>
      </c>
      <c r="G6908" s="1" t="s">
        <v>39</v>
      </c>
      <c r="H6908" s="1">
        <v>45.0</v>
      </c>
      <c r="I6908" s="3">
        <v>44082.791666666664</v>
      </c>
      <c r="J6908" s="1">
        <v>1.57561107943426</v>
      </c>
      <c r="K6908" s="1" t="s">
        <v>24</v>
      </c>
      <c r="L6908" s="1" t="s">
        <v>741</v>
      </c>
      <c r="M6908" s="3">
        <v>44082.814864988424</v>
      </c>
    </row>
    <row r="6909">
      <c r="A6909" s="1">
        <v>6907.0</v>
      </c>
      <c r="B6909" s="1" t="s">
        <v>1023</v>
      </c>
      <c r="C6909" s="1" t="s">
        <v>13798</v>
      </c>
      <c r="D6909" s="1" t="s">
        <v>661</v>
      </c>
      <c r="E6909" s="1" t="s">
        <v>7144</v>
      </c>
      <c r="F6909" s="1" t="s">
        <v>1027</v>
      </c>
      <c r="G6909" s="1" t="s">
        <v>35</v>
      </c>
      <c r="H6909" s="1">
        <v>45.0</v>
      </c>
      <c r="I6909" s="3">
        <v>43634.708333333336</v>
      </c>
      <c r="J6909" s="1">
        <v>1.24910765433129</v>
      </c>
      <c r="K6909" s="1" t="s">
        <v>24</v>
      </c>
      <c r="M6909" s="3">
        <v>43634.741615266204</v>
      </c>
    </row>
    <row r="6910">
      <c r="A6910" s="1">
        <v>6908.0</v>
      </c>
      <c r="B6910" s="1" t="s">
        <v>4682</v>
      </c>
      <c r="C6910" s="1" t="s">
        <v>13799</v>
      </c>
      <c r="D6910" s="1" t="s">
        <v>7602</v>
      </c>
      <c r="E6910" s="1" t="s">
        <v>13800</v>
      </c>
      <c r="F6910" s="1" t="s">
        <v>4685</v>
      </c>
      <c r="G6910" s="1" t="s">
        <v>39</v>
      </c>
      <c r="H6910" s="1">
        <v>45.0</v>
      </c>
      <c r="I6910" s="3">
        <v>44214.3125</v>
      </c>
      <c r="J6910" s="1">
        <v>0.0</v>
      </c>
      <c r="K6910" s="1" t="s">
        <v>46</v>
      </c>
      <c r="M6910" s="3">
        <v>44214.37920895834</v>
      </c>
    </row>
    <row r="6911">
      <c r="A6911" s="1">
        <v>6909.0</v>
      </c>
      <c r="B6911" s="1" t="s">
        <v>10327</v>
      </c>
      <c r="C6911" s="1" t="s">
        <v>13801</v>
      </c>
      <c r="D6911" s="1" t="s">
        <v>211</v>
      </c>
      <c r="E6911" s="1" t="s">
        <v>13802</v>
      </c>
      <c r="F6911" s="1" t="s">
        <v>10330</v>
      </c>
      <c r="G6911" s="1" t="s">
        <v>89</v>
      </c>
      <c r="H6911" s="1">
        <v>45.0</v>
      </c>
      <c r="I6911" s="3">
        <v>44126.75055928241</v>
      </c>
      <c r="J6911" s="1">
        <v>2.96898389634402</v>
      </c>
      <c r="K6911" s="1" t="s">
        <v>218</v>
      </c>
      <c r="L6911" s="1" t="s">
        <v>6816</v>
      </c>
      <c r="M6911" s="3">
        <v>44126.78962200232</v>
      </c>
    </row>
    <row r="6912">
      <c r="A6912" s="1">
        <v>6910.0</v>
      </c>
      <c r="B6912" s="1" t="s">
        <v>4270</v>
      </c>
      <c r="C6912" s="1" t="s">
        <v>13803</v>
      </c>
      <c r="D6912" s="1" t="s">
        <v>258</v>
      </c>
      <c r="E6912" s="1" t="s">
        <v>8966</v>
      </c>
      <c r="F6912" s="1" t="s">
        <v>4273</v>
      </c>
      <c r="G6912" s="1" t="s">
        <v>17</v>
      </c>
      <c r="H6912" s="1">
        <v>45.0</v>
      </c>
      <c r="I6912" s="3">
        <v>44047.708333333336</v>
      </c>
      <c r="J6912" s="1">
        <v>3.18246768786414</v>
      </c>
      <c r="K6912" s="1" t="s">
        <v>18</v>
      </c>
      <c r="M6912" s="3">
        <v>44047.7398197338</v>
      </c>
    </row>
    <row r="6913">
      <c r="A6913" s="1">
        <v>6911.0</v>
      </c>
      <c r="B6913" s="1" t="s">
        <v>474</v>
      </c>
      <c r="C6913" s="1" t="s">
        <v>13804</v>
      </c>
      <c r="D6913" s="1" t="s">
        <v>121</v>
      </c>
      <c r="E6913" s="1" t="s">
        <v>13805</v>
      </c>
      <c r="F6913" s="1" t="s">
        <v>477</v>
      </c>
      <c r="G6913" s="1" t="s">
        <v>39</v>
      </c>
      <c r="H6913" s="1">
        <v>45.0</v>
      </c>
      <c r="I6913" s="3">
        <v>43881.81527777778</v>
      </c>
      <c r="J6913" s="1">
        <v>1.78371824360016</v>
      </c>
      <c r="K6913" s="1" t="s">
        <v>46</v>
      </c>
      <c r="M6913" s="3">
        <v>43881.86327324074</v>
      </c>
    </row>
    <row r="6914">
      <c r="A6914" s="1">
        <v>6912.0</v>
      </c>
      <c r="B6914" s="1" t="s">
        <v>354</v>
      </c>
      <c r="C6914" s="1" t="s">
        <v>13806</v>
      </c>
      <c r="D6914" s="1" t="s">
        <v>93</v>
      </c>
      <c r="E6914" s="1" t="s">
        <v>8519</v>
      </c>
      <c r="F6914" s="1" t="s">
        <v>358</v>
      </c>
      <c r="G6914" s="1" t="s">
        <v>35</v>
      </c>
      <c r="H6914" s="1">
        <v>45.0</v>
      </c>
      <c r="I6914" s="3">
        <v>43935.645833333336</v>
      </c>
      <c r="J6914" s="1">
        <v>1.11993871737758</v>
      </c>
      <c r="K6914" s="1" t="s">
        <v>24</v>
      </c>
      <c r="M6914" s="3">
        <v>43935.69038141204</v>
      </c>
    </row>
    <row r="6915">
      <c r="A6915" s="1">
        <v>6913.0</v>
      </c>
      <c r="B6915" s="1" t="s">
        <v>2581</v>
      </c>
      <c r="C6915" s="1" t="s">
        <v>13807</v>
      </c>
      <c r="D6915" s="1" t="s">
        <v>3184</v>
      </c>
      <c r="E6915" s="1" t="s">
        <v>13808</v>
      </c>
      <c r="F6915" s="1" t="s">
        <v>2585</v>
      </c>
      <c r="G6915" s="1" t="s">
        <v>39</v>
      </c>
      <c r="H6915" s="1">
        <v>45.0</v>
      </c>
      <c r="I6915" s="3">
        <v>43849.666666666664</v>
      </c>
      <c r="J6915" s="1">
        <v>2.28354318058216</v>
      </c>
      <c r="K6915" s="1" t="s">
        <v>159</v>
      </c>
      <c r="M6915" s="3">
        <v>43849.70316431713</v>
      </c>
    </row>
    <row r="6916">
      <c r="A6916" s="1">
        <v>6914.0</v>
      </c>
      <c r="B6916" s="1" t="s">
        <v>11063</v>
      </c>
      <c r="C6916" s="1" t="s">
        <v>13809</v>
      </c>
      <c r="D6916" s="1" t="s">
        <v>1578</v>
      </c>
      <c r="E6916" s="1" t="s">
        <v>13810</v>
      </c>
      <c r="F6916" s="1" t="s">
        <v>11066</v>
      </c>
      <c r="G6916" s="1" t="s">
        <v>39</v>
      </c>
      <c r="H6916" s="1">
        <v>45.0</v>
      </c>
      <c r="I6916" s="3">
        <v>43872.75</v>
      </c>
      <c r="J6916" s="1">
        <v>1.85792953204968</v>
      </c>
      <c r="K6916" s="1" t="s">
        <v>1194</v>
      </c>
      <c r="M6916" s="3">
        <v>43872.79468892361</v>
      </c>
    </row>
    <row r="6917">
      <c r="A6917" s="1">
        <v>6915.0</v>
      </c>
      <c r="B6917" s="1" t="s">
        <v>485</v>
      </c>
      <c r="C6917" s="1" t="s">
        <v>13811</v>
      </c>
      <c r="D6917" s="1" t="s">
        <v>315</v>
      </c>
      <c r="E6917" s="1" t="s">
        <v>2651</v>
      </c>
      <c r="F6917" s="1" t="s">
        <v>489</v>
      </c>
      <c r="G6917" s="1" t="s">
        <v>17</v>
      </c>
      <c r="H6917" s="1">
        <v>45.0</v>
      </c>
      <c r="I6917" s="3">
        <v>44121.666666666664</v>
      </c>
      <c r="J6917" s="1">
        <v>0.0</v>
      </c>
      <c r="K6917" s="1" t="s">
        <v>166</v>
      </c>
      <c r="M6917" s="3">
        <v>44121.912238530094</v>
      </c>
    </row>
    <row r="6918">
      <c r="A6918" s="1">
        <v>6916.0</v>
      </c>
      <c r="B6918" s="1" t="s">
        <v>150</v>
      </c>
      <c r="C6918" s="1" t="s">
        <v>13812</v>
      </c>
      <c r="D6918" s="1" t="s">
        <v>588</v>
      </c>
      <c r="E6918" s="1" t="s">
        <v>13813</v>
      </c>
      <c r="F6918" s="1" t="s">
        <v>153</v>
      </c>
      <c r="G6918" s="1" t="s">
        <v>39</v>
      </c>
      <c r="H6918" s="1">
        <v>45.0</v>
      </c>
      <c r="I6918" s="3">
        <v>43793.25</v>
      </c>
      <c r="J6918" s="1">
        <v>12.0273522441596</v>
      </c>
      <c r="K6918" s="1" t="s">
        <v>62</v>
      </c>
      <c r="M6918" s="3">
        <v>43793.299001770836</v>
      </c>
    </row>
    <row r="6919">
      <c r="A6919" s="1">
        <v>6917.0</v>
      </c>
      <c r="B6919" s="1" t="s">
        <v>385</v>
      </c>
      <c r="C6919" s="1" t="s">
        <v>13814</v>
      </c>
      <c r="D6919" s="1" t="s">
        <v>1653</v>
      </c>
      <c r="E6919" s="1" t="s">
        <v>13815</v>
      </c>
      <c r="F6919" s="1" t="s">
        <v>388</v>
      </c>
      <c r="G6919" s="1" t="s">
        <v>89</v>
      </c>
      <c r="H6919" s="1">
        <v>45.0</v>
      </c>
      <c r="I6919" s="3">
        <v>43773.767877488426</v>
      </c>
      <c r="J6919" s="1">
        <v>1.75505229268691</v>
      </c>
      <c r="K6919" s="1" t="s">
        <v>24</v>
      </c>
      <c r="M6919" s="3">
        <v>43773.77140346065</v>
      </c>
    </row>
    <row r="6920">
      <c r="A6920" s="1">
        <v>6918.0</v>
      </c>
      <c r="B6920" s="1" t="s">
        <v>229</v>
      </c>
      <c r="C6920" s="1" t="s">
        <v>13816</v>
      </c>
      <c r="D6920" s="1" t="s">
        <v>1653</v>
      </c>
      <c r="E6920" s="1" t="s">
        <v>1072</v>
      </c>
      <c r="F6920" s="1" t="s">
        <v>232</v>
      </c>
      <c r="G6920" s="1" t="s">
        <v>35</v>
      </c>
      <c r="H6920" s="1">
        <v>45.0</v>
      </c>
      <c r="I6920" s="3">
        <v>44020.177083333336</v>
      </c>
      <c r="J6920" s="1">
        <v>0.720692931374495</v>
      </c>
      <c r="K6920" s="1" t="s">
        <v>24</v>
      </c>
      <c r="M6920" s="3">
        <v>44020.20174201389</v>
      </c>
    </row>
    <row r="6921">
      <c r="A6921" s="1">
        <v>6919.0</v>
      </c>
      <c r="B6921" s="1" t="s">
        <v>319</v>
      </c>
      <c r="C6921" s="1" t="s">
        <v>13817</v>
      </c>
      <c r="D6921" s="1" t="s">
        <v>321</v>
      </c>
      <c r="E6921" s="1" t="s">
        <v>13818</v>
      </c>
      <c r="F6921" s="1" t="s">
        <v>323</v>
      </c>
      <c r="G6921" s="1" t="s">
        <v>39</v>
      </c>
      <c r="H6921" s="1">
        <v>45.0</v>
      </c>
      <c r="I6921" s="3">
        <v>44148.270833333336</v>
      </c>
      <c r="J6921" s="1">
        <v>0.30199557612526</v>
      </c>
      <c r="K6921" s="1" t="s">
        <v>24</v>
      </c>
      <c r="M6921" s="3">
        <v>44148.31589601852</v>
      </c>
    </row>
    <row r="6922">
      <c r="A6922" s="1">
        <v>6920.0</v>
      </c>
      <c r="B6922" s="1" t="s">
        <v>788</v>
      </c>
      <c r="C6922" s="1" t="s">
        <v>13819</v>
      </c>
      <c r="D6922" s="1" t="s">
        <v>764</v>
      </c>
      <c r="E6922" s="1" t="s">
        <v>4618</v>
      </c>
      <c r="F6922" s="1" t="s">
        <v>791</v>
      </c>
      <c r="G6922" s="1" t="s">
        <v>17</v>
      </c>
      <c r="H6922" s="1">
        <v>45.0</v>
      </c>
      <c r="I6922" s="3">
        <v>43908.145833333336</v>
      </c>
      <c r="J6922" s="1">
        <v>3.94515683478853</v>
      </c>
      <c r="K6922" s="1" t="s">
        <v>24</v>
      </c>
      <c r="M6922" s="3">
        <v>43908.1940490162</v>
      </c>
    </row>
    <row r="6923">
      <c r="A6923" s="1">
        <v>6921.0</v>
      </c>
      <c r="B6923" s="1" t="s">
        <v>459</v>
      </c>
      <c r="C6923" s="1" t="s">
        <v>13820</v>
      </c>
      <c r="D6923" s="1" t="s">
        <v>461</v>
      </c>
      <c r="E6923" s="1" t="s">
        <v>9802</v>
      </c>
      <c r="F6923" s="1" t="s">
        <v>463</v>
      </c>
      <c r="G6923" s="1" t="s">
        <v>17</v>
      </c>
      <c r="H6923" s="1">
        <v>45.0</v>
      </c>
      <c r="I6923" s="3">
        <v>44064.666666666664</v>
      </c>
      <c r="J6923" s="1">
        <v>0.206628188172568</v>
      </c>
      <c r="K6923" s="1" t="s">
        <v>24</v>
      </c>
      <c r="L6923" s="1" t="s">
        <v>464</v>
      </c>
      <c r="M6923" s="3">
        <v>44064.69142325231</v>
      </c>
    </row>
    <row r="6924">
      <c r="A6924" s="1">
        <v>6922.0</v>
      </c>
      <c r="B6924" s="1" t="s">
        <v>983</v>
      </c>
      <c r="C6924" s="1" t="s">
        <v>13821</v>
      </c>
      <c r="D6924" s="1" t="s">
        <v>5598</v>
      </c>
      <c r="E6924" s="1" t="s">
        <v>13822</v>
      </c>
      <c r="F6924" s="1" t="s">
        <v>987</v>
      </c>
      <c r="G6924" s="1" t="s">
        <v>39</v>
      </c>
      <c r="H6924" s="1">
        <v>45.0</v>
      </c>
      <c r="I6924" s="3">
        <v>44111.270833333336</v>
      </c>
      <c r="J6924" s="1">
        <v>2.69763950616182</v>
      </c>
      <c r="K6924" s="1" t="s">
        <v>218</v>
      </c>
      <c r="L6924" s="1" t="s">
        <v>1556</v>
      </c>
      <c r="M6924" s="3">
        <v>44111.30423149306</v>
      </c>
    </row>
    <row r="6925">
      <c r="A6925" s="1">
        <v>6923.0</v>
      </c>
      <c r="B6925" s="1" t="s">
        <v>4040</v>
      </c>
      <c r="C6925" s="1" t="s">
        <v>13823</v>
      </c>
      <c r="D6925" s="1" t="s">
        <v>126</v>
      </c>
      <c r="E6925" s="1" t="s">
        <v>13824</v>
      </c>
      <c r="F6925" s="1" t="s">
        <v>4043</v>
      </c>
      <c r="G6925" s="1" t="s">
        <v>89</v>
      </c>
      <c r="H6925" s="1">
        <v>45.0</v>
      </c>
      <c r="I6925" s="3">
        <v>44138.44227876158</v>
      </c>
      <c r="J6925" s="1">
        <v>0.799196671868914</v>
      </c>
      <c r="K6925" s="1" t="s">
        <v>62</v>
      </c>
      <c r="L6925" s="1" t="s">
        <v>3838</v>
      </c>
      <c r="M6925" s="3">
        <v>44138.44463868056</v>
      </c>
    </row>
    <row r="6926">
      <c r="A6926" s="1">
        <v>6924.0</v>
      </c>
      <c r="B6926" s="1" t="s">
        <v>896</v>
      </c>
      <c r="C6926" s="1" t="s">
        <v>13825</v>
      </c>
      <c r="D6926" s="1" t="s">
        <v>7221</v>
      </c>
      <c r="E6926" s="1" t="s">
        <v>13826</v>
      </c>
      <c r="F6926" s="1" t="s">
        <v>900</v>
      </c>
      <c r="G6926" s="1" t="s">
        <v>17</v>
      </c>
      <c r="H6926" s="1">
        <v>45.0</v>
      </c>
      <c r="I6926" s="3">
        <v>44168.604166666664</v>
      </c>
      <c r="J6926" s="1">
        <v>5.18948797272843</v>
      </c>
      <c r="K6926" s="1" t="s">
        <v>24</v>
      </c>
      <c r="L6926" s="1" t="s">
        <v>741</v>
      </c>
      <c r="M6926" s="3">
        <v>44168.654445671295</v>
      </c>
    </row>
    <row r="6927">
      <c r="A6927" s="1">
        <v>6925.0</v>
      </c>
      <c r="B6927" s="1" t="s">
        <v>2165</v>
      </c>
      <c r="C6927" s="1" t="s">
        <v>13827</v>
      </c>
      <c r="D6927" s="1" t="s">
        <v>701</v>
      </c>
      <c r="E6927" s="1" t="s">
        <v>2670</v>
      </c>
      <c r="F6927" s="1" t="s">
        <v>2168</v>
      </c>
      <c r="G6927" s="1" t="s">
        <v>17</v>
      </c>
      <c r="H6927" s="1">
        <v>45.0</v>
      </c>
      <c r="I6927" s="3">
        <v>44162.145833333336</v>
      </c>
      <c r="J6927" s="1">
        <v>1.26844544089656</v>
      </c>
      <c r="K6927" s="1" t="s">
        <v>24</v>
      </c>
      <c r="L6927" s="1" t="s">
        <v>406</v>
      </c>
      <c r="M6927" s="3">
        <v>44162.19441480324</v>
      </c>
    </row>
    <row r="6928">
      <c r="A6928" s="1">
        <v>6926.0</v>
      </c>
      <c r="B6928" s="1" t="s">
        <v>354</v>
      </c>
      <c r="C6928" s="1" t="s">
        <v>13828</v>
      </c>
      <c r="D6928" s="1" t="s">
        <v>664</v>
      </c>
      <c r="E6928" s="1" t="s">
        <v>1854</v>
      </c>
      <c r="F6928" s="1" t="s">
        <v>358</v>
      </c>
      <c r="G6928" s="1" t="s">
        <v>35</v>
      </c>
      <c r="H6928" s="1">
        <v>45.0</v>
      </c>
      <c r="I6928" s="3">
        <v>44098.666666666664</v>
      </c>
      <c r="J6928" s="1">
        <v>1.40249921893851</v>
      </c>
      <c r="K6928" s="1" t="s">
        <v>24</v>
      </c>
      <c r="M6928" s="3">
        <v>44098.70221900463</v>
      </c>
    </row>
    <row r="6929">
      <c r="A6929" s="1">
        <v>6927.0</v>
      </c>
      <c r="B6929" s="1" t="s">
        <v>3386</v>
      </c>
      <c r="C6929" s="1" t="s">
        <v>13829</v>
      </c>
      <c r="D6929" s="1" t="s">
        <v>3388</v>
      </c>
      <c r="E6929" s="1" t="s">
        <v>13625</v>
      </c>
      <c r="F6929" s="1" t="s">
        <v>3390</v>
      </c>
      <c r="G6929" s="1" t="s">
        <v>17</v>
      </c>
      <c r="H6929" s="1">
        <v>45.0</v>
      </c>
      <c r="I6929" s="3">
        <v>44100.333333333336</v>
      </c>
      <c r="J6929" s="1">
        <v>1.50348752577472</v>
      </c>
      <c r="K6929" s="1" t="s">
        <v>24</v>
      </c>
      <c r="M6929" s="3">
        <v>44100.35467006944</v>
      </c>
    </row>
    <row r="6930">
      <c r="A6930" s="1">
        <v>6928.0</v>
      </c>
      <c r="B6930" s="1" t="s">
        <v>184</v>
      </c>
      <c r="C6930" s="1" t="s">
        <v>13830</v>
      </c>
      <c r="D6930" s="1" t="s">
        <v>148</v>
      </c>
      <c r="E6930" s="1" t="s">
        <v>4234</v>
      </c>
      <c r="F6930" s="1" t="s">
        <v>187</v>
      </c>
      <c r="G6930" s="1" t="s">
        <v>17</v>
      </c>
      <c r="H6930" s="1">
        <v>45.0</v>
      </c>
      <c r="I6930" s="3">
        <v>43990.697916666664</v>
      </c>
      <c r="J6930" s="1">
        <v>1.24922778098945</v>
      </c>
      <c r="K6930" s="1" t="s">
        <v>24</v>
      </c>
      <c r="L6930" s="1" t="s">
        <v>188</v>
      </c>
      <c r="M6930" s="3">
        <v>43990.38012792824</v>
      </c>
    </row>
    <row r="6931">
      <c r="A6931" s="1">
        <v>6929.0</v>
      </c>
      <c r="B6931" s="1" t="s">
        <v>485</v>
      </c>
      <c r="C6931" s="1" t="s">
        <v>13831</v>
      </c>
      <c r="D6931" s="1" t="s">
        <v>1418</v>
      </c>
      <c r="E6931" s="1" t="s">
        <v>5164</v>
      </c>
      <c r="F6931" s="1" t="s">
        <v>489</v>
      </c>
      <c r="G6931" s="1" t="s">
        <v>17</v>
      </c>
      <c r="H6931" s="1">
        <v>45.0</v>
      </c>
      <c r="I6931" s="3">
        <v>43881.666666666664</v>
      </c>
      <c r="J6931" s="1">
        <v>0.149504866843318</v>
      </c>
      <c r="K6931" s="1" t="s">
        <v>166</v>
      </c>
      <c r="M6931" s="3">
        <v>43882.242199155095</v>
      </c>
    </row>
    <row r="6932">
      <c r="A6932" s="1">
        <v>6930.0</v>
      </c>
      <c r="B6932" s="1" t="s">
        <v>8563</v>
      </c>
      <c r="C6932" s="1" t="s">
        <v>13832</v>
      </c>
      <c r="D6932" s="1" t="s">
        <v>99</v>
      </c>
      <c r="E6932" s="1" t="s">
        <v>13833</v>
      </c>
      <c r="F6932" s="1" t="s">
        <v>8566</v>
      </c>
      <c r="G6932" s="1" t="s">
        <v>45</v>
      </c>
      <c r="H6932" s="1">
        <v>45.0</v>
      </c>
      <c r="I6932" s="3">
        <v>44146.725751805556</v>
      </c>
      <c r="J6932" s="1">
        <v>9.8156289335748</v>
      </c>
      <c r="K6932" s="1" t="s">
        <v>159</v>
      </c>
      <c r="L6932" s="1" t="s">
        <v>160</v>
      </c>
      <c r="M6932" s="3">
        <v>44146.75261215278</v>
      </c>
    </row>
    <row r="6933">
      <c r="A6933" s="1">
        <v>6931.0</v>
      </c>
      <c r="B6933" s="1" t="s">
        <v>30</v>
      </c>
      <c r="C6933" s="1" t="s">
        <v>13834</v>
      </c>
      <c r="D6933" s="1" t="s">
        <v>116</v>
      </c>
      <c r="E6933" s="1" t="s">
        <v>3906</v>
      </c>
      <c r="F6933" s="1" t="s">
        <v>34</v>
      </c>
      <c r="G6933" s="1" t="s">
        <v>17</v>
      </c>
      <c r="H6933" s="1">
        <v>45.0</v>
      </c>
      <c r="I6933" s="3">
        <v>44146.4375</v>
      </c>
      <c r="J6933" s="1">
        <v>0.0</v>
      </c>
      <c r="K6933" s="1" t="s">
        <v>24</v>
      </c>
      <c r="M6933" s="3">
        <v>44146.56637914352</v>
      </c>
    </row>
    <row r="6934">
      <c r="A6934" s="1">
        <v>6932.0</v>
      </c>
      <c r="B6934" s="1" t="s">
        <v>806</v>
      </c>
      <c r="C6934" s="1" t="s">
        <v>13835</v>
      </c>
      <c r="D6934" s="1" t="s">
        <v>1036</v>
      </c>
      <c r="E6934" s="1" t="s">
        <v>9751</v>
      </c>
      <c r="F6934" s="1" t="s">
        <v>810</v>
      </c>
      <c r="G6934" s="1" t="s">
        <v>35</v>
      </c>
      <c r="H6934" s="1">
        <v>45.0</v>
      </c>
      <c r="I6934" s="3">
        <v>44204.65625</v>
      </c>
      <c r="J6934" s="1">
        <v>2.40145312410267</v>
      </c>
      <c r="K6934" s="1" t="s">
        <v>24</v>
      </c>
      <c r="M6934" s="3">
        <v>44204.68590074074</v>
      </c>
    </row>
    <row r="6935">
      <c r="A6935" s="1">
        <v>6933.0</v>
      </c>
      <c r="B6935" s="1" t="s">
        <v>9522</v>
      </c>
      <c r="C6935" s="1" t="s">
        <v>13836</v>
      </c>
      <c r="D6935" s="1" t="s">
        <v>215</v>
      </c>
      <c r="E6935" s="1" t="s">
        <v>9524</v>
      </c>
      <c r="F6935" s="1" t="s">
        <v>9525</v>
      </c>
      <c r="G6935" s="1" t="s">
        <v>17</v>
      </c>
      <c r="H6935" s="1">
        <v>45.0</v>
      </c>
      <c r="I6935" s="3">
        <v>43906.1875</v>
      </c>
      <c r="J6935" s="1">
        <v>0.810554432718996</v>
      </c>
      <c r="K6935" s="1" t="s">
        <v>218</v>
      </c>
      <c r="M6935" s="3">
        <v>43906.22950363426</v>
      </c>
    </row>
    <row r="6936">
      <c r="A6936" s="1">
        <v>6934.0</v>
      </c>
      <c r="B6936" s="1" t="s">
        <v>354</v>
      </c>
      <c r="C6936" s="1" t="s">
        <v>13837</v>
      </c>
      <c r="D6936" s="1" t="s">
        <v>93</v>
      </c>
      <c r="E6936" s="1" t="s">
        <v>13838</v>
      </c>
      <c r="F6936" s="1" t="s">
        <v>358</v>
      </c>
      <c r="G6936" s="1" t="s">
        <v>89</v>
      </c>
      <c r="H6936" s="1">
        <v>45.0</v>
      </c>
      <c r="I6936" s="3">
        <v>44201.33946978009</v>
      </c>
      <c r="J6936" s="1">
        <v>10.1548195338907</v>
      </c>
      <c r="K6936" s="1" t="s">
        <v>24</v>
      </c>
      <c r="M6936" s="3">
        <v>44201.402953969904</v>
      </c>
    </row>
    <row r="6937">
      <c r="A6937" s="1">
        <v>6935.0</v>
      </c>
      <c r="B6937" s="1" t="s">
        <v>2735</v>
      </c>
      <c r="C6937" s="1" t="s">
        <v>13839</v>
      </c>
      <c r="D6937" s="1" t="s">
        <v>4935</v>
      </c>
      <c r="E6937" s="1" t="s">
        <v>13840</v>
      </c>
      <c r="F6937" s="1" t="s">
        <v>2738</v>
      </c>
      <c r="G6937" s="1" t="s">
        <v>39</v>
      </c>
      <c r="H6937" s="1">
        <v>45.0</v>
      </c>
      <c r="I6937" s="3">
        <v>44203.25</v>
      </c>
      <c r="J6937" s="1">
        <v>2.56219562538098</v>
      </c>
      <c r="K6937" s="1" t="s">
        <v>218</v>
      </c>
      <c r="M6937" s="3">
        <v>44203.274970949074</v>
      </c>
    </row>
    <row r="6938">
      <c r="A6938" s="1">
        <v>6936.0</v>
      </c>
      <c r="B6938" s="1" t="s">
        <v>196</v>
      </c>
      <c r="C6938" s="1" t="s">
        <v>13841</v>
      </c>
      <c r="D6938" s="1" t="s">
        <v>21</v>
      </c>
      <c r="E6938" s="1" t="s">
        <v>13842</v>
      </c>
      <c r="F6938" s="1" t="s">
        <v>200</v>
      </c>
      <c r="G6938" s="1" t="s">
        <v>39</v>
      </c>
      <c r="H6938" s="1">
        <v>45.0</v>
      </c>
      <c r="I6938" s="3">
        <v>44154.541666666664</v>
      </c>
      <c r="J6938" s="1">
        <v>1.63588454458859</v>
      </c>
      <c r="K6938" s="1" t="s">
        <v>24</v>
      </c>
      <c r="M6938" s="3">
        <v>44154.5708465162</v>
      </c>
    </row>
    <row r="6939">
      <c r="A6939" s="1">
        <v>6937.0</v>
      </c>
      <c r="B6939" s="1" t="s">
        <v>1635</v>
      </c>
      <c r="C6939" s="1" t="s">
        <v>13843</v>
      </c>
      <c r="D6939" s="1" t="s">
        <v>1637</v>
      </c>
      <c r="E6939" s="1" t="s">
        <v>12422</v>
      </c>
      <c r="F6939" s="1" t="s">
        <v>1639</v>
      </c>
      <c r="G6939" s="1" t="s">
        <v>17</v>
      </c>
      <c r="H6939" s="1">
        <v>45.0</v>
      </c>
      <c r="I6939" s="3">
        <v>44135.708333333336</v>
      </c>
      <c r="J6939" s="1">
        <v>0.0</v>
      </c>
      <c r="K6939" s="1" t="s">
        <v>46</v>
      </c>
      <c r="M6939" s="3">
        <v>44135.74424054398</v>
      </c>
    </row>
    <row r="6940">
      <c r="A6940" s="1">
        <v>6938.0</v>
      </c>
      <c r="B6940" s="1" t="s">
        <v>324</v>
      </c>
      <c r="C6940" s="1" t="s">
        <v>13844</v>
      </c>
      <c r="D6940" s="1" t="s">
        <v>326</v>
      </c>
      <c r="E6940" s="1" t="s">
        <v>548</v>
      </c>
      <c r="F6940" s="1" t="s">
        <v>328</v>
      </c>
      <c r="G6940" s="1" t="s">
        <v>17</v>
      </c>
      <c r="H6940" s="1">
        <v>45.0</v>
      </c>
      <c r="I6940" s="3">
        <v>44224.291666666664</v>
      </c>
      <c r="J6940" s="1">
        <v>0.0</v>
      </c>
      <c r="K6940" s="1" t="s">
        <v>24</v>
      </c>
      <c r="M6940" s="3">
        <v>44224.39123017361</v>
      </c>
    </row>
    <row r="6941">
      <c r="A6941" s="1">
        <v>6939.0</v>
      </c>
      <c r="B6941" s="1" t="s">
        <v>9671</v>
      </c>
      <c r="C6941" s="1" t="s">
        <v>13845</v>
      </c>
      <c r="D6941" s="1" t="s">
        <v>10260</v>
      </c>
      <c r="E6941" s="1" t="s">
        <v>13846</v>
      </c>
      <c r="F6941" s="1" t="s">
        <v>9674</v>
      </c>
      <c r="G6941" s="1" t="s">
        <v>39</v>
      </c>
      <c r="H6941" s="1">
        <v>45.0</v>
      </c>
      <c r="I6941" s="3">
        <v>44085.708333333336</v>
      </c>
      <c r="J6941" s="1">
        <v>3.67214811552043</v>
      </c>
      <c r="K6941" s="1" t="s">
        <v>46</v>
      </c>
      <c r="L6941" s="1" t="s">
        <v>10041</v>
      </c>
      <c r="M6941" s="3">
        <v>44085.73668125</v>
      </c>
    </row>
    <row r="6942">
      <c r="A6942" s="1">
        <v>6940.0</v>
      </c>
      <c r="B6942" s="1" t="s">
        <v>3345</v>
      </c>
      <c r="C6942" s="1" t="s">
        <v>13847</v>
      </c>
      <c r="D6942" s="1" t="s">
        <v>1802</v>
      </c>
      <c r="E6942" s="1" t="s">
        <v>8420</v>
      </c>
      <c r="F6942" s="1" t="s">
        <v>3348</v>
      </c>
      <c r="G6942" s="1" t="s">
        <v>17</v>
      </c>
      <c r="H6942" s="1">
        <v>45.0</v>
      </c>
      <c r="I6942" s="3">
        <v>43888.291666666664</v>
      </c>
      <c r="J6942" s="1">
        <v>4.64283875213187</v>
      </c>
      <c r="K6942" s="1" t="s">
        <v>62</v>
      </c>
      <c r="M6942" s="3">
        <v>43888.32743896991</v>
      </c>
    </row>
    <row r="6943">
      <c r="A6943" s="1">
        <v>6941.0</v>
      </c>
      <c r="B6943" s="1" t="s">
        <v>834</v>
      </c>
      <c r="C6943" s="1" t="s">
        <v>13848</v>
      </c>
      <c r="D6943" s="1" t="s">
        <v>1806</v>
      </c>
      <c r="E6943" s="1" t="s">
        <v>13849</v>
      </c>
      <c r="F6943" s="1" t="s">
        <v>837</v>
      </c>
      <c r="G6943" s="1" t="s">
        <v>39</v>
      </c>
      <c r="H6943" s="1">
        <v>45.0</v>
      </c>
      <c r="I6943" s="3">
        <v>44040.75</v>
      </c>
      <c r="J6943" s="1">
        <v>0.532469334911126</v>
      </c>
      <c r="K6943" s="1" t="s">
        <v>18</v>
      </c>
      <c r="M6943" s="3">
        <v>44040.78157585648</v>
      </c>
    </row>
    <row r="6944">
      <c r="A6944" s="1">
        <v>6942.0</v>
      </c>
      <c r="B6944" s="1" t="s">
        <v>1189</v>
      </c>
      <c r="C6944" s="1" t="s">
        <v>13850</v>
      </c>
      <c r="D6944" s="1" t="s">
        <v>3853</v>
      </c>
      <c r="E6944" s="1" t="s">
        <v>13851</v>
      </c>
      <c r="F6944" s="1" t="s">
        <v>1193</v>
      </c>
      <c r="G6944" s="1" t="s">
        <v>39</v>
      </c>
      <c r="H6944" s="1">
        <v>45.0</v>
      </c>
      <c r="I6944" s="3">
        <v>43878.791666666664</v>
      </c>
      <c r="J6944" s="1">
        <v>1.09970327592236</v>
      </c>
      <c r="K6944" s="1" t="s">
        <v>1194</v>
      </c>
      <c r="M6944" s="3">
        <v>43878.84672228009</v>
      </c>
    </row>
    <row r="6945">
      <c r="A6945" s="1">
        <v>6943.0</v>
      </c>
      <c r="B6945" s="1" t="s">
        <v>834</v>
      </c>
      <c r="C6945" s="1" t="s">
        <v>13852</v>
      </c>
      <c r="D6945" s="1" t="s">
        <v>8850</v>
      </c>
      <c r="E6945" s="1" t="s">
        <v>13853</v>
      </c>
      <c r="F6945" s="1" t="s">
        <v>837</v>
      </c>
      <c r="G6945" s="1" t="s">
        <v>89</v>
      </c>
      <c r="H6945" s="1">
        <v>45.0</v>
      </c>
      <c r="I6945" s="3">
        <v>43896.718471875</v>
      </c>
      <c r="J6945" s="1">
        <v>2.00640213456989</v>
      </c>
      <c r="K6945" s="1" t="s">
        <v>18</v>
      </c>
      <c r="M6945" s="3">
        <v>43896.74175724537</v>
      </c>
    </row>
    <row r="6946">
      <c r="A6946" s="1">
        <v>6944.0</v>
      </c>
      <c r="B6946" s="1" t="s">
        <v>413</v>
      </c>
      <c r="C6946" s="1" t="s">
        <v>13854</v>
      </c>
      <c r="D6946" s="1" t="s">
        <v>415</v>
      </c>
      <c r="E6946" s="1" t="s">
        <v>13855</v>
      </c>
      <c r="F6946" s="1" t="s">
        <v>417</v>
      </c>
      <c r="G6946" s="1" t="s">
        <v>39</v>
      </c>
      <c r="H6946" s="1">
        <v>45.0</v>
      </c>
      <c r="I6946" s="3">
        <v>44150.375</v>
      </c>
      <c r="J6946" s="1">
        <v>26.2961142867381</v>
      </c>
      <c r="K6946" s="1" t="s">
        <v>24</v>
      </c>
      <c r="M6946" s="3">
        <v>44150.39553353009</v>
      </c>
    </row>
    <row r="6947">
      <c r="A6947" s="1">
        <v>6945.0</v>
      </c>
      <c r="B6947" s="1" t="s">
        <v>1315</v>
      </c>
      <c r="C6947" s="1" t="s">
        <v>13856</v>
      </c>
      <c r="D6947" s="1" t="s">
        <v>411</v>
      </c>
      <c r="E6947" s="1" t="s">
        <v>7975</v>
      </c>
      <c r="F6947" s="1" t="s">
        <v>1319</v>
      </c>
      <c r="G6947" s="1" t="s">
        <v>17</v>
      </c>
      <c r="H6947" s="1">
        <v>45.0</v>
      </c>
      <c r="I6947" s="3">
        <v>43811.333333333336</v>
      </c>
      <c r="J6947" s="1">
        <v>0.041697181992923</v>
      </c>
      <c r="K6947" s="1" t="s">
        <v>18</v>
      </c>
      <c r="M6947" s="3">
        <v>43811.33175109954</v>
      </c>
    </row>
    <row r="6948">
      <c r="A6948" s="1">
        <v>6946.0</v>
      </c>
      <c r="B6948" s="1" t="s">
        <v>2864</v>
      </c>
      <c r="C6948" s="1" t="s">
        <v>13857</v>
      </c>
      <c r="D6948" s="1" t="s">
        <v>411</v>
      </c>
      <c r="E6948" s="1" t="s">
        <v>3766</v>
      </c>
      <c r="F6948" s="1" t="s">
        <v>2867</v>
      </c>
      <c r="G6948" s="1" t="s">
        <v>17</v>
      </c>
      <c r="H6948" s="1">
        <v>45.0</v>
      </c>
      <c r="I6948" s="3">
        <v>43810.583333333336</v>
      </c>
      <c r="J6948" s="1">
        <v>0.228918602044698</v>
      </c>
      <c r="K6948" s="1" t="s">
        <v>62</v>
      </c>
      <c r="M6948" s="3">
        <v>43810.622265335645</v>
      </c>
    </row>
    <row r="6949">
      <c r="A6949" s="1">
        <v>6947.0</v>
      </c>
      <c r="B6949" s="1" t="s">
        <v>3701</v>
      </c>
      <c r="C6949" s="1" t="s">
        <v>13858</v>
      </c>
      <c r="D6949" s="1" t="s">
        <v>1827</v>
      </c>
      <c r="E6949" s="1" t="s">
        <v>4570</v>
      </c>
      <c r="F6949" s="1" t="s">
        <v>3705</v>
      </c>
      <c r="G6949" s="1" t="s">
        <v>17</v>
      </c>
      <c r="H6949" s="1">
        <v>45.0</v>
      </c>
      <c r="I6949" s="3">
        <v>44158.541666666664</v>
      </c>
      <c r="J6949" s="1">
        <v>0.0</v>
      </c>
      <c r="K6949" s="1" t="s">
        <v>166</v>
      </c>
      <c r="L6949" s="1" t="s">
        <v>318</v>
      </c>
      <c r="M6949" s="3">
        <v>44158.53724774306</v>
      </c>
    </row>
    <row r="6950">
      <c r="A6950" s="1">
        <v>6948.0</v>
      </c>
      <c r="B6950" s="1" t="s">
        <v>872</v>
      </c>
      <c r="C6950" s="1" t="s">
        <v>13859</v>
      </c>
      <c r="D6950" s="1" t="s">
        <v>1144</v>
      </c>
      <c r="E6950" s="1" t="s">
        <v>6664</v>
      </c>
      <c r="F6950" s="1" t="s">
        <v>875</v>
      </c>
      <c r="G6950" s="1" t="s">
        <v>17</v>
      </c>
      <c r="H6950" s="1">
        <v>45.0</v>
      </c>
      <c r="I6950" s="3">
        <v>44154.625</v>
      </c>
      <c r="J6950" s="1">
        <v>2.62599871848371</v>
      </c>
      <c r="K6950" s="1" t="s">
        <v>18</v>
      </c>
      <c r="M6950" s="3">
        <v>44154.67035930556</v>
      </c>
    </row>
    <row r="6951">
      <c r="A6951" s="1">
        <v>6949.0</v>
      </c>
      <c r="B6951" s="1" t="s">
        <v>501</v>
      </c>
      <c r="C6951" s="1" t="s">
        <v>13860</v>
      </c>
      <c r="D6951" s="1" t="s">
        <v>503</v>
      </c>
      <c r="E6951" s="1" t="s">
        <v>504</v>
      </c>
      <c r="F6951" s="1" t="s">
        <v>505</v>
      </c>
      <c r="G6951" s="1" t="s">
        <v>17</v>
      </c>
      <c r="H6951" s="1">
        <v>45.0</v>
      </c>
      <c r="I6951" s="3">
        <v>43775.708333333336</v>
      </c>
      <c r="J6951" s="1">
        <v>0.350515937249075</v>
      </c>
      <c r="K6951" s="1" t="s">
        <v>18</v>
      </c>
      <c r="M6951" s="3">
        <v>43775.74843890046</v>
      </c>
    </row>
    <row r="6952">
      <c r="A6952" s="1">
        <v>6950.0</v>
      </c>
      <c r="B6952" s="1" t="s">
        <v>57</v>
      </c>
      <c r="C6952" s="1" t="s">
        <v>13861</v>
      </c>
      <c r="D6952" s="1" t="s">
        <v>59</v>
      </c>
      <c r="E6952" s="1" t="s">
        <v>13862</v>
      </c>
      <c r="F6952" s="1" t="s">
        <v>61</v>
      </c>
      <c r="G6952" s="1" t="s">
        <v>39</v>
      </c>
      <c r="H6952" s="1">
        <v>45.0</v>
      </c>
      <c r="I6952" s="3">
        <v>43894.25</v>
      </c>
      <c r="J6952" s="1">
        <v>0.97654946804279</v>
      </c>
      <c r="K6952" s="1" t="s">
        <v>62</v>
      </c>
      <c r="M6952" s="3">
        <v>43894.278713657404</v>
      </c>
    </row>
    <row r="6953">
      <c r="A6953" s="1">
        <v>6951.0</v>
      </c>
      <c r="B6953" s="1" t="s">
        <v>727</v>
      </c>
      <c r="C6953" s="1" t="s">
        <v>13863</v>
      </c>
      <c r="D6953" s="1" t="s">
        <v>729</v>
      </c>
      <c r="E6953" s="1" t="s">
        <v>13864</v>
      </c>
      <c r="F6953" s="1" t="s">
        <v>731</v>
      </c>
      <c r="G6953" s="1" t="s">
        <v>39</v>
      </c>
      <c r="H6953" s="1">
        <v>45.0</v>
      </c>
      <c r="I6953" s="3">
        <v>43748.166666666664</v>
      </c>
      <c r="J6953" s="1">
        <v>0.28783686687289</v>
      </c>
      <c r="K6953" s="1" t="s">
        <v>24</v>
      </c>
      <c r="M6953" s="3">
        <v>43748.25001888889</v>
      </c>
    </row>
    <row r="6954">
      <c r="A6954" s="1">
        <v>6952.0</v>
      </c>
      <c r="B6954" s="1" t="s">
        <v>114</v>
      </c>
      <c r="C6954" s="1" t="s">
        <v>13865</v>
      </c>
      <c r="D6954" s="1" t="s">
        <v>116</v>
      </c>
      <c r="E6954" s="1" t="s">
        <v>2057</v>
      </c>
      <c r="F6954" s="1" t="s">
        <v>118</v>
      </c>
      <c r="G6954" s="1" t="s">
        <v>17</v>
      </c>
      <c r="H6954" s="1">
        <v>45.0</v>
      </c>
      <c r="I6954" s="3">
        <v>44076.75</v>
      </c>
      <c r="J6954" s="1">
        <v>7.319190031863</v>
      </c>
      <c r="K6954" s="1" t="s">
        <v>24</v>
      </c>
      <c r="M6954" s="3">
        <v>44076.782479629626</v>
      </c>
    </row>
    <row r="6955">
      <c r="A6955" s="1">
        <v>6953.0</v>
      </c>
      <c r="B6955" s="1" t="s">
        <v>953</v>
      </c>
      <c r="C6955" s="1" t="s">
        <v>13866</v>
      </c>
      <c r="D6955" s="1" t="s">
        <v>10133</v>
      </c>
      <c r="E6955" s="1" t="s">
        <v>10134</v>
      </c>
      <c r="F6955" s="1" t="s">
        <v>965</v>
      </c>
      <c r="G6955" s="1" t="s">
        <v>35</v>
      </c>
      <c r="H6955" s="1">
        <v>45.0</v>
      </c>
      <c r="I6955" s="3">
        <v>43594.666666666664</v>
      </c>
      <c r="J6955" s="1">
        <v>1.46698214241233</v>
      </c>
      <c r="K6955" s="1" t="s">
        <v>18</v>
      </c>
      <c r="M6955" s="3">
        <v>43594.66181928241</v>
      </c>
    </row>
    <row r="6956">
      <c r="A6956" s="1">
        <v>6954.0</v>
      </c>
      <c r="B6956" s="1" t="s">
        <v>84</v>
      </c>
      <c r="C6956" s="1" t="s">
        <v>13867</v>
      </c>
      <c r="D6956" s="1" t="s">
        <v>80</v>
      </c>
      <c r="E6956" s="1" t="s">
        <v>2840</v>
      </c>
      <c r="F6956" s="1" t="s">
        <v>88</v>
      </c>
      <c r="G6956" s="1" t="s">
        <v>17</v>
      </c>
      <c r="H6956" s="1">
        <v>45.0</v>
      </c>
      <c r="I6956" s="3">
        <v>43767.625</v>
      </c>
      <c r="J6956" s="1">
        <v>0.748237031273226</v>
      </c>
      <c r="K6956" s="1" t="s">
        <v>83</v>
      </c>
      <c r="M6956" s="3">
        <v>43767.67678738426</v>
      </c>
    </row>
    <row r="6957">
      <c r="A6957" s="1">
        <v>6955.0</v>
      </c>
      <c r="B6957" s="1" t="s">
        <v>2199</v>
      </c>
      <c r="C6957" s="1" t="s">
        <v>13868</v>
      </c>
      <c r="D6957" s="1" t="s">
        <v>3618</v>
      </c>
      <c r="E6957" s="1" t="s">
        <v>13869</v>
      </c>
      <c r="F6957" s="1" t="s">
        <v>2202</v>
      </c>
      <c r="G6957" s="1" t="s">
        <v>39</v>
      </c>
      <c r="H6957" s="1">
        <v>45.0</v>
      </c>
      <c r="I6957" s="3">
        <v>44162.625</v>
      </c>
      <c r="J6957" s="1">
        <v>0.808127056613961</v>
      </c>
      <c r="K6957" s="1" t="s">
        <v>159</v>
      </c>
      <c r="M6957" s="3">
        <v>44162.65674157407</v>
      </c>
    </row>
    <row r="6958">
      <c r="A6958" s="1">
        <v>6956.0</v>
      </c>
      <c r="B6958" s="1" t="s">
        <v>3553</v>
      </c>
      <c r="C6958" s="1" t="s">
        <v>13870</v>
      </c>
      <c r="D6958" s="1" t="s">
        <v>6220</v>
      </c>
      <c r="E6958" s="1" t="s">
        <v>13871</v>
      </c>
      <c r="F6958" s="1" t="s">
        <v>3557</v>
      </c>
      <c r="G6958" s="1" t="s">
        <v>89</v>
      </c>
      <c r="H6958" s="1">
        <v>45.0</v>
      </c>
      <c r="I6958" s="3">
        <v>44189.6504996875</v>
      </c>
      <c r="J6958" s="1">
        <v>3.15628948616021</v>
      </c>
      <c r="K6958" s="1" t="s">
        <v>24</v>
      </c>
      <c r="M6958" s="3">
        <v>44189.68179782407</v>
      </c>
    </row>
    <row r="6959">
      <c r="A6959" s="1">
        <v>6957.0</v>
      </c>
      <c r="B6959" s="1" t="s">
        <v>2228</v>
      </c>
      <c r="C6959" s="1" t="s">
        <v>13872</v>
      </c>
      <c r="D6959" s="1" t="s">
        <v>4372</v>
      </c>
      <c r="E6959" s="1" t="s">
        <v>6284</v>
      </c>
      <c r="F6959" s="1" t="s">
        <v>2231</v>
      </c>
      <c r="G6959" s="1" t="s">
        <v>17</v>
      </c>
      <c r="H6959" s="1">
        <v>45.0</v>
      </c>
      <c r="I6959" s="3">
        <v>44057.375</v>
      </c>
      <c r="J6959" s="1">
        <v>0.0103223967357238</v>
      </c>
      <c r="K6959" s="1" t="s">
        <v>24</v>
      </c>
      <c r="L6959" s="1" t="s">
        <v>882</v>
      </c>
      <c r="M6959" s="3">
        <v>44057.38283138889</v>
      </c>
    </row>
    <row r="6960">
      <c r="A6960" s="1">
        <v>6958.0</v>
      </c>
      <c r="B6960" s="1" t="s">
        <v>303</v>
      </c>
      <c r="C6960" s="1" t="s">
        <v>13873</v>
      </c>
      <c r="D6960" s="1" t="s">
        <v>305</v>
      </c>
      <c r="E6960" s="1" t="s">
        <v>1950</v>
      </c>
      <c r="F6960" s="1" t="s">
        <v>307</v>
      </c>
      <c r="G6960" s="1" t="s">
        <v>17</v>
      </c>
      <c r="H6960" s="1">
        <v>45.0</v>
      </c>
      <c r="I6960" s="3">
        <v>43900.229166666664</v>
      </c>
      <c r="J6960" s="1">
        <v>1.36007735983536</v>
      </c>
      <c r="K6960" s="1" t="s">
        <v>24</v>
      </c>
      <c r="M6960" s="3">
        <v>43900.260706319445</v>
      </c>
    </row>
    <row r="6961">
      <c r="A6961" s="1">
        <v>6959.0</v>
      </c>
      <c r="B6961" s="1" t="s">
        <v>7934</v>
      </c>
      <c r="C6961" s="1" t="s">
        <v>13874</v>
      </c>
      <c r="D6961" s="1" t="s">
        <v>5780</v>
      </c>
      <c r="E6961" s="1" t="s">
        <v>13875</v>
      </c>
      <c r="F6961" s="1" t="s">
        <v>9681</v>
      </c>
      <c r="G6961" s="1" t="s">
        <v>89</v>
      </c>
      <c r="H6961" s="1">
        <v>45.0</v>
      </c>
      <c r="I6961" s="3">
        <v>44151.506940196756</v>
      </c>
      <c r="J6961" s="1">
        <v>1.84713779807384</v>
      </c>
      <c r="K6961" s="1" t="s">
        <v>159</v>
      </c>
      <c r="L6961" s="1" t="s">
        <v>1974</v>
      </c>
      <c r="M6961" s="3">
        <v>44151.53815803241</v>
      </c>
    </row>
    <row r="6962">
      <c r="A6962" s="1">
        <v>6960.0</v>
      </c>
      <c r="B6962" s="1" t="s">
        <v>2188</v>
      </c>
      <c r="C6962" s="1" t="s">
        <v>13876</v>
      </c>
      <c r="D6962" s="1" t="s">
        <v>3458</v>
      </c>
      <c r="E6962" s="1" t="s">
        <v>13877</v>
      </c>
      <c r="F6962" s="1" t="s">
        <v>2192</v>
      </c>
      <c r="G6962" s="1" t="s">
        <v>17</v>
      </c>
      <c r="H6962" s="1">
        <v>45.0</v>
      </c>
      <c r="I6962" s="3">
        <v>43874.197916666664</v>
      </c>
      <c r="J6962" s="1">
        <v>1.54534010087594</v>
      </c>
      <c r="K6962" s="1" t="s">
        <v>18</v>
      </c>
      <c r="M6962" s="3">
        <v>43874.58830782407</v>
      </c>
    </row>
    <row r="6963">
      <c r="A6963" s="1">
        <v>6961.0</v>
      </c>
      <c r="B6963" s="1" t="s">
        <v>824</v>
      </c>
      <c r="C6963" s="1" t="s">
        <v>13878</v>
      </c>
      <c r="D6963" s="1" t="s">
        <v>373</v>
      </c>
      <c r="E6963" s="1" t="s">
        <v>8480</v>
      </c>
      <c r="F6963" s="1" t="s">
        <v>827</v>
      </c>
      <c r="G6963" s="1" t="s">
        <v>35</v>
      </c>
      <c r="H6963" s="1">
        <v>45.0</v>
      </c>
      <c r="I6963" s="3">
        <v>43570.208333333336</v>
      </c>
      <c r="J6963" s="1">
        <v>1.8040841354404</v>
      </c>
      <c r="K6963" s="1" t="s">
        <v>18</v>
      </c>
      <c r="M6963" s="3">
        <v>43570.27546643519</v>
      </c>
    </row>
    <row r="6964">
      <c r="A6964" s="1">
        <v>6962.0</v>
      </c>
      <c r="B6964" s="1" t="s">
        <v>303</v>
      </c>
      <c r="C6964" s="1" t="s">
        <v>13879</v>
      </c>
      <c r="D6964" s="1" t="s">
        <v>305</v>
      </c>
      <c r="E6964" s="1" t="s">
        <v>886</v>
      </c>
      <c r="F6964" s="1" t="s">
        <v>307</v>
      </c>
      <c r="G6964" s="1" t="s">
        <v>17</v>
      </c>
      <c r="H6964" s="1">
        <v>45.0</v>
      </c>
      <c r="I6964" s="3">
        <v>44124.416666666664</v>
      </c>
      <c r="J6964" s="1">
        <v>1.30478805013574</v>
      </c>
      <c r="K6964" s="1" t="s">
        <v>24</v>
      </c>
      <c r="M6964" s="3">
        <v>44124.44669690972</v>
      </c>
    </row>
    <row r="6965">
      <c r="A6965" s="1">
        <v>6963.0</v>
      </c>
      <c r="B6965" s="1" t="s">
        <v>213</v>
      </c>
      <c r="C6965" s="1" t="s">
        <v>13880</v>
      </c>
      <c r="D6965" s="1" t="s">
        <v>215</v>
      </c>
      <c r="E6965" s="1" t="s">
        <v>13881</v>
      </c>
      <c r="F6965" s="1" t="s">
        <v>217</v>
      </c>
      <c r="G6965" s="1" t="s">
        <v>17</v>
      </c>
      <c r="H6965" s="1">
        <v>45.0</v>
      </c>
      <c r="I6965" s="3">
        <v>43845.21875</v>
      </c>
      <c r="J6965" s="1">
        <v>2.54928123891465</v>
      </c>
      <c r="K6965" s="1" t="s">
        <v>218</v>
      </c>
      <c r="M6965" s="3">
        <v>43845.25350042824</v>
      </c>
    </row>
    <row r="6966">
      <c r="A6966" s="1">
        <v>6964.0</v>
      </c>
      <c r="B6966" s="1" t="s">
        <v>1726</v>
      </c>
      <c r="C6966" s="1" t="s">
        <v>13882</v>
      </c>
      <c r="D6966" s="1" t="s">
        <v>1728</v>
      </c>
      <c r="E6966" s="1" t="s">
        <v>9620</v>
      </c>
      <c r="F6966" s="1" t="s">
        <v>1730</v>
      </c>
      <c r="G6966" s="1" t="s">
        <v>17</v>
      </c>
      <c r="H6966" s="1">
        <v>45.0</v>
      </c>
      <c r="I6966" s="3">
        <v>43802.25</v>
      </c>
      <c r="J6966" s="1">
        <v>0.911922963327728</v>
      </c>
      <c r="K6966" s="1" t="s">
        <v>62</v>
      </c>
      <c r="M6966" s="3">
        <v>43802.36740822917</v>
      </c>
    </row>
    <row r="6967">
      <c r="A6967" s="1">
        <v>6965.0</v>
      </c>
      <c r="B6967" s="1" t="s">
        <v>2295</v>
      </c>
      <c r="C6967" s="1" t="s">
        <v>13883</v>
      </c>
      <c r="D6967" s="1" t="s">
        <v>1250</v>
      </c>
      <c r="E6967" s="1" t="s">
        <v>13884</v>
      </c>
      <c r="F6967" s="1" t="s">
        <v>2298</v>
      </c>
      <c r="G6967" s="1" t="s">
        <v>17</v>
      </c>
      <c r="H6967" s="1">
        <v>45.0</v>
      </c>
      <c r="I6967" s="3">
        <v>43784.125</v>
      </c>
      <c r="J6967" s="1">
        <v>0.055579135310761</v>
      </c>
      <c r="K6967" s="1" t="s">
        <v>24</v>
      </c>
      <c r="M6967" s="3">
        <v>43784.1542991088</v>
      </c>
    </row>
    <row r="6968">
      <c r="A6968" s="1">
        <v>6966.0</v>
      </c>
      <c r="B6968" s="1" t="s">
        <v>278</v>
      </c>
      <c r="C6968" s="1" t="s">
        <v>13885</v>
      </c>
      <c r="D6968" s="1" t="s">
        <v>21</v>
      </c>
      <c r="E6968" s="1" t="s">
        <v>2322</v>
      </c>
      <c r="F6968" s="1" t="s">
        <v>281</v>
      </c>
      <c r="G6968" s="1" t="s">
        <v>35</v>
      </c>
      <c r="H6968" s="1">
        <v>45.0</v>
      </c>
      <c r="I6968" s="3">
        <v>44238.302083333336</v>
      </c>
      <c r="J6968" s="1">
        <v>2.85293040095631</v>
      </c>
      <c r="K6968" s="1" t="s">
        <v>24</v>
      </c>
      <c r="M6968" s="3">
        <v>44238.34008361111</v>
      </c>
    </row>
    <row r="6969">
      <c r="A6969" s="1">
        <v>6967.0</v>
      </c>
      <c r="B6969" s="1" t="s">
        <v>141</v>
      </c>
      <c r="C6969" s="1" t="s">
        <v>13886</v>
      </c>
      <c r="D6969" s="1" t="s">
        <v>3363</v>
      </c>
      <c r="E6969" s="1" t="s">
        <v>13887</v>
      </c>
      <c r="F6969" s="1" t="s">
        <v>175</v>
      </c>
      <c r="G6969" s="1" t="s">
        <v>39</v>
      </c>
      <c r="H6969" s="1">
        <v>45.0</v>
      </c>
      <c r="I6969" s="3">
        <v>43949.791666666664</v>
      </c>
      <c r="J6969" s="1">
        <v>1.13648390585233</v>
      </c>
      <c r="K6969" s="1" t="s">
        <v>46</v>
      </c>
      <c r="M6969" s="3">
        <v>43949.82701519676</v>
      </c>
    </row>
    <row r="6970">
      <c r="A6970" s="1">
        <v>6968.0</v>
      </c>
      <c r="B6970" s="1" t="s">
        <v>5500</v>
      </c>
      <c r="C6970" s="1" t="s">
        <v>13888</v>
      </c>
      <c r="D6970" s="1" t="s">
        <v>2162</v>
      </c>
      <c r="E6970" s="1" t="s">
        <v>13889</v>
      </c>
      <c r="F6970" s="1" t="s">
        <v>5503</v>
      </c>
      <c r="G6970" s="1" t="s">
        <v>39</v>
      </c>
      <c r="H6970" s="1">
        <v>45.0</v>
      </c>
      <c r="I6970" s="3">
        <v>44092.572916666664</v>
      </c>
      <c r="J6970" s="1">
        <v>1.75958892815246</v>
      </c>
      <c r="K6970" s="1" t="s">
        <v>18</v>
      </c>
      <c r="M6970" s="3">
        <v>44092.602759305555</v>
      </c>
    </row>
    <row r="6971">
      <c r="A6971" s="1">
        <v>6969.0</v>
      </c>
      <c r="B6971" s="1" t="s">
        <v>8607</v>
      </c>
      <c r="C6971" s="1" t="s">
        <v>13890</v>
      </c>
      <c r="D6971" s="1" t="s">
        <v>8609</v>
      </c>
      <c r="E6971" s="1" t="s">
        <v>8610</v>
      </c>
      <c r="F6971" s="1" t="s">
        <v>8611</v>
      </c>
      <c r="G6971" s="1" t="s">
        <v>17</v>
      </c>
      <c r="H6971" s="1">
        <v>45.0</v>
      </c>
      <c r="I6971" s="3">
        <v>44252.333333333336</v>
      </c>
      <c r="J6971" s="1">
        <v>2.09961163012563</v>
      </c>
      <c r="K6971" s="1" t="s">
        <v>24</v>
      </c>
      <c r="L6971" s="1" t="s">
        <v>188</v>
      </c>
      <c r="M6971" s="3">
        <v>44252.364893136575</v>
      </c>
    </row>
    <row r="6972">
      <c r="A6972" s="1">
        <v>6970.0</v>
      </c>
      <c r="B6972" s="1" t="s">
        <v>13891</v>
      </c>
      <c r="C6972" s="1" t="s">
        <v>13892</v>
      </c>
      <c r="D6972" s="1" t="s">
        <v>13893</v>
      </c>
      <c r="E6972" s="1" t="s">
        <v>13894</v>
      </c>
      <c r="F6972" s="1" t="s">
        <v>13895</v>
      </c>
      <c r="G6972" s="1" t="s">
        <v>89</v>
      </c>
      <c r="H6972" s="1">
        <v>45.0</v>
      </c>
      <c r="I6972" s="3">
        <v>43597.77410012732</v>
      </c>
      <c r="J6972" s="1">
        <v>1.22726011708672</v>
      </c>
      <c r="K6972" s="1" t="s">
        <v>18</v>
      </c>
      <c r="M6972" s="3">
        <v>43597.80295478009</v>
      </c>
    </row>
    <row r="6973">
      <c r="A6973" s="1">
        <v>6971.0</v>
      </c>
      <c r="B6973" s="1" t="s">
        <v>30</v>
      </c>
      <c r="C6973" s="1" t="s">
        <v>13896</v>
      </c>
      <c r="D6973" s="1" t="s">
        <v>32</v>
      </c>
      <c r="E6973" s="1" t="s">
        <v>1643</v>
      </c>
      <c r="F6973" s="1" t="s">
        <v>34</v>
      </c>
      <c r="G6973" s="1" t="s">
        <v>35</v>
      </c>
      <c r="H6973" s="1">
        <v>45.0</v>
      </c>
      <c r="I6973" s="3">
        <v>44208.458333333336</v>
      </c>
      <c r="J6973" s="1">
        <v>1.43745258742611</v>
      </c>
      <c r="K6973" s="1" t="s">
        <v>24</v>
      </c>
      <c r="M6973" s="3">
        <v>44208.39657019676</v>
      </c>
    </row>
    <row r="6974">
      <c r="A6974" s="1">
        <v>6972.0</v>
      </c>
      <c r="B6974" s="1" t="s">
        <v>983</v>
      </c>
      <c r="C6974" s="1" t="s">
        <v>13897</v>
      </c>
      <c r="D6974" s="1" t="s">
        <v>10745</v>
      </c>
      <c r="E6974" s="1" t="s">
        <v>13898</v>
      </c>
      <c r="F6974" s="1" t="s">
        <v>987</v>
      </c>
      <c r="G6974" s="1" t="s">
        <v>39</v>
      </c>
      <c r="H6974" s="1">
        <v>45.0</v>
      </c>
      <c r="I6974" s="3">
        <v>44228.6875</v>
      </c>
      <c r="J6974" s="1">
        <v>1.59034267675483</v>
      </c>
      <c r="K6974" s="1" t="s">
        <v>218</v>
      </c>
      <c r="L6974" s="1" t="s">
        <v>1556</v>
      </c>
      <c r="M6974" s="3">
        <v>44228.71361053241</v>
      </c>
    </row>
    <row r="6975">
      <c r="A6975" s="1">
        <v>6973.0</v>
      </c>
      <c r="B6975" s="1" t="s">
        <v>620</v>
      </c>
      <c r="C6975" s="1" t="s">
        <v>13899</v>
      </c>
      <c r="D6975" s="1" t="s">
        <v>1096</v>
      </c>
      <c r="E6975" s="1" t="s">
        <v>13900</v>
      </c>
      <c r="F6975" s="1" t="s">
        <v>623</v>
      </c>
      <c r="G6975" s="1" t="s">
        <v>39</v>
      </c>
      <c r="H6975" s="1">
        <v>45.0</v>
      </c>
      <c r="I6975" s="3">
        <v>43928.75</v>
      </c>
      <c r="J6975" s="1">
        <v>2.40178697746802</v>
      </c>
      <c r="K6975" s="1" t="s">
        <v>18</v>
      </c>
      <c r="M6975" s="3">
        <v>43928.75571806713</v>
      </c>
    </row>
    <row r="6976">
      <c r="A6976" s="1">
        <v>6974.0</v>
      </c>
      <c r="B6976" s="1" t="s">
        <v>8049</v>
      </c>
      <c r="C6976" s="1" t="s">
        <v>13901</v>
      </c>
      <c r="D6976" s="1" t="s">
        <v>27</v>
      </c>
      <c r="E6976" s="1" t="s">
        <v>8051</v>
      </c>
      <c r="F6976" s="1" t="s">
        <v>8052</v>
      </c>
      <c r="G6976" s="1" t="s">
        <v>17</v>
      </c>
      <c r="H6976" s="1">
        <v>45.0</v>
      </c>
      <c r="I6976" s="3">
        <v>44144.1875</v>
      </c>
      <c r="J6976" s="1">
        <v>1.77912665218944</v>
      </c>
      <c r="K6976" s="1" t="s">
        <v>18</v>
      </c>
      <c r="L6976" s="1" t="s">
        <v>8531</v>
      </c>
      <c r="M6976" s="3">
        <v>44144.20262603009</v>
      </c>
    </row>
    <row r="6977">
      <c r="A6977" s="1">
        <v>6975.0</v>
      </c>
      <c r="B6977" s="1" t="s">
        <v>4040</v>
      </c>
      <c r="C6977" s="1" t="s">
        <v>13902</v>
      </c>
      <c r="D6977" s="1" t="s">
        <v>295</v>
      </c>
      <c r="E6977" s="1" t="s">
        <v>8506</v>
      </c>
      <c r="F6977" s="1" t="s">
        <v>4043</v>
      </c>
      <c r="G6977" s="1" t="s">
        <v>17</v>
      </c>
      <c r="H6977" s="1">
        <v>45.0</v>
      </c>
      <c r="I6977" s="3">
        <v>43897.291666666664</v>
      </c>
      <c r="J6977" s="1">
        <v>0.0</v>
      </c>
      <c r="K6977" s="1" t="s">
        <v>62</v>
      </c>
      <c r="M6977" s="3">
        <v>43897.34902966435</v>
      </c>
    </row>
    <row r="6978">
      <c r="A6978" s="1">
        <v>6976.0</v>
      </c>
      <c r="B6978" s="1" t="s">
        <v>13903</v>
      </c>
      <c r="C6978" s="1" t="s">
        <v>13904</v>
      </c>
      <c r="D6978" s="1" t="s">
        <v>7862</v>
      </c>
      <c r="E6978" s="1" t="s">
        <v>13905</v>
      </c>
      <c r="F6978" s="1" t="s">
        <v>13906</v>
      </c>
      <c r="G6978" s="1" t="s">
        <v>39</v>
      </c>
      <c r="H6978" s="1">
        <v>45.0</v>
      </c>
      <c r="I6978" s="3">
        <v>43534.541666666664</v>
      </c>
      <c r="J6978" s="1">
        <v>1.14744196027291</v>
      </c>
      <c r="K6978" s="1" t="s">
        <v>18</v>
      </c>
      <c r="M6978" s="3">
        <v>43534.4800169213</v>
      </c>
    </row>
    <row r="6979">
      <c r="A6979" s="1">
        <v>6977.0</v>
      </c>
      <c r="B6979" s="1" t="s">
        <v>732</v>
      </c>
      <c r="C6979" s="1" t="s">
        <v>13907</v>
      </c>
      <c r="D6979" s="1" t="s">
        <v>3403</v>
      </c>
      <c r="E6979" s="1" t="s">
        <v>3634</v>
      </c>
      <c r="F6979" s="1" t="s">
        <v>735</v>
      </c>
      <c r="G6979" s="1" t="s">
        <v>17</v>
      </c>
      <c r="H6979" s="1">
        <v>45.0</v>
      </c>
      <c r="I6979" s="3">
        <v>44232.729166666664</v>
      </c>
      <c r="J6979" s="1">
        <v>0.00112323555155982</v>
      </c>
      <c r="K6979" s="1" t="s">
        <v>24</v>
      </c>
      <c r="M6979" s="3">
        <v>44232.72703618056</v>
      </c>
    </row>
    <row r="6980">
      <c r="A6980" s="1">
        <v>6978.0</v>
      </c>
      <c r="B6980" s="1" t="s">
        <v>2299</v>
      </c>
      <c r="C6980" s="1" t="s">
        <v>13908</v>
      </c>
      <c r="D6980" s="1" t="s">
        <v>99</v>
      </c>
      <c r="E6980" s="1" t="s">
        <v>13909</v>
      </c>
      <c r="F6980" s="1" t="s">
        <v>2302</v>
      </c>
      <c r="G6980" s="1" t="s">
        <v>39</v>
      </c>
      <c r="H6980" s="1">
        <v>45.0</v>
      </c>
      <c r="I6980" s="3">
        <v>44147.510416666664</v>
      </c>
      <c r="J6980" s="1">
        <v>1.57096628114865</v>
      </c>
      <c r="K6980" s="1" t="s">
        <v>24</v>
      </c>
      <c r="M6980" s="3">
        <v>44147.558094305554</v>
      </c>
    </row>
    <row r="6981">
      <c r="A6981" s="1">
        <v>6979.0</v>
      </c>
      <c r="B6981" s="1" t="s">
        <v>901</v>
      </c>
      <c r="C6981" s="1" t="s">
        <v>13910</v>
      </c>
      <c r="D6981" s="1" t="s">
        <v>5101</v>
      </c>
      <c r="E6981" s="1" t="s">
        <v>5862</v>
      </c>
      <c r="F6981" s="1" t="s">
        <v>904</v>
      </c>
      <c r="G6981" s="1" t="s">
        <v>35</v>
      </c>
      <c r="H6981" s="1">
        <v>45.0</v>
      </c>
      <c r="I6981" s="3">
        <v>43556.416666666664</v>
      </c>
      <c r="J6981" s="1">
        <v>1.37246843169595</v>
      </c>
      <c r="K6981" s="1" t="s">
        <v>24</v>
      </c>
      <c r="M6981" s="3">
        <v>43556.504085532404</v>
      </c>
    </row>
    <row r="6982">
      <c r="A6982" s="1">
        <v>6980.0</v>
      </c>
      <c r="B6982" s="1" t="s">
        <v>2569</v>
      </c>
      <c r="C6982" s="1" t="s">
        <v>13911</v>
      </c>
      <c r="D6982" s="1" t="s">
        <v>1418</v>
      </c>
      <c r="E6982" s="1" t="s">
        <v>13912</v>
      </c>
      <c r="F6982" s="1" t="s">
        <v>2573</v>
      </c>
      <c r="G6982" s="1" t="s">
        <v>17</v>
      </c>
      <c r="H6982" s="1">
        <v>45.0</v>
      </c>
      <c r="I6982" s="3">
        <v>43849.666666666664</v>
      </c>
      <c r="J6982" s="1">
        <v>1.60679460755809</v>
      </c>
      <c r="K6982" s="1" t="s">
        <v>166</v>
      </c>
      <c r="M6982" s="3">
        <v>43849.90798527778</v>
      </c>
    </row>
    <row r="6983">
      <c r="A6983" s="1">
        <v>6981.0</v>
      </c>
      <c r="B6983" s="1" t="s">
        <v>2891</v>
      </c>
      <c r="C6983" s="1" t="s">
        <v>13913</v>
      </c>
      <c r="D6983" s="1" t="s">
        <v>80</v>
      </c>
      <c r="E6983" s="1" t="s">
        <v>8753</v>
      </c>
      <c r="F6983" s="1" t="s">
        <v>2894</v>
      </c>
      <c r="G6983" s="1" t="s">
        <v>17</v>
      </c>
      <c r="H6983" s="1">
        <v>45.0</v>
      </c>
      <c r="I6983" s="3">
        <v>43881.21875</v>
      </c>
      <c r="J6983" s="1">
        <v>0.905495917388805</v>
      </c>
      <c r="K6983" s="1" t="s">
        <v>46</v>
      </c>
      <c r="M6983" s="3">
        <v>43881.26379990741</v>
      </c>
    </row>
    <row r="6984">
      <c r="A6984" s="1">
        <v>6982.0</v>
      </c>
      <c r="B6984" s="1" t="s">
        <v>19</v>
      </c>
      <c r="C6984" s="1" t="s">
        <v>13914</v>
      </c>
      <c r="D6984" s="1" t="s">
        <v>2983</v>
      </c>
      <c r="E6984" s="1" t="s">
        <v>1866</v>
      </c>
      <c r="F6984" s="1" t="s">
        <v>23</v>
      </c>
      <c r="G6984" s="1" t="s">
        <v>35</v>
      </c>
      <c r="H6984" s="1">
        <v>45.0</v>
      </c>
      <c r="I6984" s="3">
        <v>43570.291666666664</v>
      </c>
      <c r="J6984" s="1">
        <v>0.488194606959819</v>
      </c>
      <c r="K6984" s="1" t="s">
        <v>24</v>
      </c>
      <c r="M6984" s="3">
        <v>43570.37228996528</v>
      </c>
    </row>
    <row r="6985">
      <c r="A6985" s="1">
        <v>6983.0</v>
      </c>
      <c r="B6985" s="1" t="s">
        <v>184</v>
      </c>
      <c r="C6985" s="1" t="s">
        <v>13915</v>
      </c>
      <c r="D6985" s="1" t="s">
        <v>148</v>
      </c>
      <c r="E6985" s="1" t="s">
        <v>2344</v>
      </c>
      <c r="F6985" s="1" t="s">
        <v>187</v>
      </c>
      <c r="G6985" s="1" t="s">
        <v>17</v>
      </c>
      <c r="H6985" s="1">
        <v>45.0</v>
      </c>
      <c r="I6985" s="3">
        <v>44172.333333333336</v>
      </c>
      <c r="J6985" s="1">
        <v>2.34456224101317</v>
      </c>
      <c r="K6985" s="1" t="s">
        <v>24</v>
      </c>
      <c r="L6985" s="1" t="s">
        <v>188</v>
      </c>
      <c r="M6985" s="3">
        <v>44172.37532670139</v>
      </c>
    </row>
    <row r="6986">
      <c r="A6986" s="1">
        <v>6984.0</v>
      </c>
      <c r="B6986" s="1" t="s">
        <v>9759</v>
      </c>
      <c r="C6986" s="1" t="s">
        <v>13916</v>
      </c>
      <c r="D6986" s="1" t="s">
        <v>59</v>
      </c>
      <c r="E6986" s="1" t="s">
        <v>13917</v>
      </c>
      <c r="F6986" s="1" t="s">
        <v>9762</v>
      </c>
      <c r="G6986" s="1" t="s">
        <v>39</v>
      </c>
      <c r="H6986" s="1">
        <v>45.0</v>
      </c>
      <c r="I6986" s="3">
        <v>43899.625</v>
      </c>
      <c r="J6986" s="1">
        <v>1.02846007255523</v>
      </c>
      <c r="K6986" s="1" t="s">
        <v>18</v>
      </c>
      <c r="M6986" s="3">
        <v>43899.64483921296</v>
      </c>
    </row>
    <row r="6987">
      <c r="A6987" s="1">
        <v>6985.0</v>
      </c>
      <c r="B6987" s="1" t="s">
        <v>2084</v>
      </c>
      <c r="C6987" s="1" t="s">
        <v>13918</v>
      </c>
      <c r="D6987" s="1" t="s">
        <v>1036</v>
      </c>
      <c r="E6987" s="1" t="s">
        <v>5699</v>
      </c>
      <c r="F6987" s="1" t="s">
        <v>2087</v>
      </c>
      <c r="G6987" s="1" t="s">
        <v>17</v>
      </c>
      <c r="H6987" s="1">
        <v>45.0</v>
      </c>
      <c r="I6987" s="3">
        <v>44161.583333333336</v>
      </c>
      <c r="J6987" s="1">
        <v>1.6731013652876</v>
      </c>
      <c r="K6987" s="1" t="s">
        <v>601</v>
      </c>
      <c r="L6987" s="1" t="s">
        <v>1547</v>
      </c>
      <c r="M6987" s="3">
        <v>44161.61570134259</v>
      </c>
    </row>
    <row r="6988">
      <c r="A6988" s="1">
        <v>6986.0</v>
      </c>
      <c r="B6988" s="1" t="s">
        <v>10142</v>
      </c>
      <c r="C6988" s="1" t="s">
        <v>13919</v>
      </c>
      <c r="D6988" s="1" t="s">
        <v>3097</v>
      </c>
      <c r="E6988" s="1" t="s">
        <v>10144</v>
      </c>
      <c r="F6988" s="1" t="s">
        <v>10145</v>
      </c>
      <c r="G6988" s="1" t="s">
        <v>17</v>
      </c>
      <c r="H6988" s="1">
        <v>45.0</v>
      </c>
      <c r="I6988" s="3">
        <v>43873.5</v>
      </c>
      <c r="J6988" s="1">
        <v>2.18613124604858</v>
      </c>
      <c r="K6988" s="1" t="s">
        <v>18</v>
      </c>
      <c r="M6988" s="3">
        <v>43873.52517998843</v>
      </c>
    </row>
    <row r="6989">
      <c r="A6989" s="1">
        <v>6987.0</v>
      </c>
      <c r="B6989" s="1" t="s">
        <v>4933</v>
      </c>
      <c r="C6989" s="1" t="s">
        <v>13920</v>
      </c>
      <c r="D6989" s="1" t="s">
        <v>738</v>
      </c>
      <c r="E6989" s="1" t="s">
        <v>12988</v>
      </c>
      <c r="F6989" s="1" t="s">
        <v>4937</v>
      </c>
      <c r="G6989" s="1" t="s">
        <v>17</v>
      </c>
      <c r="H6989" s="1">
        <v>45.0</v>
      </c>
      <c r="I6989" s="3">
        <v>44103.625</v>
      </c>
      <c r="J6989" s="1">
        <v>1.62242337850737</v>
      </c>
      <c r="K6989" s="1" t="s">
        <v>218</v>
      </c>
      <c r="M6989" s="3">
        <v>44103.656613796295</v>
      </c>
    </row>
    <row r="6990">
      <c r="A6990" s="1">
        <v>6988.0</v>
      </c>
      <c r="B6990" s="1" t="s">
        <v>2395</v>
      </c>
      <c r="C6990" s="1" t="s">
        <v>13921</v>
      </c>
      <c r="D6990" s="1" t="s">
        <v>2397</v>
      </c>
      <c r="E6990" s="1" t="s">
        <v>3162</v>
      </c>
      <c r="F6990" s="1" t="s">
        <v>2399</v>
      </c>
      <c r="G6990" s="1" t="s">
        <v>17</v>
      </c>
      <c r="H6990" s="1">
        <v>45.0</v>
      </c>
      <c r="I6990" s="3">
        <v>43872.604166666664</v>
      </c>
      <c r="J6990" s="1">
        <v>0.933676171776264</v>
      </c>
      <c r="K6990" s="1" t="s">
        <v>166</v>
      </c>
      <c r="M6990" s="3">
        <v>43872.66088152778</v>
      </c>
    </row>
    <row r="6991">
      <c r="A6991" s="1">
        <v>6989.0</v>
      </c>
      <c r="B6991" s="1" t="s">
        <v>1795</v>
      </c>
      <c r="C6991" s="1" t="s">
        <v>13922</v>
      </c>
      <c r="D6991" s="1" t="s">
        <v>21</v>
      </c>
      <c r="E6991" s="1" t="s">
        <v>13923</v>
      </c>
      <c r="F6991" s="1" t="s">
        <v>1799</v>
      </c>
      <c r="G6991" s="1" t="s">
        <v>39</v>
      </c>
      <c r="H6991" s="1">
        <v>45.0</v>
      </c>
      <c r="I6991" s="3">
        <v>44218.354166666664</v>
      </c>
      <c r="J6991" s="1">
        <v>1.71711036767839</v>
      </c>
      <c r="K6991" s="1" t="s">
        <v>24</v>
      </c>
      <c r="M6991" s="3">
        <v>44218.38729090278</v>
      </c>
    </row>
    <row r="6992">
      <c r="A6992" s="1">
        <v>6990.0</v>
      </c>
      <c r="B6992" s="1" t="s">
        <v>792</v>
      </c>
      <c r="C6992" s="1" t="s">
        <v>13924</v>
      </c>
      <c r="D6992" s="1" t="s">
        <v>7203</v>
      </c>
      <c r="E6992" s="1" t="s">
        <v>9318</v>
      </c>
      <c r="F6992" s="1" t="s">
        <v>795</v>
      </c>
      <c r="G6992" s="1" t="s">
        <v>35</v>
      </c>
      <c r="H6992" s="1">
        <v>45.0</v>
      </c>
      <c r="I6992" s="3">
        <v>44214.25</v>
      </c>
      <c r="J6992" s="1">
        <v>0.197139876809003</v>
      </c>
      <c r="K6992" s="1" t="s">
        <v>18</v>
      </c>
      <c r="M6992" s="3">
        <v>44214.27121086806</v>
      </c>
    </row>
    <row r="6993">
      <c r="A6993" s="1">
        <v>6991.0</v>
      </c>
      <c r="B6993" s="1" t="s">
        <v>1766</v>
      </c>
      <c r="C6993" s="1" t="s">
        <v>13925</v>
      </c>
      <c r="D6993" s="1" t="s">
        <v>13926</v>
      </c>
      <c r="E6993" s="1" t="s">
        <v>13927</v>
      </c>
      <c r="F6993" s="1" t="s">
        <v>1769</v>
      </c>
      <c r="G6993" s="1" t="s">
        <v>39</v>
      </c>
      <c r="H6993" s="1">
        <v>45.0</v>
      </c>
      <c r="I6993" s="3">
        <v>44251.333333333336</v>
      </c>
      <c r="J6993" s="1">
        <v>2.59591002682443</v>
      </c>
      <c r="K6993" s="1" t="s">
        <v>24</v>
      </c>
      <c r="L6993" s="1" t="s">
        <v>1006</v>
      </c>
      <c r="M6993" s="3">
        <v>44251.369743020834</v>
      </c>
    </row>
    <row r="6994">
      <c r="A6994" s="1">
        <v>6992.0</v>
      </c>
      <c r="B6994" s="1" t="s">
        <v>141</v>
      </c>
      <c r="C6994" s="1" t="s">
        <v>13928</v>
      </c>
      <c r="D6994" s="1" t="s">
        <v>630</v>
      </c>
      <c r="E6994" s="1" t="s">
        <v>13929</v>
      </c>
      <c r="F6994" s="1" t="s">
        <v>175</v>
      </c>
      <c r="G6994" s="1" t="s">
        <v>39</v>
      </c>
      <c r="H6994" s="1">
        <v>45.0</v>
      </c>
      <c r="I6994" s="3">
        <v>43962.291666666664</v>
      </c>
      <c r="J6994" s="1">
        <v>0.0</v>
      </c>
      <c r="K6994" s="1" t="s">
        <v>46</v>
      </c>
      <c r="M6994" s="3">
        <v>43962.400243819444</v>
      </c>
    </row>
    <row r="6995">
      <c r="A6995" s="1">
        <v>6993.0</v>
      </c>
      <c r="B6995" s="1" t="s">
        <v>184</v>
      </c>
      <c r="C6995" s="1" t="s">
        <v>13930</v>
      </c>
      <c r="D6995" s="1" t="s">
        <v>1297</v>
      </c>
      <c r="E6995" s="1" t="s">
        <v>2009</v>
      </c>
      <c r="F6995" s="1" t="s">
        <v>187</v>
      </c>
      <c r="G6995" s="1" t="s">
        <v>17</v>
      </c>
      <c r="H6995" s="1">
        <v>45.0</v>
      </c>
      <c r="I6995" s="3">
        <v>43788.75</v>
      </c>
      <c r="J6995" s="1">
        <v>1.51735294336137</v>
      </c>
      <c r="K6995" s="1" t="s">
        <v>24</v>
      </c>
      <c r="M6995" s="3">
        <v>43763.44127991898</v>
      </c>
    </row>
    <row r="6996">
      <c r="A6996" s="1">
        <v>6994.0</v>
      </c>
      <c r="B6996" s="1" t="s">
        <v>119</v>
      </c>
      <c r="C6996" s="1" t="s">
        <v>13931</v>
      </c>
      <c r="D6996" s="1" t="s">
        <v>37</v>
      </c>
      <c r="E6996" s="1" t="s">
        <v>13932</v>
      </c>
      <c r="F6996" s="1" t="s">
        <v>123</v>
      </c>
      <c r="G6996" s="1" t="s">
        <v>39</v>
      </c>
      <c r="H6996" s="1">
        <v>45.0</v>
      </c>
      <c r="I6996" s="3">
        <v>44112.25</v>
      </c>
      <c r="J6996" s="1">
        <v>1.09360877769074</v>
      </c>
      <c r="K6996" s="1" t="s">
        <v>18</v>
      </c>
      <c r="M6996" s="3">
        <v>44112.27450813657</v>
      </c>
    </row>
    <row r="6997">
      <c r="A6997" s="1">
        <v>6995.0</v>
      </c>
      <c r="B6997" s="1" t="s">
        <v>1023</v>
      </c>
      <c r="C6997" s="1" t="s">
        <v>13933</v>
      </c>
      <c r="D6997" s="1" t="s">
        <v>1025</v>
      </c>
      <c r="E6997" s="1" t="s">
        <v>11637</v>
      </c>
      <c r="F6997" s="1" t="s">
        <v>1027</v>
      </c>
      <c r="G6997" s="1" t="s">
        <v>35</v>
      </c>
      <c r="H6997" s="1">
        <v>45.0</v>
      </c>
      <c r="I6997" s="3">
        <v>43662.166666666664</v>
      </c>
      <c r="J6997" s="1">
        <v>1.7656600701972</v>
      </c>
      <c r="K6997" s="1" t="s">
        <v>24</v>
      </c>
      <c r="M6997" s="3">
        <v>43662.178162013886</v>
      </c>
    </row>
    <row r="6998">
      <c r="A6998" s="1">
        <v>6996.0</v>
      </c>
      <c r="B6998" s="1" t="s">
        <v>520</v>
      </c>
      <c r="C6998" s="1" t="s">
        <v>13934</v>
      </c>
      <c r="D6998" s="1" t="s">
        <v>4705</v>
      </c>
      <c r="E6998" s="1" t="s">
        <v>13935</v>
      </c>
      <c r="F6998" s="1" t="s">
        <v>524</v>
      </c>
      <c r="G6998" s="1" t="s">
        <v>89</v>
      </c>
      <c r="H6998" s="1">
        <v>45.0</v>
      </c>
      <c r="I6998" s="3">
        <v>43892.407995671296</v>
      </c>
      <c r="J6998" s="1">
        <v>10.164963600598</v>
      </c>
      <c r="K6998" s="1" t="s">
        <v>56</v>
      </c>
      <c r="M6998" s="3">
        <v>43892.410239606485</v>
      </c>
    </row>
    <row r="6999">
      <c r="A6999" s="1">
        <v>6997.0</v>
      </c>
      <c r="B6999" s="1" t="s">
        <v>7239</v>
      </c>
      <c r="C6999" s="1" t="s">
        <v>13936</v>
      </c>
      <c r="D6999" s="1" t="s">
        <v>27</v>
      </c>
      <c r="E6999" s="1" t="s">
        <v>13937</v>
      </c>
      <c r="F6999" s="1" t="s">
        <v>7242</v>
      </c>
      <c r="G6999" s="1" t="s">
        <v>17</v>
      </c>
      <c r="H6999" s="1">
        <v>45.0</v>
      </c>
      <c r="I6999" s="3">
        <v>44122.666666666664</v>
      </c>
      <c r="J6999" s="1">
        <v>0.0</v>
      </c>
      <c r="K6999" s="1" t="s">
        <v>18</v>
      </c>
      <c r="L6999" s="1" t="s">
        <v>444</v>
      </c>
      <c r="M6999" s="3">
        <v>44122.629715138886</v>
      </c>
    </row>
    <row r="7000">
      <c r="A7000" s="1">
        <v>6998.0</v>
      </c>
      <c r="B7000" s="1" t="s">
        <v>1516</v>
      </c>
      <c r="C7000" s="1" t="s">
        <v>13938</v>
      </c>
      <c r="D7000" s="1" t="s">
        <v>211</v>
      </c>
      <c r="E7000" s="1" t="s">
        <v>1518</v>
      </c>
      <c r="F7000" s="1" t="s">
        <v>1519</v>
      </c>
      <c r="G7000" s="1" t="s">
        <v>17</v>
      </c>
      <c r="H7000" s="1">
        <v>45.0</v>
      </c>
      <c r="I7000" s="3">
        <v>44167.625</v>
      </c>
      <c r="J7000" s="1">
        <v>4.99869619802</v>
      </c>
      <c r="K7000" s="1" t="s">
        <v>689</v>
      </c>
      <c r="M7000" s="3">
        <v>44167.64687790509</v>
      </c>
    </row>
    <row r="7001">
      <c r="A7001" s="1">
        <v>6999.0</v>
      </c>
      <c r="B7001" s="1" t="s">
        <v>1885</v>
      </c>
      <c r="C7001" s="1" t="s">
        <v>13939</v>
      </c>
      <c r="D7001" s="1" t="s">
        <v>116</v>
      </c>
      <c r="E7001" s="1" t="s">
        <v>5870</v>
      </c>
      <c r="F7001" s="1" t="s">
        <v>1888</v>
      </c>
      <c r="G7001" s="1" t="s">
        <v>17</v>
      </c>
      <c r="H7001" s="1">
        <v>45.0</v>
      </c>
      <c r="I7001" s="3">
        <v>43851.166666666664</v>
      </c>
      <c r="J7001" s="1">
        <v>4.30225288267978</v>
      </c>
      <c r="K7001" s="1" t="s">
        <v>24</v>
      </c>
      <c r="M7001" s="3">
        <v>43851.225539074076</v>
      </c>
    </row>
    <row r="7002">
      <c r="A7002" s="1">
        <v>7000.0</v>
      </c>
      <c r="B7002" s="1" t="s">
        <v>1583</v>
      </c>
      <c r="C7002" s="1" t="s">
        <v>13940</v>
      </c>
      <c r="D7002" s="1" t="s">
        <v>1446</v>
      </c>
      <c r="E7002" s="1" t="s">
        <v>13941</v>
      </c>
      <c r="F7002" s="1" t="s">
        <v>1586</v>
      </c>
      <c r="G7002" s="1" t="s">
        <v>39</v>
      </c>
      <c r="H7002" s="1">
        <v>45.0</v>
      </c>
      <c r="I7002" s="3">
        <v>43986.270833333336</v>
      </c>
      <c r="J7002" s="1">
        <v>0.0</v>
      </c>
      <c r="K7002" s="1" t="s">
        <v>24</v>
      </c>
      <c r="M7002" s="3">
        <v>43986.328403831016</v>
      </c>
    </row>
    <row r="7003">
      <c r="A7003" s="1">
        <v>7001.0</v>
      </c>
      <c r="B7003" s="1" t="s">
        <v>896</v>
      </c>
      <c r="C7003" s="1" t="s">
        <v>13942</v>
      </c>
      <c r="D7003" s="1" t="s">
        <v>898</v>
      </c>
      <c r="E7003" s="1" t="s">
        <v>8863</v>
      </c>
      <c r="F7003" s="1" t="s">
        <v>900</v>
      </c>
      <c r="G7003" s="1" t="s">
        <v>17</v>
      </c>
      <c r="H7003" s="1">
        <v>45.0</v>
      </c>
      <c r="I7003" s="3">
        <v>44144.270833333336</v>
      </c>
      <c r="J7003" s="1">
        <v>2.47740465889203</v>
      </c>
      <c r="K7003" s="1" t="s">
        <v>24</v>
      </c>
      <c r="L7003" s="1" t="s">
        <v>741</v>
      </c>
      <c r="M7003" s="3">
        <v>44144.30360680556</v>
      </c>
    </row>
    <row r="7004">
      <c r="A7004" s="1">
        <v>7002.0</v>
      </c>
      <c r="B7004" s="1" t="s">
        <v>727</v>
      </c>
      <c r="C7004" s="1" t="s">
        <v>13943</v>
      </c>
      <c r="D7004" s="1" t="s">
        <v>701</v>
      </c>
      <c r="E7004" s="1" t="s">
        <v>9543</v>
      </c>
      <c r="F7004" s="1" t="s">
        <v>731</v>
      </c>
      <c r="G7004" s="1" t="s">
        <v>35</v>
      </c>
      <c r="H7004" s="1">
        <v>45.0</v>
      </c>
      <c r="I7004" s="3">
        <v>44195.645833333336</v>
      </c>
      <c r="J7004" s="1">
        <v>3.22537260412797</v>
      </c>
      <c r="K7004" s="1" t="s">
        <v>24</v>
      </c>
      <c r="M7004" s="3">
        <v>44195.698822847226</v>
      </c>
    </row>
    <row r="7005">
      <c r="A7005" s="1">
        <v>7003.0</v>
      </c>
      <c r="B7005" s="1" t="s">
        <v>796</v>
      </c>
      <c r="C7005" s="1" t="s">
        <v>13944</v>
      </c>
      <c r="D7005" s="1" t="s">
        <v>121</v>
      </c>
      <c r="E7005" s="1" t="s">
        <v>13945</v>
      </c>
      <c r="F7005" s="1" t="s">
        <v>799</v>
      </c>
      <c r="G7005" s="1" t="s">
        <v>39</v>
      </c>
      <c r="H7005" s="1">
        <v>45.0</v>
      </c>
      <c r="I7005" s="3">
        <v>44223.62430555555</v>
      </c>
      <c r="J7005" s="1">
        <v>2.71492274108781</v>
      </c>
      <c r="K7005" s="1" t="s">
        <v>18</v>
      </c>
      <c r="M7005" s="3">
        <v>44223.6720846875</v>
      </c>
    </row>
    <row r="7006">
      <c r="A7006" s="1">
        <v>7004.0</v>
      </c>
      <c r="B7006" s="1" t="s">
        <v>1315</v>
      </c>
      <c r="C7006" s="1" t="s">
        <v>13946</v>
      </c>
      <c r="D7006" s="1" t="s">
        <v>411</v>
      </c>
      <c r="E7006" s="1" t="s">
        <v>10798</v>
      </c>
      <c r="F7006" s="1" t="s">
        <v>1319</v>
      </c>
      <c r="G7006" s="1" t="s">
        <v>17</v>
      </c>
      <c r="H7006" s="1">
        <v>45.0</v>
      </c>
      <c r="I7006" s="3">
        <v>43992.333333333336</v>
      </c>
      <c r="J7006" s="1">
        <v>0.766615814294919</v>
      </c>
      <c r="K7006" s="1" t="s">
        <v>18</v>
      </c>
      <c r="M7006" s="3">
        <v>43992.35643939815</v>
      </c>
    </row>
    <row r="7007">
      <c r="A7007" s="1">
        <v>7005.0</v>
      </c>
      <c r="B7007" s="1" t="s">
        <v>385</v>
      </c>
      <c r="C7007" s="1" t="s">
        <v>13947</v>
      </c>
      <c r="D7007" s="1" t="s">
        <v>106</v>
      </c>
      <c r="E7007" s="1" t="s">
        <v>13948</v>
      </c>
      <c r="F7007" s="1" t="s">
        <v>388</v>
      </c>
      <c r="G7007" s="1" t="s">
        <v>89</v>
      </c>
      <c r="H7007" s="1">
        <v>45.0</v>
      </c>
      <c r="I7007" s="3">
        <v>43744.658877615744</v>
      </c>
      <c r="J7007" s="1">
        <v>2.13567197400854</v>
      </c>
      <c r="K7007" s="1" t="s">
        <v>24</v>
      </c>
      <c r="M7007" s="3">
        <v>43744.67519138889</v>
      </c>
    </row>
    <row r="7008">
      <c r="A7008" s="1">
        <v>7006.0</v>
      </c>
      <c r="B7008" s="1" t="s">
        <v>2494</v>
      </c>
      <c r="C7008" s="1" t="s">
        <v>13949</v>
      </c>
      <c r="D7008" s="1" t="s">
        <v>2496</v>
      </c>
      <c r="E7008" s="1" t="s">
        <v>2497</v>
      </c>
      <c r="F7008" s="1" t="s">
        <v>2498</v>
      </c>
      <c r="G7008" s="1" t="s">
        <v>17</v>
      </c>
      <c r="H7008" s="1">
        <v>45.0</v>
      </c>
      <c r="I7008" s="3">
        <v>44074.666666666664</v>
      </c>
      <c r="J7008" s="1">
        <v>1.30544886694381</v>
      </c>
      <c r="K7008" s="1" t="s">
        <v>2499</v>
      </c>
      <c r="L7008" s="1" t="s">
        <v>2499</v>
      </c>
      <c r="M7008" s="3">
        <v>44074.698092349536</v>
      </c>
    </row>
    <row r="7009">
      <c r="A7009" s="1">
        <v>7007.0</v>
      </c>
      <c r="B7009" s="1" t="s">
        <v>2891</v>
      </c>
      <c r="C7009" s="1" t="s">
        <v>13950</v>
      </c>
      <c r="D7009" s="1" t="s">
        <v>14</v>
      </c>
      <c r="E7009" s="1" t="s">
        <v>13951</v>
      </c>
      <c r="F7009" s="1" t="s">
        <v>2894</v>
      </c>
      <c r="G7009" s="1" t="s">
        <v>89</v>
      </c>
      <c r="H7009" s="1">
        <v>45.0</v>
      </c>
      <c r="I7009" s="3">
        <v>44062.60392876157</v>
      </c>
      <c r="J7009" s="1">
        <v>1.66223833169426</v>
      </c>
      <c r="K7009" s="1" t="s">
        <v>46</v>
      </c>
      <c r="M7009" s="3">
        <v>44062.634137280096</v>
      </c>
    </row>
    <row r="7010">
      <c r="A7010" s="1">
        <v>7008.0</v>
      </c>
      <c r="B7010" s="1" t="s">
        <v>2719</v>
      </c>
      <c r="C7010" s="1" t="s">
        <v>13952</v>
      </c>
      <c r="D7010" s="1" t="s">
        <v>2920</v>
      </c>
      <c r="E7010" s="1" t="s">
        <v>13953</v>
      </c>
      <c r="F7010" s="1" t="s">
        <v>2723</v>
      </c>
      <c r="G7010" s="1" t="s">
        <v>39</v>
      </c>
      <c r="H7010" s="1">
        <v>45.0</v>
      </c>
      <c r="I7010" s="3">
        <v>44105.708333333336</v>
      </c>
      <c r="J7010" s="1">
        <v>2.74917454470856</v>
      </c>
      <c r="K7010" s="1" t="s">
        <v>24</v>
      </c>
      <c r="L7010" s="1" t="s">
        <v>2724</v>
      </c>
      <c r="M7010" s="3">
        <v>44105.73860314815</v>
      </c>
    </row>
    <row r="7011">
      <c r="A7011" s="1">
        <v>7009.0</v>
      </c>
      <c r="B7011" s="1" t="s">
        <v>5228</v>
      </c>
      <c r="C7011" s="1" t="s">
        <v>13954</v>
      </c>
      <c r="D7011" s="1" t="s">
        <v>5012</v>
      </c>
      <c r="E7011" s="1" t="s">
        <v>13955</v>
      </c>
      <c r="F7011" s="1" t="s">
        <v>5231</v>
      </c>
      <c r="G7011" s="1" t="s">
        <v>39</v>
      </c>
      <c r="H7011" s="1">
        <v>45.0</v>
      </c>
      <c r="I7011" s="3">
        <v>43787.666666666664</v>
      </c>
      <c r="J7011" s="1">
        <v>1.7841821655615</v>
      </c>
      <c r="K7011" s="1" t="s">
        <v>18</v>
      </c>
      <c r="M7011" s="3">
        <v>43787.70384054398</v>
      </c>
    </row>
    <row r="7012">
      <c r="A7012" s="1">
        <v>7010.0</v>
      </c>
      <c r="B7012" s="1" t="s">
        <v>1289</v>
      </c>
      <c r="C7012" s="1" t="s">
        <v>13956</v>
      </c>
      <c r="D7012" s="1" t="s">
        <v>2721</v>
      </c>
      <c r="E7012" s="1" t="s">
        <v>13957</v>
      </c>
      <c r="F7012" s="1" t="s">
        <v>1293</v>
      </c>
      <c r="G7012" s="1" t="s">
        <v>39</v>
      </c>
      <c r="H7012" s="1">
        <v>45.0</v>
      </c>
      <c r="I7012" s="3">
        <v>44187.458333333336</v>
      </c>
      <c r="J7012" s="1">
        <v>1.54698937281229</v>
      </c>
      <c r="K7012" s="1" t="s">
        <v>24</v>
      </c>
      <c r="M7012" s="3">
        <v>44187.51448892361</v>
      </c>
    </row>
    <row r="7013">
      <c r="A7013" s="1">
        <v>7011.0</v>
      </c>
      <c r="B7013" s="1" t="s">
        <v>201</v>
      </c>
      <c r="C7013" s="1" t="s">
        <v>13958</v>
      </c>
      <c r="D7013" s="1" t="s">
        <v>13959</v>
      </c>
      <c r="E7013" s="1" t="s">
        <v>13960</v>
      </c>
      <c r="F7013" s="1" t="s">
        <v>204</v>
      </c>
      <c r="G7013" s="1" t="s">
        <v>39</v>
      </c>
      <c r="H7013" s="1">
        <v>45.0</v>
      </c>
      <c r="I7013" s="3">
        <v>43874.3125</v>
      </c>
      <c r="J7013" s="1">
        <v>1.03570770933001</v>
      </c>
      <c r="K7013" s="1" t="s">
        <v>46</v>
      </c>
      <c r="M7013" s="3">
        <v>43874.34092729167</v>
      </c>
    </row>
    <row r="7014">
      <c r="A7014" s="1">
        <v>7012.0</v>
      </c>
      <c r="B7014" s="1" t="s">
        <v>119</v>
      </c>
      <c r="C7014" s="1" t="s">
        <v>13961</v>
      </c>
      <c r="D7014" s="1" t="s">
        <v>6449</v>
      </c>
      <c r="E7014" s="1" t="s">
        <v>13962</v>
      </c>
      <c r="F7014" s="1" t="s">
        <v>123</v>
      </c>
      <c r="G7014" s="1" t="s">
        <v>39</v>
      </c>
      <c r="H7014" s="1">
        <v>45.0</v>
      </c>
      <c r="I7014" s="3">
        <v>43895.583333333336</v>
      </c>
      <c r="J7014" s="1">
        <v>0.351833931685776</v>
      </c>
      <c r="K7014" s="1" t="s">
        <v>18</v>
      </c>
      <c r="M7014" s="3">
        <v>43895.6049012963</v>
      </c>
    </row>
    <row r="7015">
      <c r="A7015" s="1">
        <v>7013.0</v>
      </c>
      <c r="B7015" s="1" t="s">
        <v>1315</v>
      </c>
      <c r="C7015" s="1" t="s">
        <v>13963</v>
      </c>
      <c r="D7015" s="1" t="s">
        <v>1317</v>
      </c>
      <c r="E7015" s="1" t="s">
        <v>1318</v>
      </c>
      <c r="F7015" s="1" t="s">
        <v>1319</v>
      </c>
      <c r="G7015" s="1" t="s">
        <v>17</v>
      </c>
      <c r="H7015" s="1">
        <v>45.0</v>
      </c>
      <c r="I7015" s="3">
        <v>43768.541666666664</v>
      </c>
      <c r="J7015" s="1">
        <v>4.395806004316</v>
      </c>
      <c r="K7015" s="1" t="s">
        <v>18</v>
      </c>
      <c r="M7015" s="3">
        <v>43768.7094621412</v>
      </c>
    </row>
    <row r="7016">
      <c r="A7016" s="1">
        <v>7014.0</v>
      </c>
      <c r="B7016" s="1" t="s">
        <v>233</v>
      </c>
      <c r="C7016" s="1" t="s">
        <v>13964</v>
      </c>
      <c r="D7016" s="1" t="s">
        <v>4891</v>
      </c>
      <c r="E7016" s="1" t="s">
        <v>7438</v>
      </c>
      <c r="F7016" s="1" t="s">
        <v>237</v>
      </c>
      <c r="G7016" s="1" t="s">
        <v>17</v>
      </c>
      <c r="H7016" s="1">
        <v>45.0</v>
      </c>
      <c r="I7016" s="3">
        <v>44099.239583333336</v>
      </c>
      <c r="J7016" s="1">
        <v>1.86021665304678</v>
      </c>
      <c r="K7016" s="1" t="s">
        <v>24</v>
      </c>
      <c r="L7016" s="1" t="s">
        <v>238</v>
      </c>
      <c r="M7016" s="3">
        <v>44099.279532071756</v>
      </c>
    </row>
    <row r="7017">
      <c r="A7017" s="1">
        <v>7015.0</v>
      </c>
      <c r="B7017" s="1" t="s">
        <v>10278</v>
      </c>
      <c r="C7017" s="1" t="s">
        <v>13965</v>
      </c>
      <c r="D7017" s="1" t="s">
        <v>37</v>
      </c>
      <c r="E7017" s="1" t="s">
        <v>13966</v>
      </c>
      <c r="F7017" s="1" t="s">
        <v>10281</v>
      </c>
      <c r="G7017" s="1" t="s">
        <v>39</v>
      </c>
      <c r="H7017" s="1">
        <v>45.0</v>
      </c>
      <c r="I7017" s="3">
        <v>44144.333333333336</v>
      </c>
      <c r="J7017" s="1">
        <v>18.7316692458645</v>
      </c>
      <c r="K7017" s="1" t="s">
        <v>46</v>
      </c>
      <c r="L7017" s="1" t="s">
        <v>10282</v>
      </c>
      <c r="M7017" s="3">
        <v>44144.37585357639</v>
      </c>
    </row>
    <row r="7018">
      <c r="A7018" s="1">
        <v>7016.0</v>
      </c>
      <c r="B7018" s="1" t="s">
        <v>13967</v>
      </c>
      <c r="C7018" s="1" t="s">
        <v>13968</v>
      </c>
      <c r="D7018" s="1" t="s">
        <v>21</v>
      </c>
      <c r="E7018" s="1" t="s">
        <v>13969</v>
      </c>
      <c r="F7018" s="1" t="s">
        <v>13970</v>
      </c>
      <c r="G7018" s="1" t="s">
        <v>35</v>
      </c>
      <c r="H7018" s="1">
        <v>45.0</v>
      </c>
      <c r="I7018" s="3">
        <v>43727.166666666664</v>
      </c>
      <c r="J7018" s="1">
        <v>1.08571382426378</v>
      </c>
      <c r="K7018" s="1" t="s">
        <v>24</v>
      </c>
      <c r="M7018" s="3">
        <v>43727.1984065625</v>
      </c>
    </row>
    <row r="7019">
      <c r="A7019" s="1">
        <v>7017.0</v>
      </c>
      <c r="B7019" s="1" t="s">
        <v>141</v>
      </c>
      <c r="C7019" s="1" t="s">
        <v>13971</v>
      </c>
      <c r="D7019" s="1" t="s">
        <v>8269</v>
      </c>
      <c r="E7019" s="1" t="s">
        <v>13972</v>
      </c>
      <c r="F7019" s="1" t="s">
        <v>175</v>
      </c>
      <c r="G7019" s="1" t="s">
        <v>39</v>
      </c>
      <c r="H7019" s="1">
        <v>45.0</v>
      </c>
      <c r="I7019" s="3">
        <v>44035.3125</v>
      </c>
      <c r="J7019" s="1">
        <v>0.0</v>
      </c>
      <c r="K7019" s="1" t="s">
        <v>46</v>
      </c>
      <c r="M7019" s="3">
        <v>44035.32622283565</v>
      </c>
    </row>
    <row r="7020">
      <c r="A7020" s="1">
        <v>7018.0</v>
      </c>
      <c r="B7020" s="1" t="s">
        <v>953</v>
      </c>
      <c r="C7020" s="1" t="s">
        <v>13973</v>
      </c>
      <c r="D7020" s="1" t="s">
        <v>121</v>
      </c>
      <c r="E7020" s="1" t="s">
        <v>5423</v>
      </c>
      <c r="F7020" s="1" t="s">
        <v>956</v>
      </c>
      <c r="G7020" s="1" t="s">
        <v>35</v>
      </c>
      <c r="H7020" s="1">
        <v>45.0</v>
      </c>
      <c r="I7020" s="3">
        <v>44251.625</v>
      </c>
      <c r="J7020" s="1">
        <v>2.87512566802107</v>
      </c>
      <c r="K7020" s="1" t="s">
        <v>18</v>
      </c>
      <c r="M7020" s="3">
        <v>44251.61837084491</v>
      </c>
    </row>
    <row r="7021">
      <c r="A7021" s="1">
        <v>7019.0</v>
      </c>
      <c r="B7021" s="1" t="s">
        <v>1181</v>
      </c>
      <c r="C7021" s="1" t="s">
        <v>13974</v>
      </c>
      <c r="D7021" s="1" t="s">
        <v>80</v>
      </c>
      <c r="E7021" s="1" t="s">
        <v>1183</v>
      </c>
      <c r="F7021" s="1" t="s">
        <v>1184</v>
      </c>
      <c r="G7021" s="1" t="s">
        <v>35</v>
      </c>
      <c r="H7021" s="1">
        <v>45.0</v>
      </c>
      <c r="I7021" s="3">
        <v>43759.625</v>
      </c>
      <c r="J7021" s="1">
        <v>2.02543417285225</v>
      </c>
      <c r="K7021" s="1" t="s">
        <v>46</v>
      </c>
      <c r="M7021" s="3">
        <v>43759.526872152775</v>
      </c>
    </row>
    <row r="7022">
      <c r="A7022" s="1">
        <v>7020.0</v>
      </c>
      <c r="B7022" s="1" t="s">
        <v>520</v>
      </c>
      <c r="C7022" s="1" t="s">
        <v>13975</v>
      </c>
      <c r="D7022" s="1" t="s">
        <v>522</v>
      </c>
      <c r="E7022" s="1" t="s">
        <v>523</v>
      </c>
      <c r="F7022" s="1" t="s">
        <v>524</v>
      </c>
      <c r="G7022" s="1" t="s">
        <v>35</v>
      </c>
      <c r="H7022" s="1">
        <v>45.0</v>
      </c>
      <c r="I7022" s="3">
        <v>43741.708333333336</v>
      </c>
      <c r="J7022" s="1">
        <v>0.629483426096918</v>
      </c>
      <c r="K7022" s="1" t="s">
        <v>46</v>
      </c>
      <c r="M7022" s="3">
        <v>43741.74153636574</v>
      </c>
    </row>
    <row r="7023">
      <c r="A7023" s="1">
        <v>7021.0</v>
      </c>
      <c r="B7023" s="1" t="s">
        <v>10278</v>
      </c>
      <c r="C7023" s="1" t="s">
        <v>13976</v>
      </c>
      <c r="D7023" s="1" t="s">
        <v>42</v>
      </c>
      <c r="E7023" s="1" t="s">
        <v>13977</v>
      </c>
      <c r="F7023" s="1" t="s">
        <v>10281</v>
      </c>
      <c r="G7023" s="1" t="s">
        <v>45</v>
      </c>
      <c r="H7023" s="1">
        <v>45.0</v>
      </c>
      <c r="I7023" s="3">
        <v>44129.89424770833</v>
      </c>
      <c r="J7023" s="1">
        <v>2.08410870732311</v>
      </c>
      <c r="K7023" s="1" t="s">
        <v>46</v>
      </c>
      <c r="L7023" s="1" t="s">
        <v>10282</v>
      </c>
      <c r="M7023" s="3">
        <v>44129.9391883912</v>
      </c>
    </row>
    <row r="7024">
      <c r="A7024" s="1">
        <v>7022.0</v>
      </c>
      <c r="B7024" s="1" t="s">
        <v>1489</v>
      </c>
      <c r="C7024" s="1" t="s">
        <v>13978</v>
      </c>
      <c r="D7024" s="1" t="s">
        <v>818</v>
      </c>
      <c r="E7024" s="1" t="s">
        <v>1491</v>
      </c>
      <c r="F7024" s="1" t="s">
        <v>1492</v>
      </c>
      <c r="G7024" s="1" t="s">
        <v>35</v>
      </c>
      <c r="H7024" s="1">
        <v>45.0</v>
      </c>
      <c r="I7024" s="3">
        <v>44165.145833333336</v>
      </c>
      <c r="J7024" s="1">
        <v>3.04970195877671</v>
      </c>
      <c r="K7024" s="1" t="s">
        <v>18</v>
      </c>
      <c r="M7024" s="3">
        <v>44165.18650204861</v>
      </c>
    </row>
    <row r="7025">
      <c r="A7025" s="1">
        <v>7023.0</v>
      </c>
      <c r="B7025" s="1" t="s">
        <v>2272</v>
      </c>
      <c r="C7025" s="1" t="s">
        <v>13979</v>
      </c>
      <c r="D7025" s="1" t="s">
        <v>1317</v>
      </c>
      <c r="E7025" s="1" t="s">
        <v>13980</v>
      </c>
      <c r="F7025" s="1" t="s">
        <v>2275</v>
      </c>
      <c r="G7025" s="1" t="s">
        <v>89</v>
      </c>
      <c r="H7025" s="1">
        <v>45.0</v>
      </c>
      <c r="I7025" s="3">
        <v>43765.679219467595</v>
      </c>
      <c r="J7025" s="1">
        <v>2.91836473505735</v>
      </c>
      <c r="K7025" s="1" t="s">
        <v>18</v>
      </c>
      <c r="M7025" s="3">
        <v>43765.71101542824</v>
      </c>
    </row>
    <row r="7026">
      <c r="A7026" s="1">
        <v>7024.0</v>
      </c>
      <c r="B7026" s="1" t="s">
        <v>168</v>
      </c>
      <c r="C7026" s="1" t="s">
        <v>13981</v>
      </c>
      <c r="D7026" s="1" t="s">
        <v>1418</v>
      </c>
      <c r="E7026" s="1" t="s">
        <v>13982</v>
      </c>
      <c r="F7026" s="1" t="s">
        <v>171</v>
      </c>
      <c r="G7026" s="1" t="s">
        <v>17</v>
      </c>
      <c r="H7026" s="1">
        <v>45.0</v>
      </c>
      <c r="I7026" s="3">
        <v>43901.583333333336</v>
      </c>
      <c r="J7026" s="1">
        <v>0.245066692762874</v>
      </c>
      <c r="K7026" s="1" t="s">
        <v>166</v>
      </c>
      <c r="M7026" s="3">
        <v>43901.65286512732</v>
      </c>
    </row>
    <row r="7027">
      <c r="A7027" s="1">
        <v>7025.0</v>
      </c>
      <c r="B7027" s="1" t="s">
        <v>1449</v>
      </c>
      <c r="C7027" s="1" t="s">
        <v>13983</v>
      </c>
      <c r="D7027" s="1" t="s">
        <v>738</v>
      </c>
      <c r="E7027" s="1" t="s">
        <v>13984</v>
      </c>
      <c r="F7027" s="1" t="s">
        <v>1453</v>
      </c>
      <c r="G7027" s="1" t="s">
        <v>17</v>
      </c>
      <c r="H7027" s="1">
        <v>45.0</v>
      </c>
      <c r="I7027" s="3">
        <v>44092.270833333336</v>
      </c>
      <c r="J7027" s="1">
        <v>13.139558497171</v>
      </c>
      <c r="K7027" s="1" t="s">
        <v>218</v>
      </c>
      <c r="M7027" s="3">
        <v>44092.3081125</v>
      </c>
    </row>
    <row r="7028">
      <c r="A7028" s="1">
        <v>7026.0</v>
      </c>
      <c r="B7028" s="1" t="s">
        <v>25</v>
      </c>
      <c r="C7028" s="1" t="s">
        <v>13985</v>
      </c>
      <c r="D7028" s="1" t="s">
        <v>37</v>
      </c>
      <c r="E7028" s="1" t="s">
        <v>13986</v>
      </c>
      <c r="F7028" s="1" t="s">
        <v>29</v>
      </c>
      <c r="G7028" s="1" t="s">
        <v>39</v>
      </c>
      <c r="H7028" s="1">
        <v>45.0</v>
      </c>
      <c r="I7028" s="3">
        <v>44160.291666666664</v>
      </c>
      <c r="J7028" s="1">
        <v>1.72070054087226</v>
      </c>
      <c r="K7028" s="1" t="s">
        <v>18</v>
      </c>
      <c r="M7028" s="3">
        <v>44160.32548959491</v>
      </c>
    </row>
    <row r="7029">
      <c r="A7029" s="1">
        <v>7027.0</v>
      </c>
      <c r="B7029" s="1" t="s">
        <v>13987</v>
      </c>
      <c r="C7029" s="1" t="s">
        <v>13988</v>
      </c>
      <c r="D7029" s="1" t="s">
        <v>13989</v>
      </c>
      <c r="E7029" s="1" t="s">
        <v>13990</v>
      </c>
      <c r="F7029" s="1" t="s">
        <v>13991</v>
      </c>
      <c r="G7029" s="1" t="s">
        <v>39</v>
      </c>
      <c r="H7029" s="1">
        <v>45.0</v>
      </c>
      <c r="I7029" s="3">
        <v>44100.333333333336</v>
      </c>
      <c r="J7029" s="1">
        <v>2.1437845071145</v>
      </c>
      <c r="K7029" s="1" t="s">
        <v>511</v>
      </c>
      <c r="L7029" s="1" t="s">
        <v>13992</v>
      </c>
      <c r="M7029" s="3">
        <v>44100.36419601852</v>
      </c>
    </row>
    <row r="7030">
      <c r="A7030" s="1">
        <v>7028.0</v>
      </c>
      <c r="B7030" s="1" t="s">
        <v>13993</v>
      </c>
      <c r="C7030" s="1" t="s">
        <v>13994</v>
      </c>
      <c r="D7030" s="1" t="s">
        <v>1179</v>
      </c>
      <c r="E7030" s="1" t="s">
        <v>13995</v>
      </c>
      <c r="F7030" s="1" t="s">
        <v>13996</v>
      </c>
      <c r="G7030" s="1" t="s">
        <v>89</v>
      </c>
      <c r="H7030" s="1">
        <v>45.0</v>
      </c>
      <c r="I7030" s="3">
        <v>43834.38342855324</v>
      </c>
      <c r="J7030" s="1">
        <v>1.53448751321584</v>
      </c>
      <c r="K7030" s="1" t="s">
        <v>24</v>
      </c>
      <c r="M7030" s="3">
        <v>43834.41242359954</v>
      </c>
    </row>
    <row r="7031">
      <c r="A7031" s="1">
        <v>7029.0</v>
      </c>
      <c r="B7031" s="1" t="s">
        <v>4873</v>
      </c>
      <c r="C7031" s="1" t="s">
        <v>13997</v>
      </c>
      <c r="D7031" s="1" t="s">
        <v>138</v>
      </c>
      <c r="E7031" s="1" t="s">
        <v>13998</v>
      </c>
      <c r="F7031" s="1" t="s">
        <v>4877</v>
      </c>
      <c r="G7031" s="1" t="s">
        <v>39</v>
      </c>
      <c r="H7031" s="1">
        <v>45.0</v>
      </c>
      <c r="I7031" s="3">
        <v>43978.583333333336</v>
      </c>
      <c r="J7031" s="1">
        <v>0.281587977758531</v>
      </c>
      <c r="K7031" s="1" t="s">
        <v>18</v>
      </c>
      <c r="M7031" s="3">
        <v>43978.44546127315</v>
      </c>
    </row>
    <row r="7032">
      <c r="A7032" s="1">
        <v>7030.0</v>
      </c>
      <c r="B7032" s="1" t="s">
        <v>308</v>
      </c>
      <c r="C7032" s="1" t="s">
        <v>13999</v>
      </c>
      <c r="D7032" s="1" t="s">
        <v>310</v>
      </c>
      <c r="E7032" s="1" t="s">
        <v>2281</v>
      </c>
      <c r="F7032" s="1" t="s">
        <v>312</v>
      </c>
      <c r="G7032" s="1" t="s">
        <v>17</v>
      </c>
      <c r="H7032" s="1">
        <v>45.0</v>
      </c>
      <c r="I7032" s="3">
        <v>44149.229166666664</v>
      </c>
      <c r="J7032" s="1">
        <v>1.5372356290624</v>
      </c>
      <c r="K7032" s="1" t="s">
        <v>24</v>
      </c>
      <c r="L7032" s="1" t="s">
        <v>96</v>
      </c>
      <c r="M7032" s="3">
        <v>44149.26130726852</v>
      </c>
    </row>
    <row r="7033">
      <c r="A7033" s="1">
        <v>7031.0</v>
      </c>
      <c r="B7033" s="1" t="s">
        <v>1012</v>
      </c>
      <c r="C7033" s="1" t="s">
        <v>14000</v>
      </c>
      <c r="D7033" s="1" t="s">
        <v>1014</v>
      </c>
      <c r="E7033" s="1" t="s">
        <v>1960</v>
      </c>
      <c r="F7033" s="1" t="s">
        <v>1016</v>
      </c>
      <c r="G7033" s="1" t="s">
        <v>17</v>
      </c>
      <c r="H7033" s="1">
        <v>45.0</v>
      </c>
      <c r="I7033" s="3">
        <v>43942.260416666664</v>
      </c>
      <c r="J7033" s="1">
        <v>0.0</v>
      </c>
      <c r="K7033" s="1" t="s">
        <v>166</v>
      </c>
      <c r="M7033" s="3">
        <v>43943.23823914352</v>
      </c>
    </row>
    <row r="7034">
      <c r="A7034" s="1">
        <v>7032.0</v>
      </c>
      <c r="B7034" s="1" t="s">
        <v>68</v>
      </c>
      <c r="C7034" s="1" t="s">
        <v>14001</v>
      </c>
      <c r="D7034" s="1" t="s">
        <v>32</v>
      </c>
      <c r="E7034" s="1" t="s">
        <v>14002</v>
      </c>
      <c r="F7034" s="1" t="s">
        <v>72</v>
      </c>
      <c r="G7034" s="1" t="s">
        <v>39</v>
      </c>
      <c r="H7034" s="1">
        <v>45.0</v>
      </c>
      <c r="I7034" s="3">
        <v>43876.625</v>
      </c>
      <c r="J7034" s="1">
        <v>1.63015334726794</v>
      </c>
      <c r="K7034" s="1" t="s">
        <v>24</v>
      </c>
      <c r="M7034" s="3">
        <v>43876.658528657405</v>
      </c>
    </row>
    <row r="7035">
      <c r="A7035" s="1">
        <v>7033.0</v>
      </c>
      <c r="B7035" s="1" t="s">
        <v>1885</v>
      </c>
      <c r="C7035" s="1" t="s">
        <v>14003</v>
      </c>
      <c r="D7035" s="1" t="s">
        <v>116</v>
      </c>
      <c r="E7035" s="1" t="s">
        <v>5870</v>
      </c>
      <c r="F7035" s="1" t="s">
        <v>1888</v>
      </c>
      <c r="G7035" s="1" t="s">
        <v>17</v>
      </c>
      <c r="H7035" s="1">
        <v>45.0</v>
      </c>
      <c r="I7035" s="3">
        <v>43851.541666666664</v>
      </c>
      <c r="J7035" s="1">
        <v>4.43598865358378</v>
      </c>
      <c r="K7035" s="1" t="s">
        <v>24</v>
      </c>
      <c r="M7035" s="3">
        <v>43851.58523788195</v>
      </c>
    </row>
    <row r="7036">
      <c r="A7036" s="1">
        <v>7034.0</v>
      </c>
      <c r="B7036" s="1" t="s">
        <v>141</v>
      </c>
      <c r="C7036" s="1" t="s">
        <v>14004</v>
      </c>
      <c r="D7036" s="1" t="s">
        <v>138</v>
      </c>
      <c r="E7036" s="1" t="s">
        <v>14005</v>
      </c>
      <c r="F7036" s="1" t="s">
        <v>175</v>
      </c>
      <c r="G7036" s="1" t="s">
        <v>39</v>
      </c>
      <c r="H7036" s="1">
        <v>45.0</v>
      </c>
      <c r="I7036" s="3">
        <v>43916.625</v>
      </c>
      <c r="J7036" s="1">
        <v>2.71266869395133</v>
      </c>
      <c r="K7036" s="1" t="s">
        <v>46</v>
      </c>
      <c r="M7036" s="3">
        <v>43916.65507730324</v>
      </c>
    </row>
    <row r="7037">
      <c r="A7037" s="1">
        <v>7035.0</v>
      </c>
      <c r="B7037" s="1" t="s">
        <v>12</v>
      </c>
      <c r="C7037" s="1" t="s">
        <v>14006</v>
      </c>
      <c r="D7037" s="1" t="s">
        <v>411</v>
      </c>
      <c r="E7037" s="1" t="s">
        <v>412</v>
      </c>
      <c r="F7037" s="1" t="s">
        <v>16</v>
      </c>
      <c r="G7037" s="1" t="s">
        <v>17</v>
      </c>
      <c r="H7037" s="1">
        <v>45.0</v>
      </c>
      <c r="I7037" s="3">
        <v>44001.291666666664</v>
      </c>
      <c r="J7037" s="1">
        <v>0.085495865733502</v>
      </c>
      <c r="K7037" s="1" t="s">
        <v>18</v>
      </c>
      <c r="M7037" s="3">
        <v>44001.3237346875</v>
      </c>
    </row>
    <row r="7038">
      <c r="A7038" s="1">
        <v>7036.0</v>
      </c>
      <c r="B7038" s="1" t="s">
        <v>1090</v>
      </c>
      <c r="C7038" s="1" t="s">
        <v>14007</v>
      </c>
      <c r="D7038" s="1" t="s">
        <v>1558</v>
      </c>
      <c r="E7038" s="1" t="s">
        <v>1559</v>
      </c>
      <c r="F7038" s="1" t="s">
        <v>1094</v>
      </c>
      <c r="G7038" s="1" t="s">
        <v>17</v>
      </c>
      <c r="H7038" s="1">
        <v>45.0</v>
      </c>
      <c r="I7038" s="3">
        <v>44237.291666666664</v>
      </c>
      <c r="J7038" s="1">
        <v>2.29719336822012</v>
      </c>
      <c r="K7038" s="1" t="s">
        <v>166</v>
      </c>
      <c r="L7038" s="1" t="s">
        <v>167</v>
      </c>
      <c r="M7038" s="3">
        <v>44237.736481064814</v>
      </c>
    </row>
    <row r="7039">
      <c r="A7039" s="1">
        <v>7037.0</v>
      </c>
      <c r="B7039" s="1" t="s">
        <v>824</v>
      </c>
      <c r="C7039" s="1" t="s">
        <v>14008</v>
      </c>
      <c r="D7039" s="1" t="s">
        <v>2173</v>
      </c>
      <c r="E7039" s="1" t="s">
        <v>14009</v>
      </c>
      <c r="F7039" s="1" t="s">
        <v>827</v>
      </c>
      <c r="G7039" s="1" t="s">
        <v>39</v>
      </c>
      <c r="H7039" s="1">
        <v>45.0</v>
      </c>
      <c r="I7039" s="3">
        <v>43846.25</v>
      </c>
      <c r="J7039" s="1">
        <v>1.25431236490197</v>
      </c>
      <c r="K7039" s="1" t="s">
        <v>18</v>
      </c>
      <c r="M7039" s="3">
        <v>43846.266611747684</v>
      </c>
    </row>
    <row r="7040">
      <c r="A7040" s="1">
        <v>7038.0</v>
      </c>
      <c r="B7040" s="1" t="s">
        <v>2314</v>
      </c>
      <c r="C7040" s="1" t="s">
        <v>14010</v>
      </c>
      <c r="D7040" s="1" t="s">
        <v>653</v>
      </c>
      <c r="E7040" s="1" t="s">
        <v>8746</v>
      </c>
      <c r="F7040" s="1" t="s">
        <v>2318</v>
      </c>
      <c r="G7040" s="1" t="s">
        <v>17</v>
      </c>
      <c r="H7040" s="1">
        <v>45.0</v>
      </c>
      <c r="I7040" s="3">
        <v>44102.666666666664</v>
      </c>
      <c r="J7040" s="1">
        <v>0.171878278770691</v>
      </c>
      <c r="K7040" s="1" t="s">
        <v>18</v>
      </c>
      <c r="M7040" s="3">
        <v>44102.70644613426</v>
      </c>
    </row>
    <row r="7041">
      <c r="A7041" s="1">
        <v>7039.0</v>
      </c>
      <c r="B7041" s="1" t="s">
        <v>991</v>
      </c>
      <c r="C7041" s="1" t="s">
        <v>14011</v>
      </c>
      <c r="D7041" s="1" t="s">
        <v>37</v>
      </c>
      <c r="E7041" s="1" t="s">
        <v>14012</v>
      </c>
      <c r="F7041" s="1" t="s">
        <v>995</v>
      </c>
      <c r="G7041" s="1" t="s">
        <v>39</v>
      </c>
      <c r="H7041" s="1">
        <v>45.0</v>
      </c>
      <c r="I7041" s="3">
        <v>44175.291666666664</v>
      </c>
      <c r="J7041" s="1">
        <v>0.971959969227818</v>
      </c>
      <c r="K7041" s="1" t="s">
        <v>18</v>
      </c>
      <c r="M7041" s="3">
        <v>44175.32458075231</v>
      </c>
    </row>
    <row r="7042">
      <c r="A7042" s="1">
        <v>7040.0</v>
      </c>
      <c r="B7042" s="1" t="s">
        <v>14013</v>
      </c>
      <c r="C7042" s="1" t="s">
        <v>14014</v>
      </c>
      <c r="D7042" s="1" t="s">
        <v>14015</v>
      </c>
      <c r="E7042" s="1" t="s">
        <v>14016</v>
      </c>
      <c r="F7042" s="1" t="s">
        <v>14017</v>
      </c>
      <c r="G7042" s="1" t="s">
        <v>89</v>
      </c>
      <c r="H7042" s="1">
        <v>45.0</v>
      </c>
      <c r="I7042" s="3">
        <v>43572.801055902775</v>
      </c>
      <c r="J7042" s="1">
        <v>3.30724709789764</v>
      </c>
      <c r="K7042" s="1" t="s">
        <v>18</v>
      </c>
      <c r="M7042" s="3">
        <v>43572.81902422454</v>
      </c>
    </row>
    <row r="7043">
      <c r="A7043" s="1">
        <v>7041.0</v>
      </c>
      <c r="B7043" s="1" t="s">
        <v>1599</v>
      </c>
      <c r="C7043" s="1" t="s">
        <v>14018</v>
      </c>
      <c r="D7043" s="1" t="s">
        <v>1601</v>
      </c>
      <c r="E7043" s="1" t="s">
        <v>2730</v>
      </c>
      <c r="F7043" s="1" t="s">
        <v>1603</v>
      </c>
      <c r="G7043" s="1" t="s">
        <v>17</v>
      </c>
      <c r="H7043" s="1">
        <v>45.0</v>
      </c>
      <c r="I7043" s="3">
        <v>44093.208333333336</v>
      </c>
      <c r="J7043" s="1">
        <v>5.82528385888991</v>
      </c>
      <c r="K7043" s="1" t="s">
        <v>62</v>
      </c>
      <c r="M7043" s="3">
        <v>44093.22757548611</v>
      </c>
    </row>
    <row r="7044">
      <c r="A7044" s="1">
        <v>7042.0</v>
      </c>
      <c r="B7044" s="1" t="s">
        <v>340</v>
      </c>
      <c r="C7044" s="1" t="s">
        <v>14019</v>
      </c>
      <c r="D7044" s="1" t="s">
        <v>342</v>
      </c>
      <c r="E7044" s="1" t="s">
        <v>14020</v>
      </c>
      <c r="F7044" s="1" t="s">
        <v>344</v>
      </c>
      <c r="G7044" s="1" t="s">
        <v>39</v>
      </c>
      <c r="H7044" s="1">
        <v>45.0</v>
      </c>
      <c r="I7044" s="3">
        <v>44165.645833333336</v>
      </c>
      <c r="J7044" s="1">
        <v>1.79266822658237</v>
      </c>
      <c r="K7044" s="1" t="s">
        <v>83</v>
      </c>
      <c r="M7044" s="3">
        <v>44165.67505835648</v>
      </c>
    </row>
    <row r="7045">
      <c r="A7045" s="1">
        <v>7043.0</v>
      </c>
      <c r="B7045" s="1" t="s">
        <v>12</v>
      </c>
      <c r="C7045" s="1" t="s">
        <v>14021</v>
      </c>
      <c r="D7045" s="1" t="s">
        <v>4220</v>
      </c>
      <c r="E7045" s="1" t="s">
        <v>4982</v>
      </c>
      <c r="F7045" s="1" t="s">
        <v>16</v>
      </c>
      <c r="G7045" s="1" t="s">
        <v>17</v>
      </c>
      <c r="H7045" s="1">
        <v>45.0</v>
      </c>
      <c r="I7045" s="3">
        <v>43909.625</v>
      </c>
      <c r="J7045" s="1">
        <v>0.611422403206797</v>
      </c>
      <c r="K7045" s="1" t="s">
        <v>18</v>
      </c>
      <c r="M7045" s="3">
        <v>43909.654971909724</v>
      </c>
    </row>
    <row r="7046">
      <c r="A7046" s="1">
        <v>7044.0</v>
      </c>
      <c r="B7046" s="1" t="s">
        <v>9204</v>
      </c>
      <c r="C7046" s="1" t="s">
        <v>14022</v>
      </c>
      <c r="D7046" s="1" t="s">
        <v>321</v>
      </c>
      <c r="E7046" s="1" t="s">
        <v>9206</v>
      </c>
      <c r="F7046" s="1" t="s">
        <v>9207</v>
      </c>
      <c r="G7046" s="1" t="s">
        <v>35</v>
      </c>
      <c r="H7046" s="1">
        <v>45.0</v>
      </c>
      <c r="I7046" s="3">
        <v>43650.666666666664</v>
      </c>
      <c r="J7046" s="1">
        <v>1.77496367270334</v>
      </c>
      <c r="K7046" s="1" t="s">
        <v>24</v>
      </c>
      <c r="M7046" s="3">
        <v>43650.325514375</v>
      </c>
    </row>
    <row r="7047">
      <c r="A7047" s="1">
        <v>7045.0</v>
      </c>
      <c r="B7047" s="1" t="s">
        <v>10367</v>
      </c>
      <c r="C7047" s="1" t="s">
        <v>14023</v>
      </c>
      <c r="D7047" s="1" t="s">
        <v>879</v>
      </c>
      <c r="E7047" s="1" t="s">
        <v>14024</v>
      </c>
      <c r="F7047" s="1" t="s">
        <v>10370</v>
      </c>
      <c r="G7047" s="1" t="s">
        <v>89</v>
      </c>
      <c r="H7047" s="1">
        <v>45.0</v>
      </c>
      <c r="I7047" s="3">
        <v>44120.33390143519</v>
      </c>
      <c r="J7047" s="1">
        <v>0.0</v>
      </c>
      <c r="K7047" s="1" t="s">
        <v>24</v>
      </c>
      <c r="L7047" s="1" t="s">
        <v>365</v>
      </c>
      <c r="M7047" s="3">
        <v>44120.33847072917</v>
      </c>
    </row>
    <row r="7048">
      <c r="A7048" s="1">
        <v>7046.0</v>
      </c>
      <c r="B7048" s="1" t="s">
        <v>887</v>
      </c>
      <c r="C7048" s="1" t="s">
        <v>14025</v>
      </c>
      <c r="D7048" s="1" t="s">
        <v>2521</v>
      </c>
      <c r="E7048" s="1" t="s">
        <v>14026</v>
      </c>
      <c r="F7048" s="1" t="s">
        <v>891</v>
      </c>
      <c r="G7048" s="1" t="s">
        <v>39</v>
      </c>
      <c r="H7048" s="1">
        <v>45.0</v>
      </c>
      <c r="I7048" s="3">
        <v>43913.770833333336</v>
      </c>
      <c r="J7048" s="1">
        <v>0.980656002286538</v>
      </c>
      <c r="K7048" s="1" t="s">
        <v>24</v>
      </c>
      <c r="M7048" s="3">
        <v>43913.77983550926</v>
      </c>
    </row>
    <row r="7049">
      <c r="A7049" s="1">
        <v>7047.0</v>
      </c>
      <c r="B7049" s="1" t="s">
        <v>319</v>
      </c>
      <c r="C7049" s="1" t="s">
        <v>14027</v>
      </c>
      <c r="D7049" s="1" t="s">
        <v>321</v>
      </c>
      <c r="E7049" s="1" t="s">
        <v>14028</v>
      </c>
      <c r="F7049" s="1" t="s">
        <v>323</v>
      </c>
      <c r="G7049" s="1" t="s">
        <v>39</v>
      </c>
      <c r="H7049" s="1">
        <v>45.0</v>
      </c>
      <c r="I7049" s="3">
        <v>44034.125</v>
      </c>
      <c r="J7049" s="1">
        <v>0.0</v>
      </c>
      <c r="K7049" s="1" t="s">
        <v>24</v>
      </c>
      <c r="M7049" s="3">
        <v>44034.246331967595</v>
      </c>
    </row>
    <row r="7050">
      <c r="A7050" s="1">
        <v>7048.0</v>
      </c>
      <c r="B7050" s="1" t="s">
        <v>136</v>
      </c>
      <c r="C7050" s="1" t="s">
        <v>14029</v>
      </c>
      <c r="D7050" s="1" t="s">
        <v>138</v>
      </c>
      <c r="E7050" s="1" t="s">
        <v>1259</v>
      </c>
      <c r="F7050" s="1" t="s">
        <v>140</v>
      </c>
      <c r="G7050" s="1" t="s">
        <v>35</v>
      </c>
      <c r="H7050" s="1">
        <v>45.0</v>
      </c>
      <c r="I7050" s="3">
        <v>44214.375</v>
      </c>
      <c r="J7050" s="1">
        <v>2.10993756161146</v>
      </c>
      <c r="K7050" s="1" t="s">
        <v>18</v>
      </c>
      <c r="M7050" s="3">
        <v>44214.32077373843</v>
      </c>
    </row>
    <row r="7051">
      <c r="A7051" s="1">
        <v>7049.0</v>
      </c>
      <c r="B7051" s="1" t="s">
        <v>1341</v>
      </c>
      <c r="C7051" s="1" t="s">
        <v>14030</v>
      </c>
      <c r="D7051" s="1" t="s">
        <v>2721</v>
      </c>
      <c r="E7051" s="1" t="s">
        <v>14031</v>
      </c>
      <c r="F7051" s="1" t="s">
        <v>1345</v>
      </c>
      <c r="G7051" s="1" t="s">
        <v>89</v>
      </c>
      <c r="H7051" s="1">
        <v>45.0</v>
      </c>
      <c r="I7051" s="3">
        <v>44135.70907370371</v>
      </c>
      <c r="J7051" s="1">
        <v>0.078730948894445</v>
      </c>
      <c r="K7051" s="1" t="s">
        <v>24</v>
      </c>
      <c r="M7051" s="3">
        <v>44135.7294616088</v>
      </c>
    </row>
    <row r="7052">
      <c r="A7052" s="1">
        <v>7050.0</v>
      </c>
      <c r="B7052" s="1" t="s">
        <v>4682</v>
      </c>
      <c r="C7052" s="1" t="s">
        <v>14032</v>
      </c>
      <c r="D7052" s="1" t="s">
        <v>1494</v>
      </c>
      <c r="E7052" s="1" t="s">
        <v>14033</v>
      </c>
      <c r="F7052" s="1" t="s">
        <v>4685</v>
      </c>
      <c r="G7052" s="1" t="s">
        <v>39</v>
      </c>
      <c r="H7052" s="1">
        <v>45.0</v>
      </c>
      <c r="I7052" s="3">
        <v>44120.697916666664</v>
      </c>
      <c r="J7052" s="1">
        <v>0.56235609323238</v>
      </c>
      <c r="K7052" s="1" t="s">
        <v>46</v>
      </c>
      <c r="M7052" s="3">
        <v>44120.72363380787</v>
      </c>
    </row>
    <row r="7053">
      <c r="A7053" s="1">
        <v>7051.0</v>
      </c>
      <c r="B7053" s="1" t="s">
        <v>119</v>
      </c>
      <c r="C7053" s="1" t="s">
        <v>14034</v>
      </c>
      <c r="D7053" s="1" t="s">
        <v>121</v>
      </c>
      <c r="E7053" s="1" t="s">
        <v>14035</v>
      </c>
      <c r="F7053" s="1" t="s">
        <v>123</v>
      </c>
      <c r="G7053" s="1" t="s">
        <v>39</v>
      </c>
      <c r="H7053" s="1">
        <v>45.0</v>
      </c>
      <c r="I7053" s="3">
        <v>43891.583333333336</v>
      </c>
      <c r="J7053" s="1">
        <v>1.82163062190511</v>
      </c>
      <c r="K7053" s="1" t="s">
        <v>18</v>
      </c>
      <c r="M7053" s="3">
        <v>43891.61501079861</v>
      </c>
    </row>
    <row r="7054">
      <c r="A7054" s="1">
        <v>7052.0</v>
      </c>
      <c r="B7054" s="1" t="s">
        <v>191</v>
      </c>
      <c r="C7054" s="1" t="s">
        <v>14036</v>
      </c>
      <c r="D7054" s="1" t="s">
        <v>1925</v>
      </c>
      <c r="E7054" s="1" t="s">
        <v>14037</v>
      </c>
      <c r="F7054" s="1" t="s">
        <v>195</v>
      </c>
      <c r="G7054" s="1" t="s">
        <v>17</v>
      </c>
      <c r="H7054" s="1">
        <v>45.0</v>
      </c>
      <c r="I7054" s="3">
        <v>44102.25</v>
      </c>
      <c r="J7054" s="1">
        <v>0.679633676103241</v>
      </c>
      <c r="K7054" s="1" t="s">
        <v>24</v>
      </c>
      <c r="M7054" s="3">
        <v>44102.28174428241</v>
      </c>
    </row>
    <row r="7055">
      <c r="A7055" s="1">
        <v>7053.0</v>
      </c>
      <c r="B7055" s="1" t="s">
        <v>2203</v>
      </c>
      <c r="C7055" s="1" t="s">
        <v>14038</v>
      </c>
      <c r="D7055" s="1" t="s">
        <v>1381</v>
      </c>
      <c r="E7055" s="1" t="s">
        <v>2205</v>
      </c>
      <c r="F7055" s="1" t="s">
        <v>2206</v>
      </c>
      <c r="G7055" s="1" t="s">
        <v>35</v>
      </c>
      <c r="H7055" s="1">
        <v>45.0</v>
      </c>
      <c r="I7055" s="3">
        <v>44172.208333333336</v>
      </c>
      <c r="J7055" s="1">
        <v>4.35405700471455</v>
      </c>
      <c r="K7055" s="1" t="s">
        <v>46</v>
      </c>
      <c r="L7055" s="1" t="s">
        <v>2207</v>
      </c>
      <c r="M7055" s="3">
        <v>44172.23876664352</v>
      </c>
    </row>
    <row r="7056">
      <c r="A7056" s="1">
        <v>7054.0</v>
      </c>
      <c r="B7056" s="1" t="s">
        <v>229</v>
      </c>
      <c r="C7056" s="1" t="s">
        <v>14039</v>
      </c>
      <c r="D7056" s="1" t="s">
        <v>207</v>
      </c>
      <c r="E7056" s="1" t="s">
        <v>2045</v>
      </c>
      <c r="F7056" s="1" t="s">
        <v>232</v>
      </c>
      <c r="G7056" s="1" t="s">
        <v>35</v>
      </c>
      <c r="H7056" s="1">
        <v>45.0</v>
      </c>
      <c r="I7056" s="3">
        <v>44229.625</v>
      </c>
      <c r="J7056" s="1">
        <v>2.55270613428727</v>
      </c>
      <c r="K7056" s="1" t="s">
        <v>24</v>
      </c>
      <c r="M7056" s="3">
        <v>44229.64199894676</v>
      </c>
    </row>
    <row r="7057">
      <c r="A7057" s="1">
        <v>7055.0</v>
      </c>
      <c r="B7057" s="1" t="s">
        <v>251</v>
      </c>
      <c r="C7057" s="1" t="s">
        <v>14040</v>
      </c>
      <c r="D7057" s="1" t="s">
        <v>1418</v>
      </c>
      <c r="E7057" s="1" t="s">
        <v>7915</v>
      </c>
      <c r="F7057" s="1" t="s">
        <v>255</v>
      </c>
      <c r="G7057" s="1" t="s">
        <v>17</v>
      </c>
      <c r="H7057" s="1">
        <v>45.0</v>
      </c>
      <c r="I7057" s="3">
        <v>43783.75</v>
      </c>
      <c r="J7057" s="1">
        <v>0.0</v>
      </c>
      <c r="K7057" s="1" t="s">
        <v>218</v>
      </c>
      <c r="M7057" s="3">
        <v>43784.50335854167</v>
      </c>
    </row>
    <row r="7058">
      <c r="A7058" s="1">
        <v>7056.0</v>
      </c>
      <c r="B7058" s="1" t="s">
        <v>2944</v>
      </c>
      <c r="C7058" s="1" t="s">
        <v>14041</v>
      </c>
      <c r="D7058" s="1" t="s">
        <v>818</v>
      </c>
      <c r="E7058" s="1" t="s">
        <v>6991</v>
      </c>
      <c r="F7058" s="1" t="s">
        <v>2947</v>
      </c>
      <c r="G7058" s="1" t="s">
        <v>17</v>
      </c>
      <c r="H7058" s="1">
        <v>45.0</v>
      </c>
      <c r="I7058" s="3">
        <v>44188.1875</v>
      </c>
      <c r="J7058" s="1">
        <v>3.559325868517</v>
      </c>
      <c r="K7058" s="1" t="s">
        <v>18</v>
      </c>
      <c r="L7058" s="1" t="s">
        <v>1047</v>
      </c>
      <c r="M7058" s="3">
        <v>44188.255384212964</v>
      </c>
    </row>
    <row r="7059">
      <c r="A7059" s="1">
        <v>7057.0</v>
      </c>
      <c r="B7059" s="1" t="s">
        <v>1315</v>
      </c>
      <c r="C7059" s="1" t="s">
        <v>14042</v>
      </c>
      <c r="D7059" s="1" t="s">
        <v>411</v>
      </c>
      <c r="E7059" s="1" t="s">
        <v>2441</v>
      </c>
      <c r="F7059" s="1" t="s">
        <v>1319</v>
      </c>
      <c r="G7059" s="1" t="s">
        <v>35</v>
      </c>
      <c r="H7059" s="1">
        <v>45.0</v>
      </c>
      <c r="I7059" s="3">
        <v>44134.5</v>
      </c>
      <c r="J7059" s="1">
        <v>0.0599324001832949</v>
      </c>
      <c r="K7059" s="1" t="s">
        <v>18</v>
      </c>
      <c r="M7059" s="3">
        <v>44134.53350174768</v>
      </c>
    </row>
    <row r="7060">
      <c r="A7060" s="1">
        <v>7058.0</v>
      </c>
      <c r="B7060" s="1" t="s">
        <v>9526</v>
      </c>
      <c r="C7060" s="1" t="s">
        <v>14043</v>
      </c>
      <c r="D7060" s="1" t="s">
        <v>518</v>
      </c>
      <c r="E7060" s="1" t="s">
        <v>14044</v>
      </c>
      <c r="F7060" s="1" t="s">
        <v>9529</v>
      </c>
      <c r="G7060" s="1" t="s">
        <v>89</v>
      </c>
      <c r="H7060" s="1">
        <v>45.0</v>
      </c>
      <c r="I7060" s="3">
        <v>44015.791666666664</v>
      </c>
      <c r="J7060" s="1">
        <v>3.48514653203192</v>
      </c>
      <c r="K7060" s="1" t="s">
        <v>24</v>
      </c>
      <c r="L7060" s="1" t="s">
        <v>940</v>
      </c>
      <c r="M7060" s="3">
        <v>44015.819619444446</v>
      </c>
    </row>
    <row r="7061">
      <c r="A7061" s="1">
        <v>7059.0</v>
      </c>
      <c r="B7061" s="1" t="s">
        <v>1282</v>
      </c>
      <c r="C7061" s="1" t="s">
        <v>14045</v>
      </c>
      <c r="D7061" s="1" t="s">
        <v>106</v>
      </c>
      <c r="E7061" s="1" t="s">
        <v>14046</v>
      </c>
      <c r="F7061" s="1" t="s">
        <v>1285</v>
      </c>
      <c r="G7061" s="1" t="s">
        <v>39</v>
      </c>
      <c r="H7061" s="1">
        <v>45.0</v>
      </c>
      <c r="I7061" s="3">
        <v>43882.541666666664</v>
      </c>
      <c r="J7061" s="1">
        <v>1.31638788161557</v>
      </c>
      <c r="K7061" s="1" t="s">
        <v>24</v>
      </c>
      <c r="M7061" s="3">
        <v>43882.586669641205</v>
      </c>
    </row>
    <row r="7062">
      <c r="A7062" s="1">
        <v>7060.0</v>
      </c>
      <c r="B7062" s="1" t="s">
        <v>638</v>
      </c>
      <c r="C7062" s="1" t="s">
        <v>14047</v>
      </c>
      <c r="D7062" s="1" t="s">
        <v>640</v>
      </c>
      <c r="E7062" s="1" t="s">
        <v>14048</v>
      </c>
      <c r="F7062" s="1" t="s">
        <v>642</v>
      </c>
      <c r="G7062" s="1" t="s">
        <v>39</v>
      </c>
      <c r="H7062" s="1">
        <v>45.0</v>
      </c>
      <c r="I7062" s="3">
        <v>44251.6875</v>
      </c>
      <c r="J7062" s="1">
        <v>1.07961187916744</v>
      </c>
      <c r="K7062" s="1" t="s">
        <v>18</v>
      </c>
      <c r="L7062" s="1" t="s">
        <v>444</v>
      </c>
      <c r="M7062" s="3">
        <v>44251.754509502316</v>
      </c>
    </row>
    <row r="7063">
      <c r="A7063" s="1">
        <v>7061.0</v>
      </c>
      <c r="B7063" s="1" t="s">
        <v>540</v>
      </c>
      <c r="C7063" s="1" t="s">
        <v>14049</v>
      </c>
      <c r="D7063" s="1" t="s">
        <v>326</v>
      </c>
      <c r="E7063" s="1" t="s">
        <v>14050</v>
      </c>
      <c r="F7063" s="1" t="s">
        <v>544</v>
      </c>
      <c r="G7063" s="1" t="s">
        <v>39</v>
      </c>
      <c r="H7063" s="1">
        <v>45.0</v>
      </c>
      <c r="I7063" s="3">
        <v>44117.25</v>
      </c>
      <c r="J7063" s="1">
        <v>3.93101583187188</v>
      </c>
      <c r="K7063" s="1" t="s">
        <v>24</v>
      </c>
      <c r="L7063" s="1" t="s">
        <v>135</v>
      </c>
      <c r="M7063" s="3">
        <v>44117.28375069444</v>
      </c>
    </row>
    <row r="7064">
      <c r="A7064" s="1">
        <v>7062.0</v>
      </c>
      <c r="B7064" s="1" t="s">
        <v>6558</v>
      </c>
      <c r="C7064" s="1" t="s">
        <v>14051</v>
      </c>
      <c r="D7064" s="1" t="s">
        <v>6560</v>
      </c>
      <c r="E7064" s="1" t="s">
        <v>6561</v>
      </c>
      <c r="F7064" s="1" t="s">
        <v>6562</v>
      </c>
      <c r="G7064" s="1" t="s">
        <v>35</v>
      </c>
      <c r="H7064" s="1">
        <v>45.0</v>
      </c>
      <c r="I7064" s="3">
        <v>44238.666666666664</v>
      </c>
      <c r="J7064" s="1">
        <v>1.78362502496028</v>
      </c>
      <c r="K7064" s="1" t="s">
        <v>24</v>
      </c>
      <c r="L7064" s="1" t="s">
        <v>1830</v>
      </c>
      <c r="M7064" s="3">
        <v>44239.72709559028</v>
      </c>
    </row>
    <row r="7065">
      <c r="A7065" s="1">
        <v>7063.0</v>
      </c>
      <c r="B7065" s="1" t="s">
        <v>303</v>
      </c>
      <c r="C7065" s="1" t="s">
        <v>14052</v>
      </c>
      <c r="D7065" s="1" t="s">
        <v>305</v>
      </c>
      <c r="E7065" s="1" t="s">
        <v>1201</v>
      </c>
      <c r="F7065" s="1" t="s">
        <v>307</v>
      </c>
      <c r="G7065" s="1" t="s">
        <v>17</v>
      </c>
      <c r="H7065" s="1">
        <v>45.0</v>
      </c>
      <c r="I7065" s="3">
        <v>44004.416666666664</v>
      </c>
      <c r="J7065" s="1">
        <v>1.12433800945979</v>
      </c>
      <c r="K7065" s="1" t="s">
        <v>24</v>
      </c>
      <c r="M7065" s="3">
        <v>44004.44081015046</v>
      </c>
    </row>
    <row r="7066">
      <c r="A7066" s="1">
        <v>7064.0</v>
      </c>
      <c r="B7066" s="1" t="s">
        <v>2080</v>
      </c>
      <c r="C7066" s="1" t="s">
        <v>14053</v>
      </c>
      <c r="D7066" s="1" t="s">
        <v>1653</v>
      </c>
      <c r="E7066" s="1" t="s">
        <v>2082</v>
      </c>
      <c r="F7066" s="1" t="s">
        <v>2083</v>
      </c>
      <c r="G7066" s="1" t="s">
        <v>17</v>
      </c>
      <c r="H7066" s="1">
        <v>45.0</v>
      </c>
      <c r="I7066" s="3">
        <v>43814.166666666664</v>
      </c>
      <c r="J7066" s="1">
        <v>2.51684508584868</v>
      </c>
      <c r="K7066" s="1" t="s">
        <v>166</v>
      </c>
      <c r="M7066" s="3">
        <v>43814.25255106481</v>
      </c>
    </row>
    <row r="7067">
      <c r="A7067" s="1">
        <v>7065.0</v>
      </c>
      <c r="B7067" s="1" t="s">
        <v>806</v>
      </c>
      <c r="C7067" s="1" t="s">
        <v>14054</v>
      </c>
      <c r="D7067" s="1" t="s">
        <v>2820</v>
      </c>
      <c r="E7067" s="1" t="s">
        <v>2821</v>
      </c>
      <c r="F7067" s="1" t="s">
        <v>810</v>
      </c>
      <c r="G7067" s="1" t="s">
        <v>35</v>
      </c>
      <c r="H7067" s="1">
        <v>45.0</v>
      </c>
      <c r="I7067" s="3">
        <v>43766.708333333336</v>
      </c>
      <c r="J7067" s="1">
        <v>0.0</v>
      </c>
      <c r="K7067" s="1" t="s">
        <v>24</v>
      </c>
      <c r="M7067" s="3">
        <v>43766.71936563657</v>
      </c>
    </row>
    <row r="7068">
      <c r="A7068" s="1">
        <v>7066.0</v>
      </c>
      <c r="B7068" s="1" t="s">
        <v>196</v>
      </c>
      <c r="C7068" s="1" t="s">
        <v>14055</v>
      </c>
      <c r="D7068" s="1" t="s">
        <v>3853</v>
      </c>
      <c r="E7068" s="1" t="s">
        <v>3854</v>
      </c>
      <c r="F7068" s="1" t="s">
        <v>200</v>
      </c>
      <c r="G7068" s="1" t="s">
        <v>17</v>
      </c>
      <c r="H7068" s="1">
        <v>45.0</v>
      </c>
      <c r="I7068" s="3">
        <v>43873.229166666664</v>
      </c>
      <c r="J7068" s="1">
        <v>5.28275419338595</v>
      </c>
      <c r="K7068" s="1" t="s">
        <v>24</v>
      </c>
      <c r="M7068" s="3">
        <v>43873.26566334491</v>
      </c>
    </row>
    <row r="7069">
      <c r="A7069" s="1">
        <v>7067.0</v>
      </c>
      <c r="B7069" s="1" t="s">
        <v>4581</v>
      </c>
      <c r="C7069" s="1" t="s">
        <v>14056</v>
      </c>
      <c r="D7069" s="1" t="s">
        <v>4372</v>
      </c>
      <c r="E7069" s="1" t="s">
        <v>14057</v>
      </c>
      <c r="F7069" s="1" t="s">
        <v>4584</v>
      </c>
      <c r="G7069" s="1" t="s">
        <v>17</v>
      </c>
      <c r="H7069" s="1">
        <v>45.0</v>
      </c>
      <c r="I7069" s="3">
        <v>43892.166666666664</v>
      </c>
      <c r="J7069" s="1">
        <v>1.96821521985832</v>
      </c>
      <c r="K7069" s="1" t="s">
        <v>24</v>
      </c>
      <c r="M7069" s="3">
        <v>43892.21124087963</v>
      </c>
    </row>
    <row r="7070">
      <c r="A7070" s="1">
        <v>7068.0</v>
      </c>
      <c r="B7070" s="1" t="s">
        <v>233</v>
      </c>
      <c r="C7070" s="1" t="s">
        <v>14058</v>
      </c>
      <c r="D7070" s="1" t="s">
        <v>4088</v>
      </c>
      <c r="E7070" s="1" t="s">
        <v>6962</v>
      </c>
      <c r="F7070" s="1" t="s">
        <v>237</v>
      </c>
      <c r="G7070" s="1" t="s">
        <v>35</v>
      </c>
      <c r="H7070" s="1">
        <v>45.0</v>
      </c>
      <c r="I7070" s="3">
        <v>44249.5625</v>
      </c>
      <c r="J7070" s="1">
        <v>2.555263390358</v>
      </c>
      <c r="K7070" s="1" t="s">
        <v>24</v>
      </c>
      <c r="L7070" s="1" t="s">
        <v>238</v>
      </c>
      <c r="M7070" s="3">
        <v>44249.57712228009</v>
      </c>
    </row>
    <row r="7071">
      <c r="A7071" s="1">
        <v>7069.0</v>
      </c>
      <c r="B7071" s="1" t="s">
        <v>4933</v>
      </c>
      <c r="C7071" s="1" t="s">
        <v>14059</v>
      </c>
      <c r="D7071" s="1" t="s">
        <v>4935</v>
      </c>
      <c r="E7071" s="1" t="s">
        <v>4936</v>
      </c>
      <c r="F7071" s="1" t="s">
        <v>4937</v>
      </c>
      <c r="G7071" s="1" t="s">
        <v>17</v>
      </c>
      <c r="H7071" s="1">
        <v>45.0</v>
      </c>
      <c r="I7071" s="3">
        <v>44084.625</v>
      </c>
      <c r="J7071" s="1">
        <v>1.22447024292672</v>
      </c>
      <c r="K7071" s="1" t="s">
        <v>218</v>
      </c>
      <c r="L7071" s="1" t="s">
        <v>4938</v>
      </c>
      <c r="M7071" s="3">
        <v>44084.59606739583</v>
      </c>
    </row>
    <row r="7072">
      <c r="A7072" s="1">
        <v>7070.0</v>
      </c>
      <c r="B7072" s="1" t="s">
        <v>319</v>
      </c>
      <c r="C7072" s="1" t="s">
        <v>14060</v>
      </c>
      <c r="D7072" s="1" t="s">
        <v>7210</v>
      </c>
      <c r="E7072" s="1" t="s">
        <v>14061</v>
      </c>
      <c r="F7072" s="1" t="s">
        <v>323</v>
      </c>
      <c r="G7072" s="1" t="s">
        <v>39</v>
      </c>
      <c r="H7072" s="1">
        <v>45.0</v>
      </c>
      <c r="I7072" s="3">
        <v>43834.458333333336</v>
      </c>
      <c r="J7072" s="1">
        <v>7.19889754347716</v>
      </c>
      <c r="K7072" s="1" t="s">
        <v>24</v>
      </c>
      <c r="M7072" s="3">
        <v>43834.517135532406</v>
      </c>
    </row>
    <row r="7073">
      <c r="A7073" s="1">
        <v>7071.0</v>
      </c>
      <c r="B7073" s="1" t="s">
        <v>278</v>
      </c>
      <c r="C7073" s="1" t="s">
        <v>14062</v>
      </c>
      <c r="D7073" s="1" t="s">
        <v>21</v>
      </c>
      <c r="E7073" s="1" t="s">
        <v>6154</v>
      </c>
      <c r="F7073" s="1" t="s">
        <v>281</v>
      </c>
      <c r="G7073" s="1" t="s">
        <v>17</v>
      </c>
      <c r="H7073" s="1">
        <v>45.0</v>
      </c>
      <c r="I7073" s="3">
        <v>44127.3125</v>
      </c>
      <c r="J7073" s="1">
        <v>4.81120858174996</v>
      </c>
      <c r="K7073" s="1" t="s">
        <v>24</v>
      </c>
      <c r="M7073" s="3">
        <v>44127.34523454861</v>
      </c>
    </row>
    <row r="7074">
      <c r="A7074" s="1">
        <v>7072.0</v>
      </c>
      <c r="B7074" s="1" t="s">
        <v>1583</v>
      </c>
      <c r="C7074" s="1" t="s">
        <v>14063</v>
      </c>
      <c r="D7074" s="1" t="s">
        <v>148</v>
      </c>
      <c r="E7074" s="1" t="s">
        <v>4993</v>
      </c>
      <c r="F7074" s="1" t="s">
        <v>1586</v>
      </c>
      <c r="G7074" s="1" t="s">
        <v>17</v>
      </c>
      <c r="H7074" s="1">
        <v>45.0</v>
      </c>
      <c r="I7074" s="3">
        <v>44203.697916666664</v>
      </c>
      <c r="J7074" s="1">
        <v>2.2967631504197</v>
      </c>
      <c r="K7074" s="1" t="s">
        <v>24</v>
      </c>
      <c r="L7074" s="1" t="s">
        <v>188</v>
      </c>
      <c r="M7074" s="3">
        <v>44203.7384744213</v>
      </c>
    </row>
    <row r="7075">
      <c r="A7075" s="1">
        <v>7073.0</v>
      </c>
      <c r="B7075" s="1" t="s">
        <v>319</v>
      </c>
      <c r="C7075" s="1" t="s">
        <v>14064</v>
      </c>
      <c r="D7075" s="1" t="s">
        <v>4635</v>
      </c>
      <c r="E7075" s="1" t="s">
        <v>6195</v>
      </c>
      <c r="F7075" s="1" t="s">
        <v>323</v>
      </c>
      <c r="G7075" s="1" t="s">
        <v>17</v>
      </c>
      <c r="H7075" s="1">
        <v>45.0</v>
      </c>
      <c r="I7075" s="3">
        <v>43737.291666666664</v>
      </c>
      <c r="J7075" s="1">
        <v>0.161533012685985</v>
      </c>
      <c r="K7075" s="1" t="s">
        <v>24</v>
      </c>
      <c r="M7075" s="3">
        <v>43709.69263907408</v>
      </c>
    </row>
    <row r="7076">
      <c r="A7076" s="1">
        <v>7074.0</v>
      </c>
      <c r="B7076" s="1" t="s">
        <v>176</v>
      </c>
      <c r="C7076" s="1" t="s">
        <v>14065</v>
      </c>
      <c r="D7076" s="1" t="s">
        <v>178</v>
      </c>
      <c r="E7076" s="1" t="s">
        <v>6229</v>
      </c>
      <c r="F7076" s="1" t="s">
        <v>180</v>
      </c>
      <c r="G7076" s="1" t="s">
        <v>17</v>
      </c>
      <c r="H7076" s="1">
        <v>45.0</v>
      </c>
      <c r="I7076" s="3">
        <v>44134.6875</v>
      </c>
      <c r="J7076" s="1">
        <v>3.10270304564998</v>
      </c>
      <c r="K7076" s="1" t="s">
        <v>24</v>
      </c>
      <c r="M7076" s="3">
        <v>44134.72609199074</v>
      </c>
    </row>
    <row r="7077">
      <c r="A7077" s="1">
        <v>7075.0</v>
      </c>
      <c r="B7077" s="1" t="s">
        <v>4933</v>
      </c>
      <c r="C7077" s="1" t="s">
        <v>14066</v>
      </c>
      <c r="D7077" s="1" t="s">
        <v>321</v>
      </c>
      <c r="E7077" s="1" t="s">
        <v>14067</v>
      </c>
      <c r="F7077" s="1" t="s">
        <v>4937</v>
      </c>
      <c r="G7077" s="1" t="s">
        <v>39</v>
      </c>
      <c r="H7077" s="1">
        <v>45.0</v>
      </c>
      <c r="I7077" s="3">
        <v>44079.459027777775</v>
      </c>
      <c r="J7077" s="1">
        <v>0.479550866885396</v>
      </c>
      <c r="K7077" s="1" t="s">
        <v>218</v>
      </c>
      <c r="L7077" s="1" t="s">
        <v>4938</v>
      </c>
      <c r="M7077" s="3">
        <v>44079.484434398146</v>
      </c>
    </row>
    <row r="7078">
      <c r="A7078" s="1">
        <v>7076.0</v>
      </c>
      <c r="B7078" s="1" t="s">
        <v>385</v>
      </c>
      <c r="C7078" s="1" t="s">
        <v>14068</v>
      </c>
      <c r="D7078" s="1" t="s">
        <v>116</v>
      </c>
      <c r="E7078" s="1" t="s">
        <v>2924</v>
      </c>
      <c r="F7078" s="1" t="s">
        <v>388</v>
      </c>
      <c r="G7078" s="1" t="s">
        <v>17</v>
      </c>
      <c r="H7078" s="1">
        <v>45.0</v>
      </c>
      <c r="I7078" s="3">
        <v>44117.666666666664</v>
      </c>
      <c r="J7078" s="1">
        <v>2.47826624907374</v>
      </c>
      <c r="K7078" s="1" t="s">
        <v>24</v>
      </c>
      <c r="M7078" s="3">
        <v>44117.558017627314</v>
      </c>
    </row>
    <row r="7079">
      <c r="A7079" s="1">
        <v>7077.0</v>
      </c>
      <c r="B7079" s="1" t="s">
        <v>25</v>
      </c>
      <c r="C7079" s="1" t="s">
        <v>14069</v>
      </c>
      <c r="D7079" s="1" t="s">
        <v>2485</v>
      </c>
      <c r="E7079" s="1" t="s">
        <v>14070</v>
      </c>
      <c r="F7079" s="1" t="s">
        <v>29</v>
      </c>
      <c r="G7079" s="1" t="s">
        <v>39</v>
      </c>
      <c r="H7079" s="1">
        <v>45.0</v>
      </c>
      <c r="I7079" s="3">
        <v>44244.229166666664</v>
      </c>
      <c r="J7079" s="1">
        <v>0.411699675378758</v>
      </c>
      <c r="K7079" s="1" t="s">
        <v>18</v>
      </c>
      <c r="M7079" s="3">
        <v>44244.27786594907</v>
      </c>
    </row>
    <row r="7080">
      <c r="A7080" s="1">
        <v>7078.0</v>
      </c>
      <c r="B7080" s="1" t="s">
        <v>4988</v>
      </c>
      <c r="C7080" s="1" t="s">
        <v>14071</v>
      </c>
      <c r="D7080" s="1" t="s">
        <v>12327</v>
      </c>
      <c r="E7080" s="1" t="s">
        <v>7384</v>
      </c>
      <c r="F7080" s="1" t="s">
        <v>4991</v>
      </c>
      <c r="G7080" s="1" t="s">
        <v>17</v>
      </c>
      <c r="H7080" s="1">
        <v>45.0</v>
      </c>
      <c r="I7080" s="3">
        <v>43839.541666666664</v>
      </c>
      <c r="J7080" s="1">
        <v>0.0784142136047294</v>
      </c>
      <c r="K7080" s="1" t="s">
        <v>62</v>
      </c>
      <c r="M7080" s="3">
        <v>43839.583454340274</v>
      </c>
    </row>
    <row r="7081">
      <c r="A7081" s="1">
        <v>7079.0</v>
      </c>
      <c r="B7081" s="1" t="s">
        <v>84</v>
      </c>
      <c r="C7081" s="1" t="s">
        <v>14072</v>
      </c>
      <c r="D7081" s="1" t="s">
        <v>1255</v>
      </c>
      <c r="E7081" s="1" t="s">
        <v>1550</v>
      </c>
      <c r="F7081" s="1" t="s">
        <v>88</v>
      </c>
      <c r="G7081" s="1" t="s">
        <v>17</v>
      </c>
      <c r="H7081" s="1">
        <v>45.0</v>
      </c>
      <c r="I7081" s="3">
        <v>43921.208333333336</v>
      </c>
      <c r="J7081" s="1">
        <v>1.81663870850033</v>
      </c>
      <c r="K7081" s="1" t="s">
        <v>83</v>
      </c>
      <c r="M7081" s="3">
        <v>43921.24424451389</v>
      </c>
    </row>
    <row r="7082">
      <c r="A7082" s="1">
        <v>7080.0</v>
      </c>
      <c r="B7082" s="1" t="s">
        <v>4988</v>
      </c>
      <c r="C7082" s="1" t="s">
        <v>14073</v>
      </c>
      <c r="D7082" s="1" t="s">
        <v>6691</v>
      </c>
      <c r="E7082" s="1" t="s">
        <v>6692</v>
      </c>
      <c r="F7082" s="1" t="s">
        <v>4991</v>
      </c>
      <c r="G7082" s="1" t="s">
        <v>35</v>
      </c>
      <c r="H7082" s="1">
        <v>45.0</v>
      </c>
      <c r="I7082" s="3">
        <v>44155.583333333336</v>
      </c>
      <c r="J7082" s="1">
        <v>0.358702719551964</v>
      </c>
      <c r="K7082" s="1" t="s">
        <v>6693</v>
      </c>
      <c r="L7082" s="1" t="s">
        <v>6694</v>
      </c>
      <c r="M7082" s="3">
        <v>44155.64819087963</v>
      </c>
    </row>
    <row r="7083">
      <c r="A7083" s="1">
        <v>7081.0</v>
      </c>
      <c r="B7083" s="1" t="s">
        <v>1012</v>
      </c>
      <c r="C7083" s="1" t="s">
        <v>14074</v>
      </c>
      <c r="D7083" s="1" t="s">
        <v>1014</v>
      </c>
      <c r="E7083" s="1" t="s">
        <v>2156</v>
      </c>
      <c r="F7083" s="1" t="s">
        <v>1016</v>
      </c>
      <c r="G7083" s="1" t="s">
        <v>17</v>
      </c>
      <c r="H7083" s="1">
        <v>45.0</v>
      </c>
      <c r="I7083" s="3">
        <v>43870.520833333336</v>
      </c>
      <c r="J7083" s="1">
        <v>0.31796648842792</v>
      </c>
      <c r="K7083" s="1" t="s">
        <v>166</v>
      </c>
      <c r="M7083" s="3">
        <v>43870.55981070602</v>
      </c>
    </row>
    <row r="7084">
      <c r="A7084" s="1">
        <v>7082.0</v>
      </c>
      <c r="B7084" s="1" t="s">
        <v>119</v>
      </c>
      <c r="C7084" s="1" t="s">
        <v>14075</v>
      </c>
      <c r="D7084" s="1" t="s">
        <v>37</v>
      </c>
      <c r="E7084" s="1" t="s">
        <v>14076</v>
      </c>
      <c r="F7084" s="1" t="s">
        <v>123</v>
      </c>
      <c r="G7084" s="1" t="s">
        <v>39</v>
      </c>
      <c r="H7084" s="1">
        <v>45.0</v>
      </c>
      <c r="I7084" s="3">
        <v>44196.25</v>
      </c>
      <c r="J7084" s="1">
        <v>2.03711479099193</v>
      </c>
      <c r="K7084" s="1" t="s">
        <v>18</v>
      </c>
      <c r="M7084" s="3">
        <v>44196.24931096065</v>
      </c>
    </row>
    <row r="7085">
      <c r="A7085" s="1">
        <v>7083.0</v>
      </c>
      <c r="B7085" s="1" t="s">
        <v>953</v>
      </c>
      <c r="C7085" s="1" t="s">
        <v>14077</v>
      </c>
      <c r="D7085" s="1" t="s">
        <v>121</v>
      </c>
      <c r="E7085" s="1" t="s">
        <v>5423</v>
      </c>
      <c r="F7085" s="1" t="s">
        <v>956</v>
      </c>
      <c r="G7085" s="1" t="s">
        <v>35</v>
      </c>
      <c r="H7085" s="1">
        <v>45.0</v>
      </c>
      <c r="I7085" s="3">
        <v>44242.625</v>
      </c>
      <c r="J7085" s="1">
        <v>2.73218866893516</v>
      </c>
      <c r="K7085" s="1" t="s">
        <v>18</v>
      </c>
      <c r="M7085" s="3">
        <v>44242.61475072917</v>
      </c>
    </row>
    <row r="7086">
      <c r="A7086" s="1">
        <v>7084.0</v>
      </c>
      <c r="B7086" s="1" t="s">
        <v>2786</v>
      </c>
      <c r="C7086" s="1" t="s">
        <v>14078</v>
      </c>
      <c r="D7086" s="1" t="s">
        <v>14</v>
      </c>
      <c r="E7086" s="1" t="s">
        <v>2788</v>
      </c>
      <c r="F7086" s="1" t="s">
        <v>2789</v>
      </c>
      <c r="G7086" s="1" t="s">
        <v>17</v>
      </c>
      <c r="H7086" s="1">
        <v>45.0</v>
      </c>
      <c r="I7086" s="3">
        <v>43787.666666666664</v>
      </c>
      <c r="J7086" s="1">
        <v>0.683754201409254</v>
      </c>
      <c r="K7086" s="1" t="s">
        <v>18</v>
      </c>
      <c r="M7086" s="3">
        <v>43787.73105324074</v>
      </c>
    </row>
    <row r="7087">
      <c r="A7087" s="1">
        <v>7085.0</v>
      </c>
      <c r="B7087" s="1" t="s">
        <v>465</v>
      </c>
      <c r="C7087" s="1" t="s">
        <v>14079</v>
      </c>
      <c r="D7087" s="1" t="s">
        <v>3259</v>
      </c>
      <c r="E7087" s="1" t="s">
        <v>3260</v>
      </c>
      <c r="F7087" s="1" t="s">
        <v>468</v>
      </c>
      <c r="G7087" s="1" t="s">
        <v>17</v>
      </c>
      <c r="H7087" s="1">
        <v>45.0</v>
      </c>
      <c r="I7087" s="3">
        <v>43881.25</v>
      </c>
      <c r="J7087" s="1">
        <v>2.72436186283679</v>
      </c>
      <c r="K7087" s="1" t="s">
        <v>24</v>
      </c>
      <c r="M7087" s="3">
        <v>43881.289478506944</v>
      </c>
    </row>
    <row r="7088">
      <c r="A7088" s="1">
        <v>7086.0</v>
      </c>
      <c r="B7088" s="1" t="s">
        <v>1282</v>
      </c>
      <c r="C7088" s="1" t="s">
        <v>14080</v>
      </c>
      <c r="D7088" s="1" t="s">
        <v>116</v>
      </c>
      <c r="E7088" s="1" t="s">
        <v>14081</v>
      </c>
      <c r="F7088" s="1" t="s">
        <v>1285</v>
      </c>
      <c r="G7088" s="1" t="s">
        <v>39</v>
      </c>
      <c r="H7088" s="1">
        <v>45.0</v>
      </c>
      <c r="I7088" s="3">
        <v>44098.666666666664</v>
      </c>
      <c r="J7088" s="1">
        <v>0.0</v>
      </c>
      <c r="K7088" s="1" t="s">
        <v>24</v>
      </c>
      <c r="M7088" s="3">
        <v>44098.70342269676</v>
      </c>
    </row>
    <row r="7089">
      <c r="A7089" s="1">
        <v>7087.0</v>
      </c>
      <c r="B7089" s="1" t="s">
        <v>184</v>
      </c>
      <c r="C7089" s="1" t="s">
        <v>14082</v>
      </c>
      <c r="D7089" s="1" t="s">
        <v>148</v>
      </c>
      <c r="E7089" s="1" t="s">
        <v>1935</v>
      </c>
      <c r="F7089" s="1" t="s">
        <v>187</v>
      </c>
      <c r="G7089" s="1" t="s">
        <v>17</v>
      </c>
      <c r="H7089" s="1">
        <v>45.0</v>
      </c>
      <c r="I7089" s="3">
        <v>44099.666666666664</v>
      </c>
      <c r="J7089" s="1">
        <v>0.0488230212976697</v>
      </c>
      <c r="K7089" s="1" t="s">
        <v>24</v>
      </c>
      <c r="L7089" s="1" t="s">
        <v>188</v>
      </c>
      <c r="M7089" s="3">
        <v>44099.68885047454</v>
      </c>
    </row>
    <row r="7090">
      <c r="A7090" s="1">
        <v>7088.0</v>
      </c>
      <c r="B7090" s="1" t="s">
        <v>1731</v>
      </c>
      <c r="C7090" s="1" t="s">
        <v>14083</v>
      </c>
      <c r="D7090" s="1" t="s">
        <v>813</v>
      </c>
      <c r="E7090" s="1" t="s">
        <v>3997</v>
      </c>
      <c r="F7090" s="1" t="s">
        <v>1734</v>
      </c>
      <c r="G7090" s="1" t="s">
        <v>17</v>
      </c>
      <c r="H7090" s="1">
        <v>45.0</v>
      </c>
      <c r="I7090" s="3">
        <v>43756.625</v>
      </c>
      <c r="J7090" s="1">
        <v>0.530179237821345</v>
      </c>
      <c r="K7090" s="1" t="s">
        <v>18</v>
      </c>
      <c r="M7090" s="3">
        <v>43756.61476084491</v>
      </c>
    </row>
    <row r="7091">
      <c r="A7091" s="1">
        <v>7089.0</v>
      </c>
      <c r="B7091" s="1" t="s">
        <v>84</v>
      </c>
      <c r="C7091" s="1" t="s">
        <v>14084</v>
      </c>
      <c r="D7091" s="1" t="s">
        <v>1255</v>
      </c>
      <c r="E7091" s="1" t="s">
        <v>1550</v>
      </c>
      <c r="F7091" s="1" t="s">
        <v>88</v>
      </c>
      <c r="G7091" s="1" t="s">
        <v>17</v>
      </c>
      <c r="H7091" s="1">
        <v>45.0</v>
      </c>
      <c r="I7091" s="3">
        <v>43920.625</v>
      </c>
      <c r="J7091" s="1">
        <v>1.74434203241223</v>
      </c>
      <c r="K7091" s="1" t="s">
        <v>83</v>
      </c>
      <c r="M7091" s="3">
        <v>43920.65030530093</v>
      </c>
    </row>
    <row r="7092">
      <c r="A7092" s="1">
        <v>7090.0</v>
      </c>
      <c r="B7092" s="1" t="s">
        <v>768</v>
      </c>
      <c r="C7092" s="1" t="s">
        <v>14085</v>
      </c>
      <c r="D7092" s="1" t="s">
        <v>315</v>
      </c>
      <c r="E7092" s="1" t="s">
        <v>7060</v>
      </c>
      <c r="F7092" s="1" t="s">
        <v>772</v>
      </c>
      <c r="G7092" s="1" t="s">
        <v>35</v>
      </c>
      <c r="H7092" s="1">
        <v>45.0</v>
      </c>
      <c r="I7092" s="3">
        <v>44228.229166666664</v>
      </c>
      <c r="J7092" s="1">
        <v>2.28886759772896</v>
      </c>
      <c r="K7092" s="1" t="s">
        <v>166</v>
      </c>
      <c r="L7092" s="1" t="s">
        <v>318</v>
      </c>
      <c r="M7092" s="3">
        <v>44228.26330425926</v>
      </c>
    </row>
    <row r="7093">
      <c r="A7093" s="1">
        <v>7091.0</v>
      </c>
      <c r="B7093" s="1" t="s">
        <v>1336</v>
      </c>
      <c r="C7093" s="1" t="s">
        <v>14086</v>
      </c>
      <c r="D7093" s="1" t="s">
        <v>13272</v>
      </c>
      <c r="E7093" s="1" t="s">
        <v>14087</v>
      </c>
      <c r="F7093" s="1" t="s">
        <v>1340</v>
      </c>
      <c r="G7093" s="1" t="s">
        <v>39</v>
      </c>
      <c r="H7093" s="1">
        <v>45.0</v>
      </c>
      <c r="I7093" s="3">
        <v>43863.75</v>
      </c>
      <c r="J7093" s="1">
        <v>2.91259902331881</v>
      </c>
      <c r="K7093" s="1" t="s">
        <v>62</v>
      </c>
      <c r="M7093" s="3">
        <v>43863.786761400464</v>
      </c>
    </row>
    <row r="7094">
      <c r="A7094" s="1">
        <v>7092.0</v>
      </c>
      <c r="B7094" s="1" t="s">
        <v>303</v>
      </c>
      <c r="C7094" s="1" t="s">
        <v>14088</v>
      </c>
      <c r="D7094" s="1" t="s">
        <v>305</v>
      </c>
      <c r="E7094" s="1" t="s">
        <v>1201</v>
      </c>
      <c r="F7094" s="1" t="s">
        <v>307</v>
      </c>
      <c r="G7094" s="1" t="s">
        <v>17</v>
      </c>
      <c r="H7094" s="1">
        <v>45.0</v>
      </c>
      <c r="I7094" s="3">
        <v>44012.416666666664</v>
      </c>
      <c r="J7094" s="1">
        <v>0.916380114335489</v>
      </c>
      <c r="K7094" s="1" t="s">
        <v>24</v>
      </c>
      <c r="M7094" s="3">
        <v>44012.445529756944</v>
      </c>
    </row>
    <row r="7095">
      <c r="A7095" s="1">
        <v>7093.0</v>
      </c>
      <c r="B7095" s="1" t="s">
        <v>2744</v>
      </c>
      <c r="C7095" s="1" t="s">
        <v>14089</v>
      </c>
      <c r="D7095" s="1" t="s">
        <v>2746</v>
      </c>
      <c r="E7095" s="1" t="s">
        <v>14090</v>
      </c>
      <c r="F7095" s="1" t="s">
        <v>2748</v>
      </c>
      <c r="G7095" s="1" t="s">
        <v>89</v>
      </c>
      <c r="H7095" s="1">
        <v>45.0</v>
      </c>
      <c r="I7095" s="3">
        <v>43655.367444097225</v>
      </c>
      <c r="J7095" s="1">
        <v>2.10260409376836</v>
      </c>
      <c r="K7095" s="1" t="s">
        <v>24</v>
      </c>
      <c r="M7095" s="3">
        <v>43655.38819525463</v>
      </c>
    </row>
    <row r="7096">
      <c r="A7096" s="1">
        <v>7094.0</v>
      </c>
      <c r="B7096" s="1" t="s">
        <v>553</v>
      </c>
      <c r="C7096" s="1" t="s">
        <v>14091</v>
      </c>
      <c r="D7096" s="1" t="s">
        <v>555</v>
      </c>
      <c r="E7096" s="1" t="s">
        <v>4156</v>
      </c>
      <c r="F7096" s="1" t="s">
        <v>557</v>
      </c>
      <c r="G7096" s="1" t="s">
        <v>17</v>
      </c>
      <c r="H7096" s="1">
        <v>45.0</v>
      </c>
      <c r="I7096" s="3">
        <v>44135.645833333336</v>
      </c>
      <c r="J7096" s="1">
        <v>0.629782638474983</v>
      </c>
      <c r="K7096" s="1" t="s">
        <v>46</v>
      </c>
      <c r="L7096" s="1" t="s">
        <v>558</v>
      </c>
      <c r="M7096" s="3">
        <v>44135.69655163195</v>
      </c>
    </row>
    <row r="7097">
      <c r="A7097" s="1">
        <v>7095.0</v>
      </c>
      <c r="B7097" s="1" t="s">
        <v>2885</v>
      </c>
      <c r="C7097" s="1" t="s">
        <v>14092</v>
      </c>
      <c r="D7097" s="1" t="s">
        <v>461</v>
      </c>
      <c r="E7097" s="1" t="s">
        <v>2887</v>
      </c>
      <c r="F7097" s="1" t="s">
        <v>2888</v>
      </c>
      <c r="G7097" s="1" t="s">
        <v>17</v>
      </c>
      <c r="H7097" s="1">
        <v>45.0</v>
      </c>
      <c r="I7097" s="3">
        <v>43785.25</v>
      </c>
      <c r="J7097" s="1">
        <v>0.613274144953311</v>
      </c>
      <c r="K7097" s="1" t="s">
        <v>24</v>
      </c>
      <c r="M7097" s="3">
        <v>43785.3025496412</v>
      </c>
    </row>
    <row r="7098">
      <c r="A7098" s="1">
        <v>7096.0</v>
      </c>
      <c r="B7098" s="1" t="s">
        <v>303</v>
      </c>
      <c r="C7098" s="1" t="s">
        <v>14093</v>
      </c>
      <c r="D7098" s="1" t="s">
        <v>305</v>
      </c>
      <c r="E7098" s="1" t="s">
        <v>336</v>
      </c>
      <c r="F7098" s="1" t="s">
        <v>307</v>
      </c>
      <c r="G7098" s="1" t="s">
        <v>17</v>
      </c>
      <c r="H7098" s="1">
        <v>45.0</v>
      </c>
      <c r="I7098" s="3">
        <v>44125.625</v>
      </c>
      <c r="J7098" s="1">
        <v>0.588222500072916</v>
      </c>
      <c r="K7098" s="1" t="s">
        <v>24</v>
      </c>
      <c r="M7098" s="3">
        <v>44125.69803619213</v>
      </c>
    </row>
    <row r="7099">
      <c r="A7099" s="1">
        <v>7097.0</v>
      </c>
      <c r="B7099" s="1" t="s">
        <v>401</v>
      </c>
      <c r="C7099" s="1" t="s">
        <v>14094</v>
      </c>
      <c r="D7099" s="1" t="s">
        <v>7711</v>
      </c>
      <c r="E7099" s="1" t="s">
        <v>9553</v>
      </c>
      <c r="F7099" s="1" t="s">
        <v>405</v>
      </c>
      <c r="G7099" s="1" t="s">
        <v>17</v>
      </c>
      <c r="H7099" s="1">
        <v>45.0</v>
      </c>
      <c r="I7099" s="3">
        <v>43755.333333333336</v>
      </c>
      <c r="J7099" s="1">
        <v>1.66461790482057</v>
      </c>
      <c r="K7099" s="1" t="s">
        <v>24</v>
      </c>
      <c r="M7099" s="3">
        <v>43781.47294681713</v>
      </c>
    </row>
    <row r="7100">
      <c r="A7100" s="1">
        <v>7098.0</v>
      </c>
      <c r="B7100" s="1" t="s">
        <v>141</v>
      </c>
      <c r="C7100" s="1" t="s">
        <v>14095</v>
      </c>
      <c r="D7100" s="1" t="s">
        <v>1179</v>
      </c>
      <c r="E7100" s="1" t="s">
        <v>14096</v>
      </c>
      <c r="F7100" s="1" t="s">
        <v>175</v>
      </c>
      <c r="G7100" s="1" t="s">
        <v>39</v>
      </c>
      <c r="H7100" s="1">
        <v>45.0</v>
      </c>
      <c r="I7100" s="3">
        <v>43921.791666666664</v>
      </c>
      <c r="J7100" s="1">
        <v>1.45885760065325</v>
      </c>
      <c r="K7100" s="1" t="s">
        <v>46</v>
      </c>
      <c r="M7100" s="3">
        <v>43921.84426792824</v>
      </c>
    </row>
    <row r="7101">
      <c r="A7101" s="1">
        <v>7099.0</v>
      </c>
      <c r="B7101" s="1" t="s">
        <v>191</v>
      </c>
      <c r="C7101" s="1" t="s">
        <v>14097</v>
      </c>
      <c r="D7101" s="1" t="s">
        <v>1827</v>
      </c>
      <c r="E7101" s="1" t="s">
        <v>6773</v>
      </c>
      <c r="F7101" s="1" t="s">
        <v>195</v>
      </c>
      <c r="G7101" s="1" t="s">
        <v>17</v>
      </c>
      <c r="H7101" s="1">
        <v>45.0</v>
      </c>
      <c r="I7101" s="3">
        <v>44140.239583333336</v>
      </c>
      <c r="J7101" s="1">
        <v>2.12928645428028</v>
      </c>
      <c r="K7101" s="1" t="s">
        <v>24</v>
      </c>
      <c r="M7101" s="3">
        <v>44140.28074857639</v>
      </c>
    </row>
    <row r="7102">
      <c r="A7102" s="1">
        <v>7100.0</v>
      </c>
      <c r="B7102" s="1" t="s">
        <v>2253</v>
      </c>
      <c r="C7102" s="1" t="s">
        <v>14098</v>
      </c>
      <c r="D7102" s="1" t="s">
        <v>2255</v>
      </c>
      <c r="E7102" s="1" t="s">
        <v>2256</v>
      </c>
      <c r="F7102" s="1" t="s">
        <v>2257</v>
      </c>
      <c r="G7102" s="1" t="s">
        <v>35</v>
      </c>
      <c r="H7102" s="1">
        <v>45.0</v>
      </c>
      <c r="I7102" s="3">
        <v>44218.614583333336</v>
      </c>
      <c r="J7102" s="1">
        <v>2.5755341328088</v>
      </c>
      <c r="K7102" s="1" t="s">
        <v>24</v>
      </c>
      <c r="L7102" s="1" t="s">
        <v>135</v>
      </c>
      <c r="M7102" s="3">
        <v>44218.64734422454</v>
      </c>
    </row>
    <row r="7103">
      <c r="A7103" s="1">
        <v>7101.0</v>
      </c>
      <c r="B7103" s="1" t="s">
        <v>239</v>
      </c>
      <c r="C7103" s="1" t="s">
        <v>14099</v>
      </c>
      <c r="D7103" s="1" t="s">
        <v>86</v>
      </c>
      <c r="E7103" s="1" t="s">
        <v>14100</v>
      </c>
      <c r="F7103" s="1" t="s">
        <v>243</v>
      </c>
      <c r="G7103" s="1" t="s">
        <v>35</v>
      </c>
      <c r="H7103" s="1">
        <v>45.0</v>
      </c>
      <c r="I7103" s="3">
        <v>43845.291666666664</v>
      </c>
      <c r="J7103" s="1">
        <v>1.20748552712441</v>
      </c>
      <c r="K7103" s="1" t="s">
        <v>46</v>
      </c>
      <c r="M7103" s="3">
        <v>43845.32306252315</v>
      </c>
    </row>
    <row r="7104">
      <c r="A7104" s="1">
        <v>7102.0</v>
      </c>
      <c r="B7104" s="1" t="s">
        <v>308</v>
      </c>
      <c r="C7104" s="1" t="s">
        <v>14101</v>
      </c>
      <c r="D7104" s="1" t="s">
        <v>310</v>
      </c>
      <c r="E7104" s="1" t="s">
        <v>3450</v>
      </c>
      <c r="F7104" s="1" t="s">
        <v>312</v>
      </c>
      <c r="G7104" s="1" t="s">
        <v>17</v>
      </c>
      <c r="H7104" s="1">
        <v>45.0</v>
      </c>
      <c r="I7104" s="3">
        <v>44238.229166666664</v>
      </c>
      <c r="J7104" s="1">
        <v>1.26386902642602</v>
      </c>
      <c r="K7104" s="1" t="s">
        <v>24</v>
      </c>
      <c r="L7104" s="1" t="s">
        <v>96</v>
      </c>
      <c r="M7104" s="3">
        <v>44238.26559045139</v>
      </c>
    </row>
    <row r="7105">
      <c r="A7105" s="1">
        <v>7103.0</v>
      </c>
      <c r="B7105" s="1" t="s">
        <v>2627</v>
      </c>
      <c r="C7105" s="1" t="s">
        <v>14102</v>
      </c>
      <c r="D7105" s="1" t="s">
        <v>1451</v>
      </c>
      <c r="E7105" s="1" t="s">
        <v>14103</v>
      </c>
      <c r="F7105" s="1" t="s">
        <v>2630</v>
      </c>
      <c r="G7105" s="1" t="s">
        <v>39</v>
      </c>
      <c r="H7105" s="1">
        <v>45.0</v>
      </c>
      <c r="I7105" s="3">
        <v>44182.6875</v>
      </c>
      <c r="J7105" s="1">
        <v>2.52832249087453</v>
      </c>
      <c r="K7105" s="1" t="s">
        <v>218</v>
      </c>
      <c r="L7105" s="1" t="s">
        <v>433</v>
      </c>
      <c r="M7105" s="3">
        <v>44182.70447224537</v>
      </c>
    </row>
    <row r="7106">
      <c r="A7106" s="1">
        <v>7104.0</v>
      </c>
      <c r="B7106" s="1" t="s">
        <v>251</v>
      </c>
      <c r="C7106" s="1" t="s">
        <v>14104</v>
      </c>
      <c r="D7106" s="1" t="s">
        <v>2393</v>
      </c>
      <c r="E7106" s="1" t="s">
        <v>2394</v>
      </c>
      <c r="F7106" s="1" t="s">
        <v>255</v>
      </c>
      <c r="G7106" s="1" t="s">
        <v>17</v>
      </c>
      <c r="H7106" s="1">
        <v>45.0</v>
      </c>
      <c r="I7106" s="3">
        <v>43865.75</v>
      </c>
      <c r="J7106" s="1">
        <v>0.0</v>
      </c>
      <c r="K7106" s="1" t="s">
        <v>218</v>
      </c>
      <c r="M7106" s="3">
        <v>43865.791198831015</v>
      </c>
    </row>
    <row r="7107">
      <c r="A7107" s="1">
        <v>7105.0</v>
      </c>
      <c r="B7107" s="1" t="s">
        <v>303</v>
      </c>
      <c r="C7107" s="1" t="s">
        <v>14105</v>
      </c>
      <c r="D7107" s="1" t="s">
        <v>305</v>
      </c>
      <c r="E7107" s="1" t="s">
        <v>10693</v>
      </c>
      <c r="F7107" s="1" t="s">
        <v>307</v>
      </c>
      <c r="G7107" s="1" t="s">
        <v>17</v>
      </c>
      <c r="H7107" s="1">
        <v>45.0</v>
      </c>
      <c r="I7107" s="3">
        <v>44183.229166666664</v>
      </c>
      <c r="J7107" s="1">
        <v>2.15402690108951</v>
      </c>
      <c r="K7107" s="1" t="s">
        <v>24</v>
      </c>
      <c r="M7107" s="3">
        <v>44183.26059236111</v>
      </c>
    </row>
    <row r="7108">
      <c r="A7108" s="1">
        <v>7106.0</v>
      </c>
      <c r="B7108" s="1" t="s">
        <v>78</v>
      </c>
      <c r="C7108" s="1" t="s">
        <v>14106</v>
      </c>
      <c r="D7108" s="1" t="s">
        <v>80</v>
      </c>
      <c r="E7108" s="1" t="s">
        <v>11283</v>
      </c>
      <c r="F7108" s="1" t="s">
        <v>82</v>
      </c>
      <c r="G7108" s="1" t="s">
        <v>17</v>
      </c>
      <c r="H7108" s="1">
        <v>45.0</v>
      </c>
      <c r="I7108" s="3">
        <v>43990.541666666664</v>
      </c>
      <c r="J7108" s="1">
        <v>1.24755176227932</v>
      </c>
      <c r="K7108" s="1" t="s">
        <v>83</v>
      </c>
      <c r="M7108" s="3">
        <v>43990.580902291666</v>
      </c>
    </row>
    <row r="7109">
      <c r="A7109" s="1">
        <v>7107.0</v>
      </c>
      <c r="B7109" s="1" t="s">
        <v>1731</v>
      </c>
      <c r="C7109" s="1" t="s">
        <v>14107</v>
      </c>
      <c r="D7109" s="1" t="s">
        <v>813</v>
      </c>
      <c r="E7109" s="1" t="s">
        <v>3997</v>
      </c>
      <c r="F7109" s="1" t="s">
        <v>1734</v>
      </c>
      <c r="G7109" s="1" t="s">
        <v>17</v>
      </c>
      <c r="H7109" s="1">
        <v>45.0</v>
      </c>
      <c r="I7109" s="3">
        <v>43748.625</v>
      </c>
      <c r="J7109" s="1">
        <v>0.631397881848895</v>
      </c>
      <c r="K7109" s="1" t="s">
        <v>18</v>
      </c>
      <c r="M7109" s="3">
        <v>43748.36798708334</v>
      </c>
    </row>
    <row r="7110">
      <c r="A7110" s="1">
        <v>7108.0</v>
      </c>
      <c r="B7110" s="1" t="s">
        <v>229</v>
      </c>
      <c r="C7110" s="1" t="s">
        <v>14108</v>
      </c>
      <c r="D7110" s="1" t="s">
        <v>461</v>
      </c>
      <c r="E7110" s="1" t="s">
        <v>3292</v>
      </c>
      <c r="F7110" s="1" t="s">
        <v>232</v>
      </c>
      <c r="G7110" s="1" t="s">
        <v>35</v>
      </c>
      <c r="H7110" s="1">
        <v>45.0</v>
      </c>
      <c r="I7110" s="3">
        <v>43985.625</v>
      </c>
      <c r="J7110" s="1">
        <v>1.25155825914616</v>
      </c>
      <c r="K7110" s="1" t="s">
        <v>24</v>
      </c>
      <c r="M7110" s="3">
        <v>43985.68238332176</v>
      </c>
    </row>
    <row r="7111">
      <c r="A7111" s="1">
        <v>7109.0</v>
      </c>
      <c r="B7111" s="1" t="s">
        <v>293</v>
      </c>
      <c r="C7111" s="1" t="s">
        <v>14109</v>
      </c>
      <c r="D7111" s="1" t="s">
        <v>1186</v>
      </c>
      <c r="E7111" s="1" t="s">
        <v>6729</v>
      </c>
      <c r="F7111" s="1" t="s">
        <v>297</v>
      </c>
      <c r="G7111" s="1" t="s">
        <v>17</v>
      </c>
      <c r="H7111" s="1">
        <v>45.0</v>
      </c>
      <c r="I7111" s="3">
        <v>44228.791666666664</v>
      </c>
      <c r="J7111" s="1">
        <v>8.15376675347237</v>
      </c>
      <c r="K7111" s="1" t="s">
        <v>62</v>
      </c>
      <c r="L7111" s="1" t="s">
        <v>1188</v>
      </c>
      <c r="M7111" s="3">
        <v>44228.84216872685</v>
      </c>
    </row>
    <row r="7112">
      <c r="A7112" s="1">
        <v>7110.0</v>
      </c>
      <c r="B7112" s="1" t="s">
        <v>4682</v>
      </c>
      <c r="C7112" s="1" t="s">
        <v>14110</v>
      </c>
      <c r="D7112" s="1" t="s">
        <v>248</v>
      </c>
      <c r="E7112" s="1" t="s">
        <v>14111</v>
      </c>
      <c r="F7112" s="1" t="s">
        <v>4685</v>
      </c>
      <c r="G7112" s="1" t="s">
        <v>39</v>
      </c>
      <c r="H7112" s="1">
        <v>45.0</v>
      </c>
      <c r="I7112" s="3">
        <v>44003.729166666664</v>
      </c>
      <c r="J7112" s="1">
        <v>2.80218034901933</v>
      </c>
      <c r="K7112" s="1" t="s">
        <v>46</v>
      </c>
      <c r="M7112" s="3">
        <v>44003.76104291667</v>
      </c>
    </row>
    <row r="7113">
      <c r="A7113" s="1">
        <v>7111.0</v>
      </c>
      <c r="B7113" s="1" t="s">
        <v>788</v>
      </c>
      <c r="C7113" s="1" t="s">
        <v>14112</v>
      </c>
      <c r="D7113" s="1" t="s">
        <v>148</v>
      </c>
      <c r="E7113" s="1" t="s">
        <v>1891</v>
      </c>
      <c r="F7113" s="1" t="s">
        <v>791</v>
      </c>
      <c r="G7113" s="1" t="s">
        <v>17</v>
      </c>
      <c r="H7113" s="1">
        <v>45.0</v>
      </c>
      <c r="I7113" s="3">
        <v>43853.645833333336</v>
      </c>
      <c r="J7113" s="1">
        <v>1.63813179213087</v>
      </c>
      <c r="K7113" s="1" t="s">
        <v>24</v>
      </c>
      <c r="M7113" s="3">
        <v>43853.66941027778</v>
      </c>
    </row>
    <row r="7114">
      <c r="A7114" s="1">
        <v>7112.0</v>
      </c>
      <c r="B7114" s="1" t="s">
        <v>485</v>
      </c>
      <c r="C7114" s="1" t="s">
        <v>14113</v>
      </c>
      <c r="D7114" s="1" t="s">
        <v>2521</v>
      </c>
      <c r="E7114" s="1" t="s">
        <v>5655</v>
      </c>
      <c r="F7114" s="1" t="s">
        <v>489</v>
      </c>
      <c r="G7114" s="1" t="s">
        <v>17</v>
      </c>
      <c r="H7114" s="1">
        <v>45.0</v>
      </c>
      <c r="I7114" s="3">
        <v>43822.666666666664</v>
      </c>
      <c r="J7114" s="1">
        <v>2.6586646577199</v>
      </c>
      <c r="K7114" s="1" t="s">
        <v>166</v>
      </c>
      <c r="M7114" s="3">
        <v>43822.721075127316</v>
      </c>
    </row>
    <row r="7115">
      <c r="A7115" s="1">
        <v>7113.0</v>
      </c>
      <c r="B7115" s="1" t="s">
        <v>176</v>
      </c>
      <c r="C7115" s="1" t="s">
        <v>14114</v>
      </c>
      <c r="D7115" s="1" t="s">
        <v>178</v>
      </c>
      <c r="E7115" s="1" t="s">
        <v>14115</v>
      </c>
      <c r="F7115" s="1" t="s">
        <v>180</v>
      </c>
      <c r="G7115" s="1" t="s">
        <v>17</v>
      </c>
      <c r="H7115" s="1">
        <v>45.0</v>
      </c>
      <c r="I7115" s="3">
        <v>44153.25</v>
      </c>
      <c r="J7115" s="1">
        <v>3.53416418475121</v>
      </c>
      <c r="K7115" s="1" t="s">
        <v>24</v>
      </c>
      <c r="M7115" s="3">
        <v>44153.285930150465</v>
      </c>
    </row>
    <row r="7116">
      <c r="A7116" s="1">
        <v>7114.0</v>
      </c>
      <c r="B7116" s="1" t="s">
        <v>2891</v>
      </c>
      <c r="C7116" s="1" t="s">
        <v>14116</v>
      </c>
      <c r="D7116" s="1" t="s">
        <v>7807</v>
      </c>
      <c r="E7116" s="1" t="s">
        <v>7808</v>
      </c>
      <c r="F7116" s="1" t="s">
        <v>2894</v>
      </c>
      <c r="G7116" s="1" t="s">
        <v>17</v>
      </c>
      <c r="H7116" s="1">
        <v>45.0</v>
      </c>
      <c r="I7116" s="3">
        <v>44076.208333333336</v>
      </c>
      <c r="J7116" s="1">
        <v>0.330349080778256</v>
      </c>
      <c r="K7116" s="1" t="s">
        <v>46</v>
      </c>
      <c r="M7116" s="3">
        <v>44076.240427916666</v>
      </c>
    </row>
    <row r="7117">
      <c r="A7117" s="1">
        <v>7115.0</v>
      </c>
      <c r="B7117" s="1" t="s">
        <v>319</v>
      </c>
      <c r="C7117" s="1" t="s">
        <v>14117</v>
      </c>
      <c r="D7117" s="1" t="s">
        <v>321</v>
      </c>
      <c r="E7117" s="1" t="s">
        <v>14118</v>
      </c>
      <c r="F7117" s="1" t="s">
        <v>323</v>
      </c>
      <c r="G7117" s="1" t="s">
        <v>39</v>
      </c>
      <c r="H7117" s="1">
        <v>45.0</v>
      </c>
      <c r="I7117" s="3">
        <v>43964.625</v>
      </c>
      <c r="J7117" s="1">
        <v>1.52786762111921</v>
      </c>
      <c r="K7117" s="1" t="s">
        <v>24</v>
      </c>
      <c r="M7117" s="3">
        <v>43964.68021746528</v>
      </c>
    </row>
    <row r="7118">
      <c r="A7118" s="1">
        <v>7116.0</v>
      </c>
      <c r="B7118" s="1" t="s">
        <v>319</v>
      </c>
      <c r="C7118" s="1" t="s">
        <v>14119</v>
      </c>
      <c r="D7118" s="1" t="s">
        <v>321</v>
      </c>
      <c r="E7118" s="1" t="s">
        <v>14120</v>
      </c>
      <c r="F7118" s="1" t="s">
        <v>323</v>
      </c>
      <c r="G7118" s="1" t="s">
        <v>39</v>
      </c>
      <c r="H7118" s="1">
        <v>45.0</v>
      </c>
      <c r="I7118" s="3">
        <v>44088.4375</v>
      </c>
      <c r="J7118" s="1">
        <v>0.146658840685261</v>
      </c>
      <c r="K7118" s="1" t="s">
        <v>24</v>
      </c>
      <c r="M7118" s="3">
        <v>44088.44743327546</v>
      </c>
    </row>
    <row r="7119">
      <c r="A7119" s="1">
        <v>7117.0</v>
      </c>
      <c r="B7119" s="1" t="s">
        <v>948</v>
      </c>
      <c r="C7119" s="1" t="s">
        <v>14121</v>
      </c>
      <c r="D7119" s="1" t="s">
        <v>11083</v>
      </c>
      <c r="E7119" s="1" t="s">
        <v>11084</v>
      </c>
      <c r="F7119" s="1" t="s">
        <v>952</v>
      </c>
      <c r="G7119" s="1" t="s">
        <v>17</v>
      </c>
      <c r="H7119" s="1">
        <v>45.0</v>
      </c>
      <c r="I7119" s="3">
        <v>43906.666666666664</v>
      </c>
      <c r="J7119" s="1">
        <v>2.35255059603004</v>
      </c>
      <c r="K7119" s="1" t="s">
        <v>56</v>
      </c>
      <c r="M7119" s="3">
        <v>43908.62414886574</v>
      </c>
    </row>
    <row r="7120">
      <c r="A7120" s="1">
        <v>7118.0</v>
      </c>
      <c r="B7120" s="1" t="s">
        <v>114</v>
      </c>
      <c r="C7120" s="1" t="s">
        <v>14122</v>
      </c>
      <c r="D7120" s="1" t="s">
        <v>305</v>
      </c>
      <c r="E7120" s="1" t="s">
        <v>2716</v>
      </c>
      <c r="F7120" s="1" t="s">
        <v>118</v>
      </c>
      <c r="G7120" s="1" t="s">
        <v>17</v>
      </c>
      <c r="H7120" s="1">
        <v>45.0</v>
      </c>
      <c r="I7120" s="3">
        <v>44013.770833333336</v>
      </c>
      <c r="J7120" s="1">
        <v>1.65175417299448</v>
      </c>
      <c r="K7120" s="1" t="s">
        <v>24</v>
      </c>
      <c r="L7120" s="1" t="s">
        <v>1006</v>
      </c>
      <c r="M7120" s="3">
        <v>44013.78401300926</v>
      </c>
    </row>
    <row r="7121">
      <c r="A7121" s="1">
        <v>7119.0</v>
      </c>
      <c r="B7121" s="1" t="s">
        <v>229</v>
      </c>
      <c r="C7121" s="1" t="s">
        <v>14123</v>
      </c>
      <c r="D7121" s="1" t="s">
        <v>1870</v>
      </c>
      <c r="E7121" s="1" t="s">
        <v>1871</v>
      </c>
      <c r="F7121" s="1" t="s">
        <v>232</v>
      </c>
      <c r="G7121" s="1" t="s">
        <v>17</v>
      </c>
      <c r="H7121" s="1">
        <v>45.0</v>
      </c>
      <c r="I7121" s="3">
        <v>44070.25</v>
      </c>
      <c r="J7121" s="1">
        <v>1.57610400450948</v>
      </c>
      <c r="K7121" s="1" t="s">
        <v>24</v>
      </c>
      <c r="M7121" s="3">
        <v>44070.284395636576</v>
      </c>
    </row>
    <row r="7122">
      <c r="A7122" s="1">
        <v>7120.0</v>
      </c>
      <c r="B7122" s="1" t="s">
        <v>14124</v>
      </c>
      <c r="C7122" s="1" t="s">
        <v>14125</v>
      </c>
      <c r="D7122" s="1" t="s">
        <v>32</v>
      </c>
      <c r="E7122" s="1" t="s">
        <v>14126</v>
      </c>
      <c r="F7122" s="1" t="s">
        <v>14127</v>
      </c>
      <c r="G7122" s="1" t="s">
        <v>39</v>
      </c>
      <c r="H7122" s="1">
        <v>45.0</v>
      </c>
      <c r="I7122" s="3">
        <v>44119.584027777775</v>
      </c>
      <c r="J7122" s="1">
        <v>0.783120189985554</v>
      </c>
      <c r="K7122" s="1" t="s">
        <v>24</v>
      </c>
      <c r="L7122" s="1" t="s">
        <v>1022</v>
      </c>
      <c r="M7122" s="3">
        <v>44119.49204268518</v>
      </c>
    </row>
    <row r="7123">
      <c r="A7123" s="1">
        <v>7121.0</v>
      </c>
      <c r="B7123" s="1" t="s">
        <v>324</v>
      </c>
      <c r="C7123" s="1" t="s">
        <v>14128</v>
      </c>
      <c r="D7123" s="1" t="s">
        <v>326</v>
      </c>
      <c r="E7123" s="1" t="s">
        <v>2751</v>
      </c>
      <c r="F7123" s="1" t="s">
        <v>328</v>
      </c>
      <c r="G7123" s="1" t="s">
        <v>17</v>
      </c>
      <c r="H7123" s="1">
        <v>45.0</v>
      </c>
      <c r="I7123" s="3">
        <v>44048.625</v>
      </c>
      <c r="J7123" s="1">
        <v>0.0</v>
      </c>
      <c r="K7123" s="1" t="s">
        <v>24</v>
      </c>
      <c r="M7123" s="3">
        <v>44048.68077670139</v>
      </c>
    </row>
    <row r="7124">
      <c r="A7124" s="1">
        <v>7122.0</v>
      </c>
      <c r="B7124" s="1" t="s">
        <v>14129</v>
      </c>
      <c r="C7124" s="1" t="s">
        <v>14130</v>
      </c>
      <c r="D7124" s="1" t="s">
        <v>65</v>
      </c>
      <c r="E7124" s="1" t="s">
        <v>14131</v>
      </c>
      <c r="F7124" s="1" t="s">
        <v>14132</v>
      </c>
      <c r="G7124" s="1" t="s">
        <v>17</v>
      </c>
      <c r="H7124" s="1">
        <v>45.0</v>
      </c>
      <c r="I7124" s="3">
        <v>44149.270833333336</v>
      </c>
      <c r="J7124" s="1">
        <v>2.10741193706344</v>
      </c>
      <c r="K7124" s="1" t="s">
        <v>24</v>
      </c>
      <c r="L7124" s="1" t="s">
        <v>882</v>
      </c>
      <c r="M7124" s="3">
        <v>44149.30845841435</v>
      </c>
    </row>
    <row r="7125">
      <c r="A7125" s="1">
        <v>7123.0</v>
      </c>
      <c r="B7125" s="1" t="s">
        <v>2405</v>
      </c>
      <c r="C7125" s="1" t="s">
        <v>14133</v>
      </c>
      <c r="D7125" s="1" t="s">
        <v>560</v>
      </c>
      <c r="E7125" s="1" t="s">
        <v>12160</v>
      </c>
      <c r="F7125" s="1" t="s">
        <v>2408</v>
      </c>
      <c r="G7125" s="1" t="s">
        <v>17</v>
      </c>
      <c r="H7125" s="1">
        <v>45.0</v>
      </c>
      <c r="I7125" s="3">
        <v>43759.166666666664</v>
      </c>
      <c r="J7125" s="1">
        <v>1.084360664163</v>
      </c>
      <c r="K7125" s="1" t="s">
        <v>166</v>
      </c>
      <c r="M7125" s="3">
        <v>43759.20003328704</v>
      </c>
    </row>
    <row r="7126">
      <c r="A7126" s="1">
        <v>7124.0</v>
      </c>
      <c r="B7126" s="1" t="s">
        <v>3724</v>
      </c>
      <c r="C7126" s="1" t="s">
        <v>14134</v>
      </c>
      <c r="D7126" s="1" t="s">
        <v>985</v>
      </c>
      <c r="E7126" s="1" t="s">
        <v>14135</v>
      </c>
      <c r="F7126" s="1" t="s">
        <v>3727</v>
      </c>
      <c r="G7126" s="1" t="s">
        <v>17</v>
      </c>
      <c r="H7126" s="1">
        <v>45.0</v>
      </c>
      <c r="I7126" s="3">
        <v>44018.208333333336</v>
      </c>
      <c r="J7126" s="1">
        <v>0.0</v>
      </c>
      <c r="K7126" s="1" t="s">
        <v>218</v>
      </c>
      <c r="L7126" s="1" t="s">
        <v>287</v>
      </c>
      <c r="M7126" s="3">
        <v>44018.43388482639</v>
      </c>
    </row>
    <row r="7127">
      <c r="A7127" s="1">
        <v>7125.0</v>
      </c>
      <c r="B7127" s="1" t="s">
        <v>11607</v>
      </c>
      <c r="C7127" s="1" t="s">
        <v>14136</v>
      </c>
      <c r="D7127" s="1" t="s">
        <v>14137</v>
      </c>
      <c r="E7127" s="1" t="s">
        <v>14138</v>
      </c>
      <c r="F7127" s="1" t="s">
        <v>11610</v>
      </c>
      <c r="G7127" s="1" t="s">
        <v>39</v>
      </c>
      <c r="H7127" s="1">
        <v>45.0</v>
      </c>
      <c r="I7127" s="3">
        <v>43669.25</v>
      </c>
      <c r="J7127" s="1">
        <v>1.23600693811567</v>
      </c>
      <c r="K7127" s="1" t="s">
        <v>18</v>
      </c>
      <c r="M7127" s="3">
        <v>43669.31547700232</v>
      </c>
    </row>
    <row r="7128">
      <c r="A7128" s="1">
        <v>7126.0</v>
      </c>
      <c r="B7128" s="1" t="s">
        <v>4064</v>
      </c>
      <c r="C7128" s="1" t="s">
        <v>14139</v>
      </c>
      <c r="D7128" s="1" t="s">
        <v>14140</v>
      </c>
      <c r="E7128" s="1" t="s">
        <v>14141</v>
      </c>
      <c r="F7128" s="1" t="s">
        <v>4068</v>
      </c>
      <c r="G7128" s="1" t="s">
        <v>89</v>
      </c>
      <c r="H7128" s="1">
        <v>45.0</v>
      </c>
      <c r="I7128" s="3">
        <v>44231.58174090278</v>
      </c>
      <c r="J7128" s="1">
        <v>3.8633912816409</v>
      </c>
      <c r="K7128" s="1" t="s">
        <v>166</v>
      </c>
      <c r="M7128" s="3">
        <v>44231.619709293984</v>
      </c>
    </row>
    <row r="7129">
      <c r="A7129" s="1">
        <v>7127.0</v>
      </c>
      <c r="B7129" s="1" t="s">
        <v>1993</v>
      </c>
      <c r="C7129" s="1" t="s">
        <v>14142</v>
      </c>
      <c r="D7129" s="1" t="s">
        <v>2067</v>
      </c>
      <c r="E7129" s="1" t="s">
        <v>14143</v>
      </c>
      <c r="F7129" s="1" t="s">
        <v>1997</v>
      </c>
      <c r="G7129" s="1" t="s">
        <v>39</v>
      </c>
      <c r="H7129" s="1">
        <v>45.0</v>
      </c>
      <c r="I7129" s="3">
        <v>44242.197916666664</v>
      </c>
      <c r="J7129" s="1">
        <v>1.76347067236792</v>
      </c>
      <c r="K7129" s="1" t="s">
        <v>24</v>
      </c>
      <c r="M7129" s="3">
        <v>44242.21812103009</v>
      </c>
    </row>
    <row r="7130">
      <c r="A7130" s="1">
        <v>7128.0</v>
      </c>
      <c r="B7130" s="1" t="s">
        <v>282</v>
      </c>
      <c r="C7130" s="1" t="s">
        <v>14144</v>
      </c>
      <c r="D7130" s="1" t="s">
        <v>284</v>
      </c>
      <c r="E7130" s="1" t="s">
        <v>285</v>
      </c>
      <c r="F7130" s="1" t="s">
        <v>286</v>
      </c>
      <c r="G7130" s="1" t="s">
        <v>35</v>
      </c>
      <c r="H7130" s="1">
        <v>45.0</v>
      </c>
      <c r="I7130" s="3">
        <v>44137.229166666664</v>
      </c>
      <c r="J7130" s="1">
        <v>0.0259416457663197</v>
      </c>
      <c r="K7130" s="1" t="s">
        <v>218</v>
      </c>
      <c r="L7130" s="1" t="s">
        <v>287</v>
      </c>
      <c r="M7130" s="3">
        <v>44137.2603146875</v>
      </c>
    </row>
    <row r="7131">
      <c r="A7131" s="1">
        <v>7129.0</v>
      </c>
      <c r="B7131" s="1" t="s">
        <v>1516</v>
      </c>
      <c r="C7131" s="1" t="s">
        <v>14145</v>
      </c>
      <c r="D7131" s="1" t="s">
        <v>211</v>
      </c>
      <c r="E7131" s="1" t="s">
        <v>14146</v>
      </c>
      <c r="F7131" s="1" t="s">
        <v>1519</v>
      </c>
      <c r="G7131" s="1" t="s">
        <v>39</v>
      </c>
      <c r="H7131" s="1">
        <v>45.0</v>
      </c>
      <c r="I7131" s="3">
        <v>44120.625</v>
      </c>
      <c r="J7131" s="1">
        <v>3.99231433902865</v>
      </c>
      <c r="K7131" s="1" t="s">
        <v>689</v>
      </c>
      <c r="M7131" s="3">
        <v>44120.64174791667</v>
      </c>
    </row>
    <row r="7132">
      <c r="A7132" s="1">
        <v>7130.0</v>
      </c>
      <c r="B7132" s="1" t="s">
        <v>1954</v>
      </c>
      <c r="C7132" s="1" t="s">
        <v>14147</v>
      </c>
      <c r="D7132" s="1" t="s">
        <v>2485</v>
      </c>
      <c r="E7132" s="1" t="s">
        <v>14148</v>
      </c>
      <c r="F7132" s="1" t="s">
        <v>1957</v>
      </c>
      <c r="G7132" s="1" t="s">
        <v>39</v>
      </c>
      <c r="H7132" s="1">
        <v>45.0</v>
      </c>
      <c r="I7132" s="3">
        <v>44252.302083333336</v>
      </c>
      <c r="J7132" s="1">
        <v>3.34683773958081</v>
      </c>
      <c r="K7132" s="1" t="s">
        <v>83</v>
      </c>
      <c r="L7132" s="1" t="s">
        <v>1958</v>
      </c>
      <c r="M7132" s="3">
        <v>44252.338193599535</v>
      </c>
    </row>
    <row r="7133">
      <c r="A7133" s="1">
        <v>7131.0</v>
      </c>
      <c r="B7133" s="1" t="s">
        <v>2698</v>
      </c>
      <c r="C7133" s="1" t="s">
        <v>14149</v>
      </c>
      <c r="D7133" s="1" t="s">
        <v>925</v>
      </c>
      <c r="E7133" s="1" t="s">
        <v>2700</v>
      </c>
      <c r="F7133" s="1" t="s">
        <v>2701</v>
      </c>
      <c r="G7133" s="1" t="s">
        <v>17</v>
      </c>
      <c r="H7133" s="1">
        <v>45.0</v>
      </c>
      <c r="I7133" s="3">
        <v>44071.208333333336</v>
      </c>
      <c r="J7133" s="1">
        <v>0.832004723317179</v>
      </c>
      <c r="K7133" s="1" t="s">
        <v>46</v>
      </c>
      <c r="M7133" s="3">
        <v>44071.25173144676</v>
      </c>
    </row>
    <row r="7134">
      <c r="A7134" s="1">
        <v>7132.0</v>
      </c>
      <c r="B7134" s="1" t="s">
        <v>350</v>
      </c>
      <c r="C7134" s="1" t="s">
        <v>14150</v>
      </c>
      <c r="D7134" s="1" t="s">
        <v>75</v>
      </c>
      <c r="E7134" s="1" t="s">
        <v>9383</v>
      </c>
      <c r="F7134" s="1" t="s">
        <v>353</v>
      </c>
      <c r="G7134" s="1" t="s">
        <v>35</v>
      </c>
      <c r="H7134" s="1">
        <v>45.0</v>
      </c>
      <c r="I7134" s="3">
        <v>43553.166666666664</v>
      </c>
      <c r="J7134" s="1">
        <v>0.247101926090178</v>
      </c>
      <c r="K7134" s="1" t="s">
        <v>24</v>
      </c>
      <c r="M7134" s="3">
        <v>43553.21890814815</v>
      </c>
    </row>
    <row r="7135">
      <c r="A7135" s="1">
        <v>7133.0</v>
      </c>
      <c r="B7135" s="1" t="s">
        <v>229</v>
      </c>
      <c r="C7135" s="1" t="s">
        <v>14151</v>
      </c>
      <c r="D7135" s="1" t="s">
        <v>1653</v>
      </c>
      <c r="E7135" s="1" t="s">
        <v>9768</v>
      </c>
      <c r="F7135" s="1" t="s">
        <v>232</v>
      </c>
      <c r="G7135" s="1" t="s">
        <v>35</v>
      </c>
      <c r="H7135" s="1">
        <v>45.0</v>
      </c>
      <c r="I7135" s="3">
        <v>43955.229166666664</v>
      </c>
      <c r="J7135" s="1">
        <v>2.68972611545558</v>
      </c>
      <c r="K7135" s="1" t="s">
        <v>24</v>
      </c>
      <c r="M7135" s="3">
        <v>43955.28260355324</v>
      </c>
    </row>
    <row r="7136">
      <c r="A7136" s="1">
        <v>7134.0</v>
      </c>
      <c r="B7136" s="1" t="s">
        <v>501</v>
      </c>
      <c r="C7136" s="1" t="s">
        <v>14152</v>
      </c>
      <c r="D7136" s="1" t="s">
        <v>503</v>
      </c>
      <c r="E7136" s="1" t="s">
        <v>14153</v>
      </c>
      <c r="F7136" s="1" t="s">
        <v>505</v>
      </c>
      <c r="G7136" s="1" t="s">
        <v>17</v>
      </c>
      <c r="H7136" s="1">
        <v>45.0</v>
      </c>
      <c r="I7136" s="3">
        <v>44027.541666666664</v>
      </c>
      <c r="J7136" s="1">
        <v>0.0</v>
      </c>
      <c r="K7136" s="1" t="s">
        <v>18</v>
      </c>
      <c r="M7136" s="3">
        <v>44027.538687962966</v>
      </c>
    </row>
    <row r="7137">
      <c r="A7137" s="1">
        <v>7135.0</v>
      </c>
      <c r="B7137" s="1" t="s">
        <v>520</v>
      </c>
      <c r="C7137" s="1" t="s">
        <v>14154</v>
      </c>
      <c r="D7137" s="1" t="s">
        <v>522</v>
      </c>
      <c r="E7137" s="1" t="s">
        <v>1100</v>
      </c>
      <c r="F7137" s="1" t="s">
        <v>524</v>
      </c>
      <c r="G7137" s="1" t="s">
        <v>35</v>
      </c>
      <c r="H7137" s="1">
        <v>45.0</v>
      </c>
      <c r="I7137" s="3">
        <v>43720.291666666664</v>
      </c>
      <c r="J7137" s="1">
        <v>1.89991400679801</v>
      </c>
      <c r="K7137" s="1" t="s">
        <v>46</v>
      </c>
      <c r="M7137" s="3">
        <v>43720.36471533565</v>
      </c>
    </row>
    <row r="7138">
      <c r="A7138" s="1">
        <v>7136.0</v>
      </c>
      <c r="B7138" s="1" t="s">
        <v>256</v>
      </c>
      <c r="C7138" s="1" t="s">
        <v>14155</v>
      </c>
      <c r="D7138" s="1" t="s">
        <v>14156</v>
      </c>
      <c r="E7138" s="1" t="s">
        <v>14157</v>
      </c>
      <c r="F7138" s="1" t="s">
        <v>260</v>
      </c>
      <c r="G7138" s="1" t="s">
        <v>39</v>
      </c>
      <c r="H7138" s="1">
        <v>45.0</v>
      </c>
      <c r="I7138" s="3">
        <v>43757.458333333336</v>
      </c>
      <c r="J7138" s="1">
        <v>1.7045619647222</v>
      </c>
      <c r="K7138" s="1" t="s">
        <v>218</v>
      </c>
      <c r="M7138" s="3">
        <v>43757.53818787037</v>
      </c>
    </row>
    <row r="7139">
      <c r="A7139" s="1">
        <v>7137.0</v>
      </c>
      <c r="B7139" s="1" t="s">
        <v>2795</v>
      </c>
      <c r="C7139" s="1" t="s">
        <v>14158</v>
      </c>
      <c r="D7139" s="1" t="s">
        <v>5337</v>
      </c>
      <c r="E7139" s="1" t="s">
        <v>5338</v>
      </c>
      <c r="F7139" s="1" t="s">
        <v>2799</v>
      </c>
      <c r="G7139" s="1" t="s">
        <v>35</v>
      </c>
      <c r="H7139" s="1">
        <v>45.0</v>
      </c>
      <c r="I7139" s="3">
        <v>43887.4375</v>
      </c>
      <c r="J7139" s="1">
        <v>0.528966019819797</v>
      </c>
      <c r="K7139" s="1" t="s">
        <v>218</v>
      </c>
      <c r="M7139" s="3">
        <v>43887.50252436342</v>
      </c>
    </row>
    <row r="7140">
      <c r="A7140" s="1">
        <v>7138.0</v>
      </c>
      <c r="B7140" s="1" t="s">
        <v>5681</v>
      </c>
      <c r="C7140" s="1" t="s">
        <v>14159</v>
      </c>
      <c r="D7140" s="1" t="s">
        <v>2248</v>
      </c>
      <c r="E7140" s="1" t="s">
        <v>14160</v>
      </c>
      <c r="F7140" s="1" t="s">
        <v>5684</v>
      </c>
      <c r="G7140" s="1" t="s">
        <v>17</v>
      </c>
      <c r="H7140" s="1">
        <v>45.0</v>
      </c>
      <c r="I7140" s="3">
        <v>44138.208333333336</v>
      </c>
      <c r="J7140" s="1">
        <v>3.46092622443805</v>
      </c>
      <c r="K7140" s="1" t="s">
        <v>24</v>
      </c>
      <c r="L7140" s="1" t="s">
        <v>5685</v>
      </c>
      <c r="M7140" s="3">
        <v>44138.23704402778</v>
      </c>
    </row>
    <row r="7141">
      <c r="A7141" s="1">
        <v>7139.0</v>
      </c>
      <c r="B7141" s="1" t="s">
        <v>5811</v>
      </c>
      <c r="C7141" s="1" t="s">
        <v>14161</v>
      </c>
      <c r="D7141" s="1" t="s">
        <v>2129</v>
      </c>
      <c r="E7141" s="1" t="s">
        <v>14162</v>
      </c>
      <c r="F7141" s="1" t="s">
        <v>5814</v>
      </c>
      <c r="G7141" s="1" t="s">
        <v>39</v>
      </c>
      <c r="H7141" s="1">
        <v>45.0</v>
      </c>
      <c r="I7141" s="3">
        <v>43878.239583333336</v>
      </c>
      <c r="J7141" s="1">
        <v>1.84941361496315</v>
      </c>
      <c r="K7141" s="1" t="s">
        <v>62</v>
      </c>
      <c r="M7141" s="3">
        <v>43878.26991726852</v>
      </c>
    </row>
    <row r="7142">
      <c r="A7142" s="1">
        <v>7140.0</v>
      </c>
      <c r="B7142" s="1" t="s">
        <v>1289</v>
      </c>
      <c r="C7142" s="1" t="s">
        <v>14163</v>
      </c>
      <c r="D7142" s="1" t="s">
        <v>2721</v>
      </c>
      <c r="E7142" s="1" t="s">
        <v>14164</v>
      </c>
      <c r="F7142" s="1" t="s">
        <v>1293</v>
      </c>
      <c r="G7142" s="1" t="s">
        <v>89</v>
      </c>
      <c r="H7142" s="1">
        <v>45.0</v>
      </c>
      <c r="I7142" s="3">
        <v>43893.4458653125</v>
      </c>
      <c r="J7142" s="1">
        <v>0.938342555973725</v>
      </c>
      <c r="K7142" s="1" t="s">
        <v>24</v>
      </c>
      <c r="M7142" s="3">
        <v>43893.49275932871</v>
      </c>
    </row>
    <row r="7143">
      <c r="A7143" s="1">
        <v>7141.0</v>
      </c>
      <c r="B7143" s="1" t="s">
        <v>119</v>
      </c>
      <c r="C7143" s="1" t="s">
        <v>14165</v>
      </c>
      <c r="D7143" s="1" t="s">
        <v>993</v>
      </c>
      <c r="E7143" s="1" t="s">
        <v>14166</v>
      </c>
      <c r="F7143" s="1" t="s">
        <v>123</v>
      </c>
      <c r="G7143" s="1" t="s">
        <v>39</v>
      </c>
      <c r="H7143" s="1">
        <v>45.0</v>
      </c>
      <c r="I7143" s="3">
        <v>44078.270833333336</v>
      </c>
      <c r="J7143" s="1">
        <v>1.79798292398</v>
      </c>
      <c r="K7143" s="1" t="s">
        <v>18</v>
      </c>
      <c r="M7143" s="3">
        <v>44078.30899560185</v>
      </c>
    </row>
    <row r="7144">
      <c r="A7144" s="1">
        <v>7142.0</v>
      </c>
      <c r="B7144" s="1" t="s">
        <v>2645</v>
      </c>
      <c r="C7144" s="1" t="s">
        <v>14167</v>
      </c>
      <c r="D7144" s="1" t="s">
        <v>1179</v>
      </c>
      <c r="E7144" s="1" t="s">
        <v>2648</v>
      </c>
      <c r="F7144" s="1" t="s">
        <v>2649</v>
      </c>
      <c r="G7144" s="1" t="s">
        <v>17</v>
      </c>
      <c r="H7144" s="1">
        <v>45.0</v>
      </c>
      <c r="I7144" s="3">
        <v>43843.583333333336</v>
      </c>
      <c r="J7144" s="1">
        <v>0.985482711915107</v>
      </c>
      <c r="K7144" s="1" t="s">
        <v>18</v>
      </c>
      <c r="M7144" s="3">
        <v>43843.63087269676</v>
      </c>
    </row>
    <row r="7145">
      <c r="A7145" s="1">
        <v>7143.0</v>
      </c>
      <c r="B7145" s="1" t="s">
        <v>308</v>
      </c>
      <c r="C7145" s="1" t="s">
        <v>14168</v>
      </c>
      <c r="D7145" s="1" t="s">
        <v>310</v>
      </c>
      <c r="E7145" s="1" t="s">
        <v>8254</v>
      </c>
      <c r="F7145" s="1" t="s">
        <v>312</v>
      </c>
      <c r="G7145" s="1" t="s">
        <v>17</v>
      </c>
      <c r="H7145" s="1">
        <v>45.0</v>
      </c>
      <c r="I7145" s="3">
        <v>44163.229166666664</v>
      </c>
      <c r="J7145" s="1">
        <v>1.78896367917985</v>
      </c>
      <c r="K7145" s="1" t="s">
        <v>24</v>
      </c>
      <c r="L7145" s="1" t="s">
        <v>96</v>
      </c>
      <c r="M7145" s="3">
        <v>44162.61909506944</v>
      </c>
    </row>
    <row r="7146">
      <c r="A7146" s="1">
        <v>7144.0</v>
      </c>
      <c r="B7146" s="1" t="s">
        <v>233</v>
      </c>
      <c r="C7146" s="1" t="s">
        <v>14169</v>
      </c>
      <c r="D7146" s="1" t="s">
        <v>4891</v>
      </c>
      <c r="E7146" s="1" t="s">
        <v>7438</v>
      </c>
      <c r="F7146" s="1" t="s">
        <v>237</v>
      </c>
      <c r="G7146" s="1" t="s">
        <v>17</v>
      </c>
      <c r="H7146" s="1">
        <v>45.0</v>
      </c>
      <c r="I7146" s="3">
        <v>44089.583333333336</v>
      </c>
      <c r="J7146" s="1">
        <v>1.20970416195966</v>
      </c>
      <c r="K7146" s="1" t="s">
        <v>24</v>
      </c>
      <c r="L7146" s="1" t="s">
        <v>238</v>
      </c>
      <c r="M7146" s="3">
        <v>44089.60970209491</v>
      </c>
    </row>
    <row r="7147">
      <c r="A7147" s="1">
        <v>7145.0</v>
      </c>
      <c r="B7147" s="1" t="s">
        <v>141</v>
      </c>
      <c r="C7147" s="1" t="s">
        <v>14170</v>
      </c>
      <c r="D7147" s="1" t="s">
        <v>121</v>
      </c>
      <c r="E7147" s="1" t="s">
        <v>14171</v>
      </c>
      <c r="F7147" s="1" t="s">
        <v>175</v>
      </c>
      <c r="G7147" s="1" t="s">
        <v>89</v>
      </c>
      <c r="H7147" s="1">
        <v>45.0</v>
      </c>
      <c r="I7147" s="3">
        <v>44076.549983530094</v>
      </c>
      <c r="J7147" s="1">
        <v>2.62893420566138</v>
      </c>
      <c r="K7147" s="1" t="s">
        <v>46</v>
      </c>
      <c r="M7147" s="3">
        <v>44076.580601435184</v>
      </c>
    </row>
    <row r="7148">
      <c r="A7148" s="1">
        <v>7146.0</v>
      </c>
      <c r="B7148" s="1" t="s">
        <v>413</v>
      </c>
      <c r="C7148" s="1" t="s">
        <v>14172</v>
      </c>
      <c r="D7148" s="1" t="s">
        <v>4240</v>
      </c>
      <c r="E7148" s="1" t="s">
        <v>14173</v>
      </c>
      <c r="F7148" s="1" t="s">
        <v>417</v>
      </c>
      <c r="G7148" s="1" t="s">
        <v>89</v>
      </c>
      <c r="H7148" s="1">
        <v>45.0</v>
      </c>
      <c r="I7148" s="3">
        <v>43860.35273306713</v>
      </c>
      <c r="J7148" s="1">
        <v>1.22295944383149</v>
      </c>
      <c r="K7148" s="1" t="s">
        <v>24</v>
      </c>
      <c r="M7148" s="3">
        <v>43860.354349305555</v>
      </c>
    </row>
    <row r="7149">
      <c r="A7149" s="1">
        <v>7147.0</v>
      </c>
      <c r="B7149" s="1" t="s">
        <v>25</v>
      </c>
      <c r="C7149" s="1" t="s">
        <v>14174</v>
      </c>
      <c r="D7149" s="1" t="s">
        <v>27</v>
      </c>
      <c r="E7149" s="1" t="s">
        <v>28</v>
      </c>
      <c r="F7149" s="1" t="s">
        <v>29</v>
      </c>
      <c r="G7149" s="1" t="s">
        <v>17</v>
      </c>
      <c r="H7149" s="1">
        <v>45.0</v>
      </c>
      <c r="I7149" s="3">
        <v>44126.6875</v>
      </c>
      <c r="J7149" s="1">
        <v>0.987392115942318</v>
      </c>
      <c r="K7149" s="1" t="s">
        <v>18</v>
      </c>
      <c r="M7149" s="3">
        <v>44126.737715</v>
      </c>
    </row>
    <row r="7150">
      <c r="A7150" s="1">
        <v>7148.0</v>
      </c>
      <c r="B7150" s="1" t="s">
        <v>485</v>
      </c>
      <c r="C7150" s="1" t="s">
        <v>14175</v>
      </c>
      <c r="D7150" s="1" t="s">
        <v>1418</v>
      </c>
      <c r="E7150" s="1" t="s">
        <v>5164</v>
      </c>
      <c r="F7150" s="1" t="s">
        <v>489</v>
      </c>
      <c r="G7150" s="1" t="s">
        <v>17</v>
      </c>
      <c r="H7150" s="1">
        <v>45.0</v>
      </c>
      <c r="I7150" s="3">
        <v>43876.25</v>
      </c>
      <c r="J7150" s="1">
        <v>0.339425940769093</v>
      </c>
      <c r="K7150" s="1" t="s">
        <v>166</v>
      </c>
      <c r="M7150" s="3">
        <v>43876.36967269676</v>
      </c>
    </row>
    <row r="7151">
      <c r="A7151" s="1">
        <v>7149.0</v>
      </c>
      <c r="B7151" s="1" t="s">
        <v>14176</v>
      </c>
      <c r="C7151" s="1" t="s">
        <v>14177</v>
      </c>
      <c r="D7151" s="1" t="s">
        <v>6238</v>
      </c>
      <c r="E7151" s="1" t="s">
        <v>14178</v>
      </c>
      <c r="F7151" s="1" t="s">
        <v>14179</v>
      </c>
      <c r="G7151" s="1" t="s">
        <v>89</v>
      </c>
      <c r="H7151" s="1">
        <v>45.0</v>
      </c>
      <c r="I7151" s="3">
        <v>43902.30167291667</v>
      </c>
      <c r="J7151" s="1">
        <v>3.45110706177829</v>
      </c>
      <c r="K7151" s="1" t="s">
        <v>24</v>
      </c>
      <c r="L7151" s="1" t="s">
        <v>365</v>
      </c>
      <c r="M7151" s="3">
        <v>43902.31644271991</v>
      </c>
    </row>
    <row r="7152">
      <c r="A7152" s="1">
        <v>7150.0</v>
      </c>
      <c r="B7152" s="1" t="s">
        <v>2891</v>
      </c>
      <c r="C7152" s="1" t="s">
        <v>14180</v>
      </c>
      <c r="D7152" s="1" t="s">
        <v>2639</v>
      </c>
      <c r="E7152" s="1" t="s">
        <v>14181</v>
      </c>
      <c r="F7152" s="1" t="s">
        <v>2894</v>
      </c>
      <c r="G7152" s="1" t="s">
        <v>17</v>
      </c>
      <c r="H7152" s="1">
        <v>45.0</v>
      </c>
      <c r="I7152" s="3">
        <v>44029.5625</v>
      </c>
      <c r="J7152" s="1">
        <v>1.80692209797542</v>
      </c>
      <c r="K7152" s="1" t="s">
        <v>46</v>
      </c>
      <c r="M7152" s="3">
        <v>44029.60405634259</v>
      </c>
    </row>
    <row r="7153">
      <c r="A7153" s="1">
        <v>7151.0</v>
      </c>
      <c r="B7153" s="1" t="s">
        <v>1516</v>
      </c>
      <c r="C7153" s="1" t="s">
        <v>14182</v>
      </c>
      <c r="D7153" s="1" t="s">
        <v>211</v>
      </c>
      <c r="E7153" s="1" t="s">
        <v>14183</v>
      </c>
      <c r="F7153" s="1" t="s">
        <v>1519</v>
      </c>
      <c r="G7153" s="1" t="s">
        <v>17</v>
      </c>
      <c r="H7153" s="1">
        <v>45.0</v>
      </c>
      <c r="I7153" s="3">
        <v>44148.625</v>
      </c>
      <c r="J7153" s="1">
        <v>4.9589539811741</v>
      </c>
      <c r="K7153" s="1" t="s">
        <v>689</v>
      </c>
      <c r="M7153" s="3">
        <v>44148.666264513886</v>
      </c>
    </row>
    <row r="7154">
      <c r="A7154" s="1">
        <v>7152.0</v>
      </c>
      <c r="B7154" s="1" t="s">
        <v>1075</v>
      </c>
      <c r="C7154" s="1" t="s">
        <v>14184</v>
      </c>
      <c r="D7154" s="1" t="s">
        <v>578</v>
      </c>
      <c r="E7154" s="1" t="s">
        <v>11385</v>
      </c>
      <c r="F7154" s="1" t="s">
        <v>1079</v>
      </c>
      <c r="G7154" s="1" t="s">
        <v>17</v>
      </c>
      <c r="H7154" s="1">
        <v>45.0</v>
      </c>
      <c r="I7154" s="3">
        <v>44106.270833333336</v>
      </c>
      <c r="J7154" s="1">
        <v>3.96481316201723</v>
      </c>
      <c r="K7154" s="1" t="s">
        <v>18</v>
      </c>
      <c r="L7154" s="1" t="s">
        <v>1080</v>
      </c>
      <c r="M7154" s="3">
        <v>44106.297076284725</v>
      </c>
    </row>
    <row r="7155">
      <c r="A7155" s="1">
        <v>7153.0</v>
      </c>
      <c r="B7155" s="1" t="s">
        <v>2080</v>
      </c>
      <c r="C7155" s="1" t="s">
        <v>14185</v>
      </c>
      <c r="D7155" s="1" t="s">
        <v>258</v>
      </c>
      <c r="E7155" s="1" t="s">
        <v>2592</v>
      </c>
      <c r="F7155" s="1" t="s">
        <v>2083</v>
      </c>
      <c r="G7155" s="1" t="s">
        <v>17</v>
      </c>
      <c r="H7155" s="1">
        <v>45.0</v>
      </c>
      <c r="I7155" s="3">
        <v>43762.166666666664</v>
      </c>
      <c r="J7155" s="1">
        <v>2.48760847261705</v>
      </c>
      <c r="K7155" s="1" t="s">
        <v>166</v>
      </c>
      <c r="M7155" s="3">
        <v>43762.20107753472</v>
      </c>
    </row>
    <row r="7156">
      <c r="A7156" s="1">
        <v>7154.0</v>
      </c>
      <c r="B7156" s="1" t="s">
        <v>647</v>
      </c>
      <c r="C7156" s="1" t="s">
        <v>14186</v>
      </c>
      <c r="D7156" s="1" t="s">
        <v>649</v>
      </c>
      <c r="E7156" s="1" t="s">
        <v>650</v>
      </c>
      <c r="F7156" s="1" t="s">
        <v>651</v>
      </c>
      <c r="G7156" s="1" t="s">
        <v>17</v>
      </c>
      <c r="H7156" s="1">
        <v>45.0</v>
      </c>
      <c r="I7156" s="3">
        <v>44242.270833333336</v>
      </c>
      <c r="J7156" s="1">
        <v>0.679760470340271</v>
      </c>
      <c r="K7156" s="1" t="s">
        <v>24</v>
      </c>
      <c r="L7156" s="1" t="s">
        <v>188</v>
      </c>
      <c r="M7156" s="3">
        <v>44242.29621569444</v>
      </c>
    </row>
    <row r="7157">
      <c r="A7157" s="1">
        <v>7155.0</v>
      </c>
      <c r="B7157" s="1" t="s">
        <v>12</v>
      </c>
      <c r="C7157" s="1" t="s">
        <v>14187</v>
      </c>
      <c r="D7157" s="1" t="s">
        <v>14</v>
      </c>
      <c r="E7157" s="1" t="s">
        <v>15</v>
      </c>
      <c r="F7157" s="1" t="s">
        <v>16</v>
      </c>
      <c r="G7157" s="1" t="s">
        <v>17</v>
      </c>
      <c r="H7157" s="1">
        <v>45.0</v>
      </c>
      <c r="I7157" s="3">
        <v>43797.291666666664</v>
      </c>
      <c r="J7157" s="1">
        <v>3.35811197274949</v>
      </c>
      <c r="K7157" s="1" t="s">
        <v>18</v>
      </c>
      <c r="M7157" s="3">
        <v>43797.33196440972</v>
      </c>
    </row>
    <row r="7158">
      <c r="A7158" s="1">
        <v>7156.0</v>
      </c>
      <c r="B7158" s="1" t="s">
        <v>3513</v>
      </c>
      <c r="C7158" s="1" t="s">
        <v>14188</v>
      </c>
      <c r="D7158" s="1" t="s">
        <v>1332</v>
      </c>
      <c r="E7158" s="1" t="s">
        <v>14189</v>
      </c>
      <c r="F7158" s="1" t="s">
        <v>3516</v>
      </c>
      <c r="G7158" s="1" t="s">
        <v>39</v>
      </c>
      <c r="H7158" s="1">
        <v>45.0</v>
      </c>
      <c r="I7158" s="3">
        <v>43812.625</v>
      </c>
      <c r="J7158" s="1">
        <v>0.0</v>
      </c>
      <c r="K7158" s="1" t="s">
        <v>166</v>
      </c>
      <c r="M7158" s="3">
        <v>43816.77929917824</v>
      </c>
    </row>
    <row r="7159">
      <c r="A7159" s="1">
        <v>7157.0</v>
      </c>
      <c r="B7159" s="1" t="s">
        <v>119</v>
      </c>
      <c r="C7159" s="1" t="s">
        <v>14190</v>
      </c>
      <c r="D7159" s="1" t="s">
        <v>37</v>
      </c>
      <c r="E7159" s="1" t="s">
        <v>14191</v>
      </c>
      <c r="F7159" s="1" t="s">
        <v>123</v>
      </c>
      <c r="G7159" s="1" t="s">
        <v>39</v>
      </c>
      <c r="H7159" s="1">
        <v>45.0</v>
      </c>
      <c r="I7159" s="3">
        <v>44151.25</v>
      </c>
      <c r="J7159" s="1">
        <v>0.904558995895281</v>
      </c>
      <c r="K7159" s="1" t="s">
        <v>18</v>
      </c>
      <c r="M7159" s="3">
        <v>44151.269861215274</v>
      </c>
    </row>
    <row r="7160">
      <c r="A7160" s="1">
        <v>7158.0</v>
      </c>
      <c r="B7160" s="1" t="s">
        <v>184</v>
      </c>
      <c r="C7160" s="1" t="s">
        <v>14192</v>
      </c>
      <c r="D7160" s="1" t="s">
        <v>1297</v>
      </c>
      <c r="E7160" s="1" t="s">
        <v>1391</v>
      </c>
      <c r="F7160" s="1" t="s">
        <v>187</v>
      </c>
      <c r="G7160" s="1" t="s">
        <v>17</v>
      </c>
      <c r="H7160" s="1">
        <v>45.0</v>
      </c>
      <c r="I7160" s="3">
        <v>43767.75</v>
      </c>
      <c r="J7160" s="1">
        <v>3.05720528249703</v>
      </c>
      <c r="K7160" s="1" t="s">
        <v>24</v>
      </c>
      <c r="M7160" s="3">
        <v>43751.366857800924</v>
      </c>
    </row>
    <row r="7161">
      <c r="A7161" s="1">
        <v>7159.0</v>
      </c>
      <c r="B7161" s="1" t="s">
        <v>2405</v>
      </c>
      <c r="C7161" s="1" t="s">
        <v>14193</v>
      </c>
      <c r="D7161" s="1" t="s">
        <v>14194</v>
      </c>
      <c r="E7161" s="1" t="s">
        <v>14195</v>
      </c>
      <c r="F7161" s="1" t="s">
        <v>2408</v>
      </c>
      <c r="G7161" s="1" t="s">
        <v>17</v>
      </c>
      <c r="H7161" s="1">
        <v>45.0</v>
      </c>
      <c r="I7161" s="3">
        <v>43906.177083333336</v>
      </c>
      <c r="J7161" s="1">
        <v>2.75161067463226</v>
      </c>
      <c r="K7161" s="1" t="s">
        <v>166</v>
      </c>
      <c r="M7161" s="3">
        <v>43906.216579050924</v>
      </c>
    </row>
    <row r="7162">
      <c r="A7162" s="1">
        <v>7160.0</v>
      </c>
      <c r="B7162" s="1" t="s">
        <v>303</v>
      </c>
      <c r="C7162" s="1" t="s">
        <v>14196</v>
      </c>
      <c r="D7162" s="1" t="s">
        <v>305</v>
      </c>
      <c r="E7162" s="1" t="s">
        <v>10693</v>
      </c>
      <c r="F7162" s="1" t="s">
        <v>307</v>
      </c>
      <c r="G7162" s="1" t="s">
        <v>17</v>
      </c>
      <c r="H7162" s="1">
        <v>45.0</v>
      </c>
      <c r="I7162" s="3">
        <v>44172.416666666664</v>
      </c>
      <c r="J7162" s="1">
        <v>1.63645298175511</v>
      </c>
      <c r="K7162" s="1" t="s">
        <v>24</v>
      </c>
      <c r="M7162" s="3">
        <v>44172.45057032407</v>
      </c>
    </row>
    <row r="7163">
      <c r="A7163" s="1">
        <v>7161.0</v>
      </c>
      <c r="B7163" s="1" t="s">
        <v>288</v>
      </c>
      <c r="C7163" s="1" t="s">
        <v>14197</v>
      </c>
      <c r="D7163" s="1" t="s">
        <v>14198</v>
      </c>
      <c r="E7163" s="1" t="s">
        <v>14199</v>
      </c>
      <c r="F7163" s="1" t="s">
        <v>292</v>
      </c>
      <c r="G7163" s="1" t="s">
        <v>35</v>
      </c>
      <c r="H7163" s="1">
        <v>45.0</v>
      </c>
      <c r="I7163" s="3">
        <v>43620.625</v>
      </c>
      <c r="J7163" s="1">
        <v>0.652435942885637</v>
      </c>
      <c r="K7163" s="1" t="s">
        <v>24</v>
      </c>
      <c r="M7163" s="3">
        <v>43620.63104179398</v>
      </c>
    </row>
    <row r="7164">
      <c r="A7164" s="1">
        <v>7162.0</v>
      </c>
      <c r="B7164" s="1" t="s">
        <v>184</v>
      </c>
      <c r="C7164" s="1" t="s">
        <v>14200</v>
      </c>
      <c r="D7164" s="1" t="s">
        <v>148</v>
      </c>
      <c r="E7164" s="1" t="s">
        <v>7849</v>
      </c>
      <c r="F7164" s="1" t="s">
        <v>187</v>
      </c>
      <c r="G7164" s="1" t="s">
        <v>17</v>
      </c>
      <c r="H7164" s="1">
        <v>45.0</v>
      </c>
      <c r="I7164" s="3">
        <v>43865.864583333336</v>
      </c>
      <c r="J7164" s="1">
        <v>1.96955121242474</v>
      </c>
      <c r="K7164" s="1" t="s">
        <v>24</v>
      </c>
      <c r="M7164" s="3">
        <v>43865.83471980324</v>
      </c>
    </row>
    <row r="7165">
      <c r="A7165" s="1">
        <v>7163.0</v>
      </c>
      <c r="B7165" s="1" t="s">
        <v>3513</v>
      </c>
      <c r="C7165" s="1" t="s">
        <v>14201</v>
      </c>
      <c r="D7165" s="1" t="s">
        <v>1653</v>
      </c>
      <c r="E7165" s="1" t="s">
        <v>14202</v>
      </c>
      <c r="F7165" s="1" t="s">
        <v>3516</v>
      </c>
      <c r="G7165" s="1" t="s">
        <v>39</v>
      </c>
      <c r="H7165" s="1">
        <v>45.0</v>
      </c>
      <c r="I7165" s="3">
        <v>43848.520833333336</v>
      </c>
      <c r="J7165" s="1">
        <v>0.202079911589419</v>
      </c>
      <c r="K7165" s="1" t="s">
        <v>166</v>
      </c>
      <c r="M7165" s="3">
        <v>43848.64234752315</v>
      </c>
    </row>
    <row r="7166">
      <c r="A7166" s="1">
        <v>7164.0</v>
      </c>
      <c r="B7166" s="1" t="s">
        <v>184</v>
      </c>
      <c r="C7166" s="1" t="s">
        <v>14203</v>
      </c>
      <c r="D7166" s="1" t="s">
        <v>148</v>
      </c>
      <c r="E7166" s="1" t="s">
        <v>186</v>
      </c>
      <c r="F7166" s="1" t="s">
        <v>187</v>
      </c>
      <c r="G7166" s="1" t="s">
        <v>17</v>
      </c>
      <c r="H7166" s="1">
        <v>45.0</v>
      </c>
      <c r="I7166" s="3">
        <v>43971.375</v>
      </c>
      <c r="J7166" s="1">
        <v>3.35328396710376</v>
      </c>
      <c r="K7166" s="1" t="s">
        <v>24</v>
      </c>
      <c r="L7166" s="1" t="s">
        <v>188</v>
      </c>
      <c r="M7166" s="3">
        <v>43971.331941435186</v>
      </c>
    </row>
    <row r="7167">
      <c r="A7167" s="1">
        <v>7165.0</v>
      </c>
      <c r="B7167" s="1" t="s">
        <v>2188</v>
      </c>
      <c r="C7167" s="1" t="s">
        <v>14204</v>
      </c>
      <c r="D7167" s="1" t="s">
        <v>3458</v>
      </c>
      <c r="E7167" s="1" t="s">
        <v>13877</v>
      </c>
      <c r="F7167" s="1" t="s">
        <v>2192</v>
      </c>
      <c r="G7167" s="1" t="s">
        <v>17</v>
      </c>
      <c r="H7167" s="1">
        <v>45.0</v>
      </c>
      <c r="I7167" s="3">
        <v>43871.1875</v>
      </c>
      <c r="J7167" s="1">
        <v>3.32065988837821</v>
      </c>
      <c r="K7167" s="1" t="s">
        <v>18</v>
      </c>
      <c r="M7167" s="3">
        <v>43871.25661444444</v>
      </c>
    </row>
    <row r="7168">
      <c r="A7168" s="1">
        <v>7166.0</v>
      </c>
      <c r="B7168" s="1" t="s">
        <v>3442</v>
      </c>
      <c r="C7168" s="1" t="s">
        <v>14205</v>
      </c>
      <c r="D7168" s="1" t="s">
        <v>3444</v>
      </c>
      <c r="E7168" s="1" t="s">
        <v>3445</v>
      </c>
      <c r="F7168" s="1" t="s">
        <v>3446</v>
      </c>
      <c r="G7168" s="1" t="s">
        <v>17</v>
      </c>
      <c r="H7168" s="1">
        <v>45.0</v>
      </c>
      <c r="I7168" s="3">
        <v>43949.260416666664</v>
      </c>
      <c r="J7168" s="1">
        <v>3.66086462574815</v>
      </c>
      <c r="K7168" s="1" t="s">
        <v>3447</v>
      </c>
      <c r="L7168" s="1" t="s">
        <v>3448</v>
      </c>
      <c r="M7168" s="3">
        <v>43949.23496703704</v>
      </c>
    </row>
    <row r="7169">
      <c r="A7169" s="1">
        <v>7167.0</v>
      </c>
      <c r="B7169" s="1" t="s">
        <v>2080</v>
      </c>
      <c r="C7169" s="1" t="s">
        <v>14206</v>
      </c>
      <c r="D7169" s="1" t="s">
        <v>1653</v>
      </c>
      <c r="E7169" s="1" t="s">
        <v>2592</v>
      </c>
      <c r="F7169" s="1" t="s">
        <v>2083</v>
      </c>
      <c r="G7169" s="1" t="s">
        <v>17</v>
      </c>
      <c r="H7169" s="1">
        <v>45.0</v>
      </c>
      <c r="I7169" s="3">
        <v>43758.625</v>
      </c>
      <c r="J7169" s="1">
        <v>3.81963474458182</v>
      </c>
      <c r="K7169" s="1" t="s">
        <v>166</v>
      </c>
      <c r="M7169" s="3">
        <v>43758.659750335646</v>
      </c>
    </row>
    <row r="7170">
      <c r="A7170" s="1">
        <v>7168.0</v>
      </c>
      <c r="B7170" s="1" t="s">
        <v>520</v>
      </c>
      <c r="C7170" s="1" t="s">
        <v>14207</v>
      </c>
      <c r="D7170" s="1" t="s">
        <v>522</v>
      </c>
      <c r="E7170" s="1" t="s">
        <v>14208</v>
      </c>
      <c r="F7170" s="1" t="s">
        <v>524</v>
      </c>
      <c r="G7170" s="1" t="s">
        <v>89</v>
      </c>
      <c r="H7170" s="1">
        <v>45.0</v>
      </c>
      <c r="I7170" s="3">
        <v>43818.500233287035</v>
      </c>
      <c r="J7170" s="1">
        <v>1.77631989408104</v>
      </c>
      <c r="K7170" s="1" t="s">
        <v>46</v>
      </c>
      <c r="M7170" s="3">
        <v>43818.65668997685</v>
      </c>
    </row>
    <row r="7171">
      <c r="A7171" s="1">
        <v>7169.0</v>
      </c>
      <c r="B7171" s="1" t="s">
        <v>6381</v>
      </c>
      <c r="C7171" s="1" t="s">
        <v>14209</v>
      </c>
      <c r="D7171" s="1" t="s">
        <v>99</v>
      </c>
      <c r="E7171" s="1" t="s">
        <v>14210</v>
      </c>
      <c r="F7171" s="1" t="s">
        <v>6384</v>
      </c>
      <c r="G7171" s="1" t="s">
        <v>39</v>
      </c>
      <c r="H7171" s="1">
        <v>45.0</v>
      </c>
      <c r="I7171" s="3">
        <v>44099.645833333336</v>
      </c>
      <c r="J7171" s="1">
        <v>2.76713499066641</v>
      </c>
      <c r="K7171" s="1" t="s">
        <v>24</v>
      </c>
      <c r="L7171" s="1" t="s">
        <v>135</v>
      </c>
      <c r="M7171" s="3">
        <v>44099.68233033565</v>
      </c>
    </row>
    <row r="7172">
      <c r="A7172" s="1">
        <v>7170.0</v>
      </c>
      <c r="B7172" s="1" t="s">
        <v>2891</v>
      </c>
      <c r="C7172" s="1" t="s">
        <v>14211</v>
      </c>
      <c r="D7172" s="1" t="s">
        <v>2639</v>
      </c>
      <c r="E7172" s="1" t="s">
        <v>14181</v>
      </c>
      <c r="F7172" s="1" t="s">
        <v>2894</v>
      </c>
      <c r="G7172" s="1" t="s">
        <v>17</v>
      </c>
      <c r="H7172" s="1">
        <v>45.0</v>
      </c>
      <c r="I7172" s="3">
        <v>44030.5625</v>
      </c>
      <c r="J7172" s="1">
        <v>1.55383725757571</v>
      </c>
      <c r="K7172" s="1" t="s">
        <v>46</v>
      </c>
      <c r="M7172" s="3">
        <v>44030.59556622685</v>
      </c>
    </row>
    <row r="7173">
      <c r="A7173" s="1">
        <v>7171.0</v>
      </c>
      <c r="B7173" s="1" t="s">
        <v>1289</v>
      </c>
      <c r="C7173" s="1" t="s">
        <v>14212</v>
      </c>
      <c r="D7173" s="1" t="s">
        <v>1666</v>
      </c>
      <c r="E7173" s="1" t="s">
        <v>7263</v>
      </c>
      <c r="F7173" s="1" t="s">
        <v>1293</v>
      </c>
      <c r="G7173" s="1" t="s">
        <v>35</v>
      </c>
      <c r="H7173" s="1">
        <v>45.0</v>
      </c>
      <c r="I7173" s="3">
        <v>43559.666666666664</v>
      </c>
      <c r="J7173" s="1">
        <v>0.00655460027159904</v>
      </c>
      <c r="K7173" s="1" t="s">
        <v>24</v>
      </c>
      <c r="M7173" s="3">
        <v>43559.68690810185</v>
      </c>
    </row>
    <row r="7174">
      <c r="A7174" s="1">
        <v>7172.0</v>
      </c>
      <c r="B7174" s="1" t="s">
        <v>385</v>
      </c>
      <c r="C7174" s="1" t="s">
        <v>14213</v>
      </c>
      <c r="D7174" s="1" t="s">
        <v>32</v>
      </c>
      <c r="E7174" s="1" t="s">
        <v>7856</v>
      </c>
      <c r="F7174" s="1" t="s">
        <v>388</v>
      </c>
      <c r="G7174" s="1" t="s">
        <v>17</v>
      </c>
      <c r="H7174" s="1">
        <v>45.0</v>
      </c>
      <c r="I7174" s="3">
        <v>44175.65625</v>
      </c>
      <c r="J7174" s="1">
        <v>3.19203815230049</v>
      </c>
      <c r="K7174" s="1" t="s">
        <v>24</v>
      </c>
      <c r="M7174" s="3">
        <v>44175.70502755787</v>
      </c>
    </row>
    <row r="7175">
      <c r="A7175" s="1">
        <v>7173.0</v>
      </c>
      <c r="B7175" s="1" t="s">
        <v>824</v>
      </c>
      <c r="C7175" s="1" t="s">
        <v>14214</v>
      </c>
      <c r="D7175" s="1" t="s">
        <v>2173</v>
      </c>
      <c r="E7175" s="1" t="s">
        <v>14215</v>
      </c>
      <c r="F7175" s="1" t="s">
        <v>827</v>
      </c>
      <c r="G7175" s="1" t="s">
        <v>39</v>
      </c>
      <c r="H7175" s="1">
        <v>45.0</v>
      </c>
      <c r="I7175" s="3">
        <v>43829.708333333336</v>
      </c>
      <c r="J7175" s="1">
        <v>0.969756227834304</v>
      </c>
      <c r="K7175" s="1" t="s">
        <v>18</v>
      </c>
      <c r="M7175" s="3">
        <v>43829.758395474535</v>
      </c>
    </row>
    <row r="7176">
      <c r="A7176" s="1">
        <v>7174.0</v>
      </c>
      <c r="B7176" s="1" t="s">
        <v>6317</v>
      </c>
      <c r="C7176" s="1" t="s">
        <v>14216</v>
      </c>
      <c r="D7176" s="1" t="s">
        <v>173</v>
      </c>
      <c r="E7176" s="1" t="s">
        <v>14217</v>
      </c>
      <c r="F7176" s="1" t="s">
        <v>11651</v>
      </c>
      <c r="G7176" s="1" t="s">
        <v>39</v>
      </c>
      <c r="H7176" s="1">
        <v>45.0</v>
      </c>
      <c r="I7176" s="3">
        <v>43814.541666666664</v>
      </c>
      <c r="J7176" s="1">
        <v>2.15431266135354</v>
      </c>
      <c r="K7176" s="1" t="s">
        <v>18</v>
      </c>
      <c r="M7176" s="3">
        <v>43814.55965407407</v>
      </c>
    </row>
    <row r="7177">
      <c r="A7177" s="1">
        <v>7175.0</v>
      </c>
      <c r="B7177" s="1" t="s">
        <v>184</v>
      </c>
      <c r="C7177" s="1" t="s">
        <v>14218</v>
      </c>
      <c r="D7177" s="1" t="s">
        <v>1297</v>
      </c>
      <c r="E7177" s="1" t="s">
        <v>1935</v>
      </c>
      <c r="F7177" s="1" t="s">
        <v>187</v>
      </c>
      <c r="G7177" s="1" t="s">
        <v>17</v>
      </c>
      <c r="H7177" s="1">
        <v>45.0</v>
      </c>
      <c r="I7177" s="3">
        <v>44101.333333333336</v>
      </c>
      <c r="J7177" s="1">
        <v>4.68873593144195</v>
      </c>
      <c r="K7177" s="1" t="s">
        <v>24</v>
      </c>
      <c r="M7177" s="3">
        <v>44101.323331631946</v>
      </c>
    </row>
    <row r="7178">
      <c r="A7178" s="1">
        <v>7176.0</v>
      </c>
      <c r="B7178" s="1" t="s">
        <v>293</v>
      </c>
      <c r="C7178" s="1" t="s">
        <v>14219</v>
      </c>
      <c r="D7178" s="1" t="s">
        <v>1186</v>
      </c>
      <c r="E7178" s="1" t="s">
        <v>6729</v>
      </c>
      <c r="F7178" s="1" t="s">
        <v>297</v>
      </c>
      <c r="G7178" s="1" t="s">
        <v>17</v>
      </c>
      <c r="H7178" s="1">
        <v>45.0</v>
      </c>
      <c r="I7178" s="3">
        <v>44223.791666666664</v>
      </c>
      <c r="J7178" s="1">
        <v>0.308274506103406</v>
      </c>
      <c r="K7178" s="1" t="s">
        <v>62</v>
      </c>
      <c r="L7178" s="1" t="s">
        <v>1188</v>
      </c>
      <c r="M7178" s="3">
        <v>44223.71845260417</v>
      </c>
    </row>
    <row r="7179">
      <c r="A7179" s="1">
        <v>7177.0</v>
      </c>
      <c r="B7179" s="1" t="s">
        <v>14220</v>
      </c>
      <c r="C7179" s="1" t="s">
        <v>14221</v>
      </c>
      <c r="D7179" s="1" t="s">
        <v>5045</v>
      </c>
      <c r="E7179" s="1" t="s">
        <v>14222</v>
      </c>
      <c r="F7179" s="1" t="s">
        <v>14223</v>
      </c>
      <c r="G7179" s="1" t="s">
        <v>39</v>
      </c>
      <c r="H7179" s="1">
        <v>45.0</v>
      </c>
      <c r="I7179" s="3">
        <v>44215.416666666664</v>
      </c>
      <c r="J7179" s="1">
        <v>0.00154244180147676</v>
      </c>
      <c r="K7179" s="1" t="s">
        <v>62</v>
      </c>
      <c r="M7179" s="3">
        <v>44215.456321631944</v>
      </c>
    </row>
    <row r="7180">
      <c r="A7180" s="1">
        <v>7178.0</v>
      </c>
      <c r="B7180" s="1" t="s">
        <v>303</v>
      </c>
      <c r="C7180" s="1" t="s">
        <v>14224</v>
      </c>
      <c r="D7180" s="1" t="s">
        <v>305</v>
      </c>
      <c r="E7180" s="1" t="s">
        <v>644</v>
      </c>
      <c r="F7180" s="1" t="s">
        <v>307</v>
      </c>
      <c r="G7180" s="1" t="s">
        <v>17</v>
      </c>
      <c r="H7180" s="1">
        <v>45.0</v>
      </c>
      <c r="I7180" s="3">
        <v>44101.416666666664</v>
      </c>
      <c r="J7180" s="1">
        <v>1.59197593554644</v>
      </c>
      <c r="K7180" s="1" t="s">
        <v>24</v>
      </c>
      <c r="M7180" s="3">
        <v>44101.445045740744</v>
      </c>
    </row>
    <row r="7181">
      <c r="A7181" s="1">
        <v>7179.0</v>
      </c>
      <c r="B7181" s="1" t="s">
        <v>474</v>
      </c>
      <c r="C7181" s="1" t="s">
        <v>14225</v>
      </c>
      <c r="D7181" s="1" t="s">
        <v>1243</v>
      </c>
      <c r="E7181" s="1" t="s">
        <v>14226</v>
      </c>
      <c r="F7181" s="1" t="s">
        <v>477</v>
      </c>
      <c r="G7181" s="1" t="s">
        <v>89</v>
      </c>
      <c r="H7181" s="1">
        <v>45.0</v>
      </c>
      <c r="I7181" s="3">
        <v>43813.44272211805</v>
      </c>
      <c r="J7181" s="1">
        <v>2.62722819972675</v>
      </c>
      <c r="K7181" s="1" t="s">
        <v>46</v>
      </c>
      <c r="M7181" s="3">
        <v>43813.457086689814</v>
      </c>
    </row>
    <row r="7182">
      <c r="A7182" s="1">
        <v>7180.0</v>
      </c>
      <c r="B7182" s="1" t="s">
        <v>1348</v>
      </c>
      <c r="C7182" s="1" t="s">
        <v>14227</v>
      </c>
      <c r="D7182" s="1" t="s">
        <v>121</v>
      </c>
      <c r="E7182" s="1" t="s">
        <v>7465</v>
      </c>
      <c r="F7182" s="1" t="s">
        <v>1352</v>
      </c>
      <c r="G7182" s="1" t="s">
        <v>17</v>
      </c>
      <c r="H7182" s="1">
        <v>45.0</v>
      </c>
      <c r="I7182" s="3">
        <v>44015.6875</v>
      </c>
      <c r="J7182" s="1">
        <v>0.896841188302948</v>
      </c>
      <c r="K7182" s="1" t="s">
        <v>18</v>
      </c>
      <c r="M7182" s="3">
        <v>44015.715404849536</v>
      </c>
    </row>
    <row r="7183">
      <c r="A7183" s="1">
        <v>7181.0</v>
      </c>
      <c r="B7183" s="1" t="s">
        <v>293</v>
      </c>
      <c r="C7183" s="1" t="s">
        <v>14228</v>
      </c>
      <c r="D7183" s="1" t="s">
        <v>3270</v>
      </c>
      <c r="E7183" s="1" t="s">
        <v>2661</v>
      </c>
      <c r="F7183" s="1" t="s">
        <v>297</v>
      </c>
      <c r="G7183" s="1" t="s">
        <v>17</v>
      </c>
      <c r="H7183" s="1">
        <v>45.0</v>
      </c>
      <c r="I7183" s="3">
        <v>43833.791666666664</v>
      </c>
      <c r="J7183" s="1">
        <v>1.56581502764376</v>
      </c>
      <c r="K7183" s="1" t="s">
        <v>62</v>
      </c>
      <c r="M7183" s="3">
        <v>43833.781982025466</v>
      </c>
    </row>
    <row r="7184">
      <c r="A7184" s="1">
        <v>7182.0</v>
      </c>
      <c r="B7184" s="1" t="s">
        <v>853</v>
      </c>
      <c r="C7184" s="1" t="s">
        <v>14229</v>
      </c>
      <c r="D7184" s="1" t="s">
        <v>1802</v>
      </c>
      <c r="E7184" s="1" t="s">
        <v>9171</v>
      </c>
      <c r="F7184" s="1" t="s">
        <v>856</v>
      </c>
      <c r="G7184" s="1" t="s">
        <v>17</v>
      </c>
      <c r="H7184" s="1">
        <v>45.0</v>
      </c>
      <c r="I7184" s="3">
        <v>43991.541666666664</v>
      </c>
      <c r="J7184" s="1">
        <v>3.46828578619779</v>
      </c>
      <c r="K7184" s="1" t="s">
        <v>18</v>
      </c>
      <c r="M7184" s="3">
        <v>43991.57819474537</v>
      </c>
    </row>
    <row r="7185">
      <c r="A7185" s="1">
        <v>7183.0</v>
      </c>
      <c r="B7185" s="1" t="s">
        <v>319</v>
      </c>
      <c r="C7185" s="1" t="s">
        <v>14230</v>
      </c>
      <c r="D7185" s="1" t="s">
        <v>321</v>
      </c>
      <c r="E7185" s="1" t="s">
        <v>14231</v>
      </c>
      <c r="F7185" s="1" t="s">
        <v>323</v>
      </c>
      <c r="G7185" s="1" t="s">
        <v>39</v>
      </c>
      <c r="H7185" s="1">
        <v>45.0</v>
      </c>
      <c r="I7185" s="3">
        <v>44086.645833333336</v>
      </c>
      <c r="J7185" s="1">
        <v>0.68195943767986</v>
      </c>
      <c r="K7185" s="1" t="s">
        <v>24</v>
      </c>
      <c r="M7185" s="3">
        <v>44086.66799780093</v>
      </c>
    </row>
    <row r="7186">
      <c r="A7186" s="1">
        <v>7184.0</v>
      </c>
      <c r="B7186" s="1" t="s">
        <v>2088</v>
      </c>
      <c r="C7186" s="1" t="s">
        <v>14232</v>
      </c>
      <c r="D7186" s="1" t="s">
        <v>13272</v>
      </c>
      <c r="E7186" s="1" t="s">
        <v>14233</v>
      </c>
      <c r="F7186" s="1" t="s">
        <v>2091</v>
      </c>
      <c r="G7186" s="1" t="s">
        <v>89</v>
      </c>
      <c r="H7186" s="1">
        <v>45.0</v>
      </c>
      <c r="I7186" s="3">
        <v>43867.53140452546</v>
      </c>
      <c r="J7186" s="1">
        <v>2.04537451357069</v>
      </c>
      <c r="K7186" s="1" t="s">
        <v>62</v>
      </c>
      <c r="M7186" s="3">
        <v>43867.55240237268</v>
      </c>
    </row>
    <row r="7187">
      <c r="A7187" s="1">
        <v>7185.0</v>
      </c>
      <c r="B7187" s="1" t="s">
        <v>385</v>
      </c>
      <c r="C7187" s="1" t="s">
        <v>14234</v>
      </c>
      <c r="D7187" s="1" t="s">
        <v>116</v>
      </c>
      <c r="E7187" s="1" t="s">
        <v>2924</v>
      </c>
      <c r="F7187" s="1" t="s">
        <v>388</v>
      </c>
      <c r="G7187" s="1" t="s">
        <v>17</v>
      </c>
      <c r="H7187" s="1">
        <v>45.0</v>
      </c>
      <c r="I7187" s="3">
        <v>44109.666666666664</v>
      </c>
      <c r="J7187" s="1">
        <v>0.0</v>
      </c>
      <c r="K7187" s="1" t="s">
        <v>24</v>
      </c>
      <c r="M7187" s="3">
        <v>44109.6581971412</v>
      </c>
    </row>
    <row r="7188">
      <c r="A7188" s="1">
        <v>7186.0</v>
      </c>
      <c r="B7188" s="1" t="s">
        <v>1315</v>
      </c>
      <c r="C7188" s="1" t="s">
        <v>14235</v>
      </c>
      <c r="D7188" s="1" t="s">
        <v>411</v>
      </c>
      <c r="E7188" s="1" t="s">
        <v>6505</v>
      </c>
      <c r="F7188" s="1" t="s">
        <v>1319</v>
      </c>
      <c r="G7188" s="1" t="s">
        <v>17</v>
      </c>
      <c r="H7188" s="1">
        <v>45.0</v>
      </c>
      <c r="I7188" s="3">
        <v>44092.333333333336</v>
      </c>
      <c r="J7188" s="1">
        <v>0.170926458957204</v>
      </c>
      <c r="K7188" s="1" t="s">
        <v>18</v>
      </c>
      <c r="M7188" s="3">
        <v>44092.35588646991</v>
      </c>
    </row>
    <row r="7189">
      <c r="A7189" s="1">
        <v>7187.0</v>
      </c>
      <c r="B7189" s="1" t="s">
        <v>114</v>
      </c>
      <c r="C7189" s="1" t="s">
        <v>14236</v>
      </c>
      <c r="D7189" s="1" t="s">
        <v>116</v>
      </c>
      <c r="E7189" s="1" t="s">
        <v>2057</v>
      </c>
      <c r="F7189" s="1" t="s">
        <v>118</v>
      </c>
      <c r="G7189" s="1" t="s">
        <v>17</v>
      </c>
      <c r="H7189" s="1">
        <v>45.0</v>
      </c>
      <c r="I7189" s="3">
        <v>44075.25</v>
      </c>
      <c r="J7189" s="1">
        <v>3.49246861893658</v>
      </c>
      <c r="K7189" s="1" t="s">
        <v>24</v>
      </c>
      <c r="M7189" s="3">
        <v>44075.28833196759</v>
      </c>
    </row>
    <row r="7190">
      <c r="A7190" s="1">
        <v>7188.0</v>
      </c>
      <c r="B7190" s="1" t="s">
        <v>136</v>
      </c>
      <c r="C7190" s="1" t="s">
        <v>14237</v>
      </c>
      <c r="D7190" s="1" t="s">
        <v>138</v>
      </c>
      <c r="E7190" s="1" t="s">
        <v>13020</v>
      </c>
      <c r="F7190" s="1" t="s">
        <v>140</v>
      </c>
      <c r="G7190" s="1" t="s">
        <v>17</v>
      </c>
      <c r="H7190" s="1">
        <v>45.0</v>
      </c>
      <c r="I7190" s="3">
        <v>43917.375</v>
      </c>
      <c r="J7190" s="1">
        <v>1.38333739875062</v>
      </c>
      <c r="K7190" s="1" t="s">
        <v>18</v>
      </c>
      <c r="M7190" s="3">
        <v>43917.36924840278</v>
      </c>
    </row>
    <row r="7191">
      <c r="A7191" s="1">
        <v>7189.0</v>
      </c>
      <c r="B7191" s="1" t="s">
        <v>459</v>
      </c>
      <c r="C7191" s="1" t="s">
        <v>14238</v>
      </c>
      <c r="D7191" s="1" t="s">
        <v>461</v>
      </c>
      <c r="E7191" s="1" t="s">
        <v>692</v>
      </c>
      <c r="F7191" s="1" t="s">
        <v>463</v>
      </c>
      <c r="G7191" s="1" t="s">
        <v>17</v>
      </c>
      <c r="H7191" s="1">
        <v>45.0</v>
      </c>
      <c r="I7191" s="3">
        <v>44005.645833333336</v>
      </c>
      <c r="J7191" s="1">
        <v>0.610651703185891</v>
      </c>
      <c r="K7191" s="1" t="s">
        <v>24</v>
      </c>
      <c r="L7191" s="1" t="s">
        <v>464</v>
      </c>
      <c r="M7191" s="3">
        <v>44005.67812445602</v>
      </c>
    </row>
    <row r="7192">
      <c r="A7192" s="1">
        <v>7190.0</v>
      </c>
      <c r="B7192" s="1" t="s">
        <v>4046</v>
      </c>
      <c r="C7192" s="1" t="s">
        <v>14239</v>
      </c>
      <c r="D7192" s="1" t="s">
        <v>116</v>
      </c>
      <c r="E7192" s="1" t="s">
        <v>6269</v>
      </c>
      <c r="F7192" s="1" t="s">
        <v>4049</v>
      </c>
      <c r="G7192" s="1" t="s">
        <v>35</v>
      </c>
      <c r="H7192" s="1">
        <v>45.0</v>
      </c>
      <c r="I7192" s="3">
        <v>44158.1875</v>
      </c>
      <c r="J7192" s="1">
        <v>2.68763918747206</v>
      </c>
      <c r="K7192" s="1" t="s">
        <v>24</v>
      </c>
      <c r="L7192" s="1" t="s">
        <v>4561</v>
      </c>
      <c r="M7192" s="3">
        <v>44158.20695143518</v>
      </c>
    </row>
    <row r="7193">
      <c r="A7193" s="1">
        <v>7191.0</v>
      </c>
      <c r="B7193" s="1" t="s">
        <v>465</v>
      </c>
      <c r="C7193" s="1" t="s">
        <v>14240</v>
      </c>
      <c r="D7193" s="1" t="s">
        <v>6246</v>
      </c>
      <c r="E7193" s="1" t="s">
        <v>6247</v>
      </c>
      <c r="F7193" s="1" t="s">
        <v>468</v>
      </c>
      <c r="G7193" s="1" t="s">
        <v>17</v>
      </c>
      <c r="H7193" s="1">
        <v>45.0</v>
      </c>
      <c r="I7193" s="3">
        <v>43812.291666666664</v>
      </c>
      <c r="J7193" s="1">
        <v>1.00223056963207</v>
      </c>
      <c r="K7193" s="1" t="s">
        <v>24</v>
      </c>
      <c r="M7193" s="3">
        <v>43812.30509894676</v>
      </c>
    </row>
    <row r="7194">
      <c r="A7194" s="1">
        <v>7192.0</v>
      </c>
      <c r="B7194" s="1" t="s">
        <v>806</v>
      </c>
      <c r="C7194" s="1" t="s">
        <v>14241</v>
      </c>
      <c r="D7194" s="1" t="s">
        <v>12034</v>
      </c>
      <c r="E7194" s="1" t="s">
        <v>14242</v>
      </c>
      <c r="F7194" s="1" t="s">
        <v>810</v>
      </c>
      <c r="G7194" s="1" t="s">
        <v>17</v>
      </c>
      <c r="H7194" s="1">
        <v>45.0</v>
      </c>
      <c r="I7194" s="3">
        <v>43753.666666666664</v>
      </c>
      <c r="J7194" s="1">
        <v>0.83725306354842</v>
      </c>
      <c r="K7194" s="1" t="s">
        <v>24</v>
      </c>
      <c r="M7194" s="3">
        <v>43755.74421063657</v>
      </c>
    </row>
    <row r="7195">
      <c r="A7195" s="1">
        <v>7193.0</v>
      </c>
      <c r="B7195" s="1" t="s">
        <v>620</v>
      </c>
      <c r="C7195" s="1" t="s">
        <v>14243</v>
      </c>
      <c r="D7195" s="1" t="s">
        <v>532</v>
      </c>
      <c r="E7195" s="1" t="s">
        <v>14244</v>
      </c>
      <c r="F7195" s="1" t="s">
        <v>623</v>
      </c>
      <c r="G7195" s="1" t="s">
        <v>39</v>
      </c>
      <c r="H7195" s="1">
        <v>45.0</v>
      </c>
      <c r="I7195" s="3">
        <v>44037.75</v>
      </c>
      <c r="J7195" s="1">
        <v>2.30610436497796</v>
      </c>
      <c r="K7195" s="1" t="s">
        <v>18</v>
      </c>
      <c r="M7195" s="3">
        <v>44037.774840555554</v>
      </c>
    </row>
    <row r="7196">
      <c r="A7196" s="1">
        <v>7194.0</v>
      </c>
      <c r="B7196" s="1" t="s">
        <v>536</v>
      </c>
      <c r="C7196" s="1" t="s">
        <v>14245</v>
      </c>
      <c r="D7196" s="1" t="s">
        <v>1255</v>
      </c>
      <c r="E7196" s="1" t="s">
        <v>4030</v>
      </c>
      <c r="F7196" s="1" t="s">
        <v>539</v>
      </c>
      <c r="G7196" s="1" t="s">
        <v>17</v>
      </c>
      <c r="H7196" s="1">
        <v>45.0</v>
      </c>
      <c r="I7196" s="3">
        <v>43843.291666666664</v>
      </c>
      <c r="J7196" s="1">
        <v>0.0</v>
      </c>
      <c r="K7196" s="1" t="s">
        <v>83</v>
      </c>
      <c r="M7196" s="3">
        <v>43843.38604980324</v>
      </c>
    </row>
    <row r="7197">
      <c r="A7197" s="1">
        <v>7195.0</v>
      </c>
      <c r="B7197" s="1" t="s">
        <v>4988</v>
      </c>
      <c r="C7197" s="1" t="s">
        <v>14246</v>
      </c>
      <c r="D7197" s="1" t="s">
        <v>4342</v>
      </c>
      <c r="E7197" s="1" t="s">
        <v>14247</v>
      </c>
      <c r="F7197" s="1" t="s">
        <v>4991</v>
      </c>
      <c r="G7197" s="1" t="s">
        <v>39</v>
      </c>
      <c r="H7197" s="1">
        <v>45.0</v>
      </c>
      <c r="I7197" s="3">
        <v>44251.583333333336</v>
      </c>
      <c r="J7197" s="1">
        <v>3.58613589833337</v>
      </c>
      <c r="K7197" s="1" t="s">
        <v>6693</v>
      </c>
      <c r="L7197" s="1" t="s">
        <v>6694</v>
      </c>
      <c r="M7197" s="3">
        <v>44251.645618622686</v>
      </c>
    </row>
    <row r="7198">
      <c r="A7198" s="1">
        <v>7196.0</v>
      </c>
      <c r="B7198" s="1" t="s">
        <v>401</v>
      </c>
      <c r="C7198" s="1" t="s">
        <v>14248</v>
      </c>
      <c r="D7198" s="1" t="s">
        <v>248</v>
      </c>
      <c r="E7198" s="1" t="s">
        <v>14249</v>
      </c>
      <c r="F7198" s="1" t="s">
        <v>405</v>
      </c>
      <c r="G7198" s="1" t="s">
        <v>39</v>
      </c>
      <c r="H7198" s="1">
        <v>45.0</v>
      </c>
      <c r="I7198" s="3">
        <v>43788.708333333336</v>
      </c>
      <c r="J7198" s="1">
        <v>4.91231667027177</v>
      </c>
      <c r="K7198" s="1" t="s">
        <v>24</v>
      </c>
      <c r="M7198" s="3">
        <v>43788.74994005787</v>
      </c>
    </row>
    <row r="7199">
      <c r="A7199" s="1">
        <v>7197.0</v>
      </c>
      <c r="B7199" s="1" t="s">
        <v>340</v>
      </c>
      <c r="C7199" s="1" t="s">
        <v>14250</v>
      </c>
      <c r="D7199" s="1" t="s">
        <v>1255</v>
      </c>
      <c r="E7199" s="1" t="s">
        <v>14251</v>
      </c>
      <c r="F7199" s="1" t="s">
        <v>344</v>
      </c>
      <c r="G7199" s="1" t="s">
        <v>89</v>
      </c>
      <c r="H7199" s="1">
        <v>45.0</v>
      </c>
      <c r="I7199" s="3">
        <v>43984.297896550925</v>
      </c>
      <c r="J7199" s="1">
        <v>2.51787939712604</v>
      </c>
      <c r="K7199" s="1" t="s">
        <v>83</v>
      </c>
      <c r="M7199" s="3">
        <v>43984.318386747684</v>
      </c>
    </row>
    <row r="7200">
      <c r="A7200" s="1">
        <v>7198.0</v>
      </c>
      <c r="B7200" s="1" t="s">
        <v>788</v>
      </c>
      <c r="C7200" s="1" t="s">
        <v>14252</v>
      </c>
      <c r="D7200" s="1" t="s">
        <v>518</v>
      </c>
      <c r="E7200" s="1" t="s">
        <v>790</v>
      </c>
      <c r="F7200" s="1" t="s">
        <v>791</v>
      </c>
      <c r="G7200" s="1" t="s">
        <v>17</v>
      </c>
      <c r="H7200" s="1">
        <v>45.0</v>
      </c>
      <c r="I7200" s="3">
        <v>44181.708333333336</v>
      </c>
      <c r="J7200" s="1">
        <v>0.0459863582806298</v>
      </c>
      <c r="K7200" s="1" t="s">
        <v>24</v>
      </c>
      <c r="M7200" s="3">
        <v>44181.73577074074</v>
      </c>
    </row>
    <row r="7201">
      <c r="A7201" s="1">
        <v>7199.0</v>
      </c>
      <c r="B7201" s="1" t="s">
        <v>2963</v>
      </c>
      <c r="C7201" s="1" t="s">
        <v>14253</v>
      </c>
      <c r="D7201" s="1" t="s">
        <v>275</v>
      </c>
      <c r="E7201" s="1" t="s">
        <v>6954</v>
      </c>
      <c r="F7201" s="1" t="s">
        <v>2967</v>
      </c>
      <c r="G7201" s="1" t="s">
        <v>17</v>
      </c>
      <c r="H7201" s="1">
        <v>45.0</v>
      </c>
      <c r="I7201" s="3">
        <v>44084.625</v>
      </c>
      <c r="J7201" s="1">
        <v>2.42730401042407</v>
      </c>
      <c r="K7201" s="1" t="s">
        <v>24</v>
      </c>
      <c r="L7201" s="1" t="s">
        <v>238</v>
      </c>
      <c r="M7201" s="3">
        <v>44084.65815185185</v>
      </c>
    </row>
    <row r="7202">
      <c r="A7202" s="1">
        <v>7200.0</v>
      </c>
      <c r="B7202" s="1" t="s">
        <v>4246</v>
      </c>
      <c r="C7202" s="1" t="s">
        <v>14254</v>
      </c>
      <c r="D7202" s="1" t="s">
        <v>21</v>
      </c>
      <c r="E7202" s="1" t="s">
        <v>4249</v>
      </c>
      <c r="F7202" s="1" t="s">
        <v>4250</v>
      </c>
      <c r="G7202" s="1" t="s">
        <v>17</v>
      </c>
      <c r="H7202" s="1">
        <v>45.0</v>
      </c>
      <c r="I7202" s="3">
        <v>43881.145833333336</v>
      </c>
      <c r="J7202" s="1">
        <v>3.3616892308225</v>
      </c>
      <c r="K7202" s="1" t="s">
        <v>24</v>
      </c>
      <c r="M7202" s="3">
        <v>43881.195361527774</v>
      </c>
    </row>
    <row r="7203">
      <c r="A7203" s="1">
        <v>7201.0</v>
      </c>
      <c r="B7203" s="1" t="s">
        <v>1012</v>
      </c>
      <c r="C7203" s="1" t="s">
        <v>14255</v>
      </c>
      <c r="D7203" s="1" t="s">
        <v>1014</v>
      </c>
      <c r="E7203" s="1" t="s">
        <v>2156</v>
      </c>
      <c r="F7203" s="1" t="s">
        <v>1016</v>
      </c>
      <c r="G7203" s="1" t="s">
        <v>17</v>
      </c>
      <c r="H7203" s="1">
        <v>45.0</v>
      </c>
      <c r="I7203" s="3">
        <v>43860.25</v>
      </c>
      <c r="J7203" s="1">
        <v>0.175224304427226</v>
      </c>
      <c r="K7203" s="1" t="s">
        <v>166</v>
      </c>
      <c r="M7203" s="3">
        <v>43861.223770034725</v>
      </c>
    </row>
    <row r="7204">
      <c r="A7204" s="1">
        <v>7202.0</v>
      </c>
      <c r="B7204" s="1" t="s">
        <v>30</v>
      </c>
      <c r="C7204" s="1" t="s">
        <v>14256</v>
      </c>
      <c r="D7204" s="1" t="s">
        <v>32</v>
      </c>
      <c r="E7204" s="1" t="s">
        <v>3491</v>
      </c>
      <c r="F7204" s="1" t="s">
        <v>34</v>
      </c>
      <c r="G7204" s="1" t="s">
        <v>35</v>
      </c>
      <c r="H7204" s="1">
        <v>45.0</v>
      </c>
      <c r="I7204" s="3">
        <v>43866.416666666664</v>
      </c>
      <c r="J7204" s="1">
        <v>0.61480637015196</v>
      </c>
      <c r="K7204" s="1" t="s">
        <v>24</v>
      </c>
      <c r="M7204" s="3">
        <v>43866.50576068287</v>
      </c>
    </row>
    <row r="7205">
      <c r="A7205" s="1">
        <v>7203.0</v>
      </c>
      <c r="B7205" s="1" t="s">
        <v>742</v>
      </c>
      <c r="C7205" s="1" t="s">
        <v>14257</v>
      </c>
      <c r="D7205" s="1" t="s">
        <v>148</v>
      </c>
      <c r="E7205" s="1" t="s">
        <v>921</v>
      </c>
      <c r="F7205" s="1" t="s">
        <v>746</v>
      </c>
      <c r="G7205" s="1" t="s">
        <v>17</v>
      </c>
      <c r="H7205" s="1">
        <v>45.0</v>
      </c>
      <c r="I7205" s="3">
        <v>43987.583333333336</v>
      </c>
      <c r="J7205" s="1">
        <v>0.852075770391895</v>
      </c>
      <c r="K7205" s="1" t="s">
        <v>24</v>
      </c>
      <c r="M7205" s="3">
        <v>43987.43212444444</v>
      </c>
    </row>
    <row r="7206">
      <c r="A7206" s="1">
        <v>7204.0</v>
      </c>
      <c r="B7206" s="1" t="s">
        <v>298</v>
      </c>
      <c r="C7206" s="1" t="s">
        <v>14258</v>
      </c>
      <c r="D7206" s="1" t="s">
        <v>211</v>
      </c>
      <c r="E7206" s="1" t="s">
        <v>10963</v>
      </c>
      <c r="F7206" s="1" t="s">
        <v>302</v>
      </c>
      <c r="G7206" s="1" t="s">
        <v>35</v>
      </c>
      <c r="H7206" s="1">
        <v>45.0</v>
      </c>
      <c r="I7206" s="3">
        <v>44160.375</v>
      </c>
      <c r="J7206" s="1">
        <v>1.51019434441236</v>
      </c>
      <c r="K7206" s="1" t="s">
        <v>218</v>
      </c>
      <c r="M7206" s="3">
        <v>44160.76312849537</v>
      </c>
    </row>
    <row r="7207">
      <c r="A7207" s="1">
        <v>7205.0</v>
      </c>
      <c r="B7207" s="1" t="s">
        <v>6585</v>
      </c>
      <c r="C7207" s="1" t="s">
        <v>14259</v>
      </c>
      <c r="D7207" s="1" t="s">
        <v>93</v>
      </c>
      <c r="E7207" s="1" t="s">
        <v>9437</v>
      </c>
      <c r="F7207" s="1" t="s">
        <v>6588</v>
      </c>
      <c r="G7207" s="1" t="s">
        <v>35</v>
      </c>
      <c r="H7207" s="1">
        <v>45.0</v>
      </c>
      <c r="I7207" s="3">
        <v>44207.25</v>
      </c>
      <c r="J7207" s="1">
        <v>2.54461321433891</v>
      </c>
      <c r="K7207" s="1" t="s">
        <v>159</v>
      </c>
      <c r="L7207" s="1" t="s">
        <v>495</v>
      </c>
      <c r="M7207" s="3">
        <v>44207.27997523148</v>
      </c>
    </row>
    <row r="7208">
      <c r="A7208" s="1">
        <v>7206.0</v>
      </c>
      <c r="B7208" s="1" t="s">
        <v>150</v>
      </c>
      <c r="C7208" s="1" t="s">
        <v>14260</v>
      </c>
      <c r="D7208" s="1" t="s">
        <v>116</v>
      </c>
      <c r="E7208" s="1" t="s">
        <v>14261</v>
      </c>
      <c r="F7208" s="1" t="s">
        <v>153</v>
      </c>
      <c r="G7208" s="1" t="s">
        <v>17</v>
      </c>
      <c r="H7208" s="1">
        <v>45.0</v>
      </c>
      <c r="I7208" s="3">
        <v>43958.291666666664</v>
      </c>
      <c r="J7208" s="1">
        <v>5.840449888981</v>
      </c>
      <c r="K7208" s="1" t="s">
        <v>24</v>
      </c>
      <c r="L7208" s="1" t="s">
        <v>406</v>
      </c>
      <c r="M7208" s="3">
        <v>43958.34040824074</v>
      </c>
    </row>
    <row r="7209">
      <c r="A7209" s="1">
        <v>7207.0</v>
      </c>
      <c r="B7209" s="1" t="s">
        <v>3588</v>
      </c>
      <c r="C7209" s="1" t="s">
        <v>14262</v>
      </c>
      <c r="D7209" s="1" t="s">
        <v>37</v>
      </c>
      <c r="E7209" s="1" t="s">
        <v>14263</v>
      </c>
      <c r="F7209" s="1" t="s">
        <v>3591</v>
      </c>
      <c r="G7209" s="1" t="s">
        <v>39</v>
      </c>
      <c r="H7209" s="1">
        <v>45.0</v>
      </c>
      <c r="I7209" s="3">
        <v>44126.270833333336</v>
      </c>
      <c r="J7209" s="1">
        <v>0.888844111378441</v>
      </c>
      <c r="K7209" s="1" t="s">
        <v>18</v>
      </c>
      <c r="M7209" s="3">
        <v>44126.327410115744</v>
      </c>
    </row>
    <row r="7210">
      <c r="A7210" s="1">
        <v>7208.0</v>
      </c>
      <c r="B7210" s="1" t="s">
        <v>3453</v>
      </c>
      <c r="C7210" s="1" t="s">
        <v>14264</v>
      </c>
      <c r="D7210" s="1" t="s">
        <v>461</v>
      </c>
      <c r="E7210" s="1" t="s">
        <v>3455</v>
      </c>
      <c r="F7210" s="1" t="s">
        <v>3456</v>
      </c>
      <c r="G7210" s="1" t="s">
        <v>35</v>
      </c>
      <c r="H7210" s="1">
        <v>45.0</v>
      </c>
      <c r="I7210" s="3">
        <v>43572.333333333336</v>
      </c>
      <c r="J7210" s="1">
        <v>1.81275799659348</v>
      </c>
      <c r="K7210" s="1" t="s">
        <v>24</v>
      </c>
      <c r="M7210" s="3">
        <v>43572.329087638886</v>
      </c>
    </row>
    <row r="7211">
      <c r="A7211" s="1">
        <v>7209.0</v>
      </c>
      <c r="B7211" s="1" t="s">
        <v>1437</v>
      </c>
      <c r="C7211" s="1" t="s">
        <v>14265</v>
      </c>
      <c r="D7211" s="1" t="s">
        <v>116</v>
      </c>
      <c r="E7211" s="1" t="s">
        <v>4529</v>
      </c>
      <c r="F7211" s="1" t="s">
        <v>1440</v>
      </c>
      <c r="G7211" s="1" t="s">
        <v>17</v>
      </c>
      <c r="H7211" s="1">
        <v>45.0</v>
      </c>
      <c r="I7211" s="3">
        <v>44179.165972222225</v>
      </c>
      <c r="J7211" s="1">
        <v>5.33321650408308</v>
      </c>
      <c r="K7211" s="1" t="s">
        <v>24</v>
      </c>
      <c r="M7211" s="3">
        <v>44179.199963611114</v>
      </c>
    </row>
    <row r="7212">
      <c r="A7212" s="1">
        <v>7210.0</v>
      </c>
      <c r="B7212" s="1" t="s">
        <v>4933</v>
      </c>
      <c r="C7212" s="1" t="s">
        <v>14266</v>
      </c>
      <c r="D7212" s="1" t="s">
        <v>4482</v>
      </c>
      <c r="E7212" s="1" t="s">
        <v>14267</v>
      </c>
      <c r="F7212" s="1" t="s">
        <v>4937</v>
      </c>
      <c r="G7212" s="1" t="s">
        <v>39</v>
      </c>
      <c r="H7212" s="1">
        <v>45.0</v>
      </c>
      <c r="I7212" s="3">
        <v>44223.458333333336</v>
      </c>
      <c r="J7212" s="1">
        <v>1.91144250611103</v>
      </c>
      <c r="K7212" s="1" t="s">
        <v>218</v>
      </c>
      <c r="M7212" s="3">
        <v>44223.49466231481</v>
      </c>
    </row>
    <row r="7213">
      <c r="A7213" s="1">
        <v>7211.0</v>
      </c>
      <c r="B7213" s="1" t="s">
        <v>9526</v>
      </c>
      <c r="C7213" s="1" t="s">
        <v>14268</v>
      </c>
      <c r="D7213" s="1" t="s">
        <v>116</v>
      </c>
      <c r="E7213" s="1" t="s">
        <v>14269</v>
      </c>
      <c r="F7213" s="1" t="s">
        <v>14270</v>
      </c>
      <c r="G7213" s="1" t="s">
        <v>39</v>
      </c>
      <c r="H7213" s="1">
        <v>45.0</v>
      </c>
      <c r="I7213" s="3">
        <v>44013.75</v>
      </c>
      <c r="J7213" s="1">
        <v>2.33955463936044</v>
      </c>
      <c r="K7213" s="1" t="s">
        <v>24</v>
      </c>
      <c r="L7213" s="1" t="s">
        <v>940</v>
      </c>
      <c r="M7213" s="3">
        <v>44013.77645278935</v>
      </c>
    </row>
    <row r="7214">
      <c r="A7214" s="1">
        <v>7212.0</v>
      </c>
      <c r="B7214" s="1" t="s">
        <v>1699</v>
      </c>
      <c r="C7214" s="1" t="s">
        <v>14271</v>
      </c>
      <c r="D7214" s="1" t="s">
        <v>701</v>
      </c>
      <c r="E7214" s="1" t="s">
        <v>1701</v>
      </c>
      <c r="F7214" s="1" t="s">
        <v>1702</v>
      </c>
      <c r="G7214" s="1" t="s">
        <v>35</v>
      </c>
      <c r="H7214" s="1">
        <v>45.0</v>
      </c>
      <c r="I7214" s="3">
        <v>44202.708333333336</v>
      </c>
      <c r="J7214" s="1">
        <v>1.3420857617954</v>
      </c>
      <c r="K7214" s="1" t="s">
        <v>24</v>
      </c>
      <c r="L7214" s="1" t="s">
        <v>1006</v>
      </c>
      <c r="M7214" s="3">
        <v>44202.77222380787</v>
      </c>
    </row>
    <row r="7215">
      <c r="A7215" s="1">
        <v>7213.0</v>
      </c>
      <c r="B7215" s="1" t="s">
        <v>1323</v>
      </c>
      <c r="C7215" s="1" t="s">
        <v>14272</v>
      </c>
      <c r="D7215" s="1" t="s">
        <v>1325</v>
      </c>
      <c r="E7215" s="1" t="s">
        <v>14273</v>
      </c>
      <c r="F7215" s="1" t="s">
        <v>2309</v>
      </c>
      <c r="G7215" s="1" t="s">
        <v>17</v>
      </c>
      <c r="H7215" s="1">
        <v>45.0</v>
      </c>
      <c r="I7215" s="3">
        <v>44156.625</v>
      </c>
      <c r="J7215" s="1">
        <v>0.788782433312044</v>
      </c>
      <c r="K7215" s="1" t="s">
        <v>46</v>
      </c>
      <c r="M7215" s="3">
        <v>44156.65075512732</v>
      </c>
    </row>
    <row r="7216">
      <c r="A7216" s="1">
        <v>7214.0</v>
      </c>
      <c r="B7216" s="1" t="s">
        <v>7082</v>
      </c>
      <c r="C7216" s="1" t="s">
        <v>14274</v>
      </c>
      <c r="D7216" s="1" t="s">
        <v>7084</v>
      </c>
      <c r="E7216" s="1" t="s">
        <v>14275</v>
      </c>
      <c r="F7216" s="1" t="s">
        <v>7086</v>
      </c>
      <c r="G7216" s="1" t="s">
        <v>39</v>
      </c>
      <c r="H7216" s="1">
        <v>45.0</v>
      </c>
      <c r="I7216" s="3">
        <v>44211.625</v>
      </c>
      <c r="J7216" s="1">
        <v>2.426920270832</v>
      </c>
      <c r="K7216" s="1" t="s">
        <v>159</v>
      </c>
      <c r="L7216" s="1" t="s">
        <v>7087</v>
      </c>
      <c r="M7216" s="3">
        <v>44211.65727858796</v>
      </c>
    </row>
    <row r="7217">
      <c r="A7217" s="1">
        <v>7215.0</v>
      </c>
      <c r="B7217" s="1" t="s">
        <v>932</v>
      </c>
      <c r="C7217" s="1" t="s">
        <v>14276</v>
      </c>
      <c r="D7217" s="1" t="s">
        <v>934</v>
      </c>
      <c r="E7217" s="1" t="s">
        <v>935</v>
      </c>
      <c r="F7217" s="1" t="s">
        <v>936</v>
      </c>
      <c r="G7217" s="1" t="s">
        <v>17</v>
      </c>
      <c r="H7217" s="1">
        <v>45.0</v>
      </c>
      <c r="I7217" s="3">
        <v>43867.25</v>
      </c>
      <c r="J7217" s="1">
        <v>0.714660347326352</v>
      </c>
      <c r="K7217" s="1" t="s">
        <v>159</v>
      </c>
      <c r="M7217" s="3">
        <v>43867.28364324074</v>
      </c>
    </row>
    <row r="7218">
      <c r="A7218" s="1">
        <v>7216.0</v>
      </c>
      <c r="B7218" s="1" t="s">
        <v>150</v>
      </c>
      <c r="C7218" s="1" t="s">
        <v>14277</v>
      </c>
      <c r="D7218" s="1" t="s">
        <v>1494</v>
      </c>
      <c r="E7218" s="1" t="s">
        <v>14278</v>
      </c>
      <c r="F7218" s="1" t="s">
        <v>153</v>
      </c>
      <c r="G7218" s="1" t="s">
        <v>89</v>
      </c>
      <c r="H7218" s="1">
        <v>45.0</v>
      </c>
      <c r="I7218" s="3">
        <v>44127.69871783565</v>
      </c>
      <c r="J7218" s="1">
        <v>4.20454576356071</v>
      </c>
      <c r="K7218" s="1" t="s">
        <v>62</v>
      </c>
      <c r="M7218" s="3">
        <v>44127.737531238425</v>
      </c>
    </row>
    <row r="7219">
      <c r="A7219" s="1">
        <v>7217.0</v>
      </c>
      <c r="B7219" s="1" t="s">
        <v>184</v>
      </c>
      <c r="C7219" s="1" t="s">
        <v>14279</v>
      </c>
      <c r="D7219" s="1" t="s">
        <v>1297</v>
      </c>
      <c r="E7219" s="1" t="s">
        <v>1298</v>
      </c>
      <c r="F7219" s="1" t="s">
        <v>187</v>
      </c>
      <c r="G7219" s="1" t="s">
        <v>17</v>
      </c>
      <c r="H7219" s="1">
        <v>45.0</v>
      </c>
      <c r="I7219" s="3">
        <v>43833.375</v>
      </c>
      <c r="J7219" s="1">
        <v>1.80012177870484</v>
      </c>
      <c r="K7219" s="1" t="s">
        <v>24</v>
      </c>
      <c r="M7219" s="3">
        <v>43833.397124780095</v>
      </c>
    </row>
    <row r="7220">
      <c r="A7220" s="1">
        <v>7218.0</v>
      </c>
      <c r="B7220" s="1" t="s">
        <v>324</v>
      </c>
      <c r="C7220" s="1" t="s">
        <v>14280</v>
      </c>
      <c r="D7220" s="1" t="s">
        <v>326</v>
      </c>
      <c r="E7220" s="1" t="s">
        <v>4593</v>
      </c>
      <c r="F7220" s="1" t="s">
        <v>328</v>
      </c>
      <c r="G7220" s="1" t="s">
        <v>17</v>
      </c>
      <c r="H7220" s="1">
        <v>45.0</v>
      </c>
      <c r="I7220" s="3">
        <v>44130.625</v>
      </c>
      <c r="J7220" s="1">
        <v>0.0</v>
      </c>
      <c r="K7220" s="1" t="s">
        <v>24</v>
      </c>
      <c r="M7220" s="3">
        <v>44130.66219962963</v>
      </c>
    </row>
    <row r="7221">
      <c r="A7221" s="1">
        <v>7219.0</v>
      </c>
      <c r="B7221" s="1" t="s">
        <v>176</v>
      </c>
      <c r="C7221" s="1" t="s">
        <v>14281</v>
      </c>
      <c r="D7221" s="1" t="s">
        <v>178</v>
      </c>
      <c r="E7221" s="1" t="s">
        <v>179</v>
      </c>
      <c r="F7221" s="1" t="s">
        <v>180</v>
      </c>
      <c r="G7221" s="1" t="s">
        <v>17</v>
      </c>
      <c r="H7221" s="1">
        <v>45.0</v>
      </c>
      <c r="I7221" s="3">
        <v>44104.6875</v>
      </c>
      <c r="J7221" s="1">
        <v>1.67854842784811</v>
      </c>
      <c r="K7221" s="1" t="s">
        <v>24</v>
      </c>
      <c r="L7221" s="1" t="s">
        <v>1006</v>
      </c>
      <c r="M7221" s="3">
        <v>44104.73660844907</v>
      </c>
    </row>
    <row r="7222">
      <c r="A7222" s="1">
        <v>7220.0</v>
      </c>
      <c r="B7222" s="1" t="s">
        <v>1466</v>
      </c>
      <c r="C7222" s="1" t="s">
        <v>14282</v>
      </c>
      <c r="D7222" s="1" t="s">
        <v>10897</v>
      </c>
      <c r="E7222" s="1" t="s">
        <v>1469</v>
      </c>
      <c r="F7222" s="1" t="s">
        <v>1470</v>
      </c>
      <c r="G7222" s="1" t="s">
        <v>17</v>
      </c>
      <c r="H7222" s="1">
        <v>45.0</v>
      </c>
      <c r="I7222" s="3">
        <v>43686.625</v>
      </c>
      <c r="J7222" s="1">
        <v>2.75524727705487</v>
      </c>
      <c r="K7222" s="1" t="s">
        <v>18</v>
      </c>
      <c r="M7222" s="3">
        <v>43688.0007131713</v>
      </c>
    </row>
    <row r="7223">
      <c r="A7223" s="1">
        <v>7221.0</v>
      </c>
      <c r="B7223" s="1" t="s">
        <v>501</v>
      </c>
      <c r="C7223" s="1" t="s">
        <v>14283</v>
      </c>
      <c r="D7223" s="1" t="s">
        <v>503</v>
      </c>
      <c r="E7223" s="1" t="s">
        <v>10209</v>
      </c>
      <c r="F7223" s="1" t="s">
        <v>505</v>
      </c>
      <c r="G7223" s="1" t="s">
        <v>17</v>
      </c>
      <c r="H7223" s="1">
        <v>45.0</v>
      </c>
      <c r="I7223" s="3">
        <v>44006.583333333336</v>
      </c>
      <c r="J7223" s="1">
        <v>0.0</v>
      </c>
      <c r="K7223" s="1" t="s">
        <v>18</v>
      </c>
      <c r="M7223" s="3">
        <v>44006.64311554398</v>
      </c>
    </row>
    <row r="7224">
      <c r="A7224" s="1">
        <v>7222.0</v>
      </c>
      <c r="B7224" s="1" t="s">
        <v>5537</v>
      </c>
      <c r="C7224" s="1" t="s">
        <v>14284</v>
      </c>
      <c r="D7224" s="1" t="s">
        <v>5539</v>
      </c>
      <c r="E7224" s="1" t="s">
        <v>5540</v>
      </c>
      <c r="F7224" s="1" t="s">
        <v>5541</v>
      </c>
      <c r="G7224" s="1" t="s">
        <v>35</v>
      </c>
      <c r="H7224" s="1">
        <v>45.0</v>
      </c>
      <c r="I7224" s="3">
        <v>43567.375</v>
      </c>
      <c r="J7224" s="1">
        <v>0.79271684090042</v>
      </c>
      <c r="K7224" s="1" t="s">
        <v>18</v>
      </c>
      <c r="M7224" s="3">
        <v>43567.47382585648</v>
      </c>
    </row>
    <row r="7225">
      <c r="A7225" s="1">
        <v>7223.0</v>
      </c>
      <c r="B7225" s="1" t="s">
        <v>549</v>
      </c>
      <c r="C7225" s="1" t="s">
        <v>14285</v>
      </c>
      <c r="D7225" s="1" t="s">
        <v>4935</v>
      </c>
      <c r="E7225" s="1" t="s">
        <v>14286</v>
      </c>
      <c r="F7225" s="1" t="s">
        <v>552</v>
      </c>
      <c r="G7225" s="1" t="s">
        <v>17</v>
      </c>
      <c r="H7225" s="1">
        <v>45.0</v>
      </c>
      <c r="I7225" s="3">
        <v>44080.666666666664</v>
      </c>
      <c r="J7225" s="1">
        <v>1.838383525324</v>
      </c>
      <c r="K7225" s="1" t="s">
        <v>24</v>
      </c>
      <c r="L7225" s="1" t="s">
        <v>741</v>
      </c>
      <c r="M7225" s="3">
        <v>44080.69498431713</v>
      </c>
    </row>
    <row r="7226">
      <c r="A7226" s="1">
        <v>7224.0</v>
      </c>
      <c r="B7226" s="1" t="s">
        <v>2719</v>
      </c>
      <c r="C7226" s="1" t="s">
        <v>14287</v>
      </c>
      <c r="D7226" s="1" t="s">
        <v>2504</v>
      </c>
      <c r="E7226" s="1" t="s">
        <v>14288</v>
      </c>
      <c r="F7226" s="1" t="s">
        <v>2723</v>
      </c>
      <c r="G7226" s="1" t="s">
        <v>39</v>
      </c>
      <c r="H7226" s="1">
        <v>45.0</v>
      </c>
      <c r="I7226" s="3">
        <v>44139.239583333336</v>
      </c>
      <c r="J7226" s="1">
        <v>2.09605492316153</v>
      </c>
      <c r="K7226" s="1" t="s">
        <v>24</v>
      </c>
      <c r="L7226" s="1" t="s">
        <v>2724</v>
      </c>
      <c r="M7226" s="3">
        <v>44139.26762668981</v>
      </c>
    </row>
    <row r="7227">
      <c r="A7227" s="1">
        <v>7225.0</v>
      </c>
      <c r="B7227" s="1" t="s">
        <v>8754</v>
      </c>
      <c r="C7227" s="1" t="s">
        <v>14289</v>
      </c>
      <c r="D7227" s="1" t="s">
        <v>80</v>
      </c>
      <c r="E7227" s="1" t="s">
        <v>14290</v>
      </c>
      <c r="F7227" s="1" t="s">
        <v>8757</v>
      </c>
      <c r="G7227" s="1" t="s">
        <v>39</v>
      </c>
      <c r="H7227" s="1">
        <v>45.0</v>
      </c>
      <c r="I7227" s="3">
        <v>43814.291666666664</v>
      </c>
      <c r="J7227" s="1">
        <v>0.361148106128364</v>
      </c>
      <c r="K7227" s="1" t="s">
        <v>46</v>
      </c>
      <c r="M7227" s="3">
        <v>43814.32061427084</v>
      </c>
    </row>
    <row r="7228">
      <c r="A7228" s="1">
        <v>7226.0</v>
      </c>
      <c r="B7228" s="1" t="s">
        <v>354</v>
      </c>
      <c r="C7228" s="1" t="s">
        <v>14291</v>
      </c>
      <c r="D7228" s="1" t="s">
        <v>8383</v>
      </c>
      <c r="E7228" s="1" t="s">
        <v>14292</v>
      </c>
      <c r="F7228" s="1" t="s">
        <v>358</v>
      </c>
      <c r="G7228" s="1" t="s">
        <v>39</v>
      </c>
      <c r="H7228" s="1">
        <v>45.0</v>
      </c>
      <c r="I7228" s="3">
        <v>44250.625</v>
      </c>
      <c r="J7228" s="1">
        <v>1.3872652985088</v>
      </c>
      <c r="K7228" s="1" t="s">
        <v>24</v>
      </c>
      <c r="M7228" s="3">
        <v>44250.67590023148</v>
      </c>
    </row>
    <row r="7229">
      <c r="A7229" s="1">
        <v>7227.0</v>
      </c>
      <c r="B7229" s="1" t="s">
        <v>2891</v>
      </c>
      <c r="C7229" s="1" t="s">
        <v>14293</v>
      </c>
      <c r="D7229" s="1" t="s">
        <v>1802</v>
      </c>
      <c r="E7229" s="1" t="s">
        <v>14294</v>
      </c>
      <c r="F7229" s="1" t="s">
        <v>2894</v>
      </c>
      <c r="G7229" s="1" t="s">
        <v>17</v>
      </c>
      <c r="H7229" s="1">
        <v>45.0</v>
      </c>
      <c r="I7229" s="3">
        <v>43830.208333333336</v>
      </c>
      <c r="J7229" s="1">
        <v>3.7565907229136</v>
      </c>
      <c r="K7229" s="1" t="s">
        <v>46</v>
      </c>
      <c r="M7229" s="3">
        <v>43830.258487824074</v>
      </c>
    </row>
    <row r="7230">
      <c r="A7230" s="1">
        <v>7228.0</v>
      </c>
      <c r="B7230" s="1" t="s">
        <v>161</v>
      </c>
      <c r="C7230" s="1" t="s">
        <v>14295</v>
      </c>
      <c r="D7230" s="1" t="s">
        <v>163</v>
      </c>
      <c r="E7230" s="1" t="s">
        <v>715</v>
      </c>
      <c r="F7230" s="1" t="s">
        <v>165</v>
      </c>
      <c r="G7230" s="1" t="s">
        <v>35</v>
      </c>
      <c r="H7230" s="1">
        <v>45.0</v>
      </c>
      <c r="I7230" s="3">
        <v>44186.208333333336</v>
      </c>
      <c r="J7230" s="1">
        <v>1.85920614150151</v>
      </c>
      <c r="K7230" s="1" t="s">
        <v>166</v>
      </c>
      <c r="L7230" s="1" t="s">
        <v>167</v>
      </c>
      <c r="M7230" s="3">
        <v>44186.255401689814</v>
      </c>
    </row>
    <row r="7231">
      <c r="A7231" s="1">
        <v>7229.0</v>
      </c>
      <c r="B7231" s="1" t="s">
        <v>2581</v>
      </c>
      <c r="C7231" s="1" t="s">
        <v>14296</v>
      </c>
      <c r="D7231" s="1" t="s">
        <v>248</v>
      </c>
      <c r="E7231" s="1" t="s">
        <v>14297</v>
      </c>
      <c r="F7231" s="1" t="s">
        <v>2585</v>
      </c>
      <c r="G7231" s="1" t="s">
        <v>39</v>
      </c>
      <c r="H7231" s="1">
        <v>45.0</v>
      </c>
      <c r="I7231" s="3">
        <v>43835.666666666664</v>
      </c>
      <c r="J7231" s="1">
        <v>1.45753276907815</v>
      </c>
      <c r="K7231" s="1" t="s">
        <v>159</v>
      </c>
      <c r="M7231" s="3">
        <v>43835.70117627315</v>
      </c>
    </row>
    <row r="7232">
      <c r="A7232" s="1">
        <v>7230.0</v>
      </c>
      <c r="B7232" s="1" t="s">
        <v>1023</v>
      </c>
      <c r="C7232" s="1" t="s">
        <v>14298</v>
      </c>
      <c r="D7232" s="1" t="s">
        <v>116</v>
      </c>
      <c r="E7232" s="1" t="s">
        <v>12822</v>
      </c>
      <c r="F7232" s="1" t="s">
        <v>1027</v>
      </c>
      <c r="G7232" s="1" t="s">
        <v>17</v>
      </c>
      <c r="H7232" s="1">
        <v>45.0</v>
      </c>
      <c r="I7232" s="3">
        <v>43824.208333333336</v>
      </c>
      <c r="J7232" s="1">
        <v>0.823023473238025</v>
      </c>
      <c r="K7232" s="1" t="s">
        <v>24</v>
      </c>
      <c r="M7232" s="3">
        <v>43824.24588918981</v>
      </c>
    </row>
    <row r="7233">
      <c r="A7233" s="1">
        <v>7231.0</v>
      </c>
      <c r="B7233" s="1" t="s">
        <v>97</v>
      </c>
      <c r="C7233" s="1" t="s">
        <v>14299</v>
      </c>
      <c r="D7233" s="1" t="s">
        <v>99</v>
      </c>
      <c r="E7233" s="1" t="s">
        <v>14300</v>
      </c>
      <c r="F7233" s="1" t="s">
        <v>101</v>
      </c>
      <c r="G7233" s="1" t="s">
        <v>39</v>
      </c>
      <c r="H7233" s="1">
        <v>45.0</v>
      </c>
      <c r="I7233" s="3">
        <v>44082.708333333336</v>
      </c>
      <c r="J7233" s="1">
        <v>2.45598986070716</v>
      </c>
      <c r="K7233" s="1" t="s">
        <v>24</v>
      </c>
      <c r="M7233" s="3">
        <v>44082.74367606481</v>
      </c>
    </row>
    <row r="7234">
      <c r="A7234" s="1">
        <v>7232.0</v>
      </c>
      <c r="B7234" s="1" t="s">
        <v>84</v>
      </c>
      <c r="C7234" s="1" t="s">
        <v>14301</v>
      </c>
      <c r="D7234" s="1" t="s">
        <v>86</v>
      </c>
      <c r="E7234" s="1" t="s">
        <v>2899</v>
      </c>
      <c r="F7234" s="1" t="s">
        <v>88</v>
      </c>
      <c r="G7234" s="1" t="s">
        <v>17</v>
      </c>
      <c r="H7234" s="1">
        <v>45.0</v>
      </c>
      <c r="I7234" s="3">
        <v>43873.197916666664</v>
      </c>
      <c r="J7234" s="1">
        <v>2.33913727096669</v>
      </c>
      <c r="K7234" s="1" t="s">
        <v>83</v>
      </c>
      <c r="M7234" s="3">
        <v>43873.222084444445</v>
      </c>
    </row>
    <row r="7235">
      <c r="A7235" s="1">
        <v>7233.0</v>
      </c>
      <c r="B7235" s="1" t="s">
        <v>184</v>
      </c>
      <c r="C7235" s="1" t="s">
        <v>14302</v>
      </c>
      <c r="D7235" s="1" t="s">
        <v>1827</v>
      </c>
      <c r="E7235" s="1" t="s">
        <v>14303</v>
      </c>
      <c r="F7235" s="1" t="s">
        <v>187</v>
      </c>
      <c r="G7235" s="1" t="s">
        <v>39</v>
      </c>
      <c r="H7235" s="1">
        <v>45.0</v>
      </c>
      <c r="I7235" s="3">
        <v>44044.666666666664</v>
      </c>
      <c r="J7235" s="1">
        <v>1.95543943371714</v>
      </c>
      <c r="K7235" s="1" t="s">
        <v>24</v>
      </c>
      <c r="M7235" s="3">
        <v>44044.70130732639</v>
      </c>
    </row>
    <row r="7236">
      <c r="A7236" s="1">
        <v>7234.0</v>
      </c>
      <c r="B7236" s="1" t="s">
        <v>4356</v>
      </c>
      <c r="C7236" s="1" t="s">
        <v>14304</v>
      </c>
      <c r="D7236" s="1" t="s">
        <v>411</v>
      </c>
      <c r="E7236" s="1" t="s">
        <v>13769</v>
      </c>
      <c r="F7236" s="1" t="s">
        <v>4359</v>
      </c>
      <c r="G7236" s="1" t="s">
        <v>17</v>
      </c>
      <c r="H7236" s="1">
        <v>45.0</v>
      </c>
      <c r="I7236" s="3">
        <v>44088.229166666664</v>
      </c>
      <c r="J7236" s="1">
        <v>0.243261670993202</v>
      </c>
      <c r="K7236" s="1" t="s">
        <v>62</v>
      </c>
      <c r="M7236" s="3">
        <v>44088.29024490741</v>
      </c>
    </row>
    <row r="7237">
      <c r="A7237" s="1">
        <v>7235.0</v>
      </c>
      <c r="B7237" s="1" t="s">
        <v>150</v>
      </c>
      <c r="C7237" s="1" t="s">
        <v>14305</v>
      </c>
      <c r="D7237" s="1" t="s">
        <v>764</v>
      </c>
      <c r="E7237" s="1" t="s">
        <v>14306</v>
      </c>
      <c r="F7237" s="1" t="s">
        <v>153</v>
      </c>
      <c r="G7237" s="1" t="s">
        <v>17</v>
      </c>
      <c r="H7237" s="1">
        <v>45.0</v>
      </c>
      <c r="I7237" s="3">
        <v>43920.291666666664</v>
      </c>
      <c r="J7237" s="1">
        <v>0.82049622189397</v>
      </c>
      <c r="K7237" s="1" t="s">
        <v>24</v>
      </c>
      <c r="L7237" s="1" t="s">
        <v>406</v>
      </c>
      <c r="M7237" s="3">
        <v>43920.32023384259</v>
      </c>
    </row>
    <row r="7238">
      <c r="A7238" s="1">
        <v>7236.0</v>
      </c>
      <c r="B7238" s="1" t="s">
        <v>1202</v>
      </c>
      <c r="C7238" s="1" t="s">
        <v>14307</v>
      </c>
      <c r="D7238" s="1" t="s">
        <v>3392</v>
      </c>
      <c r="E7238" s="1" t="s">
        <v>1205</v>
      </c>
      <c r="F7238" s="1" t="s">
        <v>1206</v>
      </c>
      <c r="G7238" s="1" t="s">
        <v>17</v>
      </c>
      <c r="H7238" s="1">
        <v>45.0</v>
      </c>
      <c r="I7238" s="3">
        <v>43719.583333333336</v>
      </c>
      <c r="J7238" s="1">
        <v>0.971645181646176</v>
      </c>
      <c r="K7238" s="1" t="s">
        <v>24</v>
      </c>
      <c r="M7238" s="3">
        <v>43719.615793715275</v>
      </c>
    </row>
    <row r="7239">
      <c r="A7239" s="1">
        <v>7237.0</v>
      </c>
      <c r="B7239" s="1" t="s">
        <v>434</v>
      </c>
      <c r="C7239" s="1" t="s">
        <v>14308</v>
      </c>
      <c r="D7239" s="1" t="s">
        <v>7350</v>
      </c>
      <c r="E7239" s="1" t="s">
        <v>7351</v>
      </c>
      <c r="F7239" s="1" t="s">
        <v>438</v>
      </c>
      <c r="G7239" s="1" t="s">
        <v>17</v>
      </c>
      <c r="H7239" s="1">
        <v>45.0</v>
      </c>
      <c r="I7239" s="3">
        <v>43845.180555555555</v>
      </c>
      <c r="J7239" s="1">
        <v>2.0792777018103</v>
      </c>
      <c r="K7239" s="1" t="s">
        <v>24</v>
      </c>
      <c r="M7239" s="3">
        <v>43845.26536712963</v>
      </c>
    </row>
    <row r="7240">
      <c r="A7240" s="1">
        <v>7238.0</v>
      </c>
      <c r="B7240" s="1" t="s">
        <v>536</v>
      </c>
      <c r="C7240" s="1" t="s">
        <v>14309</v>
      </c>
      <c r="D7240" s="1" t="s">
        <v>1255</v>
      </c>
      <c r="E7240" s="1" t="s">
        <v>4030</v>
      </c>
      <c r="F7240" s="1" t="s">
        <v>539</v>
      </c>
      <c r="G7240" s="1" t="s">
        <v>17</v>
      </c>
      <c r="H7240" s="1">
        <v>45.0</v>
      </c>
      <c r="I7240" s="3">
        <v>43863.333333333336</v>
      </c>
      <c r="J7240" s="1">
        <v>2.72668068522125</v>
      </c>
      <c r="K7240" s="1" t="s">
        <v>83</v>
      </c>
      <c r="M7240" s="3">
        <v>43863.36421528935</v>
      </c>
    </row>
    <row r="7241">
      <c r="A7241" s="1">
        <v>7239.0</v>
      </c>
      <c r="B7241" s="1" t="s">
        <v>434</v>
      </c>
      <c r="C7241" s="1" t="s">
        <v>14310</v>
      </c>
      <c r="D7241" s="1" t="s">
        <v>99</v>
      </c>
      <c r="E7241" s="1" t="s">
        <v>14311</v>
      </c>
      <c r="F7241" s="1" t="s">
        <v>438</v>
      </c>
      <c r="G7241" s="1" t="s">
        <v>39</v>
      </c>
      <c r="H7241" s="1">
        <v>45.0</v>
      </c>
      <c r="I7241" s="3">
        <v>44079.666666666664</v>
      </c>
      <c r="J7241" s="1">
        <v>1.34897160826639</v>
      </c>
      <c r="K7241" s="1" t="s">
        <v>24</v>
      </c>
      <c r="M7241" s="3">
        <v>44079.689634016206</v>
      </c>
    </row>
    <row r="7242">
      <c r="A7242" s="1">
        <v>7240.0</v>
      </c>
      <c r="B7242" s="1" t="s">
        <v>11255</v>
      </c>
      <c r="C7242" s="1" t="s">
        <v>14312</v>
      </c>
      <c r="D7242" s="1" t="s">
        <v>1258</v>
      </c>
      <c r="E7242" s="1" t="s">
        <v>12203</v>
      </c>
      <c r="F7242" s="1" t="s">
        <v>11258</v>
      </c>
      <c r="G7242" s="1" t="s">
        <v>35</v>
      </c>
      <c r="H7242" s="1">
        <v>45.0</v>
      </c>
      <c r="I7242" s="3">
        <v>44203.6875</v>
      </c>
      <c r="J7242" s="1">
        <v>2.07424288075829</v>
      </c>
      <c r="K7242" s="1" t="s">
        <v>18</v>
      </c>
      <c r="L7242" s="1" t="s">
        <v>2972</v>
      </c>
      <c r="M7242" s="3">
        <v>44203.69050638889</v>
      </c>
    </row>
    <row r="7243">
      <c r="A7243" s="1">
        <v>7241.0</v>
      </c>
      <c r="B7243" s="1" t="s">
        <v>161</v>
      </c>
      <c r="C7243" s="1" t="s">
        <v>14313</v>
      </c>
      <c r="D7243" s="1" t="s">
        <v>163</v>
      </c>
      <c r="E7243" s="1" t="s">
        <v>1811</v>
      </c>
      <c r="F7243" s="1" t="s">
        <v>165</v>
      </c>
      <c r="G7243" s="1" t="s">
        <v>17</v>
      </c>
      <c r="H7243" s="1">
        <v>45.0</v>
      </c>
      <c r="I7243" s="3">
        <v>44081.604166666664</v>
      </c>
      <c r="J7243" s="1">
        <v>1.90754546206141</v>
      </c>
      <c r="K7243" s="1" t="s">
        <v>166</v>
      </c>
      <c r="L7243" s="1" t="s">
        <v>167</v>
      </c>
      <c r="M7243" s="3">
        <v>44082.191580555555</v>
      </c>
    </row>
    <row r="7244">
      <c r="A7244" s="1">
        <v>7242.0</v>
      </c>
      <c r="B7244" s="1" t="s">
        <v>97</v>
      </c>
      <c r="C7244" s="1" t="s">
        <v>14314</v>
      </c>
      <c r="D7244" s="1" t="s">
        <v>2030</v>
      </c>
      <c r="E7244" s="1" t="s">
        <v>14315</v>
      </c>
      <c r="F7244" s="1" t="s">
        <v>101</v>
      </c>
      <c r="G7244" s="1" t="s">
        <v>89</v>
      </c>
      <c r="H7244" s="1">
        <v>45.0</v>
      </c>
      <c r="I7244" s="3">
        <v>43916.48307736111</v>
      </c>
      <c r="J7244" s="1">
        <v>2.03593167928559</v>
      </c>
      <c r="K7244" s="1" t="s">
        <v>24</v>
      </c>
      <c r="L7244" s="1" t="s">
        <v>882</v>
      </c>
      <c r="M7244" s="3">
        <v>43916.495480115744</v>
      </c>
    </row>
    <row r="7245">
      <c r="A7245" s="1">
        <v>7243.0</v>
      </c>
      <c r="B7245" s="1" t="s">
        <v>184</v>
      </c>
      <c r="C7245" s="1" t="s">
        <v>14316</v>
      </c>
      <c r="D7245" s="1" t="s">
        <v>1297</v>
      </c>
      <c r="E7245" s="1" t="s">
        <v>2472</v>
      </c>
      <c r="F7245" s="1" t="s">
        <v>187</v>
      </c>
      <c r="G7245" s="1" t="s">
        <v>17</v>
      </c>
      <c r="H7245" s="1">
        <v>45.0</v>
      </c>
      <c r="I7245" s="3">
        <v>43897.75</v>
      </c>
      <c r="J7245" s="1">
        <v>0.0</v>
      </c>
      <c r="K7245" s="1" t="s">
        <v>24</v>
      </c>
      <c r="M7245" s="3">
        <v>43897.56256259259</v>
      </c>
    </row>
    <row r="7246">
      <c r="A7246" s="1">
        <v>7244.0</v>
      </c>
      <c r="B7246" s="1" t="s">
        <v>3268</v>
      </c>
      <c r="C7246" s="1" t="s">
        <v>14317</v>
      </c>
      <c r="D7246" s="1" t="s">
        <v>49</v>
      </c>
      <c r="E7246" s="1" t="s">
        <v>14318</v>
      </c>
      <c r="F7246" s="1" t="s">
        <v>3272</v>
      </c>
      <c r="G7246" s="1" t="s">
        <v>39</v>
      </c>
      <c r="H7246" s="1">
        <v>45.0</v>
      </c>
      <c r="I7246" s="3">
        <v>43837.708333333336</v>
      </c>
      <c r="J7246" s="1">
        <v>2.66794705739611</v>
      </c>
      <c r="K7246" s="1" t="s">
        <v>62</v>
      </c>
      <c r="M7246" s="3">
        <v>43837.74161938657</v>
      </c>
    </row>
    <row r="7247">
      <c r="A7247" s="1">
        <v>7245.0</v>
      </c>
      <c r="B7247" s="1" t="s">
        <v>84</v>
      </c>
      <c r="C7247" s="1" t="s">
        <v>14319</v>
      </c>
      <c r="D7247" s="1" t="s">
        <v>1802</v>
      </c>
      <c r="E7247" s="1" t="s">
        <v>14320</v>
      </c>
      <c r="F7247" s="1" t="s">
        <v>88</v>
      </c>
      <c r="G7247" s="1" t="s">
        <v>39</v>
      </c>
      <c r="H7247" s="1">
        <v>45.0</v>
      </c>
      <c r="I7247" s="3">
        <v>43806.25</v>
      </c>
      <c r="J7247" s="1">
        <v>2.76381369723649</v>
      </c>
      <c r="K7247" s="1" t="s">
        <v>83</v>
      </c>
      <c r="M7247" s="3">
        <v>43806.289652465275</v>
      </c>
    </row>
    <row r="7248">
      <c r="A7248" s="1">
        <v>7246.0</v>
      </c>
      <c r="B7248" s="1" t="s">
        <v>953</v>
      </c>
      <c r="C7248" s="1" t="s">
        <v>14321</v>
      </c>
      <c r="D7248" s="1" t="s">
        <v>121</v>
      </c>
      <c r="E7248" s="1" t="s">
        <v>5584</v>
      </c>
      <c r="F7248" s="1" t="s">
        <v>956</v>
      </c>
      <c r="G7248" s="1" t="s">
        <v>17</v>
      </c>
      <c r="H7248" s="1">
        <v>45.0</v>
      </c>
      <c r="I7248" s="3">
        <v>44208.1875</v>
      </c>
      <c r="J7248" s="1">
        <v>2.37667753792817</v>
      </c>
      <c r="K7248" s="1" t="s">
        <v>18</v>
      </c>
      <c r="M7248" s="3">
        <v>44208.21915203704</v>
      </c>
    </row>
    <row r="7249">
      <c r="A7249" s="1">
        <v>7247.0</v>
      </c>
      <c r="B7249" s="1" t="s">
        <v>445</v>
      </c>
      <c r="C7249" s="1" t="s">
        <v>14322</v>
      </c>
      <c r="D7249" s="1" t="s">
        <v>32</v>
      </c>
      <c r="E7249" s="1" t="s">
        <v>11921</v>
      </c>
      <c r="F7249" s="1" t="s">
        <v>449</v>
      </c>
      <c r="G7249" s="1" t="s">
        <v>17</v>
      </c>
      <c r="H7249" s="1">
        <v>45.0</v>
      </c>
      <c r="I7249" s="3">
        <v>43760.5</v>
      </c>
      <c r="J7249" s="1">
        <v>0.0</v>
      </c>
      <c r="K7249" s="1" t="s">
        <v>24</v>
      </c>
      <c r="M7249" s="3">
        <v>43760.58330024306</v>
      </c>
    </row>
    <row r="7250">
      <c r="A7250" s="1">
        <v>7248.0</v>
      </c>
      <c r="B7250" s="1" t="s">
        <v>2333</v>
      </c>
      <c r="C7250" s="1" t="s">
        <v>14323</v>
      </c>
      <c r="D7250" s="1" t="s">
        <v>116</v>
      </c>
      <c r="E7250" s="1" t="s">
        <v>2371</v>
      </c>
      <c r="F7250" s="1" t="s">
        <v>2336</v>
      </c>
      <c r="G7250" s="1" t="s">
        <v>35</v>
      </c>
      <c r="H7250" s="1">
        <v>45.0</v>
      </c>
      <c r="I7250" s="3">
        <v>43894.145833333336</v>
      </c>
      <c r="J7250" s="1">
        <v>0.0</v>
      </c>
      <c r="K7250" s="1" t="s">
        <v>24</v>
      </c>
      <c r="M7250" s="3">
        <v>43899.475649803244</v>
      </c>
    </row>
    <row r="7251">
      <c r="A7251" s="1">
        <v>7249.0</v>
      </c>
      <c r="B7251" s="1" t="s">
        <v>184</v>
      </c>
      <c r="C7251" s="1" t="s">
        <v>14324</v>
      </c>
      <c r="D7251" s="1" t="s">
        <v>1297</v>
      </c>
      <c r="E7251" s="1" t="s">
        <v>1298</v>
      </c>
      <c r="F7251" s="1" t="s">
        <v>187</v>
      </c>
      <c r="G7251" s="1" t="s">
        <v>17</v>
      </c>
      <c r="H7251" s="1">
        <v>45.0</v>
      </c>
      <c r="I7251" s="3">
        <v>43839.75</v>
      </c>
      <c r="J7251" s="1">
        <v>2.01333943366481</v>
      </c>
      <c r="K7251" s="1" t="s">
        <v>24</v>
      </c>
      <c r="M7251" s="3">
        <v>43839.43795775463</v>
      </c>
    </row>
    <row r="7252">
      <c r="A7252" s="1">
        <v>7250.0</v>
      </c>
      <c r="B7252" s="1" t="s">
        <v>5104</v>
      </c>
      <c r="C7252" s="1" t="s">
        <v>14325</v>
      </c>
      <c r="D7252" s="1" t="s">
        <v>6238</v>
      </c>
      <c r="E7252" s="1" t="s">
        <v>11382</v>
      </c>
      <c r="F7252" s="1" t="s">
        <v>5107</v>
      </c>
      <c r="G7252" s="1" t="s">
        <v>17</v>
      </c>
      <c r="H7252" s="1">
        <v>45.0</v>
      </c>
      <c r="I7252" s="3">
        <v>43910.291666666664</v>
      </c>
      <c r="J7252" s="1">
        <v>1.96035762339951</v>
      </c>
      <c r="K7252" s="1" t="s">
        <v>24</v>
      </c>
      <c r="M7252" s="3">
        <v>43910.329457291664</v>
      </c>
    </row>
    <row r="7253">
      <c r="A7253" s="1">
        <v>7251.0</v>
      </c>
      <c r="B7253" s="1" t="s">
        <v>1181</v>
      </c>
      <c r="C7253" s="1" t="s">
        <v>14326</v>
      </c>
      <c r="D7253" s="1" t="s">
        <v>80</v>
      </c>
      <c r="E7253" s="1" t="s">
        <v>1183</v>
      </c>
      <c r="F7253" s="1" t="s">
        <v>1184</v>
      </c>
      <c r="G7253" s="1" t="s">
        <v>35</v>
      </c>
      <c r="H7253" s="1">
        <v>45.0</v>
      </c>
      <c r="I7253" s="3">
        <v>43760.625</v>
      </c>
      <c r="J7253" s="1">
        <v>0.495246105116539</v>
      </c>
      <c r="K7253" s="1" t="s">
        <v>46</v>
      </c>
      <c r="M7253" s="3">
        <v>43760.548323738425</v>
      </c>
    </row>
    <row r="7254">
      <c r="A7254" s="1">
        <v>7252.0</v>
      </c>
      <c r="B7254" s="1" t="s">
        <v>1742</v>
      </c>
      <c r="C7254" s="1" t="s">
        <v>14327</v>
      </c>
      <c r="D7254" s="1" t="s">
        <v>1744</v>
      </c>
      <c r="E7254" s="1" t="s">
        <v>14328</v>
      </c>
      <c r="F7254" s="1" t="s">
        <v>1746</v>
      </c>
      <c r="G7254" s="1" t="s">
        <v>89</v>
      </c>
      <c r="H7254" s="1">
        <v>45.0</v>
      </c>
      <c r="I7254" s="3">
        <v>43476.49532922453</v>
      </c>
      <c r="J7254" s="1">
        <v>0.0132270908249087</v>
      </c>
      <c r="K7254" s="1" t="s">
        <v>24</v>
      </c>
      <c r="M7254" s="3">
        <v>43476.455272025465</v>
      </c>
    </row>
    <row r="7255">
      <c r="A7255" s="1">
        <v>7253.0</v>
      </c>
      <c r="B7255" s="1" t="s">
        <v>2772</v>
      </c>
      <c r="C7255" s="1" t="s">
        <v>14329</v>
      </c>
      <c r="D7255" s="1" t="s">
        <v>738</v>
      </c>
      <c r="E7255" s="1" t="s">
        <v>3771</v>
      </c>
      <c r="F7255" s="1" t="s">
        <v>2775</v>
      </c>
      <c r="G7255" s="1" t="s">
        <v>17</v>
      </c>
      <c r="H7255" s="1">
        <v>45.0</v>
      </c>
      <c r="I7255" s="3">
        <v>44143.635416666664</v>
      </c>
      <c r="J7255" s="1">
        <v>0.997099102068732</v>
      </c>
      <c r="K7255" s="1" t="s">
        <v>24</v>
      </c>
      <c r="M7255" s="3">
        <v>44143.66175513889</v>
      </c>
    </row>
    <row r="7256">
      <c r="A7256" s="1">
        <v>7254.0</v>
      </c>
      <c r="B7256" s="1" t="s">
        <v>953</v>
      </c>
      <c r="C7256" s="1" t="s">
        <v>14330</v>
      </c>
      <c r="D7256" s="1" t="s">
        <v>7831</v>
      </c>
      <c r="E7256" s="1" t="s">
        <v>964</v>
      </c>
      <c r="F7256" s="1" t="s">
        <v>965</v>
      </c>
      <c r="G7256" s="1" t="s">
        <v>35</v>
      </c>
      <c r="H7256" s="1">
        <v>45.0</v>
      </c>
      <c r="I7256" s="3">
        <v>43627.625</v>
      </c>
      <c r="J7256" s="1">
        <v>2.0303464377685</v>
      </c>
      <c r="K7256" s="1" t="s">
        <v>18</v>
      </c>
      <c r="M7256" s="3">
        <v>43627.69316042824</v>
      </c>
    </row>
    <row r="7257">
      <c r="A7257" s="1">
        <v>7255.0</v>
      </c>
      <c r="B7257" s="1" t="s">
        <v>176</v>
      </c>
      <c r="C7257" s="1" t="s">
        <v>14331</v>
      </c>
      <c r="D7257" s="1" t="s">
        <v>116</v>
      </c>
      <c r="E7257" s="1" t="s">
        <v>6229</v>
      </c>
      <c r="F7257" s="1" t="s">
        <v>180</v>
      </c>
      <c r="G7257" s="1" t="s">
        <v>17</v>
      </c>
      <c r="H7257" s="1">
        <v>45.0</v>
      </c>
      <c r="I7257" s="3">
        <v>44122.291666666664</v>
      </c>
      <c r="J7257" s="1">
        <v>1.25057761480905</v>
      </c>
      <c r="K7257" s="1" t="s">
        <v>24</v>
      </c>
      <c r="M7257" s="3">
        <v>44122.30844929398</v>
      </c>
    </row>
    <row r="7258">
      <c r="A7258" s="1">
        <v>7256.0</v>
      </c>
      <c r="B7258" s="1" t="s">
        <v>536</v>
      </c>
      <c r="C7258" s="1" t="s">
        <v>14332</v>
      </c>
      <c r="D7258" s="1" t="s">
        <v>396</v>
      </c>
      <c r="E7258" s="1" t="s">
        <v>538</v>
      </c>
      <c r="F7258" s="1" t="s">
        <v>539</v>
      </c>
      <c r="G7258" s="1" t="s">
        <v>35</v>
      </c>
      <c r="H7258" s="1">
        <v>45.0</v>
      </c>
      <c r="I7258" s="3">
        <v>43648.25</v>
      </c>
      <c r="J7258" s="1">
        <v>2.6150314774679</v>
      </c>
      <c r="K7258" s="1" t="s">
        <v>83</v>
      </c>
      <c r="M7258" s="3">
        <v>43648.28194048611</v>
      </c>
    </row>
    <row r="7259">
      <c r="A7259" s="1">
        <v>7257.0</v>
      </c>
      <c r="B7259" s="1" t="s">
        <v>298</v>
      </c>
      <c r="C7259" s="1" t="s">
        <v>14333</v>
      </c>
      <c r="D7259" s="1" t="s">
        <v>8974</v>
      </c>
      <c r="E7259" s="1" t="s">
        <v>3679</v>
      </c>
      <c r="F7259" s="1" t="s">
        <v>302</v>
      </c>
      <c r="G7259" s="1" t="s">
        <v>17</v>
      </c>
      <c r="H7259" s="1">
        <v>45.0</v>
      </c>
      <c r="I7259" s="3">
        <v>44020.375</v>
      </c>
      <c r="J7259" s="1">
        <v>1.08363826665685</v>
      </c>
      <c r="K7259" s="1" t="s">
        <v>218</v>
      </c>
      <c r="M7259" s="3">
        <v>44020.570669953704</v>
      </c>
    </row>
    <row r="7260">
      <c r="A7260" s="1">
        <v>7258.0</v>
      </c>
      <c r="B7260" s="1" t="s">
        <v>14334</v>
      </c>
      <c r="C7260" s="1" t="s">
        <v>14335</v>
      </c>
      <c r="D7260" s="1" t="s">
        <v>461</v>
      </c>
      <c r="E7260" s="1" t="s">
        <v>14336</v>
      </c>
      <c r="F7260" s="1" t="s">
        <v>14337</v>
      </c>
      <c r="G7260" s="1" t="s">
        <v>39</v>
      </c>
      <c r="H7260" s="1">
        <v>45.0</v>
      </c>
      <c r="I7260" s="3">
        <v>43558.458333333336</v>
      </c>
      <c r="J7260" s="1">
        <v>1.86095335331615</v>
      </c>
      <c r="K7260" s="1" t="s">
        <v>24</v>
      </c>
      <c r="M7260" s="3">
        <v>43558.51174699074</v>
      </c>
    </row>
    <row r="7261">
      <c r="A7261" s="1">
        <v>7259.0</v>
      </c>
      <c r="B7261" s="1" t="s">
        <v>6451</v>
      </c>
      <c r="C7261" s="1" t="s">
        <v>14338</v>
      </c>
      <c r="D7261" s="1" t="s">
        <v>2504</v>
      </c>
      <c r="E7261" s="1" t="s">
        <v>14339</v>
      </c>
      <c r="F7261" s="1" t="s">
        <v>6454</v>
      </c>
      <c r="G7261" s="1" t="s">
        <v>39</v>
      </c>
      <c r="H7261" s="1">
        <v>45.0</v>
      </c>
      <c r="I7261" s="3">
        <v>44189.25</v>
      </c>
      <c r="J7261" s="1">
        <v>5.42940230415126</v>
      </c>
      <c r="K7261" s="1" t="s">
        <v>24</v>
      </c>
      <c r="L7261" s="1" t="s">
        <v>188</v>
      </c>
      <c r="M7261" s="3">
        <v>44189.27753403935</v>
      </c>
    </row>
    <row r="7262">
      <c r="A7262" s="1">
        <v>7260.0</v>
      </c>
      <c r="B7262" s="1" t="s">
        <v>68</v>
      </c>
      <c r="C7262" s="1" t="s">
        <v>14340</v>
      </c>
      <c r="D7262" s="1" t="s">
        <v>106</v>
      </c>
      <c r="E7262" s="1" t="s">
        <v>14341</v>
      </c>
      <c r="F7262" s="1" t="s">
        <v>72</v>
      </c>
      <c r="G7262" s="1" t="s">
        <v>39</v>
      </c>
      <c r="H7262" s="1">
        <v>45.0</v>
      </c>
      <c r="I7262" s="3">
        <v>43731.625</v>
      </c>
      <c r="J7262" s="1">
        <v>2.0307921219738</v>
      </c>
      <c r="K7262" s="1" t="s">
        <v>24</v>
      </c>
      <c r="M7262" s="3">
        <v>43731.65716578704</v>
      </c>
    </row>
    <row r="7263">
      <c r="A7263" s="1">
        <v>7261.0</v>
      </c>
      <c r="B7263" s="1" t="s">
        <v>239</v>
      </c>
      <c r="C7263" s="1" t="s">
        <v>14342</v>
      </c>
      <c r="D7263" s="1" t="s">
        <v>630</v>
      </c>
      <c r="E7263" s="1" t="s">
        <v>3502</v>
      </c>
      <c r="F7263" s="1" t="s">
        <v>243</v>
      </c>
      <c r="G7263" s="1" t="s">
        <v>35</v>
      </c>
      <c r="H7263" s="1">
        <v>45.0</v>
      </c>
      <c r="I7263" s="3">
        <v>43923.25</v>
      </c>
      <c r="J7263" s="1">
        <v>0.532605000113218</v>
      </c>
      <c r="K7263" s="1" t="s">
        <v>46</v>
      </c>
      <c r="M7263" s="3">
        <v>43923.290548171295</v>
      </c>
    </row>
    <row r="7264">
      <c r="A7264" s="1">
        <v>7262.0</v>
      </c>
      <c r="B7264" s="1" t="s">
        <v>5811</v>
      </c>
      <c r="C7264" s="1" t="s">
        <v>14343</v>
      </c>
      <c r="D7264" s="1" t="s">
        <v>49</v>
      </c>
      <c r="E7264" s="1" t="s">
        <v>14344</v>
      </c>
      <c r="F7264" s="1" t="s">
        <v>5814</v>
      </c>
      <c r="G7264" s="1" t="s">
        <v>39</v>
      </c>
      <c r="H7264" s="1">
        <v>45.0</v>
      </c>
      <c r="I7264" s="3">
        <v>43843.583333333336</v>
      </c>
      <c r="J7264" s="1">
        <v>3.78466388267441</v>
      </c>
      <c r="K7264" s="1" t="s">
        <v>62</v>
      </c>
      <c r="M7264" s="3">
        <v>43843.620645243056</v>
      </c>
    </row>
    <row r="7265">
      <c r="A7265" s="1">
        <v>7263.0</v>
      </c>
      <c r="B7265" s="1" t="s">
        <v>2786</v>
      </c>
      <c r="C7265" s="1" t="s">
        <v>14345</v>
      </c>
      <c r="D7265" s="1" t="s">
        <v>14</v>
      </c>
      <c r="E7265" s="1" t="s">
        <v>2788</v>
      </c>
      <c r="F7265" s="1" t="s">
        <v>2789</v>
      </c>
      <c r="G7265" s="1" t="s">
        <v>17</v>
      </c>
      <c r="H7265" s="1">
        <v>45.0</v>
      </c>
      <c r="I7265" s="3">
        <v>43793.333333333336</v>
      </c>
      <c r="J7265" s="1">
        <v>0.688388512056542</v>
      </c>
      <c r="K7265" s="1" t="s">
        <v>18</v>
      </c>
      <c r="M7265" s="3">
        <v>43793.394851481484</v>
      </c>
    </row>
    <row r="7266">
      <c r="A7266" s="1">
        <v>7264.0</v>
      </c>
      <c r="B7266" s="1" t="s">
        <v>824</v>
      </c>
      <c r="C7266" s="1" t="s">
        <v>14346</v>
      </c>
      <c r="D7266" s="1" t="s">
        <v>2421</v>
      </c>
      <c r="E7266" s="1" t="s">
        <v>14347</v>
      </c>
      <c r="F7266" s="1" t="s">
        <v>827</v>
      </c>
      <c r="G7266" s="1" t="s">
        <v>89</v>
      </c>
      <c r="H7266" s="1">
        <v>45.0</v>
      </c>
      <c r="I7266" s="3">
        <v>43862.670082986115</v>
      </c>
      <c r="J7266" s="1">
        <v>4.2134270716084</v>
      </c>
      <c r="K7266" s="1" t="s">
        <v>18</v>
      </c>
      <c r="M7266" s="3">
        <v>43862.68390458333</v>
      </c>
    </row>
    <row r="7267">
      <c r="A7267" s="1">
        <v>7265.0</v>
      </c>
      <c r="B7267" s="1" t="s">
        <v>267</v>
      </c>
      <c r="C7267" s="1" t="s">
        <v>14348</v>
      </c>
      <c r="D7267" s="1" t="s">
        <v>1301</v>
      </c>
      <c r="E7267" s="1" t="s">
        <v>3234</v>
      </c>
      <c r="F7267" s="1" t="s">
        <v>271</v>
      </c>
      <c r="G7267" s="1" t="s">
        <v>35</v>
      </c>
      <c r="H7267" s="1">
        <v>45.0</v>
      </c>
      <c r="I7267" s="3">
        <v>44194.25</v>
      </c>
      <c r="J7267" s="1">
        <v>3.61495895868252</v>
      </c>
      <c r="K7267" s="1" t="s">
        <v>56</v>
      </c>
      <c r="L7267" s="1" t="s">
        <v>272</v>
      </c>
      <c r="M7267" s="3">
        <v>44194.281861041665</v>
      </c>
    </row>
    <row r="7268">
      <c r="A7268" s="1">
        <v>7266.0</v>
      </c>
      <c r="B7268" s="1" t="s">
        <v>288</v>
      </c>
      <c r="C7268" s="1" t="s">
        <v>14349</v>
      </c>
      <c r="D7268" s="1" t="s">
        <v>1865</v>
      </c>
      <c r="E7268" s="1" t="s">
        <v>4479</v>
      </c>
      <c r="F7268" s="1" t="s">
        <v>292</v>
      </c>
      <c r="G7268" s="1" t="s">
        <v>35</v>
      </c>
      <c r="H7268" s="1">
        <v>45.0</v>
      </c>
      <c r="I7268" s="3">
        <v>43588.625</v>
      </c>
      <c r="J7268" s="1">
        <v>1.73923118580755</v>
      </c>
      <c r="K7268" s="1" t="s">
        <v>24</v>
      </c>
      <c r="M7268" s="3">
        <v>43588.66621008102</v>
      </c>
    </row>
    <row r="7269">
      <c r="A7269" s="1">
        <v>7267.0</v>
      </c>
      <c r="B7269" s="1" t="s">
        <v>5034</v>
      </c>
      <c r="C7269" s="1" t="s">
        <v>14350</v>
      </c>
      <c r="D7269" s="1" t="s">
        <v>3465</v>
      </c>
      <c r="E7269" s="1" t="s">
        <v>12921</v>
      </c>
      <c r="F7269" s="1" t="s">
        <v>5037</v>
      </c>
      <c r="G7269" s="1" t="s">
        <v>35</v>
      </c>
      <c r="H7269" s="1">
        <v>45.0</v>
      </c>
      <c r="I7269" s="3">
        <v>43760.416666666664</v>
      </c>
      <c r="J7269" s="1">
        <v>1.15308629706734</v>
      </c>
      <c r="K7269" s="1" t="s">
        <v>24</v>
      </c>
      <c r="M7269" s="3">
        <v>43760.444694074075</v>
      </c>
    </row>
    <row r="7270">
      <c r="A7270" s="1">
        <v>7268.0</v>
      </c>
      <c r="B7270" s="1" t="s">
        <v>4213</v>
      </c>
      <c r="C7270" s="1" t="s">
        <v>14351</v>
      </c>
      <c r="D7270" s="1" t="s">
        <v>1053</v>
      </c>
      <c r="E7270" s="1" t="s">
        <v>14352</v>
      </c>
      <c r="F7270" s="1" t="s">
        <v>4216</v>
      </c>
      <c r="G7270" s="1" t="s">
        <v>39</v>
      </c>
      <c r="H7270" s="1">
        <v>45.0</v>
      </c>
      <c r="I7270" s="3">
        <v>43710.625</v>
      </c>
      <c r="J7270" s="1">
        <v>2.77250594293416</v>
      </c>
      <c r="K7270" s="1" t="s">
        <v>24</v>
      </c>
      <c r="M7270" s="3">
        <v>43710.658483680556</v>
      </c>
    </row>
    <row r="7271">
      <c r="A7271" s="1">
        <v>7269.0</v>
      </c>
      <c r="B7271" s="1" t="s">
        <v>303</v>
      </c>
      <c r="C7271" s="1" t="s">
        <v>14353</v>
      </c>
      <c r="D7271" s="1" t="s">
        <v>305</v>
      </c>
      <c r="E7271" s="1" t="s">
        <v>1295</v>
      </c>
      <c r="F7271" s="1" t="s">
        <v>307</v>
      </c>
      <c r="G7271" s="1" t="s">
        <v>17</v>
      </c>
      <c r="H7271" s="1">
        <v>45.0</v>
      </c>
      <c r="I7271" s="3">
        <v>43846.40625</v>
      </c>
      <c r="J7271" s="1">
        <v>1.95612645167016</v>
      </c>
      <c r="K7271" s="1" t="s">
        <v>24</v>
      </c>
      <c r="M7271" s="3">
        <v>43846.44739195602</v>
      </c>
    </row>
    <row r="7272">
      <c r="A7272" s="1">
        <v>7270.0</v>
      </c>
      <c r="B7272" s="1" t="s">
        <v>239</v>
      </c>
      <c r="C7272" s="1" t="s">
        <v>14354</v>
      </c>
      <c r="D7272" s="1" t="s">
        <v>3791</v>
      </c>
      <c r="E7272" s="1" t="s">
        <v>14355</v>
      </c>
      <c r="F7272" s="1" t="s">
        <v>243</v>
      </c>
      <c r="G7272" s="1" t="s">
        <v>39</v>
      </c>
      <c r="H7272" s="1">
        <v>45.0</v>
      </c>
      <c r="I7272" s="3">
        <v>44157.645833333336</v>
      </c>
      <c r="J7272" s="1">
        <v>1.03826005328702</v>
      </c>
      <c r="K7272" s="1" t="s">
        <v>46</v>
      </c>
      <c r="M7272" s="3">
        <v>44157.68323844908</v>
      </c>
    </row>
    <row r="7273">
      <c r="A7273" s="1">
        <v>7271.0</v>
      </c>
      <c r="B7273" s="1" t="s">
        <v>84</v>
      </c>
      <c r="C7273" s="1" t="s">
        <v>14356</v>
      </c>
      <c r="D7273" s="1" t="s">
        <v>86</v>
      </c>
      <c r="E7273" s="1" t="s">
        <v>1488</v>
      </c>
      <c r="F7273" s="1" t="s">
        <v>88</v>
      </c>
      <c r="G7273" s="1" t="s">
        <v>17</v>
      </c>
      <c r="H7273" s="1">
        <v>45.0</v>
      </c>
      <c r="I7273" s="3">
        <v>43893.604166666664</v>
      </c>
      <c r="J7273" s="1">
        <v>0.266971319764759</v>
      </c>
      <c r="K7273" s="1" t="s">
        <v>83</v>
      </c>
      <c r="M7273" s="3">
        <v>43893.611104270836</v>
      </c>
    </row>
    <row r="7274">
      <c r="A7274" s="1">
        <v>7272.0</v>
      </c>
      <c r="B7274" s="1" t="s">
        <v>742</v>
      </c>
      <c r="C7274" s="1" t="s">
        <v>14357</v>
      </c>
      <c r="D7274" s="1" t="s">
        <v>148</v>
      </c>
      <c r="E7274" s="1" t="s">
        <v>14358</v>
      </c>
      <c r="F7274" s="1" t="s">
        <v>746</v>
      </c>
      <c r="G7274" s="1" t="s">
        <v>89</v>
      </c>
      <c r="H7274" s="1">
        <v>45.0</v>
      </c>
      <c r="I7274" s="3">
        <v>44162.54774994213</v>
      </c>
      <c r="J7274" s="1">
        <v>0.807777347485961</v>
      </c>
      <c r="K7274" s="1" t="s">
        <v>24</v>
      </c>
      <c r="L7274" s="1" t="s">
        <v>747</v>
      </c>
      <c r="M7274" s="3">
        <v>44162.57896627315</v>
      </c>
    </row>
    <row r="7275">
      <c r="A7275" s="1">
        <v>7273.0</v>
      </c>
      <c r="B7275" s="1" t="s">
        <v>293</v>
      </c>
      <c r="C7275" s="1" t="s">
        <v>14359</v>
      </c>
      <c r="D7275" s="1" t="s">
        <v>126</v>
      </c>
      <c r="E7275" s="1" t="s">
        <v>3472</v>
      </c>
      <c r="F7275" s="1" t="s">
        <v>297</v>
      </c>
      <c r="G7275" s="1" t="s">
        <v>17</v>
      </c>
      <c r="H7275" s="1">
        <v>45.0</v>
      </c>
      <c r="I7275" s="3">
        <v>44105.791666666664</v>
      </c>
      <c r="J7275" s="1">
        <v>1.14876440550884</v>
      </c>
      <c r="K7275" s="1" t="s">
        <v>62</v>
      </c>
      <c r="L7275" s="1" t="s">
        <v>1188</v>
      </c>
      <c r="M7275" s="3">
        <v>44105.806928032405</v>
      </c>
    </row>
    <row r="7276">
      <c r="A7276" s="1">
        <v>7274.0</v>
      </c>
      <c r="B7276" s="1" t="s">
        <v>582</v>
      </c>
      <c r="C7276" s="1" t="s">
        <v>14360</v>
      </c>
      <c r="D7276" s="1" t="s">
        <v>1367</v>
      </c>
      <c r="E7276" s="1" t="s">
        <v>14361</v>
      </c>
      <c r="F7276" s="1" t="s">
        <v>586</v>
      </c>
      <c r="G7276" s="1" t="s">
        <v>35</v>
      </c>
      <c r="H7276" s="1">
        <v>45.0</v>
      </c>
      <c r="I7276" s="3">
        <v>44253.25</v>
      </c>
      <c r="J7276" s="1">
        <v>2.54520299818755</v>
      </c>
      <c r="K7276" s="1" t="s">
        <v>166</v>
      </c>
      <c r="L7276" s="1" t="s">
        <v>167</v>
      </c>
      <c r="M7276" s="3">
        <v>44253.28735599537</v>
      </c>
    </row>
    <row r="7277">
      <c r="A7277" s="1">
        <v>7275.0</v>
      </c>
      <c r="B7277" s="1" t="s">
        <v>5602</v>
      </c>
      <c r="C7277" s="1" t="s">
        <v>14362</v>
      </c>
      <c r="D7277" s="1" t="s">
        <v>2248</v>
      </c>
      <c r="E7277" s="1" t="s">
        <v>14363</v>
      </c>
      <c r="F7277" s="1" t="s">
        <v>5605</v>
      </c>
      <c r="G7277" s="1" t="s">
        <v>89</v>
      </c>
      <c r="H7277" s="1">
        <v>45.0</v>
      </c>
      <c r="I7277" s="3">
        <v>44180.291817164354</v>
      </c>
      <c r="J7277" s="1">
        <v>6.29625231144914</v>
      </c>
      <c r="K7277" s="1" t="s">
        <v>601</v>
      </c>
      <c r="L7277" s="1" t="s">
        <v>5606</v>
      </c>
      <c r="M7277" s="3">
        <v>44180.32333332176</v>
      </c>
    </row>
    <row r="7278">
      <c r="A7278" s="1">
        <v>7276.0</v>
      </c>
      <c r="B7278" s="1" t="s">
        <v>4069</v>
      </c>
      <c r="C7278" s="1" t="s">
        <v>14364</v>
      </c>
      <c r="D7278" s="1" t="s">
        <v>1827</v>
      </c>
      <c r="E7278" s="1" t="s">
        <v>14365</v>
      </c>
      <c r="F7278" s="1" t="s">
        <v>4072</v>
      </c>
      <c r="G7278" s="1" t="s">
        <v>39</v>
      </c>
      <c r="H7278" s="1">
        <v>45.0</v>
      </c>
      <c r="I7278" s="3">
        <v>44139.625</v>
      </c>
      <c r="J7278" s="1">
        <v>1.52264584901839</v>
      </c>
      <c r="K7278" s="1" t="s">
        <v>24</v>
      </c>
      <c r="M7278" s="3">
        <v>44139.660358263885</v>
      </c>
    </row>
    <row r="7279">
      <c r="A7279" s="1">
        <v>7277.0</v>
      </c>
      <c r="B7279" s="1" t="s">
        <v>6585</v>
      </c>
      <c r="C7279" s="1" t="s">
        <v>14366</v>
      </c>
      <c r="D7279" s="1" t="s">
        <v>248</v>
      </c>
      <c r="E7279" s="1" t="s">
        <v>14367</v>
      </c>
      <c r="F7279" s="1" t="s">
        <v>6588</v>
      </c>
      <c r="G7279" s="1" t="s">
        <v>39</v>
      </c>
      <c r="H7279" s="1">
        <v>45.0</v>
      </c>
      <c r="I7279" s="3">
        <v>44147.416666666664</v>
      </c>
      <c r="J7279" s="1">
        <v>2.66481791960138</v>
      </c>
      <c r="K7279" s="1" t="s">
        <v>159</v>
      </c>
      <c r="L7279" s="1" t="s">
        <v>495</v>
      </c>
      <c r="M7279" s="3">
        <v>44147.4466550463</v>
      </c>
    </row>
    <row r="7280">
      <c r="A7280" s="1">
        <v>7278.0</v>
      </c>
      <c r="B7280" s="1" t="s">
        <v>1348</v>
      </c>
      <c r="C7280" s="1" t="s">
        <v>14368</v>
      </c>
      <c r="D7280" s="1" t="s">
        <v>121</v>
      </c>
      <c r="E7280" s="1" t="s">
        <v>7465</v>
      </c>
      <c r="F7280" s="1" t="s">
        <v>1352</v>
      </c>
      <c r="G7280" s="1" t="s">
        <v>17</v>
      </c>
      <c r="H7280" s="1">
        <v>45.0</v>
      </c>
      <c r="I7280" s="3">
        <v>44006.6875</v>
      </c>
      <c r="J7280" s="1">
        <v>1.55811022175314</v>
      </c>
      <c r="K7280" s="1" t="s">
        <v>18</v>
      </c>
      <c r="M7280" s="3">
        <v>44006.71746789352</v>
      </c>
    </row>
    <row r="7281">
      <c r="A7281" s="1">
        <v>7279.0</v>
      </c>
      <c r="B7281" s="1" t="s">
        <v>2885</v>
      </c>
      <c r="C7281" s="1" t="s">
        <v>14369</v>
      </c>
      <c r="D7281" s="1" t="s">
        <v>4891</v>
      </c>
      <c r="E7281" s="1" t="s">
        <v>7251</v>
      </c>
      <c r="F7281" s="1" t="s">
        <v>2888</v>
      </c>
      <c r="G7281" s="1" t="s">
        <v>17</v>
      </c>
      <c r="H7281" s="1">
        <v>45.0</v>
      </c>
      <c r="I7281" s="3">
        <v>44041.260416666664</v>
      </c>
      <c r="J7281" s="1">
        <v>2.03419436748655</v>
      </c>
      <c r="K7281" s="1" t="s">
        <v>24</v>
      </c>
      <c r="L7281" s="1" t="s">
        <v>238</v>
      </c>
      <c r="M7281" s="3">
        <v>44041.29432447917</v>
      </c>
    </row>
    <row r="7282">
      <c r="A7282" s="1">
        <v>7280.0</v>
      </c>
      <c r="B7282" s="1" t="s">
        <v>73</v>
      </c>
      <c r="C7282" s="1" t="s">
        <v>14370</v>
      </c>
      <c r="D7282" s="1" t="s">
        <v>1595</v>
      </c>
      <c r="E7282" s="1" t="s">
        <v>1596</v>
      </c>
      <c r="F7282" s="1" t="s">
        <v>77</v>
      </c>
      <c r="G7282" s="1" t="s">
        <v>35</v>
      </c>
      <c r="H7282" s="1">
        <v>45.0</v>
      </c>
      <c r="I7282" s="3">
        <v>43493.666666666664</v>
      </c>
      <c r="J7282" s="1">
        <v>1.7262023624639</v>
      </c>
      <c r="K7282" s="1" t="s">
        <v>24</v>
      </c>
      <c r="M7282" s="3">
        <v>43493.71080880787</v>
      </c>
    </row>
    <row r="7283">
      <c r="A7283" s="1">
        <v>7281.0</v>
      </c>
      <c r="B7283" s="1" t="s">
        <v>582</v>
      </c>
      <c r="C7283" s="1" t="s">
        <v>14371</v>
      </c>
      <c r="D7283" s="1" t="s">
        <v>1483</v>
      </c>
      <c r="E7283" s="1" t="s">
        <v>14372</v>
      </c>
      <c r="F7283" s="1" t="s">
        <v>586</v>
      </c>
      <c r="G7283" s="1" t="s">
        <v>39</v>
      </c>
      <c r="H7283" s="1">
        <v>45.0</v>
      </c>
      <c r="I7283" s="3">
        <v>43796.625</v>
      </c>
      <c r="J7283" s="1">
        <v>2.60405751759442</v>
      </c>
      <c r="K7283" s="1" t="s">
        <v>24</v>
      </c>
      <c r="M7283" s="3">
        <v>43796.65607738426</v>
      </c>
    </row>
    <row r="7284">
      <c r="A7284" s="1">
        <v>7282.0</v>
      </c>
      <c r="B7284" s="1" t="s">
        <v>2037</v>
      </c>
      <c r="C7284" s="1" t="s">
        <v>14373</v>
      </c>
      <c r="D7284" s="1" t="s">
        <v>1363</v>
      </c>
      <c r="E7284" s="1" t="s">
        <v>8417</v>
      </c>
      <c r="F7284" s="1" t="s">
        <v>2040</v>
      </c>
      <c r="G7284" s="1" t="s">
        <v>17</v>
      </c>
      <c r="H7284" s="1">
        <v>45.0</v>
      </c>
      <c r="I7284" s="3">
        <v>44142.604166666664</v>
      </c>
      <c r="J7284" s="1">
        <v>0.904712285783001</v>
      </c>
      <c r="K7284" s="1" t="s">
        <v>1376</v>
      </c>
      <c r="L7284" s="1" t="s">
        <v>2041</v>
      </c>
      <c r="M7284" s="3">
        <v>44142.63719833333</v>
      </c>
    </row>
    <row r="7285">
      <c r="A7285" s="1">
        <v>7283.0</v>
      </c>
      <c r="B7285" s="1" t="s">
        <v>196</v>
      </c>
      <c r="C7285" s="1" t="s">
        <v>14374</v>
      </c>
      <c r="D7285" s="1" t="s">
        <v>3853</v>
      </c>
      <c r="E7285" s="1" t="s">
        <v>3854</v>
      </c>
      <c r="F7285" s="1" t="s">
        <v>200</v>
      </c>
      <c r="G7285" s="1" t="s">
        <v>17</v>
      </c>
      <c r="H7285" s="1">
        <v>45.0</v>
      </c>
      <c r="I7285" s="3">
        <v>43885.229166666664</v>
      </c>
      <c r="J7285" s="1">
        <v>3.55518377750672</v>
      </c>
      <c r="K7285" s="1" t="s">
        <v>24</v>
      </c>
      <c r="M7285" s="3">
        <v>43885.26669759259</v>
      </c>
    </row>
    <row r="7286">
      <c r="A7286" s="1">
        <v>7284.0</v>
      </c>
      <c r="B7286" s="1" t="s">
        <v>184</v>
      </c>
      <c r="C7286" s="1" t="s">
        <v>14375</v>
      </c>
      <c r="D7286" s="1" t="s">
        <v>148</v>
      </c>
      <c r="E7286" s="1" t="s">
        <v>14376</v>
      </c>
      <c r="F7286" s="1" t="s">
        <v>187</v>
      </c>
      <c r="G7286" s="1" t="s">
        <v>39</v>
      </c>
      <c r="H7286" s="1">
        <v>45.0</v>
      </c>
      <c r="I7286" s="3">
        <v>44056.75</v>
      </c>
      <c r="J7286" s="1">
        <v>1.14285641608694</v>
      </c>
      <c r="K7286" s="1" t="s">
        <v>24</v>
      </c>
      <c r="L7286" s="1" t="s">
        <v>188</v>
      </c>
      <c r="M7286" s="3">
        <v>44056.754599340275</v>
      </c>
    </row>
    <row r="7287">
      <c r="A7287" s="1">
        <v>7285.0</v>
      </c>
      <c r="B7287" s="1" t="s">
        <v>9429</v>
      </c>
      <c r="C7287" s="1" t="s">
        <v>14377</v>
      </c>
      <c r="D7287" s="1" t="s">
        <v>560</v>
      </c>
      <c r="E7287" s="1" t="s">
        <v>14378</v>
      </c>
      <c r="F7287" s="1" t="s">
        <v>9432</v>
      </c>
      <c r="G7287" s="1" t="s">
        <v>39</v>
      </c>
      <c r="H7287" s="1">
        <v>45.0</v>
      </c>
      <c r="I7287" s="3">
        <v>43628.708333333336</v>
      </c>
      <c r="J7287" s="1">
        <v>1.15591998218565</v>
      </c>
      <c r="K7287" s="1" t="s">
        <v>24</v>
      </c>
      <c r="M7287" s="3">
        <v>43628.72605090278</v>
      </c>
    </row>
    <row r="7288">
      <c r="A7288" s="1">
        <v>7286.0</v>
      </c>
      <c r="B7288" s="1" t="s">
        <v>1012</v>
      </c>
      <c r="C7288" s="1" t="s">
        <v>14379</v>
      </c>
      <c r="D7288" s="1" t="s">
        <v>1014</v>
      </c>
      <c r="E7288" s="1" t="s">
        <v>1015</v>
      </c>
      <c r="F7288" s="1" t="s">
        <v>1016</v>
      </c>
      <c r="G7288" s="1" t="s">
        <v>17</v>
      </c>
      <c r="H7288" s="1">
        <v>45.0</v>
      </c>
      <c r="I7288" s="3">
        <v>43928.291666666664</v>
      </c>
      <c r="J7288" s="1">
        <v>0.360817412928977</v>
      </c>
      <c r="K7288" s="1" t="s">
        <v>166</v>
      </c>
      <c r="M7288" s="3">
        <v>43928.2824021875</v>
      </c>
    </row>
    <row r="7289">
      <c r="A7289" s="1">
        <v>7287.0</v>
      </c>
      <c r="B7289" s="1" t="s">
        <v>8049</v>
      </c>
      <c r="C7289" s="1" t="s">
        <v>14380</v>
      </c>
      <c r="D7289" s="1" t="s">
        <v>27</v>
      </c>
      <c r="E7289" s="1" t="s">
        <v>8051</v>
      </c>
      <c r="F7289" s="1" t="s">
        <v>8052</v>
      </c>
      <c r="G7289" s="1" t="s">
        <v>17</v>
      </c>
      <c r="H7289" s="1">
        <v>45.0</v>
      </c>
      <c r="I7289" s="3">
        <v>44148.604166666664</v>
      </c>
      <c r="J7289" s="1">
        <v>1.79648237007453</v>
      </c>
      <c r="K7289" s="1" t="s">
        <v>18</v>
      </c>
      <c r="L7289" s="1" t="s">
        <v>8531</v>
      </c>
      <c r="M7289" s="3">
        <v>44148.63772122685</v>
      </c>
    </row>
    <row r="7290">
      <c r="A7290" s="1">
        <v>7288.0</v>
      </c>
      <c r="B7290" s="1" t="s">
        <v>293</v>
      </c>
      <c r="C7290" s="1" t="s">
        <v>14381</v>
      </c>
      <c r="D7290" s="1" t="s">
        <v>126</v>
      </c>
      <c r="E7290" s="1" t="s">
        <v>829</v>
      </c>
      <c r="F7290" s="1" t="s">
        <v>297</v>
      </c>
      <c r="G7290" s="1" t="s">
        <v>17</v>
      </c>
      <c r="H7290" s="1">
        <v>45.0</v>
      </c>
      <c r="I7290" s="3">
        <v>44148.291666666664</v>
      </c>
      <c r="J7290" s="1">
        <v>0.777683492280361</v>
      </c>
      <c r="K7290" s="1" t="s">
        <v>62</v>
      </c>
      <c r="M7290" s="3">
        <v>44148.31761636574</v>
      </c>
    </row>
    <row r="7291">
      <c r="A7291" s="1">
        <v>7289.0</v>
      </c>
      <c r="B7291" s="1" t="s">
        <v>582</v>
      </c>
      <c r="C7291" s="1" t="s">
        <v>14382</v>
      </c>
      <c r="D7291" s="1" t="s">
        <v>1029</v>
      </c>
      <c r="E7291" s="1" t="s">
        <v>3745</v>
      </c>
      <c r="F7291" s="1" t="s">
        <v>586</v>
      </c>
      <c r="G7291" s="1" t="s">
        <v>17</v>
      </c>
      <c r="H7291" s="1">
        <v>45.0</v>
      </c>
      <c r="I7291" s="3">
        <v>43829.25</v>
      </c>
      <c r="J7291" s="1">
        <v>2.38798500975746</v>
      </c>
      <c r="K7291" s="1" t="s">
        <v>24</v>
      </c>
      <c r="M7291" s="3">
        <v>43829.28770877315</v>
      </c>
    </row>
    <row r="7292">
      <c r="A7292" s="1">
        <v>7290.0</v>
      </c>
      <c r="B7292" s="1" t="s">
        <v>7895</v>
      </c>
      <c r="C7292" s="1" t="s">
        <v>14383</v>
      </c>
      <c r="D7292" s="1" t="s">
        <v>14</v>
      </c>
      <c r="E7292" s="1" t="s">
        <v>14384</v>
      </c>
      <c r="F7292" s="1" t="s">
        <v>7899</v>
      </c>
      <c r="G7292" s="1" t="s">
        <v>89</v>
      </c>
      <c r="H7292" s="1">
        <v>45.0</v>
      </c>
      <c r="I7292" s="3">
        <v>44091.708401724536</v>
      </c>
      <c r="J7292" s="1">
        <v>1.61045091358694</v>
      </c>
      <c r="K7292" s="1" t="s">
        <v>18</v>
      </c>
      <c r="L7292" s="1" t="s">
        <v>1725</v>
      </c>
      <c r="M7292" s="3">
        <v>44091.716506689816</v>
      </c>
    </row>
    <row r="7293">
      <c r="A7293" s="1">
        <v>7291.0</v>
      </c>
      <c r="B7293" s="1" t="s">
        <v>196</v>
      </c>
      <c r="C7293" s="1" t="s">
        <v>14385</v>
      </c>
      <c r="D7293" s="1" t="s">
        <v>198</v>
      </c>
      <c r="E7293" s="1" t="s">
        <v>199</v>
      </c>
      <c r="F7293" s="1" t="s">
        <v>200</v>
      </c>
      <c r="G7293" s="1" t="s">
        <v>17</v>
      </c>
      <c r="H7293" s="1">
        <v>45.0</v>
      </c>
      <c r="I7293" s="3">
        <v>44174.229166666664</v>
      </c>
      <c r="J7293" s="1">
        <v>1.47923636980535</v>
      </c>
      <c r="K7293" s="1" t="s">
        <v>24</v>
      </c>
      <c r="M7293" s="3">
        <v>44174.272845555555</v>
      </c>
    </row>
    <row r="7294">
      <c r="A7294" s="1">
        <v>7292.0</v>
      </c>
      <c r="B7294" s="1" t="s">
        <v>896</v>
      </c>
      <c r="C7294" s="1" t="s">
        <v>14386</v>
      </c>
      <c r="D7294" s="1" t="s">
        <v>898</v>
      </c>
      <c r="E7294" s="1" t="s">
        <v>899</v>
      </c>
      <c r="F7294" s="1" t="s">
        <v>900</v>
      </c>
      <c r="G7294" s="1" t="s">
        <v>17</v>
      </c>
      <c r="H7294" s="1">
        <v>45.0</v>
      </c>
      <c r="I7294" s="3">
        <v>44161.604166666664</v>
      </c>
      <c r="J7294" s="1">
        <v>2.55878045147747</v>
      </c>
      <c r="K7294" s="1" t="s">
        <v>24</v>
      </c>
      <c r="L7294" s="1" t="s">
        <v>741</v>
      </c>
      <c r="M7294" s="3">
        <v>44161.64450841435</v>
      </c>
    </row>
    <row r="7295">
      <c r="A7295" s="1">
        <v>7293.0</v>
      </c>
      <c r="B7295" s="1" t="s">
        <v>666</v>
      </c>
      <c r="C7295" s="1" t="s">
        <v>14387</v>
      </c>
      <c r="D7295" s="1" t="s">
        <v>126</v>
      </c>
      <c r="E7295" s="1" t="s">
        <v>14388</v>
      </c>
      <c r="F7295" s="1" t="s">
        <v>670</v>
      </c>
      <c r="G7295" s="1" t="s">
        <v>39</v>
      </c>
      <c r="H7295" s="1">
        <v>45.0</v>
      </c>
      <c r="I7295" s="3">
        <v>44127.5625</v>
      </c>
      <c r="J7295" s="1">
        <v>0.445595435938052</v>
      </c>
      <c r="K7295" s="1" t="s">
        <v>62</v>
      </c>
      <c r="M7295" s="3">
        <v>44127.62158021991</v>
      </c>
    </row>
    <row r="7296">
      <c r="A7296" s="1">
        <v>7294.0</v>
      </c>
      <c r="B7296" s="1" t="s">
        <v>3453</v>
      </c>
      <c r="C7296" s="1" t="s">
        <v>14389</v>
      </c>
      <c r="D7296" s="1" t="s">
        <v>3392</v>
      </c>
      <c r="E7296" s="1" t="s">
        <v>5450</v>
      </c>
      <c r="F7296" s="1" t="s">
        <v>3456</v>
      </c>
      <c r="G7296" s="1" t="s">
        <v>17</v>
      </c>
      <c r="H7296" s="1">
        <v>45.0</v>
      </c>
      <c r="I7296" s="3">
        <v>43724.333333333336</v>
      </c>
      <c r="J7296" s="1">
        <v>8.44546547481928</v>
      </c>
      <c r="K7296" s="1" t="s">
        <v>24</v>
      </c>
      <c r="M7296" s="3">
        <v>43724.42354376157</v>
      </c>
    </row>
    <row r="7297">
      <c r="A7297" s="1">
        <v>7295.0</v>
      </c>
      <c r="B7297" s="1" t="s">
        <v>14390</v>
      </c>
      <c r="C7297" s="1" t="s">
        <v>14391</v>
      </c>
      <c r="D7297" s="1" t="s">
        <v>6852</v>
      </c>
      <c r="E7297" s="1" t="s">
        <v>14392</v>
      </c>
      <c r="F7297" s="1" t="s">
        <v>14393</v>
      </c>
      <c r="G7297" s="1" t="s">
        <v>17</v>
      </c>
      <c r="H7297" s="1">
        <v>45.0</v>
      </c>
      <c r="I7297" s="3">
        <v>44018.229166666664</v>
      </c>
      <c r="J7297" s="1">
        <v>0.00974324178618597</v>
      </c>
      <c r="K7297" s="1" t="s">
        <v>159</v>
      </c>
      <c r="L7297" s="1" t="s">
        <v>3250</v>
      </c>
      <c r="M7297" s="3">
        <v>44018.263661296296</v>
      </c>
    </row>
    <row r="7298">
      <c r="A7298" s="1">
        <v>7296.0</v>
      </c>
      <c r="B7298" s="1" t="s">
        <v>354</v>
      </c>
      <c r="C7298" s="1" t="s">
        <v>14394</v>
      </c>
      <c r="D7298" s="1" t="s">
        <v>436</v>
      </c>
      <c r="E7298" s="1" t="s">
        <v>14395</v>
      </c>
      <c r="F7298" s="1" t="s">
        <v>358</v>
      </c>
      <c r="G7298" s="1" t="s">
        <v>39</v>
      </c>
      <c r="H7298" s="1">
        <v>45.0</v>
      </c>
      <c r="I7298" s="3">
        <v>43860.666666666664</v>
      </c>
      <c r="J7298" s="1">
        <v>2.450160640868</v>
      </c>
      <c r="K7298" s="1" t="s">
        <v>24</v>
      </c>
      <c r="M7298" s="3">
        <v>43860.69434119213</v>
      </c>
    </row>
    <row r="7299">
      <c r="A7299" s="1">
        <v>7297.0</v>
      </c>
      <c r="B7299" s="1" t="s">
        <v>4069</v>
      </c>
      <c r="C7299" s="1" t="s">
        <v>14396</v>
      </c>
      <c r="D7299" s="1" t="s">
        <v>207</v>
      </c>
      <c r="E7299" s="1" t="s">
        <v>10775</v>
      </c>
      <c r="F7299" s="1" t="s">
        <v>4072</v>
      </c>
      <c r="G7299" s="1" t="s">
        <v>17</v>
      </c>
      <c r="H7299" s="1">
        <v>45.0</v>
      </c>
      <c r="I7299" s="3">
        <v>44032.229166666664</v>
      </c>
      <c r="J7299" s="1">
        <v>1.3751447246642</v>
      </c>
      <c r="K7299" s="1" t="s">
        <v>24</v>
      </c>
      <c r="M7299" s="3">
        <v>44032.262966030095</v>
      </c>
    </row>
    <row r="7300">
      <c r="A7300" s="1">
        <v>7298.0</v>
      </c>
      <c r="B7300" s="1" t="s">
        <v>239</v>
      </c>
      <c r="C7300" s="1" t="s">
        <v>14397</v>
      </c>
      <c r="D7300" s="1" t="s">
        <v>1268</v>
      </c>
      <c r="E7300" s="1" t="s">
        <v>5807</v>
      </c>
      <c r="F7300" s="1" t="s">
        <v>243</v>
      </c>
      <c r="G7300" s="1" t="s">
        <v>35</v>
      </c>
      <c r="H7300" s="1">
        <v>45.0</v>
      </c>
      <c r="I7300" s="3">
        <v>44214.25</v>
      </c>
      <c r="J7300" s="1">
        <v>0.250981792895488</v>
      </c>
      <c r="K7300" s="1" t="s">
        <v>46</v>
      </c>
      <c r="L7300" s="1" t="s">
        <v>244</v>
      </c>
      <c r="M7300" s="3">
        <v>44214.25560917824</v>
      </c>
    </row>
    <row r="7301">
      <c r="A7301" s="1">
        <v>7299.0</v>
      </c>
      <c r="B7301" s="1" t="s">
        <v>896</v>
      </c>
      <c r="C7301" s="1" t="s">
        <v>14398</v>
      </c>
      <c r="D7301" s="1" t="s">
        <v>5064</v>
      </c>
      <c r="E7301" s="1" t="s">
        <v>7917</v>
      </c>
      <c r="F7301" s="1" t="s">
        <v>900</v>
      </c>
      <c r="G7301" s="1" t="s">
        <v>17</v>
      </c>
      <c r="H7301" s="1">
        <v>45.0</v>
      </c>
      <c r="I7301" s="3">
        <v>44249.604166666664</v>
      </c>
      <c r="J7301" s="1">
        <v>2.44031493325372</v>
      </c>
      <c r="K7301" s="1" t="s">
        <v>24</v>
      </c>
      <c r="L7301" s="1" t="s">
        <v>741</v>
      </c>
      <c r="M7301" s="3">
        <v>44249.62877621528</v>
      </c>
    </row>
    <row r="7302">
      <c r="A7302" s="1">
        <v>7300.0</v>
      </c>
      <c r="B7302" s="1" t="s">
        <v>2203</v>
      </c>
      <c r="C7302" s="1" t="s">
        <v>14399</v>
      </c>
      <c r="D7302" s="1" t="s">
        <v>5539</v>
      </c>
      <c r="E7302" s="1" t="s">
        <v>9519</v>
      </c>
      <c r="F7302" s="1" t="s">
        <v>2206</v>
      </c>
      <c r="G7302" s="1" t="s">
        <v>35</v>
      </c>
      <c r="H7302" s="1">
        <v>45.0</v>
      </c>
      <c r="I7302" s="3">
        <v>44130.625</v>
      </c>
      <c r="J7302" s="1">
        <v>0.00689800943887889</v>
      </c>
      <c r="K7302" s="1" t="s">
        <v>46</v>
      </c>
      <c r="L7302" s="1" t="s">
        <v>2207</v>
      </c>
      <c r="M7302" s="3">
        <v>44130.74387828704</v>
      </c>
    </row>
    <row r="7303">
      <c r="A7303" s="1">
        <v>7301.0</v>
      </c>
      <c r="B7303" s="1" t="s">
        <v>8276</v>
      </c>
      <c r="C7303" s="1" t="s">
        <v>14400</v>
      </c>
      <c r="D7303" s="1" t="s">
        <v>664</v>
      </c>
      <c r="E7303" s="1" t="s">
        <v>14401</v>
      </c>
      <c r="F7303" s="1" t="s">
        <v>8279</v>
      </c>
      <c r="G7303" s="1" t="s">
        <v>39</v>
      </c>
      <c r="H7303" s="1">
        <v>45.0</v>
      </c>
      <c r="I7303" s="3">
        <v>44127.375</v>
      </c>
      <c r="J7303" s="1">
        <v>0.0</v>
      </c>
      <c r="K7303" s="1" t="s">
        <v>24</v>
      </c>
      <c r="M7303" s="3">
        <v>44127.332229293985</v>
      </c>
    </row>
    <row r="7304">
      <c r="A7304" s="1">
        <v>7302.0</v>
      </c>
      <c r="B7304" s="1" t="s">
        <v>932</v>
      </c>
      <c r="C7304" s="1" t="s">
        <v>14402</v>
      </c>
      <c r="D7304" s="1" t="s">
        <v>2384</v>
      </c>
      <c r="E7304" s="1" t="s">
        <v>935</v>
      </c>
      <c r="F7304" s="1" t="s">
        <v>936</v>
      </c>
      <c r="G7304" s="1" t="s">
        <v>17</v>
      </c>
      <c r="H7304" s="1">
        <v>45.0</v>
      </c>
      <c r="I7304" s="3">
        <v>43854.25</v>
      </c>
      <c r="J7304" s="1">
        <v>3.92969999090128</v>
      </c>
      <c r="K7304" s="1" t="s">
        <v>159</v>
      </c>
      <c r="M7304" s="3">
        <v>43854.31023737269</v>
      </c>
    </row>
    <row r="7305">
      <c r="A7305" s="1">
        <v>7303.0</v>
      </c>
      <c r="B7305" s="1" t="s">
        <v>298</v>
      </c>
      <c r="C7305" s="1" t="s">
        <v>14403</v>
      </c>
      <c r="D7305" s="1" t="s">
        <v>211</v>
      </c>
      <c r="E7305" s="1" t="s">
        <v>3560</v>
      </c>
      <c r="F7305" s="1" t="s">
        <v>302</v>
      </c>
      <c r="G7305" s="1" t="s">
        <v>17</v>
      </c>
      <c r="H7305" s="1">
        <v>45.0</v>
      </c>
      <c r="I7305" s="3">
        <v>44050.395833333336</v>
      </c>
      <c r="J7305" s="1">
        <v>4.03133489495953</v>
      </c>
      <c r="K7305" s="1" t="s">
        <v>218</v>
      </c>
      <c r="M7305" s="3">
        <v>44050.44231400463</v>
      </c>
    </row>
    <row r="7306">
      <c r="A7306" s="1">
        <v>7304.0</v>
      </c>
      <c r="B7306" s="1" t="s">
        <v>3670</v>
      </c>
      <c r="C7306" s="1" t="s">
        <v>14404</v>
      </c>
      <c r="D7306" s="1" t="s">
        <v>300</v>
      </c>
      <c r="E7306" s="1" t="s">
        <v>14405</v>
      </c>
      <c r="F7306" s="1" t="s">
        <v>3674</v>
      </c>
      <c r="G7306" s="1" t="s">
        <v>89</v>
      </c>
      <c r="H7306" s="1">
        <v>45.0</v>
      </c>
      <c r="I7306" s="3">
        <v>44008.656864282406</v>
      </c>
      <c r="J7306" s="1">
        <v>0.916100999635495</v>
      </c>
      <c r="K7306" s="1" t="s">
        <v>166</v>
      </c>
      <c r="M7306" s="3">
        <v>44008.686858263885</v>
      </c>
    </row>
    <row r="7307">
      <c r="A7307" s="1">
        <v>7305.0</v>
      </c>
      <c r="B7307" s="1" t="s">
        <v>953</v>
      </c>
      <c r="C7307" s="1" t="s">
        <v>14406</v>
      </c>
      <c r="D7307" s="1" t="s">
        <v>3097</v>
      </c>
      <c r="E7307" s="1" t="s">
        <v>5950</v>
      </c>
      <c r="F7307" s="1" t="s">
        <v>1040</v>
      </c>
      <c r="G7307" s="1" t="s">
        <v>17</v>
      </c>
      <c r="H7307" s="1">
        <v>45.0</v>
      </c>
      <c r="I7307" s="3">
        <v>43875.166666666664</v>
      </c>
      <c r="J7307" s="1">
        <v>0.887214317068578</v>
      </c>
      <c r="K7307" s="1" t="s">
        <v>18</v>
      </c>
      <c r="M7307" s="3">
        <v>43875.20267039352</v>
      </c>
    </row>
    <row r="7308">
      <c r="A7308" s="1">
        <v>7306.0</v>
      </c>
      <c r="B7308" s="1" t="s">
        <v>1101</v>
      </c>
      <c r="C7308" s="1" t="s">
        <v>14407</v>
      </c>
      <c r="D7308" s="1" t="s">
        <v>3708</v>
      </c>
      <c r="E7308" s="1" t="s">
        <v>14408</v>
      </c>
      <c r="F7308" s="1" t="s">
        <v>1105</v>
      </c>
      <c r="G7308" s="1" t="s">
        <v>89</v>
      </c>
      <c r="H7308" s="1">
        <v>45.0</v>
      </c>
      <c r="I7308" s="3">
        <v>44209.635416666664</v>
      </c>
      <c r="J7308" s="1">
        <v>1.95263835013445</v>
      </c>
      <c r="K7308" s="1" t="s">
        <v>83</v>
      </c>
      <c r="M7308" s="3">
        <v>44209.663145555554</v>
      </c>
    </row>
    <row r="7309">
      <c r="A7309" s="1">
        <v>7307.0</v>
      </c>
      <c r="B7309" s="1" t="s">
        <v>114</v>
      </c>
      <c r="C7309" s="1" t="s">
        <v>14409</v>
      </c>
      <c r="D7309" s="1" t="s">
        <v>305</v>
      </c>
      <c r="E7309" s="1" t="s">
        <v>2716</v>
      </c>
      <c r="F7309" s="1" t="s">
        <v>118</v>
      </c>
      <c r="G7309" s="1" t="s">
        <v>17</v>
      </c>
      <c r="H7309" s="1">
        <v>45.0</v>
      </c>
      <c r="I7309" s="3">
        <v>43992.770833333336</v>
      </c>
      <c r="J7309" s="1">
        <v>0.527254394559114</v>
      </c>
      <c r="K7309" s="1" t="s">
        <v>24</v>
      </c>
      <c r="L7309" s="1" t="s">
        <v>1006</v>
      </c>
      <c r="M7309" s="3">
        <v>43992.78449892361</v>
      </c>
    </row>
    <row r="7310">
      <c r="A7310" s="1">
        <v>7308.0</v>
      </c>
      <c r="B7310" s="1" t="s">
        <v>63</v>
      </c>
      <c r="C7310" s="1" t="s">
        <v>14410</v>
      </c>
      <c r="D7310" s="1" t="s">
        <v>148</v>
      </c>
      <c r="E7310" s="1" t="s">
        <v>8688</v>
      </c>
      <c r="F7310" s="1" t="s">
        <v>67</v>
      </c>
      <c r="G7310" s="1" t="s">
        <v>17</v>
      </c>
      <c r="H7310" s="1">
        <v>45.0</v>
      </c>
      <c r="I7310" s="3">
        <v>44034.229166666664</v>
      </c>
      <c r="J7310" s="1">
        <v>3.0185716116697</v>
      </c>
      <c r="K7310" s="1" t="s">
        <v>24</v>
      </c>
      <c r="M7310" s="3">
        <v>44034.254687395834</v>
      </c>
    </row>
    <row r="7311">
      <c r="A7311" s="1">
        <v>7309.0</v>
      </c>
      <c r="B7311" s="1" t="s">
        <v>1315</v>
      </c>
      <c r="C7311" s="1" t="s">
        <v>14411</v>
      </c>
      <c r="D7311" s="1" t="s">
        <v>411</v>
      </c>
      <c r="E7311" s="1" t="s">
        <v>7975</v>
      </c>
      <c r="F7311" s="1" t="s">
        <v>1319</v>
      </c>
      <c r="G7311" s="1" t="s">
        <v>17</v>
      </c>
      <c r="H7311" s="1">
        <v>45.0</v>
      </c>
      <c r="I7311" s="3">
        <v>43807.333333333336</v>
      </c>
      <c r="J7311" s="1">
        <v>0.373805490655158</v>
      </c>
      <c r="K7311" s="1" t="s">
        <v>18</v>
      </c>
      <c r="M7311" s="3">
        <v>43807.36628465278</v>
      </c>
    </row>
    <row r="7312">
      <c r="A7312" s="1">
        <v>7310.0</v>
      </c>
      <c r="B7312" s="1" t="s">
        <v>1023</v>
      </c>
      <c r="C7312" s="1" t="s">
        <v>14412</v>
      </c>
      <c r="D7312" s="1" t="s">
        <v>347</v>
      </c>
      <c r="E7312" s="1" t="s">
        <v>1371</v>
      </c>
      <c r="F7312" s="1" t="s">
        <v>1027</v>
      </c>
      <c r="G7312" s="1" t="s">
        <v>35</v>
      </c>
      <c r="H7312" s="1">
        <v>45.0</v>
      </c>
      <c r="I7312" s="3">
        <v>43553.75</v>
      </c>
      <c r="J7312" s="1">
        <v>2.75978984740801</v>
      </c>
      <c r="K7312" s="1" t="s">
        <v>24</v>
      </c>
      <c r="M7312" s="3">
        <v>43553.765802118054</v>
      </c>
    </row>
    <row r="7313">
      <c r="A7313" s="1">
        <v>7311.0</v>
      </c>
      <c r="B7313" s="1" t="s">
        <v>512</v>
      </c>
      <c r="C7313" s="1" t="s">
        <v>14413</v>
      </c>
      <c r="D7313" s="1" t="s">
        <v>723</v>
      </c>
      <c r="E7313" s="1" t="s">
        <v>2513</v>
      </c>
      <c r="F7313" s="1" t="s">
        <v>516</v>
      </c>
      <c r="G7313" s="1" t="s">
        <v>17</v>
      </c>
      <c r="H7313" s="1">
        <v>45.0</v>
      </c>
      <c r="I7313" s="3">
        <v>43839.375</v>
      </c>
      <c r="J7313" s="1">
        <v>0.287679337182374</v>
      </c>
      <c r="K7313" s="1" t="s">
        <v>83</v>
      </c>
      <c r="M7313" s="3">
        <v>43839.359944375</v>
      </c>
    </row>
    <row r="7314">
      <c r="A7314" s="1">
        <v>7312.0</v>
      </c>
      <c r="B7314" s="1" t="s">
        <v>459</v>
      </c>
      <c r="C7314" s="1" t="s">
        <v>14414</v>
      </c>
      <c r="D7314" s="1" t="s">
        <v>461</v>
      </c>
      <c r="E7314" s="1" t="s">
        <v>6190</v>
      </c>
      <c r="F7314" s="1" t="s">
        <v>463</v>
      </c>
      <c r="G7314" s="1" t="s">
        <v>17</v>
      </c>
      <c r="H7314" s="1">
        <v>45.0</v>
      </c>
      <c r="I7314" s="3">
        <v>44097.625</v>
      </c>
      <c r="J7314" s="1">
        <v>2.5646770198118</v>
      </c>
      <c r="K7314" s="1" t="s">
        <v>24</v>
      </c>
      <c r="L7314" s="1" t="s">
        <v>464</v>
      </c>
      <c r="M7314" s="3">
        <v>44097.683563391205</v>
      </c>
    </row>
    <row r="7315">
      <c r="A7315" s="1">
        <v>7313.0</v>
      </c>
      <c r="B7315" s="1" t="s">
        <v>2698</v>
      </c>
      <c r="C7315" s="1" t="s">
        <v>14415</v>
      </c>
      <c r="D7315" s="1" t="s">
        <v>925</v>
      </c>
      <c r="E7315" s="1" t="s">
        <v>2700</v>
      </c>
      <c r="F7315" s="1" t="s">
        <v>2701</v>
      </c>
      <c r="G7315" s="1" t="s">
        <v>17</v>
      </c>
      <c r="H7315" s="1">
        <v>45.0</v>
      </c>
      <c r="I7315" s="3">
        <v>44070.208333333336</v>
      </c>
      <c r="J7315" s="1">
        <v>0.0</v>
      </c>
      <c r="K7315" s="1" t="s">
        <v>46</v>
      </c>
      <c r="M7315" s="3">
        <v>44070.286329016206</v>
      </c>
    </row>
    <row r="7316">
      <c r="A7316" s="1">
        <v>7314.0</v>
      </c>
      <c r="B7316" s="1" t="s">
        <v>413</v>
      </c>
      <c r="C7316" s="1" t="s">
        <v>14416</v>
      </c>
      <c r="D7316" s="1" t="s">
        <v>1332</v>
      </c>
      <c r="E7316" s="1" t="s">
        <v>14417</v>
      </c>
      <c r="F7316" s="1" t="s">
        <v>417</v>
      </c>
      <c r="G7316" s="1" t="s">
        <v>89</v>
      </c>
      <c r="H7316" s="1">
        <v>45.0</v>
      </c>
      <c r="I7316" s="3">
        <v>43855.733519409725</v>
      </c>
      <c r="J7316" s="1">
        <v>2.00426935649621</v>
      </c>
      <c r="K7316" s="1" t="s">
        <v>24</v>
      </c>
      <c r="M7316" s="3">
        <v>43855.72972581018</v>
      </c>
    </row>
    <row r="7317">
      <c r="A7317" s="1">
        <v>7315.0</v>
      </c>
      <c r="B7317" s="1" t="s">
        <v>224</v>
      </c>
      <c r="C7317" s="1" t="s">
        <v>14418</v>
      </c>
      <c r="D7317" s="1" t="s">
        <v>1255</v>
      </c>
      <c r="E7317" s="1" t="s">
        <v>14419</v>
      </c>
      <c r="F7317" s="1" t="s">
        <v>228</v>
      </c>
      <c r="G7317" s="1" t="s">
        <v>45</v>
      </c>
      <c r="H7317" s="1">
        <v>45.0</v>
      </c>
      <c r="I7317" s="3">
        <v>44142.4255165162</v>
      </c>
      <c r="J7317" s="1">
        <v>0.0</v>
      </c>
      <c r="K7317" s="1" t="s">
        <v>24</v>
      </c>
      <c r="L7317" s="1" t="s">
        <v>406</v>
      </c>
      <c r="M7317" s="3">
        <v>44142.42250313657</v>
      </c>
    </row>
    <row r="7318">
      <c r="A7318" s="1">
        <v>7316.0</v>
      </c>
      <c r="B7318" s="1" t="s">
        <v>10986</v>
      </c>
      <c r="C7318" s="1" t="s">
        <v>14420</v>
      </c>
      <c r="D7318" s="1" t="s">
        <v>1186</v>
      </c>
      <c r="E7318" s="1" t="s">
        <v>10988</v>
      </c>
      <c r="F7318" s="1" t="s">
        <v>10989</v>
      </c>
      <c r="G7318" s="1" t="s">
        <v>17</v>
      </c>
      <c r="H7318" s="1">
        <v>45.0</v>
      </c>
      <c r="I7318" s="3">
        <v>44151.604166666664</v>
      </c>
      <c r="J7318" s="1">
        <v>4.11816483385072</v>
      </c>
      <c r="K7318" s="1" t="s">
        <v>62</v>
      </c>
      <c r="M7318" s="3">
        <v>44151.63433125</v>
      </c>
    </row>
    <row r="7319">
      <c r="A7319" s="1">
        <v>7317.0</v>
      </c>
      <c r="B7319" s="1" t="s">
        <v>12</v>
      </c>
      <c r="C7319" s="1" t="s">
        <v>14421</v>
      </c>
      <c r="D7319" s="1" t="s">
        <v>1813</v>
      </c>
      <c r="E7319" s="1" t="s">
        <v>2320</v>
      </c>
      <c r="F7319" s="1" t="s">
        <v>16</v>
      </c>
      <c r="G7319" s="1" t="s">
        <v>35</v>
      </c>
      <c r="H7319" s="1">
        <v>45.0</v>
      </c>
      <c r="I7319" s="3">
        <v>44165.625</v>
      </c>
      <c r="J7319" s="1">
        <v>1.17146546122706</v>
      </c>
      <c r="K7319" s="1" t="s">
        <v>18</v>
      </c>
      <c r="M7319" s="3">
        <v>44165.62680556713</v>
      </c>
    </row>
    <row r="7320">
      <c r="A7320" s="1">
        <v>7318.0</v>
      </c>
      <c r="B7320" s="1" t="s">
        <v>9441</v>
      </c>
      <c r="C7320" s="1" t="s">
        <v>14422</v>
      </c>
      <c r="D7320" s="1" t="s">
        <v>4655</v>
      </c>
      <c r="E7320" s="1" t="s">
        <v>14423</v>
      </c>
      <c r="F7320" s="1" t="s">
        <v>9444</v>
      </c>
      <c r="G7320" s="1" t="s">
        <v>39</v>
      </c>
      <c r="H7320" s="1">
        <v>45.0</v>
      </c>
      <c r="I7320" s="3">
        <v>44026.208333333336</v>
      </c>
      <c r="J7320" s="1">
        <v>2.23087844745355</v>
      </c>
      <c r="K7320" s="1" t="s">
        <v>24</v>
      </c>
      <c r="L7320" s="1" t="s">
        <v>188</v>
      </c>
      <c r="M7320" s="3">
        <v>44026.24152408565</v>
      </c>
    </row>
    <row r="7321">
      <c r="A7321" s="1">
        <v>7319.0</v>
      </c>
      <c r="B7321" s="1" t="s">
        <v>73</v>
      </c>
      <c r="C7321" s="1" t="s">
        <v>14424</v>
      </c>
      <c r="D7321" s="1" t="s">
        <v>4482</v>
      </c>
      <c r="E7321" s="1" t="s">
        <v>6740</v>
      </c>
      <c r="F7321" s="1" t="s">
        <v>77</v>
      </c>
      <c r="G7321" s="1" t="s">
        <v>35</v>
      </c>
      <c r="H7321" s="1">
        <v>45.0</v>
      </c>
      <c r="I7321" s="3">
        <v>44231.645833333336</v>
      </c>
      <c r="J7321" s="1">
        <v>1.77093808992839</v>
      </c>
      <c r="K7321" s="1" t="s">
        <v>24</v>
      </c>
      <c r="L7321" s="1" t="s">
        <v>940</v>
      </c>
      <c r="M7321" s="3">
        <v>44231.677752372685</v>
      </c>
    </row>
    <row r="7322">
      <c r="A7322" s="1">
        <v>7320.0</v>
      </c>
      <c r="B7322" s="1" t="s">
        <v>1516</v>
      </c>
      <c r="C7322" s="1" t="s">
        <v>14425</v>
      </c>
      <c r="D7322" s="1" t="s">
        <v>211</v>
      </c>
      <c r="E7322" s="1" t="s">
        <v>14426</v>
      </c>
      <c r="F7322" s="1" t="s">
        <v>1519</v>
      </c>
      <c r="G7322" s="1" t="s">
        <v>17</v>
      </c>
      <c r="H7322" s="1">
        <v>45.0</v>
      </c>
      <c r="I7322" s="3">
        <v>44181.625</v>
      </c>
      <c r="J7322" s="1">
        <v>8.07615558268123</v>
      </c>
      <c r="K7322" s="1" t="s">
        <v>689</v>
      </c>
      <c r="M7322" s="3">
        <v>44181.6453059375</v>
      </c>
    </row>
    <row r="7323">
      <c r="A7323" s="1">
        <v>7321.0</v>
      </c>
      <c r="B7323" s="1" t="s">
        <v>78</v>
      </c>
      <c r="C7323" s="1" t="s">
        <v>14427</v>
      </c>
      <c r="D7323" s="1" t="s">
        <v>80</v>
      </c>
      <c r="E7323" s="1" t="s">
        <v>4736</v>
      </c>
      <c r="F7323" s="1" t="s">
        <v>82</v>
      </c>
      <c r="G7323" s="1" t="s">
        <v>17</v>
      </c>
      <c r="H7323" s="1">
        <v>45.0</v>
      </c>
      <c r="I7323" s="3">
        <v>43984.541666666664</v>
      </c>
      <c r="J7323" s="1">
        <v>0.590414154432212</v>
      </c>
      <c r="K7323" s="1" t="s">
        <v>83</v>
      </c>
      <c r="M7323" s="3">
        <v>43984.576803171294</v>
      </c>
    </row>
    <row r="7324">
      <c r="A7324" s="1">
        <v>7322.0</v>
      </c>
      <c r="B7324" s="1" t="s">
        <v>2963</v>
      </c>
      <c r="C7324" s="1" t="s">
        <v>14428</v>
      </c>
      <c r="D7324" s="1" t="s">
        <v>275</v>
      </c>
      <c r="E7324" s="1" t="s">
        <v>6954</v>
      </c>
      <c r="F7324" s="1" t="s">
        <v>2967</v>
      </c>
      <c r="G7324" s="1" t="s">
        <v>17</v>
      </c>
      <c r="H7324" s="1">
        <v>45.0</v>
      </c>
      <c r="I7324" s="3">
        <v>44086.625</v>
      </c>
      <c r="J7324" s="1">
        <v>1.75215700728803</v>
      </c>
      <c r="K7324" s="1" t="s">
        <v>24</v>
      </c>
      <c r="L7324" s="1" t="s">
        <v>238</v>
      </c>
      <c r="M7324" s="3">
        <v>44086.66519986111</v>
      </c>
    </row>
    <row r="7325">
      <c r="A7325" s="1">
        <v>7323.0</v>
      </c>
      <c r="B7325" s="1" t="s">
        <v>647</v>
      </c>
      <c r="C7325" s="1" t="s">
        <v>14429</v>
      </c>
      <c r="D7325" s="1" t="s">
        <v>649</v>
      </c>
      <c r="E7325" s="1" t="s">
        <v>650</v>
      </c>
      <c r="F7325" s="1" t="s">
        <v>651</v>
      </c>
      <c r="G7325" s="1" t="s">
        <v>17</v>
      </c>
      <c r="H7325" s="1">
        <v>45.0</v>
      </c>
      <c r="I7325" s="3">
        <v>44245.6875</v>
      </c>
      <c r="J7325" s="1">
        <v>1.19217674686315</v>
      </c>
      <c r="K7325" s="1" t="s">
        <v>24</v>
      </c>
      <c r="L7325" s="1" t="s">
        <v>188</v>
      </c>
      <c r="M7325" s="3">
        <v>44245.72655893519</v>
      </c>
    </row>
    <row r="7326">
      <c r="A7326" s="1">
        <v>7324.0</v>
      </c>
      <c r="B7326" s="1" t="s">
        <v>3909</v>
      </c>
      <c r="C7326" s="1" t="s">
        <v>14430</v>
      </c>
      <c r="D7326" s="1" t="s">
        <v>808</v>
      </c>
      <c r="E7326" s="1" t="s">
        <v>14431</v>
      </c>
      <c r="F7326" s="1" t="s">
        <v>3912</v>
      </c>
      <c r="G7326" s="1" t="s">
        <v>89</v>
      </c>
      <c r="H7326" s="1">
        <v>45.0</v>
      </c>
      <c r="I7326" s="3">
        <v>44030.70732001158</v>
      </c>
      <c r="J7326" s="1">
        <v>1.98477396804672</v>
      </c>
      <c r="K7326" s="1" t="s">
        <v>24</v>
      </c>
      <c r="M7326" s="3">
        <v>44030.73748898148</v>
      </c>
    </row>
    <row r="7327">
      <c r="A7327" s="1">
        <v>7325.0</v>
      </c>
      <c r="B7327" s="1" t="s">
        <v>2502</v>
      </c>
      <c r="C7327" s="1" t="s">
        <v>14432</v>
      </c>
      <c r="D7327" s="1" t="s">
        <v>2504</v>
      </c>
      <c r="E7327" s="1" t="s">
        <v>2852</v>
      </c>
      <c r="F7327" s="1" t="s">
        <v>2506</v>
      </c>
      <c r="G7327" s="1" t="s">
        <v>17</v>
      </c>
      <c r="H7327" s="1">
        <v>45.0</v>
      </c>
      <c r="I7327" s="3">
        <v>44200.541666666664</v>
      </c>
      <c r="J7327" s="1">
        <v>2.7936484937791</v>
      </c>
      <c r="K7327" s="1" t="s">
        <v>159</v>
      </c>
      <c r="L7327" s="1" t="s">
        <v>2507</v>
      </c>
      <c r="M7327" s="3">
        <v>44200.568715520836</v>
      </c>
    </row>
    <row r="7328">
      <c r="A7328" s="1">
        <v>7326.0</v>
      </c>
      <c r="B7328" s="1" t="s">
        <v>385</v>
      </c>
      <c r="C7328" s="1" t="s">
        <v>14433</v>
      </c>
      <c r="D7328" s="1" t="s">
        <v>305</v>
      </c>
      <c r="E7328" s="1" t="s">
        <v>711</v>
      </c>
      <c r="F7328" s="1" t="s">
        <v>388</v>
      </c>
      <c r="G7328" s="1" t="s">
        <v>35</v>
      </c>
      <c r="H7328" s="1">
        <v>45.0</v>
      </c>
      <c r="I7328" s="3">
        <v>43734.5</v>
      </c>
      <c r="J7328" s="1">
        <v>1.85163663292977</v>
      </c>
      <c r="K7328" s="1" t="s">
        <v>24</v>
      </c>
      <c r="M7328" s="3">
        <v>43734.5311222338</v>
      </c>
    </row>
    <row r="7329">
      <c r="A7329" s="1">
        <v>7327.0</v>
      </c>
      <c r="B7329" s="1" t="s">
        <v>603</v>
      </c>
      <c r="C7329" s="1" t="s">
        <v>14434</v>
      </c>
      <c r="D7329" s="1" t="s">
        <v>542</v>
      </c>
      <c r="E7329" s="1" t="s">
        <v>14435</v>
      </c>
      <c r="F7329" s="1" t="s">
        <v>606</v>
      </c>
      <c r="G7329" s="1" t="s">
        <v>89</v>
      </c>
      <c r="H7329" s="1">
        <v>45.0</v>
      </c>
      <c r="I7329" s="3">
        <v>44066.399305555555</v>
      </c>
      <c r="J7329" s="1">
        <v>1.42425809193866</v>
      </c>
      <c r="K7329" s="1" t="s">
        <v>24</v>
      </c>
      <c r="M7329" s="3">
        <v>44066.43106638889</v>
      </c>
    </row>
    <row r="7330">
      <c r="A7330" s="1">
        <v>7328.0</v>
      </c>
      <c r="B7330" s="1" t="s">
        <v>9738</v>
      </c>
      <c r="C7330" s="1" t="s">
        <v>14436</v>
      </c>
      <c r="D7330" s="1" t="s">
        <v>1802</v>
      </c>
      <c r="E7330" s="1" t="s">
        <v>14437</v>
      </c>
      <c r="F7330" s="1" t="s">
        <v>9741</v>
      </c>
      <c r="G7330" s="1" t="s">
        <v>39</v>
      </c>
      <c r="H7330" s="1">
        <v>45.0</v>
      </c>
      <c r="I7330" s="3">
        <v>44145.333333333336</v>
      </c>
      <c r="J7330" s="1">
        <v>1.78432391720026</v>
      </c>
      <c r="K7330" s="1" t="s">
        <v>18</v>
      </c>
      <c r="M7330" s="3">
        <v>44145.369786840274</v>
      </c>
    </row>
    <row r="7331">
      <c r="A7331" s="1">
        <v>7329.0</v>
      </c>
      <c r="B7331" s="1" t="s">
        <v>3923</v>
      </c>
      <c r="C7331" s="1" t="s">
        <v>14438</v>
      </c>
      <c r="D7331" s="1" t="s">
        <v>3925</v>
      </c>
      <c r="E7331" s="1" t="s">
        <v>3926</v>
      </c>
      <c r="F7331" s="1" t="s">
        <v>3927</v>
      </c>
      <c r="G7331" s="1" t="s">
        <v>17</v>
      </c>
      <c r="H7331" s="1">
        <v>45.0</v>
      </c>
      <c r="I7331" s="3">
        <v>44136.5</v>
      </c>
      <c r="J7331" s="1">
        <v>1.46697770210505</v>
      </c>
      <c r="K7331" s="1" t="s">
        <v>159</v>
      </c>
      <c r="M7331" s="3">
        <v>44136.69928332176</v>
      </c>
    </row>
    <row r="7332">
      <c r="A7332" s="1">
        <v>7330.0</v>
      </c>
      <c r="B7332" s="1" t="s">
        <v>229</v>
      </c>
      <c r="C7332" s="1" t="s">
        <v>14439</v>
      </c>
      <c r="D7332" s="1" t="s">
        <v>12134</v>
      </c>
      <c r="E7332" s="1" t="s">
        <v>4002</v>
      </c>
      <c r="F7332" s="1" t="s">
        <v>232</v>
      </c>
      <c r="G7332" s="1" t="s">
        <v>35</v>
      </c>
      <c r="H7332" s="1">
        <v>45.0</v>
      </c>
      <c r="I7332" s="3">
        <v>43797.625</v>
      </c>
      <c r="J7332" s="1">
        <v>2.38581827954856</v>
      </c>
      <c r="K7332" s="1" t="s">
        <v>24</v>
      </c>
      <c r="M7332" s="3">
        <v>43797.66872403935</v>
      </c>
    </row>
    <row r="7333">
      <c r="A7333" s="1">
        <v>7331.0</v>
      </c>
      <c r="B7333" s="1" t="s">
        <v>354</v>
      </c>
      <c r="C7333" s="1" t="s">
        <v>14440</v>
      </c>
      <c r="D7333" s="1" t="s">
        <v>93</v>
      </c>
      <c r="E7333" s="1" t="s">
        <v>909</v>
      </c>
      <c r="F7333" s="1" t="s">
        <v>358</v>
      </c>
      <c r="G7333" s="1" t="s">
        <v>35</v>
      </c>
      <c r="H7333" s="1">
        <v>45.0</v>
      </c>
      <c r="I7333" s="3">
        <v>43878.666666666664</v>
      </c>
      <c r="J7333" s="1">
        <v>2.28661085717927</v>
      </c>
      <c r="K7333" s="1" t="s">
        <v>24</v>
      </c>
      <c r="M7333" s="3">
        <v>43878.67337300926</v>
      </c>
    </row>
    <row r="7334">
      <c r="A7334" s="1">
        <v>7332.0</v>
      </c>
      <c r="B7334" s="1" t="s">
        <v>12</v>
      </c>
      <c r="C7334" s="1" t="s">
        <v>14441</v>
      </c>
      <c r="D7334" s="1" t="s">
        <v>6850</v>
      </c>
      <c r="E7334" s="1" t="s">
        <v>926</v>
      </c>
      <c r="F7334" s="1" t="s">
        <v>16</v>
      </c>
      <c r="G7334" s="1" t="s">
        <v>17</v>
      </c>
      <c r="H7334" s="1">
        <v>45.0</v>
      </c>
      <c r="I7334" s="3">
        <v>43853.291666666664</v>
      </c>
      <c r="J7334" s="1">
        <v>2.39325149568961</v>
      </c>
      <c r="K7334" s="1" t="s">
        <v>18</v>
      </c>
      <c r="M7334" s="3">
        <v>43853.48588475694</v>
      </c>
    </row>
    <row r="7335">
      <c r="A7335" s="1">
        <v>7333.0</v>
      </c>
      <c r="B7335" s="1" t="s">
        <v>354</v>
      </c>
      <c r="C7335" s="1" t="s">
        <v>14442</v>
      </c>
      <c r="D7335" s="1" t="s">
        <v>93</v>
      </c>
      <c r="E7335" s="1" t="s">
        <v>10390</v>
      </c>
      <c r="F7335" s="1" t="s">
        <v>358</v>
      </c>
      <c r="G7335" s="1" t="s">
        <v>35</v>
      </c>
      <c r="H7335" s="1">
        <v>45.0</v>
      </c>
      <c r="I7335" s="3">
        <v>44182.645833333336</v>
      </c>
      <c r="J7335" s="1">
        <v>1.57053798982666</v>
      </c>
      <c r="K7335" s="1" t="s">
        <v>24</v>
      </c>
      <c r="M7335" s="3">
        <v>44182.65626962963</v>
      </c>
    </row>
    <row r="7336">
      <c r="A7336" s="1">
        <v>7334.0</v>
      </c>
      <c r="B7336" s="1" t="s">
        <v>114</v>
      </c>
      <c r="C7336" s="1" t="s">
        <v>14443</v>
      </c>
      <c r="D7336" s="1" t="s">
        <v>116</v>
      </c>
      <c r="E7336" s="1" t="s">
        <v>1161</v>
      </c>
      <c r="F7336" s="1" t="s">
        <v>118</v>
      </c>
      <c r="G7336" s="1" t="s">
        <v>17</v>
      </c>
      <c r="H7336" s="1">
        <v>45.0</v>
      </c>
      <c r="I7336" s="3">
        <v>44035.75</v>
      </c>
      <c r="J7336" s="1">
        <v>4.8379222394688</v>
      </c>
      <c r="K7336" s="1" t="s">
        <v>24</v>
      </c>
      <c r="L7336" s="1" t="s">
        <v>1006</v>
      </c>
      <c r="M7336" s="3">
        <v>44035.78258209491</v>
      </c>
    </row>
    <row r="7337">
      <c r="A7337" s="1">
        <v>7335.0</v>
      </c>
      <c r="B7337" s="1" t="s">
        <v>877</v>
      </c>
      <c r="C7337" s="1" t="s">
        <v>14444</v>
      </c>
      <c r="D7337" s="1" t="s">
        <v>1963</v>
      </c>
      <c r="E7337" s="1" t="s">
        <v>14445</v>
      </c>
      <c r="F7337" s="1" t="s">
        <v>881</v>
      </c>
      <c r="G7337" s="1" t="s">
        <v>39</v>
      </c>
      <c r="H7337" s="1">
        <v>45.0</v>
      </c>
      <c r="I7337" s="3">
        <v>44106.416666666664</v>
      </c>
      <c r="J7337" s="1">
        <v>4.08500384537196</v>
      </c>
      <c r="K7337" s="1" t="s">
        <v>24</v>
      </c>
      <c r="L7337" s="1" t="s">
        <v>882</v>
      </c>
      <c r="M7337" s="3">
        <v>44106.44793466435</v>
      </c>
    </row>
    <row r="7338">
      <c r="A7338" s="1">
        <v>7336.0</v>
      </c>
      <c r="B7338" s="1" t="s">
        <v>1202</v>
      </c>
      <c r="C7338" s="1" t="s">
        <v>14446</v>
      </c>
      <c r="D7338" s="1" t="s">
        <v>3392</v>
      </c>
      <c r="E7338" s="1" t="s">
        <v>12538</v>
      </c>
      <c r="F7338" s="1" t="s">
        <v>7847</v>
      </c>
      <c r="G7338" s="1" t="s">
        <v>17</v>
      </c>
      <c r="H7338" s="1">
        <v>45.0</v>
      </c>
      <c r="I7338" s="3">
        <v>43779.291666666664</v>
      </c>
      <c r="J7338" s="1">
        <v>32.9396565468042</v>
      </c>
      <c r="K7338" s="1" t="s">
        <v>24</v>
      </c>
      <c r="M7338" s="3">
        <v>43779.38488513889</v>
      </c>
    </row>
    <row r="7339">
      <c r="A7339" s="1">
        <v>7337.0</v>
      </c>
      <c r="B7339" s="1" t="s">
        <v>12463</v>
      </c>
      <c r="C7339" s="1" t="s">
        <v>14447</v>
      </c>
      <c r="D7339" s="1" t="s">
        <v>378</v>
      </c>
      <c r="E7339" s="1" t="s">
        <v>12465</v>
      </c>
      <c r="F7339" s="1" t="s">
        <v>12466</v>
      </c>
      <c r="G7339" s="1" t="s">
        <v>35</v>
      </c>
      <c r="H7339" s="1">
        <v>45.0</v>
      </c>
      <c r="I7339" s="3">
        <v>44146.270833333336</v>
      </c>
      <c r="J7339" s="1">
        <v>0.239427604497708</v>
      </c>
      <c r="K7339" s="1" t="s">
        <v>62</v>
      </c>
      <c r="L7339" s="1" t="s">
        <v>12467</v>
      </c>
      <c r="M7339" s="3">
        <v>44146.313530775464</v>
      </c>
    </row>
    <row r="7340">
      <c r="A7340" s="1">
        <v>7338.0</v>
      </c>
      <c r="B7340" s="1" t="s">
        <v>1101</v>
      </c>
      <c r="C7340" s="1" t="s">
        <v>14448</v>
      </c>
      <c r="D7340" s="1" t="s">
        <v>1255</v>
      </c>
      <c r="E7340" s="1" t="s">
        <v>14449</v>
      </c>
      <c r="F7340" s="1" t="s">
        <v>1105</v>
      </c>
      <c r="G7340" s="1" t="s">
        <v>89</v>
      </c>
      <c r="H7340" s="1">
        <v>45.0</v>
      </c>
      <c r="I7340" s="3">
        <v>44168.71017309028</v>
      </c>
      <c r="J7340" s="1">
        <v>0.0</v>
      </c>
      <c r="K7340" s="1" t="s">
        <v>83</v>
      </c>
      <c r="L7340" s="1" t="s">
        <v>1270</v>
      </c>
      <c r="M7340" s="3">
        <v>44168.71768210648</v>
      </c>
    </row>
    <row r="7341">
      <c r="A7341" s="1">
        <v>7339.0</v>
      </c>
      <c r="B7341" s="1" t="s">
        <v>2656</v>
      </c>
      <c r="C7341" s="1" t="s">
        <v>14450</v>
      </c>
      <c r="D7341" s="1" t="s">
        <v>148</v>
      </c>
      <c r="E7341" s="1" t="s">
        <v>2658</v>
      </c>
      <c r="F7341" s="1" t="s">
        <v>2659</v>
      </c>
      <c r="G7341" s="1" t="s">
        <v>17</v>
      </c>
      <c r="H7341" s="1">
        <v>45.0</v>
      </c>
      <c r="I7341" s="3">
        <v>44132.708333333336</v>
      </c>
      <c r="J7341" s="1">
        <v>2.79228395866808</v>
      </c>
      <c r="K7341" s="1" t="s">
        <v>24</v>
      </c>
      <c r="M7341" s="3">
        <v>44132.74126730324</v>
      </c>
    </row>
    <row r="7342">
      <c r="A7342" s="1">
        <v>7340.0</v>
      </c>
      <c r="B7342" s="1" t="s">
        <v>4333</v>
      </c>
      <c r="C7342" s="1" t="s">
        <v>14451</v>
      </c>
      <c r="D7342" s="1" t="s">
        <v>3388</v>
      </c>
      <c r="E7342" s="1" t="s">
        <v>12218</v>
      </c>
      <c r="F7342" s="1" t="s">
        <v>4336</v>
      </c>
      <c r="G7342" s="1" t="s">
        <v>17</v>
      </c>
      <c r="H7342" s="1">
        <v>45.0</v>
      </c>
      <c r="I7342" s="3">
        <v>44107.25</v>
      </c>
      <c r="J7342" s="1">
        <v>2.18656434126656</v>
      </c>
      <c r="K7342" s="1" t="s">
        <v>24</v>
      </c>
      <c r="L7342" s="1" t="s">
        <v>365</v>
      </c>
      <c r="M7342" s="3">
        <v>44107.29242716435</v>
      </c>
    </row>
    <row r="7343">
      <c r="A7343" s="1">
        <v>7341.0</v>
      </c>
      <c r="B7343" s="1" t="s">
        <v>501</v>
      </c>
      <c r="C7343" s="1" t="s">
        <v>14452</v>
      </c>
      <c r="D7343" s="1" t="s">
        <v>503</v>
      </c>
      <c r="E7343" s="1" t="s">
        <v>504</v>
      </c>
      <c r="F7343" s="1" t="s">
        <v>505</v>
      </c>
      <c r="G7343" s="1" t="s">
        <v>17</v>
      </c>
      <c r="H7343" s="1">
        <v>45.0</v>
      </c>
      <c r="I7343" s="3">
        <v>43784.708333333336</v>
      </c>
      <c r="J7343" s="1">
        <v>1.06669593999853</v>
      </c>
      <c r="K7343" s="1" t="s">
        <v>18</v>
      </c>
      <c r="M7343" s="3">
        <v>43784.333269131945</v>
      </c>
    </row>
    <row r="7344">
      <c r="A7344" s="1">
        <v>7342.0</v>
      </c>
      <c r="B7344" s="1" t="s">
        <v>184</v>
      </c>
      <c r="C7344" s="1" t="s">
        <v>14453</v>
      </c>
      <c r="D7344" s="1" t="s">
        <v>148</v>
      </c>
      <c r="E7344" s="1" t="s">
        <v>4234</v>
      </c>
      <c r="F7344" s="1" t="s">
        <v>187</v>
      </c>
      <c r="G7344" s="1" t="s">
        <v>17</v>
      </c>
      <c r="H7344" s="1">
        <v>45.0</v>
      </c>
      <c r="I7344" s="3">
        <v>44000.697916666664</v>
      </c>
      <c r="J7344" s="1">
        <v>0.0</v>
      </c>
      <c r="K7344" s="1" t="s">
        <v>24</v>
      </c>
      <c r="L7344" s="1" t="s">
        <v>188</v>
      </c>
      <c r="M7344" s="3">
        <v>44000.86627259259</v>
      </c>
    </row>
    <row r="7345">
      <c r="A7345" s="1">
        <v>7343.0</v>
      </c>
      <c r="B7345" s="1" t="s">
        <v>2944</v>
      </c>
      <c r="C7345" s="1" t="s">
        <v>14454</v>
      </c>
      <c r="D7345" s="1" t="s">
        <v>818</v>
      </c>
      <c r="E7345" s="1" t="s">
        <v>14455</v>
      </c>
      <c r="F7345" s="1" t="s">
        <v>2947</v>
      </c>
      <c r="G7345" s="1" t="s">
        <v>39</v>
      </c>
      <c r="H7345" s="1">
        <v>45.0</v>
      </c>
      <c r="I7345" s="3">
        <v>44207.208333333336</v>
      </c>
      <c r="J7345" s="1">
        <v>0.0</v>
      </c>
      <c r="K7345" s="1" t="s">
        <v>18</v>
      </c>
      <c r="L7345" s="1" t="s">
        <v>1047</v>
      </c>
      <c r="M7345" s="3">
        <v>44207.208593738425</v>
      </c>
    </row>
    <row r="7346">
      <c r="A7346" s="1">
        <v>7344.0</v>
      </c>
      <c r="B7346" s="1" t="s">
        <v>485</v>
      </c>
      <c r="C7346" s="1" t="s">
        <v>14456</v>
      </c>
      <c r="D7346" s="1" t="s">
        <v>315</v>
      </c>
      <c r="E7346" s="1" t="s">
        <v>2651</v>
      </c>
      <c r="F7346" s="1" t="s">
        <v>489</v>
      </c>
      <c r="G7346" s="1" t="s">
        <v>17</v>
      </c>
      <c r="H7346" s="1">
        <v>45.0</v>
      </c>
      <c r="I7346" s="3">
        <v>44104.291666666664</v>
      </c>
      <c r="J7346" s="1">
        <v>2.23981936054507</v>
      </c>
      <c r="K7346" s="1" t="s">
        <v>166</v>
      </c>
      <c r="M7346" s="3">
        <v>44104.3279221412</v>
      </c>
    </row>
    <row r="7347">
      <c r="A7347" s="1">
        <v>7345.0</v>
      </c>
      <c r="B7347" s="1" t="s">
        <v>3724</v>
      </c>
      <c r="C7347" s="1" t="s">
        <v>14457</v>
      </c>
      <c r="D7347" s="1" t="s">
        <v>985</v>
      </c>
      <c r="E7347" s="1" t="s">
        <v>14458</v>
      </c>
      <c r="F7347" s="1" t="s">
        <v>3727</v>
      </c>
      <c r="G7347" s="1" t="s">
        <v>17</v>
      </c>
      <c r="H7347" s="1">
        <v>45.0</v>
      </c>
      <c r="I7347" s="3">
        <v>44039.25</v>
      </c>
      <c r="J7347" s="1">
        <v>0.0</v>
      </c>
      <c r="K7347" s="1" t="s">
        <v>218</v>
      </c>
      <c r="L7347" s="1" t="s">
        <v>287</v>
      </c>
      <c r="M7347" s="3">
        <v>44039.34861728009</v>
      </c>
    </row>
    <row r="7348">
      <c r="A7348" s="1">
        <v>7346.0</v>
      </c>
      <c r="B7348" s="1" t="s">
        <v>229</v>
      </c>
      <c r="C7348" s="1" t="s">
        <v>14459</v>
      </c>
      <c r="D7348" s="1" t="s">
        <v>12134</v>
      </c>
      <c r="E7348" s="1" t="s">
        <v>4002</v>
      </c>
      <c r="F7348" s="1" t="s">
        <v>232</v>
      </c>
      <c r="G7348" s="1" t="s">
        <v>35</v>
      </c>
      <c r="H7348" s="1">
        <v>45.0</v>
      </c>
      <c r="I7348" s="3">
        <v>43808.625</v>
      </c>
      <c r="J7348" s="1">
        <v>3.56439679244811</v>
      </c>
      <c r="K7348" s="1" t="s">
        <v>24</v>
      </c>
      <c r="M7348" s="3">
        <v>43808.705278622685</v>
      </c>
    </row>
    <row r="7349">
      <c r="A7349" s="1">
        <v>7347.0</v>
      </c>
      <c r="B7349" s="1" t="s">
        <v>63</v>
      </c>
      <c r="C7349" s="1" t="s">
        <v>14460</v>
      </c>
      <c r="D7349" s="1" t="s">
        <v>65</v>
      </c>
      <c r="E7349" s="1" t="s">
        <v>66</v>
      </c>
      <c r="F7349" s="1" t="s">
        <v>67</v>
      </c>
      <c r="G7349" s="1" t="s">
        <v>17</v>
      </c>
      <c r="H7349" s="1">
        <v>45.0</v>
      </c>
      <c r="I7349" s="3">
        <v>44204.270833333336</v>
      </c>
      <c r="J7349" s="1">
        <v>2.58854806175973</v>
      </c>
      <c r="K7349" s="1" t="s">
        <v>24</v>
      </c>
      <c r="M7349" s="3">
        <v>44204.29587541667</v>
      </c>
    </row>
    <row r="7350">
      <c r="A7350" s="1">
        <v>7348.0</v>
      </c>
      <c r="B7350" s="1" t="s">
        <v>303</v>
      </c>
      <c r="C7350" s="1" t="s">
        <v>14461</v>
      </c>
      <c r="D7350" s="1" t="s">
        <v>305</v>
      </c>
      <c r="E7350" s="1" t="s">
        <v>336</v>
      </c>
      <c r="F7350" s="1" t="s">
        <v>307</v>
      </c>
      <c r="G7350" s="1" t="s">
        <v>17</v>
      </c>
      <c r="H7350" s="1">
        <v>45.0</v>
      </c>
      <c r="I7350" s="3">
        <v>44104.625</v>
      </c>
      <c r="J7350" s="1">
        <v>2.18370108629358</v>
      </c>
      <c r="K7350" s="1" t="s">
        <v>24</v>
      </c>
      <c r="M7350" s="3">
        <v>44104.6568440162</v>
      </c>
    </row>
    <row r="7351">
      <c r="A7351" s="1">
        <v>7349.0</v>
      </c>
      <c r="B7351" s="1" t="s">
        <v>84</v>
      </c>
      <c r="C7351" s="1" t="s">
        <v>14462</v>
      </c>
      <c r="D7351" s="1" t="s">
        <v>86</v>
      </c>
      <c r="E7351" s="1" t="s">
        <v>4666</v>
      </c>
      <c r="F7351" s="1" t="s">
        <v>88</v>
      </c>
      <c r="G7351" s="1" t="s">
        <v>35</v>
      </c>
      <c r="H7351" s="1">
        <v>45.0</v>
      </c>
      <c r="I7351" s="3">
        <v>43777.625</v>
      </c>
      <c r="J7351" s="1">
        <v>1.35126489729189</v>
      </c>
      <c r="K7351" s="1" t="s">
        <v>83</v>
      </c>
      <c r="M7351" s="3">
        <v>43777.65923451389</v>
      </c>
    </row>
    <row r="7352">
      <c r="A7352" s="1">
        <v>7350.0</v>
      </c>
      <c r="B7352" s="1" t="s">
        <v>298</v>
      </c>
      <c r="C7352" s="1" t="s">
        <v>14463</v>
      </c>
      <c r="D7352" s="1" t="s">
        <v>1446</v>
      </c>
      <c r="E7352" s="1" t="s">
        <v>5548</v>
      </c>
      <c r="F7352" s="1" t="s">
        <v>302</v>
      </c>
      <c r="G7352" s="1" t="s">
        <v>17</v>
      </c>
      <c r="H7352" s="1">
        <v>45.0</v>
      </c>
      <c r="I7352" s="3">
        <v>43938.416666666664</v>
      </c>
      <c r="J7352" s="1">
        <v>2.04533408317302</v>
      </c>
      <c r="K7352" s="1" t="s">
        <v>218</v>
      </c>
      <c r="M7352" s="3">
        <v>43938.44438616898</v>
      </c>
    </row>
    <row r="7353">
      <c r="A7353" s="1">
        <v>7351.0</v>
      </c>
      <c r="B7353" s="1" t="s">
        <v>3295</v>
      </c>
      <c r="C7353" s="1" t="s">
        <v>14464</v>
      </c>
      <c r="D7353" s="1" t="s">
        <v>2504</v>
      </c>
      <c r="E7353" s="1" t="s">
        <v>14465</v>
      </c>
      <c r="F7353" s="1" t="s">
        <v>3298</v>
      </c>
      <c r="G7353" s="1" t="s">
        <v>39</v>
      </c>
      <c r="H7353" s="1">
        <v>45.0</v>
      </c>
      <c r="I7353" s="3">
        <v>44202.697916666664</v>
      </c>
      <c r="J7353" s="1">
        <v>1.81427139000149</v>
      </c>
      <c r="K7353" s="1" t="s">
        <v>24</v>
      </c>
      <c r="L7353" s="1" t="s">
        <v>747</v>
      </c>
      <c r="M7353" s="3">
        <v>44202.69560865741</v>
      </c>
    </row>
    <row r="7354">
      <c r="A7354" s="1">
        <v>7352.0</v>
      </c>
      <c r="B7354" s="1" t="s">
        <v>303</v>
      </c>
      <c r="C7354" s="1" t="s">
        <v>14466</v>
      </c>
      <c r="D7354" s="1" t="s">
        <v>305</v>
      </c>
      <c r="E7354" s="1" t="s">
        <v>4057</v>
      </c>
      <c r="F7354" s="1" t="s">
        <v>307</v>
      </c>
      <c r="G7354" s="1" t="s">
        <v>17</v>
      </c>
      <c r="H7354" s="1">
        <v>45.0</v>
      </c>
      <c r="I7354" s="3">
        <v>44076.791666666664</v>
      </c>
      <c r="J7354" s="1">
        <v>1.4082666472931</v>
      </c>
      <c r="K7354" s="1" t="s">
        <v>24</v>
      </c>
      <c r="M7354" s="3">
        <v>44076.82679990741</v>
      </c>
    </row>
    <row r="7355">
      <c r="A7355" s="1">
        <v>7353.0</v>
      </c>
      <c r="B7355" s="1" t="s">
        <v>777</v>
      </c>
      <c r="C7355" s="1" t="s">
        <v>14467</v>
      </c>
      <c r="D7355" s="1" t="s">
        <v>779</v>
      </c>
      <c r="E7355" s="1" t="s">
        <v>14468</v>
      </c>
      <c r="F7355" s="1" t="s">
        <v>781</v>
      </c>
      <c r="G7355" s="1" t="s">
        <v>17</v>
      </c>
      <c r="H7355" s="1">
        <v>45.0</v>
      </c>
      <c r="I7355" s="3">
        <v>43894.791666666664</v>
      </c>
      <c r="J7355" s="1">
        <v>1.26170075159434</v>
      </c>
      <c r="K7355" s="1" t="s">
        <v>18</v>
      </c>
      <c r="M7355" s="3">
        <v>43894.822754016204</v>
      </c>
    </row>
    <row r="7356">
      <c r="A7356" s="1">
        <v>7354.0</v>
      </c>
      <c r="B7356" s="1" t="s">
        <v>40</v>
      </c>
      <c r="C7356" s="1" t="s">
        <v>14469</v>
      </c>
      <c r="D7356" s="1" t="s">
        <v>42</v>
      </c>
      <c r="E7356" s="1" t="s">
        <v>14470</v>
      </c>
      <c r="F7356" s="1" t="s">
        <v>44</v>
      </c>
      <c r="G7356" s="1" t="s">
        <v>45</v>
      </c>
      <c r="H7356" s="1">
        <v>45.0</v>
      </c>
      <c r="I7356" s="3">
        <v>44146.57630850694</v>
      </c>
      <c r="J7356" s="1">
        <v>0.609113074131119</v>
      </c>
      <c r="K7356" s="1" t="s">
        <v>46</v>
      </c>
      <c r="L7356" s="1" t="s">
        <v>47</v>
      </c>
      <c r="M7356" s="3">
        <v>44146.60023887731</v>
      </c>
    </row>
    <row r="7357">
      <c r="A7357" s="1">
        <v>7355.0</v>
      </c>
      <c r="B7357" s="1" t="s">
        <v>1454</v>
      </c>
      <c r="C7357" s="1" t="s">
        <v>14471</v>
      </c>
      <c r="D7357" s="1" t="s">
        <v>1456</v>
      </c>
      <c r="E7357" s="1" t="s">
        <v>1457</v>
      </c>
      <c r="F7357" s="1" t="s">
        <v>1458</v>
      </c>
      <c r="G7357" s="1" t="s">
        <v>35</v>
      </c>
      <c r="H7357" s="1">
        <v>45.0</v>
      </c>
      <c r="I7357" s="3">
        <v>43593.375</v>
      </c>
      <c r="J7357" s="1">
        <v>1.18407882650747</v>
      </c>
      <c r="K7357" s="1" t="s">
        <v>18</v>
      </c>
      <c r="M7357" s="3">
        <v>43593.41218195602</v>
      </c>
    </row>
    <row r="7358">
      <c r="A7358" s="1">
        <v>7356.0</v>
      </c>
      <c r="B7358" s="1" t="s">
        <v>727</v>
      </c>
      <c r="C7358" s="1" t="s">
        <v>14472</v>
      </c>
      <c r="D7358" s="1" t="s">
        <v>701</v>
      </c>
      <c r="E7358" s="1" t="s">
        <v>9543</v>
      </c>
      <c r="F7358" s="1" t="s">
        <v>731</v>
      </c>
      <c r="G7358" s="1" t="s">
        <v>35</v>
      </c>
      <c r="H7358" s="1">
        <v>45.0</v>
      </c>
      <c r="I7358" s="3">
        <v>44176.21875</v>
      </c>
      <c r="J7358" s="1">
        <v>3.02189104789811</v>
      </c>
      <c r="K7358" s="1" t="s">
        <v>24</v>
      </c>
      <c r="L7358" s="1" t="s">
        <v>741</v>
      </c>
      <c r="M7358" s="3">
        <v>44176.272908969906</v>
      </c>
    </row>
    <row r="7359">
      <c r="A7359" s="1">
        <v>7357.0</v>
      </c>
      <c r="B7359" s="1" t="s">
        <v>1315</v>
      </c>
      <c r="C7359" s="1" t="s">
        <v>14473</v>
      </c>
      <c r="D7359" s="1" t="s">
        <v>411</v>
      </c>
      <c r="E7359" s="1" t="s">
        <v>3089</v>
      </c>
      <c r="F7359" s="1" t="s">
        <v>1319</v>
      </c>
      <c r="G7359" s="1" t="s">
        <v>17</v>
      </c>
      <c r="H7359" s="1">
        <v>45.0</v>
      </c>
      <c r="I7359" s="3">
        <v>43864.541666666664</v>
      </c>
      <c r="J7359" s="1">
        <v>0.420887765348805</v>
      </c>
      <c r="K7359" s="1" t="s">
        <v>18</v>
      </c>
      <c r="M7359" s="3">
        <v>43864.573166574075</v>
      </c>
    </row>
    <row r="7360">
      <c r="A7360" s="1">
        <v>7358.0</v>
      </c>
      <c r="B7360" s="1" t="s">
        <v>6050</v>
      </c>
      <c r="C7360" s="1" t="s">
        <v>14474</v>
      </c>
      <c r="D7360" s="1" t="s">
        <v>3658</v>
      </c>
      <c r="E7360" s="1" t="s">
        <v>6052</v>
      </c>
      <c r="F7360" s="1" t="s">
        <v>6053</v>
      </c>
      <c r="G7360" s="1" t="s">
        <v>17</v>
      </c>
      <c r="H7360" s="1">
        <v>45.0</v>
      </c>
      <c r="I7360" s="3">
        <v>43936.354166666664</v>
      </c>
      <c r="J7360" s="1">
        <v>1.7584971088721</v>
      </c>
      <c r="K7360" s="1" t="s">
        <v>218</v>
      </c>
      <c r="M7360" s="3">
        <v>43936.38366146991</v>
      </c>
    </row>
    <row r="7361">
      <c r="A7361" s="1">
        <v>7359.0</v>
      </c>
      <c r="B7361" s="1" t="s">
        <v>350</v>
      </c>
      <c r="C7361" s="1" t="s">
        <v>14475</v>
      </c>
      <c r="D7361" s="1" t="s">
        <v>75</v>
      </c>
      <c r="E7361" s="1" t="s">
        <v>9383</v>
      </c>
      <c r="F7361" s="1" t="s">
        <v>353</v>
      </c>
      <c r="G7361" s="1" t="s">
        <v>35</v>
      </c>
      <c r="H7361" s="1">
        <v>45.0</v>
      </c>
      <c r="I7361" s="3">
        <v>43549.166666666664</v>
      </c>
      <c r="J7361" s="1">
        <v>0.115000473364567</v>
      </c>
      <c r="K7361" s="1" t="s">
        <v>24</v>
      </c>
      <c r="M7361" s="3">
        <v>43549.20414873843</v>
      </c>
    </row>
    <row r="7362">
      <c r="A7362" s="1">
        <v>7360.0</v>
      </c>
      <c r="B7362" s="1" t="s">
        <v>6478</v>
      </c>
      <c r="C7362" s="1" t="s">
        <v>14476</v>
      </c>
      <c r="D7362" s="1" t="s">
        <v>4698</v>
      </c>
      <c r="E7362" s="1" t="s">
        <v>7826</v>
      </c>
      <c r="F7362" s="1" t="s">
        <v>6482</v>
      </c>
      <c r="G7362" s="1" t="s">
        <v>35</v>
      </c>
      <c r="H7362" s="1">
        <v>45.0</v>
      </c>
      <c r="I7362" s="3">
        <v>44245.291666666664</v>
      </c>
      <c r="J7362" s="1">
        <v>1.87258395653372</v>
      </c>
      <c r="K7362" s="1" t="s">
        <v>159</v>
      </c>
      <c r="M7362" s="3">
        <v>44245.320906458335</v>
      </c>
    </row>
    <row r="7363">
      <c r="A7363" s="1">
        <v>7361.0</v>
      </c>
      <c r="B7363" s="1" t="s">
        <v>389</v>
      </c>
      <c r="C7363" s="1" t="s">
        <v>14477</v>
      </c>
      <c r="D7363" s="1" t="s">
        <v>1461</v>
      </c>
      <c r="E7363" s="1" t="s">
        <v>14478</v>
      </c>
      <c r="F7363" s="1" t="s">
        <v>393</v>
      </c>
      <c r="G7363" s="1" t="s">
        <v>89</v>
      </c>
      <c r="H7363" s="1">
        <v>45.0</v>
      </c>
      <c r="I7363" s="3">
        <v>43856.72459466435</v>
      </c>
      <c r="J7363" s="1">
        <v>3.98201907505186</v>
      </c>
      <c r="K7363" s="1" t="s">
        <v>18</v>
      </c>
      <c r="M7363" s="3">
        <v>43856.752494409724</v>
      </c>
    </row>
    <row r="7364">
      <c r="A7364" s="1">
        <v>7362.0</v>
      </c>
      <c r="B7364" s="1" t="s">
        <v>1289</v>
      </c>
      <c r="C7364" s="1" t="s">
        <v>14479</v>
      </c>
      <c r="D7364" s="1" t="s">
        <v>1666</v>
      </c>
      <c r="E7364" s="1" t="s">
        <v>5238</v>
      </c>
      <c r="F7364" s="1" t="s">
        <v>1293</v>
      </c>
      <c r="G7364" s="1" t="s">
        <v>35</v>
      </c>
      <c r="H7364" s="1">
        <v>45.0</v>
      </c>
      <c r="I7364" s="3">
        <v>43606.666666666664</v>
      </c>
      <c r="J7364" s="1">
        <v>2.28954185546363</v>
      </c>
      <c r="K7364" s="1" t="s">
        <v>24</v>
      </c>
      <c r="M7364" s="3">
        <v>43606.75369090278</v>
      </c>
    </row>
    <row r="7365">
      <c r="A7365" s="1">
        <v>7363.0</v>
      </c>
      <c r="B7365" s="1" t="s">
        <v>63</v>
      </c>
      <c r="C7365" s="1" t="s">
        <v>14480</v>
      </c>
      <c r="D7365" s="1" t="s">
        <v>65</v>
      </c>
      <c r="E7365" s="1" t="s">
        <v>14481</v>
      </c>
      <c r="F7365" s="1" t="s">
        <v>67</v>
      </c>
      <c r="G7365" s="1" t="s">
        <v>17</v>
      </c>
      <c r="H7365" s="1">
        <v>45.0</v>
      </c>
      <c r="I7365" s="3">
        <v>44250.25</v>
      </c>
      <c r="J7365" s="1">
        <v>3.75463850716528</v>
      </c>
      <c r="K7365" s="1" t="s">
        <v>24</v>
      </c>
      <c r="M7365" s="3">
        <v>44250.290535416665</v>
      </c>
    </row>
    <row r="7366">
      <c r="A7366" s="1">
        <v>7364.0</v>
      </c>
      <c r="B7366" s="1" t="s">
        <v>3724</v>
      </c>
      <c r="C7366" s="1" t="s">
        <v>14482</v>
      </c>
      <c r="D7366" s="1" t="s">
        <v>738</v>
      </c>
      <c r="E7366" s="1" t="s">
        <v>5768</v>
      </c>
      <c r="F7366" s="1" t="s">
        <v>3727</v>
      </c>
      <c r="G7366" s="1" t="s">
        <v>17</v>
      </c>
      <c r="H7366" s="1">
        <v>45.0</v>
      </c>
      <c r="I7366" s="3">
        <v>44012.208333333336</v>
      </c>
      <c r="J7366" s="1">
        <v>1.29964158485035</v>
      </c>
      <c r="K7366" s="1" t="s">
        <v>218</v>
      </c>
      <c r="L7366" s="1" t="s">
        <v>287</v>
      </c>
      <c r="M7366" s="3">
        <v>44012.243732916664</v>
      </c>
    </row>
    <row r="7367">
      <c r="A7367" s="1">
        <v>7365.0</v>
      </c>
      <c r="B7367" s="1" t="s">
        <v>278</v>
      </c>
      <c r="C7367" s="1" t="s">
        <v>14483</v>
      </c>
      <c r="D7367" s="1" t="s">
        <v>21</v>
      </c>
      <c r="E7367" s="1" t="s">
        <v>2322</v>
      </c>
      <c r="F7367" s="1" t="s">
        <v>281</v>
      </c>
      <c r="G7367" s="1" t="s">
        <v>35</v>
      </c>
      <c r="H7367" s="1">
        <v>45.0</v>
      </c>
      <c r="I7367" s="3">
        <v>44230.302083333336</v>
      </c>
      <c r="J7367" s="1">
        <v>2.10405708788694</v>
      </c>
      <c r="K7367" s="1" t="s">
        <v>24</v>
      </c>
      <c r="M7367" s="3">
        <v>44230.33837863426</v>
      </c>
    </row>
    <row r="7368">
      <c r="A7368" s="1">
        <v>7366.0</v>
      </c>
      <c r="B7368" s="1" t="s">
        <v>2561</v>
      </c>
      <c r="C7368" s="1" t="s">
        <v>14484</v>
      </c>
      <c r="D7368" s="1" t="s">
        <v>925</v>
      </c>
      <c r="E7368" s="1" t="s">
        <v>3891</v>
      </c>
      <c r="F7368" s="1" t="s">
        <v>2565</v>
      </c>
      <c r="G7368" s="1" t="s">
        <v>35</v>
      </c>
      <c r="H7368" s="1">
        <v>45.0</v>
      </c>
      <c r="I7368" s="3">
        <v>43753.541666666664</v>
      </c>
      <c r="J7368" s="1">
        <v>12.4808258403488</v>
      </c>
      <c r="K7368" s="1" t="s">
        <v>18</v>
      </c>
      <c r="M7368" s="3">
        <v>43753.63459209491</v>
      </c>
    </row>
    <row r="7369">
      <c r="A7369" s="1">
        <v>7367.0</v>
      </c>
      <c r="B7369" s="1" t="s">
        <v>389</v>
      </c>
      <c r="C7369" s="1" t="s">
        <v>14485</v>
      </c>
      <c r="D7369" s="1" t="s">
        <v>1179</v>
      </c>
      <c r="E7369" s="1" t="s">
        <v>14486</v>
      </c>
      <c r="F7369" s="1" t="s">
        <v>393</v>
      </c>
      <c r="G7369" s="1" t="s">
        <v>89</v>
      </c>
      <c r="H7369" s="1">
        <v>45.0</v>
      </c>
      <c r="I7369" s="3">
        <v>43850.788815914355</v>
      </c>
      <c r="J7369" s="1">
        <v>1.16248501711849</v>
      </c>
      <c r="K7369" s="1" t="s">
        <v>18</v>
      </c>
      <c r="M7369" s="3">
        <v>43850.8568784838</v>
      </c>
    </row>
    <row r="7370">
      <c r="A7370" s="1">
        <v>7368.0</v>
      </c>
      <c r="B7370" s="1" t="s">
        <v>308</v>
      </c>
      <c r="C7370" s="1" t="s">
        <v>14487</v>
      </c>
      <c r="D7370" s="1" t="s">
        <v>310</v>
      </c>
      <c r="E7370" s="1" t="s">
        <v>311</v>
      </c>
      <c r="F7370" s="1" t="s">
        <v>312</v>
      </c>
      <c r="G7370" s="1" t="s">
        <v>17</v>
      </c>
      <c r="H7370" s="1">
        <v>45.0</v>
      </c>
      <c r="I7370" s="3">
        <v>44204.229166666664</v>
      </c>
      <c r="J7370" s="1">
        <v>1.80564343100313</v>
      </c>
      <c r="K7370" s="1" t="s">
        <v>24</v>
      </c>
      <c r="L7370" s="1" t="s">
        <v>96</v>
      </c>
      <c r="M7370" s="3">
        <v>44204.28667663194</v>
      </c>
    </row>
    <row r="7371">
      <c r="A7371" s="1">
        <v>7369.0</v>
      </c>
      <c r="B7371" s="1" t="s">
        <v>838</v>
      </c>
      <c r="C7371" s="1" t="s">
        <v>14488</v>
      </c>
      <c r="D7371" s="1" t="s">
        <v>2504</v>
      </c>
      <c r="E7371" s="1" t="s">
        <v>14489</v>
      </c>
      <c r="F7371" s="1" t="s">
        <v>842</v>
      </c>
      <c r="G7371" s="1" t="s">
        <v>39</v>
      </c>
      <c r="H7371" s="1">
        <v>45.0</v>
      </c>
      <c r="I7371" s="3">
        <v>44203.21875</v>
      </c>
      <c r="J7371" s="1">
        <v>4.5331395533432</v>
      </c>
      <c r="K7371" s="1" t="s">
        <v>24</v>
      </c>
      <c r="M7371" s="3">
        <v>44203.246210833335</v>
      </c>
    </row>
    <row r="7372">
      <c r="A7372" s="1">
        <v>7370.0</v>
      </c>
      <c r="B7372" s="1" t="s">
        <v>1913</v>
      </c>
      <c r="C7372" s="1" t="s">
        <v>14490</v>
      </c>
      <c r="D7372" s="1" t="s">
        <v>14491</v>
      </c>
      <c r="E7372" s="1" t="s">
        <v>14492</v>
      </c>
      <c r="F7372" s="1" t="s">
        <v>1917</v>
      </c>
      <c r="G7372" s="1" t="s">
        <v>39</v>
      </c>
      <c r="H7372" s="1">
        <v>45.0</v>
      </c>
      <c r="I7372" s="3">
        <v>44151.625</v>
      </c>
      <c r="J7372" s="1">
        <v>0.130625645478508</v>
      </c>
      <c r="K7372" s="1" t="s">
        <v>166</v>
      </c>
      <c r="M7372" s="3">
        <v>44151.65716527778</v>
      </c>
    </row>
    <row r="7373">
      <c r="A7373" s="1">
        <v>7371.0</v>
      </c>
      <c r="B7373" s="1" t="s">
        <v>501</v>
      </c>
      <c r="C7373" s="1" t="s">
        <v>14493</v>
      </c>
      <c r="D7373" s="1" t="s">
        <v>503</v>
      </c>
      <c r="E7373" s="1" t="s">
        <v>14494</v>
      </c>
      <c r="F7373" s="1" t="s">
        <v>505</v>
      </c>
      <c r="G7373" s="1" t="s">
        <v>17</v>
      </c>
      <c r="H7373" s="1">
        <v>45.0</v>
      </c>
      <c r="I7373" s="3">
        <v>43726.708333333336</v>
      </c>
      <c r="J7373" s="1">
        <v>2.15754652528533</v>
      </c>
      <c r="K7373" s="1" t="s">
        <v>18</v>
      </c>
      <c r="M7373" s="3">
        <v>43726.73889165509</v>
      </c>
    </row>
    <row r="7374">
      <c r="A7374" s="1">
        <v>7372.0</v>
      </c>
      <c r="B7374" s="1" t="s">
        <v>5034</v>
      </c>
      <c r="C7374" s="1" t="s">
        <v>14495</v>
      </c>
      <c r="D7374" s="1" t="s">
        <v>116</v>
      </c>
      <c r="E7374" s="1" t="s">
        <v>14496</v>
      </c>
      <c r="F7374" s="1" t="s">
        <v>5037</v>
      </c>
      <c r="G7374" s="1" t="s">
        <v>35</v>
      </c>
      <c r="H7374" s="1">
        <v>45.0</v>
      </c>
      <c r="I7374" s="3">
        <v>43808.458333333336</v>
      </c>
      <c r="J7374" s="1">
        <v>2.49348675579155</v>
      </c>
      <c r="K7374" s="1" t="s">
        <v>24</v>
      </c>
      <c r="M7374" s="3">
        <v>43808.48388695602</v>
      </c>
    </row>
    <row r="7375">
      <c r="A7375" s="1">
        <v>7373.0</v>
      </c>
      <c r="B7375" s="1" t="s">
        <v>953</v>
      </c>
      <c r="C7375" s="1" t="s">
        <v>14497</v>
      </c>
      <c r="D7375" s="1" t="s">
        <v>1802</v>
      </c>
      <c r="E7375" s="1" t="s">
        <v>1678</v>
      </c>
      <c r="F7375" s="1" t="s">
        <v>1040</v>
      </c>
      <c r="G7375" s="1" t="s">
        <v>17</v>
      </c>
      <c r="H7375" s="1">
        <v>45.0</v>
      </c>
      <c r="I7375" s="3">
        <v>43909.166666666664</v>
      </c>
      <c r="J7375" s="1">
        <v>1.94748931152319</v>
      </c>
      <c r="K7375" s="1" t="s">
        <v>18</v>
      </c>
      <c r="M7375" s="3">
        <v>43909.23445771991</v>
      </c>
    </row>
    <row r="7376">
      <c r="A7376" s="1">
        <v>7374.0</v>
      </c>
      <c r="B7376" s="1" t="s">
        <v>2295</v>
      </c>
      <c r="C7376" s="1" t="s">
        <v>14498</v>
      </c>
      <c r="D7376" s="1" t="s">
        <v>116</v>
      </c>
      <c r="E7376" s="1" t="s">
        <v>5513</v>
      </c>
      <c r="F7376" s="1" t="s">
        <v>2298</v>
      </c>
      <c r="G7376" s="1" t="s">
        <v>17</v>
      </c>
      <c r="H7376" s="1">
        <v>45.0</v>
      </c>
      <c r="I7376" s="3">
        <v>43837.125</v>
      </c>
      <c r="J7376" s="1">
        <v>13.436398208547</v>
      </c>
      <c r="K7376" s="1" t="s">
        <v>24</v>
      </c>
      <c r="M7376" s="3">
        <v>43837.17389125</v>
      </c>
    </row>
    <row r="7377">
      <c r="A7377" s="1">
        <v>7375.0</v>
      </c>
      <c r="B7377" s="1" t="s">
        <v>562</v>
      </c>
      <c r="C7377" s="1" t="s">
        <v>14499</v>
      </c>
      <c r="D7377" s="1" t="s">
        <v>411</v>
      </c>
      <c r="E7377" s="1" t="s">
        <v>2803</v>
      </c>
      <c r="F7377" s="1" t="s">
        <v>566</v>
      </c>
      <c r="G7377" s="1" t="s">
        <v>17</v>
      </c>
      <c r="H7377" s="1">
        <v>45.0</v>
      </c>
      <c r="I7377" s="3">
        <v>43807.25</v>
      </c>
      <c r="J7377" s="1">
        <v>0.0</v>
      </c>
      <c r="K7377" s="1" t="s">
        <v>62</v>
      </c>
      <c r="M7377" s="3">
        <v>43808.477346458334</v>
      </c>
    </row>
    <row r="7378">
      <c r="A7378" s="1">
        <v>7376.0</v>
      </c>
      <c r="B7378" s="1" t="s">
        <v>1825</v>
      </c>
      <c r="C7378" s="1" t="s">
        <v>14500</v>
      </c>
      <c r="D7378" s="1" t="s">
        <v>3038</v>
      </c>
      <c r="E7378" s="1" t="s">
        <v>14501</v>
      </c>
      <c r="F7378" s="1" t="s">
        <v>1829</v>
      </c>
      <c r="G7378" s="1" t="s">
        <v>39</v>
      </c>
      <c r="H7378" s="1">
        <v>45.0</v>
      </c>
      <c r="I7378" s="3">
        <v>43804.583333333336</v>
      </c>
      <c r="J7378" s="1">
        <v>3.59890195001662</v>
      </c>
      <c r="K7378" s="1" t="s">
        <v>24</v>
      </c>
      <c r="M7378" s="3">
        <v>43804.636683032404</v>
      </c>
    </row>
    <row r="7379">
      <c r="A7379" s="1">
        <v>7377.0</v>
      </c>
      <c r="B7379" s="1" t="s">
        <v>1315</v>
      </c>
      <c r="C7379" s="1" t="s">
        <v>14502</v>
      </c>
      <c r="D7379" s="1" t="s">
        <v>411</v>
      </c>
      <c r="E7379" s="1" t="s">
        <v>3089</v>
      </c>
      <c r="F7379" s="1" t="s">
        <v>1319</v>
      </c>
      <c r="G7379" s="1" t="s">
        <v>17</v>
      </c>
      <c r="H7379" s="1">
        <v>45.0</v>
      </c>
      <c r="I7379" s="3">
        <v>43850.333333333336</v>
      </c>
      <c r="J7379" s="1">
        <v>0.0</v>
      </c>
      <c r="K7379" s="1" t="s">
        <v>18</v>
      </c>
      <c r="M7379" s="3">
        <v>43850.35175537037</v>
      </c>
    </row>
    <row r="7380">
      <c r="A7380" s="1">
        <v>7378.0</v>
      </c>
      <c r="B7380" s="1" t="s">
        <v>7691</v>
      </c>
      <c r="C7380" s="1" t="s">
        <v>14503</v>
      </c>
      <c r="D7380" s="1" t="s">
        <v>640</v>
      </c>
      <c r="E7380" s="1" t="s">
        <v>7693</v>
      </c>
      <c r="F7380" s="1" t="s">
        <v>7694</v>
      </c>
      <c r="G7380" s="1" t="s">
        <v>35</v>
      </c>
      <c r="H7380" s="1">
        <v>45.0</v>
      </c>
      <c r="I7380" s="3">
        <v>44229.25</v>
      </c>
      <c r="J7380" s="1">
        <v>0.578826275381975</v>
      </c>
      <c r="K7380" s="1" t="s">
        <v>18</v>
      </c>
      <c r="M7380" s="3">
        <v>44229.30252575231</v>
      </c>
    </row>
    <row r="7381">
      <c r="A7381" s="1">
        <v>7379.0</v>
      </c>
      <c r="B7381" s="1" t="s">
        <v>273</v>
      </c>
      <c r="C7381" s="1" t="s">
        <v>14504</v>
      </c>
      <c r="D7381" s="1" t="s">
        <v>21</v>
      </c>
      <c r="E7381" s="1" t="s">
        <v>14505</v>
      </c>
      <c r="F7381" s="1" t="s">
        <v>277</v>
      </c>
      <c r="G7381" s="1" t="s">
        <v>39</v>
      </c>
      <c r="H7381" s="1">
        <v>45.0</v>
      </c>
      <c r="I7381" s="3">
        <v>43845.25</v>
      </c>
      <c r="J7381" s="1">
        <v>2.08883052973055</v>
      </c>
      <c r="K7381" s="1" t="s">
        <v>24</v>
      </c>
      <c r="M7381" s="3">
        <v>43845.282779837966</v>
      </c>
    </row>
    <row r="7382">
      <c r="A7382" s="1">
        <v>7380.0</v>
      </c>
      <c r="B7382" s="1" t="s">
        <v>4064</v>
      </c>
      <c r="C7382" s="1" t="s">
        <v>14506</v>
      </c>
      <c r="D7382" s="1" t="s">
        <v>315</v>
      </c>
      <c r="E7382" s="1" t="s">
        <v>14507</v>
      </c>
      <c r="F7382" s="1" t="s">
        <v>4068</v>
      </c>
      <c r="G7382" s="1" t="s">
        <v>89</v>
      </c>
      <c r="H7382" s="1">
        <v>45.0</v>
      </c>
      <c r="I7382" s="3">
        <v>44231.42714619213</v>
      </c>
      <c r="J7382" s="1">
        <v>3.0209402218539</v>
      </c>
      <c r="K7382" s="1" t="s">
        <v>166</v>
      </c>
      <c r="M7382" s="3">
        <v>44231.45845996528</v>
      </c>
    </row>
    <row r="7383">
      <c r="A7383" s="1">
        <v>7381.0</v>
      </c>
      <c r="B7383" s="1" t="s">
        <v>953</v>
      </c>
      <c r="C7383" s="1" t="s">
        <v>14508</v>
      </c>
      <c r="D7383" s="1" t="s">
        <v>121</v>
      </c>
      <c r="E7383" s="1" t="s">
        <v>5584</v>
      </c>
      <c r="F7383" s="1" t="s">
        <v>956</v>
      </c>
      <c r="G7383" s="1" t="s">
        <v>17</v>
      </c>
      <c r="H7383" s="1">
        <v>45.0</v>
      </c>
      <c r="I7383" s="3">
        <v>44215.625</v>
      </c>
      <c r="J7383" s="1">
        <v>2.60899076248608</v>
      </c>
      <c r="K7383" s="1" t="s">
        <v>18</v>
      </c>
      <c r="M7383" s="3">
        <v>44215.62035451389</v>
      </c>
    </row>
    <row r="7384">
      <c r="A7384" s="1">
        <v>7382.0</v>
      </c>
      <c r="B7384" s="1" t="s">
        <v>6998</v>
      </c>
      <c r="C7384" s="1" t="s">
        <v>14509</v>
      </c>
      <c r="D7384" s="1" t="s">
        <v>7000</v>
      </c>
      <c r="E7384" s="1" t="s">
        <v>7001</v>
      </c>
      <c r="F7384" s="1" t="s">
        <v>7002</v>
      </c>
      <c r="G7384" s="1" t="s">
        <v>17</v>
      </c>
      <c r="H7384" s="1">
        <v>45.0</v>
      </c>
      <c r="I7384" s="3">
        <v>44249.375</v>
      </c>
      <c r="J7384" s="1">
        <v>4.30201379929924</v>
      </c>
      <c r="K7384" s="1" t="s">
        <v>62</v>
      </c>
      <c r="L7384" s="1" t="s">
        <v>671</v>
      </c>
      <c r="M7384" s="3">
        <v>44249.41467842593</v>
      </c>
    </row>
    <row r="7385">
      <c r="A7385" s="1">
        <v>7383.0</v>
      </c>
      <c r="B7385" s="1" t="s">
        <v>324</v>
      </c>
      <c r="C7385" s="1" t="s">
        <v>14510</v>
      </c>
      <c r="D7385" s="1" t="s">
        <v>326</v>
      </c>
      <c r="E7385" s="1" t="s">
        <v>673</v>
      </c>
      <c r="F7385" s="1" t="s">
        <v>328</v>
      </c>
      <c r="G7385" s="1" t="s">
        <v>17</v>
      </c>
      <c r="H7385" s="1">
        <v>45.0</v>
      </c>
      <c r="I7385" s="3">
        <v>44067.625</v>
      </c>
      <c r="J7385" s="1">
        <v>0.0</v>
      </c>
      <c r="K7385" s="1" t="s">
        <v>24</v>
      </c>
      <c r="M7385" s="3">
        <v>44067.74312383102</v>
      </c>
    </row>
    <row r="7386">
      <c r="A7386" s="1">
        <v>7384.0</v>
      </c>
      <c r="B7386" s="1" t="s">
        <v>752</v>
      </c>
      <c r="C7386" s="1" t="s">
        <v>14511</v>
      </c>
      <c r="D7386" s="1" t="s">
        <v>2380</v>
      </c>
      <c r="E7386" s="1" t="s">
        <v>2381</v>
      </c>
      <c r="F7386" s="1" t="s">
        <v>756</v>
      </c>
      <c r="G7386" s="1" t="s">
        <v>17</v>
      </c>
      <c r="H7386" s="1">
        <v>45.0</v>
      </c>
      <c r="I7386" s="3">
        <v>43810.708333333336</v>
      </c>
      <c r="J7386" s="1">
        <v>0.600113407408463</v>
      </c>
      <c r="K7386" s="1" t="s">
        <v>62</v>
      </c>
      <c r="M7386" s="3">
        <v>43810.73865555556</v>
      </c>
    </row>
    <row r="7387">
      <c r="A7387" s="1">
        <v>7385.0</v>
      </c>
      <c r="B7387" s="1" t="s">
        <v>293</v>
      </c>
      <c r="C7387" s="1" t="s">
        <v>14512</v>
      </c>
      <c r="D7387" s="1" t="s">
        <v>588</v>
      </c>
      <c r="E7387" s="1" t="s">
        <v>1788</v>
      </c>
      <c r="F7387" s="1" t="s">
        <v>297</v>
      </c>
      <c r="G7387" s="1" t="s">
        <v>17</v>
      </c>
      <c r="H7387" s="1">
        <v>45.0</v>
      </c>
      <c r="I7387" s="3">
        <v>44049.541666666664</v>
      </c>
      <c r="J7387" s="1">
        <v>2.37176437202059</v>
      </c>
      <c r="K7387" s="1" t="s">
        <v>62</v>
      </c>
      <c r="M7387" s="3">
        <v>44049.591443784724</v>
      </c>
    </row>
    <row r="7388">
      <c r="A7388" s="1">
        <v>7386.0</v>
      </c>
      <c r="B7388" s="1" t="s">
        <v>2203</v>
      </c>
      <c r="C7388" s="1" t="s">
        <v>14513</v>
      </c>
      <c r="D7388" s="1" t="s">
        <v>12884</v>
      </c>
      <c r="E7388" s="1" t="s">
        <v>14514</v>
      </c>
      <c r="F7388" s="1" t="s">
        <v>2206</v>
      </c>
      <c r="G7388" s="1" t="s">
        <v>39</v>
      </c>
      <c r="H7388" s="1">
        <v>45.0</v>
      </c>
      <c r="I7388" s="3">
        <v>44140.625</v>
      </c>
      <c r="J7388" s="1">
        <v>1.09275322965402</v>
      </c>
      <c r="K7388" s="1" t="s">
        <v>46</v>
      </c>
      <c r="L7388" s="1" t="s">
        <v>2207</v>
      </c>
      <c r="M7388" s="3">
        <v>44140.65022290509</v>
      </c>
    </row>
    <row r="7389">
      <c r="A7389" s="1">
        <v>7387.0</v>
      </c>
      <c r="B7389" s="1" t="s">
        <v>2143</v>
      </c>
      <c r="C7389" s="1" t="s">
        <v>14515</v>
      </c>
      <c r="D7389" s="1" t="s">
        <v>121</v>
      </c>
      <c r="E7389" s="1" t="s">
        <v>14516</v>
      </c>
      <c r="F7389" s="1" t="s">
        <v>2147</v>
      </c>
      <c r="G7389" s="1" t="s">
        <v>89</v>
      </c>
      <c r="H7389" s="1">
        <v>45.0</v>
      </c>
      <c r="I7389" s="3">
        <v>43879.67943484954</v>
      </c>
      <c r="J7389" s="1">
        <v>1.31556131625068</v>
      </c>
      <c r="K7389" s="1" t="s">
        <v>18</v>
      </c>
      <c r="M7389" s="3">
        <v>43879.702531689814</v>
      </c>
    </row>
    <row r="7390">
      <c r="A7390" s="1">
        <v>7388.0</v>
      </c>
      <c r="B7390" s="1" t="s">
        <v>176</v>
      </c>
      <c r="C7390" s="1" t="s">
        <v>14517</v>
      </c>
      <c r="D7390" s="1" t="s">
        <v>178</v>
      </c>
      <c r="E7390" s="1" t="s">
        <v>6229</v>
      </c>
      <c r="F7390" s="1" t="s">
        <v>180</v>
      </c>
      <c r="G7390" s="1" t="s">
        <v>17</v>
      </c>
      <c r="H7390" s="1">
        <v>45.0</v>
      </c>
      <c r="I7390" s="3">
        <v>44132.25</v>
      </c>
      <c r="J7390" s="1">
        <v>3.31381072993093</v>
      </c>
      <c r="K7390" s="1" t="s">
        <v>24</v>
      </c>
      <c r="M7390" s="3">
        <v>44132.28459171296</v>
      </c>
    </row>
    <row r="7391">
      <c r="A7391" s="1">
        <v>7389.0</v>
      </c>
      <c r="B7391" s="1" t="s">
        <v>14518</v>
      </c>
      <c r="C7391" s="1" t="s">
        <v>14519</v>
      </c>
      <c r="D7391" s="1" t="s">
        <v>7862</v>
      </c>
      <c r="E7391" s="1" t="s">
        <v>14520</v>
      </c>
      <c r="F7391" s="1" t="s">
        <v>14521</v>
      </c>
      <c r="G7391" s="1" t="s">
        <v>39</v>
      </c>
      <c r="H7391" s="1">
        <v>45.0</v>
      </c>
      <c r="I7391" s="3">
        <v>43535.666666666664</v>
      </c>
      <c r="J7391" s="1">
        <v>2.58012428895603</v>
      </c>
      <c r="K7391" s="1" t="s">
        <v>18</v>
      </c>
      <c r="M7391" s="3">
        <v>43535.63423030092</v>
      </c>
    </row>
    <row r="7392">
      <c r="A7392" s="1">
        <v>7390.0</v>
      </c>
      <c r="B7392" s="1" t="s">
        <v>196</v>
      </c>
      <c r="C7392" s="1" t="s">
        <v>14522</v>
      </c>
      <c r="D7392" s="1" t="s">
        <v>198</v>
      </c>
      <c r="E7392" s="1" t="s">
        <v>199</v>
      </c>
      <c r="F7392" s="1" t="s">
        <v>200</v>
      </c>
      <c r="G7392" s="1" t="s">
        <v>17</v>
      </c>
      <c r="H7392" s="1">
        <v>45.0</v>
      </c>
      <c r="I7392" s="3">
        <v>44188.541666666664</v>
      </c>
      <c r="J7392" s="1">
        <v>3.31259608552801</v>
      </c>
      <c r="K7392" s="1" t="s">
        <v>24</v>
      </c>
      <c r="M7392" s="3">
        <v>44188.57566652778</v>
      </c>
    </row>
    <row r="7393">
      <c r="A7393" s="1">
        <v>7391.0</v>
      </c>
      <c r="B7393" s="1" t="s">
        <v>957</v>
      </c>
      <c r="C7393" s="1" t="s">
        <v>14523</v>
      </c>
      <c r="D7393" s="1" t="s">
        <v>1756</v>
      </c>
      <c r="E7393" s="1" t="s">
        <v>8243</v>
      </c>
      <c r="F7393" s="1" t="s">
        <v>961</v>
      </c>
      <c r="G7393" s="1" t="s">
        <v>17</v>
      </c>
      <c r="H7393" s="1">
        <v>45.0</v>
      </c>
      <c r="I7393" s="3">
        <v>44218.666666666664</v>
      </c>
      <c r="J7393" s="1">
        <v>2.43856782744428</v>
      </c>
      <c r="K7393" s="1" t="s">
        <v>24</v>
      </c>
      <c r="M7393" s="3">
        <v>44218.70189116898</v>
      </c>
    </row>
    <row r="7394">
      <c r="A7394" s="1">
        <v>7392.0</v>
      </c>
      <c r="B7394" s="1" t="s">
        <v>1315</v>
      </c>
      <c r="C7394" s="1" t="s">
        <v>14524</v>
      </c>
      <c r="D7394" s="1" t="s">
        <v>411</v>
      </c>
      <c r="E7394" s="1" t="s">
        <v>7500</v>
      </c>
      <c r="F7394" s="1" t="s">
        <v>1319</v>
      </c>
      <c r="G7394" s="1" t="s">
        <v>17</v>
      </c>
      <c r="H7394" s="1">
        <v>45.0</v>
      </c>
      <c r="I7394" s="3">
        <v>43781.333333333336</v>
      </c>
      <c r="J7394" s="1">
        <v>1.03272587345262</v>
      </c>
      <c r="K7394" s="1" t="s">
        <v>18</v>
      </c>
      <c r="M7394" s="3">
        <v>43781.36655650463</v>
      </c>
    </row>
    <row r="7395">
      <c r="A7395" s="1">
        <v>7393.0</v>
      </c>
      <c r="B7395" s="1" t="s">
        <v>350</v>
      </c>
      <c r="C7395" s="1" t="s">
        <v>14525</v>
      </c>
      <c r="D7395" s="1" t="s">
        <v>75</v>
      </c>
      <c r="E7395" s="1" t="s">
        <v>1893</v>
      </c>
      <c r="F7395" s="1" t="s">
        <v>353</v>
      </c>
      <c r="G7395" s="1" t="s">
        <v>35</v>
      </c>
      <c r="H7395" s="1">
        <v>45.0</v>
      </c>
      <c r="I7395" s="3">
        <v>43580.166666666664</v>
      </c>
      <c r="J7395" s="1">
        <v>0.028987001807189</v>
      </c>
      <c r="K7395" s="1" t="s">
        <v>24</v>
      </c>
      <c r="M7395" s="3">
        <v>43580.342640902774</v>
      </c>
    </row>
    <row r="7396">
      <c r="A7396" s="1">
        <v>7394.0</v>
      </c>
      <c r="B7396" s="1" t="s">
        <v>7630</v>
      </c>
      <c r="C7396" s="1" t="s">
        <v>14526</v>
      </c>
      <c r="D7396" s="1" t="s">
        <v>3782</v>
      </c>
      <c r="E7396" s="1" t="s">
        <v>14527</v>
      </c>
      <c r="F7396" s="1" t="s">
        <v>14528</v>
      </c>
      <c r="G7396" s="1" t="s">
        <v>17</v>
      </c>
      <c r="H7396" s="1">
        <v>45.0</v>
      </c>
      <c r="I7396" s="3">
        <v>43881.25</v>
      </c>
      <c r="J7396" s="1">
        <v>2.03786858608188</v>
      </c>
      <c r="K7396" s="1" t="s">
        <v>24</v>
      </c>
      <c r="M7396" s="3">
        <v>43881.292826400466</v>
      </c>
    </row>
    <row r="7397">
      <c r="A7397" s="1">
        <v>7395.0</v>
      </c>
      <c r="B7397" s="1" t="s">
        <v>1721</v>
      </c>
      <c r="C7397" s="1" t="s">
        <v>14529</v>
      </c>
      <c r="D7397" s="1" t="s">
        <v>2994</v>
      </c>
      <c r="E7397" s="1" t="s">
        <v>14530</v>
      </c>
      <c r="F7397" s="1" t="s">
        <v>1724</v>
      </c>
      <c r="G7397" s="1" t="s">
        <v>17</v>
      </c>
      <c r="H7397" s="1">
        <v>45.0</v>
      </c>
      <c r="I7397" s="3">
        <v>44221.666666666664</v>
      </c>
      <c r="J7397" s="1">
        <v>1.85755613288152</v>
      </c>
      <c r="K7397" s="1" t="s">
        <v>18</v>
      </c>
      <c r="L7397" s="1" t="s">
        <v>1725</v>
      </c>
      <c r="M7397" s="3">
        <v>44221.70375916667</v>
      </c>
    </row>
    <row r="7398">
      <c r="A7398" s="1">
        <v>7396.0</v>
      </c>
      <c r="B7398" s="1" t="s">
        <v>239</v>
      </c>
      <c r="C7398" s="1" t="s">
        <v>14531</v>
      </c>
      <c r="D7398" s="1" t="s">
        <v>86</v>
      </c>
      <c r="E7398" s="1" t="s">
        <v>7865</v>
      </c>
      <c r="F7398" s="1" t="s">
        <v>243</v>
      </c>
      <c r="G7398" s="1" t="s">
        <v>35</v>
      </c>
      <c r="H7398" s="1">
        <v>45.0</v>
      </c>
      <c r="I7398" s="3">
        <v>43677.291666666664</v>
      </c>
      <c r="J7398" s="1">
        <v>4.59637671882823</v>
      </c>
      <c r="K7398" s="1" t="s">
        <v>46</v>
      </c>
      <c r="M7398" s="3">
        <v>43678.302641898146</v>
      </c>
    </row>
    <row r="7399">
      <c r="A7399" s="1">
        <v>7397.0</v>
      </c>
      <c r="B7399" s="1" t="s">
        <v>184</v>
      </c>
      <c r="C7399" s="1" t="s">
        <v>14532</v>
      </c>
      <c r="D7399" s="1" t="s">
        <v>1297</v>
      </c>
      <c r="E7399" s="1" t="s">
        <v>1436</v>
      </c>
      <c r="F7399" s="1" t="s">
        <v>187</v>
      </c>
      <c r="G7399" s="1" t="s">
        <v>17</v>
      </c>
      <c r="H7399" s="1">
        <v>45.0</v>
      </c>
      <c r="I7399" s="3">
        <v>43885.416666666664</v>
      </c>
      <c r="J7399" s="1">
        <v>1.68180808257232</v>
      </c>
      <c r="K7399" s="1" t="s">
        <v>24</v>
      </c>
      <c r="M7399" s="3">
        <v>43885.440008032405</v>
      </c>
    </row>
    <row r="7400">
      <c r="A7400" s="1">
        <v>7398.0</v>
      </c>
      <c r="B7400" s="1" t="s">
        <v>389</v>
      </c>
      <c r="C7400" s="1" t="s">
        <v>14533</v>
      </c>
      <c r="D7400" s="1" t="s">
        <v>408</v>
      </c>
      <c r="E7400" s="1" t="s">
        <v>3842</v>
      </c>
      <c r="F7400" s="1" t="s">
        <v>393</v>
      </c>
      <c r="G7400" s="1" t="s">
        <v>17</v>
      </c>
      <c r="H7400" s="1">
        <v>45.0</v>
      </c>
      <c r="I7400" s="3">
        <v>44032.333333333336</v>
      </c>
      <c r="J7400" s="1">
        <v>0.0</v>
      </c>
      <c r="K7400" s="1" t="s">
        <v>18</v>
      </c>
      <c r="M7400" s="3">
        <v>44033.45548488426</v>
      </c>
    </row>
    <row r="7401">
      <c r="A7401" s="1">
        <v>7399.0</v>
      </c>
      <c r="B7401" s="1" t="s">
        <v>611</v>
      </c>
      <c r="C7401" s="1" t="s">
        <v>14534</v>
      </c>
      <c r="D7401" s="1" t="s">
        <v>3641</v>
      </c>
      <c r="E7401" s="1" t="s">
        <v>3642</v>
      </c>
      <c r="F7401" s="1" t="s">
        <v>615</v>
      </c>
      <c r="G7401" s="1" t="s">
        <v>17</v>
      </c>
      <c r="H7401" s="1">
        <v>45.0</v>
      </c>
      <c r="I7401" s="3">
        <v>44224.208333333336</v>
      </c>
      <c r="J7401" s="1">
        <v>7.70548861884463</v>
      </c>
      <c r="K7401" s="1" t="s">
        <v>616</v>
      </c>
      <c r="L7401" s="1" t="s">
        <v>617</v>
      </c>
      <c r="M7401" s="3">
        <v>44224.72034375</v>
      </c>
    </row>
    <row r="7402">
      <c r="A7402" s="1">
        <v>7400.0</v>
      </c>
      <c r="B7402" s="1" t="s">
        <v>1289</v>
      </c>
      <c r="C7402" s="1" t="s">
        <v>14535</v>
      </c>
      <c r="D7402" s="1" t="s">
        <v>2721</v>
      </c>
      <c r="E7402" s="1" t="s">
        <v>14536</v>
      </c>
      <c r="F7402" s="1" t="s">
        <v>1293</v>
      </c>
      <c r="G7402" s="1" t="s">
        <v>39</v>
      </c>
      <c r="H7402" s="1">
        <v>45.0</v>
      </c>
      <c r="I7402" s="3">
        <v>44091.375</v>
      </c>
      <c r="J7402" s="1">
        <v>0.57486449388738</v>
      </c>
      <c r="K7402" s="1" t="s">
        <v>24</v>
      </c>
      <c r="M7402" s="3">
        <v>44091.418705104166</v>
      </c>
    </row>
    <row r="7403">
      <c r="A7403" s="1">
        <v>7401.0</v>
      </c>
      <c r="B7403" s="1" t="s">
        <v>14537</v>
      </c>
      <c r="C7403" s="1" t="s">
        <v>14538</v>
      </c>
      <c r="D7403" s="1" t="s">
        <v>116</v>
      </c>
      <c r="E7403" s="1" t="s">
        <v>14539</v>
      </c>
      <c r="F7403" s="1" t="s">
        <v>14540</v>
      </c>
      <c r="G7403" s="1" t="s">
        <v>39</v>
      </c>
      <c r="H7403" s="1">
        <v>45.0</v>
      </c>
      <c r="I7403" s="3">
        <v>44112.50069444445</v>
      </c>
      <c r="J7403" s="1">
        <v>1.60234901258178</v>
      </c>
      <c r="K7403" s="1" t="s">
        <v>24</v>
      </c>
      <c r="M7403" s="3">
        <v>44112.51695819444</v>
      </c>
    </row>
    <row r="7404">
      <c r="A7404" s="1">
        <v>7402.0</v>
      </c>
      <c r="B7404" s="1" t="s">
        <v>520</v>
      </c>
      <c r="C7404" s="1" t="s">
        <v>14541</v>
      </c>
      <c r="D7404" s="1" t="s">
        <v>86</v>
      </c>
      <c r="E7404" s="1" t="s">
        <v>3689</v>
      </c>
      <c r="F7404" s="1" t="s">
        <v>524</v>
      </c>
      <c r="G7404" s="1" t="s">
        <v>35</v>
      </c>
      <c r="H7404" s="1">
        <v>45.0</v>
      </c>
      <c r="I7404" s="3">
        <v>43657.5</v>
      </c>
      <c r="J7404" s="1">
        <v>7.88231746253984</v>
      </c>
      <c r="K7404" s="1" t="s">
        <v>46</v>
      </c>
      <c r="M7404" s="3">
        <v>43657.581674270834</v>
      </c>
    </row>
    <row r="7405">
      <c r="A7405" s="1">
        <v>7403.0</v>
      </c>
      <c r="B7405" s="1" t="s">
        <v>136</v>
      </c>
      <c r="C7405" s="1" t="s">
        <v>14542</v>
      </c>
      <c r="D7405" s="1" t="s">
        <v>1258</v>
      </c>
      <c r="E7405" s="1" t="s">
        <v>1259</v>
      </c>
      <c r="F7405" s="1" t="s">
        <v>140</v>
      </c>
      <c r="G7405" s="1" t="s">
        <v>35</v>
      </c>
      <c r="H7405" s="1">
        <v>45.0</v>
      </c>
      <c r="I7405" s="3">
        <v>44221.791666666664</v>
      </c>
      <c r="J7405" s="1">
        <v>1.63913535207042</v>
      </c>
      <c r="K7405" s="1" t="s">
        <v>18</v>
      </c>
      <c r="M7405" s="3">
        <v>44221.73036355324</v>
      </c>
    </row>
    <row r="7406">
      <c r="A7406" s="1">
        <v>7404.0</v>
      </c>
      <c r="B7406" s="1" t="s">
        <v>792</v>
      </c>
      <c r="C7406" s="1" t="s">
        <v>14543</v>
      </c>
      <c r="D7406" s="1" t="s">
        <v>578</v>
      </c>
      <c r="E7406" s="1" t="s">
        <v>794</v>
      </c>
      <c r="F7406" s="1" t="s">
        <v>795</v>
      </c>
      <c r="G7406" s="1" t="s">
        <v>17</v>
      </c>
      <c r="H7406" s="1">
        <v>45.0</v>
      </c>
      <c r="I7406" s="3">
        <v>44118.1875</v>
      </c>
      <c r="J7406" s="1">
        <v>3.04696165244986</v>
      </c>
      <c r="K7406" s="1" t="s">
        <v>18</v>
      </c>
      <c r="L7406" s="1" t="s">
        <v>444</v>
      </c>
      <c r="M7406" s="3">
        <v>44118.20975925926</v>
      </c>
    </row>
    <row r="7407">
      <c r="A7407" s="1">
        <v>7405.0</v>
      </c>
      <c r="B7407" s="1" t="s">
        <v>2772</v>
      </c>
      <c r="C7407" s="1" t="s">
        <v>14544</v>
      </c>
      <c r="D7407" s="1" t="s">
        <v>116</v>
      </c>
      <c r="E7407" s="1" t="s">
        <v>14545</v>
      </c>
      <c r="F7407" s="1" t="s">
        <v>2775</v>
      </c>
      <c r="G7407" s="1" t="s">
        <v>17</v>
      </c>
      <c r="H7407" s="1">
        <v>45.0</v>
      </c>
      <c r="I7407" s="3">
        <v>43872.322916666664</v>
      </c>
      <c r="J7407" s="1">
        <v>5.30383688014506</v>
      </c>
      <c r="K7407" s="1" t="s">
        <v>24</v>
      </c>
      <c r="M7407" s="3">
        <v>43872.35394908565</v>
      </c>
    </row>
    <row r="7408">
      <c r="A7408" s="1">
        <v>7406.0</v>
      </c>
      <c r="B7408" s="1" t="s">
        <v>2944</v>
      </c>
      <c r="C7408" s="1" t="s">
        <v>14546</v>
      </c>
      <c r="D7408" s="1" t="s">
        <v>818</v>
      </c>
      <c r="E7408" s="1" t="s">
        <v>14547</v>
      </c>
      <c r="F7408" s="1" t="s">
        <v>2947</v>
      </c>
      <c r="G7408" s="1" t="s">
        <v>39</v>
      </c>
      <c r="H7408" s="1">
        <v>45.0</v>
      </c>
      <c r="I7408" s="3">
        <v>44151.666666666664</v>
      </c>
      <c r="J7408" s="1">
        <v>2.05269175952852</v>
      </c>
      <c r="K7408" s="1" t="s">
        <v>18</v>
      </c>
      <c r="L7408" s="1" t="s">
        <v>1047</v>
      </c>
      <c r="M7408" s="3">
        <v>44151.694038229165</v>
      </c>
    </row>
    <row r="7409">
      <c r="A7409" s="1">
        <v>7407.0</v>
      </c>
      <c r="B7409" s="1" t="s">
        <v>84</v>
      </c>
      <c r="C7409" s="1" t="s">
        <v>14548</v>
      </c>
      <c r="D7409" s="1" t="s">
        <v>1255</v>
      </c>
      <c r="E7409" s="1" t="s">
        <v>12559</v>
      </c>
      <c r="F7409" s="1" t="s">
        <v>88</v>
      </c>
      <c r="G7409" s="1" t="s">
        <v>17</v>
      </c>
      <c r="H7409" s="1">
        <v>45.0</v>
      </c>
      <c r="I7409" s="3">
        <v>44120.229166666664</v>
      </c>
      <c r="J7409" s="1">
        <v>0.311233431850313</v>
      </c>
      <c r="K7409" s="1" t="s">
        <v>83</v>
      </c>
      <c r="M7409" s="3">
        <v>44120.25020761574</v>
      </c>
    </row>
    <row r="7410">
      <c r="A7410" s="1">
        <v>7408.0</v>
      </c>
      <c r="B7410" s="1" t="s">
        <v>1449</v>
      </c>
      <c r="C7410" s="1" t="s">
        <v>14549</v>
      </c>
      <c r="D7410" s="1" t="s">
        <v>738</v>
      </c>
      <c r="E7410" s="1" t="s">
        <v>13506</v>
      </c>
      <c r="F7410" s="1" t="s">
        <v>1453</v>
      </c>
      <c r="G7410" s="1" t="s">
        <v>17</v>
      </c>
      <c r="H7410" s="1">
        <v>45.0</v>
      </c>
      <c r="I7410" s="3">
        <v>44145.291666666664</v>
      </c>
      <c r="J7410" s="1">
        <v>0.71798366783336</v>
      </c>
      <c r="K7410" s="1" t="s">
        <v>218</v>
      </c>
      <c r="L7410" s="1" t="s">
        <v>287</v>
      </c>
      <c r="M7410" s="3">
        <v>44145.255263796294</v>
      </c>
    </row>
    <row r="7411">
      <c r="A7411" s="1">
        <v>7409.0</v>
      </c>
      <c r="B7411" s="1" t="s">
        <v>2870</v>
      </c>
      <c r="C7411" s="1" t="s">
        <v>14550</v>
      </c>
      <c r="D7411" s="1" t="s">
        <v>4482</v>
      </c>
      <c r="E7411" s="1" t="s">
        <v>6433</v>
      </c>
      <c r="F7411" s="1" t="s">
        <v>2874</v>
      </c>
      <c r="G7411" s="1" t="s">
        <v>17</v>
      </c>
      <c r="H7411" s="1">
        <v>45.0</v>
      </c>
      <c r="I7411" s="3">
        <v>44236.260416666664</v>
      </c>
      <c r="J7411" s="1">
        <v>1.83097082917716</v>
      </c>
      <c r="K7411" s="1" t="s">
        <v>24</v>
      </c>
      <c r="M7411" s="3">
        <v>44236.28573628472</v>
      </c>
    </row>
    <row r="7412">
      <c r="A7412" s="1">
        <v>7410.0</v>
      </c>
      <c r="B7412" s="1" t="s">
        <v>4682</v>
      </c>
      <c r="C7412" s="1" t="s">
        <v>14551</v>
      </c>
      <c r="D7412" s="1" t="s">
        <v>7602</v>
      </c>
      <c r="E7412" s="1" t="s">
        <v>14552</v>
      </c>
      <c r="F7412" s="1" t="s">
        <v>4685</v>
      </c>
      <c r="G7412" s="1" t="s">
        <v>39</v>
      </c>
      <c r="H7412" s="1">
        <v>45.0</v>
      </c>
      <c r="I7412" s="3">
        <v>44006.729166666664</v>
      </c>
      <c r="J7412" s="1">
        <v>1.81243197646223</v>
      </c>
      <c r="K7412" s="1" t="s">
        <v>46</v>
      </c>
      <c r="M7412" s="3">
        <v>44006.76430108796</v>
      </c>
    </row>
    <row r="7413">
      <c r="A7413" s="1">
        <v>7411.0</v>
      </c>
      <c r="B7413" s="1" t="s">
        <v>184</v>
      </c>
      <c r="C7413" s="1" t="s">
        <v>14553</v>
      </c>
      <c r="D7413" s="1" t="s">
        <v>1297</v>
      </c>
      <c r="E7413" s="1" t="s">
        <v>5962</v>
      </c>
      <c r="F7413" s="1" t="s">
        <v>187</v>
      </c>
      <c r="G7413" s="1" t="s">
        <v>17</v>
      </c>
      <c r="H7413" s="1">
        <v>45.0</v>
      </c>
      <c r="I7413" s="3">
        <v>43825.416666666664</v>
      </c>
      <c r="J7413" s="1">
        <v>0.528117926633879</v>
      </c>
      <c r="K7413" s="1" t="s">
        <v>24</v>
      </c>
      <c r="M7413" s="3">
        <v>43825.45338909722</v>
      </c>
    </row>
    <row r="7414">
      <c r="A7414" s="1">
        <v>7412.0</v>
      </c>
      <c r="B7414" s="1" t="s">
        <v>12</v>
      </c>
      <c r="C7414" s="1" t="s">
        <v>14554</v>
      </c>
      <c r="D7414" s="1" t="s">
        <v>411</v>
      </c>
      <c r="E7414" s="1" t="s">
        <v>4982</v>
      </c>
      <c r="F7414" s="1" t="s">
        <v>16</v>
      </c>
      <c r="G7414" s="1" t="s">
        <v>17</v>
      </c>
      <c r="H7414" s="1">
        <v>45.0</v>
      </c>
      <c r="I7414" s="3">
        <v>43915.291666666664</v>
      </c>
      <c r="J7414" s="1">
        <v>0.224497311936886</v>
      </c>
      <c r="K7414" s="1" t="s">
        <v>18</v>
      </c>
      <c r="M7414" s="3">
        <v>43915.320427997685</v>
      </c>
    </row>
    <row r="7415">
      <c r="A7415" s="1">
        <v>7413.0</v>
      </c>
      <c r="B7415" s="1" t="s">
        <v>991</v>
      </c>
      <c r="C7415" s="1" t="s">
        <v>14555</v>
      </c>
      <c r="D7415" s="1" t="s">
        <v>5539</v>
      </c>
      <c r="E7415" s="1" t="s">
        <v>14556</v>
      </c>
      <c r="F7415" s="1" t="s">
        <v>995</v>
      </c>
      <c r="G7415" s="1" t="s">
        <v>39</v>
      </c>
      <c r="H7415" s="1">
        <v>45.0</v>
      </c>
      <c r="I7415" s="3">
        <v>44144.270833333336</v>
      </c>
      <c r="J7415" s="1">
        <v>0.299462406586035</v>
      </c>
      <c r="K7415" s="1" t="s">
        <v>18</v>
      </c>
      <c r="M7415" s="3">
        <v>44144.31511662037</v>
      </c>
    </row>
    <row r="7416">
      <c r="A7416" s="1">
        <v>7414.0</v>
      </c>
      <c r="B7416" s="1" t="s">
        <v>2188</v>
      </c>
      <c r="C7416" s="1" t="s">
        <v>14557</v>
      </c>
      <c r="D7416" s="1" t="s">
        <v>3458</v>
      </c>
      <c r="E7416" s="1" t="s">
        <v>3459</v>
      </c>
      <c r="F7416" s="1" t="s">
        <v>2192</v>
      </c>
      <c r="G7416" s="1" t="s">
        <v>17</v>
      </c>
      <c r="H7416" s="1">
        <v>45.0</v>
      </c>
      <c r="I7416" s="3">
        <v>43857.208333333336</v>
      </c>
      <c r="J7416" s="1">
        <v>3.30346850554973</v>
      </c>
      <c r="K7416" s="1" t="s">
        <v>18</v>
      </c>
      <c r="M7416" s="3">
        <v>43857.25321045139</v>
      </c>
    </row>
    <row r="7417">
      <c r="A7417" s="1">
        <v>7415.0</v>
      </c>
      <c r="B7417" s="1" t="s">
        <v>1423</v>
      </c>
      <c r="C7417" s="1" t="s">
        <v>14558</v>
      </c>
      <c r="D7417" s="1" t="s">
        <v>4635</v>
      </c>
      <c r="E7417" s="1" t="s">
        <v>4348</v>
      </c>
      <c r="F7417" s="1" t="s">
        <v>1426</v>
      </c>
      <c r="G7417" s="1" t="s">
        <v>17</v>
      </c>
      <c r="H7417" s="1">
        <v>45.0</v>
      </c>
      <c r="I7417" s="3">
        <v>43697.666666666664</v>
      </c>
      <c r="J7417" s="1">
        <v>5.1067146930094</v>
      </c>
      <c r="K7417" s="1" t="s">
        <v>24</v>
      </c>
      <c r="M7417" s="3">
        <v>43697.70025619213</v>
      </c>
    </row>
    <row r="7418">
      <c r="A7418" s="1">
        <v>7416.0</v>
      </c>
      <c r="B7418" s="1" t="s">
        <v>12</v>
      </c>
      <c r="C7418" s="1" t="s">
        <v>14559</v>
      </c>
      <c r="D7418" s="1" t="s">
        <v>14</v>
      </c>
      <c r="E7418" s="1" t="s">
        <v>946</v>
      </c>
      <c r="F7418" s="1" t="s">
        <v>16</v>
      </c>
      <c r="G7418" s="1" t="s">
        <v>17</v>
      </c>
      <c r="H7418" s="1">
        <v>45.0</v>
      </c>
      <c r="I7418" s="3">
        <v>43755.291666666664</v>
      </c>
      <c r="J7418" s="1">
        <v>0.8229360883329</v>
      </c>
      <c r="K7418" s="1" t="s">
        <v>18</v>
      </c>
      <c r="M7418" s="3">
        <v>43755.33554829861</v>
      </c>
    </row>
    <row r="7419">
      <c r="A7419" s="1">
        <v>7417.0</v>
      </c>
      <c r="B7419" s="1" t="s">
        <v>6478</v>
      </c>
      <c r="C7419" s="1" t="s">
        <v>14560</v>
      </c>
      <c r="D7419" s="1" t="s">
        <v>4698</v>
      </c>
      <c r="E7419" s="1" t="s">
        <v>7826</v>
      </c>
      <c r="F7419" s="1" t="s">
        <v>6482</v>
      </c>
      <c r="G7419" s="1" t="s">
        <v>35</v>
      </c>
      <c r="H7419" s="1">
        <v>45.0</v>
      </c>
      <c r="I7419" s="3">
        <v>44246.291666666664</v>
      </c>
      <c r="J7419" s="1">
        <v>2.15502524807637</v>
      </c>
      <c r="K7419" s="1" t="s">
        <v>159</v>
      </c>
      <c r="M7419" s="3">
        <v>44246.32384268518</v>
      </c>
    </row>
    <row r="7420">
      <c r="A7420" s="1">
        <v>7418.0</v>
      </c>
      <c r="B7420" s="1" t="s">
        <v>2944</v>
      </c>
      <c r="C7420" s="1" t="s">
        <v>14561</v>
      </c>
      <c r="D7420" s="1" t="s">
        <v>818</v>
      </c>
      <c r="E7420" s="1" t="s">
        <v>14562</v>
      </c>
      <c r="F7420" s="1" t="s">
        <v>2947</v>
      </c>
      <c r="G7420" s="1" t="s">
        <v>39</v>
      </c>
      <c r="H7420" s="1">
        <v>45.0</v>
      </c>
      <c r="I7420" s="3">
        <v>44139.666666666664</v>
      </c>
      <c r="J7420" s="1">
        <v>2.04384039768927</v>
      </c>
      <c r="K7420" s="1" t="s">
        <v>18</v>
      </c>
      <c r="M7420" s="3">
        <v>44139.70020394676</v>
      </c>
    </row>
    <row r="7421">
      <c r="A7421" s="1">
        <v>7419.0</v>
      </c>
      <c r="B7421" s="1" t="s">
        <v>239</v>
      </c>
      <c r="C7421" s="1" t="s">
        <v>14563</v>
      </c>
      <c r="D7421" s="1" t="s">
        <v>173</v>
      </c>
      <c r="E7421" s="1" t="s">
        <v>14564</v>
      </c>
      <c r="F7421" s="1" t="s">
        <v>243</v>
      </c>
      <c r="G7421" s="1" t="s">
        <v>39</v>
      </c>
      <c r="H7421" s="1">
        <v>45.0</v>
      </c>
      <c r="I7421" s="3">
        <v>44037.541666666664</v>
      </c>
      <c r="J7421" s="1">
        <v>1.04061088896793</v>
      </c>
      <c r="K7421" s="1" t="s">
        <v>46</v>
      </c>
      <c r="M7421" s="3">
        <v>44037.575213888886</v>
      </c>
    </row>
    <row r="7422">
      <c r="A7422" s="1">
        <v>7420.0</v>
      </c>
      <c r="B7422" s="1" t="s">
        <v>973</v>
      </c>
      <c r="C7422" s="1" t="s">
        <v>14565</v>
      </c>
      <c r="D7422" s="1" t="s">
        <v>99</v>
      </c>
      <c r="E7422" s="1" t="s">
        <v>975</v>
      </c>
      <c r="F7422" s="1" t="s">
        <v>976</v>
      </c>
      <c r="G7422" s="1" t="s">
        <v>17</v>
      </c>
      <c r="H7422" s="1">
        <v>45.0</v>
      </c>
      <c r="I7422" s="3">
        <v>44107.208333333336</v>
      </c>
      <c r="J7422" s="1">
        <v>2.47441051038902</v>
      </c>
      <c r="K7422" s="1" t="s">
        <v>18</v>
      </c>
      <c r="L7422" s="1" t="s">
        <v>876</v>
      </c>
      <c r="M7422" s="3">
        <v>44107.24222864583</v>
      </c>
    </row>
    <row r="7423">
      <c r="A7423" s="1">
        <v>7421.0</v>
      </c>
      <c r="B7423" s="1" t="s">
        <v>154</v>
      </c>
      <c r="C7423" s="1" t="s">
        <v>14566</v>
      </c>
      <c r="D7423" s="1" t="s">
        <v>156</v>
      </c>
      <c r="E7423" s="1" t="s">
        <v>157</v>
      </c>
      <c r="F7423" s="1" t="s">
        <v>158</v>
      </c>
      <c r="G7423" s="1" t="s">
        <v>17</v>
      </c>
      <c r="H7423" s="1">
        <v>45.0</v>
      </c>
      <c r="I7423" s="3">
        <v>44112.302083333336</v>
      </c>
      <c r="J7423" s="1">
        <v>2.26217081709957</v>
      </c>
      <c r="K7423" s="1" t="s">
        <v>159</v>
      </c>
      <c r="L7423" s="1" t="s">
        <v>160</v>
      </c>
      <c r="M7423" s="3">
        <v>44112.33286613426</v>
      </c>
    </row>
    <row r="7424">
      <c r="A7424" s="1">
        <v>7422.0</v>
      </c>
      <c r="B7424" s="1" t="s">
        <v>1315</v>
      </c>
      <c r="C7424" s="1" t="s">
        <v>14567</v>
      </c>
      <c r="D7424" s="1" t="s">
        <v>411</v>
      </c>
      <c r="E7424" s="1" t="s">
        <v>1524</v>
      </c>
      <c r="F7424" s="1" t="s">
        <v>1319</v>
      </c>
      <c r="G7424" s="1" t="s">
        <v>17</v>
      </c>
      <c r="H7424" s="1">
        <v>45.0</v>
      </c>
      <c r="I7424" s="3">
        <v>44049.4375</v>
      </c>
      <c r="J7424" s="1">
        <v>0.0</v>
      </c>
      <c r="K7424" s="1" t="s">
        <v>18</v>
      </c>
      <c r="M7424" s="3">
        <v>44050.60696848379</v>
      </c>
    </row>
    <row r="7425">
      <c r="A7425" s="1">
        <v>7423.0</v>
      </c>
      <c r="B7425" s="1" t="s">
        <v>2645</v>
      </c>
      <c r="C7425" s="1" t="s">
        <v>14568</v>
      </c>
      <c r="D7425" s="1" t="s">
        <v>4220</v>
      </c>
      <c r="E7425" s="1" t="s">
        <v>4311</v>
      </c>
      <c r="F7425" s="1" t="s">
        <v>2649</v>
      </c>
      <c r="G7425" s="1" t="s">
        <v>17</v>
      </c>
      <c r="H7425" s="1">
        <v>45.0</v>
      </c>
      <c r="I7425" s="3">
        <v>43893.291666666664</v>
      </c>
      <c r="J7425" s="1">
        <v>1.33562482586709</v>
      </c>
      <c r="K7425" s="1" t="s">
        <v>18</v>
      </c>
      <c r="M7425" s="3">
        <v>43893.343276747684</v>
      </c>
    </row>
    <row r="7426">
      <c r="A7426" s="1">
        <v>7424.0</v>
      </c>
      <c r="B7426" s="1" t="s">
        <v>3909</v>
      </c>
      <c r="C7426" s="1" t="s">
        <v>14569</v>
      </c>
      <c r="D7426" s="1" t="s">
        <v>701</v>
      </c>
      <c r="E7426" s="1" t="s">
        <v>14570</v>
      </c>
      <c r="F7426" s="1" t="s">
        <v>3912</v>
      </c>
      <c r="G7426" s="1" t="s">
        <v>89</v>
      </c>
      <c r="H7426" s="1">
        <v>45.0</v>
      </c>
      <c r="I7426" s="3">
        <v>44145.38247766204</v>
      </c>
      <c r="J7426" s="1">
        <v>1.59463314223492</v>
      </c>
      <c r="K7426" s="1" t="s">
        <v>24</v>
      </c>
      <c r="M7426" s="3">
        <v>44145.40609619213</v>
      </c>
    </row>
    <row r="7427">
      <c r="A7427" s="1">
        <v>7425.0</v>
      </c>
      <c r="B7427" s="1" t="s">
        <v>901</v>
      </c>
      <c r="C7427" s="1" t="s">
        <v>14571</v>
      </c>
      <c r="D7427" s="1" t="s">
        <v>148</v>
      </c>
      <c r="E7427" s="1" t="s">
        <v>9035</v>
      </c>
      <c r="F7427" s="1" t="s">
        <v>904</v>
      </c>
      <c r="G7427" s="1" t="s">
        <v>35</v>
      </c>
      <c r="H7427" s="1">
        <v>45.0</v>
      </c>
      <c r="I7427" s="3">
        <v>43648.708333333336</v>
      </c>
      <c r="J7427" s="1">
        <v>2.12310368265111</v>
      </c>
      <c r="K7427" s="1" t="s">
        <v>24</v>
      </c>
      <c r="M7427" s="3">
        <v>43645.75478575232</v>
      </c>
    </row>
    <row r="7428">
      <c r="A7428" s="1">
        <v>7426.0</v>
      </c>
      <c r="B7428" s="1" t="s">
        <v>11243</v>
      </c>
      <c r="C7428" s="1" t="s">
        <v>14572</v>
      </c>
      <c r="D7428" s="1" t="s">
        <v>14573</v>
      </c>
      <c r="E7428" s="1" t="s">
        <v>14574</v>
      </c>
      <c r="F7428" s="1" t="s">
        <v>11246</v>
      </c>
      <c r="G7428" s="1" t="s">
        <v>39</v>
      </c>
      <c r="H7428" s="1">
        <v>45.0</v>
      </c>
      <c r="I7428" s="3">
        <v>44087.28125</v>
      </c>
      <c r="J7428" s="1">
        <v>4.2158344709407</v>
      </c>
      <c r="K7428" s="1" t="s">
        <v>18</v>
      </c>
      <c r="L7428" s="1" t="s">
        <v>581</v>
      </c>
      <c r="M7428" s="3">
        <v>44087.32204479167</v>
      </c>
    </row>
    <row r="7429">
      <c r="A7429" s="1">
        <v>7427.0</v>
      </c>
      <c r="B7429" s="1" t="s">
        <v>256</v>
      </c>
      <c r="C7429" s="1" t="s">
        <v>14575</v>
      </c>
      <c r="D7429" s="1" t="s">
        <v>1053</v>
      </c>
      <c r="E7429" s="1" t="s">
        <v>14576</v>
      </c>
      <c r="F7429" s="1" t="s">
        <v>260</v>
      </c>
      <c r="G7429" s="1" t="s">
        <v>17</v>
      </c>
      <c r="H7429" s="1">
        <v>45.0</v>
      </c>
      <c r="I7429" s="3">
        <v>43753.416666666664</v>
      </c>
      <c r="J7429" s="1">
        <v>0.43403694246965</v>
      </c>
      <c r="K7429" s="1" t="s">
        <v>218</v>
      </c>
      <c r="M7429" s="3">
        <v>43753.502910428244</v>
      </c>
    </row>
    <row r="7430">
      <c r="A7430" s="1">
        <v>7428.0</v>
      </c>
      <c r="B7430" s="1" t="s">
        <v>620</v>
      </c>
      <c r="C7430" s="1" t="s">
        <v>14577</v>
      </c>
      <c r="D7430" s="1" t="s">
        <v>1096</v>
      </c>
      <c r="E7430" s="1" t="s">
        <v>14578</v>
      </c>
      <c r="F7430" s="1" t="s">
        <v>623</v>
      </c>
      <c r="G7430" s="1" t="s">
        <v>39</v>
      </c>
      <c r="H7430" s="1">
        <v>45.0</v>
      </c>
      <c r="I7430" s="3">
        <v>43950.75</v>
      </c>
      <c r="J7430" s="1">
        <v>1.34890098020473</v>
      </c>
      <c r="K7430" s="1" t="s">
        <v>18</v>
      </c>
      <c r="M7430" s="3">
        <v>43950.71213480324</v>
      </c>
    </row>
    <row r="7431">
      <c r="A7431" s="1">
        <v>7429.0</v>
      </c>
      <c r="B7431" s="1" t="s">
        <v>14579</v>
      </c>
      <c r="C7431" s="1" t="s">
        <v>14580</v>
      </c>
      <c r="D7431" s="1" t="s">
        <v>2504</v>
      </c>
      <c r="E7431" s="1" t="s">
        <v>14581</v>
      </c>
      <c r="F7431" s="1" t="s">
        <v>14582</v>
      </c>
      <c r="G7431" s="1" t="s">
        <v>39</v>
      </c>
      <c r="H7431" s="1">
        <v>45.0</v>
      </c>
      <c r="I7431" s="3">
        <v>44214.25</v>
      </c>
      <c r="J7431" s="1">
        <v>1.66830072280012</v>
      </c>
      <c r="K7431" s="1" t="s">
        <v>24</v>
      </c>
      <c r="L7431" s="1" t="s">
        <v>238</v>
      </c>
      <c r="M7431" s="3">
        <v>44214.267977013886</v>
      </c>
    </row>
    <row r="7432">
      <c r="A7432" s="1">
        <v>7430.0</v>
      </c>
      <c r="B7432" s="1" t="s">
        <v>742</v>
      </c>
      <c r="C7432" s="1" t="s">
        <v>14583</v>
      </c>
      <c r="D7432" s="1" t="s">
        <v>744</v>
      </c>
      <c r="E7432" s="1" t="s">
        <v>745</v>
      </c>
      <c r="F7432" s="1" t="s">
        <v>746</v>
      </c>
      <c r="G7432" s="1" t="s">
        <v>35</v>
      </c>
      <c r="H7432" s="1">
        <v>45.0</v>
      </c>
      <c r="I7432" s="3">
        <v>44190.270833333336</v>
      </c>
      <c r="J7432" s="1">
        <v>2.05107499663388</v>
      </c>
      <c r="K7432" s="1" t="s">
        <v>24</v>
      </c>
      <c r="L7432" s="1" t="s">
        <v>747</v>
      </c>
      <c r="M7432" s="3">
        <v>44190.309471342596</v>
      </c>
    </row>
    <row r="7433">
      <c r="A7433" s="1">
        <v>7431.0</v>
      </c>
      <c r="B7433" s="1" t="s">
        <v>501</v>
      </c>
      <c r="C7433" s="1" t="s">
        <v>14584</v>
      </c>
      <c r="D7433" s="1" t="s">
        <v>503</v>
      </c>
      <c r="E7433" s="1" t="s">
        <v>504</v>
      </c>
      <c r="F7433" s="1" t="s">
        <v>505</v>
      </c>
      <c r="G7433" s="1" t="s">
        <v>17</v>
      </c>
      <c r="H7433" s="1">
        <v>45.0</v>
      </c>
      <c r="I7433" s="3">
        <v>43768.708333333336</v>
      </c>
      <c r="J7433" s="1">
        <v>0.0</v>
      </c>
      <c r="K7433" s="1" t="s">
        <v>18</v>
      </c>
      <c r="M7433" s="3">
        <v>43768.74666758102</v>
      </c>
    </row>
    <row r="7434">
      <c r="A7434" s="1">
        <v>7432.0</v>
      </c>
      <c r="B7434" s="1" t="s">
        <v>8798</v>
      </c>
      <c r="C7434" s="1" t="s">
        <v>14585</v>
      </c>
      <c r="D7434" s="1" t="s">
        <v>12960</v>
      </c>
      <c r="E7434" s="1" t="s">
        <v>14586</v>
      </c>
      <c r="F7434" s="1" t="s">
        <v>8801</v>
      </c>
      <c r="G7434" s="1" t="s">
        <v>39</v>
      </c>
      <c r="H7434" s="1">
        <v>45.0</v>
      </c>
      <c r="I7434" s="3">
        <v>44052.59375</v>
      </c>
      <c r="J7434" s="1">
        <v>1.0692943866151</v>
      </c>
      <c r="K7434" s="1" t="s">
        <v>218</v>
      </c>
      <c r="L7434" s="1" t="s">
        <v>287</v>
      </c>
      <c r="M7434" s="3">
        <v>44052.62065365741</v>
      </c>
    </row>
    <row r="7435">
      <c r="A7435" s="1">
        <v>7433.0</v>
      </c>
      <c r="B7435" s="1" t="s">
        <v>1245</v>
      </c>
      <c r="C7435" s="1" t="s">
        <v>14587</v>
      </c>
      <c r="D7435" s="1" t="s">
        <v>760</v>
      </c>
      <c r="E7435" s="1" t="s">
        <v>14588</v>
      </c>
      <c r="F7435" s="1" t="s">
        <v>1248</v>
      </c>
      <c r="G7435" s="1" t="s">
        <v>39</v>
      </c>
      <c r="H7435" s="1">
        <v>45.0</v>
      </c>
      <c r="I7435" s="3">
        <v>43999.270833333336</v>
      </c>
      <c r="J7435" s="1">
        <v>0.753498431396211</v>
      </c>
      <c r="K7435" s="1" t="s">
        <v>218</v>
      </c>
      <c r="L7435" s="1" t="s">
        <v>1837</v>
      </c>
      <c r="M7435" s="3">
        <v>43999.30365233796</v>
      </c>
    </row>
    <row r="7436">
      <c r="A7436" s="1">
        <v>7434.0</v>
      </c>
      <c r="B7436" s="1" t="s">
        <v>293</v>
      </c>
      <c r="C7436" s="1" t="s">
        <v>14589</v>
      </c>
      <c r="D7436" s="1" t="s">
        <v>126</v>
      </c>
      <c r="E7436" s="1" t="s">
        <v>829</v>
      </c>
      <c r="F7436" s="1" t="s">
        <v>297</v>
      </c>
      <c r="G7436" s="1" t="s">
        <v>17</v>
      </c>
      <c r="H7436" s="1">
        <v>45.0</v>
      </c>
      <c r="I7436" s="3">
        <v>44131.291666666664</v>
      </c>
      <c r="J7436" s="1">
        <v>8.64801125450247</v>
      </c>
      <c r="K7436" s="1" t="s">
        <v>62</v>
      </c>
      <c r="L7436" s="1" t="s">
        <v>1188</v>
      </c>
      <c r="M7436" s="3">
        <v>44131.31078640046</v>
      </c>
    </row>
    <row r="7437">
      <c r="A7437" s="1">
        <v>7435.0</v>
      </c>
      <c r="B7437" s="1" t="s">
        <v>1800</v>
      </c>
      <c r="C7437" s="1" t="s">
        <v>14590</v>
      </c>
      <c r="D7437" s="1" t="s">
        <v>1802</v>
      </c>
      <c r="E7437" s="1" t="s">
        <v>6827</v>
      </c>
      <c r="F7437" s="1" t="s">
        <v>1804</v>
      </c>
      <c r="G7437" s="1" t="s">
        <v>17</v>
      </c>
      <c r="H7437" s="1">
        <v>45.0</v>
      </c>
      <c r="I7437" s="3">
        <v>43883.25</v>
      </c>
      <c r="J7437" s="1">
        <v>0.346149097529495</v>
      </c>
      <c r="K7437" s="1" t="s">
        <v>83</v>
      </c>
      <c r="M7437" s="3">
        <v>43883.274098368056</v>
      </c>
    </row>
    <row r="7438">
      <c r="A7438" s="1">
        <v>7436.0</v>
      </c>
      <c r="B7438" s="1" t="s">
        <v>324</v>
      </c>
      <c r="C7438" s="1" t="s">
        <v>14591</v>
      </c>
      <c r="D7438" s="1" t="s">
        <v>326</v>
      </c>
      <c r="E7438" s="1" t="s">
        <v>327</v>
      </c>
      <c r="F7438" s="1" t="s">
        <v>328</v>
      </c>
      <c r="G7438" s="1" t="s">
        <v>17</v>
      </c>
      <c r="H7438" s="1">
        <v>45.0</v>
      </c>
      <c r="I7438" s="3">
        <v>44161.625</v>
      </c>
      <c r="J7438" s="1">
        <v>0.0</v>
      </c>
      <c r="K7438" s="1" t="s">
        <v>24</v>
      </c>
      <c r="M7438" s="3">
        <v>44161.70421568287</v>
      </c>
    </row>
    <row r="7439">
      <c r="A7439" s="1">
        <v>7437.0</v>
      </c>
      <c r="B7439" s="1" t="s">
        <v>14592</v>
      </c>
      <c r="C7439" s="1" t="s">
        <v>14593</v>
      </c>
      <c r="D7439" s="1" t="s">
        <v>1179</v>
      </c>
      <c r="E7439" s="1" t="s">
        <v>14594</v>
      </c>
      <c r="F7439" s="1" t="s">
        <v>14595</v>
      </c>
      <c r="G7439" s="1" t="s">
        <v>39</v>
      </c>
      <c r="H7439" s="1">
        <v>45.0</v>
      </c>
      <c r="I7439" s="3">
        <v>43860.708333333336</v>
      </c>
      <c r="J7439" s="1">
        <v>0.314674180719223</v>
      </c>
      <c r="K7439" s="1" t="s">
        <v>46</v>
      </c>
      <c r="M7439" s="3">
        <v>43860.71471797454</v>
      </c>
    </row>
    <row r="7440">
      <c r="A7440" s="1">
        <v>7438.0</v>
      </c>
      <c r="B7440" s="1" t="s">
        <v>14596</v>
      </c>
      <c r="C7440" s="1" t="s">
        <v>14597</v>
      </c>
      <c r="D7440" s="1" t="s">
        <v>378</v>
      </c>
      <c r="E7440" s="1" t="s">
        <v>14598</v>
      </c>
      <c r="F7440" s="1" t="s">
        <v>14599</v>
      </c>
      <c r="G7440" s="1" t="s">
        <v>39</v>
      </c>
      <c r="H7440" s="1">
        <v>45.0</v>
      </c>
      <c r="I7440" s="3">
        <v>44195.625</v>
      </c>
      <c r="J7440" s="1">
        <v>1.45439674712315</v>
      </c>
      <c r="K7440" s="1" t="s">
        <v>83</v>
      </c>
      <c r="M7440" s="3">
        <v>44195.65835734954</v>
      </c>
    </row>
    <row r="7441">
      <c r="A7441" s="1">
        <v>7439.0</v>
      </c>
      <c r="B7441" s="1" t="s">
        <v>12595</v>
      </c>
      <c r="C7441" s="1" t="s">
        <v>14600</v>
      </c>
      <c r="D7441" s="1" t="s">
        <v>1562</v>
      </c>
      <c r="E7441" s="1" t="s">
        <v>14601</v>
      </c>
      <c r="F7441" s="1" t="s">
        <v>12598</v>
      </c>
      <c r="G7441" s="1" t="s">
        <v>89</v>
      </c>
      <c r="H7441" s="1">
        <v>45.0</v>
      </c>
      <c r="I7441" s="3">
        <v>44243.60809177083</v>
      </c>
      <c r="J7441" s="1">
        <v>3.24125469085101</v>
      </c>
      <c r="K7441" s="1" t="s">
        <v>46</v>
      </c>
      <c r="L7441" s="1" t="s">
        <v>12599</v>
      </c>
      <c r="M7441" s="3">
        <v>44243.616139212965</v>
      </c>
    </row>
    <row r="7442">
      <c r="A7442" s="1">
        <v>7440.0</v>
      </c>
      <c r="B7442" s="1" t="s">
        <v>485</v>
      </c>
      <c r="C7442" s="1" t="s">
        <v>14602</v>
      </c>
      <c r="D7442" s="1" t="s">
        <v>383</v>
      </c>
      <c r="E7442" s="1" t="s">
        <v>7627</v>
      </c>
      <c r="F7442" s="1" t="s">
        <v>489</v>
      </c>
      <c r="G7442" s="1" t="s">
        <v>17</v>
      </c>
      <c r="H7442" s="1">
        <v>45.0</v>
      </c>
      <c r="I7442" s="3">
        <v>43966.666666666664</v>
      </c>
      <c r="J7442" s="1">
        <v>2.76369838556027</v>
      </c>
      <c r="K7442" s="1" t="s">
        <v>166</v>
      </c>
      <c r="M7442" s="3">
        <v>43966.60350140047</v>
      </c>
    </row>
    <row r="7443">
      <c r="A7443" s="1">
        <v>7441.0</v>
      </c>
      <c r="B7443" s="1" t="s">
        <v>1659</v>
      </c>
      <c r="C7443" s="1" t="s">
        <v>14603</v>
      </c>
      <c r="D7443" s="1" t="s">
        <v>998</v>
      </c>
      <c r="E7443" s="1" t="s">
        <v>14604</v>
      </c>
      <c r="F7443" s="1" t="s">
        <v>1662</v>
      </c>
      <c r="G7443" s="1" t="s">
        <v>39</v>
      </c>
      <c r="H7443" s="1">
        <v>45.0</v>
      </c>
      <c r="I7443" s="3">
        <v>43875.458333333336</v>
      </c>
      <c r="J7443" s="1">
        <v>0.92525901444154</v>
      </c>
      <c r="K7443" s="1" t="s">
        <v>24</v>
      </c>
      <c r="M7443" s="3">
        <v>43875.46973469907</v>
      </c>
    </row>
    <row r="7444">
      <c r="A7444" s="1">
        <v>7442.0</v>
      </c>
      <c r="B7444" s="1" t="s">
        <v>303</v>
      </c>
      <c r="C7444" s="1" t="s">
        <v>14605</v>
      </c>
      <c r="D7444" s="1" t="s">
        <v>326</v>
      </c>
      <c r="E7444" s="1" t="s">
        <v>2763</v>
      </c>
      <c r="F7444" s="1" t="s">
        <v>307</v>
      </c>
      <c r="G7444" s="1" t="s">
        <v>17</v>
      </c>
      <c r="H7444" s="1">
        <v>45.0</v>
      </c>
      <c r="I7444" s="3">
        <v>43799.791666666664</v>
      </c>
      <c r="J7444" s="1">
        <v>1.166914902843</v>
      </c>
      <c r="K7444" s="1" t="s">
        <v>24</v>
      </c>
      <c r="M7444" s="3">
        <v>43799.8185890625</v>
      </c>
    </row>
    <row r="7445">
      <c r="A7445" s="1">
        <v>7443.0</v>
      </c>
      <c r="B7445" s="1" t="s">
        <v>239</v>
      </c>
      <c r="C7445" s="1" t="s">
        <v>14606</v>
      </c>
      <c r="D7445" s="1" t="s">
        <v>1113</v>
      </c>
      <c r="E7445" s="1" t="s">
        <v>7334</v>
      </c>
      <c r="F7445" s="1" t="s">
        <v>243</v>
      </c>
      <c r="G7445" s="1" t="s">
        <v>35</v>
      </c>
      <c r="H7445" s="1">
        <v>45.0</v>
      </c>
      <c r="I7445" s="3">
        <v>44116.583333333336</v>
      </c>
      <c r="J7445" s="1">
        <v>0.257877148728436</v>
      </c>
      <c r="K7445" s="1" t="s">
        <v>46</v>
      </c>
      <c r="L7445" s="1" t="s">
        <v>244</v>
      </c>
      <c r="M7445" s="3">
        <v>44116.61385943287</v>
      </c>
    </row>
    <row r="7446">
      <c r="A7446" s="1">
        <v>7444.0</v>
      </c>
      <c r="B7446" s="1" t="s">
        <v>1454</v>
      </c>
      <c r="C7446" s="1" t="s">
        <v>14607</v>
      </c>
      <c r="D7446" s="1" t="s">
        <v>7765</v>
      </c>
      <c r="E7446" s="1" t="s">
        <v>1457</v>
      </c>
      <c r="F7446" s="1" t="s">
        <v>1458</v>
      </c>
      <c r="G7446" s="1" t="s">
        <v>35</v>
      </c>
      <c r="H7446" s="1">
        <v>45.0</v>
      </c>
      <c r="I7446" s="3">
        <v>43592.375</v>
      </c>
      <c r="J7446" s="1">
        <v>0.358907355269736</v>
      </c>
      <c r="K7446" s="1" t="s">
        <v>18</v>
      </c>
      <c r="M7446" s="3">
        <v>43592.44312657407</v>
      </c>
    </row>
    <row r="7447">
      <c r="A7447" s="1">
        <v>7445.0</v>
      </c>
      <c r="B7447" s="1" t="s">
        <v>2795</v>
      </c>
      <c r="C7447" s="1" t="s">
        <v>14608</v>
      </c>
      <c r="D7447" s="1" t="s">
        <v>4372</v>
      </c>
      <c r="E7447" s="1" t="s">
        <v>10301</v>
      </c>
      <c r="F7447" s="1" t="s">
        <v>2799</v>
      </c>
      <c r="G7447" s="1" t="s">
        <v>17</v>
      </c>
      <c r="H7447" s="1">
        <v>45.0</v>
      </c>
      <c r="I7447" s="3">
        <v>44028.4375</v>
      </c>
      <c r="J7447" s="1">
        <v>2.21641782248418</v>
      </c>
      <c r="K7447" s="1" t="s">
        <v>218</v>
      </c>
      <c r="M7447" s="3">
        <v>44028.49839303241</v>
      </c>
    </row>
    <row r="7448">
      <c r="A7448" s="1">
        <v>7446.0</v>
      </c>
      <c r="B7448" s="1" t="s">
        <v>1023</v>
      </c>
      <c r="C7448" s="1" t="s">
        <v>14609</v>
      </c>
      <c r="D7448" s="1" t="s">
        <v>518</v>
      </c>
      <c r="E7448" s="1" t="s">
        <v>8117</v>
      </c>
      <c r="F7448" s="1" t="s">
        <v>1027</v>
      </c>
      <c r="G7448" s="1" t="s">
        <v>17</v>
      </c>
      <c r="H7448" s="1">
        <v>45.0</v>
      </c>
      <c r="I7448" s="3">
        <v>43995.197916666664</v>
      </c>
      <c r="J7448" s="1">
        <v>1.71061470858857</v>
      </c>
      <c r="K7448" s="1" t="s">
        <v>24</v>
      </c>
      <c r="M7448" s="3">
        <v>43995.233393159724</v>
      </c>
    </row>
    <row r="7449">
      <c r="A7449" s="1">
        <v>7447.0</v>
      </c>
      <c r="B7449" s="1" t="s">
        <v>150</v>
      </c>
      <c r="C7449" s="1" t="s">
        <v>14610</v>
      </c>
      <c r="D7449" s="1" t="s">
        <v>126</v>
      </c>
      <c r="E7449" s="1" t="s">
        <v>14611</v>
      </c>
      <c r="F7449" s="1" t="s">
        <v>153</v>
      </c>
      <c r="G7449" s="1" t="s">
        <v>39</v>
      </c>
      <c r="H7449" s="1">
        <v>45.0</v>
      </c>
      <c r="I7449" s="3">
        <v>44138.708333333336</v>
      </c>
      <c r="J7449" s="1">
        <v>1.31303910652617</v>
      </c>
      <c r="K7449" s="1" t="s">
        <v>62</v>
      </c>
      <c r="M7449" s="3">
        <v>44138.730780335645</v>
      </c>
    </row>
    <row r="7450">
      <c r="A7450" s="1">
        <v>7448.0</v>
      </c>
      <c r="B7450" s="1" t="s">
        <v>824</v>
      </c>
      <c r="C7450" s="1" t="s">
        <v>14612</v>
      </c>
      <c r="D7450" s="1" t="s">
        <v>8387</v>
      </c>
      <c r="E7450" s="1" t="s">
        <v>14613</v>
      </c>
      <c r="F7450" s="1" t="s">
        <v>827</v>
      </c>
      <c r="G7450" s="1" t="s">
        <v>39</v>
      </c>
      <c r="H7450" s="1">
        <v>45.0</v>
      </c>
      <c r="I7450" s="3">
        <v>43904.75</v>
      </c>
      <c r="J7450" s="1">
        <v>2.35231728635501</v>
      </c>
      <c r="K7450" s="1" t="s">
        <v>24</v>
      </c>
      <c r="M7450" s="3">
        <v>43904.794976944446</v>
      </c>
    </row>
    <row r="7451">
      <c r="A7451" s="1">
        <v>7449.0</v>
      </c>
      <c r="B7451" s="1" t="s">
        <v>501</v>
      </c>
      <c r="C7451" s="1" t="s">
        <v>14614</v>
      </c>
      <c r="D7451" s="1" t="s">
        <v>503</v>
      </c>
      <c r="E7451" s="1" t="s">
        <v>884</v>
      </c>
      <c r="F7451" s="1" t="s">
        <v>505</v>
      </c>
      <c r="G7451" s="1" t="s">
        <v>17</v>
      </c>
      <c r="H7451" s="1">
        <v>45.0</v>
      </c>
      <c r="I7451" s="3">
        <v>43888.75</v>
      </c>
      <c r="J7451" s="1">
        <v>0.0</v>
      </c>
      <c r="K7451" s="1" t="s">
        <v>18</v>
      </c>
      <c r="M7451" s="3">
        <v>43888.72266788194</v>
      </c>
    </row>
    <row r="7452">
      <c r="A7452" s="1">
        <v>7450.0</v>
      </c>
      <c r="B7452" s="1" t="s">
        <v>957</v>
      </c>
      <c r="C7452" s="1" t="s">
        <v>14615</v>
      </c>
      <c r="D7452" s="1" t="s">
        <v>1053</v>
      </c>
      <c r="E7452" s="1" t="s">
        <v>14616</v>
      </c>
      <c r="F7452" s="1" t="s">
        <v>961</v>
      </c>
      <c r="G7452" s="1" t="s">
        <v>17</v>
      </c>
      <c r="H7452" s="1">
        <v>45.0</v>
      </c>
      <c r="I7452" s="3">
        <v>43756.625</v>
      </c>
      <c r="J7452" s="1">
        <v>7.62644001654724</v>
      </c>
      <c r="K7452" s="1" t="s">
        <v>24</v>
      </c>
      <c r="M7452" s="3">
        <v>43756.6577553588</v>
      </c>
    </row>
    <row r="7453">
      <c r="A7453" s="1">
        <v>7451.0</v>
      </c>
      <c r="B7453" s="1" t="s">
        <v>293</v>
      </c>
      <c r="C7453" s="1" t="s">
        <v>14617</v>
      </c>
      <c r="D7453" s="1" t="s">
        <v>1186</v>
      </c>
      <c r="E7453" s="1" t="s">
        <v>1187</v>
      </c>
      <c r="F7453" s="1" t="s">
        <v>297</v>
      </c>
      <c r="G7453" s="1" t="s">
        <v>17</v>
      </c>
      <c r="H7453" s="1">
        <v>45.0</v>
      </c>
      <c r="I7453" s="3">
        <v>44162.791666666664</v>
      </c>
      <c r="J7453" s="1">
        <v>1.11962118397746</v>
      </c>
      <c r="K7453" s="1" t="s">
        <v>62</v>
      </c>
      <c r="L7453" s="1" t="s">
        <v>1188</v>
      </c>
      <c r="M7453" s="3">
        <v>44162.8148403125</v>
      </c>
    </row>
    <row r="7454">
      <c r="A7454" s="1">
        <v>7452.0</v>
      </c>
      <c r="B7454" s="1" t="s">
        <v>10037</v>
      </c>
      <c r="C7454" s="1" t="s">
        <v>14618</v>
      </c>
      <c r="D7454" s="1" t="s">
        <v>14619</v>
      </c>
      <c r="E7454" s="1" t="s">
        <v>14620</v>
      </c>
      <c r="F7454" s="1" t="s">
        <v>10040</v>
      </c>
      <c r="G7454" s="1" t="s">
        <v>39</v>
      </c>
      <c r="H7454" s="1">
        <v>45.0</v>
      </c>
      <c r="I7454" s="3">
        <v>44165.708333333336</v>
      </c>
      <c r="J7454" s="1">
        <v>1.09720019284595</v>
      </c>
      <c r="K7454" s="1" t="s">
        <v>46</v>
      </c>
      <c r="L7454" s="1" t="s">
        <v>10041</v>
      </c>
      <c r="M7454" s="3">
        <v>44165.754329386575</v>
      </c>
    </row>
    <row r="7455">
      <c r="A7455" s="1">
        <v>7453.0</v>
      </c>
      <c r="B7455" s="1" t="s">
        <v>425</v>
      </c>
      <c r="C7455" s="1" t="s">
        <v>14621</v>
      </c>
      <c r="D7455" s="1" t="s">
        <v>326</v>
      </c>
      <c r="E7455" s="1" t="s">
        <v>14622</v>
      </c>
      <c r="F7455" s="1" t="s">
        <v>428</v>
      </c>
      <c r="G7455" s="1" t="s">
        <v>17</v>
      </c>
      <c r="H7455" s="1">
        <v>45.0</v>
      </c>
      <c r="I7455" s="3">
        <v>43978.270833333336</v>
      </c>
      <c r="J7455" s="1">
        <v>0.663225765204579</v>
      </c>
      <c r="K7455" s="1" t="s">
        <v>24</v>
      </c>
      <c r="M7455" s="3">
        <v>43978.310018449076</v>
      </c>
    </row>
    <row r="7456">
      <c r="A7456" s="1">
        <v>7454.0</v>
      </c>
      <c r="B7456" s="1" t="s">
        <v>2228</v>
      </c>
      <c r="C7456" s="1" t="s">
        <v>14623</v>
      </c>
      <c r="D7456" s="1" t="s">
        <v>1963</v>
      </c>
      <c r="E7456" s="1" t="s">
        <v>2230</v>
      </c>
      <c r="F7456" s="1" t="s">
        <v>2231</v>
      </c>
      <c r="G7456" s="1" t="s">
        <v>17</v>
      </c>
      <c r="H7456" s="1">
        <v>45.0</v>
      </c>
      <c r="I7456" s="3">
        <v>44027.354166666664</v>
      </c>
      <c r="J7456" s="1">
        <v>4.52758229626815</v>
      </c>
      <c r="K7456" s="1" t="s">
        <v>24</v>
      </c>
      <c r="L7456" s="1" t="s">
        <v>882</v>
      </c>
      <c r="M7456" s="3">
        <v>44027.392299583335</v>
      </c>
    </row>
    <row r="7457">
      <c r="A7457" s="1">
        <v>7455.0</v>
      </c>
      <c r="B7457" s="1" t="s">
        <v>1289</v>
      </c>
      <c r="C7457" s="1" t="s">
        <v>14624</v>
      </c>
      <c r="D7457" s="1" t="s">
        <v>356</v>
      </c>
      <c r="E7457" s="1" t="s">
        <v>14625</v>
      </c>
      <c r="F7457" s="1" t="s">
        <v>1293</v>
      </c>
      <c r="G7457" s="1" t="s">
        <v>89</v>
      </c>
      <c r="H7457" s="1">
        <v>45.0</v>
      </c>
      <c r="I7457" s="3">
        <v>44054.708333333336</v>
      </c>
      <c r="J7457" s="1">
        <v>0.696509860263823</v>
      </c>
      <c r="K7457" s="1" t="s">
        <v>24</v>
      </c>
      <c r="M7457" s="3">
        <v>44054.73546148148</v>
      </c>
    </row>
    <row r="7458">
      <c r="A7458" s="1">
        <v>7456.0</v>
      </c>
      <c r="B7458" s="1" t="s">
        <v>7365</v>
      </c>
      <c r="C7458" s="1" t="s">
        <v>14626</v>
      </c>
      <c r="D7458" s="1" t="s">
        <v>532</v>
      </c>
      <c r="E7458" s="1" t="s">
        <v>14627</v>
      </c>
      <c r="F7458" s="1" t="s">
        <v>7369</v>
      </c>
      <c r="G7458" s="1" t="s">
        <v>39</v>
      </c>
      <c r="H7458" s="1">
        <v>45.0</v>
      </c>
      <c r="I7458" s="3">
        <v>44124.458333333336</v>
      </c>
      <c r="J7458" s="1">
        <v>0.967892312044546</v>
      </c>
      <c r="K7458" s="1" t="s">
        <v>24</v>
      </c>
      <c r="L7458" s="1" t="s">
        <v>9991</v>
      </c>
      <c r="M7458" s="3">
        <v>44124.54061027778</v>
      </c>
    </row>
    <row r="7459">
      <c r="A7459" s="1">
        <v>7457.0</v>
      </c>
      <c r="B7459" s="1" t="s">
        <v>4046</v>
      </c>
      <c r="C7459" s="1" t="s">
        <v>14628</v>
      </c>
      <c r="D7459" s="1" t="s">
        <v>2643</v>
      </c>
      <c r="E7459" s="1" t="s">
        <v>14629</v>
      </c>
      <c r="F7459" s="1" t="s">
        <v>4049</v>
      </c>
      <c r="G7459" s="1" t="s">
        <v>39</v>
      </c>
      <c r="H7459" s="1">
        <v>45.0</v>
      </c>
      <c r="I7459" s="3">
        <v>44127.75</v>
      </c>
      <c r="J7459" s="1">
        <v>2.20178418050558</v>
      </c>
      <c r="K7459" s="1" t="s">
        <v>24</v>
      </c>
      <c r="M7459" s="3">
        <v>44127.78055112268</v>
      </c>
    </row>
    <row r="7460">
      <c r="A7460" s="1">
        <v>7458.0</v>
      </c>
      <c r="B7460" s="1" t="s">
        <v>806</v>
      </c>
      <c r="C7460" s="1" t="s">
        <v>14630</v>
      </c>
      <c r="D7460" s="1" t="s">
        <v>1280</v>
      </c>
      <c r="E7460" s="1" t="s">
        <v>1281</v>
      </c>
      <c r="F7460" s="1" t="s">
        <v>810</v>
      </c>
      <c r="G7460" s="1" t="s">
        <v>35</v>
      </c>
      <c r="H7460" s="1">
        <v>45.0</v>
      </c>
      <c r="I7460" s="3">
        <v>43966.770833333336</v>
      </c>
      <c r="J7460" s="1">
        <v>0.428489747974141</v>
      </c>
      <c r="K7460" s="1" t="s">
        <v>24</v>
      </c>
      <c r="M7460" s="3">
        <v>43966.80042734954</v>
      </c>
    </row>
    <row r="7461">
      <c r="A7461" s="1">
        <v>7459.0</v>
      </c>
      <c r="B7461" s="1" t="s">
        <v>184</v>
      </c>
      <c r="C7461" s="1" t="s">
        <v>14631</v>
      </c>
      <c r="D7461" s="1" t="s">
        <v>1297</v>
      </c>
      <c r="E7461" s="1" t="s">
        <v>2472</v>
      </c>
      <c r="F7461" s="1" t="s">
        <v>187</v>
      </c>
      <c r="G7461" s="1" t="s">
        <v>17</v>
      </c>
      <c r="H7461" s="1">
        <v>45.0</v>
      </c>
      <c r="I7461" s="3">
        <v>43894.375</v>
      </c>
      <c r="J7461" s="1">
        <v>0.0</v>
      </c>
      <c r="K7461" s="1" t="s">
        <v>24</v>
      </c>
      <c r="M7461" s="3">
        <v>43893.75992925926</v>
      </c>
    </row>
    <row r="7462">
      <c r="A7462" s="1">
        <v>7460.0</v>
      </c>
      <c r="B7462" s="1" t="s">
        <v>512</v>
      </c>
      <c r="C7462" s="1" t="s">
        <v>14632</v>
      </c>
      <c r="D7462" s="1" t="s">
        <v>723</v>
      </c>
      <c r="E7462" s="1" t="s">
        <v>724</v>
      </c>
      <c r="F7462" s="1" t="s">
        <v>516</v>
      </c>
      <c r="G7462" s="1" t="s">
        <v>17</v>
      </c>
      <c r="H7462" s="1">
        <v>45.0</v>
      </c>
      <c r="I7462" s="3">
        <v>43807.375</v>
      </c>
      <c r="J7462" s="1">
        <v>0.640438102647498</v>
      </c>
      <c r="K7462" s="1" t="s">
        <v>83</v>
      </c>
      <c r="M7462" s="3">
        <v>43807.59165495371</v>
      </c>
    </row>
    <row r="7463">
      <c r="A7463" s="1">
        <v>7461.0</v>
      </c>
      <c r="B7463" s="1" t="s">
        <v>1101</v>
      </c>
      <c r="C7463" s="1" t="s">
        <v>14633</v>
      </c>
      <c r="D7463" s="1" t="s">
        <v>1255</v>
      </c>
      <c r="E7463" s="1" t="s">
        <v>14634</v>
      </c>
      <c r="F7463" s="1" t="s">
        <v>1105</v>
      </c>
      <c r="G7463" s="1" t="s">
        <v>39</v>
      </c>
      <c r="H7463" s="1">
        <v>45.0</v>
      </c>
      <c r="I7463" s="3">
        <v>44194.479166666664</v>
      </c>
      <c r="J7463" s="1">
        <v>2.78458480837639</v>
      </c>
      <c r="K7463" s="1" t="s">
        <v>83</v>
      </c>
      <c r="M7463" s="3">
        <v>44194.5005493287</v>
      </c>
    </row>
    <row r="7464">
      <c r="A7464" s="1">
        <v>7462.0</v>
      </c>
      <c r="B7464" s="1" t="s">
        <v>256</v>
      </c>
      <c r="C7464" s="1" t="s">
        <v>14635</v>
      </c>
      <c r="D7464" s="1" t="s">
        <v>14156</v>
      </c>
      <c r="E7464" s="1" t="s">
        <v>14576</v>
      </c>
      <c r="F7464" s="1" t="s">
        <v>260</v>
      </c>
      <c r="G7464" s="1" t="s">
        <v>17</v>
      </c>
      <c r="H7464" s="1">
        <v>45.0</v>
      </c>
      <c r="I7464" s="3">
        <v>43763.416666666664</v>
      </c>
      <c r="J7464" s="1">
        <v>1.48775573524252</v>
      </c>
      <c r="K7464" s="1" t="s">
        <v>218</v>
      </c>
      <c r="M7464" s="3">
        <v>43763.42041210648</v>
      </c>
    </row>
    <row r="7465">
      <c r="A7465" s="1">
        <v>7463.0</v>
      </c>
      <c r="B7465" s="1" t="s">
        <v>389</v>
      </c>
      <c r="C7465" s="1" t="s">
        <v>14636</v>
      </c>
      <c r="D7465" s="1" t="s">
        <v>588</v>
      </c>
      <c r="E7465" s="1" t="s">
        <v>14637</v>
      </c>
      <c r="F7465" s="1" t="s">
        <v>393</v>
      </c>
      <c r="G7465" s="1" t="s">
        <v>17</v>
      </c>
      <c r="H7465" s="1">
        <v>45.0</v>
      </c>
      <c r="I7465" s="3">
        <v>43930.333333333336</v>
      </c>
      <c r="J7465" s="1">
        <v>2.10160530296408</v>
      </c>
      <c r="K7465" s="1" t="s">
        <v>18</v>
      </c>
      <c r="M7465" s="3">
        <v>43930.41042901621</v>
      </c>
    </row>
    <row r="7466">
      <c r="A7466" s="1">
        <v>7464.0</v>
      </c>
      <c r="B7466" s="1" t="s">
        <v>727</v>
      </c>
      <c r="C7466" s="1" t="s">
        <v>14638</v>
      </c>
      <c r="D7466" s="1" t="s">
        <v>701</v>
      </c>
      <c r="E7466" s="1" t="s">
        <v>9543</v>
      </c>
      <c r="F7466" s="1" t="s">
        <v>731</v>
      </c>
      <c r="G7466" s="1" t="s">
        <v>35</v>
      </c>
      <c r="H7466" s="1">
        <v>45.0</v>
      </c>
      <c r="I7466" s="3">
        <v>44181.65625</v>
      </c>
      <c r="J7466" s="1">
        <v>3.35776572084809</v>
      </c>
      <c r="K7466" s="1" t="s">
        <v>24</v>
      </c>
      <c r="L7466" s="1" t="s">
        <v>741</v>
      </c>
      <c r="M7466" s="3">
        <v>44181.68977416667</v>
      </c>
    </row>
    <row r="7467">
      <c r="A7467" s="1">
        <v>7465.0</v>
      </c>
      <c r="B7467" s="1" t="s">
        <v>1289</v>
      </c>
      <c r="C7467" s="1" t="s">
        <v>14639</v>
      </c>
      <c r="D7467" s="1" t="s">
        <v>1666</v>
      </c>
      <c r="E7467" s="1" t="s">
        <v>1667</v>
      </c>
      <c r="F7467" s="1" t="s">
        <v>1293</v>
      </c>
      <c r="G7467" s="1" t="s">
        <v>35</v>
      </c>
      <c r="H7467" s="1">
        <v>45.0</v>
      </c>
      <c r="I7467" s="3">
        <v>43595.666666666664</v>
      </c>
      <c r="J7467" s="1">
        <v>0.333772630917348</v>
      </c>
      <c r="K7467" s="1" t="s">
        <v>24</v>
      </c>
      <c r="M7467" s="3">
        <v>43595.71162203704</v>
      </c>
    </row>
    <row r="7468">
      <c r="A7468" s="1">
        <v>7466.0</v>
      </c>
      <c r="B7468" s="1" t="s">
        <v>480</v>
      </c>
      <c r="C7468" s="1" t="s">
        <v>14640</v>
      </c>
      <c r="D7468" s="1" t="s">
        <v>482</v>
      </c>
      <c r="E7468" s="1" t="s">
        <v>483</v>
      </c>
      <c r="F7468" s="1" t="s">
        <v>484</v>
      </c>
      <c r="G7468" s="1" t="s">
        <v>35</v>
      </c>
      <c r="H7468" s="1">
        <v>45.0</v>
      </c>
      <c r="I7468" s="3">
        <v>43642.416666666664</v>
      </c>
      <c r="J7468" s="1">
        <v>0.30285673268328</v>
      </c>
      <c r="K7468" s="1" t="s">
        <v>24</v>
      </c>
      <c r="M7468" s="3">
        <v>43670.52066523148</v>
      </c>
    </row>
    <row r="7469">
      <c r="A7469" s="1">
        <v>7467.0</v>
      </c>
      <c r="B7469" s="1" t="s">
        <v>736</v>
      </c>
      <c r="C7469" s="1" t="s">
        <v>14641</v>
      </c>
      <c r="D7469" s="1" t="s">
        <v>207</v>
      </c>
      <c r="E7469" s="1" t="s">
        <v>14642</v>
      </c>
      <c r="F7469" s="1" t="s">
        <v>740</v>
      </c>
      <c r="G7469" s="1" t="s">
        <v>89</v>
      </c>
      <c r="H7469" s="1">
        <v>45.0</v>
      </c>
      <c r="I7469" s="3">
        <v>44216.694613761574</v>
      </c>
      <c r="J7469" s="1">
        <v>2.74806002315328</v>
      </c>
      <c r="K7469" s="1" t="s">
        <v>24</v>
      </c>
      <c r="M7469" s="3">
        <v>44216.73705989584</v>
      </c>
    </row>
    <row r="7470">
      <c r="A7470" s="1">
        <v>7468.0</v>
      </c>
      <c r="B7470" s="1" t="s">
        <v>742</v>
      </c>
      <c r="C7470" s="1" t="s">
        <v>14643</v>
      </c>
      <c r="D7470" s="1" t="s">
        <v>148</v>
      </c>
      <c r="E7470" s="1" t="s">
        <v>6608</v>
      </c>
      <c r="F7470" s="1" t="s">
        <v>746</v>
      </c>
      <c r="G7470" s="1" t="s">
        <v>17</v>
      </c>
      <c r="H7470" s="1">
        <v>45.0</v>
      </c>
      <c r="I7470" s="3">
        <v>43894.583333333336</v>
      </c>
      <c r="J7470" s="1">
        <v>0.715132717686971</v>
      </c>
      <c r="K7470" s="1" t="s">
        <v>24</v>
      </c>
      <c r="M7470" s="3">
        <v>43894.62023684028</v>
      </c>
    </row>
    <row r="7471">
      <c r="A7471" s="1">
        <v>7469.0</v>
      </c>
      <c r="B7471" s="1" t="s">
        <v>977</v>
      </c>
      <c r="C7471" s="1" t="s">
        <v>14644</v>
      </c>
      <c r="D7471" s="1" t="s">
        <v>8305</v>
      </c>
      <c r="E7471" s="1" t="s">
        <v>14645</v>
      </c>
      <c r="F7471" s="1" t="s">
        <v>981</v>
      </c>
      <c r="G7471" s="1" t="s">
        <v>39</v>
      </c>
      <c r="H7471" s="1">
        <v>45.0</v>
      </c>
      <c r="I7471" s="3">
        <v>44115.635416666664</v>
      </c>
      <c r="J7471" s="1">
        <v>0.904726854485417</v>
      </c>
      <c r="K7471" s="1" t="s">
        <v>56</v>
      </c>
      <c r="L7471" s="1" t="s">
        <v>982</v>
      </c>
      <c r="M7471" s="3">
        <v>44115.59912238426</v>
      </c>
    </row>
    <row r="7472">
      <c r="A7472" s="1">
        <v>7470.0</v>
      </c>
      <c r="B7472" s="1" t="s">
        <v>896</v>
      </c>
      <c r="C7472" s="1" t="s">
        <v>14646</v>
      </c>
      <c r="D7472" s="1" t="s">
        <v>898</v>
      </c>
      <c r="E7472" s="1" t="s">
        <v>14647</v>
      </c>
      <c r="F7472" s="1" t="s">
        <v>900</v>
      </c>
      <c r="G7472" s="1" t="s">
        <v>17</v>
      </c>
      <c r="H7472" s="1">
        <v>45.0</v>
      </c>
      <c r="I7472" s="3">
        <v>44070.666666666664</v>
      </c>
      <c r="J7472" s="1">
        <v>1.84204534865329</v>
      </c>
      <c r="K7472" s="1" t="s">
        <v>24</v>
      </c>
      <c r="L7472" s="1" t="s">
        <v>741</v>
      </c>
      <c r="M7472" s="3">
        <v>44070.69654322917</v>
      </c>
    </row>
    <row r="7473">
      <c r="A7473" s="1">
        <v>7471.0</v>
      </c>
      <c r="B7473" s="1" t="s">
        <v>506</v>
      </c>
      <c r="C7473" s="1" t="s">
        <v>14648</v>
      </c>
      <c r="D7473" s="1" t="s">
        <v>508</v>
      </c>
      <c r="E7473" s="1" t="s">
        <v>6637</v>
      </c>
      <c r="F7473" s="1" t="s">
        <v>510</v>
      </c>
      <c r="G7473" s="1" t="s">
        <v>17</v>
      </c>
      <c r="H7473" s="1">
        <v>45.0</v>
      </c>
      <c r="I7473" s="3">
        <v>44153.583333333336</v>
      </c>
      <c r="J7473" s="1">
        <v>0.528189213258636</v>
      </c>
      <c r="K7473" s="1" t="s">
        <v>511</v>
      </c>
      <c r="L7473" s="1" t="s">
        <v>1157</v>
      </c>
      <c r="M7473" s="3">
        <v>44153.62679125</v>
      </c>
    </row>
    <row r="7474">
      <c r="A7474" s="1">
        <v>7472.0</v>
      </c>
      <c r="B7474" s="1" t="s">
        <v>229</v>
      </c>
      <c r="C7474" s="1" t="s">
        <v>14649</v>
      </c>
      <c r="D7474" s="1" t="s">
        <v>1140</v>
      </c>
      <c r="E7474" s="1" t="s">
        <v>4872</v>
      </c>
      <c r="F7474" s="1" t="s">
        <v>232</v>
      </c>
      <c r="G7474" s="1" t="s">
        <v>35</v>
      </c>
      <c r="H7474" s="1">
        <v>45.0</v>
      </c>
      <c r="I7474" s="3">
        <v>44141.229166666664</v>
      </c>
      <c r="J7474" s="1">
        <v>1.43280776612548</v>
      </c>
      <c r="K7474" s="1" t="s">
        <v>24</v>
      </c>
      <c r="M7474" s="3">
        <v>44141.23140143519</v>
      </c>
    </row>
    <row r="7475">
      <c r="A7475" s="1">
        <v>7473.0</v>
      </c>
      <c r="B7475" s="1" t="s">
        <v>1202</v>
      </c>
      <c r="C7475" s="1" t="s">
        <v>14650</v>
      </c>
      <c r="D7475" s="1" t="s">
        <v>1631</v>
      </c>
      <c r="E7475" s="1" t="s">
        <v>1632</v>
      </c>
      <c r="F7475" s="1" t="s">
        <v>1206</v>
      </c>
      <c r="G7475" s="1" t="s">
        <v>35</v>
      </c>
      <c r="H7475" s="1">
        <v>45.0</v>
      </c>
      <c r="I7475" s="3">
        <v>43648.583333333336</v>
      </c>
      <c r="J7475" s="1">
        <v>1.90559498052174</v>
      </c>
      <c r="K7475" s="1" t="s">
        <v>24</v>
      </c>
      <c r="M7475" s="3">
        <v>43648.61758049769</v>
      </c>
    </row>
    <row r="7476">
      <c r="A7476" s="1">
        <v>7474.0</v>
      </c>
      <c r="B7476" s="1" t="s">
        <v>638</v>
      </c>
      <c r="C7476" s="1" t="s">
        <v>14651</v>
      </c>
      <c r="D7476" s="1" t="s">
        <v>640</v>
      </c>
      <c r="E7476" s="1" t="s">
        <v>641</v>
      </c>
      <c r="F7476" s="1" t="s">
        <v>642</v>
      </c>
      <c r="G7476" s="1" t="s">
        <v>35</v>
      </c>
      <c r="H7476" s="1">
        <v>45.0</v>
      </c>
      <c r="I7476" s="3">
        <v>44223.708333333336</v>
      </c>
      <c r="J7476" s="1">
        <v>1.00628551902184</v>
      </c>
      <c r="K7476" s="1" t="s">
        <v>18</v>
      </c>
      <c r="L7476" s="1" t="s">
        <v>444</v>
      </c>
      <c r="M7476" s="3">
        <v>44223.72998675926</v>
      </c>
    </row>
    <row r="7477">
      <c r="A7477" s="1">
        <v>7475.0</v>
      </c>
      <c r="B7477" s="1" t="s">
        <v>445</v>
      </c>
      <c r="C7477" s="1" t="s">
        <v>14652</v>
      </c>
      <c r="D7477" s="1" t="s">
        <v>32</v>
      </c>
      <c r="E7477" s="1" t="s">
        <v>14653</v>
      </c>
      <c r="F7477" s="1" t="s">
        <v>449</v>
      </c>
      <c r="G7477" s="1" t="s">
        <v>17</v>
      </c>
      <c r="H7477" s="1">
        <v>45.0</v>
      </c>
      <c r="I7477" s="3">
        <v>43906.520833333336</v>
      </c>
      <c r="J7477" s="1">
        <v>0.0</v>
      </c>
      <c r="K7477" s="1" t="s">
        <v>24</v>
      </c>
      <c r="M7477" s="3">
        <v>43906.59809377315</v>
      </c>
    </row>
    <row r="7478">
      <c r="A7478" s="1">
        <v>7476.0</v>
      </c>
      <c r="B7478" s="1" t="s">
        <v>273</v>
      </c>
      <c r="C7478" s="1" t="s">
        <v>14654</v>
      </c>
      <c r="D7478" s="1" t="s">
        <v>5465</v>
      </c>
      <c r="E7478" s="1" t="s">
        <v>14655</v>
      </c>
      <c r="F7478" s="1" t="s">
        <v>277</v>
      </c>
      <c r="G7478" s="1" t="s">
        <v>89</v>
      </c>
      <c r="H7478" s="1">
        <v>45.0</v>
      </c>
      <c r="I7478" s="3">
        <v>43863.429887094906</v>
      </c>
      <c r="J7478" s="1">
        <v>1.68676136670637</v>
      </c>
      <c r="K7478" s="1" t="s">
        <v>24</v>
      </c>
      <c r="M7478" s="3">
        <v>43863.43827056713</v>
      </c>
    </row>
    <row r="7479">
      <c r="A7479" s="1">
        <v>7477.0</v>
      </c>
      <c r="B7479" s="1" t="s">
        <v>401</v>
      </c>
      <c r="C7479" s="1" t="s">
        <v>14656</v>
      </c>
      <c r="D7479" s="1" t="s">
        <v>1280</v>
      </c>
      <c r="E7479" s="1" t="s">
        <v>14657</v>
      </c>
      <c r="F7479" s="1" t="s">
        <v>405</v>
      </c>
      <c r="G7479" s="1" t="s">
        <v>39</v>
      </c>
      <c r="H7479" s="1">
        <v>45.0</v>
      </c>
      <c r="I7479" s="3">
        <v>43917.770833333336</v>
      </c>
      <c r="J7479" s="1">
        <v>0.0</v>
      </c>
      <c r="K7479" s="1" t="s">
        <v>24</v>
      </c>
      <c r="M7479" s="3">
        <v>43917.80902900463</v>
      </c>
    </row>
    <row r="7480">
      <c r="A7480" s="1">
        <v>7478.0</v>
      </c>
      <c r="B7480" s="1" t="s">
        <v>239</v>
      </c>
      <c r="C7480" s="1" t="s">
        <v>14658</v>
      </c>
      <c r="D7480" s="1" t="s">
        <v>1144</v>
      </c>
      <c r="E7480" s="1" t="s">
        <v>14659</v>
      </c>
      <c r="F7480" s="1" t="s">
        <v>243</v>
      </c>
      <c r="G7480" s="1" t="s">
        <v>17</v>
      </c>
      <c r="H7480" s="1">
        <v>45.0</v>
      </c>
      <c r="I7480" s="3">
        <v>44151.708333333336</v>
      </c>
      <c r="J7480" s="1">
        <v>2.24925310637395</v>
      </c>
      <c r="K7480" s="1" t="s">
        <v>46</v>
      </c>
      <c r="M7480" s="3">
        <v>44151.70897541667</v>
      </c>
    </row>
    <row r="7481">
      <c r="A7481" s="1">
        <v>7479.0</v>
      </c>
      <c r="B7481" s="1" t="s">
        <v>319</v>
      </c>
      <c r="C7481" s="1" t="s">
        <v>14660</v>
      </c>
      <c r="D7481" s="1" t="s">
        <v>518</v>
      </c>
      <c r="E7481" s="1" t="s">
        <v>14661</v>
      </c>
      <c r="F7481" s="1" t="s">
        <v>323</v>
      </c>
      <c r="G7481" s="1" t="s">
        <v>39</v>
      </c>
      <c r="H7481" s="1">
        <v>45.0</v>
      </c>
      <c r="I7481" s="3">
        <v>44019.770833333336</v>
      </c>
      <c r="J7481" s="1">
        <v>0.0</v>
      </c>
      <c r="K7481" s="1" t="s">
        <v>24</v>
      </c>
      <c r="M7481" s="3">
        <v>44019.84989912037</v>
      </c>
    </row>
    <row r="7482">
      <c r="A7482" s="1">
        <v>7480.0</v>
      </c>
      <c r="B7482" s="1" t="s">
        <v>1341</v>
      </c>
      <c r="C7482" s="1" t="s">
        <v>14662</v>
      </c>
      <c r="D7482" s="1" t="s">
        <v>2030</v>
      </c>
      <c r="E7482" s="1" t="s">
        <v>14663</v>
      </c>
      <c r="F7482" s="1" t="s">
        <v>1345</v>
      </c>
      <c r="G7482" s="1" t="s">
        <v>89</v>
      </c>
      <c r="H7482" s="1">
        <v>45.0</v>
      </c>
      <c r="I7482" s="3">
        <v>43900.7541566088</v>
      </c>
      <c r="J7482" s="1">
        <v>2.86185440710783</v>
      </c>
      <c r="K7482" s="1" t="s">
        <v>24</v>
      </c>
      <c r="M7482" s="3">
        <v>43900.78665350695</v>
      </c>
    </row>
    <row r="7483">
      <c r="A7483" s="1">
        <v>7481.0</v>
      </c>
      <c r="B7483" s="1" t="s">
        <v>385</v>
      </c>
      <c r="C7483" s="1" t="s">
        <v>14664</v>
      </c>
      <c r="D7483" s="1" t="s">
        <v>116</v>
      </c>
      <c r="E7483" s="1" t="s">
        <v>387</v>
      </c>
      <c r="F7483" s="1" t="s">
        <v>388</v>
      </c>
      <c r="G7483" s="1" t="s">
        <v>17</v>
      </c>
      <c r="H7483" s="1">
        <v>45.0</v>
      </c>
      <c r="I7483" s="3">
        <v>43882.5</v>
      </c>
      <c r="J7483" s="1">
        <v>3.67677712595968</v>
      </c>
      <c r="K7483" s="1" t="s">
        <v>24</v>
      </c>
      <c r="M7483" s="3">
        <v>43882.54232673611</v>
      </c>
    </row>
    <row r="7484">
      <c r="A7484" s="1">
        <v>7482.0</v>
      </c>
      <c r="B7484" s="1" t="s">
        <v>2136</v>
      </c>
      <c r="C7484" s="1" t="s">
        <v>14665</v>
      </c>
      <c r="D7484" s="1" t="s">
        <v>6458</v>
      </c>
      <c r="E7484" s="1" t="s">
        <v>6569</v>
      </c>
      <c r="F7484" s="1" t="s">
        <v>2139</v>
      </c>
      <c r="G7484" s="1" t="s">
        <v>35</v>
      </c>
      <c r="H7484" s="1">
        <v>45.0</v>
      </c>
      <c r="I7484" s="3">
        <v>44222.333333333336</v>
      </c>
      <c r="J7484" s="1">
        <v>2.63214865082392</v>
      </c>
      <c r="K7484" s="1" t="s">
        <v>18</v>
      </c>
      <c r="L7484" s="1" t="s">
        <v>2140</v>
      </c>
      <c r="M7484" s="3">
        <v>44222.36344707176</v>
      </c>
    </row>
    <row r="7485">
      <c r="A7485" s="1">
        <v>7483.0</v>
      </c>
      <c r="B7485" s="1" t="s">
        <v>2276</v>
      </c>
      <c r="C7485" s="1" t="s">
        <v>14666</v>
      </c>
      <c r="D7485" s="1" t="s">
        <v>4244</v>
      </c>
      <c r="E7485" s="1" t="s">
        <v>4245</v>
      </c>
      <c r="F7485" s="1" t="s">
        <v>2279</v>
      </c>
      <c r="G7485" s="1" t="s">
        <v>35</v>
      </c>
      <c r="H7485" s="1">
        <v>45.0</v>
      </c>
      <c r="I7485" s="3">
        <v>43955.291666666664</v>
      </c>
      <c r="J7485" s="1">
        <v>0.896060116465381</v>
      </c>
      <c r="K7485" s="1" t="s">
        <v>159</v>
      </c>
      <c r="M7485" s="3">
        <v>43955.33639648148</v>
      </c>
    </row>
    <row r="7486">
      <c r="A7486" s="1">
        <v>7484.0</v>
      </c>
      <c r="B7486" s="1" t="s">
        <v>1260</v>
      </c>
      <c r="C7486" s="1" t="s">
        <v>14667</v>
      </c>
      <c r="D7486" s="1" t="s">
        <v>1262</v>
      </c>
      <c r="E7486" s="1" t="s">
        <v>1263</v>
      </c>
      <c r="F7486" s="1" t="s">
        <v>1264</v>
      </c>
      <c r="G7486" s="1" t="s">
        <v>17</v>
      </c>
      <c r="H7486" s="1">
        <v>45.0</v>
      </c>
      <c r="I7486" s="3">
        <v>44021.1875</v>
      </c>
      <c r="J7486" s="1">
        <v>1.19345962369219</v>
      </c>
      <c r="K7486" s="1" t="s">
        <v>24</v>
      </c>
      <c r="L7486" s="1" t="s">
        <v>406</v>
      </c>
      <c r="M7486" s="3">
        <v>44021.21973701389</v>
      </c>
    </row>
    <row r="7487">
      <c r="A7487" s="1">
        <v>7485.0</v>
      </c>
      <c r="B7487" s="1" t="s">
        <v>647</v>
      </c>
      <c r="C7487" s="1" t="s">
        <v>14668</v>
      </c>
      <c r="D7487" s="1" t="s">
        <v>649</v>
      </c>
      <c r="E7487" s="1" t="s">
        <v>650</v>
      </c>
      <c r="F7487" s="1" t="s">
        <v>651</v>
      </c>
      <c r="G7487" s="1" t="s">
        <v>17</v>
      </c>
      <c r="H7487" s="1">
        <v>45.0</v>
      </c>
      <c r="I7487" s="3">
        <v>44245.270833333336</v>
      </c>
      <c r="J7487" s="1">
        <v>5.12522626366529</v>
      </c>
      <c r="K7487" s="1" t="s">
        <v>24</v>
      </c>
      <c r="L7487" s="1" t="s">
        <v>188</v>
      </c>
      <c r="M7487" s="3">
        <v>44245.314683564815</v>
      </c>
    </row>
    <row r="7488">
      <c r="A7488" s="1">
        <v>7486.0</v>
      </c>
      <c r="B7488" s="1" t="s">
        <v>1315</v>
      </c>
      <c r="C7488" s="1" t="s">
        <v>14669</v>
      </c>
      <c r="D7488" s="1" t="s">
        <v>411</v>
      </c>
      <c r="E7488" s="1" t="s">
        <v>7500</v>
      </c>
      <c r="F7488" s="1" t="s">
        <v>1319</v>
      </c>
      <c r="G7488" s="1" t="s">
        <v>17</v>
      </c>
      <c r="H7488" s="1">
        <v>45.0</v>
      </c>
      <c r="I7488" s="3">
        <v>43790.333333333336</v>
      </c>
      <c r="J7488" s="1">
        <v>0.132037257963623</v>
      </c>
      <c r="K7488" s="1" t="s">
        <v>18</v>
      </c>
      <c r="M7488" s="3">
        <v>43789.628287604166</v>
      </c>
    </row>
    <row r="7489">
      <c r="A7489" s="1">
        <v>7487.0</v>
      </c>
      <c r="B7489" s="1" t="s">
        <v>582</v>
      </c>
      <c r="C7489" s="1" t="s">
        <v>14670</v>
      </c>
      <c r="D7489" s="1" t="s">
        <v>14671</v>
      </c>
      <c r="E7489" s="1" t="s">
        <v>14672</v>
      </c>
      <c r="F7489" s="1" t="s">
        <v>586</v>
      </c>
      <c r="G7489" s="1" t="s">
        <v>89</v>
      </c>
      <c r="H7489" s="1">
        <v>45.0</v>
      </c>
      <c r="I7489" s="3">
        <v>43724.60403490741</v>
      </c>
      <c r="J7489" s="1">
        <v>0.894056716488267</v>
      </c>
      <c r="K7489" s="1" t="s">
        <v>24</v>
      </c>
      <c r="M7489" s="3">
        <v>43724.623266574075</v>
      </c>
    </row>
    <row r="7490">
      <c r="A7490" s="1">
        <v>7488.0</v>
      </c>
      <c r="B7490" s="1" t="s">
        <v>4933</v>
      </c>
      <c r="C7490" s="1" t="s">
        <v>14673</v>
      </c>
      <c r="D7490" s="1" t="s">
        <v>738</v>
      </c>
      <c r="E7490" s="1" t="s">
        <v>11866</v>
      </c>
      <c r="F7490" s="1" t="s">
        <v>4937</v>
      </c>
      <c r="G7490" s="1" t="s">
        <v>17</v>
      </c>
      <c r="H7490" s="1">
        <v>45.0</v>
      </c>
      <c r="I7490" s="3">
        <v>44120.625</v>
      </c>
      <c r="J7490" s="1">
        <v>0.510268025430903</v>
      </c>
      <c r="K7490" s="1" t="s">
        <v>218</v>
      </c>
      <c r="M7490" s="3">
        <v>44120.653602847226</v>
      </c>
    </row>
    <row r="7491">
      <c r="A7491" s="1">
        <v>7489.0</v>
      </c>
      <c r="B7491" s="1" t="s">
        <v>536</v>
      </c>
      <c r="C7491" s="1" t="s">
        <v>14674</v>
      </c>
      <c r="D7491" s="1" t="s">
        <v>1255</v>
      </c>
      <c r="E7491" s="1" t="s">
        <v>1256</v>
      </c>
      <c r="F7491" s="1" t="s">
        <v>539</v>
      </c>
      <c r="G7491" s="1" t="s">
        <v>17</v>
      </c>
      <c r="H7491" s="1">
        <v>45.0</v>
      </c>
      <c r="I7491" s="3">
        <v>43885.25</v>
      </c>
      <c r="J7491" s="1">
        <v>2.29702318905274</v>
      </c>
      <c r="K7491" s="1" t="s">
        <v>83</v>
      </c>
      <c r="M7491" s="3">
        <v>43885.311903738424</v>
      </c>
    </row>
    <row r="7492">
      <c r="A7492" s="1">
        <v>7490.0</v>
      </c>
      <c r="B7492" s="1" t="s">
        <v>2534</v>
      </c>
      <c r="C7492" s="1" t="s">
        <v>14675</v>
      </c>
      <c r="D7492" s="1" t="s">
        <v>80</v>
      </c>
      <c r="E7492" s="1" t="s">
        <v>14676</v>
      </c>
      <c r="F7492" s="1" t="s">
        <v>2538</v>
      </c>
      <c r="G7492" s="1" t="s">
        <v>39</v>
      </c>
      <c r="H7492" s="1">
        <v>45.0</v>
      </c>
      <c r="I7492" s="3">
        <v>43819.458333333336</v>
      </c>
      <c r="J7492" s="1">
        <v>0.719449036737067</v>
      </c>
      <c r="K7492" s="1" t="s">
        <v>18</v>
      </c>
      <c r="M7492" s="3">
        <v>43819.48613439815</v>
      </c>
    </row>
    <row r="7493">
      <c r="A7493" s="1">
        <v>7491.0</v>
      </c>
      <c r="B7493" s="1" t="s">
        <v>1913</v>
      </c>
      <c r="C7493" s="1" t="s">
        <v>14677</v>
      </c>
      <c r="D7493" s="1" t="s">
        <v>14678</v>
      </c>
      <c r="E7493" s="1" t="s">
        <v>14679</v>
      </c>
      <c r="F7493" s="1" t="s">
        <v>1917</v>
      </c>
      <c r="G7493" s="1" t="s">
        <v>39</v>
      </c>
      <c r="H7493" s="1">
        <v>45.0</v>
      </c>
      <c r="I7493" s="3">
        <v>43702.625</v>
      </c>
      <c r="J7493" s="1">
        <v>1.36567055488636</v>
      </c>
      <c r="K7493" s="1" t="s">
        <v>166</v>
      </c>
      <c r="M7493" s="3">
        <v>43702.64715417824</v>
      </c>
    </row>
    <row r="7494">
      <c r="A7494" s="1">
        <v>7492.0</v>
      </c>
      <c r="B7494" s="1" t="s">
        <v>1551</v>
      </c>
      <c r="C7494" s="1" t="s">
        <v>14680</v>
      </c>
      <c r="D7494" s="1" t="s">
        <v>14681</v>
      </c>
      <c r="E7494" s="1" t="s">
        <v>14682</v>
      </c>
      <c r="F7494" s="1" t="s">
        <v>1555</v>
      </c>
      <c r="G7494" s="1" t="s">
        <v>39</v>
      </c>
      <c r="H7494" s="1">
        <v>45.0</v>
      </c>
      <c r="I7494" s="3">
        <v>44186.645833333336</v>
      </c>
      <c r="J7494" s="1">
        <v>1.62764144449856</v>
      </c>
      <c r="K7494" s="1" t="s">
        <v>218</v>
      </c>
      <c r="L7494" s="1" t="s">
        <v>1556</v>
      </c>
      <c r="M7494" s="3">
        <v>44186.65496020833</v>
      </c>
    </row>
    <row r="7495">
      <c r="A7495" s="1">
        <v>7493.0</v>
      </c>
      <c r="B7495" s="1" t="s">
        <v>953</v>
      </c>
      <c r="C7495" s="1" t="s">
        <v>14683</v>
      </c>
      <c r="D7495" s="1" t="s">
        <v>925</v>
      </c>
      <c r="E7495" s="1" t="s">
        <v>1678</v>
      </c>
      <c r="F7495" s="1" t="s">
        <v>1040</v>
      </c>
      <c r="G7495" s="1" t="s">
        <v>17</v>
      </c>
      <c r="H7495" s="1">
        <v>45.0</v>
      </c>
      <c r="I7495" s="3">
        <v>43900.166666666664</v>
      </c>
      <c r="J7495" s="1">
        <v>1.6751758803042</v>
      </c>
      <c r="K7495" s="1" t="s">
        <v>18</v>
      </c>
      <c r="M7495" s="3">
        <v>43900.201556388885</v>
      </c>
    </row>
    <row r="7496">
      <c r="A7496" s="1">
        <v>7494.0</v>
      </c>
      <c r="B7496" s="1" t="s">
        <v>293</v>
      </c>
      <c r="C7496" s="1" t="s">
        <v>14684</v>
      </c>
      <c r="D7496" s="1" t="s">
        <v>588</v>
      </c>
      <c r="E7496" s="1" t="s">
        <v>4145</v>
      </c>
      <c r="F7496" s="1" t="s">
        <v>297</v>
      </c>
      <c r="G7496" s="1" t="s">
        <v>17</v>
      </c>
      <c r="H7496" s="1">
        <v>45.0</v>
      </c>
      <c r="I7496" s="3">
        <v>43936.791666666664</v>
      </c>
      <c r="J7496" s="1">
        <v>0.968105739109879</v>
      </c>
      <c r="K7496" s="1" t="s">
        <v>62</v>
      </c>
      <c r="M7496" s="3">
        <v>43936.74485319445</v>
      </c>
    </row>
    <row r="7497">
      <c r="A7497" s="1">
        <v>7495.0</v>
      </c>
      <c r="B7497" s="1" t="s">
        <v>6874</v>
      </c>
      <c r="C7497" s="1" t="s">
        <v>14685</v>
      </c>
      <c r="D7497" s="1" t="s">
        <v>998</v>
      </c>
      <c r="E7497" s="1" t="s">
        <v>6876</v>
      </c>
      <c r="F7497" s="1" t="s">
        <v>6877</v>
      </c>
      <c r="G7497" s="1" t="s">
        <v>17</v>
      </c>
      <c r="H7497" s="1">
        <v>45.0</v>
      </c>
      <c r="I7497" s="3">
        <v>43801.791666666664</v>
      </c>
      <c r="J7497" s="1">
        <v>1.7758544795263</v>
      </c>
      <c r="K7497" s="1" t="s">
        <v>24</v>
      </c>
      <c r="M7497" s="3">
        <v>43801.83064034722</v>
      </c>
    </row>
    <row r="7498">
      <c r="A7498" s="1">
        <v>7496.0</v>
      </c>
      <c r="B7498" s="1" t="s">
        <v>732</v>
      </c>
      <c r="C7498" s="1" t="s">
        <v>14686</v>
      </c>
      <c r="D7498" s="1" t="s">
        <v>1036</v>
      </c>
      <c r="E7498" s="1" t="s">
        <v>1037</v>
      </c>
      <c r="F7498" s="1" t="s">
        <v>735</v>
      </c>
      <c r="G7498" s="1" t="s">
        <v>17</v>
      </c>
      <c r="H7498" s="1">
        <v>45.0</v>
      </c>
      <c r="I7498" s="3">
        <v>44144.729166666664</v>
      </c>
      <c r="J7498" s="1">
        <v>8.82173816339432</v>
      </c>
      <c r="K7498" s="1" t="s">
        <v>24</v>
      </c>
      <c r="M7498" s="3">
        <v>44144.76467826389</v>
      </c>
    </row>
    <row r="7499">
      <c r="A7499" s="1">
        <v>7497.0</v>
      </c>
      <c r="B7499" s="1" t="s">
        <v>389</v>
      </c>
      <c r="C7499" s="1" t="s">
        <v>14687</v>
      </c>
      <c r="D7499" s="1" t="s">
        <v>818</v>
      </c>
      <c r="E7499" s="1" t="s">
        <v>2550</v>
      </c>
      <c r="F7499" s="1" t="s">
        <v>393</v>
      </c>
      <c r="G7499" s="1" t="s">
        <v>17</v>
      </c>
      <c r="H7499" s="1">
        <v>45.0</v>
      </c>
      <c r="I7499" s="3">
        <v>44150.291666666664</v>
      </c>
      <c r="J7499" s="1">
        <v>3.34794043689146</v>
      </c>
      <c r="K7499" s="1" t="s">
        <v>18</v>
      </c>
      <c r="M7499" s="3">
        <v>44150.31439476852</v>
      </c>
    </row>
    <row r="7500">
      <c r="A7500" s="1">
        <v>7498.0</v>
      </c>
      <c r="B7500" s="1" t="s">
        <v>84</v>
      </c>
      <c r="C7500" s="1" t="s">
        <v>14688</v>
      </c>
      <c r="D7500" s="1" t="s">
        <v>5481</v>
      </c>
      <c r="E7500" s="1" t="s">
        <v>14689</v>
      </c>
      <c r="F7500" s="1" t="s">
        <v>14690</v>
      </c>
      <c r="G7500" s="1" t="s">
        <v>89</v>
      </c>
      <c r="H7500" s="1">
        <v>45.0</v>
      </c>
      <c r="I7500" s="3">
        <v>44215.65936238426</v>
      </c>
      <c r="J7500" s="1">
        <v>2.47665641935423</v>
      </c>
      <c r="K7500" s="1" t="s">
        <v>83</v>
      </c>
      <c r="M7500" s="3">
        <v>44215.69995317129</v>
      </c>
    </row>
    <row r="7501">
      <c r="A7501" s="1">
        <v>7499.0</v>
      </c>
      <c r="B7501" s="1" t="s">
        <v>2084</v>
      </c>
      <c r="C7501" s="1" t="s">
        <v>14691</v>
      </c>
      <c r="D7501" s="1" t="s">
        <v>1036</v>
      </c>
      <c r="E7501" s="1" t="s">
        <v>2086</v>
      </c>
      <c r="F7501" s="1" t="s">
        <v>2087</v>
      </c>
      <c r="G7501" s="1" t="s">
        <v>35</v>
      </c>
      <c r="H7501" s="1">
        <v>45.0</v>
      </c>
      <c r="I7501" s="3">
        <v>44209.333333333336</v>
      </c>
      <c r="J7501" s="1">
        <v>1.73194259196607</v>
      </c>
      <c r="K7501" s="1" t="s">
        <v>601</v>
      </c>
      <c r="L7501" s="1" t="s">
        <v>1547</v>
      </c>
      <c r="M7501" s="3">
        <v>44209.339921875</v>
      </c>
    </row>
    <row r="7502">
      <c r="A7502" s="1">
        <v>7500.0</v>
      </c>
      <c r="B7502" s="1" t="s">
        <v>30</v>
      </c>
      <c r="C7502" s="1" t="s">
        <v>14692</v>
      </c>
      <c r="D7502" s="1" t="s">
        <v>32</v>
      </c>
      <c r="E7502" s="1" t="s">
        <v>1643</v>
      </c>
      <c r="F7502" s="1" t="s">
        <v>34</v>
      </c>
      <c r="G7502" s="1" t="s">
        <v>35</v>
      </c>
      <c r="H7502" s="1">
        <v>45.0</v>
      </c>
      <c r="I7502" s="3">
        <v>44209.458333333336</v>
      </c>
      <c r="J7502" s="1">
        <v>0.0</v>
      </c>
      <c r="K7502" s="1" t="s">
        <v>24</v>
      </c>
      <c r="M7502" s="3">
        <v>44209.593282407404</v>
      </c>
    </row>
    <row r="7503">
      <c r="A7503" s="1">
        <v>7501.0</v>
      </c>
      <c r="B7503" s="1" t="s">
        <v>19</v>
      </c>
      <c r="C7503" s="1" t="s">
        <v>14693</v>
      </c>
      <c r="D7503" s="1" t="s">
        <v>21</v>
      </c>
      <c r="E7503" s="1" t="s">
        <v>2313</v>
      </c>
      <c r="F7503" s="1" t="s">
        <v>23</v>
      </c>
      <c r="G7503" s="1" t="s">
        <v>17</v>
      </c>
      <c r="H7503" s="1">
        <v>45.0</v>
      </c>
      <c r="I7503" s="3">
        <v>43760.291666666664</v>
      </c>
      <c r="J7503" s="1">
        <v>0.984191052068901</v>
      </c>
      <c r="K7503" s="1" t="s">
        <v>24</v>
      </c>
      <c r="M7503" s="3">
        <v>43760.36707888889</v>
      </c>
    </row>
    <row r="7504">
      <c r="A7504" s="1">
        <v>7502.0</v>
      </c>
      <c r="B7504" s="1" t="s">
        <v>293</v>
      </c>
      <c r="C7504" s="1" t="s">
        <v>14694</v>
      </c>
      <c r="D7504" s="1" t="s">
        <v>126</v>
      </c>
      <c r="E7504" s="1" t="s">
        <v>3472</v>
      </c>
      <c r="F7504" s="1" t="s">
        <v>297</v>
      </c>
      <c r="G7504" s="1" t="s">
        <v>17</v>
      </c>
      <c r="H7504" s="1">
        <v>45.0</v>
      </c>
      <c r="I7504" s="3">
        <v>44115.791666666664</v>
      </c>
      <c r="J7504" s="1">
        <v>0.844366152756849</v>
      </c>
      <c r="K7504" s="1" t="s">
        <v>62</v>
      </c>
      <c r="L7504" s="1" t="s">
        <v>1188</v>
      </c>
      <c r="M7504" s="3">
        <v>44115.8120337037</v>
      </c>
    </row>
    <row r="7505">
      <c r="A7505" s="1">
        <v>7503.0</v>
      </c>
      <c r="B7505" s="1" t="s">
        <v>915</v>
      </c>
      <c r="C7505" s="1" t="s">
        <v>14695</v>
      </c>
      <c r="D7505" s="1" t="s">
        <v>503</v>
      </c>
      <c r="E7505" s="1" t="s">
        <v>14696</v>
      </c>
      <c r="F7505" s="1" t="s">
        <v>1253</v>
      </c>
      <c r="G7505" s="1" t="s">
        <v>39</v>
      </c>
      <c r="H7505" s="1">
        <v>45.0</v>
      </c>
      <c r="I7505" s="3">
        <v>44128.65625</v>
      </c>
      <c r="J7505" s="1">
        <v>3.50743809590742</v>
      </c>
      <c r="K7505" s="1" t="s">
        <v>62</v>
      </c>
      <c r="M7505" s="3">
        <v>44128.707126284724</v>
      </c>
    </row>
    <row r="7506">
      <c r="A7506" s="1">
        <v>7504.0</v>
      </c>
      <c r="B7506" s="1" t="s">
        <v>2353</v>
      </c>
      <c r="C7506" s="1" t="s">
        <v>14697</v>
      </c>
      <c r="D7506" s="1" t="s">
        <v>1250</v>
      </c>
      <c r="E7506" s="1" t="s">
        <v>7267</v>
      </c>
      <c r="F7506" s="1" t="s">
        <v>2356</v>
      </c>
      <c r="G7506" s="1" t="s">
        <v>17</v>
      </c>
      <c r="H7506" s="1">
        <v>45.0</v>
      </c>
      <c r="I7506" s="3">
        <v>43798.791666666664</v>
      </c>
      <c r="J7506" s="1">
        <v>2.3040015480757</v>
      </c>
      <c r="K7506" s="1" t="s">
        <v>24</v>
      </c>
      <c r="M7506" s="3">
        <v>43798.86829756945</v>
      </c>
    </row>
    <row r="7507">
      <c r="A7507" s="1">
        <v>7505.0</v>
      </c>
      <c r="B7507" s="1" t="s">
        <v>4213</v>
      </c>
      <c r="C7507" s="1" t="s">
        <v>14698</v>
      </c>
      <c r="D7507" s="1" t="s">
        <v>1208</v>
      </c>
      <c r="E7507" s="1" t="s">
        <v>14699</v>
      </c>
      <c r="F7507" s="1" t="s">
        <v>4216</v>
      </c>
      <c r="G7507" s="1" t="s">
        <v>89</v>
      </c>
      <c r="H7507" s="1">
        <v>45.0</v>
      </c>
      <c r="I7507" s="3">
        <v>43816.64602246528</v>
      </c>
      <c r="J7507" s="1">
        <v>2.51648094061412</v>
      </c>
      <c r="K7507" s="1" t="s">
        <v>24</v>
      </c>
      <c r="M7507" s="3">
        <v>43816.652189340275</v>
      </c>
    </row>
    <row r="7508">
      <c r="A7508" s="1">
        <v>7506.0</v>
      </c>
      <c r="B7508" s="1" t="s">
        <v>1735</v>
      </c>
      <c r="C7508" s="1" t="s">
        <v>14700</v>
      </c>
      <c r="D7508" s="1" t="s">
        <v>1562</v>
      </c>
      <c r="E7508" s="1" t="s">
        <v>14701</v>
      </c>
      <c r="F7508" s="1" t="s">
        <v>1738</v>
      </c>
      <c r="G7508" s="1" t="s">
        <v>39</v>
      </c>
      <c r="H7508" s="1">
        <v>45.0</v>
      </c>
      <c r="I7508" s="3">
        <v>44168.6875</v>
      </c>
      <c r="J7508" s="1">
        <v>2.24026208936849</v>
      </c>
      <c r="K7508" s="1" t="s">
        <v>18</v>
      </c>
      <c r="M7508" s="3">
        <v>44168.70856429398</v>
      </c>
    </row>
    <row r="7509">
      <c r="A7509" s="1">
        <v>7507.0</v>
      </c>
      <c r="B7509" s="1" t="s">
        <v>4064</v>
      </c>
      <c r="C7509" s="1" t="s">
        <v>14702</v>
      </c>
      <c r="D7509" s="1" t="s">
        <v>163</v>
      </c>
      <c r="E7509" s="1" t="s">
        <v>14703</v>
      </c>
      <c r="F7509" s="1" t="s">
        <v>4068</v>
      </c>
      <c r="G7509" s="1" t="s">
        <v>39</v>
      </c>
      <c r="H7509" s="1">
        <v>45.0</v>
      </c>
      <c r="I7509" s="3">
        <v>43821.791666666664</v>
      </c>
      <c r="J7509" s="1">
        <v>1.7740161139028</v>
      </c>
      <c r="K7509" s="1" t="s">
        <v>166</v>
      </c>
      <c r="M7509" s="3">
        <v>43821.86986167824</v>
      </c>
    </row>
    <row r="7510">
      <c r="A7510" s="1">
        <v>7508.0</v>
      </c>
      <c r="B7510" s="1" t="s">
        <v>1061</v>
      </c>
      <c r="C7510" s="1" t="s">
        <v>14704</v>
      </c>
      <c r="D7510" s="1" t="s">
        <v>998</v>
      </c>
      <c r="E7510" s="1" t="s">
        <v>14705</v>
      </c>
      <c r="F7510" s="1" t="s">
        <v>1064</v>
      </c>
      <c r="G7510" s="1" t="s">
        <v>89</v>
      </c>
      <c r="H7510" s="1">
        <v>45.0</v>
      </c>
      <c r="I7510" s="3">
        <v>44130.70572931713</v>
      </c>
      <c r="J7510" s="1">
        <v>1.46764698245854</v>
      </c>
      <c r="K7510" s="1" t="s">
        <v>24</v>
      </c>
      <c r="M7510" s="3">
        <v>44130.71614567129</v>
      </c>
    </row>
    <row r="7511">
      <c r="A7511" s="1">
        <v>7509.0</v>
      </c>
      <c r="B7511" s="1" t="s">
        <v>3748</v>
      </c>
      <c r="C7511" s="1" t="s">
        <v>14706</v>
      </c>
      <c r="D7511" s="1" t="s">
        <v>14707</v>
      </c>
      <c r="E7511" s="1" t="s">
        <v>14708</v>
      </c>
      <c r="F7511" s="1" t="s">
        <v>3751</v>
      </c>
      <c r="G7511" s="1" t="s">
        <v>39</v>
      </c>
      <c r="H7511" s="1">
        <v>45.0</v>
      </c>
      <c r="I7511" s="3">
        <v>44175.625</v>
      </c>
      <c r="J7511" s="1">
        <v>1.49304443316949</v>
      </c>
      <c r="K7511" s="1" t="s">
        <v>511</v>
      </c>
      <c r="L7511" s="1" t="s">
        <v>47</v>
      </c>
      <c r="M7511" s="3">
        <v>44175.65866425926</v>
      </c>
    </row>
    <row r="7512">
      <c r="A7512" s="1">
        <v>7510.0</v>
      </c>
      <c r="B7512" s="1" t="s">
        <v>1644</v>
      </c>
      <c r="C7512" s="1" t="s">
        <v>14709</v>
      </c>
      <c r="D7512" s="1" t="s">
        <v>1250</v>
      </c>
      <c r="E7512" s="1" t="s">
        <v>5638</v>
      </c>
      <c r="F7512" s="1" t="s">
        <v>1647</v>
      </c>
      <c r="G7512" s="1" t="s">
        <v>17</v>
      </c>
      <c r="H7512" s="1">
        <v>45.0</v>
      </c>
      <c r="I7512" s="3">
        <v>44156.791666666664</v>
      </c>
      <c r="J7512" s="1">
        <v>1.57552188247402</v>
      </c>
      <c r="K7512" s="1" t="s">
        <v>24</v>
      </c>
      <c r="L7512" s="1" t="s">
        <v>741</v>
      </c>
      <c r="M7512" s="3">
        <v>44156.85602392361</v>
      </c>
    </row>
    <row r="7513">
      <c r="A7513" s="1">
        <v>7511.0</v>
      </c>
      <c r="B7513" s="1" t="s">
        <v>150</v>
      </c>
      <c r="C7513" s="1" t="s">
        <v>14710</v>
      </c>
      <c r="D7513" s="1" t="s">
        <v>1381</v>
      </c>
      <c r="E7513" s="1" t="s">
        <v>14711</v>
      </c>
      <c r="F7513" s="1" t="s">
        <v>153</v>
      </c>
      <c r="G7513" s="1" t="s">
        <v>39</v>
      </c>
      <c r="H7513" s="1">
        <v>45.0</v>
      </c>
      <c r="I7513" s="3">
        <v>44161.291666666664</v>
      </c>
      <c r="J7513" s="1">
        <v>1.7806962862886</v>
      </c>
      <c r="K7513" s="1" t="s">
        <v>62</v>
      </c>
      <c r="M7513" s="3">
        <v>44161.31491855324</v>
      </c>
    </row>
    <row r="7514">
      <c r="A7514" s="1">
        <v>7512.0</v>
      </c>
      <c r="B7514" s="1" t="s">
        <v>3923</v>
      </c>
      <c r="C7514" s="1" t="s">
        <v>14712</v>
      </c>
      <c r="D7514" s="1" t="s">
        <v>99</v>
      </c>
      <c r="E7514" s="1" t="s">
        <v>5496</v>
      </c>
      <c r="F7514" s="1" t="s">
        <v>3927</v>
      </c>
      <c r="G7514" s="1" t="s">
        <v>17</v>
      </c>
      <c r="H7514" s="1">
        <v>45.0</v>
      </c>
      <c r="I7514" s="3">
        <v>44222.25</v>
      </c>
      <c r="J7514" s="1">
        <v>1.86287545332402</v>
      </c>
      <c r="K7514" s="1" t="s">
        <v>159</v>
      </c>
      <c r="L7514" s="1" t="s">
        <v>5497</v>
      </c>
      <c r="M7514" s="3">
        <v>44222.284586180554</v>
      </c>
    </row>
    <row r="7515">
      <c r="A7515" s="1">
        <v>7513.0</v>
      </c>
      <c r="B7515" s="1" t="s">
        <v>124</v>
      </c>
      <c r="C7515" s="1" t="s">
        <v>14713</v>
      </c>
      <c r="D7515" s="1" t="s">
        <v>906</v>
      </c>
      <c r="E7515" s="1" t="s">
        <v>14714</v>
      </c>
      <c r="F7515" s="1" t="s">
        <v>128</v>
      </c>
      <c r="G7515" s="1" t="s">
        <v>35</v>
      </c>
      <c r="H7515" s="1">
        <v>45.0</v>
      </c>
      <c r="I7515" s="3">
        <v>44250.4375</v>
      </c>
      <c r="J7515" s="1">
        <v>2.14069631935841</v>
      </c>
      <c r="K7515" s="1" t="s">
        <v>62</v>
      </c>
      <c r="M7515" s="3">
        <v>44250.47098971065</v>
      </c>
    </row>
    <row r="7516">
      <c r="A7516" s="1">
        <v>7514.0</v>
      </c>
      <c r="B7516" s="1" t="s">
        <v>2276</v>
      </c>
      <c r="C7516" s="1" t="s">
        <v>14715</v>
      </c>
      <c r="D7516" s="1" t="s">
        <v>11659</v>
      </c>
      <c r="E7516" s="1" t="s">
        <v>14716</v>
      </c>
      <c r="F7516" s="1" t="s">
        <v>2279</v>
      </c>
      <c r="G7516" s="1" t="s">
        <v>17</v>
      </c>
      <c r="H7516" s="1">
        <v>45.0</v>
      </c>
      <c r="I7516" s="3">
        <v>43906.65625</v>
      </c>
      <c r="J7516" s="1">
        <v>0.0</v>
      </c>
      <c r="K7516" s="1" t="s">
        <v>159</v>
      </c>
      <c r="M7516" s="3">
        <v>43906.65374951389</v>
      </c>
    </row>
    <row r="7517">
      <c r="A7517" s="1">
        <v>7515.0</v>
      </c>
      <c r="B7517" s="1" t="s">
        <v>293</v>
      </c>
      <c r="C7517" s="1" t="s">
        <v>14717</v>
      </c>
      <c r="D7517" s="1" t="s">
        <v>588</v>
      </c>
      <c r="E7517" s="1" t="s">
        <v>2620</v>
      </c>
      <c r="F7517" s="1" t="s">
        <v>297</v>
      </c>
      <c r="G7517" s="1" t="s">
        <v>17</v>
      </c>
      <c r="H7517" s="1">
        <v>45.0</v>
      </c>
      <c r="I7517" s="3">
        <v>43865.291666666664</v>
      </c>
      <c r="J7517" s="1">
        <v>1.61153688769294</v>
      </c>
      <c r="K7517" s="1" t="s">
        <v>62</v>
      </c>
      <c r="M7517" s="3">
        <v>43865.326883518515</v>
      </c>
    </row>
    <row r="7518">
      <c r="A7518" s="1">
        <v>7516.0</v>
      </c>
      <c r="B7518" s="1" t="s">
        <v>303</v>
      </c>
      <c r="C7518" s="1" t="s">
        <v>14718</v>
      </c>
      <c r="D7518" s="1" t="s">
        <v>305</v>
      </c>
      <c r="E7518" s="1" t="s">
        <v>10350</v>
      </c>
      <c r="F7518" s="1" t="s">
        <v>307</v>
      </c>
      <c r="G7518" s="1" t="s">
        <v>17</v>
      </c>
      <c r="H7518" s="1">
        <v>45.0</v>
      </c>
      <c r="I7518" s="3">
        <v>44244.625</v>
      </c>
      <c r="J7518" s="1">
        <v>1.73869784203784</v>
      </c>
      <c r="K7518" s="1" t="s">
        <v>24</v>
      </c>
      <c r="M7518" s="3">
        <v>44244.64888114583</v>
      </c>
    </row>
    <row r="7519">
      <c r="A7519" s="1">
        <v>7517.0</v>
      </c>
      <c r="B7519" s="1" t="s">
        <v>5602</v>
      </c>
      <c r="C7519" s="1" t="s">
        <v>14719</v>
      </c>
      <c r="D7519" s="1" t="s">
        <v>2248</v>
      </c>
      <c r="E7519" s="1" t="s">
        <v>14720</v>
      </c>
      <c r="F7519" s="1" t="s">
        <v>5605</v>
      </c>
      <c r="G7519" s="1" t="s">
        <v>89</v>
      </c>
      <c r="H7519" s="1">
        <v>45.0</v>
      </c>
      <c r="I7519" s="3">
        <v>44234.71873148148</v>
      </c>
      <c r="J7519" s="1">
        <v>0.0</v>
      </c>
      <c r="K7519" s="1" t="s">
        <v>601</v>
      </c>
      <c r="L7519" s="1" t="s">
        <v>5606</v>
      </c>
      <c r="M7519" s="3">
        <v>44234.678595729165</v>
      </c>
    </row>
    <row r="7520">
      <c r="A7520" s="1">
        <v>7518.0</v>
      </c>
      <c r="B7520" s="1" t="s">
        <v>2645</v>
      </c>
      <c r="C7520" s="1" t="s">
        <v>14721</v>
      </c>
      <c r="D7520" s="1" t="s">
        <v>1802</v>
      </c>
      <c r="E7520" s="1" t="s">
        <v>3332</v>
      </c>
      <c r="F7520" s="1" t="s">
        <v>2649</v>
      </c>
      <c r="G7520" s="1" t="s">
        <v>17</v>
      </c>
      <c r="H7520" s="1">
        <v>45.0</v>
      </c>
      <c r="I7520" s="3">
        <v>43926.291666666664</v>
      </c>
      <c r="J7520" s="1">
        <v>3.12870660085057</v>
      </c>
      <c r="K7520" s="1" t="s">
        <v>18</v>
      </c>
      <c r="M7520" s="3">
        <v>43926.32466982639</v>
      </c>
    </row>
    <row r="7521">
      <c r="A7521" s="1">
        <v>7519.0</v>
      </c>
      <c r="B7521" s="1" t="s">
        <v>1023</v>
      </c>
      <c r="C7521" s="1" t="s">
        <v>14722</v>
      </c>
      <c r="D7521" s="1" t="s">
        <v>5435</v>
      </c>
      <c r="E7521" s="1" t="s">
        <v>11341</v>
      </c>
      <c r="F7521" s="1" t="s">
        <v>1027</v>
      </c>
      <c r="G7521" s="1" t="s">
        <v>17</v>
      </c>
      <c r="H7521" s="1">
        <v>45.0</v>
      </c>
      <c r="I7521" s="3">
        <v>43869.208333333336</v>
      </c>
      <c r="J7521" s="1">
        <v>0.330526392185408</v>
      </c>
      <c r="K7521" s="1" t="s">
        <v>24</v>
      </c>
      <c r="M7521" s="3">
        <v>43870.24167826389</v>
      </c>
    </row>
    <row r="7522">
      <c r="A7522" s="1">
        <v>7520.0</v>
      </c>
      <c r="B7522" s="1" t="s">
        <v>319</v>
      </c>
      <c r="C7522" s="1" t="s">
        <v>14723</v>
      </c>
      <c r="D7522" s="1" t="s">
        <v>321</v>
      </c>
      <c r="E7522" s="1" t="s">
        <v>14724</v>
      </c>
      <c r="F7522" s="1" t="s">
        <v>323</v>
      </c>
      <c r="G7522" s="1" t="s">
        <v>39</v>
      </c>
      <c r="H7522" s="1">
        <v>45.0</v>
      </c>
      <c r="I7522" s="3">
        <v>43993.489583333336</v>
      </c>
      <c r="J7522" s="1">
        <v>0.601189857972805</v>
      </c>
      <c r="K7522" s="1" t="s">
        <v>24</v>
      </c>
      <c r="M7522" s="3">
        <v>43993.51821351852</v>
      </c>
    </row>
    <row r="7523">
      <c r="A7523" s="1">
        <v>7521.0</v>
      </c>
      <c r="B7523" s="1" t="s">
        <v>4120</v>
      </c>
      <c r="C7523" s="1" t="s">
        <v>14725</v>
      </c>
      <c r="D7523" s="1" t="s">
        <v>588</v>
      </c>
      <c r="E7523" s="1" t="s">
        <v>11797</v>
      </c>
      <c r="F7523" s="1" t="s">
        <v>4123</v>
      </c>
      <c r="G7523" s="1" t="s">
        <v>17</v>
      </c>
      <c r="H7523" s="1">
        <v>45.0</v>
      </c>
      <c r="I7523" s="3">
        <v>43816.625</v>
      </c>
      <c r="J7523" s="1">
        <v>2.81123422446074</v>
      </c>
      <c r="K7523" s="1" t="s">
        <v>62</v>
      </c>
      <c r="M7523" s="3">
        <v>43816.69460710648</v>
      </c>
    </row>
    <row r="7524">
      <c r="A7524" s="1">
        <v>7522.0</v>
      </c>
      <c r="B7524" s="1" t="s">
        <v>239</v>
      </c>
      <c r="C7524" s="1" t="s">
        <v>14726</v>
      </c>
      <c r="D7524" s="1" t="s">
        <v>1137</v>
      </c>
      <c r="E7524" s="1" t="s">
        <v>4651</v>
      </c>
      <c r="F7524" s="1" t="s">
        <v>243</v>
      </c>
      <c r="G7524" s="1" t="s">
        <v>35</v>
      </c>
      <c r="H7524" s="1">
        <v>45.0</v>
      </c>
      <c r="I7524" s="3">
        <v>44055.541666666664</v>
      </c>
      <c r="J7524" s="1">
        <v>1.76264325500418</v>
      </c>
      <c r="K7524" s="1" t="s">
        <v>46</v>
      </c>
      <c r="M7524" s="3">
        <v>44055.57745576389</v>
      </c>
    </row>
    <row r="7525">
      <c r="A7525" s="1">
        <v>7523.0</v>
      </c>
      <c r="B7525" s="1" t="s">
        <v>2940</v>
      </c>
      <c r="C7525" s="1" t="s">
        <v>14727</v>
      </c>
      <c r="D7525" s="1" t="s">
        <v>1397</v>
      </c>
      <c r="E7525" s="1" t="s">
        <v>8057</v>
      </c>
      <c r="F7525" s="1" t="s">
        <v>2943</v>
      </c>
      <c r="G7525" s="1" t="s">
        <v>17</v>
      </c>
      <c r="H7525" s="1">
        <v>45.0</v>
      </c>
      <c r="I7525" s="3">
        <v>43860.25</v>
      </c>
      <c r="J7525" s="1">
        <v>1.85218465074884</v>
      </c>
      <c r="K7525" s="1" t="s">
        <v>24</v>
      </c>
      <c r="M7525" s="3">
        <v>43861.28987366898</v>
      </c>
    </row>
    <row r="7526">
      <c r="A7526" s="1">
        <v>7524.0</v>
      </c>
      <c r="B7526" s="1" t="s">
        <v>2645</v>
      </c>
      <c r="C7526" s="1" t="s">
        <v>14728</v>
      </c>
      <c r="D7526" s="1" t="s">
        <v>1096</v>
      </c>
      <c r="E7526" s="1" t="s">
        <v>6639</v>
      </c>
      <c r="F7526" s="1" t="s">
        <v>2649</v>
      </c>
      <c r="G7526" s="1" t="s">
        <v>17</v>
      </c>
      <c r="H7526" s="1">
        <v>45.0</v>
      </c>
      <c r="I7526" s="3">
        <v>43950.583333333336</v>
      </c>
      <c r="J7526" s="1">
        <v>0.806262976777624</v>
      </c>
      <c r="K7526" s="1" t="s">
        <v>18</v>
      </c>
      <c r="M7526" s="3">
        <v>43950.626031087966</v>
      </c>
    </row>
    <row r="7527">
      <c r="A7527" s="1">
        <v>7525.0</v>
      </c>
      <c r="B7527" s="1" t="s">
        <v>2372</v>
      </c>
      <c r="C7527" s="1" t="s">
        <v>14729</v>
      </c>
      <c r="D7527" s="1" t="s">
        <v>4845</v>
      </c>
      <c r="E7527" s="1" t="s">
        <v>14730</v>
      </c>
      <c r="F7527" s="1" t="s">
        <v>2375</v>
      </c>
      <c r="G7527" s="1" t="s">
        <v>89</v>
      </c>
      <c r="H7527" s="1">
        <v>45.0</v>
      </c>
      <c r="I7527" s="3">
        <v>44169.61182471065</v>
      </c>
      <c r="J7527" s="1">
        <v>1.1643052125828</v>
      </c>
      <c r="K7527" s="1" t="s">
        <v>46</v>
      </c>
      <c r="M7527" s="3">
        <v>44169.64227739583</v>
      </c>
    </row>
    <row r="7528">
      <c r="A7528" s="1">
        <v>7526.0</v>
      </c>
      <c r="B7528" s="1" t="s">
        <v>455</v>
      </c>
      <c r="C7528" s="1" t="s">
        <v>14731</v>
      </c>
      <c r="D7528" s="1" t="s">
        <v>32</v>
      </c>
      <c r="E7528" s="1" t="s">
        <v>4178</v>
      </c>
      <c r="F7528" s="1" t="s">
        <v>458</v>
      </c>
      <c r="G7528" s="1" t="s">
        <v>17</v>
      </c>
      <c r="H7528" s="1">
        <v>45.0</v>
      </c>
      <c r="I7528" s="3">
        <v>43984.625</v>
      </c>
      <c r="J7528" s="1">
        <v>2.35905997716324</v>
      </c>
      <c r="K7528" s="1" t="s">
        <v>24</v>
      </c>
      <c r="L7528" s="1" t="s">
        <v>406</v>
      </c>
      <c r="M7528" s="3">
        <v>43984.66018472222</v>
      </c>
    </row>
    <row r="7529">
      <c r="A7529" s="1">
        <v>7527.0</v>
      </c>
      <c r="B7529" s="1" t="s">
        <v>1126</v>
      </c>
      <c r="C7529" s="1" t="s">
        <v>14732</v>
      </c>
      <c r="D7529" s="1" t="s">
        <v>21</v>
      </c>
      <c r="E7529" s="1" t="s">
        <v>9728</v>
      </c>
      <c r="F7529" s="1" t="s">
        <v>1130</v>
      </c>
      <c r="G7529" s="1" t="s">
        <v>17</v>
      </c>
      <c r="H7529" s="1">
        <v>45.0</v>
      </c>
      <c r="I7529" s="3">
        <v>44202.229166666664</v>
      </c>
      <c r="J7529" s="1">
        <v>0.61405917438918</v>
      </c>
      <c r="K7529" s="1" t="s">
        <v>24</v>
      </c>
      <c r="M7529" s="3">
        <v>44202.255646805555</v>
      </c>
    </row>
    <row r="7530">
      <c r="A7530" s="1">
        <v>7528.0</v>
      </c>
      <c r="B7530" s="1" t="s">
        <v>1604</v>
      </c>
      <c r="C7530" s="1" t="s">
        <v>14733</v>
      </c>
      <c r="D7530" s="1" t="s">
        <v>14734</v>
      </c>
      <c r="E7530" s="1" t="s">
        <v>14735</v>
      </c>
      <c r="F7530" s="1" t="s">
        <v>1608</v>
      </c>
      <c r="G7530" s="1" t="s">
        <v>39</v>
      </c>
      <c r="H7530" s="1">
        <v>45.0</v>
      </c>
      <c r="I7530" s="3">
        <v>44231.6875</v>
      </c>
      <c r="J7530" s="1">
        <v>2.51820456751376</v>
      </c>
      <c r="K7530" s="1" t="s">
        <v>18</v>
      </c>
      <c r="L7530" s="1" t="s">
        <v>1080</v>
      </c>
      <c r="M7530" s="3">
        <v>44231.71564135417</v>
      </c>
    </row>
    <row r="7531">
      <c r="A7531" s="1">
        <v>7529.0</v>
      </c>
      <c r="B7531" s="1" t="s">
        <v>3670</v>
      </c>
      <c r="C7531" s="1" t="s">
        <v>14736</v>
      </c>
      <c r="D7531" s="1" t="s">
        <v>3672</v>
      </c>
      <c r="E7531" s="1" t="s">
        <v>12526</v>
      </c>
      <c r="F7531" s="1" t="s">
        <v>3674</v>
      </c>
      <c r="G7531" s="1" t="s">
        <v>17</v>
      </c>
      <c r="H7531" s="1">
        <v>45.0</v>
      </c>
      <c r="I7531" s="3">
        <v>44043.625</v>
      </c>
      <c r="J7531" s="1">
        <v>1.13177022369454</v>
      </c>
      <c r="K7531" s="1" t="s">
        <v>166</v>
      </c>
      <c r="M7531" s="3">
        <v>44043.65219342593</v>
      </c>
    </row>
    <row r="7532">
      <c r="A7532" s="1">
        <v>7530.0</v>
      </c>
      <c r="B7532" s="1" t="s">
        <v>3028</v>
      </c>
      <c r="C7532" s="1" t="s">
        <v>14737</v>
      </c>
      <c r="D7532" s="1" t="s">
        <v>518</v>
      </c>
      <c r="E7532" s="1" t="s">
        <v>3030</v>
      </c>
      <c r="F7532" s="1" t="s">
        <v>3031</v>
      </c>
      <c r="G7532" s="1" t="s">
        <v>17</v>
      </c>
      <c r="H7532" s="1">
        <v>45.0</v>
      </c>
      <c r="I7532" s="3">
        <v>44008.291666666664</v>
      </c>
      <c r="J7532" s="1">
        <v>0.00677542111671883</v>
      </c>
      <c r="K7532" s="1" t="s">
        <v>24</v>
      </c>
      <c r="L7532" s="1" t="s">
        <v>747</v>
      </c>
      <c r="M7532" s="3">
        <v>44008.32431837963</v>
      </c>
    </row>
    <row r="7533">
      <c r="A7533" s="1">
        <v>7531.0</v>
      </c>
      <c r="B7533" s="1" t="s">
        <v>2276</v>
      </c>
      <c r="C7533" s="1" t="s">
        <v>14738</v>
      </c>
      <c r="D7533" s="1" t="s">
        <v>2858</v>
      </c>
      <c r="E7533" s="1" t="s">
        <v>2859</v>
      </c>
      <c r="F7533" s="1" t="s">
        <v>2279</v>
      </c>
      <c r="G7533" s="1" t="s">
        <v>35</v>
      </c>
      <c r="H7533" s="1">
        <v>45.0</v>
      </c>
      <c r="I7533" s="3">
        <v>43984.583333333336</v>
      </c>
      <c r="J7533" s="1">
        <v>0.13702567942203</v>
      </c>
      <c r="K7533" s="1" t="s">
        <v>159</v>
      </c>
      <c r="M7533" s="3">
        <v>43984.61289133102</v>
      </c>
    </row>
    <row r="7534">
      <c r="A7534" s="1">
        <v>7532.0</v>
      </c>
      <c r="B7534" s="1" t="s">
        <v>73</v>
      </c>
      <c r="C7534" s="1" t="s">
        <v>14739</v>
      </c>
      <c r="D7534" s="1" t="s">
        <v>1595</v>
      </c>
      <c r="E7534" s="1" t="s">
        <v>5650</v>
      </c>
      <c r="F7534" s="1" t="s">
        <v>77</v>
      </c>
      <c r="G7534" s="1" t="s">
        <v>35</v>
      </c>
      <c r="H7534" s="1">
        <v>45.0</v>
      </c>
      <c r="I7534" s="3">
        <v>43511.291666666664</v>
      </c>
      <c r="J7534" s="1">
        <v>1.2826886740004</v>
      </c>
      <c r="K7534" s="1" t="s">
        <v>24</v>
      </c>
      <c r="M7534" s="3">
        <v>43511.35284668981</v>
      </c>
    </row>
    <row r="7535">
      <c r="A7535" s="1">
        <v>7533.0</v>
      </c>
      <c r="B7535" s="1" t="s">
        <v>4356</v>
      </c>
      <c r="C7535" s="1" t="s">
        <v>14740</v>
      </c>
      <c r="D7535" s="1" t="s">
        <v>411</v>
      </c>
      <c r="E7535" s="1" t="s">
        <v>8723</v>
      </c>
      <c r="F7535" s="1" t="s">
        <v>4359</v>
      </c>
      <c r="G7535" s="1" t="s">
        <v>17</v>
      </c>
      <c r="H7535" s="1">
        <v>45.0</v>
      </c>
      <c r="I7535" s="3">
        <v>43979.260416666664</v>
      </c>
      <c r="J7535" s="1">
        <v>0.285140011990038</v>
      </c>
      <c r="K7535" s="1" t="s">
        <v>62</v>
      </c>
      <c r="L7535" s="1" t="s">
        <v>4360</v>
      </c>
      <c r="M7535" s="3">
        <v>43979.257117581015</v>
      </c>
    </row>
    <row r="7536">
      <c r="A7536" s="1">
        <v>7534.0</v>
      </c>
      <c r="B7536" s="1" t="s">
        <v>319</v>
      </c>
      <c r="C7536" s="1" t="s">
        <v>14741</v>
      </c>
      <c r="D7536" s="1" t="s">
        <v>1622</v>
      </c>
      <c r="E7536" s="1" t="s">
        <v>14742</v>
      </c>
      <c r="F7536" s="1" t="s">
        <v>323</v>
      </c>
      <c r="G7536" s="1" t="s">
        <v>39</v>
      </c>
      <c r="H7536" s="1">
        <v>45.0</v>
      </c>
      <c r="I7536" s="3">
        <v>43804.604166666664</v>
      </c>
      <c r="J7536" s="1">
        <v>2.12622890642448</v>
      </c>
      <c r="K7536" s="1" t="s">
        <v>24</v>
      </c>
      <c r="M7536" s="3">
        <v>43804.6377215625</v>
      </c>
    </row>
    <row r="7537">
      <c r="A7537" s="1">
        <v>7535.0</v>
      </c>
      <c r="B7537" s="1" t="s">
        <v>536</v>
      </c>
      <c r="C7537" s="1" t="s">
        <v>14743</v>
      </c>
      <c r="D7537" s="1" t="s">
        <v>1255</v>
      </c>
      <c r="E7537" s="1" t="s">
        <v>5979</v>
      </c>
      <c r="F7537" s="1" t="s">
        <v>539</v>
      </c>
      <c r="G7537" s="1" t="s">
        <v>17</v>
      </c>
      <c r="H7537" s="1">
        <v>45.0</v>
      </c>
      <c r="I7537" s="3">
        <v>43761.25</v>
      </c>
      <c r="J7537" s="1">
        <v>1.4083026426678</v>
      </c>
      <c r="K7537" s="1" t="s">
        <v>83</v>
      </c>
      <c r="M7537" s="3">
        <v>43761.34208840278</v>
      </c>
    </row>
    <row r="7538">
      <c r="A7538" s="1">
        <v>7536.0</v>
      </c>
      <c r="B7538" s="1" t="s">
        <v>4246</v>
      </c>
      <c r="C7538" s="1" t="s">
        <v>14744</v>
      </c>
      <c r="D7538" s="1" t="s">
        <v>3461</v>
      </c>
      <c r="E7538" s="1" t="s">
        <v>8135</v>
      </c>
      <c r="F7538" s="1" t="s">
        <v>4250</v>
      </c>
      <c r="G7538" s="1" t="s">
        <v>17</v>
      </c>
      <c r="H7538" s="1">
        <v>45.0</v>
      </c>
      <c r="I7538" s="3">
        <v>43899.645833333336</v>
      </c>
      <c r="J7538" s="1">
        <v>1.02250412228416</v>
      </c>
      <c r="K7538" s="1" t="s">
        <v>24</v>
      </c>
      <c r="M7538" s="3">
        <v>43899.677957141204</v>
      </c>
    </row>
    <row r="7539">
      <c r="A7539" s="1">
        <v>7537.0</v>
      </c>
      <c r="B7539" s="1" t="s">
        <v>5313</v>
      </c>
      <c r="C7539" s="1" t="s">
        <v>14745</v>
      </c>
      <c r="D7539" s="1" t="s">
        <v>518</v>
      </c>
      <c r="E7539" s="1" t="s">
        <v>14746</v>
      </c>
      <c r="F7539" s="1" t="s">
        <v>5316</v>
      </c>
      <c r="G7539" s="1" t="s">
        <v>39</v>
      </c>
      <c r="H7539" s="1">
        <v>45.0</v>
      </c>
      <c r="I7539" s="3">
        <v>43995.666666666664</v>
      </c>
      <c r="J7539" s="1">
        <v>2.17272791924476</v>
      </c>
      <c r="K7539" s="1" t="s">
        <v>24</v>
      </c>
      <c r="L7539" s="1" t="s">
        <v>747</v>
      </c>
      <c r="M7539" s="3">
        <v>43995.72439980324</v>
      </c>
    </row>
    <row r="7540">
      <c r="A7540" s="1">
        <v>7538.0</v>
      </c>
      <c r="B7540" s="1" t="s">
        <v>6050</v>
      </c>
      <c r="C7540" s="1" t="s">
        <v>14747</v>
      </c>
      <c r="D7540" s="1" t="s">
        <v>211</v>
      </c>
      <c r="E7540" s="1" t="s">
        <v>14748</v>
      </c>
      <c r="F7540" s="1" t="s">
        <v>6053</v>
      </c>
      <c r="G7540" s="1" t="s">
        <v>39</v>
      </c>
      <c r="H7540" s="1">
        <v>45.0</v>
      </c>
      <c r="I7540" s="3">
        <v>44035.729166666664</v>
      </c>
      <c r="J7540" s="1">
        <v>1.53374547546336</v>
      </c>
      <c r="K7540" s="1" t="s">
        <v>218</v>
      </c>
      <c r="M7540" s="3">
        <v>44035.7594821875</v>
      </c>
    </row>
    <row r="7541">
      <c r="A7541" s="1">
        <v>7539.0</v>
      </c>
      <c r="B7541" s="1" t="s">
        <v>1031</v>
      </c>
      <c r="C7541" s="1" t="s">
        <v>14749</v>
      </c>
      <c r="D7541" s="1" t="s">
        <v>998</v>
      </c>
      <c r="E7541" s="1" t="s">
        <v>8926</v>
      </c>
      <c r="F7541" s="1" t="s">
        <v>1034</v>
      </c>
      <c r="G7541" s="1" t="s">
        <v>17</v>
      </c>
      <c r="H7541" s="1">
        <v>45.0</v>
      </c>
      <c r="I7541" s="3">
        <v>43759.375</v>
      </c>
      <c r="J7541" s="1">
        <v>1.19770073070102</v>
      </c>
      <c r="K7541" s="1" t="s">
        <v>24</v>
      </c>
      <c r="M7541" s="3">
        <v>43759.40752434028</v>
      </c>
    </row>
    <row r="7542">
      <c r="A7542" s="1">
        <v>7540.0</v>
      </c>
      <c r="B7542" s="1" t="s">
        <v>1126</v>
      </c>
      <c r="C7542" s="1" t="s">
        <v>14750</v>
      </c>
      <c r="D7542" s="1" t="s">
        <v>21</v>
      </c>
      <c r="E7542" s="1" t="s">
        <v>3833</v>
      </c>
      <c r="F7542" s="1" t="s">
        <v>1130</v>
      </c>
      <c r="G7542" s="1" t="s">
        <v>17</v>
      </c>
      <c r="H7542" s="1">
        <v>45.0</v>
      </c>
      <c r="I7542" s="3">
        <v>44216.21875</v>
      </c>
      <c r="J7542" s="1">
        <v>0.348051429601224</v>
      </c>
      <c r="K7542" s="1" t="s">
        <v>24</v>
      </c>
      <c r="M7542" s="3">
        <v>44216.248203993055</v>
      </c>
    </row>
    <row r="7543">
      <c r="A7543" s="1">
        <v>7541.0</v>
      </c>
      <c r="B7543" s="1" t="s">
        <v>485</v>
      </c>
      <c r="C7543" s="1" t="s">
        <v>14751</v>
      </c>
      <c r="D7543" s="1" t="s">
        <v>1418</v>
      </c>
      <c r="E7543" s="1" t="s">
        <v>5164</v>
      </c>
      <c r="F7543" s="1" t="s">
        <v>489</v>
      </c>
      <c r="G7543" s="1" t="s">
        <v>17</v>
      </c>
      <c r="H7543" s="1">
        <v>45.0</v>
      </c>
      <c r="I7543" s="3">
        <v>43869.25</v>
      </c>
      <c r="J7543" s="1">
        <v>3.09929326542932</v>
      </c>
      <c r="K7543" s="1" t="s">
        <v>166</v>
      </c>
      <c r="M7543" s="3">
        <v>43869.46377740741</v>
      </c>
    </row>
    <row r="7544">
      <c r="A7544" s="1">
        <v>7542.0</v>
      </c>
      <c r="B7544" s="1" t="s">
        <v>2610</v>
      </c>
      <c r="C7544" s="1" t="s">
        <v>14752</v>
      </c>
      <c r="D7544" s="1" t="s">
        <v>1179</v>
      </c>
      <c r="E7544" s="1" t="s">
        <v>14753</v>
      </c>
      <c r="F7544" s="1" t="s">
        <v>2614</v>
      </c>
      <c r="G7544" s="1" t="s">
        <v>39</v>
      </c>
      <c r="H7544" s="1">
        <v>45.0</v>
      </c>
      <c r="I7544" s="3">
        <v>43921.75</v>
      </c>
      <c r="J7544" s="1">
        <v>1.10704191067272</v>
      </c>
      <c r="K7544" s="1" t="s">
        <v>46</v>
      </c>
      <c r="M7544" s="3">
        <v>43921.79880237269</v>
      </c>
    </row>
    <row r="7545">
      <c r="A7545" s="1">
        <v>7543.0</v>
      </c>
      <c r="B7545" s="1" t="s">
        <v>2534</v>
      </c>
      <c r="C7545" s="1" t="s">
        <v>14754</v>
      </c>
      <c r="D7545" s="1" t="s">
        <v>14137</v>
      </c>
      <c r="E7545" s="1" t="s">
        <v>14755</v>
      </c>
      <c r="F7545" s="1" t="s">
        <v>2538</v>
      </c>
      <c r="G7545" s="1" t="s">
        <v>39</v>
      </c>
      <c r="H7545" s="1">
        <v>45.0</v>
      </c>
      <c r="I7545" s="3">
        <v>43593.166666666664</v>
      </c>
      <c r="J7545" s="1">
        <v>0.944919747690231</v>
      </c>
      <c r="K7545" s="1" t="s">
        <v>18</v>
      </c>
      <c r="M7545" s="3">
        <v>43593.20266417824</v>
      </c>
    </row>
    <row r="7546">
      <c r="A7546" s="1">
        <v>7544.0</v>
      </c>
      <c r="B7546" s="1" t="s">
        <v>1761</v>
      </c>
      <c r="C7546" s="1" t="s">
        <v>14756</v>
      </c>
      <c r="D7546" s="1" t="s">
        <v>49</v>
      </c>
      <c r="E7546" s="1" t="s">
        <v>14757</v>
      </c>
      <c r="F7546" s="1" t="s">
        <v>1764</v>
      </c>
      <c r="G7546" s="1" t="s">
        <v>39</v>
      </c>
      <c r="H7546" s="1">
        <v>45.0</v>
      </c>
      <c r="I7546" s="3">
        <v>44150.6875</v>
      </c>
      <c r="J7546" s="1">
        <v>1.5431777742056</v>
      </c>
      <c r="K7546" s="1" t="s">
        <v>18</v>
      </c>
      <c r="M7546" s="3">
        <v>44150.73188831018</v>
      </c>
    </row>
    <row r="7547">
      <c r="A7547" s="1">
        <v>7545.0</v>
      </c>
      <c r="B7547" s="1" t="s">
        <v>2084</v>
      </c>
      <c r="C7547" s="1" t="s">
        <v>14758</v>
      </c>
      <c r="D7547" s="1" t="s">
        <v>1036</v>
      </c>
      <c r="E7547" s="1" t="s">
        <v>6613</v>
      </c>
      <c r="F7547" s="1" t="s">
        <v>2087</v>
      </c>
      <c r="G7547" s="1" t="s">
        <v>17</v>
      </c>
      <c r="H7547" s="1">
        <v>45.0</v>
      </c>
      <c r="I7547" s="3">
        <v>44179.333333333336</v>
      </c>
      <c r="J7547" s="1">
        <v>1.92517708124951</v>
      </c>
      <c r="K7547" s="1" t="s">
        <v>601</v>
      </c>
      <c r="L7547" s="1" t="s">
        <v>1547</v>
      </c>
      <c r="M7547" s="3">
        <v>44179.3591627662</v>
      </c>
    </row>
    <row r="7548">
      <c r="A7548" s="1">
        <v>7546.0</v>
      </c>
      <c r="B7548" s="1" t="s">
        <v>313</v>
      </c>
      <c r="C7548" s="1" t="s">
        <v>14759</v>
      </c>
      <c r="D7548" s="1" t="s">
        <v>163</v>
      </c>
      <c r="E7548" s="1" t="s">
        <v>14760</v>
      </c>
      <c r="F7548" s="1" t="s">
        <v>317</v>
      </c>
      <c r="G7548" s="1" t="s">
        <v>35</v>
      </c>
      <c r="H7548" s="1">
        <v>45.0</v>
      </c>
      <c r="I7548" s="3">
        <v>44145.177083333336</v>
      </c>
      <c r="J7548" s="1">
        <v>1.00505378994811</v>
      </c>
      <c r="K7548" s="1" t="s">
        <v>166</v>
      </c>
      <c r="L7548" s="1" t="s">
        <v>318</v>
      </c>
      <c r="M7548" s="3">
        <v>44145.19507703704</v>
      </c>
    </row>
    <row r="7549">
      <c r="A7549" s="1">
        <v>7547.0</v>
      </c>
      <c r="B7549" s="1" t="s">
        <v>78</v>
      </c>
      <c r="C7549" s="1" t="s">
        <v>14761</v>
      </c>
      <c r="D7549" s="1" t="s">
        <v>80</v>
      </c>
      <c r="E7549" s="1" t="s">
        <v>895</v>
      </c>
      <c r="F7549" s="1" t="s">
        <v>82</v>
      </c>
      <c r="G7549" s="1" t="s">
        <v>17</v>
      </c>
      <c r="H7549" s="1">
        <v>45.0</v>
      </c>
      <c r="I7549" s="3">
        <v>43979.541666666664</v>
      </c>
      <c r="J7549" s="1">
        <v>0.733043326097465</v>
      </c>
      <c r="K7549" s="1" t="s">
        <v>83</v>
      </c>
      <c r="M7549" s="3">
        <v>43979.572615</v>
      </c>
    </row>
    <row r="7550">
      <c r="A7550" s="1">
        <v>7548.0</v>
      </c>
      <c r="B7550" s="1" t="s">
        <v>1423</v>
      </c>
      <c r="C7550" s="1" t="s">
        <v>14762</v>
      </c>
      <c r="D7550" s="1" t="s">
        <v>461</v>
      </c>
      <c r="E7550" s="1" t="s">
        <v>1425</v>
      </c>
      <c r="F7550" s="1" t="s">
        <v>1426</v>
      </c>
      <c r="G7550" s="1" t="s">
        <v>35</v>
      </c>
      <c r="H7550" s="1">
        <v>45.0</v>
      </c>
      <c r="I7550" s="3">
        <v>43677.666666666664</v>
      </c>
      <c r="J7550" s="1">
        <v>3.50676329489072</v>
      </c>
      <c r="K7550" s="1" t="s">
        <v>24</v>
      </c>
      <c r="M7550" s="3">
        <v>43677.629026828705</v>
      </c>
    </row>
    <row r="7551">
      <c r="A7551" s="1">
        <v>7549.0</v>
      </c>
      <c r="B7551" s="1" t="s">
        <v>4502</v>
      </c>
      <c r="C7551" s="1" t="s">
        <v>14763</v>
      </c>
      <c r="D7551" s="1" t="s">
        <v>4504</v>
      </c>
      <c r="E7551" s="1" t="s">
        <v>14764</v>
      </c>
      <c r="F7551" s="1" t="s">
        <v>4506</v>
      </c>
      <c r="G7551" s="1" t="s">
        <v>17</v>
      </c>
      <c r="H7551" s="1">
        <v>45.0</v>
      </c>
      <c r="I7551" s="3">
        <v>44238.5625</v>
      </c>
      <c r="J7551" s="1">
        <v>2.97200987313041</v>
      </c>
      <c r="K7551" s="1" t="s">
        <v>62</v>
      </c>
      <c r="L7551" s="1" t="s">
        <v>671</v>
      </c>
      <c r="M7551" s="3">
        <v>44238.47840732639</v>
      </c>
    </row>
    <row r="7552">
      <c r="A7552" s="1">
        <v>7550.0</v>
      </c>
      <c r="B7552" s="1" t="s">
        <v>773</v>
      </c>
      <c r="C7552" s="1" t="s">
        <v>14765</v>
      </c>
      <c r="D7552" s="1" t="s">
        <v>2536</v>
      </c>
      <c r="E7552" s="1" t="s">
        <v>14766</v>
      </c>
      <c r="F7552" s="1" t="s">
        <v>776</v>
      </c>
      <c r="G7552" s="1" t="s">
        <v>89</v>
      </c>
      <c r="H7552" s="1">
        <v>45.0</v>
      </c>
      <c r="I7552" s="3">
        <v>43598.72468590278</v>
      </c>
      <c r="J7552" s="1">
        <v>0.356401001000658</v>
      </c>
      <c r="K7552" s="1" t="s">
        <v>18</v>
      </c>
      <c r="M7552" s="3">
        <v>43598.73710675926</v>
      </c>
    </row>
    <row r="7553">
      <c r="A7553" s="1">
        <v>7551.0</v>
      </c>
      <c r="B7553" s="1" t="s">
        <v>273</v>
      </c>
      <c r="C7553" s="1" t="s">
        <v>14767</v>
      </c>
      <c r="D7553" s="1" t="s">
        <v>4508</v>
      </c>
      <c r="E7553" s="1" t="s">
        <v>14768</v>
      </c>
      <c r="F7553" s="1" t="s">
        <v>277</v>
      </c>
      <c r="G7553" s="1" t="s">
        <v>39</v>
      </c>
      <c r="H7553" s="1">
        <v>45.0</v>
      </c>
      <c r="I7553" s="3">
        <v>44015.572916666664</v>
      </c>
      <c r="J7553" s="1">
        <v>2.76230465492585</v>
      </c>
      <c r="K7553" s="1" t="s">
        <v>24</v>
      </c>
      <c r="M7553" s="3">
        <v>44015.61091293982</v>
      </c>
    </row>
    <row r="7554">
      <c r="A7554" s="1">
        <v>7552.0</v>
      </c>
      <c r="B7554" s="1" t="s">
        <v>239</v>
      </c>
      <c r="C7554" s="1" t="s">
        <v>14769</v>
      </c>
      <c r="D7554" s="1" t="s">
        <v>86</v>
      </c>
      <c r="E7554" s="1" t="s">
        <v>2683</v>
      </c>
      <c r="F7554" s="1" t="s">
        <v>243</v>
      </c>
      <c r="G7554" s="1" t="s">
        <v>35</v>
      </c>
      <c r="H7554" s="1">
        <v>45.0</v>
      </c>
      <c r="I7554" s="3">
        <v>43635.333333333336</v>
      </c>
      <c r="J7554" s="1">
        <v>2.44281702920497</v>
      </c>
      <c r="K7554" s="1" t="s">
        <v>46</v>
      </c>
      <c r="M7554" s="3">
        <v>43635.37843837963</v>
      </c>
    </row>
    <row r="7555">
      <c r="A7555" s="1">
        <v>7553.0</v>
      </c>
      <c r="B7555" s="1" t="s">
        <v>1348</v>
      </c>
      <c r="C7555" s="1" t="s">
        <v>14770</v>
      </c>
      <c r="D7555" s="1" t="s">
        <v>1802</v>
      </c>
      <c r="E7555" s="1" t="s">
        <v>4325</v>
      </c>
      <c r="F7555" s="1" t="s">
        <v>1352</v>
      </c>
      <c r="G7555" s="1" t="s">
        <v>35</v>
      </c>
      <c r="H7555" s="1">
        <v>45.0</v>
      </c>
      <c r="I7555" s="3">
        <v>43984.25</v>
      </c>
      <c r="J7555" s="1">
        <v>2.86358639189841</v>
      </c>
      <c r="K7555" s="1" t="s">
        <v>18</v>
      </c>
      <c r="M7555" s="3">
        <v>43984.275078831015</v>
      </c>
    </row>
    <row r="7556">
      <c r="A7556" s="1">
        <v>7554.0</v>
      </c>
      <c r="B7556" s="1" t="s">
        <v>150</v>
      </c>
      <c r="C7556" s="1" t="s">
        <v>14771</v>
      </c>
      <c r="D7556" s="1" t="s">
        <v>14772</v>
      </c>
      <c r="E7556" s="1" t="s">
        <v>14773</v>
      </c>
      <c r="F7556" s="1" t="s">
        <v>153</v>
      </c>
      <c r="G7556" s="1" t="s">
        <v>39</v>
      </c>
      <c r="H7556" s="1">
        <v>45.0</v>
      </c>
      <c r="I7556" s="3">
        <v>44217.270833333336</v>
      </c>
      <c r="J7556" s="1">
        <v>3.62223042531011</v>
      </c>
      <c r="K7556" s="1" t="s">
        <v>18</v>
      </c>
      <c r="M7556" s="3">
        <v>44217.30456464121</v>
      </c>
    </row>
    <row r="7557">
      <c r="A7557" s="1">
        <v>7555.0</v>
      </c>
      <c r="B7557" s="1" t="s">
        <v>14774</v>
      </c>
      <c r="C7557" s="1" t="s">
        <v>14775</v>
      </c>
      <c r="D7557" s="1" t="s">
        <v>701</v>
      </c>
      <c r="E7557" s="1" t="s">
        <v>14776</v>
      </c>
      <c r="F7557" s="1" t="s">
        <v>14777</v>
      </c>
      <c r="G7557" s="1" t="s">
        <v>89</v>
      </c>
      <c r="H7557" s="1">
        <v>45.0</v>
      </c>
      <c r="I7557" s="3">
        <v>44210.5862652662</v>
      </c>
      <c r="J7557" s="1">
        <v>3.03047415689099</v>
      </c>
      <c r="K7557" s="1" t="s">
        <v>24</v>
      </c>
      <c r="M7557" s="3">
        <v>44210.62987675926</v>
      </c>
    </row>
    <row r="7558">
      <c r="A7558" s="1">
        <v>7556.0</v>
      </c>
      <c r="B7558" s="1" t="s">
        <v>233</v>
      </c>
      <c r="C7558" s="1" t="s">
        <v>14778</v>
      </c>
      <c r="D7558" s="1" t="s">
        <v>4891</v>
      </c>
      <c r="E7558" s="1" t="s">
        <v>7438</v>
      </c>
      <c r="F7558" s="1" t="s">
        <v>237</v>
      </c>
      <c r="G7558" s="1" t="s">
        <v>17</v>
      </c>
      <c r="H7558" s="1">
        <v>45.0</v>
      </c>
      <c r="I7558" s="3">
        <v>44096.583333333336</v>
      </c>
      <c r="J7558" s="1">
        <v>1.46767534301169</v>
      </c>
      <c r="K7558" s="1" t="s">
        <v>24</v>
      </c>
      <c r="L7558" s="1" t="s">
        <v>238</v>
      </c>
      <c r="M7558" s="3">
        <v>44096.61394876157</v>
      </c>
    </row>
    <row r="7559">
      <c r="A7559" s="1">
        <v>7557.0</v>
      </c>
      <c r="B7559" s="1" t="s">
        <v>124</v>
      </c>
      <c r="C7559" s="1" t="s">
        <v>14779</v>
      </c>
      <c r="D7559" s="1" t="s">
        <v>906</v>
      </c>
      <c r="E7559" s="1" t="s">
        <v>907</v>
      </c>
      <c r="F7559" s="1" t="s">
        <v>128</v>
      </c>
      <c r="G7559" s="1" t="s">
        <v>17</v>
      </c>
      <c r="H7559" s="1">
        <v>45.0</v>
      </c>
      <c r="I7559" s="3">
        <v>44239.4375</v>
      </c>
      <c r="J7559" s="1">
        <v>0.51705431484942</v>
      </c>
      <c r="K7559" s="1" t="s">
        <v>62</v>
      </c>
      <c r="L7559" s="1" t="s">
        <v>129</v>
      </c>
      <c r="M7559" s="3">
        <v>44239.46936674768</v>
      </c>
    </row>
    <row r="7560">
      <c r="A7560" s="1">
        <v>7558.0</v>
      </c>
      <c r="B7560" s="1" t="s">
        <v>6424</v>
      </c>
      <c r="C7560" s="1" t="s">
        <v>14780</v>
      </c>
      <c r="D7560" s="1" t="s">
        <v>211</v>
      </c>
      <c r="E7560" s="1" t="s">
        <v>8911</v>
      </c>
      <c r="F7560" s="1" t="s">
        <v>6427</v>
      </c>
      <c r="G7560" s="1" t="s">
        <v>17</v>
      </c>
      <c r="H7560" s="1">
        <v>45.0</v>
      </c>
      <c r="I7560" s="3">
        <v>44064.125</v>
      </c>
      <c r="J7560" s="1">
        <v>1.22568048106072</v>
      </c>
      <c r="K7560" s="1" t="s">
        <v>218</v>
      </c>
      <c r="L7560" s="1" t="s">
        <v>4938</v>
      </c>
      <c r="M7560" s="3">
        <v>44064.17929234954</v>
      </c>
    </row>
    <row r="7561">
      <c r="A7561" s="1">
        <v>7559.0</v>
      </c>
      <c r="B7561" s="1" t="s">
        <v>141</v>
      </c>
      <c r="C7561" s="1" t="s">
        <v>14781</v>
      </c>
      <c r="D7561" s="1" t="s">
        <v>1540</v>
      </c>
      <c r="E7561" s="1" t="s">
        <v>14782</v>
      </c>
      <c r="F7561" s="1" t="s">
        <v>175</v>
      </c>
      <c r="G7561" s="1" t="s">
        <v>39</v>
      </c>
      <c r="H7561" s="1">
        <v>45.0</v>
      </c>
      <c r="I7561" s="3">
        <v>43905.583333333336</v>
      </c>
      <c r="J7561" s="1">
        <v>0.919236700893492</v>
      </c>
      <c r="K7561" s="1" t="s">
        <v>46</v>
      </c>
      <c r="M7561" s="3">
        <v>43905.62115429398</v>
      </c>
    </row>
    <row r="7562">
      <c r="A7562" s="1">
        <v>7560.0</v>
      </c>
      <c r="B7562" s="1" t="s">
        <v>2395</v>
      </c>
      <c r="C7562" s="1" t="s">
        <v>14783</v>
      </c>
      <c r="D7562" s="1" t="s">
        <v>2397</v>
      </c>
      <c r="E7562" s="1" t="s">
        <v>2398</v>
      </c>
      <c r="F7562" s="1" t="s">
        <v>2399</v>
      </c>
      <c r="G7562" s="1" t="s">
        <v>17</v>
      </c>
      <c r="H7562" s="1">
        <v>45.0</v>
      </c>
      <c r="I7562" s="3">
        <v>43838.583333333336</v>
      </c>
      <c r="J7562" s="1">
        <v>0.985161310195717</v>
      </c>
      <c r="K7562" s="1" t="s">
        <v>166</v>
      </c>
      <c r="M7562" s="3">
        <v>43839.67054082176</v>
      </c>
    </row>
    <row r="7563">
      <c r="A7563" s="1">
        <v>7561.0</v>
      </c>
      <c r="B7563" s="1" t="s">
        <v>732</v>
      </c>
      <c r="C7563" s="1" t="s">
        <v>14784</v>
      </c>
      <c r="D7563" s="1" t="s">
        <v>461</v>
      </c>
      <c r="E7563" s="1" t="s">
        <v>5010</v>
      </c>
      <c r="F7563" s="1" t="s">
        <v>735</v>
      </c>
      <c r="G7563" s="1" t="s">
        <v>17</v>
      </c>
      <c r="H7563" s="1">
        <v>45.0</v>
      </c>
      <c r="I7563" s="3">
        <v>44030.4375</v>
      </c>
      <c r="J7563" s="1">
        <v>0.409345195453286</v>
      </c>
      <c r="K7563" s="1" t="s">
        <v>24</v>
      </c>
      <c r="M7563" s="3">
        <v>44030.44526783565</v>
      </c>
    </row>
    <row r="7564">
      <c r="A7564" s="1">
        <v>7562.0</v>
      </c>
      <c r="B7564" s="1" t="s">
        <v>806</v>
      </c>
      <c r="C7564" s="1" t="s">
        <v>14785</v>
      </c>
      <c r="D7564" s="1" t="s">
        <v>1036</v>
      </c>
      <c r="E7564" s="1" t="s">
        <v>7720</v>
      </c>
      <c r="F7564" s="1" t="s">
        <v>810</v>
      </c>
      <c r="G7564" s="1" t="s">
        <v>35</v>
      </c>
      <c r="H7564" s="1">
        <v>45.0</v>
      </c>
      <c r="I7564" s="3">
        <v>44144.666666666664</v>
      </c>
      <c r="J7564" s="1">
        <v>2.0472101798752</v>
      </c>
      <c r="K7564" s="1" t="s">
        <v>24</v>
      </c>
      <c r="M7564" s="3">
        <v>44144.69786170139</v>
      </c>
    </row>
    <row r="7565">
      <c r="A7565" s="1">
        <v>7563.0</v>
      </c>
      <c r="B7565" s="1" t="s">
        <v>8137</v>
      </c>
      <c r="C7565" s="1" t="s">
        <v>14786</v>
      </c>
      <c r="D7565" s="1" t="s">
        <v>211</v>
      </c>
      <c r="E7565" s="1" t="s">
        <v>14787</v>
      </c>
      <c r="F7565" s="1" t="s">
        <v>8140</v>
      </c>
      <c r="G7565" s="1" t="s">
        <v>89</v>
      </c>
      <c r="H7565" s="1">
        <v>45.0</v>
      </c>
      <c r="I7565" s="3">
        <v>44157.42268503472</v>
      </c>
      <c r="J7565" s="1">
        <v>3.47548899136036</v>
      </c>
      <c r="K7565" s="1" t="s">
        <v>24</v>
      </c>
      <c r="M7565" s="3">
        <v>44157.451461944445</v>
      </c>
    </row>
    <row r="7566">
      <c r="A7566" s="1">
        <v>7564.0</v>
      </c>
      <c r="B7566" s="1" t="s">
        <v>3095</v>
      </c>
      <c r="C7566" s="1" t="s">
        <v>14788</v>
      </c>
      <c r="D7566" s="1" t="s">
        <v>11187</v>
      </c>
      <c r="E7566" s="1" t="s">
        <v>14789</v>
      </c>
      <c r="F7566" s="1" t="s">
        <v>3099</v>
      </c>
      <c r="G7566" s="1" t="s">
        <v>17</v>
      </c>
      <c r="H7566" s="1">
        <v>45.0</v>
      </c>
      <c r="I7566" s="3">
        <v>43881.260416666664</v>
      </c>
      <c r="J7566" s="1">
        <v>2.99538484681144</v>
      </c>
      <c r="K7566" s="1" t="s">
        <v>62</v>
      </c>
      <c r="M7566" s="3">
        <v>43881.28755208333</v>
      </c>
    </row>
    <row r="7567">
      <c r="A7567" s="1">
        <v>7565.0</v>
      </c>
      <c r="B7567" s="1" t="s">
        <v>303</v>
      </c>
      <c r="C7567" s="1" t="s">
        <v>14790</v>
      </c>
      <c r="D7567" s="1" t="s">
        <v>305</v>
      </c>
      <c r="E7567" s="1" t="s">
        <v>831</v>
      </c>
      <c r="F7567" s="1" t="s">
        <v>307</v>
      </c>
      <c r="G7567" s="1" t="s">
        <v>17</v>
      </c>
      <c r="H7567" s="1">
        <v>45.0</v>
      </c>
      <c r="I7567" s="3">
        <v>44041.625</v>
      </c>
      <c r="J7567" s="1">
        <v>1.31522060506427</v>
      </c>
      <c r="K7567" s="1" t="s">
        <v>24</v>
      </c>
      <c r="M7567" s="3">
        <v>44041.66562327546</v>
      </c>
    </row>
    <row r="7568">
      <c r="A7568" s="1">
        <v>7566.0</v>
      </c>
      <c r="B7568" s="1" t="s">
        <v>229</v>
      </c>
      <c r="C7568" s="1" t="s">
        <v>14791</v>
      </c>
      <c r="D7568" s="1" t="s">
        <v>2504</v>
      </c>
      <c r="E7568" s="1" t="s">
        <v>4872</v>
      </c>
      <c r="F7568" s="1" t="s">
        <v>232</v>
      </c>
      <c r="G7568" s="1" t="s">
        <v>35</v>
      </c>
      <c r="H7568" s="1">
        <v>45.0</v>
      </c>
      <c r="I7568" s="3">
        <v>44133.625</v>
      </c>
      <c r="J7568" s="1">
        <v>1.93334597408707</v>
      </c>
      <c r="K7568" s="1" t="s">
        <v>24</v>
      </c>
      <c r="M7568" s="3">
        <v>44133.65115208333</v>
      </c>
    </row>
    <row r="7569">
      <c r="A7569" s="1">
        <v>7567.0</v>
      </c>
      <c r="B7569" s="1" t="s">
        <v>915</v>
      </c>
      <c r="C7569" s="1" t="s">
        <v>14792</v>
      </c>
      <c r="D7569" s="1" t="s">
        <v>917</v>
      </c>
      <c r="E7569" s="1" t="s">
        <v>14793</v>
      </c>
      <c r="F7569" s="1" t="s">
        <v>1253</v>
      </c>
      <c r="G7569" s="1" t="s">
        <v>17</v>
      </c>
      <c r="H7569" s="1">
        <v>45.0</v>
      </c>
      <c r="I7569" s="3">
        <v>44169.65625</v>
      </c>
      <c r="J7569" s="1">
        <v>0.96890194113669</v>
      </c>
      <c r="K7569" s="1" t="s">
        <v>62</v>
      </c>
      <c r="M7569" s="3">
        <v>44169.6851378125</v>
      </c>
    </row>
    <row r="7570">
      <c r="A7570" s="1">
        <v>7568.0</v>
      </c>
      <c r="B7570" s="1" t="s">
        <v>3596</v>
      </c>
      <c r="C7570" s="1" t="s">
        <v>14794</v>
      </c>
      <c r="D7570" s="1" t="s">
        <v>403</v>
      </c>
      <c r="E7570" s="1" t="s">
        <v>14795</v>
      </c>
      <c r="F7570" s="1" t="s">
        <v>3600</v>
      </c>
      <c r="G7570" s="1" t="s">
        <v>89</v>
      </c>
      <c r="H7570" s="1">
        <v>45.0</v>
      </c>
      <c r="I7570" s="3">
        <v>44249.29822832176</v>
      </c>
      <c r="J7570" s="1">
        <v>0.977172237950583</v>
      </c>
      <c r="K7570" s="1" t="s">
        <v>24</v>
      </c>
      <c r="L7570" s="1" t="s">
        <v>406</v>
      </c>
      <c r="M7570" s="3">
        <v>44249.32060306713</v>
      </c>
    </row>
    <row r="7571">
      <c r="A7571" s="1">
        <v>7569.0</v>
      </c>
      <c r="B7571" s="1" t="s">
        <v>278</v>
      </c>
      <c r="C7571" s="1" t="s">
        <v>14796</v>
      </c>
      <c r="D7571" s="1" t="s">
        <v>178</v>
      </c>
      <c r="E7571" s="1" t="s">
        <v>14797</v>
      </c>
      <c r="F7571" s="1" t="s">
        <v>281</v>
      </c>
      <c r="G7571" s="1" t="s">
        <v>17</v>
      </c>
      <c r="H7571" s="1">
        <v>45.0</v>
      </c>
      <c r="I7571" s="3">
        <v>44072.302083333336</v>
      </c>
      <c r="J7571" s="1">
        <v>2.71460796781475</v>
      </c>
      <c r="K7571" s="1" t="s">
        <v>24</v>
      </c>
      <c r="M7571" s="3">
        <v>44072.33490644676</v>
      </c>
    </row>
    <row r="7572">
      <c r="A7572" s="1">
        <v>7570.0</v>
      </c>
      <c r="B7572" s="1" t="s">
        <v>1913</v>
      </c>
      <c r="C7572" s="1" t="s">
        <v>14798</v>
      </c>
      <c r="D7572" s="1" t="s">
        <v>2008</v>
      </c>
      <c r="E7572" s="1" t="s">
        <v>14799</v>
      </c>
      <c r="F7572" s="1" t="s">
        <v>1917</v>
      </c>
      <c r="G7572" s="1" t="s">
        <v>39</v>
      </c>
      <c r="H7572" s="1">
        <v>45.0</v>
      </c>
      <c r="I7572" s="3">
        <v>43772.166666666664</v>
      </c>
      <c r="J7572" s="1">
        <v>1.224013516631</v>
      </c>
      <c r="K7572" s="1" t="s">
        <v>166</v>
      </c>
      <c r="M7572" s="3">
        <v>43772.25482760416</v>
      </c>
    </row>
    <row r="7573">
      <c r="A7573" s="1">
        <v>7571.0</v>
      </c>
      <c r="B7573" s="1" t="s">
        <v>303</v>
      </c>
      <c r="C7573" s="1" t="s">
        <v>14800</v>
      </c>
      <c r="D7573" s="1" t="s">
        <v>305</v>
      </c>
      <c r="E7573" s="1" t="s">
        <v>1641</v>
      </c>
      <c r="F7573" s="1" t="s">
        <v>307</v>
      </c>
      <c r="G7573" s="1" t="s">
        <v>17</v>
      </c>
      <c r="H7573" s="1">
        <v>45.0</v>
      </c>
      <c r="I7573" s="3">
        <v>44001.625</v>
      </c>
      <c r="J7573" s="1">
        <v>1.4003480706889</v>
      </c>
      <c r="K7573" s="1" t="s">
        <v>24</v>
      </c>
      <c r="M7573" s="3">
        <v>44001.65633063657</v>
      </c>
    </row>
    <row r="7574">
      <c r="A7574" s="1">
        <v>7572.0</v>
      </c>
      <c r="B7574" s="1" t="s">
        <v>824</v>
      </c>
      <c r="C7574" s="1" t="s">
        <v>14801</v>
      </c>
      <c r="D7574" s="1" t="s">
        <v>2173</v>
      </c>
      <c r="E7574" s="1" t="s">
        <v>14802</v>
      </c>
      <c r="F7574" s="1" t="s">
        <v>827</v>
      </c>
      <c r="G7574" s="1" t="s">
        <v>39</v>
      </c>
      <c r="H7574" s="1">
        <v>45.0</v>
      </c>
      <c r="I7574" s="3">
        <v>43788.166666666664</v>
      </c>
      <c r="J7574" s="1">
        <v>1.82546366339053</v>
      </c>
      <c r="K7574" s="1" t="s">
        <v>18</v>
      </c>
      <c r="M7574" s="3">
        <v>43788.23875104167</v>
      </c>
    </row>
    <row r="7575">
      <c r="A7575" s="1">
        <v>7573.0</v>
      </c>
      <c r="B7575" s="1" t="s">
        <v>4431</v>
      </c>
      <c r="C7575" s="1" t="s">
        <v>14803</v>
      </c>
      <c r="D7575" s="1" t="s">
        <v>4433</v>
      </c>
      <c r="E7575" s="1" t="s">
        <v>14804</v>
      </c>
      <c r="F7575" s="1" t="s">
        <v>4435</v>
      </c>
      <c r="G7575" s="1" t="s">
        <v>45</v>
      </c>
      <c r="H7575" s="1">
        <v>45.0</v>
      </c>
      <c r="I7575" s="3">
        <v>44150.63156425926</v>
      </c>
      <c r="J7575" s="1">
        <v>3.06265301324265</v>
      </c>
      <c r="K7575" s="1" t="s">
        <v>218</v>
      </c>
      <c r="L7575" s="1" t="s">
        <v>287</v>
      </c>
      <c r="M7575" s="3">
        <v>44150.66188099537</v>
      </c>
    </row>
    <row r="7576">
      <c r="A7576" s="1">
        <v>7574.0</v>
      </c>
      <c r="B7576" s="1" t="s">
        <v>572</v>
      </c>
      <c r="C7576" s="1" t="s">
        <v>14805</v>
      </c>
      <c r="D7576" s="1" t="s">
        <v>1133</v>
      </c>
      <c r="E7576" s="1" t="s">
        <v>14806</v>
      </c>
      <c r="F7576" s="1" t="s">
        <v>575</v>
      </c>
      <c r="G7576" s="1" t="s">
        <v>39</v>
      </c>
      <c r="H7576" s="1">
        <v>45.0</v>
      </c>
      <c r="I7576" s="3">
        <v>43584.625</v>
      </c>
      <c r="J7576" s="1">
        <v>9.91105924018289E-4</v>
      </c>
      <c r="K7576" s="1" t="s">
        <v>18</v>
      </c>
      <c r="M7576" s="3">
        <v>43584.6125393287</v>
      </c>
    </row>
    <row r="7577">
      <c r="A7577" s="1">
        <v>7575.0</v>
      </c>
      <c r="B7577" s="1" t="s">
        <v>1075</v>
      </c>
      <c r="C7577" s="1" t="s">
        <v>14807</v>
      </c>
      <c r="D7577" s="1" t="s">
        <v>676</v>
      </c>
      <c r="E7577" s="1" t="s">
        <v>4077</v>
      </c>
      <c r="F7577" s="1" t="s">
        <v>1079</v>
      </c>
      <c r="G7577" s="1" t="s">
        <v>17</v>
      </c>
      <c r="H7577" s="1">
        <v>45.0</v>
      </c>
      <c r="I7577" s="3">
        <v>44208.625</v>
      </c>
      <c r="J7577" s="1">
        <v>2.44192557018058</v>
      </c>
      <c r="K7577" s="1" t="s">
        <v>18</v>
      </c>
      <c r="L7577" s="1" t="s">
        <v>1080</v>
      </c>
      <c r="M7577" s="3">
        <v>44208.633020960646</v>
      </c>
    </row>
    <row r="7578">
      <c r="A7578" s="1">
        <v>7576.0</v>
      </c>
      <c r="B7578" s="1" t="s">
        <v>1043</v>
      </c>
      <c r="C7578" s="1" t="s">
        <v>14808</v>
      </c>
      <c r="D7578" s="1" t="s">
        <v>818</v>
      </c>
      <c r="E7578" s="1" t="s">
        <v>14809</v>
      </c>
      <c r="F7578" s="1" t="s">
        <v>1046</v>
      </c>
      <c r="G7578" s="1" t="s">
        <v>39</v>
      </c>
      <c r="H7578" s="1">
        <v>45.0</v>
      </c>
      <c r="I7578" s="3">
        <v>44167.541666666664</v>
      </c>
      <c r="J7578" s="1">
        <v>0.546401584901316</v>
      </c>
      <c r="K7578" s="1" t="s">
        <v>18</v>
      </c>
      <c r="M7578" s="3">
        <v>44167.581782361114</v>
      </c>
    </row>
    <row r="7579">
      <c r="A7579" s="1">
        <v>7577.0</v>
      </c>
      <c r="B7579" s="1" t="s">
        <v>184</v>
      </c>
      <c r="C7579" s="1" t="s">
        <v>14810</v>
      </c>
      <c r="D7579" s="1" t="s">
        <v>148</v>
      </c>
      <c r="E7579" s="1" t="s">
        <v>4951</v>
      </c>
      <c r="F7579" s="1" t="s">
        <v>187</v>
      </c>
      <c r="G7579" s="1" t="s">
        <v>17</v>
      </c>
      <c r="H7579" s="1">
        <v>45.0</v>
      </c>
      <c r="I7579" s="3">
        <v>43726.416666666664</v>
      </c>
      <c r="J7579" s="1">
        <v>2.47323656412926</v>
      </c>
      <c r="K7579" s="1" t="s">
        <v>24</v>
      </c>
      <c r="M7579" s="3">
        <v>43727.459350324076</v>
      </c>
    </row>
    <row r="7580">
      <c r="A7580" s="1">
        <v>7578.0</v>
      </c>
      <c r="B7580" s="1" t="s">
        <v>84</v>
      </c>
      <c r="C7580" s="1" t="s">
        <v>14811</v>
      </c>
      <c r="D7580" s="1" t="s">
        <v>1549</v>
      </c>
      <c r="E7580" s="1" t="s">
        <v>14812</v>
      </c>
      <c r="F7580" s="1" t="s">
        <v>88</v>
      </c>
      <c r="G7580" s="1" t="s">
        <v>89</v>
      </c>
      <c r="H7580" s="1">
        <v>45.0</v>
      </c>
      <c r="I7580" s="3">
        <v>43841.647943206015</v>
      </c>
      <c r="J7580" s="1">
        <v>1.39494000115311</v>
      </c>
      <c r="K7580" s="1" t="s">
        <v>83</v>
      </c>
      <c r="M7580" s="3">
        <v>43841.64733796296</v>
      </c>
    </row>
    <row r="7581">
      <c r="A7581" s="1">
        <v>7579.0</v>
      </c>
      <c r="B7581" s="1" t="s">
        <v>7219</v>
      </c>
      <c r="C7581" s="1" t="s">
        <v>14813</v>
      </c>
      <c r="D7581" s="1" t="s">
        <v>207</v>
      </c>
      <c r="E7581" s="1" t="s">
        <v>14814</v>
      </c>
      <c r="F7581" s="1" t="s">
        <v>7223</v>
      </c>
      <c r="G7581" s="1" t="s">
        <v>39</v>
      </c>
      <c r="H7581" s="1">
        <v>45.0</v>
      </c>
      <c r="I7581" s="3">
        <v>44033.65625</v>
      </c>
      <c r="J7581" s="1">
        <v>18.9076904659716</v>
      </c>
      <c r="K7581" s="1" t="s">
        <v>24</v>
      </c>
      <c r="L7581" s="1" t="s">
        <v>882</v>
      </c>
      <c r="M7581" s="3">
        <v>44033.7062655787</v>
      </c>
    </row>
    <row r="7582">
      <c r="A7582" s="1">
        <v>7580.0</v>
      </c>
      <c r="B7582" s="1" t="s">
        <v>191</v>
      </c>
      <c r="C7582" s="1" t="s">
        <v>14815</v>
      </c>
      <c r="D7582" s="1" t="s">
        <v>664</v>
      </c>
      <c r="E7582" s="1" t="s">
        <v>14816</v>
      </c>
      <c r="F7582" s="1" t="s">
        <v>195</v>
      </c>
      <c r="G7582" s="1" t="s">
        <v>17</v>
      </c>
      <c r="H7582" s="1">
        <v>45.0</v>
      </c>
      <c r="I7582" s="3">
        <v>43767.208333333336</v>
      </c>
      <c r="J7582" s="1">
        <v>4.76403628784955</v>
      </c>
      <c r="K7582" s="1" t="s">
        <v>24</v>
      </c>
      <c r="M7582" s="3">
        <v>43739.22977020833</v>
      </c>
    </row>
    <row r="7583">
      <c r="A7583" s="1">
        <v>7581.0</v>
      </c>
      <c r="B7583" s="1" t="s">
        <v>14817</v>
      </c>
      <c r="C7583" s="1" t="s">
        <v>14818</v>
      </c>
      <c r="D7583" s="1" t="s">
        <v>93</v>
      </c>
      <c r="E7583" s="1" t="s">
        <v>14819</v>
      </c>
      <c r="F7583" s="1" t="s">
        <v>14820</v>
      </c>
      <c r="G7583" s="1" t="s">
        <v>39</v>
      </c>
      <c r="H7583" s="1">
        <v>45.0</v>
      </c>
      <c r="I7583" s="3">
        <v>43751.583333333336</v>
      </c>
      <c r="J7583" s="1">
        <v>0.917089207064894</v>
      </c>
      <c r="K7583" s="1" t="s">
        <v>24</v>
      </c>
      <c r="M7583" s="3">
        <v>43751.610262118054</v>
      </c>
    </row>
    <row r="7584">
      <c r="A7584" s="1">
        <v>7582.0</v>
      </c>
      <c r="B7584" s="1" t="s">
        <v>19</v>
      </c>
      <c r="C7584" s="1" t="s">
        <v>14821</v>
      </c>
      <c r="D7584" s="1" t="s">
        <v>3875</v>
      </c>
      <c r="E7584" s="1" t="s">
        <v>1443</v>
      </c>
      <c r="F7584" s="1" t="s">
        <v>23</v>
      </c>
      <c r="G7584" s="1" t="s">
        <v>35</v>
      </c>
      <c r="H7584" s="1">
        <v>45.0</v>
      </c>
      <c r="I7584" s="3">
        <v>43495.291666666664</v>
      </c>
      <c r="J7584" s="1">
        <v>1.22203461339153</v>
      </c>
      <c r="K7584" s="1" t="s">
        <v>24</v>
      </c>
      <c r="M7584" s="3">
        <v>43495.30308075232</v>
      </c>
    </row>
    <row r="7585">
      <c r="A7585" s="1">
        <v>7583.0</v>
      </c>
      <c r="B7585" s="1" t="s">
        <v>5718</v>
      </c>
      <c r="C7585" s="1" t="s">
        <v>14822</v>
      </c>
      <c r="D7585" s="1" t="s">
        <v>326</v>
      </c>
      <c r="E7585" s="1" t="s">
        <v>14823</v>
      </c>
      <c r="F7585" s="1" t="s">
        <v>5721</v>
      </c>
      <c r="G7585" s="1" t="s">
        <v>17</v>
      </c>
      <c r="H7585" s="1">
        <v>45.0</v>
      </c>
      <c r="I7585" s="3">
        <v>44246.333333333336</v>
      </c>
      <c r="J7585" s="1">
        <v>0.0</v>
      </c>
      <c r="K7585" s="1" t="s">
        <v>24</v>
      </c>
      <c r="L7585" s="1" t="s">
        <v>135</v>
      </c>
      <c r="M7585" s="3">
        <v>44245.81491690972</v>
      </c>
    </row>
    <row r="7586">
      <c r="A7586" s="1">
        <v>7584.0</v>
      </c>
      <c r="B7586" s="1" t="s">
        <v>8754</v>
      </c>
      <c r="C7586" s="1" t="s">
        <v>14824</v>
      </c>
      <c r="D7586" s="1" t="s">
        <v>80</v>
      </c>
      <c r="E7586" s="1" t="s">
        <v>8756</v>
      </c>
      <c r="F7586" s="1" t="s">
        <v>8757</v>
      </c>
      <c r="G7586" s="1" t="s">
        <v>17</v>
      </c>
      <c r="H7586" s="1">
        <v>45.0</v>
      </c>
      <c r="I7586" s="3">
        <v>43816.25</v>
      </c>
      <c r="J7586" s="1">
        <v>0.242049750312194</v>
      </c>
      <c r="K7586" s="1" t="s">
        <v>46</v>
      </c>
      <c r="M7586" s="3">
        <v>43816.278177037035</v>
      </c>
    </row>
    <row r="7587">
      <c r="A7587" s="1">
        <v>7585.0</v>
      </c>
      <c r="B7587" s="1" t="s">
        <v>251</v>
      </c>
      <c r="C7587" s="1" t="s">
        <v>14825</v>
      </c>
      <c r="D7587" s="1" t="s">
        <v>1418</v>
      </c>
      <c r="E7587" s="1" t="s">
        <v>6109</v>
      </c>
      <c r="F7587" s="1" t="s">
        <v>255</v>
      </c>
      <c r="G7587" s="1" t="s">
        <v>17</v>
      </c>
      <c r="H7587" s="1">
        <v>45.0</v>
      </c>
      <c r="I7587" s="3">
        <v>43841.708333333336</v>
      </c>
      <c r="J7587" s="1">
        <v>0.0805167568809029</v>
      </c>
      <c r="K7587" s="1" t="s">
        <v>218</v>
      </c>
      <c r="M7587" s="3">
        <v>43841.81191648148</v>
      </c>
    </row>
    <row r="7588">
      <c r="A7588" s="1">
        <v>7586.0</v>
      </c>
      <c r="B7588" s="1" t="s">
        <v>184</v>
      </c>
      <c r="C7588" s="1" t="s">
        <v>14826</v>
      </c>
      <c r="D7588" s="1" t="s">
        <v>148</v>
      </c>
      <c r="E7588" s="1" t="s">
        <v>8093</v>
      </c>
      <c r="F7588" s="1" t="s">
        <v>187</v>
      </c>
      <c r="G7588" s="1" t="s">
        <v>17</v>
      </c>
      <c r="H7588" s="1">
        <v>45.0</v>
      </c>
      <c r="I7588" s="3">
        <v>43923.375</v>
      </c>
      <c r="J7588" s="1">
        <v>1.76997014328222</v>
      </c>
      <c r="K7588" s="1" t="s">
        <v>24</v>
      </c>
      <c r="M7588" s="3">
        <v>43923.66520025463</v>
      </c>
    </row>
    <row r="7589">
      <c r="A7589" s="1">
        <v>7587.0</v>
      </c>
      <c r="B7589" s="1" t="s">
        <v>319</v>
      </c>
      <c r="C7589" s="1" t="s">
        <v>14827</v>
      </c>
      <c r="D7589" s="1" t="s">
        <v>560</v>
      </c>
      <c r="E7589" s="1" t="s">
        <v>561</v>
      </c>
      <c r="F7589" s="1" t="s">
        <v>323</v>
      </c>
      <c r="G7589" s="1" t="s">
        <v>17</v>
      </c>
      <c r="H7589" s="1">
        <v>45.0</v>
      </c>
      <c r="I7589" s="3">
        <v>43720.625</v>
      </c>
      <c r="J7589" s="1">
        <v>3.07033164591817</v>
      </c>
      <c r="K7589" s="1" t="s">
        <v>24</v>
      </c>
      <c r="M7589" s="3">
        <v>43720.66240688657</v>
      </c>
    </row>
    <row r="7590">
      <c r="A7590" s="1">
        <v>7588.0</v>
      </c>
      <c r="B7590" s="1" t="s">
        <v>2877</v>
      </c>
      <c r="C7590" s="1" t="s">
        <v>14828</v>
      </c>
      <c r="D7590" s="1" t="s">
        <v>126</v>
      </c>
      <c r="E7590" s="1" t="s">
        <v>6748</v>
      </c>
      <c r="F7590" s="1" t="s">
        <v>2881</v>
      </c>
      <c r="G7590" s="1" t="s">
        <v>17</v>
      </c>
      <c r="H7590" s="1">
        <v>45.0</v>
      </c>
      <c r="I7590" s="3">
        <v>44140.333333333336</v>
      </c>
      <c r="J7590" s="1">
        <v>0.796134827693517</v>
      </c>
      <c r="K7590" s="1" t="s">
        <v>62</v>
      </c>
      <c r="M7590" s="3">
        <v>44140.356748784725</v>
      </c>
    </row>
    <row r="7591">
      <c r="A7591" s="1">
        <v>7589.0</v>
      </c>
      <c r="B7591" s="1" t="s">
        <v>385</v>
      </c>
      <c r="C7591" s="1" t="s">
        <v>14829</v>
      </c>
      <c r="D7591" s="1" t="s">
        <v>305</v>
      </c>
      <c r="E7591" s="1" t="s">
        <v>9829</v>
      </c>
      <c r="F7591" s="1" t="s">
        <v>388</v>
      </c>
      <c r="G7591" s="1" t="s">
        <v>17</v>
      </c>
      <c r="H7591" s="1">
        <v>45.0</v>
      </c>
      <c r="I7591" s="3">
        <v>43741.5</v>
      </c>
      <c r="J7591" s="1">
        <v>0.0264686556792836</v>
      </c>
      <c r="K7591" s="1" t="s">
        <v>24</v>
      </c>
      <c r="M7591" s="3">
        <v>43741.524467650466</v>
      </c>
    </row>
    <row r="7592">
      <c r="A7592" s="1">
        <v>7590.0</v>
      </c>
      <c r="B7592" s="1" t="s">
        <v>303</v>
      </c>
      <c r="C7592" s="1" t="s">
        <v>14830</v>
      </c>
      <c r="D7592" s="1" t="s">
        <v>305</v>
      </c>
      <c r="E7592" s="1" t="s">
        <v>7657</v>
      </c>
      <c r="F7592" s="1" t="s">
        <v>307</v>
      </c>
      <c r="G7592" s="1" t="s">
        <v>17</v>
      </c>
      <c r="H7592" s="1">
        <v>45.0</v>
      </c>
      <c r="I7592" s="3">
        <v>44232.229166666664</v>
      </c>
      <c r="J7592" s="1">
        <v>3.30470421015511</v>
      </c>
      <c r="K7592" s="1" t="s">
        <v>24</v>
      </c>
      <c r="M7592" s="3">
        <v>44232.27311056713</v>
      </c>
    </row>
    <row r="7593">
      <c r="A7593" s="1">
        <v>7591.0</v>
      </c>
      <c r="B7593" s="1" t="s">
        <v>684</v>
      </c>
      <c r="C7593" s="1" t="s">
        <v>14831</v>
      </c>
      <c r="D7593" s="1" t="s">
        <v>686</v>
      </c>
      <c r="E7593" s="1" t="s">
        <v>3990</v>
      </c>
      <c r="F7593" s="1" t="s">
        <v>688</v>
      </c>
      <c r="G7593" s="1" t="s">
        <v>17</v>
      </c>
      <c r="H7593" s="1">
        <v>45.0</v>
      </c>
      <c r="I7593" s="3">
        <v>44210.395833333336</v>
      </c>
      <c r="J7593" s="1">
        <v>0.0307262631043103</v>
      </c>
      <c r="K7593" s="1" t="s">
        <v>689</v>
      </c>
      <c r="L7593" s="1" t="s">
        <v>690</v>
      </c>
      <c r="M7593" s="3">
        <v>44210.427176805555</v>
      </c>
    </row>
    <row r="7594">
      <c r="A7594" s="1">
        <v>7592.0</v>
      </c>
      <c r="B7594" s="1" t="s">
        <v>13385</v>
      </c>
      <c r="C7594" s="1" t="s">
        <v>14832</v>
      </c>
      <c r="D7594" s="1" t="s">
        <v>1494</v>
      </c>
      <c r="E7594" s="1" t="s">
        <v>14833</v>
      </c>
      <c r="F7594" s="1" t="s">
        <v>13388</v>
      </c>
      <c r="G7594" s="1" t="s">
        <v>17</v>
      </c>
      <c r="H7594" s="1">
        <v>45.0</v>
      </c>
      <c r="I7594" s="3">
        <v>44068.291666666664</v>
      </c>
      <c r="J7594" s="1">
        <v>1.09178153747906</v>
      </c>
      <c r="K7594" s="1" t="s">
        <v>46</v>
      </c>
      <c r="L7594" s="1" t="s">
        <v>14834</v>
      </c>
      <c r="M7594" s="3">
        <v>44068.333426226854</v>
      </c>
    </row>
    <row r="7595">
      <c r="A7595" s="1">
        <v>7593.0</v>
      </c>
      <c r="B7595" s="1" t="s">
        <v>293</v>
      </c>
      <c r="C7595" s="1" t="s">
        <v>14835</v>
      </c>
      <c r="D7595" s="1" t="s">
        <v>295</v>
      </c>
      <c r="E7595" s="1" t="s">
        <v>694</v>
      </c>
      <c r="F7595" s="1" t="s">
        <v>297</v>
      </c>
      <c r="G7595" s="1" t="s">
        <v>17</v>
      </c>
      <c r="H7595" s="1">
        <v>45.0</v>
      </c>
      <c r="I7595" s="3">
        <v>43854.541666666664</v>
      </c>
      <c r="J7595" s="1">
        <v>0.588271004546495</v>
      </c>
      <c r="K7595" s="1" t="s">
        <v>62</v>
      </c>
      <c r="M7595" s="3">
        <v>43854.553625636574</v>
      </c>
    </row>
    <row r="7596">
      <c r="A7596" s="1">
        <v>7594.0</v>
      </c>
      <c r="B7596" s="1" t="s">
        <v>6998</v>
      </c>
      <c r="C7596" s="1" t="s">
        <v>14836</v>
      </c>
      <c r="D7596" s="1" t="s">
        <v>1077</v>
      </c>
      <c r="E7596" s="1" t="s">
        <v>14837</v>
      </c>
      <c r="F7596" s="1" t="s">
        <v>7002</v>
      </c>
      <c r="G7596" s="1" t="s">
        <v>17</v>
      </c>
      <c r="H7596" s="1">
        <v>45.0</v>
      </c>
      <c r="I7596" s="3">
        <v>44230.416666666664</v>
      </c>
      <c r="J7596" s="1">
        <v>2.40596914924956</v>
      </c>
      <c r="K7596" s="1" t="s">
        <v>62</v>
      </c>
      <c r="L7596" s="1" t="s">
        <v>671</v>
      </c>
      <c r="M7596" s="3">
        <v>44230.39875976852</v>
      </c>
    </row>
    <row r="7597">
      <c r="A7597" s="1">
        <v>7595.0</v>
      </c>
      <c r="B7597" s="1" t="s">
        <v>130</v>
      </c>
      <c r="C7597" s="1" t="s">
        <v>14838</v>
      </c>
      <c r="D7597" s="1" t="s">
        <v>132</v>
      </c>
      <c r="E7597" s="1" t="s">
        <v>133</v>
      </c>
      <c r="F7597" s="1" t="s">
        <v>134</v>
      </c>
      <c r="G7597" s="1" t="s">
        <v>17</v>
      </c>
      <c r="H7597" s="1">
        <v>45.0</v>
      </c>
      <c r="I7597" s="3">
        <v>44113.229166666664</v>
      </c>
      <c r="J7597" s="1">
        <v>1.02221061518568</v>
      </c>
      <c r="K7597" s="1" t="s">
        <v>24</v>
      </c>
      <c r="L7597" s="1" t="s">
        <v>135</v>
      </c>
      <c r="M7597" s="3">
        <v>44113.27034994213</v>
      </c>
    </row>
    <row r="7598">
      <c r="A7598" s="1">
        <v>7596.0</v>
      </c>
      <c r="B7598" s="1" t="s">
        <v>19</v>
      </c>
      <c r="C7598" s="1" t="s">
        <v>14839</v>
      </c>
      <c r="D7598" s="1" t="s">
        <v>21</v>
      </c>
      <c r="E7598" s="1" t="s">
        <v>22</v>
      </c>
      <c r="F7598" s="1" t="s">
        <v>23</v>
      </c>
      <c r="G7598" s="1" t="s">
        <v>17</v>
      </c>
      <c r="H7598" s="1">
        <v>45.0</v>
      </c>
      <c r="I7598" s="3">
        <v>43895.3125</v>
      </c>
      <c r="J7598" s="1">
        <v>1.18743642714757</v>
      </c>
      <c r="K7598" s="1" t="s">
        <v>24</v>
      </c>
      <c r="M7598" s="3">
        <v>43895.33626738426</v>
      </c>
    </row>
    <row r="7599">
      <c r="A7599" s="1">
        <v>7597.0</v>
      </c>
      <c r="B7599" s="1" t="s">
        <v>319</v>
      </c>
      <c r="C7599" s="1" t="s">
        <v>14840</v>
      </c>
      <c r="D7599" s="1" t="s">
        <v>560</v>
      </c>
      <c r="E7599" s="1" t="s">
        <v>3308</v>
      </c>
      <c r="F7599" s="1" t="s">
        <v>323</v>
      </c>
      <c r="G7599" s="1" t="s">
        <v>17</v>
      </c>
      <c r="H7599" s="1">
        <v>45.0</v>
      </c>
      <c r="I7599" s="3">
        <v>43731.291666666664</v>
      </c>
      <c r="J7599" s="1">
        <v>1.60363938931842</v>
      </c>
      <c r="K7599" s="1" t="s">
        <v>24</v>
      </c>
      <c r="M7599" s="3">
        <v>43731.269167569444</v>
      </c>
    </row>
    <row r="7600">
      <c r="A7600" s="1">
        <v>7598.0</v>
      </c>
      <c r="B7600" s="1" t="s">
        <v>553</v>
      </c>
      <c r="C7600" s="1" t="s">
        <v>14841</v>
      </c>
      <c r="D7600" s="1" t="s">
        <v>555</v>
      </c>
      <c r="E7600" s="1" t="s">
        <v>556</v>
      </c>
      <c r="F7600" s="1" t="s">
        <v>557</v>
      </c>
      <c r="G7600" s="1" t="s">
        <v>17</v>
      </c>
      <c r="H7600" s="1">
        <v>45.0</v>
      </c>
      <c r="I7600" s="3">
        <v>44238.645833333336</v>
      </c>
      <c r="J7600" s="1">
        <v>2.05845790263302</v>
      </c>
      <c r="K7600" s="1" t="s">
        <v>46</v>
      </c>
      <c r="L7600" s="1" t="s">
        <v>558</v>
      </c>
      <c r="M7600" s="3">
        <v>44238.68170849537</v>
      </c>
    </row>
    <row r="7601">
      <c r="A7601" s="1">
        <v>7599.0</v>
      </c>
      <c r="B7601" s="1" t="s">
        <v>3724</v>
      </c>
      <c r="C7601" s="1" t="s">
        <v>14842</v>
      </c>
      <c r="D7601" s="1" t="s">
        <v>8069</v>
      </c>
      <c r="E7601" s="1" t="s">
        <v>14843</v>
      </c>
      <c r="F7601" s="1" t="s">
        <v>3727</v>
      </c>
      <c r="G7601" s="1" t="s">
        <v>39</v>
      </c>
      <c r="H7601" s="1">
        <v>45.0</v>
      </c>
      <c r="I7601" s="3">
        <v>44100.75</v>
      </c>
      <c r="J7601" s="1">
        <v>0.856438303819614</v>
      </c>
      <c r="K7601" s="1" t="s">
        <v>218</v>
      </c>
      <c r="L7601" s="1" t="s">
        <v>287</v>
      </c>
      <c r="M7601" s="3">
        <v>44100.781808506945</v>
      </c>
    </row>
    <row r="7602">
      <c r="A7602" s="1">
        <v>7600.0</v>
      </c>
      <c r="B7602" s="1" t="s">
        <v>14844</v>
      </c>
      <c r="C7602" s="1" t="s">
        <v>14845</v>
      </c>
      <c r="D7602" s="1" t="s">
        <v>32</v>
      </c>
      <c r="E7602" s="1" t="s">
        <v>14846</v>
      </c>
      <c r="F7602" s="1" t="s">
        <v>14847</v>
      </c>
      <c r="G7602" s="1" t="s">
        <v>39</v>
      </c>
      <c r="H7602" s="1">
        <v>45.0</v>
      </c>
      <c r="I7602" s="3">
        <v>44028.62569444445</v>
      </c>
      <c r="J7602" s="1">
        <v>0.857401802902693</v>
      </c>
      <c r="K7602" s="1" t="s">
        <v>24</v>
      </c>
      <c r="L7602" s="1" t="s">
        <v>406</v>
      </c>
      <c r="M7602" s="3">
        <v>44028.733399537035</v>
      </c>
    </row>
    <row r="7603">
      <c r="A7603" s="1">
        <v>7601.0</v>
      </c>
      <c r="B7603" s="1" t="s">
        <v>806</v>
      </c>
      <c r="C7603" s="1" t="s">
        <v>14848</v>
      </c>
      <c r="D7603" s="1" t="s">
        <v>3811</v>
      </c>
      <c r="E7603" s="1" t="s">
        <v>7919</v>
      </c>
      <c r="F7603" s="1" t="s">
        <v>810</v>
      </c>
      <c r="G7603" s="1" t="s">
        <v>35</v>
      </c>
      <c r="H7603" s="1">
        <v>45.0</v>
      </c>
      <c r="I7603" s="3">
        <v>43810.708333333336</v>
      </c>
      <c r="J7603" s="1">
        <v>0.0842161189835174</v>
      </c>
      <c r="K7603" s="1" t="s">
        <v>24</v>
      </c>
      <c r="M7603" s="3">
        <v>43811.4375640162</v>
      </c>
    </row>
    <row r="7604">
      <c r="A7604" s="1">
        <v>7602.0</v>
      </c>
      <c r="B7604" s="1" t="s">
        <v>196</v>
      </c>
      <c r="C7604" s="1" t="s">
        <v>14849</v>
      </c>
      <c r="D7604" s="1" t="s">
        <v>198</v>
      </c>
      <c r="E7604" s="1" t="s">
        <v>199</v>
      </c>
      <c r="F7604" s="1" t="s">
        <v>200</v>
      </c>
      <c r="G7604" s="1" t="s">
        <v>17</v>
      </c>
      <c r="H7604" s="1">
        <v>45.0</v>
      </c>
      <c r="I7604" s="3">
        <v>44188.229166666664</v>
      </c>
      <c r="J7604" s="1">
        <v>3.48639437428876</v>
      </c>
      <c r="K7604" s="1" t="s">
        <v>24</v>
      </c>
      <c r="M7604" s="3">
        <v>44188.28242</v>
      </c>
    </row>
    <row r="7605">
      <c r="A7605" s="1">
        <v>7603.0</v>
      </c>
      <c r="B7605" s="1" t="s">
        <v>1599</v>
      </c>
      <c r="C7605" s="1" t="s">
        <v>14850</v>
      </c>
      <c r="D7605" s="1" t="s">
        <v>2729</v>
      </c>
      <c r="E7605" s="1" t="s">
        <v>2730</v>
      </c>
      <c r="F7605" s="1" t="s">
        <v>1603</v>
      </c>
      <c r="G7605" s="1" t="s">
        <v>17</v>
      </c>
      <c r="H7605" s="1">
        <v>45.0</v>
      </c>
      <c r="I7605" s="3">
        <v>44091.666666666664</v>
      </c>
      <c r="J7605" s="1">
        <v>0.451386382876694</v>
      </c>
      <c r="K7605" s="1" t="s">
        <v>62</v>
      </c>
      <c r="M7605" s="3">
        <v>44091.703966863424</v>
      </c>
    </row>
    <row r="7606">
      <c r="A7606" s="1">
        <v>7604.0</v>
      </c>
      <c r="B7606" s="1" t="s">
        <v>97</v>
      </c>
      <c r="C7606" s="1" t="s">
        <v>14851</v>
      </c>
      <c r="D7606" s="1" t="s">
        <v>3131</v>
      </c>
      <c r="E7606" s="1" t="s">
        <v>14852</v>
      </c>
      <c r="F7606" s="1" t="s">
        <v>101</v>
      </c>
      <c r="G7606" s="1" t="s">
        <v>39</v>
      </c>
      <c r="H7606" s="1">
        <v>45.0</v>
      </c>
      <c r="I7606" s="3">
        <v>44186.4375</v>
      </c>
      <c r="J7606" s="1">
        <v>4.02808884202875</v>
      </c>
      <c r="K7606" s="1" t="s">
        <v>24</v>
      </c>
      <c r="M7606" s="3">
        <v>44186.46062709491</v>
      </c>
    </row>
    <row r="7607">
      <c r="A7607" s="1">
        <v>7605.0</v>
      </c>
      <c r="B7607" s="1" t="s">
        <v>119</v>
      </c>
      <c r="C7607" s="1" t="s">
        <v>14853</v>
      </c>
      <c r="D7607" s="1" t="s">
        <v>37</v>
      </c>
      <c r="E7607" s="1" t="s">
        <v>14854</v>
      </c>
      <c r="F7607" s="1" t="s">
        <v>123</v>
      </c>
      <c r="G7607" s="1" t="s">
        <v>39</v>
      </c>
      <c r="H7607" s="1">
        <v>45.0</v>
      </c>
      <c r="I7607" s="3">
        <v>44200.25</v>
      </c>
      <c r="J7607" s="1">
        <v>2.62872729344542</v>
      </c>
      <c r="K7607" s="1" t="s">
        <v>18</v>
      </c>
      <c r="M7607" s="3">
        <v>44200.272282314814</v>
      </c>
    </row>
    <row r="7608">
      <c r="A7608" s="1">
        <v>7606.0</v>
      </c>
      <c r="B7608" s="1" t="s">
        <v>896</v>
      </c>
      <c r="C7608" s="1" t="s">
        <v>14855</v>
      </c>
      <c r="D7608" s="1" t="s">
        <v>898</v>
      </c>
      <c r="E7608" s="1" t="s">
        <v>14856</v>
      </c>
      <c r="F7608" s="1" t="s">
        <v>900</v>
      </c>
      <c r="G7608" s="1" t="s">
        <v>17</v>
      </c>
      <c r="H7608" s="1">
        <v>45.0</v>
      </c>
      <c r="I7608" s="3">
        <v>44194.604166666664</v>
      </c>
      <c r="J7608" s="1">
        <v>1.6086696185712</v>
      </c>
      <c r="K7608" s="1" t="s">
        <v>24</v>
      </c>
      <c r="L7608" s="1" t="s">
        <v>741</v>
      </c>
      <c r="M7608" s="3">
        <v>44194.63963025463</v>
      </c>
    </row>
    <row r="7609">
      <c r="A7609" s="1">
        <v>7607.0</v>
      </c>
      <c r="B7609" s="1" t="s">
        <v>1954</v>
      </c>
      <c r="C7609" s="1" t="s">
        <v>14857</v>
      </c>
      <c r="D7609" s="1" t="s">
        <v>5758</v>
      </c>
      <c r="E7609" s="1" t="s">
        <v>14858</v>
      </c>
      <c r="F7609" s="1" t="s">
        <v>1957</v>
      </c>
      <c r="G7609" s="1" t="s">
        <v>39</v>
      </c>
      <c r="H7609" s="1">
        <v>45.0</v>
      </c>
      <c r="I7609" s="3">
        <v>44117.260416666664</v>
      </c>
      <c r="J7609" s="1">
        <v>60.4129147527169</v>
      </c>
      <c r="K7609" s="1" t="s">
        <v>83</v>
      </c>
      <c r="L7609" s="1" t="s">
        <v>1958</v>
      </c>
      <c r="M7609" s="3">
        <v>44117.29412064815</v>
      </c>
    </row>
    <row r="7610">
      <c r="A7610" s="1">
        <v>7608.0</v>
      </c>
      <c r="B7610" s="1" t="s">
        <v>114</v>
      </c>
      <c r="C7610" s="1" t="s">
        <v>14859</v>
      </c>
      <c r="D7610" s="1" t="s">
        <v>116</v>
      </c>
      <c r="E7610" s="1" t="s">
        <v>1161</v>
      </c>
      <c r="F7610" s="1" t="s">
        <v>118</v>
      </c>
      <c r="G7610" s="1" t="s">
        <v>17</v>
      </c>
      <c r="H7610" s="1">
        <v>45.0</v>
      </c>
      <c r="I7610" s="3">
        <v>44040.270833333336</v>
      </c>
      <c r="J7610" s="1">
        <v>4.98654412129543</v>
      </c>
      <c r="K7610" s="1" t="s">
        <v>24</v>
      </c>
      <c r="L7610" s="1" t="s">
        <v>1006</v>
      </c>
      <c r="M7610" s="3">
        <v>44040.282254375</v>
      </c>
    </row>
    <row r="7611">
      <c r="A7611" s="1">
        <v>7609.0</v>
      </c>
      <c r="B7611" s="1" t="s">
        <v>465</v>
      </c>
      <c r="C7611" s="1" t="s">
        <v>14860</v>
      </c>
      <c r="D7611" s="1" t="s">
        <v>6246</v>
      </c>
      <c r="E7611" s="1" t="s">
        <v>6247</v>
      </c>
      <c r="F7611" s="1" t="s">
        <v>468</v>
      </c>
      <c r="G7611" s="1" t="s">
        <v>17</v>
      </c>
      <c r="H7611" s="1">
        <v>45.0</v>
      </c>
      <c r="I7611" s="3">
        <v>43810.291666666664</v>
      </c>
      <c r="J7611" s="1">
        <v>0.974531839032397</v>
      </c>
      <c r="K7611" s="1" t="s">
        <v>24</v>
      </c>
      <c r="M7611" s="3">
        <v>43810.31889746528</v>
      </c>
    </row>
    <row r="7612">
      <c r="A7612" s="1">
        <v>7610.0</v>
      </c>
      <c r="B7612" s="1" t="s">
        <v>553</v>
      </c>
      <c r="C7612" s="1" t="s">
        <v>14861</v>
      </c>
      <c r="D7612" s="1" t="s">
        <v>555</v>
      </c>
      <c r="E7612" s="1" t="s">
        <v>556</v>
      </c>
      <c r="F7612" s="1" t="s">
        <v>557</v>
      </c>
      <c r="G7612" s="1" t="s">
        <v>17</v>
      </c>
      <c r="H7612" s="1">
        <v>45.0</v>
      </c>
      <c r="I7612" s="3">
        <v>44230.25</v>
      </c>
      <c r="J7612" s="1">
        <v>1.82890789107827</v>
      </c>
      <c r="K7612" s="1" t="s">
        <v>46</v>
      </c>
      <c r="L7612" s="1" t="s">
        <v>558</v>
      </c>
      <c r="M7612" s="3">
        <v>44230.34794625</v>
      </c>
    </row>
    <row r="7613">
      <c r="A7613" s="1">
        <v>7611.0</v>
      </c>
      <c r="B7613" s="1" t="s">
        <v>239</v>
      </c>
      <c r="C7613" s="1" t="s">
        <v>14862</v>
      </c>
      <c r="D7613" s="1" t="s">
        <v>653</v>
      </c>
      <c r="E7613" s="1" t="s">
        <v>2074</v>
      </c>
      <c r="F7613" s="1" t="s">
        <v>243</v>
      </c>
      <c r="G7613" s="1" t="s">
        <v>17</v>
      </c>
      <c r="H7613" s="1">
        <v>45.0</v>
      </c>
      <c r="I7613" s="3">
        <v>44047.25</v>
      </c>
      <c r="J7613" s="1">
        <v>0.886207389659645</v>
      </c>
      <c r="K7613" s="1" t="s">
        <v>46</v>
      </c>
      <c r="M7613" s="3">
        <v>44047.290289930555</v>
      </c>
    </row>
    <row r="7614">
      <c r="A7614" s="1">
        <v>7612.0</v>
      </c>
      <c r="B7614" s="1" t="s">
        <v>10506</v>
      </c>
      <c r="C7614" s="1" t="s">
        <v>14863</v>
      </c>
      <c r="D7614" s="1" t="s">
        <v>653</v>
      </c>
      <c r="E7614" s="1" t="s">
        <v>14864</v>
      </c>
      <c r="F7614" s="1" t="s">
        <v>10509</v>
      </c>
      <c r="G7614" s="1" t="s">
        <v>17</v>
      </c>
      <c r="H7614" s="1">
        <v>45.0</v>
      </c>
      <c r="I7614" s="3">
        <v>44039.21875</v>
      </c>
      <c r="J7614" s="1">
        <v>1.36217759647213</v>
      </c>
      <c r="K7614" s="1" t="s">
        <v>46</v>
      </c>
      <c r="L7614" s="1" t="s">
        <v>2164</v>
      </c>
      <c r="M7614" s="3">
        <v>44039.24903701389</v>
      </c>
    </row>
    <row r="7615">
      <c r="A7615" s="1">
        <v>7613.0</v>
      </c>
      <c r="B7615" s="1" t="s">
        <v>485</v>
      </c>
      <c r="C7615" s="1" t="s">
        <v>14865</v>
      </c>
      <c r="D7615" s="1" t="s">
        <v>315</v>
      </c>
      <c r="E7615" s="1" t="s">
        <v>2651</v>
      </c>
      <c r="F7615" s="1" t="s">
        <v>489</v>
      </c>
      <c r="G7615" s="1" t="s">
        <v>17</v>
      </c>
      <c r="H7615" s="1">
        <v>45.0</v>
      </c>
      <c r="I7615" s="3">
        <v>44098.291666666664</v>
      </c>
      <c r="J7615" s="1">
        <v>2.84367898376744</v>
      </c>
      <c r="K7615" s="1" t="s">
        <v>166</v>
      </c>
      <c r="M7615" s="3">
        <v>44098.328374363424</v>
      </c>
    </row>
    <row r="7616">
      <c r="A7616" s="1">
        <v>7614.0</v>
      </c>
      <c r="B7616" s="1" t="s">
        <v>562</v>
      </c>
      <c r="C7616" s="1" t="s">
        <v>14866</v>
      </c>
      <c r="D7616" s="1" t="s">
        <v>564</v>
      </c>
      <c r="E7616" s="1" t="s">
        <v>565</v>
      </c>
      <c r="F7616" s="1" t="s">
        <v>566</v>
      </c>
      <c r="G7616" s="1" t="s">
        <v>17</v>
      </c>
      <c r="H7616" s="1">
        <v>45.0</v>
      </c>
      <c r="I7616" s="3">
        <v>43780.25</v>
      </c>
      <c r="J7616" s="1">
        <v>3.53695097206773</v>
      </c>
      <c r="K7616" s="1" t="s">
        <v>62</v>
      </c>
      <c r="M7616" s="3">
        <v>43780.32941009259</v>
      </c>
    </row>
    <row r="7617">
      <c r="A7617" s="1">
        <v>7615.0</v>
      </c>
      <c r="B7617" s="1" t="s">
        <v>324</v>
      </c>
      <c r="C7617" s="1" t="s">
        <v>14867</v>
      </c>
      <c r="D7617" s="1" t="s">
        <v>326</v>
      </c>
      <c r="E7617" s="1" t="s">
        <v>3871</v>
      </c>
      <c r="F7617" s="1" t="s">
        <v>328</v>
      </c>
      <c r="G7617" s="1" t="s">
        <v>17</v>
      </c>
      <c r="H7617" s="1">
        <v>45.0</v>
      </c>
      <c r="I7617" s="3">
        <v>44183.625</v>
      </c>
      <c r="J7617" s="1">
        <v>0.0</v>
      </c>
      <c r="K7617" s="1" t="s">
        <v>24</v>
      </c>
      <c r="M7617" s="3">
        <v>44185.85342497685</v>
      </c>
    </row>
    <row r="7618">
      <c r="A7618" s="1">
        <v>7616.0</v>
      </c>
      <c r="B7618" s="1" t="s">
        <v>727</v>
      </c>
      <c r="C7618" s="1" t="s">
        <v>14868</v>
      </c>
      <c r="D7618" s="1" t="s">
        <v>701</v>
      </c>
      <c r="E7618" s="1" t="s">
        <v>4135</v>
      </c>
      <c r="F7618" s="1" t="s">
        <v>731</v>
      </c>
      <c r="G7618" s="1" t="s">
        <v>35</v>
      </c>
      <c r="H7618" s="1">
        <v>45.0</v>
      </c>
      <c r="I7618" s="3">
        <v>44154.65625</v>
      </c>
      <c r="J7618" s="1">
        <v>1.26183818034167</v>
      </c>
      <c r="K7618" s="1" t="s">
        <v>24</v>
      </c>
      <c r="M7618" s="3">
        <v>44154.69470329861</v>
      </c>
    </row>
    <row r="7619">
      <c r="A7619" s="1">
        <v>7617.0</v>
      </c>
      <c r="B7619" s="1" t="s">
        <v>4801</v>
      </c>
      <c r="C7619" s="1" t="s">
        <v>14869</v>
      </c>
      <c r="D7619" s="1" t="s">
        <v>1179</v>
      </c>
      <c r="E7619" s="1" t="s">
        <v>14870</v>
      </c>
      <c r="F7619" s="1" t="s">
        <v>4804</v>
      </c>
      <c r="G7619" s="1" t="s">
        <v>39</v>
      </c>
      <c r="H7619" s="1">
        <v>45.0</v>
      </c>
      <c r="I7619" s="3">
        <v>43903.5</v>
      </c>
      <c r="J7619" s="1">
        <v>0.992455678023392</v>
      </c>
      <c r="K7619" s="1" t="s">
        <v>18</v>
      </c>
      <c r="M7619" s="3">
        <v>43903.53660216435</v>
      </c>
    </row>
    <row r="7620">
      <c r="A7620" s="1">
        <v>7618.0</v>
      </c>
      <c r="B7620" s="1" t="s">
        <v>97</v>
      </c>
      <c r="C7620" s="1" t="s">
        <v>14871</v>
      </c>
      <c r="D7620" s="1" t="s">
        <v>5652</v>
      </c>
      <c r="E7620" s="1" t="s">
        <v>14872</v>
      </c>
      <c r="F7620" s="1" t="s">
        <v>101</v>
      </c>
      <c r="G7620" s="1" t="s">
        <v>89</v>
      </c>
      <c r="H7620" s="1">
        <v>45.0</v>
      </c>
      <c r="I7620" s="3">
        <v>44074.40629070602</v>
      </c>
      <c r="J7620" s="1">
        <v>1.92905489173056</v>
      </c>
      <c r="K7620" s="1" t="s">
        <v>24</v>
      </c>
      <c r="M7620" s="3">
        <v>44074.465581006945</v>
      </c>
    </row>
    <row r="7621">
      <c r="A7621" s="1">
        <v>7619.0</v>
      </c>
      <c r="B7621" s="1" t="s">
        <v>811</v>
      </c>
      <c r="C7621" s="1" t="s">
        <v>14873</v>
      </c>
      <c r="D7621" s="1" t="s">
        <v>121</v>
      </c>
      <c r="E7621" s="1" t="s">
        <v>14874</v>
      </c>
      <c r="F7621" s="1" t="s">
        <v>815</v>
      </c>
      <c r="G7621" s="1" t="s">
        <v>39</v>
      </c>
      <c r="H7621" s="1">
        <v>45.0</v>
      </c>
      <c r="I7621" s="3">
        <v>43887.729166666664</v>
      </c>
      <c r="J7621" s="1">
        <v>2.53659721194999</v>
      </c>
      <c r="K7621" s="1" t="s">
        <v>18</v>
      </c>
      <c r="M7621" s="3">
        <v>43887.750488680555</v>
      </c>
    </row>
    <row r="7622">
      <c r="A7622" s="1">
        <v>7620.0</v>
      </c>
      <c r="B7622" s="1" t="s">
        <v>278</v>
      </c>
      <c r="C7622" s="1" t="s">
        <v>14875</v>
      </c>
      <c r="D7622" s="1" t="s">
        <v>21</v>
      </c>
      <c r="E7622" s="1" t="s">
        <v>14876</v>
      </c>
      <c r="F7622" s="1" t="s">
        <v>281</v>
      </c>
      <c r="G7622" s="1" t="s">
        <v>17</v>
      </c>
      <c r="H7622" s="1">
        <v>45.0</v>
      </c>
      <c r="I7622" s="3">
        <v>44125.3125</v>
      </c>
      <c r="J7622" s="1">
        <v>1.22321145251869</v>
      </c>
      <c r="K7622" s="1" t="s">
        <v>24</v>
      </c>
      <c r="M7622" s="3">
        <v>44125.34827068287</v>
      </c>
    </row>
    <row r="7623">
      <c r="A7623" s="1">
        <v>7621.0</v>
      </c>
      <c r="B7623" s="1" t="s">
        <v>2645</v>
      </c>
      <c r="C7623" s="1" t="s">
        <v>14877</v>
      </c>
      <c r="D7623" s="1" t="s">
        <v>2647</v>
      </c>
      <c r="E7623" s="1" t="s">
        <v>2648</v>
      </c>
      <c r="F7623" s="1" t="s">
        <v>2649</v>
      </c>
      <c r="G7623" s="1" t="s">
        <v>17</v>
      </c>
      <c r="H7623" s="1">
        <v>45.0</v>
      </c>
      <c r="I7623" s="3">
        <v>43854.291666666664</v>
      </c>
      <c r="J7623" s="1">
        <v>0.830626194220716</v>
      </c>
      <c r="K7623" s="1" t="s">
        <v>18</v>
      </c>
      <c r="M7623" s="3">
        <v>43854.348815034726</v>
      </c>
    </row>
    <row r="7624">
      <c r="A7624" s="1">
        <v>7622.0</v>
      </c>
      <c r="B7624" s="1" t="s">
        <v>3945</v>
      </c>
      <c r="C7624" s="1" t="s">
        <v>14878</v>
      </c>
      <c r="D7624" s="1" t="s">
        <v>8387</v>
      </c>
      <c r="E7624" s="1" t="s">
        <v>14879</v>
      </c>
      <c r="F7624" s="1" t="s">
        <v>3948</v>
      </c>
      <c r="G7624" s="1" t="s">
        <v>39</v>
      </c>
      <c r="H7624" s="1">
        <v>45.0</v>
      </c>
      <c r="I7624" s="3">
        <v>43890.635416666664</v>
      </c>
      <c r="J7624" s="1">
        <v>2.22503982918293</v>
      </c>
      <c r="K7624" s="1" t="s">
        <v>24</v>
      </c>
      <c r="M7624" s="3">
        <v>43890.670569849535</v>
      </c>
    </row>
    <row r="7625">
      <c r="A7625" s="1">
        <v>7623.0</v>
      </c>
      <c r="B7625" s="1" t="s">
        <v>465</v>
      </c>
      <c r="C7625" s="1" t="s">
        <v>14880</v>
      </c>
      <c r="D7625" s="1" t="s">
        <v>1637</v>
      </c>
      <c r="E7625" s="1" t="s">
        <v>6390</v>
      </c>
      <c r="F7625" s="1" t="s">
        <v>468</v>
      </c>
      <c r="G7625" s="1" t="s">
        <v>17</v>
      </c>
      <c r="H7625" s="1">
        <v>45.0</v>
      </c>
      <c r="I7625" s="3">
        <v>44209.666666666664</v>
      </c>
      <c r="J7625" s="1">
        <v>3.42050939047017</v>
      </c>
      <c r="K7625" s="1" t="s">
        <v>24</v>
      </c>
      <c r="M7625" s="3">
        <v>44209.68837591435</v>
      </c>
    </row>
    <row r="7626">
      <c r="A7626" s="1">
        <v>7624.0</v>
      </c>
      <c r="B7626" s="1" t="s">
        <v>1954</v>
      </c>
      <c r="C7626" s="1" t="s">
        <v>14881</v>
      </c>
      <c r="D7626" s="1" t="s">
        <v>1255</v>
      </c>
      <c r="E7626" s="1" t="s">
        <v>14882</v>
      </c>
      <c r="F7626" s="1" t="s">
        <v>1957</v>
      </c>
      <c r="G7626" s="1" t="s">
        <v>89</v>
      </c>
      <c r="H7626" s="1">
        <v>45.0</v>
      </c>
      <c r="I7626" s="3">
        <v>44143.4604334375</v>
      </c>
      <c r="J7626" s="1">
        <v>2.63058400847628</v>
      </c>
      <c r="K7626" s="1" t="s">
        <v>83</v>
      </c>
      <c r="L7626" s="1" t="s">
        <v>1958</v>
      </c>
      <c r="M7626" s="3">
        <v>44143.45910908565</v>
      </c>
    </row>
    <row r="7627">
      <c r="A7627" s="1">
        <v>7625.0</v>
      </c>
      <c r="B7627" s="1" t="s">
        <v>796</v>
      </c>
      <c r="C7627" s="1" t="s">
        <v>14883</v>
      </c>
      <c r="D7627" s="1" t="s">
        <v>8291</v>
      </c>
      <c r="E7627" s="1" t="s">
        <v>14884</v>
      </c>
      <c r="F7627" s="1" t="s">
        <v>799</v>
      </c>
      <c r="G7627" s="1" t="s">
        <v>39</v>
      </c>
      <c r="H7627" s="1">
        <v>45.0</v>
      </c>
      <c r="I7627" s="3">
        <v>43948.771527777775</v>
      </c>
      <c r="J7627" s="1">
        <v>0.671854657643798</v>
      </c>
      <c r="K7627" s="1" t="s">
        <v>18</v>
      </c>
      <c r="L7627" s="1" t="s">
        <v>1883</v>
      </c>
      <c r="M7627" s="3">
        <v>43948.7941571412</v>
      </c>
    </row>
    <row r="7628">
      <c r="A7628" s="1">
        <v>7626.0</v>
      </c>
      <c r="B7628" s="1" t="s">
        <v>1289</v>
      </c>
      <c r="C7628" s="1" t="s">
        <v>14885</v>
      </c>
      <c r="D7628" s="1" t="s">
        <v>2721</v>
      </c>
      <c r="E7628" s="1" t="s">
        <v>14886</v>
      </c>
      <c r="F7628" s="1" t="s">
        <v>1293</v>
      </c>
      <c r="G7628" s="1" t="s">
        <v>39</v>
      </c>
      <c r="H7628" s="1">
        <v>45.0</v>
      </c>
      <c r="I7628" s="3">
        <v>44033.375</v>
      </c>
      <c r="J7628" s="1">
        <v>0.0</v>
      </c>
      <c r="K7628" s="1" t="s">
        <v>24</v>
      </c>
      <c r="M7628" s="3">
        <v>44033.414532766205</v>
      </c>
    </row>
    <row r="7629">
      <c r="A7629" s="1">
        <v>7627.0</v>
      </c>
      <c r="B7629" s="1" t="s">
        <v>389</v>
      </c>
      <c r="C7629" s="1" t="s">
        <v>14887</v>
      </c>
      <c r="D7629" s="1" t="s">
        <v>59</v>
      </c>
      <c r="E7629" s="1" t="s">
        <v>14888</v>
      </c>
      <c r="F7629" s="1" t="s">
        <v>393</v>
      </c>
      <c r="G7629" s="1" t="s">
        <v>89</v>
      </c>
      <c r="H7629" s="1">
        <v>45.0</v>
      </c>
      <c r="I7629" s="3">
        <v>43860.77914883102</v>
      </c>
      <c r="J7629" s="1">
        <v>5.06994303567696</v>
      </c>
      <c r="K7629" s="1" t="s">
        <v>18</v>
      </c>
      <c r="M7629" s="3">
        <v>43860.796951550925</v>
      </c>
    </row>
    <row r="7630">
      <c r="A7630" s="1">
        <v>7628.0</v>
      </c>
      <c r="B7630" s="1" t="s">
        <v>119</v>
      </c>
      <c r="C7630" s="1" t="s">
        <v>14889</v>
      </c>
      <c r="D7630" s="1" t="s">
        <v>37</v>
      </c>
      <c r="E7630" s="1" t="s">
        <v>14890</v>
      </c>
      <c r="F7630" s="1" t="s">
        <v>123</v>
      </c>
      <c r="G7630" s="1" t="s">
        <v>39</v>
      </c>
      <c r="H7630" s="1">
        <v>45.0</v>
      </c>
      <c r="I7630" s="3">
        <v>44237.604166666664</v>
      </c>
      <c r="J7630" s="1">
        <v>1.77014337909442</v>
      </c>
      <c r="K7630" s="1" t="s">
        <v>18</v>
      </c>
      <c r="M7630" s="3">
        <v>44237.64026901621</v>
      </c>
    </row>
    <row r="7631">
      <c r="A7631" s="1">
        <v>7629.0</v>
      </c>
      <c r="B7631" s="1" t="s">
        <v>2475</v>
      </c>
      <c r="C7631" s="1" t="s">
        <v>14891</v>
      </c>
      <c r="D7631" s="1" t="s">
        <v>2477</v>
      </c>
      <c r="E7631" s="1" t="s">
        <v>14892</v>
      </c>
      <c r="F7631" s="1" t="s">
        <v>2479</v>
      </c>
      <c r="G7631" s="1" t="s">
        <v>39</v>
      </c>
      <c r="H7631" s="1">
        <v>45.0</v>
      </c>
      <c r="I7631" s="3">
        <v>43814.666666666664</v>
      </c>
      <c r="J7631" s="1">
        <v>0.226393653459834</v>
      </c>
      <c r="K7631" s="1" t="s">
        <v>24</v>
      </c>
      <c r="M7631" s="3">
        <v>43814.767149039355</v>
      </c>
    </row>
    <row r="7632">
      <c r="A7632" s="1">
        <v>7630.0</v>
      </c>
      <c r="B7632" s="1" t="s">
        <v>2276</v>
      </c>
      <c r="C7632" s="1" t="s">
        <v>14893</v>
      </c>
      <c r="D7632" s="1" t="s">
        <v>11659</v>
      </c>
      <c r="E7632" s="1" t="s">
        <v>11660</v>
      </c>
      <c r="F7632" s="1" t="s">
        <v>2279</v>
      </c>
      <c r="G7632" s="1" t="s">
        <v>17</v>
      </c>
      <c r="H7632" s="1">
        <v>45.0</v>
      </c>
      <c r="I7632" s="3">
        <v>43899.708333333336</v>
      </c>
      <c r="J7632" s="1">
        <v>1.66810872841945</v>
      </c>
      <c r="K7632" s="1" t="s">
        <v>159</v>
      </c>
      <c r="M7632" s="3">
        <v>43899.70389321759</v>
      </c>
    </row>
    <row r="7633">
      <c r="A7633" s="1">
        <v>7631.0</v>
      </c>
      <c r="B7633" s="1" t="s">
        <v>2314</v>
      </c>
      <c r="C7633" s="1" t="s">
        <v>14894</v>
      </c>
      <c r="D7633" s="1" t="s">
        <v>2316</v>
      </c>
      <c r="E7633" s="1" t="s">
        <v>14895</v>
      </c>
      <c r="F7633" s="1" t="s">
        <v>2318</v>
      </c>
      <c r="G7633" s="1" t="s">
        <v>39</v>
      </c>
      <c r="H7633" s="1">
        <v>45.0</v>
      </c>
      <c r="I7633" s="3">
        <v>44253.625</v>
      </c>
      <c r="J7633" s="1">
        <v>2.44527701620448</v>
      </c>
      <c r="K7633" s="1" t="s">
        <v>18</v>
      </c>
      <c r="M7633" s="3">
        <v>44253.60853547454</v>
      </c>
    </row>
    <row r="7634">
      <c r="A7634" s="1">
        <v>7632.0</v>
      </c>
      <c r="B7634" s="1" t="s">
        <v>1315</v>
      </c>
      <c r="C7634" s="1" t="s">
        <v>14896</v>
      </c>
      <c r="D7634" s="1" t="s">
        <v>411</v>
      </c>
      <c r="E7634" s="1" t="s">
        <v>7500</v>
      </c>
      <c r="F7634" s="1" t="s">
        <v>1319</v>
      </c>
      <c r="G7634" s="1" t="s">
        <v>17</v>
      </c>
      <c r="H7634" s="1">
        <v>45.0</v>
      </c>
      <c r="I7634" s="3">
        <v>43797.333333333336</v>
      </c>
      <c r="J7634" s="1">
        <v>0.588139876371701</v>
      </c>
      <c r="K7634" s="1" t="s">
        <v>18</v>
      </c>
      <c r="M7634" s="3">
        <v>43797.37271574074</v>
      </c>
    </row>
    <row r="7635">
      <c r="A7635" s="1">
        <v>7633.0</v>
      </c>
      <c r="B7635" s="1" t="s">
        <v>124</v>
      </c>
      <c r="C7635" s="1" t="s">
        <v>14897</v>
      </c>
      <c r="D7635" s="1" t="s">
        <v>1494</v>
      </c>
      <c r="E7635" s="1" t="s">
        <v>2133</v>
      </c>
      <c r="F7635" s="1" t="s">
        <v>128</v>
      </c>
      <c r="G7635" s="1" t="s">
        <v>17</v>
      </c>
      <c r="H7635" s="1">
        <v>45.0</v>
      </c>
      <c r="I7635" s="3">
        <v>44102.4375</v>
      </c>
      <c r="J7635" s="1">
        <v>1.88313542311638</v>
      </c>
      <c r="K7635" s="1" t="s">
        <v>62</v>
      </c>
      <c r="L7635" s="1" t="s">
        <v>129</v>
      </c>
      <c r="M7635" s="3">
        <v>44102.47365422454</v>
      </c>
    </row>
    <row r="7636">
      <c r="A7636" s="1">
        <v>7634.0</v>
      </c>
      <c r="B7636" s="1" t="s">
        <v>340</v>
      </c>
      <c r="C7636" s="1" t="s">
        <v>14898</v>
      </c>
      <c r="D7636" s="1" t="s">
        <v>1255</v>
      </c>
      <c r="E7636" s="1" t="s">
        <v>14899</v>
      </c>
      <c r="F7636" s="1" t="s">
        <v>344</v>
      </c>
      <c r="G7636" s="1" t="s">
        <v>39</v>
      </c>
      <c r="H7636" s="1">
        <v>45.0</v>
      </c>
      <c r="I7636" s="3">
        <v>43922.708333333336</v>
      </c>
      <c r="J7636" s="1">
        <v>4.3779197310048</v>
      </c>
      <c r="K7636" s="1" t="s">
        <v>83</v>
      </c>
      <c r="M7636" s="3">
        <v>43922.7269609375</v>
      </c>
    </row>
    <row r="7637">
      <c r="A7637" s="1">
        <v>7635.0</v>
      </c>
      <c r="B7637" s="1" t="s">
        <v>620</v>
      </c>
      <c r="C7637" s="1" t="s">
        <v>14900</v>
      </c>
      <c r="D7637" s="1" t="s">
        <v>121</v>
      </c>
      <c r="E7637" s="1" t="s">
        <v>14901</v>
      </c>
      <c r="F7637" s="1" t="s">
        <v>623</v>
      </c>
      <c r="G7637" s="1" t="s">
        <v>39</v>
      </c>
      <c r="H7637" s="1">
        <v>45.0</v>
      </c>
      <c r="I7637" s="3">
        <v>44036.75</v>
      </c>
      <c r="J7637" s="1">
        <v>2.25612759805183</v>
      </c>
      <c r="K7637" s="1" t="s">
        <v>18</v>
      </c>
      <c r="M7637" s="3">
        <v>44036.77130688657</v>
      </c>
    </row>
    <row r="7638">
      <c r="A7638" s="1">
        <v>7636.0</v>
      </c>
      <c r="B7638" s="1" t="s">
        <v>3949</v>
      </c>
      <c r="C7638" s="1" t="s">
        <v>14902</v>
      </c>
      <c r="D7638" s="1" t="s">
        <v>1531</v>
      </c>
      <c r="E7638" s="1" t="s">
        <v>3951</v>
      </c>
      <c r="F7638" s="1" t="s">
        <v>3952</v>
      </c>
      <c r="G7638" s="1" t="s">
        <v>17</v>
      </c>
      <c r="H7638" s="1">
        <v>45.0</v>
      </c>
      <c r="I7638" s="3">
        <v>43742.625</v>
      </c>
      <c r="J7638" s="1">
        <v>0.878045279190855</v>
      </c>
      <c r="K7638" s="1" t="s">
        <v>18</v>
      </c>
      <c r="M7638" s="3">
        <v>43742.65036168981</v>
      </c>
    </row>
    <row r="7639">
      <c r="A7639" s="1">
        <v>7637.0</v>
      </c>
      <c r="B7639" s="1" t="s">
        <v>2203</v>
      </c>
      <c r="C7639" s="1" t="s">
        <v>14903</v>
      </c>
      <c r="D7639" s="1" t="s">
        <v>1381</v>
      </c>
      <c r="E7639" s="1" t="s">
        <v>14904</v>
      </c>
      <c r="F7639" s="1" t="s">
        <v>2206</v>
      </c>
      <c r="G7639" s="1" t="s">
        <v>39</v>
      </c>
      <c r="H7639" s="1">
        <v>45.0</v>
      </c>
      <c r="I7639" s="3">
        <v>44164.625</v>
      </c>
      <c r="J7639" s="1">
        <v>1.3908697430159</v>
      </c>
      <c r="K7639" s="1" t="s">
        <v>46</v>
      </c>
      <c r="L7639" s="1" t="s">
        <v>2207</v>
      </c>
      <c r="M7639" s="3">
        <v>44164.65754299769</v>
      </c>
    </row>
    <row r="7640">
      <c r="A7640" s="1">
        <v>7638.0</v>
      </c>
      <c r="B7640" s="1" t="s">
        <v>953</v>
      </c>
      <c r="C7640" s="1" t="s">
        <v>14905</v>
      </c>
      <c r="D7640" s="1" t="s">
        <v>1802</v>
      </c>
      <c r="E7640" s="1" t="s">
        <v>1039</v>
      </c>
      <c r="F7640" s="1" t="s">
        <v>1040</v>
      </c>
      <c r="G7640" s="1" t="s">
        <v>17</v>
      </c>
      <c r="H7640" s="1">
        <v>45.0</v>
      </c>
      <c r="I7640" s="3">
        <v>43965.166666666664</v>
      </c>
      <c r="J7640" s="1">
        <v>1.93253692571106</v>
      </c>
      <c r="K7640" s="1" t="s">
        <v>18</v>
      </c>
      <c r="M7640" s="3">
        <v>43965.21416855324</v>
      </c>
    </row>
    <row r="7641">
      <c r="A7641" s="1">
        <v>7639.0</v>
      </c>
      <c r="B7641" s="1" t="s">
        <v>10495</v>
      </c>
      <c r="C7641" s="1" t="s">
        <v>14906</v>
      </c>
      <c r="D7641" s="1" t="s">
        <v>3598</v>
      </c>
      <c r="E7641" s="1" t="s">
        <v>14907</v>
      </c>
      <c r="F7641" s="1" t="s">
        <v>10498</v>
      </c>
      <c r="G7641" s="1" t="s">
        <v>89</v>
      </c>
      <c r="H7641" s="1">
        <v>45.0</v>
      </c>
      <c r="I7641" s="3">
        <v>44146.41139047454</v>
      </c>
      <c r="J7641" s="1">
        <v>1.972053359902</v>
      </c>
      <c r="K7641" s="1" t="s">
        <v>24</v>
      </c>
      <c r="L7641" s="1" t="s">
        <v>96</v>
      </c>
      <c r="M7641" s="3">
        <v>44146.43744391204</v>
      </c>
    </row>
    <row r="7642">
      <c r="A7642" s="1">
        <v>7640.0</v>
      </c>
      <c r="B7642" s="1" t="s">
        <v>229</v>
      </c>
      <c r="C7642" s="1" t="s">
        <v>14908</v>
      </c>
      <c r="D7642" s="1" t="s">
        <v>1653</v>
      </c>
      <c r="E7642" s="1" t="s">
        <v>231</v>
      </c>
      <c r="F7642" s="1" t="s">
        <v>232</v>
      </c>
      <c r="G7642" s="1" t="s">
        <v>35</v>
      </c>
      <c r="H7642" s="1">
        <v>45.0</v>
      </c>
      <c r="I7642" s="3">
        <v>43777.625</v>
      </c>
      <c r="J7642" s="1">
        <v>1.11776304322358</v>
      </c>
      <c r="K7642" s="1" t="s">
        <v>24</v>
      </c>
      <c r="M7642" s="3">
        <v>43777.67638039352</v>
      </c>
    </row>
    <row r="7643">
      <c r="A7643" s="1">
        <v>7641.0</v>
      </c>
      <c r="B7643" s="1" t="s">
        <v>4046</v>
      </c>
      <c r="C7643" s="1" t="s">
        <v>14909</v>
      </c>
      <c r="D7643" s="1" t="s">
        <v>11487</v>
      </c>
      <c r="E7643" s="1" t="s">
        <v>14910</v>
      </c>
      <c r="F7643" s="1" t="s">
        <v>4049</v>
      </c>
      <c r="G7643" s="1" t="s">
        <v>89</v>
      </c>
      <c r="H7643" s="1">
        <v>45.0</v>
      </c>
      <c r="I7643" s="3">
        <v>44015.69463677084</v>
      </c>
      <c r="J7643" s="1">
        <v>1.95888818913595</v>
      </c>
      <c r="K7643" s="1" t="s">
        <v>24</v>
      </c>
      <c r="M7643" s="3">
        <v>44015.72069894676</v>
      </c>
    </row>
    <row r="7644">
      <c r="A7644" s="1">
        <v>7642.0</v>
      </c>
      <c r="B7644" s="1" t="s">
        <v>119</v>
      </c>
      <c r="C7644" s="1" t="s">
        <v>14911</v>
      </c>
      <c r="D7644" s="1" t="s">
        <v>1176</v>
      </c>
      <c r="E7644" s="1" t="s">
        <v>14912</v>
      </c>
      <c r="F7644" s="1" t="s">
        <v>123</v>
      </c>
      <c r="G7644" s="1" t="s">
        <v>39</v>
      </c>
      <c r="H7644" s="1">
        <v>45.0</v>
      </c>
      <c r="I7644" s="3">
        <v>43980.583333333336</v>
      </c>
      <c r="J7644" s="1">
        <v>1.70462116048403</v>
      </c>
      <c r="K7644" s="1" t="s">
        <v>18</v>
      </c>
      <c r="M7644" s="3">
        <v>43980.63102458333</v>
      </c>
    </row>
    <row r="7645">
      <c r="A7645" s="1">
        <v>7643.0</v>
      </c>
      <c r="B7645" s="1" t="s">
        <v>385</v>
      </c>
      <c r="C7645" s="1" t="s">
        <v>14913</v>
      </c>
      <c r="D7645" s="1" t="s">
        <v>305</v>
      </c>
      <c r="E7645" s="1" t="s">
        <v>711</v>
      </c>
      <c r="F7645" s="1" t="s">
        <v>388</v>
      </c>
      <c r="G7645" s="1" t="s">
        <v>35</v>
      </c>
      <c r="H7645" s="1">
        <v>45.0</v>
      </c>
      <c r="I7645" s="3">
        <v>43735.291666666664</v>
      </c>
      <c r="J7645" s="1">
        <v>1.9009765068257</v>
      </c>
      <c r="K7645" s="1" t="s">
        <v>24</v>
      </c>
      <c r="M7645" s="3">
        <v>43735.32978541667</v>
      </c>
    </row>
    <row r="7646">
      <c r="A7646" s="1">
        <v>7644.0</v>
      </c>
      <c r="B7646" s="1" t="s">
        <v>4720</v>
      </c>
      <c r="C7646" s="1" t="s">
        <v>14914</v>
      </c>
      <c r="D7646" s="1" t="s">
        <v>3104</v>
      </c>
      <c r="E7646" s="1" t="s">
        <v>4723</v>
      </c>
      <c r="F7646" s="1" t="s">
        <v>4724</v>
      </c>
      <c r="G7646" s="1" t="s">
        <v>17</v>
      </c>
      <c r="H7646" s="1">
        <v>45.0</v>
      </c>
      <c r="I7646" s="3">
        <v>44160.458333333336</v>
      </c>
      <c r="J7646" s="1">
        <v>2.04755066308969</v>
      </c>
      <c r="K7646" s="1" t="s">
        <v>1194</v>
      </c>
      <c r="L7646" s="1" t="s">
        <v>4725</v>
      </c>
      <c r="M7646" s="3">
        <v>44160.42900325231</v>
      </c>
    </row>
    <row r="7647">
      <c r="A7647" s="1">
        <v>7645.0</v>
      </c>
      <c r="B7647" s="1" t="s">
        <v>9429</v>
      </c>
      <c r="C7647" s="1" t="s">
        <v>14915</v>
      </c>
      <c r="D7647" s="1" t="s">
        <v>707</v>
      </c>
      <c r="E7647" s="1" t="s">
        <v>14916</v>
      </c>
      <c r="F7647" s="1" t="s">
        <v>9432</v>
      </c>
      <c r="G7647" s="1" t="s">
        <v>39</v>
      </c>
      <c r="H7647" s="1">
        <v>45.0</v>
      </c>
      <c r="I7647" s="3">
        <v>43805.75</v>
      </c>
      <c r="J7647" s="1">
        <v>2.17762326654054</v>
      </c>
      <c r="K7647" s="1" t="s">
        <v>24</v>
      </c>
      <c r="M7647" s="3">
        <v>43805.80095267361</v>
      </c>
    </row>
    <row r="7648">
      <c r="A7648" s="1">
        <v>7646.0</v>
      </c>
      <c r="B7648" s="1" t="s">
        <v>2645</v>
      </c>
      <c r="C7648" s="1" t="s">
        <v>14917</v>
      </c>
      <c r="D7648" s="1" t="s">
        <v>4220</v>
      </c>
      <c r="E7648" s="1" t="s">
        <v>3332</v>
      </c>
      <c r="F7648" s="1" t="s">
        <v>2649</v>
      </c>
      <c r="G7648" s="1" t="s">
        <v>17</v>
      </c>
      <c r="H7648" s="1">
        <v>45.0</v>
      </c>
      <c r="I7648" s="3">
        <v>43917.583333333336</v>
      </c>
      <c r="J7648" s="1">
        <v>0.891656498771608</v>
      </c>
      <c r="K7648" s="1" t="s">
        <v>18</v>
      </c>
      <c r="M7648" s="3">
        <v>43917.602694444446</v>
      </c>
    </row>
    <row r="7649">
      <c r="A7649" s="1">
        <v>7647.0</v>
      </c>
      <c r="B7649" s="1" t="s">
        <v>1920</v>
      </c>
      <c r="C7649" s="1" t="s">
        <v>14918</v>
      </c>
      <c r="D7649" s="1" t="s">
        <v>207</v>
      </c>
      <c r="E7649" s="1" t="s">
        <v>14919</v>
      </c>
      <c r="F7649" s="1" t="s">
        <v>1923</v>
      </c>
      <c r="G7649" s="1" t="s">
        <v>89</v>
      </c>
      <c r="H7649" s="1">
        <v>45.0</v>
      </c>
      <c r="I7649" s="3">
        <v>44014.641220081015</v>
      </c>
      <c r="J7649" s="1">
        <v>0.914549771130388</v>
      </c>
      <c r="K7649" s="1" t="s">
        <v>218</v>
      </c>
      <c r="M7649" s="3">
        <v>44014.77874783565</v>
      </c>
    </row>
    <row r="7650">
      <c r="A7650" s="1">
        <v>7648.0</v>
      </c>
      <c r="B7650" s="1" t="s">
        <v>1043</v>
      </c>
      <c r="C7650" s="1" t="s">
        <v>14920</v>
      </c>
      <c r="D7650" s="1" t="s">
        <v>2359</v>
      </c>
      <c r="E7650" s="1" t="s">
        <v>8245</v>
      </c>
      <c r="F7650" s="1" t="s">
        <v>1046</v>
      </c>
      <c r="G7650" s="1" t="s">
        <v>17</v>
      </c>
      <c r="H7650" s="1">
        <v>45.0</v>
      </c>
      <c r="I7650" s="3">
        <v>44179.541666666664</v>
      </c>
      <c r="J7650" s="1">
        <v>26.3062532656588</v>
      </c>
      <c r="K7650" s="1" t="s">
        <v>18</v>
      </c>
      <c r="L7650" s="1" t="s">
        <v>1047</v>
      </c>
      <c r="M7650" s="3">
        <v>44179.57254537037</v>
      </c>
    </row>
    <row r="7651">
      <c r="A7651" s="1">
        <v>7649.0</v>
      </c>
      <c r="B7651" s="1" t="s">
        <v>2236</v>
      </c>
      <c r="C7651" s="1" t="s">
        <v>14921</v>
      </c>
      <c r="D7651" s="1" t="s">
        <v>14922</v>
      </c>
      <c r="E7651" s="1" t="s">
        <v>2239</v>
      </c>
      <c r="F7651" s="1" t="s">
        <v>2240</v>
      </c>
      <c r="G7651" s="1" t="s">
        <v>35</v>
      </c>
      <c r="H7651" s="1">
        <v>45.0</v>
      </c>
      <c r="I7651" s="3">
        <v>43480.708333333336</v>
      </c>
      <c r="J7651" s="1">
        <v>2.62822006095467</v>
      </c>
      <c r="K7651" s="1" t="s">
        <v>24</v>
      </c>
      <c r="M7651" s="3">
        <v>43480.7183878125</v>
      </c>
    </row>
    <row r="7652">
      <c r="A7652" s="1">
        <v>7650.0</v>
      </c>
      <c r="B7652" s="1" t="s">
        <v>293</v>
      </c>
      <c r="C7652" s="1" t="s">
        <v>14923</v>
      </c>
      <c r="D7652" s="1" t="s">
        <v>588</v>
      </c>
      <c r="E7652" s="1" t="s">
        <v>4145</v>
      </c>
      <c r="F7652" s="1" t="s">
        <v>297</v>
      </c>
      <c r="G7652" s="1" t="s">
        <v>17</v>
      </c>
      <c r="H7652" s="1">
        <v>45.0</v>
      </c>
      <c r="I7652" s="3">
        <v>43958.791666666664</v>
      </c>
      <c r="J7652" s="1">
        <v>1.86905933772649</v>
      </c>
      <c r="K7652" s="1" t="s">
        <v>62</v>
      </c>
      <c r="M7652" s="3">
        <v>43958.79688649306</v>
      </c>
    </row>
    <row r="7653">
      <c r="A7653" s="1">
        <v>7651.0</v>
      </c>
      <c r="B7653" s="1" t="s">
        <v>957</v>
      </c>
      <c r="C7653" s="1" t="s">
        <v>14924</v>
      </c>
      <c r="D7653" s="1" t="s">
        <v>32</v>
      </c>
      <c r="E7653" s="1" t="s">
        <v>9163</v>
      </c>
      <c r="F7653" s="1" t="s">
        <v>961</v>
      </c>
      <c r="G7653" s="1" t="s">
        <v>17</v>
      </c>
      <c r="H7653" s="1">
        <v>45.0</v>
      </c>
      <c r="I7653" s="3">
        <v>43783.625</v>
      </c>
      <c r="J7653" s="1">
        <v>1.73387163380249</v>
      </c>
      <c r="K7653" s="1" t="s">
        <v>24</v>
      </c>
      <c r="M7653" s="3">
        <v>43783.67478712963</v>
      </c>
    </row>
    <row r="7654">
      <c r="A7654" s="1">
        <v>7652.0</v>
      </c>
      <c r="B7654" s="1" t="s">
        <v>6302</v>
      </c>
      <c r="C7654" s="1" t="s">
        <v>14925</v>
      </c>
      <c r="D7654" s="1" t="s">
        <v>1874</v>
      </c>
      <c r="E7654" s="1" t="s">
        <v>14926</v>
      </c>
      <c r="F7654" s="1" t="s">
        <v>6305</v>
      </c>
      <c r="G7654" s="1" t="s">
        <v>89</v>
      </c>
      <c r="H7654" s="1">
        <v>45.0</v>
      </c>
      <c r="I7654" s="3">
        <v>44217.40667575232</v>
      </c>
      <c r="J7654" s="1">
        <v>2.78832229790902</v>
      </c>
      <c r="K7654" s="1" t="s">
        <v>24</v>
      </c>
      <c r="L7654" s="1" t="s">
        <v>9991</v>
      </c>
      <c r="M7654" s="3">
        <v>44217.43486818287</v>
      </c>
    </row>
    <row r="7655">
      <c r="A7655" s="1">
        <v>7653.0</v>
      </c>
      <c r="B7655" s="1" t="s">
        <v>506</v>
      </c>
      <c r="C7655" s="1" t="s">
        <v>14927</v>
      </c>
      <c r="D7655" s="1" t="s">
        <v>1155</v>
      </c>
      <c r="E7655" s="1" t="s">
        <v>1156</v>
      </c>
      <c r="F7655" s="1" t="s">
        <v>510</v>
      </c>
      <c r="G7655" s="1" t="s">
        <v>35</v>
      </c>
      <c r="H7655" s="1">
        <v>45.0</v>
      </c>
      <c r="I7655" s="3">
        <v>44188.645833333336</v>
      </c>
      <c r="J7655" s="1">
        <v>1.41322439820339</v>
      </c>
      <c r="K7655" s="1" t="s">
        <v>511</v>
      </c>
      <c r="L7655" s="1" t="s">
        <v>1157</v>
      </c>
      <c r="M7655" s="3">
        <v>44188.63495608796</v>
      </c>
    </row>
    <row r="7656">
      <c r="A7656" s="1">
        <v>7654.0</v>
      </c>
      <c r="B7656" s="1" t="s">
        <v>4971</v>
      </c>
      <c r="C7656" s="1" t="s">
        <v>14928</v>
      </c>
      <c r="D7656" s="1" t="s">
        <v>284</v>
      </c>
      <c r="E7656" s="1" t="s">
        <v>4973</v>
      </c>
      <c r="F7656" s="1" t="s">
        <v>4974</v>
      </c>
      <c r="G7656" s="1" t="s">
        <v>17</v>
      </c>
      <c r="H7656" s="1">
        <v>45.0</v>
      </c>
      <c r="I7656" s="3">
        <v>44098.208333333336</v>
      </c>
      <c r="J7656" s="1">
        <v>0.358163204650681</v>
      </c>
      <c r="K7656" s="1" t="s">
        <v>218</v>
      </c>
      <c r="M7656" s="3">
        <v>44098.24642729167</v>
      </c>
    </row>
    <row r="7657">
      <c r="A7657" s="1">
        <v>7655.0</v>
      </c>
      <c r="B7657" s="1" t="s">
        <v>7691</v>
      </c>
      <c r="C7657" s="1" t="s">
        <v>14929</v>
      </c>
      <c r="D7657" s="1" t="s">
        <v>640</v>
      </c>
      <c r="E7657" s="1" t="s">
        <v>7693</v>
      </c>
      <c r="F7657" s="1" t="s">
        <v>7694</v>
      </c>
      <c r="G7657" s="1" t="s">
        <v>35</v>
      </c>
      <c r="H7657" s="1">
        <v>45.0</v>
      </c>
      <c r="I7657" s="3">
        <v>44245.25</v>
      </c>
      <c r="J7657" s="1">
        <v>0.665012878347601</v>
      </c>
      <c r="K7657" s="1" t="s">
        <v>18</v>
      </c>
      <c r="M7657" s="3">
        <v>44245.31701378472</v>
      </c>
    </row>
    <row r="7658">
      <c r="A7658" s="1">
        <v>7656.0</v>
      </c>
      <c r="B7658" s="1" t="s">
        <v>1315</v>
      </c>
      <c r="C7658" s="1" t="s">
        <v>14930</v>
      </c>
      <c r="D7658" s="1" t="s">
        <v>1317</v>
      </c>
      <c r="E7658" s="1" t="s">
        <v>1318</v>
      </c>
      <c r="F7658" s="1" t="s">
        <v>1319</v>
      </c>
      <c r="G7658" s="1" t="s">
        <v>17</v>
      </c>
      <c r="H7658" s="1">
        <v>45.0</v>
      </c>
      <c r="I7658" s="3">
        <v>43773.333333333336</v>
      </c>
      <c r="J7658" s="1">
        <v>3.20793168081114</v>
      </c>
      <c r="K7658" s="1" t="s">
        <v>18</v>
      </c>
      <c r="M7658" s="3">
        <v>43773.600150590275</v>
      </c>
    </row>
    <row r="7659">
      <c r="A7659" s="1">
        <v>7657.0</v>
      </c>
      <c r="B7659" s="1" t="s">
        <v>303</v>
      </c>
      <c r="C7659" s="1" t="s">
        <v>14931</v>
      </c>
      <c r="D7659" s="1" t="s">
        <v>305</v>
      </c>
      <c r="E7659" s="1" t="s">
        <v>2594</v>
      </c>
      <c r="F7659" s="1" t="s">
        <v>307</v>
      </c>
      <c r="G7659" s="1" t="s">
        <v>17</v>
      </c>
      <c r="H7659" s="1">
        <v>45.0</v>
      </c>
      <c r="I7659" s="3">
        <v>43915.625</v>
      </c>
      <c r="J7659" s="1">
        <v>1.64249610639762</v>
      </c>
      <c r="K7659" s="1" t="s">
        <v>24</v>
      </c>
      <c r="M7659" s="3">
        <v>43915.65709903935</v>
      </c>
    </row>
    <row r="7660">
      <c r="A7660" s="1">
        <v>7658.0</v>
      </c>
      <c r="B7660" s="1" t="s">
        <v>1202</v>
      </c>
      <c r="C7660" s="1" t="s">
        <v>14932</v>
      </c>
      <c r="D7660" s="1" t="s">
        <v>3392</v>
      </c>
      <c r="E7660" s="1" t="s">
        <v>12538</v>
      </c>
      <c r="F7660" s="1" t="s">
        <v>7847</v>
      </c>
      <c r="G7660" s="1" t="s">
        <v>17</v>
      </c>
      <c r="H7660" s="1">
        <v>45.0</v>
      </c>
      <c r="I7660" s="3">
        <v>43778.583333333336</v>
      </c>
      <c r="J7660" s="1">
        <v>0.149788841035096</v>
      </c>
      <c r="K7660" s="1" t="s">
        <v>24</v>
      </c>
      <c r="M7660" s="3">
        <v>43778.62280833333</v>
      </c>
    </row>
    <row r="7661">
      <c r="A7661" s="1">
        <v>7659.0</v>
      </c>
      <c r="B7661" s="1" t="s">
        <v>901</v>
      </c>
      <c r="C7661" s="1" t="s">
        <v>14933</v>
      </c>
      <c r="D7661" s="1" t="s">
        <v>5101</v>
      </c>
      <c r="E7661" s="1" t="s">
        <v>13124</v>
      </c>
      <c r="F7661" s="1" t="s">
        <v>904</v>
      </c>
      <c r="G7661" s="1" t="s">
        <v>35</v>
      </c>
      <c r="H7661" s="1">
        <v>45.0</v>
      </c>
      <c r="I7661" s="3">
        <v>43570.416666666664</v>
      </c>
      <c r="J7661" s="1">
        <v>2.2463842814504</v>
      </c>
      <c r="K7661" s="1" t="s">
        <v>24</v>
      </c>
      <c r="M7661" s="3">
        <v>43570.4188546875</v>
      </c>
    </row>
    <row r="7662">
      <c r="A7662" s="1">
        <v>7660.0</v>
      </c>
      <c r="B7662" s="1" t="s">
        <v>298</v>
      </c>
      <c r="C7662" s="1" t="s">
        <v>14934</v>
      </c>
      <c r="D7662" s="1" t="s">
        <v>3658</v>
      </c>
      <c r="E7662" s="1" t="s">
        <v>3659</v>
      </c>
      <c r="F7662" s="1" t="s">
        <v>302</v>
      </c>
      <c r="G7662" s="1" t="s">
        <v>17</v>
      </c>
      <c r="H7662" s="1">
        <v>45.0</v>
      </c>
      <c r="I7662" s="3">
        <v>43901.5</v>
      </c>
      <c r="J7662" s="1">
        <v>2.11920963276092</v>
      </c>
      <c r="K7662" s="1" t="s">
        <v>218</v>
      </c>
      <c r="M7662" s="3">
        <v>43901.52143936342</v>
      </c>
    </row>
    <row r="7663">
      <c r="A7663" s="1">
        <v>7661.0</v>
      </c>
      <c r="B7663" s="1" t="s">
        <v>298</v>
      </c>
      <c r="C7663" s="1" t="s">
        <v>14935</v>
      </c>
      <c r="D7663" s="1" t="s">
        <v>1446</v>
      </c>
      <c r="E7663" s="1" t="s">
        <v>12626</v>
      </c>
      <c r="F7663" s="1" t="s">
        <v>302</v>
      </c>
      <c r="G7663" s="1" t="s">
        <v>17</v>
      </c>
      <c r="H7663" s="1">
        <v>45.0</v>
      </c>
      <c r="I7663" s="3">
        <v>43980.416666666664</v>
      </c>
      <c r="J7663" s="1">
        <v>2.04220392027577</v>
      </c>
      <c r="K7663" s="1" t="s">
        <v>218</v>
      </c>
      <c r="M7663" s="3">
        <v>43980.440290266204</v>
      </c>
    </row>
    <row r="7664">
      <c r="A7664" s="1">
        <v>7662.0</v>
      </c>
      <c r="B7664" s="1" t="s">
        <v>1299</v>
      </c>
      <c r="C7664" s="1" t="s">
        <v>14936</v>
      </c>
      <c r="D7664" s="1" t="s">
        <v>1301</v>
      </c>
      <c r="E7664" s="1" t="s">
        <v>7536</v>
      </c>
      <c r="F7664" s="1" t="s">
        <v>1303</v>
      </c>
      <c r="G7664" s="1" t="s">
        <v>17</v>
      </c>
      <c r="H7664" s="1">
        <v>45.0</v>
      </c>
      <c r="I7664" s="3">
        <v>44251.5625</v>
      </c>
      <c r="J7664" s="1">
        <v>2.65082273829941</v>
      </c>
      <c r="K7664" s="1" t="s">
        <v>56</v>
      </c>
      <c r="L7664" s="1" t="s">
        <v>113</v>
      </c>
      <c r="M7664" s="3">
        <v>44251.62053146991</v>
      </c>
    </row>
    <row r="7665">
      <c r="A7665" s="1">
        <v>7663.0</v>
      </c>
      <c r="B7665" s="1" t="s">
        <v>2944</v>
      </c>
      <c r="C7665" s="1" t="s">
        <v>14937</v>
      </c>
      <c r="D7665" s="1" t="s">
        <v>818</v>
      </c>
      <c r="E7665" s="1" t="s">
        <v>14938</v>
      </c>
      <c r="F7665" s="1" t="s">
        <v>2947</v>
      </c>
      <c r="G7665" s="1" t="s">
        <v>39</v>
      </c>
      <c r="H7665" s="1">
        <v>45.0</v>
      </c>
      <c r="I7665" s="3">
        <v>44116.708333333336</v>
      </c>
      <c r="J7665" s="1">
        <v>2.60709188987546</v>
      </c>
      <c r="K7665" s="1" t="s">
        <v>18</v>
      </c>
      <c r="L7665" s="1" t="s">
        <v>1047</v>
      </c>
      <c r="M7665" s="3">
        <v>44116.730633101855</v>
      </c>
    </row>
    <row r="7666">
      <c r="A7666" s="1">
        <v>7664.0</v>
      </c>
      <c r="B7666" s="1" t="s">
        <v>12</v>
      </c>
      <c r="C7666" s="1" t="s">
        <v>14939</v>
      </c>
      <c r="D7666" s="1" t="s">
        <v>411</v>
      </c>
      <c r="E7666" s="1" t="s">
        <v>412</v>
      </c>
      <c r="F7666" s="1" t="s">
        <v>16</v>
      </c>
      <c r="G7666" s="1" t="s">
        <v>17</v>
      </c>
      <c r="H7666" s="1">
        <v>45.0</v>
      </c>
      <c r="I7666" s="3">
        <v>43987.625</v>
      </c>
      <c r="J7666" s="1">
        <v>0.128375450062076</v>
      </c>
      <c r="K7666" s="1" t="s">
        <v>18</v>
      </c>
      <c r="M7666" s="3">
        <v>43987.6026356713</v>
      </c>
    </row>
    <row r="7667">
      <c r="A7667" s="1">
        <v>7665.0</v>
      </c>
      <c r="B7667" s="1" t="s">
        <v>824</v>
      </c>
      <c r="C7667" s="1" t="s">
        <v>14940</v>
      </c>
      <c r="D7667" s="1" t="s">
        <v>723</v>
      </c>
      <c r="E7667" s="1" t="s">
        <v>14941</v>
      </c>
      <c r="F7667" s="1" t="s">
        <v>827</v>
      </c>
      <c r="G7667" s="1" t="s">
        <v>39</v>
      </c>
      <c r="H7667" s="1">
        <v>45.0</v>
      </c>
      <c r="I7667" s="3">
        <v>43729.208333333336</v>
      </c>
      <c r="J7667" s="1">
        <v>3.19732210254247</v>
      </c>
      <c r="K7667" s="1" t="s">
        <v>18</v>
      </c>
      <c r="M7667" s="3">
        <v>43729.264053680556</v>
      </c>
    </row>
    <row r="7668">
      <c r="A7668" s="1">
        <v>7666.0</v>
      </c>
      <c r="B7668" s="1" t="s">
        <v>73</v>
      </c>
      <c r="C7668" s="1" t="s">
        <v>14942</v>
      </c>
      <c r="D7668" s="1" t="s">
        <v>75</v>
      </c>
      <c r="E7668" s="1" t="s">
        <v>14943</v>
      </c>
      <c r="F7668" s="1" t="s">
        <v>77</v>
      </c>
      <c r="G7668" s="1" t="s">
        <v>39</v>
      </c>
      <c r="H7668" s="1">
        <v>45.0</v>
      </c>
      <c r="I7668" s="3">
        <v>43498.666666666664</v>
      </c>
      <c r="J7668" s="1">
        <v>1.19402472769056</v>
      </c>
      <c r="K7668" s="1" t="s">
        <v>24</v>
      </c>
      <c r="M7668" s="3">
        <v>43498.69805425926</v>
      </c>
    </row>
    <row r="7669">
      <c r="A7669" s="1">
        <v>7667.0</v>
      </c>
      <c r="B7669" s="1" t="s">
        <v>319</v>
      </c>
      <c r="C7669" s="1" t="s">
        <v>14944</v>
      </c>
      <c r="D7669" s="1" t="s">
        <v>560</v>
      </c>
      <c r="E7669" s="1" t="s">
        <v>561</v>
      </c>
      <c r="F7669" s="1" t="s">
        <v>323</v>
      </c>
      <c r="G7669" s="1" t="s">
        <v>17</v>
      </c>
      <c r="H7669" s="1">
        <v>45.0</v>
      </c>
      <c r="I7669" s="3">
        <v>43746.625</v>
      </c>
      <c r="J7669" s="1">
        <v>1.76503771833477</v>
      </c>
      <c r="K7669" s="1" t="s">
        <v>24</v>
      </c>
      <c r="M7669" s="3">
        <v>43727.71433988426</v>
      </c>
    </row>
    <row r="7670">
      <c r="A7670" s="1">
        <v>7668.0</v>
      </c>
      <c r="B7670" s="1" t="s">
        <v>3923</v>
      </c>
      <c r="C7670" s="1" t="s">
        <v>14945</v>
      </c>
      <c r="D7670" s="1" t="s">
        <v>93</v>
      </c>
      <c r="E7670" s="1" t="s">
        <v>3926</v>
      </c>
      <c r="F7670" s="1" t="s">
        <v>3927</v>
      </c>
      <c r="G7670" s="1" t="s">
        <v>17</v>
      </c>
      <c r="H7670" s="1">
        <v>45.0</v>
      </c>
      <c r="I7670" s="3">
        <v>44134.5</v>
      </c>
      <c r="J7670" s="1">
        <v>1.83676049202541</v>
      </c>
      <c r="K7670" s="1" t="s">
        <v>159</v>
      </c>
      <c r="M7670" s="3">
        <v>44134.52965092593</v>
      </c>
    </row>
    <row r="7671">
      <c r="A7671" s="1">
        <v>7669.0</v>
      </c>
      <c r="B7671" s="1" t="s">
        <v>251</v>
      </c>
      <c r="C7671" s="1" t="s">
        <v>14946</v>
      </c>
      <c r="D7671" s="1" t="s">
        <v>5278</v>
      </c>
      <c r="E7671" s="1" t="s">
        <v>254</v>
      </c>
      <c r="F7671" s="1" t="s">
        <v>255</v>
      </c>
      <c r="G7671" s="1" t="s">
        <v>17</v>
      </c>
      <c r="H7671" s="1">
        <v>45.0</v>
      </c>
      <c r="I7671" s="3">
        <v>43851.78125</v>
      </c>
      <c r="J7671" s="1">
        <v>9.80560931648722</v>
      </c>
      <c r="K7671" s="1" t="s">
        <v>218</v>
      </c>
      <c r="M7671" s="3">
        <v>43851.79725912037</v>
      </c>
    </row>
    <row r="7672">
      <c r="A7672" s="1">
        <v>7670.0</v>
      </c>
      <c r="B7672" s="1" t="s">
        <v>2080</v>
      </c>
      <c r="C7672" s="1" t="s">
        <v>14947</v>
      </c>
      <c r="D7672" s="1" t="s">
        <v>1653</v>
      </c>
      <c r="E7672" s="1" t="s">
        <v>2082</v>
      </c>
      <c r="F7672" s="1" t="s">
        <v>2083</v>
      </c>
      <c r="G7672" s="1" t="s">
        <v>17</v>
      </c>
      <c r="H7672" s="1">
        <v>45.0</v>
      </c>
      <c r="I7672" s="3">
        <v>43795.166666666664</v>
      </c>
      <c r="J7672" s="1">
        <v>4.17130395696906</v>
      </c>
      <c r="K7672" s="1" t="s">
        <v>166</v>
      </c>
      <c r="M7672" s="3">
        <v>43795.17983706018</v>
      </c>
    </row>
    <row r="7673">
      <c r="A7673" s="1">
        <v>7671.0</v>
      </c>
      <c r="B7673" s="1" t="s">
        <v>303</v>
      </c>
      <c r="C7673" s="1" t="s">
        <v>14948</v>
      </c>
      <c r="D7673" s="1" t="s">
        <v>305</v>
      </c>
      <c r="E7673" s="1" t="s">
        <v>1839</v>
      </c>
      <c r="F7673" s="1" t="s">
        <v>307</v>
      </c>
      <c r="G7673" s="1" t="s">
        <v>17</v>
      </c>
      <c r="H7673" s="1">
        <v>45.0</v>
      </c>
      <c r="I7673" s="3">
        <v>43890.666666666664</v>
      </c>
      <c r="J7673" s="1">
        <v>1.21457449234732</v>
      </c>
      <c r="K7673" s="1" t="s">
        <v>24</v>
      </c>
      <c r="M7673" s="3">
        <v>43890.68953011574</v>
      </c>
    </row>
    <row r="7674">
      <c r="A7674" s="1">
        <v>7672.0</v>
      </c>
      <c r="B7674" s="1" t="s">
        <v>742</v>
      </c>
      <c r="C7674" s="1" t="s">
        <v>14949</v>
      </c>
      <c r="D7674" s="1" t="s">
        <v>148</v>
      </c>
      <c r="E7674" s="1" t="s">
        <v>14950</v>
      </c>
      <c r="F7674" s="1" t="s">
        <v>746</v>
      </c>
      <c r="G7674" s="1" t="s">
        <v>89</v>
      </c>
      <c r="H7674" s="1">
        <v>45.0</v>
      </c>
      <c r="I7674" s="3">
        <v>44141.632641296295</v>
      </c>
      <c r="J7674" s="1">
        <v>1.69584780347281</v>
      </c>
      <c r="K7674" s="1" t="s">
        <v>24</v>
      </c>
      <c r="M7674" s="3">
        <v>44141.69191628472</v>
      </c>
    </row>
    <row r="7675">
      <c r="A7675" s="1">
        <v>7673.0</v>
      </c>
      <c r="B7675" s="1" t="s">
        <v>141</v>
      </c>
      <c r="C7675" s="1" t="s">
        <v>14951</v>
      </c>
      <c r="D7675" s="1" t="s">
        <v>42</v>
      </c>
      <c r="E7675" s="1" t="s">
        <v>14952</v>
      </c>
      <c r="F7675" s="1" t="s">
        <v>175</v>
      </c>
      <c r="G7675" s="1" t="s">
        <v>89</v>
      </c>
      <c r="H7675" s="1">
        <v>45.0</v>
      </c>
      <c r="I7675" s="3">
        <v>44037.528403958335</v>
      </c>
      <c r="J7675" s="1">
        <v>3.05932377333123</v>
      </c>
      <c r="K7675" s="1" t="s">
        <v>46</v>
      </c>
      <c r="M7675" s="3">
        <v>44037.54425608796</v>
      </c>
    </row>
    <row r="7676">
      <c r="A7676" s="1">
        <v>7674.0</v>
      </c>
      <c r="B7676" s="1" t="s">
        <v>293</v>
      </c>
      <c r="C7676" s="1" t="s">
        <v>14953</v>
      </c>
      <c r="D7676" s="1" t="s">
        <v>588</v>
      </c>
      <c r="E7676" s="1" t="s">
        <v>10519</v>
      </c>
      <c r="F7676" s="1" t="s">
        <v>297</v>
      </c>
      <c r="G7676" s="1" t="s">
        <v>17</v>
      </c>
      <c r="H7676" s="1">
        <v>45.0</v>
      </c>
      <c r="I7676" s="3">
        <v>43801.791666666664</v>
      </c>
      <c r="J7676" s="1">
        <v>2.39456739663016</v>
      </c>
      <c r="K7676" s="1" t="s">
        <v>62</v>
      </c>
      <c r="M7676" s="3">
        <v>43801.80219200232</v>
      </c>
    </row>
    <row r="7677">
      <c r="A7677" s="1">
        <v>7675.0</v>
      </c>
      <c r="B7677" s="1" t="s">
        <v>887</v>
      </c>
      <c r="C7677" s="1" t="s">
        <v>14954</v>
      </c>
      <c r="D7677" s="1" t="s">
        <v>998</v>
      </c>
      <c r="E7677" s="1" t="s">
        <v>14955</v>
      </c>
      <c r="F7677" s="1" t="s">
        <v>891</v>
      </c>
      <c r="G7677" s="1" t="s">
        <v>39</v>
      </c>
      <c r="H7677" s="1">
        <v>45.0</v>
      </c>
      <c r="I7677" s="3">
        <v>43980.708333333336</v>
      </c>
      <c r="J7677" s="1">
        <v>2.07505018557531</v>
      </c>
      <c r="K7677" s="1" t="s">
        <v>24</v>
      </c>
      <c r="M7677" s="3">
        <v>43980.733128217595</v>
      </c>
    </row>
    <row r="7678">
      <c r="A7678" s="1">
        <v>7676.0</v>
      </c>
      <c r="B7678" s="1" t="s">
        <v>2885</v>
      </c>
      <c r="C7678" s="1" t="s">
        <v>14956</v>
      </c>
      <c r="D7678" s="1" t="s">
        <v>1250</v>
      </c>
      <c r="E7678" s="1" t="s">
        <v>14957</v>
      </c>
      <c r="F7678" s="1" t="s">
        <v>2888</v>
      </c>
      <c r="G7678" s="1" t="s">
        <v>39</v>
      </c>
      <c r="H7678" s="1">
        <v>45.0</v>
      </c>
      <c r="I7678" s="3">
        <v>43771.25</v>
      </c>
      <c r="J7678" s="1">
        <v>1.23491552024586</v>
      </c>
      <c r="K7678" s="1" t="s">
        <v>24</v>
      </c>
      <c r="M7678" s="3">
        <v>43772.78236508102</v>
      </c>
    </row>
    <row r="7679">
      <c r="A7679" s="1">
        <v>7677.0</v>
      </c>
      <c r="B7679" s="1" t="s">
        <v>1081</v>
      </c>
      <c r="C7679" s="1" t="s">
        <v>14958</v>
      </c>
      <c r="D7679" s="1" t="s">
        <v>326</v>
      </c>
      <c r="E7679" s="1" t="s">
        <v>1083</v>
      </c>
      <c r="F7679" s="1" t="s">
        <v>1084</v>
      </c>
      <c r="G7679" s="1" t="s">
        <v>17</v>
      </c>
      <c r="H7679" s="1">
        <v>45.0</v>
      </c>
      <c r="I7679" s="3">
        <v>44214.666666666664</v>
      </c>
      <c r="J7679" s="1">
        <v>0.0</v>
      </c>
      <c r="K7679" s="1" t="s">
        <v>24</v>
      </c>
      <c r="M7679" s="3">
        <v>44214.72973010417</v>
      </c>
    </row>
    <row r="7680">
      <c r="A7680" s="1">
        <v>7678.0</v>
      </c>
      <c r="B7680" s="1" t="s">
        <v>2494</v>
      </c>
      <c r="C7680" s="1" t="s">
        <v>14959</v>
      </c>
      <c r="D7680" s="1" t="s">
        <v>818</v>
      </c>
      <c r="E7680" s="1" t="s">
        <v>14960</v>
      </c>
      <c r="F7680" s="1" t="s">
        <v>2498</v>
      </c>
      <c r="G7680" s="1" t="s">
        <v>39</v>
      </c>
      <c r="H7680" s="1">
        <v>45.0</v>
      </c>
      <c r="I7680" s="3">
        <v>44142.177083333336</v>
      </c>
      <c r="J7680" s="1">
        <v>1.65228776636331</v>
      </c>
      <c r="K7680" s="1" t="s">
        <v>2499</v>
      </c>
      <c r="M7680" s="3">
        <v>44142.212047905094</v>
      </c>
    </row>
    <row r="7681">
      <c r="A7681" s="1">
        <v>7679.0</v>
      </c>
      <c r="B7681" s="1" t="s">
        <v>3095</v>
      </c>
      <c r="C7681" s="1" t="s">
        <v>14961</v>
      </c>
      <c r="D7681" s="1" t="s">
        <v>11187</v>
      </c>
      <c r="E7681" s="1" t="s">
        <v>14789</v>
      </c>
      <c r="F7681" s="1" t="s">
        <v>3099</v>
      </c>
      <c r="G7681" s="1" t="s">
        <v>17</v>
      </c>
      <c r="H7681" s="1">
        <v>45.0</v>
      </c>
      <c r="I7681" s="3">
        <v>43885.302083333336</v>
      </c>
      <c r="J7681" s="1">
        <v>0.820709867066564</v>
      </c>
      <c r="K7681" s="1" t="s">
        <v>62</v>
      </c>
      <c r="M7681" s="3">
        <v>43885.320386493055</v>
      </c>
    </row>
    <row r="7682">
      <c r="A7682" s="1">
        <v>7680.0</v>
      </c>
      <c r="B7682" s="1" t="s">
        <v>176</v>
      </c>
      <c r="C7682" s="1" t="s">
        <v>14962</v>
      </c>
      <c r="D7682" s="1" t="s">
        <v>178</v>
      </c>
      <c r="E7682" s="1" t="s">
        <v>179</v>
      </c>
      <c r="F7682" s="1" t="s">
        <v>180</v>
      </c>
      <c r="G7682" s="1" t="s">
        <v>17</v>
      </c>
      <c r="H7682" s="1">
        <v>45.0</v>
      </c>
      <c r="I7682" s="3">
        <v>44110.25</v>
      </c>
      <c r="J7682" s="1">
        <v>1.7704137260228</v>
      </c>
      <c r="K7682" s="1" t="s">
        <v>24</v>
      </c>
      <c r="M7682" s="3">
        <v>44110.28443384259</v>
      </c>
    </row>
    <row r="7683">
      <c r="A7683" s="1">
        <v>7681.0</v>
      </c>
      <c r="B7683" s="1" t="s">
        <v>1401</v>
      </c>
      <c r="C7683" s="1" t="s">
        <v>14963</v>
      </c>
      <c r="D7683" s="1" t="s">
        <v>5136</v>
      </c>
      <c r="E7683" s="1" t="s">
        <v>14964</v>
      </c>
      <c r="F7683" s="1" t="s">
        <v>1405</v>
      </c>
      <c r="G7683" s="1" t="s">
        <v>89</v>
      </c>
      <c r="H7683" s="1">
        <v>45.0</v>
      </c>
      <c r="I7683" s="3">
        <v>44187.378707523145</v>
      </c>
      <c r="J7683" s="1">
        <v>1.48941494452876</v>
      </c>
      <c r="K7683" s="1" t="s">
        <v>1406</v>
      </c>
      <c r="L7683" s="1" t="s">
        <v>1407</v>
      </c>
      <c r="M7683" s="3">
        <v>44187.422254108795</v>
      </c>
    </row>
    <row r="7684">
      <c r="A7684" s="1">
        <v>7682.0</v>
      </c>
      <c r="B7684" s="1" t="s">
        <v>84</v>
      </c>
      <c r="C7684" s="1" t="s">
        <v>14965</v>
      </c>
      <c r="D7684" s="1" t="s">
        <v>80</v>
      </c>
      <c r="E7684" s="1" t="s">
        <v>14966</v>
      </c>
      <c r="F7684" s="1" t="s">
        <v>88</v>
      </c>
      <c r="G7684" s="1" t="s">
        <v>17</v>
      </c>
      <c r="H7684" s="1">
        <v>45.0</v>
      </c>
      <c r="I7684" s="3">
        <v>43746.208333333336</v>
      </c>
      <c r="J7684" s="1">
        <v>0.00505812455226632</v>
      </c>
      <c r="K7684" s="1" t="s">
        <v>83</v>
      </c>
      <c r="M7684" s="3">
        <v>43746.543596435185</v>
      </c>
    </row>
    <row r="7685">
      <c r="A7685" s="1">
        <v>7683.0</v>
      </c>
      <c r="B7685" s="1" t="s">
        <v>340</v>
      </c>
      <c r="C7685" s="1" t="s">
        <v>14967</v>
      </c>
      <c r="D7685" s="1" t="s">
        <v>1255</v>
      </c>
      <c r="E7685" s="1" t="s">
        <v>14968</v>
      </c>
      <c r="F7685" s="1" t="s">
        <v>344</v>
      </c>
      <c r="G7685" s="1" t="s">
        <v>39</v>
      </c>
      <c r="H7685" s="1">
        <v>45.0</v>
      </c>
      <c r="I7685" s="3">
        <v>43920.645833333336</v>
      </c>
      <c r="J7685" s="1">
        <v>2.4289911230867</v>
      </c>
      <c r="K7685" s="1" t="s">
        <v>83</v>
      </c>
      <c r="M7685" s="3">
        <v>43920.690411655094</v>
      </c>
    </row>
    <row r="7686">
      <c r="A7686" s="1">
        <v>7684.0</v>
      </c>
      <c r="B7686" s="1" t="s">
        <v>887</v>
      </c>
      <c r="C7686" s="1" t="s">
        <v>14969</v>
      </c>
      <c r="D7686" s="1" t="s">
        <v>998</v>
      </c>
      <c r="E7686" s="1" t="s">
        <v>7643</v>
      </c>
      <c r="F7686" s="1" t="s">
        <v>891</v>
      </c>
      <c r="G7686" s="1" t="s">
        <v>17</v>
      </c>
      <c r="H7686" s="1">
        <v>45.0</v>
      </c>
      <c r="I7686" s="3">
        <v>44118.395833333336</v>
      </c>
      <c r="J7686" s="1">
        <v>1.53762989324512</v>
      </c>
      <c r="K7686" s="1" t="s">
        <v>24</v>
      </c>
      <c r="M7686" s="3">
        <v>44118.42381076389</v>
      </c>
    </row>
    <row r="7687">
      <c r="A7687" s="1">
        <v>7685.0</v>
      </c>
      <c r="B7687" s="1" t="s">
        <v>953</v>
      </c>
      <c r="C7687" s="1" t="s">
        <v>14970</v>
      </c>
      <c r="D7687" s="1" t="s">
        <v>121</v>
      </c>
      <c r="E7687" s="1" t="s">
        <v>1967</v>
      </c>
      <c r="F7687" s="1" t="s">
        <v>1040</v>
      </c>
      <c r="G7687" s="1" t="s">
        <v>17</v>
      </c>
      <c r="H7687" s="1">
        <v>45.0</v>
      </c>
      <c r="I7687" s="3">
        <v>44117.625</v>
      </c>
      <c r="J7687" s="1">
        <v>0.497913022211984</v>
      </c>
      <c r="K7687" s="1" t="s">
        <v>18</v>
      </c>
      <c r="M7687" s="3">
        <v>44117.6312284838</v>
      </c>
    </row>
    <row r="7688">
      <c r="A7688" s="1">
        <v>7686.0</v>
      </c>
      <c r="B7688" s="1" t="s">
        <v>345</v>
      </c>
      <c r="C7688" s="1" t="s">
        <v>14971</v>
      </c>
      <c r="D7688" s="1" t="s">
        <v>822</v>
      </c>
      <c r="E7688" s="1" t="s">
        <v>823</v>
      </c>
      <c r="F7688" s="1" t="s">
        <v>349</v>
      </c>
      <c r="G7688" s="1" t="s">
        <v>17</v>
      </c>
      <c r="H7688" s="1">
        <v>45.0</v>
      </c>
      <c r="I7688" s="3">
        <v>43793.625</v>
      </c>
      <c r="J7688" s="1">
        <v>0.401564950882227</v>
      </c>
      <c r="K7688" s="1" t="s">
        <v>24</v>
      </c>
      <c r="M7688" s="3">
        <v>43793.65296392361</v>
      </c>
    </row>
    <row r="7689">
      <c r="A7689" s="1">
        <v>7687.0</v>
      </c>
      <c r="B7689" s="1" t="s">
        <v>119</v>
      </c>
      <c r="C7689" s="1" t="s">
        <v>14972</v>
      </c>
      <c r="D7689" s="1" t="s">
        <v>173</v>
      </c>
      <c r="E7689" s="1" t="s">
        <v>14973</v>
      </c>
      <c r="F7689" s="1" t="s">
        <v>123</v>
      </c>
      <c r="G7689" s="1" t="s">
        <v>39</v>
      </c>
      <c r="H7689" s="1">
        <v>45.0</v>
      </c>
      <c r="I7689" s="3">
        <v>43995.25</v>
      </c>
      <c r="J7689" s="1">
        <v>1.93679593630997</v>
      </c>
      <c r="K7689" s="1" t="s">
        <v>18</v>
      </c>
      <c r="M7689" s="3">
        <v>43995.28627211806</v>
      </c>
    </row>
    <row r="7690">
      <c r="A7690" s="1">
        <v>7688.0</v>
      </c>
      <c r="B7690" s="1" t="s">
        <v>2314</v>
      </c>
      <c r="C7690" s="1" t="s">
        <v>14974</v>
      </c>
      <c r="D7690" s="1" t="s">
        <v>2577</v>
      </c>
      <c r="E7690" s="1" t="s">
        <v>8784</v>
      </c>
      <c r="F7690" s="1" t="s">
        <v>2318</v>
      </c>
      <c r="G7690" s="1" t="s">
        <v>17</v>
      </c>
      <c r="H7690" s="1">
        <v>45.0</v>
      </c>
      <c r="I7690" s="3">
        <v>44113.270833333336</v>
      </c>
      <c r="J7690" s="1">
        <v>2.17178987177357</v>
      </c>
      <c r="K7690" s="1" t="s">
        <v>18</v>
      </c>
      <c r="M7690" s="3">
        <v>44113.30459798611</v>
      </c>
    </row>
    <row r="7691">
      <c r="A7691" s="1">
        <v>7689.0</v>
      </c>
      <c r="B7691" s="1" t="s">
        <v>324</v>
      </c>
      <c r="C7691" s="1" t="s">
        <v>14975</v>
      </c>
      <c r="D7691" s="1" t="s">
        <v>326</v>
      </c>
      <c r="E7691" s="1" t="s">
        <v>3871</v>
      </c>
      <c r="F7691" s="1" t="s">
        <v>328</v>
      </c>
      <c r="G7691" s="1" t="s">
        <v>17</v>
      </c>
      <c r="H7691" s="1">
        <v>45.0</v>
      </c>
      <c r="I7691" s="3">
        <v>44179.291666666664</v>
      </c>
      <c r="J7691" s="1">
        <v>0.0</v>
      </c>
      <c r="K7691" s="1" t="s">
        <v>24</v>
      </c>
      <c r="M7691" s="3">
        <v>44179.317885358796</v>
      </c>
    </row>
    <row r="7692">
      <c r="A7692" s="1">
        <v>7690.0</v>
      </c>
      <c r="B7692" s="1" t="s">
        <v>4095</v>
      </c>
      <c r="C7692" s="1" t="s">
        <v>14976</v>
      </c>
      <c r="D7692" s="1" t="s">
        <v>1963</v>
      </c>
      <c r="E7692" s="1" t="s">
        <v>14977</v>
      </c>
      <c r="F7692" s="1" t="s">
        <v>4098</v>
      </c>
      <c r="G7692" s="1" t="s">
        <v>39</v>
      </c>
      <c r="H7692" s="1">
        <v>45.0</v>
      </c>
      <c r="I7692" s="3">
        <v>44203.666666666664</v>
      </c>
      <c r="J7692" s="1">
        <v>2.18624526841999</v>
      </c>
      <c r="K7692" s="1" t="s">
        <v>24</v>
      </c>
      <c r="L7692" s="1" t="s">
        <v>882</v>
      </c>
      <c r="M7692" s="3">
        <v>44203.70005474537</v>
      </c>
    </row>
    <row r="7693">
      <c r="A7693" s="1">
        <v>7691.0</v>
      </c>
      <c r="B7693" s="1" t="s">
        <v>3662</v>
      </c>
      <c r="C7693" s="1" t="s">
        <v>14978</v>
      </c>
      <c r="D7693" s="1" t="s">
        <v>321</v>
      </c>
      <c r="E7693" s="1" t="s">
        <v>3664</v>
      </c>
      <c r="F7693" s="1" t="s">
        <v>3665</v>
      </c>
      <c r="G7693" s="1" t="s">
        <v>35</v>
      </c>
      <c r="H7693" s="1">
        <v>45.0</v>
      </c>
      <c r="I7693" s="3">
        <v>44116.291666666664</v>
      </c>
      <c r="J7693" s="1">
        <v>1.89048086397396</v>
      </c>
      <c r="K7693" s="1" t="s">
        <v>24</v>
      </c>
      <c r="M7693" s="3">
        <v>44116.325957719906</v>
      </c>
    </row>
    <row r="7694">
      <c r="A7694" s="1">
        <v>7692.0</v>
      </c>
      <c r="B7694" s="1" t="s">
        <v>324</v>
      </c>
      <c r="C7694" s="1" t="s">
        <v>14979</v>
      </c>
      <c r="D7694" s="1" t="s">
        <v>326</v>
      </c>
      <c r="E7694" s="1" t="s">
        <v>327</v>
      </c>
      <c r="F7694" s="1" t="s">
        <v>328</v>
      </c>
      <c r="G7694" s="1" t="s">
        <v>17</v>
      </c>
      <c r="H7694" s="1">
        <v>45.0</v>
      </c>
      <c r="I7694" s="3">
        <v>44166.625</v>
      </c>
      <c r="J7694" s="1">
        <v>0.802586051194089</v>
      </c>
      <c r="K7694" s="1" t="s">
        <v>24</v>
      </c>
      <c r="M7694" s="3">
        <v>44166.67369876157</v>
      </c>
    </row>
    <row r="7695">
      <c r="A7695" s="1">
        <v>7693.0</v>
      </c>
      <c r="B7695" s="1" t="s">
        <v>425</v>
      </c>
      <c r="C7695" s="1" t="s">
        <v>14980</v>
      </c>
      <c r="D7695" s="1" t="s">
        <v>321</v>
      </c>
      <c r="E7695" s="1" t="s">
        <v>8545</v>
      </c>
      <c r="F7695" s="1" t="s">
        <v>428</v>
      </c>
      <c r="G7695" s="1" t="s">
        <v>17</v>
      </c>
      <c r="H7695" s="1">
        <v>45.0</v>
      </c>
      <c r="I7695" s="3">
        <v>43929.270833333336</v>
      </c>
      <c r="J7695" s="1">
        <v>1.19320765704358</v>
      </c>
      <c r="K7695" s="1" t="s">
        <v>24</v>
      </c>
      <c r="M7695" s="3">
        <v>43929.376853472226</v>
      </c>
    </row>
    <row r="7696">
      <c r="A7696" s="1">
        <v>7694.0</v>
      </c>
      <c r="B7696" s="1" t="s">
        <v>293</v>
      </c>
      <c r="C7696" s="1" t="s">
        <v>14981</v>
      </c>
      <c r="D7696" s="1" t="s">
        <v>295</v>
      </c>
      <c r="E7696" s="1" t="s">
        <v>2620</v>
      </c>
      <c r="F7696" s="1" t="s">
        <v>297</v>
      </c>
      <c r="G7696" s="1" t="s">
        <v>17</v>
      </c>
      <c r="H7696" s="1">
        <v>45.0</v>
      </c>
      <c r="I7696" s="3">
        <v>43878.291666666664</v>
      </c>
      <c r="J7696" s="1">
        <v>0.524527270388561</v>
      </c>
      <c r="K7696" s="1" t="s">
        <v>62</v>
      </c>
      <c r="M7696" s="3">
        <v>43878.31384545139</v>
      </c>
    </row>
    <row r="7697">
      <c r="A7697" s="1">
        <v>7695.0</v>
      </c>
      <c r="B7697" s="1" t="s">
        <v>282</v>
      </c>
      <c r="C7697" s="1" t="s">
        <v>14982</v>
      </c>
      <c r="D7697" s="1" t="s">
        <v>284</v>
      </c>
      <c r="E7697" s="1" t="s">
        <v>14983</v>
      </c>
      <c r="F7697" s="1" t="s">
        <v>286</v>
      </c>
      <c r="G7697" s="1" t="s">
        <v>17</v>
      </c>
      <c r="H7697" s="1">
        <v>45.0</v>
      </c>
      <c r="I7697" s="3">
        <v>44143.291666666664</v>
      </c>
      <c r="J7697" s="1">
        <v>0.0172636393636766</v>
      </c>
      <c r="K7697" s="1" t="s">
        <v>218</v>
      </c>
      <c r="L7697" s="1" t="s">
        <v>287</v>
      </c>
      <c r="M7697" s="3">
        <v>44143.33082097222</v>
      </c>
    </row>
    <row r="7698">
      <c r="A7698" s="1">
        <v>7696.0</v>
      </c>
      <c r="B7698" s="1" t="s">
        <v>119</v>
      </c>
      <c r="C7698" s="1" t="s">
        <v>14984</v>
      </c>
      <c r="D7698" s="1" t="s">
        <v>182</v>
      </c>
      <c r="E7698" s="1" t="s">
        <v>360</v>
      </c>
      <c r="F7698" s="1" t="s">
        <v>123</v>
      </c>
      <c r="G7698" s="1" t="s">
        <v>17</v>
      </c>
      <c r="H7698" s="1">
        <v>45.0</v>
      </c>
      <c r="I7698" s="3">
        <v>44067.604166666664</v>
      </c>
      <c r="J7698" s="1">
        <v>1.64138919272076</v>
      </c>
      <c r="K7698" s="1" t="s">
        <v>18</v>
      </c>
      <c r="M7698" s="3">
        <v>44067.637760694444</v>
      </c>
    </row>
    <row r="7699">
      <c r="A7699" s="1">
        <v>7697.0</v>
      </c>
      <c r="B7699" s="1" t="s">
        <v>161</v>
      </c>
      <c r="C7699" s="1" t="s">
        <v>14985</v>
      </c>
      <c r="D7699" s="1" t="s">
        <v>3555</v>
      </c>
      <c r="E7699" s="1" t="s">
        <v>14986</v>
      </c>
      <c r="F7699" s="1" t="s">
        <v>165</v>
      </c>
      <c r="G7699" s="1" t="s">
        <v>39</v>
      </c>
      <c r="H7699" s="1">
        <v>45.0</v>
      </c>
      <c r="I7699" s="3">
        <v>44250.614583333336</v>
      </c>
      <c r="J7699" s="1">
        <v>2.31605134339231</v>
      </c>
      <c r="K7699" s="1" t="s">
        <v>166</v>
      </c>
      <c r="L7699" s="1" t="s">
        <v>167</v>
      </c>
      <c r="M7699" s="3">
        <v>44250.639536608796</v>
      </c>
    </row>
    <row r="7700">
      <c r="A7700" s="1">
        <v>7698.0</v>
      </c>
      <c r="B7700" s="1" t="s">
        <v>239</v>
      </c>
      <c r="C7700" s="1" t="s">
        <v>14987</v>
      </c>
      <c r="D7700" s="1" t="s">
        <v>630</v>
      </c>
      <c r="E7700" s="1" t="s">
        <v>14988</v>
      </c>
      <c r="F7700" s="1" t="s">
        <v>243</v>
      </c>
      <c r="G7700" s="1" t="s">
        <v>39</v>
      </c>
      <c r="H7700" s="1">
        <v>45.0</v>
      </c>
      <c r="I7700" s="3">
        <v>44009.604166666664</v>
      </c>
      <c r="J7700" s="1">
        <v>0.0</v>
      </c>
      <c r="K7700" s="1" t="s">
        <v>46</v>
      </c>
      <c r="M7700" s="3">
        <v>44010.67762055556</v>
      </c>
    </row>
    <row r="7701">
      <c r="A7701" s="1">
        <v>7699.0</v>
      </c>
      <c r="B7701" s="1" t="s">
        <v>4587</v>
      </c>
      <c r="C7701" s="1" t="s">
        <v>14989</v>
      </c>
      <c r="D7701" s="1" t="s">
        <v>2913</v>
      </c>
      <c r="E7701" s="1" t="s">
        <v>4589</v>
      </c>
      <c r="F7701" s="1" t="s">
        <v>4590</v>
      </c>
      <c r="G7701" s="1" t="s">
        <v>17</v>
      </c>
      <c r="H7701" s="1">
        <v>45.0</v>
      </c>
      <c r="I7701" s="3">
        <v>44014.625</v>
      </c>
      <c r="J7701" s="1">
        <v>0.00148834737476421</v>
      </c>
      <c r="K7701" s="1" t="s">
        <v>1194</v>
      </c>
      <c r="L7701" s="1" t="s">
        <v>4591</v>
      </c>
      <c r="M7701" s="3">
        <v>44014.65473005787</v>
      </c>
    </row>
    <row r="7702">
      <c r="A7702" s="1">
        <v>7700.0</v>
      </c>
      <c r="B7702" s="1" t="s">
        <v>12</v>
      </c>
      <c r="C7702" s="1" t="s">
        <v>14990</v>
      </c>
      <c r="D7702" s="1" t="s">
        <v>121</v>
      </c>
      <c r="E7702" s="1" t="s">
        <v>14991</v>
      </c>
      <c r="F7702" s="1" t="s">
        <v>16</v>
      </c>
      <c r="G7702" s="1" t="s">
        <v>39</v>
      </c>
      <c r="H7702" s="1">
        <v>45.0</v>
      </c>
      <c r="I7702" s="3">
        <v>43868.625</v>
      </c>
      <c r="J7702" s="1">
        <v>0.832147668130589</v>
      </c>
      <c r="K7702" s="1" t="s">
        <v>18</v>
      </c>
      <c r="M7702" s="3">
        <v>43868.635695289355</v>
      </c>
    </row>
    <row r="7703">
      <c r="A7703" s="1">
        <v>7701.0</v>
      </c>
      <c r="B7703" s="1" t="s">
        <v>1090</v>
      </c>
      <c r="C7703" s="1" t="s">
        <v>14992</v>
      </c>
      <c r="D7703" s="1" t="s">
        <v>1558</v>
      </c>
      <c r="E7703" s="1" t="s">
        <v>5937</v>
      </c>
      <c r="F7703" s="1" t="s">
        <v>1094</v>
      </c>
      <c r="G7703" s="1" t="s">
        <v>17</v>
      </c>
      <c r="H7703" s="1">
        <v>45.0</v>
      </c>
      <c r="I7703" s="3">
        <v>44215.25</v>
      </c>
      <c r="J7703" s="1">
        <v>1.61001983574978</v>
      </c>
      <c r="K7703" s="1" t="s">
        <v>166</v>
      </c>
      <c r="L7703" s="1" t="s">
        <v>167</v>
      </c>
      <c r="M7703" s="3">
        <v>44215.35104724537</v>
      </c>
    </row>
    <row r="7704">
      <c r="A7704" s="1">
        <v>7702.0</v>
      </c>
      <c r="B7704" s="1" t="s">
        <v>366</v>
      </c>
      <c r="C7704" s="1" t="s">
        <v>14993</v>
      </c>
      <c r="D7704" s="1" t="s">
        <v>315</v>
      </c>
      <c r="E7704" s="1" t="s">
        <v>14994</v>
      </c>
      <c r="F7704" s="1" t="s">
        <v>370</v>
      </c>
      <c r="G7704" s="1" t="s">
        <v>39</v>
      </c>
      <c r="H7704" s="1">
        <v>45.0</v>
      </c>
      <c r="I7704" s="3">
        <v>44147.666666666664</v>
      </c>
      <c r="J7704" s="1">
        <v>3.37528675533623</v>
      </c>
      <c r="K7704" s="1" t="s">
        <v>166</v>
      </c>
      <c r="M7704" s="3">
        <v>44147.71097443287</v>
      </c>
    </row>
    <row r="7705">
      <c r="A7705" s="1">
        <v>7703.0</v>
      </c>
      <c r="B7705" s="1" t="s">
        <v>1599</v>
      </c>
      <c r="C7705" s="1" t="s">
        <v>14995</v>
      </c>
      <c r="D7705" s="1" t="s">
        <v>2729</v>
      </c>
      <c r="E7705" s="1" t="s">
        <v>2730</v>
      </c>
      <c r="F7705" s="1" t="s">
        <v>1603</v>
      </c>
      <c r="G7705" s="1" t="s">
        <v>17</v>
      </c>
      <c r="H7705" s="1">
        <v>45.0</v>
      </c>
      <c r="I7705" s="3">
        <v>44083.208333333336</v>
      </c>
      <c r="J7705" s="1">
        <v>1.40023196736075</v>
      </c>
      <c r="K7705" s="1" t="s">
        <v>62</v>
      </c>
      <c r="M7705" s="3">
        <v>44083.25310756944</v>
      </c>
    </row>
    <row r="7706">
      <c r="A7706" s="1">
        <v>7704.0</v>
      </c>
      <c r="B7706" s="1" t="s">
        <v>887</v>
      </c>
      <c r="C7706" s="1" t="s">
        <v>14996</v>
      </c>
      <c r="D7706" s="1" t="s">
        <v>2030</v>
      </c>
      <c r="E7706" s="1" t="s">
        <v>14997</v>
      </c>
      <c r="F7706" s="1" t="s">
        <v>891</v>
      </c>
      <c r="G7706" s="1" t="s">
        <v>89</v>
      </c>
      <c r="H7706" s="1">
        <v>45.0</v>
      </c>
      <c r="I7706" s="3">
        <v>43899.75221947917</v>
      </c>
      <c r="J7706" s="1">
        <v>2.81480198367546</v>
      </c>
      <c r="K7706" s="1" t="s">
        <v>24</v>
      </c>
      <c r="M7706" s="3">
        <v>43899.768645474534</v>
      </c>
    </row>
    <row r="7707">
      <c r="A7707" s="1">
        <v>7705.0</v>
      </c>
      <c r="B7707" s="1" t="s">
        <v>288</v>
      </c>
      <c r="C7707" s="1" t="s">
        <v>14998</v>
      </c>
      <c r="D7707" s="1" t="s">
        <v>290</v>
      </c>
      <c r="E7707" s="1" t="s">
        <v>291</v>
      </c>
      <c r="F7707" s="1" t="s">
        <v>292</v>
      </c>
      <c r="G7707" s="1" t="s">
        <v>35</v>
      </c>
      <c r="H7707" s="1">
        <v>45.0</v>
      </c>
      <c r="I7707" s="3">
        <v>43649.625</v>
      </c>
      <c r="J7707" s="1">
        <v>2.24884870894596</v>
      </c>
      <c r="K7707" s="1" t="s">
        <v>24</v>
      </c>
      <c r="M7707" s="3">
        <v>43649.67630678241</v>
      </c>
    </row>
    <row r="7708">
      <c r="A7708" s="1">
        <v>7706.0</v>
      </c>
      <c r="B7708" s="1" t="s">
        <v>293</v>
      </c>
      <c r="C7708" s="1" t="s">
        <v>14999</v>
      </c>
      <c r="D7708" s="1" t="s">
        <v>588</v>
      </c>
      <c r="E7708" s="1" t="s">
        <v>7094</v>
      </c>
      <c r="F7708" s="1" t="s">
        <v>297</v>
      </c>
      <c r="G7708" s="1" t="s">
        <v>17</v>
      </c>
      <c r="H7708" s="1">
        <v>45.0</v>
      </c>
      <c r="I7708" s="3">
        <v>43797.25</v>
      </c>
      <c r="J7708" s="1">
        <v>1.56047773540338</v>
      </c>
      <c r="K7708" s="1" t="s">
        <v>62</v>
      </c>
      <c r="M7708" s="3">
        <v>43797.27119461806</v>
      </c>
    </row>
    <row r="7709">
      <c r="A7709" s="1">
        <v>7707.0</v>
      </c>
      <c r="B7709" s="1" t="s">
        <v>261</v>
      </c>
      <c r="C7709" s="1" t="s">
        <v>15000</v>
      </c>
      <c r="D7709" s="1" t="s">
        <v>6165</v>
      </c>
      <c r="E7709" s="1" t="s">
        <v>15001</v>
      </c>
      <c r="F7709" s="1" t="s">
        <v>5917</v>
      </c>
      <c r="G7709" s="1" t="s">
        <v>89</v>
      </c>
      <c r="H7709" s="1">
        <v>45.0</v>
      </c>
      <c r="I7709" s="3">
        <v>44116.72851296296</v>
      </c>
      <c r="J7709" s="1">
        <v>1.64424749234894</v>
      </c>
      <c r="K7709" s="1" t="s">
        <v>46</v>
      </c>
      <c r="L7709" s="1" t="s">
        <v>266</v>
      </c>
      <c r="M7709" s="3">
        <v>44116.76074326389</v>
      </c>
    </row>
    <row r="7710">
      <c r="A7710" s="1">
        <v>7708.0</v>
      </c>
      <c r="B7710" s="1" t="s">
        <v>1023</v>
      </c>
      <c r="C7710" s="1" t="s">
        <v>15002</v>
      </c>
      <c r="D7710" s="1" t="s">
        <v>1025</v>
      </c>
      <c r="E7710" s="1" t="s">
        <v>1026</v>
      </c>
      <c r="F7710" s="1" t="s">
        <v>1027</v>
      </c>
      <c r="G7710" s="1" t="s">
        <v>17</v>
      </c>
      <c r="H7710" s="1">
        <v>45.0</v>
      </c>
      <c r="I7710" s="3">
        <v>43683.125</v>
      </c>
      <c r="J7710" s="1">
        <v>1.95384797475594</v>
      </c>
      <c r="K7710" s="1" t="s">
        <v>24</v>
      </c>
      <c r="M7710" s="3">
        <v>43683.22223226852</v>
      </c>
    </row>
    <row r="7711">
      <c r="A7711" s="1">
        <v>7709.0</v>
      </c>
      <c r="B7711" s="1" t="s">
        <v>520</v>
      </c>
      <c r="C7711" s="1" t="s">
        <v>15003</v>
      </c>
      <c r="D7711" s="1" t="s">
        <v>503</v>
      </c>
      <c r="E7711" s="1" t="s">
        <v>523</v>
      </c>
      <c r="F7711" s="1" t="s">
        <v>524</v>
      </c>
      <c r="G7711" s="1" t="s">
        <v>35</v>
      </c>
      <c r="H7711" s="1">
        <v>45.0</v>
      </c>
      <c r="I7711" s="3">
        <v>43749.291666666664</v>
      </c>
      <c r="J7711" s="1">
        <v>1.71029010731192</v>
      </c>
      <c r="K7711" s="1" t="s">
        <v>46</v>
      </c>
      <c r="M7711" s="3">
        <v>43749.33268121528</v>
      </c>
    </row>
    <row r="7712">
      <c r="A7712" s="1">
        <v>7710.0</v>
      </c>
      <c r="B7712" s="1" t="s">
        <v>63</v>
      </c>
      <c r="C7712" s="1" t="s">
        <v>15004</v>
      </c>
      <c r="D7712" s="1" t="s">
        <v>65</v>
      </c>
      <c r="E7712" s="1" t="s">
        <v>1347</v>
      </c>
      <c r="F7712" s="1" t="s">
        <v>67</v>
      </c>
      <c r="G7712" s="1" t="s">
        <v>17</v>
      </c>
      <c r="H7712" s="1">
        <v>45.0</v>
      </c>
      <c r="I7712" s="3">
        <v>44157.6875</v>
      </c>
      <c r="J7712" s="1">
        <v>2.24269957663494</v>
      </c>
      <c r="K7712" s="1" t="s">
        <v>24</v>
      </c>
      <c r="M7712" s="3">
        <v>44157.68145894676</v>
      </c>
    </row>
    <row r="7713">
      <c r="A7713" s="1">
        <v>7711.0</v>
      </c>
      <c r="B7713" s="1" t="s">
        <v>1466</v>
      </c>
      <c r="C7713" s="1" t="s">
        <v>15005</v>
      </c>
      <c r="D7713" s="1" t="s">
        <v>411</v>
      </c>
      <c r="E7713" s="1" t="s">
        <v>8294</v>
      </c>
      <c r="F7713" s="1" t="s">
        <v>1470</v>
      </c>
      <c r="G7713" s="1" t="s">
        <v>17</v>
      </c>
      <c r="H7713" s="1">
        <v>45.0</v>
      </c>
      <c r="I7713" s="3">
        <v>43887.5</v>
      </c>
      <c r="J7713" s="1">
        <v>0.080548877702505</v>
      </c>
      <c r="K7713" s="1" t="s">
        <v>18</v>
      </c>
      <c r="M7713" s="3">
        <v>43887.53249642361</v>
      </c>
    </row>
    <row r="7714">
      <c r="A7714" s="1">
        <v>7712.0</v>
      </c>
      <c r="B7714" s="1" t="s">
        <v>1516</v>
      </c>
      <c r="C7714" s="1" t="s">
        <v>15006</v>
      </c>
      <c r="D7714" s="1" t="s">
        <v>15007</v>
      </c>
      <c r="E7714" s="1" t="s">
        <v>15008</v>
      </c>
      <c r="F7714" s="1" t="s">
        <v>1519</v>
      </c>
      <c r="G7714" s="1" t="s">
        <v>17</v>
      </c>
      <c r="H7714" s="1">
        <v>45.0</v>
      </c>
      <c r="I7714" s="3">
        <v>43861.375</v>
      </c>
      <c r="J7714" s="1">
        <v>2.8416511999612</v>
      </c>
      <c r="K7714" s="1" t="s">
        <v>689</v>
      </c>
      <c r="M7714" s="3">
        <v>43861.39860916667</v>
      </c>
    </row>
    <row r="7715">
      <c r="A7715" s="1">
        <v>7713.0</v>
      </c>
      <c r="B7715" s="1" t="s">
        <v>251</v>
      </c>
      <c r="C7715" s="1" t="s">
        <v>15009</v>
      </c>
      <c r="D7715" s="1" t="s">
        <v>2901</v>
      </c>
      <c r="E7715" s="1" t="s">
        <v>2394</v>
      </c>
      <c r="F7715" s="1" t="s">
        <v>255</v>
      </c>
      <c r="G7715" s="1" t="s">
        <v>17</v>
      </c>
      <c r="H7715" s="1">
        <v>45.0</v>
      </c>
      <c r="I7715" s="3">
        <v>43864.75</v>
      </c>
      <c r="J7715" s="1">
        <v>1.73543590154133</v>
      </c>
      <c r="K7715" s="1" t="s">
        <v>218</v>
      </c>
      <c r="M7715" s="3">
        <v>43864.93446457176</v>
      </c>
    </row>
    <row r="7716">
      <c r="A7716" s="1">
        <v>7714.0</v>
      </c>
      <c r="B7716" s="1" t="s">
        <v>7459</v>
      </c>
      <c r="C7716" s="1" t="s">
        <v>15010</v>
      </c>
      <c r="D7716" s="1" t="s">
        <v>5475</v>
      </c>
      <c r="E7716" s="1" t="s">
        <v>15011</v>
      </c>
      <c r="F7716" s="1" t="s">
        <v>7462</v>
      </c>
      <c r="G7716" s="1" t="s">
        <v>39</v>
      </c>
      <c r="H7716" s="1">
        <v>45.0</v>
      </c>
      <c r="I7716" s="3">
        <v>44242.46875</v>
      </c>
      <c r="J7716" s="1">
        <v>2.49005911443739</v>
      </c>
      <c r="K7716" s="1" t="s">
        <v>24</v>
      </c>
      <c r="L7716" s="1" t="s">
        <v>1006</v>
      </c>
      <c r="M7716" s="3">
        <v>44242.50576571759</v>
      </c>
    </row>
    <row r="7717">
      <c r="A7717" s="1">
        <v>7715.0</v>
      </c>
      <c r="B7717" s="1" t="s">
        <v>2973</v>
      </c>
      <c r="C7717" s="1" t="s">
        <v>15012</v>
      </c>
      <c r="D7717" s="1" t="s">
        <v>560</v>
      </c>
      <c r="E7717" s="1" t="s">
        <v>15013</v>
      </c>
      <c r="F7717" s="1" t="s">
        <v>2976</v>
      </c>
      <c r="G7717" s="1" t="s">
        <v>17</v>
      </c>
      <c r="H7717" s="1">
        <v>45.0</v>
      </c>
      <c r="I7717" s="3">
        <v>43797.416666666664</v>
      </c>
      <c r="J7717" s="1">
        <v>8.03289415905121</v>
      </c>
      <c r="K7717" s="1" t="s">
        <v>166</v>
      </c>
      <c r="M7717" s="3">
        <v>43797.45418920139</v>
      </c>
    </row>
    <row r="7718">
      <c r="A7718" s="1">
        <v>7716.0</v>
      </c>
      <c r="B7718" s="1" t="s">
        <v>324</v>
      </c>
      <c r="C7718" s="1" t="s">
        <v>15014</v>
      </c>
      <c r="D7718" s="1" t="s">
        <v>326</v>
      </c>
      <c r="E7718" s="1" t="s">
        <v>13085</v>
      </c>
      <c r="F7718" s="1" t="s">
        <v>328</v>
      </c>
      <c r="G7718" s="1" t="s">
        <v>17</v>
      </c>
      <c r="H7718" s="1">
        <v>45.0</v>
      </c>
      <c r="I7718" s="3">
        <v>44072.333333333336</v>
      </c>
      <c r="J7718" s="1">
        <v>0.0113845656344372</v>
      </c>
      <c r="K7718" s="1" t="s">
        <v>24</v>
      </c>
      <c r="M7718" s="3">
        <v>44072.324596099534</v>
      </c>
    </row>
    <row r="7719">
      <c r="A7719" s="1">
        <v>7717.0</v>
      </c>
      <c r="B7719" s="1" t="s">
        <v>1043</v>
      </c>
      <c r="C7719" s="1" t="s">
        <v>15015</v>
      </c>
      <c r="D7719" s="1" t="s">
        <v>27</v>
      </c>
      <c r="E7719" s="1" t="s">
        <v>8245</v>
      </c>
      <c r="F7719" s="1" t="s">
        <v>1046</v>
      </c>
      <c r="G7719" s="1" t="s">
        <v>17</v>
      </c>
      <c r="H7719" s="1">
        <v>45.0</v>
      </c>
      <c r="I7719" s="3">
        <v>44158.208333333336</v>
      </c>
      <c r="J7719" s="1">
        <v>6.42688337899842</v>
      </c>
      <c r="K7719" s="1" t="s">
        <v>18</v>
      </c>
      <c r="L7719" s="1" t="s">
        <v>1047</v>
      </c>
      <c r="M7719" s="3">
        <v>44158.249801238424</v>
      </c>
    </row>
    <row r="7720">
      <c r="A7720" s="1">
        <v>7718.0</v>
      </c>
      <c r="B7720" s="1" t="s">
        <v>191</v>
      </c>
      <c r="C7720" s="1" t="s">
        <v>15016</v>
      </c>
      <c r="D7720" s="1" t="s">
        <v>99</v>
      </c>
      <c r="E7720" s="1" t="s">
        <v>15017</v>
      </c>
      <c r="F7720" s="1" t="s">
        <v>195</v>
      </c>
      <c r="G7720" s="1" t="s">
        <v>39</v>
      </c>
      <c r="H7720" s="1">
        <v>45.0</v>
      </c>
      <c r="I7720" s="3">
        <v>44074.25</v>
      </c>
      <c r="J7720" s="1">
        <v>0.222546198896447</v>
      </c>
      <c r="K7720" s="1" t="s">
        <v>24</v>
      </c>
      <c r="M7720" s="3">
        <v>44074.28182765046</v>
      </c>
    </row>
    <row r="7721">
      <c r="A7721" s="1">
        <v>7719.0</v>
      </c>
      <c r="B7721" s="1" t="s">
        <v>130</v>
      </c>
      <c r="C7721" s="1" t="s">
        <v>15018</v>
      </c>
      <c r="D7721" s="1" t="s">
        <v>132</v>
      </c>
      <c r="E7721" s="1" t="s">
        <v>133</v>
      </c>
      <c r="F7721" s="1" t="s">
        <v>134</v>
      </c>
      <c r="G7721" s="1" t="s">
        <v>17</v>
      </c>
      <c r="H7721" s="1">
        <v>45.0</v>
      </c>
      <c r="I7721" s="3">
        <v>44115.229166666664</v>
      </c>
      <c r="J7721" s="1">
        <v>0.568295682073343</v>
      </c>
      <c r="K7721" s="1" t="s">
        <v>24</v>
      </c>
      <c r="L7721" s="1" t="s">
        <v>135</v>
      </c>
      <c r="M7721" s="3">
        <v>44115.292945497684</v>
      </c>
    </row>
    <row r="7722">
      <c r="A7722" s="1">
        <v>7720.0</v>
      </c>
      <c r="B7722" s="1" t="s">
        <v>1225</v>
      </c>
      <c r="C7722" s="1" t="s">
        <v>15019</v>
      </c>
      <c r="D7722" s="1" t="s">
        <v>1232</v>
      </c>
      <c r="E7722" s="1" t="s">
        <v>15020</v>
      </c>
      <c r="F7722" s="1" t="s">
        <v>1229</v>
      </c>
      <c r="G7722" s="1" t="s">
        <v>39</v>
      </c>
      <c r="H7722" s="1">
        <v>45.0</v>
      </c>
      <c r="I7722" s="3">
        <v>43903.708333333336</v>
      </c>
      <c r="J7722" s="1">
        <v>1.53945325672161</v>
      </c>
      <c r="K7722" s="1" t="s">
        <v>24</v>
      </c>
      <c r="M7722" s="3">
        <v>43903.760670625</v>
      </c>
    </row>
    <row r="7723">
      <c r="A7723" s="1">
        <v>7721.0</v>
      </c>
      <c r="B7723" s="1" t="s">
        <v>63</v>
      </c>
      <c r="C7723" s="1" t="s">
        <v>15021</v>
      </c>
      <c r="D7723" s="1" t="s">
        <v>2248</v>
      </c>
      <c r="E7723" s="1" t="s">
        <v>15022</v>
      </c>
      <c r="F7723" s="1" t="s">
        <v>67</v>
      </c>
      <c r="G7723" s="1" t="s">
        <v>39</v>
      </c>
      <c r="H7723" s="1">
        <v>45.0</v>
      </c>
      <c r="I7723" s="3">
        <v>44111.239583333336</v>
      </c>
      <c r="J7723" s="1">
        <v>0.874242756373387</v>
      </c>
      <c r="K7723" s="1" t="s">
        <v>24</v>
      </c>
      <c r="M7723" s="3">
        <v>44111.27079724537</v>
      </c>
    </row>
    <row r="7724">
      <c r="A7724" s="1">
        <v>7722.0</v>
      </c>
      <c r="B7724" s="1" t="s">
        <v>611</v>
      </c>
      <c r="C7724" s="1" t="s">
        <v>15023</v>
      </c>
      <c r="D7724" s="1" t="s">
        <v>613</v>
      </c>
      <c r="E7724" s="1" t="s">
        <v>614</v>
      </c>
      <c r="F7724" s="1" t="s">
        <v>615</v>
      </c>
      <c r="G7724" s="1" t="s">
        <v>17</v>
      </c>
      <c r="H7724" s="1">
        <v>45.0</v>
      </c>
      <c r="I7724" s="3">
        <v>44166.677083333336</v>
      </c>
      <c r="J7724" s="1">
        <v>2.84387741606761</v>
      </c>
      <c r="K7724" s="1" t="s">
        <v>616</v>
      </c>
      <c r="L7724" s="1" t="s">
        <v>617</v>
      </c>
      <c r="M7724" s="3">
        <v>44166.699923935186</v>
      </c>
    </row>
    <row r="7725">
      <c r="A7725" s="1">
        <v>7723.0</v>
      </c>
      <c r="B7725" s="1" t="s">
        <v>124</v>
      </c>
      <c r="C7725" s="1" t="s">
        <v>15024</v>
      </c>
      <c r="D7725" s="1" t="s">
        <v>1494</v>
      </c>
      <c r="E7725" s="1" t="s">
        <v>15025</v>
      </c>
      <c r="F7725" s="1" t="s">
        <v>128</v>
      </c>
      <c r="G7725" s="1" t="s">
        <v>39</v>
      </c>
      <c r="H7725" s="1">
        <v>45.0</v>
      </c>
      <c r="I7725" s="3">
        <v>44082.583333333336</v>
      </c>
      <c r="J7725" s="1">
        <v>0.745512788773395</v>
      </c>
      <c r="K7725" s="1" t="s">
        <v>62</v>
      </c>
      <c r="M7725" s="3">
        <v>44082.610384872685</v>
      </c>
    </row>
    <row r="7726">
      <c r="A7726" s="1">
        <v>7724.0</v>
      </c>
      <c r="B7726" s="1" t="s">
        <v>303</v>
      </c>
      <c r="C7726" s="1" t="s">
        <v>15026</v>
      </c>
      <c r="D7726" s="1" t="s">
        <v>305</v>
      </c>
      <c r="E7726" s="1" t="s">
        <v>15027</v>
      </c>
      <c r="F7726" s="1" t="s">
        <v>307</v>
      </c>
      <c r="G7726" s="1" t="s">
        <v>17</v>
      </c>
      <c r="H7726" s="1">
        <v>45.0</v>
      </c>
      <c r="I7726" s="3">
        <v>44235.625</v>
      </c>
      <c r="J7726" s="1">
        <v>0.581791323994383</v>
      </c>
      <c r="K7726" s="1" t="s">
        <v>24</v>
      </c>
      <c r="M7726" s="3">
        <v>44235.65827165509</v>
      </c>
    </row>
    <row r="7727">
      <c r="A7727" s="1">
        <v>7725.0</v>
      </c>
      <c r="B7727" s="1" t="s">
        <v>632</v>
      </c>
      <c r="C7727" s="1" t="s">
        <v>15028</v>
      </c>
      <c r="D7727" s="1" t="s">
        <v>1255</v>
      </c>
      <c r="E7727" s="1" t="s">
        <v>15029</v>
      </c>
      <c r="F7727" s="1" t="s">
        <v>635</v>
      </c>
      <c r="G7727" s="1" t="s">
        <v>17</v>
      </c>
      <c r="H7727" s="1">
        <v>45.0</v>
      </c>
      <c r="I7727" s="3">
        <v>43749.583333333336</v>
      </c>
      <c r="J7727" s="1">
        <v>1.126749958645</v>
      </c>
      <c r="K7727" s="1" t="s">
        <v>83</v>
      </c>
      <c r="M7727" s="3">
        <v>43749.63302663194</v>
      </c>
    </row>
    <row r="7728">
      <c r="A7728" s="1">
        <v>7726.0</v>
      </c>
      <c r="B7728" s="1" t="s">
        <v>732</v>
      </c>
      <c r="C7728" s="1" t="s">
        <v>15030</v>
      </c>
      <c r="D7728" s="1" t="s">
        <v>3403</v>
      </c>
      <c r="E7728" s="1" t="s">
        <v>3634</v>
      </c>
      <c r="F7728" s="1" t="s">
        <v>735</v>
      </c>
      <c r="G7728" s="1" t="s">
        <v>17</v>
      </c>
      <c r="H7728" s="1">
        <v>45.0</v>
      </c>
      <c r="I7728" s="3">
        <v>44237.729166666664</v>
      </c>
      <c r="J7728" s="1">
        <v>2.94057697738326</v>
      </c>
      <c r="K7728" s="1" t="s">
        <v>24</v>
      </c>
      <c r="M7728" s="3">
        <v>44237.72201625</v>
      </c>
    </row>
    <row r="7729">
      <c r="A7729" s="1">
        <v>7727.0</v>
      </c>
      <c r="B7729" s="1" t="s">
        <v>196</v>
      </c>
      <c r="C7729" s="1" t="s">
        <v>15031</v>
      </c>
      <c r="D7729" s="1" t="s">
        <v>198</v>
      </c>
      <c r="E7729" s="1" t="s">
        <v>199</v>
      </c>
      <c r="F7729" s="1" t="s">
        <v>200</v>
      </c>
      <c r="G7729" s="1" t="s">
        <v>17</v>
      </c>
      <c r="H7729" s="1">
        <v>45.0</v>
      </c>
      <c r="I7729" s="3">
        <v>44176.229166666664</v>
      </c>
      <c r="J7729" s="1">
        <v>3.26329081644063</v>
      </c>
      <c r="K7729" s="1" t="s">
        <v>24</v>
      </c>
      <c r="M7729" s="3">
        <v>44176.27250638889</v>
      </c>
    </row>
    <row r="7730">
      <c r="A7730" s="1">
        <v>7728.0</v>
      </c>
      <c r="B7730" s="1" t="s">
        <v>15032</v>
      </c>
      <c r="C7730" s="1" t="s">
        <v>15033</v>
      </c>
      <c r="D7730" s="1" t="s">
        <v>4240</v>
      </c>
      <c r="E7730" s="1" t="s">
        <v>15034</v>
      </c>
      <c r="F7730" s="1" t="s">
        <v>15035</v>
      </c>
      <c r="G7730" s="1" t="s">
        <v>89</v>
      </c>
      <c r="H7730" s="1">
        <v>45.0</v>
      </c>
      <c r="I7730" s="3">
        <v>43857.37282399306</v>
      </c>
      <c r="J7730" s="1">
        <v>0.613795559052827</v>
      </c>
      <c r="K7730" s="1" t="s">
        <v>166</v>
      </c>
      <c r="M7730" s="3">
        <v>43857.385933854166</v>
      </c>
    </row>
    <row r="7731">
      <c r="A7731" s="1">
        <v>7729.0</v>
      </c>
      <c r="B7731" s="1" t="s">
        <v>3453</v>
      </c>
      <c r="C7731" s="1" t="s">
        <v>15036</v>
      </c>
      <c r="D7731" s="1" t="s">
        <v>1236</v>
      </c>
      <c r="E7731" s="1" t="s">
        <v>5450</v>
      </c>
      <c r="F7731" s="1" t="s">
        <v>3456</v>
      </c>
      <c r="G7731" s="1" t="s">
        <v>17</v>
      </c>
      <c r="H7731" s="1">
        <v>45.0</v>
      </c>
      <c r="I7731" s="3">
        <v>43741.333333333336</v>
      </c>
      <c r="J7731" s="1">
        <v>0.116705355261808</v>
      </c>
      <c r="K7731" s="1" t="s">
        <v>24</v>
      </c>
      <c r="M7731" s="3">
        <v>43741.369456458335</v>
      </c>
    </row>
    <row r="7732">
      <c r="A7732" s="1">
        <v>7730.0</v>
      </c>
      <c r="B7732" s="1" t="s">
        <v>455</v>
      </c>
      <c r="C7732" s="1" t="s">
        <v>15037</v>
      </c>
      <c r="D7732" s="1" t="s">
        <v>116</v>
      </c>
      <c r="E7732" s="1" t="s">
        <v>3667</v>
      </c>
      <c r="F7732" s="1" t="s">
        <v>458</v>
      </c>
      <c r="G7732" s="1" t="s">
        <v>17</v>
      </c>
      <c r="H7732" s="1">
        <v>45.0</v>
      </c>
      <c r="I7732" s="3">
        <v>44155.625</v>
      </c>
      <c r="J7732" s="1">
        <v>0.0</v>
      </c>
      <c r="K7732" s="1" t="s">
        <v>24</v>
      </c>
      <c r="L7732" s="1" t="s">
        <v>406</v>
      </c>
      <c r="M7732" s="3">
        <v>44155.74991949074</v>
      </c>
    </row>
    <row r="7733">
      <c r="A7733" s="1">
        <v>7731.0</v>
      </c>
      <c r="B7733" s="1" t="s">
        <v>2080</v>
      </c>
      <c r="C7733" s="1" t="s">
        <v>15038</v>
      </c>
      <c r="D7733" s="1" t="s">
        <v>258</v>
      </c>
      <c r="E7733" s="1" t="s">
        <v>3512</v>
      </c>
      <c r="F7733" s="1" t="s">
        <v>2083</v>
      </c>
      <c r="G7733" s="1" t="s">
        <v>17</v>
      </c>
      <c r="H7733" s="1">
        <v>45.0</v>
      </c>
      <c r="I7733" s="3">
        <v>43722.166666666664</v>
      </c>
      <c r="J7733" s="1">
        <v>1.99241995162938</v>
      </c>
      <c r="K7733" s="1" t="s">
        <v>166</v>
      </c>
      <c r="M7733" s="3">
        <v>43722.20116041667</v>
      </c>
    </row>
    <row r="7734">
      <c r="A7734" s="1">
        <v>7732.0</v>
      </c>
      <c r="B7734" s="1" t="s">
        <v>3909</v>
      </c>
      <c r="C7734" s="1" t="s">
        <v>15039</v>
      </c>
      <c r="D7734" s="1" t="s">
        <v>1150</v>
      </c>
      <c r="E7734" s="1" t="s">
        <v>15040</v>
      </c>
      <c r="F7734" s="1" t="s">
        <v>3912</v>
      </c>
      <c r="G7734" s="1" t="s">
        <v>89</v>
      </c>
      <c r="H7734" s="1">
        <v>45.0</v>
      </c>
      <c r="I7734" s="3">
        <v>44123.78855347222</v>
      </c>
      <c r="J7734" s="1">
        <v>4.49745809900688</v>
      </c>
      <c r="K7734" s="1" t="s">
        <v>24</v>
      </c>
      <c r="M7734" s="3">
        <v>44123.80205237269</v>
      </c>
    </row>
    <row r="7735">
      <c r="A7735" s="1">
        <v>7733.0</v>
      </c>
      <c r="B7735" s="1" t="s">
        <v>887</v>
      </c>
      <c r="C7735" s="1" t="s">
        <v>15041</v>
      </c>
      <c r="D7735" s="1" t="s">
        <v>998</v>
      </c>
      <c r="E7735" s="1" t="s">
        <v>15042</v>
      </c>
      <c r="F7735" s="1" t="s">
        <v>891</v>
      </c>
      <c r="G7735" s="1" t="s">
        <v>39</v>
      </c>
      <c r="H7735" s="1">
        <v>45.0</v>
      </c>
      <c r="I7735" s="3">
        <v>43973.376388888886</v>
      </c>
      <c r="J7735" s="1">
        <v>1.44866954530771</v>
      </c>
      <c r="K7735" s="1" t="s">
        <v>24</v>
      </c>
      <c r="M7735" s="3">
        <v>43973.4138106713</v>
      </c>
    </row>
    <row r="7736">
      <c r="A7736" s="1">
        <v>7734.0</v>
      </c>
      <c r="B7736" s="1" t="s">
        <v>3753</v>
      </c>
      <c r="C7736" s="1" t="s">
        <v>15043</v>
      </c>
      <c r="D7736" s="1" t="s">
        <v>3875</v>
      </c>
      <c r="E7736" s="1" t="s">
        <v>15044</v>
      </c>
      <c r="F7736" s="1" t="s">
        <v>3757</v>
      </c>
      <c r="G7736" s="1" t="s">
        <v>39</v>
      </c>
      <c r="H7736" s="1">
        <v>45.0</v>
      </c>
      <c r="I7736" s="3">
        <v>43485.333333333336</v>
      </c>
      <c r="J7736" s="1">
        <v>3.93321425430534</v>
      </c>
      <c r="K7736" s="1" t="s">
        <v>24</v>
      </c>
      <c r="M7736" s="3">
        <v>43485.35941425926</v>
      </c>
    </row>
    <row r="7737">
      <c r="A7737" s="1">
        <v>7735.0</v>
      </c>
      <c r="B7737" s="1" t="s">
        <v>1202</v>
      </c>
      <c r="C7737" s="1" t="s">
        <v>15045</v>
      </c>
      <c r="D7737" s="1" t="s">
        <v>436</v>
      </c>
      <c r="E7737" s="1" t="s">
        <v>3393</v>
      </c>
      <c r="F7737" s="1" t="s">
        <v>1206</v>
      </c>
      <c r="G7737" s="1" t="s">
        <v>17</v>
      </c>
      <c r="H7737" s="1">
        <v>45.0</v>
      </c>
      <c r="I7737" s="3">
        <v>43745.583333333336</v>
      </c>
      <c r="J7737" s="1">
        <v>0.0</v>
      </c>
      <c r="K7737" s="1" t="s">
        <v>24</v>
      </c>
      <c r="M7737" s="3">
        <v>43745.79090547454</v>
      </c>
    </row>
    <row r="7738">
      <c r="A7738" s="1">
        <v>7736.0</v>
      </c>
      <c r="B7738" s="1" t="s">
        <v>520</v>
      </c>
      <c r="C7738" s="1" t="s">
        <v>15046</v>
      </c>
      <c r="D7738" s="1" t="s">
        <v>4705</v>
      </c>
      <c r="E7738" s="1" t="s">
        <v>15047</v>
      </c>
      <c r="F7738" s="1" t="s">
        <v>524</v>
      </c>
      <c r="G7738" s="1" t="s">
        <v>89</v>
      </c>
      <c r="H7738" s="1">
        <v>45.0</v>
      </c>
      <c r="I7738" s="3">
        <v>43887.3280784838</v>
      </c>
      <c r="J7738" s="1">
        <v>0.0773846761143787</v>
      </c>
      <c r="K7738" s="1" t="s">
        <v>56</v>
      </c>
      <c r="M7738" s="3">
        <v>43887.35852400463</v>
      </c>
    </row>
    <row r="7739">
      <c r="A7739" s="1">
        <v>7737.0</v>
      </c>
      <c r="B7739" s="1" t="s">
        <v>824</v>
      </c>
      <c r="C7739" s="1" t="s">
        <v>15048</v>
      </c>
      <c r="D7739" s="1" t="s">
        <v>2173</v>
      </c>
      <c r="E7739" s="1" t="s">
        <v>15049</v>
      </c>
      <c r="F7739" s="1" t="s">
        <v>827</v>
      </c>
      <c r="G7739" s="1" t="s">
        <v>17</v>
      </c>
      <c r="H7739" s="1">
        <v>45.0</v>
      </c>
      <c r="I7739" s="3">
        <v>43768.166666666664</v>
      </c>
      <c r="J7739" s="1">
        <v>1.3846859745126</v>
      </c>
      <c r="K7739" s="1" t="s">
        <v>18</v>
      </c>
      <c r="M7739" s="3">
        <v>43768.237862662034</v>
      </c>
    </row>
    <row r="7740">
      <c r="A7740" s="1">
        <v>7738.0</v>
      </c>
      <c r="B7740" s="1" t="s">
        <v>520</v>
      </c>
      <c r="C7740" s="1" t="s">
        <v>15050</v>
      </c>
      <c r="D7740" s="1" t="s">
        <v>86</v>
      </c>
      <c r="E7740" s="1" t="s">
        <v>4075</v>
      </c>
      <c r="F7740" s="1" t="s">
        <v>524</v>
      </c>
      <c r="G7740" s="1" t="s">
        <v>35</v>
      </c>
      <c r="H7740" s="1">
        <v>45.0</v>
      </c>
      <c r="I7740" s="3">
        <v>43689.25</v>
      </c>
      <c r="J7740" s="1">
        <v>2.87417012586325</v>
      </c>
      <c r="K7740" s="1" t="s">
        <v>46</v>
      </c>
      <c r="M7740" s="3">
        <v>43689.37032322917</v>
      </c>
    </row>
    <row r="7741">
      <c r="A7741" s="1">
        <v>7739.0</v>
      </c>
      <c r="B7741" s="1" t="s">
        <v>1644</v>
      </c>
      <c r="C7741" s="1" t="s">
        <v>15051</v>
      </c>
      <c r="D7741" s="1" t="s">
        <v>6025</v>
      </c>
      <c r="E7741" s="1" t="s">
        <v>6026</v>
      </c>
      <c r="F7741" s="1" t="s">
        <v>1647</v>
      </c>
      <c r="G7741" s="1" t="s">
        <v>17</v>
      </c>
      <c r="H7741" s="1">
        <v>45.0</v>
      </c>
      <c r="I7741" s="3">
        <v>44040.78125</v>
      </c>
      <c r="J7741" s="1">
        <v>2.95602405828316</v>
      </c>
      <c r="K7741" s="1" t="s">
        <v>24</v>
      </c>
      <c r="L7741" s="1" t="s">
        <v>741</v>
      </c>
      <c r="M7741" s="3">
        <v>44040.81737082176</v>
      </c>
    </row>
    <row r="7742">
      <c r="A7742" s="1">
        <v>7740.0</v>
      </c>
      <c r="B7742" s="1" t="s">
        <v>459</v>
      </c>
      <c r="C7742" s="1" t="s">
        <v>15052</v>
      </c>
      <c r="D7742" s="1" t="s">
        <v>461</v>
      </c>
      <c r="E7742" s="1" t="s">
        <v>1058</v>
      </c>
      <c r="F7742" s="1" t="s">
        <v>463</v>
      </c>
      <c r="G7742" s="1" t="s">
        <v>17</v>
      </c>
      <c r="H7742" s="1">
        <v>45.0</v>
      </c>
      <c r="I7742" s="3">
        <v>44147.645833333336</v>
      </c>
      <c r="J7742" s="1">
        <v>0.325088152069337</v>
      </c>
      <c r="K7742" s="1" t="s">
        <v>24</v>
      </c>
      <c r="L7742" s="1" t="s">
        <v>464</v>
      </c>
      <c r="M7742" s="3">
        <v>44147.678192962965</v>
      </c>
    </row>
    <row r="7743">
      <c r="A7743" s="1">
        <v>7741.0</v>
      </c>
      <c r="B7743" s="1" t="s">
        <v>239</v>
      </c>
      <c r="C7743" s="1" t="s">
        <v>15053</v>
      </c>
      <c r="D7743" s="1" t="s">
        <v>4916</v>
      </c>
      <c r="E7743" s="1" t="s">
        <v>15054</v>
      </c>
      <c r="F7743" s="1" t="s">
        <v>243</v>
      </c>
      <c r="G7743" s="1" t="s">
        <v>39</v>
      </c>
      <c r="H7743" s="1">
        <v>45.0</v>
      </c>
      <c r="I7743" s="3">
        <v>43904.25</v>
      </c>
      <c r="J7743" s="1">
        <v>0.800812716434275</v>
      </c>
      <c r="K7743" s="1" t="s">
        <v>46</v>
      </c>
      <c r="M7743" s="3">
        <v>43904.28780359954</v>
      </c>
    </row>
    <row r="7744">
      <c r="A7744" s="1">
        <v>7742.0</v>
      </c>
      <c r="B7744" s="1" t="s">
        <v>2339</v>
      </c>
      <c r="C7744" s="1" t="s">
        <v>15055</v>
      </c>
      <c r="D7744" s="1" t="s">
        <v>738</v>
      </c>
      <c r="E7744" s="1" t="s">
        <v>6794</v>
      </c>
      <c r="F7744" s="1" t="s">
        <v>2342</v>
      </c>
      <c r="G7744" s="1" t="s">
        <v>35</v>
      </c>
      <c r="H7744" s="1">
        <v>45.0</v>
      </c>
      <c r="I7744" s="3">
        <v>44218.666666666664</v>
      </c>
      <c r="J7744" s="1">
        <v>0.0</v>
      </c>
      <c r="K7744" s="1" t="s">
        <v>24</v>
      </c>
      <c r="M7744" s="3">
        <v>44218.686157118056</v>
      </c>
    </row>
    <row r="7745">
      <c r="A7745" s="1">
        <v>7743.0</v>
      </c>
      <c r="B7745" s="1" t="s">
        <v>2426</v>
      </c>
      <c r="C7745" s="1" t="s">
        <v>15056</v>
      </c>
      <c r="D7745" s="1" t="s">
        <v>10285</v>
      </c>
      <c r="E7745" s="1" t="s">
        <v>15057</v>
      </c>
      <c r="F7745" s="1" t="s">
        <v>2429</v>
      </c>
      <c r="G7745" s="1" t="s">
        <v>39</v>
      </c>
      <c r="H7745" s="1">
        <v>45.0</v>
      </c>
      <c r="I7745" s="3">
        <v>44237.625</v>
      </c>
      <c r="J7745" s="1">
        <v>0.844856601776966</v>
      </c>
      <c r="K7745" s="1" t="s">
        <v>1376</v>
      </c>
      <c r="M7745" s="3">
        <v>44237.65682616898</v>
      </c>
    </row>
    <row r="7746">
      <c r="A7746" s="1">
        <v>7744.0</v>
      </c>
      <c r="B7746" s="1" t="s">
        <v>15058</v>
      </c>
      <c r="C7746" s="1" t="s">
        <v>15059</v>
      </c>
      <c r="D7746" s="1" t="s">
        <v>32</v>
      </c>
      <c r="E7746" s="1" t="s">
        <v>15060</v>
      </c>
      <c r="F7746" s="1" t="s">
        <v>15061</v>
      </c>
      <c r="G7746" s="1" t="s">
        <v>39</v>
      </c>
      <c r="H7746" s="1">
        <v>45.0</v>
      </c>
      <c r="I7746" s="3">
        <v>44146.708333333336</v>
      </c>
      <c r="J7746" s="1">
        <v>4.19892245337642</v>
      </c>
      <c r="K7746" s="1" t="s">
        <v>24</v>
      </c>
      <c r="M7746" s="3">
        <v>44146.740815983794</v>
      </c>
    </row>
    <row r="7747">
      <c r="A7747" s="1">
        <v>7745.0</v>
      </c>
      <c r="B7747" s="1" t="s">
        <v>84</v>
      </c>
      <c r="C7747" s="1" t="s">
        <v>15062</v>
      </c>
      <c r="D7747" s="1" t="s">
        <v>1549</v>
      </c>
      <c r="E7747" s="1" t="s">
        <v>1488</v>
      </c>
      <c r="F7747" s="1" t="s">
        <v>88</v>
      </c>
      <c r="G7747" s="1" t="s">
        <v>17</v>
      </c>
      <c r="H7747" s="1">
        <v>45.0</v>
      </c>
      <c r="I7747" s="3">
        <v>43910.604166666664</v>
      </c>
      <c r="J7747" s="1">
        <v>1.46242961148568</v>
      </c>
      <c r="K7747" s="1" t="s">
        <v>83</v>
      </c>
      <c r="M7747" s="3">
        <v>43910.630849629626</v>
      </c>
    </row>
    <row r="7748">
      <c r="A7748" s="1">
        <v>7746.0</v>
      </c>
      <c r="B7748" s="1" t="s">
        <v>1726</v>
      </c>
      <c r="C7748" s="1" t="s">
        <v>15063</v>
      </c>
      <c r="D7748" s="1" t="s">
        <v>1728</v>
      </c>
      <c r="E7748" s="1" t="s">
        <v>15064</v>
      </c>
      <c r="F7748" s="1" t="s">
        <v>1730</v>
      </c>
      <c r="G7748" s="1" t="s">
        <v>17</v>
      </c>
      <c r="H7748" s="1">
        <v>45.0</v>
      </c>
      <c r="I7748" s="3">
        <v>43857.25</v>
      </c>
      <c r="J7748" s="1">
        <v>0.0</v>
      </c>
      <c r="K7748" s="1" t="s">
        <v>62</v>
      </c>
      <c r="M7748" s="3">
        <v>43857.29967905093</v>
      </c>
    </row>
    <row r="7749">
      <c r="A7749" s="1">
        <v>7747.0</v>
      </c>
      <c r="B7749" s="1" t="s">
        <v>15065</v>
      </c>
      <c r="C7749" s="1" t="s">
        <v>15066</v>
      </c>
      <c r="D7749" s="1" t="s">
        <v>5112</v>
      </c>
      <c r="E7749" s="1" t="s">
        <v>15067</v>
      </c>
      <c r="F7749" s="1" t="s">
        <v>15068</v>
      </c>
      <c r="G7749" s="1" t="s">
        <v>17</v>
      </c>
      <c r="H7749" s="1">
        <v>45.0</v>
      </c>
      <c r="I7749" s="3">
        <v>44228.5625</v>
      </c>
      <c r="J7749" s="1">
        <v>1.83900180460038</v>
      </c>
      <c r="K7749" s="1" t="s">
        <v>1376</v>
      </c>
      <c r="L7749" s="1" t="s">
        <v>266</v>
      </c>
      <c r="M7749" s="3">
        <v>44228.59607461806</v>
      </c>
    </row>
    <row r="7750">
      <c r="A7750" s="1">
        <v>7748.0</v>
      </c>
      <c r="B7750" s="1" t="s">
        <v>459</v>
      </c>
      <c r="C7750" s="1" t="s">
        <v>15069</v>
      </c>
      <c r="D7750" s="1" t="s">
        <v>461</v>
      </c>
      <c r="E7750" s="1" t="s">
        <v>1428</v>
      </c>
      <c r="F7750" s="1" t="s">
        <v>463</v>
      </c>
      <c r="G7750" s="1" t="s">
        <v>17</v>
      </c>
      <c r="H7750" s="1">
        <v>45.0</v>
      </c>
      <c r="I7750" s="3">
        <v>44126.375</v>
      </c>
      <c r="J7750" s="1">
        <v>1.0176832694668</v>
      </c>
      <c r="K7750" s="1" t="s">
        <v>24</v>
      </c>
      <c r="L7750" s="1" t="s">
        <v>464</v>
      </c>
      <c r="M7750" s="3">
        <v>44126.387540891206</v>
      </c>
    </row>
    <row r="7751">
      <c r="A7751" s="1">
        <v>7749.0</v>
      </c>
      <c r="B7751" s="1" t="s">
        <v>1401</v>
      </c>
      <c r="C7751" s="1" t="s">
        <v>15070</v>
      </c>
      <c r="D7751" s="1" t="s">
        <v>5136</v>
      </c>
      <c r="E7751" s="1" t="s">
        <v>15071</v>
      </c>
      <c r="F7751" s="1" t="s">
        <v>1405</v>
      </c>
      <c r="G7751" s="1" t="s">
        <v>39</v>
      </c>
      <c r="H7751" s="1">
        <v>45.0</v>
      </c>
      <c r="I7751" s="3">
        <v>44187.697916666664</v>
      </c>
      <c r="J7751" s="1">
        <v>2.28375513161242</v>
      </c>
      <c r="K7751" s="1" t="s">
        <v>1406</v>
      </c>
      <c r="L7751" s="1" t="s">
        <v>1407</v>
      </c>
      <c r="M7751" s="3">
        <v>44187.73133608796</v>
      </c>
    </row>
    <row r="7752">
      <c r="A7752" s="1">
        <v>7750.0</v>
      </c>
      <c r="B7752" s="1" t="s">
        <v>191</v>
      </c>
      <c r="C7752" s="1" t="s">
        <v>15072</v>
      </c>
      <c r="D7752" s="1" t="s">
        <v>326</v>
      </c>
      <c r="E7752" s="1" t="s">
        <v>15073</v>
      </c>
      <c r="F7752" s="1" t="s">
        <v>195</v>
      </c>
      <c r="G7752" s="1" t="s">
        <v>39</v>
      </c>
      <c r="H7752" s="1">
        <v>45.0</v>
      </c>
      <c r="I7752" s="3">
        <v>43749.708333333336</v>
      </c>
      <c r="J7752" s="1">
        <v>3.24608829111577</v>
      </c>
      <c r="K7752" s="1" t="s">
        <v>24</v>
      </c>
      <c r="M7752" s="3">
        <v>43749.72425771991</v>
      </c>
    </row>
    <row r="7753">
      <c r="A7753" s="1">
        <v>7751.0</v>
      </c>
      <c r="B7753" s="1" t="s">
        <v>150</v>
      </c>
      <c r="C7753" s="1" t="s">
        <v>15074</v>
      </c>
      <c r="D7753" s="1" t="s">
        <v>116</v>
      </c>
      <c r="E7753" s="1" t="s">
        <v>5129</v>
      </c>
      <c r="F7753" s="1" t="s">
        <v>153</v>
      </c>
      <c r="G7753" s="1" t="s">
        <v>17</v>
      </c>
      <c r="H7753" s="1">
        <v>45.0</v>
      </c>
      <c r="I7753" s="3">
        <v>43998.291666666664</v>
      </c>
      <c r="J7753" s="1">
        <v>2.31751041812316</v>
      </c>
      <c r="K7753" s="1" t="s">
        <v>24</v>
      </c>
      <c r="L7753" s="1" t="s">
        <v>406</v>
      </c>
      <c r="M7753" s="3">
        <v>43998.324761655094</v>
      </c>
    </row>
    <row r="7754">
      <c r="A7754" s="1">
        <v>7752.0</v>
      </c>
      <c r="B7754" s="1" t="s">
        <v>2345</v>
      </c>
      <c r="C7754" s="1" t="s">
        <v>15075</v>
      </c>
      <c r="D7754" s="1" t="s">
        <v>310</v>
      </c>
      <c r="E7754" s="1" t="s">
        <v>15076</v>
      </c>
      <c r="F7754" s="1" t="s">
        <v>2348</v>
      </c>
      <c r="G7754" s="1" t="s">
        <v>89</v>
      </c>
      <c r="H7754" s="1">
        <v>45.0</v>
      </c>
      <c r="I7754" s="3">
        <v>44098.78525199074</v>
      </c>
      <c r="J7754" s="1">
        <v>1.50812656617757</v>
      </c>
      <c r="K7754" s="1" t="s">
        <v>24</v>
      </c>
      <c r="M7754" s="3">
        <v>44098.82008709491</v>
      </c>
    </row>
    <row r="7755">
      <c r="A7755" s="1">
        <v>7753.0</v>
      </c>
      <c r="B7755" s="1" t="s">
        <v>858</v>
      </c>
      <c r="C7755" s="1" t="s">
        <v>15077</v>
      </c>
      <c r="D7755" s="1" t="s">
        <v>326</v>
      </c>
      <c r="E7755" s="1" t="s">
        <v>928</v>
      </c>
      <c r="F7755" s="1" t="s">
        <v>861</v>
      </c>
      <c r="G7755" s="1" t="s">
        <v>17</v>
      </c>
      <c r="H7755" s="1">
        <v>45.0</v>
      </c>
      <c r="I7755" s="3">
        <v>44124.291666666664</v>
      </c>
      <c r="J7755" s="1">
        <v>3.44095914937211</v>
      </c>
      <c r="K7755" s="1" t="s">
        <v>24</v>
      </c>
      <c r="M7755" s="3">
        <v>44124.4484246412</v>
      </c>
    </row>
    <row r="7756">
      <c r="A7756" s="1">
        <v>7754.0</v>
      </c>
      <c r="B7756" s="1" t="s">
        <v>68</v>
      </c>
      <c r="C7756" s="1" t="s">
        <v>15078</v>
      </c>
      <c r="D7756" s="1" t="s">
        <v>106</v>
      </c>
      <c r="E7756" s="1" t="s">
        <v>15079</v>
      </c>
      <c r="F7756" s="1" t="s">
        <v>72</v>
      </c>
      <c r="G7756" s="1" t="s">
        <v>39</v>
      </c>
      <c r="H7756" s="1">
        <v>45.0</v>
      </c>
      <c r="I7756" s="3">
        <v>43884.708333333336</v>
      </c>
      <c r="J7756" s="1">
        <v>2.47736788587312</v>
      </c>
      <c r="K7756" s="1" t="s">
        <v>24</v>
      </c>
      <c r="M7756" s="3">
        <v>43884.73681785879</v>
      </c>
    </row>
    <row r="7757">
      <c r="A7757" s="1">
        <v>7755.0</v>
      </c>
      <c r="B7757" s="1" t="s">
        <v>389</v>
      </c>
      <c r="C7757" s="1" t="s">
        <v>15080</v>
      </c>
      <c r="D7757" s="1" t="s">
        <v>588</v>
      </c>
      <c r="E7757" s="1" t="s">
        <v>3842</v>
      </c>
      <c r="F7757" s="1" t="s">
        <v>393</v>
      </c>
      <c r="G7757" s="1" t="s">
        <v>17</v>
      </c>
      <c r="H7757" s="1">
        <v>45.0</v>
      </c>
      <c r="I7757" s="3">
        <v>44027.333333333336</v>
      </c>
      <c r="J7757" s="1">
        <v>0.262653616134875</v>
      </c>
      <c r="K7757" s="1" t="s">
        <v>18</v>
      </c>
      <c r="M7757" s="3">
        <v>44027.31030784722</v>
      </c>
    </row>
    <row r="7758">
      <c r="A7758" s="1">
        <v>7756.0</v>
      </c>
      <c r="B7758" s="1" t="s">
        <v>7365</v>
      </c>
      <c r="C7758" s="1" t="s">
        <v>15081</v>
      </c>
      <c r="D7758" s="1" t="s">
        <v>11360</v>
      </c>
      <c r="E7758" s="1" t="s">
        <v>15082</v>
      </c>
      <c r="F7758" s="1" t="s">
        <v>7369</v>
      </c>
      <c r="G7758" s="1" t="s">
        <v>39</v>
      </c>
      <c r="H7758" s="1">
        <v>45.0</v>
      </c>
      <c r="I7758" s="3">
        <v>44050.395833333336</v>
      </c>
      <c r="J7758" s="1">
        <v>1.27729733738674</v>
      </c>
      <c r="K7758" s="1" t="s">
        <v>24</v>
      </c>
      <c r="L7758" s="1" t="s">
        <v>9991</v>
      </c>
      <c r="M7758" s="3">
        <v>44050.437114699074</v>
      </c>
    </row>
    <row r="7759">
      <c r="A7759" s="1">
        <v>7757.0</v>
      </c>
      <c r="B7759" s="1" t="s">
        <v>536</v>
      </c>
      <c r="C7759" s="1" t="s">
        <v>15083</v>
      </c>
      <c r="D7759" s="1" t="s">
        <v>1255</v>
      </c>
      <c r="E7759" s="1" t="s">
        <v>2063</v>
      </c>
      <c r="F7759" s="1" t="s">
        <v>539</v>
      </c>
      <c r="G7759" s="1" t="s">
        <v>17</v>
      </c>
      <c r="H7759" s="1">
        <v>45.0</v>
      </c>
      <c r="I7759" s="3">
        <v>43774.291666666664</v>
      </c>
      <c r="J7759" s="1">
        <v>1.70369993927398</v>
      </c>
      <c r="K7759" s="1" t="s">
        <v>83</v>
      </c>
      <c r="M7759" s="3">
        <v>43774.643889212966</v>
      </c>
    </row>
    <row r="7760">
      <c r="A7760" s="1">
        <v>7758.0</v>
      </c>
      <c r="B7760" s="1" t="s">
        <v>2295</v>
      </c>
      <c r="C7760" s="1" t="s">
        <v>15084</v>
      </c>
      <c r="D7760" s="1" t="s">
        <v>116</v>
      </c>
      <c r="E7760" s="1" t="s">
        <v>2297</v>
      </c>
      <c r="F7760" s="1" t="s">
        <v>2298</v>
      </c>
      <c r="G7760" s="1" t="s">
        <v>17</v>
      </c>
      <c r="H7760" s="1">
        <v>45.0</v>
      </c>
      <c r="I7760" s="3">
        <v>43822.125</v>
      </c>
      <c r="J7760" s="1">
        <v>7.01781888155611</v>
      </c>
      <c r="K7760" s="1" t="s">
        <v>24</v>
      </c>
      <c r="M7760" s="3">
        <v>43822.18243244213</v>
      </c>
    </row>
    <row r="7761">
      <c r="A7761" s="1">
        <v>7759.0</v>
      </c>
      <c r="B7761" s="1" t="s">
        <v>233</v>
      </c>
      <c r="C7761" s="1" t="s">
        <v>15085</v>
      </c>
      <c r="D7761" s="1" t="s">
        <v>4891</v>
      </c>
      <c r="E7761" s="1" t="s">
        <v>7438</v>
      </c>
      <c r="F7761" s="1" t="s">
        <v>237</v>
      </c>
      <c r="G7761" s="1" t="s">
        <v>17</v>
      </c>
      <c r="H7761" s="1">
        <v>45.0</v>
      </c>
      <c r="I7761" s="3">
        <v>44090.583333333336</v>
      </c>
      <c r="J7761" s="1">
        <v>0.949081926487601</v>
      </c>
      <c r="K7761" s="1" t="s">
        <v>24</v>
      </c>
      <c r="L7761" s="1" t="s">
        <v>238</v>
      </c>
      <c r="M7761" s="3">
        <v>44090.619463229166</v>
      </c>
    </row>
    <row r="7762">
      <c r="A7762" s="1">
        <v>7760.0</v>
      </c>
      <c r="B7762" s="1" t="s">
        <v>2069</v>
      </c>
      <c r="C7762" s="1" t="s">
        <v>15086</v>
      </c>
      <c r="D7762" s="1" t="s">
        <v>326</v>
      </c>
      <c r="E7762" s="1" t="s">
        <v>15087</v>
      </c>
      <c r="F7762" s="1" t="s">
        <v>2072</v>
      </c>
      <c r="G7762" s="1" t="s">
        <v>17</v>
      </c>
      <c r="H7762" s="1">
        <v>45.0</v>
      </c>
      <c r="I7762" s="3">
        <v>44153.75</v>
      </c>
      <c r="J7762" s="1">
        <v>0.0</v>
      </c>
      <c r="K7762" s="1" t="s">
        <v>24</v>
      </c>
      <c r="M7762" s="3">
        <v>44152.85476653935</v>
      </c>
    </row>
    <row r="7763">
      <c r="A7763" s="1">
        <v>7761.0</v>
      </c>
      <c r="B7763" s="1" t="s">
        <v>1012</v>
      </c>
      <c r="C7763" s="1" t="s">
        <v>15088</v>
      </c>
      <c r="D7763" s="1" t="s">
        <v>1014</v>
      </c>
      <c r="E7763" s="1" t="s">
        <v>2156</v>
      </c>
      <c r="F7763" s="1" t="s">
        <v>1016</v>
      </c>
      <c r="G7763" s="1" t="s">
        <v>17</v>
      </c>
      <c r="H7763" s="1">
        <v>45.0</v>
      </c>
      <c r="I7763" s="3">
        <v>43868.520833333336</v>
      </c>
      <c r="J7763" s="1">
        <v>0.0735249760443566</v>
      </c>
      <c r="K7763" s="1" t="s">
        <v>166</v>
      </c>
      <c r="M7763" s="3">
        <v>43868.535798923614</v>
      </c>
    </row>
    <row r="7764">
      <c r="A7764" s="1">
        <v>7762.0</v>
      </c>
      <c r="B7764" s="1" t="s">
        <v>15089</v>
      </c>
      <c r="C7764" s="1" t="s">
        <v>15090</v>
      </c>
      <c r="D7764" s="1" t="s">
        <v>7572</v>
      </c>
      <c r="E7764" s="1" t="s">
        <v>15091</v>
      </c>
      <c r="F7764" s="1" t="s">
        <v>15092</v>
      </c>
      <c r="G7764" s="1" t="s">
        <v>17</v>
      </c>
      <c r="H7764" s="1">
        <v>45.0</v>
      </c>
      <c r="I7764" s="3">
        <v>44131.375</v>
      </c>
      <c r="J7764" s="1">
        <v>2.48797664173958</v>
      </c>
      <c r="K7764" s="1" t="s">
        <v>46</v>
      </c>
      <c r="L7764" s="1" t="s">
        <v>10041</v>
      </c>
      <c r="M7764" s="3">
        <v>44131.40762789352</v>
      </c>
    </row>
    <row r="7765">
      <c r="A7765" s="1">
        <v>7763.0</v>
      </c>
      <c r="B7765" s="1" t="s">
        <v>319</v>
      </c>
      <c r="C7765" s="1" t="s">
        <v>15093</v>
      </c>
      <c r="D7765" s="1" t="s">
        <v>321</v>
      </c>
      <c r="E7765" s="1" t="s">
        <v>15094</v>
      </c>
      <c r="F7765" s="1" t="s">
        <v>323</v>
      </c>
      <c r="G7765" s="1" t="s">
        <v>39</v>
      </c>
      <c r="H7765" s="1">
        <v>45.0</v>
      </c>
      <c r="I7765" s="3">
        <v>44033.260416666664</v>
      </c>
      <c r="J7765" s="1">
        <v>0.346984728577048</v>
      </c>
      <c r="K7765" s="1" t="s">
        <v>24</v>
      </c>
      <c r="M7765" s="3">
        <v>44033.28220533565</v>
      </c>
    </row>
    <row r="7766">
      <c r="A7766" s="1">
        <v>7764.0</v>
      </c>
      <c r="B7766" s="1" t="s">
        <v>239</v>
      </c>
      <c r="C7766" s="1" t="s">
        <v>15095</v>
      </c>
      <c r="D7766" s="1" t="s">
        <v>241</v>
      </c>
      <c r="E7766" s="1" t="s">
        <v>5807</v>
      </c>
      <c r="F7766" s="1" t="s">
        <v>243</v>
      </c>
      <c r="G7766" s="1" t="s">
        <v>35</v>
      </c>
      <c r="H7766" s="1">
        <v>45.0</v>
      </c>
      <c r="I7766" s="3">
        <v>44217.5</v>
      </c>
      <c r="J7766" s="1">
        <v>4.70524368296719</v>
      </c>
      <c r="K7766" s="1" t="s">
        <v>46</v>
      </c>
      <c r="L7766" s="1" t="s">
        <v>244</v>
      </c>
      <c r="M7766" s="3">
        <v>44217.55226069444</v>
      </c>
    </row>
    <row r="7767">
      <c r="A7767" s="1">
        <v>7765.0</v>
      </c>
      <c r="B7767" s="1" t="s">
        <v>84</v>
      </c>
      <c r="C7767" s="1" t="s">
        <v>15096</v>
      </c>
      <c r="D7767" s="1" t="s">
        <v>86</v>
      </c>
      <c r="E7767" s="1" t="s">
        <v>1217</v>
      </c>
      <c r="F7767" s="1" t="s">
        <v>88</v>
      </c>
      <c r="G7767" s="1" t="s">
        <v>17</v>
      </c>
      <c r="H7767" s="1">
        <v>45.0</v>
      </c>
      <c r="I7767" s="3">
        <v>43844.625</v>
      </c>
      <c r="J7767" s="1">
        <v>2.7806430679784</v>
      </c>
      <c r="K7767" s="1" t="s">
        <v>83</v>
      </c>
      <c r="M7767" s="3">
        <v>43844.66240603009</v>
      </c>
    </row>
    <row r="7768">
      <c r="A7768" s="1">
        <v>7766.0</v>
      </c>
      <c r="B7768" s="1" t="s">
        <v>303</v>
      </c>
      <c r="C7768" s="1" t="s">
        <v>15097</v>
      </c>
      <c r="D7768" s="1" t="s">
        <v>305</v>
      </c>
      <c r="E7768" s="1" t="s">
        <v>2594</v>
      </c>
      <c r="F7768" s="1" t="s">
        <v>307</v>
      </c>
      <c r="G7768" s="1" t="s">
        <v>17</v>
      </c>
      <c r="H7768" s="1">
        <v>45.0</v>
      </c>
      <c r="I7768" s="3">
        <v>43924.625</v>
      </c>
      <c r="J7768" s="1">
        <v>1.39411801860647</v>
      </c>
      <c r="K7768" s="1" t="s">
        <v>24</v>
      </c>
      <c r="M7768" s="3">
        <v>43924.65521416667</v>
      </c>
    </row>
    <row r="7769">
      <c r="A7769" s="1">
        <v>7767.0</v>
      </c>
      <c r="B7769" s="1" t="s">
        <v>501</v>
      </c>
      <c r="C7769" s="1" t="s">
        <v>15098</v>
      </c>
      <c r="D7769" s="1" t="s">
        <v>503</v>
      </c>
      <c r="E7769" s="1" t="s">
        <v>3720</v>
      </c>
      <c r="F7769" s="1" t="s">
        <v>505</v>
      </c>
      <c r="G7769" s="1" t="s">
        <v>17</v>
      </c>
      <c r="H7769" s="1">
        <v>45.0</v>
      </c>
      <c r="I7769" s="3">
        <v>43845.208333333336</v>
      </c>
      <c r="J7769" s="1">
        <v>0.251730490227029</v>
      </c>
      <c r="K7769" s="1" t="s">
        <v>18</v>
      </c>
      <c r="M7769" s="3">
        <v>43845.36687288195</v>
      </c>
    </row>
    <row r="7770">
      <c r="A7770" s="1">
        <v>7768.0</v>
      </c>
      <c r="B7770" s="1" t="s">
        <v>303</v>
      </c>
      <c r="C7770" s="1" t="s">
        <v>15099</v>
      </c>
      <c r="D7770" s="1" t="s">
        <v>305</v>
      </c>
      <c r="E7770" s="1" t="s">
        <v>306</v>
      </c>
      <c r="F7770" s="1" t="s">
        <v>307</v>
      </c>
      <c r="G7770" s="1" t="s">
        <v>17</v>
      </c>
      <c r="H7770" s="1">
        <v>45.0</v>
      </c>
      <c r="I7770" s="3">
        <v>44024.229166666664</v>
      </c>
      <c r="J7770" s="1">
        <v>2.38274592767253</v>
      </c>
      <c r="K7770" s="1" t="s">
        <v>24</v>
      </c>
      <c r="M7770" s="3">
        <v>44024.28359189815</v>
      </c>
    </row>
    <row r="7771">
      <c r="A7771" s="1">
        <v>7769.0</v>
      </c>
      <c r="B7771" s="1" t="s">
        <v>1289</v>
      </c>
      <c r="C7771" s="1" t="s">
        <v>15100</v>
      </c>
      <c r="D7771" s="1" t="s">
        <v>2721</v>
      </c>
      <c r="E7771" s="1" t="s">
        <v>15101</v>
      </c>
      <c r="F7771" s="1" t="s">
        <v>1293</v>
      </c>
      <c r="G7771" s="1" t="s">
        <v>39</v>
      </c>
      <c r="H7771" s="1">
        <v>45.0</v>
      </c>
      <c r="I7771" s="3">
        <v>44133.5</v>
      </c>
      <c r="J7771" s="1">
        <v>0.888701019857445</v>
      </c>
      <c r="K7771" s="1" t="s">
        <v>24</v>
      </c>
      <c r="M7771" s="3">
        <v>44133.53912141204</v>
      </c>
    </row>
    <row r="7772">
      <c r="A7772" s="1">
        <v>7770.0</v>
      </c>
      <c r="B7772" s="1" t="s">
        <v>1885</v>
      </c>
      <c r="C7772" s="1" t="s">
        <v>15102</v>
      </c>
      <c r="D7772" s="1" t="s">
        <v>116</v>
      </c>
      <c r="E7772" s="1" t="s">
        <v>15103</v>
      </c>
      <c r="F7772" s="1" t="s">
        <v>1888</v>
      </c>
      <c r="G7772" s="1" t="s">
        <v>17</v>
      </c>
      <c r="H7772" s="1">
        <v>45.0</v>
      </c>
      <c r="I7772" s="3">
        <v>43859.583333333336</v>
      </c>
      <c r="J7772" s="1">
        <v>7.31980485283613</v>
      </c>
      <c r="K7772" s="1" t="s">
        <v>24</v>
      </c>
      <c r="M7772" s="3">
        <v>43859.60049888889</v>
      </c>
    </row>
    <row r="7773">
      <c r="A7773" s="1">
        <v>7771.0</v>
      </c>
      <c r="B7773" s="1" t="s">
        <v>12</v>
      </c>
      <c r="C7773" s="1" t="s">
        <v>15104</v>
      </c>
      <c r="D7773" s="1" t="s">
        <v>925</v>
      </c>
      <c r="E7773" s="1" t="s">
        <v>8111</v>
      </c>
      <c r="F7773" s="1" t="s">
        <v>16</v>
      </c>
      <c r="G7773" s="1" t="s">
        <v>17</v>
      </c>
      <c r="H7773" s="1">
        <v>45.0</v>
      </c>
      <c r="I7773" s="3">
        <v>43817.625</v>
      </c>
      <c r="J7773" s="1">
        <v>2.5416821070862</v>
      </c>
      <c r="K7773" s="1" t="s">
        <v>18</v>
      </c>
      <c r="M7773" s="3">
        <v>43817.62596391204</v>
      </c>
    </row>
    <row r="7774">
      <c r="A7774" s="1">
        <v>7772.0</v>
      </c>
      <c r="B7774" s="1" t="s">
        <v>141</v>
      </c>
      <c r="C7774" s="1" t="s">
        <v>15105</v>
      </c>
      <c r="D7774" s="1" t="s">
        <v>14</v>
      </c>
      <c r="E7774" s="1" t="s">
        <v>15106</v>
      </c>
      <c r="F7774" s="1" t="s">
        <v>175</v>
      </c>
      <c r="G7774" s="1" t="s">
        <v>89</v>
      </c>
      <c r="H7774" s="1">
        <v>45.0</v>
      </c>
      <c r="I7774" s="3">
        <v>44109.73081369213</v>
      </c>
      <c r="J7774" s="1">
        <v>0.895235250138576</v>
      </c>
      <c r="K7774" s="1" t="s">
        <v>46</v>
      </c>
      <c r="M7774" s="3">
        <v>44109.75396927083</v>
      </c>
    </row>
    <row r="7775">
      <c r="A7775" s="1">
        <v>7773.0</v>
      </c>
      <c r="B7775" s="1" t="s">
        <v>806</v>
      </c>
      <c r="C7775" s="1" t="s">
        <v>15107</v>
      </c>
      <c r="D7775" s="1" t="s">
        <v>326</v>
      </c>
      <c r="E7775" s="1" t="s">
        <v>3477</v>
      </c>
      <c r="F7775" s="1" t="s">
        <v>810</v>
      </c>
      <c r="G7775" s="1" t="s">
        <v>35</v>
      </c>
      <c r="H7775" s="1">
        <v>45.0</v>
      </c>
      <c r="I7775" s="3">
        <v>43717.708333333336</v>
      </c>
      <c r="J7775" s="1">
        <v>3.22106762131514</v>
      </c>
      <c r="K7775" s="1" t="s">
        <v>24</v>
      </c>
      <c r="M7775" s="3">
        <v>43717.685146041666</v>
      </c>
    </row>
    <row r="7776">
      <c r="A7776" s="1">
        <v>7774.0</v>
      </c>
      <c r="B7776" s="1" t="s">
        <v>273</v>
      </c>
      <c r="C7776" s="1" t="s">
        <v>15108</v>
      </c>
      <c r="D7776" s="1" t="s">
        <v>15109</v>
      </c>
      <c r="E7776" s="1" t="s">
        <v>15110</v>
      </c>
      <c r="F7776" s="1" t="s">
        <v>277</v>
      </c>
      <c r="G7776" s="1" t="s">
        <v>89</v>
      </c>
      <c r="H7776" s="1">
        <v>45.0</v>
      </c>
      <c r="I7776" s="3">
        <v>44078.314532349534</v>
      </c>
      <c r="J7776" s="1">
        <v>3.4886082305213</v>
      </c>
      <c r="K7776" s="1" t="s">
        <v>24</v>
      </c>
      <c r="M7776" s="3">
        <v>44078.32632383102</v>
      </c>
    </row>
    <row r="7777">
      <c r="A7777" s="1">
        <v>7775.0</v>
      </c>
      <c r="B7777" s="1" t="s">
        <v>196</v>
      </c>
      <c r="C7777" s="1" t="s">
        <v>15111</v>
      </c>
      <c r="D7777" s="1" t="s">
        <v>738</v>
      </c>
      <c r="E7777" s="1" t="s">
        <v>15112</v>
      </c>
      <c r="F7777" s="1" t="s">
        <v>200</v>
      </c>
      <c r="G7777" s="1" t="s">
        <v>39</v>
      </c>
      <c r="H7777" s="1">
        <v>45.0</v>
      </c>
      <c r="I7777" s="3">
        <v>44152.208333333336</v>
      </c>
      <c r="J7777" s="1">
        <v>1.04972714042008</v>
      </c>
      <c r="K7777" s="1" t="s">
        <v>24</v>
      </c>
      <c r="M7777" s="3">
        <v>44152.23130024305</v>
      </c>
    </row>
    <row r="7778">
      <c r="A7778" s="1">
        <v>7776.0</v>
      </c>
      <c r="B7778" s="1" t="s">
        <v>1315</v>
      </c>
      <c r="C7778" s="1" t="s">
        <v>15113</v>
      </c>
      <c r="D7778" s="1" t="s">
        <v>411</v>
      </c>
      <c r="E7778" s="1" t="s">
        <v>2697</v>
      </c>
      <c r="F7778" s="1" t="s">
        <v>1319</v>
      </c>
      <c r="G7778" s="1" t="s">
        <v>17</v>
      </c>
      <c r="H7778" s="1">
        <v>45.0</v>
      </c>
      <c r="I7778" s="3">
        <v>44106.333333333336</v>
      </c>
      <c r="J7778" s="1">
        <v>0.437682024369523</v>
      </c>
      <c r="K7778" s="1" t="s">
        <v>18</v>
      </c>
      <c r="M7778" s="3">
        <v>44106.35649834491</v>
      </c>
    </row>
    <row r="7779">
      <c r="A7779" s="1">
        <v>7777.0</v>
      </c>
      <c r="B7779" s="1" t="s">
        <v>792</v>
      </c>
      <c r="C7779" s="1" t="s">
        <v>15114</v>
      </c>
      <c r="D7779" s="1" t="s">
        <v>1214</v>
      </c>
      <c r="E7779" s="1" t="s">
        <v>9318</v>
      </c>
      <c r="F7779" s="1" t="s">
        <v>795</v>
      </c>
      <c r="G7779" s="1" t="s">
        <v>35</v>
      </c>
      <c r="H7779" s="1">
        <v>45.0</v>
      </c>
      <c r="I7779" s="3">
        <v>44200.625</v>
      </c>
      <c r="J7779" s="1">
        <v>2.85539048367658</v>
      </c>
      <c r="K7779" s="1" t="s">
        <v>18</v>
      </c>
      <c r="M7779" s="3">
        <v>44200.65574141204</v>
      </c>
    </row>
    <row r="7780">
      <c r="A7780" s="1">
        <v>7778.0</v>
      </c>
      <c r="B7780" s="1" t="s">
        <v>229</v>
      </c>
      <c r="C7780" s="1" t="s">
        <v>15115</v>
      </c>
      <c r="D7780" s="1" t="s">
        <v>6576</v>
      </c>
      <c r="E7780" s="1" t="s">
        <v>339</v>
      </c>
      <c r="F7780" s="1" t="s">
        <v>232</v>
      </c>
      <c r="G7780" s="1" t="s">
        <v>17</v>
      </c>
      <c r="H7780" s="1">
        <v>45.0</v>
      </c>
      <c r="I7780" s="3">
        <v>44057.25</v>
      </c>
      <c r="J7780" s="1">
        <v>0.436718515206931</v>
      </c>
      <c r="K7780" s="1" t="s">
        <v>24</v>
      </c>
      <c r="M7780" s="3">
        <v>44057.282741550924</v>
      </c>
    </row>
    <row r="7781">
      <c r="A7781" s="1">
        <v>7779.0</v>
      </c>
      <c r="B7781" s="1" t="s">
        <v>15116</v>
      </c>
      <c r="C7781" s="1" t="s">
        <v>15117</v>
      </c>
      <c r="D7781" s="1" t="s">
        <v>653</v>
      </c>
      <c r="E7781" s="1" t="s">
        <v>15118</v>
      </c>
      <c r="F7781" s="1" t="s">
        <v>15119</v>
      </c>
      <c r="G7781" s="1" t="s">
        <v>39</v>
      </c>
      <c r="H7781" s="1">
        <v>45.0</v>
      </c>
      <c r="I7781" s="3">
        <v>44041.62569444445</v>
      </c>
      <c r="J7781" s="1">
        <v>0.0602345771263427</v>
      </c>
      <c r="K7781" s="1" t="s">
        <v>62</v>
      </c>
      <c r="L7781" s="1" t="s">
        <v>9352</v>
      </c>
      <c r="M7781" s="3">
        <v>44041.63574175926</v>
      </c>
    </row>
    <row r="7782">
      <c r="A7782" s="1">
        <v>7780.0</v>
      </c>
      <c r="B7782" s="1" t="s">
        <v>576</v>
      </c>
      <c r="C7782" s="1" t="s">
        <v>15120</v>
      </c>
      <c r="D7782" s="1" t="s">
        <v>578</v>
      </c>
      <c r="E7782" s="1" t="s">
        <v>6437</v>
      </c>
      <c r="F7782" s="1" t="s">
        <v>580</v>
      </c>
      <c r="G7782" s="1" t="s">
        <v>17</v>
      </c>
      <c r="H7782" s="1">
        <v>45.0</v>
      </c>
      <c r="I7782" s="3">
        <v>44078.21875</v>
      </c>
      <c r="J7782" s="1">
        <v>3.06269794716084</v>
      </c>
      <c r="K7782" s="1" t="s">
        <v>18</v>
      </c>
      <c r="L7782" s="1" t="s">
        <v>581</v>
      </c>
      <c r="M7782" s="3">
        <v>44078.24683423611</v>
      </c>
    </row>
    <row r="7783">
      <c r="A7783" s="1">
        <v>7781.0</v>
      </c>
      <c r="B7783" s="1" t="s">
        <v>4356</v>
      </c>
      <c r="C7783" s="1" t="s">
        <v>15121</v>
      </c>
      <c r="D7783" s="1" t="s">
        <v>411</v>
      </c>
      <c r="E7783" s="1" t="s">
        <v>7371</v>
      </c>
      <c r="F7783" s="1" t="s">
        <v>4359</v>
      </c>
      <c r="G7783" s="1" t="s">
        <v>17</v>
      </c>
      <c r="H7783" s="1">
        <v>45.0</v>
      </c>
      <c r="I7783" s="3">
        <v>44057.1875</v>
      </c>
      <c r="J7783" s="1">
        <v>0.71056690611494</v>
      </c>
      <c r="K7783" s="1" t="s">
        <v>62</v>
      </c>
      <c r="L7783" s="1" t="s">
        <v>4360</v>
      </c>
      <c r="M7783" s="3">
        <v>44057.24102369213</v>
      </c>
    </row>
    <row r="7784">
      <c r="A7784" s="1">
        <v>7782.0</v>
      </c>
      <c r="B7784" s="1" t="s">
        <v>3172</v>
      </c>
      <c r="C7784" s="1" t="s">
        <v>15122</v>
      </c>
      <c r="D7784" s="1" t="s">
        <v>116</v>
      </c>
      <c r="E7784" s="1" t="s">
        <v>15123</v>
      </c>
      <c r="F7784" s="1" t="s">
        <v>3175</v>
      </c>
      <c r="G7784" s="1" t="s">
        <v>17</v>
      </c>
      <c r="H7784" s="1">
        <v>45.0</v>
      </c>
      <c r="I7784" s="3">
        <v>44244.291666666664</v>
      </c>
      <c r="J7784" s="1">
        <v>0.00204045870924899</v>
      </c>
      <c r="K7784" s="1" t="s">
        <v>24</v>
      </c>
      <c r="L7784" s="1" t="s">
        <v>741</v>
      </c>
      <c r="M7784" s="3">
        <v>44244.37921556713</v>
      </c>
    </row>
    <row r="7785">
      <c r="A7785" s="1">
        <v>7783.0</v>
      </c>
      <c r="B7785" s="1" t="s">
        <v>2084</v>
      </c>
      <c r="C7785" s="1" t="s">
        <v>15124</v>
      </c>
      <c r="D7785" s="1" t="s">
        <v>1036</v>
      </c>
      <c r="E7785" s="1" t="s">
        <v>2086</v>
      </c>
      <c r="F7785" s="1" t="s">
        <v>2087</v>
      </c>
      <c r="G7785" s="1" t="s">
        <v>35</v>
      </c>
      <c r="H7785" s="1">
        <v>45.0</v>
      </c>
      <c r="I7785" s="3">
        <v>44208.333333333336</v>
      </c>
      <c r="J7785" s="1">
        <v>1.84986489888828</v>
      </c>
      <c r="K7785" s="1" t="s">
        <v>601</v>
      </c>
      <c r="L7785" s="1" t="s">
        <v>1547</v>
      </c>
      <c r="M7785" s="3">
        <v>44208.35383262731</v>
      </c>
    </row>
    <row r="7786">
      <c r="A7786" s="1">
        <v>7784.0</v>
      </c>
      <c r="B7786" s="1" t="s">
        <v>806</v>
      </c>
      <c r="C7786" s="1" t="s">
        <v>15125</v>
      </c>
      <c r="D7786" s="1" t="s">
        <v>12897</v>
      </c>
      <c r="E7786" s="1" t="s">
        <v>15126</v>
      </c>
      <c r="F7786" s="1" t="s">
        <v>810</v>
      </c>
      <c r="G7786" s="1" t="s">
        <v>35</v>
      </c>
      <c r="H7786" s="1">
        <v>45.0</v>
      </c>
      <c r="I7786" s="3">
        <v>43634.708333333336</v>
      </c>
      <c r="J7786" s="1">
        <v>0.918057045239566</v>
      </c>
      <c r="K7786" s="1" t="s">
        <v>24</v>
      </c>
      <c r="M7786" s="3">
        <v>43634.734954293985</v>
      </c>
    </row>
    <row r="7787">
      <c r="A7787" s="1">
        <v>7785.0</v>
      </c>
      <c r="B7787" s="1" t="s">
        <v>732</v>
      </c>
      <c r="C7787" s="1" t="s">
        <v>15127</v>
      </c>
      <c r="D7787" s="1" t="s">
        <v>461</v>
      </c>
      <c r="E7787" s="1" t="s">
        <v>5010</v>
      </c>
      <c r="F7787" s="1" t="s">
        <v>735</v>
      </c>
      <c r="G7787" s="1" t="s">
        <v>17</v>
      </c>
      <c r="H7787" s="1">
        <v>45.0</v>
      </c>
      <c r="I7787" s="3">
        <v>44041.729166666664</v>
      </c>
      <c r="J7787" s="1">
        <v>0.260358475507898</v>
      </c>
      <c r="K7787" s="1" t="s">
        <v>24</v>
      </c>
      <c r="M7787" s="3">
        <v>44041.76515666667</v>
      </c>
    </row>
    <row r="7788">
      <c r="A7788" s="1">
        <v>7786.0</v>
      </c>
      <c r="B7788" s="1" t="s">
        <v>1090</v>
      </c>
      <c r="C7788" s="1" t="s">
        <v>15128</v>
      </c>
      <c r="D7788" s="1" t="s">
        <v>1092</v>
      </c>
      <c r="E7788" s="1" t="s">
        <v>3300</v>
      </c>
      <c r="F7788" s="1" t="s">
        <v>1094</v>
      </c>
      <c r="G7788" s="1" t="s">
        <v>17</v>
      </c>
      <c r="H7788" s="1">
        <v>45.0</v>
      </c>
      <c r="I7788" s="3">
        <v>44150.729166666664</v>
      </c>
      <c r="J7788" s="1">
        <v>9.56101649950688</v>
      </c>
      <c r="K7788" s="1" t="s">
        <v>166</v>
      </c>
      <c r="L7788" s="1" t="s">
        <v>167</v>
      </c>
      <c r="M7788" s="3">
        <v>44150.762330011574</v>
      </c>
    </row>
    <row r="7789">
      <c r="A7789" s="1">
        <v>7787.0</v>
      </c>
      <c r="B7789" s="1" t="s">
        <v>4270</v>
      </c>
      <c r="C7789" s="1" t="s">
        <v>15129</v>
      </c>
      <c r="D7789" s="1" t="s">
        <v>5399</v>
      </c>
      <c r="E7789" s="1" t="s">
        <v>15130</v>
      </c>
      <c r="F7789" s="1" t="s">
        <v>4273</v>
      </c>
      <c r="G7789" s="1" t="s">
        <v>39</v>
      </c>
      <c r="H7789" s="1">
        <v>45.0</v>
      </c>
      <c r="I7789" s="3">
        <v>43921.625</v>
      </c>
      <c r="J7789" s="1">
        <v>0.871645913631567</v>
      </c>
      <c r="K7789" s="1" t="s">
        <v>18</v>
      </c>
      <c r="M7789" s="3">
        <v>43921.647159988424</v>
      </c>
    </row>
    <row r="7790">
      <c r="A7790" s="1">
        <v>7788.0</v>
      </c>
      <c r="B7790" s="1" t="s">
        <v>394</v>
      </c>
      <c r="C7790" s="1" t="s">
        <v>15131</v>
      </c>
      <c r="D7790" s="1" t="s">
        <v>396</v>
      </c>
      <c r="E7790" s="1" t="s">
        <v>15132</v>
      </c>
      <c r="F7790" s="1" t="s">
        <v>398</v>
      </c>
      <c r="G7790" s="1" t="s">
        <v>17</v>
      </c>
      <c r="H7790" s="1">
        <v>45.0</v>
      </c>
      <c r="I7790" s="3">
        <v>43703.208333333336</v>
      </c>
      <c r="J7790" s="1">
        <v>0.970353852940148</v>
      </c>
      <c r="K7790" s="1" t="s">
        <v>83</v>
      </c>
      <c r="M7790" s="3">
        <v>43703.276369837964</v>
      </c>
    </row>
    <row r="7791">
      <c r="A7791" s="1">
        <v>7789.0</v>
      </c>
      <c r="B7791" s="1" t="s">
        <v>2885</v>
      </c>
      <c r="C7791" s="1" t="s">
        <v>15133</v>
      </c>
      <c r="D7791" s="1" t="s">
        <v>738</v>
      </c>
      <c r="E7791" s="1" t="s">
        <v>15134</v>
      </c>
      <c r="F7791" s="1" t="s">
        <v>2888</v>
      </c>
      <c r="G7791" s="1" t="s">
        <v>39</v>
      </c>
      <c r="H7791" s="1">
        <v>45.0</v>
      </c>
      <c r="I7791" s="3">
        <v>44187.28125</v>
      </c>
      <c r="J7791" s="1">
        <v>1.09007907151047</v>
      </c>
      <c r="K7791" s="1" t="s">
        <v>24</v>
      </c>
      <c r="L7791" s="1" t="s">
        <v>365</v>
      </c>
      <c r="M7791" s="3">
        <v>44187.29328787037</v>
      </c>
    </row>
    <row r="7792">
      <c r="A7792" s="1">
        <v>7790.0</v>
      </c>
      <c r="B7792" s="1" t="s">
        <v>371</v>
      </c>
      <c r="C7792" s="1" t="s">
        <v>15135</v>
      </c>
      <c r="D7792" s="1" t="s">
        <v>373</v>
      </c>
      <c r="E7792" s="1" t="s">
        <v>8098</v>
      </c>
      <c r="F7792" s="1" t="s">
        <v>375</v>
      </c>
      <c r="G7792" s="1" t="s">
        <v>35</v>
      </c>
      <c r="H7792" s="1">
        <v>45.0</v>
      </c>
      <c r="I7792" s="3">
        <v>43634.75</v>
      </c>
      <c r="J7792" s="1">
        <v>1.78957699155881</v>
      </c>
      <c r="K7792" s="1" t="s">
        <v>24</v>
      </c>
      <c r="M7792" s="3">
        <v>43634.64416287037</v>
      </c>
    </row>
    <row r="7793">
      <c r="A7793" s="1">
        <v>7791.0</v>
      </c>
      <c r="B7793" s="1" t="s">
        <v>308</v>
      </c>
      <c r="C7793" s="1" t="s">
        <v>15136</v>
      </c>
      <c r="D7793" s="1" t="s">
        <v>310</v>
      </c>
      <c r="E7793" s="1" t="s">
        <v>2281</v>
      </c>
      <c r="F7793" s="1" t="s">
        <v>312</v>
      </c>
      <c r="G7793" s="1" t="s">
        <v>17</v>
      </c>
      <c r="H7793" s="1">
        <v>45.0</v>
      </c>
      <c r="I7793" s="3">
        <v>44143.229166666664</v>
      </c>
      <c r="J7793" s="1">
        <v>1.73448618464749</v>
      </c>
      <c r="K7793" s="1" t="s">
        <v>24</v>
      </c>
      <c r="L7793" s="1" t="s">
        <v>96</v>
      </c>
      <c r="M7793" s="3">
        <v>44143.26387984954</v>
      </c>
    </row>
    <row r="7794">
      <c r="A7794" s="1">
        <v>7792.0</v>
      </c>
      <c r="B7794" s="1" t="s">
        <v>168</v>
      </c>
      <c r="C7794" s="1" t="s">
        <v>15137</v>
      </c>
      <c r="D7794" s="1" t="s">
        <v>7711</v>
      </c>
      <c r="E7794" s="1" t="s">
        <v>5524</v>
      </c>
      <c r="F7794" s="1" t="s">
        <v>171</v>
      </c>
      <c r="G7794" s="1" t="s">
        <v>17</v>
      </c>
      <c r="H7794" s="1">
        <v>45.0</v>
      </c>
      <c r="I7794" s="3">
        <v>43789.208333333336</v>
      </c>
      <c r="J7794" s="1">
        <v>0.0</v>
      </c>
      <c r="K7794" s="1" t="s">
        <v>166</v>
      </c>
      <c r="M7794" s="3">
        <v>43789.58038491898</v>
      </c>
    </row>
    <row r="7795">
      <c r="A7795" s="1">
        <v>7793.0</v>
      </c>
      <c r="B7795" s="1" t="s">
        <v>792</v>
      </c>
      <c r="C7795" s="1" t="s">
        <v>15138</v>
      </c>
      <c r="D7795" s="1" t="s">
        <v>1214</v>
      </c>
      <c r="E7795" s="1" t="s">
        <v>7204</v>
      </c>
      <c r="F7795" s="1" t="s">
        <v>795</v>
      </c>
      <c r="G7795" s="1" t="s">
        <v>17</v>
      </c>
      <c r="H7795" s="1">
        <v>45.0</v>
      </c>
      <c r="I7795" s="3">
        <v>44232.25</v>
      </c>
      <c r="J7795" s="1">
        <v>3.14945066545316</v>
      </c>
      <c r="K7795" s="1" t="s">
        <v>18</v>
      </c>
      <c r="L7795" s="1" t="s">
        <v>444</v>
      </c>
      <c r="M7795" s="3">
        <v>44232.279654398146</v>
      </c>
    </row>
    <row r="7796">
      <c r="A7796" s="1">
        <v>7794.0</v>
      </c>
      <c r="B7796" s="1" t="s">
        <v>5952</v>
      </c>
      <c r="C7796" s="1" t="s">
        <v>15139</v>
      </c>
      <c r="D7796" s="1" t="s">
        <v>116</v>
      </c>
      <c r="E7796" s="1" t="s">
        <v>15140</v>
      </c>
      <c r="F7796" s="1" t="s">
        <v>5955</v>
      </c>
      <c r="G7796" s="1" t="s">
        <v>39</v>
      </c>
      <c r="H7796" s="1">
        <v>45.0</v>
      </c>
      <c r="I7796" s="3">
        <v>44234.1875</v>
      </c>
      <c r="J7796" s="1">
        <v>0.623236037008604</v>
      </c>
      <c r="K7796" s="1" t="s">
        <v>24</v>
      </c>
      <c r="M7796" s="3">
        <v>44234.2055962963</v>
      </c>
    </row>
    <row r="7797">
      <c r="A7797" s="1">
        <v>7795.0</v>
      </c>
      <c r="B7797" s="1" t="s">
        <v>15141</v>
      </c>
      <c r="C7797" s="1" t="s">
        <v>15142</v>
      </c>
      <c r="D7797" s="1" t="s">
        <v>4852</v>
      </c>
      <c r="E7797" s="1" t="s">
        <v>15143</v>
      </c>
      <c r="F7797" s="1" t="s">
        <v>15144</v>
      </c>
      <c r="G7797" s="1" t="s">
        <v>89</v>
      </c>
      <c r="H7797" s="1">
        <v>45.0</v>
      </c>
      <c r="I7797" s="3">
        <v>44123.589022858796</v>
      </c>
      <c r="J7797" s="1">
        <v>1.75494505503657</v>
      </c>
      <c r="K7797" s="1" t="s">
        <v>24</v>
      </c>
      <c r="M7797" s="3">
        <v>44123.60752300926</v>
      </c>
    </row>
    <row r="7798">
      <c r="A7798" s="1">
        <v>7796.0</v>
      </c>
      <c r="B7798" s="1" t="s">
        <v>97</v>
      </c>
      <c r="C7798" s="1" t="s">
        <v>15145</v>
      </c>
      <c r="D7798" s="1" t="s">
        <v>2920</v>
      </c>
      <c r="E7798" s="1" t="s">
        <v>15146</v>
      </c>
      <c r="F7798" s="1" t="s">
        <v>101</v>
      </c>
      <c r="G7798" s="1" t="s">
        <v>39</v>
      </c>
      <c r="H7798" s="1">
        <v>45.0</v>
      </c>
      <c r="I7798" s="3">
        <v>44131.6875</v>
      </c>
      <c r="J7798" s="1">
        <v>2.39388430965572</v>
      </c>
      <c r="K7798" s="1" t="s">
        <v>24</v>
      </c>
      <c r="M7798" s="3">
        <v>44131.7239718287</v>
      </c>
    </row>
    <row r="7799">
      <c r="A7799" s="1">
        <v>7797.0</v>
      </c>
      <c r="B7799" s="1" t="s">
        <v>536</v>
      </c>
      <c r="C7799" s="1" t="s">
        <v>15147</v>
      </c>
      <c r="D7799" s="1" t="s">
        <v>1255</v>
      </c>
      <c r="E7799" s="1" t="s">
        <v>1256</v>
      </c>
      <c r="F7799" s="1" t="s">
        <v>539</v>
      </c>
      <c r="G7799" s="1" t="s">
        <v>17</v>
      </c>
      <c r="H7799" s="1">
        <v>45.0</v>
      </c>
      <c r="I7799" s="3">
        <v>43897.791666666664</v>
      </c>
      <c r="J7799" s="1">
        <v>2.29680312252208</v>
      </c>
      <c r="K7799" s="1" t="s">
        <v>83</v>
      </c>
      <c r="M7799" s="3">
        <v>43897.805539189816</v>
      </c>
    </row>
    <row r="7800">
      <c r="A7800" s="1">
        <v>7798.0</v>
      </c>
      <c r="B7800" s="1" t="s">
        <v>465</v>
      </c>
      <c r="C7800" s="1" t="s">
        <v>15148</v>
      </c>
      <c r="D7800" s="1" t="s">
        <v>3259</v>
      </c>
      <c r="E7800" s="1" t="s">
        <v>3260</v>
      </c>
      <c r="F7800" s="1" t="s">
        <v>468</v>
      </c>
      <c r="G7800" s="1" t="s">
        <v>17</v>
      </c>
      <c r="H7800" s="1">
        <v>45.0</v>
      </c>
      <c r="I7800" s="3">
        <v>43901.25</v>
      </c>
      <c r="J7800" s="1">
        <v>2.55804136328882</v>
      </c>
      <c r="K7800" s="1" t="s">
        <v>24</v>
      </c>
      <c r="M7800" s="3">
        <v>43901.28294136574</v>
      </c>
    </row>
    <row r="7801">
      <c r="A7801" s="1">
        <v>7799.0</v>
      </c>
      <c r="B7801" s="1" t="s">
        <v>4967</v>
      </c>
      <c r="C7801" s="1" t="s">
        <v>15149</v>
      </c>
      <c r="D7801" s="1" t="s">
        <v>315</v>
      </c>
      <c r="E7801" s="1" t="s">
        <v>4969</v>
      </c>
      <c r="F7801" s="1" t="s">
        <v>4970</v>
      </c>
      <c r="G7801" s="1" t="s">
        <v>17</v>
      </c>
      <c r="H7801" s="1">
        <v>45.0</v>
      </c>
      <c r="I7801" s="3">
        <v>44237.708333333336</v>
      </c>
      <c r="J7801" s="1">
        <v>1.75474390076835</v>
      </c>
      <c r="K7801" s="1" t="s">
        <v>166</v>
      </c>
      <c r="L7801" s="1" t="s">
        <v>318</v>
      </c>
      <c r="M7801" s="3">
        <v>44237.73677821759</v>
      </c>
    </row>
    <row r="7802">
      <c r="A7802" s="1">
        <v>7800.0</v>
      </c>
      <c r="B7802" s="1" t="s">
        <v>5228</v>
      </c>
      <c r="C7802" s="1" t="s">
        <v>15150</v>
      </c>
      <c r="D7802" s="1" t="s">
        <v>342</v>
      </c>
      <c r="E7802" s="1" t="s">
        <v>15151</v>
      </c>
      <c r="F7802" s="1" t="s">
        <v>5231</v>
      </c>
      <c r="G7802" s="1" t="s">
        <v>39</v>
      </c>
      <c r="H7802" s="1">
        <v>45.0</v>
      </c>
      <c r="I7802" s="3">
        <v>43781.666666666664</v>
      </c>
      <c r="J7802" s="1">
        <v>1.77656105186307</v>
      </c>
      <c r="K7802" s="1" t="s">
        <v>18</v>
      </c>
      <c r="M7802" s="3">
        <v>43781.69886081018</v>
      </c>
    </row>
    <row r="7803">
      <c r="A7803" s="1">
        <v>7801.0</v>
      </c>
      <c r="B7803" s="1" t="s">
        <v>261</v>
      </c>
      <c r="C7803" s="1" t="s">
        <v>15152</v>
      </c>
      <c r="D7803" s="1" t="s">
        <v>3791</v>
      </c>
      <c r="E7803" s="1" t="s">
        <v>15153</v>
      </c>
      <c r="F7803" s="1" t="s">
        <v>265</v>
      </c>
      <c r="G7803" s="1" t="s">
        <v>89</v>
      </c>
      <c r="H7803" s="1">
        <v>45.0</v>
      </c>
      <c r="I7803" s="3">
        <v>44142.63380425926</v>
      </c>
      <c r="J7803" s="1">
        <v>1.52513786605086</v>
      </c>
      <c r="K7803" s="1" t="s">
        <v>46</v>
      </c>
      <c r="L7803" s="1" t="s">
        <v>266</v>
      </c>
      <c r="M7803" s="3">
        <v>44142.66015063658</v>
      </c>
    </row>
    <row r="7804">
      <c r="A7804" s="1">
        <v>7802.0</v>
      </c>
      <c r="B7804" s="1" t="s">
        <v>1489</v>
      </c>
      <c r="C7804" s="1" t="s">
        <v>15154</v>
      </c>
      <c r="D7804" s="1" t="s">
        <v>818</v>
      </c>
      <c r="E7804" s="1" t="s">
        <v>4926</v>
      </c>
      <c r="F7804" s="1" t="s">
        <v>1492</v>
      </c>
      <c r="G7804" s="1" t="s">
        <v>17</v>
      </c>
      <c r="H7804" s="1">
        <v>45.0</v>
      </c>
      <c r="I7804" s="3">
        <v>44111.208333333336</v>
      </c>
      <c r="J7804" s="1">
        <v>2.31496414761917</v>
      </c>
      <c r="K7804" s="1" t="s">
        <v>18</v>
      </c>
      <c r="M7804" s="3">
        <v>44111.26103378472</v>
      </c>
    </row>
    <row r="7805">
      <c r="A7805" s="1">
        <v>7803.0</v>
      </c>
      <c r="B7805" s="1" t="s">
        <v>2123</v>
      </c>
      <c r="C7805" s="1" t="s">
        <v>15155</v>
      </c>
      <c r="D7805" s="1" t="s">
        <v>269</v>
      </c>
      <c r="E7805" s="1" t="s">
        <v>15156</v>
      </c>
      <c r="F7805" s="1" t="s">
        <v>2127</v>
      </c>
      <c r="G7805" s="1" t="s">
        <v>89</v>
      </c>
      <c r="H7805" s="1">
        <v>45.0</v>
      </c>
      <c r="I7805" s="3">
        <v>44147.46228791666</v>
      </c>
      <c r="J7805" s="1">
        <v>1.786800166911</v>
      </c>
      <c r="K7805" s="1" t="s">
        <v>56</v>
      </c>
      <c r="M7805" s="3">
        <v>44147.495538090276</v>
      </c>
    </row>
    <row r="7806">
      <c r="A7806" s="1">
        <v>7804.0</v>
      </c>
      <c r="B7806" s="1" t="s">
        <v>5104</v>
      </c>
      <c r="C7806" s="1" t="s">
        <v>15157</v>
      </c>
      <c r="D7806" s="1" t="s">
        <v>1128</v>
      </c>
      <c r="E7806" s="1" t="s">
        <v>15158</v>
      </c>
      <c r="F7806" s="1" t="s">
        <v>5107</v>
      </c>
      <c r="G7806" s="1" t="s">
        <v>39</v>
      </c>
      <c r="H7806" s="1">
        <v>45.0</v>
      </c>
      <c r="I7806" s="3">
        <v>44155.75</v>
      </c>
      <c r="J7806" s="1">
        <v>2.01529027124039</v>
      </c>
      <c r="K7806" s="1" t="s">
        <v>24</v>
      </c>
      <c r="M7806" s="3">
        <v>44155.78147021991</v>
      </c>
    </row>
    <row r="7807">
      <c r="A7807" s="1">
        <v>7805.0</v>
      </c>
      <c r="B7807" s="1" t="s">
        <v>366</v>
      </c>
      <c r="C7807" s="1" t="s">
        <v>15159</v>
      </c>
      <c r="D7807" s="1" t="s">
        <v>15160</v>
      </c>
      <c r="E7807" s="1" t="s">
        <v>15161</v>
      </c>
      <c r="F7807" s="1" t="s">
        <v>370</v>
      </c>
      <c r="G7807" s="1" t="s">
        <v>89</v>
      </c>
      <c r="H7807" s="1">
        <v>45.0</v>
      </c>
      <c r="I7807" s="3">
        <v>44182.66543262731</v>
      </c>
      <c r="J7807" s="1">
        <v>3.68086305315242</v>
      </c>
      <c r="K7807" s="1" t="s">
        <v>166</v>
      </c>
      <c r="M7807" s="3">
        <v>44182.719489456016</v>
      </c>
    </row>
    <row r="7808">
      <c r="A7808" s="1">
        <v>7806.0</v>
      </c>
      <c r="B7808" s="1" t="s">
        <v>161</v>
      </c>
      <c r="C7808" s="1" t="s">
        <v>15162</v>
      </c>
      <c r="D7808" s="1" t="s">
        <v>1592</v>
      </c>
      <c r="E7808" s="1" t="s">
        <v>15163</v>
      </c>
      <c r="F7808" s="1" t="s">
        <v>165</v>
      </c>
      <c r="G7808" s="1" t="s">
        <v>39</v>
      </c>
      <c r="H7808" s="1">
        <v>45.0</v>
      </c>
      <c r="I7808" s="3">
        <v>44167.614583333336</v>
      </c>
      <c r="J7808" s="1">
        <v>0.663658383223309</v>
      </c>
      <c r="K7808" s="1" t="s">
        <v>166</v>
      </c>
      <c r="L7808" s="1" t="s">
        <v>167</v>
      </c>
      <c r="M7808" s="3">
        <v>44167.64783559028</v>
      </c>
    </row>
    <row r="7809">
      <c r="A7809" s="1">
        <v>7807.0</v>
      </c>
      <c r="B7809" s="1" t="s">
        <v>1315</v>
      </c>
      <c r="C7809" s="1" t="s">
        <v>15164</v>
      </c>
      <c r="D7809" s="1" t="s">
        <v>411</v>
      </c>
      <c r="E7809" s="1" t="s">
        <v>3089</v>
      </c>
      <c r="F7809" s="1" t="s">
        <v>1319</v>
      </c>
      <c r="G7809" s="1" t="s">
        <v>17</v>
      </c>
      <c r="H7809" s="1">
        <v>45.0</v>
      </c>
      <c r="I7809" s="3">
        <v>43843.541666666664</v>
      </c>
      <c r="J7809" s="1">
        <v>0.613815220028617</v>
      </c>
      <c r="K7809" s="1" t="s">
        <v>18</v>
      </c>
      <c r="M7809" s="3">
        <v>43843.5690484375</v>
      </c>
    </row>
    <row r="7810">
      <c r="A7810" s="1">
        <v>7808.0</v>
      </c>
      <c r="B7810" s="1" t="s">
        <v>13440</v>
      </c>
      <c r="C7810" s="1" t="s">
        <v>15165</v>
      </c>
      <c r="D7810" s="1" t="s">
        <v>373</v>
      </c>
      <c r="E7810" s="1" t="s">
        <v>13442</v>
      </c>
      <c r="F7810" s="1" t="s">
        <v>13443</v>
      </c>
      <c r="G7810" s="1" t="s">
        <v>35</v>
      </c>
      <c r="H7810" s="1">
        <v>45.0</v>
      </c>
      <c r="I7810" s="3">
        <v>43535.416666666664</v>
      </c>
      <c r="J7810" s="1">
        <v>1.27587814325055</v>
      </c>
      <c r="K7810" s="1" t="s">
        <v>24</v>
      </c>
      <c r="M7810" s="3">
        <v>43535.47829987269</v>
      </c>
    </row>
    <row r="7811">
      <c r="A7811" s="1">
        <v>7809.0</v>
      </c>
      <c r="B7811" s="1" t="s">
        <v>4426</v>
      </c>
      <c r="C7811" s="1" t="s">
        <v>15166</v>
      </c>
      <c r="D7811" s="1" t="s">
        <v>3733</v>
      </c>
      <c r="E7811" s="1" t="s">
        <v>15167</v>
      </c>
      <c r="F7811" s="1" t="s">
        <v>4429</v>
      </c>
      <c r="G7811" s="1" t="s">
        <v>89</v>
      </c>
      <c r="H7811" s="1">
        <v>45.0</v>
      </c>
      <c r="I7811" s="3">
        <v>44106.718028483796</v>
      </c>
      <c r="J7811" s="1">
        <v>1.85261276630034</v>
      </c>
      <c r="K7811" s="1" t="s">
        <v>46</v>
      </c>
      <c r="L7811" s="1" t="s">
        <v>4430</v>
      </c>
      <c r="M7811" s="3">
        <v>44106.72733596065</v>
      </c>
    </row>
    <row r="7812">
      <c r="A7812" s="1">
        <v>7810.0</v>
      </c>
      <c r="B7812" s="1" t="s">
        <v>1954</v>
      </c>
      <c r="C7812" s="1" t="s">
        <v>15168</v>
      </c>
      <c r="D7812" s="1" t="s">
        <v>5758</v>
      </c>
      <c r="E7812" s="1" t="s">
        <v>15169</v>
      </c>
      <c r="F7812" s="1" t="s">
        <v>1957</v>
      </c>
      <c r="G7812" s="1" t="s">
        <v>39</v>
      </c>
      <c r="H7812" s="1">
        <v>45.0</v>
      </c>
      <c r="I7812" s="3">
        <v>44126.71875</v>
      </c>
      <c r="J7812" s="1">
        <v>0.625966798506201</v>
      </c>
      <c r="K7812" s="1" t="s">
        <v>83</v>
      </c>
      <c r="M7812" s="3">
        <v>44126.7486065625</v>
      </c>
    </row>
    <row r="7813">
      <c r="A7813" s="1">
        <v>7811.0</v>
      </c>
      <c r="B7813" s="1" t="s">
        <v>6092</v>
      </c>
      <c r="C7813" s="1" t="s">
        <v>15170</v>
      </c>
      <c r="D7813" s="1" t="s">
        <v>11339</v>
      </c>
      <c r="E7813" s="1" t="s">
        <v>15171</v>
      </c>
      <c r="F7813" s="1" t="s">
        <v>6095</v>
      </c>
      <c r="G7813" s="1" t="s">
        <v>89</v>
      </c>
      <c r="H7813" s="1">
        <v>45.0</v>
      </c>
      <c r="I7813" s="3">
        <v>44188.3484821875</v>
      </c>
      <c r="J7813" s="1">
        <v>5.38866753333494</v>
      </c>
      <c r="K7813" s="1" t="s">
        <v>24</v>
      </c>
      <c r="L7813" s="1" t="s">
        <v>2724</v>
      </c>
      <c r="M7813" s="3">
        <v>44188.464288125</v>
      </c>
    </row>
    <row r="7814">
      <c r="A7814" s="1">
        <v>7812.0</v>
      </c>
      <c r="B7814" s="1" t="s">
        <v>948</v>
      </c>
      <c r="C7814" s="1" t="s">
        <v>15172</v>
      </c>
      <c r="D7814" s="1" t="s">
        <v>11083</v>
      </c>
      <c r="E7814" s="1" t="s">
        <v>11084</v>
      </c>
      <c r="F7814" s="1" t="s">
        <v>952</v>
      </c>
      <c r="G7814" s="1" t="s">
        <v>17</v>
      </c>
      <c r="H7814" s="1">
        <v>45.0</v>
      </c>
      <c r="I7814" s="3">
        <v>43900.666666666664</v>
      </c>
      <c r="J7814" s="1">
        <v>1.77971005613694</v>
      </c>
      <c r="K7814" s="1" t="s">
        <v>56</v>
      </c>
      <c r="M7814" s="3">
        <v>43900.700129375</v>
      </c>
    </row>
    <row r="7815">
      <c r="A7815" s="1">
        <v>7813.0</v>
      </c>
      <c r="B7815" s="1" t="s">
        <v>136</v>
      </c>
      <c r="C7815" s="1" t="s">
        <v>15173</v>
      </c>
      <c r="D7815" s="1" t="s">
        <v>138</v>
      </c>
      <c r="E7815" s="1" t="s">
        <v>1259</v>
      </c>
      <c r="F7815" s="1" t="s">
        <v>140</v>
      </c>
      <c r="G7815" s="1" t="s">
        <v>35</v>
      </c>
      <c r="H7815" s="1">
        <v>45.0</v>
      </c>
      <c r="I7815" s="3">
        <v>44218.791666666664</v>
      </c>
      <c r="J7815" s="1">
        <v>2.36247686204902</v>
      </c>
      <c r="K7815" s="1" t="s">
        <v>18</v>
      </c>
      <c r="M7815" s="3">
        <v>44218.7295540162</v>
      </c>
    </row>
    <row r="7816">
      <c r="A7816" s="1">
        <v>7814.0</v>
      </c>
      <c r="B7816" s="1" t="s">
        <v>3923</v>
      </c>
      <c r="C7816" s="1" t="s">
        <v>15174</v>
      </c>
      <c r="D7816" s="1" t="s">
        <v>5495</v>
      </c>
      <c r="E7816" s="1" t="s">
        <v>6244</v>
      </c>
      <c r="F7816" s="1" t="s">
        <v>3927</v>
      </c>
      <c r="G7816" s="1" t="s">
        <v>17</v>
      </c>
      <c r="H7816" s="1">
        <v>45.0</v>
      </c>
      <c r="I7816" s="3">
        <v>44243.25</v>
      </c>
      <c r="J7816" s="1">
        <v>1.43002174340711</v>
      </c>
      <c r="K7816" s="1" t="s">
        <v>159</v>
      </c>
      <c r="L7816" s="1" t="s">
        <v>5497</v>
      </c>
      <c r="M7816" s="3">
        <v>44243.215506030094</v>
      </c>
    </row>
    <row r="7817">
      <c r="A7817" s="1">
        <v>7815.0</v>
      </c>
      <c r="B7817" s="1" t="s">
        <v>3758</v>
      </c>
      <c r="C7817" s="1" t="s">
        <v>15175</v>
      </c>
      <c r="D7817" s="1" t="s">
        <v>1092</v>
      </c>
      <c r="E7817" s="1" t="s">
        <v>15176</v>
      </c>
      <c r="F7817" s="1" t="s">
        <v>3761</v>
      </c>
      <c r="G7817" s="1" t="s">
        <v>39</v>
      </c>
      <c r="H7817" s="1">
        <v>45.0</v>
      </c>
      <c r="I7817" s="3">
        <v>44113.75</v>
      </c>
      <c r="J7817" s="1">
        <v>2.70586722960276</v>
      </c>
      <c r="K7817" s="1" t="s">
        <v>166</v>
      </c>
      <c r="M7817" s="3">
        <v>44113.782621273145</v>
      </c>
    </row>
    <row r="7818">
      <c r="A7818" s="1">
        <v>7816.0</v>
      </c>
      <c r="B7818" s="1" t="s">
        <v>239</v>
      </c>
      <c r="C7818" s="1" t="s">
        <v>15177</v>
      </c>
      <c r="D7818" s="1" t="s">
        <v>3733</v>
      </c>
      <c r="E7818" s="1" t="s">
        <v>15178</v>
      </c>
      <c r="F7818" s="1" t="s">
        <v>243</v>
      </c>
      <c r="G7818" s="1" t="s">
        <v>39</v>
      </c>
      <c r="H7818" s="1">
        <v>45.0</v>
      </c>
      <c r="I7818" s="3">
        <v>44104.708333333336</v>
      </c>
      <c r="J7818" s="1">
        <v>2.78161861950382</v>
      </c>
      <c r="K7818" s="1" t="s">
        <v>46</v>
      </c>
      <c r="L7818" s="1" t="s">
        <v>244</v>
      </c>
      <c r="M7818" s="3">
        <v>44104.74309243056</v>
      </c>
    </row>
    <row r="7819">
      <c r="A7819" s="1">
        <v>7817.0</v>
      </c>
      <c r="B7819" s="1" t="s">
        <v>136</v>
      </c>
      <c r="C7819" s="1" t="s">
        <v>15179</v>
      </c>
      <c r="D7819" s="1" t="s">
        <v>1258</v>
      </c>
      <c r="E7819" s="1" t="s">
        <v>7362</v>
      </c>
      <c r="F7819" s="1" t="s">
        <v>140</v>
      </c>
      <c r="G7819" s="1" t="s">
        <v>17</v>
      </c>
      <c r="H7819" s="1">
        <v>45.0</v>
      </c>
      <c r="I7819" s="3">
        <v>44179.875</v>
      </c>
      <c r="J7819" s="1">
        <v>0.0</v>
      </c>
      <c r="K7819" s="1" t="s">
        <v>18</v>
      </c>
      <c r="M7819" s="3">
        <v>44179.97678237269</v>
      </c>
    </row>
    <row r="7820">
      <c r="A7820" s="1">
        <v>7818.0</v>
      </c>
      <c r="B7820" s="1" t="s">
        <v>319</v>
      </c>
      <c r="C7820" s="1" t="s">
        <v>15180</v>
      </c>
      <c r="D7820" s="1" t="s">
        <v>321</v>
      </c>
      <c r="E7820" s="1" t="s">
        <v>15181</v>
      </c>
      <c r="F7820" s="1" t="s">
        <v>323</v>
      </c>
      <c r="G7820" s="1" t="s">
        <v>39</v>
      </c>
      <c r="H7820" s="1">
        <v>45.0</v>
      </c>
      <c r="I7820" s="3">
        <v>43956.46944444445</v>
      </c>
      <c r="J7820" s="1">
        <v>2.1809719453432</v>
      </c>
      <c r="K7820" s="1" t="s">
        <v>24</v>
      </c>
      <c r="M7820" s="3">
        <v>43956.58766217592</v>
      </c>
    </row>
    <row r="7821">
      <c r="A7821" s="1">
        <v>7819.0</v>
      </c>
      <c r="B7821" s="1" t="s">
        <v>455</v>
      </c>
      <c r="C7821" s="1" t="s">
        <v>15182</v>
      </c>
      <c r="D7821" s="1" t="s">
        <v>116</v>
      </c>
      <c r="E7821" s="1" t="s">
        <v>546</v>
      </c>
      <c r="F7821" s="1" t="s">
        <v>458</v>
      </c>
      <c r="G7821" s="1" t="s">
        <v>17</v>
      </c>
      <c r="H7821" s="1">
        <v>45.0</v>
      </c>
      <c r="I7821" s="3">
        <v>44026.3125</v>
      </c>
      <c r="J7821" s="1">
        <v>0.67233188213443</v>
      </c>
      <c r="K7821" s="1" t="s">
        <v>24</v>
      </c>
      <c r="L7821" s="1" t="s">
        <v>406</v>
      </c>
      <c r="M7821" s="3">
        <v>44026.372173159725</v>
      </c>
    </row>
    <row r="7822">
      <c r="A7822" s="1">
        <v>7820.0</v>
      </c>
      <c r="B7822" s="1" t="s">
        <v>1245</v>
      </c>
      <c r="C7822" s="1" t="s">
        <v>15183</v>
      </c>
      <c r="D7822" s="1" t="s">
        <v>1446</v>
      </c>
      <c r="E7822" s="1" t="s">
        <v>15184</v>
      </c>
      <c r="F7822" s="1" t="s">
        <v>1248</v>
      </c>
      <c r="G7822" s="1" t="s">
        <v>39</v>
      </c>
      <c r="H7822" s="1">
        <v>45.0</v>
      </c>
      <c r="I7822" s="3">
        <v>43986.302083333336</v>
      </c>
      <c r="J7822" s="1">
        <v>0.00360236794164082</v>
      </c>
      <c r="K7822" s="1" t="s">
        <v>218</v>
      </c>
      <c r="L7822" s="1" t="s">
        <v>1837</v>
      </c>
      <c r="M7822" s="3">
        <v>43986.33113747685</v>
      </c>
    </row>
    <row r="7823">
      <c r="A7823" s="1">
        <v>7821.0</v>
      </c>
      <c r="B7823" s="1" t="s">
        <v>620</v>
      </c>
      <c r="C7823" s="1" t="s">
        <v>15185</v>
      </c>
      <c r="D7823" s="1" t="s">
        <v>5745</v>
      </c>
      <c r="E7823" s="1" t="s">
        <v>15186</v>
      </c>
      <c r="F7823" s="1" t="s">
        <v>623</v>
      </c>
      <c r="G7823" s="1" t="s">
        <v>39</v>
      </c>
      <c r="H7823" s="1">
        <v>45.0</v>
      </c>
      <c r="I7823" s="3">
        <v>44176.1875</v>
      </c>
      <c r="J7823" s="1">
        <v>1.3561553337844</v>
      </c>
      <c r="K7823" s="1" t="s">
        <v>18</v>
      </c>
      <c r="M7823" s="3">
        <v>44176.21973445602</v>
      </c>
    </row>
    <row r="7824">
      <c r="A7824" s="1">
        <v>7822.0</v>
      </c>
      <c r="B7824" s="1" t="s">
        <v>834</v>
      </c>
      <c r="C7824" s="1" t="s">
        <v>15187</v>
      </c>
      <c r="D7824" s="1" t="s">
        <v>818</v>
      </c>
      <c r="E7824" s="1" t="s">
        <v>15188</v>
      </c>
      <c r="F7824" s="1" t="s">
        <v>837</v>
      </c>
      <c r="G7824" s="1" t="s">
        <v>39</v>
      </c>
      <c r="H7824" s="1">
        <v>45.0</v>
      </c>
      <c r="I7824" s="3">
        <v>44107.28125</v>
      </c>
      <c r="J7824" s="1">
        <v>3.43164229530773</v>
      </c>
      <c r="K7824" s="1" t="s">
        <v>46</v>
      </c>
      <c r="L7824" s="1" t="s">
        <v>2164</v>
      </c>
      <c r="M7824" s="3">
        <v>44107.31212814815</v>
      </c>
    </row>
    <row r="7825">
      <c r="A7825" s="1">
        <v>7823.0</v>
      </c>
      <c r="B7825" s="1" t="s">
        <v>354</v>
      </c>
      <c r="C7825" s="1" t="s">
        <v>15189</v>
      </c>
      <c r="D7825" s="1" t="s">
        <v>93</v>
      </c>
      <c r="E7825" s="1" t="s">
        <v>15190</v>
      </c>
      <c r="F7825" s="1" t="s">
        <v>358</v>
      </c>
      <c r="G7825" s="1" t="s">
        <v>39</v>
      </c>
      <c r="H7825" s="1">
        <v>45.0</v>
      </c>
      <c r="I7825" s="3">
        <v>43989.666666666664</v>
      </c>
      <c r="J7825" s="1">
        <v>0.597404186894215</v>
      </c>
      <c r="K7825" s="1" t="s">
        <v>24</v>
      </c>
      <c r="M7825" s="3">
        <v>43989.69548707176</v>
      </c>
    </row>
    <row r="7826">
      <c r="A7826" s="1">
        <v>7824.0</v>
      </c>
      <c r="B7826" s="1" t="s">
        <v>350</v>
      </c>
      <c r="C7826" s="1" t="s">
        <v>15191</v>
      </c>
      <c r="D7826" s="1" t="s">
        <v>75</v>
      </c>
      <c r="E7826" s="1" t="s">
        <v>1893</v>
      </c>
      <c r="F7826" s="1" t="s">
        <v>353</v>
      </c>
      <c r="G7826" s="1" t="s">
        <v>35</v>
      </c>
      <c r="H7826" s="1">
        <v>45.0</v>
      </c>
      <c r="I7826" s="3">
        <v>43563.625</v>
      </c>
      <c r="J7826" s="1">
        <v>0.0370246547370273</v>
      </c>
      <c r="K7826" s="1" t="s">
        <v>24</v>
      </c>
      <c r="M7826" s="3">
        <v>43563.67908548611</v>
      </c>
    </row>
    <row r="7827">
      <c r="A7827" s="1">
        <v>7825.0</v>
      </c>
      <c r="B7827" s="1" t="s">
        <v>25</v>
      </c>
      <c r="C7827" s="1" t="s">
        <v>15192</v>
      </c>
      <c r="D7827" s="1" t="s">
        <v>37</v>
      </c>
      <c r="E7827" s="1" t="s">
        <v>15193</v>
      </c>
      <c r="F7827" s="1" t="s">
        <v>29</v>
      </c>
      <c r="G7827" s="1" t="s">
        <v>39</v>
      </c>
      <c r="H7827" s="1">
        <v>45.0</v>
      </c>
      <c r="I7827" s="3">
        <v>44215.291666666664</v>
      </c>
      <c r="J7827" s="1">
        <v>1.71941141358818</v>
      </c>
      <c r="K7827" s="1" t="s">
        <v>18</v>
      </c>
      <c r="M7827" s="3">
        <v>44215.329293587965</v>
      </c>
    </row>
    <row r="7828">
      <c r="A7828" s="1">
        <v>7826.0</v>
      </c>
      <c r="B7828" s="1" t="s">
        <v>7695</v>
      </c>
      <c r="C7828" s="1" t="s">
        <v>15194</v>
      </c>
      <c r="D7828" s="1" t="s">
        <v>1451</v>
      </c>
      <c r="E7828" s="1" t="s">
        <v>15195</v>
      </c>
      <c r="F7828" s="1" t="s">
        <v>7698</v>
      </c>
      <c r="G7828" s="1" t="s">
        <v>39</v>
      </c>
      <c r="H7828" s="1">
        <v>45.0</v>
      </c>
      <c r="I7828" s="3">
        <v>44209.708333333336</v>
      </c>
      <c r="J7828" s="1">
        <v>2.67245001986249</v>
      </c>
      <c r="K7828" s="1" t="s">
        <v>218</v>
      </c>
      <c r="M7828" s="3">
        <v>44209.726953784724</v>
      </c>
    </row>
    <row r="7829">
      <c r="A7829" s="1">
        <v>7827.0</v>
      </c>
      <c r="B7829" s="1" t="s">
        <v>2084</v>
      </c>
      <c r="C7829" s="1" t="s">
        <v>15196</v>
      </c>
      <c r="D7829" s="1" t="s">
        <v>1036</v>
      </c>
      <c r="E7829" s="1" t="s">
        <v>15197</v>
      </c>
      <c r="F7829" s="1" t="s">
        <v>2087</v>
      </c>
      <c r="G7829" s="1" t="s">
        <v>17</v>
      </c>
      <c r="H7829" s="1">
        <v>45.0</v>
      </c>
      <c r="I7829" s="3">
        <v>44140.625</v>
      </c>
      <c r="J7829" s="1">
        <v>1.56018667904204</v>
      </c>
      <c r="K7829" s="1" t="s">
        <v>601</v>
      </c>
      <c r="L7829" s="1" t="s">
        <v>1547</v>
      </c>
      <c r="M7829" s="3">
        <v>44140.6427384375</v>
      </c>
    </row>
    <row r="7830">
      <c r="A7830" s="1">
        <v>7828.0</v>
      </c>
      <c r="B7830" s="1" t="s">
        <v>319</v>
      </c>
      <c r="C7830" s="1" t="s">
        <v>15198</v>
      </c>
      <c r="D7830" s="1" t="s">
        <v>321</v>
      </c>
      <c r="E7830" s="1" t="s">
        <v>15199</v>
      </c>
      <c r="F7830" s="1" t="s">
        <v>323</v>
      </c>
      <c r="G7830" s="1" t="s">
        <v>39</v>
      </c>
      <c r="H7830" s="1">
        <v>45.0</v>
      </c>
      <c r="I7830" s="3">
        <v>43998.625</v>
      </c>
      <c r="J7830" s="1">
        <v>1.29883809769706</v>
      </c>
      <c r="K7830" s="1" t="s">
        <v>24</v>
      </c>
      <c r="M7830" s="3">
        <v>43998.67840784722</v>
      </c>
    </row>
    <row r="7831">
      <c r="A7831" s="1">
        <v>7829.0</v>
      </c>
      <c r="B7831" s="1" t="s">
        <v>1225</v>
      </c>
      <c r="C7831" s="1" t="s">
        <v>15200</v>
      </c>
      <c r="D7831" s="1" t="s">
        <v>321</v>
      </c>
      <c r="E7831" s="1" t="s">
        <v>15201</v>
      </c>
      <c r="F7831" s="1" t="s">
        <v>1229</v>
      </c>
      <c r="G7831" s="1" t="s">
        <v>39</v>
      </c>
      <c r="H7831" s="1">
        <v>45.0</v>
      </c>
      <c r="I7831" s="3">
        <v>43959.729166666664</v>
      </c>
      <c r="J7831" s="1">
        <v>1.86864537035788</v>
      </c>
      <c r="K7831" s="1" t="s">
        <v>24</v>
      </c>
      <c r="M7831" s="3">
        <v>43959.7568396875</v>
      </c>
    </row>
    <row r="7832">
      <c r="A7832" s="1">
        <v>7830.0</v>
      </c>
      <c r="B7832" s="1" t="s">
        <v>4095</v>
      </c>
      <c r="C7832" s="1" t="s">
        <v>15202</v>
      </c>
      <c r="D7832" s="1" t="s">
        <v>4655</v>
      </c>
      <c r="E7832" s="1" t="s">
        <v>15203</v>
      </c>
      <c r="F7832" s="1" t="s">
        <v>4098</v>
      </c>
      <c r="G7832" s="1" t="s">
        <v>39</v>
      </c>
      <c r="H7832" s="1">
        <v>45.0</v>
      </c>
      <c r="I7832" s="3">
        <v>44229.666666666664</v>
      </c>
      <c r="J7832" s="1">
        <v>2.52712836423794</v>
      </c>
      <c r="K7832" s="1" t="s">
        <v>24</v>
      </c>
      <c r="L7832" s="1" t="s">
        <v>882</v>
      </c>
      <c r="M7832" s="3">
        <v>44229.70071331019</v>
      </c>
    </row>
    <row r="7833">
      <c r="A7833" s="1">
        <v>7831.0</v>
      </c>
      <c r="B7833" s="1" t="s">
        <v>501</v>
      </c>
      <c r="C7833" s="1" t="s">
        <v>15204</v>
      </c>
      <c r="D7833" s="1" t="s">
        <v>503</v>
      </c>
      <c r="E7833" s="1" t="s">
        <v>3279</v>
      </c>
      <c r="F7833" s="1" t="s">
        <v>505</v>
      </c>
      <c r="G7833" s="1" t="s">
        <v>17</v>
      </c>
      <c r="H7833" s="1">
        <v>45.0</v>
      </c>
      <c r="I7833" s="3">
        <v>43798.208333333336</v>
      </c>
      <c r="J7833" s="1">
        <v>0.504947893989211</v>
      </c>
      <c r="K7833" s="1" t="s">
        <v>18</v>
      </c>
      <c r="M7833" s="3">
        <v>43798.265698854164</v>
      </c>
    </row>
    <row r="7834">
      <c r="A7834" s="1">
        <v>7832.0</v>
      </c>
      <c r="B7834" s="1" t="s">
        <v>5043</v>
      </c>
      <c r="C7834" s="1" t="s">
        <v>15205</v>
      </c>
      <c r="D7834" s="1" t="s">
        <v>5045</v>
      </c>
      <c r="E7834" s="1" t="s">
        <v>15206</v>
      </c>
      <c r="F7834" s="1" t="s">
        <v>5047</v>
      </c>
      <c r="G7834" s="1" t="s">
        <v>39</v>
      </c>
      <c r="H7834" s="1">
        <v>45.0</v>
      </c>
      <c r="I7834" s="3">
        <v>44250.291666666664</v>
      </c>
      <c r="J7834" s="1">
        <v>1.84061740693366</v>
      </c>
      <c r="K7834" s="1" t="s">
        <v>62</v>
      </c>
      <c r="L7834" s="1" t="s">
        <v>381</v>
      </c>
      <c r="M7834" s="3">
        <v>44250.33266583333</v>
      </c>
    </row>
    <row r="7835">
      <c r="A7835" s="1">
        <v>7833.0</v>
      </c>
      <c r="B7835" s="1" t="s">
        <v>184</v>
      </c>
      <c r="C7835" s="1" t="s">
        <v>15207</v>
      </c>
      <c r="D7835" s="1" t="s">
        <v>148</v>
      </c>
      <c r="E7835" s="1" t="s">
        <v>15208</v>
      </c>
      <c r="F7835" s="1" t="s">
        <v>187</v>
      </c>
      <c r="G7835" s="1" t="s">
        <v>39</v>
      </c>
      <c r="H7835" s="1">
        <v>45.0</v>
      </c>
      <c r="I7835" s="3">
        <v>44121.291666666664</v>
      </c>
      <c r="J7835" s="1">
        <v>0.0582300565285045</v>
      </c>
      <c r="K7835" s="1" t="s">
        <v>24</v>
      </c>
      <c r="L7835" s="1" t="s">
        <v>188</v>
      </c>
      <c r="M7835" s="3">
        <v>44121.27916085648</v>
      </c>
    </row>
    <row r="7836">
      <c r="A7836" s="1">
        <v>7834.0</v>
      </c>
      <c r="B7836" s="1" t="s">
        <v>15209</v>
      </c>
      <c r="C7836" s="1" t="s">
        <v>15210</v>
      </c>
      <c r="D7836" s="1" t="s">
        <v>3198</v>
      </c>
      <c r="E7836" s="1" t="s">
        <v>15211</v>
      </c>
      <c r="F7836" s="1" t="s">
        <v>15212</v>
      </c>
      <c r="G7836" s="1" t="s">
        <v>89</v>
      </c>
      <c r="H7836" s="1">
        <v>45.0</v>
      </c>
      <c r="I7836" s="3">
        <v>43862.77055903935</v>
      </c>
      <c r="J7836" s="1">
        <v>1.13838410513023</v>
      </c>
      <c r="K7836" s="1" t="s">
        <v>46</v>
      </c>
      <c r="M7836" s="3">
        <v>43862.76648719907</v>
      </c>
    </row>
    <row r="7837">
      <c r="A7837" s="1">
        <v>7835.0</v>
      </c>
      <c r="B7837" s="1" t="s">
        <v>2069</v>
      </c>
      <c r="C7837" s="1" t="s">
        <v>15213</v>
      </c>
      <c r="D7837" s="1" t="s">
        <v>326</v>
      </c>
      <c r="E7837" s="1" t="s">
        <v>7961</v>
      </c>
      <c r="F7837" s="1" t="s">
        <v>2072</v>
      </c>
      <c r="G7837" s="1" t="s">
        <v>17</v>
      </c>
      <c r="H7837" s="1">
        <v>45.0</v>
      </c>
      <c r="I7837" s="3">
        <v>43921.791666666664</v>
      </c>
      <c r="J7837" s="1">
        <v>0.0</v>
      </c>
      <c r="K7837" s="1" t="s">
        <v>24</v>
      </c>
      <c r="M7837" s="3">
        <v>43921.904811712964</v>
      </c>
    </row>
    <row r="7838">
      <c r="A7838" s="1">
        <v>7836.0</v>
      </c>
      <c r="B7838" s="1" t="s">
        <v>4669</v>
      </c>
      <c r="C7838" s="1" t="s">
        <v>15214</v>
      </c>
      <c r="D7838" s="1" t="s">
        <v>15215</v>
      </c>
      <c r="E7838" s="1" t="s">
        <v>15216</v>
      </c>
      <c r="F7838" s="1" t="s">
        <v>5421</v>
      </c>
      <c r="G7838" s="1" t="s">
        <v>39</v>
      </c>
      <c r="H7838" s="1">
        <v>45.0</v>
      </c>
      <c r="I7838" s="3">
        <v>44142.666666666664</v>
      </c>
      <c r="J7838" s="1">
        <v>1.97455074267997</v>
      </c>
      <c r="K7838" s="1" t="s">
        <v>24</v>
      </c>
      <c r="L7838" s="1" t="s">
        <v>747</v>
      </c>
      <c r="M7838" s="3">
        <v>44142.70320240741</v>
      </c>
    </row>
    <row r="7839">
      <c r="A7839" s="1">
        <v>7837.0</v>
      </c>
      <c r="B7839" s="1" t="s">
        <v>303</v>
      </c>
      <c r="C7839" s="1" t="s">
        <v>15217</v>
      </c>
      <c r="D7839" s="1" t="s">
        <v>305</v>
      </c>
      <c r="E7839" s="1" t="s">
        <v>644</v>
      </c>
      <c r="F7839" s="1" t="s">
        <v>307</v>
      </c>
      <c r="G7839" s="1" t="s">
        <v>17</v>
      </c>
      <c r="H7839" s="1">
        <v>45.0</v>
      </c>
      <c r="I7839" s="3">
        <v>44086.416666666664</v>
      </c>
      <c r="J7839" s="1">
        <v>1.50298696066465</v>
      </c>
      <c r="K7839" s="1" t="s">
        <v>24</v>
      </c>
      <c r="M7839" s="3">
        <v>44086.441624363426</v>
      </c>
    </row>
    <row r="7840">
      <c r="A7840" s="1">
        <v>7838.0</v>
      </c>
      <c r="B7840" s="1" t="s">
        <v>293</v>
      </c>
      <c r="C7840" s="1" t="s">
        <v>15218</v>
      </c>
      <c r="D7840" s="1" t="s">
        <v>588</v>
      </c>
      <c r="E7840" s="1" t="s">
        <v>10519</v>
      </c>
      <c r="F7840" s="1" t="s">
        <v>297</v>
      </c>
      <c r="G7840" s="1" t="s">
        <v>17</v>
      </c>
      <c r="H7840" s="1">
        <v>45.0</v>
      </c>
      <c r="I7840" s="3">
        <v>43796.791666666664</v>
      </c>
      <c r="J7840" s="1">
        <v>1.64913937026423</v>
      </c>
      <c r="K7840" s="1" t="s">
        <v>62</v>
      </c>
      <c r="M7840" s="3">
        <v>43796.83010413194</v>
      </c>
    </row>
    <row r="7841">
      <c r="A7841" s="1">
        <v>7839.0</v>
      </c>
      <c r="B7841" s="1" t="s">
        <v>239</v>
      </c>
      <c r="C7841" s="1" t="s">
        <v>15219</v>
      </c>
      <c r="D7841" s="1" t="s">
        <v>1137</v>
      </c>
      <c r="E7841" s="1" t="s">
        <v>4574</v>
      </c>
      <c r="F7841" s="1" t="s">
        <v>243</v>
      </c>
      <c r="G7841" s="1" t="s">
        <v>17</v>
      </c>
      <c r="H7841" s="1">
        <v>45.0</v>
      </c>
      <c r="I7841" s="3">
        <v>44014.25</v>
      </c>
      <c r="J7841" s="1">
        <v>0.804025269327455</v>
      </c>
      <c r="K7841" s="1" t="s">
        <v>46</v>
      </c>
      <c r="M7841" s="3">
        <v>44014.27859483796</v>
      </c>
    </row>
    <row r="7842">
      <c r="A7842" s="1">
        <v>7840.0</v>
      </c>
      <c r="B7842" s="1" t="s">
        <v>401</v>
      </c>
      <c r="C7842" s="1" t="s">
        <v>15220</v>
      </c>
      <c r="D7842" s="1" t="s">
        <v>32</v>
      </c>
      <c r="E7842" s="1" t="s">
        <v>15221</v>
      </c>
      <c r="F7842" s="1" t="s">
        <v>405</v>
      </c>
      <c r="G7842" s="1" t="s">
        <v>89</v>
      </c>
      <c r="H7842" s="1">
        <v>45.0</v>
      </c>
      <c r="I7842" s="3">
        <v>44155.60181854167</v>
      </c>
      <c r="J7842" s="1">
        <v>1.07575226472465</v>
      </c>
      <c r="K7842" s="1" t="s">
        <v>24</v>
      </c>
      <c r="M7842" s="3">
        <v>44155.642617233796</v>
      </c>
    </row>
    <row r="7843">
      <c r="A7843" s="1">
        <v>7841.0</v>
      </c>
      <c r="B7843" s="1" t="s">
        <v>3647</v>
      </c>
      <c r="C7843" s="1" t="s">
        <v>15222</v>
      </c>
      <c r="D7843" s="1" t="s">
        <v>11268</v>
      </c>
      <c r="E7843" s="1" t="s">
        <v>15223</v>
      </c>
      <c r="F7843" s="1" t="s">
        <v>3651</v>
      </c>
      <c r="G7843" s="1" t="s">
        <v>39</v>
      </c>
      <c r="H7843" s="1">
        <v>45.0</v>
      </c>
      <c r="I7843" s="3">
        <v>43875.625</v>
      </c>
      <c r="J7843" s="1">
        <v>1.69146334601122</v>
      </c>
      <c r="K7843" s="1" t="s">
        <v>24</v>
      </c>
      <c r="M7843" s="3">
        <v>43875.678498761576</v>
      </c>
    </row>
    <row r="7844">
      <c r="A7844" s="1">
        <v>7842.0</v>
      </c>
      <c r="B7844" s="1" t="s">
        <v>196</v>
      </c>
      <c r="C7844" s="1" t="s">
        <v>15224</v>
      </c>
      <c r="D7844" s="1" t="s">
        <v>198</v>
      </c>
      <c r="E7844" s="1" t="s">
        <v>5150</v>
      </c>
      <c r="F7844" s="1" t="s">
        <v>200</v>
      </c>
      <c r="G7844" s="1" t="s">
        <v>17</v>
      </c>
      <c r="H7844" s="1">
        <v>45.0</v>
      </c>
      <c r="I7844" s="3">
        <v>44245.5625</v>
      </c>
      <c r="J7844" s="1">
        <v>2.82330335491805</v>
      </c>
      <c r="K7844" s="1" t="s">
        <v>24</v>
      </c>
      <c r="M7844" s="3">
        <v>44245.59435775463</v>
      </c>
    </row>
    <row r="7845">
      <c r="A7845" s="1">
        <v>7843.0</v>
      </c>
      <c r="B7845" s="1" t="s">
        <v>161</v>
      </c>
      <c r="C7845" s="1" t="s">
        <v>15225</v>
      </c>
      <c r="D7845" s="1" t="s">
        <v>2515</v>
      </c>
      <c r="E7845" s="1" t="s">
        <v>2516</v>
      </c>
      <c r="F7845" s="1" t="s">
        <v>165</v>
      </c>
      <c r="G7845" s="1" t="s">
        <v>35</v>
      </c>
      <c r="H7845" s="1">
        <v>45.0</v>
      </c>
      <c r="I7845" s="3">
        <v>44231.208333333336</v>
      </c>
      <c r="J7845" s="1">
        <v>2.42232323605854</v>
      </c>
      <c r="K7845" s="1" t="s">
        <v>166</v>
      </c>
      <c r="L7845" s="1" t="s">
        <v>167</v>
      </c>
      <c r="M7845" s="3">
        <v>44231.23921615741</v>
      </c>
    </row>
    <row r="7846">
      <c r="A7846" s="1">
        <v>7844.0</v>
      </c>
      <c r="B7846" s="1" t="s">
        <v>229</v>
      </c>
      <c r="C7846" s="1" t="s">
        <v>15226</v>
      </c>
      <c r="D7846" s="1" t="s">
        <v>2504</v>
      </c>
      <c r="E7846" s="1" t="s">
        <v>15227</v>
      </c>
      <c r="F7846" s="1" t="s">
        <v>232</v>
      </c>
      <c r="G7846" s="1" t="s">
        <v>39</v>
      </c>
      <c r="H7846" s="1">
        <v>45.0</v>
      </c>
      <c r="I7846" s="3">
        <v>44253.229166666664</v>
      </c>
      <c r="J7846" s="1">
        <v>5.29375174095673</v>
      </c>
      <c r="K7846" s="1" t="s">
        <v>24</v>
      </c>
      <c r="L7846" s="1" t="s">
        <v>940</v>
      </c>
      <c r="M7846" s="3">
        <v>44253.2583683912</v>
      </c>
    </row>
    <row r="7847">
      <c r="A7847" s="1">
        <v>7845.0</v>
      </c>
      <c r="B7847" s="1" t="s">
        <v>15228</v>
      </c>
      <c r="C7847" s="1" t="s">
        <v>15229</v>
      </c>
      <c r="D7847" s="1" t="s">
        <v>11570</v>
      </c>
      <c r="E7847" s="1" t="s">
        <v>15230</v>
      </c>
      <c r="F7847" s="1" t="s">
        <v>15231</v>
      </c>
      <c r="G7847" s="1" t="s">
        <v>39</v>
      </c>
      <c r="H7847" s="1">
        <v>45.0</v>
      </c>
      <c r="I7847" s="3">
        <v>43749.333333333336</v>
      </c>
      <c r="J7847" s="1">
        <v>2.20760342976252</v>
      </c>
      <c r="K7847" s="1" t="s">
        <v>159</v>
      </c>
      <c r="M7847" s="3">
        <v>43749.370446099536</v>
      </c>
    </row>
    <row r="7848">
      <c r="A7848" s="1">
        <v>7846.0</v>
      </c>
      <c r="B7848" s="1" t="s">
        <v>553</v>
      </c>
      <c r="C7848" s="1" t="s">
        <v>15232</v>
      </c>
      <c r="D7848" s="1" t="s">
        <v>555</v>
      </c>
      <c r="E7848" s="1" t="s">
        <v>6490</v>
      </c>
      <c r="F7848" s="1" t="s">
        <v>557</v>
      </c>
      <c r="G7848" s="1" t="s">
        <v>17</v>
      </c>
      <c r="H7848" s="1">
        <v>45.0</v>
      </c>
      <c r="I7848" s="3">
        <v>44127.729166666664</v>
      </c>
      <c r="J7848" s="1">
        <v>1.31272689426768</v>
      </c>
      <c r="K7848" s="1" t="s">
        <v>46</v>
      </c>
      <c r="L7848" s="1" t="s">
        <v>558</v>
      </c>
      <c r="M7848" s="3">
        <v>44127.67816340278</v>
      </c>
    </row>
    <row r="7849">
      <c r="A7849" s="1">
        <v>7847.0</v>
      </c>
      <c r="B7849" s="1" t="s">
        <v>201</v>
      </c>
      <c r="C7849" s="1" t="s">
        <v>15233</v>
      </c>
      <c r="D7849" s="1" t="s">
        <v>3458</v>
      </c>
      <c r="E7849" s="1" t="s">
        <v>2447</v>
      </c>
      <c r="F7849" s="1" t="s">
        <v>204</v>
      </c>
      <c r="G7849" s="1" t="s">
        <v>17</v>
      </c>
      <c r="H7849" s="1">
        <v>45.0</v>
      </c>
      <c r="I7849" s="3">
        <v>43788.25</v>
      </c>
      <c r="J7849" s="1">
        <v>3.02118031887596</v>
      </c>
      <c r="K7849" s="1" t="s">
        <v>46</v>
      </c>
      <c r="M7849" s="3">
        <v>43788.31966983796</v>
      </c>
    </row>
    <row r="7850">
      <c r="A7850" s="1">
        <v>7848.0</v>
      </c>
      <c r="B7850" s="1" t="s">
        <v>1449</v>
      </c>
      <c r="C7850" s="1" t="s">
        <v>15234</v>
      </c>
      <c r="D7850" s="1" t="s">
        <v>738</v>
      </c>
      <c r="E7850" s="1" t="s">
        <v>15235</v>
      </c>
      <c r="F7850" s="1" t="s">
        <v>1453</v>
      </c>
      <c r="G7850" s="1" t="s">
        <v>17</v>
      </c>
      <c r="H7850" s="1">
        <v>45.0</v>
      </c>
      <c r="I7850" s="3">
        <v>44106.291666666664</v>
      </c>
      <c r="J7850" s="1">
        <v>0.658760085500985</v>
      </c>
      <c r="K7850" s="1" t="s">
        <v>218</v>
      </c>
      <c r="L7850" s="1" t="s">
        <v>287</v>
      </c>
      <c r="M7850" s="3">
        <v>44106.32676887731</v>
      </c>
    </row>
    <row r="7851">
      <c r="A7851" s="1">
        <v>7849.0</v>
      </c>
      <c r="B7851" s="1" t="s">
        <v>3662</v>
      </c>
      <c r="C7851" s="1" t="s">
        <v>15236</v>
      </c>
      <c r="D7851" s="1" t="s">
        <v>3403</v>
      </c>
      <c r="E7851" s="1" t="s">
        <v>15237</v>
      </c>
      <c r="F7851" s="1" t="s">
        <v>3665</v>
      </c>
      <c r="G7851" s="1" t="s">
        <v>89</v>
      </c>
      <c r="H7851" s="1">
        <v>45.0</v>
      </c>
      <c r="I7851" s="3">
        <v>43838.72967746528</v>
      </c>
      <c r="J7851" s="1">
        <v>3.54631717877563</v>
      </c>
      <c r="K7851" s="1" t="s">
        <v>24</v>
      </c>
      <c r="M7851" s="3">
        <v>43838.738063819445</v>
      </c>
    </row>
    <row r="7852">
      <c r="A7852" s="1">
        <v>7850.0</v>
      </c>
      <c r="B7852" s="1" t="s">
        <v>1679</v>
      </c>
      <c r="C7852" s="1" t="s">
        <v>15238</v>
      </c>
      <c r="D7852" s="1" t="s">
        <v>21</v>
      </c>
      <c r="E7852" s="1" t="s">
        <v>15239</v>
      </c>
      <c r="F7852" s="1" t="s">
        <v>1682</v>
      </c>
      <c r="G7852" s="1" t="s">
        <v>89</v>
      </c>
      <c r="H7852" s="1">
        <v>45.0</v>
      </c>
      <c r="I7852" s="3">
        <v>43833.36975884259</v>
      </c>
      <c r="J7852" s="1">
        <v>1.78253391758778</v>
      </c>
      <c r="K7852" s="1" t="s">
        <v>24</v>
      </c>
      <c r="M7852" s="3">
        <v>43833.38464366898</v>
      </c>
    </row>
    <row r="7853">
      <c r="A7853" s="1">
        <v>7851.0</v>
      </c>
      <c r="B7853" s="1" t="s">
        <v>1551</v>
      </c>
      <c r="C7853" s="1" t="s">
        <v>15240</v>
      </c>
      <c r="D7853" s="1" t="s">
        <v>14681</v>
      </c>
      <c r="E7853" s="1" t="s">
        <v>15241</v>
      </c>
      <c r="F7853" s="1" t="s">
        <v>1555</v>
      </c>
      <c r="G7853" s="1" t="s">
        <v>39</v>
      </c>
      <c r="H7853" s="1">
        <v>45.0</v>
      </c>
      <c r="I7853" s="3">
        <v>44157.645833333336</v>
      </c>
      <c r="J7853" s="1">
        <v>1.19284186481265</v>
      </c>
      <c r="K7853" s="1" t="s">
        <v>218</v>
      </c>
      <c r="L7853" s="1" t="s">
        <v>1556</v>
      </c>
      <c r="M7853" s="3">
        <v>44157.67892082176</v>
      </c>
    </row>
    <row r="7854">
      <c r="A7854" s="1">
        <v>7852.0</v>
      </c>
      <c r="B7854" s="1" t="s">
        <v>354</v>
      </c>
      <c r="C7854" s="1" t="s">
        <v>15242</v>
      </c>
      <c r="D7854" s="1" t="s">
        <v>664</v>
      </c>
      <c r="E7854" s="1" t="s">
        <v>1854</v>
      </c>
      <c r="F7854" s="1" t="s">
        <v>358</v>
      </c>
      <c r="G7854" s="1" t="s">
        <v>35</v>
      </c>
      <c r="H7854" s="1">
        <v>45.0</v>
      </c>
      <c r="I7854" s="3">
        <v>44099.666666666664</v>
      </c>
      <c r="J7854" s="1">
        <v>1.08936645627168</v>
      </c>
      <c r="K7854" s="1" t="s">
        <v>24</v>
      </c>
      <c r="M7854" s="3">
        <v>44099.70099175926</v>
      </c>
    </row>
    <row r="7855">
      <c r="A7855" s="1">
        <v>7853.0</v>
      </c>
      <c r="B7855" s="1" t="s">
        <v>2864</v>
      </c>
      <c r="C7855" s="1" t="s">
        <v>15243</v>
      </c>
      <c r="D7855" s="1" t="s">
        <v>411</v>
      </c>
      <c r="E7855" s="1" t="s">
        <v>2866</v>
      </c>
      <c r="F7855" s="1" t="s">
        <v>2867</v>
      </c>
      <c r="G7855" s="1" t="s">
        <v>17</v>
      </c>
      <c r="H7855" s="1">
        <v>45.0</v>
      </c>
      <c r="I7855" s="3">
        <v>43872.625</v>
      </c>
      <c r="J7855" s="1">
        <v>1.54893821379298</v>
      </c>
      <c r="K7855" s="1" t="s">
        <v>62</v>
      </c>
      <c r="M7855" s="3">
        <v>43872.65307537037</v>
      </c>
    </row>
    <row r="7856">
      <c r="A7856" s="1">
        <v>7854.0</v>
      </c>
      <c r="B7856" s="1" t="s">
        <v>5796</v>
      </c>
      <c r="C7856" s="1" t="s">
        <v>15244</v>
      </c>
      <c r="D7856" s="1" t="s">
        <v>1813</v>
      </c>
      <c r="E7856" s="1" t="s">
        <v>10400</v>
      </c>
      <c r="F7856" s="1" t="s">
        <v>5799</v>
      </c>
      <c r="G7856" s="1" t="s">
        <v>17</v>
      </c>
      <c r="H7856" s="1">
        <v>45.0</v>
      </c>
      <c r="I7856" s="3">
        <v>44165.583333333336</v>
      </c>
      <c r="J7856" s="1">
        <v>1.6467841124772</v>
      </c>
      <c r="K7856" s="1" t="s">
        <v>18</v>
      </c>
      <c r="M7856" s="3">
        <v>44165.593462268516</v>
      </c>
    </row>
    <row r="7857">
      <c r="A7857" s="1">
        <v>7855.0</v>
      </c>
      <c r="B7857" s="1" t="s">
        <v>445</v>
      </c>
      <c r="C7857" s="1" t="s">
        <v>15245</v>
      </c>
      <c r="D7857" s="1" t="s">
        <v>447</v>
      </c>
      <c r="E7857" s="1" t="s">
        <v>448</v>
      </c>
      <c r="F7857" s="1" t="s">
        <v>449</v>
      </c>
      <c r="G7857" s="1" t="s">
        <v>35</v>
      </c>
      <c r="H7857" s="1">
        <v>45.0</v>
      </c>
      <c r="I7857" s="3">
        <v>43636.5</v>
      </c>
      <c r="J7857" s="1">
        <v>2.04275232964966</v>
      </c>
      <c r="K7857" s="1" t="s">
        <v>24</v>
      </c>
      <c r="M7857" s="3">
        <v>43636.473775625</v>
      </c>
    </row>
    <row r="7858">
      <c r="A7858" s="1">
        <v>7856.0</v>
      </c>
      <c r="B7858" s="1" t="s">
        <v>742</v>
      </c>
      <c r="C7858" s="1" t="s">
        <v>15246</v>
      </c>
      <c r="D7858" s="1" t="s">
        <v>148</v>
      </c>
      <c r="E7858" s="1" t="s">
        <v>1224</v>
      </c>
      <c r="F7858" s="1" t="s">
        <v>746</v>
      </c>
      <c r="G7858" s="1" t="s">
        <v>17</v>
      </c>
      <c r="H7858" s="1">
        <v>45.0</v>
      </c>
      <c r="I7858" s="3">
        <v>43851.583333333336</v>
      </c>
      <c r="J7858" s="1">
        <v>2.82635656440631</v>
      </c>
      <c r="K7858" s="1" t="s">
        <v>24</v>
      </c>
      <c r="M7858" s="3">
        <v>43851.61400028935</v>
      </c>
    </row>
    <row r="7859">
      <c r="A7859" s="1">
        <v>7857.0</v>
      </c>
      <c r="B7859" s="1" t="s">
        <v>161</v>
      </c>
      <c r="C7859" s="1" t="s">
        <v>15247</v>
      </c>
      <c r="D7859" s="1" t="s">
        <v>163</v>
      </c>
      <c r="E7859" s="1" t="s">
        <v>715</v>
      </c>
      <c r="F7859" s="1" t="s">
        <v>165</v>
      </c>
      <c r="G7859" s="1" t="s">
        <v>35</v>
      </c>
      <c r="H7859" s="1">
        <v>45.0</v>
      </c>
      <c r="I7859" s="3">
        <v>44174.208333333336</v>
      </c>
      <c r="J7859" s="1">
        <v>1.34842627135727</v>
      </c>
      <c r="K7859" s="1" t="s">
        <v>166</v>
      </c>
      <c r="L7859" s="1" t="s">
        <v>167</v>
      </c>
      <c r="M7859" s="3">
        <v>44174.25059092593</v>
      </c>
    </row>
    <row r="7860">
      <c r="A7860" s="1">
        <v>7858.0</v>
      </c>
      <c r="B7860" s="1" t="s">
        <v>2610</v>
      </c>
      <c r="C7860" s="1" t="s">
        <v>15248</v>
      </c>
      <c r="D7860" s="1" t="s">
        <v>1179</v>
      </c>
      <c r="E7860" s="1" t="s">
        <v>15249</v>
      </c>
      <c r="F7860" s="1" t="s">
        <v>2614</v>
      </c>
      <c r="G7860" s="1" t="s">
        <v>39</v>
      </c>
      <c r="H7860" s="1">
        <v>45.0</v>
      </c>
      <c r="I7860" s="3">
        <v>43920.75</v>
      </c>
      <c r="J7860" s="1">
        <v>1.05249284618026</v>
      </c>
      <c r="K7860" s="1" t="s">
        <v>46</v>
      </c>
      <c r="M7860" s="3">
        <v>43920.77428601852</v>
      </c>
    </row>
    <row r="7861">
      <c r="A7861" s="1">
        <v>7859.0</v>
      </c>
      <c r="B7861" s="1" t="s">
        <v>2188</v>
      </c>
      <c r="C7861" s="1" t="s">
        <v>15250</v>
      </c>
      <c r="D7861" s="1" t="s">
        <v>3458</v>
      </c>
      <c r="E7861" s="1" t="s">
        <v>13877</v>
      </c>
      <c r="F7861" s="1" t="s">
        <v>2192</v>
      </c>
      <c r="G7861" s="1" t="s">
        <v>17</v>
      </c>
      <c r="H7861" s="1">
        <v>45.0</v>
      </c>
      <c r="I7861" s="3">
        <v>43888.197916666664</v>
      </c>
      <c r="J7861" s="1">
        <v>1.73793033720673</v>
      </c>
      <c r="K7861" s="1" t="s">
        <v>18</v>
      </c>
      <c r="M7861" s="3">
        <v>43888.7053605787</v>
      </c>
    </row>
    <row r="7862">
      <c r="A7862" s="1">
        <v>7860.0</v>
      </c>
      <c r="B7862" s="1" t="s">
        <v>308</v>
      </c>
      <c r="C7862" s="1" t="s">
        <v>15251</v>
      </c>
      <c r="D7862" s="1" t="s">
        <v>310</v>
      </c>
      <c r="E7862" s="1" t="s">
        <v>2281</v>
      </c>
      <c r="F7862" s="1" t="s">
        <v>312</v>
      </c>
      <c r="G7862" s="1" t="s">
        <v>17</v>
      </c>
      <c r="H7862" s="1">
        <v>45.0</v>
      </c>
      <c r="I7862" s="3">
        <v>44151.583333333336</v>
      </c>
      <c r="J7862" s="1">
        <v>1.98639035396792</v>
      </c>
      <c r="K7862" s="1" t="s">
        <v>24</v>
      </c>
      <c r="L7862" s="1" t="s">
        <v>96</v>
      </c>
      <c r="M7862" s="3">
        <v>44151.615753171296</v>
      </c>
    </row>
    <row r="7863">
      <c r="A7863" s="1">
        <v>7861.0</v>
      </c>
      <c r="B7863" s="1" t="s">
        <v>1413</v>
      </c>
      <c r="C7863" s="1" t="s">
        <v>15252</v>
      </c>
      <c r="D7863" s="1" t="s">
        <v>6485</v>
      </c>
      <c r="E7863" s="1" t="s">
        <v>15253</v>
      </c>
      <c r="F7863" s="1" t="s">
        <v>1416</v>
      </c>
      <c r="G7863" s="1" t="s">
        <v>39</v>
      </c>
      <c r="H7863" s="1">
        <v>45.0</v>
      </c>
      <c r="I7863" s="3">
        <v>44202.479166666664</v>
      </c>
      <c r="J7863" s="1">
        <v>2.00649712510784</v>
      </c>
      <c r="K7863" s="1" t="s">
        <v>18</v>
      </c>
      <c r="L7863" s="1" t="s">
        <v>581</v>
      </c>
      <c r="M7863" s="3">
        <v>44202.51745393519</v>
      </c>
    </row>
    <row r="7864">
      <c r="A7864" s="1">
        <v>7862.0</v>
      </c>
      <c r="B7864" s="1" t="s">
        <v>141</v>
      </c>
      <c r="C7864" s="1" t="s">
        <v>15254</v>
      </c>
      <c r="D7864" s="1" t="s">
        <v>138</v>
      </c>
      <c r="E7864" s="1" t="s">
        <v>15255</v>
      </c>
      <c r="F7864" s="1" t="s">
        <v>175</v>
      </c>
      <c r="G7864" s="1" t="s">
        <v>39</v>
      </c>
      <c r="H7864" s="1">
        <v>45.0</v>
      </c>
      <c r="I7864" s="3">
        <v>43922.625</v>
      </c>
      <c r="J7864" s="1">
        <v>0.0</v>
      </c>
      <c r="K7864" s="1" t="s">
        <v>46</v>
      </c>
      <c r="M7864" s="3">
        <v>43922.60603771991</v>
      </c>
    </row>
    <row r="7865">
      <c r="A7865" s="1">
        <v>7863.0</v>
      </c>
      <c r="B7865" s="1" t="s">
        <v>1315</v>
      </c>
      <c r="C7865" s="1" t="s">
        <v>15256</v>
      </c>
      <c r="D7865" s="1" t="s">
        <v>411</v>
      </c>
      <c r="E7865" s="1" t="s">
        <v>6505</v>
      </c>
      <c r="F7865" s="1" t="s">
        <v>1319</v>
      </c>
      <c r="G7865" s="1" t="s">
        <v>17</v>
      </c>
      <c r="H7865" s="1">
        <v>45.0</v>
      </c>
      <c r="I7865" s="3">
        <v>44088.520833333336</v>
      </c>
      <c r="J7865" s="1">
        <v>0.10585400040029</v>
      </c>
      <c r="K7865" s="1" t="s">
        <v>18</v>
      </c>
      <c r="M7865" s="3">
        <v>44088.54469927083</v>
      </c>
    </row>
    <row r="7866">
      <c r="A7866" s="1">
        <v>7864.0</v>
      </c>
      <c r="B7866" s="1" t="s">
        <v>1012</v>
      </c>
      <c r="C7866" s="1" t="s">
        <v>15257</v>
      </c>
      <c r="D7866" s="1" t="s">
        <v>1014</v>
      </c>
      <c r="E7866" s="1" t="s">
        <v>1015</v>
      </c>
      <c r="F7866" s="1" t="s">
        <v>1016</v>
      </c>
      <c r="G7866" s="1" t="s">
        <v>17</v>
      </c>
      <c r="H7866" s="1">
        <v>45.0</v>
      </c>
      <c r="I7866" s="3">
        <v>43914.291666666664</v>
      </c>
      <c r="J7866" s="1">
        <v>0.0</v>
      </c>
      <c r="K7866" s="1" t="s">
        <v>166</v>
      </c>
      <c r="M7866" s="3">
        <v>43914.3225650463</v>
      </c>
    </row>
    <row r="7867">
      <c r="A7867" s="1">
        <v>7865.0</v>
      </c>
      <c r="B7867" s="1" t="s">
        <v>12</v>
      </c>
      <c r="C7867" s="1" t="s">
        <v>15258</v>
      </c>
      <c r="D7867" s="1" t="s">
        <v>411</v>
      </c>
      <c r="E7867" s="1" t="s">
        <v>5115</v>
      </c>
      <c r="F7867" s="1" t="s">
        <v>16</v>
      </c>
      <c r="G7867" s="1" t="s">
        <v>17</v>
      </c>
      <c r="H7867" s="1">
        <v>45.0</v>
      </c>
      <c r="I7867" s="3">
        <v>43966.291666666664</v>
      </c>
      <c r="J7867" s="1">
        <v>0.386216736431411</v>
      </c>
      <c r="K7867" s="1" t="s">
        <v>18</v>
      </c>
      <c r="M7867" s="3">
        <v>43966.32216795139</v>
      </c>
    </row>
    <row r="7868">
      <c r="A7868" s="1">
        <v>7866.0</v>
      </c>
      <c r="B7868" s="1" t="s">
        <v>11255</v>
      </c>
      <c r="C7868" s="1" t="s">
        <v>15259</v>
      </c>
      <c r="D7868" s="1" t="s">
        <v>1258</v>
      </c>
      <c r="E7868" s="1" t="s">
        <v>12203</v>
      </c>
      <c r="F7868" s="1" t="s">
        <v>11258</v>
      </c>
      <c r="G7868" s="1" t="s">
        <v>35</v>
      </c>
      <c r="H7868" s="1">
        <v>45.0</v>
      </c>
      <c r="I7868" s="3">
        <v>44190.6875</v>
      </c>
      <c r="J7868" s="1">
        <v>3.06013728745502</v>
      </c>
      <c r="K7868" s="1" t="s">
        <v>18</v>
      </c>
      <c r="L7868" s="1" t="s">
        <v>2972</v>
      </c>
      <c r="M7868" s="3">
        <v>44190.71801914352</v>
      </c>
    </row>
    <row r="7869">
      <c r="A7869" s="1">
        <v>7867.0</v>
      </c>
      <c r="B7869" s="1" t="s">
        <v>1202</v>
      </c>
      <c r="C7869" s="1" t="s">
        <v>15260</v>
      </c>
      <c r="D7869" s="1" t="s">
        <v>3392</v>
      </c>
      <c r="E7869" s="1" t="s">
        <v>7846</v>
      </c>
      <c r="F7869" s="1" t="s">
        <v>7847</v>
      </c>
      <c r="G7869" s="1" t="s">
        <v>17</v>
      </c>
      <c r="H7869" s="1">
        <v>45.0</v>
      </c>
      <c r="I7869" s="3">
        <v>43802.291666666664</v>
      </c>
      <c r="J7869" s="1">
        <v>1.01704071837263</v>
      </c>
      <c r="K7869" s="1" t="s">
        <v>24</v>
      </c>
      <c r="M7869" s="3">
        <v>43810.577022337966</v>
      </c>
    </row>
    <row r="7870">
      <c r="A7870" s="1">
        <v>7868.0</v>
      </c>
      <c r="B7870" s="1" t="s">
        <v>647</v>
      </c>
      <c r="C7870" s="1" t="s">
        <v>15261</v>
      </c>
      <c r="D7870" s="1" t="s">
        <v>2255</v>
      </c>
      <c r="E7870" s="1" t="s">
        <v>8585</v>
      </c>
      <c r="F7870" s="1" t="s">
        <v>651</v>
      </c>
      <c r="G7870" s="1" t="s">
        <v>17</v>
      </c>
      <c r="H7870" s="1">
        <v>45.0</v>
      </c>
      <c r="I7870" s="3">
        <v>44229.666666666664</v>
      </c>
      <c r="J7870" s="1">
        <v>0.0152578817590134</v>
      </c>
      <c r="K7870" s="1" t="s">
        <v>24</v>
      </c>
      <c r="L7870" s="1" t="s">
        <v>188</v>
      </c>
      <c r="M7870" s="3">
        <v>44229.69776646991</v>
      </c>
    </row>
    <row r="7871">
      <c r="A7871" s="1">
        <v>7869.0</v>
      </c>
      <c r="B7871" s="1" t="s">
        <v>2199</v>
      </c>
      <c r="C7871" s="1" t="s">
        <v>15262</v>
      </c>
      <c r="D7871" s="1" t="s">
        <v>3452</v>
      </c>
      <c r="E7871" s="1" t="s">
        <v>15263</v>
      </c>
      <c r="F7871" s="1" t="s">
        <v>2202</v>
      </c>
      <c r="G7871" s="1" t="s">
        <v>39</v>
      </c>
      <c r="H7871" s="1">
        <v>45.0</v>
      </c>
      <c r="I7871" s="3">
        <v>44083.479166666664</v>
      </c>
      <c r="J7871" s="1">
        <v>1.86145548729091</v>
      </c>
      <c r="K7871" s="1" t="s">
        <v>159</v>
      </c>
      <c r="L7871" s="1" t="s">
        <v>495</v>
      </c>
      <c r="M7871" s="3">
        <v>44083.519666493055</v>
      </c>
    </row>
    <row r="7872">
      <c r="A7872" s="1">
        <v>7870.0</v>
      </c>
      <c r="B7872" s="1" t="s">
        <v>376</v>
      </c>
      <c r="C7872" s="1" t="s">
        <v>15264</v>
      </c>
      <c r="D7872" s="1" t="s">
        <v>378</v>
      </c>
      <c r="E7872" s="1" t="s">
        <v>15265</v>
      </c>
      <c r="F7872" s="1" t="s">
        <v>380</v>
      </c>
      <c r="G7872" s="1" t="s">
        <v>39</v>
      </c>
      <c r="H7872" s="1">
        <v>45.0</v>
      </c>
      <c r="I7872" s="3">
        <v>44142.791666666664</v>
      </c>
      <c r="J7872" s="1">
        <v>6.90440992614518</v>
      </c>
      <c r="K7872" s="1" t="s">
        <v>62</v>
      </c>
      <c r="L7872" s="1" t="s">
        <v>381</v>
      </c>
      <c r="M7872" s="3">
        <v>44142.84475866898</v>
      </c>
    </row>
    <row r="7873">
      <c r="A7873" s="1">
        <v>7871.0</v>
      </c>
      <c r="B7873" s="1" t="s">
        <v>2645</v>
      </c>
      <c r="C7873" s="1" t="s">
        <v>15266</v>
      </c>
      <c r="D7873" s="1" t="s">
        <v>4220</v>
      </c>
      <c r="E7873" s="1" t="s">
        <v>4311</v>
      </c>
      <c r="F7873" s="1" t="s">
        <v>2649</v>
      </c>
      <c r="G7873" s="1" t="s">
        <v>17</v>
      </c>
      <c r="H7873" s="1">
        <v>45.0</v>
      </c>
      <c r="I7873" s="3">
        <v>43896.291666666664</v>
      </c>
      <c r="J7873" s="1">
        <v>1.23661286985124</v>
      </c>
      <c r="K7873" s="1" t="s">
        <v>18</v>
      </c>
      <c r="M7873" s="3">
        <v>43896.33488891204</v>
      </c>
    </row>
    <row r="7874">
      <c r="A7874" s="1">
        <v>7872.0</v>
      </c>
      <c r="B7874" s="1" t="s">
        <v>2804</v>
      </c>
      <c r="C7874" s="1" t="s">
        <v>15267</v>
      </c>
      <c r="D7874" s="1" t="s">
        <v>326</v>
      </c>
      <c r="E7874" s="1" t="s">
        <v>15268</v>
      </c>
      <c r="F7874" s="1" t="s">
        <v>2808</v>
      </c>
      <c r="G7874" s="1" t="s">
        <v>17</v>
      </c>
      <c r="H7874" s="1">
        <v>45.0</v>
      </c>
      <c r="I7874" s="3">
        <v>44038.604166666664</v>
      </c>
      <c r="J7874" s="1">
        <v>0.642901265166508</v>
      </c>
      <c r="K7874" s="1" t="s">
        <v>24</v>
      </c>
      <c r="M7874" s="3">
        <v>44038.63769914352</v>
      </c>
    </row>
    <row r="7875">
      <c r="A7875" s="1">
        <v>7873.0</v>
      </c>
      <c r="B7875" s="1" t="s">
        <v>3178</v>
      </c>
      <c r="C7875" s="1" t="s">
        <v>15269</v>
      </c>
      <c r="D7875" s="1" t="s">
        <v>14</v>
      </c>
      <c r="E7875" s="1" t="s">
        <v>15270</v>
      </c>
      <c r="F7875" s="1" t="s">
        <v>3182</v>
      </c>
      <c r="G7875" s="1" t="s">
        <v>89</v>
      </c>
      <c r="H7875" s="1">
        <v>45.0</v>
      </c>
      <c r="I7875" s="3">
        <v>44132.63391819444</v>
      </c>
      <c r="J7875" s="1">
        <v>2.60768291943796</v>
      </c>
      <c r="K7875" s="1" t="s">
        <v>18</v>
      </c>
      <c r="M7875" s="3">
        <v>44132.65013275463</v>
      </c>
    </row>
    <row r="7876">
      <c r="A7876" s="1">
        <v>7874.0</v>
      </c>
      <c r="B7876" s="1" t="s">
        <v>303</v>
      </c>
      <c r="C7876" s="1" t="s">
        <v>15271</v>
      </c>
      <c r="D7876" s="1" t="s">
        <v>305</v>
      </c>
      <c r="E7876" s="1" t="s">
        <v>7657</v>
      </c>
      <c r="F7876" s="1" t="s">
        <v>307</v>
      </c>
      <c r="G7876" s="1" t="s">
        <v>17</v>
      </c>
      <c r="H7876" s="1">
        <v>45.0</v>
      </c>
      <c r="I7876" s="3">
        <v>44231.416666666664</v>
      </c>
      <c r="J7876" s="1">
        <v>1.35459195573948</v>
      </c>
      <c r="K7876" s="1" t="s">
        <v>24</v>
      </c>
      <c r="M7876" s="3">
        <v>44231.44343583333</v>
      </c>
    </row>
    <row r="7877">
      <c r="A7877" s="1">
        <v>7875.0</v>
      </c>
      <c r="B7877" s="1" t="s">
        <v>806</v>
      </c>
      <c r="C7877" s="1" t="s">
        <v>15272</v>
      </c>
      <c r="D7877" s="1" t="s">
        <v>1036</v>
      </c>
      <c r="E7877" s="1" t="s">
        <v>15273</v>
      </c>
      <c r="F7877" s="1" t="s">
        <v>810</v>
      </c>
      <c r="G7877" s="1" t="s">
        <v>35</v>
      </c>
      <c r="H7877" s="1">
        <v>45.0</v>
      </c>
      <c r="I7877" s="3">
        <v>44175.65625</v>
      </c>
      <c r="J7877" s="1">
        <v>2.01780556506912</v>
      </c>
      <c r="K7877" s="1" t="s">
        <v>24</v>
      </c>
      <c r="M7877" s="3">
        <v>44175.691966087965</v>
      </c>
    </row>
    <row r="7878">
      <c r="A7878" s="1">
        <v>7876.0</v>
      </c>
      <c r="B7878" s="1" t="s">
        <v>953</v>
      </c>
      <c r="C7878" s="1" t="s">
        <v>15274</v>
      </c>
      <c r="D7878" s="1" t="s">
        <v>121</v>
      </c>
      <c r="E7878" s="1" t="s">
        <v>5584</v>
      </c>
      <c r="F7878" s="1" t="s">
        <v>956</v>
      </c>
      <c r="G7878" s="1" t="s">
        <v>17</v>
      </c>
      <c r="H7878" s="1">
        <v>45.0</v>
      </c>
      <c r="I7878" s="3">
        <v>44222.1875</v>
      </c>
      <c r="J7878" s="1">
        <v>2.56686237557179</v>
      </c>
      <c r="K7878" s="1" t="s">
        <v>18</v>
      </c>
      <c r="M7878" s="3">
        <v>44222.2195733912</v>
      </c>
    </row>
    <row r="7879">
      <c r="A7879" s="1">
        <v>7877.0</v>
      </c>
      <c r="B7879" s="1" t="s">
        <v>196</v>
      </c>
      <c r="C7879" s="1" t="s">
        <v>15275</v>
      </c>
      <c r="D7879" s="1" t="s">
        <v>132</v>
      </c>
      <c r="E7879" s="1" t="s">
        <v>1928</v>
      </c>
      <c r="F7879" s="1" t="s">
        <v>200</v>
      </c>
      <c r="G7879" s="1" t="s">
        <v>17</v>
      </c>
      <c r="H7879" s="1">
        <v>45.0</v>
      </c>
      <c r="I7879" s="3">
        <v>44139.229166666664</v>
      </c>
      <c r="J7879" s="1">
        <v>1.54143365672983</v>
      </c>
      <c r="K7879" s="1" t="s">
        <v>24</v>
      </c>
      <c r="M7879" s="3">
        <v>44139.26461575231</v>
      </c>
    </row>
    <row r="7880">
      <c r="A7880" s="1">
        <v>7878.0</v>
      </c>
      <c r="B7880" s="1" t="s">
        <v>2944</v>
      </c>
      <c r="C7880" s="1" t="s">
        <v>15276</v>
      </c>
      <c r="D7880" s="1" t="s">
        <v>818</v>
      </c>
      <c r="E7880" s="1" t="s">
        <v>15277</v>
      </c>
      <c r="F7880" s="1" t="s">
        <v>2947</v>
      </c>
      <c r="G7880" s="1" t="s">
        <v>39</v>
      </c>
      <c r="H7880" s="1">
        <v>45.0</v>
      </c>
      <c r="I7880" s="3">
        <v>44144.208333333336</v>
      </c>
      <c r="J7880" s="1">
        <v>1.99980764603689</v>
      </c>
      <c r="K7880" s="1" t="s">
        <v>18</v>
      </c>
      <c r="L7880" s="1" t="s">
        <v>1047</v>
      </c>
      <c r="M7880" s="3">
        <v>44144.239226666665</v>
      </c>
    </row>
    <row r="7881">
      <c r="A7881" s="1">
        <v>7879.0</v>
      </c>
      <c r="B7881" s="1" t="s">
        <v>239</v>
      </c>
      <c r="C7881" s="1" t="s">
        <v>15278</v>
      </c>
      <c r="D7881" s="1" t="s">
        <v>1137</v>
      </c>
      <c r="E7881" s="1" t="s">
        <v>4651</v>
      </c>
      <c r="F7881" s="1" t="s">
        <v>243</v>
      </c>
      <c r="G7881" s="1" t="s">
        <v>35</v>
      </c>
      <c r="H7881" s="1">
        <v>45.0</v>
      </c>
      <c r="I7881" s="3">
        <v>44055.25</v>
      </c>
      <c r="J7881" s="1">
        <v>3.55207851129684</v>
      </c>
      <c r="K7881" s="1" t="s">
        <v>46</v>
      </c>
      <c r="M7881" s="3">
        <v>44055.283487546294</v>
      </c>
    </row>
    <row r="7882">
      <c r="A7882" s="1">
        <v>7880.0</v>
      </c>
      <c r="B7882" s="1" t="s">
        <v>12</v>
      </c>
      <c r="C7882" s="1" t="s">
        <v>15279</v>
      </c>
      <c r="D7882" s="1" t="s">
        <v>411</v>
      </c>
      <c r="E7882" s="1" t="s">
        <v>4924</v>
      </c>
      <c r="F7882" s="1" t="s">
        <v>16</v>
      </c>
      <c r="G7882" s="1" t="s">
        <v>17</v>
      </c>
      <c r="H7882" s="1">
        <v>45.0</v>
      </c>
      <c r="I7882" s="3">
        <v>44015.625</v>
      </c>
      <c r="J7882" s="1">
        <v>0.330228933482514</v>
      </c>
      <c r="K7882" s="1" t="s">
        <v>18</v>
      </c>
      <c r="M7882" s="3">
        <v>44015.62830306713</v>
      </c>
    </row>
    <row r="7883">
      <c r="A7883" s="1">
        <v>7881.0</v>
      </c>
      <c r="B7883" s="1" t="s">
        <v>2339</v>
      </c>
      <c r="C7883" s="1" t="s">
        <v>15280</v>
      </c>
      <c r="D7883" s="1" t="s">
        <v>738</v>
      </c>
      <c r="E7883" s="1" t="s">
        <v>3072</v>
      </c>
      <c r="F7883" s="1" t="s">
        <v>2342</v>
      </c>
      <c r="G7883" s="1" t="s">
        <v>35</v>
      </c>
      <c r="H7883" s="1">
        <v>45.0</v>
      </c>
      <c r="I7883" s="3">
        <v>44188.666666666664</v>
      </c>
      <c r="J7883" s="1">
        <v>2.97434311485028</v>
      </c>
      <c r="K7883" s="1" t="s">
        <v>24</v>
      </c>
      <c r="M7883" s="3">
        <v>44188.70462434028</v>
      </c>
    </row>
    <row r="7884">
      <c r="A7884" s="1">
        <v>7882.0</v>
      </c>
      <c r="B7884" s="1" t="s">
        <v>1090</v>
      </c>
      <c r="C7884" s="1" t="s">
        <v>15281</v>
      </c>
      <c r="D7884" s="1" t="s">
        <v>1558</v>
      </c>
      <c r="E7884" s="1" t="s">
        <v>3300</v>
      </c>
      <c r="F7884" s="1" t="s">
        <v>1094</v>
      </c>
      <c r="G7884" s="1" t="s">
        <v>17</v>
      </c>
      <c r="H7884" s="1">
        <v>45.0</v>
      </c>
      <c r="I7884" s="3">
        <v>44144.270833333336</v>
      </c>
      <c r="J7884" s="1">
        <v>1.91960075931581</v>
      </c>
      <c r="K7884" s="1" t="s">
        <v>166</v>
      </c>
      <c r="M7884" s="3">
        <v>44144.30933230324</v>
      </c>
    </row>
    <row r="7885">
      <c r="A7885" s="1">
        <v>7883.0</v>
      </c>
      <c r="B7885" s="1" t="s">
        <v>1090</v>
      </c>
      <c r="C7885" s="1" t="s">
        <v>15282</v>
      </c>
      <c r="D7885" s="1" t="s">
        <v>4640</v>
      </c>
      <c r="E7885" s="1" t="s">
        <v>5222</v>
      </c>
      <c r="F7885" s="1" t="s">
        <v>1094</v>
      </c>
      <c r="G7885" s="1" t="s">
        <v>17</v>
      </c>
      <c r="H7885" s="1">
        <v>45.0</v>
      </c>
      <c r="I7885" s="3">
        <v>44073.208333333336</v>
      </c>
      <c r="J7885" s="1">
        <v>0.908783334154502</v>
      </c>
      <c r="K7885" s="1" t="s">
        <v>166</v>
      </c>
      <c r="L7885" s="1" t="s">
        <v>167</v>
      </c>
      <c r="M7885" s="3">
        <v>44073.23045209491</v>
      </c>
    </row>
    <row r="7886">
      <c r="A7886" s="1">
        <v>7884.0</v>
      </c>
      <c r="B7886" s="1" t="s">
        <v>2891</v>
      </c>
      <c r="C7886" s="1" t="s">
        <v>15283</v>
      </c>
      <c r="D7886" s="1" t="s">
        <v>11078</v>
      </c>
      <c r="E7886" s="1" t="s">
        <v>15284</v>
      </c>
      <c r="F7886" s="1" t="s">
        <v>2894</v>
      </c>
      <c r="G7886" s="1" t="s">
        <v>39</v>
      </c>
      <c r="H7886" s="1">
        <v>45.0</v>
      </c>
      <c r="I7886" s="3">
        <v>43796.625</v>
      </c>
      <c r="J7886" s="1">
        <v>1.01441508918555</v>
      </c>
      <c r="K7886" s="1" t="s">
        <v>46</v>
      </c>
      <c r="M7886" s="3">
        <v>43796.639291875</v>
      </c>
    </row>
    <row r="7887">
      <c r="A7887" s="1">
        <v>7885.0</v>
      </c>
      <c r="B7887" s="1" t="s">
        <v>1872</v>
      </c>
      <c r="C7887" s="1" t="s">
        <v>15285</v>
      </c>
      <c r="D7887" s="1" t="s">
        <v>1874</v>
      </c>
      <c r="E7887" s="1" t="s">
        <v>5060</v>
      </c>
      <c r="F7887" s="1" t="s">
        <v>1876</v>
      </c>
      <c r="G7887" s="1" t="s">
        <v>35</v>
      </c>
      <c r="H7887" s="1">
        <v>45.0</v>
      </c>
      <c r="I7887" s="3">
        <v>44238.5</v>
      </c>
      <c r="J7887" s="1">
        <v>3.28922417475297</v>
      </c>
      <c r="K7887" s="1" t="s">
        <v>24</v>
      </c>
      <c r="L7887" s="1" t="s">
        <v>406</v>
      </c>
      <c r="M7887" s="3">
        <v>44238.53520864583</v>
      </c>
    </row>
    <row r="7888">
      <c r="A7888" s="1">
        <v>7886.0</v>
      </c>
      <c r="B7888" s="1" t="s">
        <v>2276</v>
      </c>
      <c r="C7888" s="1" t="s">
        <v>15286</v>
      </c>
      <c r="D7888" s="1" t="s">
        <v>2858</v>
      </c>
      <c r="E7888" s="1" t="s">
        <v>2859</v>
      </c>
      <c r="F7888" s="1" t="s">
        <v>2279</v>
      </c>
      <c r="G7888" s="1" t="s">
        <v>35</v>
      </c>
      <c r="H7888" s="1">
        <v>45.0</v>
      </c>
      <c r="I7888" s="3">
        <v>43983.291666666664</v>
      </c>
      <c r="J7888" s="1">
        <v>0.244597603392308</v>
      </c>
      <c r="K7888" s="1" t="s">
        <v>159</v>
      </c>
      <c r="M7888" s="3">
        <v>43983.333324328705</v>
      </c>
    </row>
    <row r="7889">
      <c r="A7889" s="1">
        <v>7887.0</v>
      </c>
      <c r="B7889" s="1" t="s">
        <v>5456</v>
      </c>
      <c r="C7889" s="1" t="s">
        <v>15287</v>
      </c>
      <c r="D7889" s="1" t="s">
        <v>5458</v>
      </c>
      <c r="E7889" s="1" t="s">
        <v>5957</v>
      </c>
      <c r="F7889" s="1" t="s">
        <v>5460</v>
      </c>
      <c r="G7889" s="1" t="s">
        <v>35</v>
      </c>
      <c r="H7889" s="1">
        <v>45.0</v>
      </c>
      <c r="I7889" s="3">
        <v>43487.25</v>
      </c>
      <c r="J7889" s="1">
        <v>3.77888917468686</v>
      </c>
      <c r="K7889" s="1" t="s">
        <v>24</v>
      </c>
      <c r="M7889" s="3">
        <v>43487.30193829861</v>
      </c>
    </row>
    <row r="7890">
      <c r="A7890" s="1">
        <v>7888.0</v>
      </c>
      <c r="B7890" s="1" t="s">
        <v>389</v>
      </c>
      <c r="C7890" s="1" t="s">
        <v>15288</v>
      </c>
      <c r="D7890" s="1" t="s">
        <v>408</v>
      </c>
      <c r="E7890" s="1" t="s">
        <v>1421</v>
      </c>
      <c r="F7890" s="1" t="s">
        <v>393</v>
      </c>
      <c r="G7890" s="1" t="s">
        <v>17</v>
      </c>
      <c r="H7890" s="1">
        <v>45.0</v>
      </c>
      <c r="I7890" s="3">
        <v>44041.333333333336</v>
      </c>
      <c r="J7890" s="1">
        <v>1.65004553354149</v>
      </c>
      <c r="K7890" s="1" t="s">
        <v>18</v>
      </c>
      <c r="M7890" s="3">
        <v>44041.36890746528</v>
      </c>
    </row>
    <row r="7891">
      <c r="A7891" s="1">
        <v>7889.0</v>
      </c>
      <c r="B7891" s="1" t="s">
        <v>2877</v>
      </c>
      <c r="C7891" s="1" t="s">
        <v>15289</v>
      </c>
      <c r="D7891" s="1" t="s">
        <v>2879</v>
      </c>
      <c r="E7891" s="1" t="s">
        <v>2880</v>
      </c>
      <c r="F7891" s="1" t="s">
        <v>2881</v>
      </c>
      <c r="G7891" s="1" t="s">
        <v>17</v>
      </c>
      <c r="H7891" s="1">
        <v>45.0</v>
      </c>
      <c r="I7891" s="3">
        <v>44194.270833333336</v>
      </c>
      <c r="J7891" s="1">
        <v>2.30184654488399</v>
      </c>
      <c r="K7891" s="1" t="s">
        <v>62</v>
      </c>
      <c r="M7891" s="3">
        <v>44194.28303681713</v>
      </c>
    </row>
    <row r="7892">
      <c r="A7892" s="1">
        <v>7890.0</v>
      </c>
      <c r="B7892" s="1" t="s">
        <v>2299</v>
      </c>
      <c r="C7892" s="1" t="s">
        <v>15290</v>
      </c>
      <c r="D7892" s="1" t="s">
        <v>701</v>
      </c>
      <c r="E7892" s="1" t="s">
        <v>15291</v>
      </c>
      <c r="F7892" s="1" t="s">
        <v>2302</v>
      </c>
      <c r="G7892" s="1" t="s">
        <v>17</v>
      </c>
      <c r="H7892" s="1">
        <v>45.0</v>
      </c>
      <c r="I7892" s="3">
        <v>44245.541666666664</v>
      </c>
      <c r="J7892" s="1">
        <v>2.40472070761742</v>
      </c>
      <c r="K7892" s="1" t="s">
        <v>24</v>
      </c>
      <c r="L7892" s="1" t="s">
        <v>365</v>
      </c>
      <c r="M7892" s="3">
        <v>44245.597456157404</v>
      </c>
    </row>
    <row r="7893">
      <c r="A7893" s="1">
        <v>7891.0</v>
      </c>
      <c r="B7893" s="1" t="s">
        <v>501</v>
      </c>
      <c r="C7893" s="1" t="s">
        <v>15292</v>
      </c>
      <c r="D7893" s="1" t="s">
        <v>503</v>
      </c>
      <c r="E7893" s="1" t="s">
        <v>3720</v>
      </c>
      <c r="F7893" s="1" t="s">
        <v>505</v>
      </c>
      <c r="G7893" s="1" t="s">
        <v>17</v>
      </c>
      <c r="H7893" s="1">
        <v>45.0</v>
      </c>
      <c r="I7893" s="3">
        <v>43846.708333333336</v>
      </c>
      <c r="J7893" s="1">
        <v>0.245429627056004</v>
      </c>
      <c r="K7893" s="1" t="s">
        <v>18</v>
      </c>
      <c r="M7893" s="3">
        <v>43846.78028888889</v>
      </c>
    </row>
    <row r="7894">
      <c r="A7894" s="1">
        <v>7892.0</v>
      </c>
      <c r="B7894" s="1" t="s">
        <v>838</v>
      </c>
      <c r="C7894" s="1" t="s">
        <v>15293</v>
      </c>
      <c r="D7894" s="1" t="s">
        <v>15294</v>
      </c>
      <c r="E7894" s="1" t="s">
        <v>15295</v>
      </c>
      <c r="F7894" s="1" t="s">
        <v>842</v>
      </c>
      <c r="G7894" s="1" t="s">
        <v>39</v>
      </c>
      <c r="H7894" s="1">
        <v>45.0</v>
      </c>
      <c r="I7894" s="3">
        <v>43809.625</v>
      </c>
      <c r="J7894" s="1">
        <v>3.14607212742206</v>
      </c>
      <c r="K7894" s="1" t="s">
        <v>24</v>
      </c>
      <c r="M7894" s="3">
        <v>43809.6686972338</v>
      </c>
    </row>
    <row r="7895">
      <c r="A7895" s="1">
        <v>7893.0</v>
      </c>
      <c r="B7895" s="1" t="s">
        <v>2345</v>
      </c>
      <c r="C7895" s="1" t="s">
        <v>15296</v>
      </c>
      <c r="D7895" s="1" t="s">
        <v>156</v>
      </c>
      <c r="E7895" s="1" t="s">
        <v>15297</v>
      </c>
      <c r="F7895" s="1" t="s">
        <v>2348</v>
      </c>
      <c r="G7895" s="1" t="s">
        <v>89</v>
      </c>
      <c r="H7895" s="1">
        <v>45.0</v>
      </c>
      <c r="I7895" s="3">
        <v>44078.65825030093</v>
      </c>
      <c r="J7895" s="1">
        <v>2.15613387232728</v>
      </c>
      <c r="K7895" s="1" t="s">
        <v>24</v>
      </c>
      <c r="M7895" s="3">
        <v>44078.67057969907</v>
      </c>
    </row>
    <row r="7896">
      <c r="A7896" s="1">
        <v>7894.0</v>
      </c>
      <c r="B7896" s="1" t="s">
        <v>806</v>
      </c>
      <c r="C7896" s="1" t="s">
        <v>15298</v>
      </c>
      <c r="D7896" s="1" t="s">
        <v>15299</v>
      </c>
      <c r="E7896" s="1" t="s">
        <v>9076</v>
      </c>
      <c r="F7896" s="1" t="s">
        <v>810</v>
      </c>
      <c r="G7896" s="1" t="s">
        <v>35</v>
      </c>
      <c r="H7896" s="1">
        <v>45.0</v>
      </c>
      <c r="I7896" s="3">
        <v>43503.708333333336</v>
      </c>
      <c r="J7896" s="1">
        <v>2.75438074042829</v>
      </c>
      <c r="K7896" s="1" t="s">
        <v>24</v>
      </c>
      <c r="M7896" s="3">
        <v>43503.65748721065</v>
      </c>
    </row>
    <row r="7897">
      <c r="A7897" s="1">
        <v>7895.0</v>
      </c>
      <c r="B7897" s="1" t="s">
        <v>150</v>
      </c>
      <c r="C7897" s="1" t="s">
        <v>15300</v>
      </c>
      <c r="D7897" s="1" t="s">
        <v>3270</v>
      </c>
      <c r="E7897" s="1" t="s">
        <v>15301</v>
      </c>
      <c r="F7897" s="1" t="s">
        <v>153</v>
      </c>
      <c r="G7897" s="1" t="s">
        <v>39</v>
      </c>
      <c r="H7897" s="1">
        <v>45.0</v>
      </c>
      <c r="I7897" s="3">
        <v>43849.791666666664</v>
      </c>
      <c r="J7897" s="1">
        <v>1.25563532478765</v>
      </c>
      <c r="K7897" s="1" t="s">
        <v>62</v>
      </c>
      <c r="M7897" s="3">
        <v>43849.80996407408</v>
      </c>
    </row>
    <row r="7898">
      <c r="A7898" s="1">
        <v>7896.0</v>
      </c>
      <c r="B7898" s="1" t="s">
        <v>768</v>
      </c>
      <c r="C7898" s="1" t="s">
        <v>15302</v>
      </c>
      <c r="D7898" s="1" t="s">
        <v>156</v>
      </c>
      <c r="E7898" s="1" t="s">
        <v>15303</v>
      </c>
      <c r="F7898" s="1" t="s">
        <v>772</v>
      </c>
      <c r="G7898" s="1" t="s">
        <v>39</v>
      </c>
      <c r="H7898" s="1">
        <v>45.0</v>
      </c>
      <c r="I7898" s="3">
        <v>44123.635416666664</v>
      </c>
      <c r="J7898" s="1">
        <v>2.25027867823158</v>
      </c>
      <c r="K7898" s="1" t="s">
        <v>166</v>
      </c>
      <c r="M7898" s="3">
        <v>44123.690890185186</v>
      </c>
    </row>
    <row r="7899">
      <c r="A7899" s="1">
        <v>7897.0</v>
      </c>
      <c r="B7899" s="1" t="s">
        <v>15304</v>
      </c>
      <c r="C7899" s="1" t="s">
        <v>15305</v>
      </c>
      <c r="D7899" s="1" t="s">
        <v>116</v>
      </c>
      <c r="E7899" s="1" t="s">
        <v>15306</v>
      </c>
      <c r="F7899" s="1" t="s">
        <v>15307</v>
      </c>
      <c r="G7899" s="1" t="s">
        <v>39</v>
      </c>
      <c r="H7899" s="1">
        <v>45.0</v>
      </c>
      <c r="I7899" s="3">
        <v>43949.78125</v>
      </c>
      <c r="J7899" s="1">
        <v>5.82860760024902</v>
      </c>
      <c r="K7899" s="1" t="s">
        <v>24</v>
      </c>
      <c r="L7899" s="1" t="s">
        <v>96</v>
      </c>
      <c r="M7899" s="3">
        <v>43949.811276203705</v>
      </c>
    </row>
    <row r="7900">
      <c r="A7900" s="1">
        <v>7898.0</v>
      </c>
      <c r="B7900" s="1" t="s">
        <v>324</v>
      </c>
      <c r="C7900" s="1" t="s">
        <v>15308</v>
      </c>
      <c r="D7900" s="1" t="s">
        <v>326</v>
      </c>
      <c r="E7900" s="1" t="s">
        <v>11440</v>
      </c>
      <c r="F7900" s="1" t="s">
        <v>328</v>
      </c>
      <c r="G7900" s="1" t="s">
        <v>17</v>
      </c>
      <c r="H7900" s="1">
        <v>45.0</v>
      </c>
      <c r="I7900" s="3">
        <v>44242.625</v>
      </c>
      <c r="J7900" s="1">
        <v>0.0</v>
      </c>
      <c r="K7900" s="1" t="s">
        <v>24</v>
      </c>
      <c r="M7900" s="3">
        <v>44242.74860369213</v>
      </c>
    </row>
    <row r="7901">
      <c r="A7901" s="1">
        <v>7899.0</v>
      </c>
      <c r="B7901" s="1" t="s">
        <v>853</v>
      </c>
      <c r="C7901" s="1" t="s">
        <v>15309</v>
      </c>
      <c r="D7901" s="1" t="s">
        <v>59</v>
      </c>
      <c r="E7901" s="1" t="s">
        <v>855</v>
      </c>
      <c r="F7901" s="1" t="s">
        <v>856</v>
      </c>
      <c r="G7901" s="1" t="s">
        <v>17</v>
      </c>
      <c r="H7901" s="1">
        <v>45.0</v>
      </c>
      <c r="I7901" s="3">
        <v>43886.541666666664</v>
      </c>
      <c r="J7901" s="1">
        <v>1.4434241480042</v>
      </c>
      <c r="K7901" s="1" t="s">
        <v>18</v>
      </c>
      <c r="M7901" s="3">
        <v>43886.569837511575</v>
      </c>
    </row>
    <row r="7902">
      <c r="A7902" s="1">
        <v>7900.0</v>
      </c>
      <c r="B7902" s="1" t="s">
        <v>806</v>
      </c>
      <c r="C7902" s="1" t="s">
        <v>15310</v>
      </c>
      <c r="D7902" s="1" t="s">
        <v>3931</v>
      </c>
      <c r="E7902" s="1" t="s">
        <v>4759</v>
      </c>
      <c r="F7902" s="1" t="s">
        <v>810</v>
      </c>
      <c r="G7902" s="1" t="s">
        <v>35</v>
      </c>
      <c r="H7902" s="1">
        <v>45.0</v>
      </c>
      <c r="I7902" s="3">
        <v>43859.791666666664</v>
      </c>
      <c r="J7902" s="1">
        <v>0.0</v>
      </c>
      <c r="K7902" s="1" t="s">
        <v>24</v>
      </c>
      <c r="M7902" s="3">
        <v>43861.38603</v>
      </c>
    </row>
    <row r="7903">
      <c r="A7903" s="1">
        <v>7901.0</v>
      </c>
      <c r="B7903" s="1" t="s">
        <v>2246</v>
      </c>
      <c r="C7903" s="1" t="s">
        <v>15311</v>
      </c>
      <c r="D7903" s="1" t="s">
        <v>2248</v>
      </c>
      <c r="E7903" s="1" t="s">
        <v>15312</v>
      </c>
      <c r="F7903" s="1" t="s">
        <v>2250</v>
      </c>
      <c r="G7903" s="1" t="s">
        <v>17</v>
      </c>
      <c r="H7903" s="1">
        <v>45.0</v>
      </c>
      <c r="I7903" s="3">
        <v>44112.229166666664</v>
      </c>
      <c r="J7903" s="1">
        <v>1.38272178108698</v>
      </c>
      <c r="K7903" s="1" t="s">
        <v>24</v>
      </c>
      <c r="L7903" s="1" t="s">
        <v>365</v>
      </c>
      <c r="M7903" s="3">
        <v>44112.25985957176</v>
      </c>
    </row>
    <row r="7904">
      <c r="A7904" s="1">
        <v>7902.0</v>
      </c>
      <c r="B7904" s="1" t="s">
        <v>319</v>
      </c>
      <c r="C7904" s="1" t="s">
        <v>15313</v>
      </c>
      <c r="D7904" s="1" t="s">
        <v>321</v>
      </c>
      <c r="E7904" s="1" t="s">
        <v>15314</v>
      </c>
      <c r="F7904" s="1" t="s">
        <v>323</v>
      </c>
      <c r="G7904" s="1" t="s">
        <v>39</v>
      </c>
      <c r="H7904" s="1">
        <v>45.0</v>
      </c>
      <c r="I7904" s="3">
        <v>44107.65625</v>
      </c>
      <c r="J7904" s="1">
        <v>0.80631557998851</v>
      </c>
      <c r="K7904" s="1" t="s">
        <v>24</v>
      </c>
      <c r="M7904" s="3">
        <v>44107.677414895836</v>
      </c>
    </row>
    <row r="7905">
      <c r="A7905" s="1">
        <v>7903.0</v>
      </c>
      <c r="B7905" s="1" t="s">
        <v>2028</v>
      </c>
      <c r="C7905" s="1" t="s">
        <v>15315</v>
      </c>
      <c r="D7905" s="1" t="s">
        <v>2509</v>
      </c>
      <c r="E7905" s="1" t="s">
        <v>15316</v>
      </c>
      <c r="F7905" s="1" t="s">
        <v>2032</v>
      </c>
      <c r="G7905" s="1" t="s">
        <v>39</v>
      </c>
      <c r="H7905" s="1">
        <v>45.0</v>
      </c>
      <c r="I7905" s="3">
        <v>44008.604166666664</v>
      </c>
      <c r="J7905" s="1">
        <v>0.536605124412423</v>
      </c>
      <c r="K7905" s="1" t="s">
        <v>166</v>
      </c>
      <c r="M7905" s="3">
        <v>44008.68689114584</v>
      </c>
    </row>
    <row r="7906">
      <c r="A7906" s="1">
        <v>7904.0</v>
      </c>
      <c r="B7906" s="1" t="s">
        <v>303</v>
      </c>
      <c r="C7906" s="1" t="s">
        <v>15317</v>
      </c>
      <c r="D7906" s="1" t="s">
        <v>305</v>
      </c>
      <c r="E7906" s="1" t="s">
        <v>4057</v>
      </c>
      <c r="F7906" s="1" t="s">
        <v>307</v>
      </c>
      <c r="G7906" s="1" t="s">
        <v>17</v>
      </c>
      <c r="H7906" s="1">
        <v>45.0</v>
      </c>
      <c r="I7906" s="3">
        <v>44085.625</v>
      </c>
      <c r="J7906" s="1">
        <v>1.28577243437089</v>
      </c>
      <c r="K7906" s="1" t="s">
        <v>24</v>
      </c>
      <c r="M7906" s="3">
        <v>44085.65985806713</v>
      </c>
    </row>
    <row r="7907">
      <c r="A7907" s="1">
        <v>7905.0</v>
      </c>
      <c r="B7907" s="1" t="s">
        <v>8644</v>
      </c>
      <c r="C7907" s="1" t="s">
        <v>15318</v>
      </c>
      <c r="D7907" s="1" t="s">
        <v>75</v>
      </c>
      <c r="E7907" s="1" t="s">
        <v>15319</v>
      </c>
      <c r="F7907" s="1" t="s">
        <v>8647</v>
      </c>
      <c r="G7907" s="1" t="s">
        <v>39</v>
      </c>
      <c r="H7907" s="1">
        <v>45.0</v>
      </c>
      <c r="I7907" s="3">
        <v>43480.25</v>
      </c>
      <c r="J7907" s="1">
        <v>0.522086804889498</v>
      </c>
      <c r="K7907" s="1" t="s">
        <v>24</v>
      </c>
      <c r="M7907" s="3">
        <v>43480.24917244213</v>
      </c>
    </row>
    <row r="7908">
      <c r="A7908" s="1">
        <v>7906.0</v>
      </c>
      <c r="B7908" s="1" t="s">
        <v>119</v>
      </c>
      <c r="C7908" s="1" t="s">
        <v>15320</v>
      </c>
      <c r="D7908" s="1" t="s">
        <v>5012</v>
      </c>
      <c r="E7908" s="1" t="s">
        <v>15321</v>
      </c>
      <c r="F7908" s="1" t="s">
        <v>123</v>
      </c>
      <c r="G7908" s="1" t="s">
        <v>39</v>
      </c>
      <c r="H7908" s="1">
        <v>45.0</v>
      </c>
      <c r="I7908" s="3">
        <v>43791.291666666664</v>
      </c>
      <c r="J7908" s="1">
        <v>1.87583039419559</v>
      </c>
      <c r="K7908" s="1" t="s">
        <v>18</v>
      </c>
      <c r="M7908" s="3">
        <v>43791.33432162037</v>
      </c>
    </row>
    <row r="7909">
      <c r="A7909" s="1">
        <v>7907.0</v>
      </c>
      <c r="B7909" s="1" t="s">
        <v>239</v>
      </c>
      <c r="C7909" s="1" t="s">
        <v>15322</v>
      </c>
      <c r="D7909" s="1" t="s">
        <v>241</v>
      </c>
      <c r="E7909" s="1" t="s">
        <v>6706</v>
      </c>
      <c r="F7909" s="1" t="s">
        <v>243</v>
      </c>
      <c r="G7909" s="1" t="s">
        <v>35</v>
      </c>
      <c r="H7909" s="1">
        <v>45.0</v>
      </c>
      <c r="I7909" s="3">
        <v>44160.541666666664</v>
      </c>
      <c r="J7909" s="1">
        <v>1.52821090543186</v>
      </c>
      <c r="K7909" s="1" t="s">
        <v>46</v>
      </c>
      <c r="L7909" s="1" t="s">
        <v>244</v>
      </c>
      <c r="M7909" s="3">
        <v>44160.57315645833</v>
      </c>
    </row>
    <row r="7910">
      <c r="A7910" s="1">
        <v>7908.0</v>
      </c>
      <c r="B7910" s="1" t="s">
        <v>2735</v>
      </c>
      <c r="C7910" s="1" t="s">
        <v>15323</v>
      </c>
      <c r="D7910" s="1" t="s">
        <v>598</v>
      </c>
      <c r="E7910" s="1" t="s">
        <v>15324</v>
      </c>
      <c r="F7910" s="1" t="s">
        <v>2738</v>
      </c>
      <c r="G7910" s="1" t="s">
        <v>39</v>
      </c>
      <c r="H7910" s="1">
        <v>45.0</v>
      </c>
      <c r="I7910" s="3">
        <v>44094.270833333336</v>
      </c>
      <c r="J7910" s="1">
        <v>0.247539213766355</v>
      </c>
      <c r="K7910" s="1" t="s">
        <v>218</v>
      </c>
      <c r="M7910" s="3">
        <v>44094.30845438658</v>
      </c>
    </row>
    <row r="7911">
      <c r="A7911" s="1">
        <v>7909.0</v>
      </c>
      <c r="B7911" s="1" t="s">
        <v>3706</v>
      </c>
      <c r="C7911" s="1" t="s">
        <v>15325</v>
      </c>
      <c r="D7911" s="1" t="s">
        <v>3708</v>
      </c>
      <c r="E7911" s="1" t="s">
        <v>15326</v>
      </c>
      <c r="F7911" s="1" t="s">
        <v>3710</v>
      </c>
      <c r="G7911" s="1" t="s">
        <v>45</v>
      </c>
      <c r="H7911" s="1">
        <v>45.0</v>
      </c>
      <c r="I7911" s="3">
        <v>44199.35948516204</v>
      </c>
      <c r="J7911" s="1">
        <v>0.185676550708313</v>
      </c>
      <c r="K7911" s="1" t="s">
        <v>46</v>
      </c>
      <c r="M7911" s="3">
        <v>44199.38143959491</v>
      </c>
    </row>
    <row r="7912">
      <c r="A7912" s="1">
        <v>7910.0</v>
      </c>
      <c r="B7912" s="1" t="s">
        <v>319</v>
      </c>
      <c r="C7912" s="1" t="s">
        <v>15327</v>
      </c>
      <c r="D7912" s="1" t="s">
        <v>1634</v>
      </c>
      <c r="E7912" s="1" t="s">
        <v>15328</v>
      </c>
      <c r="F7912" s="1" t="s">
        <v>323</v>
      </c>
      <c r="G7912" s="1" t="s">
        <v>39</v>
      </c>
      <c r="H7912" s="1">
        <v>45.0</v>
      </c>
      <c r="I7912" s="3">
        <v>43816.25</v>
      </c>
      <c r="J7912" s="1">
        <v>2.85525247283468</v>
      </c>
      <c r="K7912" s="1" t="s">
        <v>24</v>
      </c>
      <c r="M7912" s="3">
        <v>43816.25277475695</v>
      </c>
    </row>
    <row r="7913">
      <c r="A7913" s="1">
        <v>7911.0</v>
      </c>
      <c r="B7913" s="1" t="s">
        <v>1644</v>
      </c>
      <c r="C7913" s="1" t="s">
        <v>15329</v>
      </c>
      <c r="D7913" s="1" t="s">
        <v>1250</v>
      </c>
      <c r="E7913" s="1" t="s">
        <v>3369</v>
      </c>
      <c r="F7913" s="1" t="s">
        <v>1647</v>
      </c>
      <c r="G7913" s="1" t="s">
        <v>17</v>
      </c>
      <c r="H7913" s="1">
        <v>45.0</v>
      </c>
      <c r="I7913" s="3">
        <v>44105.791666666664</v>
      </c>
      <c r="J7913" s="1">
        <v>1.12347870583933</v>
      </c>
      <c r="K7913" s="1" t="s">
        <v>24</v>
      </c>
      <c r="L7913" s="1" t="s">
        <v>741</v>
      </c>
      <c r="M7913" s="3">
        <v>44105.82548905093</v>
      </c>
    </row>
    <row r="7914">
      <c r="A7914" s="1">
        <v>7912.0</v>
      </c>
      <c r="B7914" s="1" t="s">
        <v>176</v>
      </c>
      <c r="C7914" s="1" t="s">
        <v>15330</v>
      </c>
      <c r="D7914" s="1" t="s">
        <v>178</v>
      </c>
      <c r="E7914" s="1" t="s">
        <v>6229</v>
      </c>
      <c r="F7914" s="1" t="s">
        <v>180</v>
      </c>
      <c r="G7914" s="1" t="s">
        <v>17</v>
      </c>
      <c r="H7914" s="1">
        <v>45.0</v>
      </c>
      <c r="I7914" s="3">
        <v>44123.6875</v>
      </c>
      <c r="J7914" s="1">
        <v>2.20124565427498</v>
      </c>
      <c r="K7914" s="1" t="s">
        <v>24</v>
      </c>
      <c r="M7914" s="3">
        <v>44123.721184270835</v>
      </c>
    </row>
    <row r="7915">
      <c r="A7915" s="1">
        <v>7913.0</v>
      </c>
      <c r="B7915" s="1" t="s">
        <v>15331</v>
      </c>
      <c r="C7915" s="1" t="s">
        <v>15332</v>
      </c>
      <c r="D7915" s="1" t="s">
        <v>2125</v>
      </c>
      <c r="E7915" s="1" t="s">
        <v>15333</v>
      </c>
      <c r="F7915" s="1" t="s">
        <v>15334</v>
      </c>
      <c r="G7915" s="1" t="s">
        <v>39</v>
      </c>
      <c r="H7915" s="1">
        <v>45.0</v>
      </c>
      <c r="I7915" s="3">
        <v>44253.541666666664</v>
      </c>
      <c r="J7915" s="1">
        <v>2.76429855764102</v>
      </c>
      <c r="K7915" s="1" t="s">
        <v>15335</v>
      </c>
      <c r="L7915" s="1" t="s">
        <v>15336</v>
      </c>
      <c r="M7915" s="3">
        <v>44253.589493761574</v>
      </c>
    </row>
    <row r="7916">
      <c r="A7916" s="1">
        <v>7914.0</v>
      </c>
      <c r="B7916" s="1" t="s">
        <v>229</v>
      </c>
      <c r="C7916" s="1" t="s">
        <v>15337</v>
      </c>
      <c r="D7916" s="1" t="s">
        <v>1653</v>
      </c>
      <c r="E7916" s="1" t="s">
        <v>6341</v>
      </c>
      <c r="F7916" s="1" t="s">
        <v>232</v>
      </c>
      <c r="G7916" s="1" t="s">
        <v>35</v>
      </c>
      <c r="H7916" s="1">
        <v>45.0</v>
      </c>
      <c r="I7916" s="3">
        <v>43868.625</v>
      </c>
      <c r="J7916" s="1">
        <v>2.94433013246176</v>
      </c>
      <c r="K7916" s="1" t="s">
        <v>24</v>
      </c>
      <c r="M7916" s="3">
        <v>43868.68305366898</v>
      </c>
    </row>
    <row r="7917">
      <c r="A7917" s="1">
        <v>7915.0</v>
      </c>
      <c r="B7917" s="1" t="s">
        <v>2143</v>
      </c>
      <c r="C7917" s="1" t="s">
        <v>15338</v>
      </c>
      <c r="D7917" s="1" t="s">
        <v>588</v>
      </c>
      <c r="E7917" s="1" t="s">
        <v>15339</v>
      </c>
      <c r="F7917" s="1" t="s">
        <v>2147</v>
      </c>
      <c r="G7917" s="1" t="s">
        <v>89</v>
      </c>
      <c r="H7917" s="1">
        <v>45.0</v>
      </c>
      <c r="I7917" s="3">
        <v>43880.381632523146</v>
      </c>
      <c r="J7917" s="1">
        <v>6.27732669991164</v>
      </c>
      <c r="K7917" s="1" t="s">
        <v>18</v>
      </c>
      <c r="M7917" s="3">
        <v>43880.40474863426</v>
      </c>
    </row>
    <row r="7918">
      <c r="A7918" s="1">
        <v>7916.0</v>
      </c>
      <c r="B7918" s="1" t="s">
        <v>4293</v>
      </c>
      <c r="C7918" s="1" t="s">
        <v>15340</v>
      </c>
      <c r="D7918" s="1" t="s">
        <v>4295</v>
      </c>
      <c r="E7918" s="1" t="s">
        <v>4296</v>
      </c>
      <c r="F7918" s="1" t="s">
        <v>4297</v>
      </c>
      <c r="G7918" s="1" t="s">
        <v>35</v>
      </c>
      <c r="H7918" s="1">
        <v>45.0</v>
      </c>
      <c r="I7918" s="3">
        <v>43532.333333333336</v>
      </c>
      <c r="J7918" s="1">
        <v>1.45645594462791</v>
      </c>
      <c r="K7918" s="1" t="s">
        <v>18</v>
      </c>
      <c r="M7918" s="3">
        <v>43532.36505512732</v>
      </c>
    </row>
    <row r="7919">
      <c r="A7919" s="1">
        <v>7917.0</v>
      </c>
      <c r="B7919" s="1" t="s">
        <v>501</v>
      </c>
      <c r="C7919" s="1" t="s">
        <v>15341</v>
      </c>
      <c r="D7919" s="1" t="s">
        <v>503</v>
      </c>
      <c r="E7919" s="1" t="s">
        <v>504</v>
      </c>
      <c r="F7919" s="1" t="s">
        <v>505</v>
      </c>
      <c r="G7919" s="1" t="s">
        <v>17</v>
      </c>
      <c r="H7919" s="1">
        <v>45.0</v>
      </c>
      <c r="I7919" s="3">
        <v>43787.208333333336</v>
      </c>
      <c r="J7919" s="1">
        <v>0.451978173885702</v>
      </c>
      <c r="K7919" s="1" t="s">
        <v>18</v>
      </c>
      <c r="M7919" s="3">
        <v>43786.66467979167</v>
      </c>
    </row>
    <row r="7920">
      <c r="A7920" s="1">
        <v>7918.0</v>
      </c>
      <c r="B7920" s="1" t="s">
        <v>161</v>
      </c>
      <c r="C7920" s="1" t="s">
        <v>15342</v>
      </c>
      <c r="D7920" s="1" t="s">
        <v>2515</v>
      </c>
      <c r="E7920" s="1" t="s">
        <v>2516</v>
      </c>
      <c r="F7920" s="1" t="s">
        <v>165</v>
      </c>
      <c r="G7920" s="1" t="s">
        <v>35</v>
      </c>
      <c r="H7920" s="1">
        <v>45.0</v>
      </c>
      <c r="I7920" s="3">
        <v>44223.208333333336</v>
      </c>
      <c r="J7920" s="1">
        <v>1.32511935556329</v>
      </c>
      <c r="K7920" s="1" t="s">
        <v>166</v>
      </c>
      <c r="L7920" s="1" t="s">
        <v>167</v>
      </c>
      <c r="M7920" s="3">
        <v>44223.23750502315</v>
      </c>
    </row>
    <row r="7921">
      <c r="A7921" s="1">
        <v>7919.0</v>
      </c>
      <c r="B7921" s="1" t="s">
        <v>7239</v>
      </c>
      <c r="C7921" s="1" t="s">
        <v>15343</v>
      </c>
      <c r="D7921" s="1" t="s">
        <v>1096</v>
      </c>
      <c r="E7921" s="1" t="s">
        <v>15344</v>
      </c>
      <c r="F7921" s="1" t="s">
        <v>7242</v>
      </c>
      <c r="G7921" s="1" t="s">
        <v>39</v>
      </c>
      <c r="H7921" s="1">
        <v>45.0</v>
      </c>
      <c r="I7921" s="3">
        <v>44139.1875</v>
      </c>
      <c r="J7921" s="1">
        <v>1.4996847611341</v>
      </c>
      <c r="K7921" s="1" t="s">
        <v>18</v>
      </c>
      <c r="M7921" s="3">
        <v>44139.2219890162</v>
      </c>
    </row>
    <row r="7922">
      <c r="A7922" s="1">
        <v>7920.0</v>
      </c>
      <c r="B7922" s="1" t="s">
        <v>2948</v>
      </c>
      <c r="C7922" s="1" t="s">
        <v>15345</v>
      </c>
      <c r="D7922" s="1" t="s">
        <v>630</v>
      </c>
      <c r="E7922" s="1" t="s">
        <v>5627</v>
      </c>
      <c r="F7922" s="1" t="s">
        <v>2951</v>
      </c>
      <c r="G7922" s="1" t="s">
        <v>17</v>
      </c>
      <c r="H7922" s="1">
        <v>45.0</v>
      </c>
      <c r="I7922" s="3">
        <v>43989.666666666664</v>
      </c>
      <c r="J7922" s="1">
        <v>0.0</v>
      </c>
      <c r="K7922" s="1" t="s">
        <v>83</v>
      </c>
      <c r="M7922" s="3">
        <v>43989.72305321759</v>
      </c>
    </row>
    <row r="7923">
      <c r="A7923" s="1">
        <v>7921.0</v>
      </c>
      <c r="B7923" s="1" t="s">
        <v>788</v>
      </c>
      <c r="C7923" s="1" t="s">
        <v>15346</v>
      </c>
      <c r="D7923" s="1" t="s">
        <v>148</v>
      </c>
      <c r="E7923" s="1" t="s">
        <v>1891</v>
      </c>
      <c r="F7923" s="1" t="s">
        <v>791</v>
      </c>
      <c r="G7923" s="1" t="s">
        <v>17</v>
      </c>
      <c r="H7923" s="1">
        <v>45.0</v>
      </c>
      <c r="I7923" s="3">
        <v>43855.645833333336</v>
      </c>
      <c r="J7923" s="1">
        <v>2.04738880142008</v>
      </c>
      <c r="K7923" s="1" t="s">
        <v>24</v>
      </c>
      <c r="M7923" s="3">
        <v>43856.207491469904</v>
      </c>
    </row>
    <row r="7924">
      <c r="A7924" s="1">
        <v>7922.0</v>
      </c>
      <c r="B7924" s="1" t="s">
        <v>991</v>
      </c>
      <c r="C7924" s="1" t="s">
        <v>15347</v>
      </c>
      <c r="D7924" s="1" t="s">
        <v>6458</v>
      </c>
      <c r="E7924" s="1" t="s">
        <v>15348</v>
      </c>
      <c r="F7924" s="1" t="s">
        <v>995</v>
      </c>
      <c r="G7924" s="1" t="s">
        <v>39</v>
      </c>
      <c r="H7924" s="1">
        <v>45.0</v>
      </c>
      <c r="I7924" s="3">
        <v>44207.270833333336</v>
      </c>
      <c r="J7924" s="1">
        <v>2.33756102541938</v>
      </c>
      <c r="K7924" s="1" t="s">
        <v>18</v>
      </c>
      <c r="M7924" s="3">
        <v>44207.30151013889</v>
      </c>
    </row>
    <row r="7925">
      <c r="A7925" s="1">
        <v>7923.0</v>
      </c>
      <c r="B7925" s="1" t="s">
        <v>3706</v>
      </c>
      <c r="C7925" s="1" t="s">
        <v>15349</v>
      </c>
      <c r="D7925" s="1" t="s">
        <v>3708</v>
      </c>
      <c r="E7925" s="1" t="s">
        <v>15350</v>
      </c>
      <c r="F7925" s="1" t="s">
        <v>3710</v>
      </c>
      <c r="G7925" s="1" t="s">
        <v>45</v>
      </c>
      <c r="H7925" s="1">
        <v>45.0</v>
      </c>
      <c r="I7925" s="3">
        <v>44198.339844421294</v>
      </c>
      <c r="J7925" s="1">
        <v>0.302440912750599</v>
      </c>
      <c r="K7925" s="1" t="s">
        <v>46</v>
      </c>
      <c r="M7925" s="3">
        <v>44198.44315909722</v>
      </c>
    </row>
    <row r="7926">
      <c r="A7926" s="1">
        <v>7924.0</v>
      </c>
      <c r="B7926" s="1" t="s">
        <v>12</v>
      </c>
      <c r="C7926" s="1" t="s">
        <v>15351</v>
      </c>
      <c r="D7926" s="1" t="s">
        <v>411</v>
      </c>
      <c r="E7926" s="1" t="s">
        <v>4982</v>
      </c>
      <c r="F7926" s="1" t="s">
        <v>16</v>
      </c>
      <c r="G7926" s="1" t="s">
        <v>17</v>
      </c>
      <c r="H7926" s="1">
        <v>45.0</v>
      </c>
      <c r="I7926" s="3">
        <v>43906.291666666664</v>
      </c>
      <c r="J7926" s="1">
        <v>0.392022446378474</v>
      </c>
      <c r="K7926" s="1" t="s">
        <v>18</v>
      </c>
      <c r="M7926" s="3">
        <v>43906.32256394676</v>
      </c>
    </row>
    <row r="7927">
      <c r="A7927" s="1">
        <v>7925.0</v>
      </c>
      <c r="B7927" s="1" t="s">
        <v>10699</v>
      </c>
      <c r="C7927" s="1" t="s">
        <v>15352</v>
      </c>
      <c r="D7927" s="1" t="s">
        <v>5112</v>
      </c>
      <c r="E7927" s="1" t="s">
        <v>15353</v>
      </c>
      <c r="F7927" s="1" t="s">
        <v>10702</v>
      </c>
      <c r="G7927" s="1" t="s">
        <v>39</v>
      </c>
      <c r="H7927" s="1">
        <v>45.0</v>
      </c>
      <c r="I7927" s="3">
        <v>43903.666666666664</v>
      </c>
      <c r="J7927" s="1">
        <v>2.01811228978462</v>
      </c>
      <c r="K7927" s="1" t="s">
        <v>1376</v>
      </c>
      <c r="M7927" s="3">
        <v>43903.6650897338</v>
      </c>
    </row>
    <row r="7928">
      <c r="A7928" s="1">
        <v>7926.0</v>
      </c>
      <c r="B7928" s="1" t="s">
        <v>2877</v>
      </c>
      <c r="C7928" s="1" t="s">
        <v>15354</v>
      </c>
      <c r="D7928" s="1" t="s">
        <v>126</v>
      </c>
      <c r="E7928" s="1" t="s">
        <v>12021</v>
      </c>
      <c r="F7928" s="1" t="s">
        <v>2881</v>
      </c>
      <c r="G7928" s="1" t="s">
        <v>17</v>
      </c>
      <c r="H7928" s="1">
        <v>45.0</v>
      </c>
      <c r="I7928" s="3">
        <v>44123.666666666664</v>
      </c>
      <c r="J7928" s="1">
        <v>3.94420218083279</v>
      </c>
      <c r="K7928" s="1" t="s">
        <v>62</v>
      </c>
      <c r="M7928" s="3">
        <v>44123.698887997685</v>
      </c>
    </row>
    <row r="7929">
      <c r="A7929" s="1">
        <v>7927.0</v>
      </c>
      <c r="B7929" s="1" t="s">
        <v>308</v>
      </c>
      <c r="C7929" s="1" t="s">
        <v>15355</v>
      </c>
      <c r="D7929" s="1" t="s">
        <v>310</v>
      </c>
      <c r="E7929" s="1" t="s">
        <v>2281</v>
      </c>
      <c r="F7929" s="1" t="s">
        <v>312</v>
      </c>
      <c r="G7929" s="1" t="s">
        <v>17</v>
      </c>
      <c r="H7929" s="1">
        <v>45.0</v>
      </c>
      <c r="I7929" s="3">
        <v>44140.229166666664</v>
      </c>
      <c r="J7929" s="1">
        <v>1.49948238831738</v>
      </c>
      <c r="K7929" s="1" t="s">
        <v>24</v>
      </c>
      <c r="L7929" s="1" t="s">
        <v>96</v>
      </c>
      <c r="M7929" s="3">
        <v>44140.25979388889</v>
      </c>
    </row>
    <row r="7930">
      <c r="A7930" s="1">
        <v>7928.0</v>
      </c>
      <c r="B7930" s="1" t="s">
        <v>2467</v>
      </c>
      <c r="C7930" s="1" t="s">
        <v>15356</v>
      </c>
      <c r="D7930" s="1" t="s">
        <v>2173</v>
      </c>
      <c r="E7930" s="1" t="s">
        <v>5754</v>
      </c>
      <c r="F7930" s="1" t="s">
        <v>2470</v>
      </c>
      <c r="G7930" s="1" t="s">
        <v>17</v>
      </c>
      <c r="H7930" s="1">
        <v>45.0</v>
      </c>
      <c r="I7930" s="3">
        <v>43858.604166666664</v>
      </c>
      <c r="J7930" s="1">
        <v>0.254152983906609</v>
      </c>
      <c r="K7930" s="1" t="s">
        <v>83</v>
      </c>
      <c r="M7930" s="3">
        <v>43858.635446388886</v>
      </c>
    </row>
    <row r="7931">
      <c r="A7931" s="1">
        <v>7929.0</v>
      </c>
      <c r="B7931" s="1" t="s">
        <v>239</v>
      </c>
      <c r="C7931" s="1" t="s">
        <v>15357</v>
      </c>
      <c r="D7931" s="1" t="s">
        <v>1137</v>
      </c>
      <c r="E7931" s="1" t="s">
        <v>4574</v>
      </c>
      <c r="F7931" s="1" t="s">
        <v>243</v>
      </c>
      <c r="G7931" s="1" t="s">
        <v>17</v>
      </c>
      <c r="H7931" s="1">
        <v>45.0</v>
      </c>
      <c r="I7931" s="3">
        <v>44007.25</v>
      </c>
      <c r="J7931" s="1">
        <v>60.9689125153374</v>
      </c>
      <c r="K7931" s="1" t="s">
        <v>46</v>
      </c>
      <c r="M7931" s="3">
        <v>44007.2841162037</v>
      </c>
    </row>
    <row r="7932">
      <c r="A7932" s="1">
        <v>7930.0</v>
      </c>
      <c r="B7932" s="1" t="s">
        <v>2136</v>
      </c>
      <c r="C7932" s="1" t="s">
        <v>15358</v>
      </c>
      <c r="D7932" s="1" t="s">
        <v>2359</v>
      </c>
      <c r="E7932" s="1" t="s">
        <v>6919</v>
      </c>
      <c r="F7932" s="1" t="s">
        <v>2139</v>
      </c>
      <c r="G7932" s="1" t="s">
        <v>17</v>
      </c>
      <c r="H7932" s="1">
        <v>45.0</v>
      </c>
      <c r="I7932" s="3">
        <v>44161.791666666664</v>
      </c>
      <c r="J7932" s="1">
        <v>37.302042557426</v>
      </c>
      <c r="K7932" s="1" t="s">
        <v>18</v>
      </c>
      <c r="L7932" s="1" t="s">
        <v>2140</v>
      </c>
      <c r="M7932" s="3">
        <v>44161.81506075231</v>
      </c>
    </row>
    <row r="7933">
      <c r="A7933" s="1">
        <v>7931.0</v>
      </c>
      <c r="B7933" s="1" t="s">
        <v>806</v>
      </c>
      <c r="C7933" s="1" t="s">
        <v>15359</v>
      </c>
      <c r="D7933" s="1" t="s">
        <v>1280</v>
      </c>
      <c r="E7933" s="1" t="s">
        <v>1281</v>
      </c>
      <c r="F7933" s="1" t="s">
        <v>810</v>
      </c>
      <c r="G7933" s="1" t="s">
        <v>35</v>
      </c>
      <c r="H7933" s="1">
        <v>45.0</v>
      </c>
      <c r="I7933" s="3">
        <v>43957.770833333336</v>
      </c>
      <c r="J7933" s="1">
        <v>0.0108164399519152</v>
      </c>
      <c r="K7933" s="1" t="s">
        <v>24</v>
      </c>
      <c r="M7933" s="3">
        <v>43957.801520127316</v>
      </c>
    </row>
    <row r="7934">
      <c r="A7934" s="1">
        <v>7932.0</v>
      </c>
      <c r="B7934" s="1" t="s">
        <v>1023</v>
      </c>
      <c r="C7934" s="1" t="s">
        <v>15360</v>
      </c>
      <c r="D7934" s="1" t="s">
        <v>1250</v>
      </c>
      <c r="E7934" s="1" t="s">
        <v>2047</v>
      </c>
      <c r="F7934" s="1" t="s">
        <v>1027</v>
      </c>
      <c r="G7934" s="1" t="s">
        <v>17</v>
      </c>
      <c r="H7934" s="1">
        <v>45.0</v>
      </c>
      <c r="I7934" s="3">
        <v>44124.166666666664</v>
      </c>
      <c r="J7934" s="1">
        <v>0.0</v>
      </c>
      <c r="K7934" s="1" t="s">
        <v>24</v>
      </c>
      <c r="M7934" s="3">
        <v>44124.7209980787</v>
      </c>
    </row>
    <row r="7935">
      <c r="A7935" s="1">
        <v>7933.0</v>
      </c>
      <c r="B7935" s="1" t="s">
        <v>303</v>
      </c>
      <c r="C7935" s="1" t="s">
        <v>15361</v>
      </c>
      <c r="D7935" s="1" t="s">
        <v>305</v>
      </c>
      <c r="E7935" s="1" t="s">
        <v>10693</v>
      </c>
      <c r="F7935" s="1" t="s">
        <v>307</v>
      </c>
      <c r="G7935" s="1" t="s">
        <v>17</v>
      </c>
      <c r="H7935" s="1">
        <v>45.0</v>
      </c>
      <c r="I7935" s="3">
        <v>44165.416666666664</v>
      </c>
      <c r="J7935" s="1">
        <v>2.22429495585707</v>
      </c>
      <c r="K7935" s="1" t="s">
        <v>24</v>
      </c>
      <c r="M7935" s="3">
        <v>44165.45523827546</v>
      </c>
    </row>
    <row r="7936">
      <c r="A7936" s="1">
        <v>7934.0</v>
      </c>
      <c r="B7936" s="1" t="s">
        <v>788</v>
      </c>
      <c r="C7936" s="1" t="s">
        <v>15362</v>
      </c>
      <c r="D7936" s="1" t="s">
        <v>518</v>
      </c>
      <c r="E7936" s="1" t="s">
        <v>790</v>
      </c>
      <c r="F7936" s="1" t="s">
        <v>791</v>
      </c>
      <c r="G7936" s="1" t="s">
        <v>17</v>
      </c>
      <c r="H7936" s="1">
        <v>45.0</v>
      </c>
      <c r="I7936" s="3">
        <v>44176.208333333336</v>
      </c>
      <c r="J7936" s="1">
        <v>0.0412878837870694</v>
      </c>
      <c r="K7936" s="1" t="s">
        <v>24</v>
      </c>
      <c r="M7936" s="3">
        <v>44176.22122273148</v>
      </c>
    </row>
    <row r="7937">
      <c r="A7937" s="1">
        <v>7935.0</v>
      </c>
      <c r="B7937" s="1" t="s">
        <v>8738</v>
      </c>
      <c r="C7937" s="1" t="s">
        <v>15363</v>
      </c>
      <c r="D7937" s="1" t="s">
        <v>818</v>
      </c>
      <c r="E7937" s="1" t="s">
        <v>15364</v>
      </c>
      <c r="F7937" s="1" t="s">
        <v>8742</v>
      </c>
      <c r="G7937" s="1" t="s">
        <v>39</v>
      </c>
      <c r="H7937" s="1">
        <v>45.0</v>
      </c>
      <c r="I7937" s="3">
        <v>44100.625</v>
      </c>
      <c r="J7937" s="1">
        <v>2.19745161296142</v>
      </c>
      <c r="K7937" s="1" t="s">
        <v>18</v>
      </c>
      <c r="L7937" s="1" t="s">
        <v>1725</v>
      </c>
      <c r="M7937" s="3">
        <v>44100.65909695602</v>
      </c>
    </row>
    <row r="7938">
      <c r="A7938" s="1">
        <v>7936.0</v>
      </c>
      <c r="B7938" s="1" t="s">
        <v>953</v>
      </c>
      <c r="C7938" s="1" t="s">
        <v>15365</v>
      </c>
      <c r="D7938" s="1" t="s">
        <v>1243</v>
      </c>
      <c r="E7938" s="1" t="s">
        <v>10035</v>
      </c>
      <c r="F7938" s="1" t="s">
        <v>1040</v>
      </c>
      <c r="G7938" s="1" t="s">
        <v>17</v>
      </c>
      <c r="H7938" s="1">
        <v>45.0</v>
      </c>
      <c r="I7938" s="3">
        <v>43780.625</v>
      </c>
      <c r="J7938" s="1">
        <v>2.06476173442558</v>
      </c>
      <c r="K7938" s="1" t="s">
        <v>18</v>
      </c>
      <c r="M7938" s="3">
        <v>43780.656774456016</v>
      </c>
    </row>
    <row r="7939">
      <c r="A7939" s="1">
        <v>7937.0</v>
      </c>
      <c r="B7939" s="1" t="s">
        <v>12</v>
      </c>
      <c r="C7939" s="1" t="s">
        <v>15366</v>
      </c>
      <c r="D7939" s="1" t="s">
        <v>1255</v>
      </c>
      <c r="E7939" s="1" t="s">
        <v>4924</v>
      </c>
      <c r="F7939" s="1" t="s">
        <v>16</v>
      </c>
      <c r="G7939" s="1" t="s">
        <v>17</v>
      </c>
      <c r="H7939" s="1">
        <v>45.0</v>
      </c>
      <c r="I7939" s="3">
        <v>44059.625</v>
      </c>
      <c r="J7939" s="1">
        <v>0.0</v>
      </c>
      <c r="K7939" s="1" t="s">
        <v>18</v>
      </c>
      <c r="M7939" s="3">
        <v>44062.304747870374</v>
      </c>
    </row>
    <row r="7940">
      <c r="A7940" s="1">
        <v>7938.0</v>
      </c>
      <c r="B7940" s="1" t="s">
        <v>114</v>
      </c>
      <c r="C7940" s="1" t="s">
        <v>15367</v>
      </c>
      <c r="D7940" s="1" t="s">
        <v>116</v>
      </c>
      <c r="E7940" s="1" t="s">
        <v>1832</v>
      </c>
      <c r="F7940" s="1" t="s">
        <v>118</v>
      </c>
      <c r="G7940" s="1" t="s">
        <v>17</v>
      </c>
      <c r="H7940" s="1">
        <v>45.0</v>
      </c>
      <c r="I7940" s="3">
        <v>44060.75</v>
      </c>
      <c r="J7940" s="1">
        <v>6.03134559407286</v>
      </c>
      <c r="K7940" s="1" t="s">
        <v>24</v>
      </c>
      <c r="L7940" s="1" t="s">
        <v>1006</v>
      </c>
      <c r="M7940" s="3">
        <v>44060.783214814815</v>
      </c>
    </row>
    <row r="7941">
      <c r="A7941" s="1">
        <v>7939.0</v>
      </c>
      <c r="B7941" s="1" t="s">
        <v>1800</v>
      </c>
      <c r="C7941" s="1" t="s">
        <v>15368</v>
      </c>
      <c r="D7941" s="1" t="s">
        <v>1802</v>
      </c>
      <c r="E7941" s="1" t="s">
        <v>13606</v>
      </c>
      <c r="F7941" s="1" t="s">
        <v>1804</v>
      </c>
      <c r="G7941" s="1" t="s">
        <v>17</v>
      </c>
      <c r="H7941" s="1">
        <v>45.0</v>
      </c>
      <c r="I7941" s="3">
        <v>43912.625</v>
      </c>
      <c r="J7941" s="1">
        <v>0.625898378898903</v>
      </c>
      <c r="K7941" s="1" t="s">
        <v>83</v>
      </c>
      <c r="M7941" s="3">
        <v>43912.6418012037</v>
      </c>
    </row>
    <row r="7942">
      <c r="A7942" s="1">
        <v>7940.0</v>
      </c>
      <c r="B7942" s="1" t="s">
        <v>15369</v>
      </c>
      <c r="C7942" s="1" t="s">
        <v>15370</v>
      </c>
      <c r="D7942" s="1" t="s">
        <v>7451</v>
      </c>
      <c r="E7942" s="1" t="s">
        <v>15371</v>
      </c>
      <c r="F7942" s="1" t="s">
        <v>15372</v>
      </c>
      <c r="G7942" s="1" t="s">
        <v>39</v>
      </c>
      <c r="H7942" s="1">
        <v>45.0</v>
      </c>
      <c r="I7942" s="3">
        <v>44218.625</v>
      </c>
      <c r="J7942" s="1">
        <v>0.664254942979634</v>
      </c>
      <c r="K7942" s="1" t="s">
        <v>18</v>
      </c>
      <c r="M7942" s="3">
        <v>44218.65282822917</v>
      </c>
    </row>
    <row r="7943">
      <c r="A7943" s="1">
        <v>7941.0</v>
      </c>
      <c r="B7943" s="1" t="s">
        <v>324</v>
      </c>
      <c r="C7943" s="1" t="s">
        <v>15373</v>
      </c>
      <c r="D7943" s="1" t="s">
        <v>326</v>
      </c>
      <c r="E7943" s="1" t="s">
        <v>3366</v>
      </c>
      <c r="F7943" s="1" t="s">
        <v>328</v>
      </c>
      <c r="G7943" s="1" t="s">
        <v>17</v>
      </c>
      <c r="H7943" s="1">
        <v>45.0</v>
      </c>
      <c r="I7943" s="3">
        <v>44082.625</v>
      </c>
      <c r="J7943" s="1">
        <v>0.0</v>
      </c>
      <c r="K7943" s="1" t="s">
        <v>24</v>
      </c>
      <c r="M7943" s="3">
        <v>44082.64548344907</v>
      </c>
    </row>
    <row r="7944">
      <c r="A7944" s="1">
        <v>7942.0</v>
      </c>
      <c r="B7944" s="1" t="s">
        <v>1126</v>
      </c>
      <c r="C7944" s="1" t="s">
        <v>15374</v>
      </c>
      <c r="D7944" s="1" t="s">
        <v>21</v>
      </c>
      <c r="E7944" s="1" t="s">
        <v>15375</v>
      </c>
      <c r="F7944" s="1" t="s">
        <v>1130</v>
      </c>
      <c r="G7944" s="1" t="s">
        <v>35</v>
      </c>
      <c r="H7944" s="1">
        <v>45.0</v>
      </c>
      <c r="I7944" s="3">
        <v>44244.21875</v>
      </c>
      <c r="J7944" s="1">
        <v>1.55084843606771</v>
      </c>
      <c r="K7944" s="1" t="s">
        <v>24</v>
      </c>
      <c r="M7944" s="3">
        <v>44244.244204282404</v>
      </c>
    </row>
    <row r="7945">
      <c r="A7945" s="1">
        <v>7943.0</v>
      </c>
      <c r="B7945" s="1" t="s">
        <v>2203</v>
      </c>
      <c r="C7945" s="1" t="s">
        <v>15376</v>
      </c>
      <c r="D7945" s="1" t="s">
        <v>1381</v>
      </c>
      <c r="E7945" s="1" t="s">
        <v>2205</v>
      </c>
      <c r="F7945" s="1" t="s">
        <v>2206</v>
      </c>
      <c r="G7945" s="1" t="s">
        <v>35</v>
      </c>
      <c r="H7945" s="1">
        <v>45.0</v>
      </c>
      <c r="I7945" s="3">
        <v>44169.208333333336</v>
      </c>
      <c r="J7945" s="1">
        <v>3.12236086779029</v>
      </c>
      <c r="K7945" s="1" t="s">
        <v>46</v>
      </c>
      <c r="L7945" s="1" t="s">
        <v>2207</v>
      </c>
      <c r="M7945" s="3">
        <v>44169.241270011575</v>
      </c>
    </row>
    <row r="7946">
      <c r="A7946" s="1">
        <v>7944.0</v>
      </c>
      <c r="B7946" s="1" t="s">
        <v>418</v>
      </c>
      <c r="C7946" s="1" t="s">
        <v>15377</v>
      </c>
      <c r="D7946" s="1" t="s">
        <v>420</v>
      </c>
      <c r="E7946" s="1" t="s">
        <v>421</v>
      </c>
      <c r="F7946" s="1" t="s">
        <v>422</v>
      </c>
      <c r="G7946" s="1" t="s">
        <v>35</v>
      </c>
      <c r="H7946" s="1">
        <v>45.0</v>
      </c>
      <c r="I7946" s="3">
        <v>43788.666666666664</v>
      </c>
      <c r="J7946" s="1">
        <v>0.0</v>
      </c>
      <c r="K7946" s="1" t="s">
        <v>24</v>
      </c>
      <c r="M7946" s="3">
        <v>43790.607997141204</v>
      </c>
    </row>
    <row r="7947">
      <c r="A7947" s="1">
        <v>7945.0</v>
      </c>
      <c r="B7947" s="1" t="s">
        <v>2222</v>
      </c>
      <c r="C7947" s="1" t="s">
        <v>15378</v>
      </c>
      <c r="D7947" s="1" t="s">
        <v>764</v>
      </c>
      <c r="E7947" s="1" t="s">
        <v>5247</v>
      </c>
      <c r="F7947" s="1" t="s">
        <v>2225</v>
      </c>
      <c r="G7947" s="1" t="s">
        <v>17</v>
      </c>
      <c r="H7947" s="1">
        <v>45.0</v>
      </c>
      <c r="I7947" s="3">
        <v>43910.208333333336</v>
      </c>
      <c r="J7947" s="1">
        <v>1.01632281717059</v>
      </c>
      <c r="K7947" s="1" t="s">
        <v>56</v>
      </c>
      <c r="M7947" s="3">
        <v>43910.27029543981</v>
      </c>
    </row>
    <row r="7948">
      <c r="A7948" s="1">
        <v>7946.0</v>
      </c>
      <c r="B7948" s="1" t="s">
        <v>3163</v>
      </c>
      <c r="C7948" s="1" t="s">
        <v>15379</v>
      </c>
      <c r="D7948" s="1" t="s">
        <v>80</v>
      </c>
      <c r="E7948" s="1" t="s">
        <v>15380</v>
      </c>
      <c r="F7948" s="1" t="s">
        <v>3166</v>
      </c>
      <c r="G7948" s="1" t="s">
        <v>17</v>
      </c>
      <c r="H7948" s="1">
        <v>45.0</v>
      </c>
      <c r="I7948" s="3">
        <v>44070.458333333336</v>
      </c>
      <c r="J7948" s="1">
        <v>0.582481349775892</v>
      </c>
      <c r="K7948" s="1" t="s">
        <v>46</v>
      </c>
      <c r="L7948" s="1" t="s">
        <v>266</v>
      </c>
      <c r="M7948" s="3">
        <v>44070.55125400463</v>
      </c>
    </row>
    <row r="7949">
      <c r="A7949" s="1">
        <v>7947.0</v>
      </c>
      <c r="B7949" s="1" t="s">
        <v>12</v>
      </c>
      <c r="C7949" s="1" t="s">
        <v>15381</v>
      </c>
      <c r="D7949" s="1" t="s">
        <v>925</v>
      </c>
      <c r="E7949" s="1" t="s">
        <v>1657</v>
      </c>
      <c r="F7949" s="1" t="s">
        <v>16</v>
      </c>
      <c r="G7949" s="1" t="s">
        <v>35</v>
      </c>
      <c r="H7949" s="1">
        <v>45.0</v>
      </c>
      <c r="I7949" s="3">
        <v>44146.625</v>
      </c>
      <c r="J7949" s="1">
        <v>1.57987962520176</v>
      </c>
      <c r="K7949" s="1" t="s">
        <v>18</v>
      </c>
      <c r="M7949" s="3">
        <v>44146.657460752314</v>
      </c>
    </row>
    <row r="7950">
      <c r="A7950" s="1">
        <v>7948.0</v>
      </c>
      <c r="B7950" s="1" t="s">
        <v>184</v>
      </c>
      <c r="C7950" s="1" t="s">
        <v>15382</v>
      </c>
      <c r="D7950" s="1" t="s">
        <v>148</v>
      </c>
      <c r="E7950" s="1" t="s">
        <v>186</v>
      </c>
      <c r="F7950" s="1" t="s">
        <v>187</v>
      </c>
      <c r="G7950" s="1" t="s">
        <v>17</v>
      </c>
      <c r="H7950" s="1">
        <v>45.0</v>
      </c>
      <c r="I7950" s="3">
        <v>43962.75</v>
      </c>
      <c r="J7950" s="1">
        <v>2.46092693733445</v>
      </c>
      <c r="K7950" s="1" t="s">
        <v>24</v>
      </c>
      <c r="L7950" s="1" t="s">
        <v>188</v>
      </c>
      <c r="M7950" s="3">
        <v>43962.788605787035</v>
      </c>
    </row>
    <row r="7951">
      <c r="A7951" s="1">
        <v>7949.0</v>
      </c>
      <c r="B7951" s="1" t="s">
        <v>1289</v>
      </c>
      <c r="C7951" s="1" t="s">
        <v>15383</v>
      </c>
      <c r="D7951" s="1" t="s">
        <v>1666</v>
      </c>
      <c r="E7951" s="1" t="s">
        <v>1667</v>
      </c>
      <c r="F7951" s="1" t="s">
        <v>1293</v>
      </c>
      <c r="G7951" s="1" t="s">
        <v>35</v>
      </c>
      <c r="H7951" s="1">
        <v>45.0</v>
      </c>
      <c r="I7951" s="3">
        <v>43585.666666666664</v>
      </c>
      <c r="J7951" s="1">
        <v>1.9070287331413</v>
      </c>
      <c r="K7951" s="1" t="s">
        <v>24</v>
      </c>
      <c r="M7951" s="3">
        <v>43585.70847136574</v>
      </c>
    </row>
    <row r="7952">
      <c r="A7952" s="1">
        <v>7950.0</v>
      </c>
      <c r="B7952" s="1" t="s">
        <v>184</v>
      </c>
      <c r="C7952" s="1" t="s">
        <v>15384</v>
      </c>
      <c r="D7952" s="1" t="s">
        <v>1297</v>
      </c>
      <c r="E7952" s="1" t="s">
        <v>4951</v>
      </c>
      <c r="F7952" s="1" t="s">
        <v>187</v>
      </c>
      <c r="G7952" s="1" t="s">
        <v>17</v>
      </c>
      <c r="H7952" s="1">
        <v>45.0</v>
      </c>
      <c r="I7952" s="3">
        <v>43738.416666666664</v>
      </c>
      <c r="J7952" s="1">
        <v>3.02716457418412</v>
      </c>
      <c r="K7952" s="1" t="s">
        <v>24</v>
      </c>
      <c r="M7952" s="3">
        <v>43738.46112599537</v>
      </c>
    </row>
    <row r="7953">
      <c r="A7953" s="1">
        <v>7951.0</v>
      </c>
      <c r="B7953" s="1" t="s">
        <v>465</v>
      </c>
      <c r="C7953" s="1" t="s">
        <v>15385</v>
      </c>
      <c r="D7953" s="1" t="s">
        <v>1637</v>
      </c>
      <c r="E7953" s="1" t="s">
        <v>11455</v>
      </c>
      <c r="F7953" s="1" t="s">
        <v>468</v>
      </c>
      <c r="G7953" s="1" t="s">
        <v>17</v>
      </c>
      <c r="H7953" s="1">
        <v>45.0</v>
      </c>
      <c r="I7953" s="3">
        <v>44232.25</v>
      </c>
      <c r="J7953" s="1">
        <v>3.09339223638279</v>
      </c>
      <c r="K7953" s="1" t="s">
        <v>24</v>
      </c>
      <c r="M7953" s="3">
        <v>44232.29869150463</v>
      </c>
    </row>
    <row r="7954">
      <c r="A7954" s="1">
        <v>7952.0</v>
      </c>
      <c r="B7954" s="1" t="s">
        <v>267</v>
      </c>
      <c r="C7954" s="1" t="s">
        <v>15386</v>
      </c>
      <c r="D7954" s="1" t="s">
        <v>1301</v>
      </c>
      <c r="E7954" s="1" t="s">
        <v>3234</v>
      </c>
      <c r="F7954" s="1" t="s">
        <v>271</v>
      </c>
      <c r="G7954" s="1" t="s">
        <v>35</v>
      </c>
      <c r="H7954" s="1">
        <v>45.0</v>
      </c>
      <c r="I7954" s="3">
        <v>44186.25</v>
      </c>
      <c r="J7954" s="1">
        <v>3.33313599938113</v>
      </c>
      <c r="K7954" s="1" t="s">
        <v>56</v>
      </c>
      <c r="L7954" s="1" t="s">
        <v>272</v>
      </c>
      <c r="M7954" s="3">
        <v>44186.27774761574</v>
      </c>
    </row>
    <row r="7955">
      <c r="A7955" s="1">
        <v>7953.0</v>
      </c>
      <c r="B7955" s="1" t="s">
        <v>4682</v>
      </c>
      <c r="C7955" s="1" t="s">
        <v>15387</v>
      </c>
      <c r="D7955" s="1" t="s">
        <v>1494</v>
      </c>
      <c r="E7955" s="1" t="s">
        <v>15388</v>
      </c>
      <c r="F7955" s="1" t="s">
        <v>4685</v>
      </c>
      <c r="G7955" s="1" t="s">
        <v>39</v>
      </c>
      <c r="H7955" s="1">
        <v>45.0</v>
      </c>
      <c r="I7955" s="3">
        <v>44124.302083333336</v>
      </c>
      <c r="J7955" s="1">
        <v>1.41496901643472</v>
      </c>
      <c r="K7955" s="1" t="s">
        <v>46</v>
      </c>
      <c r="M7955" s="3">
        <v>44124.33317369213</v>
      </c>
    </row>
    <row r="7956">
      <c r="A7956" s="1">
        <v>7954.0</v>
      </c>
      <c r="B7956" s="1" t="s">
        <v>15389</v>
      </c>
      <c r="C7956" s="1" t="s">
        <v>15390</v>
      </c>
      <c r="D7956" s="1" t="s">
        <v>2601</v>
      </c>
      <c r="E7956" s="1" t="s">
        <v>15391</v>
      </c>
      <c r="F7956" s="1" t="s">
        <v>15392</v>
      </c>
      <c r="G7956" s="1" t="s">
        <v>39</v>
      </c>
      <c r="H7956" s="1">
        <v>45.0</v>
      </c>
      <c r="I7956" s="3">
        <v>43846.208333333336</v>
      </c>
      <c r="J7956" s="1">
        <v>3.32036705856452</v>
      </c>
      <c r="K7956" s="1" t="s">
        <v>46</v>
      </c>
      <c r="M7956" s="3">
        <v>43846.2439419213</v>
      </c>
    </row>
    <row r="7957">
      <c r="A7957" s="1">
        <v>7955.0</v>
      </c>
      <c r="B7957" s="1" t="s">
        <v>1043</v>
      </c>
      <c r="C7957" s="1" t="s">
        <v>15393</v>
      </c>
      <c r="D7957" s="1" t="s">
        <v>2359</v>
      </c>
      <c r="E7957" s="1" t="s">
        <v>8245</v>
      </c>
      <c r="F7957" s="1" t="s">
        <v>1046</v>
      </c>
      <c r="G7957" s="1" t="s">
        <v>17</v>
      </c>
      <c r="H7957" s="1">
        <v>45.0</v>
      </c>
      <c r="I7957" s="3">
        <v>44173.541666666664</v>
      </c>
      <c r="J7957" s="1">
        <v>21.6585198330515</v>
      </c>
      <c r="K7957" s="1" t="s">
        <v>18</v>
      </c>
      <c r="L7957" s="1" t="s">
        <v>1047</v>
      </c>
      <c r="M7957" s="3">
        <v>44173.57001304398</v>
      </c>
    </row>
    <row r="7958">
      <c r="A7958" s="1">
        <v>7956.0</v>
      </c>
      <c r="B7958" s="1" t="s">
        <v>732</v>
      </c>
      <c r="C7958" s="1" t="s">
        <v>15394</v>
      </c>
      <c r="D7958" s="1" t="s">
        <v>121</v>
      </c>
      <c r="E7958" s="1" t="s">
        <v>4719</v>
      </c>
      <c r="F7958" s="1" t="s">
        <v>735</v>
      </c>
      <c r="G7958" s="1" t="s">
        <v>17</v>
      </c>
      <c r="H7958" s="1">
        <v>45.0</v>
      </c>
      <c r="I7958" s="3">
        <v>43921.729166666664</v>
      </c>
      <c r="J7958" s="1">
        <v>3.1644635135925</v>
      </c>
      <c r="K7958" s="1" t="s">
        <v>24</v>
      </c>
      <c r="M7958" s="3">
        <v>43921.72770077546</v>
      </c>
    </row>
    <row r="7959">
      <c r="A7959" s="1">
        <v>7957.0</v>
      </c>
      <c r="B7959" s="1" t="s">
        <v>732</v>
      </c>
      <c r="C7959" s="1" t="s">
        <v>15395</v>
      </c>
      <c r="D7959" s="1" t="s">
        <v>461</v>
      </c>
      <c r="E7959" s="1" t="s">
        <v>5592</v>
      </c>
      <c r="F7959" s="1" t="s">
        <v>735</v>
      </c>
      <c r="G7959" s="1" t="s">
        <v>17</v>
      </c>
      <c r="H7959" s="1">
        <v>45.0</v>
      </c>
      <c r="I7959" s="3">
        <v>44099.4375</v>
      </c>
      <c r="J7959" s="1">
        <v>5.12895693766256</v>
      </c>
      <c r="K7959" s="1" t="s">
        <v>24</v>
      </c>
      <c r="M7959" s="3">
        <v>44099.43883976852</v>
      </c>
    </row>
    <row r="7960">
      <c r="A7960" s="1">
        <v>7958.0</v>
      </c>
      <c r="B7960" s="1" t="s">
        <v>536</v>
      </c>
      <c r="C7960" s="1" t="s">
        <v>15396</v>
      </c>
      <c r="D7960" s="1" t="s">
        <v>1255</v>
      </c>
      <c r="E7960" s="1" t="s">
        <v>3747</v>
      </c>
      <c r="F7960" s="1" t="s">
        <v>539</v>
      </c>
      <c r="G7960" s="1" t="s">
        <v>17</v>
      </c>
      <c r="H7960" s="1">
        <v>45.0</v>
      </c>
      <c r="I7960" s="3">
        <v>43731.291666666664</v>
      </c>
      <c r="J7960" s="1">
        <v>1.20378391326071</v>
      </c>
      <c r="K7960" s="1" t="s">
        <v>83</v>
      </c>
      <c r="M7960" s="3">
        <v>43731.35764858796</v>
      </c>
    </row>
    <row r="7961">
      <c r="A7961" s="1">
        <v>7959.0</v>
      </c>
      <c r="B7961" s="1" t="s">
        <v>752</v>
      </c>
      <c r="C7961" s="1" t="s">
        <v>15397</v>
      </c>
      <c r="D7961" s="1" t="s">
        <v>2380</v>
      </c>
      <c r="E7961" s="1" t="s">
        <v>2381</v>
      </c>
      <c r="F7961" s="1" t="s">
        <v>756</v>
      </c>
      <c r="G7961" s="1" t="s">
        <v>17</v>
      </c>
      <c r="H7961" s="1">
        <v>45.0</v>
      </c>
      <c r="I7961" s="3">
        <v>43809.708333333336</v>
      </c>
      <c r="J7961" s="1">
        <v>0.77173092865078</v>
      </c>
      <c r="K7961" s="1" t="s">
        <v>62</v>
      </c>
      <c r="M7961" s="3">
        <v>43809.71790967593</v>
      </c>
    </row>
    <row r="7962">
      <c r="A7962" s="1">
        <v>7960.0</v>
      </c>
      <c r="B7962" s="1" t="s">
        <v>6708</v>
      </c>
      <c r="C7962" s="1" t="s">
        <v>15398</v>
      </c>
      <c r="D7962" s="1" t="s">
        <v>378</v>
      </c>
      <c r="E7962" s="1" t="s">
        <v>15399</v>
      </c>
      <c r="F7962" s="1" t="s">
        <v>6711</v>
      </c>
      <c r="G7962" s="1" t="s">
        <v>39</v>
      </c>
      <c r="H7962" s="1">
        <v>45.0</v>
      </c>
      <c r="I7962" s="3">
        <v>44189.625</v>
      </c>
      <c r="J7962" s="1">
        <v>3.3418623510177</v>
      </c>
      <c r="K7962" s="1" t="s">
        <v>18</v>
      </c>
      <c r="M7962" s="3">
        <v>44189.65846960648</v>
      </c>
    </row>
    <row r="7963">
      <c r="A7963" s="1">
        <v>7961.0</v>
      </c>
      <c r="B7963" s="1" t="s">
        <v>114</v>
      </c>
      <c r="C7963" s="1" t="s">
        <v>15400</v>
      </c>
      <c r="D7963" s="1" t="s">
        <v>116</v>
      </c>
      <c r="E7963" s="1" t="s">
        <v>6960</v>
      </c>
      <c r="F7963" s="1" t="s">
        <v>118</v>
      </c>
      <c r="G7963" s="1" t="s">
        <v>17</v>
      </c>
      <c r="H7963" s="1">
        <v>45.0</v>
      </c>
      <c r="I7963" s="3">
        <v>44156.25</v>
      </c>
      <c r="J7963" s="1">
        <v>5.79665012228815</v>
      </c>
      <c r="K7963" s="1" t="s">
        <v>24</v>
      </c>
      <c r="M7963" s="3">
        <v>44156.29831711805</v>
      </c>
    </row>
    <row r="7964">
      <c r="A7964" s="1">
        <v>7962.0</v>
      </c>
      <c r="B7964" s="1" t="s">
        <v>273</v>
      </c>
      <c r="C7964" s="1" t="s">
        <v>15401</v>
      </c>
      <c r="D7964" s="1" t="s">
        <v>321</v>
      </c>
      <c r="E7964" s="1" t="s">
        <v>15402</v>
      </c>
      <c r="F7964" s="1" t="s">
        <v>277</v>
      </c>
      <c r="G7964" s="1" t="s">
        <v>89</v>
      </c>
      <c r="H7964" s="1">
        <v>45.0</v>
      </c>
      <c r="I7964" s="3">
        <v>43958.59480641204</v>
      </c>
      <c r="J7964" s="1">
        <v>1.89136405757146</v>
      </c>
      <c r="K7964" s="1" t="s">
        <v>24</v>
      </c>
      <c r="M7964" s="3">
        <v>43958.61759415509</v>
      </c>
    </row>
    <row r="7965">
      <c r="A7965" s="1">
        <v>7963.0</v>
      </c>
      <c r="B7965" s="1" t="s">
        <v>8563</v>
      </c>
      <c r="C7965" s="1" t="s">
        <v>15403</v>
      </c>
      <c r="D7965" s="1" t="s">
        <v>99</v>
      </c>
      <c r="E7965" s="1" t="s">
        <v>15404</v>
      </c>
      <c r="F7965" s="1" t="s">
        <v>8566</v>
      </c>
      <c r="G7965" s="1" t="s">
        <v>45</v>
      </c>
      <c r="H7965" s="1">
        <v>45.0</v>
      </c>
      <c r="I7965" s="3">
        <v>44148.316759733796</v>
      </c>
      <c r="J7965" s="1">
        <v>0.922591454104803</v>
      </c>
      <c r="K7965" s="1" t="s">
        <v>159</v>
      </c>
      <c r="L7965" s="1" t="s">
        <v>160</v>
      </c>
      <c r="M7965" s="3">
        <v>44148.33571006944</v>
      </c>
    </row>
    <row r="7966">
      <c r="A7966" s="1">
        <v>7964.0</v>
      </c>
      <c r="B7966" s="1" t="s">
        <v>957</v>
      </c>
      <c r="C7966" s="1" t="s">
        <v>15405</v>
      </c>
      <c r="D7966" s="1" t="s">
        <v>321</v>
      </c>
      <c r="E7966" s="1" t="s">
        <v>6087</v>
      </c>
      <c r="F7966" s="1" t="s">
        <v>961</v>
      </c>
      <c r="G7966" s="1" t="s">
        <v>17</v>
      </c>
      <c r="H7966" s="1">
        <v>45.0</v>
      </c>
      <c r="I7966" s="3">
        <v>44019.6875</v>
      </c>
      <c r="J7966" s="1">
        <v>1.8734388490302</v>
      </c>
      <c r="K7966" s="1" t="s">
        <v>24</v>
      </c>
      <c r="M7966" s="3">
        <v>44019.725808483796</v>
      </c>
    </row>
    <row r="7967">
      <c r="A7967" s="1">
        <v>7965.0</v>
      </c>
      <c r="B7967" s="1" t="s">
        <v>12</v>
      </c>
      <c r="C7967" s="1" t="s">
        <v>15406</v>
      </c>
      <c r="D7967" s="1" t="s">
        <v>411</v>
      </c>
      <c r="E7967" s="1" t="s">
        <v>412</v>
      </c>
      <c r="F7967" s="1" t="s">
        <v>16</v>
      </c>
      <c r="G7967" s="1" t="s">
        <v>17</v>
      </c>
      <c r="H7967" s="1">
        <v>45.0</v>
      </c>
      <c r="I7967" s="3">
        <v>43993.625</v>
      </c>
      <c r="J7967" s="1">
        <v>0.236806092557918</v>
      </c>
      <c r="K7967" s="1" t="s">
        <v>18</v>
      </c>
      <c r="M7967" s="3">
        <v>43993.621262002314</v>
      </c>
    </row>
    <row r="7968">
      <c r="A7968" s="1">
        <v>7966.0</v>
      </c>
      <c r="B7968" s="1" t="s">
        <v>512</v>
      </c>
      <c r="C7968" s="1" t="s">
        <v>15407</v>
      </c>
      <c r="D7968" s="1" t="s">
        <v>80</v>
      </c>
      <c r="E7968" s="1" t="s">
        <v>8578</v>
      </c>
      <c r="F7968" s="1" t="s">
        <v>516</v>
      </c>
      <c r="G7968" s="1" t="s">
        <v>17</v>
      </c>
      <c r="H7968" s="1">
        <v>45.0</v>
      </c>
      <c r="I7968" s="3">
        <v>44027.291666666664</v>
      </c>
      <c r="J7968" s="1">
        <v>0.839768997330305</v>
      </c>
      <c r="K7968" s="1" t="s">
        <v>46</v>
      </c>
      <c r="L7968" s="1" t="s">
        <v>3232</v>
      </c>
      <c r="M7968" s="3">
        <v>44027.37974855324</v>
      </c>
    </row>
    <row r="7969">
      <c r="A7969" s="1">
        <v>7967.0</v>
      </c>
      <c r="B7969" s="1" t="s">
        <v>7895</v>
      </c>
      <c r="C7969" s="1" t="s">
        <v>15408</v>
      </c>
      <c r="D7969" s="1" t="s">
        <v>14</v>
      </c>
      <c r="E7969" s="1" t="s">
        <v>15409</v>
      </c>
      <c r="F7969" s="1" t="s">
        <v>7899</v>
      </c>
      <c r="G7969" s="1" t="s">
        <v>89</v>
      </c>
      <c r="H7969" s="1">
        <v>45.0</v>
      </c>
      <c r="I7969" s="3">
        <v>44064.55463893519</v>
      </c>
      <c r="J7969" s="1">
        <v>4.06284103905343</v>
      </c>
      <c r="K7969" s="1" t="s">
        <v>18</v>
      </c>
      <c r="L7969" s="1" t="s">
        <v>1725</v>
      </c>
      <c r="M7969" s="3">
        <v>44064.58035524306</v>
      </c>
    </row>
    <row r="7970">
      <c r="A7970" s="1">
        <v>7968.0</v>
      </c>
      <c r="B7970" s="1" t="s">
        <v>7239</v>
      </c>
      <c r="C7970" s="1" t="s">
        <v>15410</v>
      </c>
      <c r="D7970" s="1" t="s">
        <v>14</v>
      </c>
      <c r="E7970" s="1" t="s">
        <v>15411</v>
      </c>
      <c r="F7970" s="1" t="s">
        <v>7242</v>
      </c>
      <c r="G7970" s="1" t="s">
        <v>89</v>
      </c>
      <c r="H7970" s="1">
        <v>45.0</v>
      </c>
      <c r="I7970" s="3">
        <v>43770.763745868055</v>
      </c>
      <c r="J7970" s="1">
        <v>1.45514886995783</v>
      </c>
      <c r="K7970" s="1" t="s">
        <v>18</v>
      </c>
      <c r="M7970" s="3">
        <v>43770.77102596065</v>
      </c>
    </row>
    <row r="7971">
      <c r="A7971" s="1">
        <v>7969.0</v>
      </c>
      <c r="B7971" s="1" t="s">
        <v>319</v>
      </c>
      <c r="C7971" s="1" t="s">
        <v>15412</v>
      </c>
      <c r="D7971" s="1" t="s">
        <v>1622</v>
      </c>
      <c r="E7971" s="1" t="s">
        <v>15413</v>
      </c>
      <c r="F7971" s="1" t="s">
        <v>323</v>
      </c>
      <c r="G7971" s="1" t="s">
        <v>39</v>
      </c>
      <c r="H7971" s="1">
        <v>45.0</v>
      </c>
      <c r="I7971" s="3">
        <v>43818.458333333336</v>
      </c>
      <c r="J7971" s="1">
        <v>0.824013799276106</v>
      </c>
      <c r="K7971" s="1" t="s">
        <v>24</v>
      </c>
      <c r="M7971" s="3">
        <v>43818.47720047454</v>
      </c>
    </row>
    <row r="7972">
      <c r="A7972" s="1">
        <v>7970.0</v>
      </c>
      <c r="B7972" s="1" t="s">
        <v>1800</v>
      </c>
      <c r="C7972" s="1" t="s">
        <v>15414</v>
      </c>
      <c r="D7972" s="1" t="s">
        <v>1802</v>
      </c>
      <c r="E7972" s="1" t="s">
        <v>1803</v>
      </c>
      <c r="F7972" s="1" t="s">
        <v>1804</v>
      </c>
      <c r="G7972" s="1" t="s">
        <v>17</v>
      </c>
      <c r="H7972" s="1">
        <v>45.0</v>
      </c>
      <c r="I7972" s="3">
        <v>43876.25</v>
      </c>
      <c r="J7972" s="1">
        <v>0.319805470914782</v>
      </c>
      <c r="K7972" s="1" t="s">
        <v>83</v>
      </c>
      <c r="M7972" s="3">
        <v>43876.29716800926</v>
      </c>
    </row>
    <row r="7973">
      <c r="A7973" s="1">
        <v>7971.0</v>
      </c>
      <c r="B7973" s="1" t="s">
        <v>3236</v>
      </c>
      <c r="C7973" s="1" t="s">
        <v>15415</v>
      </c>
      <c r="D7973" s="1" t="s">
        <v>7983</v>
      </c>
      <c r="E7973" s="1" t="s">
        <v>15416</v>
      </c>
      <c r="F7973" s="1" t="s">
        <v>3240</v>
      </c>
      <c r="G7973" s="1" t="s">
        <v>39</v>
      </c>
      <c r="H7973" s="1">
        <v>45.0</v>
      </c>
      <c r="I7973" s="3">
        <v>43868.666666666664</v>
      </c>
      <c r="J7973" s="1">
        <v>1.52706019399084</v>
      </c>
      <c r="K7973" s="1" t="s">
        <v>24</v>
      </c>
      <c r="M7973" s="3">
        <v>43868.695935393516</v>
      </c>
    </row>
    <row r="7974">
      <c r="A7974" s="1">
        <v>7972.0</v>
      </c>
      <c r="B7974" s="1" t="s">
        <v>603</v>
      </c>
      <c r="C7974" s="1" t="s">
        <v>15417</v>
      </c>
      <c r="D7974" s="1" t="s">
        <v>1446</v>
      </c>
      <c r="E7974" s="1" t="s">
        <v>15418</v>
      </c>
      <c r="F7974" s="1" t="s">
        <v>606</v>
      </c>
      <c r="G7974" s="1" t="s">
        <v>39</v>
      </c>
      <c r="H7974" s="1">
        <v>45.0</v>
      </c>
      <c r="I7974" s="3">
        <v>43980.3125</v>
      </c>
      <c r="J7974" s="1">
        <v>1.21639416023976</v>
      </c>
      <c r="K7974" s="1" t="s">
        <v>24</v>
      </c>
      <c r="M7974" s="3">
        <v>43980.33066857639</v>
      </c>
    </row>
    <row r="7975">
      <c r="A7975" s="1">
        <v>7973.0</v>
      </c>
      <c r="B7975" s="1" t="s">
        <v>1304</v>
      </c>
      <c r="C7975" s="1" t="s">
        <v>15419</v>
      </c>
      <c r="D7975" s="1" t="s">
        <v>1306</v>
      </c>
      <c r="E7975" s="1" t="s">
        <v>1307</v>
      </c>
      <c r="F7975" s="1" t="s">
        <v>1308</v>
      </c>
      <c r="G7975" s="1" t="s">
        <v>17</v>
      </c>
      <c r="H7975" s="1">
        <v>45.0</v>
      </c>
      <c r="I7975" s="3">
        <v>43872.166666666664</v>
      </c>
      <c r="J7975" s="1">
        <v>1.18461213188547</v>
      </c>
      <c r="K7975" s="1" t="s">
        <v>24</v>
      </c>
      <c r="M7975" s="3">
        <v>43872.225173425926</v>
      </c>
    </row>
    <row r="7976">
      <c r="A7976" s="1">
        <v>7974.0</v>
      </c>
      <c r="B7976" s="1" t="s">
        <v>7301</v>
      </c>
      <c r="C7976" s="1" t="s">
        <v>15420</v>
      </c>
      <c r="D7976" s="1" t="s">
        <v>156</v>
      </c>
      <c r="E7976" s="1" t="s">
        <v>15421</v>
      </c>
      <c r="F7976" s="1" t="s">
        <v>7304</v>
      </c>
      <c r="G7976" s="1" t="s">
        <v>39</v>
      </c>
      <c r="H7976" s="1">
        <v>45.0</v>
      </c>
      <c r="I7976" s="3">
        <v>43887.5</v>
      </c>
      <c r="J7976" s="1">
        <v>2.02148608164703</v>
      </c>
      <c r="K7976" s="1" t="s">
        <v>56</v>
      </c>
      <c r="M7976" s="3">
        <v>43887.52929711805</v>
      </c>
    </row>
    <row r="7977">
      <c r="A7977" s="1">
        <v>7975.0</v>
      </c>
      <c r="B7977" s="1" t="s">
        <v>2088</v>
      </c>
      <c r="C7977" s="1" t="s">
        <v>15422</v>
      </c>
      <c r="D7977" s="1" t="s">
        <v>121</v>
      </c>
      <c r="E7977" s="1" t="s">
        <v>15423</v>
      </c>
      <c r="F7977" s="1" t="s">
        <v>2091</v>
      </c>
      <c r="G7977" s="1" t="s">
        <v>39</v>
      </c>
      <c r="H7977" s="1">
        <v>45.0</v>
      </c>
      <c r="I7977" s="3">
        <v>43870.510416666664</v>
      </c>
      <c r="J7977" s="1">
        <v>1.81440422086641</v>
      </c>
      <c r="K7977" s="1" t="s">
        <v>62</v>
      </c>
      <c r="M7977" s="3">
        <v>43870.53037429398</v>
      </c>
    </row>
    <row r="7978">
      <c r="A7978" s="1">
        <v>7976.0</v>
      </c>
      <c r="B7978" s="1" t="s">
        <v>141</v>
      </c>
      <c r="C7978" s="1" t="s">
        <v>15424</v>
      </c>
      <c r="D7978" s="1" t="s">
        <v>1255</v>
      </c>
      <c r="E7978" s="1" t="s">
        <v>15425</v>
      </c>
      <c r="F7978" s="1" t="s">
        <v>144</v>
      </c>
      <c r="G7978" s="1" t="s">
        <v>89</v>
      </c>
      <c r="H7978" s="1">
        <v>45.0</v>
      </c>
      <c r="I7978" s="3">
        <v>44168.39307366898</v>
      </c>
      <c r="J7978" s="1">
        <v>0.0</v>
      </c>
      <c r="K7978" s="1" t="s">
        <v>46</v>
      </c>
      <c r="M7978" s="3">
        <v>44168.64478040509</v>
      </c>
    </row>
    <row r="7979">
      <c r="A7979" s="1">
        <v>7977.0</v>
      </c>
      <c r="B7979" s="1" t="s">
        <v>582</v>
      </c>
      <c r="C7979" s="1" t="s">
        <v>15426</v>
      </c>
      <c r="D7979" s="1" t="s">
        <v>1506</v>
      </c>
      <c r="E7979" s="1" t="s">
        <v>2097</v>
      </c>
      <c r="F7979" s="1" t="s">
        <v>586</v>
      </c>
      <c r="G7979" s="1" t="s">
        <v>17</v>
      </c>
      <c r="H7979" s="1">
        <v>45.0</v>
      </c>
      <c r="I7979" s="3">
        <v>43987.25</v>
      </c>
      <c r="J7979" s="1">
        <v>2.15338911579624</v>
      </c>
      <c r="K7979" s="1" t="s">
        <v>166</v>
      </c>
      <c r="L7979" s="1" t="s">
        <v>167</v>
      </c>
      <c r="M7979" s="3">
        <v>43987.27482582176</v>
      </c>
    </row>
    <row r="7980">
      <c r="A7980" s="1">
        <v>7978.0</v>
      </c>
      <c r="B7980" s="1" t="s">
        <v>2502</v>
      </c>
      <c r="C7980" s="1" t="s">
        <v>15427</v>
      </c>
      <c r="D7980" s="1" t="s">
        <v>2504</v>
      </c>
      <c r="E7980" s="1" t="s">
        <v>2505</v>
      </c>
      <c r="F7980" s="1" t="s">
        <v>2506</v>
      </c>
      <c r="G7980" s="1" t="s">
        <v>17</v>
      </c>
      <c r="H7980" s="1">
        <v>45.0</v>
      </c>
      <c r="I7980" s="3">
        <v>44249.541666666664</v>
      </c>
      <c r="J7980" s="1">
        <v>3.09074469558129</v>
      </c>
      <c r="K7980" s="1" t="s">
        <v>159</v>
      </c>
      <c r="L7980" s="1" t="s">
        <v>2507</v>
      </c>
      <c r="M7980" s="3">
        <v>44249.57083386574</v>
      </c>
    </row>
    <row r="7981">
      <c r="A7981" s="1">
        <v>7979.0</v>
      </c>
      <c r="B7981" s="1" t="s">
        <v>385</v>
      </c>
      <c r="C7981" s="1" t="s">
        <v>15428</v>
      </c>
      <c r="D7981" s="1" t="s">
        <v>1250</v>
      </c>
      <c r="E7981" s="1" t="s">
        <v>711</v>
      </c>
      <c r="F7981" s="1" t="s">
        <v>388</v>
      </c>
      <c r="G7981" s="1" t="s">
        <v>35</v>
      </c>
      <c r="H7981" s="1">
        <v>45.0</v>
      </c>
      <c r="I7981" s="3">
        <v>43724.291666666664</v>
      </c>
      <c r="J7981" s="1">
        <v>0.013979407174963</v>
      </c>
      <c r="K7981" s="1" t="s">
        <v>24</v>
      </c>
      <c r="M7981" s="3">
        <v>43724.6518580787</v>
      </c>
    </row>
    <row r="7982">
      <c r="A7982" s="1">
        <v>7980.0</v>
      </c>
      <c r="B7982" s="1" t="s">
        <v>150</v>
      </c>
      <c r="C7982" s="1" t="s">
        <v>15429</v>
      </c>
      <c r="D7982" s="1" t="s">
        <v>14772</v>
      </c>
      <c r="E7982" s="1" t="s">
        <v>15430</v>
      </c>
      <c r="F7982" s="1" t="s">
        <v>153</v>
      </c>
      <c r="G7982" s="1" t="s">
        <v>39</v>
      </c>
      <c r="H7982" s="1">
        <v>45.0</v>
      </c>
      <c r="I7982" s="3">
        <v>44223.291666666664</v>
      </c>
      <c r="J7982" s="1">
        <v>0.0628634279490119</v>
      </c>
      <c r="K7982" s="1" t="s">
        <v>18</v>
      </c>
      <c r="L7982" s="1" t="s">
        <v>8531</v>
      </c>
      <c r="M7982" s="3">
        <v>44223.29725050926</v>
      </c>
    </row>
    <row r="7983">
      <c r="A7983" s="1">
        <v>7981.0</v>
      </c>
      <c r="B7983" s="1" t="s">
        <v>19</v>
      </c>
      <c r="C7983" s="1" t="s">
        <v>15431</v>
      </c>
      <c r="D7983" s="1" t="s">
        <v>2983</v>
      </c>
      <c r="E7983" s="1" t="s">
        <v>12509</v>
      </c>
      <c r="F7983" s="1" t="s">
        <v>23</v>
      </c>
      <c r="G7983" s="1" t="s">
        <v>35</v>
      </c>
      <c r="H7983" s="1">
        <v>45.0</v>
      </c>
      <c r="I7983" s="3">
        <v>43550.291666666664</v>
      </c>
      <c r="J7983" s="1">
        <v>0.273404266165136</v>
      </c>
      <c r="K7983" s="1" t="s">
        <v>24</v>
      </c>
      <c r="M7983" s="3">
        <v>43550.36646643518</v>
      </c>
    </row>
    <row r="7984">
      <c r="A7984" s="1">
        <v>7982.0</v>
      </c>
      <c r="B7984" s="1" t="s">
        <v>84</v>
      </c>
      <c r="C7984" s="1" t="s">
        <v>15432</v>
      </c>
      <c r="D7984" s="1" t="s">
        <v>86</v>
      </c>
      <c r="E7984" s="1" t="s">
        <v>4462</v>
      </c>
      <c r="F7984" s="1" t="s">
        <v>88</v>
      </c>
      <c r="G7984" s="1" t="s">
        <v>17</v>
      </c>
      <c r="H7984" s="1">
        <v>45.0</v>
      </c>
      <c r="I7984" s="3">
        <v>43823.625</v>
      </c>
      <c r="J7984" s="1">
        <v>0.961384240885028</v>
      </c>
      <c r="K7984" s="1" t="s">
        <v>83</v>
      </c>
      <c r="M7984" s="3">
        <v>43823.63924466435</v>
      </c>
    </row>
    <row r="7985">
      <c r="A7985" s="1">
        <v>7983.0</v>
      </c>
      <c r="B7985" s="1" t="s">
        <v>229</v>
      </c>
      <c r="C7985" s="1" t="s">
        <v>15433</v>
      </c>
      <c r="D7985" s="1" t="s">
        <v>1140</v>
      </c>
      <c r="E7985" s="1" t="s">
        <v>4872</v>
      </c>
      <c r="F7985" s="1" t="s">
        <v>232</v>
      </c>
      <c r="G7985" s="1" t="s">
        <v>35</v>
      </c>
      <c r="H7985" s="1">
        <v>45.0</v>
      </c>
      <c r="I7985" s="3">
        <v>44137.625</v>
      </c>
      <c r="J7985" s="1">
        <v>1.58769778624681</v>
      </c>
      <c r="K7985" s="1" t="s">
        <v>24</v>
      </c>
      <c r="M7985" s="3">
        <v>44137.65058876157</v>
      </c>
    </row>
    <row r="7986">
      <c r="A7986" s="1">
        <v>7984.0</v>
      </c>
      <c r="B7986" s="1" t="s">
        <v>480</v>
      </c>
      <c r="C7986" s="1" t="s">
        <v>15434</v>
      </c>
      <c r="D7986" s="1" t="s">
        <v>482</v>
      </c>
      <c r="E7986" s="1" t="s">
        <v>10004</v>
      </c>
      <c r="F7986" s="1" t="s">
        <v>484</v>
      </c>
      <c r="G7986" s="1" t="s">
        <v>35</v>
      </c>
      <c r="H7986" s="1">
        <v>45.0</v>
      </c>
      <c r="I7986" s="3">
        <v>43699.5</v>
      </c>
      <c r="J7986" s="1">
        <v>0.0569763932278939</v>
      </c>
      <c r="K7986" s="1" t="s">
        <v>24</v>
      </c>
      <c r="M7986" s="3">
        <v>43699.53523255787</v>
      </c>
    </row>
    <row r="7987">
      <c r="A7987" s="1">
        <v>7985.0</v>
      </c>
      <c r="B7987" s="1" t="s">
        <v>401</v>
      </c>
      <c r="C7987" s="1" t="s">
        <v>15435</v>
      </c>
      <c r="D7987" s="1" t="s">
        <v>1236</v>
      </c>
      <c r="E7987" s="1" t="s">
        <v>15436</v>
      </c>
      <c r="F7987" s="1" t="s">
        <v>405</v>
      </c>
      <c r="G7987" s="1" t="s">
        <v>39</v>
      </c>
      <c r="H7987" s="1">
        <v>45.0</v>
      </c>
      <c r="I7987" s="3">
        <v>43729.75</v>
      </c>
      <c r="J7987" s="1">
        <v>1.97305441071058</v>
      </c>
      <c r="K7987" s="1" t="s">
        <v>24</v>
      </c>
      <c r="M7987" s="3">
        <v>43729.78580502315</v>
      </c>
    </row>
    <row r="7988">
      <c r="A7988" s="1">
        <v>7986.0</v>
      </c>
      <c r="B7988" s="1" t="s">
        <v>161</v>
      </c>
      <c r="C7988" s="1" t="s">
        <v>15437</v>
      </c>
      <c r="D7988" s="1" t="s">
        <v>163</v>
      </c>
      <c r="E7988" s="1" t="s">
        <v>3700</v>
      </c>
      <c r="F7988" s="1" t="s">
        <v>165</v>
      </c>
      <c r="G7988" s="1" t="s">
        <v>17</v>
      </c>
      <c r="H7988" s="1">
        <v>45.0</v>
      </c>
      <c r="I7988" s="3">
        <v>44116.614583333336</v>
      </c>
      <c r="J7988" s="1">
        <v>1.20070974118358</v>
      </c>
      <c r="K7988" s="1" t="s">
        <v>166</v>
      </c>
      <c r="L7988" s="1" t="s">
        <v>167</v>
      </c>
      <c r="M7988" s="3">
        <v>44116.644803344905</v>
      </c>
    </row>
    <row r="7989">
      <c r="A7989" s="1">
        <v>7987.0</v>
      </c>
      <c r="B7989" s="1" t="s">
        <v>9399</v>
      </c>
      <c r="C7989" s="1" t="s">
        <v>15438</v>
      </c>
      <c r="D7989" s="1" t="s">
        <v>211</v>
      </c>
      <c r="E7989" s="1" t="s">
        <v>9401</v>
      </c>
      <c r="F7989" s="1" t="s">
        <v>9402</v>
      </c>
      <c r="G7989" s="1" t="s">
        <v>17</v>
      </c>
      <c r="H7989" s="1">
        <v>45.0</v>
      </c>
      <c r="I7989" s="3">
        <v>44160.291666666664</v>
      </c>
      <c r="J7989" s="1">
        <v>2.5542326935373</v>
      </c>
      <c r="K7989" s="1" t="s">
        <v>24</v>
      </c>
      <c r="L7989" s="1" t="s">
        <v>741</v>
      </c>
      <c r="M7989" s="3">
        <v>44160.32835884259</v>
      </c>
    </row>
    <row r="7990">
      <c r="A7990" s="1">
        <v>7988.0</v>
      </c>
      <c r="B7990" s="1" t="s">
        <v>536</v>
      </c>
      <c r="C7990" s="1" t="s">
        <v>15439</v>
      </c>
      <c r="D7990" s="1" t="s">
        <v>1255</v>
      </c>
      <c r="E7990" s="1" t="s">
        <v>3562</v>
      </c>
      <c r="F7990" s="1" t="s">
        <v>539</v>
      </c>
      <c r="G7990" s="1" t="s">
        <v>17</v>
      </c>
      <c r="H7990" s="1">
        <v>45.0</v>
      </c>
      <c r="I7990" s="3">
        <v>43823.791666666664</v>
      </c>
      <c r="J7990" s="1">
        <v>1.43231385671409</v>
      </c>
      <c r="K7990" s="1" t="s">
        <v>83</v>
      </c>
      <c r="M7990" s="3">
        <v>43824.327758368054</v>
      </c>
    </row>
    <row r="7991">
      <c r="A7991" s="1">
        <v>7989.0</v>
      </c>
      <c r="B7991" s="1" t="s">
        <v>12</v>
      </c>
      <c r="C7991" s="1" t="s">
        <v>15440</v>
      </c>
      <c r="D7991" s="1" t="s">
        <v>640</v>
      </c>
      <c r="E7991" s="1" t="s">
        <v>1814</v>
      </c>
      <c r="F7991" s="1" t="s">
        <v>16</v>
      </c>
      <c r="G7991" s="1" t="s">
        <v>35</v>
      </c>
      <c r="H7991" s="1">
        <v>45.0</v>
      </c>
      <c r="I7991" s="3">
        <v>44195.291666666664</v>
      </c>
      <c r="J7991" s="1">
        <v>1.11851783542574</v>
      </c>
      <c r="K7991" s="1" t="s">
        <v>18</v>
      </c>
      <c r="M7991" s="3">
        <v>44195.32072040509</v>
      </c>
    </row>
    <row r="7992">
      <c r="A7992" s="1">
        <v>7990.0</v>
      </c>
      <c r="B7992" s="1" t="s">
        <v>1726</v>
      </c>
      <c r="C7992" s="1" t="s">
        <v>15441</v>
      </c>
      <c r="D7992" s="1" t="s">
        <v>1728</v>
      </c>
      <c r="E7992" s="1" t="s">
        <v>9620</v>
      </c>
      <c r="F7992" s="1" t="s">
        <v>1730</v>
      </c>
      <c r="G7992" s="1" t="s">
        <v>17</v>
      </c>
      <c r="H7992" s="1">
        <v>45.0</v>
      </c>
      <c r="I7992" s="3">
        <v>43816.25</v>
      </c>
      <c r="J7992" s="1">
        <v>0.0</v>
      </c>
      <c r="K7992" s="1" t="s">
        <v>62</v>
      </c>
      <c r="M7992" s="3">
        <v>43816.296888784724</v>
      </c>
    </row>
    <row r="7993">
      <c r="A7993" s="1">
        <v>7991.0</v>
      </c>
      <c r="B7993" s="1" t="s">
        <v>572</v>
      </c>
      <c r="C7993" s="1" t="s">
        <v>15442</v>
      </c>
      <c r="D7993" s="1" t="s">
        <v>1133</v>
      </c>
      <c r="E7993" s="1" t="s">
        <v>15443</v>
      </c>
      <c r="F7993" s="1" t="s">
        <v>575</v>
      </c>
      <c r="G7993" s="1" t="s">
        <v>39</v>
      </c>
      <c r="H7993" s="1">
        <v>45.0</v>
      </c>
      <c r="I7993" s="3">
        <v>43664.166666666664</v>
      </c>
      <c r="J7993" s="1">
        <v>0.905665886061037</v>
      </c>
      <c r="K7993" s="1" t="s">
        <v>18</v>
      </c>
      <c r="M7993" s="3">
        <v>43664.18701166667</v>
      </c>
    </row>
    <row r="7994">
      <c r="A7994" s="1">
        <v>7992.0</v>
      </c>
      <c r="B7994" s="1" t="s">
        <v>293</v>
      </c>
      <c r="C7994" s="1" t="s">
        <v>15444</v>
      </c>
      <c r="D7994" s="1" t="s">
        <v>295</v>
      </c>
      <c r="E7994" s="1" t="s">
        <v>2620</v>
      </c>
      <c r="F7994" s="1" t="s">
        <v>297</v>
      </c>
      <c r="G7994" s="1" t="s">
        <v>17</v>
      </c>
      <c r="H7994" s="1">
        <v>45.0</v>
      </c>
      <c r="I7994" s="3">
        <v>43857.291666666664</v>
      </c>
      <c r="J7994" s="1">
        <v>1.21685257337098</v>
      </c>
      <c r="K7994" s="1" t="s">
        <v>62</v>
      </c>
      <c r="M7994" s="3">
        <v>43857.312408784725</v>
      </c>
    </row>
    <row r="7995">
      <c r="A7995" s="1">
        <v>7993.0</v>
      </c>
      <c r="B7995" s="1" t="s">
        <v>2766</v>
      </c>
      <c r="C7995" s="1" t="s">
        <v>15445</v>
      </c>
      <c r="D7995" s="1" t="s">
        <v>2768</v>
      </c>
      <c r="E7995" s="1" t="s">
        <v>2769</v>
      </c>
      <c r="F7995" s="1" t="s">
        <v>2770</v>
      </c>
      <c r="G7995" s="1" t="s">
        <v>17</v>
      </c>
      <c r="H7995" s="1">
        <v>45.0</v>
      </c>
      <c r="I7995" s="3">
        <v>44167.458333333336</v>
      </c>
      <c r="J7995" s="1">
        <v>0.607950222062089</v>
      </c>
      <c r="K7995" s="1" t="s">
        <v>62</v>
      </c>
      <c r="L7995" s="1" t="s">
        <v>2771</v>
      </c>
      <c r="M7995" s="3">
        <v>44167.499578229166</v>
      </c>
    </row>
    <row r="7996">
      <c r="A7996" s="1">
        <v>7994.0</v>
      </c>
      <c r="B7996" s="1" t="s">
        <v>15446</v>
      </c>
      <c r="C7996" s="1" t="s">
        <v>15447</v>
      </c>
      <c r="D7996" s="1" t="s">
        <v>2858</v>
      </c>
      <c r="E7996" s="1" t="s">
        <v>15448</v>
      </c>
      <c r="F7996" s="1" t="s">
        <v>15449</v>
      </c>
      <c r="G7996" s="1" t="s">
        <v>39</v>
      </c>
      <c r="H7996" s="1">
        <v>45.0</v>
      </c>
      <c r="I7996" s="3">
        <v>43810.583333333336</v>
      </c>
      <c r="J7996" s="1">
        <v>1.09567960933372</v>
      </c>
      <c r="K7996" s="1" t="s">
        <v>159</v>
      </c>
      <c r="M7996" s="3">
        <v>43810.555707430554</v>
      </c>
    </row>
    <row r="7997">
      <c r="A7997" s="1">
        <v>7995.0</v>
      </c>
      <c r="B7997" s="1" t="s">
        <v>1599</v>
      </c>
      <c r="C7997" s="1" t="s">
        <v>15450</v>
      </c>
      <c r="D7997" s="1" t="s">
        <v>1601</v>
      </c>
      <c r="E7997" s="1" t="s">
        <v>1602</v>
      </c>
      <c r="F7997" s="1" t="s">
        <v>1603</v>
      </c>
      <c r="G7997" s="1" t="s">
        <v>17</v>
      </c>
      <c r="H7997" s="1">
        <v>45.0</v>
      </c>
      <c r="I7997" s="3">
        <v>44100.625</v>
      </c>
      <c r="J7997" s="1">
        <v>1.43925986792643</v>
      </c>
      <c r="K7997" s="1" t="s">
        <v>62</v>
      </c>
      <c r="M7997" s="3">
        <v>44100.695659826386</v>
      </c>
    </row>
    <row r="7998">
      <c r="A7998" s="1">
        <v>7996.0</v>
      </c>
      <c r="B7998" s="1" t="s">
        <v>2314</v>
      </c>
      <c r="C7998" s="1" t="s">
        <v>15451</v>
      </c>
      <c r="D7998" s="1" t="s">
        <v>15452</v>
      </c>
      <c r="E7998" s="1" t="s">
        <v>6754</v>
      </c>
      <c r="F7998" s="1" t="s">
        <v>2318</v>
      </c>
      <c r="G7998" s="1" t="s">
        <v>17</v>
      </c>
      <c r="H7998" s="1">
        <v>45.0</v>
      </c>
      <c r="I7998" s="3">
        <v>43888.6875</v>
      </c>
      <c r="J7998" s="1">
        <v>0.62527842276892</v>
      </c>
      <c r="K7998" s="1" t="s">
        <v>18</v>
      </c>
      <c r="M7998" s="3">
        <v>43888.72471474537</v>
      </c>
    </row>
    <row r="7999">
      <c r="A7999" s="1">
        <v>7997.0</v>
      </c>
      <c r="B7999" s="1" t="s">
        <v>2534</v>
      </c>
      <c r="C7999" s="1" t="s">
        <v>15453</v>
      </c>
      <c r="D7999" s="1" t="s">
        <v>15454</v>
      </c>
      <c r="E7999" s="1" t="s">
        <v>15455</v>
      </c>
      <c r="F7999" s="1" t="s">
        <v>2538</v>
      </c>
      <c r="G7999" s="1" t="s">
        <v>89</v>
      </c>
      <c r="H7999" s="1">
        <v>45.0</v>
      </c>
      <c r="I7999" s="3">
        <v>43894.60185842593</v>
      </c>
      <c r="J7999" s="1">
        <v>0.810310319659207</v>
      </c>
      <c r="K7999" s="1" t="s">
        <v>18</v>
      </c>
      <c r="M7999" s="3">
        <v>43894.570255</v>
      </c>
    </row>
    <row r="8000">
      <c r="A8000" s="1">
        <v>7998.0</v>
      </c>
      <c r="B8000" s="1" t="s">
        <v>1604</v>
      </c>
      <c r="C8000" s="1" t="s">
        <v>15456</v>
      </c>
      <c r="D8000" s="1" t="s">
        <v>121</v>
      </c>
      <c r="E8000" s="1" t="s">
        <v>15457</v>
      </c>
      <c r="F8000" s="1" t="s">
        <v>1608</v>
      </c>
      <c r="G8000" s="1" t="s">
        <v>39</v>
      </c>
      <c r="H8000" s="1">
        <v>45.0</v>
      </c>
      <c r="I8000" s="3">
        <v>43884.708333333336</v>
      </c>
      <c r="J8000" s="1">
        <v>3.06320927762727</v>
      </c>
      <c r="K8000" s="1" t="s">
        <v>18</v>
      </c>
      <c r="M8000" s="3">
        <v>43884.740855578704</v>
      </c>
    </row>
    <row r="8001">
      <c r="A8001" s="1">
        <v>7999.0</v>
      </c>
      <c r="B8001" s="1" t="s">
        <v>3156</v>
      </c>
      <c r="C8001" s="1" t="s">
        <v>15458</v>
      </c>
      <c r="D8001" s="1" t="s">
        <v>3158</v>
      </c>
      <c r="E8001" s="1" t="s">
        <v>15459</v>
      </c>
      <c r="F8001" s="1" t="s">
        <v>3160</v>
      </c>
      <c r="G8001" s="1" t="s">
        <v>39</v>
      </c>
      <c r="H8001" s="1">
        <v>45.0</v>
      </c>
      <c r="I8001" s="3">
        <v>44153.71875</v>
      </c>
      <c r="J8001" s="1">
        <v>0.913350723018151</v>
      </c>
      <c r="K8001" s="1" t="s">
        <v>62</v>
      </c>
      <c r="M8001" s="3">
        <v>44153.74947259259</v>
      </c>
    </row>
    <row r="8002">
      <c r="A8002" s="1">
        <v>8000.0</v>
      </c>
      <c r="B8002" s="1" t="s">
        <v>10264</v>
      </c>
      <c r="C8002" s="1" t="s">
        <v>15460</v>
      </c>
      <c r="D8002" s="1" t="s">
        <v>15461</v>
      </c>
      <c r="E8002" s="1" t="s">
        <v>15462</v>
      </c>
      <c r="F8002" s="1" t="s">
        <v>10268</v>
      </c>
      <c r="G8002" s="1" t="s">
        <v>89</v>
      </c>
      <c r="H8002" s="1">
        <v>45.0</v>
      </c>
      <c r="I8002" s="3">
        <v>44150.63551054398</v>
      </c>
      <c r="J8002" s="1">
        <v>3.36085289321318</v>
      </c>
      <c r="K8002" s="1" t="s">
        <v>2499</v>
      </c>
      <c r="L8002" s="1" t="s">
        <v>2499</v>
      </c>
      <c r="M8002" s="3">
        <v>44150.665837962966</v>
      </c>
    </row>
    <row r="8003">
      <c r="A8003" s="1">
        <v>8001.0</v>
      </c>
      <c r="B8003" s="1" t="s">
        <v>11725</v>
      </c>
      <c r="C8003" s="1" t="s">
        <v>15463</v>
      </c>
      <c r="D8003" s="1" t="s">
        <v>588</v>
      </c>
      <c r="E8003" s="1" t="s">
        <v>11727</v>
      </c>
      <c r="F8003" s="1" t="s">
        <v>11728</v>
      </c>
      <c r="G8003" s="1" t="s">
        <v>35</v>
      </c>
      <c r="H8003" s="1">
        <v>45.0</v>
      </c>
      <c r="I8003" s="3">
        <v>43791.791666666664</v>
      </c>
      <c r="J8003" s="1">
        <v>0.0</v>
      </c>
      <c r="K8003" s="1" t="s">
        <v>62</v>
      </c>
      <c r="M8003" s="3">
        <v>43792.28927582176</v>
      </c>
    </row>
    <row r="8004">
      <c r="A8004" s="1">
        <v>8002.0</v>
      </c>
      <c r="B8004" s="1" t="s">
        <v>11725</v>
      </c>
      <c r="C8004" s="1" t="s">
        <v>15464</v>
      </c>
      <c r="D8004" s="1" t="s">
        <v>588</v>
      </c>
      <c r="E8004" s="1" t="s">
        <v>11727</v>
      </c>
      <c r="F8004" s="1" t="s">
        <v>11728</v>
      </c>
      <c r="G8004" s="1" t="s">
        <v>35</v>
      </c>
      <c r="H8004" s="1">
        <v>45.0</v>
      </c>
      <c r="I8004" s="3">
        <v>43781.791666666664</v>
      </c>
      <c r="J8004" s="1">
        <v>0.767638826309716</v>
      </c>
      <c r="K8004" s="1" t="s">
        <v>62</v>
      </c>
      <c r="M8004" s="3">
        <v>43781.78461627315</v>
      </c>
    </row>
    <row r="8005">
      <c r="A8005" s="1">
        <v>8003.0</v>
      </c>
      <c r="B8005" s="1" t="s">
        <v>239</v>
      </c>
      <c r="C8005" s="1" t="s">
        <v>15465</v>
      </c>
      <c r="D8005" s="1" t="s">
        <v>1144</v>
      </c>
      <c r="E8005" s="1" t="s">
        <v>14659</v>
      </c>
      <c r="F8005" s="1" t="s">
        <v>243</v>
      </c>
      <c r="G8005" s="1" t="s">
        <v>17</v>
      </c>
      <c r="H8005" s="1">
        <v>45.0</v>
      </c>
      <c r="I8005" s="3">
        <v>44142.708333333336</v>
      </c>
      <c r="J8005" s="1">
        <v>0.0</v>
      </c>
      <c r="K8005" s="1" t="s">
        <v>46</v>
      </c>
      <c r="M8005" s="3">
        <v>44142.679003495374</v>
      </c>
    </row>
    <row r="8006">
      <c r="A8006" s="1">
        <v>8004.0</v>
      </c>
      <c r="B8006" s="1" t="s">
        <v>3795</v>
      </c>
      <c r="C8006" s="1" t="s">
        <v>15466</v>
      </c>
      <c r="D8006" s="1" t="s">
        <v>116</v>
      </c>
      <c r="E8006" s="1" t="s">
        <v>15467</v>
      </c>
      <c r="F8006" s="1" t="s">
        <v>3798</v>
      </c>
      <c r="G8006" s="1" t="s">
        <v>17</v>
      </c>
      <c r="H8006" s="1">
        <v>45.0</v>
      </c>
      <c r="I8006" s="3">
        <v>43879.375</v>
      </c>
      <c r="J8006" s="1">
        <v>3.78412488811044</v>
      </c>
      <c r="K8006" s="1" t="s">
        <v>24</v>
      </c>
      <c r="M8006" s="3">
        <v>43879.404014513886</v>
      </c>
    </row>
    <row r="8007">
      <c r="A8007" s="1">
        <v>8005.0</v>
      </c>
      <c r="B8007" s="1" t="s">
        <v>2253</v>
      </c>
      <c r="C8007" s="1" t="s">
        <v>15468</v>
      </c>
      <c r="D8007" s="1" t="s">
        <v>2255</v>
      </c>
      <c r="E8007" s="1" t="s">
        <v>2256</v>
      </c>
      <c r="F8007" s="1" t="s">
        <v>2257</v>
      </c>
      <c r="G8007" s="1" t="s">
        <v>35</v>
      </c>
      <c r="H8007" s="1">
        <v>45.0</v>
      </c>
      <c r="I8007" s="3">
        <v>44230.197916666664</v>
      </c>
      <c r="J8007" s="1">
        <v>1.31362551795306</v>
      </c>
      <c r="K8007" s="1" t="s">
        <v>24</v>
      </c>
      <c r="L8007" s="1" t="s">
        <v>135</v>
      </c>
      <c r="M8007" s="3">
        <v>44230.22703217593</v>
      </c>
    </row>
    <row r="8008">
      <c r="A8008" s="1">
        <v>8006.0</v>
      </c>
      <c r="B8008" s="1" t="s">
        <v>319</v>
      </c>
      <c r="C8008" s="1" t="s">
        <v>15469</v>
      </c>
      <c r="D8008" s="1" t="s">
        <v>1634</v>
      </c>
      <c r="E8008" s="1" t="s">
        <v>15470</v>
      </c>
      <c r="F8008" s="1" t="s">
        <v>323</v>
      </c>
      <c r="G8008" s="1" t="s">
        <v>39</v>
      </c>
      <c r="H8008" s="1">
        <v>45.0</v>
      </c>
      <c r="I8008" s="3">
        <v>43811.208333333336</v>
      </c>
      <c r="J8008" s="1">
        <v>3.1136514783232</v>
      </c>
      <c r="K8008" s="1" t="s">
        <v>24</v>
      </c>
      <c r="M8008" s="3">
        <v>43811.25632515046</v>
      </c>
    </row>
    <row r="8009">
      <c r="A8009" s="1">
        <v>8007.0</v>
      </c>
      <c r="B8009" s="1" t="s">
        <v>742</v>
      </c>
      <c r="C8009" s="1" t="s">
        <v>15471</v>
      </c>
      <c r="D8009" s="1" t="s">
        <v>148</v>
      </c>
      <c r="E8009" s="1" t="s">
        <v>6330</v>
      </c>
      <c r="F8009" s="1" t="s">
        <v>746</v>
      </c>
      <c r="G8009" s="1" t="s">
        <v>17</v>
      </c>
      <c r="H8009" s="1">
        <v>45.0</v>
      </c>
      <c r="I8009" s="3">
        <v>43929.583333333336</v>
      </c>
      <c r="J8009" s="1">
        <v>1.06357116309742</v>
      </c>
      <c r="K8009" s="1" t="s">
        <v>24</v>
      </c>
      <c r="M8009" s="3">
        <v>43929.62105090278</v>
      </c>
    </row>
    <row r="8010">
      <c r="A8010" s="1">
        <v>8008.0</v>
      </c>
      <c r="B8010" s="1" t="s">
        <v>15472</v>
      </c>
      <c r="C8010" s="1" t="s">
        <v>15473</v>
      </c>
      <c r="D8010" s="1" t="s">
        <v>2797</v>
      </c>
      <c r="E8010" s="1" t="s">
        <v>15474</v>
      </c>
      <c r="F8010" s="1" t="s">
        <v>15475</v>
      </c>
      <c r="G8010" s="1" t="s">
        <v>17</v>
      </c>
      <c r="H8010" s="1">
        <v>45.0</v>
      </c>
      <c r="I8010" s="3">
        <v>43908.291666666664</v>
      </c>
      <c r="J8010" s="1">
        <v>1.78756111623822</v>
      </c>
      <c r="K8010" s="1" t="s">
        <v>601</v>
      </c>
      <c r="L8010" s="1" t="s">
        <v>15476</v>
      </c>
      <c r="M8010" s="3">
        <v>43908.31893877315</v>
      </c>
    </row>
    <row r="8011">
      <c r="A8011" s="1">
        <v>8009.0</v>
      </c>
      <c r="B8011" s="1" t="s">
        <v>385</v>
      </c>
      <c r="C8011" s="1" t="s">
        <v>15477</v>
      </c>
      <c r="D8011" s="1" t="s">
        <v>720</v>
      </c>
      <c r="E8011" s="1" t="s">
        <v>15478</v>
      </c>
      <c r="F8011" s="1" t="s">
        <v>388</v>
      </c>
      <c r="G8011" s="1" t="s">
        <v>39</v>
      </c>
      <c r="H8011" s="1">
        <v>45.0</v>
      </c>
      <c r="I8011" s="3">
        <v>43684.333333333336</v>
      </c>
      <c r="J8011" s="1">
        <v>4.84029864658409</v>
      </c>
      <c r="K8011" s="1" t="s">
        <v>24</v>
      </c>
      <c r="M8011" s="3">
        <v>43684.386875462966</v>
      </c>
    </row>
    <row r="8012">
      <c r="A8012" s="1">
        <v>8010.0</v>
      </c>
      <c r="B8012" s="1" t="s">
        <v>4448</v>
      </c>
      <c r="C8012" s="1" t="s">
        <v>15479</v>
      </c>
      <c r="D8012" s="1" t="s">
        <v>701</v>
      </c>
      <c r="E8012" s="1" t="s">
        <v>15480</v>
      </c>
      <c r="F8012" s="1" t="s">
        <v>4451</v>
      </c>
      <c r="G8012" s="1" t="s">
        <v>17</v>
      </c>
      <c r="H8012" s="1">
        <v>45.0</v>
      </c>
      <c r="I8012" s="3">
        <v>44211.375</v>
      </c>
      <c r="J8012" s="1">
        <v>1.42335392140253</v>
      </c>
      <c r="K8012" s="1" t="s">
        <v>24</v>
      </c>
      <c r="L8012" s="1" t="s">
        <v>1006</v>
      </c>
      <c r="M8012" s="3">
        <v>44211.49420055556</v>
      </c>
    </row>
    <row r="8013">
      <c r="A8013" s="1">
        <v>8011.0</v>
      </c>
      <c r="B8013" s="1" t="s">
        <v>251</v>
      </c>
      <c r="C8013" s="1" t="s">
        <v>15481</v>
      </c>
      <c r="D8013" s="1" t="s">
        <v>2393</v>
      </c>
      <c r="E8013" s="1" t="s">
        <v>2394</v>
      </c>
      <c r="F8013" s="1" t="s">
        <v>255</v>
      </c>
      <c r="G8013" s="1" t="s">
        <v>17</v>
      </c>
      <c r="H8013" s="1">
        <v>45.0</v>
      </c>
      <c r="I8013" s="3">
        <v>43872.416666666664</v>
      </c>
      <c r="J8013" s="1">
        <v>0.659427607304015</v>
      </c>
      <c r="K8013" s="1" t="s">
        <v>218</v>
      </c>
      <c r="M8013" s="3">
        <v>43872.491565902776</v>
      </c>
    </row>
    <row r="8014">
      <c r="A8014" s="1">
        <v>8012.0</v>
      </c>
      <c r="B8014" s="1" t="s">
        <v>205</v>
      </c>
      <c r="C8014" s="1" t="s">
        <v>15482</v>
      </c>
      <c r="D8014" s="1" t="s">
        <v>15483</v>
      </c>
      <c r="E8014" s="1" t="s">
        <v>15484</v>
      </c>
      <c r="F8014" s="1" t="s">
        <v>209</v>
      </c>
      <c r="G8014" s="1" t="s">
        <v>39</v>
      </c>
      <c r="H8014" s="1">
        <v>45.0</v>
      </c>
      <c r="I8014" s="3">
        <v>44244.25</v>
      </c>
      <c r="J8014" s="1">
        <v>2.40008746345642</v>
      </c>
      <c r="K8014" s="1" t="s">
        <v>24</v>
      </c>
      <c r="L8014" s="1" t="s">
        <v>6312</v>
      </c>
      <c r="M8014" s="3">
        <v>44244.28368820602</v>
      </c>
    </row>
    <row r="8015">
      <c r="A8015" s="1">
        <v>8013.0</v>
      </c>
      <c r="B8015" s="1" t="s">
        <v>983</v>
      </c>
      <c r="C8015" s="1" t="s">
        <v>15485</v>
      </c>
      <c r="D8015" s="1" t="s">
        <v>2707</v>
      </c>
      <c r="E8015" s="1" t="s">
        <v>2708</v>
      </c>
      <c r="F8015" s="1" t="s">
        <v>987</v>
      </c>
      <c r="G8015" s="1" t="s">
        <v>17</v>
      </c>
      <c r="H8015" s="1">
        <v>45.0</v>
      </c>
      <c r="I8015" s="3">
        <v>44123.6875</v>
      </c>
      <c r="J8015" s="1">
        <v>2.42635758862446</v>
      </c>
      <c r="K8015" s="1" t="s">
        <v>218</v>
      </c>
      <c r="L8015" s="1" t="s">
        <v>1556</v>
      </c>
      <c r="M8015" s="3">
        <v>44123.71811527778</v>
      </c>
    </row>
    <row r="8016">
      <c r="A8016" s="1">
        <v>8014.0</v>
      </c>
      <c r="B8016" s="1" t="s">
        <v>176</v>
      </c>
      <c r="C8016" s="1" t="s">
        <v>15486</v>
      </c>
      <c r="D8016" s="1" t="s">
        <v>178</v>
      </c>
      <c r="E8016" s="1" t="s">
        <v>702</v>
      </c>
      <c r="F8016" s="1" t="s">
        <v>180</v>
      </c>
      <c r="G8016" s="1" t="s">
        <v>17</v>
      </c>
      <c r="H8016" s="1">
        <v>45.0</v>
      </c>
      <c r="I8016" s="3">
        <v>44076.291666666664</v>
      </c>
      <c r="J8016" s="1">
        <v>2.67369965868924</v>
      </c>
      <c r="K8016" s="1" t="s">
        <v>24</v>
      </c>
      <c r="M8016" s="3">
        <v>44076.2835825</v>
      </c>
    </row>
    <row r="8017">
      <c r="A8017" s="1">
        <v>8015.0</v>
      </c>
      <c r="B8017" s="1" t="s">
        <v>303</v>
      </c>
      <c r="C8017" s="1" t="s">
        <v>15487</v>
      </c>
      <c r="D8017" s="1" t="s">
        <v>305</v>
      </c>
      <c r="E8017" s="1" t="s">
        <v>3101</v>
      </c>
      <c r="F8017" s="1" t="s">
        <v>307</v>
      </c>
      <c r="G8017" s="1" t="s">
        <v>17</v>
      </c>
      <c r="H8017" s="1">
        <v>45.0</v>
      </c>
      <c r="I8017" s="3">
        <v>44070.416666666664</v>
      </c>
      <c r="J8017" s="1">
        <v>1.03660105808067</v>
      </c>
      <c r="K8017" s="1" t="s">
        <v>24</v>
      </c>
      <c r="M8017" s="3">
        <v>44070.442574016204</v>
      </c>
    </row>
    <row r="8018">
      <c r="A8018" s="1">
        <v>8016.0</v>
      </c>
      <c r="B8018" s="1" t="s">
        <v>811</v>
      </c>
      <c r="C8018" s="1" t="s">
        <v>15488</v>
      </c>
      <c r="D8018" s="1" t="s">
        <v>7787</v>
      </c>
      <c r="E8018" s="1" t="s">
        <v>7788</v>
      </c>
      <c r="F8018" s="1" t="s">
        <v>815</v>
      </c>
      <c r="G8018" s="1" t="s">
        <v>17</v>
      </c>
      <c r="H8018" s="1">
        <v>45.0</v>
      </c>
      <c r="I8018" s="3">
        <v>44210.75</v>
      </c>
      <c r="J8018" s="1">
        <v>0.613752684332266</v>
      </c>
      <c r="K8018" s="1" t="s">
        <v>18</v>
      </c>
      <c r="L8018" s="1" t="s">
        <v>444</v>
      </c>
      <c r="M8018" s="3">
        <v>44210.70181439815</v>
      </c>
    </row>
    <row r="8019">
      <c r="A8019" s="1">
        <v>8017.0</v>
      </c>
      <c r="B8019" s="1" t="s">
        <v>6424</v>
      </c>
      <c r="C8019" s="1" t="s">
        <v>15489</v>
      </c>
      <c r="D8019" s="1" t="s">
        <v>211</v>
      </c>
      <c r="E8019" s="1" t="s">
        <v>8911</v>
      </c>
      <c r="F8019" s="1" t="s">
        <v>6427</v>
      </c>
      <c r="G8019" s="1" t="s">
        <v>17</v>
      </c>
      <c r="H8019" s="1">
        <v>45.0</v>
      </c>
      <c r="I8019" s="3">
        <v>44066.125</v>
      </c>
      <c r="J8019" s="1">
        <v>0.213121497863325</v>
      </c>
      <c r="K8019" s="1" t="s">
        <v>218</v>
      </c>
      <c r="L8019" s="1" t="s">
        <v>4938</v>
      </c>
      <c r="M8019" s="3">
        <v>44066.179542858794</v>
      </c>
    </row>
    <row r="8020">
      <c r="A8020" s="1">
        <v>8018.0</v>
      </c>
      <c r="B8020" s="1" t="s">
        <v>114</v>
      </c>
      <c r="C8020" s="1" t="s">
        <v>15490</v>
      </c>
      <c r="D8020" s="1" t="s">
        <v>116</v>
      </c>
      <c r="E8020" s="1" t="s">
        <v>117</v>
      </c>
      <c r="F8020" s="1" t="s">
        <v>118</v>
      </c>
      <c r="G8020" s="1" t="s">
        <v>17</v>
      </c>
      <c r="H8020" s="1">
        <v>45.0</v>
      </c>
      <c r="I8020" s="3">
        <v>44127.75</v>
      </c>
      <c r="J8020" s="1">
        <v>7.01793376237621</v>
      </c>
      <c r="K8020" s="1" t="s">
        <v>24</v>
      </c>
      <c r="M8020" s="3">
        <v>44127.78307546296</v>
      </c>
    </row>
    <row r="8021">
      <c r="A8021" s="1">
        <v>8019.0</v>
      </c>
      <c r="B8021" s="1" t="s">
        <v>4069</v>
      </c>
      <c r="C8021" s="1" t="s">
        <v>15491</v>
      </c>
      <c r="D8021" s="1" t="s">
        <v>8148</v>
      </c>
      <c r="E8021" s="1" t="s">
        <v>15492</v>
      </c>
      <c r="F8021" s="1" t="s">
        <v>4072</v>
      </c>
      <c r="G8021" s="1" t="s">
        <v>39</v>
      </c>
      <c r="H8021" s="1">
        <v>45.0</v>
      </c>
      <c r="I8021" s="3">
        <v>44174.604166666664</v>
      </c>
      <c r="J8021" s="1">
        <v>0.563337469929618</v>
      </c>
      <c r="K8021" s="1" t="s">
        <v>24</v>
      </c>
      <c r="M8021" s="3">
        <v>44174.63470195602</v>
      </c>
    </row>
    <row r="8022">
      <c r="A8022" s="1">
        <v>8020.0</v>
      </c>
      <c r="B8022" s="1" t="s">
        <v>1938</v>
      </c>
      <c r="C8022" s="1" t="s">
        <v>15493</v>
      </c>
      <c r="D8022" s="1" t="s">
        <v>126</v>
      </c>
      <c r="E8022" s="1" t="s">
        <v>15494</v>
      </c>
      <c r="F8022" s="1" t="s">
        <v>1942</v>
      </c>
      <c r="G8022" s="1" t="s">
        <v>39</v>
      </c>
      <c r="H8022" s="1">
        <v>45.0</v>
      </c>
      <c r="I8022" s="3">
        <v>44143.708333333336</v>
      </c>
      <c r="J8022" s="1">
        <v>0.789179996156757</v>
      </c>
      <c r="K8022" s="1" t="s">
        <v>62</v>
      </c>
      <c r="M8022" s="3">
        <v>44143.762544375</v>
      </c>
    </row>
    <row r="8023">
      <c r="A8023" s="1">
        <v>8021.0</v>
      </c>
      <c r="B8023" s="1" t="s">
        <v>1085</v>
      </c>
      <c r="C8023" s="1" t="s">
        <v>15495</v>
      </c>
      <c r="D8023" s="1" t="s">
        <v>1087</v>
      </c>
      <c r="E8023" s="1" t="s">
        <v>9914</v>
      </c>
      <c r="F8023" s="1" t="s">
        <v>1089</v>
      </c>
      <c r="G8023" s="1" t="s">
        <v>35</v>
      </c>
      <c r="H8023" s="1">
        <v>45.0</v>
      </c>
      <c r="I8023" s="3">
        <v>44169.916666666664</v>
      </c>
      <c r="J8023" s="1">
        <v>1.62209170832384</v>
      </c>
      <c r="K8023" s="1" t="s">
        <v>159</v>
      </c>
      <c r="L8023" s="1" t="s">
        <v>3250</v>
      </c>
      <c r="M8023" s="3">
        <v>44172.577333194444</v>
      </c>
    </row>
    <row r="8024">
      <c r="A8024" s="1">
        <v>8022.0</v>
      </c>
      <c r="B8024" s="1" t="s">
        <v>536</v>
      </c>
      <c r="C8024" s="1" t="s">
        <v>15496</v>
      </c>
      <c r="D8024" s="1" t="s">
        <v>396</v>
      </c>
      <c r="E8024" s="1" t="s">
        <v>6271</v>
      </c>
      <c r="F8024" s="1" t="s">
        <v>539</v>
      </c>
      <c r="G8024" s="1" t="s">
        <v>35</v>
      </c>
      <c r="H8024" s="1">
        <v>45.0</v>
      </c>
      <c r="I8024" s="3">
        <v>43683.625</v>
      </c>
      <c r="J8024" s="1">
        <v>2.40694561600962</v>
      </c>
      <c r="K8024" s="1" t="s">
        <v>83</v>
      </c>
      <c r="M8024" s="3">
        <v>43683.65720681713</v>
      </c>
    </row>
    <row r="8025">
      <c r="A8025" s="1">
        <v>8023.0</v>
      </c>
      <c r="B8025" s="1" t="s">
        <v>465</v>
      </c>
      <c r="C8025" s="1" t="s">
        <v>15497</v>
      </c>
      <c r="D8025" s="1" t="s">
        <v>1637</v>
      </c>
      <c r="E8025" s="1" t="s">
        <v>6390</v>
      </c>
      <c r="F8025" s="1" t="s">
        <v>468</v>
      </c>
      <c r="G8025" s="1" t="s">
        <v>17</v>
      </c>
      <c r="H8025" s="1">
        <v>45.0</v>
      </c>
      <c r="I8025" s="3">
        <v>44209.25</v>
      </c>
      <c r="J8025" s="1">
        <v>2.92670343412325</v>
      </c>
      <c r="K8025" s="1" t="s">
        <v>24</v>
      </c>
      <c r="M8025" s="3">
        <v>44209.29131502315</v>
      </c>
    </row>
    <row r="8026">
      <c r="A8026" s="1">
        <v>8024.0</v>
      </c>
      <c r="B8026" s="1" t="s">
        <v>119</v>
      </c>
      <c r="C8026" s="1" t="s">
        <v>15498</v>
      </c>
      <c r="D8026" s="1" t="s">
        <v>7884</v>
      </c>
      <c r="E8026" s="1" t="s">
        <v>15499</v>
      </c>
      <c r="F8026" s="1" t="s">
        <v>123</v>
      </c>
      <c r="G8026" s="1" t="s">
        <v>39</v>
      </c>
      <c r="H8026" s="1">
        <v>45.0</v>
      </c>
      <c r="I8026" s="3">
        <v>43844.208333333336</v>
      </c>
      <c r="J8026" s="1">
        <v>2.11635674751294</v>
      </c>
      <c r="K8026" s="1" t="s">
        <v>18</v>
      </c>
      <c r="M8026" s="3">
        <v>43844.23817613426</v>
      </c>
    </row>
    <row r="8027">
      <c r="A8027" s="1">
        <v>8025.0</v>
      </c>
      <c r="B8027" s="1" t="s">
        <v>385</v>
      </c>
      <c r="C8027" s="1" t="s">
        <v>15500</v>
      </c>
      <c r="D8027" s="1" t="s">
        <v>116</v>
      </c>
      <c r="E8027" s="1" t="s">
        <v>12420</v>
      </c>
      <c r="F8027" s="1" t="s">
        <v>388</v>
      </c>
      <c r="G8027" s="1" t="s">
        <v>17</v>
      </c>
      <c r="H8027" s="1">
        <v>45.0</v>
      </c>
      <c r="I8027" s="3">
        <v>43998.25</v>
      </c>
      <c r="J8027" s="1">
        <v>2.50593746505086</v>
      </c>
      <c r="K8027" s="1" t="s">
        <v>24</v>
      </c>
      <c r="M8027" s="3">
        <v>43998.29192938657</v>
      </c>
    </row>
    <row r="8028">
      <c r="A8028" s="1">
        <v>8026.0</v>
      </c>
      <c r="B8028" s="1" t="s">
        <v>2188</v>
      </c>
      <c r="C8028" s="1" t="s">
        <v>15501</v>
      </c>
      <c r="D8028" s="1" t="s">
        <v>2190</v>
      </c>
      <c r="E8028" s="1" t="s">
        <v>15502</v>
      </c>
      <c r="F8028" s="1" t="s">
        <v>2192</v>
      </c>
      <c r="G8028" s="1" t="s">
        <v>17</v>
      </c>
      <c r="H8028" s="1">
        <v>45.0</v>
      </c>
      <c r="I8028" s="3">
        <v>44208.677083333336</v>
      </c>
      <c r="J8028" s="1">
        <v>2.42935080118889</v>
      </c>
      <c r="K8028" s="1" t="s">
        <v>18</v>
      </c>
      <c r="M8028" s="3">
        <v>44208.70976788194</v>
      </c>
    </row>
    <row r="8029">
      <c r="A8029" s="1">
        <v>8027.0</v>
      </c>
      <c r="B8029" s="1" t="s">
        <v>9501</v>
      </c>
      <c r="C8029" s="1" t="s">
        <v>15503</v>
      </c>
      <c r="D8029" s="1" t="s">
        <v>5112</v>
      </c>
      <c r="E8029" s="1" t="s">
        <v>9503</v>
      </c>
      <c r="F8029" s="1" t="s">
        <v>9504</v>
      </c>
      <c r="G8029" s="1" t="s">
        <v>35</v>
      </c>
      <c r="H8029" s="1">
        <v>45.0</v>
      </c>
      <c r="I8029" s="3">
        <v>44169.25</v>
      </c>
      <c r="J8029" s="1">
        <v>1.10955636687853</v>
      </c>
      <c r="K8029" s="1" t="s">
        <v>1376</v>
      </c>
      <c r="M8029" s="3">
        <v>44169.46825460648</v>
      </c>
    </row>
    <row r="8030">
      <c r="A8030" s="1">
        <v>8028.0</v>
      </c>
      <c r="B8030" s="1" t="s">
        <v>2080</v>
      </c>
      <c r="C8030" s="1" t="s">
        <v>15504</v>
      </c>
      <c r="D8030" s="1" t="s">
        <v>258</v>
      </c>
      <c r="E8030" s="1" t="s">
        <v>2592</v>
      </c>
      <c r="F8030" s="1" t="s">
        <v>2083</v>
      </c>
      <c r="G8030" s="1" t="s">
        <v>17</v>
      </c>
      <c r="H8030" s="1">
        <v>45.0</v>
      </c>
      <c r="I8030" s="3">
        <v>43755.166666666664</v>
      </c>
      <c r="J8030" s="1">
        <v>1.54044173600327</v>
      </c>
      <c r="K8030" s="1" t="s">
        <v>166</v>
      </c>
      <c r="M8030" s="3">
        <v>43755.19730472222</v>
      </c>
    </row>
    <row r="8031">
      <c r="A8031" s="1">
        <v>8029.0</v>
      </c>
      <c r="B8031" s="1" t="s">
        <v>119</v>
      </c>
      <c r="C8031" s="1" t="s">
        <v>15505</v>
      </c>
      <c r="D8031" s="1" t="s">
        <v>1096</v>
      </c>
      <c r="E8031" s="1" t="s">
        <v>15506</v>
      </c>
      <c r="F8031" s="1" t="s">
        <v>123</v>
      </c>
      <c r="G8031" s="1" t="s">
        <v>39</v>
      </c>
      <c r="H8031" s="1">
        <v>45.0</v>
      </c>
      <c r="I8031" s="3">
        <v>43937.625</v>
      </c>
      <c r="J8031" s="1">
        <v>2.17976107775588</v>
      </c>
      <c r="K8031" s="1" t="s">
        <v>18</v>
      </c>
      <c r="M8031" s="3">
        <v>43937.65633853009</v>
      </c>
    </row>
    <row r="8032">
      <c r="A8032" s="1">
        <v>8030.0</v>
      </c>
      <c r="B8032" s="1" t="s">
        <v>1551</v>
      </c>
      <c r="C8032" s="1" t="s">
        <v>15507</v>
      </c>
      <c r="D8032" s="1" t="s">
        <v>1553</v>
      </c>
      <c r="E8032" s="1" t="s">
        <v>15508</v>
      </c>
      <c r="F8032" s="1" t="s">
        <v>1555</v>
      </c>
      <c r="G8032" s="1" t="s">
        <v>39</v>
      </c>
      <c r="H8032" s="1">
        <v>45.0</v>
      </c>
      <c r="I8032" s="3">
        <v>44128.666666666664</v>
      </c>
      <c r="J8032" s="1">
        <v>0.482751647082262</v>
      </c>
      <c r="K8032" s="1" t="s">
        <v>218</v>
      </c>
      <c r="L8032" s="1" t="s">
        <v>1556</v>
      </c>
      <c r="M8032" s="3">
        <v>44128.70030037037</v>
      </c>
    </row>
    <row r="8033">
      <c r="A8033" s="1">
        <v>8031.0</v>
      </c>
      <c r="B8033" s="1" t="s">
        <v>2395</v>
      </c>
      <c r="C8033" s="1" t="s">
        <v>15509</v>
      </c>
      <c r="D8033" s="1" t="s">
        <v>2397</v>
      </c>
      <c r="E8033" s="1" t="s">
        <v>2398</v>
      </c>
      <c r="F8033" s="1" t="s">
        <v>2399</v>
      </c>
      <c r="G8033" s="1" t="s">
        <v>17</v>
      </c>
      <c r="H8033" s="1">
        <v>45.0</v>
      </c>
      <c r="I8033" s="3">
        <v>43826.583333333336</v>
      </c>
      <c r="J8033" s="1">
        <v>0.116562315045566</v>
      </c>
      <c r="K8033" s="1" t="s">
        <v>166</v>
      </c>
      <c r="M8033" s="3">
        <v>43829.721212627315</v>
      </c>
    </row>
    <row r="8034">
      <c r="A8034" s="1">
        <v>8032.0</v>
      </c>
      <c r="B8034" s="1" t="s">
        <v>385</v>
      </c>
      <c r="C8034" s="1" t="s">
        <v>15510</v>
      </c>
      <c r="D8034" s="1" t="s">
        <v>461</v>
      </c>
      <c r="E8034" s="1" t="s">
        <v>15511</v>
      </c>
      <c r="F8034" s="1" t="s">
        <v>388</v>
      </c>
      <c r="G8034" s="1" t="s">
        <v>39</v>
      </c>
      <c r="H8034" s="1">
        <v>45.0</v>
      </c>
      <c r="I8034" s="3">
        <v>43563.25</v>
      </c>
      <c r="J8034" s="1">
        <v>0.0123532423532515</v>
      </c>
      <c r="K8034" s="1" t="s">
        <v>24</v>
      </c>
      <c r="M8034" s="3">
        <v>43563.418036145835</v>
      </c>
    </row>
    <row r="8035">
      <c r="A8035" s="1">
        <v>8033.0</v>
      </c>
      <c r="B8035" s="1" t="s">
        <v>5276</v>
      </c>
      <c r="C8035" s="1" t="s">
        <v>15512</v>
      </c>
      <c r="D8035" s="1" t="s">
        <v>5278</v>
      </c>
      <c r="E8035" s="1" t="s">
        <v>15513</v>
      </c>
      <c r="F8035" s="1" t="s">
        <v>5280</v>
      </c>
      <c r="G8035" s="1" t="s">
        <v>17</v>
      </c>
      <c r="H8035" s="1">
        <v>45.0</v>
      </c>
      <c r="I8035" s="3">
        <v>43853.416666666664</v>
      </c>
      <c r="J8035" s="1">
        <v>1.67176641814383</v>
      </c>
      <c r="K8035" s="1" t="s">
        <v>3447</v>
      </c>
      <c r="M8035" s="3">
        <v>43853.73521130787</v>
      </c>
    </row>
    <row r="8036">
      <c r="A8036" s="1">
        <v>8034.0</v>
      </c>
      <c r="B8036" s="1" t="s">
        <v>12</v>
      </c>
      <c r="C8036" s="1" t="s">
        <v>15514</v>
      </c>
      <c r="D8036" s="1" t="s">
        <v>14</v>
      </c>
      <c r="E8036" s="1" t="s">
        <v>8111</v>
      </c>
      <c r="F8036" s="1" t="s">
        <v>16</v>
      </c>
      <c r="G8036" s="1" t="s">
        <v>17</v>
      </c>
      <c r="H8036" s="1">
        <v>45.0</v>
      </c>
      <c r="I8036" s="3">
        <v>43825.291666666664</v>
      </c>
      <c r="J8036" s="1">
        <v>1.48788083463174</v>
      </c>
      <c r="K8036" s="1" t="s">
        <v>18</v>
      </c>
      <c r="M8036" s="3">
        <v>43825.33128303241</v>
      </c>
    </row>
    <row r="8037">
      <c r="A8037" s="1">
        <v>8035.0</v>
      </c>
      <c r="B8037" s="1" t="s">
        <v>1747</v>
      </c>
      <c r="C8037" s="1" t="s">
        <v>15515</v>
      </c>
      <c r="D8037" s="1" t="s">
        <v>3811</v>
      </c>
      <c r="E8037" s="1" t="s">
        <v>15516</v>
      </c>
      <c r="F8037" s="1" t="s">
        <v>1750</v>
      </c>
      <c r="G8037" s="1" t="s">
        <v>39</v>
      </c>
      <c r="H8037" s="1">
        <v>45.0</v>
      </c>
      <c r="I8037" s="3">
        <v>43591.583333333336</v>
      </c>
      <c r="J8037" s="1">
        <v>1.86054268945938</v>
      </c>
      <c r="K8037" s="1" t="s">
        <v>24</v>
      </c>
      <c r="M8037" s="3">
        <v>43591.608380578706</v>
      </c>
    </row>
    <row r="8038">
      <c r="A8038" s="1">
        <v>8036.0</v>
      </c>
      <c r="B8038" s="1" t="s">
        <v>119</v>
      </c>
      <c r="C8038" s="1" t="s">
        <v>15517</v>
      </c>
      <c r="D8038" s="1" t="s">
        <v>1338</v>
      </c>
      <c r="E8038" s="1" t="s">
        <v>15518</v>
      </c>
      <c r="F8038" s="1" t="s">
        <v>123</v>
      </c>
      <c r="G8038" s="1" t="s">
        <v>39</v>
      </c>
      <c r="H8038" s="1">
        <v>45.0</v>
      </c>
      <c r="I8038" s="3">
        <v>44087.645833333336</v>
      </c>
      <c r="J8038" s="1">
        <v>1.10716325405591</v>
      </c>
      <c r="K8038" s="1" t="s">
        <v>18</v>
      </c>
      <c r="M8038" s="3">
        <v>44087.67559653935</v>
      </c>
    </row>
    <row r="8039">
      <c r="A8039" s="1">
        <v>8037.0</v>
      </c>
      <c r="B8039" s="1" t="s">
        <v>2702</v>
      </c>
      <c r="C8039" s="1" t="s">
        <v>15519</v>
      </c>
      <c r="D8039" s="1" t="s">
        <v>6238</v>
      </c>
      <c r="E8039" s="1" t="s">
        <v>15520</v>
      </c>
      <c r="F8039" s="1" t="s">
        <v>2705</v>
      </c>
      <c r="G8039" s="1" t="s">
        <v>89</v>
      </c>
      <c r="H8039" s="1">
        <v>45.0</v>
      </c>
      <c r="I8039" s="3">
        <v>44036.698705358795</v>
      </c>
      <c r="J8039" s="1">
        <v>2.06040114428807</v>
      </c>
      <c r="K8039" s="1" t="s">
        <v>24</v>
      </c>
      <c r="M8039" s="3">
        <v>44036.715583425925</v>
      </c>
    </row>
    <row r="8040">
      <c r="A8040" s="1">
        <v>8038.0</v>
      </c>
      <c r="B8040" s="1" t="s">
        <v>298</v>
      </c>
      <c r="C8040" s="1" t="s">
        <v>15521</v>
      </c>
      <c r="D8040" s="1" t="s">
        <v>738</v>
      </c>
      <c r="E8040" s="1" t="s">
        <v>11976</v>
      </c>
      <c r="F8040" s="1" t="s">
        <v>302</v>
      </c>
      <c r="G8040" s="1" t="s">
        <v>17</v>
      </c>
      <c r="H8040" s="1">
        <v>45.0</v>
      </c>
      <c r="I8040" s="3">
        <v>44187.375</v>
      </c>
      <c r="J8040" s="1">
        <v>0.669273911339773</v>
      </c>
      <c r="K8040" s="1" t="s">
        <v>218</v>
      </c>
      <c r="M8040" s="3">
        <v>44187.50444269676</v>
      </c>
    </row>
    <row r="8041">
      <c r="A8041" s="1">
        <v>8039.0</v>
      </c>
      <c r="B8041" s="1" t="s">
        <v>15522</v>
      </c>
      <c r="C8041" s="1" t="s">
        <v>15523</v>
      </c>
      <c r="D8041" s="1" t="s">
        <v>1140</v>
      </c>
      <c r="E8041" s="1" t="s">
        <v>15524</v>
      </c>
      <c r="F8041" s="1" t="s">
        <v>15525</v>
      </c>
      <c r="G8041" s="1" t="s">
        <v>39</v>
      </c>
      <c r="H8041" s="1">
        <v>45.0</v>
      </c>
      <c r="I8041" s="3">
        <v>44162.5</v>
      </c>
      <c r="J8041" s="1">
        <v>2.23078288489713</v>
      </c>
      <c r="K8041" s="1" t="s">
        <v>24</v>
      </c>
      <c r="M8041" s="3">
        <v>44162.51037965278</v>
      </c>
    </row>
    <row r="8042">
      <c r="A8042" s="1">
        <v>8040.0</v>
      </c>
      <c r="B8042" s="1" t="s">
        <v>6451</v>
      </c>
      <c r="C8042" s="1" t="s">
        <v>15526</v>
      </c>
      <c r="D8042" s="1" t="s">
        <v>2920</v>
      </c>
      <c r="E8042" s="1" t="s">
        <v>15527</v>
      </c>
      <c r="F8042" s="1" t="s">
        <v>6454</v>
      </c>
      <c r="G8042" s="1" t="s">
        <v>39</v>
      </c>
      <c r="H8042" s="1">
        <v>45.0</v>
      </c>
      <c r="I8042" s="3">
        <v>44119.291666666664</v>
      </c>
      <c r="J8042" s="1">
        <v>3.17328476229745</v>
      </c>
      <c r="K8042" s="1" t="s">
        <v>24</v>
      </c>
      <c r="L8042" s="1" t="s">
        <v>188</v>
      </c>
      <c r="M8042" s="3">
        <v>44119.32861314815</v>
      </c>
    </row>
    <row r="8043">
      <c r="A8043" s="1">
        <v>8041.0</v>
      </c>
      <c r="B8043" s="1" t="s">
        <v>5479</v>
      </c>
      <c r="C8043" s="1" t="s">
        <v>15528</v>
      </c>
      <c r="D8043" s="1" t="s">
        <v>5475</v>
      </c>
      <c r="E8043" s="1" t="s">
        <v>15529</v>
      </c>
      <c r="F8043" s="1" t="s">
        <v>5483</v>
      </c>
      <c r="G8043" s="1" t="s">
        <v>39</v>
      </c>
      <c r="H8043" s="1">
        <v>45.0</v>
      </c>
      <c r="I8043" s="3">
        <v>44236.458333333336</v>
      </c>
      <c r="J8043" s="1">
        <v>1.91533134483858</v>
      </c>
      <c r="K8043" s="1" t="s">
        <v>1194</v>
      </c>
      <c r="L8043" s="1" t="s">
        <v>4725</v>
      </c>
      <c r="M8043" s="3">
        <v>44236.49193824074</v>
      </c>
    </row>
    <row r="8044">
      <c r="A8044" s="1">
        <v>8042.0</v>
      </c>
      <c r="B8044" s="1" t="s">
        <v>4014</v>
      </c>
      <c r="C8044" s="1" t="s">
        <v>15530</v>
      </c>
      <c r="D8044" s="1" t="s">
        <v>326</v>
      </c>
      <c r="E8044" s="1" t="s">
        <v>4016</v>
      </c>
      <c r="F8044" s="1" t="s">
        <v>4017</v>
      </c>
      <c r="G8044" s="1" t="s">
        <v>17</v>
      </c>
      <c r="H8044" s="1">
        <v>45.0</v>
      </c>
      <c r="I8044" s="3">
        <v>43797.75</v>
      </c>
      <c r="J8044" s="1">
        <v>0.788007188508044</v>
      </c>
      <c r="K8044" s="1" t="s">
        <v>24</v>
      </c>
      <c r="M8044" s="3">
        <v>43797.78538809028</v>
      </c>
    </row>
    <row r="8045">
      <c r="A8045" s="1">
        <v>8043.0</v>
      </c>
      <c r="B8045" s="1" t="s">
        <v>1751</v>
      </c>
      <c r="C8045" s="1" t="s">
        <v>15531</v>
      </c>
      <c r="D8045" s="1" t="s">
        <v>15532</v>
      </c>
      <c r="E8045" s="1" t="s">
        <v>1753</v>
      </c>
      <c r="F8045" s="1" t="s">
        <v>1754</v>
      </c>
      <c r="G8045" s="1" t="s">
        <v>17</v>
      </c>
      <c r="H8045" s="1">
        <v>45.0</v>
      </c>
      <c r="I8045" s="3">
        <v>43783.791666666664</v>
      </c>
      <c r="J8045" s="1">
        <v>0.0</v>
      </c>
      <c r="K8045" s="1" t="s">
        <v>24</v>
      </c>
      <c r="M8045" s="3">
        <v>43784.50345055555</v>
      </c>
    </row>
    <row r="8046">
      <c r="A8046" s="1">
        <v>8044.0</v>
      </c>
      <c r="B8046" s="1" t="s">
        <v>303</v>
      </c>
      <c r="C8046" s="1" t="s">
        <v>15533</v>
      </c>
      <c r="D8046" s="1" t="s">
        <v>1165</v>
      </c>
      <c r="E8046" s="1" t="s">
        <v>1295</v>
      </c>
      <c r="F8046" s="1" t="s">
        <v>307</v>
      </c>
      <c r="G8046" s="1" t="s">
        <v>17</v>
      </c>
      <c r="H8046" s="1">
        <v>45.0</v>
      </c>
      <c r="I8046" s="3">
        <v>43843.229166666664</v>
      </c>
      <c r="J8046" s="1">
        <v>1.02453140855899</v>
      </c>
      <c r="K8046" s="1" t="s">
        <v>24</v>
      </c>
      <c r="M8046" s="3">
        <v>43843.2503297338</v>
      </c>
    </row>
    <row r="8047">
      <c r="A8047" s="1">
        <v>8045.0</v>
      </c>
      <c r="B8047" s="1" t="s">
        <v>1348</v>
      </c>
      <c r="C8047" s="1" t="s">
        <v>15534</v>
      </c>
      <c r="D8047" s="1" t="s">
        <v>2567</v>
      </c>
      <c r="E8047" s="1" t="s">
        <v>1351</v>
      </c>
      <c r="F8047" s="1" t="s">
        <v>1352</v>
      </c>
      <c r="G8047" s="1" t="s">
        <v>17</v>
      </c>
      <c r="H8047" s="1">
        <v>45.0</v>
      </c>
      <c r="I8047" s="3">
        <v>44064.729166666664</v>
      </c>
      <c r="J8047" s="1">
        <v>1.66955597830529</v>
      </c>
      <c r="K8047" s="1" t="s">
        <v>18</v>
      </c>
      <c r="M8047" s="3">
        <v>44064.77121076389</v>
      </c>
    </row>
    <row r="8048">
      <c r="A8048" s="1">
        <v>8046.0</v>
      </c>
      <c r="B8048" s="1" t="s">
        <v>5904</v>
      </c>
      <c r="C8048" s="1" t="s">
        <v>15535</v>
      </c>
      <c r="D8048" s="1" t="s">
        <v>2647</v>
      </c>
      <c r="E8048" s="1" t="s">
        <v>15536</v>
      </c>
      <c r="F8048" s="1" t="s">
        <v>5907</v>
      </c>
      <c r="G8048" s="1" t="s">
        <v>17</v>
      </c>
      <c r="H8048" s="1">
        <v>45.0</v>
      </c>
      <c r="I8048" s="3">
        <v>43847.270833333336</v>
      </c>
      <c r="J8048" s="1">
        <v>0.248689073028775</v>
      </c>
      <c r="K8048" s="1" t="s">
        <v>18</v>
      </c>
      <c r="M8048" s="3">
        <v>43847.288490659725</v>
      </c>
    </row>
    <row r="8049">
      <c r="A8049" s="1">
        <v>8047.0</v>
      </c>
      <c r="B8049" s="1" t="s">
        <v>2372</v>
      </c>
      <c r="C8049" s="1" t="s">
        <v>15537</v>
      </c>
      <c r="D8049" s="1" t="s">
        <v>1144</v>
      </c>
      <c r="E8049" s="1" t="s">
        <v>15538</v>
      </c>
      <c r="F8049" s="1" t="s">
        <v>2375</v>
      </c>
      <c r="G8049" s="1" t="s">
        <v>35</v>
      </c>
      <c r="H8049" s="1">
        <v>45.0</v>
      </c>
      <c r="I8049" s="3">
        <v>44151.5</v>
      </c>
      <c r="J8049" s="1">
        <v>2.35339274190063</v>
      </c>
      <c r="K8049" s="1" t="s">
        <v>46</v>
      </c>
      <c r="M8049" s="3">
        <v>44151.57653730324</v>
      </c>
    </row>
    <row r="8050">
      <c r="A8050" s="1">
        <v>8048.0</v>
      </c>
      <c r="B8050" s="1" t="s">
        <v>19</v>
      </c>
      <c r="C8050" s="1" t="s">
        <v>15539</v>
      </c>
      <c r="D8050" s="1" t="s">
        <v>321</v>
      </c>
      <c r="E8050" s="1" t="s">
        <v>2093</v>
      </c>
      <c r="F8050" s="1" t="s">
        <v>23</v>
      </c>
      <c r="G8050" s="1" t="s">
        <v>17</v>
      </c>
      <c r="H8050" s="1">
        <v>45.0</v>
      </c>
      <c r="I8050" s="3">
        <v>43948.291666666664</v>
      </c>
      <c r="J8050" s="1">
        <v>2.83248839326571</v>
      </c>
      <c r="K8050" s="1" t="s">
        <v>24</v>
      </c>
      <c r="M8050" s="3">
        <v>43948.408947013886</v>
      </c>
    </row>
    <row r="8051">
      <c r="A8051" s="1">
        <v>8049.0</v>
      </c>
      <c r="B8051" s="1" t="s">
        <v>1481</v>
      </c>
      <c r="C8051" s="1" t="s">
        <v>15540</v>
      </c>
      <c r="D8051" s="1" t="s">
        <v>1483</v>
      </c>
      <c r="E8051" s="1" t="s">
        <v>1484</v>
      </c>
      <c r="F8051" s="1" t="s">
        <v>1485</v>
      </c>
      <c r="G8051" s="1" t="s">
        <v>17</v>
      </c>
      <c r="H8051" s="1">
        <v>45.0</v>
      </c>
      <c r="I8051" s="3">
        <v>43965.291666666664</v>
      </c>
      <c r="J8051" s="1">
        <v>0.574548440763512</v>
      </c>
      <c r="K8051" s="1" t="s">
        <v>218</v>
      </c>
      <c r="L8051" s="1" t="s">
        <v>433</v>
      </c>
      <c r="M8051" s="3">
        <v>43965.326357488426</v>
      </c>
    </row>
    <row r="8052">
      <c r="A8052" s="1">
        <v>8050.0</v>
      </c>
      <c r="B8052" s="1" t="s">
        <v>455</v>
      </c>
      <c r="C8052" s="1" t="s">
        <v>15541</v>
      </c>
      <c r="D8052" s="1" t="s">
        <v>310</v>
      </c>
      <c r="E8052" s="1" t="s">
        <v>457</v>
      </c>
      <c r="F8052" s="1" t="s">
        <v>458</v>
      </c>
      <c r="G8052" s="1" t="s">
        <v>17</v>
      </c>
      <c r="H8052" s="1">
        <v>45.0</v>
      </c>
      <c r="I8052" s="3">
        <v>44228.3125</v>
      </c>
      <c r="J8052" s="1">
        <v>1.77523625306824</v>
      </c>
      <c r="K8052" s="1" t="s">
        <v>24</v>
      </c>
      <c r="L8052" s="1" t="s">
        <v>406</v>
      </c>
      <c r="M8052" s="3">
        <v>44228.37247130787</v>
      </c>
    </row>
    <row r="8053">
      <c r="A8053" s="1">
        <v>8051.0</v>
      </c>
      <c r="B8053" s="1" t="s">
        <v>7577</v>
      </c>
      <c r="C8053" s="1" t="s">
        <v>15542</v>
      </c>
      <c r="D8053" s="1" t="s">
        <v>32</v>
      </c>
      <c r="E8053" s="1" t="s">
        <v>15543</v>
      </c>
      <c r="F8053" s="1" t="s">
        <v>7580</v>
      </c>
      <c r="G8053" s="1" t="s">
        <v>89</v>
      </c>
      <c r="H8053" s="1">
        <v>45.0</v>
      </c>
      <c r="I8053" s="3">
        <v>44095.5696821875</v>
      </c>
      <c r="J8053" s="1">
        <v>1.83984217589096</v>
      </c>
      <c r="K8053" s="1" t="s">
        <v>24</v>
      </c>
      <c r="M8053" s="3">
        <v>44095.61376460648</v>
      </c>
    </row>
    <row r="8054">
      <c r="A8054" s="1">
        <v>8052.0</v>
      </c>
      <c r="B8054" s="1" t="s">
        <v>2080</v>
      </c>
      <c r="C8054" s="1" t="s">
        <v>15544</v>
      </c>
      <c r="D8054" s="1" t="s">
        <v>1653</v>
      </c>
      <c r="E8054" s="1" t="s">
        <v>2082</v>
      </c>
      <c r="F8054" s="1" t="s">
        <v>2083</v>
      </c>
      <c r="G8054" s="1" t="s">
        <v>17</v>
      </c>
      <c r="H8054" s="1">
        <v>45.0</v>
      </c>
      <c r="I8054" s="3">
        <v>43792.166666666664</v>
      </c>
      <c r="J8054" s="1">
        <v>1.82849215977777</v>
      </c>
      <c r="K8054" s="1" t="s">
        <v>166</v>
      </c>
      <c r="M8054" s="3">
        <v>43792.20429347222</v>
      </c>
    </row>
    <row r="8055">
      <c r="A8055" s="1">
        <v>8053.0</v>
      </c>
      <c r="B8055" s="1" t="s">
        <v>2136</v>
      </c>
      <c r="C8055" s="1" t="s">
        <v>15545</v>
      </c>
      <c r="D8055" s="1" t="s">
        <v>2359</v>
      </c>
      <c r="E8055" s="1" t="s">
        <v>9010</v>
      </c>
      <c r="F8055" s="1" t="s">
        <v>2139</v>
      </c>
      <c r="G8055" s="1" t="s">
        <v>35</v>
      </c>
      <c r="H8055" s="1">
        <v>45.0</v>
      </c>
      <c r="I8055" s="3">
        <v>44186.333333333336</v>
      </c>
      <c r="J8055" s="1">
        <v>9.28441918872942</v>
      </c>
      <c r="K8055" s="1" t="s">
        <v>18</v>
      </c>
      <c r="L8055" s="1" t="s">
        <v>2140</v>
      </c>
      <c r="M8055" s="3">
        <v>44186.37088866898</v>
      </c>
    </row>
    <row r="8056">
      <c r="A8056" s="1">
        <v>8054.0</v>
      </c>
      <c r="B8056" s="1" t="s">
        <v>303</v>
      </c>
      <c r="C8056" s="1" t="s">
        <v>15546</v>
      </c>
      <c r="D8056" s="1" t="s">
        <v>305</v>
      </c>
      <c r="E8056" s="1" t="s">
        <v>886</v>
      </c>
      <c r="F8056" s="1" t="s">
        <v>307</v>
      </c>
      <c r="G8056" s="1" t="s">
        <v>17</v>
      </c>
      <c r="H8056" s="1">
        <v>45.0</v>
      </c>
      <c r="I8056" s="3">
        <v>44111.416666666664</v>
      </c>
      <c r="J8056" s="1">
        <v>1.69309079979108</v>
      </c>
      <c r="K8056" s="1" t="s">
        <v>24</v>
      </c>
      <c r="M8056" s="3">
        <v>44111.44061322917</v>
      </c>
    </row>
    <row r="8057">
      <c r="A8057" s="1">
        <v>8055.0</v>
      </c>
      <c r="B8057" s="1" t="s">
        <v>1954</v>
      </c>
      <c r="C8057" s="1" t="s">
        <v>15547</v>
      </c>
      <c r="D8057" s="1" t="s">
        <v>1255</v>
      </c>
      <c r="E8057" s="1" t="s">
        <v>15548</v>
      </c>
      <c r="F8057" s="1" t="s">
        <v>1957</v>
      </c>
      <c r="G8057" s="1" t="s">
        <v>39</v>
      </c>
      <c r="H8057" s="1">
        <v>45.0</v>
      </c>
      <c r="I8057" s="3">
        <v>44151.708333333336</v>
      </c>
      <c r="J8057" s="1">
        <v>2.19024023752556</v>
      </c>
      <c r="K8057" s="1" t="s">
        <v>83</v>
      </c>
      <c r="M8057" s="3">
        <v>44151.73941056713</v>
      </c>
    </row>
    <row r="8058">
      <c r="A8058" s="1">
        <v>8056.0</v>
      </c>
      <c r="B8058" s="1" t="s">
        <v>6913</v>
      </c>
      <c r="C8058" s="1" t="s">
        <v>15549</v>
      </c>
      <c r="D8058" s="1" t="s">
        <v>211</v>
      </c>
      <c r="E8058" s="1" t="s">
        <v>15550</v>
      </c>
      <c r="F8058" s="1" t="s">
        <v>6916</v>
      </c>
      <c r="G8058" s="1" t="s">
        <v>39</v>
      </c>
      <c r="H8058" s="1">
        <v>45.0</v>
      </c>
      <c r="I8058" s="3">
        <v>44201.333333333336</v>
      </c>
      <c r="J8058" s="1">
        <v>2.92852694455294</v>
      </c>
      <c r="K8058" s="1" t="s">
        <v>218</v>
      </c>
      <c r="M8058" s="3">
        <v>44201.36539540509</v>
      </c>
    </row>
    <row r="8059">
      <c r="A8059" s="1">
        <v>8057.0</v>
      </c>
      <c r="B8059" s="1" t="s">
        <v>1085</v>
      </c>
      <c r="C8059" s="1" t="s">
        <v>15551</v>
      </c>
      <c r="D8059" s="1" t="s">
        <v>1087</v>
      </c>
      <c r="E8059" s="1" t="s">
        <v>1088</v>
      </c>
      <c r="F8059" s="1" t="s">
        <v>1089</v>
      </c>
      <c r="G8059" s="1" t="s">
        <v>17</v>
      </c>
      <c r="H8059" s="1">
        <v>45.0</v>
      </c>
      <c r="I8059" s="3">
        <v>44208.916666666664</v>
      </c>
      <c r="J8059" s="1">
        <v>3.48952983271938</v>
      </c>
      <c r="K8059" s="1" t="s">
        <v>159</v>
      </c>
      <c r="M8059" s="3">
        <v>44209.58140791667</v>
      </c>
    </row>
    <row r="8060">
      <c r="A8060" s="1">
        <v>8058.0</v>
      </c>
      <c r="B8060" s="1" t="s">
        <v>425</v>
      </c>
      <c r="C8060" s="1" t="s">
        <v>15552</v>
      </c>
      <c r="D8060" s="1" t="s">
        <v>326</v>
      </c>
      <c r="E8060" s="1" t="s">
        <v>1685</v>
      </c>
      <c r="F8060" s="1" t="s">
        <v>428</v>
      </c>
      <c r="G8060" s="1" t="s">
        <v>17</v>
      </c>
      <c r="H8060" s="1">
        <v>45.0</v>
      </c>
      <c r="I8060" s="3">
        <v>43924.270833333336</v>
      </c>
      <c r="J8060" s="1">
        <v>79.0938768750795</v>
      </c>
      <c r="K8060" s="1" t="s">
        <v>24</v>
      </c>
      <c r="M8060" s="3">
        <v>43924.280265925925</v>
      </c>
    </row>
    <row r="8061">
      <c r="A8061" s="1">
        <v>8059.0</v>
      </c>
      <c r="B8061" s="1" t="s">
        <v>2569</v>
      </c>
      <c r="C8061" s="1" t="s">
        <v>15553</v>
      </c>
      <c r="D8061" s="1" t="s">
        <v>2571</v>
      </c>
      <c r="E8061" s="1" t="s">
        <v>2572</v>
      </c>
      <c r="F8061" s="1" t="s">
        <v>2573</v>
      </c>
      <c r="G8061" s="1" t="s">
        <v>17</v>
      </c>
      <c r="H8061" s="1">
        <v>45.0</v>
      </c>
      <c r="I8061" s="3">
        <v>43843.666666666664</v>
      </c>
      <c r="J8061" s="1">
        <v>1.55138539762927</v>
      </c>
      <c r="K8061" s="1" t="s">
        <v>166</v>
      </c>
      <c r="M8061" s="3">
        <v>43843.67555607639</v>
      </c>
    </row>
    <row r="8062">
      <c r="A8062" s="1">
        <v>8060.0</v>
      </c>
      <c r="B8062" s="1" t="s">
        <v>2203</v>
      </c>
      <c r="C8062" s="1" t="s">
        <v>15554</v>
      </c>
      <c r="D8062" s="1" t="s">
        <v>5539</v>
      </c>
      <c r="E8062" s="1" t="s">
        <v>9519</v>
      </c>
      <c r="F8062" s="1" t="s">
        <v>2206</v>
      </c>
      <c r="G8062" s="1" t="s">
        <v>35</v>
      </c>
      <c r="H8062" s="1">
        <v>45.0</v>
      </c>
      <c r="I8062" s="3">
        <v>44131.625</v>
      </c>
      <c r="J8062" s="1">
        <v>0.917985179330842</v>
      </c>
      <c r="K8062" s="1" t="s">
        <v>46</v>
      </c>
      <c r="L8062" s="1" t="s">
        <v>2207</v>
      </c>
      <c r="M8062" s="3">
        <v>44131.64625942129</v>
      </c>
    </row>
    <row r="8063">
      <c r="A8063" s="1">
        <v>8061.0</v>
      </c>
      <c r="B8063" s="1" t="s">
        <v>293</v>
      </c>
      <c r="C8063" s="1" t="s">
        <v>15555</v>
      </c>
      <c r="D8063" s="1" t="s">
        <v>126</v>
      </c>
      <c r="E8063" s="1" t="s">
        <v>3472</v>
      </c>
      <c r="F8063" s="1" t="s">
        <v>297</v>
      </c>
      <c r="G8063" s="1" t="s">
        <v>17</v>
      </c>
      <c r="H8063" s="1">
        <v>45.0</v>
      </c>
      <c r="I8063" s="3">
        <v>44098.791666666664</v>
      </c>
      <c r="J8063" s="1">
        <v>0.590440195853041</v>
      </c>
      <c r="K8063" s="1" t="s">
        <v>62</v>
      </c>
      <c r="L8063" s="1" t="s">
        <v>1188</v>
      </c>
      <c r="M8063" s="3">
        <v>44098.81056060185</v>
      </c>
    </row>
    <row r="8064">
      <c r="A8064" s="1">
        <v>8062.0</v>
      </c>
      <c r="B8064" s="1" t="s">
        <v>233</v>
      </c>
      <c r="C8064" s="1" t="s">
        <v>15556</v>
      </c>
      <c r="D8064" s="1" t="s">
        <v>235</v>
      </c>
      <c r="E8064" s="1" t="s">
        <v>236</v>
      </c>
      <c r="F8064" s="1" t="s">
        <v>237</v>
      </c>
      <c r="G8064" s="1" t="s">
        <v>17</v>
      </c>
      <c r="H8064" s="1">
        <v>45.0</v>
      </c>
      <c r="I8064" s="3">
        <v>44102.239583333336</v>
      </c>
      <c r="J8064" s="1">
        <v>2.34938765160345</v>
      </c>
      <c r="K8064" s="1" t="s">
        <v>24</v>
      </c>
      <c r="L8064" s="1" t="s">
        <v>238</v>
      </c>
      <c r="M8064" s="3">
        <v>44102.27021142361</v>
      </c>
    </row>
    <row r="8065">
      <c r="A8065" s="1">
        <v>8063.0</v>
      </c>
      <c r="B8065" s="1" t="s">
        <v>506</v>
      </c>
      <c r="C8065" s="1" t="s">
        <v>15557</v>
      </c>
      <c r="D8065" s="1" t="s">
        <v>1155</v>
      </c>
      <c r="E8065" s="1" t="s">
        <v>13771</v>
      </c>
      <c r="F8065" s="1" t="s">
        <v>510</v>
      </c>
      <c r="G8065" s="1" t="s">
        <v>35</v>
      </c>
      <c r="H8065" s="1">
        <v>45.0</v>
      </c>
      <c r="I8065" s="3">
        <v>44195.635416666664</v>
      </c>
      <c r="J8065" s="1">
        <v>1.41030411099882</v>
      </c>
      <c r="K8065" s="1" t="s">
        <v>511</v>
      </c>
      <c r="L8065" s="1" t="s">
        <v>1157</v>
      </c>
      <c r="M8065" s="3">
        <v>44195.67090869213</v>
      </c>
    </row>
    <row r="8066">
      <c r="A8066" s="1">
        <v>8064.0</v>
      </c>
      <c r="B8066" s="1" t="s">
        <v>3706</v>
      </c>
      <c r="C8066" s="1" t="s">
        <v>15558</v>
      </c>
      <c r="D8066" s="1" t="s">
        <v>80</v>
      </c>
      <c r="E8066" s="1" t="s">
        <v>15559</v>
      </c>
      <c r="F8066" s="1" t="s">
        <v>11619</v>
      </c>
      <c r="G8066" s="1" t="s">
        <v>89</v>
      </c>
      <c r="H8066" s="1">
        <v>45.0</v>
      </c>
      <c r="I8066" s="3">
        <v>43819.352402233795</v>
      </c>
      <c r="J8066" s="1">
        <v>0.925176813201365</v>
      </c>
      <c r="K8066" s="1" t="s">
        <v>46</v>
      </c>
      <c r="M8066" s="3">
        <v>43819.36139038194</v>
      </c>
    </row>
    <row r="8067">
      <c r="A8067" s="1">
        <v>8065.0</v>
      </c>
      <c r="B8067" s="1" t="s">
        <v>1023</v>
      </c>
      <c r="C8067" s="1" t="s">
        <v>15560</v>
      </c>
      <c r="D8067" s="1" t="s">
        <v>518</v>
      </c>
      <c r="E8067" s="1" t="s">
        <v>8117</v>
      </c>
      <c r="F8067" s="1" t="s">
        <v>1027</v>
      </c>
      <c r="G8067" s="1" t="s">
        <v>17</v>
      </c>
      <c r="H8067" s="1">
        <v>45.0</v>
      </c>
      <c r="I8067" s="3">
        <v>43992.197916666664</v>
      </c>
      <c r="J8067" s="1">
        <v>0.032072119365338</v>
      </c>
      <c r="K8067" s="1" t="s">
        <v>24</v>
      </c>
      <c r="M8067" s="3">
        <v>43992.2306940162</v>
      </c>
    </row>
    <row r="8068">
      <c r="A8068" s="1">
        <v>8066.0</v>
      </c>
      <c r="B8068" s="1" t="s">
        <v>655</v>
      </c>
      <c r="C8068" s="1" t="s">
        <v>15561</v>
      </c>
      <c r="D8068" s="1" t="s">
        <v>7765</v>
      </c>
      <c r="E8068" s="1" t="s">
        <v>15562</v>
      </c>
      <c r="F8068" s="1" t="s">
        <v>659</v>
      </c>
      <c r="G8068" s="1" t="s">
        <v>39</v>
      </c>
      <c r="H8068" s="1">
        <v>45.0</v>
      </c>
      <c r="I8068" s="3">
        <v>43549.5</v>
      </c>
      <c r="J8068" s="1">
        <v>0.686338523533364</v>
      </c>
      <c r="K8068" s="1" t="s">
        <v>18</v>
      </c>
      <c r="M8068" s="3">
        <v>43549.5565753125</v>
      </c>
    </row>
    <row r="8069">
      <c r="A8069" s="1">
        <v>8067.0</v>
      </c>
      <c r="B8069" s="1" t="s">
        <v>15563</v>
      </c>
      <c r="C8069" s="1" t="s">
        <v>15564</v>
      </c>
      <c r="D8069" s="1" t="s">
        <v>879</v>
      </c>
      <c r="E8069" s="1" t="s">
        <v>15565</v>
      </c>
      <c r="F8069" s="1" t="s">
        <v>15566</v>
      </c>
      <c r="G8069" s="1" t="s">
        <v>39</v>
      </c>
      <c r="H8069" s="1">
        <v>45.0</v>
      </c>
      <c r="I8069" s="3">
        <v>44104.333333333336</v>
      </c>
      <c r="J8069" s="1">
        <v>1.68304771583079</v>
      </c>
      <c r="K8069" s="1" t="s">
        <v>218</v>
      </c>
      <c r="L8069" s="1" t="s">
        <v>1837</v>
      </c>
      <c r="M8069" s="3">
        <v>44104.37256422453</v>
      </c>
    </row>
    <row r="8070">
      <c r="A8070" s="1">
        <v>8068.0</v>
      </c>
      <c r="B8070" s="1" t="s">
        <v>465</v>
      </c>
      <c r="C8070" s="1" t="s">
        <v>15567</v>
      </c>
      <c r="D8070" s="1" t="s">
        <v>3259</v>
      </c>
      <c r="E8070" s="1" t="s">
        <v>5472</v>
      </c>
      <c r="F8070" s="1" t="s">
        <v>468</v>
      </c>
      <c r="G8070" s="1" t="s">
        <v>17</v>
      </c>
      <c r="H8070" s="1">
        <v>45.0</v>
      </c>
      <c r="I8070" s="3">
        <v>43860.25</v>
      </c>
      <c r="J8070" s="1">
        <v>2.51124196453892</v>
      </c>
      <c r="K8070" s="1" t="s">
        <v>24</v>
      </c>
      <c r="M8070" s="3">
        <v>43860.28712087963</v>
      </c>
    </row>
    <row r="8071">
      <c r="A8071" s="1">
        <v>8069.0</v>
      </c>
      <c r="B8071" s="1" t="s">
        <v>1982</v>
      </c>
      <c r="C8071" s="1" t="s">
        <v>15568</v>
      </c>
      <c r="D8071" s="1" t="s">
        <v>99</v>
      </c>
      <c r="E8071" s="1" t="s">
        <v>1984</v>
      </c>
      <c r="F8071" s="1" t="s">
        <v>1985</v>
      </c>
      <c r="G8071" s="1" t="s">
        <v>17</v>
      </c>
      <c r="H8071" s="1">
        <v>45.0</v>
      </c>
      <c r="I8071" s="3">
        <v>44087.583333333336</v>
      </c>
      <c r="J8071" s="1">
        <v>1.06668719397518</v>
      </c>
      <c r="K8071" s="1" t="s">
        <v>159</v>
      </c>
      <c r="L8071" s="1" t="s">
        <v>1986</v>
      </c>
      <c r="M8071" s="3">
        <v>44087.60514232639</v>
      </c>
    </row>
    <row r="8072">
      <c r="A8072" s="1">
        <v>8070.0</v>
      </c>
      <c r="B8072" s="1" t="s">
        <v>1699</v>
      </c>
      <c r="C8072" s="1" t="s">
        <v>15569</v>
      </c>
      <c r="D8072" s="1" t="s">
        <v>701</v>
      </c>
      <c r="E8072" s="1" t="s">
        <v>15570</v>
      </c>
      <c r="F8072" s="1" t="s">
        <v>1702</v>
      </c>
      <c r="G8072" s="1" t="s">
        <v>35</v>
      </c>
      <c r="H8072" s="1">
        <v>45.0</v>
      </c>
      <c r="I8072" s="3">
        <v>44162.770833333336</v>
      </c>
      <c r="J8072" s="1">
        <v>1.82031362470734</v>
      </c>
      <c r="K8072" s="1" t="s">
        <v>24</v>
      </c>
      <c r="L8072" s="1" t="s">
        <v>1006</v>
      </c>
      <c r="M8072" s="3">
        <v>44162.306801527775</v>
      </c>
    </row>
    <row r="8073">
      <c r="A8073" s="1">
        <v>8071.0</v>
      </c>
      <c r="B8073" s="1" t="s">
        <v>6645</v>
      </c>
      <c r="C8073" s="1" t="s">
        <v>15571</v>
      </c>
      <c r="D8073" s="1" t="s">
        <v>5256</v>
      </c>
      <c r="E8073" s="1" t="s">
        <v>15572</v>
      </c>
      <c r="F8073" s="1" t="s">
        <v>6648</v>
      </c>
      <c r="G8073" s="1" t="s">
        <v>39</v>
      </c>
      <c r="H8073" s="1">
        <v>45.0</v>
      </c>
      <c r="I8073" s="3">
        <v>43777.708333333336</v>
      </c>
      <c r="J8073" s="1">
        <v>3.13434089178431</v>
      </c>
      <c r="K8073" s="1" t="s">
        <v>24</v>
      </c>
      <c r="M8073" s="3">
        <v>43777.765150949075</v>
      </c>
    </row>
    <row r="8074">
      <c r="A8074" s="1">
        <v>8072.0</v>
      </c>
      <c r="B8074" s="1" t="s">
        <v>2203</v>
      </c>
      <c r="C8074" s="1" t="s">
        <v>15573</v>
      </c>
      <c r="D8074" s="1" t="s">
        <v>5539</v>
      </c>
      <c r="E8074" s="1" t="s">
        <v>2205</v>
      </c>
      <c r="F8074" s="1" t="s">
        <v>2206</v>
      </c>
      <c r="G8074" s="1" t="s">
        <v>35</v>
      </c>
      <c r="H8074" s="1">
        <v>45.0</v>
      </c>
      <c r="I8074" s="3">
        <v>44151.625</v>
      </c>
      <c r="J8074" s="1">
        <v>0.0277261718794777</v>
      </c>
      <c r="K8074" s="1" t="s">
        <v>46</v>
      </c>
      <c r="L8074" s="1" t="s">
        <v>2207</v>
      </c>
      <c r="M8074" s="3">
        <v>44151.65611069444</v>
      </c>
    </row>
    <row r="8075">
      <c r="A8075" s="1">
        <v>8073.0</v>
      </c>
      <c r="B8075" s="1" t="s">
        <v>501</v>
      </c>
      <c r="C8075" s="1" t="s">
        <v>15574</v>
      </c>
      <c r="D8075" s="1" t="s">
        <v>503</v>
      </c>
      <c r="E8075" s="1" t="s">
        <v>15575</v>
      </c>
      <c r="F8075" s="1" t="s">
        <v>505</v>
      </c>
      <c r="G8075" s="1" t="s">
        <v>39</v>
      </c>
      <c r="H8075" s="1">
        <v>45.0</v>
      </c>
      <c r="I8075" s="3">
        <v>44015.625</v>
      </c>
      <c r="J8075" s="1">
        <v>0.0</v>
      </c>
      <c r="K8075" s="1" t="s">
        <v>18</v>
      </c>
      <c r="M8075" s="3">
        <v>44015.640063900464</v>
      </c>
    </row>
    <row r="8076">
      <c r="A8076" s="1">
        <v>8074.0</v>
      </c>
      <c r="B8076" s="1" t="s">
        <v>239</v>
      </c>
      <c r="C8076" s="1" t="s">
        <v>15576</v>
      </c>
      <c r="D8076" s="1" t="s">
        <v>1243</v>
      </c>
      <c r="E8076" s="1" t="s">
        <v>4574</v>
      </c>
      <c r="F8076" s="1" t="s">
        <v>243</v>
      </c>
      <c r="G8076" s="1" t="s">
        <v>17</v>
      </c>
      <c r="H8076" s="1">
        <v>45.0</v>
      </c>
      <c r="I8076" s="3">
        <v>44005.25</v>
      </c>
      <c r="J8076" s="1">
        <v>1.60035096607445</v>
      </c>
      <c r="K8076" s="1" t="s">
        <v>46</v>
      </c>
      <c r="M8076" s="3">
        <v>44005.28102997685</v>
      </c>
    </row>
    <row r="8077">
      <c r="A8077" s="1">
        <v>8075.0</v>
      </c>
      <c r="B8077" s="1" t="s">
        <v>732</v>
      </c>
      <c r="C8077" s="1" t="s">
        <v>15577</v>
      </c>
      <c r="D8077" s="1" t="s">
        <v>3388</v>
      </c>
      <c r="E8077" s="1" t="s">
        <v>1818</v>
      </c>
      <c r="F8077" s="1" t="s">
        <v>735</v>
      </c>
      <c r="G8077" s="1" t="s">
        <v>17</v>
      </c>
      <c r="H8077" s="1">
        <v>45.0</v>
      </c>
      <c r="I8077" s="3">
        <v>44131.4375</v>
      </c>
      <c r="J8077" s="1">
        <v>1.25538772123472</v>
      </c>
      <c r="K8077" s="1" t="s">
        <v>24</v>
      </c>
      <c r="M8077" s="3">
        <v>44131.466269861114</v>
      </c>
    </row>
    <row r="8078">
      <c r="A8078" s="1">
        <v>8076.0</v>
      </c>
      <c r="B8078" s="1" t="s">
        <v>401</v>
      </c>
      <c r="C8078" s="1" t="s">
        <v>15578</v>
      </c>
      <c r="D8078" s="1" t="s">
        <v>15579</v>
      </c>
      <c r="E8078" s="1" t="s">
        <v>15580</v>
      </c>
      <c r="F8078" s="1" t="s">
        <v>405</v>
      </c>
      <c r="G8078" s="1" t="s">
        <v>39</v>
      </c>
      <c r="H8078" s="1">
        <v>45.0</v>
      </c>
      <c r="I8078" s="3">
        <v>44129.791666666664</v>
      </c>
      <c r="J8078" s="1">
        <v>1.14077538623363</v>
      </c>
      <c r="K8078" s="1" t="s">
        <v>24</v>
      </c>
      <c r="M8078" s="3">
        <v>44129.83765596065</v>
      </c>
    </row>
    <row r="8079">
      <c r="A8079" s="1">
        <v>8077.0</v>
      </c>
      <c r="B8079" s="1" t="s">
        <v>1043</v>
      </c>
      <c r="C8079" s="1" t="s">
        <v>15581</v>
      </c>
      <c r="D8079" s="1" t="s">
        <v>27</v>
      </c>
      <c r="E8079" s="1" t="s">
        <v>8245</v>
      </c>
      <c r="F8079" s="1" t="s">
        <v>1046</v>
      </c>
      <c r="G8079" s="1" t="s">
        <v>17</v>
      </c>
      <c r="H8079" s="1">
        <v>45.0</v>
      </c>
      <c r="I8079" s="3">
        <v>44166.541666666664</v>
      </c>
      <c r="J8079" s="1">
        <v>3.04752034710431</v>
      </c>
      <c r="K8079" s="1" t="s">
        <v>18</v>
      </c>
      <c r="L8079" s="1" t="s">
        <v>1047</v>
      </c>
      <c r="M8079" s="3">
        <v>44166.57494467593</v>
      </c>
    </row>
    <row r="8080">
      <c r="A8080" s="1">
        <v>8078.0</v>
      </c>
      <c r="B8080" s="1" t="s">
        <v>15582</v>
      </c>
      <c r="C8080" s="1" t="s">
        <v>15583</v>
      </c>
      <c r="D8080" s="1" t="s">
        <v>1179</v>
      </c>
      <c r="E8080" s="1" t="s">
        <v>15584</v>
      </c>
      <c r="F8080" s="1" t="s">
        <v>15585</v>
      </c>
      <c r="G8080" s="1" t="s">
        <v>39</v>
      </c>
      <c r="H8080" s="1">
        <v>45.0</v>
      </c>
      <c r="I8080" s="3">
        <v>43895.25069444445</v>
      </c>
      <c r="J8080" s="1">
        <v>0.414878597080002</v>
      </c>
      <c r="K8080" s="1" t="s">
        <v>18</v>
      </c>
      <c r="M8080" s="3">
        <v>43895.32140277778</v>
      </c>
    </row>
    <row r="8081">
      <c r="A8081" s="1">
        <v>8079.0</v>
      </c>
      <c r="B8081" s="1" t="s">
        <v>354</v>
      </c>
      <c r="C8081" s="1" t="s">
        <v>15586</v>
      </c>
      <c r="D8081" s="1" t="s">
        <v>93</v>
      </c>
      <c r="E8081" s="1" t="s">
        <v>13375</v>
      </c>
      <c r="F8081" s="1" t="s">
        <v>358</v>
      </c>
      <c r="G8081" s="1" t="s">
        <v>35</v>
      </c>
      <c r="H8081" s="1">
        <v>45.0</v>
      </c>
      <c r="I8081" s="3">
        <v>44187.645833333336</v>
      </c>
      <c r="J8081" s="1">
        <v>1.51636987307822</v>
      </c>
      <c r="K8081" s="1" t="s">
        <v>24</v>
      </c>
      <c r="M8081" s="3">
        <v>44187.67190761574</v>
      </c>
    </row>
    <row r="8082">
      <c r="A8082" s="1">
        <v>8080.0</v>
      </c>
      <c r="B8082" s="1" t="s">
        <v>7239</v>
      </c>
      <c r="C8082" s="1" t="s">
        <v>15587</v>
      </c>
      <c r="D8082" s="1" t="s">
        <v>14</v>
      </c>
      <c r="E8082" s="1" t="s">
        <v>15588</v>
      </c>
      <c r="F8082" s="1" t="s">
        <v>7242</v>
      </c>
      <c r="G8082" s="1" t="s">
        <v>89</v>
      </c>
      <c r="H8082" s="1">
        <v>45.0</v>
      </c>
      <c r="I8082" s="3">
        <v>44104.68844480324</v>
      </c>
      <c r="J8082" s="1">
        <v>1.68387901933862</v>
      </c>
      <c r="K8082" s="1" t="s">
        <v>18</v>
      </c>
      <c r="M8082" s="3">
        <v>44104.71103663195</v>
      </c>
    </row>
    <row r="8083">
      <c r="A8083" s="1">
        <v>8081.0</v>
      </c>
      <c r="B8083" s="1" t="s">
        <v>340</v>
      </c>
      <c r="C8083" s="1" t="s">
        <v>15589</v>
      </c>
      <c r="D8083" s="1" t="s">
        <v>342</v>
      </c>
      <c r="E8083" s="1" t="s">
        <v>15590</v>
      </c>
      <c r="F8083" s="1" t="s">
        <v>344</v>
      </c>
      <c r="G8083" s="1" t="s">
        <v>39</v>
      </c>
      <c r="H8083" s="1">
        <v>45.0</v>
      </c>
      <c r="I8083" s="3">
        <v>44199.635416666664</v>
      </c>
      <c r="J8083" s="1">
        <v>2.78551138445674</v>
      </c>
      <c r="K8083" s="1" t="s">
        <v>83</v>
      </c>
      <c r="M8083" s="3">
        <v>44199.664665833334</v>
      </c>
    </row>
    <row r="8084">
      <c r="A8084" s="1">
        <v>8082.0</v>
      </c>
      <c r="B8084" s="1" t="s">
        <v>389</v>
      </c>
      <c r="C8084" s="1" t="s">
        <v>15591</v>
      </c>
      <c r="D8084" s="1" t="s">
        <v>1461</v>
      </c>
      <c r="E8084" s="1" t="s">
        <v>15592</v>
      </c>
      <c r="F8084" s="1" t="s">
        <v>393</v>
      </c>
      <c r="G8084" s="1" t="s">
        <v>89</v>
      </c>
      <c r="H8084" s="1">
        <v>45.0</v>
      </c>
      <c r="I8084" s="3">
        <v>43860.566838541665</v>
      </c>
      <c r="J8084" s="1">
        <v>4.00485588799092</v>
      </c>
      <c r="K8084" s="1" t="s">
        <v>18</v>
      </c>
      <c r="M8084" s="3">
        <v>43860.59362542824</v>
      </c>
    </row>
    <row r="8085">
      <c r="A8085" s="1">
        <v>8083.0</v>
      </c>
      <c r="B8085" s="1" t="s">
        <v>1012</v>
      </c>
      <c r="C8085" s="1" t="s">
        <v>15593</v>
      </c>
      <c r="D8085" s="1" t="s">
        <v>1014</v>
      </c>
      <c r="E8085" s="1" t="s">
        <v>2156</v>
      </c>
      <c r="F8085" s="1" t="s">
        <v>1016</v>
      </c>
      <c r="G8085" s="1" t="s">
        <v>17</v>
      </c>
      <c r="H8085" s="1">
        <v>45.0</v>
      </c>
      <c r="I8085" s="3">
        <v>43868.25</v>
      </c>
      <c r="J8085" s="1">
        <v>0.545604183068111</v>
      </c>
      <c r="K8085" s="1" t="s">
        <v>166</v>
      </c>
      <c r="M8085" s="3">
        <v>43868.30037483796</v>
      </c>
    </row>
    <row r="8086">
      <c r="A8086" s="1">
        <v>8084.0</v>
      </c>
      <c r="B8086" s="1" t="s">
        <v>1023</v>
      </c>
      <c r="C8086" s="1" t="s">
        <v>15594</v>
      </c>
      <c r="D8086" s="1" t="s">
        <v>5435</v>
      </c>
      <c r="E8086" s="1" t="s">
        <v>9031</v>
      </c>
      <c r="F8086" s="1" t="s">
        <v>1027</v>
      </c>
      <c r="G8086" s="1" t="s">
        <v>17</v>
      </c>
      <c r="H8086" s="1">
        <v>45.0</v>
      </c>
      <c r="I8086" s="3">
        <v>43813.166666666664</v>
      </c>
      <c r="J8086" s="1">
        <v>1.18449557837766</v>
      </c>
      <c r="K8086" s="1" t="s">
        <v>24</v>
      </c>
      <c r="M8086" s="3">
        <v>43813.2471333912</v>
      </c>
    </row>
    <row r="8087">
      <c r="A8087" s="1">
        <v>8085.0</v>
      </c>
      <c r="B8087" s="1" t="s">
        <v>553</v>
      </c>
      <c r="C8087" s="1" t="s">
        <v>15595</v>
      </c>
      <c r="D8087" s="1" t="s">
        <v>5309</v>
      </c>
      <c r="E8087" s="1" t="s">
        <v>5310</v>
      </c>
      <c r="F8087" s="1" t="s">
        <v>557</v>
      </c>
      <c r="G8087" s="1" t="s">
        <v>17</v>
      </c>
      <c r="H8087" s="1">
        <v>45.0</v>
      </c>
      <c r="I8087" s="3">
        <v>44110.645833333336</v>
      </c>
      <c r="J8087" s="1">
        <v>1.25284561797218</v>
      </c>
      <c r="K8087" s="1" t="s">
        <v>46</v>
      </c>
      <c r="L8087" s="1" t="s">
        <v>558</v>
      </c>
      <c r="M8087" s="3">
        <v>44110.673634293984</v>
      </c>
    </row>
    <row r="8088">
      <c r="A8088" s="1">
        <v>8086.0</v>
      </c>
      <c r="B8088" s="1" t="s">
        <v>25</v>
      </c>
      <c r="C8088" s="1" t="s">
        <v>15596</v>
      </c>
      <c r="D8088" s="1" t="s">
        <v>37</v>
      </c>
      <c r="E8088" s="1" t="s">
        <v>15597</v>
      </c>
      <c r="F8088" s="1" t="s">
        <v>29</v>
      </c>
      <c r="G8088" s="1" t="s">
        <v>39</v>
      </c>
      <c r="H8088" s="1">
        <v>45.0</v>
      </c>
      <c r="I8088" s="3">
        <v>44200.666666666664</v>
      </c>
      <c r="J8088" s="1">
        <v>2.81724624815521</v>
      </c>
      <c r="K8088" s="1" t="s">
        <v>18</v>
      </c>
      <c r="M8088" s="3">
        <v>44200.59691115741</v>
      </c>
    </row>
    <row r="8089">
      <c r="A8089" s="1">
        <v>8087.0</v>
      </c>
      <c r="B8089" s="1" t="s">
        <v>303</v>
      </c>
      <c r="C8089" s="1" t="s">
        <v>15598</v>
      </c>
      <c r="D8089" s="1" t="s">
        <v>305</v>
      </c>
      <c r="E8089" s="1" t="s">
        <v>4497</v>
      </c>
      <c r="F8089" s="1" t="s">
        <v>307</v>
      </c>
      <c r="G8089" s="1" t="s">
        <v>17</v>
      </c>
      <c r="H8089" s="1">
        <v>45.0</v>
      </c>
      <c r="I8089" s="3">
        <v>43972.229166666664</v>
      </c>
      <c r="J8089" s="1">
        <v>0.768381634837735</v>
      </c>
      <c r="K8089" s="1" t="s">
        <v>24</v>
      </c>
      <c r="M8089" s="3">
        <v>43972.26508034722</v>
      </c>
    </row>
    <row r="8090">
      <c r="A8090" s="1">
        <v>8088.0</v>
      </c>
      <c r="B8090" s="1" t="s">
        <v>2069</v>
      </c>
      <c r="C8090" s="1" t="s">
        <v>15599</v>
      </c>
      <c r="D8090" s="1" t="s">
        <v>326</v>
      </c>
      <c r="E8090" s="1" t="s">
        <v>15087</v>
      </c>
      <c r="F8090" s="1" t="s">
        <v>2072</v>
      </c>
      <c r="G8090" s="1" t="s">
        <v>17</v>
      </c>
      <c r="H8090" s="1">
        <v>45.0</v>
      </c>
      <c r="I8090" s="3">
        <v>44151.25</v>
      </c>
      <c r="J8090" s="1">
        <v>0.0</v>
      </c>
      <c r="K8090" s="1" t="s">
        <v>24</v>
      </c>
      <c r="M8090" s="3">
        <v>44151.348831435185</v>
      </c>
    </row>
    <row r="8091">
      <c r="A8091" s="1">
        <v>8089.0</v>
      </c>
      <c r="B8091" s="1" t="s">
        <v>288</v>
      </c>
      <c r="C8091" s="1" t="s">
        <v>15600</v>
      </c>
      <c r="D8091" s="1" t="s">
        <v>749</v>
      </c>
      <c r="E8091" s="1" t="s">
        <v>3336</v>
      </c>
      <c r="F8091" s="1" t="s">
        <v>292</v>
      </c>
      <c r="G8091" s="1" t="s">
        <v>17</v>
      </c>
      <c r="H8091" s="1">
        <v>45.0</v>
      </c>
      <c r="I8091" s="3">
        <v>43768.75</v>
      </c>
      <c r="J8091" s="1">
        <v>1.52541822134492</v>
      </c>
      <c r="K8091" s="1" t="s">
        <v>24</v>
      </c>
      <c r="M8091" s="3">
        <v>43768.65582719907</v>
      </c>
    </row>
    <row r="8092">
      <c r="A8092" s="1">
        <v>8090.0</v>
      </c>
      <c r="B8092" s="1" t="s">
        <v>12</v>
      </c>
      <c r="C8092" s="1" t="s">
        <v>15601</v>
      </c>
      <c r="D8092" s="1" t="s">
        <v>1813</v>
      </c>
      <c r="E8092" s="1" t="s">
        <v>2320</v>
      </c>
      <c r="F8092" s="1" t="s">
        <v>16</v>
      </c>
      <c r="G8092" s="1" t="s">
        <v>35</v>
      </c>
      <c r="H8092" s="1">
        <v>45.0</v>
      </c>
      <c r="I8092" s="3">
        <v>44173.291666666664</v>
      </c>
      <c r="J8092" s="1">
        <v>1.23222640885172</v>
      </c>
      <c r="K8092" s="1" t="s">
        <v>18</v>
      </c>
      <c r="M8092" s="3">
        <v>44173.326803171294</v>
      </c>
    </row>
    <row r="8093">
      <c r="A8093" s="1">
        <v>8091.0</v>
      </c>
      <c r="B8093" s="1" t="s">
        <v>3724</v>
      </c>
      <c r="C8093" s="1" t="s">
        <v>15602</v>
      </c>
      <c r="D8093" s="1" t="s">
        <v>985</v>
      </c>
      <c r="E8093" s="1" t="s">
        <v>14458</v>
      </c>
      <c r="F8093" s="1" t="s">
        <v>3727</v>
      </c>
      <c r="G8093" s="1" t="s">
        <v>17</v>
      </c>
      <c r="H8093" s="1">
        <v>45.0</v>
      </c>
      <c r="I8093" s="3">
        <v>44039.729166666664</v>
      </c>
      <c r="J8093" s="1">
        <v>0.700149966507946</v>
      </c>
      <c r="K8093" s="1" t="s">
        <v>218</v>
      </c>
      <c r="L8093" s="1" t="s">
        <v>287</v>
      </c>
      <c r="M8093" s="3">
        <v>44039.702254814816</v>
      </c>
    </row>
    <row r="8094">
      <c r="A8094" s="1">
        <v>8092.0</v>
      </c>
      <c r="B8094" s="1" t="s">
        <v>30</v>
      </c>
      <c r="C8094" s="1" t="s">
        <v>15603</v>
      </c>
      <c r="D8094" s="1" t="s">
        <v>116</v>
      </c>
      <c r="E8094" s="1" t="s">
        <v>5344</v>
      </c>
      <c r="F8094" s="1" t="s">
        <v>34</v>
      </c>
      <c r="G8094" s="1" t="s">
        <v>17</v>
      </c>
      <c r="H8094" s="1">
        <v>45.0</v>
      </c>
      <c r="I8094" s="3">
        <v>44003.729166666664</v>
      </c>
      <c r="J8094" s="1">
        <v>6.1434805181166</v>
      </c>
      <c r="K8094" s="1" t="s">
        <v>24</v>
      </c>
      <c r="M8094" s="3">
        <v>44003.769664050924</v>
      </c>
    </row>
    <row r="8095">
      <c r="A8095" s="1">
        <v>8093.0</v>
      </c>
      <c r="B8095" s="1" t="s">
        <v>2080</v>
      </c>
      <c r="C8095" s="1" t="s">
        <v>15604</v>
      </c>
      <c r="D8095" s="1" t="s">
        <v>258</v>
      </c>
      <c r="E8095" s="1" t="s">
        <v>2592</v>
      </c>
      <c r="F8095" s="1" t="s">
        <v>2083</v>
      </c>
      <c r="G8095" s="1" t="s">
        <v>17</v>
      </c>
      <c r="H8095" s="1">
        <v>45.0</v>
      </c>
      <c r="I8095" s="3">
        <v>43776.166666666664</v>
      </c>
      <c r="J8095" s="1">
        <v>1.73949613595064</v>
      </c>
      <c r="K8095" s="1" t="s">
        <v>166</v>
      </c>
      <c r="M8095" s="3">
        <v>43776.19808241898</v>
      </c>
    </row>
    <row r="8096">
      <c r="A8096" s="1">
        <v>8094.0</v>
      </c>
      <c r="B8096" s="1" t="s">
        <v>385</v>
      </c>
      <c r="C8096" s="1" t="s">
        <v>15605</v>
      </c>
      <c r="D8096" s="1" t="s">
        <v>116</v>
      </c>
      <c r="E8096" s="1" t="s">
        <v>6984</v>
      </c>
      <c r="F8096" s="1" t="s">
        <v>388</v>
      </c>
      <c r="G8096" s="1" t="s">
        <v>17</v>
      </c>
      <c r="H8096" s="1">
        <v>45.0</v>
      </c>
      <c r="I8096" s="3">
        <v>43986.25</v>
      </c>
      <c r="J8096" s="1">
        <v>0.0</v>
      </c>
      <c r="K8096" s="1" t="s">
        <v>24</v>
      </c>
      <c r="M8096" s="3">
        <v>43986.33429063657</v>
      </c>
    </row>
    <row r="8097">
      <c r="A8097" s="1">
        <v>8095.0</v>
      </c>
      <c r="B8097" s="1" t="s">
        <v>506</v>
      </c>
      <c r="C8097" s="1" t="s">
        <v>15606</v>
      </c>
      <c r="D8097" s="1" t="s">
        <v>508</v>
      </c>
      <c r="E8097" s="1" t="s">
        <v>6637</v>
      </c>
      <c r="F8097" s="1" t="s">
        <v>510</v>
      </c>
      <c r="G8097" s="1" t="s">
        <v>17</v>
      </c>
      <c r="H8097" s="1">
        <v>45.0</v>
      </c>
      <c r="I8097" s="3">
        <v>44148.583333333336</v>
      </c>
      <c r="J8097" s="1">
        <v>0.618556335473771</v>
      </c>
      <c r="K8097" s="1" t="s">
        <v>511</v>
      </c>
      <c r="L8097" s="1" t="s">
        <v>1157</v>
      </c>
      <c r="M8097" s="3">
        <v>44148.755333194444</v>
      </c>
    </row>
    <row r="8098">
      <c r="A8098" s="1">
        <v>8096.0</v>
      </c>
      <c r="B8098" s="1" t="s">
        <v>239</v>
      </c>
      <c r="C8098" s="1" t="s">
        <v>15607</v>
      </c>
      <c r="D8098" s="1" t="s">
        <v>241</v>
      </c>
      <c r="E8098" s="1" t="s">
        <v>4703</v>
      </c>
      <c r="F8098" s="1" t="s">
        <v>243</v>
      </c>
      <c r="G8098" s="1" t="s">
        <v>35</v>
      </c>
      <c r="H8098" s="1">
        <v>45.0</v>
      </c>
      <c r="I8098" s="3">
        <v>44211.5</v>
      </c>
      <c r="J8098" s="1">
        <v>2.16365905483054</v>
      </c>
      <c r="K8098" s="1" t="s">
        <v>46</v>
      </c>
      <c r="L8098" s="1" t="s">
        <v>244</v>
      </c>
      <c r="M8098" s="3">
        <v>44211.5608390625</v>
      </c>
    </row>
    <row r="8099">
      <c r="A8099" s="1">
        <v>8097.0</v>
      </c>
      <c r="B8099" s="1" t="s">
        <v>19</v>
      </c>
      <c r="C8099" s="1" t="s">
        <v>15608</v>
      </c>
      <c r="D8099" s="1" t="s">
        <v>326</v>
      </c>
      <c r="E8099" s="1" t="s">
        <v>2826</v>
      </c>
      <c r="F8099" s="1" t="s">
        <v>23</v>
      </c>
      <c r="G8099" s="1" t="s">
        <v>17</v>
      </c>
      <c r="H8099" s="1">
        <v>45.0</v>
      </c>
      <c r="I8099" s="3">
        <v>43973.3125</v>
      </c>
      <c r="J8099" s="1">
        <v>0.0</v>
      </c>
      <c r="K8099" s="1" t="s">
        <v>24</v>
      </c>
      <c r="M8099" s="3">
        <v>43973.31661304398</v>
      </c>
    </row>
    <row r="8100">
      <c r="A8100" s="1">
        <v>8098.0</v>
      </c>
      <c r="B8100" s="1" t="s">
        <v>768</v>
      </c>
      <c r="C8100" s="1" t="s">
        <v>15609</v>
      </c>
      <c r="D8100" s="1" t="s">
        <v>770</v>
      </c>
      <c r="E8100" s="1" t="s">
        <v>1664</v>
      </c>
      <c r="F8100" s="1" t="s">
        <v>772</v>
      </c>
      <c r="G8100" s="1" t="s">
        <v>35</v>
      </c>
      <c r="H8100" s="1">
        <v>45.0</v>
      </c>
      <c r="I8100" s="3">
        <v>44186.645833333336</v>
      </c>
      <c r="J8100" s="1">
        <v>9.07636120638504</v>
      </c>
      <c r="K8100" s="1" t="s">
        <v>166</v>
      </c>
      <c r="L8100" s="1" t="s">
        <v>318</v>
      </c>
      <c r="M8100" s="3">
        <v>44186.68101503472</v>
      </c>
    </row>
    <row r="8101">
      <c r="A8101" s="1">
        <v>8099.0</v>
      </c>
      <c r="B8101" s="1" t="s">
        <v>1126</v>
      </c>
      <c r="C8101" s="1" t="s">
        <v>15610</v>
      </c>
      <c r="D8101" s="1" t="s">
        <v>21</v>
      </c>
      <c r="E8101" s="1" t="s">
        <v>9728</v>
      </c>
      <c r="F8101" s="1" t="s">
        <v>1130</v>
      </c>
      <c r="G8101" s="1" t="s">
        <v>17</v>
      </c>
      <c r="H8101" s="1">
        <v>45.0</v>
      </c>
      <c r="I8101" s="3">
        <v>44182.229166666664</v>
      </c>
      <c r="J8101" s="1">
        <v>1.86158889226364</v>
      </c>
      <c r="K8101" s="1" t="s">
        <v>24</v>
      </c>
      <c r="M8101" s="3">
        <v>44182.25699967593</v>
      </c>
    </row>
    <row r="8102">
      <c r="A8102" s="1">
        <v>8100.0</v>
      </c>
      <c r="B8102" s="1" t="s">
        <v>2877</v>
      </c>
      <c r="C8102" s="1" t="s">
        <v>15611</v>
      </c>
      <c r="D8102" s="1" t="s">
        <v>2879</v>
      </c>
      <c r="E8102" s="1" t="s">
        <v>4664</v>
      </c>
      <c r="F8102" s="1" t="s">
        <v>2881</v>
      </c>
      <c r="G8102" s="1" t="s">
        <v>17</v>
      </c>
      <c r="H8102" s="1">
        <v>45.0</v>
      </c>
      <c r="I8102" s="3">
        <v>44164.625</v>
      </c>
      <c r="J8102" s="1">
        <v>0.0</v>
      </c>
      <c r="K8102" s="1" t="s">
        <v>62</v>
      </c>
      <c r="M8102" s="3">
        <v>44164.659691030094</v>
      </c>
    </row>
    <row r="8103">
      <c r="A8103" s="1">
        <v>8101.0</v>
      </c>
      <c r="B8103" s="1" t="s">
        <v>512</v>
      </c>
      <c r="C8103" s="1" t="s">
        <v>15612</v>
      </c>
      <c r="D8103" s="1" t="s">
        <v>723</v>
      </c>
      <c r="E8103" s="1" t="s">
        <v>2513</v>
      </c>
      <c r="F8103" s="1" t="s">
        <v>516</v>
      </c>
      <c r="G8103" s="1" t="s">
        <v>17</v>
      </c>
      <c r="H8103" s="1">
        <v>45.0</v>
      </c>
      <c r="I8103" s="3">
        <v>43844.833333333336</v>
      </c>
      <c r="J8103" s="1">
        <v>0.32934346111937</v>
      </c>
      <c r="K8103" s="1" t="s">
        <v>83</v>
      </c>
      <c r="M8103" s="3">
        <v>43844.71779552083</v>
      </c>
    </row>
    <row r="8104">
      <c r="A8104" s="1">
        <v>8102.0</v>
      </c>
      <c r="B8104" s="1" t="s">
        <v>455</v>
      </c>
      <c r="C8104" s="1" t="s">
        <v>15613</v>
      </c>
      <c r="D8104" s="1" t="s">
        <v>116</v>
      </c>
      <c r="E8104" s="1" t="s">
        <v>3667</v>
      </c>
      <c r="F8104" s="1" t="s">
        <v>458</v>
      </c>
      <c r="G8104" s="1" t="s">
        <v>17</v>
      </c>
      <c r="H8104" s="1">
        <v>45.0</v>
      </c>
      <c r="I8104" s="3">
        <v>44148.333333333336</v>
      </c>
      <c r="J8104" s="1">
        <v>0.0</v>
      </c>
      <c r="K8104" s="1" t="s">
        <v>24</v>
      </c>
      <c r="M8104" s="3">
        <v>44148.388342314815</v>
      </c>
    </row>
    <row r="8105">
      <c r="A8105" s="1">
        <v>8103.0</v>
      </c>
      <c r="B8105" s="1" t="s">
        <v>114</v>
      </c>
      <c r="C8105" s="1" t="s">
        <v>15614</v>
      </c>
      <c r="D8105" s="1" t="s">
        <v>116</v>
      </c>
      <c r="E8105" s="1" t="s">
        <v>1161</v>
      </c>
      <c r="F8105" s="1" t="s">
        <v>118</v>
      </c>
      <c r="G8105" s="1" t="s">
        <v>17</v>
      </c>
      <c r="H8105" s="1">
        <v>45.0</v>
      </c>
      <c r="I8105" s="3">
        <v>44025.75</v>
      </c>
      <c r="J8105" s="1">
        <v>7.08237022960179</v>
      </c>
      <c r="K8105" s="1" t="s">
        <v>24</v>
      </c>
      <c r="L8105" s="1" t="s">
        <v>1006</v>
      </c>
      <c r="M8105" s="3">
        <v>44025.78177454861</v>
      </c>
    </row>
    <row r="8106">
      <c r="A8106" s="1">
        <v>8104.0</v>
      </c>
      <c r="B8106" s="1" t="s">
        <v>496</v>
      </c>
      <c r="C8106" s="1" t="s">
        <v>15615</v>
      </c>
      <c r="D8106" s="1" t="s">
        <v>8203</v>
      </c>
      <c r="E8106" s="1" t="s">
        <v>15616</v>
      </c>
      <c r="F8106" s="1" t="s">
        <v>500</v>
      </c>
      <c r="G8106" s="1" t="s">
        <v>39</v>
      </c>
      <c r="H8106" s="1">
        <v>45.0</v>
      </c>
      <c r="I8106" s="3">
        <v>43854.291666666664</v>
      </c>
      <c r="J8106" s="1">
        <v>2.95147830791631</v>
      </c>
      <c r="K8106" s="1" t="s">
        <v>24</v>
      </c>
      <c r="M8106" s="3">
        <v>43854.33045436343</v>
      </c>
    </row>
    <row r="8107">
      <c r="A8107" s="1">
        <v>8105.0</v>
      </c>
      <c r="B8107" s="1" t="s">
        <v>63</v>
      </c>
      <c r="C8107" s="1" t="s">
        <v>15617</v>
      </c>
      <c r="D8107" s="1" t="s">
        <v>65</v>
      </c>
      <c r="E8107" s="1" t="s">
        <v>1347</v>
      </c>
      <c r="F8107" s="1" t="s">
        <v>67</v>
      </c>
      <c r="G8107" s="1" t="s">
        <v>17</v>
      </c>
      <c r="H8107" s="1">
        <v>45.0</v>
      </c>
      <c r="I8107" s="3">
        <v>44160.6875</v>
      </c>
      <c r="J8107" s="1">
        <v>2.16958181819895</v>
      </c>
      <c r="K8107" s="1" t="s">
        <v>24</v>
      </c>
      <c r="M8107" s="3">
        <v>44160.70385063657</v>
      </c>
    </row>
    <row r="8108">
      <c r="A8108" s="1">
        <v>8106.0</v>
      </c>
      <c r="B8108" s="1" t="s">
        <v>201</v>
      </c>
      <c r="C8108" s="1" t="s">
        <v>15618</v>
      </c>
      <c r="D8108" s="1" t="s">
        <v>925</v>
      </c>
      <c r="E8108" s="1" t="s">
        <v>15619</v>
      </c>
      <c r="F8108" s="1" t="s">
        <v>204</v>
      </c>
      <c r="G8108" s="1" t="s">
        <v>17</v>
      </c>
      <c r="H8108" s="1">
        <v>45.0</v>
      </c>
      <c r="I8108" s="3">
        <v>43777.708333333336</v>
      </c>
      <c r="J8108" s="1">
        <v>1.37065679105186</v>
      </c>
      <c r="K8108" s="1" t="s">
        <v>46</v>
      </c>
      <c r="M8108" s="3">
        <v>43777.73947270833</v>
      </c>
    </row>
    <row r="8109">
      <c r="A8109" s="1">
        <v>8107.0</v>
      </c>
      <c r="B8109" s="1" t="s">
        <v>63</v>
      </c>
      <c r="C8109" s="1" t="s">
        <v>15620</v>
      </c>
      <c r="D8109" s="1" t="s">
        <v>1483</v>
      </c>
      <c r="E8109" s="1" t="s">
        <v>13546</v>
      </c>
      <c r="F8109" s="1" t="s">
        <v>13547</v>
      </c>
      <c r="G8109" s="1" t="s">
        <v>35</v>
      </c>
      <c r="H8109" s="1">
        <v>45.0</v>
      </c>
      <c r="I8109" s="3">
        <v>43836.666666666664</v>
      </c>
      <c r="J8109" s="1">
        <v>0.353466363346646</v>
      </c>
      <c r="K8109" s="1" t="s">
        <v>24</v>
      </c>
      <c r="M8109" s="3">
        <v>43836.645728171294</v>
      </c>
    </row>
    <row r="8110">
      <c r="A8110" s="1">
        <v>8108.0</v>
      </c>
      <c r="B8110" s="1" t="s">
        <v>251</v>
      </c>
      <c r="C8110" s="1" t="s">
        <v>15621</v>
      </c>
      <c r="D8110" s="1" t="s">
        <v>2901</v>
      </c>
      <c r="E8110" s="1" t="s">
        <v>254</v>
      </c>
      <c r="F8110" s="1" t="s">
        <v>255</v>
      </c>
      <c r="G8110" s="1" t="s">
        <v>17</v>
      </c>
      <c r="H8110" s="1">
        <v>45.0</v>
      </c>
      <c r="I8110" s="3">
        <v>43857.40625</v>
      </c>
      <c r="J8110" s="1">
        <v>0.630436640505299</v>
      </c>
      <c r="K8110" s="1" t="s">
        <v>218</v>
      </c>
      <c r="M8110" s="3">
        <v>43857.45736554398</v>
      </c>
    </row>
    <row r="8111">
      <c r="A8111" s="1">
        <v>8109.0</v>
      </c>
      <c r="B8111" s="1" t="s">
        <v>303</v>
      </c>
      <c r="C8111" s="1" t="s">
        <v>15622</v>
      </c>
      <c r="D8111" s="1" t="s">
        <v>305</v>
      </c>
      <c r="E8111" s="1" t="s">
        <v>3630</v>
      </c>
      <c r="F8111" s="1" t="s">
        <v>307</v>
      </c>
      <c r="G8111" s="1" t="s">
        <v>17</v>
      </c>
      <c r="H8111" s="1">
        <v>45.0</v>
      </c>
      <c r="I8111" s="3">
        <v>43935.229166666664</v>
      </c>
      <c r="J8111" s="1">
        <v>1.42599875322019</v>
      </c>
      <c r="K8111" s="1" t="s">
        <v>24</v>
      </c>
      <c r="M8111" s="3">
        <v>43935.26082052083</v>
      </c>
    </row>
    <row r="8112">
      <c r="A8112" s="1">
        <v>8110.0</v>
      </c>
      <c r="B8112" s="1" t="s">
        <v>811</v>
      </c>
      <c r="C8112" s="1" t="s">
        <v>15623</v>
      </c>
      <c r="D8112" s="1" t="s">
        <v>4916</v>
      </c>
      <c r="E8112" s="1" t="s">
        <v>15624</v>
      </c>
      <c r="F8112" s="1" t="s">
        <v>815</v>
      </c>
      <c r="G8112" s="1" t="s">
        <v>39</v>
      </c>
      <c r="H8112" s="1">
        <v>45.0</v>
      </c>
      <c r="I8112" s="3">
        <v>43895.729166666664</v>
      </c>
      <c r="J8112" s="1">
        <v>0.936241699587486</v>
      </c>
      <c r="K8112" s="1" t="s">
        <v>18</v>
      </c>
      <c r="M8112" s="3">
        <v>43895.77480688658</v>
      </c>
    </row>
    <row r="8113">
      <c r="A8113" s="1">
        <v>8111.0</v>
      </c>
      <c r="B8113" s="1" t="s">
        <v>7934</v>
      </c>
      <c r="C8113" s="1" t="s">
        <v>15625</v>
      </c>
      <c r="D8113" s="1" t="s">
        <v>9052</v>
      </c>
      <c r="E8113" s="1" t="s">
        <v>15626</v>
      </c>
      <c r="F8113" s="1" t="s">
        <v>9681</v>
      </c>
      <c r="G8113" s="1" t="s">
        <v>89</v>
      </c>
      <c r="H8113" s="1">
        <v>45.0</v>
      </c>
      <c r="I8113" s="3">
        <v>44237.30683739583</v>
      </c>
      <c r="J8113" s="1">
        <v>2.67265444125014</v>
      </c>
      <c r="K8113" s="1" t="s">
        <v>159</v>
      </c>
      <c r="L8113" s="1" t="s">
        <v>1974</v>
      </c>
      <c r="M8113" s="3">
        <v>44237.35016829861</v>
      </c>
    </row>
    <row r="8114">
      <c r="A8114" s="1">
        <v>8112.0</v>
      </c>
      <c r="B8114" s="1" t="s">
        <v>796</v>
      </c>
      <c r="C8114" s="1" t="s">
        <v>15627</v>
      </c>
      <c r="D8114" s="1" t="s">
        <v>1096</v>
      </c>
      <c r="E8114" s="1" t="s">
        <v>15628</v>
      </c>
      <c r="F8114" s="1" t="s">
        <v>799</v>
      </c>
      <c r="G8114" s="1" t="s">
        <v>39</v>
      </c>
      <c r="H8114" s="1">
        <v>45.0</v>
      </c>
      <c r="I8114" s="3">
        <v>43930.71875</v>
      </c>
      <c r="J8114" s="1">
        <v>1.13573202749539</v>
      </c>
      <c r="K8114" s="1" t="s">
        <v>18</v>
      </c>
      <c r="M8114" s="3">
        <v>43930.78378730324</v>
      </c>
    </row>
    <row r="8115">
      <c r="A8115" s="1">
        <v>8113.0</v>
      </c>
      <c r="B8115" s="1" t="s">
        <v>425</v>
      </c>
      <c r="C8115" s="1" t="s">
        <v>15629</v>
      </c>
      <c r="D8115" s="1" t="s">
        <v>8714</v>
      </c>
      <c r="E8115" s="1" t="s">
        <v>9614</v>
      </c>
      <c r="F8115" s="1" t="s">
        <v>428</v>
      </c>
      <c r="G8115" s="1" t="s">
        <v>17</v>
      </c>
      <c r="H8115" s="1">
        <v>45.0</v>
      </c>
      <c r="I8115" s="3">
        <v>43890.270833333336</v>
      </c>
      <c r="J8115" s="1">
        <v>2.52224766628931</v>
      </c>
      <c r="K8115" s="1" t="s">
        <v>24</v>
      </c>
      <c r="M8115" s="3">
        <v>43890.31743065972</v>
      </c>
    </row>
    <row r="8116">
      <c r="A8116" s="1">
        <v>8114.0</v>
      </c>
      <c r="B8116" s="1" t="s">
        <v>239</v>
      </c>
      <c r="C8116" s="1" t="s">
        <v>15630</v>
      </c>
      <c r="D8116" s="1" t="s">
        <v>1268</v>
      </c>
      <c r="E8116" s="1" t="s">
        <v>4703</v>
      </c>
      <c r="F8116" s="1" t="s">
        <v>243</v>
      </c>
      <c r="G8116" s="1" t="s">
        <v>35</v>
      </c>
      <c r="H8116" s="1">
        <v>45.0</v>
      </c>
      <c r="I8116" s="3">
        <v>44195.25</v>
      </c>
      <c r="J8116" s="1">
        <v>2.6014490742113</v>
      </c>
      <c r="K8116" s="1" t="s">
        <v>46</v>
      </c>
      <c r="L8116" s="1" t="s">
        <v>244</v>
      </c>
      <c r="M8116" s="3">
        <v>44195.27910872685</v>
      </c>
    </row>
    <row r="8117">
      <c r="A8117" s="1">
        <v>8115.0</v>
      </c>
      <c r="B8117" s="1" t="s">
        <v>1023</v>
      </c>
      <c r="C8117" s="1" t="s">
        <v>15631</v>
      </c>
      <c r="D8117" s="1" t="s">
        <v>4088</v>
      </c>
      <c r="E8117" s="1" t="s">
        <v>15632</v>
      </c>
      <c r="F8117" s="1" t="s">
        <v>1027</v>
      </c>
      <c r="G8117" s="1" t="s">
        <v>17</v>
      </c>
      <c r="H8117" s="1">
        <v>45.0</v>
      </c>
      <c r="I8117" s="3">
        <v>44233.25</v>
      </c>
      <c r="J8117" s="1">
        <v>2.59885773488819</v>
      </c>
      <c r="K8117" s="1" t="s">
        <v>24</v>
      </c>
      <c r="M8117" s="3">
        <v>44233.284293680554</v>
      </c>
    </row>
    <row r="8118">
      <c r="A8118" s="1">
        <v>8116.0</v>
      </c>
      <c r="B8118" s="1" t="s">
        <v>2645</v>
      </c>
      <c r="C8118" s="1" t="s">
        <v>15633</v>
      </c>
      <c r="D8118" s="1" t="s">
        <v>4220</v>
      </c>
      <c r="E8118" s="1" t="s">
        <v>3332</v>
      </c>
      <c r="F8118" s="1" t="s">
        <v>2649</v>
      </c>
      <c r="G8118" s="1" t="s">
        <v>17</v>
      </c>
      <c r="H8118" s="1">
        <v>45.0</v>
      </c>
      <c r="I8118" s="3">
        <v>43921.291666666664</v>
      </c>
      <c r="J8118" s="1">
        <v>1.65124726689335</v>
      </c>
      <c r="K8118" s="1" t="s">
        <v>18</v>
      </c>
      <c r="M8118" s="3">
        <v>43921.32924568287</v>
      </c>
    </row>
    <row r="8119">
      <c r="A8119" s="1">
        <v>8117.0</v>
      </c>
      <c r="B8119" s="1" t="s">
        <v>887</v>
      </c>
      <c r="C8119" s="1" t="s">
        <v>15634</v>
      </c>
      <c r="D8119" s="1" t="s">
        <v>998</v>
      </c>
      <c r="E8119" s="1" t="s">
        <v>15635</v>
      </c>
      <c r="F8119" s="1" t="s">
        <v>891</v>
      </c>
      <c r="G8119" s="1" t="s">
        <v>89</v>
      </c>
      <c r="H8119" s="1">
        <v>45.0</v>
      </c>
      <c r="I8119" s="3">
        <v>43881.77789038194</v>
      </c>
      <c r="J8119" s="1">
        <v>0.0732448803502225</v>
      </c>
      <c r="K8119" s="1" t="s">
        <v>24</v>
      </c>
      <c r="M8119" s="3">
        <v>43881.8105931713</v>
      </c>
    </row>
    <row r="8120">
      <c r="A8120" s="1">
        <v>8118.0</v>
      </c>
      <c r="B8120" s="1" t="s">
        <v>4746</v>
      </c>
      <c r="C8120" s="1" t="s">
        <v>15636</v>
      </c>
      <c r="D8120" s="1" t="s">
        <v>6560</v>
      </c>
      <c r="E8120" s="1" t="s">
        <v>15637</v>
      </c>
      <c r="F8120" s="1" t="s">
        <v>4750</v>
      </c>
      <c r="G8120" s="1" t="s">
        <v>89</v>
      </c>
      <c r="H8120" s="1">
        <v>45.0</v>
      </c>
      <c r="I8120" s="3">
        <v>44235.47142270833</v>
      </c>
      <c r="J8120" s="1">
        <v>3.11346698842394</v>
      </c>
      <c r="K8120" s="1" t="s">
        <v>24</v>
      </c>
      <c r="L8120" s="1" t="s">
        <v>365</v>
      </c>
      <c r="M8120" s="3">
        <v>44235.514380127315</v>
      </c>
    </row>
    <row r="8121">
      <c r="A8121" s="1">
        <v>8119.0</v>
      </c>
      <c r="B8121" s="1" t="s">
        <v>6478</v>
      </c>
      <c r="C8121" s="1" t="s">
        <v>15638</v>
      </c>
      <c r="D8121" s="1" t="s">
        <v>4698</v>
      </c>
      <c r="E8121" s="1" t="s">
        <v>7826</v>
      </c>
      <c r="F8121" s="1" t="s">
        <v>6482</v>
      </c>
      <c r="G8121" s="1" t="s">
        <v>35</v>
      </c>
      <c r="H8121" s="1">
        <v>45.0</v>
      </c>
      <c r="I8121" s="3">
        <v>44251.25</v>
      </c>
      <c r="J8121" s="1">
        <v>0.995102926902863</v>
      </c>
      <c r="K8121" s="1" t="s">
        <v>159</v>
      </c>
      <c r="L8121" s="1" t="s">
        <v>495</v>
      </c>
      <c r="M8121" s="3">
        <v>44251.31421101852</v>
      </c>
    </row>
    <row r="8122">
      <c r="A8122" s="1">
        <v>8120.0</v>
      </c>
      <c r="B8122" s="1" t="s">
        <v>345</v>
      </c>
      <c r="C8122" s="1" t="s">
        <v>15639</v>
      </c>
      <c r="D8122" s="1" t="s">
        <v>2820</v>
      </c>
      <c r="E8122" s="1" t="s">
        <v>348</v>
      </c>
      <c r="F8122" s="1" t="s">
        <v>349</v>
      </c>
      <c r="G8122" s="1" t="s">
        <v>17</v>
      </c>
      <c r="H8122" s="1">
        <v>45.0</v>
      </c>
      <c r="I8122" s="3">
        <v>43742.666666666664</v>
      </c>
      <c r="J8122" s="1">
        <v>1.54991346631399</v>
      </c>
      <c r="K8122" s="1" t="s">
        <v>24</v>
      </c>
      <c r="M8122" s="3">
        <v>43742.777530810185</v>
      </c>
    </row>
    <row r="8123">
      <c r="A8123" s="1">
        <v>8121.0</v>
      </c>
      <c r="B8123" s="1" t="s">
        <v>5561</v>
      </c>
      <c r="C8123" s="1" t="s">
        <v>15640</v>
      </c>
      <c r="D8123" s="1" t="s">
        <v>1332</v>
      </c>
      <c r="E8123" s="1" t="s">
        <v>15641</v>
      </c>
      <c r="F8123" s="1" t="s">
        <v>5565</v>
      </c>
      <c r="G8123" s="1" t="s">
        <v>39</v>
      </c>
      <c r="H8123" s="1">
        <v>45.0</v>
      </c>
      <c r="I8123" s="3">
        <v>43720.625</v>
      </c>
      <c r="J8123" s="1">
        <v>2.63292665731552</v>
      </c>
      <c r="K8123" s="1" t="s">
        <v>166</v>
      </c>
      <c r="M8123" s="3">
        <v>43720.664447407406</v>
      </c>
    </row>
    <row r="8124">
      <c r="A8124" s="1">
        <v>8122.0</v>
      </c>
      <c r="B8124" s="1" t="s">
        <v>97</v>
      </c>
      <c r="C8124" s="1" t="s">
        <v>15642</v>
      </c>
      <c r="D8124" s="1" t="s">
        <v>2920</v>
      </c>
      <c r="E8124" s="1" t="s">
        <v>15643</v>
      </c>
      <c r="F8124" s="1" t="s">
        <v>101</v>
      </c>
      <c r="G8124" s="1" t="s">
        <v>39</v>
      </c>
      <c r="H8124" s="1">
        <v>45.0</v>
      </c>
      <c r="I8124" s="3">
        <v>44134.375</v>
      </c>
      <c r="J8124" s="1">
        <v>2.55932927982805</v>
      </c>
      <c r="K8124" s="1" t="s">
        <v>24</v>
      </c>
      <c r="M8124" s="3">
        <v>44134.40308738426</v>
      </c>
    </row>
    <row r="8125">
      <c r="A8125" s="1">
        <v>8123.0</v>
      </c>
      <c r="B8125" s="1" t="s">
        <v>485</v>
      </c>
      <c r="C8125" s="1" t="s">
        <v>15644</v>
      </c>
      <c r="D8125" s="1" t="s">
        <v>1418</v>
      </c>
      <c r="E8125" s="1" t="s">
        <v>15645</v>
      </c>
      <c r="F8125" s="1" t="s">
        <v>489</v>
      </c>
      <c r="G8125" s="1" t="s">
        <v>17</v>
      </c>
      <c r="H8125" s="1">
        <v>45.0</v>
      </c>
      <c r="I8125" s="3">
        <v>43896.65625</v>
      </c>
      <c r="J8125" s="1">
        <v>0.0</v>
      </c>
      <c r="K8125" s="1" t="s">
        <v>166</v>
      </c>
      <c r="M8125" s="3">
        <v>43896.673485196756</v>
      </c>
    </row>
    <row r="8126">
      <c r="A8126" s="1">
        <v>8124.0</v>
      </c>
      <c r="B8126" s="1" t="s">
        <v>11179</v>
      </c>
      <c r="C8126" s="1" t="s">
        <v>15646</v>
      </c>
      <c r="D8126" s="1" t="s">
        <v>653</v>
      </c>
      <c r="E8126" s="1" t="s">
        <v>15647</v>
      </c>
      <c r="F8126" s="1" t="s">
        <v>11182</v>
      </c>
      <c r="G8126" s="1" t="s">
        <v>17</v>
      </c>
      <c r="H8126" s="1">
        <v>45.0</v>
      </c>
      <c r="I8126" s="3">
        <v>44175.6875</v>
      </c>
      <c r="J8126" s="1">
        <v>1.70301103266704</v>
      </c>
      <c r="K8126" s="1" t="s">
        <v>18</v>
      </c>
      <c r="L8126" s="1" t="s">
        <v>2972</v>
      </c>
      <c r="M8126" s="3">
        <v>44175.70186538195</v>
      </c>
    </row>
    <row r="8127">
      <c r="A8127" s="1">
        <v>8125.0</v>
      </c>
      <c r="B8127" s="1" t="s">
        <v>303</v>
      </c>
      <c r="C8127" s="1" t="s">
        <v>15648</v>
      </c>
      <c r="D8127" s="1" t="s">
        <v>305</v>
      </c>
      <c r="E8127" s="1" t="s">
        <v>1713</v>
      </c>
      <c r="F8127" s="1" t="s">
        <v>307</v>
      </c>
      <c r="G8127" s="1" t="s">
        <v>17</v>
      </c>
      <c r="H8127" s="1">
        <v>45.0</v>
      </c>
      <c r="I8127" s="3">
        <v>43869.791666666664</v>
      </c>
      <c r="J8127" s="1">
        <v>1.34039144281883</v>
      </c>
      <c r="K8127" s="1" t="s">
        <v>24</v>
      </c>
      <c r="M8127" s="3">
        <v>43869.81118267361</v>
      </c>
    </row>
    <row r="8128">
      <c r="A8128" s="1">
        <v>8126.0</v>
      </c>
      <c r="B8128" s="1" t="s">
        <v>647</v>
      </c>
      <c r="C8128" s="1" t="s">
        <v>15649</v>
      </c>
      <c r="D8128" s="1" t="s">
        <v>2255</v>
      </c>
      <c r="E8128" s="1" t="s">
        <v>8585</v>
      </c>
      <c r="F8128" s="1" t="s">
        <v>651</v>
      </c>
      <c r="G8128" s="1" t="s">
        <v>17</v>
      </c>
      <c r="H8128" s="1">
        <v>45.0</v>
      </c>
      <c r="I8128" s="3">
        <v>44214.666666666664</v>
      </c>
      <c r="J8128" s="1">
        <v>1.32009919637099</v>
      </c>
      <c r="K8128" s="1" t="s">
        <v>24</v>
      </c>
      <c r="L8128" s="1" t="s">
        <v>188</v>
      </c>
      <c r="M8128" s="3">
        <v>44214.713537662035</v>
      </c>
    </row>
    <row r="8129">
      <c r="A8129" s="1">
        <v>8127.0</v>
      </c>
      <c r="B8129" s="1" t="s">
        <v>1401</v>
      </c>
      <c r="C8129" s="1" t="s">
        <v>15650</v>
      </c>
      <c r="D8129" s="1" t="s">
        <v>3976</v>
      </c>
      <c r="E8129" s="1" t="s">
        <v>15651</v>
      </c>
      <c r="F8129" s="1" t="s">
        <v>1405</v>
      </c>
      <c r="G8129" s="1" t="s">
        <v>39</v>
      </c>
      <c r="H8129" s="1">
        <v>45.0</v>
      </c>
      <c r="I8129" s="3">
        <v>44218.3125</v>
      </c>
      <c r="J8129" s="1">
        <v>1.98941274284562</v>
      </c>
      <c r="K8129" s="1" t="s">
        <v>1406</v>
      </c>
      <c r="M8129" s="3">
        <v>44218.35628511574</v>
      </c>
    </row>
    <row r="8130">
      <c r="A8130" s="1">
        <v>8128.0</v>
      </c>
      <c r="B8130" s="1" t="s">
        <v>303</v>
      </c>
      <c r="C8130" s="1" t="s">
        <v>15652</v>
      </c>
      <c r="D8130" s="1" t="s">
        <v>305</v>
      </c>
      <c r="E8130" s="1" t="s">
        <v>644</v>
      </c>
      <c r="F8130" s="1" t="s">
        <v>307</v>
      </c>
      <c r="G8130" s="1" t="s">
        <v>17</v>
      </c>
      <c r="H8130" s="1">
        <v>45.0</v>
      </c>
      <c r="I8130" s="3">
        <v>44092.416666666664</v>
      </c>
      <c r="J8130" s="1">
        <v>1.15593937938518</v>
      </c>
      <c r="K8130" s="1" t="s">
        <v>24</v>
      </c>
      <c r="M8130" s="3">
        <v>44092.43925011574</v>
      </c>
    </row>
    <row r="8131">
      <c r="A8131" s="1">
        <v>8129.0</v>
      </c>
      <c r="B8131" s="1" t="s">
        <v>15141</v>
      </c>
      <c r="C8131" s="1" t="s">
        <v>15653</v>
      </c>
      <c r="D8131" s="1" t="s">
        <v>15654</v>
      </c>
      <c r="E8131" s="1" t="s">
        <v>15655</v>
      </c>
      <c r="F8131" s="1" t="s">
        <v>15144</v>
      </c>
      <c r="G8131" s="1" t="s">
        <v>89</v>
      </c>
      <c r="H8131" s="1">
        <v>45.0</v>
      </c>
      <c r="I8131" s="3">
        <v>44055.68569533565</v>
      </c>
      <c r="J8131" s="1">
        <v>0.712867724976987</v>
      </c>
      <c r="K8131" s="1" t="s">
        <v>24</v>
      </c>
      <c r="M8131" s="3">
        <v>44055.69837986111</v>
      </c>
    </row>
    <row r="8132">
      <c r="A8132" s="1">
        <v>8130.0</v>
      </c>
      <c r="B8132" s="1" t="s">
        <v>773</v>
      </c>
      <c r="C8132" s="1" t="s">
        <v>15656</v>
      </c>
      <c r="D8132" s="1" t="s">
        <v>80</v>
      </c>
      <c r="E8132" s="1" t="s">
        <v>10619</v>
      </c>
      <c r="F8132" s="1" t="s">
        <v>776</v>
      </c>
      <c r="G8132" s="1" t="s">
        <v>17</v>
      </c>
      <c r="H8132" s="1">
        <v>45.0</v>
      </c>
      <c r="I8132" s="3">
        <v>43748.375</v>
      </c>
      <c r="J8132" s="1">
        <v>0.751803346702371</v>
      </c>
      <c r="K8132" s="1" t="s">
        <v>18</v>
      </c>
      <c r="M8132" s="3">
        <v>43748.41278145833</v>
      </c>
    </row>
    <row r="8133">
      <c r="A8133" s="1">
        <v>8131.0</v>
      </c>
      <c r="B8133" s="1" t="s">
        <v>2448</v>
      </c>
      <c r="C8133" s="1" t="s">
        <v>15657</v>
      </c>
      <c r="D8133" s="1" t="s">
        <v>2450</v>
      </c>
      <c r="E8133" s="1" t="s">
        <v>2451</v>
      </c>
      <c r="F8133" s="1" t="s">
        <v>2452</v>
      </c>
      <c r="G8133" s="1" t="s">
        <v>17</v>
      </c>
      <c r="H8133" s="1">
        <v>45.0</v>
      </c>
      <c r="I8133" s="3">
        <v>43874.604166666664</v>
      </c>
      <c r="J8133" s="1">
        <v>0.59482946464998</v>
      </c>
      <c r="K8133" s="1" t="s">
        <v>24</v>
      </c>
      <c r="M8133" s="3">
        <v>43874.636961689816</v>
      </c>
    </row>
    <row r="8134">
      <c r="A8134" s="1">
        <v>8132.0</v>
      </c>
      <c r="B8134" s="1" t="s">
        <v>168</v>
      </c>
      <c r="C8134" s="1" t="s">
        <v>15658</v>
      </c>
      <c r="D8134" s="1" t="s">
        <v>1418</v>
      </c>
      <c r="E8134" s="1" t="s">
        <v>1582</v>
      </c>
      <c r="F8134" s="1" t="s">
        <v>171</v>
      </c>
      <c r="G8134" s="1" t="s">
        <v>17</v>
      </c>
      <c r="H8134" s="1">
        <v>45.0</v>
      </c>
      <c r="I8134" s="3">
        <v>43803.583333333336</v>
      </c>
      <c r="J8134" s="1">
        <v>1.28494318439114</v>
      </c>
      <c r="K8134" s="1" t="s">
        <v>166</v>
      </c>
      <c r="M8134" s="3">
        <v>43804.44345962963</v>
      </c>
    </row>
    <row r="8135">
      <c r="A8135" s="1">
        <v>8133.0</v>
      </c>
      <c r="B8135" s="1" t="s">
        <v>324</v>
      </c>
      <c r="C8135" s="1" t="s">
        <v>15659</v>
      </c>
      <c r="D8135" s="1" t="s">
        <v>326</v>
      </c>
      <c r="E8135" s="1" t="s">
        <v>3871</v>
      </c>
      <c r="F8135" s="1" t="s">
        <v>328</v>
      </c>
      <c r="G8135" s="1" t="s">
        <v>17</v>
      </c>
      <c r="H8135" s="1">
        <v>45.0</v>
      </c>
      <c r="I8135" s="3">
        <v>44203.291666666664</v>
      </c>
      <c r="J8135" s="1">
        <v>0.375585706438703</v>
      </c>
      <c r="K8135" s="1" t="s">
        <v>24</v>
      </c>
      <c r="M8135" s="3">
        <v>44203.60931635417</v>
      </c>
    </row>
    <row r="8136">
      <c r="A8136" s="1">
        <v>8134.0</v>
      </c>
      <c r="B8136" s="1" t="s">
        <v>239</v>
      </c>
      <c r="C8136" s="1" t="s">
        <v>15660</v>
      </c>
      <c r="D8136" s="1" t="s">
        <v>1243</v>
      </c>
      <c r="E8136" s="1" t="s">
        <v>4574</v>
      </c>
      <c r="F8136" s="1" t="s">
        <v>243</v>
      </c>
      <c r="G8136" s="1" t="s">
        <v>17</v>
      </c>
      <c r="H8136" s="1">
        <v>45.0</v>
      </c>
      <c r="I8136" s="3">
        <v>43997.25</v>
      </c>
      <c r="J8136" s="1">
        <v>1.75143375324518</v>
      </c>
      <c r="K8136" s="1" t="s">
        <v>46</v>
      </c>
      <c r="M8136" s="3">
        <v>43997.28090864584</v>
      </c>
    </row>
    <row r="8137">
      <c r="A8137" s="1">
        <v>8135.0</v>
      </c>
      <c r="B8137" s="1" t="s">
        <v>2339</v>
      </c>
      <c r="C8137" s="1" t="s">
        <v>15661</v>
      </c>
      <c r="D8137" s="1" t="s">
        <v>738</v>
      </c>
      <c r="E8137" s="1" t="s">
        <v>3072</v>
      </c>
      <c r="F8137" s="1" t="s">
        <v>2342</v>
      </c>
      <c r="G8137" s="1" t="s">
        <v>35</v>
      </c>
      <c r="H8137" s="1">
        <v>45.0</v>
      </c>
      <c r="I8137" s="3">
        <v>44195.229166666664</v>
      </c>
      <c r="J8137" s="1">
        <v>7.79737631642817</v>
      </c>
      <c r="K8137" s="1" t="s">
        <v>24</v>
      </c>
      <c r="M8137" s="3">
        <v>44195.43973694444</v>
      </c>
    </row>
    <row r="8138">
      <c r="A8138" s="1">
        <v>8136.0</v>
      </c>
      <c r="B8138" s="1" t="s">
        <v>84</v>
      </c>
      <c r="C8138" s="1" t="s">
        <v>15662</v>
      </c>
      <c r="D8138" s="1" t="s">
        <v>80</v>
      </c>
      <c r="E8138" s="1" t="s">
        <v>2899</v>
      </c>
      <c r="F8138" s="1" t="s">
        <v>88</v>
      </c>
      <c r="G8138" s="1" t="s">
        <v>17</v>
      </c>
      <c r="H8138" s="1">
        <v>45.0</v>
      </c>
      <c r="I8138" s="3">
        <v>43859.59375</v>
      </c>
      <c r="J8138" s="1">
        <v>0.642462495964866</v>
      </c>
      <c r="K8138" s="1" t="s">
        <v>83</v>
      </c>
      <c r="M8138" s="3">
        <v>43859.65988377315</v>
      </c>
    </row>
    <row r="8139">
      <c r="A8139" s="1">
        <v>8137.0</v>
      </c>
      <c r="B8139" s="1" t="s">
        <v>15663</v>
      </c>
      <c r="C8139" s="1" t="s">
        <v>15664</v>
      </c>
      <c r="D8139" s="1" t="s">
        <v>738</v>
      </c>
      <c r="E8139" s="1" t="s">
        <v>15665</v>
      </c>
      <c r="F8139" s="1" t="s">
        <v>15666</v>
      </c>
      <c r="G8139" s="1" t="s">
        <v>39</v>
      </c>
      <c r="H8139" s="1">
        <v>45.0</v>
      </c>
      <c r="I8139" s="3">
        <v>44140.208333333336</v>
      </c>
      <c r="J8139" s="1">
        <v>0.959829685325534</v>
      </c>
      <c r="K8139" s="1" t="s">
        <v>218</v>
      </c>
      <c r="L8139" s="1" t="s">
        <v>1837</v>
      </c>
      <c r="M8139" s="3">
        <v>44140.38679228009</v>
      </c>
    </row>
    <row r="8140">
      <c r="A8140" s="1">
        <v>8138.0</v>
      </c>
      <c r="B8140" s="1" t="s">
        <v>2891</v>
      </c>
      <c r="C8140" s="1" t="s">
        <v>15667</v>
      </c>
      <c r="D8140" s="1" t="s">
        <v>80</v>
      </c>
      <c r="E8140" s="1" t="s">
        <v>15668</v>
      </c>
      <c r="F8140" s="1" t="s">
        <v>2894</v>
      </c>
      <c r="G8140" s="1" t="s">
        <v>17</v>
      </c>
      <c r="H8140" s="1">
        <v>45.0</v>
      </c>
      <c r="I8140" s="3">
        <v>43843.208333333336</v>
      </c>
      <c r="J8140" s="1">
        <v>0.358086163825759</v>
      </c>
      <c r="K8140" s="1" t="s">
        <v>46</v>
      </c>
      <c r="M8140" s="3">
        <v>43843.24058243055</v>
      </c>
    </row>
    <row r="8141">
      <c r="A8141" s="1">
        <v>8139.0</v>
      </c>
      <c r="B8141" s="1" t="s">
        <v>394</v>
      </c>
      <c r="C8141" s="1" t="s">
        <v>15669</v>
      </c>
      <c r="D8141" s="1" t="s">
        <v>396</v>
      </c>
      <c r="E8141" s="1" t="s">
        <v>397</v>
      </c>
      <c r="F8141" s="1" t="s">
        <v>398</v>
      </c>
      <c r="G8141" s="1" t="s">
        <v>17</v>
      </c>
      <c r="H8141" s="1">
        <v>45.0</v>
      </c>
      <c r="I8141" s="3">
        <v>43694.25</v>
      </c>
      <c r="J8141" s="1">
        <v>0.842157872827214</v>
      </c>
      <c r="K8141" s="1" t="s">
        <v>83</v>
      </c>
      <c r="M8141" s="3">
        <v>43694.27636364583</v>
      </c>
    </row>
    <row r="8142">
      <c r="A8142" s="1">
        <v>8140.0</v>
      </c>
      <c r="B8142" s="1" t="s">
        <v>9609</v>
      </c>
      <c r="C8142" s="1" t="s">
        <v>15670</v>
      </c>
      <c r="D8142" s="1" t="s">
        <v>2259</v>
      </c>
      <c r="E8142" s="1" t="s">
        <v>9611</v>
      </c>
      <c r="F8142" s="1" t="s">
        <v>9612</v>
      </c>
      <c r="G8142" s="1" t="s">
        <v>17</v>
      </c>
      <c r="H8142" s="1">
        <v>45.0</v>
      </c>
      <c r="I8142" s="3">
        <v>43871.25</v>
      </c>
      <c r="J8142" s="1">
        <v>3.10856175928051</v>
      </c>
      <c r="K8142" s="1" t="s">
        <v>46</v>
      </c>
      <c r="M8142" s="3">
        <v>43871.3280459375</v>
      </c>
    </row>
    <row r="8143">
      <c r="A8143" s="1">
        <v>8141.0</v>
      </c>
      <c r="B8143" s="1" t="s">
        <v>4775</v>
      </c>
      <c r="C8143" s="1" t="s">
        <v>15671</v>
      </c>
      <c r="D8143" s="1" t="s">
        <v>326</v>
      </c>
      <c r="E8143" s="1" t="s">
        <v>4830</v>
      </c>
      <c r="F8143" s="1" t="s">
        <v>4778</v>
      </c>
      <c r="G8143" s="1" t="s">
        <v>17</v>
      </c>
      <c r="H8143" s="1">
        <v>45.0</v>
      </c>
      <c r="I8143" s="3">
        <v>43873.25</v>
      </c>
      <c r="J8143" s="1">
        <v>1.47872670670393</v>
      </c>
      <c r="K8143" s="1" t="s">
        <v>24</v>
      </c>
      <c r="M8143" s="3">
        <v>43873.25437795139</v>
      </c>
    </row>
    <row r="8144">
      <c r="A8144" s="1">
        <v>8142.0</v>
      </c>
      <c r="B8144" s="1" t="s">
        <v>2735</v>
      </c>
      <c r="C8144" s="1" t="s">
        <v>15672</v>
      </c>
      <c r="D8144" s="1" t="s">
        <v>738</v>
      </c>
      <c r="E8144" s="1" t="s">
        <v>15673</v>
      </c>
      <c r="F8144" s="1" t="s">
        <v>2738</v>
      </c>
      <c r="G8144" s="1" t="s">
        <v>39</v>
      </c>
      <c r="H8144" s="1">
        <v>45.0</v>
      </c>
      <c r="I8144" s="3">
        <v>44142.75</v>
      </c>
      <c r="J8144" s="1">
        <v>1.20127288454775</v>
      </c>
      <c r="K8144" s="1" t="s">
        <v>218</v>
      </c>
      <c r="M8144" s="3">
        <v>44142.783950902776</v>
      </c>
    </row>
    <row r="8145">
      <c r="A8145" s="1">
        <v>8143.0</v>
      </c>
      <c r="B8145" s="1" t="s">
        <v>2276</v>
      </c>
      <c r="C8145" s="1" t="s">
        <v>15674</v>
      </c>
      <c r="D8145" s="1" t="s">
        <v>1925</v>
      </c>
      <c r="E8145" s="1" t="s">
        <v>2278</v>
      </c>
      <c r="F8145" s="1" t="s">
        <v>2279</v>
      </c>
      <c r="G8145" s="1" t="s">
        <v>35</v>
      </c>
      <c r="H8145" s="1">
        <v>45.0</v>
      </c>
      <c r="I8145" s="3">
        <v>44117.625</v>
      </c>
      <c r="J8145" s="1">
        <v>0.0</v>
      </c>
      <c r="K8145" s="1" t="s">
        <v>159</v>
      </c>
      <c r="M8145" s="3">
        <v>44117.73377798611</v>
      </c>
    </row>
    <row r="8146">
      <c r="A8146" s="1">
        <v>8144.0</v>
      </c>
      <c r="B8146" s="1" t="s">
        <v>4356</v>
      </c>
      <c r="C8146" s="1" t="s">
        <v>15675</v>
      </c>
      <c r="D8146" s="1" t="s">
        <v>411</v>
      </c>
      <c r="E8146" s="1" t="s">
        <v>4821</v>
      </c>
      <c r="F8146" s="1" t="s">
        <v>4359</v>
      </c>
      <c r="G8146" s="1" t="s">
        <v>17</v>
      </c>
      <c r="H8146" s="1">
        <v>45.0</v>
      </c>
      <c r="I8146" s="3">
        <v>44021.197916666664</v>
      </c>
      <c r="J8146" s="1">
        <v>0.0733963654231251</v>
      </c>
      <c r="K8146" s="1" t="s">
        <v>62</v>
      </c>
      <c r="L8146" s="1" t="s">
        <v>4360</v>
      </c>
      <c r="M8146" s="3">
        <v>44021.24179939815</v>
      </c>
    </row>
    <row r="8147">
      <c r="A8147" s="1">
        <v>8145.0</v>
      </c>
      <c r="B8147" s="1" t="s">
        <v>732</v>
      </c>
      <c r="C8147" s="1" t="s">
        <v>15676</v>
      </c>
      <c r="D8147" s="1" t="s">
        <v>461</v>
      </c>
      <c r="E8147" s="1" t="s">
        <v>734</v>
      </c>
      <c r="F8147" s="1" t="s">
        <v>735</v>
      </c>
      <c r="G8147" s="1" t="s">
        <v>17</v>
      </c>
      <c r="H8147" s="1">
        <v>45.0</v>
      </c>
      <c r="I8147" s="3">
        <v>44000.729166666664</v>
      </c>
      <c r="J8147" s="1">
        <v>0.624228987714353</v>
      </c>
      <c r="K8147" s="1" t="s">
        <v>24</v>
      </c>
      <c r="M8147" s="3">
        <v>44000.75901325232</v>
      </c>
    </row>
    <row r="8148">
      <c r="A8148" s="1">
        <v>8146.0</v>
      </c>
      <c r="B8148" s="1" t="s">
        <v>480</v>
      </c>
      <c r="C8148" s="1" t="s">
        <v>15677</v>
      </c>
      <c r="D8148" s="1" t="s">
        <v>661</v>
      </c>
      <c r="E8148" s="1" t="s">
        <v>6198</v>
      </c>
      <c r="F8148" s="1" t="s">
        <v>484</v>
      </c>
      <c r="G8148" s="1" t="s">
        <v>35</v>
      </c>
      <c r="H8148" s="1">
        <v>45.0</v>
      </c>
      <c r="I8148" s="3">
        <v>43567.416666666664</v>
      </c>
      <c r="J8148" s="1">
        <v>0.911879567300657</v>
      </c>
      <c r="K8148" s="1" t="s">
        <v>24</v>
      </c>
      <c r="M8148" s="3">
        <v>43567.452322164354</v>
      </c>
    </row>
    <row r="8149">
      <c r="A8149" s="1">
        <v>8147.0</v>
      </c>
      <c r="B8149" s="1" t="s">
        <v>773</v>
      </c>
      <c r="C8149" s="1" t="s">
        <v>15678</v>
      </c>
      <c r="D8149" s="1" t="s">
        <v>15679</v>
      </c>
      <c r="E8149" s="1" t="s">
        <v>15680</v>
      </c>
      <c r="F8149" s="1" t="s">
        <v>776</v>
      </c>
      <c r="G8149" s="1" t="s">
        <v>39</v>
      </c>
      <c r="H8149" s="1">
        <v>45.0</v>
      </c>
      <c r="I8149" s="3">
        <v>43591.416666666664</v>
      </c>
      <c r="J8149" s="1">
        <v>2.9864173906491</v>
      </c>
      <c r="K8149" s="1" t="s">
        <v>18</v>
      </c>
      <c r="M8149" s="3">
        <v>43591.44232454861</v>
      </c>
    </row>
    <row r="8150">
      <c r="A8150" s="1">
        <v>8148.0</v>
      </c>
      <c r="B8150" s="1" t="s">
        <v>15681</v>
      </c>
      <c r="C8150" s="1" t="s">
        <v>15682</v>
      </c>
      <c r="D8150" s="1" t="s">
        <v>3009</v>
      </c>
      <c r="E8150" s="1" t="s">
        <v>15683</v>
      </c>
      <c r="F8150" s="1" t="s">
        <v>15684</v>
      </c>
      <c r="G8150" s="1" t="s">
        <v>39</v>
      </c>
      <c r="H8150" s="1">
        <v>45.0</v>
      </c>
      <c r="I8150" s="3">
        <v>43865.46527777778</v>
      </c>
      <c r="J8150" s="1">
        <v>0.111701310505971</v>
      </c>
      <c r="K8150" s="1" t="s">
        <v>601</v>
      </c>
      <c r="M8150" s="3">
        <v>43865.3454425</v>
      </c>
    </row>
    <row r="8151">
      <c r="A8151" s="1">
        <v>8149.0</v>
      </c>
      <c r="B8151" s="1" t="s">
        <v>4682</v>
      </c>
      <c r="C8151" s="1" t="s">
        <v>15685</v>
      </c>
      <c r="D8151" s="1" t="s">
        <v>1255</v>
      </c>
      <c r="E8151" s="1" t="s">
        <v>15686</v>
      </c>
      <c r="F8151" s="1" t="s">
        <v>4685</v>
      </c>
      <c r="G8151" s="1" t="s">
        <v>39</v>
      </c>
      <c r="H8151" s="1">
        <v>45.0</v>
      </c>
      <c r="I8151" s="3">
        <v>44245.322916666664</v>
      </c>
      <c r="J8151" s="1">
        <v>2.6303571142718</v>
      </c>
      <c r="K8151" s="1" t="s">
        <v>46</v>
      </c>
      <c r="M8151" s="3">
        <v>44245.36561332176</v>
      </c>
    </row>
    <row r="8152">
      <c r="A8152" s="1">
        <v>8150.0</v>
      </c>
      <c r="B8152" s="1" t="s">
        <v>459</v>
      </c>
      <c r="C8152" s="1" t="s">
        <v>15687</v>
      </c>
      <c r="D8152" s="1" t="s">
        <v>461</v>
      </c>
      <c r="E8152" s="1" t="s">
        <v>6190</v>
      </c>
      <c r="F8152" s="1" t="s">
        <v>463</v>
      </c>
      <c r="G8152" s="1" t="s">
        <v>17</v>
      </c>
      <c r="H8152" s="1">
        <v>45.0</v>
      </c>
      <c r="I8152" s="3">
        <v>44091.375</v>
      </c>
      <c r="J8152" s="1">
        <v>0.641536689067839</v>
      </c>
      <c r="K8152" s="1" t="s">
        <v>24</v>
      </c>
      <c r="L8152" s="1" t="s">
        <v>464</v>
      </c>
      <c r="M8152" s="3">
        <v>44091.41438228009</v>
      </c>
    </row>
    <row r="8153">
      <c r="A8153" s="1">
        <v>8151.0</v>
      </c>
      <c r="B8153" s="1" t="s">
        <v>1023</v>
      </c>
      <c r="C8153" s="1" t="s">
        <v>15688</v>
      </c>
      <c r="D8153" s="1" t="s">
        <v>1250</v>
      </c>
      <c r="E8153" s="1" t="s">
        <v>11703</v>
      </c>
      <c r="F8153" s="1" t="s">
        <v>1027</v>
      </c>
      <c r="G8153" s="1" t="s">
        <v>17</v>
      </c>
      <c r="H8153" s="1">
        <v>45.0</v>
      </c>
      <c r="I8153" s="3">
        <v>44042.1875</v>
      </c>
      <c r="J8153" s="1">
        <v>1.70874911348609</v>
      </c>
      <c r="K8153" s="1" t="s">
        <v>24</v>
      </c>
      <c r="M8153" s="3">
        <v>44042.22034327546</v>
      </c>
    </row>
    <row r="8154">
      <c r="A8154" s="1">
        <v>8152.0</v>
      </c>
      <c r="B8154" s="1" t="s">
        <v>506</v>
      </c>
      <c r="C8154" s="1" t="s">
        <v>15689</v>
      </c>
      <c r="D8154" s="1" t="s">
        <v>508</v>
      </c>
      <c r="E8154" s="1" t="s">
        <v>6637</v>
      </c>
      <c r="F8154" s="1" t="s">
        <v>510</v>
      </c>
      <c r="G8154" s="1" t="s">
        <v>17</v>
      </c>
      <c r="H8154" s="1">
        <v>45.0</v>
      </c>
      <c r="I8154" s="3">
        <v>44138.583333333336</v>
      </c>
      <c r="J8154" s="1">
        <v>0.0027150852779392</v>
      </c>
      <c r="K8154" s="1" t="s">
        <v>511</v>
      </c>
      <c r="L8154" s="1" t="s">
        <v>1157</v>
      </c>
      <c r="M8154" s="3">
        <v>44138.56269663195</v>
      </c>
    </row>
    <row r="8155">
      <c r="A8155" s="1">
        <v>8153.0</v>
      </c>
      <c r="B8155" s="1" t="s">
        <v>2944</v>
      </c>
      <c r="C8155" s="1" t="s">
        <v>15690</v>
      </c>
      <c r="D8155" s="1" t="s">
        <v>818</v>
      </c>
      <c r="E8155" s="1" t="s">
        <v>15691</v>
      </c>
      <c r="F8155" s="1" t="s">
        <v>2947</v>
      </c>
      <c r="G8155" s="1" t="s">
        <v>39</v>
      </c>
      <c r="H8155" s="1">
        <v>45.0</v>
      </c>
      <c r="I8155" s="3">
        <v>44200.666666666664</v>
      </c>
      <c r="J8155" s="1">
        <v>3.49833001752144</v>
      </c>
      <c r="K8155" s="1" t="s">
        <v>18</v>
      </c>
      <c r="L8155" s="1" t="s">
        <v>1047</v>
      </c>
      <c r="M8155" s="3">
        <v>44200.69177799769</v>
      </c>
    </row>
    <row r="8156">
      <c r="A8156" s="1">
        <v>8154.0</v>
      </c>
      <c r="B8156" s="1" t="s">
        <v>1481</v>
      </c>
      <c r="C8156" s="1" t="s">
        <v>15692</v>
      </c>
      <c r="D8156" s="1" t="s">
        <v>749</v>
      </c>
      <c r="E8156" s="1" t="s">
        <v>5644</v>
      </c>
      <c r="F8156" s="1" t="s">
        <v>1485</v>
      </c>
      <c r="G8156" s="1" t="s">
        <v>17</v>
      </c>
      <c r="H8156" s="1">
        <v>45.0</v>
      </c>
      <c r="I8156" s="3">
        <v>44025.541666666664</v>
      </c>
      <c r="J8156" s="1">
        <v>3.71355356343426</v>
      </c>
      <c r="K8156" s="1" t="s">
        <v>218</v>
      </c>
      <c r="L8156" s="1" t="s">
        <v>433</v>
      </c>
      <c r="M8156" s="3">
        <v>44025.62907915509</v>
      </c>
    </row>
    <row r="8157">
      <c r="A8157" s="1">
        <v>8155.0</v>
      </c>
      <c r="B8157" s="1" t="s">
        <v>911</v>
      </c>
      <c r="C8157" s="1" t="s">
        <v>15693</v>
      </c>
      <c r="D8157" s="1" t="s">
        <v>657</v>
      </c>
      <c r="E8157" s="1" t="s">
        <v>15694</v>
      </c>
      <c r="F8157" s="1" t="s">
        <v>914</v>
      </c>
      <c r="G8157" s="1" t="s">
        <v>35</v>
      </c>
      <c r="H8157" s="1">
        <v>45.0</v>
      </c>
      <c r="I8157" s="3">
        <v>43588.458333333336</v>
      </c>
      <c r="J8157" s="1">
        <v>1.23052448593282</v>
      </c>
      <c r="K8157" s="1" t="s">
        <v>18</v>
      </c>
      <c r="M8157" s="3">
        <v>43588.52178649305</v>
      </c>
    </row>
    <row r="8158">
      <c r="A8158" s="1">
        <v>8156.0</v>
      </c>
      <c r="B8158" s="1" t="s">
        <v>10111</v>
      </c>
      <c r="C8158" s="1" t="s">
        <v>15695</v>
      </c>
      <c r="D8158" s="1" t="s">
        <v>4935</v>
      </c>
      <c r="E8158" s="1" t="s">
        <v>15696</v>
      </c>
      <c r="F8158" s="1" t="s">
        <v>10114</v>
      </c>
      <c r="G8158" s="1" t="s">
        <v>39</v>
      </c>
      <c r="H8158" s="1">
        <v>45.0</v>
      </c>
      <c r="I8158" s="3">
        <v>44066.625</v>
      </c>
      <c r="J8158" s="1">
        <v>1.92976825916549</v>
      </c>
      <c r="K8158" s="1" t="s">
        <v>1194</v>
      </c>
      <c r="M8158" s="3">
        <v>44066.652179375</v>
      </c>
    </row>
    <row r="8159">
      <c r="A8159" s="1">
        <v>8157.0</v>
      </c>
      <c r="B8159" s="1" t="s">
        <v>15697</v>
      </c>
      <c r="C8159" s="1" t="s">
        <v>15698</v>
      </c>
      <c r="D8159" s="1" t="s">
        <v>347</v>
      </c>
      <c r="E8159" s="1" t="s">
        <v>15699</v>
      </c>
      <c r="F8159" s="1" t="s">
        <v>15700</v>
      </c>
      <c r="G8159" s="1" t="s">
        <v>39</v>
      </c>
      <c r="H8159" s="1">
        <v>45.0</v>
      </c>
      <c r="I8159" s="3">
        <v>43833.583333333336</v>
      </c>
      <c r="J8159" s="1">
        <v>1.63619232332584</v>
      </c>
      <c r="K8159" s="1" t="s">
        <v>24</v>
      </c>
      <c r="M8159" s="3">
        <v>43833.612877210646</v>
      </c>
    </row>
    <row r="8160">
      <c r="A8160" s="1">
        <v>8158.0</v>
      </c>
      <c r="B8160" s="1" t="s">
        <v>536</v>
      </c>
      <c r="C8160" s="1" t="s">
        <v>15701</v>
      </c>
      <c r="D8160" s="1" t="s">
        <v>1255</v>
      </c>
      <c r="E8160" s="1" t="s">
        <v>5979</v>
      </c>
      <c r="F8160" s="1" t="s">
        <v>539</v>
      </c>
      <c r="G8160" s="1" t="s">
        <v>17</v>
      </c>
      <c r="H8160" s="1">
        <v>45.0</v>
      </c>
      <c r="I8160" s="3">
        <v>43762.25</v>
      </c>
      <c r="J8160" s="1">
        <v>2.31867269244936</v>
      </c>
      <c r="K8160" s="1" t="s">
        <v>83</v>
      </c>
      <c r="M8160" s="3">
        <v>43762.37709991898</v>
      </c>
    </row>
    <row r="8161">
      <c r="A8161" s="1">
        <v>8159.0</v>
      </c>
      <c r="B8161" s="1" t="s">
        <v>465</v>
      </c>
      <c r="C8161" s="1" t="s">
        <v>15702</v>
      </c>
      <c r="D8161" s="1" t="s">
        <v>1637</v>
      </c>
      <c r="E8161" s="1" t="s">
        <v>6390</v>
      </c>
      <c r="F8161" s="1" t="s">
        <v>468</v>
      </c>
      <c r="G8161" s="1" t="s">
        <v>17</v>
      </c>
      <c r="H8161" s="1">
        <v>45.0</v>
      </c>
      <c r="I8161" s="3">
        <v>44188.666666666664</v>
      </c>
      <c r="J8161" s="1">
        <v>1.35035577542643</v>
      </c>
      <c r="K8161" s="1" t="s">
        <v>24</v>
      </c>
      <c r="M8161" s="3">
        <v>44188.70141799768</v>
      </c>
    </row>
    <row r="8162">
      <c r="A8162" s="1">
        <v>8160.0</v>
      </c>
      <c r="B8162" s="1" t="s">
        <v>385</v>
      </c>
      <c r="C8162" s="1" t="s">
        <v>15703</v>
      </c>
      <c r="D8162" s="1" t="s">
        <v>116</v>
      </c>
      <c r="E8162" s="1" t="s">
        <v>3149</v>
      </c>
      <c r="F8162" s="1" t="s">
        <v>388</v>
      </c>
      <c r="G8162" s="1" t="s">
        <v>17</v>
      </c>
      <c r="H8162" s="1">
        <v>45.0</v>
      </c>
      <c r="I8162" s="3">
        <v>43824.5</v>
      </c>
      <c r="J8162" s="1">
        <v>6.06949571726806</v>
      </c>
      <c r="K8162" s="1" t="s">
        <v>24</v>
      </c>
      <c r="M8162" s="3">
        <v>43824.51679642361</v>
      </c>
    </row>
    <row r="8163">
      <c r="A8163" s="1">
        <v>8161.0</v>
      </c>
      <c r="B8163" s="1" t="s">
        <v>824</v>
      </c>
      <c r="C8163" s="1" t="s">
        <v>15704</v>
      </c>
      <c r="D8163" s="1" t="s">
        <v>2173</v>
      </c>
      <c r="E8163" s="1" t="s">
        <v>8281</v>
      </c>
      <c r="F8163" s="1" t="s">
        <v>827</v>
      </c>
      <c r="G8163" s="1" t="s">
        <v>17</v>
      </c>
      <c r="H8163" s="1">
        <v>45.0</v>
      </c>
      <c r="I8163" s="3">
        <v>43801.291666666664</v>
      </c>
      <c r="J8163" s="1">
        <v>1.23171901784998</v>
      </c>
      <c r="K8163" s="1" t="s">
        <v>18</v>
      </c>
      <c r="M8163" s="3">
        <v>43801.33335684028</v>
      </c>
    </row>
    <row r="8164">
      <c r="A8164" s="1">
        <v>8162.0</v>
      </c>
      <c r="B8164" s="1" t="s">
        <v>732</v>
      </c>
      <c r="C8164" s="1" t="s">
        <v>15705</v>
      </c>
      <c r="D8164" s="1" t="s">
        <v>3581</v>
      </c>
      <c r="E8164" s="1" t="s">
        <v>2710</v>
      </c>
      <c r="F8164" s="1" t="s">
        <v>735</v>
      </c>
      <c r="G8164" s="1" t="s">
        <v>17</v>
      </c>
      <c r="H8164" s="1">
        <v>45.0</v>
      </c>
      <c r="I8164" s="3">
        <v>44076.729166666664</v>
      </c>
      <c r="J8164" s="1">
        <v>1.70313204193839</v>
      </c>
      <c r="K8164" s="1" t="s">
        <v>24</v>
      </c>
      <c r="M8164" s="3">
        <v>44076.76501383102</v>
      </c>
    </row>
    <row r="8165">
      <c r="A8165" s="1">
        <v>8163.0</v>
      </c>
      <c r="B8165" s="1" t="s">
        <v>229</v>
      </c>
      <c r="C8165" s="1" t="s">
        <v>15706</v>
      </c>
      <c r="D8165" s="1" t="s">
        <v>75</v>
      </c>
      <c r="E8165" s="1" t="s">
        <v>3316</v>
      </c>
      <c r="F8165" s="1" t="s">
        <v>232</v>
      </c>
      <c r="G8165" s="1" t="s">
        <v>35</v>
      </c>
      <c r="H8165" s="1">
        <v>45.0</v>
      </c>
      <c r="I8165" s="3">
        <v>43494.625</v>
      </c>
      <c r="J8165" s="1">
        <v>1.64056939459782</v>
      </c>
      <c r="K8165" s="1" t="s">
        <v>24</v>
      </c>
      <c r="M8165" s="3">
        <v>43494.67987925926</v>
      </c>
    </row>
    <row r="8166">
      <c r="A8166" s="1">
        <v>8164.0</v>
      </c>
      <c r="B8166" s="1" t="s">
        <v>354</v>
      </c>
      <c r="C8166" s="1" t="s">
        <v>15707</v>
      </c>
      <c r="D8166" s="1" t="s">
        <v>93</v>
      </c>
      <c r="E8166" s="1" t="s">
        <v>13375</v>
      </c>
      <c r="F8166" s="1" t="s">
        <v>358</v>
      </c>
      <c r="G8166" s="1" t="s">
        <v>35</v>
      </c>
      <c r="H8166" s="1">
        <v>45.0</v>
      </c>
      <c r="I8166" s="3">
        <v>44189.645833333336</v>
      </c>
      <c r="J8166" s="1">
        <v>2.20107706511987</v>
      </c>
      <c r="K8166" s="1" t="s">
        <v>24</v>
      </c>
      <c r="M8166" s="3">
        <v>44189.66132719907</v>
      </c>
    </row>
    <row r="8167">
      <c r="A8167" s="1">
        <v>8165.0</v>
      </c>
      <c r="B8167" s="1" t="s">
        <v>196</v>
      </c>
      <c r="C8167" s="1" t="s">
        <v>15708</v>
      </c>
      <c r="D8167" s="1" t="s">
        <v>198</v>
      </c>
      <c r="E8167" s="1" t="s">
        <v>1535</v>
      </c>
      <c r="F8167" s="1" t="s">
        <v>200</v>
      </c>
      <c r="G8167" s="1" t="s">
        <v>17</v>
      </c>
      <c r="H8167" s="1">
        <v>45.0</v>
      </c>
      <c r="I8167" s="3">
        <v>44209.541666666664</v>
      </c>
      <c r="J8167" s="1">
        <v>2.89289570640081</v>
      </c>
      <c r="K8167" s="1" t="s">
        <v>24</v>
      </c>
      <c r="M8167" s="3">
        <v>44209.57937814815</v>
      </c>
    </row>
    <row r="8168">
      <c r="A8168" s="1">
        <v>8166.0</v>
      </c>
      <c r="B8168" s="1" t="s">
        <v>512</v>
      </c>
      <c r="C8168" s="1" t="s">
        <v>15709</v>
      </c>
      <c r="D8168" s="1" t="s">
        <v>514</v>
      </c>
      <c r="E8168" s="1" t="s">
        <v>515</v>
      </c>
      <c r="F8168" s="1" t="s">
        <v>516</v>
      </c>
      <c r="G8168" s="1" t="s">
        <v>17</v>
      </c>
      <c r="H8168" s="1">
        <v>45.0</v>
      </c>
      <c r="I8168" s="3">
        <v>43891.708333333336</v>
      </c>
      <c r="J8168" s="1">
        <v>0.669030397690613</v>
      </c>
      <c r="K8168" s="1" t="s">
        <v>83</v>
      </c>
      <c r="M8168" s="3">
        <v>43891.77883141203</v>
      </c>
    </row>
    <row r="8169">
      <c r="A8169" s="1">
        <v>8167.0</v>
      </c>
      <c r="B8169" s="1" t="s">
        <v>119</v>
      </c>
      <c r="C8169" s="1" t="s">
        <v>15710</v>
      </c>
      <c r="D8169" s="1" t="s">
        <v>49</v>
      </c>
      <c r="E8169" s="1" t="s">
        <v>15711</v>
      </c>
      <c r="F8169" s="1" t="s">
        <v>123</v>
      </c>
      <c r="G8169" s="1" t="s">
        <v>17</v>
      </c>
      <c r="H8169" s="1">
        <v>45.0</v>
      </c>
      <c r="I8169" s="3">
        <v>44061.604166666664</v>
      </c>
      <c r="J8169" s="1">
        <v>2.63348922360819</v>
      </c>
      <c r="K8169" s="1" t="s">
        <v>18</v>
      </c>
      <c r="M8169" s="3">
        <v>44061.63667064815</v>
      </c>
    </row>
    <row r="8170">
      <c r="A8170" s="1">
        <v>8168.0</v>
      </c>
      <c r="B8170" s="1" t="s">
        <v>19</v>
      </c>
      <c r="C8170" s="1" t="s">
        <v>15712</v>
      </c>
      <c r="D8170" s="1" t="s">
        <v>21</v>
      </c>
      <c r="E8170" s="1" t="s">
        <v>2313</v>
      </c>
      <c r="F8170" s="1" t="s">
        <v>23</v>
      </c>
      <c r="G8170" s="1" t="s">
        <v>17</v>
      </c>
      <c r="H8170" s="1">
        <v>45.0</v>
      </c>
      <c r="I8170" s="3">
        <v>43776.291666666664</v>
      </c>
      <c r="J8170" s="1">
        <v>1.87459088864427</v>
      </c>
      <c r="K8170" s="1" t="s">
        <v>24</v>
      </c>
      <c r="M8170" s="3">
        <v>43776.343899444444</v>
      </c>
    </row>
    <row r="8171">
      <c r="A8171" s="1">
        <v>8169.0</v>
      </c>
      <c r="B8171" s="1" t="s">
        <v>425</v>
      </c>
      <c r="C8171" s="1" t="s">
        <v>15713</v>
      </c>
      <c r="D8171" s="1" t="s">
        <v>326</v>
      </c>
      <c r="E8171" s="1" t="s">
        <v>923</v>
      </c>
      <c r="F8171" s="1" t="s">
        <v>428</v>
      </c>
      <c r="G8171" s="1" t="s">
        <v>17</v>
      </c>
      <c r="H8171" s="1">
        <v>45.0</v>
      </c>
      <c r="I8171" s="3">
        <v>44016.25</v>
      </c>
      <c r="J8171" s="1">
        <v>0.0</v>
      </c>
      <c r="K8171" s="1" t="s">
        <v>24</v>
      </c>
      <c r="M8171" s="3">
        <v>44017.71191737268</v>
      </c>
    </row>
    <row r="8172">
      <c r="A8172" s="1">
        <v>8170.0</v>
      </c>
      <c r="B8172" s="1" t="s">
        <v>324</v>
      </c>
      <c r="C8172" s="1" t="s">
        <v>15714</v>
      </c>
      <c r="D8172" s="1" t="s">
        <v>326</v>
      </c>
      <c r="E8172" s="1" t="s">
        <v>548</v>
      </c>
      <c r="F8172" s="1" t="s">
        <v>328</v>
      </c>
      <c r="G8172" s="1" t="s">
        <v>17</v>
      </c>
      <c r="H8172" s="1">
        <v>45.0</v>
      </c>
      <c r="I8172" s="3">
        <v>44222.625</v>
      </c>
      <c r="J8172" s="1">
        <v>0.0</v>
      </c>
      <c r="K8172" s="1" t="s">
        <v>24</v>
      </c>
      <c r="M8172" s="3">
        <v>44222.800753275464</v>
      </c>
    </row>
    <row r="8173">
      <c r="A8173" s="1">
        <v>8171.0</v>
      </c>
      <c r="B8173" s="1" t="s">
        <v>6377</v>
      </c>
      <c r="C8173" s="1" t="s">
        <v>15715</v>
      </c>
      <c r="D8173" s="1" t="s">
        <v>3782</v>
      </c>
      <c r="E8173" s="1" t="s">
        <v>15716</v>
      </c>
      <c r="F8173" s="1" t="s">
        <v>6380</v>
      </c>
      <c r="G8173" s="1" t="s">
        <v>89</v>
      </c>
      <c r="H8173" s="1">
        <v>45.0</v>
      </c>
      <c r="I8173" s="3">
        <v>43987.66543255787</v>
      </c>
      <c r="J8173" s="1">
        <v>1.4800075477981</v>
      </c>
      <c r="K8173" s="1" t="s">
        <v>24</v>
      </c>
      <c r="M8173" s="3">
        <v>43987.688615405095</v>
      </c>
    </row>
    <row r="8174">
      <c r="A8174" s="1">
        <v>8172.0</v>
      </c>
      <c r="B8174" s="1" t="s">
        <v>2228</v>
      </c>
      <c r="C8174" s="1" t="s">
        <v>15717</v>
      </c>
      <c r="D8174" s="1" t="s">
        <v>1963</v>
      </c>
      <c r="E8174" s="1" t="s">
        <v>4643</v>
      </c>
      <c r="F8174" s="1" t="s">
        <v>2231</v>
      </c>
      <c r="G8174" s="1" t="s">
        <v>17</v>
      </c>
      <c r="H8174" s="1">
        <v>45.0</v>
      </c>
      <c r="I8174" s="3">
        <v>44090.375</v>
      </c>
      <c r="J8174" s="1">
        <v>3.50849366220514</v>
      </c>
      <c r="K8174" s="1" t="s">
        <v>24</v>
      </c>
      <c r="L8174" s="1" t="s">
        <v>882</v>
      </c>
      <c r="M8174" s="3">
        <v>44090.41234582176</v>
      </c>
    </row>
    <row r="8175">
      <c r="A8175" s="1">
        <v>8173.0</v>
      </c>
      <c r="B8175" s="1" t="s">
        <v>796</v>
      </c>
      <c r="C8175" s="1" t="s">
        <v>15718</v>
      </c>
      <c r="D8175" s="1" t="s">
        <v>10443</v>
      </c>
      <c r="E8175" s="1" t="s">
        <v>15719</v>
      </c>
      <c r="F8175" s="1" t="s">
        <v>799</v>
      </c>
      <c r="G8175" s="1" t="s">
        <v>39</v>
      </c>
      <c r="H8175" s="1">
        <v>45.0</v>
      </c>
      <c r="I8175" s="3">
        <v>44036.25</v>
      </c>
      <c r="J8175" s="1">
        <v>0.0</v>
      </c>
      <c r="K8175" s="1" t="s">
        <v>18</v>
      </c>
      <c r="M8175" s="3">
        <v>44036.61027644676</v>
      </c>
    </row>
    <row r="8176">
      <c r="A8176" s="1">
        <v>8174.0</v>
      </c>
      <c r="B8176" s="1" t="s">
        <v>303</v>
      </c>
      <c r="C8176" s="1" t="s">
        <v>15720</v>
      </c>
      <c r="D8176" s="1" t="s">
        <v>305</v>
      </c>
      <c r="E8176" s="1" t="s">
        <v>1295</v>
      </c>
      <c r="F8176" s="1" t="s">
        <v>307</v>
      </c>
      <c r="G8176" s="1" t="s">
        <v>17</v>
      </c>
      <c r="H8176" s="1">
        <v>45.0</v>
      </c>
      <c r="I8176" s="3">
        <v>43847.229166666664</v>
      </c>
      <c r="J8176" s="1">
        <v>2.20790355767787</v>
      </c>
      <c r="K8176" s="1" t="s">
        <v>24</v>
      </c>
      <c r="M8176" s="3">
        <v>43847.26230420139</v>
      </c>
    </row>
    <row r="8177">
      <c r="A8177" s="1">
        <v>8175.0</v>
      </c>
      <c r="B8177" s="1" t="s">
        <v>853</v>
      </c>
      <c r="C8177" s="1" t="s">
        <v>15721</v>
      </c>
      <c r="D8177" s="1" t="s">
        <v>1802</v>
      </c>
      <c r="E8177" s="1" t="s">
        <v>2575</v>
      </c>
      <c r="F8177" s="1" t="s">
        <v>856</v>
      </c>
      <c r="G8177" s="1" t="s">
        <v>17</v>
      </c>
      <c r="H8177" s="1">
        <v>45.0</v>
      </c>
      <c r="I8177" s="3">
        <v>44007.541666666664</v>
      </c>
      <c r="J8177" s="1">
        <v>6.35943232212236</v>
      </c>
      <c r="K8177" s="1" t="s">
        <v>18</v>
      </c>
      <c r="M8177" s="3">
        <v>44007.38094230324</v>
      </c>
    </row>
    <row r="8178">
      <c r="A8178" s="1">
        <v>8176.0</v>
      </c>
      <c r="B8178" s="1" t="s">
        <v>201</v>
      </c>
      <c r="C8178" s="1" t="s">
        <v>15722</v>
      </c>
      <c r="D8178" s="1" t="s">
        <v>49</v>
      </c>
      <c r="E8178" s="1" t="s">
        <v>15723</v>
      </c>
      <c r="F8178" s="1" t="s">
        <v>204</v>
      </c>
      <c r="G8178" s="1" t="s">
        <v>39</v>
      </c>
      <c r="H8178" s="1">
        <v>45.0</v>
      </c>
      <c r="I8178" s="3">
        <v>43881.3125</v>
      </c>
      <c r="J8178" s="1">
        <v>7.68851180511263</v>
      </c>
      <c r="K8178" s="1" t="s">
        <v>46</v>
      </c>
      <c r="M8178" s="3">
        <v>43881.34200059028</v>
      </c>
    </row>
    <row r="8179">
      <c r="A8179" s="1">
        <v>8177.0</v>
      </c>
      <c r="B8179" s="1" t="s">
        <v>168</v>
      </c>
      <c r="C8179" s="1" t="s">
        <v>15724</v>
      </c>
      <c r="D8179" s="1" t="s">
        <v>163</v>
      </c>
      <c r="E8179" s="1" t="s">
        <v>1582</v>
      </c>
      <c r="F8179" s="1" t="s">
        <v>171</v>
      </c>
      <c r="G8179" s="1" t="s">
        <v>17</v>
      </c>
      <c r="H8179" s="1">
        <v>45.0</v>
      </c>
      <c r="I8179" s="3">
        <v>43812.208333333336</v>
      </c>
      <c r="J8179" s="1">
        <v>2.15483063428481</v>
      </c>
      <c r="K8179" s="1" t="s">
        <v>166</v>
      </c>
      <c r="M8179" s="3">
        <v>43812.269775266206</v>
      </c>
    </row>
    <row r="8180">
      <c r="A8180" s="1">
        <v>8178.0</v>
      </c>
      <c r="B8180" s="1" t="s">
        <v>11238</v>
      </c>
      <c r="C8180" s="1" t="s">
        <v>15725</v>
      </c>
      <c r="D8180" s="1" t="s">
        <v>121</v>
      </c>
      <c r="E8180" s="1" t="s">
        <v>15726</v>
      </c>
      <c r="F8180" s="1" t="s">
        <v>11241</v>
      </c>
      <c r="G8180" s="1" t="s">
        <v>39</v>
      </c>
      <c r="H8180" s="1">
        <v>45.0</v>
      </c>
      <c r="I8180" s="3">
        <v>44136.791666666664</v>
      </c>
      <c r="J8180" s="1">
        <v>4.28779523960914</v>
      </c>
      <c r="K8180" s="1" t="s">
        <v>46</v>
      </c>
      <c r="M8180" s="3">
        <v>44136.804246203705</v>
      </c>
    </row>
    <row r="8181">
      <c r="A8181" s="1">
        <v>8179.0</v>
      </c>
      <c r="B8181" s="1" t="s">
        <v>184</v>
      </c>
      <c r="C8181" s="1" t="s">
        <v>15727</v>
      </c>
      <c r="D8181" s="1" t="s">
        <v>148</v>
      </c>
      <c r="E8181" s="1" t="s">
        <v>4447</v>
      </c>
      <c r="F8181" s="1" t="s">
        <v>187</v>
      </c>
      <c r="G8181" s="1" t="s">
        <v>17</v>
      </c>
      <c r="H8181" s="1">
        <v>45.0</v>
      </c>
      <c r="I8181" s="3">
        <v>44166.666666666664</v>
      </c>
      <c r="J8181" s="1">
        <v>2.26467688553123</v>
      </c>
      <c r="K8181" s="1" t="s">
        <v>24</v>
      </c>
      <c r="L8181" s="1" t="s">
        <v>188</v>
      </c>
      <c r="M8181" s="3">
        <v>44166.690960949076</v>
      </c>
    </row>
    <row r="8182">
      <c r="A8182" s="1">
        <v>8180.0</v>
      </c>
      <c r="B8182" s="1" t="s">
        <v>239</v>
      </c>
      <c r="C8182" s="1" t="s">
        <v>15728</v>
      </c>
      <c r="D8182" s="1" t="s">
        <v>86</v>
      </c>
      <c r="E8182" s="1" t="s">
        <v>14100</v>
      </c>
      <c r="F8182" s="1" t="s">
        <v>243</v>
      </c>
      <c r="G8182" s="1" t="s">
        <v>35</v>
      </c>
      <c r="H8182" s="1">
        <v>45.0</v>
      </c>
      <c r="I8182" s="3">
        <v>43839.291666666664</v>
      </c>
      <c r="J8182" s="1">
        <v>1.07004999332851</v>
      </c>
      <c r="K8182" s="1" t="s">
        <v>46</v>
      </c>
      <c r="M8182" s="3">
        <v>43839.32287427083</v>
      </c>
    </row>
    <row r="8183">
      <c r="A8183" s="1">
        <v>8181.0</v>
      </c>
      <c r="B8183" s="1" t="s">
        <v>1075</v>
      </c>
      <c r="C8183" s="1" t="s">
        <v>15729</v>
      </c>
      <c r="D8183" s="1" t="s">
        <v>906</v>
      </c>
      <c r="E8183" s="1" t="s">
        <v>15730</v>
      </c>
      <c r="F8183" s="1" t="s">
        <v>1079</v>
      </c>
      <c r="G8183" s="1" t="s">
        <v>39</v>
      </c>
      <c r="H8183" s="1">
        <v>45.0</v>
      </c>
      <c r="I8183" s="3">
        <v>44246.645833333336</v>
      </c>
      <c r="J8183" s="1">
        <v>1.90513045704521</v>
      </c>
      <c r="K8183" s="1" t="s">
        <v>18</v>
      </c>
      <c r="L8183" s="1" t="s">
        <v>1080</v>
      </c>
      <c r="M8183" s="3">
        <v>44246.672336840275</v>
      </c>
    </row>
    <row r="8184">
      <c r="A8184" s="1">
        <v>8182.0</v>
      </c>
      <c r="B8184" s="1" t="s">
        <v>1993</v>
      </c>
      <c r="C8184" s="1" t="s">
        <v>15731</v>
      </c>
      <c r="D8184" s="1" t="s">
        <v>1446</v>
      </c>
      <c r="E8184" s="1" t="s">
        <v>15732</v>
      </c>
      <c r="F8184" s="1" t="s">
        <v>1997</v>
      </c>
      <c r="G8184" s="1" t="s">
        <v>39</v>
      </c>
      <c r="H8184" s="1">
        <v>45.0</v>
      </c>
      <c r="I8184" s="3">
        <v>44169.59375</v>
      </c>
      <c r="J8184" s="1">
        <v>3.02909227957299</v>
      </c>
      <c r="K8184" s="1" t="s">
        <v>24</v>
      </c>
      <c r="M8184" s="3">
        <v>44169.63377974537</v>
      </c>
    </row>
    <row r="8185">
      <c r="A8185" s="1">
        <v>8183.0</v>
      </c>
      <c r="B8185" s="1" t="s">
        <v>896</v>
      </c>
      <c r="C8185" s="1" t="s">
        <v>15733</v>
      </c>
      <c r="D8185" s="1" t="s">
        <v>898</v>
      </c>
      <c r="E8185" s="1" t="s">
        <v>9909</v>
      </c>
      <c r="F8185" s="1" t="s">
        <v>900</v>
      </c>
      <c r="G8185" s="1" t="s">
        <v>17</v>
      </c>
      <c r="H8185" s="1">
        <v>45.0</v>
      </c>
      <c r="I8185" s="3">
        <v>44124.604166666664</v>
      </c>
      <c r="J8185" s="1">
        <v>1.88095899200793</v>
      </c>
      <c r="K8185" s="1" t="s">
        <v>24</v>
      </c>
      <c r="L8185" s="1" t="s">
        <v>741</v>
      </c>
      <c r="M8185" s="3">
        <v>44124.619351643516</v>
      </c>
    </row>
    <row r="8186">
      <c r="A8186" s="1">
        <v>8184.0</v>
      </c>
      <c r="B8186" s="1" t="s">
        <v>632</v>
      </c>
      <c r="C8186" s="1" t="s">
        <v>15734</v>
      </c>
      <c r="D8186" s="1" t="s">
        <v>342</v>
      </c>
      <c r="E8186" s="1" t="s">
        <v>15029</v>
      </c>
      <c r="F8186" s="1" t="s">
        <v>635</v>
      </c>
      <c r="G8186" s="1" t="s">
        <v>17</v>
      </c>
      <c r="H8186" s="1">
        <v>45.0</v>
      </c>
      <c r="I8186" s="3">
        <v>43746.583333333336</v>
      </c>
      <c r="J8186" s="1">
        <v>1.71467274549618</v>
      </c>
      <c r="K8186" s="1" t="s">
        <v>83</v>
      </c>
      <c r="M8186" s="3">
        <v>43746.636928148146</v>
      </c>
    </row>
    <row r="8187">
      <c r="A8187" s="1">
        <v>8185.0</v>
      </c>
      <c r="B8187" s="1" t="s">
        <v>991</v>
      </c>
      <c r="C8187" s="1" t="s">
        <v>15735</v>
      </c>
      <c r="D8187" s="1" t="s">
        <v>5131</v>
      </c>
      <c r="E8187" s="1" t="s">
        <v>2014</v>
      </c>
      <c r="F8187" s="1" t="s">
        <v>995</v>
      </c>
      <c r="G8187" s="1" t="s">
        <v>17</v>
      </c>
      <c r="H8187" s="1">
        <v>45.0</v>
      </c>
      <c r="I8187" s="3">
        <v>44064.770833333336</v>
      </c>
      <c r="J8187" s="1">
        <v>2.3651403476659</v>
      </c>
      <c r="K8187" s="1" t="s">
        <v>18</v>
      </c>
      <c r="M8187" s="3">
        <v>44064.75354290509</v>
      </c>
    </row>
    <row r="8188">
      <c r="A8188" s="1">
        <v>8186.0</v>
      </c>
      <c r="B8188" s="1" t="s">
        <v>1043</v>
      </c>
      <c r="C8188" s="1" t="s">
        <v>15736</v>
      </c>
      <c r="D8188" s="1" t="s">
        <v>676</v>
      </c>
      <c r="E8188" s="1" t="s">
        <v>1045</v>
      </c>
      <c r="F8188" s="1" t="s">
        <v>1046</v>
      </c>
      <c r="G8188" s="1" t="s">
        <v>17</v>
      </c>
      <c r="H8188" s="1">
        <v>45.0</v>
      </c>
      <c r="I8188" s="3">
        <v>44189.208333333336</v>
      </c>
      <c r="J8188" s="1">
        <v>2.92596264475192</v>
      </c>
      <c r="K8188" s="1" t="s">
        <v>18</v>
      </c>
      <c r="L8188" s="1" t="s">
        <v>1047</v>
      </c>
      <c r="M8188" s="3">
        <v>44189.240966840276</v>
      </c>
    </row>
    <row r="8189">
      <c r="A8189" s="1">
        <v>8187.0</v>
      </c>
      <c r="B8189" s="1" t="s">
        <v>19</v>
      </c>
      <c r="C8189" s="1" t="s">
        <v>15737</v>
      </c>
      <c r="D8189" s="1" t="s">
        <v>21</v>
      </c>
      <c r="E8189" s="1" t="s">
        <v>2313</v>
      </c>
      <c r="F8189" s="1" t="s">
        <v>23</v>
      </c>
      <c r="G8189" s="1" t="s">
        <v>17</v>
      </c>
      <c r="H8189" s="1">
        <v>45.0</v>
      </c>
      <c r="I8189" s="3">
        <v>43761.291666666664</v>
      </c>
      <c r="J8189" s="1">
        <v>0.0</v>
      </c>
      <c r="K8189" s="1" t="s">
        <v>24</v>
      </c>
      <c r="M8189" s="3">
        <v>43760.86456923611</v>
      </c>
    </row>
    <row r="8190">
      <c r="A8190" s="1">
        <v>8188.0</v>
      </c>
      <c r="B8190" s="1" t="s">
        <v>2023</v>
      </c>
      <c r="C8190" s="1" t="s">
        <v>15738</v>
      </c>
      <c r="D8190" s="1" t="s">
        <v>10687</v>
      </c>
      <c r="E8190" s="1" t="s">
        <v>2026</v>
      </c>
      <c r="F8190" s="1" t="s">
        <v>2027</v>
      </c>
      <c r="G8190" s="1" t="s">
        <v>17</v>
      </c>
      <c r="H8190" s="1">
        <v>45.0</v>
      </c>
      <c r="I8190" s="3">
        <v>43857.145833333336</v>
      </c>
      <c r="J8190" s="1">
        <v>0.720540210241029</v>
      </c>
      <c r="K8190" s="1" t="s">
        <v>18</v>
      </c>
      <c r="M8190" s="3">
        <v>43857.17677351852</v>
      </c>
    </row>
    <row r="8191">
      <c r="A8191" s="1">
        <v>8189.0</v>
      </c>
      <c r="B8191" s="1" t="s">
        <v>620</v>
      </c>
      <c r="C8191" s="1" t="s">
        <v>15739</v>
      </c>
      <c r="D8191" s="1" t="s">
        <v>1461</v>
      </c>
      <c r="E8191" s="1" t="s">
        <v>15740</v>
      </c>
      <c r="F8191" s="1" t="s">
        <v>623</v>
      </c>
      <c r="G8191" s="1" t="s">
        <v>17</v>
      </c>
      <c r="H8191" s="1">
        <v>45.0</v>
      </c>
      <c r="I8191" s="3">
        <v>43881.208333333336</v>
      </c>
      <c r="J8191" s="1">
        <v>3.84837243929725</v>
      </c>
      <c r="K8191" s="1" t="s">
        <v>18</v>
      </c>
      <c r="M8191" s="3">
        <v>43881.2505358912</v>
      </c>
    </row>
    <row r="8192">
      <c r="A8192" s="1">
        <v>8190.0</v>
      </c>
      <c r="B8192" s="1" t="s">
        <v>562</v>
      </c>
      <c r="C8192" s="1" t="s">
        <v>15741</v>
      </c>
      <c r="D8192" s="1" t="s">
        <v>564</v>
      </c>
      <c r="E8192" s="1" t="s">
        <v>565</v>
      </c>
      <c r="F8192" s="1" t="s">
        <v>566</v>
      </c>
      <c r="G8192" s="1" t="s">
        <v>17</v>
      </c>
      <c r="H8192" s="1">
        <v>45.0</v>
      </c>
      <c r="I8192" s="3">
        <v>43782.25</v>
      </c>
      <c r="J8192" s="1">
        <v>2.58910809528612</v>
      </c>
      <c r="K8192" s="1" t="s">
        <v>62</v>
      </c>
      <c r="M8192" s="3">
        <v>43782.33094569445</v>
      </c>
    </row>
    <row r="8193">
      <c r="A8193" s="1">
        <v>8191.0</v>
      </c>
      <c r="B8193" s="1" t="s">
        <v>4873</v>
      </c>
      <c r="C8193" s="1" t="s">
        <v>15742</v>
      </c>
      <c r="D8193" s="1" t="s">
        <v>138</v>
      </c>
      <c r="E8193" s="1" t="s">
        <v>15743</v>
      </c>
      <c r="F8193" s="1" t="s">
        <v>4877</v>
      </c>
      <c r="G8193" s="1" t="s">
        <v>39</v>
      </c>
      <c r="H8193" s="1">
        <v>45.0</v>
      </c>
      <c r="I8193" s="3">
        <v>43937.583333333336</v>
      </c>
      <c r="J8193" s="1">
        <v>1.08426126266511</v>
      </c>
      <c r="K8193" s="1" t="s">
        <v>18</v>
      </c>
      <c r="M8193" s="3">
        <v>43937.614497650466</v>
      </c>
    </row>
    <row r="8194">
      <c r="A8194" s="1">
        <v>8192.0</v>
      </c>
      <c r="B8194" s="1" t="s">
        <v>319</v>
      </c>
      <c r="C8194" s="1" t="s">
        <v>15744</v>
      </c>
      <c r="D8194" s="1" t="s">
        <v>321</v>
      </c>
      <c r="E8194" s="1" t="s">
        <v>15745</v>
      </c>
      <c r="F8194" s="1" t="s">
        <v>323</v>
      </c>
      <c r="G8194" s="1" t="s">
        <v>39</v>
      </c>
      <c r="H8194" s="1">
        <v>45.0</v>
      </c>
      <c r="I8194" s="3">
        <v>44111.25</v>
      </c>
      <c r="J8194" s="1">
        <v>2.27271594433495</v>
      </c>
      <c r="K8194" s="1" t="s">
        <v>24</v>
      </c>
      <c r="M8194" s="3">
        <v>44111.29205653935</v>
      </c>
    </row>
    <row r="8195">
      <c r="A8195" s="1">
        <v>8193.0</v>
      </c>
      <c r="B8195" s="1" t="s">
        <v>141</v>
      </c>
      <c r="C8195" s="1" t="s">
        <v>15746</v>
      </c>
      <c r="D8195" s="1" t="s">
        <v>630</v>
      </c>
      <c r="E8195" s="1" t="s">
        <v>15747</v>
      </c>
      <c r="F8195" s="1" t="s">
        <v>175</v>
      </c>
      <c r="G8195" s="1" t="s">
        <v>39</v>
      </c>
      <c r="H8195" s="1">
        <v>45.0</v>
      </c>
      <c r="I8195" s="3">
        <v>43959.291666666664</v>
      </c>
      <c r="J8195" s="1">
        <v>0.0</v>
      </c>
      <c r="K8195" s="1" t="s">
        <v>46</v>
      </c>
      <c r="M8195" s="3">
        <v>43959.41393190972</v>
      </c>
    </row>
    <row r="8196">
      <c r="A8196" s="1">
        <v>8194.0</v>
      </c>
      <c r="B8196" s="1" t="s">
        <v>901</v>
      </c>
      <c r="C8196" s="1" t="s">
        <v>15748</v>
      </c>
      <c r="D8196" s="1" t="s">
        <v>148</v>
      </c>
      <c r="E8196" s="1" t="s">
        <v>11316</v>
      </c>
      <c r="F8196" s="1" t="s">
        <v>904</v>
      </c>
      <c r="G8196" s="1" t="s">
        <v>35</v>
      </c>
      <c r="H8196" s="1">
        <v>45.0</v>
      </c>
      <c r="I8196" s="3">
        <v>43602.458333333336</v>
      </c>
      <c r="J8196" s="1">
        <v>2.6990703927401</v>
      </c>
      <c r="K8196" s="1" t="s">
        <v>24</v>
      </c>
      <c r="M8196" s="3">
        <v>43602.38016556713</v>
      </c>
    </row>
    <row r="8197">
      <c r="A8197" s="1">
        <v>8195.0</v>
      </c>
      <c r="B8197" s="1" t="s">
        <v>1954</v>
      </c>
      <c r="C8197" s="1" t="s">
        <v>15749</v>
      </c>
      <c r="D8197" s="1" t="s">
        <v>342</v>
      </c>
      <c r="E8197" s="1" t="s">
        <v>15750</v>
      </c>
      <c r="F8197" s="1" t="s">
        <v>1957</v>
      </c>
      <c r="G8197" s="1" t="s">
        <v>39</v>
      </c>
      <c r="H8197" s="1">
        <v>45.0</v>
      </c>
      <c r="I8197" s="3">
        <v>44082.25</v>
      </c>
      <c r="J8197" s="1">
        <v>0.778467461893581</v>
      </c>
      <c r="K8197" s="1" t="s">
        <v>83</v>
      </c>
      <c r="L8197" s="1" t="s">
        <v>1958</v>
      </c>
      <c r="M8197" s="3">
        <v>44082.28224613426</v>
      </c>
    </row>
    <row r="8198">
      <c r="A8198" s="1">
        <v>8196.0</v>
      </c>
      <c r="B8198" s="1" t="s">
        <v>15751</v>
      </c>
      <c r="C8198" s="1" t="s">
        <v>15752</v>
      </c>
      <c r="D8198" s="1" t="s">
        <v>653</v>
      </c>
      <c r="E8198" s="1" t="s">
        <v>15753</v>
      </c>
      <c r="F8198" s="1" t="s">
        <v>15754</v>
      </c>
      <c r="G8198" s="1" t="s">
        <v>39</v>
      </c>
      <c r="H8198" s="1">
        <v>45.0</v>
      </c>
      <c r="I8198" s="3">
        <v>44044.645833333336</v>
      </c>
      <c r="J8198" s="1">
        <v>1.138495117705</v>
      </c>
      <c r="K8198" s="1" t="s">
        <v>18</v>
      </c>
      <c r="L8198" s="1" t="s">
        <v>1080</v>
      </c>
      <c r="M8198" s="3">
        <v>44044.61320922454</v>
      </c>
    </row>
    <row r="8199">
      <c r="A8199" s="1">
        <v>8197.0</v>
      </c>
      <c r="B8199" s="1" t="s">
        <v>520</v>
      </c>
      <c r="C8199" s="1" t="s">
        <v>15755</v>
      </c>
      <c r="D8199" s="1" t="s">
        <v>3003</v>
      </c>
      <c r="E8199" s="1" t="s">
        <v>3380</v>
      </c>
      <c r="F8199" s="1" t="s">
        <v>524</v>
      </c>
      <c r="G8199" s="1" t="s">
        <v>35</v>
      </c>
      <c r="H8199" s="1">
        <v>45.0</v>
      </c>
      <c r="I8199" s="3">
        <v>43778.333333333336</v>
      </c>
      <c r="J8199" s="1">
        <v>2.04126579530375</v>
      </c>
      <c r="K8199" s="1" t="s">
        <v>46</v>
      </c>
      <c r="M8199" s="3">
        <v>43778.37943680555</v>
      </c>
    </row>
    <row r="8200">
      <c r="A8200" s="1">
        <v>8198.0</v>
      </c>
      <c r="B8200" s="1" t="s">
        <v>350</v>
      </c>
      <c r="C8200" s="1" t="s">
        <v>15756</v>
      </c>
      <c r="D8200" s="1" t="s">
        <v>1388</v>
      </c>
      <c r="E8200" s="1" t="s">
        <v>1389</v>
      </c>
      <c r="F8200" s="1" t="s">
        <v>353</v>
      </c>
      <c r="G8200" s="1" t="s">
        <v>35</v>
      </c>
      <c r="H8200" s="1">
        <v>45.0</v>
      </c>
      <c r="I8200" s="3">
        <v>43634.166666666664</v>
      </c>
      <c r="J8200" s="1">
        <v>0.00952123188460928</v>
      </c>
      <c r="K8200" s="1" t="s">
        <v>24</v>
      </c>
      <c r="M8200" s="3">
        <v>43634.745200625</v>
      </c>
    </row>
    <row r="8201">
      <c r="A8201" s="1">
        <v>8199.0</v>
      </c>
      <c r="B8201" s="1" t="s">
        <v>273</v>
      </c>
      <c r="C8201" s="1" t="s">
        <v>15757</v>
      </c>
      <c r="D8201" s="1" t="s">
        <v>1446</v>
      </c>
      <c r="E8201" s="1" t="s">
        <v>15758</v>
      </c>
      <c r="F8201" s="1" t="s">
        <v>277</v>
      </c>
      <c r="G8201" s="1" t="s">
        <v>89</v>
      </c>
      <c r="H8201" s="1">
        <v>45.0</v>
      </c>
      <c r="I8201" s="3">
        <v>43957.69561834491</v>
      </c>
      <c r="J8201" s="1">
        <v>4.26697787227541</v>
      </c>
      <c r="K8201" s="1" t="s">
        <v>24</v>
      </c>
      <c r="M8201" s="3">
        <v>43957.71447385417</v>
      </c>
    </row>
    <row r="8202">
      <c r="A8202" s="1">
        <v>8200.0</v>
      </c>
      <c r="B8202" s="1" t="s">
        <v>6558</v>
      </c>
      <c r="C8202" s="1" t="s">
        <v>15759</v>
      </c>
      <c r="D8202" s="1" t="s">
        <v>6560</v>
      </c>
      <c r="E8202" s="1" t="s">
        <v>6561</v>
      </c>
      <c r="F8202" s="1" t="s">
        <v>6562</v>
      </c>
      <c r="G8202" s="1" t="s">
        <v>35</v>
      </c>
      <c r="H8202" s="1">
        <v>45.0</v>
      </c>
      <c r="I8202" s="3">
        <v>44238.354166666664</v>
      </c>
      <c r="J8202" s="1">
        <v>1.71080115857543</v>
      </c>
      <c r="K8202" s="1" t="s">
        <v>24</v>
      </c>
      <c r="L8202" s="1" t="s">
        <v>1830</v>
      </c>
      <c r="M8202" s="3">
        <v>44238.40628628472</v>
      </c>
    </row>
    <row r="8203">
      <c r="A8203" s="1">
        <v>8201.0</v>
      </c>
      <c r="B8203" s="1" t="s">
        <v>1311</v>
      </c>
      <c r="C8203" s="1" t="s">
        <v>15760</v>
      </c>
      <c r="D8203" s="1" t="s">
        <v>2553</v>
      </c>
      <c r="E8203" s="1" t="s">
        <v>15761</v>
      </c>
      <c r="F8203" s="1" t="s">
        <v>1314</v>
      </c>
      <c r="G8203" s="1" t="s">
        <v>39</v>
      </c>
      <c r="H8203" s="1">
        <v>45.0</v>
      </c>
      <c r="I8203" s="3">
        <v>44131.583333333336</v>
      </c>
      <c r="J8203" s="1">
        <v>1.8778923571884</v>
      </c>
      <c r="K8203" s="1" t="s">
        <v>24</v>
      </c>
      <c r="L8203" s="1" t="s">
        <v>741</v>
      </c>
      <c r="M8203" s="3">
        <v>44131.616369421296</v>
      </c>
    </row>
    <row r="8204">
      <c r="A8204" s="1">
        <v>8202.0</v>
      </c>
      <c r="B8204" s="1" t="s">
        <v>5561</v>
      </c>
      <c r="C8204" s="1" t="s">
        <v>15762</v>
      </c>
      <c r="D8204" s="1" t="s">
        <v>1236</v>
      </c>
      <c r="E8204" s="1" t="s">
        <v>15763</v>
      </c>
      <c r="F8204" s="1" t="s">
        <v>5565</v>
      </c>
      <c r="G8204" s="1" t="s">
        <v>39</v>
      </c>
      <c r="H8204" s="1">
        <v>45.0</v>
      </c>
      <c r="I8204" s="3">
        <v>43744.25</v>
      </c>
      <c r="J8204" s="1">
        <v>1.6167367591414</v>
      </c>
      <c r="K8204" s="1" t="s">
        <v>166</v>
      </c>
      <c r="M8204" s="3">
        <v>43744.28991947917</v>
      </c>
    </row>
    <row r="8205">
      <c r="A8205" s="1">
        <v>8203.0</v>
      </c>
      <c r="B8205" s="1" t="s">
        <v>1043</v>
      </c>
      <c r="C8205" s="1" t="s">
        <v>15764</v>
      </c>
      <c r="D8205" s="1" t="s">
        <v>676</v>
      </c>
      <c r="E8205" s="1" t="s">
        <v>1045</v>
      </c>
      <c r="F8205" s="1" t="s">
        <v>1046</v>
      </c>
      <c r="G8205" s="1" t="s">
        <v>17</v>
      </c>
      <c r="H8205" s="1">
        <v>45.0</v>
      </c>
      <c r="I8205" s="3">
        <v>44190.541666666664</v>
      </c>
      <c r="J8205" s="1">
        <v>5.16340249056024</v>
      </c>
      <c r="K8205" s="1" t="s">
        <v>18</v>
      </c>
      <c r="L8205" s="1" t="s">
        <v>1047</v>
      </c>
      <c r="M8205" s="3">
        <v>44190.57298443287</v>
      </c>
    </row>
    <row r="8206">
      <c r="A8206" s="1">
        <v>8204.0</v>
      </c>
      <c r="B8206" s="1" t="s">
        <v>792</v>
      </c>
      <c r="C8206" s="1" t="s">
        <v>15765</v>
      </c>
      <c r="D8206" s="1" t="s">
        <v>578</v>
      </c>
      <c r="E8206" s="1" t="s">
        <v>3722</v>
      </c>
      <c r="F8206" s="1" t="s">
        <v>795</v>
      </c>
      <c r="G8206" s="1" t="s">
        <v>17</v>
      </c>
      <c r="H8206" s="1">
        <v>45.0</v>
      </c>
      <c r="I8206" s="3">
        <v>44131.1875</v>
      </c>
      <c r="J8206" s="1">
        <v>3.0444976895494</v>
      </c>
      <c r="K8206" s="1" t="s">
        <v>18</v>
      </c>
      <c r="M8206" s="3">
        <v>44131.206963530094</v>
      </c>
    </row>
    <row r="8207">
      <c r="A8207" s="1">
        <v>8205.0</v>
      </c>
      <c r="B8207" s="1" t="s">
        <v>877</v>
      </c>
      <c r="C8207" s="1" t="s">
        <v>15766</v>
      </c>
      <c r="D8207" s="1" t="s">
        <v>1963</v>
      </c>
      <c r="E8207" s="1" t="s">
        <v>15767</v>
      </c>
      <c r="F8207" s="1" t="s">
        <v>881</v>
      </c>
      <c r="G8207" s="1" t="s">
        <v>39</v>
      </c>
      <c r="H8207" s="1">
        <v>45.0</v>
      </c>
      <c r="I8207" s="3">
        <v>44133.260416666664</v>
      </c>
      <c r="J8207" s="1">
        <v>3.97708158686864</v>
      </c>
      <c r="K8207" s="1" t="s">
        <v>24</v>
      </c>
      <c r="L8207" s="1" t="s">
        <v>882</v>
      </c>
      <c r="M8207" s="3">
        <v>44133.29292541667</v>
      </c>
    </row>
    <row r="8208">
      <c r="A8208" s="1">
        <v>8206.0</v>
      </c>
      <c r="B8208" s="1" t="s">
        <v>465</v>
      </c>
      <c r="C8208" s="1" t="s">
        <v>15768</v>
      </c>
      <c r="D8208" s="1" t="s">
        <v>99</v>
      </c>
      <c r="E8208" s="1" t="s">
        <v>467</v>
      </c>
      <c r="F8208" s="1" t="s">
        <v>468</v>
      </c>
      <c r="G8208" s="1" t="s">
        <v>17</v>
      </c>
      <c r="H8208" s="1">
        <v>45.0</v>
      </c>
      <c r="I8208" s="3">
        <v>44127.25</v>
      </c>
      <c r="J8208" s="1">
        <v>0.783238532970002</v>
      </c>
      <c r="K8208" s="1" t="s">
        <v>24</v>
      </c>
      <c r="M8208" s="3">
        <v>44127.2820733912</v>
      </c>
    </row>
    <row r="8209">
      <c r="A8209" s="1">
        <v>8207.0</v>
      </c>
      <c r="B8209" s="1" t="s">
        <v>501</v>
      </c>
      <c r="C8209" s="1" t="s">
        <v>15769</v>
      </c>
      <c r="D8209" s="1" t="s">
        <v>503</v>
      </c>
      <c r="E8209" s="1" t="s">
        <v>15770</v>
      </c>
      <c r="F8209" s="1" t="s">
        <v>505</v>
      </c>
      <c r="G8209" s="1" t="s">
        <v>39</v>
      </c>
      <c r="H8209" s="1">
        <v>45.0</v>
      </c>
      <c r="I8209" s="3">
        <v>44069.625</v>
      </c>
      <c r="J8209" s="1">
        <v>0.706676895079078</v>
      </c>
      <c r="K8209" s="1" t="s">
        <v>18</v>
      </c>
      <c r="M8209" s="3">
        <v>44069.63046251157</v>
      </c>
    </row>
    <row r="8210">
      <c r="A8210" s="1">
        <v>8208.0</v>
      </c>
      <c r="B8210" s="1" t="s">
        <v>582</v>
      </c>
      <c r="C8210" s="1" t="s">
        <v>15771</v>
      </c>
      <c r="D8210" s="1" t="s">
        <v>3458</v>
      </c>
      <c r="E8210" s="1" t="s">
        <v>15772</v>
      </c>
      <c r="F8210" s="1" t="s">
        <v>586</v>
      </c>
      <c r="G8210" s="1" t="s">
        <v>39</v>
      </c>
      <c r="H8210" s="1">
        <v>45.0</v>
      </c>
      <c r="I8210" s="3">
        <v>43797.25</v>
      </c>
      <c r="J8210" s="1">
        <v>2.30952055054149</v>
      </c>
      <c r="K8210" s="1" t="s">
        <v>24</v>
      </c>
      <c r="M8210" s="3">
        <v>43797.28016130787</v>
      </c>
    </row>
    <row r="8211">
      <c r="A8211" s="1">
        <v>8209.0</v>
      </c>
      <c r="B8211" s="1" t="s">
        <v>1872</v>
      </c>
      <c r="C8211" s="1" t="s">
        <v>15773</v>
      </c>
      <c r="D8211" s="1" t="s">
        <v>532</v>
      </c>
      <c r="E8211" s="1" t="s">
        <v>15774</v>
      </c>
      <c r="F8211" s="1" t="s">
        <v>1876</v>
      </c>
      <c r="G8211" s="1" t="s">
        <v>17</v>
      </c>
      <c r="H8211" s="1">
        <v>45.0</v>
      </c>
      <c r="I8211" s="3">
        <v>44215.5</v>
      </c>
      <c r="J8211" s="1">
        <v>1.86378573044953</v>
      </c>
      <c r="K8211" s="1" t="s">
        <v>24</v>
      </c>
      <c r="L8211" s="1" t="s">
        <v>406</v>
      </c>
      <c r="M8211" s="3">
        <v>44215.53757552083</v>
      </c>
    </row>
    <row r="8212">
      <c r="A8212" s="1">
        <v>8210.0</v>
      </c>
      <c r="B8212" s="1" t="s">
        <v>2877</v>
      </c>
      <c r="C8212" s="1" t="s">
        <v>15775</v>
      </c>
      <c r="D8212" s="1" t="s">
        <v>15776</v>
      </c>
      <c r="E8212" s="1" t="s">
        <v>15777</v>
      </c>
      <c r="F8212" s="1" t="s">
        <v>2881</v>
      </c>
      <c r="G8212" s="1" t="s">
        <v>89</v>
      </c>
      <c r="H8212" s="1">
        <v>45.0</v>
      </c>
      <c r="I8212" s="3">
        <v>44056.34444444445</v>
      </c>
      <c r="J8212" s="1">
        <v>1.50020644785618</v>
      </c>
      <c r="K8212" s="1" t="s">
        <v>62</v>
      </c>
      <c r="M8212" s="3">
        <v>44056.38552650463</v>
      </c>
    </row>
    <row r="8213">
      <c r="A8213" s="1">
        <v>8211.0</v>
      </c>
      <c r="B8213" s="1" t="s">
        <v>389</v>
      </c>
      <c r="C8213" s="1" t="s">
        <v>15778</v>
      </c>
      <c r="D8213" s="1" t="s">
        <v>80</v>
      </c>
      <c r="E8213" s="1" t="s">
        <v>15779</v>
      </c>
      <c r="F8213" s="1" t="s">
        <v>393</v>
      </c>
      <c r="G8213" s="1" t="s">
        <v>89</v>
      </c>
      <c r="H8213" s="1">
        <v>45.0</v>
      </c>
      <c r="I8213" s="3">
        <v>43852.506624884256</v>
      </c>
      <c r="J8213" s="1">
        <v>1.22412123071738</v>
      </c>
      <c r="K8213" s="1" t="s">
        <v>18</v>
      </c>
      <c r="M8213" s="3">
        <v>43852.54183459491</v>
      </c>
    </row>
    <row r="8214">
      <c r="A8214" s="1">
        <v>8212.0</v>
      </c>
      <c r="B8214" s="1" t="s">
        <v>5792</v>
      </c>
      <c r="C8214" s="1" t="s">
        <v>15780</v>
      </c>
      <c r="D8214" s="1" t="s">
        <v>80</v>
      </c>
      <c r="E8214" s="1" t="s">
        <v>12191</v>
      </c>
      <c r="F8214" s="1" t="s">
        <v>5795</v>
      </c>
      <c r="G8214" s="1" t="s">
        <v>17</v>
      </c>
      <c r="H8214" s="1">
        <v>45.0</v>
      </c>
      <c r="I8214" s="3">
        <v>43822.583333333336</v>
      </c>
      <c r="J8214" s="1">
        <v>0.276887565875477</v>
      </c>
      <c r="K8214" s="1" t="s">
        <v>83</v>
      </c>
      <c r="M8214" s="3">
        <v>43822.6138937963</v>
      </c>
    </row>
    <row r="8215">
      <c r="A8215" s="1">
        <v>8213.0</v>
      </c>
      <c r="B8215" s="1" t="s">
        <v>324</v>
      </c>
      <c r="C8215" s="1" t="s">
        <v>15781</v>
      </c>
      <c r="D8215" s="1" t="s">
        <v>326</v>
      </c>
      <c r="E8215" s="1" t="s">
        <v>2751</v>
      </c>
      <c r="F8215" s="1" t="s">
        <v>328</v>
      </c>
      <c r="G8215" s="1" t="s">
        <v>17</v>
      </c>
      <c r="H8215" s="1">
        <v>45.0</v>
      </c>
      <c r="I8215" s="3">
        <v>44027.291666666664</v>
      </c>
      <c r="J8215" s="1">
        <v>0.0</v>
      </c>
      <c r="K8215" s="1" t="s">
        <v>24</v>
      </c>
      <c r="M8215" s="3">
        <v>44027.640758298614</v>
      </c>
    </row>
    <row r="8216">
      <c r="A8216" s="1">
        <v>8214.0</v>
      </c>
      <c r="B8216" s="1" t="s">
        <v>1651</v>
      </c>
      <c r="C8216" s="1" t="s">
        <v>15782</v>
      </c>
      <c r="D8216" s="1" t="s">
        <v>1332</v>
      </c>
      <c r="E8216" s="1" t="s">
        <v>15783</v>
      </c>
      <c r="F8216" s="1" t="s">
        <v>1655</v>
      </c>
      <c r="G8216" s="1" t="s">
        <v>39</v>
      </c>
      <c r="H8216" s="1">
        <v>45.0</v>
      </c>
      <c r="I8216" s="3">
        <v>43741.75</v>
      </c>
      <c r="J8216" s="1">
        <v>0.715246718017772</v>
      </c>
      <c r="K8216" s="1" t="s">
        <v>24</v>
      </c>
      <c r="M8216" s="3">
        <v>43741.72469447917</v>
      </c>
    </row>
    <row r="8217">
      <c r="A8217" s="1">
        <v>8215.0</v>
      </c>
      <c r="B8217" s="1" t="s">
        <v>8496</v>
      </c>
      <c r="C8217" s="1" t="s">
        <v>15784</v>
      </c>
      <c r="D8217" s="1" t="s">
        <v>21</v>
      </c>
      <c r="E8217" s="1" t="s">
        <v>15785</v>
      </c>
      <c r="F8217" s="1" t="s">
        <v>8499</v>
      </c>
      <c r="G8217" s="1" t="s">
        <v>39</v>
      </c>
      <c r="H8217" s="1">
        <v>45.0</v>
      </c>
      <c r="I8217" s="3">
        <v>43832.541666666664</v>
      </c>
      <c r="J8217" s="1">
        <v>4.20570543379759</v>
      </c>
      <c r="K8217" s="1" t="s">
        <v>24</v>
      </c>
      <c r="M8217" s="3">
        <v>43832.57482011574</v>
      </c>
    </row>
    <row r="8218">
      <c r="A8218" s="1">
        <v>8216.0</v>
      </c>
      <c r="B8218" s="1" t="s">
        <v>1444</v>
      </c>
      <c r="C8218" s="1" t="s">
        <v>15786</v>
      </c>
      <c r="D8218" s="1" t="s">
        <v>4603</v>
      </c>
      <c r="E8218" s="1" t="s">
        <v>15787</v>
      </c>
      <c r="F8218" s="1" t="s">
        <v>1448</v>
      </c>
      <c r="G8218" s="1" t="s">
        <v>89</v>
      </c>
      <c r="H8218" s="1">
        <v>45.0</v>
      </c>
      <c r="I8218" s="3">
        <v>44021.72603318287</v>
      </c>
      <c r="J8218" s="1">
        <v>3.64590663580058</v>
      </c>
      <c r="K8218" s="1" t="s">
        <v>218</v>
      </c>
      <c r="L8218" s="1" t="s">
        <v>433</v>
      </c>
      <c r="M8218" s="3">
        <v>44021.752552962964</v>
      </c>
    </row>
    <row r="8219">
      <c r="A8219" s="1">
        <v>8217.0</v>
      </c>
      <c r="B8219" s="1" t="s">
        <v>30</v>
      </c>
      <c r="C8219" s="1" t="s">
        <v>15788</v>
      </c>
      <c r="D8219" s="1" t="s">
        <v>32</v>
      </c>
      <c r="E8219" s="1" t="s">
        <v>33</v>
      </c>
      <c r="F8219" s="1" t="s">
        <v>34</v>
      </c>
      <c r="G8219" s="1" t="s">
        <v>35</v>
      </c>
      <c r="H8219" s="1">
        <v>45.0</v>
      </c>
      <c r="I8219" s="3">
        <v>43789.416666666664</v>
      </c>
      <c r="J8219" s="1">
        <v>1.33954394268965</v>
      </c>
      <c r="K8219" s="1" t="s">
        <v>24</v>
      </c>
      <c r="M8219" s="3">
        <v>43789.47068204861</v>
      </c>
    </row>
    <row r="8220">
      <c r="A8220" s="1">
        <v>8218.0</v>
      </c>
      <c r="B8220" s="1" t="s">
        <v>1901</v>
      </c>
      <c r="C8220" s="1" t="s">
        <v>15789</v>
      </c>
      <c r="D8220" s="1" t="s">
        <v>241</v>
      </c>
      <c r="E8220" s="1" t="s">
        <v>15790</v>
      </c>
      <c r="F8220" s="1" t="s">
        <v>1904</v>
      </c>
      <c r="G8220" s="1" t="s">
        <v>17</v>
      </c>
      <c r="H8220" s="1">
        <v>45.0</v>
      </c>
      <c r="I8220" s="3">
        <v>44157.739583333336</v>
      </c>
      <c r="J8220" s="1">
        <v>1.02409912586314</v>
      </c>
      <c r="K8220" s="1" t="s">
        <v>62</v>
      </c>
      <c r="L8220" s="1" t="s">
        <v>15791</v>
      </c>
      <c r="M8220" s="3">
        <v>44158.39758549768</v>
      </c>
    </row>
    <row r="8221">
      <c r="A8221" s="1">
        <v>8219.0</v>
      </c>
      <c r="B8221" s="1" t="s">
        <v>425</v>
      </c>
      <c r="C8221" s="1" t="s">
        <v>15792</v>
      </c>
      <c r="D8221" s="1" t="s">
        <v>1684</v>
      </c>
      <c r="E8221" s="1" t="s">
        <v>1685</v>
      </c>
      <c r="F8221" s="1" t="s">
        <v>428</v>
      </c>
      <c r="G8221" s="1" t="s">
        <v>17</v>
      </c>
      <c r="H8221" s="1">
        <v>45.0</v>
      </c>
      <c r="I8221" s="3">
        <v>43917.270833333336</v>
      </c>
      <c r="J8221" s="1">
        <v>1.75282853380059</v>
      </c>
      <c r="K8221" s="1" t="s">
        <v>24</v>
      </c>
      <c r="M8221" s="3">
        <v>43917.30333576389</v>
      </c>
    </row>
    <row r="8222">
      <c r="A8222" s="1">
        <v>8220.0</v>
      </c>
      <c r="B8222" s="1" t="s">
        <v>354</v>
      </c>
      <c r="C8222" s="1" t="s">
        <v>15793</v>
      </c>
      <c r="D8222" s="1" t="s">
        <v>1853</v>
      </c>
      <c r="E8222" s="1" t="s">
        <v>1854</v>
      </c>
      <c r="F8222" s="1" t="s">
        <v>358</v>
      </c>
      <c r="G8222" s="1" t="s">
        <v>35</v>
      </c>
      <c r="H8222" s="1">
        <v>45.0</v>
      </c>
      <c r="I8222" s="3">
        <v>44074.666666666664</v>
      </c>
      <c r="J8222" s="1">
        <v>0.0343582506534704</v>
      </c>
      <c r="K8222" s="1" t="s">
        <v>24</v>
      </c>
      <c r="M8222" s="3">
        <v>44073.80654131944</v>
      </c>
    </row>
    <row r="8223">
      <c r="A8223" s="1">
        <v>8221.0</v>
      </c>
      <c r="B8223" s="1" t="s">
        <v>97</v>
      </c>
      <c r="C8223" s="1" t="s">
        <v>15794</v>
      </c>
      <c r="D8223" s="1" t="s">
        <v>818</v>
      </c>
      <c r="E8223" s="1" t="s">
        <v>15795</v>
      </c>
      <c r="F8223" s="1" t="s">
        <v>101</v>
      </c>
      <c r="G8223" s="1" t="s">
        <v>39</v>
      </c>
      <c r="H8223" s="1">
        <v>45.0</v>
      </c>
      <c r="I8223" s="3">
        <v>44112.395833333336</v>
      </c>
      <c r="J8223" s="1">
        <v>1.75855080350692</v>
      </c>
      <c r="K8223" s="1" t="s">
        <v>24</v>
      </c>
      <c r="M8223" s="3">
        <v>44112.42603513889</v>
      </c>
    </row>
    <row r="8224">
      <c r="A8224" s="1">
        <v>8222.0</v>
      </c>
      <c r="B8224" s="1" t="s">
        <v>239</v>
      </c>
      <c r="C8224" s="1" t="s">
        <v>15796</v>
      </c>
      <c r="D8224" s="1" t="s">
        <v>9911</v>
      </c>
      <c r="E8224" s="1" t="s">
        <v>15797</v>
      </c>
      <c r="F8224" s="1" t="s">
        <v>243</v>
      </c>
      <c r="G8224" s="1" t="s">
        <v>39</v>
      </c>
      <c r="H8224" s="1">
        <v>45.0</v>
      </c>
      <c r="I8224" s="3">
        <v>44044.5625</v>
      </c>
      <c r="J8224" s="1">
        <v>1.10568952791724</v>
      </c>
      <c r="K8224" s="1" t="s">
        <v>46</v>
      </c>
      <c r="M8224" s="3">
        <v>44044.592580439814</v>
      </c>
    </row>
    <row r="8225">
      <c r="A8225" s="1">
        <v>8223.0</v>
      </c>
      <c r="B8225" s="1" t="s">
        <v>1872</v>
      </c>
      <c r="C8225" s="1" t="s">
        <v>15798</v>
      </c>
      <c r="D8225" s="1" t="s">
        <v>8609</v>
      </c>
      <c r="E8225" s="1" t="s">
        <v>15799</v>
      </c>
      <c r="F8225" s="1" t="s">
        <v>1876</v>
      </c>
      <c r="G8225" s="1" t="s">
        <v>39</v>
      </c>
      <c r="H8225" s="1">
        <v>45.0</v>
      </c>
      <c r="I8225" s="3">
        <v>44250.375</v>
      </c>
      <c r="J8225" s="1">
        <v>2.25538498731467</v>
      </c>
      <c r="K8225" s="1" t="s">
        <v>24</v>
      </c>
      <c r="L8225" s="1" t="s">
        <v>406</v>
      </c>
      <c r="M8225" s="3">
        <v>44250.41340921296</v>
      </c>
    </row>
    <row r="8226">
      <c r="A8226" s="1">
        <v>8224.0</v>
      </c>
      <c r="B8226" s="1" t="s">
        <v>319</v>
      </c>
      <c r="C8226" s="1" t="s">
        <v>15800</v>
      </c>
      <c r="D8226" s="1" t="s">
        <v>5679</v>
      </c>
      <c r="E8226" s="1" t="s">
        <v>15801</v>
      </c>
      <c r="F8226" s="1" t="s">
        <v>323</v>
      </c>
      <c r="G8226" s="1" t="s">
        <v>39</v>
      </c>
      <c r="H8226" s="1">
        <v>45.0</v>
      </c>
      <c r="I8226" s="3">
        <v>43830.291666666664</v>
      </c>
      <c r="J8226" s="1">
        <v>0.988475338406332</v>
      </c>
      <c r="K8226" s="1" t="s">
        <v>24</v>
      </c>
      <c r="M8226" s="3">
        <v>43830.30997523148</v>
      </c>
    </row>
    <row r="8227">
      <c r="A8227" s="1">
        <v>8225.0</v>
      </c>
      <c r="B8227" s="1" t="s">
        <v>953</v>
      </c>
      <c r="C8227" s="1" t="s">
        <v>15802</v>
      </c>
      <c r="D8227" s="1" t="s">
        <v>121</v>
      </c>
      <c r="E8227" s="1" t="s">
        <v>5748</v>
      </c>
      <c r="F8227" s="1" t="s">
        <v>1040</v>
      </c>
      <c r="G8227" s="1" t="s">
        <v>17</v>
      </c>
      <c r="H8227" s="1">
        <v>45.0</v>
      </c>
      <c r="I8227" s="3">
        <v>43978.625</v>
      </c>
      <c r="J8227" s="1">
        <v>0.647318558459992</v>
      </c>
      <c r="K8227" s="1" t="s">
        <v>18</v>
      </c>
      <c r="M8227" s="3">
        <v>43978.64391614583</v>
      </c>
    </row>
    <row r="8228">
      <c r="A8228" s="1">
        <v>8226.0</v>
      </c>
      <c r="B8228" s="1" t="s">
        <v>303</v>
      </c>
      <c r="C8228" s="1" t="s">
        <v>15803</v>
      </c>
      <c r="D8228" s="1" t="s">
        <v>305</v>
      </c>
      <c r="E8228" s="1" t="s">
        <v>7244</v>
      </c>
      <c r="F8228" s="1" t="s">
        <v>307</v>
      </c>
      <c r="G8228" s="1" t="s">
        <v>17</v>
      </c>
      <c r="H8228" s="1">
        <v>45.0</v>
      </c>
      <c r="I8228" s="3">
        <v>43972.625</v>
      </c>
      <c r="J8228" s="1">
        <v>0.921865354219829</v>
      </c>
      <c r="K8228" s="1" t="s">
        <v>24</v>
      </c>
      <c r="M8228" s="3">
        <v>43972.65509784722</v>
      </c>
    </row>
    <row r="8229">
      <c r="A8229" s="1">
        <v>8227.0</v>
      </c>
      <c r="B8229" s="1" t="s">
        <v>15446</v>
      </c>
      <c r="C8229" s="1" t="s">
        <v>15804</v>
      </c>
      <c r="D8229" s="1" t="s">
        <v>2858</v>
      </c>
      <c r="E8229" s="1" t="s">
        <v>15805</v>
      </c>
      <c r="F8229" s="1" t="s">
        <v>15449</v>
      </c>
      <c r="G8229" s="1" t="s">
        <v>39</v>
      </c>
      <c r="H8229" s="1">
        <v>45.0</v>
      </c>
      <c r="I8229" s="3">
        <v>43754.541666666664</v>
      </c>
      <c r="J8229" s="1">
        <v>0.0</v>
      </c>
      <c r="K8229" s="1" t="s">
        <v>159</v>
      </c>
      <c r="M8229" s="3">
        <v>43762.54258375</v>
      </c>
    </row>
    <row r="8230">
      <c r="A8230" s="1">
        <v>8228.0</v>
      </c>
      <c r="B8230" s="1" t="s">
        <v>732</v>
      </c>
      <c r="C8230" s="1" t="s">
        <v>15806</v>
      </c>
      <c r="D8230" s="1" t="s">
        <v>2504</v>
      </c>
      <c r="E8230" s="1" t="s">
        <v>15807</v>
      </c>
      <c r="F8230" s="1" t="s">
        <v>735</v>
      </c>
      <c r="G8230" s="1" t="s">
        <v>39</v>
      </c>
      <c r="H8230" s="1">
        <v>45.0</v>
      </c>
      <c r="I8230" s="3">
        <v>44139.4375</v>
      </c>
      <c r="J8230" s="1">
        <v>2.82865720187668</v>
      </c>
      <c r="K8230" s="1" t="s">
        <v>24</v>
      </c>
      <c r="M8230" s="3">
        <v>44139.42599328703</v>
      </c>
    </row>
    <row r="8231">
      <c r="A8231" s="1">
        <v>8229.0</v>
      </c>
      <c r="B8231" s="1" t="s">
        <v>4326</v>
      </c>
      <c r="C8231" s="1" t="s">
        <v>15808</v>
      </c>
      <c r="D8231" s="1" t="s">
        <v>99</v>
      </c>
      <c r="E8231" s="1" t="s">
        <v>9875</v>
      </c>
      <c r="F8231" s="1" t="s">
        <v>4329</v>
      </c>
      <c r="G8231" s="1" t="s">
        <v>35</v>
      </c>
      <c r="H8231" s="1">
        <v>45.0</v>
      </c>
      <c r="I8231" s="3">
        <v>44172.458333333336</v>
      </c>
      <c r="J8231" s="1">
        <v>35.7483289824638</v>
      </c>
      <c r="K8231" s="1" t="s">
        <v>24</v>
      </c>
      <c r="M8231" s="3">
        <v>44172.520936203706</v>
      </c>
    </row>
    <row r="8232">
      <c r="A8232" s="1">
        <v>8230.0</v>
      </c>
      <c r="B8232" s="1" t="s">
        <v>2467</v>
      </c>
      <c r="C8232" s="1" t="s">
        <v>15809</v>
      </c>
      <c r="D8232" s="1" t="s">
        <v>2173</v>
      </c>
      <c r="E8232" s="1" t="s">
        <v>5754</v>
      </c>
      <c r="F8232" s="1" t="s">
        <v>2470</v>
      </c>
      <c r="G8232" s="1" t="s">
        <v>17</v>
      </c>
      <c r="H8232" s="1">
        <v>45.0</v>
      </c>
      <c r="I8232" s="3">
        <v>43863.604166666664</v>
      </c>
      <c r="J8232" s="1">
        <v>0.349864843727096</v>
      </c>
      <c r="K8232" s="1" t="s">
        <v>83</v>
      </c>
      <c r="M8232" s="3">
        <v>43863.67659048611</v>
      </c>
    </row>
    <row r="8233">
      <c r="A8233" s="1">
        <v>8231.0</v>
      </c>
      <c r="B8233" s="1" t="s">
        <v>620</v>
      </c>
      <c r="C8233" s="1" t="s">
        <v>15810</v>
      </c>
      <c r="D8233" s="1" t="s">
        <v>121</v>
      </c>
      <c r="E8233" s="1" t="s">
        <v>15811</v>
      </c>
      <c r="F8233" s="1" t="s">
        <v>623</v>
      </c>
      <c r="G8233" s="1" t="s">
        <v>89</v>
      </c>
      <c r="H8233" s="1">
        <v>45.0</v>
      </c>
      <c r="I8233" s="3">
        <v>44005.7256665625</v>
      </c>
      <c r="J8233" s="1">
        <v>1.02020905248747</v>
      </c>
      <c r="K8233" s="1" t="s">
        <v>18</v>
      </c>
      <c r="M8233" s="3">
        <v>44005.77902126157</v>
      </c>
    </row>
    <row r="8234">
      <c r="A8234" s="1">
        <v>8232.0</v>
      </c>
      <c r="B8234" s="1" t="s">
        <v>1954</v>
      </c>
      <c r="C8234" s="1" t="s">
        <v>15812</v>
      </c>
      <c r="D8234" s="1" t="s">
        <v>15813</v>
      </c>
      <c r="E8234" s="1" t="s">
        <v>15814</v>
      </c>
      <c r="F8234" s="1" t="s">
        <v>1957</v>
      </c>
      <c r="G8234" s="1" t="s">
        <v>39</v>
      </c>
      <c r="H8234" s="1">
        <v>45.0</v>
      </c>
      <c r="I8234" s="3">
        <v>44250.28125</v>
      </c>
      <c r="J8234" s="1">
        <v>3.237143322163</v>
      </c>
      <c r="K8234" s="1" t="s">
        <v>83</v>
      </c>
      <c r="L8234" s="1" t="s">
        <v>1958</v>
      </c>
      <c r="M8234" s="3">
        <v>44250.31367954861</v>
      </c>
    </row>
    <row r="8235">
      <c r="A8235" s="1">
        <v>8233.0</v>
      </c>
      <c r="B8235" s="1" t="s">
        <v>2864</v>
      </c>
      <c r="C8235" s="1" t="s">
        <v>15815</v>
      </c>
      <c r="D8235" s="1" t="s">
        <v>411</v>
      </c>
      <c r="E8235" s="1" t="s">
        <v>3766</v>
      </c>
      <c r="F8235" s="1" t="s">
        <v>2867</v>
      </c>
      <c r="G8235" s="1" t="s">
        <v>17</v>
      </c>
      <c r="H8235" s="1">
        <v>45.0</v>
      </c>
      <c r="I8235" s="3">
        <v>43825.291666666664</v>
      </c>
      <c r="J8235" s="1">
        <v>0.70487568442901</v>
      </c>
      <c r="K8235" s="1" t="s">
        <v>62</v>
      </c>
      <c r="M8235" s="3">
        <v>43825.297731018516</v>
      </c>
    </row>
    <row r="8236">
      <c r="A8236" s="1">
        <v>8234.0</v>
      </c>
      <c r="B8236" s="1" t="s">
        <v>501</v>
      </c>
      <c r="C8236" s="1" t="s">
        <v>15816</v>
      </c>
      <c r="D8236" s="1" t="s">
        <v>503</v>
      </c>
      <c r="E8236" s="1" t="s">
        <v>10209</v>
      </c>
      <c r="F8236" s="1" t="s">
        <v>505</v>
      </c>
      <c r="G8236" s="1" t="s">
        <v>17</v>
      </c>
      <c r="H8236" s="1">
        <v>45.0</v>
      </c>
      <c r="I8236" s="3">
        <v>44008.583333333336</v>
      </c>
      <c r="J8236" s="1">
        <v>0.0</v>
      </c>
      <c r="K8236" s="1" t="s">
        <v>18</v>
      </c>
      <c r="M8236" s="3">
        <v>44008.57398149306</v>
      </c>
    </row>
    <row r="8237">
      <c r="A8237" s="1">
        <v>8235.0</v>
      </c>
      <c r="B8237" s="1" t="s">
        <v>732</v>
      </c>
      <c r="C8237" s="1" t="s">
        <v>15817</v>
      </c>
      <c r="D8237" s="1" t="s">
        <v>461</v>
      </c>
      <c r="E8237" s="1" t="s">
        <v>5592</v>
      </c>
      <c r="F8237" s="1" t="s">
        <v>735</v>
      </c>
      <c r="G8237" s="1" t="s">
        <v>17</v>
      </c>
      <c r="H8237" s="1">
        <v>45.0</v>
      </c>
      <c r="I8237" s="3">
        <v>44099.729166666664</v>
      </c>
      <c r="J8237" s="1">
        <v>0.381312934124385</v>
      </c>
      <c r="K8237" s="1" t="s">
        <v>24</v>
      </c>
      <c r="M8237" s="3">
        <v>44099.752255231484</v>
      </c>
    </row>
    <row r="8238">
      <c r="A8238" s="1">
        <v>8236.0</v>
      </c>
      <c r="B8238" s="1" t="s">
        <v>4823</v>
      </c>
      <c r="C8238" s="1" t="s">
        <v>15818</v>
      </c>
      <c r="D8238" s="1" t="s">
        <v>99</v>
      </c>
      <c r="E8238" s="1" t="s">
        <v>15819</v>
      </c>
      <c r="F8238" s="1" t="s">
        <v>4826</v>
      </c>
      <c r="G8238" s="1" t="s">
        <v>39</v>
      </c>
      <c r="H8238" s="1">
        <v>45.0</v>
      </c>
      <c r="I8238" s="3">
        <v>44132.65625</v>
      </c>
      <c r="J8238" s="1">
        <v>1.50796879990945</v>
      </c>
      <c r="K8238" s="1" t="s">
        <v>24</v>
      </c>
      <c r="L8238" s="1" t="s">
        <v>464</v>
      </c>
      <c r="M8238" s="3">
        <v>44132.68356454861</v>
      </c>
    </row>
    <row r="8239">
      <c r="A8239" s="1">
        <v>8237.0</v>
      </c>
      <c r="B8239" s="1" t="s">
        <v>30</v>
      </c>
      <c r="C8239" s="1" t="s">
        <v>15820</v>
      </c>
      <c r="D8239" s="1" t="s">
        <v>32</v>
      </c>
      <c r="E8239" s="1" t="s">
        <v>726</v>
      </c>
      <c r="F8239" s="1" t="s">
        <v>34</v>
      </c>
      <c r="G8239" s="1" t="s">
        <v>35</v>
      </c>
      <c r="H8239" s="1">
        <v>45.0</v>
      </c>
      <c r="I8239" s="3">
        <v>43886.416666666664</v>
      </c>
      <c r="J8239" s="1">
        <v>1.05781729447221</v>
      </c>
      <c r="K8239" s="1" t="s">
        <v>24</v>
      </c>
      <c r="M8239" s="3">
        <v>43886.432526122684</v>
      </c>
    </row>
    <row r="8240">
      <c r="A8240" s="1">
        <v>8238.0</v>
      </c>
      <c r="B8240" s="1" t="s">
        <v>2963</v>
      </c>
      <c r="C8240" s="1" t="s">
        <v>15821</v>
      </c>
      <c r="D8240" s="1" t="s">
        <v>2965</v>
      </c>
      <c r="E8240" s="1" t="s">
        <v>2966</v>
      </c>
      <c r="F8240" s="1" t="s">
        <v>2967</v>
      </c>
      <c r="G8240" s="1" t="s">
        <v>17</v>
      </c>
      <c r="H8240" s="1">
        <v>45.0</v>
      </c>
      <c r="I8240" s="3">
        <v>44056.645833333336</v>
      </c>
      <c r="J8240" s="1">
        <v>2.74966080304458</v>
      </c>
      <c r="K8240" s="1" t="s">
        <v>24</v>
      </c>
      <c r="L8240" s="1" t="s">
        <v>238</v>
      </c>
      <c r="M8240" s="3">
        <v>44056.66281354167</v>
      </c>
    </row>
    <row r="8241">
      <c r="A8241" s="1">
        <v>8239.0</v>
      </c>
      <c r="B8241" s="1" t="s">
        <v>233</v>
      </c>
      <c r="C8241" s="1" t="s">
        <v>15822</v>
      </c>
      <c r="D8241" s="1" t="s">
        <v>1756</v>
      </c>
      <c r="E8241" s="1" t="s">
        <v>2813</v>
      </c>
      <c r="F8241" s="1" t="s">
        <v>237</v>
      </c>
      <c r="G8241" s="1" t="s">
        <v>35</v>
      </c>
      <c r="H8241" s="1">
        <v>45.0</v>
      </c>
      <c r="I8241" s="3">
        <v>44210.239583333336</v>
      </c>
      <c r="J8241" s="1">
        <v>2.84980317090158</v>
      </c>
      <c r="K8241" s="1" t="s">
        <v>24</v>
      </c>
      <c r="L8241" s="1" t="s">
        <v>238</v>
      </c>
      <c r="M8241" s="3">
        <v>44210.283712627315</v>
      </c>
    </row>
    <row r="8242">
      <c r="A8242" s="1">
        <v>8240.0</v>
      </c>
      <c r="B8242" s="1" t="s">
        <v>288</v>
      </c>
      <c r="C8242" s="1" t="s">
        <v>15823</v>
      </c>
      <c r="D8242" s="1" t="s">
        <v>1865</v>
      </c>
      <c r="E8242" s="1" t="s">
        <v>4479</v>
      </c>
      <c r="F8242" s="1" t="s">
        <v>292</v>
      </c>
      <c r="G8242" s="1" t="s">
        <v>35</v>
      </c>
      <c r="H8242" s="1">
        <v>45.0</v>
      </c>
      <c r="I8242" s="3">
        <v>43594.625</v>
      </c>
      <c r="J8242" s="1">
        <v>0.920724122366131</v>
      </c>
      <c r="K8242" s="1" t="s">
        <v>24</v>
      </c>
      <c r="M8242" s="3">
        <v>43594.812036261574</v>
      </c>
    </row>
    <row r="8243">
      <c r="A8243" s="1">
        <v>8241.0</v>
      </c>
      <c r="B8243" s="1" t="s">
        <v>354</v>
      </c>
      <c r="C8243" s="1" t="s">
        <v>15824</v>
      </c>
      <c r="D8243" s="1" t="s">
        <v>207</v>
      </c>
      <c r="E8243" s="1" t="s">
        <v>944</v>
      </c>
      <c r="F8243" s="1" t="s">
        <v>358</v>
      </c>
      <c r="G8243" s="1" t="s">
        <v>35</v>
      </c>
      <c r="H8243" s="1">
        <v>45.0</v>
      </c>
      <c r="I8243" s="3">
        <v>44027.645833333336</v>
      </c>
      <c r="J8243" s="1">
        <v>2.05034413468319</v>
      </c>
      <c r="K8243" s="1" t="s">
        <v>24</v>
      </c>
      <c r="M8243" s="3">
        <v>44027.707359699074</v>
      </c>
    </row>
    <row r="8244">
      <c r="A8244" s="1">
        <v>8242.0</v>
      </c>
      <c r="B8244" s="1" t="s">
        <v>15825</v>
      </c>
      <c r="C8244" s="1" t="s">
        <v>15826</v>
      </c>
      <c r="D8244" s="1" t="s">
        <v>10900</v>
      </c>
      <c r="E8244" s="1" t="s">
        <v>15827</v>
      </c>
      <c r="F8244" s="1" t="s">
        <v>15828</v>
      </c>
      <c r="G8244" s="1" t="s">
        <v>39</v>
      </c>
      <c r="H8244" s="1">
        <v>45.0</v>
      </c>
      <c r="I8244" s="3">
        <v>44141.65625</v>
      </c>
      <c r="J8244" s="1">
        <v>5.61622706159488</v>
      </c>
      <c r="K8244" s="1" t="s">
        <v>5146</v>
      </c>
      <c r="L8244" s="1" t="s">
        <v>3250</v>
      </c>
      <c r="M8244" s="3">
        <v>44141.70896292824</v>
      </c>
    </row>
    <row r="8245">
      <c r="A8245" s="1">
        <v>8243.0</v>
      </c>
      <c r="B8245" s="1" t="s">
        <v>3616</v>
      </c>
      <c r="C8245" s="1" t="s">
        <v>15829</v>
      </c>
      <c r="D8245" s="1" t="s">
        <v>3618</v>
      </c>
      <c r="E8245" s="1" t="s">
        <v>3619</v>
      </c>
      <c r="F8245" s="1" t="s">
        <v>3620</v>
      </c>
      <c r="G8245" s="1" t="s">
        <v>17</v>
      </c>
      <c r="H8245" s="1">
        <v>45.0</v>
      </c>
      <c r="I8245" s="3">
        <v>43837.291666666664</v>
      </c>
      <c r="J8245" s="1">
        <v>0.979170658323534</v>
      </c>
      <c r="K8245" s="1" t="s">
        <v>24</v>
      </c>
      <c r="M8245" s="3">
        <v>43837.31581775463</v>
      </c>
    </row>
    <row r="8246">
      <c r="A8246" s="1">
        <v>8244.0</v>
      </c>
      <c r="B8246" s="1" t="s">
        <v>141</v>
      </c>
      <c r="C8246" s="1" t="s">
        <v>15830</v>
      </c>
      <c r="D8246" s="1" t="s">
        <v>2485</v>
      </c>
      <c r="E8246" s="1" t="s">
        <v>15831</v>
      </c>
      <c r="F8246" s="1" t="s">
        <v>175</v>
      </c>
      <c r="G8246" s="1" t="s">
        <v>39</v>
      </c>
      <c r="H8246" s="1">
        <v>45.0</v>
      </c>
      <c r="I8246" s="3">
        <v>44068.291666666664</v>
      </c>
      <c r="J8246" s="1">
        <v>1.77049858762125</v>
      </c>
      <c r="K8246" s="1" t="s">
        <v>46</v>
      </c>
      <c r="M8246" s="3">
        <v>44068.322200347226</v>
      </c>
    </row>
    <row r="8247">
      <c r="A8247" s="1">
        <v>8245.0</v>
      </c>
      <c r="B8247" s="1" t="s">
        <v>10169</v>
      </c>
      <c r="C8247" s="1" t="s">
        <v>15832</v>
      </c>
      <c r="D8247" s="1" t="s">
        <v>80</v>
      </c>
      <c r="E8247" s="1" t="s">
        <v>15833</v>
      </c>
      <c r="F8247" s="1" t="s">
        <v>10172</v>
      </c>
      <c r="G8247" s="1" t="s">
        <v>39</v>
      </c>
      <c r="H8247" s="1">
        <v>45.0</v>
      </c>
      <c r="I8247" s="3">
        <v>43631.25</v>
      </c>
      <c r="J8247" s="1">
        <v>0.585554281913815</v>
      </c>
      <c r="K8247" s="1" t="s">
        <v>46</v>
      </c>
      <c r="M8247" s="3">
        <v>43631.279769085646</v>
      </c>
    </row>
    <row r="8248">
      <c r="A8248" s="1">
        <v>8246.0</v>
      </c>
      <c r="B8248" s="1" t="s">
        <v>4720</v>
      </c>
      <c r="C8248" s="1" t="s">
        <v>15834</v>
      </c>
      <c r="D8248" s="1" t="s">
        <v>15835</v>
      </c>
      <c r="E8248" s="1" t="s">
        <v>15836</v>
      </c>
      <c r="F8248" s="1" t="s">
        <v>4724</v>
      </c>
      <c r="G8248" s="1" t="s">
        <v>39</v>
      </c>
      <c r="H8248" s="1">
        <v>45.0</v>
      </c>
      <c r="I8248" s="3">
        <v>44133.229166666664</v>
      </c>
      <c r="J8248" s="1">
        <v>1.63274444280522</v>
      </c>
      <c r="K8248" s="1" t="s">
        <v>1194</v>
      </c>
      <c r="M8248" s="3">
        <v>44133.26357630787</v>
      </c>
    </row>
    <row r="8249">
      <c r="A8249" s="1">
        <v>8247.0</v>
      </c>
      <c r="B8249" s="1" t="s">
        <v>858</v>
      </c>
      <c r="C8249" s="1" t="s">
        <v>15837</v>
      </c>
      <c r="D8249" s="1" t="s">
        <v>2643</v>
      </c>
      <c r="E8249" s="1" t="s">
        <v>15838</v>
      </c>
      <c r="F8249" s="1" t="s">
        <v>861</v>
      </c>
      <c r="G8249" s="1" t="s">
        <v>89</v>
      </c>
      <c r="H8249" s="1">
        <v>45.0</v>
      </c>
      <c r="I8249" s="3">
        <v>44231.669237511574</v>
      </c>
      <c r="J8249" s="1">
        <v>3.99414764854124</v>
      </c>
      <c r="K8249" s="1" t="s">
        <v>24</v>
      </c>
      <c r="M8249" s="3">
        <v>44231.69822025463</v>
      </c>
    </row>
    <row r="8250">
      <c r="A8250" s="1">
        <v>8248.0</v>
      </c>
      <c r="B8250" s="1" t="s">
        <v>303</v>
      </c>
      <c r="C8250" s="1" t="s">
        <v>15839</v>
      </c>
      <c r="D8250" s="1" t="s">
        <v>305</v>
      </c>
      <c r="E8250" s="1" t="s">
        <v>831</v>
      </c>
      <c r="F8250" s="1" t="s">
        <v>307</v>
      </c>
      <c r="G8250" s="1" t="s">
        <v>17</v>
      </c>
      <c r="H8250" s="1">
        <v>45.0</v>
      </c>
      <c r="I8250" s="3">
        <v>44033.791666666664</v>
      </c>
      <c r="J8250" s="1">
        <v>1.25163628866912</v>
      </c>
      <c r="K8250" s="1" t="s">
        <v>24</v>
      </c>
      <c r="M8250" s="3">
        <v>44033.82478925926</v>
      </c>
    </row>
    <row r="8251">
      <c r="A8251" s="1">
        <v>8249.0</v>
      </c>
      <c r="B8251" s="1" t="s">
        <v>1481</v>
      </c>
      <c r="C8251" s="1" t="s">
        <v>15840</v>
      </c>
      <c r="D8251" s="1" t="s">
        <v>1483</v>
      </c>
      <c r="E8251" s="1" t="s">
        <v>4647</v>
      </c>
      <c r="F8251" s="1" t="s">
        <v>1485</v>
      </c>
      <c r="G8251" s="1" t="s">
        <v>17</v>
      </c>
      <c r="H8251" s="1">
        <v>45.0</v>
      </c>
      <c r="I8251" s="3">
        <v>43989.541666666664</v>
      </c>
      <c r="J8251" s="1">
        <v>0.0</v>
      </c>
      <c r="K8251" s="1" t="s">
        <v>218</v>
      </c>
      <c r="L8251" s="1" t="s">
        <v>433</v>
      </c>
      <c r="M8251" s="3">
        <v>43988.64878578704</v>
      </c>
    </row>
    <row r="8252">
      <c r="A8252" s="1">
        <v>8250.0</v>
      </c>
      <c r="B8252" s="1" t="s">
        <v>1311</v>
      </c>
      <c r="C8252" s="1" t="s">
        <v>15841</v>
      </c>
      <c r="D8252" s="1" t="s">
        <v>3131</v>
      </c>
      <c r="E8252" s="1" t="s">
        <v>15842</v>
      </c>
      <c r="F8252" s="1" t="s">
        <v>1314</v>
      </c>
      <c r="G8252" s="1" t="s">
        <v>39</v>
      </c>
      <c r="H8252" s="1">
        <v>45.0</v>
      </c>
      <c r="I8252" s="3">
        <v>44194.4375</v>
      </c>
      <c r="J8252" s="1">
        <v>0.0</v>
      </c>
      <c r="K8252" s="1" t="s">
        <v>24</v>
      </c>
      <c r="L8252" s="1" t="s">
        <v>741</v>
      </c>
      <c r="M8252" s="3">
        <v>44194.51905354167</v>
      </c>
    </row>
    <row r="8253">
      <c r="A8253" s="1">
        <v>8251.0</v>
      </c>
      <c r="B8253" s="1" t="s">
        <v>168</v>
      </c>
      <c r="C8253" s="1" t="s">
        <v>15843</v>
      </c>
      <c r="D8253" s="1" t="s">
        <v>1418</v>
      </c>
      <c r="E8253" s="1" t="s">
        <v>170</v>
      </c>
      <c r="F8253" s="1" t="s">
        <v>171</v>
      </c>
      <c r="G8253" s="1" t="s">
        <v>17</v>
      </c>
      <c r="H8253" s="1">
        <v>45.0</v>
      </c>
      <c r="I8253" s="3">
        <v>43837.583333333336</v>
      </c>
      <c r="J8253" s="1">
        <v>0.0</v>
      </c>
      <c r="K8253" s="1" t="s">
        <v>166</v>
      </c>
      <c r="M8253" s="3">
        <v>43837.702159768516</v>
      </c>
    </row>
    <row r="8254">
      <c r="A8254" s="1">
        <v>8252.0</v>
      </c>
      <c r="B8254" s="1" t="s">
        <v>4356</v>
      </c>
      <c r="C8254" s="1" t="s">
        <v>15844</v>
      </c>
      <c r="D8254" s="1" t="s">
        <v>411</v>
      </c>
      <c r="E8254" s="1" t="s">
        <v>4821</v>
      </c>
      <c r="F8254" s="1" t="s">
        <v>4359</v>
      </c>
      <c r="G8254" s="1" t="s">
        <v>17</v>
      </c>
      <c r="H8254" s="1">
        <v>45.0</v>
      </c>
      <c r="I8254" s="3">
        <v>44029.197916666664</v>
      </c>
      <c r="J8254" s="1">
        <v>0.0129433447208318</v>
      </c>
      <c r="K8254" s="1" t="s">
        <v>62</v>
      </c>
      <c r="L8254" s="1" t="s">
        <v>4360</v>
      </c>
      <c r="M8254" s="3">
        <v>44029.24080107639</v>
      </c>
    </row>
    <row r="8255">
      <c r="A8255" s="1">
        <v>8253.0</v>
      </c>
      <c r="B8255" s="1" t="s">
        <v>1651</v>
      </c>
      <c r="C8255" s="1" t="s">
        <v>15845</v>
      </c>
      <c r="D8255" s="1" t="s">
        <v>584</v>
      </c>
      <c r="E8255" s="1" t="s">
        <v>15846</v>
      </c>
      <c r="F8255" s="1" t="s">
        <v>1655</v>
      </c>
      <c r="G8255" s="1" t="s">
        <v>39</v>
      </c>
      <c r="H8255" s="1">
        <v>45.0</v>
      </c>
      <c r="I8255" s="3">
        <v>43753.75</v>
      </c>
      <c r="J8255" s="1">
        <v>3.02960743552621</v>
      </c>
      <c r="K8255" s="1" t="s">
        <v>24</v>
      </c>
      <c r="M8255" s="3">
        <v>43753.76894108796</v>
      </c>
    </row>
    <row r="8256">
      <c r="A8256" s="1">
        <v>8254.0</v>
      </c>
      <c r="B8256" s="1" t="s">
        <v>385</v>
      </c>
      <c r="C8256" s="1" t="s">
        <v>15847</v>
      </c>
      <c r="D8256" s="1" t="s">
        <v>116</v>
      </c>
      <c r="E8256" s="1" t="s">
        <v>6984</v>
      </c>
      <c r="F8256" s="1" t="s">
        <v>388</v>
      </c>
      <c r="G8256" s="1" t="s">
        <v>17</v>
      </c>
      <c r="H8256" s="1">
        <v>45.0</v>
      </c>
      <c r="I8256" s="3">
        <v>43965.625</v>
      </c>
      <c r="J8256" s="1">
        <v>4.00813803249685</v>
      </c>
      <c r="K8256" s="1" t="s">
        <v>24</v>
      </c>
      <c r="M8256" s="3">
        <v>43965.675044710646</v>
      </c>
    </row>
    <row r="8257">
      <c r="A8257" s="1">
        <v>8255.0</v>
      </c>
      <c r="B8257" s="1" t="s">
        <v>1090</v>
      </c>
      <c r="C8257" s="1" t="s">
        <v>15848</v>
      </c>
      <c r="D8257" s="1" t="s">
        <v>1092</v>
      </c>
      <c r="E8257" s="1" t="s">
        <v>1093</v>
      </c>
      <c r="F8257" s="1" t="s">
        <v>1094</v>
      </c>
      <c r="G8257" s="1" t="s">
        <v>17</v>
      </c>
      <c r="H8257" s="1">
        <v>45.0</v>
      </c>
      <c r="I8257" s="3">
        <v>44083.708333333336</v>
      </c>
      <c r="J8257" s="1">
        <v>1.23652458539741</v>
      </c>
      <c r="K8257" s="1" t="s">
        <v>166</v>
      </c>
      <c r="L8257" s="1" t="s">
        <v>167</v>
      </c>
      <c r="M8257" s="3">
        <v>44083.737876273146</v>
      </c>
    </row>
    <row r="8258">
      <c r="A8258" s="1">
        <v>8256.0</v>
      </c>
      <c r="B8258" s="1" t="s">
        <v>3218</v>
      </c>
      <c r="C8258" s="1" t="s">
        <v>15849</v>
      </c>
      <c r="D8258" s="1" t="s">
        <v>653</v>
      </c>
      <c r="E8258" s="1" t="s">
        <v>15850</v>
      </c>
      <c r="F8258" s="1" t="s">
        <v>3222</v>
      </c>
      <c r="G8258" s="1" t="s">
        <v>39</v>
      </c>
      <c r="H8258" s="1">
        <v>45.0</v>
      </c>
      <c r="I8258" s="3">
        <v>44014.239583333336</v>
      </c>
      <c r="J8258" s="1">
        <v>0.256334042991128</v>
      </c>
      <c r="K8258" s="1" t="s">
        <v>18</v>
      </c>
      <c r="L8258" s="1" t="s">
        <v>3223</v>
      </c>
      <c r="M8258" s="3">
        <v>44014.277031956015</v>
      </c>
    </row>
    <row r="8259">
      <c r="A8259" s="1">
        <v>8257.0</v>
      </c>
      <c r="B8259" s="1" t="s">
        <v>620</v>
      </c>
      <c r="C8259" s="1" t="s">
        <v>15851</v>
      </c>
      <c r="D8259" s="1" t="s">
        <v>1461</v>
      </c>
      <c r="E8259" s="1" t="s">
        <v>15852</v>
      </c>
      <c r="F8259" s="1" t="s">
        <v>623</v>
      </c>
      <c r="G8259" s="1" t="s">
        <v>39</v>
      </c>
      <c r="H8259" s="1">
        <v>45.0</v>
      </c>
      <c r="I8259" s="3">
        <v>43860.291666666664</v>
      </c>
      <c r="J8259" s="1">
        <v>1.04569045440002</v>
      </c>
      <c r="K8259" s="1" t="s">
        <v>18</v>
      </c>
      <c r="M8259" s="3">
        <v>43860.32993355324</v>
      </c>
    </row>
    <row r="8260">
      <c r="A8260" s="1">
        <v>8258.0</v>
      </c>
      <c r="B8260" s="1" t="s">
        <v>1090</v>
      </c>
      <c r="C8260" s="1" t="s">
        <v>15853</v>
      </c>
      <c r="D8260" s="1" t="s">
        <v>1558</v>
      </c>
      <c r="E8260" s="1" t="s">
        <v>3300</v>
      </c>
      <c r="F8260" s="1" t="s">
        <v>1094</v>
      </c>
      <c r="G8260" s="1" t="s">
        <v>17</v>
      </c>
      <c r="H8260" s="1">
        <v>45.0</v>
      </c>
      <c r="I8260" s="3">
        <v>44153.270833333336</v>
      </c>
      <c r="J8260" s="1">
        <v>2.00846543140516</v>
      </c>
      <c r="K8260" s="1" t="s">
        <v>166</v>
      </c>
      <c r="M8260" s="3">
        <v>44153.308377407404</v>
      </c>
    </row>
    <row r="8261">
      <c r="A8261" s="1">
        <v>8259.0</v>
      </c>
      <c r="B8261" s="1" t="s">
        <v>768</v>
      </c>
      <c r="C8261" s="1" t="s">
        <v>15854</v>
      </c>
      <c r="D8261" s="1" t="s">
        <v>315</v>
      </c>
      <c r="E8261" s="1" t="s">
        <v>3982</v>
      </c>
      <c r="F8261" s="1" t="s">
        <v>772</v>
      </c>
      <c r="G8261" s="1" t="s">
        <v>35</v>
      </c>
      <c r="H8261" s="1">
        <v>45.0</v>
      </c>
      <c r="I8261" s="3">
        <v>44238.229166666664</v>
      </c>
      <c r="J8261" s="1">
        <v>2.2416490068422</v>
      </c>
      <c r="K8261" s="1" t="s">
        <v>166</v>
      </c>
      <c r="L8261" s="1" t="s">
        <v>318</v>
      </c>
      <c r="M8261" s="3">
        <v>44238.29632082176</v>
      </c>
    </row>
    <row r="8262">
      <c r="A8262" s="1">
        <v>8260.0</v>
      </c>
      <c r="B8262" s="1" t="s">
        <v>239</v>
      </c>
      <c r="C8262" s="1" t="s">
        <v>15855</v>
      </c>
      <c r="D8262" s="1" t="s">
        <v>3976</v>
      </c>
      <c r="E8262" s="1" t="s">
        <v>15856</v>
      </c>
      <c r="F8262" s="1" t="s">
        <v>243</v>
      </c>
      <c r="G8262" s="1" t="s">
        <v>39</v>
      </c>
      <c r="H8262" s="1">
        <v>45.0</v>
      </c>
      <c r="I8262" s="3">
        <v>44147.708333333336</v>
      </c>
      <c r="J8262" s="1">
        <v>1.77802495768697</v>
      </c>
      <c r="K8262" s="1" t="s">
        <v>46</v>
      </c>
      <c r="M8262" s="3">
        <v>44147.75943799769</v>
      </c>
    </row>
    <row r="8263">
      <c r="A8263" s="1">
        <v>8261.0</v>
      </c>
      <c r="B8263" s="1" t="s">
        <v>308</v>
      </c>
      <c r="C8263" s="1" t="s">
        <v>15857</v>
      </c>
      <c r="D8263" s="1" t="s">
        <v>310</v>
      </c>
      <c r="E8263" s="1" t="s">
        <v>8254</v>
      </c>
      <c r="F8263" s="1" t="s">
        <v>312</v>
      </c>
      <c r="G8263" s="1" t="s">
        <v>17</v>
      </c>
      <c r="H8263" s="1">
        <v>45.0</v>
      </c>
      <c r="I8263" s="3">
        <v>44177.229166666664</v>
      </c>
      <c r="J8263" s="1">
        <v>2.91807998422415</v>
      </c>
      <c r="K8263" s="1" t="s">
        <v>24</v>
      </c>
      <c r="L8263" s="1" t="s">
        <v>96</v>
      </c>
      <c r="M8263" s="3">
        <v>44176.6266096875</v>
      </c>
    </row>
    <row r="8264">
      <c r="A8264" s="1">
        <v>8262.0</v>
      </c>
      <c r="B8264" s="1" t="s">
        <v>991</v>
      </c>
      <c r="C8264" s="1" t="s">
        <v>15858</v>
      </c>
      <c r="D8264" s="1" t="s">
        <v>2991</v>
      </c>
      <c r="E8264" s="1" t="s">
        <v>15859</v>
      </c>
      <c r="F8264" s="1" t="s">
        <v>995</v>
      </c>
      <c r="G8264" s="1" t="s">
        <v>39</v>
      </c>
      <c r="H8264" s="1">
        <v>45.0</v>
      </c>
      <c r="I8264" s="3">
        <v>43707.291666666664</v>
      </c>
      <c r="J8264" s="1">
        <v>1.12893328469648</v>
      </c>
      <c r="K8264" s="1" t="s">
        <v>18</v>
      </c>
      <c r="M8264" s="3">
        <v>43707.30274511574</v>
      </c>
    </row>
    <row r="8265">
      <c r="A8265" s="1">
        <v>8263.0</v>
      </c>
      <c r="B8265" s="1" t="s">
        <v>838</v>
      </c>
      <c r="C8265" s="1" t="s">
        <v>15860</v>
      </c>
      <c r="D8265" s="1" t="s">
        <v>720</v>
      </c>
      <c r="E8265" s="1" t="s">
        <v>15861</v>
      </c>
      <c r="F8265" s="1" t="s">
        <v>842</v>
      </c>
      <c r="G8265" s="1" t="s">
        <v>39</v>
      </c>
      <c r="H8265" s="1">
        <v>45.0</v>
      </c>
      <c r="I8265" s="3">
        <v>43724.666666666664</v>
      </c>
      <c r="J8265" s="1">
        <v>0.263036386999254</v>
      </c>
      <c r="K8265" s="1" t="s">
        <v>24</v>
      </c>
      <c r="M8265" s="3">
        <v>43724.711221805555</v>
      </c>
    </row>
    <row r="8266">
      <c r="A8266" s="1">
        <v>8264.0</v>
      </c>
      <c r="B8266" s="1" t="s">
        <v>319</v>
      </c>
      <c r="C8266" s="1" t="s">
        <v>15862</v>
      </c>
      <c r="D8266" s="1" t="s">
        <v>560</v>
      </c>
      <c r="E8266" s="1" t="s">
        <v>3308</v>
      </c>
      <c r="F8266" s="1" t="s">
        <v>323</v>
      </c>
      <c r="G8266" s="1" t="s">
        <v>17</v>
      </c>
      <c r="H8266" s="1">
        <v>45.0</v>
      </c>
      <c r="I8266" s="3">
        <v>43730.291666666664</v>
      </c>
      <c r="J8266" s="1">
        <v>2.02966987724645</v>
      </c>
      <c r="K8266" s="1" t="s">
        <v>24</v>
      </c>
      <c r="M8266" s="3">
        <v>43734.651657407405</v>
      </c>
    </row>
    <row r="8267">
      <c r="A8267" s="1">
        <v>8265.0</v>
      </c>
      <c r="B8267" s="1" t="s">
        <v>1218</v>
      </c>
      <c r="C8267" s="1" t="s">
        <v>15863</v>
      </c>
      <c r="D8267" s="1" t="s">
        <v>879</v>
      </c>
      <c r="E8267" s="1" t="s">
        <v>15864</v>
      </c>
      <c r="F8267" s="1" t="s">
        <v>1222</v>
      </c>
      <c r="G8267" s="1" t="s">
        <v>39</v>
      </c>
      <c r="H8267" s="1">
        <v>45.0</v>
      </c>
      <c r="I8267" s="3">
        <v>44111.270833333336</v>
      </c>
      <c r="J8267" s="1">
        <v>2.37129810075121</v>
      </c>
      <c r="K8267" s="1" t="s">
        <v>218</v>
      </c>
      <c r="L8267" s="1" t="s">
        <v>2492</v>
      </c>
      <c r="M8267" s="3">
        <v>44111.29950489583</v>
      </c>
    </row>
    <row r="8268">
      <c r="A8268" s="1">
        <v>8266.0</v>
      </c>
      <c r="B8268" s="1" t="s">
        <v>582</v>
      </c>
      <c r="C8268" s="1" t="s">
        <v>15865</v>
      </c>
      <c r="D8268" s="1" t="s">
        <v>93</v>
      </c>
      <c r="E8268" s="1" t="s">
        <v>2474</v>
      </c>
      <c r="F8268" s="1" t="s">
        <v>586</v>
      </c>
      <c r="G8268" s="1" t="s">
        <v>17</v>
      </c>
      <c r="H8268" s="1">
        <v>45.0</v>
      </c>
      <c r="I8268" s="3">
        <v>43852.25</v>
      </c>
      <c r="J8268" s="1">
        <v>1.85508220238741</v>
      </c>
      <c r="K8268" s="1" t="s">
        <v>24</v>
      </c>
      <c r="M8268" s="3">
        <v>43852.27293306713</v>
      </c>
    </row>
    <row r="8269">
      <c r="A8269" s="1">
        <v>8267.0</v>
      </c>
      <c r="B8269" s="1" t="s">
        <v>3909</v>
      </c>
      <c r="C8269" s="1" t="s">
        <v>15866</v>
      </c>
      <c r="D8269" s="1" t="s">
        <v>808</v>
      </c>
      <c r="E8269" s="1" t="s">
        <v>15867</v>
      </c>
      <c r="F8269" s="1" t="s">
        <v>3912</v>
      </c>
      <c r="G8269" s="1" t="s">
        <v>39</v>
      </c>
      <c r="H8269" s="1">
        <v>45.0</v>
      </c>
      <c r="I8269" s="3">
        <v>44049.677083333336</v>
      </c>
      <c r="J8269" s="1">
        <v>1.89546656847856</v>
      </c>
      <c r="K8269" s="1" t="s">
        <v>24</v>
      </c>
      <c r="M8269" s="3">
        <v>44049.70496983796</v>
      </c>
    </row>
    <row r="8270">
      <c r="A8270" s="1">
        <v>8268.0</v>
      </c>
      <c r="B8270" s="1" t="s">
        <v>450</v>
      </c>
      <c r="C8270" s="1" t="s">
        <v>15868</v>
      </c>
      <c r="D8270" s="1" t="s">
        <v>4748</v>
      </c>
      <c r="E8270" s="1" t="s">
        <v>15869</v>
      </c>
      <c r="F8270" s="1" t="s">
        <v>454</v>
      </c>
      <c r="G8270" s="1" t="s">
        <v>39</v>
      </c>
      <c r="H8270" s="1">
        <v>45.0</v>
      </c>
      <c r="I8270" s="3">
        <v>44244.604166666664</v>
      </c>
      <c r="J8270" s="1">
        <v>2.05048568722363</v>
      </c>
      <c r="K8270" s="1" t="s">
        <v>24</v>
      </c>
      <c r="L8270" s="1" t="s">
        <v>238</v>
      </c>
      <c r="M8270" s="3">
        <v>44244.63283798611</v>
      </c>
    </row>
    <row r="8271">
      <c r="A8271" s="1">
        <v>8269.0</v>
      </c>
      <c r="B8271" s="1" t="s">
        <v>2165</v>
      </c>
      <c r="C8271" s="1" t="s">
        <v>15870</v>
      </c>
      <c r="D8271" s="1" t="s">
        <v>701</v>
      </c>
      <c r="E8271" s="1" t="s">
        <v>15871</v>
      </c>
      <c r="F8271" s="1" t="s">
        <v>2168</v>
      </c>
      <c r="G8271" s="1" t="s">
        <v>17</v>
      </c>
      <c r="H8271" s="1">
        <v>45.0</v>
      </c>
      <c r="I8271" s="3">
        <v>44137.145833333336</v>
      </c>
      <c r="J8271" s="1">
        <v>1.87792002789728</v>
      </c>
      <c r="K8271" s="1" t="s">
        <v>24</v>
      </c>
      <c r="L8271" s="1" t="s">
        <v>406</v>
      </c>
      <c r="M8271" s="3">
        <v>44137.18612122685</v>
      </c>
    </row>
    <row r="8272">
      <c r="A8272" s="1">
        <v>8270.0</v>
      </c>
      <c r="B8272" s="1" t="s">
        <v>3753</v>
      </c>
      <c r="C8272" s="1" t="s">
        <v>15872</v>
      </c>
      <c r="D8272" s="1" t="s">
        <v>6810</v>
      </c>
      <c r="E8272" s="1" t="s">
        <v>15873</v>
      </c>
      <c r="F8272" s="1" t="s">
        <v>3757</v>
      </c>
      <c r="G8272" s="1" t="s">
        <v>39</v>
      </c>
      <c r="H8272" s="1">
        <v>45.0</v>
      </c>
      <c r="I8272" s="3">
        <v>43548.583333333336</v>
      </c>
      <c r="J8272" s="1">
        <v>3.4727794029893</v>
      </c>
      <c r="K8272" s="1" t="s">
        <v>24</v>
      </c>
      <c r="M8272" s="3">
        <v>43548.648573530096</v>
      </c>
    </row>
    <row r="8273">
      <c r="A8273" s="1">
        <v>8271.0</v>
      </c>
      <c r="B8273" s="1" t="s">
        <v>911</v>
      </c>
      <c r="C8273" s="1" t="s">
        <v>15874</v>
      </c>
      <c r="D8273" s="1" t="s">
        <v>657</v>
      </c>
      <c r="E8273" s="1" t="s">
        <v>913</v>
      </c>
      <c r="F8273" s="1" t="s">
        <v>914</v>
      </c>
      <c r="G8273" s="1" t="s">
        <v>35</v>
      </c>
      <c r="H8273" s="1">
        <v>45.0</v>
      </c>
      <c r="I8273" s="3">
        <v>43572.458333333336</v>
      </c>
      <c r="J8273" s="1">
        <v>0.0211219425921296</v>
      </c>
      <c r="K8273" s="1" t="s">
        <v>18</v>
      </c>
      <c r="M8273" s="3">
        <v>43572.59207936343</v>
      </c>
    </row>
    <row r="8274">
      <c r="A8274" s="1">
        <v>8272.0</v>
      </c>
      <c r="B8274" s="1" t="s">
        <v>4873</v>
      </c>
      <c r="C8274" s="1" t="s">
        <v>15875</v>
      </c>
      <c r="D8274" s="1" t="s">
        <v>138</v>
      </c>
      <c r="E8274" s="1" t="s">
        <v>15876</v>
      </c>
      <c r="F8274" s="1" t="s">
        <v>4877</v>
      </c>
      <c r="G8274" s="1" t="s">
        <v>39</v>
      </c>
      <c r="H8274" s="1">
        <v>45.0</v>
      </c>
      <c r="I8274" s="3">
        <v>44007.645833333336</v>
      </c>
      <c r="J8274" s="1">
        <v>1.24447502968971</v>
      </c>
      <c r="K8274" s="1" t="s">
        <v>18</v>
      </c>
      <c r="M8274" s="3">
        <v>44007.67743917824</v>
      </c>
    </row>
    <row r="8275">
      <c r="A8275" s="1">
        <v>8273.0</v>
      </c>
      <c r="B8275" s="1" t="s">
        <v>465</v>
      </c>
      <c r="C8275" s="1" t="s">
        <v>15877</v>
      </c>
      <c r="D8275" s="1" t="s">
        <v>3259</v>
      </c>
      <c r="E8275" s="1" t="s">
        <v>8267</v>
      </c>
      <c r="F8275" s="1" t="s">
        <v>468</v>
      </c>
      <c r="G8275" s="1" t="s">
        <v>17</v>
      </c>
      <c r="H8275" s="1">
        <v>45.0</v>
      </c>
      <c r="I8275" s="3">
        <v>43846.25</v>
      </c>
      <c r="J8275" s="1">
        <v>1.86816257210684</v>
      </c>
      <c r="K8275" s="1" t="s">
        <v>24</v>
      </c>
      <c r="M8275" s="3">
        <v>43846.28017957176</v>
      </c>
    </row>
    <row r="8276">
      <c r="A8276" s="1">
        <v>8274.0</v>
      </c>
      <c r="B8276" s="1" t="s">
        <v>9522</v>
      </c>
      <c r="C8276" s="1" t="s">
        <v>15878</v>
      </c>
      <c r="D8276" s="1" t="s">
        <v>215</v>
      </c>
      <c r="E8276" s="1" t="s">
        <v>9524</v>
      </c>
      <c r="F8276" s="1" t="s">
        <v>9525</v>
      </c>
      <c r="G8276" s="1" t="s">
        <v>17</v>
      </c>
      <c r="H8276" s="1">
        <v>45.0</v>
      </c>
      <c r="I8276" s="3">
        <v>43899.1875</v>
      </c>
      <c r="J8276" s="1">
        <v>1.04005968545611</v>
      </c>
      <c r="K8276" s="1" t="s">
        <v>218</v>
      </c>
      <c r="M8276" s="3">
        <v>43899.2225684375</v>
      </c>
    </row>
    <row r="8277">
      <c r="A8277" s="1">
        <v>8275.0</v>
      </c>
      <c r="B8277" s="1" t="s">
        <v>501</v>
      </c>
      <c r="C8277" s="1" t="s">
        <v>15879</v>
      </c>
      <c r="D8277" s="1" t="s">
        <v>503</v>
      </c>
      <c r="E8277" s="1" t="s">
        <v>884</v>
      </c>
      <c r="F8277" s="1" t="s">
        <v>505</v>
      </c>
      <c r="G8277" s="1" t="s">
        <v>17</v>
      </c>
      <c r="H8277" s="1">
        <v>45.0</v>
      </c>
      <c r="I8277" s="3">
        <v>43900.25</v>
      </c>
      <c r="J8277" s="1">
        <v>0.0</v>
      </c>
      <c r="K8277" s="1" t="s">
        <v>18</v>
      </c>
      <c r="M8277" s="3">
        <v>43900.47080805556</v>
      </c>
    </row>
    <row r="8278">
      <c r="A8278" s="1">
        <v>8276.0</v>
      </c>
      <c r="B8278" s="1" t="s">
        <v>1315</v>
      </c>
      <c r="C8278" s="1" t="s">
        <v>15880</v>
      </c>
      <c r="D8278" s="1" t="s">
        <v>411</v>
      </c>
      <c r="E8278" s="1" t="s">
        <v>7975</v>
      </c>
      <c r="F8278" s="1" t="s">
        <v>1319</v>
      </c>
      <c r="G8278" s="1" t="s">
        <v>17</v>
      </c>
      <c r="H8278" s="1">
        <v>45.0</v>
      </c>
      <c r="I8278" s="3">
        <v>43813.541666666664</v>
      </c>
      <c r="J8278" s="1">
        <v>0.43068678888318</v>
      </c>
      <c r="K8278" s="1" t="s">
        <v>18</v>
      </c>
      <c r="M8278" s="3">
        <v>43813.57204238426</v>
      </c>
    </row>
    <row r="8279">
      <c r="A8279" s="1">
        <v>8277.0</v>
      </c>
      <c r="B8279" s="1" t="s">
        <v>572</v>
      </c>
      <c r="C8279" s="1" t="s">
        <v>15881</v>
      </c>
      <c r="D8279" s="1" t="s">
        <v>86</v>
      </c>
      <c r="E8279" s="1" t="s">
        <v>15882</v>
      </c>
      <c r="F8279" s="1" t="s">
        <v>575</v>
      </c>
      <c r="G8279" s="1" t="s">
        <v>39</v>
      </c>
      <c r="H8279" s="1">
        <v>45.0</v>
      </c>
      <c r="I8279" s="3">
        <v>43637.166666666664</v>
      </c>
      <c r="J8279" s="1">
        <v>1.38940610337294</v>
      </c>
      <c r="K8279" s="1" t="s">
        <v>18</v>
      </c>
      <c r="M8279" s="3">
        <v>43637.191265636575</v>
      </c>
    </row>
    <row r="8280">
      <c r="A8280" s="1">
        <v>8278.0</v>
      </c>
      <c r="B8280" s="1" t="s">
        <v>319</v>
      </c>
      <c r="C8280" s="1" t="s">
        <v>15883</v>
      </c>
      <c r="D8280" s="1" t="s">
        <v>560</v>
      </c>
      <c r="E8280" s="1" t="s">
        <v>3308</v>
      </c>
      <c r="F8280" s="1" t="s">
        <v>323</v>
      </c>
      <c r="G8280" s="1" t="s">
        <v>17</v>
      </c>
      <c r="H8280" s="1">
        <v>45.0</v>
      </c>
      <c r="I8280" s="3">
        <v>43717.666666666664</v>
      </c>
      <c r="J8280" s="1">
        <v>1.38094710295774</v>
      </c>
      <c r="K8280" s="1" t="s">
        <v>24</v>
      </c>
      <c r="M8280" s="3">
        <v>43717.69868949074</v>
      </c>
    </row>
    <row r="8281">
      <c r="A8281" s="1">
        <v>8279.0</v>
      </c>
      <c r="B8281" s="1" t="s">
        <v>2299</v>
      </c>
      <c r="C8281" s="1" t="s">
        <v>15884</v>
      </c>
      <c r="D8281" s="1" t="s">
        <v>738</v>
      </c>
      <c r="E8281" s="1" t="s">
        <v>15885</v>
      </c>
      <c r="F8281" s="1" t="s">
        <v>2302</v>
      </c>
      <c r="G8281" s="1" t="s">
        <v>17</v>
      </c>
      <c r="H8281" s="1">
        <v>45.0</v>
      </c>
      <c r="I8281" s="3">
        <v>44154.510416666664</v>
      </c>
      <c r="J8281" s="1">
        <v>0.450618182713699</v>
      </c>
      <c r="K8281" s="1" t="s">
        <v>24</v>
      </c>
      <c r="M8281" s="3">
        <v>44154.54068344907</v>
      </c>
    </row>
    <row r="8282">
      <c r="A8282" s="1">
        <v>8280.0</v>
      </c>
      <c r="B8282" s="1" t="s">
        <v>1699</v>
      </c>
      <c r="C8282" s="1" t="s">
        <v>15886</v>
      </c>
      <c r="D8282" s="1" t="s">
        <v>701</v>
      </c>
      <c r="E8282" s="1" t="s">
        <v>15570</v>
      </c>
      <c r="F8282" s="1" t="s">
        <v>1702</v>
      </c>
      <c r="G8282" s="1" t="s">
        <v>35</v>
      </c>
      <c r="H8282" s="1">
        <v>45.0</v>
      </c>
      <c r="I8282" s="3">
        <v>44153.770833333336</v>
      </c>
      <c r="J8282" s="1">
        <v>1.13348713267275</v>
      </c>
      <c r="K8282" s="1" t="s">
        <v>24</v>
      </c>
      <c r="L8282" s="1" t="s">
        <v>1006</v>
      </c>
      <c r="M8282" s="3">
        <v>44153.34786069444</v>
      </c>
    </row>
    <row r="8283">
      <c r="A8283" s="1">
        <v>8281.0</v>
      </c>
      <c r="B8283" s="1" t="s">
        <v>114</v>
      </c>
      <c r="C8283" s="1" t="s">
        <v>15887</v>
      </c>
      <c r="D8283" s="1" t="s">
        <v>116</v>
      </c>
      <c r="E8283" s="1" t="s">
        <v>1832</v>
      </c>
      <c r="F8283" s="1" t="s">
        <v>118</v>
      </c>
      <c r="G8283" s="1" t="s">
        <v>17</v>
      </c>
      <c r="H8283" s="1">
        <v>45.0</v>
      </c>
      <c r="I8283" s="3">
        <v>44045.75</v>
      </c>
      <c r="J8283" s="1">
        <v>4.28609069419046</v>
      </c>
      <c r="K8283" s="1" t="s">
        <v>24</v>
      </c>
      <c r="L8283" s="1" t="s">
        <v>1006</v>
      </c>
      <c r="M8283" s="3">
        <v>44045.78271056713</v>
      </c>
    </row>
    <row r="8284">
      <c r="A8284" s="1">
        <v>8282.0</v>
      </c>
      <c r="B8284" s="1" t="s">
        <v>3748</v>
      </c>
      <c r="C8284" s="1" t="s">
        <v>15888</v>
      </c>
      <c r="D8284" s="1" t="s">
        <v>5136</v>
      </c>
      <c r="E8284" s="1" t="s">
        <v>15889</v>
      </c>
      <c r="F8284" s="1" t="s">
        <v>3751</v>
      </c>
      <c r="G8284" s="1" t="s">
        <v>39</v>
      </c>
      <c r="H8284" s="1">
        <v>45.0</v>
      </c>
      <c r="I8284" s="3">
        <v>44207.625</v>
      </c>
      <c r="J8284" s="1">
        <v>2.4710299640421</v>
      </c>
      <c r="K8284" s="1" t="s">
        <v>511</v>
      </c>
      <c r="L8284" s="1" t="s">
        <v>47</v>
      </c>
      <c r="M8284" s="3">
        <v>44207.653725902775</v>
      </c>
    </row>
    <row r="8285">
      <c r="A8285" s="1">
        <v>8283.0</v>
      </c>
      <c r="B8285" s="1" t="s">
        <v>184</v>
      </c>
      <c r="C8285" s="1" t="s">
        <v>15890</v>
      </c>
      <c r="D8285" s="1" t="s">
        <v>1297</v>
      </c>
      <c r="E8285" s="1" t="s">
        <v>7849</v>
      </c>
      <c r="F8285" s="1" t="s">
        <v>187</v>
      </c>
      <c r="G8285" s="1" t="s">
        <v>17</v>
      </c>
      <c r="H8285" s="1">
        <v>45.0</v>
      </c>
      <c r="I8285" s="3">
        <v>43871.375</v>
      </c>
      <c r="J8285" s="1">
        <v>1.44469383434414</v>
      </c>
      <c r="K8285" s="1" t="s">
        <v>24</v>
      </c>
      <c r="M8285" s="3">
        <v>43871.40979262732</v>
      </c>
    </row>
    <row r="8286">
      <c r="A8286" s="1">
        <v>8284.0</v>
      </c>
      <c r="B8286" s="1" t="s">
        <v>303</v>
      </c>
      <c r="C8286" s="1" t="s">
        <v>15891</v>
      </c>
      <c r="D8286" s="1" t="s">
        <v>305</v>
      </c>
      <c r="E8286" s="1" t="s">
        <v>3630</v>
      </c>
      <c r="F8286" s="1" t="s">
        <v>307</v>
      </c>
      <c r="G8286" s="1" t="s">
        <v>17</v>
      </c>
      <c r="H8286" s="1">
        <v>45.0</v>
      </c>
      <c r="I8286" s="3">
        <v>43949.416666666664</v>
      </c>
      <c r="J8286" s="1">
        <v>1.43769656270577</v>
      </c>
      <c r="K8286" s="1" t="s">
        <v>24</v>
      </c>
      <c r="M8286" s="3">
        <v>43949.44516892361</v>
      </c>
    </row>
    <row r="8287">
      <c r="A8287" s="1">
        <v>8285.0</v>
      </c>
      <c r="B8287" s="1" t="s">
        <v>15892</v>
      </c>
      <c r="C8287" s="1" t="s">
        <v>15893</v>
      </c>
      <c r="D8287" s="1" t="s">
        <v>5579</v>
      </c>
      <c r="E8287" s="1" t="s">
        <v>15894</v>
      </c>
      <c r="F8287" s="1" t="s">
        <v>15895</v>
      </c>
      <c r="G8287" s="1" t="s">
        <v>35</v>
      </c>
      <c r="H8287" s="1">
        <v>45.0</v>
      </c>
      <c r="I8287" s="3">
        <v>44132.625</v>
      </c>
      <c r="J8287" s="1">
        <v>1.08563510353075</v>
      </c>
      <c r="K8287" s="1" t="s">
        <v>24</v>
      </c>
      <c r="M8287" s="3">
        <v>44132.65500706019</v>
      </c>
    </row>
    <row r="8288">
      <c r="A8288" s="1">
        <v>8286.0</v>
      </c>
      <c r="B8288" s="1" t="s">
        <v>2502</v>
      </c>
      <c r="C8288" s="1" t="s">
        <v>15896</v>
      </c>
      <c r="D8288" s="1" t="s">
        <v>2858</v>
      </c>
      <c r="E8288" s="1" t="s">
        <v>15897</v>
      </c>
      <c r="F8288" s="1" t="s">
        <v>2506</v>
      </c>
      <c r="G8288" s="1" t="s">
        <v>17</v>
      </c>
      <c r="H8288" s="1">
        <v>45.0</v>
      </c>
      <c r="I8288" s="3">
        <v>44160.5</v>
      </c>
      <c r="J8288" s="1">
        <v>1.41010341650999</v>
      </c>
      <c r="K8288" s="1" t="s">
        <v>159</v>
      </c>
      <c r="L8288" s="1" t="s">
        <v>2507</v>
      </c>
      <c r="M8288" s="3">
        <v>44160.54136425926</v>
      </c>
    </row>
    <row r="8289">
      <c r="A8289" s="1">
        <v>8287.0</v>
      </c>
      <c r="B8289" s="1" t="s">
        <v>15898</v>
      </c>
      <c r="C8289" s="1" t="s">
        <v>15899</v>
      </c>
      <c r="D8289" s="1" t="s">
        <v>326</v>
      </c>
      <c r="E8289" s="1" t="s">
        <v>15900</v>
      </c>
      <c r="F8289" s="1" t="s">
        <v>15901</v>
      </c>
      <c r="G8289" s="1" t="s">
        <v>39</v>
      </c>
      <c r="H8289" s="1">
        <v>45.0</v>
      </c>
      <c r="I8289" s="3">
        <v>44252.54305555556</v>
      </c>
      <c r="J8289" s="1">
        <v>2.86097126073859</v>
      </c>
      <c r="K8289" s="1" t="s">
        <v>24</v>
      </c>
      <c r="L8289" s="1" t="s">
        <v>1006</v>
      </c>
      <c r="M8289" s="3">
        <v>44252.57329914352</v>
      </c>
    </row>
    <row r="8290">
      <c r="A8290" s="1">
        <v>8288.0</v>
      </c>
      <c r="B8290" s="1" t="s">
        <v>10264</v>
      </c>
      <c r="C8290" s="1" t="s">
        <v>15902</v>
      </c>
      <c r="D8290" s="1" t="s">
        <v>15461</v>
      </c>
      <c r="E8290" s="1" t="s">
        <v>15903</v>
      </c>
      <c r="F8290" s="1" t="s">
        <v>10268</v>
      </c>
      <c r="G8290" s="1" t="s">
        <v>89</v>
      </c>
      <c r="H8290" s="1">
        <v>45.0</v>
      </c>
      <c r="I8290" s="3">
        <v>44098.37238918981</v>
      </c>
      <c r="J8290" s="1">
        <v>3.1162233433819</v>
      </c>
      <c r="K8290" s="1" t="s">
        <v>2499</v>
      </c>
      <c r="L8290" s="1" t="s">
        <v>2499</v>
      </c>
      <c r="M8290" s="3">
        <v>44098.40420211806</v>
      </c>
    </row>
    <row r="8291">
      <c r="A8291" s="1">
        <v>8289.0</v>
      </c>
      <c r="B8291" s="1" t="s">
        <v>811</v>
      </c>
      <c r="C8291" s="1" t="s">
        <v>15904</v>
      </c>
      <c r="D8291" s="1" t="s">
        <v>813</v>
      </c>
      <c r="E8291" s="1" t="s">
        <v>814</v>
      </c>
      <c r="F8291" s="1" t="s">
        <v>815</v>
      </c>
      <c r="G8291" s="1" t="s">
        <v>17</v>
      </c>
      <c r="H8291" s="1">
        <v>45.0</v>
      </c>
      <c r="I8291" s="3">
        <v>43746.166666666664</v>
      </c>
      <c r="J8291" s="1">
        <v>0.140796399087915</v>
      </c>
      <c r="K8291" s="1" t="s">
        <v>18</v>
      </c>
      <c r="M8291" s="3">
        <v>43746.21990456019</v>
      </c>
    </row>
    <row r="8292">
      <c r="A8292" s="1">
        <v>8290.0</v>
      </c>
      <c r="B8292" s="1" t="s">
        <v>84</v>
      </c>
      <c r="C8292" s="1" t="s">
        <v>15905</v>
      </c>
      <c r="D8292" s="1" t="s">
        <v>86</v>
      </c>
      <c r="E8292" s="1" t="s">
        <v>2899</v>
      </c>
      <c r="F8292" s="1" t="s">
        <v>88</v>
      </c>
      <c r="G8292" s="1" t="s">
        <v>17</v>
      </c>
      <c r="H8292" s="1">
        <v>45.0</v>
      </c>
      <c r="I8292" s="3">
        <v>43880.59375</v>
      </c>
      <c r="J8292" s="1">
        <v>0.355188545551404</v>
      </c>
      <c r="K8292" s="1" t="s">
        <v>83</v>
      </c>
      <c r="M8292" s="3">
        <v>43880.6219587963</v>
      </c>
    </row>
    <row r="8293">
      <c r="A8293" s="1">
        <v>8291.0</v>
      </c>
      <c r="B8293" s="1" t="s">
        <v>2080</v>
      </c>
      <c r="C8293" s="1" t="s">
        <v>15906</v>
      </c>
      <c r="D8293" s="1" t="s">
        <v>258</v>
      </c>
      <c r="E8293" s="1" t="s">
        <v>2592</v>
      </c>
      <c r="F8293" s="1" t="s">
        <v>2083</v>
      </c>
      <c r="G8293" s="1" t="s">
        <v>17</v>
      </c>
      <c r="H8293" s="1">
        <v>45.0</v>
      </c>
      <c r="I8293" s="3">
        <v>43774.625</v>
      </c>
      <c r="J8293" s="1">
        <v>2.21385776657787</v>
      </c>
      <c r="K8293" s="1" t="s">
        <v>166</v>
      </c>
      <c r="M8293" s="3">
        <v>43774.69550261574</v>
      </c>
    </row>
    <row r="8294">
      <c r="A8294" s="1">
        <v>8292.0</v>
      </c>
      <c r="B8294" s="1" t="s">
        <v>1238</v>
      </c>
      <c r="C8294" s="1" t="s">
        <v>15907</v>
      </c>
      <c r="D8294" s="1" t="s">
        <v>998</v>
      </c>
      <c r="E8294" s="1" t="s">
        <v>15908</v>
      </c>
      <c r="F8294" s="1" t="s">
        <v>1241</v>
      </c>
      <c r="G8294" s="1" t="s">
        <v>39</v>
      </c>
      <c r="H8294" s="1">
        <v>45.0</v>
      </c>
      <c r="I8294" s="3">
        <v>43890.6875</v>
      </c>
      <c r="J8294" s="1">
        <v>2.43256494926805</v>
      </c>
      <c r="K8294" s="1" t="s">
        <v>24</v>
      </c>
      <c r="M8294" s="3">
        <v>43890.7110624537</v>
      </c>
    </row>
    <row r="8295">
      <c r="A8295" s="1">
        <v>8293.0</v>
      </c>
      <c r="B8295" s="1" t="s">
        <v>184</v>
      </c>
      <c r="C8295" s="1" t="s">
        <v>15909</v>
      </c>
      <c r="D8295" s="1" t="s">
        <v>148</v>
      </c>
      <c r="E8295" s="1" t="s">
        <v>2344</v>
      </c>
      <c r="F8295" s="1" t="s">
        <v>187</v>
      </c>
      <c r="G8295" s="1" t="s">
        <v>17</v>
      </c>
      <c r="H8295" s="1">
        <v>45.0</v>
      </c>
      <c r="I8295" s="3">
        <v>44183.666666666664</v>
      </c>
      <c r="J8295" s="1">
        <v>2.48993098299619</v>
      </c>
      <c r="K8295" s="1" t="s">
        <v>24</v>
      </c>
      <c r="L8295" s="1" t="s">
        <v>188</v>
      </c>
      <c r="M8295" s="3">
        <v>44183.69395194444</v>
      </c>
    </row>
    <row r="8296">
      <c r="A8296" s="1">
        <v>8294.0</v>
      </c>
      <c r="B8296" s="1" t="s">
        <v>1230</v>
      </c>
      <c r="C8296" s="1" t="s">
        <v>15910</v>
      </c>
      <c r="D8296" s="1" t="s">
        <v>1232</v>
      </c>
      <c r="E8296" s="1" t="s">
        <v>15911</v>
      </c>
      <c r="F8296" s="1" t="s">
        <v>1234</v>
      </c>
      <c r="G8296" s="1" t="s">
        <v>89</v>
      </c>
      <c r="H8296" s="1">
        <v>45.0</v>
      </c>
      <c r="I8296" s="3">
        <v>44065.50567528935</v>
      </c>
      <c r="J8296" s="1">
        <v>0.927960914223168</v>
      </c>
      <c r="K8296" s="1" t="s">
        <v>18</v>
      </c>
      <c r="M8296" s="3">
        <v>44065.5457675463</v>
      </c>
    </row>
    <row r="8297">
      <c r="A8297" s="1">
        <v>8295.0</v>
      </c>
      <c r="B8297" s="1" t="s">
        <v>273</v>
      </c>
      <c r="C8297" s="1" t="s">
        <v>15912</v>
      </c>
      <c r="D8297" s="1" t="s">
        <v>99</v>
      </c>
      <c r="E8297" s="1" t="s">
        <v>15913</v>
      </c>
      <c r="F8297" s="1" t="s">
        <v>277</v>
      </c>
      <c r="G8297" s="1" t="s">
        <v>39</v>
      </c>
      <c r="H8297" s="1">
        <v>45.0</v>
      </c>
      <c r="I8297" s="3">
        <v>44110.291666666664</v>
      </c>
      <c r="J8297" s="1">
        <v>1.57777411187581</v>
      </c>
      <c r="K8297" s="1" t="s">
        <v>24</v>
      </c>
      <c r="M8297" s="3">
        <v>44110.31688601852</v>
      </c>
    </row>
    <row r="8298">
      <c r="A8298" s="1">
        <v>8296.0</v>
      </c>
      <c r="B8298" s="1" t="s">
        <v>385</v>
      </c>
      <c r="C8298" s="1" t="s">
        <v>15914</v>
      </c>
      <c r="D8298" s="1" t="s">
        <v>32</v>
      </c>
      <c r="E8298" s="1" t="s">
        <v>2924</v>
      </c>
      <c r="F8298" s="1" t="s">
        <v>388</v>
      </c>
      <c r="G8298" s="1" t="s">
        <v>17</v>
      </c>
      <c r="H8298" s="1">
        <v>45.0</v>
      </c>
      <c r="I8298" s="3">
        <v>44112.666666666664</v>
      </c>
      <c r="J8298" s="1">
        <v>0.552241911452123</v>
      </c>
      <c r="K8298" s="1" t="s">
        <v>24</v>
      </c>
      <c r="M8298" s="3">
        <v>44112.526438229164</v>
      </c>
    </row>
    <row r="8299">
      <c r="A8299" s="1">
        <v>8297.0</v>
      </c>
      <c r="B8299" s="1" t="s">
        <v>184</v>
      </c>
      <c r="C8299" s="1" t="s">
        <v>15915</v>
      </c>
      <c r="D8299" s="1" t="s">
        <v>15916</v>
      </c>
      <c r="E8299" s="1" t="s">
        <v>4951</v>
      </c>
      <c r="F8299" s="1" t="s">
        <v>187</v>
      </c>
      <c r="G8299" s="1" t="s">
        <v>17</v>
      </c>
      <c r="H8299" s="1">
        <v>45.0</v>
      </c>
      <c r="I8299" s="3">
        <v>43738.75</v>
      </c>
      <c r="J8299" s="1">
        <v>2.82097867575944</v>
      </c>
      <c r="K8299" s="1" t="s">
        <v>24</v>
      </c>
      <c r="M8299" s="3">
        <v>43738.787894664354</v>
      </c>
    </row>
    <row r="8300">
      <c r="A8300" s="1">
        <v>8298.0</v>
      </c>
      <c r="B8300" s="1" t="s">
        <v>354</v>
      </c>
      <c r="C8300" s="1" t="s">
        <v>15917</v>
      </c>
      <c r="D8300" s="1" t="s">
        <v>15918</v>
      </c>
      <c r="E8300" s="1" t="s">
        <v>15919</v>
      </c>
      <c r="F8300" s="1" t="s">
        <v>358</v>
      </c>
      <c r="G8300" s="1" t="s">
        <v>39</v>
      </c>
      <c r="H8300" s="1">
        <v>45.0</v>
      </c>
      <c r="I8300" s="3">
        <v>43853.666666666664</v>
      </c>
      <c r="J8300" s="1">
        <v>3.72054565296711</v>
      </c>
      <c r="K8300" s="1" t="s">
        <v>24</v>
      </c>
      <c r="M8300" s="3">
        <v>43853.70593730324</v>
      </c>
    </row>
    <row r="8301">
      <c r="A8301" s="1">
        <v>8299.0</v>
      </c>
      <c r="B8301" s="1" t="s">
        <v>2494</v>
      </c>
      <c r="C8301" s="1" t="s">
        <v>15920</v>
      </c>
      <c r="D8301" s="1" t="s">
        <v>2496</v>
      </c>
      <c r="E8301" s="1" t="s">
        <v>2497</v>
      </c>
      <c r="F8301" s="1" t="s">
        <v>2498</v>
      </c>
      <c r="G8301" s="1" t="s">
        <v>17</v>
      </c>
      <c r="H8301" s="1">
        <v>45.0</v>
      </c>
      <c r="I8301" s="3">
        <v>44079.666666666664</v>
      </c>
      <c r="J8301" s="1">
        <v>2.612146062407</v>
      </c>
      <c r="K8301" s="1" t="s">
        <v>2499</v>
      </c>
      <c r="L8301" s="1" t="s">
        <v>2499</v>
      </c>
      <c r="M8301" s="3">
        <v>44079.72143172454</v>
      </c>
    </row>
    <row r="8302">
      <c r="A8302" s="1">
        <v>8300.0</v>
      </c>
      <c r="B8302" s="1" t="s">
        <v>1716</v>
      </c>
      <c r="C8302" s="1" t="s">
        <v>15921</v>
      </c>
      <c r="D8302" s="1" t="s">
        <v>15922</v>
      </c>
      <c r="E8302" s="1" t="s">
        <v>15923</v>
      </c>
      <c r="F8302" s="1" t="s">
        <v>1719</v>
      </c>
      <c r="G8302" s="1" t="s">
        <v>39</v>
      </c>
      <c r="H8302" s="1">
        <v>45.0</v>
      </c>
      <c r="I8302" s="3">
        <v>43894.5</v>
      </c>
      <c r="J8302" s="1">
        <v>2.2138566350043</v>
      </c>
      <c r="K8302" s="1" t="s">
        <v>18</v>
      </c>
      <c r="M8302" s="3">
        <v>43894.54750228009</v>
      </c>
    </row>
    <row r="8303">
      <c r="A8303" s="1">
        <v>8301.0</v>
      </c>
      <c r="B8303" s="1" t="s">
        <v>582</v>
      </c>
      <c r="C8303" s="1" t="s">
        <v>15924</v>
      </c>
      <c r="D8303" s="1" t="s">
        <v>356</v>
      </c>
      <c r="E8303" s="1" t="s">
        <v>15925</v>
      </c>
      <c r="F8303" s="1" t="s">
        <v>586</v>
      </c>
      <c r="G8303" s="1" t="s">
        <v>39</v>
      </c>
      <c r="H8303" s="1">
        <v>45.0</v>
      </c>
      <c r="I8303" s="3">
        <v>44056.302777777775</v>
      </c>
      <c r="J8303" s="1">
        <v>1.16208786636782</v>
      </c>
      <c r="K8303" s="1" t="s">
        <v>166</v>
      </c>
      <c r="L8303" s="1" t="s">
        <v>167</v>
      </c>
      <c r="M8303" s="3">
        <v>44056.35024092592</v>
      </c>
    </row>
    <row r="8304">
      <c r="A8304" s="1">
        <v>8302.0</v>
      </c>
      <c r="B8304" s="1" t="s">
        <v>119</v>
      </c>
      <c r="C8304" s="1" t="s">
        <v>15926</v>
      </c>
      <c r="D8304" s="1" t="s">
        <v>37</v>
      </c>
      <c r="E8304" s="1" t="s">
        <v>15927</v>
      </c>
      <c r="F8304" s="1" t="s">
        <v>123</v>
      </c>
      <c r="G8304" s="1" t="s">
        <v>39</v>
      </c>
      <c r="H8304" s="1">
        <v>45.0</v>
      </c>
      <c r="I8304" s="3">
        <v>44232.25</v>
      </c>
      <c r="J8304" s="1">
        <v>2.23743616222644</v>
      </c>
      <c r="K8304" s="1" t="s">
        <v>18</v>
      </c>
      <c r="M8304" s="3">
        <v>44232.27610763889</v>
      </c>
    </row>
    <row r="8305">
      <c r="A8305" s="1">
        <v>8303.0</v>
      </c>
      <c r="B8305" s="1" t="s">
        <v>303</v>
      </c>
      <c r="C8305" s="1" t="s">
        <v>15928</v>
      </c>
      <c r="D8305" s="1" t="s">
        <v>305</v>
      </c>
      <c r="E8305" s="1" t="s">
        <v>886</v>
      </c>
      <c r="F8305" s="1" t="s">
        <v>307</v>
      </c>
      <c r="G8305" s="1" t="s">
        <v>17</v>
      </c>
      <c r="H8305" s="1">
        <v>45.0</v>
      </c>
      <c r="I8305" s="3">
        <v>44123.229166666664</v>
      </c>
      <c r="J8305" s="1">
        <v>1.16125830441225</v>
      </c>
      <c r="K8305" s="1" t="s">
        <v>24</v>
      </c>
      <c r="M8305" s="3">
        <v>44123.26130319444</v>
      </c>
    </row>
    <row r="8306">
      <c r="A8306" s="1">
        <v>8304.0</v>
      </c>
      <c r="B8306" s="1" t="s">
        <v>233</v>
      </c>
      <c r="C8306" s="1" t="s">
        <v>15929</v>
      </c>
      <c r="D8306" s="1" t="s">
        <v>1756</v>
      </c>
      <c r="E8306" s="1" t="s">
        <v>1757</v>
      </c>
      <c r="F8306" s="1" t="s">
        <v>237</v>
      </c>
      <c r="G8306" s="1" t="s">
        <v>35</v>
      </c>
      <c r="H8306" s="1">
        <v>45.0</v>
      </c>
      <c r="I8306" s="3">
        <v>44181.5625</v>
      </c>
      <c r="J8306" s="1">
        <v>0.0027693101858315</v>
      </c>
      <c r="K8306" s="1" t="s">
        <v>24</v>
      </c>
      <c r="L8306" s="1" t="s">
        <v>238</v>
      </c>
      <c r="M8306" s="3">
        <v>44181.64744231482</v>
      </c>
    </row>
    <row r="8307">
      <c r="A8307" s="1">
        <v>8305.0</v>
      </c>
      <c r="B8307" s="1" t="s">
        <v>901</v>
      </c>
      <c r="C8307" s="1" t="s">
        <v>15930</v>
      </c>
      <c r="D8307" s="1" t="s">
        <v>5101</v>
      </c>
      <c r="E8307" s="1" t="s">
        <v>5862</v>
      </c>
      <c r="F8307" s="1" t="s">
        <v>904</v>
      </c>
      <c r="G8307" s="1" t="s">
        <v>35</v>
      </c>
      <c r="H8307" s="1">
        <v>45.0</v>
      </c>
      <c r="I8307" s="3">
        <v>43551.416666666664</v>
      </c>
      <c r="J8307" s="1">
        <v>1.71821703489976</v>
      </c>
      <c r="K8307" s="1" t="s">
        <v>24</v>
      </c>
      <c r="M8307" s="3">
        <v>43551.45956018518</v>
      </c>
    </row>
    <row r="8308">
      <c r="A8308" s="1">
        <v>8306.0</v>
      </c>
      <c r="B8308" s="1" t="s">
        <v>777</v>
      </c>
      <c r="C8308" s="1" t="s">
        <v>15931</v>
      </c>
      <c r="D8308" s="1" t="s">
        <v>779</v>
      </c>
      <c r="E8308" s="1" t="s">
        <v>3248</v>
      </c>
      <c r="F8308" s="1" t="s">
        <v>781</v>
      </c>
      <c r="G8308" s="1" t="s">
        <v>35</v>
      </c>
      <c r="H8308" s="1">
        <v>45.0</v>
      </c>
      <c r="I8308" s="3">
        <v>44126.291666666664</v>
      </c>
      <c r="J8308" s="1">
        <v>1.0866282890164</v>
      </c>
      <c r="K8308" s="1" t="s">
        <v>18</v>
      </c>
      <c r="M8308" s="3">
        <v>44126.341965127314</v>
      </c>
    </row>
    <row r="8309">
      <c r="A8309" s="1">
        <v>8307.0</v>
      </c>
      <c r="B8309" s="1" t="s">
        <v>303</v>
      </c>
      <c r="C8309" s="1" t="s">
        <v>15932</v>
      </c>
      <c r="D8309" s="1" t="s">
        <v>305</v>
      </c>
      <c r="E8309" s="1" t="s">
        <v>2594</v>
      </c>
      <c r="F8309" s="1" t="s">
        <v>307</v>
      </c>
      <c r="G8309" s="1" t="s">
        <v>17</v>
      </c>
      <c r="H8309" s="1">
        <v>45.0</v>
      </c>
      <c r="I8309" s="3">
        <v>43930.791666666664</v>
      </c>
      <c r="J8309" s="1">
        <v>1.32832089494277</v>
      </c>
      <c r="K8309" s="1" t="s">
        <v>24</v>
      </c>
      <c r="M8309" s="3">
        <v>43930.82472484954</v>
      </c>
    </row>
    <row r="8310">
      <c r="A8310" s="1">
        <v>8308.0</v>
      </c>
      <c r="B8310" s="1" t="s">
        <v>485</v>
      </c>
      <c r="C8310" s="1" t="s">
        <v>15933</v>
      </c>
      <c r="D8310" s="1" t="s">
        <v>1418</v>
      </c>
      <c r="E8310" s="1" t="s">
        <v>5849</v>
      </c>
      <c r="F8310" s="1" t="s">
        <v>489</v>
      </c>
      <c r="G8310" s="1" t="s">
        <v>17</v>
      </c>
      <c r="H8310" s="1">
        <v>45.0</v>
      </c>
      <c r="I8310" s="3">
        <v>43844.25</v>
      </c>
      <c r="J8310" s="1">
        <v>0.159755327803788</v>
      </c>
      <c r="K8310" s="1" t="s">
        <v>166</v>
      </c>
      <c r="M8310" s="3">
        <v>43844.306670335645</v>
      </c>
    </row>
    <row r="8311">
      <c r="A8311" s="1">
        <v>8309.0</v>
      </c>
      <c r="B8311" s="1" t="s">
        <v>114</v>
      </c>
      <c r="C8311" s="1" t="s">
        <v>15934</v>
      </c>
      <c r="D8311" s="1" t="s">
        <v>116</v>
      </c>
      <c r="E8311" s="1" t="s">
        <v>2057</v>
      </c>
      <c r="F8311" s="1" t="s">
        <v>118</v>
      </c>
      <c r="G8311" s="1" t="s">
        <v>17</v>
      </c>
      <c r="H8311" s="1">
        <v>45.0</v>
      </c>
      <c r="I8311" s="3">
        <v>44088.25</v>
      </c>
      <c r="J8311" s="1">
        <v>3.96782064700782</v>
      </c>
      <c r="K8311" s="1" t="s">
        <v>24</v>
      </c>
      <c r="M8311" s="3">
        <v>44088.28310483796</v>
      </c>
    </row>
    <row r="8312">
      <c r="A8312" s="1">
        <v>8310.0</v>
      </c>
      <c r="B8312" s="1" t="s">
        <v>119</v>
      </c>
      <c r="C8312" s="1" t="s">
        <v>15935</v>
      </c>
      <c r="D8312" s="1" t="s">
        <v>5947</v>
      </c>
      <c r="E8312" s="1" t="s">
        <v>15936</v>
      </c>
      <c r="F8312" s="1" t="s">
        <v>123</v>
      </c>
      <c r="G8312" s="1" t="s">
        <v>39</v>
      </c>
      <c r="H8312" s="1">
        <v>45.0</v>
      </c>
      <c r="I8312" s="3">
        <v>43892.208333333336</v>
      </c>
      <c r="J8312" s="1">
        <v>1.55790608052566</v>
      </c>
      <c r="K8312" s="1" t="s">
        <v>18</v>
      </c>
      <c r="M8312" s="3">
        <v>43892.24231167824</v>
      </c>
    </row>
    <row r="8313">
      <c r="A8313" s="1">
        <v>8311.0</v>
      </c>
      <c r="B8313" s="1" t="s">
        <v>887</v>
      </c>
      <c r="C8313" s="1" t="s">
        <v>15937</v>
      </c>
      <c r="D8313" s="1" t="s">
        <v>998</v>
      </c>
      <c r="E8313" s="1" t="s">
        <v>7643</v>
      </c>
      <c r="F8313" s="1" t="s">
        <v>891</v>
      </c>
      <c r="G8313" s="1" t="s">
        <v>17</v>
      </c>
      <c r="H8313" s="1">
        <v>45.0</v>
      </c>
      <c r="I8313" s="3">
        <v>44105.395833333336</v>
      </c>
      <c r="J8313" s="1">
        <v>2.25326110100047</v>
      </c>
      <c r="K8313" s="1" t="s">
        <v>24</v>
      </c>
      <c r="M8313" s="3">
        <v>44105.42305784722</v>
      </c>
    </row>
    <row r="8314">
      <c r="A8314" s="1">
        <v>8312.0</v>
      </c>
      <c r="B8314" s="1" t="s">
        <v>4326</v>
      </c>
      <c r="C8314" s="1" t="s">
        <v>15938</v>
      </c>
      <c r="D8314" s="1" t="s">
        <v>99</v>
      </c>
      <c r="E8314" s="1" t="s">
        <v>4328</v>
      </c>
      <c r="F8314" s="1" t="s">
        <v>4329</v>
      </c>
      <c r="G8314" s="1" t="s">
        <v>35</v>
      </c>
      <c r="H8314" s="1">
        <v>45.0</v>
      </c>
      <c r="I8314" s="3">
        <v>44161.458333333336</v>
      </c>
      <c r="J8314" s="1">
        <v>2.21491059296858</v>
      </c>
      <c r="K8314" s="1" t="s">
        <v>24</v>
      </c>
      <c r="M8314" s="3">
        <v>44161.49818974537</v>
      </c>
    </row>
    <row r="8315">
      <c r="A8315" s="1">
        <v>8313.0</v>
      </c>
      <c r="B8315" s="1" t="s">
        <v>957</v>
      </c>
      <c r="C8315" s="1" t="s">
        <v>15939</v>
      </c>
      <c r="D8315" s="1" t="s">
        <v>1418</v>
      </c>
      <c r="E8315" s="1" t="s">
        <v>3286</v>
      </c>
      <c r="F8315" s="1" t="s">
        <v>961</v>
      </c>
      <c r="G8315" s="1" t="s">
        <v>17</v>
      </c>
      <c r="H8315" s="1">
        <v>45.0</v>
      </c>
      <c r="I8315" s="3">
        <v>43789.625</v>
      </c>
      <c r="J8315" s="1">
        <v>0.0</v>
      </c>
      <c r="K8315" s="1" t="s">
        <v>24</v>
      </c>
      <c r="M8315" s="3">
        <v>43788.71905918982</v>
      </c>
    </row>
    <row r="8316">
      <c r="A8316" s="1">
        <v>8314.0</v>
      </c>
      <c r="B8316" s="1" t="s">
        <v>3588</v>
      </c>
      <c r="C8316" s="1" t="s">
        <v>15940</v>
      </c>
      <c r="D8316" s="1" t="s">
        <v>1558</v>
      </c>
      <c r="E8316" s="1" t="s">
        <v>15941</v>
      </c>
      <c r="F8316" s="1" t="s">
        <v>3591</v>
      </c>
      <c r="G8316" s="1" t="s">
        <v>39</v>
      </c>
      <c r="H8316" s="1">
        <v>45.0</v>
      </c>
      <c r="I8316" s="3">
        <v>44138.291666666664</v>
      </c>
      <c r="J8316" s="1">
        <v>1.86757309404331</v>
      </c>
      <c r="K8316" s="1" t="s">
        <v>166</v>
      </c>
      <c r="M8316" s="3">
        <v>44138.325377789355</v>
      </c>
    </row>
    <row r="8317">
      <c r="A8317" s="1">
        <v>8315.0</v>
      </c>
      <c r="B8317" s="1" t="s">
        <v>141</v>
      </c>
      <c r="C8317" s="1" t="s">
        <v>15942</v>
      </c>
      <c r="D8317" s="1" t="s">
        <v>630</v>
      </c>
      <c r="E8317" s="1" t="s">
        <v>15943</v>
      </c>
      <c r="F8317" s="1" t="s">
        <v>175</v>
      </c>
      <c r="G8317" s="1" t="s">
        <v>39</v>
      </c>
      <c r="H8317" s="1">
        <v>45.0</v>
      </c>
      <c r="I8317" s="3">
        <v>43927.28125</v>
      </c>
      <c r="J8317" s="1">
        <v>1.58177274231401</v>
      </c>
      <c r="K8317" s="1" t="s">
        <v>46</v>
      </c>
      <c r="M8317" s="3">
        <v>43927.32273327546</v>
      </c>
    </row>
    <row r="8318">
      <c r="A8318" s="1">
        <v>8316.0</v>
      </c>
      <c r="B8318" s="1" t="s">
        <v>2165</v>
      </c>
      <c r="C8318" s="1" t="s">
        <v>15944</v>
      </c>
      <c r="D8318" s="1" t="s">
        <v>701</v>
      </c>
      <c r="E8318" s="1" t="s">
        <v>2670</v>
      </c>
      <c r="F8318" s="1" t="s">
        <v>2168</v>
      </c>
      <c r="G8318" s="1" t="s">
        <v>17</v>
      </c>
      <c r="H8318" s="1">
        <v>45.0</v>
      </c>
      <c r="I8318" s="3">
        <v>44158.145833333336</v>
      </c>
      <c r="J8318" s="1">
        <v>1.45308315359736</v>
      </c>
      <c r="K8318" s="1" t="s">
        <v>24</v>
      </c>
      <c r="L8318" s="1" t="s">
        <v>406</v>
      </c>
      <c r="M8318" s="3">
        <v>44158.18542490741</v>
      </c>
    </row>
    <row r="8319">
      <c r="A8319" s="1">
        <v>8317.0</v>
      </c>
      <c r="B8319" s="1" t="s">
        <v>413</v>
      </c>
      <c r="C8319" s="1" t="s">
        <v>15945</v>
      </c>
      <c r="D8319" s="1" t="s">
        <v>415</v>
      </c>
      <c r="E8319" s="1" t="s">
        <v>15946</v>
      </c>
      <c r="F8319" s="1" t="s">
        <v>417</v>
      </c>
      <c r="G8319" s="1" t="s">
        <v>39</v>
      </c>
      <c r="H8319" s="1">
        <v>45.0</v>
      </c>
      <c r="I8319" s="3">
        <v>44203.322916666664</v>
      </c>
      <c r="J8319" s="1">
        <v>3.30975239149139</v>
      </c>
      <c r="K8319" s="1" t="s">
        <v>24</v>
      </c>
      <c r="M8319" s="3">
        <v>44203.35667296296</v>
      </c>
    </row>
    <row r="8320">
      <c r="A8320" s="1">
        <v>8318.0</v>
      </c>
      <c r="B8320" s="1" t="s">
        <v>758</v>
      </c>
      <c r="C8320" s="1" t="s">
        <v>15947</v>
      </c>
      <c r="D8320" s="1" t="s">
        <v>5543</v>
      </c>
      <c r="E8320" s="1" t="s">
        <v>5544</v>
      </c>
      <c r="F8320" s="1" t="s">
        <v>762</v>
      </c>
      <c r="G8320" s="1" t="s">
        <v>17</v>
      </c>
      <c r="H8320" s="1">
        <v>45.0</v>
      </c>
      <c r="I8320" s="3">
        <v>43980.708333333336</v>
      </c>
      <c r="J8320" s="1">
        <v>2.41039293138721</v>
      </c>
      <c r="K8320" s="1" t="s">
        <v>159</v>
      </c>
      <c r="M8320" s="3">
        <v>43980.79590409722</v>
      </c>
    </row>
    <row r="8321">
      <c r="A8321" s="1">
        <v>8319.0</v>
      </c>
      <c r="B8321" s="1" t="s">
        <v>303</v>
      </c>
      <c r="C8321" s="1" t="s">
        <v>15948</v>
      </c>
      <c r="D8321" s="1" t="s">
        <v>305</v>
      </c>
      <c r="E8321" s="1" t="s">
        <v>1295</v>
      </c>
      <c r="F8321" s="1" t="s">
        <v>307</v>
      </c>
      <c r="G8321" s="1" t="s">
        <v>17</v>
      </c>
      <c r="H8321" s="1">
        <v>45.0</v>
      </c>
      <c r="I8321" s="3">
        <v>43866.40625</v>
      </c>
      <c r="J8321" s="1">
        <v>2.00518966311423</v>
      </c>
      <c r="K8321" s="1" t="s">
        <v>24</v>
      </c>
      <c r="M8321" s="3">
        <v>43866.45453244213</v>
      </c>
    </row>
    <row r="8322">
      <c r="A8322" s="1">
        <v>8320.0</v>
      </c>
      <c r="B8322" s="1" t="s">
        <v>278</v>
      </c>
      <c r="C8322" s="1" t="s">
        <v>15949</v>
      </c>
      <c r="D8322" s="1" t="s">
        <v>21</v>
      </c>
      <c r="E8322" s="1" t="s">
        <v>15950</v>
      </c>
      <c r="F8322" s="1" t="s">
        <v>281</v>
      </c>
      <c r="G8322" s="1" t="s">
        <v>17</v>
      </c>
      <c r="H8322" s="1">
        <v>45.0</v>
      </c>
      <c r="I8322" s="3">
        <v>44097.3125</v>
      </c>
      <c r="J8322" s="1">
        <v>3.56396298699319</v>
      </c>
      <c r="K8322" s="1" t="s">
        <v>24</v>
      </c>
      <c r="M8322" s="3">
        <v>44097.346430474536</v>
      </c>
    </row>
    <row r="8323">
      <c r="A8323" s="1">
        <v>8321.0</v>
      </c>
      <c r="B8323" s="1" t="s">
        <v>806</v>
      </c>
      <c r="C8323" s="1" t="s">
        <v>15951</v>
      </c>
      <c r="D8323" s="1" t="s">
        <v>1036</v>
      </c>
      <c r="E8323" s="1" t="s">
        <v>7758</v>
      </c>
      <c r="F8323" s="1" t="s">
        <v>810</v>
      </c>
      <c r="G8323" s="1" t="s">
        <v>35</v>
      </c>
      <c r="H8323" s="1">
        <v>45.0</v>
      </c>
      <c r="I8323" s="3">
        <v>44230.65625</v>
      </c>
      <c r="J8323" s="1">
        <v>2.33844258381662</v>
      </c>
      <c r="K8323" s="1" t="s">
        <v>24</v>
      </c>
      <c r="M8323" s="3">
        <v>44230.684676296296</v>
      </c>
    </row>
    <row r="8324">
      <c r="A8324" s="1">
        <v>8322.0</v>
      </c>
      <c r="B8324" s="1" t="s">
        <v>385</v>
      </c>
      <c r="C8324" s="1" t="s">
        <v>15952</v>
      </c>
      <c r="D8324" s="1" t="s">
        <v>1250</v>
      </c>
      <c r="E8324" s="1" t="s">
        <v>711</v>
      </c>
      <c r="F8324" s="1" t="s">
        <v>388</v>
      </c>
      <c r="G8324" s="1" t="s">
        <v>35</v>
      </c>
      <c r="H8324" s="1">
        <v>45.0</v>
      </c>
      <c r="I8324" s="3">
        <v>43721.291666666664</v>
      </c>
      <c r="J8324" s="1">
        <v>3.05199268591971</v>
      </c>
      <c r="K8324" s="1" t="s">
        <v>24</v>
      </c>
      <c r="M8324" s="3">
        <v>43721.323234675925</v>
      </c>
    </row>
    <row r="8325">
      <c r="A8325" s="1">
        <v>8323.0</v>
      </c>
      <c r="B8325" s="1" t="s">
        <v>953</v>
      </c>
      <c r="C8325" s="1" t="s">
        <v>15953</v>
      </c>
      <c r="D8325" s="1" t="s">
        <v>6470</v>
      </c>
      <c r="E8325" s="1" t="s">
        <v>6471</v>
      </c>
      <c r="F8325" s="1" t="s">
        <v>965</v>
      </c>
      <c r="G8325" s="1" t="s">
        <v>17</v>
      </c>
      <c r="H8325" s="1">
        <v>45.0</v>
      </c>
      <c r="I8325" s="3">
        <v>43710.666666666664</v>
      </c>
      <c r="J8325" s="1">
        <v>2.13329332032616</v>
      </c>
      <c r="K8325" s="1" t="s">
        <v>18</v>
      </c>
      <c r="M8325" s="3">
        <v>43710.705914467595</v>
      </c>
    </row>
    <row r="8326">
      <c r="A8326" s="1">
        <v>8324.0</v>
      </c>
      <c r="B8326" s="1" t="s">
        <v>887</v>
      </c>
      <c r="C8326" s="1" t="s">
        <v>15954</v>
      </c>
      <c r="D8326" s="1" t="s">
        <v>1208</v>
      </c>
      <c r="E8326" s="1" t="s">
        <v>15955</v>
      </c>
      <c r="F8326" s="1" t="s">
        <v>891</v>
      </c>
      <c r="G8326" s="1" t="s">
        <v>39</v>
      </c>
      <c r="H8326" s="1">
        <v>45.0</v>
      </c>
      <c r="I8326" s="3">
        <v>43881.333333333336</v>
      </c>
      <c r="J8326" s="1">
        <v>1.39215097900702</v>
      </c>
      <c r="K8326" s="1" t="s">
        <v>24</v>
      </c>
      <c r="M8326" s="3">
        <v>43881.36095488426</v>
      </c>
    </row>
    <row r="8327">
      <c r="A8327" s="1">
        <v>8325.0</v>
      </c>
      <c r="B8327" s="1" t="s">
        <v>15956</v>
      </c>
      <c r="C8327" s="1" t="s">
        <v>15957</v>
      </c>
      <c r="D8327" s="1" t="s">
        <v>3708</v>
      </c>
      <c r="E8327" s="1" t="s">
        <v>15958</v>
      </c>
      <c r="F8327" s="1" t="s">
        <v>15959</v>
      </c>
      <c r="G8327" s="1" t="s">
        <v>39</v>
      </c>
      <c r="H8327" s="1">
        <v>45.0</v>
      </c>
      <c r="I8327" s="3">
        <v>43545.791666666664</v>
      </c>
      <c r="J8327" s="1">
        <v>1.69947797573553</v>
      </c>
      <c r="K8327" s="1" t="s">
        <v>24</v>
      </c>
      <c r="M8327" s="3">
        <v>43545.76035506945</v>
      </c>
    </row>
    <row r="8328">
      <c r="A8328" s="1">
        <v>8326.0</v>
      </c>
      <c r="B8328" s="1" t="s">
        <v>834</v>
      </c>
      <c r="C8328" s="1" t="s">
        <v>15960</v>
      </c>
      <c r="D8328" s="1" t="s">
        <v>121</v>
      </c>
      <c r="E8328" s="1" t="s">
        <v>15961</v>
      </c>
      <c r="F8328" s="1" t="s">
        <v>837</v>
      </c>
      <c r="G8328" s="1" t="s">
        <v>39</v>
      </c>
      <c r="H8328" s="1">
        <v>45.0</v>
      </c>
      <c r="I8328" s="3">
        <v>43918.770833333336</v>
      </c>
      <c r="J8328" s="1">
        <v>2.28461081356043</v>
      </c>
      <c r="K8328" s="1" t="s">
        <v>18</v>
      </c>
      <c r="M8328" s="3">
        <v>43918.792516180554</v>
      </c>
    </row>
    <row r="8329">
      <c r="A8329" s="1">
        <v>8327.0</v>
      </c>
      <c r="B8329" s="1" t="s">
        <v>345</v>
      </c>
      <c r="C8329" s="1" t="s">
        <v>15962</v>
      </c>
      <c r="D8329" s="1" t="s">
        <v>1978</v>
      </c>
      <c r="E8329" s="1" t="s">
        <v>823</v>
      </c>
      <c r="F8329" s="1" t="s">
        <v>349</v>
      </c>
      <c r="G8329" s="1" t="s">
        <v>17</v>
      </c>
      <c r="H8329" s="1">
        <v>45.0</v>
      </c>
      <c r="I8329" s="3">
        <v>43781.625</v>
      </c>
      <c r="J8329" s="1">
        <v>0.856751300880109</v>
      </c>
      <c r="K8329" s="1" t="s">
        <v>24</v>
      </c>
      <c r="M8329" s="3">
        <v>43781.657690914355</v>
      </c>
    </row>
    <row r="8330">
      <c r="A8330" s="1">
        <v>8328.0</v>
      </c>
      <c r="B8330" s="1" t="s">
        <v>2885</v>
      </c>
      <c r="C8330" s="1" t="s">
        <v>15963</v>
      </c>
      <c r="D8330" s="1" t="s">
        <v>461</v>
      </c>
      <c r="E8330" s="1" t="s">
        <v>10306</v>
      </c>
      <c r="F8330" s="1" t="s">
        <v>2888</v>
      </c>
      <c r="G8330" s="1" t="s">
        <v>17</v>
      </c>
      <c r="H8330" s="1">
        <v>45.0</v>
      </c>
      <c r="I8330" s="3">
        <v>43813.25</v>
      </c>
      <c r="J8330" s="1">
        <v>1.36504820789123</v>
      </c>
      <c r="K8330" s="1" t="s">
        <v>24</v>
      </c>
      <c r="M8330" s="3">
        <v>43813.27812079861</v>
      </c>
    </row>
    <row r="8331">
      <c r="A8331" s="1">
        <v>8329.0</v>
      </c>
      <c r="B8331" s="1" t="s">
        <v>1090</v>
      </c>
      <c r="C8331" s="1" t="s">
        <v>15964</v>
      </c>
      <c r="D8331" s="1" t="s">
        <v>1558</v>
      </c>
      <c r="E8331" s="1" t="s">
        <v>1559</v>
      </c>
      <c r="F8331" s="1" t="s">
        <v>1094</v>
      </c>
      <c r="G8331" s="1" t="s">
        <v>17</v>
      </c>
      <c r="H8331" s="1">
        <v>45.0</v>
      </c>
      <c r="I8331" s="3">
        <v>44244.208333333336</v>
      </c>
      <c r="J8331" s="1">
        <v>2.13421620988362</v>
      </c>
      <c r="K8331" s="1" t="s">
        <v>166</v>
      </c>
      <c r="L8331" s="1" t="s">
        <v>167</v>
      </c>
      <c r="M8331" s="3">
        <v>44244.356330243056</v>
      </c>
    </row>
    <row r="8332">
      <c r="A8332" s="1">
        <v>8330.0</v>
      </c>
      <c r="B8332" s="1" t="s">
        <v>3758</v>
      </c>
      <c r="C8332" s="1" t="s">
        <v>15965</v>
      </c>
      <c r="D8332" s="1" t="s">
        <v>315</v>
      </c>
      <c r="E8332" s="1" t="s">
        <v>15966</v>
      </c>
      <c r="F8332" s="1" t="s">
        <v>3761</v>
      </c>
      <c r="G8332" s="1" t="s">
        <v>39</v>
      </c>
      <c r="H8332" s="1">
        <v>45.0</v>
      </c>
      <c r="I8332" s="3">
        <v>44214.666666666664</v>
      </c>
      <c r="J8332" s="1">
        <v>3.54789379341818</v>
      </c>
      <c r="K8332" s="1" t="s">
        <v>166</v>
      </c>
      <c r="M8332" s="3">
        <v>44214.693308761576</v>
      </c>
    </row>
    <row r="8333">
      <c r="A8333" s="1">
        <v>8331.0</v>
      </c>
      <c r="B8333" s="1" t="s">
        <v>141</v>
      </c>
      <c r="C8333" s="1" t="s">
        <v>15967</v>
      </c>
      <c r="D8333" s="1" t="s">
        <v>9820</v>
      </c>
      <c r="E8333" s="1" t="s">
        <v>15968</v>
      </c>
      <c r="F8333" s="1" t="s">
        <v>175</v>
      </c>
      <c r="G8333" s="1" t="s">
        <v>39</v>
      </c>
      <c r="H8333" s="1">
        <v>45.0</v>
      </c>
      <c r="I8333" s="3">
        <v>43907.614583333336</v>
      </c>
      <c r="J8333" s="1">
        <v>0.0</v>
      </c>
      <c r="K8333" s="1" t="s">
        <v>46</v>
      </c>
      <c r="M8333" s="3">
        <v>43907.54714844908</v>
      </c>
    </row>
    <row r="8334">
      <c r="A8334" s="1">
        <v>8332.0</v>
      </c>
      <c r="B8334" s="1" t="s">
        <v>12</v>
      </c>
      <c r="C8334" s="1" t="s">
        <v>15969</v>
      </c>
      <c r="D8334" s="1" t="s">
        <v>4220</v>
      </c>
      <c r="E8334" s="1" t="s">
        <v>4982</v>
      </c>
      <c r="F8334" s="1" t="s">
        <v>16</v>
      </c>
      <c r="G8334" s="1" t="s">
        <v>17</v>
      </c>
      <c r="H8334" s="1">
        <v>45.0</v>
      </c>
      <c r="I8334" s="3">
        <v>43905.625</v>
      </c>
      <c r="J8334" s="1">
        <v>0.951080202866244</v>
      </c>
      <c r="K8334" s="1" t="s">
        <v>18</v>
      </c>
      <c r="M8334" s="3">
        <v>43905.644127708336</v>
      </c>
    </row>
    <row r="8335">
      <c r="A8335" s="1">
        <v>8333.0</v>
      </c>
      <c r="B8335" s="1" t="s">
        <v>1315</v>
      </c>
      <c r="C8335" s="1" t="s">
        <v>15970</v>
      </c>
      <c r="D8335" s="1" t="s">
        <v>1317</v>
      </c>
      <c r="E8335" s="1" t="s">
        <v>1318</v>
      </c>
      <c r="F8335" s="1" t="s">
        <v>1319</v>
      </c>
      <c r="G8335" s="1" t="s">
        <v>17</v>
      </c>
      <c r="H8335" s="1">
        <v>45.0</v>
      </c>
      <c r="I8335" s="3">
        <v>43763.333333333336</v>
      </c>
      <c r="J8335" s="1">
        <v>2.4052081665431</v>
      </c>
      <c r="K8335" s="1" t="s">
        <v>18</v>
      </c>
      <c r="M8335" s="3">
        <v>43763.380182546294</v>
      </c>
    </row>
    <row r="8336">
      <c r="A8336" s="1">
        <v>8334.0</v>
      </c>
      <c r="B8336" s="1" t="s">
        <v>2766</v>
      </c>
      <c r="C8336" s="1" t="s">
        <v>15971</v>
      </c>
      <c r="D8336" s="1" t="s">
        <v>3158</v>
      </c>
      <c r="E8336" s="1" t="s">
        <v>2769</v>
      </c>
      <c r="F8336" s="1" t="s">
        <v>2770</v>
      </c>
      <c r="G8336" s="1" t="s">
        <v>17</v>
      </c>
      <c r="H8336" s="1">
        <v>45.0</v>
      </c>
      <c r="I8336" s="3">
        <v>44188.583333333336</v>
      </c>
      <c r="J8336" s="1">
        <v>1.88046345729566</v>
      </c>
      <c r="K8336" s="1" t="s">
        <v>62</v>
      </c>
      <c r="M8336" s="3">
        <v>44188.615807118054</v>
      </c>
    </row>
    <row r="8337">
      <c r="A8337" s="1">
        <v>8335.0</v>
      </c>
      <c r="B8337" s="1" t="s">
        <v>4246</v>
      </c>
      <c r="C8337" s="1" t="s">
        <v>15972</v>
      </c>
      <c r="D8337" s="1" t="s">
        <v>4248</v>
      </c>
      <c r="E8337" s="1" t="s">
        <v>4249</v>
      </c>
      <c r="F8337" s="1" t="s">
        <v>4250</v>
      </c>
      <c r="G8337" s="1" t="s">
        <v>17</v>
      </c>
      <c r="H8337" s="1">
        <v>45.0</v>
      </c>
      <c r="I8337" s="3">
        <v>43873.645833333336</v>
      </c>
      <c r="J8337" s="1">
        <v>0.940687986165867</v>
      </c>
      <c r="K8337" s="1" t="s">
        <v>24</v>
      </c>
      <c r="M8337" s="3">
        <v>43873.66695252315</v>
      </c>
    </row>
    <row r="8338">
      <c r="A8338" s="1">
        <v>8336.0</v>
      </c>
      <c r="B8338" s="1" t="s">
        <v>4682</v>
      </c>
      <c r="C8338" s="1" t="s">
        <v>15973</v>
      </c>
      <c r="D8338" s="1" t="s">
        <v>15974</v>
      </c>
      <c r="E8338" s="1" t="s">
        <v>15975</v>
      </c>
      <c r="F8338" s="1" t="s">
        <v>4685</v>
      </c>
      <c r="G8338" s="1" t="s">
        <v>39</v>
      </c>
      <c r="H8338" s="1">
        <v>45.0</v>
      </c>
      <c r="I8338" s="3">
        <v>43903.645833333336</v>
      </c>
      <c r="J8338" s="1">
        <v>0.761464480084018</v>
      </c>
      <c r="K8338" s="1" t="s">
        <v>46</v>
      </c>
      <c r="M8338" s="3">
        <v>43903.678382453705</v>
      </c>
    </row>
    <row r="8339">
      <c r="A8339" s="1">
        <v>8337.0</v>
      </c>
      <c r="B8339" s="1" t="s">
        <v>590</v>
      </c>
      <c r="C8339" s="1" t="s">
        <v>15976</v>
      </c>
      <c r="D8339" s="1" t="s">
        <v>592</v>
      </c>
      <c r="E8339" s="1" t="s">
        <v>15977</v>
      </c>
      <c r="F8339" s="1" t="s">
        <v>594</v>
      </c>
      <c r="G8339" s="1" t="s">
        <v>39</v>
      </c>
      <c r="H8339" s="1">
        <v>45.0</v>
      </c>
      <c r="I8339" s="3">
        <v>44159.6875</v>
      </c>
      <c r="J8339" s="1">
        <v>5.44855599809391</v>
      </c>
      <c r="K8339" s="1" t="s">
        <v>511</v>
      </c>
      <c r="L8339" s="1" t="s">
        <v>595</v>
      </c>
      <c r="M8339" s="3">
        <v>44159.67374021991</v>
      </c>
    </row>
    <row r="8340">
      <c r="A8340" s="1">
        <v>8338.0</v>
      </c>
      <c r="B8340" s="1" t="s">
        <v>3268</v>
      </c>
      <c r="C8340" s="1" t="s">
        <v>15978</v>
      </c>
      <c r="D8340" s="1" t="s">
        <v>3270</v>
      </c>
      <c r="E8340" s="1" t="s">
        <v>15979</v>
      </c>
      <c r="F8340" s="1" t="s">
        <v>3272</v>
      </c>
      <c r="G8340" s="1" t="s">
        <v>89</v>
      </c>
      <c r="H8340" s="1">
        <v>45.0</v>
      </c>
      <c r="I8340" s="3">
        <v>43839.704112314816</v>
      </c>
      <c r="J8340" s="1">
        <v>2.46808962987082</v>
      </c>
      <c r="K8340" s="1" t="s">
        <v>62</v>
      </c>
      <c r="M8340" s="3">
        <v>43839.70748898148</v>
      </c>
    </row>
    <row r="8341">
      <c r="A8341" s="1">
        <v>8339.0</v>
      </c>
      <c r="B8341" s="1" t="s">
        <v>7895</v>
      </c>
      <c r="C8341" s="1" t="s">
        <v>15980</v>
      </c>
      <c r="D8341" s="1" t="s">
        <v>14</v>
      </c>
      <c r="E8341" s="1" t="s">
        <v>15981</v>
      </c>
      <c r="F8341" s="1" t="s">
        <v>7899</v>
      </c>
      <c r="G8341" s="1" t="s">
        <v>89</v>
      </c>
      <c r="H8341" s="1">
        <v>45.0</v>
      </c>
      <c r="I8341" s="3">
        <v>44067.5940446875</v>
      </c>
      <c r="J8341" s="1">
        <v>1.48372952664239</v>
      </c>
      <c r="K8341" s="1" t="s">
        <v>18</v>
      </c>
      <c r="L8341" s="1" t="s">
        <v>1725</v>
      </c>
      <c r="M8341" s="3">
        <v>44067.60057927083</v>
      </c>
    </row>
    <row r="8342">
      <c r="A8342" s="1">
        <v>8340.0</v>
      </c>
      <c r="B8342" s="1" t="s">
        <v>1315</v>
      </c>
      <c r="C8342" s="1" t="s">
        <v>15982</v>
      </c>
      <c r="D8342" s="1" t="s">
        <v>411</v>
      </c>
      <c r="E8342" s="1" t="s">
        <v>5376</v>
      </c>
      <c r="F8342" s="1" t="s">
        <v>1319</v>
      </c>
      <c r="G8342" s="1" t="s">
        <v>17</v>
      </c>
      <c r="H8342" s="1">
        <v>45.0</v>
      </c>
      <c r="I8342" s="3">
        <v>43963.541666666664</v>
      </c>
      <c r="J8342" s="1">
        <v>0.224901429692834</v>
      </c>
      <c r="K8342" s="1" t="s">
        <v>18</v>
      </c>
      <c r="M8342" s="3">
        <v>43963.554767141206</v>
      </c>
    </row>
    <row r="8343">
      <c r="A8343" s="1">
        <v>8341.0</v>
      </c>
      <c r="B8343" s="1" t="s">
        <v>1982</v>
      </c>
      <c r="C8343" s="1" t="s">
        <v>15983</v>
      </c>
      <c r="D8343" s="1" t="s">
        <v>99</v>
      </c>
      <c r="E8343" s="1" t="s">
        <v>1984</v>
      </c>
      <c r="F8343" s="1" t="s">
        <v>1985</v>
      </c>
      <c r="G8343" s="1" t="s">
        <v>17</v>
      </c>
      <c r="H8343" s="1">
        <v>45.0</v>
      </c>
      <c r="I8343" s="3">
        <v>44088.583333333336</v>
      </c>
      <c r="J8343" s="1">
        <v>4.73417532385568</v>
      </c>
      <c r="K8343" s="1" t="s">
        <v>159</v>
      </c>
      <c r="L8343" s="1" t="s">
        <v>1986</v>
      </c>
      <c r="M8343" s="3">
        <v>44088.62625584491</v>
      </c>
    </row>
    <row r="8344">
      <c r="A8344" s="1">
        <v>8342.0</v>
      </c>
      <c r="B8344" s="1" t="s">
        <v>3724</v>
      </c>
      <c r="C8344" s="1" t="s">
        <v>15984</v>
      </c>
      <c r="D8344" s="1" t="s">
        <v>5515</v>
      </c>
      <c r="E8344" s="1" t="s">
        <v>15985</v>
      </c>
      <c r="F8344" s="1" t="s">
        <v>3727</v>
      </c>
      <c r="G8344" s="1" t="s">
        <v>39</v>
      </c>
      <c r="H8344" s="1">
        <v>45.0</v>
      </c>
      <c r="I8344" s="3">
        <v>44135.375</v>
      </c>
      <c r="J8344" s="1">
        <v>0.350394686617199</v>
      </c>
      <c r="K8344" s="1" t="s">
        <v>218</v>
      </c>
      <c r="L8344" s="1" t="s">
        <v>287</v>
      </c>
      <c r="M8344" s="3">
        <v>44135.40976601852</v>
      </c>
    </row>
    <row r="8345">
      <c r="A8345" s="1">
        <v>8343.0</v>
      </c>
      <c r="B8345" s="1" t="s">
        <v>638</v>
      </c>
      <c r="C8345" s="1" t="s">
        <v>15986</v>
      </c>
      <c r="D8345" s="1" t="s">
        <v>640</v>
      </c>
      <c r="E8345" s="1" t="s">
        <v>15987</v>
      </c>
      <c r="F8345" s="1" t="s">
        <v>642</v>
      </c>
      <c r="G8345" s="1" t="s">
        <v>35</v>
      </c>
      <c r="H8345" s="1">
        <v>45.0</v>
      </c>
      <c r="I8345" s="3">
        <v>44246.166666666664</v>
      </c>
      <c r="J8345" s="1">
        <v>1.41254435345412</v>
      </c>
      <c r="K8345" s="1" t="s">
        <v>18</v>
      </c>
      <c r="L8345" s="1" t="s">
        <v>444</v>
      </c>
      <c r="M8345" s="3">
        <v>44246.269869351854</v>
      </c>
    </row>
    <row r="8346">
      <c r="A8346" s="1">
        <v>8344.0</v>
      </c>
      <c r="B8346" s="1" t="s">
        <v>389</v>
      </c>
      <c r="C8346" s="1" t="s">
        <v>15988</v>
      </c>
      <c r="D8346" s="1" t="s">
        <v>588</v>
      </c>
      <c r="E8346" s="1" t="s">
        <v>10064</v>
      </c>
      <c r="F8346" s="1" t="s">
        <v>393</v>
      </c>
      <c r="G8346" s="1" t="s">
        <v>17</v>
      </c>
      <c r="H8346" s="1">
        <v>45.0</v>
      </c>
      <c r="I8346" s="3">
        <v>43906.333333333336</v>
      </c>
      <c r="J8346" s="1">
        <v>2.17898634712163</v>
      </c>
      <c r="K8346" s="1" t="s">
        <v>18</v>
      </c>
      <c r="M8346" s="3">
        <v>43906.39355414352</v>
      </c>
    </row>
    <row r="8347">
      <c r="A8347" s="1">
        <v>8345.0</v>
      </c>
      <c r="B8347" s="1" t="s">
        <v>1023</v>
      </c>
      <c r="C8347" s="1" t="s">
        <v>15989</v>
      </c>
      <c r="D8347" s="1" t="s">
        <v>1370</v>
      </c>
      <c r="E8347" s="1" t="s">
        <v>1371</v>
      </c>
      <c r="F8347" s="1" t="s">
        <v>1027</v>
      </c>
      <c r="G8347" s="1" t="s">
        <v>35</v>
      </c>
      <c r="H8347" s="1">
        <v>45.0</v>
      </c>
      <c r="I8347" s="3">
        <v>43551.166666666664</v>
      </c>
      <c r="J8347" s="1">
        <v>6.26678540844574</v>
      </c>
      <c r="K8347" s="1" t="s">
        <v>24</v>
      </c>
      <c r="M8347" s="3">
        <v>43551.222361238426</v>
      </c>
    </row>
    <row r="8348">
      <c r="A8348" s="1">
        <v>8346.0</v>
      </c>
      <c r="B8348" s="1" t="s">
        <v>119</v>
      </c>
      <c r="C8348" s="1" t="s">
        <v>15990</v>
      </c>
      <c r="D8348" s="1" t="s">
        <v>2601</v>
      </c>
      <c r="E8348" s="1" t="s">
        <v>15991</v>
      </c>
      <c r="F8348" s="1" t="s">
        <v>123</v>
      </c>
      <c r="G8348" s="1" t="s">
        <v>89</v>
      </c>
      <c r="H8348" s="1">
        <v>45.0</v>
      </c>
      <c r="I8348" s="3">
        <v>43822.588196909725</v>
      </c>
      <c r="J8348" s="1">
        <v>2.70874265669804</v>
      </c>
      <c r="K8348" s="1" t="s">
        <v>18</v>
      </c>
      <c r="M8348" s="3">
        <v>43822.59036376158</v>
      </c>
    </row>
    <row r="8349">
      <c r="A8349" s="1">
        <v>8347.0</v>
      </c>
      <c r="B8349" s="1" t="s">
        <v>877</v>
      </c>
      <c r="C8349" s="1" t="s">
        <v>15992</v>
      </c>
      <c r="D8349" s="1" t="s">
        <v>1963</v>
      </c>
      <c r="E8349" s="1" t="s">
        <v>15993</v>
      </c>
      <c r="F8349" s="1" t="s">
        <v>881</v>
      </c>
      <c r="G8349" s="1" t="s">
        <v>39</v>
      </c>
      <c r="H8349" s="1">
        <v>45.0</v>
      </c>
      <c r="I8349" s="3">
        <v>44138.708333333336</v>
      </c>
      <c r="J8349" s="1">
        <v>4.45027923633124</v>
      </c>
      <c r="K8349" s="1" t="s">
        <v>24</v>
      </c>
      <c r="L8349" s="1" t="s">
        <v>882</v>
      </c>
      <c r="M8349" s="3">
        <v>44138.74608009259</v>
      </c>
    </row>
    <row r="8350">
      <c r="A8350" s="1">
        <v>8348.0</v>
      </c>
      <c r="B8350" s="1" t="s">
        <v>354</v>
      </c>
      <c r="C8350" s="1" t="s">
        <v>15994</v>
      </c>
      <c r="D8350" s="1" t="s">
        <v>207</v>
      </c>
      <c r="E8350" s="1" t="s">
        <v>357</v>
      </c>
      <c r="F8350" s="1" t="s">
        <v>358</v>
      </c>
      <c r="G8350" s="1" t="s">
        <v>35</v>
      </c>
      <c r="H8350" s="1">
        <v>45.0</v>
      </c>
      <c r="I8350" s="3">
        <v>44047.666666666664</v>
      </c>
      <c r="J8350" s="1">
        <v>1.78833503515667</v>
      </c>
      <c r="K8350" s="1" t="s">
        <v>24</v>
      </c>
      <c r="M8350" s="3">
        <v>44047.713915810185</v>
      </c>
    </row>
    <row r="8351">
      <c r="A8351" s="1">
        <v>8349.0</v>
      </c>
      <c r="B8351" s="1" t="s">
        <v>768</v>
      </c>
      <c r="C8351" s="1" t="s">
        <v>15995</v>
      </c>
      <c r="D8351" s="1" t="s">
        <v>315</v>
      </c>
      <c r="E8351" s="1" t="s">
        <v>7060</v>
      </c>
      <c r="F8351" s="1" t="s">
        <v>772</v>
      </c>
      <c r="G8351" s="1" t="s">
        <v>35</v>
      </c>
      <c r="H8351" s="1">
        <v>45.0</v>
      </c>
      <c r="I8351" s="3">
        <v>44230.635416666664</v>
      </c>
      <c r="J8351" s="1">
        <v>1.96346941726344</v>
      </c>
      <c r="K8351" s="1" t="s">
        <v>166</v>
      </c>
      <c r="L8351" s="1" t="s">
        <v>318</v>
      </c>
      <c r="M8351" s="3">
        <v>44230.667304965275</v>
      </c>
    </row>
    <row r="8352">
      <c r="A8352" s="1">
        <v>8350.0</v>
      </c>
      <c r="B8352" s="1" t="s">
        <v>19</v>
      </c>
      <c r="C8352" s="1" t="s">
        <v>15996</v>
      </c>
      <c r="D8352" s="1" t="s">
        <v>326</v>
      </c>
      <c r="E8352" s="1" t="s">
        <v>2826</v>
      </c>
      <c r="F8352" s="1" t="s">
        <v>23</v>
      </c>
      <c r="G8352" s="1" t="s">
        <v>17</v>
      </c>
      <c r="H8352" s="1">
        <v>45.0</v>
      </c>
      <c r="I8352" s="3">
        <v>43964.3125</v>
      </c>
      <c r="J8352" s="1">
        <v>0.0764605524752695</v>
      </c>
      <c r="K8352" s="1" t="s">
        <v>24</v>
      </c>
      <c r="M8352" s="3">
        <v>43964.34780416667</v>
      </c>
    </row>
    <row r="8353">
      <c r="A8353" s="1">
        <v>8351.0</v>
      </c>
      <c r="B8353" s="1" t="s">
        <v>1699</v>
      </c>
      <c r="C8353" s="1" t="s">
        <v>15997</v>
      </c>
      <c r="D8353" s="1" t="s">
        <v>701</v>
      </c>
      <c r="E8353" s="1" t="s">
        <v>15570</v>
      </c>
      <c r="F8353" s="1" t="s">
        <v>1702</v>
      </c>
      <c r="G8353" s="1" t="s">
        <v>35</v>
      </c>
      <c r="H8353" s="1">
        <v>45.0</v>
      </c>
      <c r="I8353" s="3">
        <v>44165.770833333336</v>
      </c>
      <c r="J8353" s="1">
        <v>1.07231182381043</v>
      </c>
      <c r="K8353" s="1" t="s">
        <v>24</v>
      </c>
      <c r="L8353" s="1" t="s">
        <v>1006</v>
      </c>
      <c r="M8353" s="3">
        <v>44165.29957931713</v>
      </c>
    </row>
    <row r="8354">
      <c r="A8354" s="1">
        <v>8352.0</v>
      </c>
      <c r="B8354" s="1" t="s">
        <v>853</v>
      </c>
      <c r="C8354" s="1" t="s">
        <v>15998</v>
      </c>
      <c r="D8354" s="1" t="s">
        <v>1802</v>
      </c>
      <c r="E8354" s="1" t="s">
        <v>9171</v>
      </c>
      <c r="F8354" s="1" t="s">
        <v>856</v>
      </c>
      <c r="G8354" s="1" t="s">
        <v>17</v>
      </c>
      <c r="H8354" s="1">
        <v>45.0</v>
      </c>
      <c r="I8354" s="3">
        <v>43972.541666666664</v>
      </c>
      <c r="J8354" s="1">
        <v>2.17958657639441</v>
      </c>
      <c r="K8354" s="1" t="s">
        <v>18</v>
      </c>
      <c r="M8354" s="3">
        <v>43972.59569011574</v>
      </c>
    </row>
    <row r="8355">
      <c r="A8355" s="1">
        <v>8353.0</v>
      </c>
      <c r="B8355" s="1" t="s">
        <v>2543</v>
      </c>
      <c r="C8355" s="1" t="s">
        <v>15999</v>
      </c>
      <c r="D8355" s="1" t="s">
        <v>503</v>
      </c>
      <c r="E8355" s="1" t="s">
        <v>2545</v>
      </c>
      <c r="F8355" s="1" t="s">
        <v>2546</v>
      </c>
      <c r="G8355" s="1" t="s">
        <v>17</v>
      </c>
      <c r="H8355" s="1">
        <v>45.0</v>
      </c>
      <c r="I8355" s="3">
        <v>43775.291666666664</v>
      </c>
      <c r="J8355" s="1">
        <v>2.37095615529332</v>
      </c>
      <c r="K8355" s="1" t="s">
        <v>18</v>
      </c>
      <c r="M8355" s="3">
        <v>43775.33080694445</v>
      </c>
    </row>
    <row r="8356">
      <c r="A8356" s="1">
        <v>8354.0</v>
      </c>
      <c r="B8356" s="1" t="s">
        <v>303</v>
      </c>
      <c r="C8356" s="1" t="s">
        <v>16000</v>
      </c>
      <c r="D8356" s="1" t="s">
        <v>305</v>
      </c>
      <c r="E8356" s="1" t="s">
        <v>1839</v>
      </c>
      <c r="F8356" s="1" t="s">
        <v>307</v>
      </c>
      <c r="G8356" s="1" t="s">
        <v>17</v>
      </c>
      <c r="H8356" s="1">
        <v>45.0</v>
      </c>
      <c r="I8356" s="3">
        <v>43889.791666666664</v>
      </c>
      <c r="J8356" s="1">
        <v>1.89665063411856</v>
      </c>
      <c r="K8356" s="1" t="s">
        <v>24</v>
      </c>
      <c r="M8356" s="3">
        <v>43889.81824269676</v>
      </c>
    </row>
    <row r="8357">
      <c r="A8357" s="1">
        <v>8355.0</v>
      </c>
      <c r="B8357" s="1" t="s">
        <v>501</v>
      </c>
      <c r="C8357" s="1" t="s">
        <v>16001</v>
      </c>
      <c r="D8357" s="1" t="s">
        <v>503</v>
      </c>
      <c r="E8357" s="1" t="s">
        <v>10209</v>
      </c>
      <c r="F8357" s="1" t="s">
        <v>505</v>
      </c>
      <c r="G8357" s="1" t="s">
        <v>17</v>
      </c>
      <c r="H8357" s="1">
        <v>45.0</v>
      </c>
      <c r="I8357" s="3">
        <v>44007.583333333336</v>
      </c>
      <c r="J8357" s="1">
        <v>0.0</v>
      </c>
      <c r="K8357" s="1" t="s">
        <v>18</v>
      </c>
      <c r="M8357" s="3">
        <v>44007.58335975694</v>
      </c>
    </row>
    <row r="8358">
      <c r="A8358" s="1">
        <v>8356.0</v>
      </c>
      <c r="B8358" s="1" t="s">
        <v>2804</v>
      </c>
      <c r="C8358" s="1" t="s">
        <v>16002</v>
      </c>
      <c r="D8358" s="1" t="s">
        <v>6121</v>
      </c>
      <c r="E8358" s="1" t="s">
        <v>16003</v>
      </c>
      <c r="F8358" s="1" t="s">
        <v>2808</v>
      </c>
      <c r="G8358" s="1" t="s">
        <v>39</v>
      </c>
      <c r="H8358" s="1">
        <v>45.0</v>
      </c>
      <c r="I8358" s="3">
        <v>43747.75</v>
      </c>
      <c r="J8358" s="1">
        <v>3.33294762072523</v>
      </c>
      <c r="K8358" s="1" t="s">
        <v>24</v>
      </c>
      <c r="M8358" s="3">
        <v>43747.7999928125</v>
      </c>
    </row>
    <row r="8359">
      <c r="A8359" s="1">
        <v>8357.0</v>
      </c>
      <c r="B8359" s="1" t="s">
        <v>1202</v>
      </c>
      <c r="C8359" s="1" t="s">
        <v>16004</v>
      </c>
      <c r="D8359" s="1" t="s">
        <v>1631</v>
      </c>
      <c r="E8359" s="1" t="s">
        <v>1632</v>
      </c>
      <c r="F8359" s="1" t="s">
        <v>1206</v>
      </c>
      <c r="G8359" s="1" t="s">
        <v>35</v>
      </c>
      <c r="H8359" s="1">
        <v>45.0</v>
      </c>
      <c r="I8359" s="3">
        <v>43643.291666666664</v>
      </c>
      <c r="J8359" s="1">
        <v>1.48243376679858</v>
      </c>
      <c r="K8359" s="1" t="s">
        <v>24</v>
      </c>
      <c r="M8359" s="3">
        <v>43643.35720773148</v>
      </c>
    </row>
    <row r="8360">
      <c r="A8360" s="1">
        <v>8358.0</v>
      </c>
      <c r="B8360" s="1" t="s">
        <v>1336</v>
      </c>
      <c r="C8360" s="1" t="s">
        <v>16005</v>
      </c>
      <c r="D8360" s="1" t="s">
        <v>49</v>
      </c>
      <c r="E8360" s="1" t="s">
        <v>16006</v>
      </c>
      <c r="F8360" s="1" t="s">
        <v>1340</v>
      </c>
      <c r="G8360" s="1" t="s">
        <v>39</v>
      </c>
      <c r="H8360" s="1">
        <v>45.0</v>
      </c>
      <c r="I8360" s="3">
        <v>44183.395833333336</v>
      </c>
      <c r="J8360" s="1">
        <v>0.0</v>
      </c>
      <c r="K8360" s="1" t="s">
        <v>62</v>
      </c>
      <c r="M8360" s="3">
        <v>44183.39098079861</v>
      </c>
    </row>
    <row r="8361">
      <c r="A8361" s="1">
        <v>8359.0</v>
      </c>
      <c r="B8361" s="1" t="s">
        <v>5661</v>
      </c>
      <c r="C8361" s="1" t="s">
        <v>16007</v>
      </c>
      <c r="D8361" s="1" t="s">
        <v>5663</v>
      </c>
      <c r="E8361" s="1" t="s">
        <v>5664</v>
      </c>
      <c r="F8361" s="1" t="s">
        <v>5665</v>
      </c>
      <c r="G8361" s="1" t="s">
        <v>17</v>
      </c>
      <c r="H8361" s="1">
        <v>45.0</v>
      </c>
      <c r="I8361" s="3">
        <v>44046.645833333336</v>
      </c>
      <c r="J8361" s="1">
        <v>1.17171388810241</v>
      </c>
      <c r="K8361" s="1" t="s">
        <v>166</v>
      </c>
      <c r="M8361" s="3">
        <v>44046.66632474537</v>
      </c>
    </row>
    <row r="8362">
      <c r="A8362" s="1">
        <v>8360.0</v>
      </c>
      <c r="B8362" s="1" t="s">
        <v>2944</v>
      </c>
      <c r="C8362" s="1" t="s">
        <v>16008</v>
      </c>
      <c r="D8362" s="1" t="s">
        <v>121</v>
      </c>
      <c r="E8362" s="1" t="s">
        <v>16009</v>
      </c>
      <c r="F8362" s="1" t="s">
        <v>2947</v>
      </c>
      <c r="G8362" s="1" t="s">
        <v>39</v>
      </c>
      <c r="H8362" s="1">
        <v>45.0</v>
      </c>
      <c r="I8362" s="3">
        <v>44180.645833333336</v>
      </c>
      <c r="J8362" s="1">
        <v>2.20426251964641</v>
      </c>
      <c r="K8362" s="1" t="s">
        <v>18</v>
      </c>
      <c r="M8362" s="3">
        <v>44180.672287291665</v>
      </c>
    </row>
    <row r="8363">
      <c r="A8363" s="1">
        <v>8361.0</v>
      </c>
      <c r="B8363" s="1" t="s">
        <v>12</v>
      </c>
      <c r="C8363" s="1" t="s">
        <v>16010</v>
      </c>
      <c r="D8363" s="1" t="s">
        <v>411</v>
      </c>
      <c r="E8363" s="1" t="s">
        <v>1278</v>
      </c>
      <c r="F8363" s="1" t="s">
        <v>16</v>
      </c>
      <c r="G8363" s="1" t="s">
        <v>17</v>
      </c>
      <c r="H8363" s="1">
        <v>45.0</v>
      </c>
      <c r="I8363" s="3">
        <v>43887.291666666664</v>
      </c>
      <c r="J8363" s="1">
        <v>1.09706999091844</v>
      </c>
      <c r="K8363" s="1" t="s">
        <v>18</v>
      </c>
      <c r="M8363" s="3">
        <v>43887.324501331015</v>
      </c>
    </row>
    <row r="8364">
      <c r="A8364" s="1">
        <v>8362.0</v>
      </c>
      <c r="B8364" s="1" t="s">
        <v>84</v>
      </c>
      <c r="C8364" s="1" t="s">
        <v>16011</v>
      </c>
      <c r="D8364" s="1" t="s">
        <v>86</v>
      </c>
      <c r="E8364" s="1" t="s">
        <v>4666</v>
      </c>
      <c r="F8364" s="1" t="s">
        <v>88</v>
      </c>
      <c r="G8364" s="1" t="s">
        <v>35</v>
      </c>
      <c r="H8364" s="1">
        <v>45.0</v>
      </c>
      <c r="I8364" s="3">
        <v>43796.166666666664</v>
      </c>
      <c r="J8364" s="1">
        <v>2.07605114924208</v>
      </c>
      <c r="K8364" s="1" t="s">
        <v>83</v>
      </c>
      <c r="M8364" s="3">
        <v>43796.21133693287</v>
      </c>
    </row>
    <row r="8365">
      <c r="A8365" s="1">
        <v>8363.0</v>
      </c>
      <c r="B8365" s="1" t="s">
        <v>957</v>
      </c>
      <c r="C8365" s="1" t="s">
        <v>16012</v>
      </c>
      <c r="D8365" s="1" t="s">
        <v>1756</v>
      </c>
      <c r="E8365" s="1" t="s">
        <v>3954</v>
      </c>
      <c r="F8365" s="1" t="s">
        <v>961</v>
      </c>
      <c r="G8365" s="1" t="s">
        <v>17</v>
      </c>
      <c r="H8365" s="1">
        <v>45.0</v>
      </c>
      <c r="I8365" s="3">
        <v>44169.666666666664</v>
      </c>
      <c r="J8365" s="1">
        <v>2.12027822004298</v>
      </c>
      <c r="K8365" s="1" t="s">
        <v>24</v>
      </c>
      <c r="M8365" s="3">
        <v>44169.7025312037</v>
      </c>
    </row>
    <row r="8366">
      <c r="A8366" s="1">
        <v>8364.0</v>
      </c>
      <c r="B8366" s="1" t="s">
        <v>6529</v>
      </c>
      <c r="C8366" s="1" t="s">
        <v>16013</v>
      </c>
      <c r="D8366" s="1" t="s">
        <v>6215</v>
      </c>
      <c r="E8366" s="1" t="s">
        <v>6531</v>
      </c>
      <c r="F8366" s="1" t="s">
        <v>6532</v>
      </c>
      <c r="G8366" s="1" t="s">
        <v>17</v>
      </c>
      <c r="H8366" s="1">
        <v>45.0</v>
      </c>
      <c r="I8366" s="3">
        <v>43796.625</v>
      </c>
      <c r="J8366" s="1">
        <v>0.0</v>
      </c>
      <c r="K8366" s="1" t="s">
        <v>24</v>
      </c>
      <c r="M8366" s="3">
        <v>43797.352282824075</v>
      </c>
    </row>
    <row r="8367">
      <c r="A8367" s="1">
        <v>8365.0</v>
      </c>
      <c r="B8367" s="1" t="s">
        <v>732</v>
      </c>
      <c r="C8367" s="1" t="s">
        <v>16014</v>
      </c>
      <c r="D8367" s="1" t="s">
        <v>2504</v>
      </c>
      <c r="E8367" s="1" t="s">
        <v>16015</v>
      </c>
      <c r="F8367" s="1" t="s">
        <v>735</v>
      </c>
      <c r="G8367" s="1" t="s">
        <v>39</v>
      </c>
      <c r="H8367" s="1">
        <v>45.0</v>
      </c>
      <c r="I8367" s="3">
        <v>44128.729166666664</v>
      </c>
      <c r="J8367" s="1">
        <v>2.80868375381735</v>
      </c>
      <c r="K8367" s="1" t="s">
        <v>24</v>
      </c>
      <c r="M8367" s="3">
        <v>44128.7540581713</v>
      </c>
    </row>
    <row r="8368">
      <c r="A8368" s="1">
        <v>8366.0</v>
      </c>
      <c r="B8368" s="1" t="s">
        <v>229</v>
      </c>
      <c r="C8368" s="1" t="s">
        <v>16016</v>
      </c>
      <c r="D8368" s="1" t="s">
        <v>1653</v>
      </c>
      <c r="E8368" s="1" t="s">
        <v>4903</v>
      </c>
      <c r="F8368" s="1" t="s">
        <v>232</v>
      </c>
      <c r="G8368" s="1" t="s">
        <v>35</v>
      </c>
      <c r="H8368" s="1">
        <v>45.0</v>
      </c>
      <c r="I8368" s="3">
        <v>43893.625</v>
      </c>
      <c r="J8368" s="1">
        <v>2.85937594061994</v>
      </c>
      <c r="K8368" s="1" t="s">
        <v>24</v>
      </c>
      <c r="M8368" s="3">
        <v>43893.6964233912</v>
      </c>
    </row>
    <row r="8369">
      <c r="A8369" s="1">
        <v>8367.0</v>
      </c>
      <c r="B8369" s="1" t="s">
        <v>19</v>
      </c>
      <c r="C8369" s="1" t="s">
        <v>16017</v>
      </c>
      <c r="D8369" s="1" t="s">
        <v>21</v>
      </c>
      <c r="E8369" s="1" t="s">
        <v>16018</v>
      </c>
      <c r="F8369" s="1" t="s">
        <v>23</v>
      </c>
      <c r="G8369" s="1" t="s">
        <v>17</v>
      </c>
      <c r="H8369" s="1">
        <v>45.0</v>
      </c>
      <c r="I8369" s="3">
        <v>43811.291666666664</v>
      </c>
      <c r="J8369" s="1">
        <v>2.151895227234</v>
      </c>
      <c r="K8369" s="1" t="s">
        <v>24</v>
      </c>
      <c r="M8369" s="3">
        <v>43811.35202668981</v>
      </c>
    </row>
    <row r="8370">
      <c r="A8370" s="1">
        <v>8368.0</v>
      </c>
      <c r="B8370" s="1" t="s">
        <v>401</v>
      </c>
      <c r="C8370" s="1" t="s">
        <v>16019</v>
      </c>
      <c r="D8370" s="1" t="s">
        <v>3782</v>
      </c>
      <c r="E8370" s="1" t="s">
        <v>3783</v>
      </c>
      <c r="F8370" s="1" t="s">
        <v>405</v>
      </c>
      <c r="G8370" s="1" t="s">
        <v>17</v>
      </c>
      <c r="H8370" s="1">
        <v>45.0</v>
      </c>
      <c r="I8370" s="3">
        <v>43894.270833333336</v>
      </c>
      <c r="J8370" s="1">
        <v>1.13553021570481</v>
      </c>
      <c r="K8370" s="1" t="s">
        <v>24</v>
      </c>
      <c r="M8370" s="3">
        <v>43894.34323184028</v>
      </c>
    </row>
    <row r="8371">
      <c r="A8371" s="1">
        <v>8369.0</v>
      </c>
      <c r="B8371" s="1" t="s">
        <v>385</v>
      </c>
      <c r="C8371" s="1" t="s">
        <v>16020</v>
      </c>
      <c r="D8371" s="1" t="s">
        <v>116</v>
      </c>
      <c r="E8371" s="1" t="s">
        <v>2924</v>
      </c>
      <c r="F8371" s="1" t="s">
        <v>388</v>
      </c>
      <c r="G8371" s="1" t="s">
        <v>17</v>
      </c>
      <c r="H8371" s="1">
        <v>45.0</v>
      </c>
      <c r="I8371" s="3">
        <v>44098.291666666664</v>
      </c>
      <c r="J8371" s="1">
        <v>0.0</v>
      </c>
      <c r="K8371" s="1" t="s">
        <v>24</v>
      </c>
      <c r="M8371" s="3">
        <v>44098.3812059375</v>
      </c>
    </row>
    <row r="8372">
      <c r="A8372" s="1">
        <v>8370.0</v>
      </c>
      <c r="B8372" s="1" t="s">
        <v>136</v>
      </c>
      <c r="C8372" s="1" t="s">
        <v>16021</v>
      </c>
      <c r="D8372" s="1" t="s">
        <v>138</v>
      </c>
      <c r="E8372" s="1" t="s">
        <v>13020</v>
      </c>
      <c r="F8372" s="1" t="s">
        <v>140</v>
      </c>
      <c r="G8372" s="1" t="s">
        <v>17</v>
      </c>
      <c r="H8372" s="1">
        <v>45.0</v>
      </c>
      <c r="I8372" s="3">
        <v>43905.375</v>
      </c>
      <c r="J8372" s="1">
        <v>2.21842176625912</v>
      </c>
      <c r="K8372" s="1" t="s">
        <v>18</v>
      </c>
      <c r="M8372" s="3">
        <v>43905.36656888889</v>
      </c>
    </row>
    <row r="8373">
      <c r="A8373" s="1">
        <v>8371.0</v>
      </c>
      <c r="B8373" s="1" t="s">
        <v>1323</v>
      </c>
      <c r="C8373" s="1" t="s">
        <v>16022</v>
      </c>
      <c r="D8373" s="1" t="s">
        <v>1325</v>
      </c>
      <c r="E8373" s="1" t="s">
        <v>1326</v>
      </c>
      <c r="F8373" s="1" t="s">
        <v>1327</v>
      </c>
      <c r="G8373" s="1" t="s">
        <v>17</v>
      </c>
      <c r="H8373" s="1">
        <v>45.0</v>
      </c>
      <c r="I8373" s="3">
        <v>44058.68819444445</v>
      </c>
      <c r="J8373" s="1">
        <v>1.34616781271232</v>
      </c>
      <c r="K8373" s="1" t="s">
        <v>46</v>
      </c>
      <c r="L8373" s="1" t="s">
        <v>602</v>
      </c>
      <c r="M8373" s="3">
        <v>44058.69873425926</v>
      </c>
    </row>
    <row r="8374">
      <c r="A8374" s="1">
        <v>8372.0</v>
      </c>
      <c r="B8374" s="1" t="s">
        <v>176</v>
      </c>
      <c r="C8374" s="1" t="s">
        <v>16023</v>
      </c>
      <c r="D8374" s="1" t="s">
        <v>178</v>
      </c>
      <c r="E8374" s="1" t="s">
        <v>6229</v>
      </c>
      <c r="F8374" s="1" t="s">
        <v>180</v>
      </c>
      <c r="G8374" s="1" t="s">
        <v>17</v>
      </c>
      <c r="H8374" s="1">
        <v>45.0</v>
      </c>
      <c r="I8374" s="3">
        <v>44138.25</v>
      </c>
      <c r="J8374" s="1">
        <v>2.87985686782793</v>
      </c>
      <c r="K8374" s="1" t="s">
        <v>24</v>
      </c>
      <c r="M8374" s="3">
        <v>44138.28683763889</v>
      </c>
    </row>
    <row r="8375">
      <c r="A8375" s="1">
        <v>8373.0</v>
      </c>
      <c r="B8375" s="1" t="s">
        <v>620</v>
      </c>
      <c r="C8375" s="1" t="s">
        <v>16024</v>
      </c>
      <c r="D8375" s="1" t="s">
        <v>121</v>
      </c>
      <c r="E8375" s="1" t="s">
        <v>16025</v>
      </c>
      <c r="F8375" s="1" t="s">
        <v>623</v>
      </c>
      <c r="G8375" s="1" t="s">
        <v>39</v>
      </c>
      <c r="H8375" s="1">
        <v>45.0</v>
      </c>
      <c r="I8375" s="3">
        <v>43870.333333333336</v>
      </c>
      <c r="J8375" s="1">
        <v>1.45142512857964</v>
      </c>
      <c r="K8375" s="1" t="s">
        <v>18</v>
      </c>
      <c r="M8375" s="3">
        <v>43870.36510027778</v>
      </c>
    </row>
    <row r="8376">
      <c r="A8376" s="1">
        <v>8374.0</v>
      </c>
      <c r="B8376" s="1" t="s">
        <v>788</v>
      </c>
      <c r="C8376" s="1" t="s">
        <v>16026</v>
      </c>
      <c r="D8376" s="1" t="s">
        <v>869</v>
      </c>
      <c r="E8376" s="1" t="s">
        <v>1786</v>
      </c>
      <c r="F8376" s="1" t="s">
        <v>791</v>
      </c>
      <c r="G8376" s="1" t="s">
        <v>17</v>
      </c>
      <c r="H8376" s="1">
        <v>45.0</v>
      </c>
      <c r="I8376" s="3">
        <v>44230.708333333336</v>
      </c>
      <c r="J8376" s="1">
        <v>2.32472322015975</v>
      </c>
      <c r="K8376" s="1" t="s">
        <v>24</v>
      </c>
      <c r="M8376" s="3">
        <v>44230.74300560185</v>
      </c>
    </row>
    <row r="8377">
      <c r="A8377" s="1">
        <v>8375.0</v>
      </c>
      <c r="B8377" s="1" t="s">
        <v>520</v>
      </c>
      <c r="C8377" s="1" t="s">
        <v>16027</v>
      </c>
      <c r="D8377" s="1" t="s">
        <v>522</v>
      </c>
      <c r="E8377" s="1" t="s">
        <v>1100</v>
      </c>
      <c r="F8377" s="1" t="s">
        <v>524</v>
      </c>
      <c r="G8377" s="1" t="s">
        <v>35</v>
      </c>
      <c r="H8377" s="1">
        <v>45.0</v>
      </c>
      <c r="I8377" s="3">
        <v>43734.666666666664</v>
      </c>
      <c r="J8377" s="1">
        <v>0.0101021393675085</v>
      </c>
      <c r="K8377" s="1" t="s">
        <v>46</v>
      </c>
      <c r="M8377" s="3">
        <v>43735.315831099535</v>
      </c>
    </row>
    <row r="8378">
      <c r="A8378" s="1">
        <v>8376.0</v>
      </c>
      <c r="B8378" s="1" t="s">
        <v>3178</v>
      </c>
      <c r="C8378" s="1" t="s">
        <v>16028</v>
      </c>
      <c r="D8378" s="1" t="s">
        <v>818</v>
      </c>
      <c r="E8378" s="1" t="s">
        <v>16029</v>
      </c>
      <c r="F8378" s="1" t="s">
        <v>3182</v>
      </c>
      <c r="G8378" s="1" t="s">
        <v>89</v>
      </c>
      <c r="H8378" s="1">
        <v>45.0</v>
      </c>
      <c r="I8378" s="3">
        <v>44100.487697847224</v>
      </c>
      <c r="J8378" s="1">
        <v>1.74807590054234</v>
      </c>
      <c r="K8378" s="1" t="s">
        <v>18</v>
      </c>
      <c r="M8378" s="3">
        <v>44100.51786988426</v>
      </c>
    </row>
    <row r="8379">
      <c r="A8379" s="1">
        <v>8377.0</v>
      </c>
      <c r="B8379" s="1" t="s">
        <v>191</v>
      </c>
      <c r="C8379" s="1" t="s">
        <v>16030</v>
      </c>
      <c r="D8379" s="1" t="s">
        <v>2183</v>
      </c>
      <c r="E8379" s="1" t="s">
        <v>16031</v>
      </c>
      <c r="F8379" s="1" t="s">
        <v>195</v>
      </c>
      <c r="G8379" s="1" t="s">
        <v>39</v>
      </c>
      <c r="H8379" s="1">
        <v>45.0</v>
      </c>
      <c r="I8379" s="3">
        <v>43721.208333333336</v>
      </c>
      <c r="J8379" s="1">
        <v>2.90431234960921</v>
      </c>
      <c r="K8379" s="1" t="s">
        <v>24</v>
      </c>
      <c r="M8379" s="3">
        <v>43721.23993684028</v>
      </c>
    </row>
    <row r="8380">
      <c r="A8380" s="1">
        <v>8378.0</v>
      </c>
      <c r="B8380" s="1" t="s">
        <v>1315</v>
      </c>
      <c r="C8380" s="1" t="s">
        <v>16032</v>
      </c>
      <c r="D8380" s="1" t="s">
        <v>1317</v>
      </c>
      <c r="E8380" s="1" t="s">
        <v>1318</v>
      </c>
      <c r="F8380" s="1" t="s">
        <v>1319</v>
      </c>
      <c r="G8380" s="1" t="s">
        <v>17</v>
      </c>
      <c r="H8380" s="1">
        <v>45.0</v>
      </c>
      <c r="I8380" s="3">
        <v>43774.541666666664</v>
      </c>
      <c r="J8380" s="1">
        <v>0.0</v>
      </c>
      <c r="K8380" s="1" t="s">
        <v>18</v>
      </c>
      <c r="M8380" s="3">
        <v>43774.59431141204</v>
      </c>
    </row>
    <row r="8381">
      <c r="A8381" s="1">
        <v>8379.0</v>
      </c>
      <c r="B8381" s="1" t="s">
        <v>340</v>
      </c>
      <c r="C8381" s="1" t="s">
        <v>16033</v>
      </c>
      <c r="D8381" s="1" t="s">
        <v>1255</v>
      </c>
      <c r="E8381" s="1" t="s">
        <v>16034</v>
      </c>
      <c r="F8381" s="1" t="s">
        <v>344</v>
      </c>
      <c r="G8381" s="1" t="s">
        <v>39</v>
      </c>
      <c r="H8381" s="1">
        <v>45.0</v>
      </c>
      <c r="I8381" s="3">
        <v>43943.25069444445</v>
      </c>
      <c r="J8381" s="1">
        <v>2.08548386252065</v>
      </c>
      <c r="K8381" s="1" t="s">
        <v>83</v>
      </c>
      <c r="M8381" s="3">
        <v>43943.2785158912</v>
      </c>
    </row>
    <row r="8382">
      <c r="A8382" s="1">
        <v>8380.0</v>
      </c>
      <c r="B8382" s="1" t="s">
        <v>293</v>
      </c>
      <c r="C8382" s="1" t="s">
        <v>16035</v>
      </c>
      <c r="D8382" s="1" t="s">
        <v>295</v>
      </c>
      <c r="E8382" s="1" t="s">
        <v>694</v>
      </c>
      <c r="F8382" s="1" t="s">
        <v>297</v>
      </c>
      <c r="G8382" s="1" t="s">
        <v>17</v>
      </c>
      <c r="H8382" s="1">
        <v>45.0</v>
      </c>
      <c r="I8382" s="3">
        <v>43851.541666666664</v>
      </c>
      <c r="J8382" s="1">
        <v>0.51302711904176</v>
      </c>
      <c r="K8382" s="1" t="s">
        <v>62</v>
      </c>
      <c r="M8382" s="3">
        <v>43851.56750390046</v>
      </c>
    </row>
    <row r="8383">
      <c r="A8383" s="1">
        <v>8381.0</v>
      </c>
      <c r="B8383" s="1" t="s">
        <v>78</v>
      </c>
      <c r="C8383" s="1" t="s">
        <v>16036</v>
      </c>
      <c r="D8383" s="1" t="s">
        <v>86</v>
      </c>
      <c r="E8383" s="1" t="s">
        <v>81</v>
      </c>
      <c r="F8383" s="1" t="s">
        <v>82</v>
      </c>
      <c r="G8383" s="1" t="s">
        <v>17</v>
      </c>
      <c r="H8383" s="1">
        <v>45.0</v>
      </c>
      <c r="I8383" s="3">
        <v>43859.229166666664</v>
      </c>
      <c r="J8383" s="1">
        <v>1.46557276283489</v>
      </c>
      <c r="K8383" s="1" t="s">
        <v>83</v>
      </c>
      <c r="M8383" s="3">
        <v>43859.25483306713</v>
      </c>
    </row>
    <row r="8384">
      <c r="A8384" s="1">
        <v>8382.0</v>
      </c>
      <c r="B8384" s="1" t="s">
        <v>184</v>
      </c>
      <c r="C8384" s="1" t="s">
        <v>16037</v>
      </c>
      <c r="D8384" s="1" t="s">
        <v>1297</v>
      </c>
      <c r="E8384" s="1" t="s">
        <v>1391</v>
      </c>
      <c r="F8384" s="1" t="s">
        <v>187</v>
      </c>
      <c r="G8384" s="1" t="s">
        <v>17</v>
      </c>
      <c r="H8384" s="1">
        <v>45.0</v>
      </c>
      <c r="I8384" s="3">
        <v>43752.75</v>
      </c>
      <c r="J8384" s="1">
        <v>1.91384145008108</v>
      </c>
      <c r="K8384" s="1" t="s">
        <v>24</v>
      </c>
      <c r="M8384" s="3">
        <v>43752.44179903935</v>
      </c>
    </row>
    <row r="8385">
      <c r="A8385" s="1">
        <v>8383.0</v>
      </c>
      <c r="B8385" s="1" t="s">
        <v>7934</v>
      </c>
      <c r="C8385" s="1" t="s">
        <v>16038</v>
      </c>
      <c r="D8385" s="1" t="s">
        <v>99</v>
      </c>
      <c r="E8385" s="1" t="s">
        <v>12004</v>
      </c>
      <c r="F8385" s="1" t="s">
        <v>9681</v>
      </c>
      <c r="G8385" s="1" t="s">
        <v>17</v>
      </c>
      <c r="H8385" s="1">
        <v>45.0</v>
      </c>
      <c r="I8385" s="3">
        <v>44124.333333333336</v>
      </c>
      <c r="J8385" s="1">
        <v>9.1524080055841</v>
      </c>
      <c r="K8385" s="1" t="s">
        <v>159</v>
      </c>
      <c r="M8385" s="3">
        <v>44124.35714642361</v>
      </c>
    </row>
    <row r="8386">
      <c r="A8386" s="1">
        <v>8384.0</v>
      </c>
      <c r="B8386" s="1" t="s">
        <v>4873</v>
      </c>
      <c r="C8386" s="1" t="s">
        <v>16039</v>
      </c>
      <c r="D8386" s="1" t="s">
        <v>138</v>
      </c>
      <c r="E8386" s="1" t="s">
        <v>16040</v>
      </c>
      <c r="F8386" s="1" t="s">
        <v>4877</v>
      </c>
      <c r="G8386" s="1" t="s">
        <v>89</v>
      </c>
      <c r="H8386" s="1">
        <v>45.0</v>
      </c>
      <c r="I8386" s="3">
        <v>43920.64166666667</v>
      </c>
      <c r="J8386" s="1">
        <v>1.74999027617175</v>
      </c>
      <c r="K8386" s="1" t="s">
        <v>18</v>
      </c>
      <c r="M8386" s="3">
        <v>43920.67216880787</v>
      </c>
    </row>
    <row r="8387">
      <c r="A8387" s="1">
        <v>8385.0</v>
      </c>
      <c r="B8387" s="1" t="s">
        <v>114</v>
      </c>
      <c r="C8387" s="1" t="s">
        <v>16041</v>
      </c>
      <c r="D8387" s="1" t="s">
        <v>116</v>
      </c>
      <c r="E8387" s="1" t="s">
        <v>1832</v>
      </c>
      <c r="F8387" s="1" t="s">
        <v>118</v>
      </c>
      <c r="G8387" s="1" t="s">
        <v>17</v>
      </c>
      <c r="H8387" s="1">
        <v>45.0</v>
      </c>
      <c r="I8387" s="3">
        <v>44052.25</v>
      </c>
      <c r="J8387" s="1">
        <v>4.06478878903965</v>
      </c>
      <c r="K8387" s="1" t="s">
        <v>24</v>
      </c>
      <c r="L8387" s="1" t="s">
        <v>1006</v>
      </c>
      <c r="M8387" s="3">
        <v>44052.28417118055</v>
      </c>
    </row>
    <row r="8388">
      <c r="A8388" s="1">
        <v>8386.0</v>
      </c>
      <c r="B8388" s="1" t="s">
        <v>953</v>
      </c>
      <c r="C8388" s="1" t="s">
        <v>16042</v>
      </c>
      <c r="D8388" s="1" t="s">
        <v>1243</v>
      </c>
      <c r="E8388" s="1" t="s">
        <v>10035</v>
      </c>
      <c r="F8388" s="1" t="s">
        <v>1040</v>
      </c>
      <c r="G8388" s="1" t="s">
        <v>17</v>
      </c>
      <c r="H8388" s="1">
        <v>45.0</v>
      </c>
      <c r="I8388" s="3">
        <v>43795.625</v>
      </c>
      <c r="J8388" s="1">
        <v>2.37970644979399</v>
      </c>
      <c r="K8388" s="1" t="s">
        <v>18</v>
      </c>
      <c r="M8388" s="3">
        <v>43795.67301034722</v>
      </c>
    </row>
    <row r="8389">
      <c r="A8389" s="1">
        <v>8387.0</v>
      </c>
      <c r="B8389" s="1" t="s">
        <v>366</v>
      </c>
      <c r="C8389" s="1" t="s">
        <v>16043</v>
      </c>
      <c r="D8389" s="1" t="s">
        <v>156</v>
      </c>
      <c r="E8389" s="1" t="s">
        <v>16044</v>
      </c>
      <c r="F8389" s="1" t="s">
        <v>370</v>
      </c>
      <c r="G8389" s="1" t="s">
        <v>39</v>
      </c>
      <c r="H8389" s="1">
        <v>45.0</v>
      </c>
      <c r="I8389" s="3">
        <v>43886.25</v>
      </c>
      <c r="J8389" s="1">
        <v>5.67381078058107</v>
      </c>
      <c r="K8389" s="1" t="s">
        <v>166</v>
      </c>
      <c r="M8389" s="3">
        <v>43886.29397954861</v>
      </c>
    </row>
    <row r="8390">
      <c r="A8390" s="1">
        <v>8388.0</v>
      </c>
      <c r="B8390" s="1" t="s">
        <v>425</v>
      </c>
      <c r="C8390" s="1" t="s">
        <v>16045</v>
      </c>
      <c r="D8390" s="1" t="s">
        <v>32</v>
      </c>
      <c r="E8390" s="1" t="s">
        <v>16046</v>
      </c>
      <c r="F8390" s="1" t="s">
        <v>428</v>
      </c>
      <c r="G8390" s="1" t="s">
        <v>39</v>
      </c>
      <c r="H8390" s="1">
        <v>45.0</v>
      </c>
      <c r="I8390" s="3">
        <v>43875.270833333336</v>
      </c>
      <c r="J8390" s="1">
        <v>1.38268083308896</v>
      </c>
      <c r="K8390" s="1" t="s">
        <v>24</v>
      </c>
      <c r="M8390" s="3">
        <v>43875.305852777776</v>
      </c>
    </row>
    <row r="8391">
      <c r="A8391" s="1">
        <v>8389.0</v>
      </c>
      <c r="B8391" s="1" t="s">
        <v>1449</v>
      </c>
      <c r="C8391" s="1" t="s">
        <v>16047</v>
      </c>
      <c r="D8391" s="1" t="s">
        <v>1451</v>
      </c>
      <c r="E8391" s="1" t="s">
        <v>1452</v>
      </c>
      <c r="F8391" s="1" t="s">
        <v>1453</v>
      </c>
      <c r="G8391" s="1" t="s">
        <v>17</v>
      </c>
      <c r="H8391" s="1">
        <v>45.0</v>
      </c>
      <c r="I8391" s="3">
        <v>44218.270833333336</v>
      </c>
      <c r="J8391" s="1">
        <v>1.41442740483257</v>
      </c>
      <c r="K8391" s="1" t="s">
        <v>218</v>
      </c>
      <c r="L8391" s="1" t="s">
        <v>287</v>
      </c>
      <c r="M8391" s="3">
        <v>44218.29527732639</v>
      </c>
    </row>
    <row r="8392">
      <c r="A8392" s="1">
        <v>8390.0</v>
      </c>
      <c r="B8392" s="1" t="s">
        <v>298</v>
      </c>
      <c r="C8392" s="1" t="s">
        <v>16048</v>
      </c>
      <c r="D8392" s="1" t="s">
        <v>211</v>
      </c>
      <c r="E8392" s="1" t="s">
        <v>11976</v>
      </c>
      <c r="F8392" s="1" t="s">
        <v>302</v>
      </c>
      <c r="G8392" s="1" t="s">
        <v>17</v>
      </c>
      <c r="H8392" s="1">
        <v>45.0</v>
      </c>
      <c r="I8392" s="3">
        <v>44209.375</v>
      </c>
      <c r="J8392" s="1">
        <v>2.56009716849829</v>
      </c>
      <c r="K8392" s="1" t="s">
        <v>218</v>
      </c>
      <c r="M8392" s="3">
        <v>44209.478082407404</v>
      </c>
    </row>
    <row r="8393">
      <c r="A8393" s="1">
        <v>8391.0</v>
      </c>
      <c r="B8393" s="1" t="s">
        <v>853</v>
      </c>
      <c r="C8393" s="1" t="s">
        <v>16049</v>
      </c>
      <c r="D8393" s="1" t="s">
        <v>1802</v>
      </c>
      <c r="E8393" s="1" t="s">
        <v>10514</v>
      </c>
      <c r="F8393" s="1" t="s">
        <v>856</v>
      </c>
      <c r="G8393" s="1" t="s">
        <v>35</v>
      </c>
      <c r="H8393" s="1">
        <v>45.0</v>
      </c>
      <c r="I8393" s="3">
        <v>43914.541666666664</v>
      </c>
      <c r="J8393" s="1">
        <v>2.4206257699046</v>
      </c>
      <c r="K8393" s="1" t="s">
        <v>18</v>
      </c>
      <c r="M8393" s="3">
        <v>43914.56417329861</v>
      </c>
    </row>
    <row r="8394">
      <c r="A8394" s="1">
        <v>8392.0</v>
      </c>
      <c r="B8394" s="1" t="s">
        <v>1800</v>
      </c>
      <c r="C8394" s="1" t="s">
        <v>16050</v>
      </c>
      <c r="D8394" s="1" t="s">
        <v>1802</v>
      </c>
      <c r="E8394" s="1" t="s">
        <v>13606</v>
      </c>
      <c r="F8394" s="1" t="s">
        <v>1804</v>
      </c>
      <c r="G8394" s="1" t="s">
        <v>17</v>
      </c>
      <c r="H8394" s="1">
        <v>45.0</v>
      </c>
      <c r="I8394" s="3">
        <v>43912.25</v>
      </c>
      <c r="J8394" s="1">
        <v>0.978299009700468</v>
      </c>
      <c r="K8394" s="1" t="s">
        <v>83</v>
      </c>
      <c r="M8394" s="3">
        <v>43912.27672972222</v>
      </c>
    </row>
    <row r="8395">
      <c r="A8395" s="1">
        <v>8393.0</v>
      </c>
      <c r="B8395" s="1" t="s">
        <v>853</v>
      </c>
      <c r="C8395" s="1" t="s">
        <v>16051</v>
      </c>
      <c r="D8395" s="1" t="s">
        <v>1806</v>
      </c>
      <c r="E8395" s="1" t="s">
        <v>16052</v>
      </c>
      <c r="F8395" s="1" t="s">
        <v>856</v>
      </c>
      <c r="G8395" s="1" t="s">
        <v>39</v>
      </c>
      <c r="H8395" s="1">
        <v>45.0</v>
      </c>
      <c r="I8395" s="3">
        <v>44088.541666666664</v>
      </c>
      <c r="J8395" s="1">
        <v>0.416926751084955</v>
      </c>
      <c r="K8395" s="1" t="s">
        <v>18</v>
      </c>
      <c r="M8395" s="3">
        <v>44088.57856618056</v>
      </c>
    </row>
    <row r="8396">
      <c r="A8396" s="1">
        <v>8394.0</v>
      </c>
      <c r="B8396" s="1" t="s">
        <v>3662</v>
      </c>
      <c r="C8396" s="1" t="s">
        <v>16053</v>
      </c>
      <c r="D8396" s="1" t="s">
        <v>4531</v>
      </c>
      <c r="E8396" s="1" t="s">
        <v>16054</v>
      </c>
      <c r="F8396" s="1" t="s">
        <v>3665</v>
      </c>
      <c r="G8396" s="1" t="s">
        <v>39</v>
      </c>
      <c r="H8396" s="1">
        <v>45.0</v>
      </c>
      <c r="I8396" s="3">
        <v>44079.458333333336</v>
      </c>
      <c r="J8396" s="1">
        <v>1.3171157506611</v>
      </c>
      <c r="K8396" s="1" t="s">
        <v>24</v>
      </c>
      <c r="M8396" s="3">
        <v>44079.506157372685</v>
      </c>
    </row>
    <row r="8397">
      <c r="A8397" s="1">
        <v>8395.0</v>
      </c>
      <c r="B8397" s="1" t="s">
        <v>201</v>
      </c>
      <c r="C8397" s="1" t="s">
        <v>16055</v>
      </c>
      <c r="D8397" s="1" t="s">
        <v>80</v>
      </c>
      <c r="E8397" s="1" t="s">
        <v>2447</v>
      </c>
      <c r="F8397" s="1" t="s">
        <v>204</v>
      </c>
      <c r="G8397" s="1" t="s">
        <v>17</v>
      </c>
      <c r="H8397" s="1">
        <v>45.0</v>
      </c>
      <c r="I8397" s="3">
        <v>43784.625</v>
      </c>
      <c r="J8397" s="1">
        <v>2.2251075206068</v>
      </c>
      <c r="K8397" s="1" t="s">
        <v>46</v>
      </c>
      <c r="M8397" s="3">
        <v>43784.702268726855</v>
      </c>
    </row>
    <row r="8398">
      <c r="A8398" s="1">
        <v>8396.0</v>
      </c>
      <c r="B8398" s="1" t="s">
        <v>877</v>
      </c>
      <c r="C8398" s="1" t="s">
        <v>16056</v>
      </c>
      <c r="D8398" s="1" t="s">
        <v>1932</v>
      </c>
      <c r="E8398" s="1" t="s">
        <v>16057</v>
      </c>
      <c r="F8398" s="1" t="s">
        <v>881</v>
      </c>
      <c r="G8398" s="1" t="s">
        <v>89</v>
      </c>
      <c r="H8398" s="1">
        <v>45.0</v>
      </c>
      <c r="I8398" s="3">
        <v>44123.66026829861</v>
      </c>
      <c r="J8398" s="1">
        <v>1.82197752853749</v>
      </c>
      <c r="K8398" s="1" t="s">
        <v>24</v>
      </c>
      <c r="L8398" s="1" t="s">
        <v>882</v>
      </c>
      <c r="M8398" s="3">
        <v>44123.68329388889</v>
      </c>
    </row>
    <row r="8399">
      <c r="A8399" s="1">
        <v>8397.0</v>
      </c>
      <c r="B8399" s="1" t="s">
        <v>1938</v>
      </c>
      <c r="C8399" s="1" t="s">
        <v>16058</v>
      </c>
      <c r="D8399" s="1" t="s">
        <v>11717</v>
      </c>
      <c r="E8399" s="1" t="s">
        <v>16059</v>
      </c>
      <c r="F8399" s="1" t="s">
        <v>1942</v>
      </c>
      <c r="G8399" s="1" t="s">
        <v>39</v>
      </c>
      <c r="H8399" s="1">
        <v>45.0</v>
      </c>
      <c r="I8399" s="3">
        <v>44164.645833333336</v>
      </c>
      <c r="J8399" s="1">
        <v>2.8497464865125</v>
      </c>
      <c r="K8399" s="1" t="s">
        <v>62</v>
      </c>
      <c r="L8399" s="1" t="s">
        <v>4284</v>
      </c>
      <c r="M8399" s="3">
        <v>44164.677802210645</v>
      </c>
    </row>
    <row r="8400">
      <c r="A8400" s="1">
        <v>8398.0</v>
      </c>
      <c r="B8400" s="1" t="s">
        <v>991</v>
      </c>
      <c r="C8400" s="1" t="s">
        <v>16060</v>
      </c>
      <c r="D8400" s="1" t="s">
        <v>2359</v>
      </c>
      <c r="E8400" s="1" t="s">
        <v>16061</v>
      </c>
      <c r="F8400" s="1" t="s">
        <v>995</v>
      </c>
      <c r="G8400" s="1" t="s">
        <v>39</v>
      </c>
      <c r="H8400" s="1">
        <v>45.0</v>
      </c>
      <c r="I8400" s="3">
        <v>44208.270833333336</v>
      </c>
      <c r="J8400" s="1">
        <v>1.52892644332599</v>
      </c>
      <c r="K8400" s="1" t="s">
        <v>18</v>
      </c>
      <c r="M8400" s="3">
        <v>44208.30036350695</v>
      </c>
    </row>
    <row r="8401">
      <c r="A8401" s="1">
        <v>8399.0</v>
      </c>
      <c r="B8401" s="1" t="s">
        <v>136</v>
      </c>
      <c r="C8401" s="1" t="s">
        <v>16062</v>
      </c>
      <c r="D8401" s="1" t="s">
        <v>1258</v>
      </c>
      <c r="E8401" s="1" t="s">
        <v>7362</v>
      </c>
      <c r="F8401" s="1" t="s">
        <v>140</v>
      </c>
      <c r="G8401" s="1" t="s">
        <v>17</v>
      </c>
      <c r="H8401" s="1">
        <v>45.0</v>
      </c>
      <c r="I8401" s="3">
        <v>44172.708333333336</v>
      </c>
      <c r="J8401" s="1">
        <v>1.02167219139891</v>
      </c>
      <c r="K8401" s="1" t="s">
        <v>18</v>
      </c>
      <c r="M8401" s="3">
        <v>44172.73809608796</v>
      </c>
    </row>
    <row r="8402">
      <c r="A8402" s="1">
        <v>8400.0</v>
      </c>
      <c r="B8402" s="1" t="s">
        <v>788</v>
      </c>
      <c r="C8402" s="1" t="s">
        <v>16063</v>
      </c>
      <c r="D8402" s="1" t="s">
        <v>4531</v>
      </c>
      <c r="E8402" s="1" t="s">
        <v>4532</v>
      </c>
      <c r="F8402" s="1" t="s">
        <v>791</v>
      </c>
      <c r="G8402" s="1" t="s">
        <v>17</v>
      </c>
      <c r="H8402" s="1">
        <v>45.0</v>
      </c>
      <c r="I8402" s="3">
        <v>44078.729166666664</v>
      </c>
      <c r="J8402" s="1">
        <v>1.98684361394805</v>
      </c>
      <c r="K8402" s="1" t="s">
        <v>24</v>
      </c>
      <c r="M8402" s="3">
        <v>44078.75149449074</v>
      </c>
    </row>
    <row r="8403">
      <c r="A8403" s="1">
        <v>8401.0</v>
      </c>
      <c r="B8403" s="1" t="s">
        <v>2136</v>
      </c>
      <c r="C8403" s="1" t="s">
        <v>16064</v>
      </c>
      <c r="D8403" s="1" t="s">
        <v>2359</v>
      </c>
      <c r="E8403" s="1" t="s">
        <v>6919</v>
      </c>
      <c r="F8403" s="1" t="s">
        <v>2139</v>
      </c>
      <c r="G8403" s="1" t="s">
        <v>17</v>
      </c>
      <c r="H8403" s="1">
        <v>45.0</v>
      </c>
      <c r="I8403" s="3">
        <v>44168.333333333336</v>
      </c>
      <c r="J8403" s="1">
        <v>1.10878569678455</v>
      </c>
      <c r="K8403" s="1" t="s">
        <v>18</v>
      </c>
      <c r="L8403" s="1" t="s">
        <v>2140</v>
      </c>
      <c r="M8403" s="3">
        <v>44168.37434410879</v>
      </c>
    </row>
    <row r="8404">
      <c r="A8404" s="1">
        <v>8402.0</v>
      </c>
      <c r="B8404" s="1" t="s">
        <v>450</v>
      </c>
      <c r="C8404" s="1" t="s">
        <v>16065</v>
      </c>
      <c r="D8404" s="1" t="s">
        <v>3581</v>
      </c>
      <c r="E8404" s="1" t="s">
        <v>16066</v>
      </c>
      <c r="F8404" s="1" t="s">
        <v>454</v>
      </c>
      <c r="G8404" s="1" t="s">
        <v>17</v>
      </c>
      <c r="H8404" s="1">
        <v>45.0</v>
      </c>
      <c r="I8404" s="3">
        <v>44154.1875</v>
      </c>
      <c r="J8404" s="1">
        <v>2.43894725288013</v>
      </c>
      <c r="K8404" s="1" t="s">
        <v>24</v>
      </c>
      <c r="L8404" s="1" t="s">
        <v>238</v>
      </c>
      <c r="M8404" s="3">
        <v>44154.223803912035</v>
      </c>
    </row>
    <row r="8405">
      <c r="A8405" s="1">
        <v>8403.0</v>
      </c>
      <c r="B8405" s="1" t="s">
        <v>434</v>
      </c>
      <c r="C8405" s="1" t="s">
        <v>16067</v>
      </c>
      <c r="D8405" s="1" t="s">
        <v>1250</v>
      </c>
      <c r="E8405" s="1" t="s">
        <v>9986</v>
      </c>
      <c r="F8405" s="1" t="s">
        <v>438</v>
      </c>
      <c r="G8405" s="1" t="s">
        <v>17</v>
      </c>
      <c r="H8405" s="1">
        <v>45.0</v>
      </c>
      <c r="I8405" s="3">
        <v>43715.666666666664</v>
      </c>
      <c r="J8405" s="1">
        <v>6.92506980120981</v>
      </c>
      <c r="K8405" s="1" t="s">
        <v>24</v>
      </c>
      <c r="M8405" s="3">
        <v>43716.26268153935</v>
      </c>
    </row>
    <row r="8406">
      <c r="A8406" s="1">
        <v>8404.0</v>
      </c>
      <c r="B8406" s="1" t="s">
        <v>229</v>
      </c>
      <c r="C8406" s="1" t="s">
        <v>16068</v>
      </c>
      <c r="D8406" s="1" t="s">
        <v>1653</v>
      </c>
      <c r="E8406" s="1" t="s">
        <v>3292</v>
      </c>
      <c r="F8406" s="1" t="s">
        <v>232</v>
      </c>
      <c r="G8406" s="1" t="s">
        <v>35</v>
      </c>
      <c r="H8406" s="1">
        <v>45.0</v>
      </c>
      <c r="I8406" s="3">
        <v>43986.166666666664</v>
      </c>
      <c r="J8406" s="1">
        <v>1.25536023239277</v>
      </c>
      <c r="K8406" s="1" t="s">
        <v>24</v>
      </c>
      <c r="M8406" s="3">
        <v>43986.19754328704</v>
      </c>
    </row>
    <row r="8407">
      <c r="A8407" s="1">
        <v>8405.0</v>
      </c>
      <c r="B8407" s="1" t="s">
        <v>161</v>
      </c>
      <c r="C8407" s="1" t="s">
        <v>16069</v>
      </c>
      <c r="D8407" s="1" t="s">
        <v>163</v>
      </c>
      <c r="E8407" s="1" t="s">
        <v>1811</v>
      </c>
      <c r="F8407" s="1" t="s">
        <v>165</v>
      </c>
      <c r="G8407" s="1" t="s">
        <v>17</v>
      </c>
      <c r="H8407" s="1">
        <v>45.0</v>
      </c>
      <c r="I8407" s="3">
        <v>44097.604166666664</v>
      </c>
      <c r="J8407" s="1">
        <v>0.436224182488048</v>
      </c>
      <c r="K8407" s="1" t="s">
        <v>166</v>
      </c>
      <c r="L8407" s="1" t="s">
        <v>167</v>
      </c>
      <c r="M8407" s="3">
        <v>44097.64608607639</v>
      </c>
    </row>
    <row r="8408">
      <c r="A8408" s="1">
        <v>8406.0</v>
      </c>
      <c r="B8408" s="1" t="s">
        <v>768</v>
      </c>
      <c r="C8408" s="1" t="s">
        <v>16070</v>
      </c>
      <c r="D8408" s="1" t="s">
        <v>770</v>
      </c>
      <c r="E8408" s="1" t="s">
        <v>16071</v>
      </c>
      <c r="F8408" s="1" t="s">
        <v>772</v>
      </c>
      <c r="G8408" s="1" t="s">
        <v>39</v>
      </c>
      <c r="H8408" s="1">
        <v>45.0</v>
      </c>
      <c r="I8408" s="3">
        <v>44130.645833333336</v>
      </c>
      <c r="J8408" s="1">
        <v>4.65162696818767</v>
      </c>
      <c r="K8408" s="1" t="s">
        <v>166</v>
      </c>
      <c r="M8408" s="3">
        <v>44130.67868560185</v>
      </c>
    </row>
    <row r="8409">
      <c r="A8409" s="1">
        <v>8407.0</v>
      </c>
      <c r="B8409" s="1" t="s">
        <v>2940</v>
      </c>
      <c r="C8409" s="1" t="s">
        <v>16072</v>
      </c>
      <c r="D8409" s="1" t="s">
        <v>9404</v>
      </c>
      <c r="E8409" s="1" t="s">
        <v>9405</v>
      </c>
      <c r="F8409" s="1" t="s">
        <v>2943</v>
      </c>
      <c r="G8409" s="1" t="s">
        <v>17</v>
      </c>
      <c r="H8409" s="1">
        <v>45.0</v>
      </c>
      <c r="I8409" s="3">
        <v>43843.208333333336</v>
      </c>
      <c r="J8409" s="1">
        <v>0.720359586069905</v>
      </c>
      <c r="K8409" s="1" t="s">
        <v>24</v>
      </c>
      <c r="M8409" s="3">
        <v>43843.2434375463</v>
      </c>
    </row>
    <row r="8410">
      <c r="A8410" s="1">
        <v>8408.0</v>
      </c>
      <c r="B8410" s="1" t="s">
        <v>576</v>
      </c>
      <c r="C8410" s="1" t="s">
        <v>16073</v>
      </c>
      <c r="D8410" s="1" t="s">
        <v>578</v>
      </c>
      <c r="E8410" s="1" t="s">
        <v>1163</v>
      </c>
      <c r="F8410" s="1" t="s">
        <v>580</v>
      </c>
      <c r="G8410" s="1" t="s">
        <v>17</v>
      </c>
      <c r="H8410" s="1">
        <v>45.0</v>
      </c>
      <c r="I8410" s="3">
        <v>44098.21875</v>
      </c>
      <c r="J8410" s="1">
        <v>3.64758747748702</v>
      </c>
      <c r="K8410" s="1" t="s">
        <v>18</v>
      </c>
      <c r="L8410" s="1" t="s">
        <v>581</v>
      </c>
      <c r="M8410" s="3">
        <v>44098.251013402776</v>
      </c>
    </row>
    <row r="8411">
      <c r="A8411" s="1">
        <v>8409.0</v>
      </c>
      <c r="B8411" s="1" t="s">
        <v>63</v>
      </c>
      <c r="C8411" s="1" t="s">
        <v>16074</v>
      </c>
      <c r="D8411" s="1" t="s">
        <v>148</v>
      </c>
      <c r="E8411" s="1" t="s">
        <v>8688</v>
      </c>
      <c r="F8411" s="1" t="s">
        <v>67</v>
      </c>
      <c r="G8411" s="1" t="s">
        <v>17</v>
      </c>
      <c r="H8411" s="1">
        <v>45.0</v>
      </c>
      <c r="I8411" s="3">
        <v>44055.229166666664</v>
      </c>
      <c r="J8411" s="1">
        <v>1.02580200205637</v>
      </c>
      <c r="K8411" s="1" t="s">
        <v>24</v>
      </c>
      <c r="M8411" s="3">
        <v>44055.25141707176</v>
      </c>
    </row>
    <row r="8412">
      <c r="A8412" s="1">
        <v>8410.0</v>
      </c>
      <c r="B8412" s="1" t="s">
        <v>303</v>
      </c>
      <c r="C8412" s="1" t="s">
        <v>16075</v>
      </c>
      <c r="D8412" s="1" t="s">
        <v>305</v>
      </c>
      <c r="E8412" s="1" t="s">
        <v>1713</v>
      </c>
      <c r="F8412" s="1" t="s">
        <v>307</v>
      </c>
      <c r="G8412" s="1" t="s">
        <v>17</v>
      </c>
      <c r="H8412" s="1">
        <v>45.0</v>
      </c>
      <c r="I8412" s="3">
        <v>43863.645833333336</v>
      </c>
      <c r="J8412" s="1">
        <v>2.64538464511399</v>
      </c>
      <c r="K8412" s="1" t="s">
        <v>24</v>
      </c>
      <c r="M8412" s="3">
        <v>43863.68996265046</v>
      </c>
    </row>
    <row r="8413">
      <c r="A8413" s="1">
        <v>8411.0</v>
      </c>
      <c r="B8413" s="1" t="s">
        <v>141</v>
      </c>
      <c r="C8413" s="1" t="s">
        <v>16076</v>
      </c>
      <c r="D8413" s="1" t="s">
        <v>42</v>
      </c>
      <c r="E8413" s="1" t="s">
        <v>16077</v>
      </c>
      <c r="F8413" s="1" t="s">
        <v>175</v>
      </c>
      <c r="G8413" s="1" t="s">
        <v>39</v>
      </c>
      <c r="H8413" s="1">
        <v>45.0</v>
      </c>
      <c r="I8413" s="3">
        <v>44041.333333333336</v>
      </c>
      <c r="J8413" s="1">
        <v>3.34038149280281</v>
      </c>
      <c r="K8413" s="1" t="s">
        <v>46</v>
      </c>
      <c r="M8413" s="3">
        <v>44041.36364418981</v>
      </c>
    </row>
    <row r="8414">
      <c r="A8414" s="1">
        <v>8412.0</v>
      </c>
      <c r="B8414" s="1" t="s">
        <v>385</v>
      </c>
      <c r="C8414" s="1" t="s">
        <v>16078</v>
      </c>
      <c r="D8414" s="1" t="s">
        <v>116</v>
      </c>
      <c r="E8414" s="1" t="s">
        <v>3149</v>
      </c>
      <c r="F8414" s="1" t="s">
        <v>388</v>
      </c>
      <c r="G8414" s="1" t="s">
        <v>17</v>
      </c>
      <c r="H8414" s="1">
        <v>45.0</v>
      </c>
      <c r="I8414" s="3">
        <v>43833.25</v>
      </c>
      <c r="J8414" s="1">
        <v>6.3752405037769</v>
      </c>
      <c r="K8414" s="1" t="s">
        <v>24</v>
      </c>
      <c r="M8414" s="3">
        <v>43833.27637612269</v>
      </c>
    </row>
    <row r="8415">
      <c r="A8415" s="1">
        <v>8413.0</v>
      </c>
      <c r="B8415" s="1" t="s">
        <v>459</v>
      </c>
      <c r="C8415" s="1" t="s">
        <v>16079</v>
      </c>
      <c r="D8415" s="1" t="s">
        <v>461</v>
      </c>
      <c r="E8415" s="1" t="s">
        <v>8478</v>
      </c>
      <c r="F8415" s="1" t="s">
        <v>463</v>
      </c>
      <c r="G8415" s="1" t="s">
        <v>17</v>
      </c>
      <c r="H8415" s="1">
        <v>45.0</v>
      </c>
      <c r="I8415" s="3">
        <v>44166.375</v>
      </c>
      <c r="J8415" s="1">
        <v>0.122533137320073</v>
      </c>
      <c r="K8415" s="1" t="s">
        <v>24</v>
      </c>
      <c r="L8415" s="1" t="s">
        <v>464</v>
      </c>
      <c r="M8415" s="3">
        <v>44166.28127633102</v>
      </c>
    </row>
    <row r="8416">
      <c r="A8416" s="1">
        <v>8414.0</v>
      </c>
      <c r="B8416" s="1" t="s">
        <v>788</v>
      </c>
      <c r="C8416" s="1" t="s">
        <v>16080</v>
      </c>
      <c r="D8416" s="1" t="s">
        <v>518</v>
      </c>
      <c r="E8416" s="1" t="s">
        <v>790</v>
      </c>
      <c r="F8416" s="1" t="s">
        <v>791</v>
      </c>
      <c r="G8416" s="1" t="s">
        <v>17</v>
      </c>
      <c r="H8416" s="1">
        <v>45.0</v>
      </c>
      <c r="I8416" s="3">
        <v>44161.208333333336</v>
      </c>
      <c r="J8416" s="1">
        <v>1.31548442701401</v>
      </c>
      <c r="K8416" s="1" t="s">
        <v>24</v>
      </c>
      <c r="M8416" s="3">
        <v>44161.243087222225</v>
      </c>
    </row>
    <row r="8417">
      <c r="A8417" s="1">
        <v>8415.0</v>
      </c>
      <c r="B8417" s="1" t="s">
        <v>6478</v>
      </c>
      <c r="C8417" s="1" t="s">
        <v>16081</v>
      </c>
      <c r="D8417" s="1" t="s">
        <v>3207</v>
      </c>
      <c r="E8417" s="1" t="s">
        <v>7876</v>
      </c>
      <c r="F8417" s="1" t="s">
        <v>6482</v>
      </c>
      <c r="G8417" s="1" t="s">
        <v>35</v>
      </c>
      <c r="H8417" s="1">
        <v>45.0</v>
      </c>
      <c r="I8417" s="3">
        <v>44236.666666666664</v>
      </c>
      <c r="J8417" s="1">
        <v>1.67305163563518</v>
      </c>
      <c r="K8417" s="1" t="s">
        <v>159</v>
      </c>
      <c r="L8417" s="1" t="s">
        <v>495</v>
      </c>
      <c r="M8417" s="3">
        <v>44236.69142542824</v>
      </c>
    </row>
    <row r="8418">
      <c r="A8418" s="1">
        <v>8416.0</v>
      </c>
      <c r="B8418" s="1" t="s">
        <v>1202</v>
      </c>
      <c r="C8418" s="1" t="s">
        <v>16082</v>
      </c>
      <c r="D8418" s="1" t="s">
        <v>1631</v>
      </c>
      <c r="E8418" s="1" t="s">
        <v>9809</v>
      </c>
      <c r="F8418" s="1" t="s">
        <v>1206</v>
      </c>
      <c r="G8418" s="1" t="s">
        <v>35</v>
      </c>
      <c r="H8418" s="1">
        <v>45.0</v>
      </c>
      <c r="I8418" s="3">
        <v>43621.291666666664</v>
      </c>
      <c r="J8418" s="1">
        <v>2.15264253180933</v>
      </c>
      <c r="K8418" s="1" t="s">
        <v>24</v>
      </c>
      <c r="M8418" s="3">
        <v>43621.34456046296</v>
      </c>
    </row>
    <row r="8419">
      <c r="A8419" s="1">
        <v>8417.0</v>
      </c>
      <c r="B8419" s="1" t="s">
        <v>3386</v>
      </c>
      <c r="C8419" s="1" t="s">
        <v>16083</v>
      </c>
      <c r="D8419" s="1" t="s">
        <v>3388</v>
      </c>
      <c r="E8419" s="1" t="s">
        <v>9926</v>
      </c>
      <c r="F8419" s="1" t="s">
        <v>3390</v>
      </c>
      <c r="G8419" s="1" t="s">
        <v>17</v>
      </c>
      <c r="H8419" s="1">
        <v>45.0</v>
      </c>
      <c r="I8419" s="3">
        <v>44102.333333333336</v>
      </c>
      <c r="J8419" s="1">
        <v>1.81210398414926</v>
      </c>
      <c r="K8419" s="1" t="s">
        <v>24</v>
      </c>
      <c r="L8419" s="1" t="s">
        <v>365</v>
      </c>
      <c r="M8419" s="3">
        <v>44102.358357997684</v>
      </c>
    </row>
    <row r="8420">
      <c r="A8420" s="1">
        <v>8418.0</v>
      </c>
      <c r="B8420" s="1" t="s">
        <v>293</v>
      </c>
      <c r="C8420" s="1" t="s">
        <v>16084</v>
      </c>
      <c r="D8420" s="1" t="s">
        <v>126</v>
      </c>
      <c r="E8420" s="1" t="s">
        <v>3294</v>
      </c>
      <c r="F8420" s="1" t="s">
        <v>297</v>
      </c>
      <c r="G8420" s="1" t="s">
        <v>17</v>
      </c>
      <c r="H8420" s="1">
        <v>45.0</v>
      </c>
      <c r="I8420" s="3">
        <v>44202.708333333336</v>
      </c>
      <c r="J8420" s="1">
        <v>7.17626858199676</v>
      </c>
      <c r="K8420" s="1" t="s">
        <v>62</v>
      </c>
      <c r="L8420" s="1" t="s">
        <v>1188</v>
      </c>
      <c r="M8420" s="3">
        <v>44203.28625373843</v>
      </c>
    </row>
    <row r="8421">
      <c r="A8421" s="1">
        <v>8419.0</v>
      </c>
      <c r="B8421" s="1" t="s">
        <v>366</v>
      </c>
      <c r="C8421" s="1" t="s">
        <v>16085</v>
      </c>
      <c r="D8421" s="1" t="s">
        <v>2515</v>
      </c>
      <c r="E8421" s="1" t="s">
        <v>16086</v>
      </c>
      <c r="F8421" s="1" t="s">
        <v>370</v>
      </c>
      <c r="G8421" s="1" t="s">
        <v>39</v>
      </c>
      <c r="H8421" s="1">
        <v>45.0</v>
      </c>
      <c r="I8421" s="3">
        <v>44217.25</v>
      </c>
      <c r="J8421" s="1">
        <v>6.40608289766678</v>
      </c>
      <c r="K8421" s="1" t="s">
        <v>166</v>
      </c>
      <c r="L8421" s="1" t="s">
        <v>167</v>
      </c>
      <c r="M8421" s="3">
        <v>44217.285579386575</v>
      </c>
    </row>
    <row r="8422">
      <c r="A8422" s="1">
        <v>8420.0</v>
      </c>
      <c r="B8422" s="1" t="s">
        <v>953</v>
      </c>
      <c r="C8422" s="1" t="s">
        <v>16087</v>
      </c>
      <c r="D8422" s="1" t="s">
        <v>121</v>
      </c>
      <c r="E8422" s="1" t="s">
        <v>1039</v>
      </c>
      <c r="F8422" s="1" t="s">
        <v>1040</v>
      </c>
      <c r="G8422" s="1" t="s">
        <v>17</v>
      </c>
      <c r="H8422" s="1">
        <v>45.0</v>
      </c>
      <c r="I8422" s="3">
        <v>43950.625</v>
      </c>
      <c r="J8422" s="1">
        <v>1.45426291643239</v>
      </c>
      <c r="K8422" s="1" t="s">
        <v>18</v>
      </c>
      <c r="M8422" s="3">
        <v>43950.62765607639</v>
      </c>
    </row>
    <row r="8423">
      <c r="A8423" s="1">
        <v>8421.0</v>
      </c>
      <c r="B8423" s="1" t="s">
        <v>838</v>
      </c>
      <c r="C8423" s="1" t="s">
        <v>16088</v>
      </c>
      <c r="D8423" s="1" t="s">
        <v>2521</v>
      </c>
      <c r="E8423" s="1" t="s">
        <v>16089</v>
      </c>
      <c r="F8423" s="1" t="s">
        <v>842</v>
      </c>
      <c r="G8423" s="1" t="s">
        <v>39</v>
      </c>
      <c r="H8423" s="1">
        <v>45.0</v>
      </c>
      <c r="I8423" s="3">
        <v>43875.625</v>
      </c>
      <c r="J8423" s="1">
        <v>4.02502687935847</v>
      </c>
      <c r="K8423" s="1" t="s">
        <v>24</v>
      </c>
      <c r="M8423" s="3">
        <v>43875.673037719906</v>
      </c>
    </row>
    <row r="8424">
      <c r="A8424" s="1">
        <v>8422.0</v>
      </c>
      <c r="B8424" s="1" t="s">
        <v>9623</v>
      </c>
      <c r="C8424" s="1" t="s">
        <v>16090</v>
      </c>
      <c r="D8424" s="1" t="s">
        <v>326</v>
      </c>
      <c r="E8424" s="1" t="s">
        <v>16091</v>
      </c>
      <c r="F8424" s="1" t="s">
        <v>9626</v>
      </c>
      <c r="G8424" s="1" t="s">
        <v>45</v>
      </c>
      <c r="H8424" s="1">
        <v>45.0</v>
      </c>
      <c r="I8424" s="3">
        <v>44152.93206153935</v>
      </c>
      <c r="J8424" s="1">
        <v>0.142636984481167</v>
      </c>
      <c r="K8424" s="1" t="s">
        <v>24</v>
      </c>
      <c r="L8424" s="1" t="s">
        <v>135</v>
      </c>
      <c r="M8424" s="3">
        <v>44153.2462605787</v>
      </c>
    </row>
    <row r="8425">
      <c r="A8425" s="1">
        <v>8423.0</v>
      </c>
      <c r="B8425" s="1" t="s">
        <v>389</v>
      </c>
      <c r="C8425" s="1" t="s">
        <v>16092</v>
      </c>
      <c r="D8425" s="1" t="s">
        <v>818</v>
      </c>
      <c r="E8425" s="1" t="s">
        <v>2550</v>
      </c>
      <c r="F8425" s="1" t="s">
        <v>393</v>
      </c>
      <c r="G8425" s="1" t="s">
        <v>17</v>
      </c>
      <c r="H8425" s="1">
        <v>45.0</v>
      </c>
      <c r="I8425" s="3">
        <v>44168.291666666664</v>
      </c>
      <c r="J8425" s="1">
        <v>0.914622120743796</v>
      </c>
      <c r="K8425" s="1" t="s">
        <v>18</v>
      </c>
      <c r="M8425" s="3">
        <v>44168.328463275466</v>
      </c>
    </row>
    <row r="8426">
      <c r="A8426" s="1">
        <v>8424.0</v>
      </c>
      <c r="B8426" s="1" t="s">
        <v>465</v>
      </c>
      <c r="C8426" s="1" t="s">
        <v>16093</v>
      </c>
      <c r="D8426" s="1" t="s">
        <v>1637</v>
      </c>
      <c r="E8426" s="1" t="s">
        <v>11455</v>
      </c>
      <c r="F8426" s="1" t="s">
        <v>468</v>
      </c>
      <c r="G8426" s="1" t="s">
        <v>17</v>
      </c>
      <c r="H8426" s="1">
        <v>45.0</v>
      </c>
      <c r="I8426" s="3">
        <v>44215.25</v>
      </c>
      <c r="J8426" s="1">
        <v>2.67687923260366</v>
      </c>
      <c r="K8426" s="1" t="s">
        <v>24</v>
      </c>
      <c r="M8426" s="3">
        <v>44215.28294226852</v>
      </c>
    </row>
    <row r="8427">
      <c r="A8427" s="1">
        <v>8425.0</v>
      </c>
      <c r="B8427" s="1" t="s">
        <v>273</v>
      </c>
      <c r="C8427" s="1" t="s">
        <v>16094</v>
      </c>
      <c r="D8427" s="1" t="s">
        <v>4125</v>
      </c>
      <c r="E8427" s="1" t="s">
        <v>16095</v>
      </c>
      <c r="F8427" s="1" t="s">
        <v>277</v>
      </c>
      <c r="G8427" s="1" t="s">
        <v>39</v>
      </c>
      <c r="H8427" s="1">
        <v>45.0</v>
      </c>
      <c r="I8427" s="3">
        <v>43999.354166666664</v>
      </c>
      <c r="J8427" s="1">
        <v>2.75228143630374</v>
      </c>
      <c r="K8427" s="1" t="s">
        <v>24</v>
      </c>
      <c r="M8427" s="3">
        <v>43999.38439177084</v>
      </c>
    </row>
    <row r="8428">
      <c r="A8428" s="1">
        <v>8426.0</v>
      </c>
      <c r="B8428" s="1" t="s">
        <v>727</v>
      </c>
      <c r="C8428" s="1" t="s">
        <v>16096</v>
      </c>
      <c r="D8428" s="1" t="s">
        <v>492</v>
      </c>
      <c r="E8428" s="1" t="s">
        <v>16097</v>
      </c>
      <c r="F8428" s="1" t="s">
        <v>731</v>
      </c>
      <c r="G8428" s="1" t="s">
        <v>39</v>
      </c>
      <c r="H8428" s="1">
        <v>45.0</v>
      </c>
      <c r="I8428" s="3">
        <v>44099.65625</v>
      </c>
      <c r="J8428" s="1">
        <v>4.19152252611432</v>
      </c>
      <c r="K8428" s="1" t="s">
        <v>24</v>
      </c>
      <c r="L8428" s="1" t="s">
        <v>741</v>
      </c>
      <c r="M8428" s="3">
        <v>44099.70318729166</v>
      </c>
    </row>
    <row r="8429">
      <c r="A8429" s="1">
        <v>8427.0</v>
      </c>
      <c r="B8429" s="1" t="s">
        <v>340</v>
      </c>
      <c r="C8429" s="1" t="s">
        <v>16098</v>
      </c>
      <c r="D8429" s="1" t="s">
        <v>342</v>
      </c>
      <c r="E8429" s="1" t="s">
        <v>4422</v>
      </c>
      <c r="F8429" s="1" t="s">
        <v>344</v>
      </c>
      <c r="G8429" s="1" t="s">
        <v>17</v>
      </c>
      <c r="H8429" s="1">
        <v>45.0</v>
      </c>
      <c r="I8429" s="3">
        <v>44069.208333333336</v>
      </c>
      <c r="J8429" s="1">
        <v>0.635174575547968</v>
      </c>
      <c r="K8429" s="1" t="s">
        <v>83</v>
      </c>
      <c r="M8429" s="3">
        <v>44069.283774131945</v>
      </c>
    </row>
    <row r="8430">
      <c r="A8430" s="1">
        <v>8428.0</v>
      </c>
      <c r="B8430" s="1" t="s">
        <v>184</v>
      </c>
      <c r="C8430" s="1" t="s">
        <v>16099</v>
      </c>
      <c r="D8430" s="1" t="s">
        <v>1297</v>
      </c>
      <c r="E8430" s="1" t="s">
        <v>4951</v>
      </c>
      <c r="F8430" s="1" t="s">
        <v>187</v>
      </c>
      <c r="G8430" s="1" t="s">
        <v>17</v>
      </c>
      <c r="H8430" s="1">
        <v>45.0</v>
      </c>
      <c r="I8430" s="3">
        <v>43745.75</v>
      </c>
      <c r="J8430" s="1">
        <v>1.44862608011475</v>
      </c>
      <c r="K8430" s="1" t="s">
        <v>24</v>
      </c>
      <c r="M8430" s="3">
        <v>43744.7196012037</v>
      </c>
    </row>
    <row r="8431">
      <c r="A8431" s="1">
        <v>8429.0</v>
      </c>
      <c r="B8431" s="1" t="s">
        <v>5811</v>
      </c>
      <c r="C8431" s="1" t="s">
        <v>16100</v>
      </c>
      <c r="D8431" s="1" t="s">
        <v>2129</v>
      </c>
      <c r="E8431" s="1" t="s">
        <v>16101</v>
      </c>
      <c r="F8431" s="1" t="s">
        <v>5814</v>
      </c>
      <c r="G8431" s="1" t="s">
        <v>39</v>
      </c>
      <c r="H8431" s="1">
        <v>45.0</v>
      </c>
      <c r="I8431" s="3">
        <v>43836.625</v>
      </c>
      <c r="J8431" s="1">
        <v>1.6270144268199</v>
      </c>
      <c r="K8431" s="1" t="s">
        <v>62</v>
      </c>
      <c r="M8431" s="3">
        <v>43836.67503928241</v>
      </c>
    </row>
    <row r="8432">
      <c r="A8432" s="1">
        <v>8430.0</v>
      </c>
      <c r="B8432" s="1" t="s">
        <v>5879</v>
      </c>
      <c r="C8432" s="1" t="s">
        <v>16102</v>
      </c>
      <c r="D8432" s="1" t="s">
        <v>2872</v>
      </c>
      <c r="E8432" s="1" t="s">
        <v>16103</v>
      </c>
      <c r="F8432" s="1" t="s">
        <v>5882</v>
      </c>
      <c r="G8432" s="1" t="s">
        <v>39</v>
      </c>
      <c r="H8432" s="1">
        <v>45.0</v>
      </c>
      <c r="I8432" s="3">
        <v>44208.708333333336</v>
      </c>
      <c r="J8432" s="1">
        <v>3.07171022954254</v>
      </c>
      <c r="K8432" s="1" t="s">
        <v>24</v>
      </c>
      <c r="M8432" s="3">
        <v>44208.75048618056</v>
      </c>
    </row>
    <row r="8433">
      <c r="A8433" s="1">
        <v>8431.0</v>
      </c>
      <c r="B8433" s="1" t="s">
        <v>10425</v>
      </c>
      <c r="C8433" s="1" t="s">
        <v>16104</v>
      </c>
      <c r="D8433" s="1" t="s">
        <v>2030</v>
      </c>
      <c r="E8433" s="1" t="s">
        <v>16105</v>
      </c>
      <c r="F8433" s="1" t="s">
        <v>10428</v>
      </c>
      <c r="G8433" s="1" t="s">
        <v>89</v>
      </c>
      <c r="H8433" s="1">
        <v>45.0</v>
      </c>
      <c r="I8433" s="3">
        <v>44134.67625903935</v>
      </c>
      <c r="J8433" s="1">
        <v>2.50149079396041</v>
      </c>
      <c r="K8433" s="1" t="s">
        <v>24</v>
      </c>
      <c r="L8433" s="1" t="s">
        <v>135</v>
      </c>
      <c r="M8433" s="3">
        <v>44134.696630555554</v>
      </c>
    </row>
    <row r="8434">
      <c r="A8434" s="1">
        <v>8432.0</v>
      </c>
      <c r="B8434" s="1" t="s">
        <v>957</v>
      </c>
      <c r="C8434" s="1" t="s">
        <v>16106</v>
      </c>
      <c r="D8434" s="1" t="s">
        <v>321</v>
      </c>
      <c r="E8434" s="1" t="s">
        <v>2454</v>
      </c>
      <c r="F8434" s="1" t="s">
        <v>961</v>
      </c>
      <c r="G8434" s="1" t="s">
        <v>17</v>
      </c>
      <c r="H8434" s="1">
        <v>45.0</v>
      </c>
      <c r="I8434" s="3">
        <v>43983.666666666664</v>
      </c>
      <c r="J8434" s="1">
        <v>2.01150145349282</v>
      </c>
      <c r="K8434" s="1" t="s">
        <v>24</v>
      </c>
      <c r="M8434" s="3">
        <v>43983.693907291665</v>
      </c>
    </row>
    <row r="8435">
      <c r="A8435" s="1">
        <v>8433.0</v>
      </c>
      <c r="B8435" s="1" t="s">
        <v>792</v>
      </c>
      <c r="C8435" s="1" t="s">
        <v>16107</v>
      </c>
      <c r="D8435" s="1" t="s">
        <v>1214</v>
      </c>
      <c r="E8435" s="1" t="s">
        <v>3227</v>
      </c>
      <c r="F8435" s="1" t="s">
        <v>795</v>
      </c>
      <c r="G8435" s="1" t="s">
        <v>17</v>
      </c>
      <c r="H8435" s="1">
        <v>45.0</v>
      </c>
      <c r="I8435" s="3">
        <v>44187.625</v>
      </c>
      <c r="J8435" s="1">
        <v>8.32975886215629</v>
      </c>
      <c r="K8435" s="1" t="s">
        <v>18</v>
      </c>
      <c r="M8435" s="3">
        <v>44187.655153125</v>
      </c>
    </row>
    <row r="8436">
      <c r="A8436" s="1">
        <v>8434.0</v>
      </c>
      <c r="B8436" s="1" t="s">
        <v>501</v>
      </c>
      <c r="C8436" s="1" t="s">
        <v>16108</v>
      </c>
      <c r="D8436" s="1" t="s">
        <v>503</v>
      </c>
      <c r="E8436" s="1" t="s">
        <v>504</v>
      </c>
      <c r="F8436" s="1" t="s">
        <v>505</v>
      </c>
      <c r="G8436" s="1" t="s">
        <v>17</v>
      </c>
      <c r="H8436" s="1">
        <v>45.0</v>
      </c>
      <c r="I8436" s="3">
        <v>43782.208333333336</v>
      </c>
      <c r="J8436" s="1">
        <v>0.209634106664378</v>
      </c>
      <c r="K8436" s="1" t="s">
        <v>18</v>
      </c>
      <c r="M8436" s="3">
        <v>43782.25348236111</v>
      </c>
    </row>
    <row r="8437">
      <c r="A8437" s="1">
        <v>8435.0</v>
      </c>
      <c r="B8437" s="1" t="s">
        <v>620</v>
      </c>
      <c r="C8437" s="1" t="s">
        <v>16109</v>
      </c>
      <c r="D8437" s="1" t="s">
        <v>121</v>
      </c>
      <c r="E8437" s="1" t="s">
        <v>16110</v>
      </c>
      <c r="F8437" s="1" t="s">
        <v>623</v>
      </c>
      <c r="G8437" s="1" t="s">
        <v>39</v>
      </c>
      <c r="H8437" s="1">
        <v>45.0</v>
      </c>
      <c r="I8437" s="3">
        <v>44008.791666666664</v>
      </c>
      <c r="J8437" s="1">
        <v>0.801336985192525</v>
      </c>
      <c r="K8437" s="1" t="s">
        <v>18</v>
      </c>
      <c r="M8437" s="3">
        <v>44008.776516921294</v>
      </c>
    </row>
    <row r="8438">
      <c r="A8438" s="1">
        <v>8436.0</v>
      </c>
      <c r="B8438" s="1" t="s">
        <v>506</v>
      </c>
      <c r="C8438" s="1" t="s">
        <v>16111</v>
      </c>
      <c r="D8438" s="1" t="s">
        <v>1155</v>
      </c>
      <c r="E8438" s="1" t="s">
        <v>1156</v>
      </c>
      <c r="F8438" s="1" t="s">
        <v>510</v>
      </c>
      <c r="G8438" s="1" t="s">
        <v>35</v>
      </c>
      <c r="H8438" s="1">
        <v>45.0</v>
      </c>
      <c r="I8438" s="3">
        <v>44186.291666666664</v>
      </c>
      <c r="J8438" s="1">
        <v>5.52487887960634</v>
      </c>
      <c r="K8438" s="1" t="s">
        <v>511</v>
      </c>
      <c r="L8438" s="1" t="s">
        <v>1157</v>
      </c>
      <c r="M8438" s="3">
        <v>44186.375225034724</v>
      </c>
    </row>
    <row r="8439">
      <c r="A8439" s="1">
        <v>8437.0</v>
      </c>
      <c r="B8439" s="1" t="s">
        <v>3386</v>
      </c>
      <c r="C8439" s="1" t="s">
        <v>16112</v>
      </c>
      <c r="D8439" s="1" t="s">
        <v>3388</v>
      </c>
      <c r="E8439" s="1" t="s">
        <v>4398</v>
      </c>
      <c r="F8439" s="1" t="s">
        <v>3390</v>
      </c>
      <c r="G8439" s="1" t="s">
        <v>17</v>
      </c>
      <c r="H8439" s="1">
        <v>45.0</v>
      </c>
      <c r="I8439" s="3">
        <v>44113.333333333336</v>
      </c>
      <c r="J8439" s="1">
        <v>2.64906801403003</v>
      </c>
      <c r="K8439" s="1" t="s">
        <v>24</v>
      </c>
      <c r="L8439" s="1" t="s">
        <v>365</v>
      </c>
      <c r="M8439" s="3">
        <v>44113.3758590625</v>
      </c>
    </row>
    <row r="8440">
      <c r="A8440" s="1">
        <v>8438.0</v>
      </c>
      <c r="B8440" s="1" t="s">
        <v>9759</v>
      </c>
      <c r="C8440" s="1" t="s">
        <v>16113</v>
      </c>
      <c r="D8440" s="1" t="s">
        <v>80</v>
      </c>
      <c r="E8440" s="1" t="s">
        <v>16114</v>
      </c>
      <c r="F8440" s="1" t="s">
        <v>9762</v>
      </c>
      <c r="G8440" s="1" t="s">
        <v>39</v>
      </c>
      <c r="H8440" s="1">
        <v>45.0</v>
      </c>
      <c r="I8440" s="3">
        <v>43781.541666666664</v>
      </c>
      <c r="J8440" s="1">
        <v>0.796614242891061</v>
      </c>
      <c r="K8440" s="1" t="s">
        <v>18</v>
      </c>
      <c r="M8440" s="3">
        <v>43781.57125755787</v>
      </c>
    </row>
    <row r="8441">
      <c r="A8441" s="1">
        <v>8439.0</v>
      </c>
      <c r="B8441" s="1" t="s">
        <v>2314</v>
      </c>
      <c r="C8441" s="1" t="s">
        <v>16115</v>
      </c>
      <c r="D8441" s="1" t="s">
        <v>1363</v>
      </c>
      <c r="E8441" s="1" t="s">
        <v>13109</v>
      </c>
      <c r="F8441" s="1" t="s">
        <v>2318</v>
      </c>
      <c r="G8441" s="1" t="s">
        <v>17</v>
      </c>
      <c r="H8441" s="1">
        <v>45.0</v>
      </c>
      <c r="I8441" s="3">
        <v>44237.291666666664</v>
      </c>
      <c r="J8441" s="1">
        <v>2.44988608096728</v>
      </c>
      <c r="K8441" s="1" t="s">
        <v>18</v>
      </c>
      <c r="M8441" s="3">
        <v>44237.32138900463</v>
      </c>
    </row>
    <row r="8442">
      <c r="A8442" s="1">
        <v>8440.0</v>
      </c>
      <c r="B8442" s="1" t="s">
        <v>354</v>
      </c>
      <c r="C8442" s="1" t="s">
        <v>16116</v>
      </c>
      <c r="D8442" s="1" t="s">
        <v>1853</v>
      </c>
      <c r="E8442" s="1" t="s">
        <v>1854</v>
      </c>
      <c r="F8442" s="1" t="s">
        <v>358</v>
      </c>
      <c r="G8442" s="1" t="s">
        <v>35</v>
      </c>
      <c r="H8442" s="1">
        <v>45.0</v>
      </c>
      <c r="I8442" s="3">
        <v>44091.666666666664</v>
      </c>
      <c r="J8442" s="1">
        <v>1.04642444781721</v>
      </c>
      <c r="K8442" s="1" t="s">
        <v>24</v>
      </c>
      <c r="M8442" s="3">
        <v>44091.69653915509</v>
      </c>
    </row>
    <row r="8443">
      <c r="A8443" s="1">
        <v>8441.0</v>
      </c>
      <c r="B8443" s="1" t="s">
        <v>1023</v>
      </c>
      <c r="C8443" s="1" t="s">
        <v>16117</v>
      </c>
      <c r="D8443" s="1" t="s">
        <v>1250</v>
      </c>
      <c r="E8443" s="1" t="s">
        <v>2047</v>
      </c>
      <c r="F8443" s="1" t="s">
        <v>1027</v>
      </c>
      <c r="G8443" s="1" t="s">
        <v>17</v>
      </c>
      <c r="H8443" s="1">
        <v>45.0</v>
      </c>
      <c r="I8443" s="3">
        <v>44120.166666666664</v>
      </c>
      <c r="J8443" s="1">
        <v>0.0</v>
      </c>
      <c r="K8443" s="1" t="s">
        <v>24</v>
      </c>
      <c r="M8443" s="3">
        <v>44120.36110957176</v>
      </c>
    </row>
    <row r="8444">
      <c r="A8444" s="1">
        <v>8442.0</v>
      </c>
      <c r="B8444" s="1" t="s">
        <v>3616</v>
      </c>
      <c r="C8444" s="1" t="s">
        <v>16118</v>
      </c>
      <c r="D8444" s="1" t="s">
        <v>3618</v>
      </c>
      <c r="E8444" s="1" t="s">
        <v>4269</v>
      </c>
      <c r="F8444" s="1" t="s">
        <v>3620</v>
      </c>
      <c r="G8444" s="1" t="s">
        <v>17</v>
      </c>
      <c r="H8444" s="1">
        <v>45.0</v>
      </c>
      <c r="I8444" s="3">
        <v>43860.75</v>
      </c>
      <c r="J8444" s="1">
        <v>0.556679702564845</v>
      </c>
      <c r="K8444" s="1" t="s">
        <v>24</v>
      </c>
      <c r="M8444" s="3">
        <v>43860.71636332176</v>
      </c>
    </row>
    <row r="8445">
      <c r="A8445" s="1">
        <v>8443.0</v>
      </c>
      <c r="B8445" s="1" t="s">
        <v>834</v>
      </c>
      <c r="C8445" s="1" t="s">
        <v>16119</v>
      </c>
      <c r="D8445" s="1" t="s">
        <v>2485</v>
      </c>
      <c r="E8445" s="1" t="s">
        <v>16120</v>
      </c>
      <c r="F8445" s="1" t="s">
        <v>837</v>
      </c>
      <c r="G8445" s="1" t="s">
        <v>39</v>
      </c>
      <c r="H8445" s="1">
        <v>45.0</v>
      </c>
      <c r="I8445" s="3">
        <v>44062.375</v>
      </c>
      <c r="J8445" s="1">
        <v>1.68852619950188</v>
      </c>
      <c r="K8445" s="1" t="s">
        <v>18</v>
      </c>
      <c r="M8445" s="3">
        <v>44062.46378775463</v>
      </c>
    </row>
    <row r="8446">
      <c r="A8446" s="1">
        <v>8444.0</v>
      </c>
      <c r="B8446" s="1" t="s">
        <v>501</v>
      </c>
      <c r="C8446" s="1" t="s">
        <v>16121</v>
      </c>
      <c r="D8446" s="1" t="s">
        <v>503</v>
      </c>
      <c r="E8446" s="1" t="s">
        <v>5083</v>
      </c>
      <c r="F8446" s="1" t="s">
        <v>505</v>
      </c>
      <c r="G8446" s="1" t="s">
        <v>17</v>
      </c>
      <c r="H8446" s="1">
        <v>45.0</v>
      </c>
      <c r="I8446" s="3">
        <v>43753.208333333336</v>
      </c>
      <c r="J8446" s="1">
        <v>0.439431108057897</v>
      </c>
      <c r="K8446" s="1" t="s">
        <v>18</v>
      </c>
      <c r="M8446" s="3">
        <v>43753.263207268516</v>
      </c>
    </row>
    <row r="8447">
      <c r="A8447" s="1">
        <v>8445.0</v>
      </c>
      <c r="B8447" s="1" t="s">
        <v>5319</v>
      </c>
      <c r="C8447" s="1" t="s">
        <v>16122</v>
      </c>
      <c r="D8447" s="1" t="s">
        <v>8286</v>
      </c>
      <c r="E8447" s="1" t="s">
        <v>16123</v>
      </c>
      <c r="F8447" s="1" t="s">
        <v>5322</v>
      </c>
      <c r="G8447" s="1" t="s">
        <v>39</v>
      </c>
      <c r="H8447" s="1">
        <v>45.0</v>
      </c>
      <c r="I8447" s="3">
        <v>44148.666666666664</v>
      </c>
      <c r="J8447" s="1">
        <v>0.523699993946673</v>
      </c>
      <c r="K8447" s="1" t="s">
        <v>24</v>
      </c>
      <c r="L8447" s="1" t="s">
        <v>741</v>
      </c>
      <c r="M8447" s="3">
        <v>44148.69143722222</v>
      </c>
    </row>
    <row r="8448">
      <c r="A8448" s="1">
        <v>8446.0</v>
      </c>
      <c r="B8448" s="1" t="s">
        <v>10425</v>
      </c>
      <c r="C8448" s="1" t="s">
        <v>16124</v>
      </c>
      <c r="D8448" s="1" t="s">
        <v>701</v>
      </c>
      <c r="E8448" s="1" t="s">
        <v>16125</v>
      </c>
      <c r="F8448" s="1" t="s">
        <v>10428</v>
      </c>
      <c r="G8448" s="1" t="s">
        <v>89</v>
      </c>
      <c r="H8448" s="1">
        <v>45.0</v>
      </c>
      <c r="I8448" s="3">
        <v>44142.4528794213</v>
      </c>
      <c r="J8448" s="1">
        <v>3.65807113846877</v>
      </c>
      <c r="K8448" s="1" t="s">
        <v>24</v>
      </c>
      <c r="L8448" s="1" t="s">
        <v>135</v>
      </c>
      <c r="M8448" s="3">
        <v>44142.46435365741</v>
      </c>
    </row>
    <row r="8449">
      <c r="A8449" s="1">
        <v>8447.0</v>
      </c>
      <c r="B8449" s="1" t="s">
        <v>3073</v>
      </c>
      <c r="C8449" s="1" t="s">
        <v>16126</v>
      </c>
      <c r="D8449" s="1" t="s">
        <v>21</v>
      </c>
      <c r="E8449" s="1" t="s">
        <v>7858</v>
      </c>
      <c r="F8449" s="1" t="s">
        <v>3419</v>
      </c>
      <c r="G8449" s="1" t="s">
        <v>17</v>
      </c>
      <c r="H8449" s="1">
        <v>45.0</v>
      </c>
      <c r="I8449" s="3">
        <v>44154.583333333336</v>
      </c>
      <c r="J8449" s="1">
        <v>1.87553467219735</v>
      </c>
      <c r="K8449" s="1" t="s">
        <v>24</v>
      </c>
      <c r="M8449" s="3">
        <v>44154.61879984954</v>
      </c>
    </row>
    <row r="8450">
      <c r="A8450" s="1">
        <v>8448.0</v>
      </c>
      <c r="B8450" s="1" t="s">
        <v>16127</v>
      </c>
      <c r="C8450" s="1" t="s">
        <v>16128</v>
      </c>
      <c r="D8450" s="1" t="s">
        <v>5367</v>
      </c>
      <c r="E8450" s="1" t="s">
        <v>16129</v>
      </c>
      <c r="F8450" s="1" t="s">
        <v>16130</v>
      </c>
      <c r="G8450" s="1" t="s">
        <v>39</v>
      </c>
      <c r="H8450" s="1">
        <v>45.0</v>
      </c>
      <c r="I8450" s="3">
        <v>43740.25</v>
      </c>
      <c r="J8450" s="1">
        <v>1.58167498683977</v>
      </c>
      <c r="K8450" s="1" t="s">
        <v>159</v>
      </c>
      <c r="M8450" s="3">
        <v>43740.28349815972</v>
      </c>
    </row>
    <row r="8451">
      <c r="A8451" s="1">
        <v>8449.0</v>
      </c>
      <c r="B8451" s="1" t="s">
        <v>68</v>
      </c>
      <c r="C8451" s="1" t="s">
        <v>16131</v>
      </c>
      <c r="D8451" s="1" t="s">
        <v>16132</v>
      </c>
      <c r="E8451" s="1" t="s">
        <v>16133</v>
      </c>
      <c r="F8451" s="1" t="s">
        <v>72</v>
      </c>
      <c r="G8451" s="1" t="s">
        <v>39</v>
      </c>
      <c r="H8451" s="1">
        <v>45.0</v>
      </c>
      <c r="I8451" s="3">
        <v>43769.708333333336</v>
      </c>
      <c r="J8451" s="1">
        <v>0.0780871351852613</v>
      </c>
      <c r="K8451" s="1" t="s">
        <v>24</v>
      </c>
      <c r="M8451" s="3">
        <v>43769.73918320602</v>
      </c>
    </row>
    <row r="8452">
      <c r="A8452" s="1">
        <v>8450.0</v>
      </c>
      <c r="B8452" s="1" t="s">
        <v>2885</v>
      </c>
      <c r="C8452" s="1" t="s">
        <v>16134</v>
      </c>
      <c r="D8452" s="1" t="s">
        <v>869</v>
      </c>
      <c r="E8452" s="1" t="s">
        <v>16135</v>
      </c>
      <c r="F8452" s="1" t="s">
        <v>2888</v>
      </c>
      <c r="G8452" s="1" t="s">
        <v>17</v>
      </c>
      <c r="H8452" s="1">
        <v>45.0</v>
      </c>
      <c r="I8452" s="3">
        <v>44203.25</v>
      </c>
      <c r="J8452" s="1">
        <v>3.70022262143411</v>
      </c>
      <c r="K8452" s="1" t="s">
        <v>24</v>
      </c>
      <c r="L8452" s="1" t="s">
        <v>365</v>
      </c>
      <c r="M8452" s="3">
        <v>44203.29316818287</v>
      </c>
    </row>
    <row r="8453">
      <c r="A8453" s="1">
        <v>8451.0</v>
      </c>
      <c r="B8453" s="1" t="s">
        <v>853</v>
      </c>
      <c r="C8453" s="1" t="s">
        <v>16136</v>
      </c>
      <c r="D8453" s="1" t="s">
        <v>1806</v>
      </c>
      <c r="E8453" s="1" t="s">
        <v>16137</v>
      </c>
      <c r="F8453" s="1" t="s">
        <v>856</v>
      </c>
      <c r="G8453" s="1" t="s">
        <v>17</v>
      </c>
      <c r="H8453" s="1">
        <v>45.0</v>
      </c>
      <c r="I8453" s="3">
        <v>44075.541666666664</v>
      </c>
      <c r="J8453" s="1">
        <v>0.846086106142721</v>
      </c>
      <c r="K8453" s="1" t="s">
        <v>18</v>
      </c>
      <c r="M8453" s="3">
        <v>44075.572709224536</v>
      </c>
    </row>
    <row r="8454">
      <c r="A8454" s="1">
        <v>8452.0</v>
      </c>
      <c r="B8454" s="1" t="s">
        <v>1023</v>
      </c>
      <c r="C8454" s="1" t="s">
        <v>16138</v>
      </c>
      <c r="D8454" s="1" t="s">
        <v>1250</v>
      </c>
      <c r="E8454" s="1" t="s">
        <v>11703</v>
      </c>
      <c r="F8454" s="1" t="s">
        <v>1027</v>
      </c>
      <c r="G8454" s="1" t="s">
        <v>17</v>
      </c>
      <c r="H8454" s="1">
        <v>45.0</v>
      </c>
      <c r="I8454" s="3">
        <v>44060.1875</v>
      </c>
      <c r="J8454" s="1">
        <v>0.700654200017502</v>
      </c>
      <c r="K8454" s="1" t="s">
        <v>24</v>
      </c>
      <c r="M8454" s="3">
        <v>44060.20276388889</v>
      </c>
    </row>
    <row r="8455">
      <c r="A8455" s="1">
        <v>8453.0</v>
      </c>
      <c r="B8455" s="1" t="s">
        <v>2188</v>
      </c>
      <c r="C8455" s="1" t="s">
        <v>16139</v>
      </c>
      <c r="D8455" s="1" t="s">
        <v>10842</v>
      </c>
      <c r="E8455" s="1" t="s">
        <v>10843</v>
      </c>
      <c r="F8455" s="1" t="s">
        <v>2192</v>
      </c>
      <c r="G8455" s="1" t="s">
        <v>17</v>
      </c>
      <c r="H8455" s="1">
        <v>45.0</v>
      </c>
      <c r="I8455" s="3">
        <v>44151.1875</v>
      </c>
      <c r="J8455" s="1">
        <v>6.67169935191843</v>
      </c>
      <c r="K8455" s="1" t="s">
        <v>18</v>
      </c>
      <c r="M8455" s="3">
        <v>44151.2266928125</v>
      </c>
    </row>
    <row r="8456">
      <c r="A8456" s="1">
        <v>8454.0</v>
      </c>
      <c r="B8456" s="1" t="s">
        <v>124</v>
      </c>
      <c r="C8456" s="1" t="s">
        <v>16140</v>
      </c>
      <c r="D8456" s="1" t="s">
        <v>126</v>
      </c>
      <c r="E8456" s="1" t="s">
        <v>5219</v>
      </c>
      <c r="F8456" s="1" t="s">
        <v>128</v>
      </c>
      <c r="G8456" s="1" t="s">
        <v>35</v>
      </c>
      <c r="H8456" s="1">
        <v>45.0</v>
      </c>
      <c r="I8456" s="3">
        <v>44161.4375</v>
      </c>
      <c r="J8456" s="1">
        <v>0.153549003394528</v>
      </c>
      <c r="K8456" s="1" t="s">
        <v>62</v>
      </c>
      <c r="L8456" s="1" t="s">
        <v>129</v>
      </c>
      <c r="M8456" s="3">
        <v>44161.48424912037</v>
      </c>
    </row>
    <row r="8457">
      <c r="A8457" s="1">
        <v>8455.0</v>
      </c>
      <c r="B8457" s="1" t="s">
        <v>3463</v>
      </c>
      <c r="C8457" s="1" t="s">
        <v>16141</v>
      </c>
      <c r="D8457" s="1" t="s">
        <v>3465</v>
      </c>
      <c r="E8457" s="1" t="s">
        <v>3466</v>
      </c>
      <c r="F8457" s="1" t="s">
        <v>3467</v>
      </c>
      <c r="G8457" s="1" t="s">
        <v>17</v>
      </c>
      <c r="H8457" s="1">
        <v>45.0</v>
      </c>
      <c r="I8457" s="3">
        <v>43678.166666666664</v>
      </c>
      <c r="J8457" s="1">
        <v>2.65518257276884</v>
      </c>
      <c r="K8457" s="1" t="s">
        <v>166</v>
      </c>
      <c r="M8457" s="3">
        <v>43678.19645394676</v>
      </c>
    </row>
    <row r="8458">
      <c r="A8458" s="1">
        <v>8456.0</v>
      </c>
      <c r="B8458" s="1" t="s">
        <v>732</v>
      </c>
      <c r="C8458" s="1" t="s">
        <v>16142</v>
      </c>
      <c r="D8458" s="1" t="s">
        <v>461</v>
      </c>
      <c r="E8458" s="1" t="s">
        <v>5010</v>
      </c>
      <c r="F8458" s="1" t="s">
        <v>735</v>
      </c>
      <c r="G8458" s="1" t="s">
        <v>17</v>
      </c>
      <c r="H8458" s="1">
        <v>45.0</v>
      </c>
      <c r="I8458" s="3">
        <v>44029.4375</v>
      </c>
      <c r="J8458" s="1">
        <v>0.73435095311391</v>
      </c>
      <c r="K8458" s="1" t="s">
        <v>24</v>
      </c>
      <c r="M8458" s="3">
        <v>44029.44720425926</v>
      </c>
    </row>
    <row r="8459">
      <c r="A8459" s="1">
        <v>8457.0</v>
      </c>
      <c r="B8459" s="1" t="s">
        <v>9609</v>
      </c>
      <c r="C8459" s="1" t="s">
        <v>16143</v>
      </c>
      <c r="D8459" s="1" t="s">
        <v>80</v>
      </c>
      <c r="E8459" s="1" t="s">
        <v>10297</v>
      </c>
      <c r="F8459" s="1" t="s">
        <v>9612</v>
      </c>
      <c r="G8459" s="1" t="s">
        <v>17</v>
      </c>
      <c r="H8459" s="1">
        <v>45.0</v>
      </c>
      <c r="I8459" s="3">
        <v>43854.25</v>
      </c>
      <c r="J8459" s="1">
        <v>1.07856434128539</v>
      </c>
      <c r="K8459" s="1" t="s">
        <v>46</v>
      </c>
      <c r="M8459" s="3">
        <v>43854.30836983796</v>
      </c>
    </row>
    <row r="8460">
      <c r="A8460" s="1">
        <v>8458.0</v>
      </c>
      <c r="B8460" s="1" t="s">
        <v>4426</v>
      </c>
      <c r="C8460" s="1" t="s">
        <v>16144</v>
      </c>
      <c r="D8460" s="1" t="s">
        <v>1243</v>
      </c>
      <c r="E8460" s="1" t="s">
        <v>16145</v>
      </c>
      <c r="F8460" s="1" t="s">
        <v>4429</v>
      </c>
      <c r="G8460" s="1" t="s">
        <v>89</v>
      </c>
      <c r="H8460" s="1">
        <v>45.0</v>
      </c>
      <c r="I8460" s="3">
        <v>44096.68938280093</v>
      </c>
      <c r="J8460" s="1">
        <v>1.4116109798008</v>
      </c>
      <c r="K8460" s="1" t="s">
        <v>46</v>
      </c>
      <c r="L8460" s="1" t="s">
        <v>4430</v>
      </c>
      <c r="M8460" s="3">
        <v>44096.7222077662</v>
      </c>
    </row>
    <row r="8461">
      <c r="A8461" s="1">
        <v>8459.0</v>
      </c>
      <c r="B8461" s="1" t="s">
        <v>4929</v>
      </c>
      <c r="C8461" s="1" t="s">
        <v>16146</v>
      </c>
      <c r="D8461" s="1" t="s">
        <v>32</v>
      </c>
      <c r="E8461" s="1" t="s">
        <v>16147</v>
      </c>
      <c r="F8461" s="1" t="s">
        <v>4932</v>
      </c>
      <c r="G8461" s="1" t="s">
        <v>17</v>
      </c>
      <c r="H8461" s="1">
        <v>45.0</v>
      </c>
      <c r="I8461" s="3">
        <v>43759.291666666664</v>
      </c>
      <c r="J8461" s="1">
        <v>1.08996653190026</v>
      </c>
      <c r="K8461" s="1" t="s">
        <v>24</v>
      </c>
      <c r="M8461" s="3">
        <v>43759.426031180556</v>
      </c>
    </row>
    <row r="8462">
      <c r="A8462" s="1">
        <v>8460.0</v>
      </c>
      <c r="B8462" s="1" t="s">
        <v>19</v>
      </c>
      <c r="C8462" s="1" t="s">
        <v>16148</v>
      </c>
      <c r="D8462" s="1" t="s">
        <v>21</v>
      </c>
      <c r="E8462" s="1" t="s">
        <v>2939</v>
      </c>
      <c r="F8462" s="1" t="s">
        <v>23</v>
      </c>
      <c r="G8462" s="1" t="s">
        <v>17</v>
      </c>
      <c r="H8462" s="1">
        <v>45.0</v>
      </c>
      <c r="I8462" s="3">
        <v>43742.291666666664</v>
      </c>
      <c r="J8462" s="1">
        <v>0.0541526359394297</v>
      </c>
      <c r="K8462" s="1" t="s">
        <v>24</v>
      </c>
      <c r="M8462" s="3">
        <v>43742.34898841435</v>
      </c>
    </row>
    <row r="8463">
      <c r="A8463" s="1">
        <v>8461.0</v>
      </c>
      <c r="B8463" s="1" t="s">
        <v>2864</v>
      </c>
      <c r="C8463" s="1" t="s">
        <v>16149</v>
      </c>
      <c r="D8463" s="1" t="s">
        <v>411</v>
      </c>
      <c r="E8463" s="1" t="s">
        <v>6034</v>
      </c>
      <c r="F8463" s="1" t="s">
        <v>2867</v>
      </c>
      <c r="G8463" s="1" t="s">
        <v>17</v>
      </c>
      <c r="H8463" s="1">
        <v>45.0</v>
      </c>
      <c r="I8463" s="3">
        <v>43907.239583333336</v>
      </c>
      <c r="J8463" s="1">
        <v>1.72637306447335</v>
      </c>
      <c r="K8463" s="1" t="s">
        <v>62</v>
      </c>
      <c r="M8463" s="3">
        <v>43907.27384512732</v>
      </c>
    </row>
    <row r="8464">
      <c r="A8464" s="1">
        <v>8462.0</v>
      </c>
      <c r="B8464" s="1" t="s">
        <v>324</v>
      </c>
      <c r="C8464" s="1" t="s">
        <v>16150</v>
      </c>
      <c r="D8464" s="1" t="s">
        <v>326</v>
      </c>
      <c r="E8464" s="1" t="s">
        <v>4593</v>
      </c>
      <c r="F8464" s="1" t="s">
        <v>328</v>
      </c>
      <c r="G8464" s="1" t="s">
        <v>17</v>
      </c>
      <c r="H8464" s="1">
        <v>45.0</v>
      </c>
      <c r="I8464" s="3">
        <v>44139.625</v>
      </c>
      <c r="J8464" s="1">
        <v>0.0</v>
      </c>
      <c r="K8464" s="1" t="s">
        <v>24</v>
      </c>
      <c r="M8464" s="3">
        <v>44139.68978836806</v>
      </c>
    </row>
    <row r="8465">
      <c r="A8465" s="1">
        <v>8463.0</v>
      </c>
      <c r="B8465" s="1" t="s">
        <v>308</v>
      </c>
      <c r="C8465" s="1" t="s">
        <v>16151</v>
      </c>
      <c r="D8465" s="1" t="s">
        <v>310</v>
      </c>
      <c r="E8465" s="1" t="s">
        <v>3450</v>
      </c>
      <c r="F8465" s="1" t="s">
        <v>312</v>
      </c>
      <c r="G8465" s="1" t="s">
        <v>17</v>
      </c>
      <c r="H8465" s="1">
        <v>45.0</v>
      </c>
      <c r="I8465" s="3">
        <v>44223.583333333336</v>
      </c>
      <c r="J8465" s="1">
        <v>0.724544055330085</v>
      </c>
      <c r="K8465" s="1" t="s">
        <v>24</v>
      </c>
      <c r="L8465" s="1" t="s">
        <v>96</v>
      </c>
      <c r="M8465" s="3">
        <v>44223.575974872685</v>
      </c>
    </row>
    <row r="8466">
      <c r="A8466" s="1">
        <v>8464.0</v>
      </c>
      <c r="B8466" s="1" t="s">
        <v>354</v>
      </c>
      <c r="C8466" s="1" t="s">
        <v>16152</v>
      </c>
      <c r="D8466" s="1" t="s">
        <v>1653</v>
      </c>
      <c r="E8466" s="1" t="s">
        <v>16153</v>
      </c>
      <c r="F8466" s="1" t="s">
        <v>358</v>
      </c>
      <c r="G8466" s="1" t="s">
        <v>39</v>
      </c>
      <c r="H8466" s="1">
        <v>45.0</v>
      </c>
      <c r="I8466" s="3">
        <v>43831.708333333336</v>
      </c>
      <c r="J8466" s="1">
        <v>1.65081767657198</v>
      </c>
      <c r="K8466" s="1" t="s">
        <v>24</v>
      </c>
      <c r="M8466" s="3">
        <v>43831.74208263889</v>
      </c>
    </row>
    <row r="8467">
      <c r="A8467" s="1">
        <v>8465.0</v>
      </c>
      <c r="B8467" s="1" t="s">
        <v>168</v>
      </c>
      <c r="C8467" s="1" t="s">
        <v>16154</v>
      </c>
      <c r="D8467" s="1" t="s">
        <v>1418</v>
      </c>
      <c r="E8467" s="1" t="s">
        <v>13982</v>
      </c>
      <c r="F8467" s="1" t="s">
        <v>171</v>
      </c>
      <c r="G8467" s="1" t="s">
        <v>17</v>
      </c>
      <c r="H8467" s="1">
        <v>45.0</v>
      </c>
      <c r="I8467" s="3">
        <v>43898.583333333336</v>
      </c>
      <c r="J8467" s="1">
        <v>0.479333228113756</v>
      </c>
      <c r="K8467" s="1" t="s">
        <v>166</v>
      </c>
      <c r="M8467" s="3">
        <v>43899.23130126157</v>
      </c>
    </row>
    <row r="8468">
      <c r="A8468" s="1">
        <v>8466.0</v>
      </c>
      <c r="B8468" s="1" t="s">
        <v>806</v>
      </c>
      <c r="C8468" s="1" t="s">
        <v>16155</v>
      </c>
      <c r="D8468" s="1" t="s">
        <v>3811</v>
      </c>
      <c r="E8468" s="1" t="s">
        <v>16156</v>
      </c>
      <c r="F8468" s="1" t="s">
        <v>810</v>
      </c>
      <c r="G8468" s="1" t="s">
        <v>35</v>
      </c>
      <c r="H8468" s="1">
        <v>45.0</v>
      </c>
      <c r="I8468" s="3">
        <v>43595.666666666664</v>
      </c>
      <c r="J8468" s="1">
        <v>1.8290483550525</v>
      </c>
      <c r="K8468" s="1" t="s">
        <v>24</v>
      </c>
      <c r="M8468" s="3">
        <v>43595.6456368287</v>
      </c>
    </row>
    <row r="8469">
      <c r="A8469" s="1">
        <v>8467.0</v>
      </c>
      <c r="B8469" s="1" t="s">
        <v>1775</v>
      </c>
      <c r="C8469" s="1" t="s">
        <v>16157</v>
      </c>
      <c r="D8469" s="1" t="s">
        <v>207</v>
      </c>
      <c r="E8469" s="1" t="s">
        <v>16158</v>
      </c>
      <c r="F8469" s="1" t="s">
        <v>1778</v>
      </c>
      <c r="G8469" s="1" t="s">
        <v>17</v>
      </c>
      <c r="H8469" s="1">
        <v>45.0</v>
      </c>
      <c r="I8469" s="3">
        <v>44026.791666666664</v>
      </c>
      <c r="J8469" s="1">
        <v>1.63840525962879</v>
      </c>
      <c r="K8469" s="1" t="s">
        <v>24</v>
      </c>
      <c r="L8469" s="1" t="s">
        <v>406</v>
      </c>
      <c r="M8469" s="3">
        <v>44026.83542766204</v>
      </c>
    </row>
    <row r="8470">
      <c r="A8470" s="1">
        <v>8468.0</v>
      </c>
      <c r="B8470" s="1" t="s">
        <v>834</v>
      </c>
      <c r="C8470" s="1" t="s">
        <v>16159</v>
      </c>
      <c r="D8470" s="1" t="s">
        <v>59</v>
      </c>
      <c r="E8470" s="1" t="s">
        <v>16160</v>
      </c>
      <c r="F8470" s="1" t="s">
        <v>837</v>
      </c>
      <c r="G8470" s="1" t="s">
        <v>39</v>
      </c>
      <c r="H8470" s="1">
        <v>45.0</v>
      </c>
      <c r="I8470" s="3">
        <v>43875.666666666664</v>
      </c>
      <c r="J8470" s="1">
        <v>0.307288145961836</v>
      </c>
      <c r="K8470" s="1" t="s">
        <v>18</v>
      </c>
      <c r="M8470" s="3">
        <v>43875.69966056713</v>
      </c>
    </row>
    <row r="8471">
      <c r="A8471" s="1">
        <v>8469.0</v>
      </c>
      <c r="B8471" s="1" t="s">
        <v>501</v>
      </c>
      <c r="C8471" s="1" t="s">
        <v>16161</v>
      </c>
      <c r="D8471" s="1" t="s">
        <v>503</v>
      </c>
      <c r="E8471" s="1" t="s">
        <v>504</v>
      </c>
      <c r="F8471" s="1" t="s">
        <v>505</v>
      </c>
      <c r="G8471" s="1" t="s">
        <v>17</v>
      </c>
      <c r="H8471" s="1">
        <v>45.0</v>
      </c>
      <c r="I8471" s="3">
        <v>43789.208333333336</v>
      </c>
      <c r="J8471" s="1">
        <v>0.318831205274094</v>
      </c>
      <c r="K8471" s="1" t="s">
        <v>18</v>
      </c>
      <c r="M8471" s="3">
        <v>43788.78533262732</v>
      </c>
    </row>
    <row r="8472">
      <c r="A8472" s="1">
        <v>8470.0</v>
      </c>
      <c r="B8472" s="1" t="s">
        <v>1289</v>
      </c>
      <c r="C8472" s="1" t="s">
        <v>16162</v>
      </c>
      <c r="D8472" s="1" t="s">
        <v>1666</v>
      </c>
      <c r="E8472" s="1" t="s">
        <v>16163</v>
      </c>
      <c r="F8472" s="1" t="s">
        <v>1293</v>
      </c>
      <c r="G8472" s="1" t="s">
        <v>39</v>
      </c>
      <c r="H8472" s="1">
        <v>45.0</v>
      </c>
      <c r="I8472" s="3">
        <v>43539.708333333336</v>
      </c>
      <c r="J8472" s="1">
        <v>2.79543781749641</v>
      </c>
      <c r="K8472" s="1" t="s">
        <v>24</v>
      </c>
      <c r="M8472" s="3">
        <v>43539.66612545139</v>
      </c>
    </row>
    <row r="8473">
      <c r="A8473" s="1">
        <v>8471.0</v>
      </c>
      <c r="B8473" s="1" t="s">
        <v>3662</v>
      </c>
      <c r="C8473" s="1" t="s">
        <v>16164</v>
      </c>
      <c r="D8473" s="1" t="s">
        <v>3403</v>
      </c>
      <c r="E8473" s="1" t="s">
        <v>16165</v>
      </c>
      <c r="F8473" s="1" t="s">
        <v>3665</v>
      </c>
      <c r="G8473" s="1" t="s">
        <v>39</v>
      </c>
      <c r="H8473" s="1">
        <v>45.0</v>
      </c>
      <c r="I8473" s="3">
        <v>43851.666666666664</v>
      </c>
      <c r="J8473" s="1">
        <v>4.13910912424155</v>
      </c>
      <c r="K8473" s="1" t="s">
        <v>24</v>
      </c>
      <c r="M8473" s="3">
        <v>43851.717101030095</v>
      </c>
    </row>
    <row r="8474">
      <c r="A8474" s="1">
        <v>8472.0</v>
      </c>
      <c r="B8474" s="1" t="s">
        <v>6451</v>
      </c>
      <c r="C8474" s="1" t="s">
        <v>16166</v>
      </c>
      <c r="D8474" s="1" t="s">
        <v>4748</v>
      </c>
      <c r="E8474" s="1" t="s">
        <v>16167</v>
      </c>
      <c r="F8474" s="1" t="s">
        <v>6454</v>
      </c>
      <c r="G8474" s="1" t="s">
        <v>39</v>
      </c>
      <c r="H8474" s="1">
        <v>45.0</v>
      </c>
      <c r="I8474" s="3">
        <v>44246.322916666664</v>
      </c>
      <c r="J8474" s="1">
        <v>1.92729809241828</v>
      </c>
      <c r="K8474" s="1" t="s">
        <v>24</v>
      </c>
      <c r="L8474" s="1" t="s">
        <v>188</v>
      </c>
      <c r="M8474" s="3">
        <v>44246.34689204861</v>
      </c>
    </row>
    <row r="8475">
      <c r="A8475" s="1">
        <v>8473.0</v>
      </c>
      <c r="B8475" s="1" t="s">
        <v>490</v>
      </c>
      <c r="C8475" s="1" t="s">
        <v>16168</v>
      </c>
      <c r="D8475" s="1" t="s">
        <v>93</v>
      </c>
      <c r="E8475" s="1" t="s">
        <v>16169</v>
      </c>
      <c r="F8475" s="1" t="s">
        <v>12470</v>
      </c>
      <c r="G8475" s="1" t="s">
        <v>39</v>
      </c>
      <c r="H8475" s="1">
        <v>45.0</v>
      </c>
      <c r="I8475" s="3">
        <v>44176.666666666664</v>
      </c>
      <c r="J8475" s="1">
        <v>2.37723820493093</v>
      </c>
      <c r="K8475" s="1" t="s">
        <v>159</v>
      </c>
      <c r="M8475" s="3">
        <v>44176.70240271991</v>
      </c>
    </row>
    <row r="8476">
      <c r="A8476" s="1">
        <v>8474.0</v>
      </c>
      <c r="B8476" s="1" t="s">
        <v>30</v>
      </c>
      <c r="C8476" s="1" t="s">
        <v>16170</v>
      </c>
      <c r="D8476" s="1" t="s">
        <v>32</v>
      </c>
      <c r="E8476" s="1" t="s">
        <v>3411</v>
      </c>
      <c r="F8476" s="1" t="s">
        <v>34</v>
      </c>
      <c r="G8476" s="1" t="s">
        <v>35</v>
      </c>
      <c r="H8476" s="1">
        <v>45.0</v>
      </c>
      <c r="I8476" s="3">
        <v>43806.416666666664</v>
      </c>
      <c r="J8476" s="1">
        <v>7.09755978231092</v>
      </c>
      <c r="K8476" s="1" t="s">
        <v>24</v>
      </c>
      <c r="M8476" s="3">
        <v>43806.48405784722</v>
      </c>
    </row>
    <row r="8477">
      <c r="A8477" s="1">
        <v>8475.0</v>
      </c>
      <c r="B8477" s="1" t="s">
        <v>2084</v>
      </c>
      <c r="C8477" s="1" t="s">
        <v>16171</v>
      </c>
      <c r="D8477" s="1" t="s">
        <v>1036</v>
      </c>
      <c r="E8477" s="1" t="s">
        <v>5699</v>
      </c>
      <c r="F8477" s="1" t="s">
        <v>2087</v>
      </c>
      <c r="G8477" s="1" t="s">
        <v>17</v>
      </c>
      <c r="H8477" s="1">
        <v>45.0</v>
      </c>
      <c r="I8477" s="3">
        <v>44166.291666666664</v>
      </c>
      <c r="J8477" s="1">
        <v>1.63138297921019</v>
      </c>
      <c r="K8477" s="1" t="s">
        <v>601</v>
      </c>
      <c r="L8477" s="1" t="s">
        <v>1547</v>
      </c>
      <c r="M8477" s="3">
        <v>44166.324108912035</v>
      </c>
    </row>
    <row r="8478">
      <c r="A8478" s="1">
        <v>8476.0</v>
      </c>
      <c r="B8478" s="1" t="s">
        <v>239</v>
      </c>
      <c r="C8478" s="1" t="s">
        <v>16172</v>
      </c>
      <c r="D8478" s="1" t="s">
        <v>1113</v>
      </c>
      <c r="E8478" s="1" t="s">
        <v>1114</v>
      </c>
      <c r="F8478" s="1" t="s">
        <v>243</v>
      </c>
      <c r="G8478" s="1" t="s">
        <v>35</v>
      </c>
      <c r="H8478" s="1">
        <v>45.0</v>
      </c>
      <c r="I8478" s="3">
        <v>44090.541666666664</v>
      </c>
      <c r="J8478" s="1">
        <v>1.26546255045071</v>
      </c>
      <c r="K8478" s="1" t="s">
        <v>46</v>
      </c>
      <c r="M8478" s="3">
        <v>44090.57965119213</v>
      </c>
    </row>
    <row r="8479">
      <c r="A8479" s="1">
        <v>8477.0</v>
      </c>
      <c r="B8479" s="1" t="s">
        <v>2345</v>
      </c>
      <c r="C8479" s="1" t="s">
        <v>16173</v>
      </c>
      <c r="D8479" s="1" t="s">
        <v>1446</v>
      </c>
      <c r="E8479" s="1" t="s">
        <v>16174</v>
      </c>
      <c r="F8479" s="1" t="s">
        <v>2348</v>
      </c>
      <c r="G8479" s="1" t="s">
        <v>89</v>
      </c>
      <c r="H8479" s="1">
        <v>45.0</v>
      </c>
      <c r="I8479" s="3">
        <v>43888.332111111115</v>
      </c>
      <c r="J8479" s="1">
        <v>1.76898244193926</v>
      </c>
      <c r="K8479" s="1" t="s">
        <v>24</v>
      </c>
      <c r="M8479" s="3">
        <v>43888.33236961805</v>
      </c>
    </row>
    <row r="8480">
      <c r="A8480" s="1">
        <v>8478.0</v>
      </c>
      <c r="B8480" s="1" t="s">
        <v>303</v>
      </c>
      <c r="C8480" s="1" t="s">
        <v>16175</v>
      </c>
      <c r="D8480" s="1" t="s">
        <v>305</v>
      </c>
      <c r="E8480" s="1" t="s">
        <v>1713</v>
      </c>
      <c r="F8480" s="1" t="s">
        <v>307</v>
      </c>
      <c r="G8480" s="1" t="s">
        <v>17</v>
      </c>
      <c r="H8480" s="1">
        <v>45.0</v>
      </c>
      <c r="I8480" s="3">
        <v>43864.645833333336</v>
      </c>
      <c r="J8480" s="1">
        <v>1.78161647955724</v>
      </c>
      <c r="K8480" s="1" t="s">
        <v>24</v>
      </c>
      <c r="M8480" s="3">
        <v>43864.69991534722</v>
      </c>
    </row>
    <row r="8481">
      <c r="A8481" s="1">
        <v>8479.0</v>
      </c>
      <c r="B8481" s="1" t="s">
        <v>732</v>
      </c>
      <c r="C8481" s="1" t="s">
        <v>16176</v>
      </c>
      <c r="D8481" s="1" t="s">
        <v>3581</v>
      </c>
      <c r="E8481" s="1" t="s">
        <v>2710</v>
      </c>
      <c r="F8481" s="1" t="s">
        <v>735</v>
      </c>
      <c r="G8481" s="1" t="s">
        <v>17</v>
      </c>
      <c r="H8481" s="1">
        <v>45.0</v>
      </c>
      <c r="I8481" s="3">
        <v>44069.729166666664</v>
      </c>
      <c r="J8481" s="1">
        <v>2.65113007103847</v>
      </c>
      <c r="K8481" s="1" t="s">
        <v>24</v>
      </c>
      <c r="M8481" s="3">
        <v>44069.765181759256</v>
      </c>
    </row>
    <row r="8482">
      <c r="A8482" s="1">
        <v>8480.0</v>
      </c>
      <c r="B8482" s="1" t="s">
        <v>611</v>
      </c>
      <c r="C8482" s="1" t="s">
        <v>16177</v>
      </c>
      <c r="D8482" s="1" t="s">
        <v>3641</v>
      </c>
      <c r="E8482" s="1" t="s">
        <v>3642</v>
      </c>
      <c r="F8482" s="1" t="s">
        <v>615</v>
      </c>
      <c r="G8482" s="1" t="s">
        <v>17</v>
      </c>
      <c r="H8482" s="1">
        <v>45.0</v>
      </c>
      <c r="I8482" s="3">
        <v>44214.708333333336</v>
      </c>
      <c r="J8482" s="1">
        <v>2.58017762733035</v>
      </c>
      <c r="K8482" s="1" t="s">
        <v>616</v>
      </c>
      <c r="M8482" s="3">
        <v>44214.73382148148</v>
      </c>
    </row>
    <row r="8483">
      <c r="A8483" s="1">
        <v>8481.0</v>
      </c>
      <c r="B8483" s="1" t="s">
        <v>620</v>
      </c>
      <c r="C8483" s="1" t="s">
        <v>16178</v>
      </c>
      <c r="D8483" s="1" t="s">
        <v>121</v>
      </c>
      <c r="E8483" s="1" t="s">
        <v>16179</v>
      </c>
      <c r="F8483" s="1" t="s">
        <v>623</v>
      </c>
      <c r="G8483" s="1" t="s">
        <v>39</v>
      </c>
      <c r="H8483" s="1">
        <v>45.0</v>
      </c>
      <c r="I8483" s="3">
        <v>44200.666666666664</v>
      </c>
      <c r="J8483" s="1">
        <v>3.19679903780374</v>
      </c>
      <c r="K8483" s="1" t="s">
        <v>18</v>
      </c>
      <c r="M8483" s="3">
        <v>44200.686735393516</v>
      </c>
    </row>
    <row r="8484">
      <c r="A8484" s="1">
        <v>8482.0</v>
      </c>
      <c r="B8484" s="1" t="s">
        <v>239</v>
      </c>
      <c r="C8484" s="1" t="s">
        <v>16180</v>
      </c>
      <c r="D8484" s="1" t="s">
        <v>1113</v>
      </c>
      <c r="E8484" s="1" t="s">
        <v>1114</v>
      </c>
      <c r="F8484" s="1" t="s">
        <v>243</v>
      </c>
      <c r="G8484" s="1" t="s">
        <v>35</v>
      </c>
      <c r="H8484" s="1">
        <v>45.0</v>
      </c>
      <c r="I8484" s="3">
        <v>44091.25</v>
      </c>
      <c r="J8484" s="1">
        <v>1.27165558478006</v>
      </c>
      <c r="K8484" s="1" t="s">
        <v>46</v>
      </c>
      <c r="M8484" s="3">
        <v>44091.28183840278</v>
      </c>
    </row>
    <row r="8485">
      <c r="A8485" s="1">
        <v>8483.0</v>
      </c>
      <c r="B8485" s="1" t="s">
        <v>12448</v>
      </c>
      <c r="C8485" s="1" t="s">
        <v>16181</v>
      </c>
      <c r="D8485" s="1" t="s">
        <v>1637</v>
      </c>
      <c r="E8485" s="1" t="s">
        <v>16182</v>
      </c>
      <c r="F8485" s="1" t="s">
        <v>12452</v>
      </c>
      <c r="G8485" s="1" t="s">
        <v>17</v>
      </c>
      <c r="H8485" s="1">
        <v>45.0</v>
      </c>
      <c r="I8485" s="3">
        <v>44153.625</v>
      </c>
      <c r="J8485" s="1">
        <v>0.182275111141342</v>
      </c>
      <c r="K8485" s="1" t="s">
        <v>18</v>
      </c>
      <c r="M8485" s="3">
        <v>44153.6518137963</v>
      </c>
    </row>
    <row r="8486">
      <c r="A8486" s="1">
        <v>8484.0</v>
      </c>
      <c r="B8486" s="1" t="s">
        <v>389</v>
      </c>
      <c r="C8486" s="1" t="s">
        <v>16183</v>
      </c>
      <c r="D8486" s="1" t="s">
        <v>818</v>
      </c>
      <c r="E8486" s="1" t="s">
        <v>5735</v>
      </c>
      <c r="F8486" s="1" t="s">
        <v>393</v>
      </c>
      <c r="G8486" s="1" t="s">
        <v>17</v>
      </c>
      <c r="H8486" s="1">
        <v>45.0</v>
      </c>
      <c r="I8486" s="3">
        <v>44123.291666666664</v>
      </c>
      <c r="J8486" s="1">
        <v>1.34525239123498</v>
      </c>
      <c r="K8486" s="1" t="s">
        <v>18</v>
      </c>
      <c r="M8486" s="3">
        <v>44123.330895914354</v>
      </c>
    </row>
    <row r="8487">
      <c r="A8487" s="1">
        <v>8485.0</v>
      </c>
      <c r="B8487" s="1" t="s">
        <v>6585</v>
      </c>
      <c r="C8487" s="1" t="s">
        <v>16184</v>
      </c>
      <c r="D8487" s="1" t="s">
        <v>93</v>
      </c>
      <c r="E8487" s="1" t="s">
        <v>6819</v>
      </c>
      <c r="F8487" s="1" t="s">
        <v>6588</v>
      </c>
      <c r="G8487" s="1" t="s">
        <v>35</v>
      </c>
      <c r="H8487" s="1">
        <v>45.0</v>
      </c>
      <c r="I8487" s="3">
        <v>44203.458333333336</v>
      </c>
      <c r="J8487" s="1">
        <v>11.3171942262811</v>
      </c>
      <c r="K8487" s="1" t="s">
        <v>159</v>
      </c>
      <c r="L8487" s="1" t="s">
        <v>495</v>
      </c>
      <c r="M8487" s="3">
        <v>44203.517475520835</v>
      </c>
    </row>
    <row r="8488">
      <c r="A8488" s="1">
        <v>8486.0</v>
      </c>
      <c r="B8488" s="1" t="s">
        <v>742</v>
      </c>
      <c r="C8488" s="1" t="s">
        <v>16185</v>
      </c>
      <c r="D8488" s="1" t="s">
        <v>148</v>
      </c>
      <c r="E8488" s="1" t="s">
        <v>3823</v>
      </c>
      <c r="F8488" s="1" t="s">
        <v>746</v>
      </c>
      <c r="G8488" s="1" t="s">
        <v>35</v>
      </c>
      <c r="H8488" s="1">
        <v>45.0</v>
      </c>
      <c r="I8488" s="3">
        <v>44223.270833333336</v>
      </c>
      <c r="J8488" s="1">
        <v>0.642494952574389</v>
      </c>
      <c r="K8488" s="1" t="s">
        <v>24</v>
      </c>
      <c r="L8488" s="1" t="s">
        <v>747</v>
      </c>
      <c r="M8488" s="3">
        <v>44223.30671766204</v>
      </c>
    </row>
    <row r="8489">
      <c r="A8489" s="1">
        <v>8487.0</v>
      </c>
      <c r="B8489" s="1" t="s">
        <v>293</v>
      </c>
      <c r="C8489" s="1" t="s">
        <v>16186</v>
      </c>
      <c r="D8489" s="1" t="s">
        <v>1325</v>
      </c>
      <c r="E8489" s="1" t="s">
        <v>1809</v>
      </c>
      <c r="F8489" s="1" t="s">
        <v>297</v>
      </c>
      <c r="G8489" s="1" t="s">
        <v>17</v>
      </c>
      <c r="H8489" s="1">
        <v>45.0</v>
      </c>
      <c r="I8489" s="3">
        <v>44037.291666666664</v>
      </c>
      <c r="J8489" s="1">
        <v>0.59611630023125</v>
      </c>
      <c r="K8489" s="1" t="s">
        <v>62</v>
      </c>
      <c r="M8489" s="3">
        <v>44037.310860543985</v>
      </c>
    </row>
    <row r="8490">
      <c r="A8490" s="1">
        <v>8488.0</v>
      </c>
      <c r="B8490" s="1" t="s">
        <v>5762</v>
      </c>
      <c r="C8490" s="1" t="s">
        <v>16187</v>
      </c>
      <c r="D8490" s="1" t="s">
        <v>121</v>
      </c>
      <c r="E8490" s="1" t="s">
        <v>16188</v>
      </c>
      <c r="F8490" s="1" t="s">
        <v>5765</v>
      </c>
      <c r="G8490" s="1" t="s">
        <v>89</v>
      </c>
      <c r="H8490" s="1">
        <v>45.0</v>
      </c>
      <c r="I8490" s="3">
        <v>44082.680842800924</v>
      </c>
      <c r="J8490" s="1">
        <v>1.33589757101272</v>
      </c>
      <c r="K8490" s="1" t="s">
        <v>18</v>
      </c>
      <c r="M8490" s="3">
        <v>44082.738771412034</v>
      </c>
    </row>
    <row r="8491">
      <c r="A8491" s="1">
        <v>8489.0</v>
      </c>
      <c r="B8491" s="1" t="s">
        <v>1466</v>
      </c>
      <c r="C8491" s="1" t="s">
        <v>16189</v>
      </c>
      <c r="D8491" s="1" t="s">
        <v>1468</v>
      </c>
      <c r="E8491" s="1" t="s">
        <v>13740</v>
      </c>
      <c r="F8491" s="1" t="s">
        <v>1470</v>
      </c>
      <c r="G8491" s="1" t="s">
        <v>17</v>
      </c>
      <c r="H8491" s="1">
        <v>45.0</v>
      </c>
      <c r="I8491" s="3">
        <v>43719.625</v>
      </c>
      <c r="J8491" s="1">
        <v>2.45820722160874</v>
      </c>
      <c r="K8491" s="1" t="s">
        <v>18</v>
      </c>
      <c r="M8491" s="3">
        <v>43719.6554080787</v>
      </c>
    </row>
    <row r="8492">
      <c r="A8492" s="1">
        <v>8490.0</v>
      </c>
      <c r="B8492" s="1" t="s">
        <v>4594</v>
      </c>
      <c r="C8492" s="1" t="s">
        <v>16190</v>
      </c>
      <c r="D8492" s="1" t="s">
        <v>869</v>
      </c>
      <c r="E8492" s="1" t="s">
        <v>7201</v>
      </c>
      <c r="F8492" s="1" t="s">
        <v>4597</v>
      </c>
      <c r="G8492" s="1" t="s">
        <v>35</v>
      </c>
      <c r="H8492" s="1">
        <v>45.0</v>
      </c>
      <c r="I8492" s="3">
        <v>44193.625</v>
      </c>
      <c r="J8492" s="1">
        <v>1.63451117265659</v>
      </c>
      <c r="K8492" s="1" t="s">
        <v>24</v>
      </c>
      <c r="L8492" s="1" t="s">
        <v>238</v>
      </c>
      <c r="M8492" s="3">
        <v>44193.65541525463</v>
      </c>
    </row>
    <row r="8493">
      <c r="A8493" s="1">
        <v>8491.0</v>
      </c>
      <c r="B8493" s="1" t="s">
        <v>389</v>
      </c>
      <c r="C8493" s="1" t="s">
        <v>16191</v>
      </c>
      <c r="D8493" s="1" t="s">
        <v>121</v>
      </c>
      <c r="E8493" s="1" t="s">
        <v>16192</v>
      </c>
      <c r="F8493" s="1" t="s">
        <v>393</v>
      </c>
      <c r="G8493" s="1" t="s">
        <v>89</v>
      </c>
      <c r="H8493" s="1">
        <v>45.0</v>
      </c>
      <c r="I8493" s="3">
        <v>43855.787563935184</v>
      </c>
      <c r="J8493" s="1">
        <v>3.24195341028785</v>
      </c>
      <c r="K8493" s="1" t="s">
        <v>18</v>
      </c>
      <c r="M8493" s="3">
        <v>43855.82318265046</v>
      </c>
    </row>
    <row r="8494">
      <c r="A8494" s="1">
        <v>8492.0</v>
      </c>
      <c r="B8494" s="1" t="s">
        <v>16193</v>
      </c>
      <c r="C8494" s="1" t="s">
        <v>16194</v>
      </c>
      <c r="D8494" s="1" t="s">
        <v>1243</v>
      </c>
      <c r="E8494" s="1" t="s">
        <v>16195</v>
      </c>
      <c r="F8494" s="1" t="s">
        <v>16196</v>
      </c>
      <c r="G8494" s="1" t="s">
        <v>17</v>
      </c>
      <c r="H8494" s="1">
        <v>45.0</v>
      </c>
      <c r="I8494" s="3">
        <v>43758.625</v>
      </c>
      <c r="J8494" s="1">
        <v>2.17281122266316</v>
      </c>
      <c r="K8494" s="1" t="s">
        <v>46</v>
      </c>
      <c r="M8494" s="3">
        <v>43758.65575371528</v>
      </c>
    </row>
    <row r="8495">
      <c r="A8495" s="1">
        <v>8493.0</v>
      </c>
      <c r="B8495" s="1" t="s">
        <v>19</v>
      </c>
      <c r="C8495" s="1" t="s">
        <v>16197</v>
      </c>
      <c r="D8495" s="1" t="s">
        <v>321</v>
      </c>
      <c r="E8495" s="1" t="s">
        <v>3861</v>
      </c>
      <c r="F8495" s="1" t="s">
        <v>23</v>
      </c>
      <c r="G8495" s="1" t="s">
        <v>35</v>
      </c>
      <c r="H8495" s="1">
        <v>45.0</v>
      </c>
      <c r="I8495" s="3">
        <v>43622.291666666664</v>
      </c>
      <c r="J8495" s="1">
        <v>1.37594082352551</v>
      </c>
      <c r="K8495" s="1" t="s">
        <v>24</v>
      </c>
      <c r="M8495" s="3">
        <v>43656.32016375</v>
      </c>
    </row>
    <row r="8496">
      <c r="A8496" s="1">
        <v>8494.0</v>
      </c>
      <c r="B8496" s="1" t="s">
        <v>1699</v>
      </c>
      <c r="C8496" s="1" t="s">
        <v>16198</v>
      </c>
      <c r="D8496" s="1" t="s">
        <v>701</v>
      </c>
      <c r="E8496" s="1" t="s">
        <v>7933</v>
      </c>
      <c r="F8496" s="1" t="s">
        <v>1702</v>
      </c>
      <c r="G8496" s="1" t="s">
        <v>35</v>
      </c>
      <c r="H8496" s="1">
        <v>45.0</v>
      </c>
      <c r="I8496" s="3">
        <v>44235.708333333336</v>
      </c>
      <c r="J8496" s="1">
        <v>0.541350657147834</v>
      </c>
      <c r="K8496" s="1" t="s">
        <v>24</v>
      </c>
      <c r="L8496" s="1" t="s">
        <v>1006</v>
      </c>
      <c r="M8496" s="3">
        <v>44235.793352546294</v>
      </c>
    </row>
    <row r="8497">
      <c r="A8497" s="1">
        <v>8495.0</v>
      </c>
      <c r="B8497" s="1" t="s">
        <v>229</v>
      </c>
      <c r="C8497" s="1" t="s">
        <v>16199</v>
      </c>
      <c r="D8497" s="1" t="s">
        <v>16200</v>
      </c>
      <c r="E8497" s="1" t="s">
        <v>1072</v>
      </c>
      <c r="F8497" s="1" t="s">
        <v>232</v>
      </c>
      <c r="G8497" s="1" t="s">
        <v>35</v>
      </c>
      <c r="H8497" s="1">
        <v>45.0</v>
      </c>
      <c r="I8497" s="3">
        <v>44028.177083333336</v>
      </c>
      <c r="J8497" s="1">
        <v>2.67794095537814</v>
      </c>
      <c r="K8497" s="1" t="s">
        <v>24</v>
      </c>
      <c r="M8497" s="3">
        <v>44028.294228356484</v>
      </c>
    </row>
    <row r="8498">
      <c r="A8498" s="1">
        <v>8496.0</v>
      </c>
      <c r="B8498" s="1" t="s">
        <v>1336</v>
      </c>
      <c r="C8498" s="1" t="s">
        <v>16201</v>
      </c>
      <c r="D8498" s="1" t="s">
        <v>3281</v>
      </c>
      <c r="E8498" s="1" t="s">
        <v>3282</v>
      </c>
      <c r="F8498" s="1" t="s">
        <v>1340</v>
      </c>
      <c r="G8498" s="1" t="s">
        <v>17</v>
      </c>
      <c r="H8498" s="1">
        <v>45.0</v>
      </c>
      <c r="I8498" s="3">
        <v>43752.75</v>
      </c>
      <c r="J8498" s="1">
        <v>2.96791634792278</v>
      </c>
      <c r="K8498" s="1" t="s">
        <v>62</v>
      </c>
      <c r="M8498" s="3">
        <v>43752.781708622686</v>
      </c>
    </row>
    <row r="8499">
      <c r="A8499" s="1">
        <v>8497.0</v>
      </c>
      <c r="B8499" s="1" t="s">
        <v>3172</v>
      </c>
      <c r="C8499" s="1" t="s">
        <v>16202</v>
      </c>
      <c r="D8499" s="1" t="s">
        <v>116</v>
      </c>
      <c r="E8499" s="1" t="s">
        <v>5152</v>
      </c>
      <c r="F8499" s="1" t="s">
        <v>3175</v>
      </c>
      <c r="G8499" s="1" t="s">
        <v>35</v>
      </c>
      <c r="H8499" s="1">
        <v>45.0</v>
      </c>
      <c r="I8499" s="3">
        <v>44240.291666666664</v>
      </c>
      <c r="J8499" s="1">
        <v>0.0</v>
      </c>
      <c r="K8499" s="1" t="s">
        <v>24</v>
      </c>
      <c r="M8499" s="3">
        <v>44240.368185590276</v>
      </c>
    </row>
    <row r="8500">
      <c r="A8500" s="1">
        <v>8498.0</v>
      </c>
      <c r="B8500" s="1" t="s">
        <v>10111</v>
      </c>
      <c r="C8500" s="1" t="s">
        <v>16203</v>
      </c>
      <c r="D8500" s="1" t="s">
        <v>99</v>
      </c>
      <c r="E8500" s="1" t="s">
        <v>16204</v>
      </c>
      <c r="F8500" s="1" t="s">
        <v>10114</v>
      </c>
      <c r="G8500" s="1" t="s">
        <v>39</v>
      </c>
      <c r="H8500" s="1">
        <v>45.0</v>
      </c>
      <c r="I8500" s="3">
        <v>44031.635416666664</v>
      </c>
      <c r="J8500" s="1">
        <v>0.159691938665597</v>
      </c>
      <c r="K8500" s="1" t="s">
        <v>1194</v>
      </c>
      <c r="M8500" s="3">
        <v>44031.74252269676</v>
      </c>
    </row>
    <row r="8501">
      <c r="A8501" s="1">
        <v>8499.0</v>
      </c>
      <c r="B8501" s="1" t="s">
        <v>465</v>
      </c>
      <c r="C8501" s="1" t="s">
        <v>16205</v>
      </c>
      <c r="D8501" s="1" t="s">
        <v>3259</v>
      </c>
      <c r="E8501" s="1" t="s">
        <v>3260</v>
      </c>
      <c r="F8501" s="1" t="s">
        <v>468</v>
      </c>
      <c r="G8501" s="1" t="s">
        <v>17</v>
      </c>
      <c r="H8501" s="1">
        <v>45.0</v>
      </c>
      <c r="I8501" s="3">
        <v>43899.25</v>
      </c>
      <c r="J8501" s="1">
        <v>2.60393975133864</v>
      </c>
      <c r="K8501" s="1" t="s">
        <v>24</v>
      </c>
      <c r="M8501" s="3">
        <v>43899.286370104164</v>
      </c>
    </row>
    <row r="8502">
      <c r="A8502" s="1">
        <v>8500.0</v>
      </c>
      <c r="B8502" s="1" t="s">
        <v>896</v>
      </c>
      <c r="C8502" s="1" t="s">
        <v>16206</v>
      </c>
      <c r="D8502" s="1" t="s">
        <v>879</v>
      </c>
      <c r="E8502" s="1" t="s">
        <v>16207</v>
      </c>
      <c r="F8502" s="1" t="s">
        <v>900</v>
      </c>
      <c r="G8502" s="1" t="s">
        <v>89</v>
      </c>
      <c r="H8502" s="1">
        <v>45.0</v>
      </c>
      <c r="I8502" s="3">
        <v>44105.30426767361</v>
      </c>
      <c r="J8502" s="1">
        <v>9.5978698943795</v>
      </c>
      <c r="K8502" s="1" t="s">
        <v>24</v>
      </c>
      <c r="L8502" s="1" t="s">
        <v>741</v>
      </c>
      <c r="M8502" s="3">
        <v>44105.4038634375</v>
      </c>
    </row>
    <row r="8503">
      <c r="A8503" s="1">
        <v>8501.0</v>
      </c>
      <c r="B8503" s="1" t="s">
        <v>161</v>
      </c>
      <c r="C8503" s="1" t="s">
        <v>16208</v>
      </c>
      <c r="D8503" s="1" t="s">
        <v>315</v>
      </c>
      <c r="E8503" s="1" t="s">
        <v>16209</v>
      </c>
      <c r="F8503" s="1" t="s">
        <v>165</v>
      </c>
      <c r="G8503" s="1" t="s">
        <v>35</v>
      </c>
      <c r="H8503" s="1">
        <v>45.0</v>
      </c>
      <c r="I8503" s="3">
        <v>44246.208333333336</v>
      </c>
      <c r="J8503" s="1">
        <v>2.11198665550966</v>
      </c>
      <c r="K8503" s="1" t="s">
        <v>166</v>
      </c>
      <c r="L8503" s="1" t="s">
        <v>167</v>
      </c>
      <c r="M8503" s="3">
        <v>44246.23902980324</v>
      </c>
    </row>
    <row r="8504">
      <c r="A8504" s="1">
        <v>8502.0</v>
      </c>
      <c r="B8504" s="1" t="s">
        <v>4270</v>
      </c>
      <c r="C8504" s="1" t="s">
        <v>16210</v>
      </c>
      <c r="D8504" s="1" t="s">
        <v>258</v>
      </c>
      <c r="E8504" s="1" t="s">
        <v>8966</v>
      </c>
      <c r="F8504" s="1" t="s">
        <v>4273</v>
      </c>
      <c r="G8504" s="1" t="s">
        <v>17</v>
      </c>
      <c r="H8504" s="1">
        <v>45.0</v>
      </c>
      <c r="I8504" s="3">
        <v>44033.708333333336</v>
      </c>
      <c r="J8504" s="1">
        <v>2.21281355681857</v>
      </c>
      <c r="K8504" s="1" t="s">
        <v>18</v>
      </c>
      <c r="M8504" s="3">
        <v>44033.74265310185</v>
      </c>
    </row>
    <row r="8505">
      <c r="A8505" s="1">
        <v>8503.0</v>
      </c>
      <c r="B8505" s="1" t="s">
        <v>114</v>
      </c>
      <c r="C8505" s="1" t="s">
        <v>16211</v>
      </c>
      <c r="D8505" s="1" t="s">
        <v>116</v>
      </c>
      <c r="E8505" s="1" t="s">
        <v>2057</v>
      </c>
      <c r="F8505" s="1" t="s">
        <v>118</v>
      </c>
      <c r="G8505" s="1" t="s">
        <v>17</v>
      </c>
      <c r="H8505" s="1">
        <v>45.0</v>
      </c>
      <c r="I8505" s="3">
        <v>44073.75</v>
      </c>
      <c r="J8505" s="1">
        <v>4.40241556100408</v>
      </c>
      <c r="K8505" s="1" t="s">
        <v>24</v>
      </c>
      <c r="M8505" s="3">
        <v>44073.78442542824</v>
      </c>
    </row>
    <row r="8506">
      <c r="A8506" s="1">
        <v>8504.0</v>
      </c>
      <c r="B8506" s="1" t="s">
        <v>3129</v>
      </c>
      <c r="C8506" s="1" t="s">
        <v>16212</v>
      </c>
      <c r="D8506" s="1" t="s">
        <v>11570</v>
      </c>
      <c r="E8506" s="1" t="s">
        <v>16213</v>
      </c>
      <c r="F8506" s="1" t="s">
        <v>3133</v>
      </c>
      <c r="G8506" s="1" t="s">
        <v>17</v>
      </c>
      <c r="H8506" s="1">
        <v>45.0</v>
      </c>
      <c r="I8506" s="3">
        <v>43782.25</v>
      </c>
      <c r="J8506" s="1">
        <v>2.68869530446529</v>
      </c>
      <c r="K8506" s="1" t="s">
        <v>218</v>
      </c>
      <c r="M8506" s="3">
        <v>43782.29741939815</v>
      </c>
    </row>
    <row r="8507">
      <c r="A8507" s="1">
        <v>8505.0</v>
      </c>
      <c r="B8507" s="1" t="s">
        <v>2412</v>
      </c>
      <c r="C8507" s="1" t="s">
        <v>16214</v>
      </c>
      <c r="D8507" s="1" t="s">
        <v>241</v>
      </c>
      <c r="E8507" s="1" t="s">
        <v>16215</v>
      </c>
      <c r="F8507" s="1" t="s">
        <v>2415</v>
      </c>
      <c r="G8507" s="1" t="s">
        <v>39</v>
      </c>
      <c r="H8507" s="1">
        <v>45.0</v>
      </c>
      <c r="I8507" s="3">
        <v>44143.625</v>
      </c>
      <c r="J8507" s="1">
        <v>1.10594443448565</v>
      </c>
      <c r="K8507" s="1" t="s">
        <v>18</v>
      </c>
      <c r="M8507" s="3">
        <v>44143.62901273148</v>
      </c>
    </row>
    <row r="8508">
      <c r="A8508" s="1">
        <v>8506.0</v>
      </c>
      <c r="B8508" s="1" t="s">
        <v>4064</v>
      </c>
      <c r="C8508" s="1" t="s">
        <v>16216</v>
      </c>
      <c r="D8508" s="1" t="s">
        <v>3858</v>
      </c>
      <c r="E8508" s="1" t="s">
        <v>16217</v>
      </c>
      <c r="F8508" s="1" t="s">
        <v>4068</v>
      </c>
      <c r="G8508" s="1" t="s">
        <v>89</v>
      </c>
      <c r="H8508" s="1">
        <v>45.0</v>
      </c>
      <c r="I8508" s="3">
        <v>44238.59139619213</v>
      </c>
      <c r="J8508" s="1">
        <v>2.16547568970993</v>
      </c>
      <c r="K8508" s="1" t="s">
        <v>166</v>
      </c>
      <c r="M8508" s="3">
        <v>44238.61784090278</v>
      </c>
    </row>
    <row r="8509">
      <c r="A8509" s="1">
        <v>8507.0</v>
      </c>
      <c r="B8509" s="1" t="s">
        <v>418</v>
      </c>
      <c r="C8509" s="1" t="s">
        <v>16218</v>
      </c>
      <c r="D8509" s="1" t="s">
        <v>420</v>
      </c>
      <c r="E8509" s="1" t="s">
        <v>7177</v>
      </c>
      <c r="F8509" s="1" t="s">
        <v>422</v>
      </c>
      <c r="G8509" s="1" t="s">
        <v>17</v>
      </c>
      <c r="H8509" s="1">
        <v>45.0</v>
      </c>
      <c r="I8509" s="3">
        <v>43779.208333333336</v>
      </c>
      <c r="J8509" s="1">
        <v>1.17014702648198</v>
      </c>
      <c r="K8509" s="1" t="s">
        <v>24</v>
      </c>
      <c r="M8509" s="3">
        <v>43784.72321519676</v>
      </c>
    </row>
    <row r="8510">
      <c r="A8510" s="1">
        <v>8508.0</v>
      </c>
      <c r="B8510" s="1" t="s">
        <v>1599</v>
      </c>
      <c r="C8510" s="1" t="s">
        <v>16219</v>
      </c>
      <c r="D8510" s="1" t="s">
        <v>2729</v>
      </c>
      <c r="E8510" s="1" t="s">
        <v>2730</v>
      </c>
      <c r="F8510" s="1" t="s">
        <v>1603</v>
      </c>
      <c r="G8510" s="1" t="s">
        <v>17</v>
      </c>
      <c r="H8510" s="1">
        <v>45.0</v>
      </c>
      <c r="I8510" s="3">
        <v>44083.666666666664</v>
      </c>
      <c r="J8510" s="1">
        <v>0.300993694169322</v>
      </c>
      <c r="K8510" s="1" t="s">
        <v>62</v>
      </c>
      <c r="M8510" s="3">
        <v>44083.704247118054</v>
      </c>
    </row>
    <row r="8511">
      <c r="A8511" s="1">
        <v>8509.0</v>
      </c>
      <c r="B8511" s="1" t="s">
        <v>184</v>
      </c>
      <c r="C8511" s="1" t="s">
        <v>16220</v>
      </c>
      <c r="D8511" s="1" t="s">
        <v>148</v>
      </c>
      <c r="E8511" s="1" t="s">
        <v>8093</v>
      </c>
      <c r="F8511" s="1" t="s">
        <v>187</v>
      </c>
      <c r="G8511" s="1" t="s">
        <v>17</v>
      </c>
      <c r="H8511" s="1">
        <v>45.0</v>
      </c>
      <c r="I8511" s="3">
        <v>43928.375</v>
      </c>
      <c r="J8511" s="1">
        <v>2.87992954485823</v>
      </c>
      <c r="K8511" s="1" t="s">
        <v>24</v>
      </c>
      <c r="M8511" s="3">
        <v>43928.42192966435</v>
      </c>
    </row>
    <row r="8512">
      <c r="A8512" s="1">
        <v>8510.0</v>
      </c>
      <c r="B8512" s="1" t="s">
        <v>293</v>
      </c>
      <c r="C8512" s="1" t="s">
        <v>16221</v>
      </c>
      <c r="D8512" s="1" t="s">
        <v>59</v>
      </c>
      <c r="E8512" s="1" t="s">
        <v>5318</v>
      </c>
      <c r="F8512" s="1" t="s">
        <v>297</v>
      </c>
      <c r="G8512" s="1" t="s">
        <v>17</v>
      </c>
      <c r="H8512" s="1">
        <v>45.0</v>
      </c>
      <c r="I8512" s="3">
        <v>44017.291666666664</v>
      </c>
      <c r="J8512" s="1">
        <v>0.313187743433903</v>
      </c>
      <c r="K8512" s="1" t="s">
        <v>62</v>
      </c>
      <c r="M8512" s="3">
        <v>44017.2988150463</v>
      </c>
    </row>
    <row r="8513">
      <c r="A8513" s="1">
        <v>8511.0</v>
      </c>
      <c r="B8513" s="1" t="s">
        <v>354</v>
      </c>
      <c r="C8513" s="1" t="s">
        <v>16222</v>
      </c>
      <c r="D8513" s="1" t="s">
        <v>16223</v>
      </c>
      <c r="E8513" s="1" t="s">
        <v>1569</v>
      </c>
      <c r="F8513" s="1" t="s">
        <v>358</v>
      </c>
      <c r="G8513" s="1" t="s">
        <v>35</v>
      </c>
      <c r="H8513" s="1">
        <v>45.0</v>
      </c>
      <c r="I8513" s="3">
        <v>44124.645833333336</v>
      </c>
      <c r="J8513" s="1">
        <v>0.350216241174603</v>
      </c>
      <c r="K8513" s="1" t="s">
        <v>24</v>
      </c>
      <c r="M8513" s="3">
        <v>44124.68004431713</v>
      </c>
    </row>
    <row r="8514">
      <c r="A8514" s="1">
        <v>8512.0</v>
      </c>
      <c r="B8514" s="1" t="s">
        <v>858</v>
      </c>
      <c r="C8514" s="1" t="s">
        <v>16224</v>
      </c>
      <c r="D8514" s="1" t="s">
        <v>3581</v>
      </c>
      <c r="E8514" s="1" t="s">
        <v>16225</v>
      </c>
      <c r="F8514" s="1" t="s">
        <v>861</v>
      </c>
      <c r="G8514" s="1" t="s">
        <v>89</v>
      </c>
      <c r="H8514" s="1">
        <v>45.0</v>
      </c>
      <c r="I8514" s="3">
        <v>43864.470440902776</v>
      </c>
      <c r="J8514" s="1">
        <v>1.41705718446134</v>
      </c>
      <c r="K8514" s="1" t="s">
        <v>24</v>
      </c>
      <c r="M8514" s="3">
        <v>43864.47857601852</v>
      </c>
    </row>
    <row r="8515">
      <c r="A8515" s="1">
        <v>8513.0</v>
      </c>
      <c r="B8515" s="1" t="s">
        <v>1699</v>
      </c>
      <c r="C8515" s="1" t="s">
        <v>16226</v>
      </c>
      <c r="D8515" s="1" t="s">
        <v>701</v>
      </c>
      <c r="E8515" s="1" t="s">
        <v>7933</v>
      </c>
      <c r="F8515" s="1" t="s">
        <v>1702</v>
      </c>
      <c r="G8515" s="1" t="s">
        <v>35</v>
      </c>
      <c r="H8515" s="1">
        <v>45.0</v>
      </c>
      <c r="I8515" s="3">
        <v>44230.708333333336</v>
      </c>
      <c r="J8515" s="1">
        <v>1.64299607679642</v>
      </c>
      <c r="K8515" s="1" t="s">
        <v>24</v>
      </c>
      <c r="L8515" s="1" t="s">
        <v>1006</v>
      </c>
      <c r="M8515" s="3">
        <v>44230.75312357639</v>
      </c>
    </row>
    <row r="8516">
      <c r="A8516" s="1">
        <v>8514.0</v>
      </c>
      <c r="B8516" s="1" t="s">
        <v>5500</v>
      </c>
      <c r="C8516" s="1" t="s">
        <v>16227</v>
      </c>
      <c r="D8516" s="1" t="s">
        <v>1232</v>
      </c>
      <c r="E8516" s="1" t="s">
        <v>16228</v>
      </c>
      <c r="F8516" s="1" t="s">
        <v>5503</v>
      </c>
      <c r="G8516" s="1" t="s">
        <v>39</v>
      </c>
      <c r="H8516" s="1">
        <v>45.0</v>
      </c>
      <c r="I8516" s="3">
        <v>43892.708333333336</v>
      </c>
      <c r="J8516" s="1">
        <v>0.457108860621905</v>
      </c>
      <c r="K8516" s="1" t="s">
        <v>18</v>
      </c>
      <c r="M8516" s="3">
        <v>43892.733133298614</v>
      </c>
    </row>
    <row r="8517">
      <c r="A8517" s="1">
        <v>8515.0</v>
      </c>
      <c r="B8517" s="1" t="s">
        <v>288</v>
      </c>
      <c r="C8517" s="1" t="s">
        <v>16229</v>
      </c>
      <c r="D8517" s="1" t="s">
        <v>749</v>
      </c>
      <c r="E8517" s="1" t="s">
        <v>750</v>
      </c>
      <c r="F8517" s="1" t="s">
        <v>292</v>
      </c>
      <c r="G8517" s="1" t="s">
        <v>17</v>
      </c>
      <c r="H8517" s="1">
        <v>45.0</v>
      </c>
      <c r="I8517" s="3">
        <v>43789.625</v>
      </c>
      <c r="J8517" s="1">
        <v>0.726148495921271</v>
      </c>
      <c r="K8517" s="1" t="s">
        <v>24</v>
      </c>
      <c r="M8517" s="3">
        <v>43789.65245819445</v>
      </c>
    </row>
    <row r="8518">
      <c r="A8518" s="1">
        <v>8516.0</v>
      </c>
      <c r="B8518" s="1" t="s">
        <v>1679</v>
      </c>
      <c r="C8518" s="1" t="s">
        <v>16230</v>
      </c>
      <c r="D8518" s="1" t="s">
        <v>461</v>
      </c>
      <c r="E8518" s="1" t="s">
        <v>16231</v>
      </c>
      <c r="F8518" s="1" t="s">
        <v>1682</v>
      </c>
      <c r="G8518" s="1" t="s">
        <v>39</v>
      </c>
      <c r="H8518" s="1">
        <v>45.0</v>
      </c>
      <c r="I8518" s="3">
        <v>43565.75</v>
      </c>
      <c r="J8518" s="1">
        <v>3.00901754043832</v>
      </c>
      <c r="K8518" s="1" t="s">
        <v>24</v>
      </c>
      <c r="M8518" s="3">
        <v>43565.69941721065</v>
      </c>
    </row>
    <row r="8519">
      <c r="A8519" s="1">
        <v>8517.0</v>
      </c>
      <c r="B8519" s="1" t="s">
        <v>84</v>
      </c>
      <c r="C8519" s="1" t="s">
        <v>16232</v>
      </c>
      <c r="D8519" s="1" t="s">
        <v>86</v>
      </c>
      <c r="E8519" s="1" t="s">
        <v>4462</v>
      </c>
      <c r="F8519" s="1" t="s">
        <v>88</v>
      </c>
      <c r="G8519" s="1" t="s">
        <v>17</v>
      </c>
      <c r="H8519" s="1">
        <v>45.0</v>
      </c>
      <c r="I8519" s="3">
        <v>43811.625</v>
      </c>
      <c r="J8519" s="1">
        <v>1.21484465974932</v>
      </c>
      <c r="K8519" s="1" t="s">
        <v>83</v>
      </c>
      <c r="M8519" s="3">
        <v>43811.63733268518</v>
      </c>
    </row>
    <row r="8520">
      <c r="A8520" s="1">
        <v>8518.0</v>
      </c>
      <c r="B8520" s="1" t="s">
        <v>2314</v>
      </c>
      <c r="C8520" s="1" t="s">
        <v>16233</v>
      </c>
      <c r="D8520" s="1" t="s">
        <v>173</v>
      </c>
      <c r="E8520" s="1" t="s">
        <v>16234</v>
      </c>
      <c r="F8520" s="1" t="s">
        <v>2318</v>
      </c>
      <c r="G8520" s="1" t="s">
        <v>39</v>
      </c>
      <c r="H8520" s="1">
        <v>45.0</v>
      </c>
      <c r="I8520" s="3">
        <v>44053.6875</v>
      </c>
      <c r="J8520" s="1">
        <v>0.0</v>
      </c>
      <c r="K8520" s="1" t="s">
        <v>18</v>
      </c>
      <c r="M8520" s="3">
        <v>44053.6738131713</v>
      </c>
    </row>
    <row r="8521">
      <c r="A8521" s="1">
        <v>8519.0</v>
      </c>
      <c r="B8521" s="1" t="s">
        <v>3172</v>
      </c>
      <c r="C8521" s="1" t="s">
        <v>16235</v>
      </c>
      <c r="D8521" s="1" t="s">
        <v>116</v>
      </c>
      <c r="E8521" s="1" t="s">
        <v>16236</v>
      </c>
      <c r="F8521" s="1" t="s">
        <v>3175</v>
      </c>
      <c r="G8521" s="1" t="s">
        <v>17</v>
      </c>
      <c r="H8521" s="1">
        <v>45.0</v>
      </c>
      <c r="I8521" s="3">
        <v>44156.291666666664</v>
      </c>
      <c r="J8521" s="1">
        <v>5.71145503605709</v>
      </c>
      <c r="K8521" s="1" t="s">
        <v>24</v>
      </c>
      <c r="M8521" s="3">
        <v>44156.33865732639</v>
      </c>
    </row>
    <row r="8522">
      <c r="A8522" s="1">
        <v>8520.0</v>
      </c>
      <c r="B8522" s="1" t="s">
        <v>536</v>
      </c>
      <c r="C8522" s="1" t="s">
        <v>16237</v>
      </c>
      <c r="D8522" s="1" t="s">
        <v>396</v>
      </c>
      <c r="E8522" s="1" t="s">
        <v>538</v>
      </c>
      <c r="F8522" s="1" t="s">
        <v>539</v>
      </c>
      <c r="G8522" s="1" t="s">
        <v>35</v>
      </c>
      <c r="H8522" s="1">
        <v>45.0</v>
      </c>
      <c r="I8522" s="3">
        <v>43644.25</v>
      </c>
      <c r="J8522" s="1">
        <v>1.12208547261906</v>
      </c>
      <c r="K8522" s="1" t="s">
        <v>83</v>
      </c>
      <c r="M8522" s="3">
        <v>43644.28472591435</v>
      </c>
    </row>
    <row r="8523">
      <c r="A8523" s="1">
        <v>8521.0</v>
      </c>
      <c r="B8523" s="1" t="s">
        <v>1401</v>
      </c>
      <c r="C8523" s="1" t="s">
        <v>16238</v>
      </c>
      <c r="D8523" s="1" t="s">
        <v>3976</v>
      </c>
      <c r="E8523" s="1" t="s">
        <v>16239</v>
      </c>
      <c r="F8523" s="1" t="s">
        <v>1405</v>
      </c>
      <c r="G8523" s="1" t="s">
        <v>39</v>
      </c>
      <c r="H8523" s="1">
        <v>45.0</v>
      </c>
      <c r="I8523" s="3">
        <v>44223.3125</v>
      </c>
      <c r="J8523" s="1">
        <v>7.65373697275064</v>
      </c>
      <c r="K8523" s="1" t="s">
        <v>1406</v>
      </c>
      <c r="L8523" s="1" t="s">
        <v>1407</v>
      </c>
      <c r="M8523" s="3">
        <v>44223.35384445602</v>
      </c>
    </row>
    <row r="8524">
      <c r="A8524" s="1">
        <v>8522.0</v>
      </c>
      <c r="B8524" s="1" t="s">
        <v>319</v>
      </c>
      <c r="C8524" s="1" t="s">
        <v>16240</v>
      </c>
      <c r="D8524" s="1" t="s">
        <v>321</v>
      </c>
      <c r="E8524" s="1" t="s">
        <v>16241</v>
      </c>
      <c r="F8524" s="1" t="s">
        <v>323</v>
      </c>
      <c r="G8524" s="1" t="s">
        <v>39</v>
      </c>
      <c r="H8524" s="1">
        <v>45.0</v>
      </c>
      <c r="I8524" s="3">
        <v>44111.78125</v>
      </c>
      <c r="J8524" s="1">
        <v>1.394226692936</v>
      </c>
      <c r="K8524" s="1" t="s">
        <v>24</v>
      </c>
      <c r="M8524" s="3">
        <v>44112.287379409725</v>
      </c>
    </row>
    <row r="8525">
      <c r="A8525" s="1">
        <v>8523.0</v>
      </c>
      <c r="B8525" s="1" t="s">
        <v>303</v>
      </c>
      <c r="C8525" s="1" t="s">
        <v>16242</v>
      </c>
      <c r="D8525" s="1" t="s">
        <v>305</v>
      </c>
      <c r="E8525" s="1" t="s">
        <v>644</v>
      </c>
      <c r="F8525" s="1" t="s">
        <v>307</v>
      </c>
      <c r="G8525" s="1" t="s">
        <v>17</v>
      </c>
      <c r="H8525" s="1">
        <v>45.0</v>
      </c>
      <c r="I8525" s="3">
        <v>44075.416666666664</v>
      </c>
      <c r="J8525" s="1">
        <v>1.02884319623205</v>
      </c>
      <c r="K8525" s="1" t="s">
        <v>24</v>
      </c>
      <c r="M8525" s="3">
        <v>44075.435309444445</v>
      </c>
    </row>
    <row r="8526">
      <c r="A8526" s="1">
        <v>8524.0</v>
      </c>
      <c r="B8526" s="1" t="s">
        <v>319</v>
      </c>
      <c r="C8526" s="1" t="s">
        <v>16243</v>
      </c>
      <c r="D8526" s="1" t="s">
        <v>321</v>
      </c>
      <c r="E8526" s="1" t="s">
        <v>16244</v>
      </c>
      <c r="F8526" s="1" t="s">
        <v>323</v>
      </c>
      <c r="G8526" s="1" t="s">
        <v>39</v>
      </c>
      <c r="H8526" s="1">
        <v>45.0</v>
      </c>
      <c r="I8526" s="3">
        <v>43924.260416666664</v>
      </c>
      <c r="J8526" s="1">
        <v>1.01658853076941</v>
      </c>
      <c r="K8526" s="1" t="s">
        <v>24</v>
      </c>
      <c r="M8526" s="3">
        <v>43924.30369636574</v>
      </c>
    </row>
    <row r="8527">
      <c r="A8527" s="1">
        <v>8525.0</v>
      </c>
      <c r="B8527" s="1" t="s">
        <v>12052</v>
      </c>
      <c r="C8527" s="1" t="s">
        <v>16245</v>
      </c>
      <c r="D8527" s="1" t="s">
        <v>12054</v>
      </c>
      <c r="E8527" s="1" t="s">
        <v>12055</v>
      </c>
      <c r="F8527" s="1" t="s">
        <v>12056</v>
      </c>
      <c r="G8527" s="1" t="s">
        <v>17</v>
      </c>
      <c r="H8527" s="1">
        <v>45.0</v>
      </c>
      <c r="I8527" s="3">
        <v>44167.208333333336</v>
      </c>
      <c r="J8527" s="1">
        <v>0.791613403768411</v>
      </c>
      <c r="K8527" s="1" t="s">
        <v>5146</v>
      </c>
      <c r="L8527" s="1" t="s">
        <v>4865</v>
      </c>
      <c r="M8527" s="3">
        <v>44167.24394673611</v>
      </c>
    </row>
    <row r="8528">
      <c r="A8528" s="1">
        <v>8526.0</v>
      </c>
      <c r="B8528" s="1" t="s">
        <v>632</v>
      </c>
      <c r="C8528" s="1" t="s">
        <v>16246</v>
      </c>
      <c r="D8528" s="1" t="s">
        <v>80</v>
      </c>
      <c r="E8528" s="1" t="s">
        <v>704</v>
      </c>
      <c r="F8528" s="1" t="s">
        <v>635</v>
      </c>
      <c r="G8528" s="1" t="s">
        <v>17</v>
      </c>
      <c r="H8528" s="1">
        <v>45.0</v>
      </c>
      <c r="I8528" s="3">
        <v>43759.583333333336</v>
      </c>
      <c r="J8528" s="1">
        <v>1.80901136879779</v>
      </c>
      <c r="K8528" s="1" t="s">
        <v>83</v>
      </c>
      <c r="M8528" s="3">
        <v>43759.61542560185</v>
      </c>
    </row>
    <row r="8529">
      <c r="A8529" s="1">
        <v>8527.0</v>
      </c>
      <c r="B8529" s="1" t="s">
        <v>308</v>
      </c>
      <c r="C8529" s="1" t="s">
        <v>16247</v>
      </c>
      <c r="D8529" s="1" t="s">
        <v>310</v>
      </c>
      <c r="E8529" s="1" t="s">
        <v>311</v>
      </c>
      <c r="F8529" s="1" t="s">
        <v>312</v>
      </c>
      <c r="G8529" s="1" t="s">
        <v>17</v>
      </c>
      <c r="H8529" s="1">
        <v>45.0</v>
      </c>
      <c r="I8529" s="3">
        <v>44208.229166666664</v>
      </c>
      <c r="J8529" s="1">
        <v>1.02602248399469</v>
      </c>
      <c r="K8529" s="1" t="s">
        <v>24</v>
      </c>
      <c r="L8529" s="1" t="s">
        <v>96</v>
      </c>
      <c r="M8529" s="3">
        <v>44208.261406921294</v>
      </c>
    </row>
    <row r="8530">
      <c r="A8530" s="1">
        <v>8528.0</v>
      </c>
      <c r="B8530" s="1" t="s">
        <v>3909</v>
      </c>
      <c r="C8530" s="1" t="s">
        <v>16248</v>
      </c>
      <c r="D8530" s="1" t="s">
        <v>1874</v>
      </c>
      <c r="E8530" s="1" t="s">
        <v>16249</v>
      </c>
      <c r="F8530" s="1" t="s">
        <v>3912</v>
      </c>
      <c r="G8530" s="1" t="s">
        <v>39</v>
      </c>
      <c r="H8530" s="1">
        <v>45.0</v>
      </c>
      <c r="I8530" s="3">
        <v>44217.697916666664</v>
      </c>
      <c r="J8530" s="1">
        <v>2.73080618167771</v>
      </c>
      <c r="K8530" s="1" t="s">
        <v>24</v>
      </c>
      <c r="M8530" s="3">
        <v>44217.72912150463</v>
      </c>
    </row>
    <row r="8531">
      <c r="A8531" s="1">
        <v>8529.0</v>
      </c>
      <c r="B8531" s="1" t="s">
        <v>114</v>
      </c>
      <c r="C8531" s="1" t="s">
        <v>16250</v>
      </c>
      <c r="D8531" s="1" t="s">
        <v>116</v>
      </c>
      <c r="E8531" s="1" t="s">
        <v>2016</v>
      </c>
      <c r="F8531" s="1" t="s">
        <v>118</v>
      </c>
      <c r="G8531" s="1" t="s">
        <v>17</v>
      </c>
      <c r="H8531" s="1">
        <v>45.0</v>
      </c>
      <c r="I8531" s="3">
        <v>44145.739583333336</v>
      </c>
      <c r="J8531" s="1">
        <v>5.3108769868597</v>
      </c>
      <c r="K8531" s="1" t="s">
        <v>24</v>
      </c>
      <c r="M8531" s="3">
        <v>44145.78510204861</v>
      </c>
    </row>
    <row r="8532">
      <c r="A8532" s="1">
        <v>8530.0</v>
      </c>
      <c r="B8532" s="1" t="s">
        <v>5602</v>
      </c>
      <c r="C8532" s="1" t="s">
        <v>16251</v>
      </c>
      <c r="D8532" s="1" t="s">
        <v>2248</v>
      </c>
      <c r="E8532" s="1" t="s">
        <v>16252</v>
      </c>
      <c r="F8532" s="1" t="s">
        <v>5605</v>
      </c>
      <c r="G8532" s="1" t="s">
        <v>89</v>
      </c>
      <c r="H8532" s="1">
        <v>45.0</v>
      </c>
      <c r="I8532" s="3">
        <v>44251.711297361115</v>
      </c>
      <c r="J8532" s="1">
        <v>2.68683669840097</v>
      </c>
      <c r="K8532" s="1" t="s">
        <v>601</v>
      </c>
      <c r="L8532" s="1" t="s">
        <v>5606</v>
      </c>
      <c r="M8532" s="3">
        <v>44251.737496354166</v>
      </c>
    </row>
    <row r="8533">
      <c r="A8533" s="1">
        <v>8531.0</v>
      </c>
      <c r="B8533" s="1" t="s">
        <v>298</v>
      </c>
      <c r="C8533" s="1" t="s">
        <v>16253</v>
      </c>
      <c r="D8533" s="1" t="s">
        <v>4088</v>
      </c>
      <c r="E8533" s="1" t="s">
        <v>5213</v>
      </c>
      <c r="F8533" s="1" t="s">
        <v>302</v>
      </c>
      <c r="G8533" s="1" t="s">
        <v>35</v>
      </c>
      <c r="H8533" s="1">
        <v>45.0</v>
      </c>
      <c r="I8533" s="3">
        <v>44237.375</v>
      </c>
      <c r="J8533" s="1">
        <v>1.75744759593669</v>
      </c>
      <c r="K8533" s="1" t="s">
        <v>218</v>
      </c>
      <c r="M8533" s="3">
        <v>44237.52747417824</v>
      </c>
    </row>
    <row r="8534">
      <c r="A8534" s="1">
        <v>8532.0</v>
      </c>
      <c r="B8534" s="1" t="s">
        <v>2075</v>
      </c>
      <c r="C8534" s="1" t="s">
        <v>16254</v>
      </c>
      <c r="D8534" s="1" t="s">
        <v>182</v>
      </c>
      <c r="E8534" s="1" t="s">
        <v>2077</v>
      </c>
      <c r="F8534" s="1" t="s">
        <v>2078</v>
      </c>
      <c r="G8534" s="1" t="s">
        <v>17</v>
      </c>
      <c r="H8534" s="1">
        <v>45.0</v>
      </c>
      <c r="I8534" s="3">
        <v>44077.375</v>
      </c>
      <c r="J8534" s="1">
        <v>1.65731219385487</v>
      </c>
      <c r="K8534" s="1" t="s">
        <v>18</v>
      </c>
      <c r="M8534" s="3">
        <v>44077.3236559375</v>
      </c>
    </row>
    <row r="8535">
      <c r="A8535" s="1">
        <v>8533.0</v>
      </c>
      <c r="B8535" s="1" t="s">
        <v>788</v>
      </c>
      <c r="C8535" s="1" t="s">
        <v>16255</v>
      </c>
      <c r="D8535" s="1" t="s">
        <v>518</v>
      </c>
      <c r="E8535" s="1" t="s">
        <v>790</v>
      </c>
      <c r="F8535" s="1" t="s">
        <v>791</v>
      </c>
      <c r="G8535" s="1" t="s">
        <v>17</v>
      </c>
      <c r="H8535" s="1">
        <v>45.0</v>
      </c>
      <c r="I8535" s="3">
        <v>44159.208333333336</v>
      </c>
      <c r="J8535" s="1">
        <v>1.34140900964867</v>
      </c>
      <c r="K8535" s="1" t="s">
        <v>24</v>
      </c>
      <c r="M8535" s="3">
        <v>44159.238449097225</v>
      </c>
    </row>
    <row r="8536">
      <c r="A8536" s="1">
        <v>8534.0</v>
      </c>
      <c r="B8536" s="1" t="s">
        <v>385</v>
      </c>
      <c r="C8536" s="1" t="s">
        <v>16256</v>
      </c>
      <c r="D8536" s="1" t="s">
        <v>116</v>
      </c>
      <c r="E8536" s="1" t="s">
        <v>2607</v>
      </c>
      <c r="F8536" s="1" t="s">
        <v>388</v>
      </c>
      <c r="G8536" s="1" t="s">
        <v>17</v>
      </c>
      <c r="H8536" s="1">
        <v>45.0</v>
      </c>
      <c r="I8536" s="3">
        <v>43867.25</v>
      </c>
      <c r="J8536" s="1">
        <v>3.86113647408086</v>
      </c>
      <c r="K8536" s="1" t="s">
        <v>24</v>
      </c>
      <c r="M8536" s="3">
        <v>43867.28783894676</v>
      </c>
    </row>
    <row r="8537">
      <c r="A8537" s="1">
        <v>8535.0</v>
      </c>
      <c r="B8537" s="1" t="s">
        <v>1260</v>
      </c>
      <c r="C8537" s="1" t="s">
        <v>16257</v>
      </c>
      <c r="D8537" s="1" t="s">
        <v>1262</v>
      </c>
      <c r="E8537" s="1" t="s">
        <v>1263</v>
      </c>
      <c r="F8537" s="1" t="s">
        <v>1264</v>
      </c>
      <c r="G8537" s="1" t="s">
        <v>17</v>
      </c>
      <c r="H8537" s="1">
        <v>45.0</v>
      </c>
      <c r="I8537" s="3">
        <v>44022.1875</v>
      </c>
      <c r="J8537" s="1">
        <v>0.0</v>
      </c>
      <c r="K8537" s="1" t="s">
        <v>24</v>
      </c>
      <c r="L8537" s="1" t="s">
        <v>406</v>
      </c>
      <c r="M8537" s="3">
        <v>44022.33143377315</v>
      </c>
    </row>
    <row r="8538">
      <c r="A8538" s="1">
        <v>8536.0</v>
      </c>
      <c r="B8538" s="1" t="s">
        <v>119</v>
      </c>
      <c r="C8538" s="1" t="s">
        <v>16258</v>
      </c>
      <c r="D8538" s="1" t="s">
        <v>503</v>
      </c>
      <c r="E8538" s="1" t="s">
        <v>16259</v>
      </c>
      <c r="F8538" s="1" t="s">
        <v>123</v>
      </c>
      <c r="G8538" s="1" t="s">
        <v>39</v>
      </c>
      <c r="H8538" s="1">
        <v>45.0</v>
      </c>
      <c r="I8538" s="3">
        <v>44003.625</v>
      </c>
      <c r="J8538" s="1">
        <v>0.702067640383978</v>
      </c>
      <c r="K8538" s="1" t="s">
        <v>18</v>
      </c>
      <c r="M8538" s="3">
        <v>44003.65391577546</v>
      </c>
    </row>
    <row r="8539">
      <c r="A8539" s="1">
        <v>8537.0</v>
      </c>
      <c r="B8539" s="1" t="s">
        <v>161</v>
      </c>
      <c r="C8539" s="1" t="s">
        <v>16260</v>
      </c>
      <c r="D8539" s="1" t="s">
        <v>163</v>
      </c>
      <c r="E8539" s="1" t="s">
        <v>164</v>
      </c>
      <c r="F8539" s="1" t="s">
        <v>165</v>
      </c>
      <c r="G8539" s="1" t="s">
        <v>35</v>
      </c>
      <c r="H8539" s="1">
        <v>45.0</v>
      </c>
      <c r="I8539" s="3">
        <v>44145.197916666664</v>
      </c>
      <c r="J8539" s="1">
        <v>2.09714736226025</v>
      </c>
      <c r="K8539" s="1" t="s">
        <v>166</v>
      </c>
      <c r="L8539" s="1" t="s">
        <v>167</v>
      </c>
      <c r="M8539" s="3">
        <v>44145.23793377315</v>
      </c>
    </row>
    <row r="8540">
      <c r="A8540" s="1">
        <v>8538.0</v>
      </c>
      <c r="B8540" s="1" t="s">
        <v>1444</v>
      </c>
      <c r="C8540" s="1" t="s">
        <v>16261</v>
      </c>
      <c r="D8540" s="1" t="s">
        <v>1446</v>
      </c>
      <c r="E8540" s="1" t="s">
        <v>16262</v>
      </c>
      <c r="F8540" s="1" t="s">
        <v>1448</v>
      </c>
      <c r="G8540" s="1" t="s">
        <v>39</v>
      </c>
      <c r="H8540" s="1">
        <v>45.0</v>
      </c>
      <c r="I8540" s="3">
        <v>43984.697916666664</v>
      </c>
      <c r="J8540" s="1">
        <v>1.42718930852422</v>
      </c>
      <c r="K8540" s="1" t="s">
        <v>218</v>
      </c>
      <c r="L8540" s="1" t="s">
        <v>433</v>
      </c>
      <c r="M8540" s="3">
        <v>43984.71590659722</v>
      </c>
    </row>
    <row r="8541">
      <c r="A8541" s="1">
        <v>8539.0</v>
      </c>
      <c r="B8541" s="1" t="s">
        <v>273</v>
      </c>
      <c r="C8541" s="1" t="s">
        <v>16263</v>
      </c>
      <c r="D8541" s="1" t="s">
        <v>2598</v>
      </c>
      <c r="E8541" s="1" t="s">
        <v>16264</v>
      </c>
      <c r="F8541" s="1" t="s">
        <v>277</v>
      </c>
      <c r="G8541" s="1" t="s">
        <v>39</v>
      </c>
      <c r="H8541" s="1">
        <v>45.0</v>
      </c>
      <c r="I8541" s="3">
        <v>43913.291666666664</v>
      </c>
      <c r="J8541" s="1">
        <v>2.32345261323229</v>
      </c>
      <c r="K8541" s="1" t="s">
        <v>24</v>
      </c>
      <c r="M8541" s="3">
        <v>43913.32002685185</v>
      </c>
    </row>
    <row r="8542">
      <c r="A8542" s="1">
        <v>8540.0</v>
      </c>
      <c r="B8542" s="1" t="s">
        <v>742</v>
      </c>
      <c r="C8542" s="1" t="s">
        <v>16265</v>
      </c>
      <c r="D8542" s="1" t="s">
        <v>148</v>
      </c>
      <c r="E8542" s="1" t="s">
        <v>6202</v>
      </c>
      <c r="F8542" s="1" t="s">
        <v>746</v>
      </c>
      <c r="G8542" s="1" t="s">
        <v>35</v>
      </c>
      <c r="H8542" s="1">
        <v>45.0</v>
      </c>
      <c r="I8542" s="3">
        <v>44246.270833333336</v>
      </c>
      <c r="J8542" s="1">
        <v>2.3049600381345</v>
      </c>
      <c r="K8542" s="1" t="s">
        <v>24</v>
      </c>
      <c r="L8542" s="1" t="s">
        <v>747</v>
      </c>
      <c r="M8542" s="3">
        <v>44246.31406366898</v>
      </c>
    </row>
    <row r="8543">
      <c r="A8543" s="1">
        <v>8541.0</v>
      </c>
      <c r="B8543" s="1" t="s">
        <v>1023</v>
      </c>
      <c r="C8543" s="1" t="s">
        <v>16266</v>
      </c>
      <c r="D8543" s="1" t="s">
        <v>1250</v>
      </c>
      <c r="E8543" s="1" t="s">
        <v>11703</v>
      </c>
      <c r="F8543" s="1" t="s">
        <v>1027</v>
      </c>
      <c r="G8543" s="1" t="s">
        <v>17</v>
      </c>
      <c r="H8543" s="1">
        <v>45.0</v>
      </c>
      <c r="I8543" s="3">
        <v>44063.1875</v>
      </c>
      <c r="J8543" s="1">
        <v>0.609919984398721</v>
      </c>
      <c r="K8543" s="1" t="s">
        <v>24</v>
      </c>
      <c r="M8543" s="3">
        <v>44063.25229423611</v>
      </c>
    </row>
    <row r="8544">
      <c r="A8544" s="1">
        <v>8542.0</v>
      </c>
      <c r="B8544" s="1" t="s">
        <v>425</v>
      </c>
      <c r="C8544" s="1" t="s">
        <v>16267</v>
      </c>
      <c r="D8544" s="1" t="s">
        <v>326</v>
      </c>
      <c r="E8544" s="1" t="s">
        <v>7717</v>
      </c>
      <c r="F8544" s="1" t="s">
        <v>428</v>
      </c>
      <c r="G8544" s="1" t="s">
        <v>17</v>
      </c>
      <c r="H8544" s="1">
        <v>45.0</v>
      </c>
      <c r="I8544" s="3">
        <v>44042.270833333336</v>
      </c>
      <c r="J8544" s="1">
        <v>0.0</v>
      </c>
      <c r="K8544" s="1" t="s">
        <v>24</v>
      </c>
      <c r="M8544" s="3">
        <v>44046.27658049769</v>
      </c>
    </row>
    <row r="8545">
      <c r="A8545" s="1">
        <v>8543.0</v>
      </c>
      <c r="B8545" s="1" t="s">
        <v>638</v>
      </c>
      <c r="C8545" s="1" t="s">
        <v>16268</v>
      </c>
      <c r="D8545" s="1" t="s">
        <v>640</v>
      </c>
      <c r="E8545" s="1" t="s">
        <v>641</v>
      </c>
      <c r="F8545" s="1" t="s">
        <v>642</v>
      </c>
      <c r="G8545" s="1" t="s">
        <v>35</v>
      </c>
      <c r="H8545" s="1">
        <v>45.0</v>
      </c>
      <c r="I8545" s="3">
        <v>44237.708333333336</v>
      </c>
      <c r="J8545" s="1">
        <v>1.50944235908969</v>
      </c>
      <c r="K8545" s="1" t="s">
        <v>18</v>
      </c>
      <c r="L8545" s="1" t="s">
        <v>444</v>
      </c>
      <c r="M8545" s="3">
        <v>44237.748051076385</v>
      </c>
    </row>
    <row r="8546">
      <c r="A8546" s="1">
        <v>8544.0</v>
      </c>
      <c r="B8546" s="1" t="s">
        <v>5089</v>
      </c>
      <c r="C8546" s="1" t="s">
        <v>16269</v>
      </c>
      <c r="D8546" s="1" t="s">
        <v>1759</v>
      </c>
      <c r="E8546" s="1" t="s">
        <v>10166</v>
      </c>
      <c r="F8546" s="1" t="s">
        <v>5092</v>
      </c>
      <c r="G8546" s="1" t="s">
        <v>17</v>
      </c>
      <c r="H8546" s="1">
        <v>45.0</v>
      </c>
      <c r="I8546" s="3">
        <v>44181.625</v>
      </c>
      <c r="J8546" s="1">
        <v>3.35202197494612</v>
      </c>
      <c r="K8546" s="1" t="s">
        <v>24</v>
      </c>
      <c r="L8546" s="1" t="s">
        <v>406</v>
      </c>
      <c r="M8546" s="3">
        <v>44181.65648848379</v>
      </c>
    </row>
    <row r="8547">
      <c r="A8547" s="1">
        <v>8545.0</v>
      </c>
      <c r="B8547" s="1" t="s">
        <v>303</v>
      </c>
      <c r="C8547" s="1" t="s">
        <v>16270</v>
      </c>
      <c r="D8547" s="1" t="s">
        <v>305</v>
      </c>
      <c r="E8547" s="1" t="s">
        <v>3101</v>
      </c>
      <c r="F8547" s="1" t="s">
        <v>307</v>
      </c>
      <c r="G8547" s="1" t="s">
        <v>17</v>
      </c>
      <c r="H8547" s="1">
        <v>45.0</v>
      </c>
      <c r="I8547" s="3">
        <v>44059.229166666664</v>
      </c>
      <c r="J8547" s="1">
        <v>1.55379026305117</v>
      </c>
      <c r="K8547" s="1" t="s">
        <v>24</v>
      </c>
      <c r="M8547" s="3">
        <v>44059.26004201389</v>
      </c>
    </row>
    <row r="8548">
      <c r="A8548" s="1">
        <v>8546.0</v>
      </c>
      <c r="B8548" s="1" t="s">
        <v>2272</v>
      </c>
      <c r="C8548" s="1" t="s">
        <v>16271</v>
      </c>
      <c r="D8548" s="1" t="s">
        <v>5012</v>
      </c>
      <c r="E8548" s="1" t="s">
        <v>16272</v>
      </c>
      <c r="F8548" s="1" t="s">
        <v>2275</v>
      </c>
      <c r="G8548" s="1" t="s">
        <v>89</v>
      </c>
      <c r="H8548" s="1">
        <v>45.0</v>
      </c>
      <c r="I8548" s="3">
        <v>43795.62466746528</v>
      </c>
      <c r="J8548" s="1">
        <v>2.33847141414728</v>
      </c>
      <c r="K8548" s="1" t="s">
        <v>18</v>
      </c>
      <c r="M8548" s="3">
        <v>43795.65454076389</v>
      </c>
    </row>
    <row r="8549">
      <c r="A8549" s="1">
        <v>8547.0</v>
      </c>
      <c r="B8549" s="1" t="s">
        <v>2467</v>
      </c>
      <c r="C8549" s="1" t="s">
        <v>16273</v>
      </c>
      <c r="D8549" s="1" t="s">
        <v>1255</v>
      </c>
      <c r="E8549" s="1" t="s">
        <v>6579</v>
      </c>
      <c r="F8549" s="1" t="s">
        <v>2470</v>
      </c>
      <c r="G8549" s="1" t="s">
        <v>17</v>
      </c>
      <c r="H8549" s="1">
        <v>45.0</v>
      </c>
      <c r="I8549" s="3">
        <v>44140.583333333336</v>
      </c>
      <c r="J8549" s="1">
        <v>0.714035532561663</v>
      </c>
      <c r="K8549" s="1" t="s">
        <v>83</v>
      </c>
      <c r="M8549" s="3">
        <v>44140.63590784722</v>
      </c>
    </row>
    <row r="8550">
      <c r="A8550" s="1">
        <v>8548.0</v>
      </c>
      <c r="B8550" s="1" t="s">
        <v>777</v>
      </c>
      <c r="C8550" s="1" t="s">
        <v>16274</v>
      </c>
      <c r="D8550" s="1" t="s">
        <v>779</v>
      </c>
      <c r="E8550" s="1" t="s">
        <v>3248</v>
      </c>
      <c r="F8550" s="1" t="s">
        <v>781</v>
      </c>
      <c r="G8550" s="1" t="s">
        <v>35</v>
      </c>
      <c r="H8550" s="1">
        <v>45.0</v>
      </c>
      <c r="I8550" s="3">
        <v>44132.791666666664</v>
      </c>
      <c r="J8550" s="1">
        <v>1.11817957992432</v>
      </c>
      <c r="K8550" s="1" t="s">
        <v>18</v>
      </c>
      <c r="M8550" s="3">
        <v>44132.89659554398</v>
      </c>
    </row>
    <row r="8551">
      <c r="A8551" s="1">
        <v>8549.0</v>
      </c>
      <c r="B8551" s="1" t="s">
        <v>5904</v>
      </c>
      <c r="C8551" s="1" t="s">
        <v>16275</v>
      </c>
      <c r="D8551" s="1" t="s">
        <v>121</v>
      </c>
      <c r="E8551" s="1" t="s">
        <v>16276</v>
      </c>
      <c r="F8551" s="1" t="s">
        <v>5907</v>
      </c>
      <c r="G8551" s="1" t="s">
        <v>39</v>
      </c>
      <c r="H8551" s="1">
        <v>45.0</v>
      </c>
      <c r="I8551" s="3">
        <v>43876.270833333336</v>
      </c>
      <c r="J8551" s="1">
        <v>1.41530434826402</v>
      </c>
      <c r="K8551" s="1" t="s">
        <v>18</v>
      </c>
      <c r="M8551" s="3">
        <v>43876.29885298611</v>
      </c>
    </row>
    <row r="8552">
      <c r="A8552" s="1">
        <v>8550.0</v>
      </c>
      <c r="B8552" s="1" t="s">
        <v>485</v>
      </c>
      <c r="C8552" s="1" t="s">
        <v>16277</v>
      </c>
      <c r="D8552" s="1" t="s">
        <v>1014</v>
      </c>
      <c r="E8552" s="1" t="s">
        <v>2456</v>
      </c>
      <c r="F8552" s="1" t="s">
        <v>489</v>
      </c>
      <c r="G8552" s="1" t="s">
        <v>17</v>
      </c>
      <c r="H8552" s="1">
        <v>45.0</v>
      </c>
      <c r="I8552" s="3">
        <v>43745.666666666664</v>
      </c>
      <c r="J8552" s="1">
        <v>1.30110139517408</v>
      </c>
      <c r="K8552" s="1" t="s">
        <v>166</v>
      </c>
      <c r="M8552" s="3">
        <v>43745.6901293287</v>
      </c>
    </row>
    <row r="8553">
      <c r="A8553" s="1">
        <v>8551.0</v>
      </c>
      <c r="B8553" s="1" t="s">
        <v>752</v>
      </c>
      <c r="C8553" s="1" t="s">
        <v>16278</v>
      </c>
      <c r="D8553" s="1" t="s">
        <v>754</v>
      </c>
      <c r="E8553" s="1" t="s">
        <v>755</v>
      </c>
      <c r="F8553" s="1" t="s">
        <v>756</v>
      </c>
      <c r="G8553" s="1" t="s">
        <v>35</v>
      </c>
      <c r="H8553" s="1">
        <v>45.0</v>
      </c>
      <c r="I8553" s="3">
        <v>43861.697916666664</v>
      </c>
      <c r="J8553" s="1">
        <v>2.9558906373196</v>
      </c>
      <c r="K8553" s="1" t="s">
        <v>62</v>
      </c>
      <c r="M8553" s="3">
        <v>43861.68619875</v>
      </c>
    </row>
    <row r="8554">
      <c r="A8554" s="1">
        <v>8552.0</v>
      </c>
      <c r="B8554" s="1" t="s">
        <v>1938</v>
      </c>
      <c r="C8554" s="1" t="s">
        <v>16279</v>
      </c>
      <c r="D8554" s="1" t="s">
        <v>5136</v>
      </c>
      <c r="E8554" s="1" t="s">
        <v>16280</v>
      </c>
      <c r="F8554" s="1" t="s">
        <v>1942</v>
      </c>
      <c r="G8554" s="1" t="s">
        <v>39</v>
      </c>
      <c r="H8554" s="1">
        <v>45.0</v>
      </c>
      <c r="I8554" s="3">
        <v>44196.25</v>
      </c>
      <c r="J8554" s="1">
        <v>1.49452732858173</v>
      </c>
      <c r="K8554" s="1" t="s">
        <v>62</v>
      </c>
      <c r="M8554" s="3">
        <v>44196.26438966435</v>
      </c>
    </row>
    <row r="8555">
      <c r="A8555" s="1">
        <v>8553.0</v>
      </c>
      <c r="B8555" s="1" t="s">
        <v>1961</v>
      </c>
      <c r="C8555" s="1" t="s">
        <v>16281</v>
      </c>
      <c r="D8555" s="1" t="s">
        <v>3961</v>
      </c>
      <c r="E8555" s="1" t="s">
        <v>16282</v>
      </c>
      <c r="F8555" s="1" t="s">
        <v>1965</v>
      </c>
      <c r="G8555" s="1" t="s">
        <v>39</v>
      </c>
      <c r="H8555" s="1">
        <v>45.0</v>
      </c>
      <c r="I8555" s="3">
        <v>44148.6875</v>
      </c>
      <c r="J8555" s="1">
        <v>2.26042371990213</v>
      </c>
      <c r="K8555" s="1" t="s">
        <v>24</v>
      </c>
      <c r="L8555" s="1" t="s">
        <v>882</v>
      </c>
      <c r="M8555" s="3">
        <v>44148.71637902778</v>
      </c>
    </row>
    <row r="8556">
      <c r="A8556" s="1">
        <v>8554.0</v>
      </c>
      <c r="B8556" s="1" t="s">
        <v>114</v>
      </c>
      <c r="C8556" s="1" t="s">
        <v>16283</v>
      </c>
      <c r="D8556" s="1" t="s">
        <v>305</v>
      </c>
      <c r="E8556" s="1" t="s">
        <v>2716</v>
      </c>
      <c r="F8556" s="1" t="s">
        <v>118</v>
      </c>
      <c r="G8556" s="1" t="s">
        <v>17</v>
      </c>
      <c r="H8556" s="1">
        <v>45.0</v>
      </c>
      <c r="I8556" s="3">
        <v>44001.770833333336</v>
      </c>
      <c r="J8556" s="1">
        <v>3.0428517841533</v>
      </c>
      <c r="K8556" s="1" t="s">
        <v>24</v>
      </c>
      <c r="L8556" s="1" t="s">
        <v>1006</v>
      </c>
      <c r="M8556" s="3">
        <v>44001.781476875</v>
      </c>
    </row>
    <row r="8557">
      <c r="A8557" s="1">
        <v>8555.0</v>
      </c>
      <c r="B8557" s="1" t="s">
        <v>3616</v>
      </c>
      <c r="C8557" s="1" t="s">
        <v>16284</v>
      </c>
      <c r="D8557" s="1" t="s">
        <v>3618</v>
      </c>
      <c r="E8557" s="1" t="s">
        <v>4269</v>
      </c>
      <c r="F8557" s="1" t="s">
        <v>3620</v>
      </c>
      <c r="G8557" s="1" t="s">
        <v>17</v>
      </c>
      <c r="H8557" s="1">
        <v>45.0</v>
      </c>
      <c r="I8557" s="3">
        <v>43859.291666666664</v>
      </c>
      <c r="J8557" s="1">
        <v>0.509527509613049</v>
      </c>
      <c r="K8557" s="1" t="s">
        <v>24</v>
      </c>
      <c r="M8557" s="3">
        <v>43859.700737210645</v>
      </c>
    </row>
    <row r="8558">
      <c r="A8558" s="1">
        <v>8556.0</v>
      </c>
      <c r="B8558" s="1" t="s">
        <v>196</v>
      </c>
      <c r="C8558" s="1" t="s">
        <v>16285</v>
      </c>
      <c r="D8558" s="1" t="s">
        <v>198</v>
      </c>
      <c r="E8558" s="1" t="s">
        <v>199</v>
      </c>
      <c r="F8558" s="1" t="s">
        <v>200</v>
      </c>
      <c r="G8558" s="1" t="s">
        <v>17</v>
      </c>
      <c r="H8558" s="1">
        <v>45.0</v>
      </c>
      <c r="I8558" s="3">
        <v>44173.541666666664</v>
      </c>
      <c r="J8558" s="1">
        <v>1.64707963703125</v>
      </c>
      <c r="K8558" s="1" t="s">
        <v>24</v>
      </c>
      <c r="M8558" s="3">
        <v>44173.56736123843</v>
      </c>
    </row>
    <row r="8559">
      <c r="A8559" s="1">
        <v>8557.0</v>
      </c>
      <c r="B8559" s="1" t="s">
        <v>319</v>
      </c>
      <c r="C8559" s="1" t="s">
        <v>16286</v>
      </c>
      <c r="D8559" s="1" t="s">
        <v>321</v>
      </c>
      <c r="E8559" s="1" t="s">
        <v>16287</v>
      </c>
      <c r="F8559" s="1" t="s">
        <v>323</v>
      </c>
      <c r="G8559" s="1" t="s">
        <v>39</v>
      </c>
      <c r="H8559" s="1">
        <v>45.0</v>
      </c>
      <c r="I8559" s="3">
        <v>44000.270833333336</v>
      </c>
      <c r="J8559" s="1">
        <v>0.918455292630752</v>
      </c>
      <c r="K8559" s="1" t="s">
        <v>24</v>
      </c>
      <c r="M8559" s="3">
        <v>44000.2983665162</v>
      </c>
    </row>
    <row r="8560">
      <c r="A8560" s="1">
        <v>8558.0</v>
      </c>
      <c r="B8560" s="1" t="s">
        <v>1583</v>
      </c>
      <c r="C8560" s="1" t="s">
        <v>16288</v>
      </c>
      <c r="D8560" s="1" t="s">
        <v>148</v>
      </c>
      <c r="E8560" s="1" t="s">
        <v>9201</v>
      </c>
      <c r="F8560" s="1" t="s">
        <v>1586</v>
      </c>
      <c r="G8560" s="1" t="s">
        <v>17</v>
      </c>
      <c r="H8560" s="1">
        <v>45.0</v>
      </c>
      <c r="I8560" s="3">
        <v>44218.697916666664</v>
      </c>
      <c r="J8560" s="1">
        <v>2.41318015377729</v>
      </c>
      <c r="K8560" s="1" t="s">
        <v>24</v>
      </c>
      <c r="L8560" s="1" t="s">
        <v>188</v>
      </c>
      <c r="M8560" s="3">
        <v>44218.73898090278</v>
      </c>
    </row>
    <row r="8561">
      <c r="A8561" s="1">
        <v>8559.0</v>
      </c>
      <c r="B8561" s="1" t="s">
        <v>1348</v>
      </c>
      <c r="C8561" s="1" t="s">
        <v>16289</v>
      </c>
      <c r="D8561" s="1" t="s">
        <v>2598</v>
      </c>
      <c r="E8561" s="1" t="s">
        <v>6731</v>
      </c>
      <c r="F8561" s="1" t="s">
        <v>1352</v>
      </c>
      <c r="G8561" s="1" t="s">
        <v>35</v>
      </c>
      <c r="H8561" s="1">
        <v>45.0</v>
      </c>
      <c r="I8561" s="3">
        <v>43909.1875</v>
      </c>
      <c r="J8561" s="1">
        <v>1.43301226050643</v>
      </c>
      <c r="K8561" s="1" t="s">
        <v>18</v>
      </c>
      <c r="M8561" s="3">
        <v>43909.269029965275</v>
      </c>
    </row>
    <row r="8562">
      <c r="A8562" s="1">
        <v>8560.0</v>
      </c>
      <c r="B8562" s="1" t="s">
        <v>4929</v>
      </c>
      <c r="C8562" s="1" t="s">
        <v>16290</v>
      </c>
      <c r="D8562" s="1" t="s">
        <v>3985</v>
      </c>
      <c r="E8562" s="1" t="s">
        <v>16291</v>
      </c>
      <c r="F8562" s="1" t="s">
        <v>4932</v>
      </c>
      <c r="G8562" s="1" t="s">
        <v>89</v>
      </c>
      <c r="H8562" s="1">
        <v>45.0</v>
      </c>
      <c r="I8562" s="3">
        <v>43679.64234439815</v>
      </c>
      <c r="J8562" s="1">
        <v>3.85193912510113</v>
      </c>
      <c r="K8562" s="1" t="s">
        <v>24</v>
      </c>
      <c r="M8562" s="3">
        <v>43679.69633283565</v>
      </c>
    </row>
    <row r="8563">
      <c r="A8563" s="1">
        <v>8561.0</v>
      </c>
      <c r="B8563" s="1" t="s">
        <v>114</v>
      </c>
      <c r="C8563" s="1" t="s">
        <v>16292</v>
      </c>
      <c r="D8563" s="1" t="s">
        <v>305</v>
      </c>
      <c r="E8563" s="1" t="s">
        <v>16293</v>
      </c>
      <c r="F8563" s="1" t="s">
        <v>118</v>
      </c>
      <c r="G8563" s="1" t="s">
        <v>17</v>
      </c>
      <c r="H8563" s="1">
        <v>45.0</v>
      </c>
      <c r="I8563" s="3">
        <v>44013.510416666664</v>
      </c>
      <c r="J8563" s="1">
        <v>1.39768276330508</v>
      </c>
      <c r="K8563" s="1" t="s">
        <v>24</v>
      </c>
      <c r="L8563" s="1" t="s">
        <v>1006</v>
      </c>
      <c r="M8563" s="3">
        <v>44013.54331318287</v>
      </c>
    </row>
    <row r="8564">
      <c r="A8564" s="1">
        <v>8562.0</v>
      </c>
      <c r="B8564" s="1" t="s">
        <v>1043</v>
      </c>
      <c r="C8564" s="1" t="s">
        <v>16294</v>
      </c>
      <c r="D8564" s="1" t="s">
        <v>676</v>
      </c>
      <c r="E8564" s="1" t="s">
        <v>1045</v>
      </c>
      <c r="F8564" s="1" t="s">
        <v>1046</v>
      </c>
      <c r="G8564" s="1" t="s">
        <v>17</v>
      </c>
      <c r="H8564" s="1">
        <v>45.0</v>
      </c>
      <c r="I8564" s="3">
        <v>44194.208333333336</v>
      </c>
      <c r="J8564" s="1">
        <v>0.673747267608453</v>
      </c>
      <c r="K8564" s="1" t="s">
        <v>18</v>
      </c>
      <c r="L8564" s="1" t="s">
        <v>1047</v>
      </c>
      <c r="M8564" s="3">
        <v>44194.24014313657</v>
      </c>
    </row>
    <row r="8565">
      <c r="A8565" s="1">
        <v>8563.0</v>
      </c>
      <c r="B8565" s="1" t="s">
        <v>150</v>
      </c>
      <c r="C8565" s="1" t="s">
        <v>16295</v>
      </c>
      <c r="D8565" s="1" t="s">
        <v>13272</v>
      </c>
      <c r="E8565" s="1" t="s">
        <v>16296</v>
      </c>
      <c r="F8565" s="1" t="s">
        <v>153</v>
      </c>
      <c r="G8565" s="1" t="s">
        <v>89</v>
      </c>
      <c r="H8565" s="1">
        <v>45.0</v>
      </c>
      <c r="I8565" s="3">
        <v>43881.738199085645</v>
      </c>
      <c r="J8565" s="1">
        <v>2.89289819937364</v>
      </c>
      <c r="K8565" s="1" t="s">
        <v>62</v>
      </c>
      <c r="M8565" s="3">
        <v>43881.76500944445</v>
      </c>
    </row>
    <row r="8566">
      <c r="A8566" s="1">
        <v>8564.0</v>
      </c>
      <c r="B8566" s="1" t="s">
        <v>324</v>
      </c>
      <c r="C8566" s="1" t="s">
        <v>16297</v>
      </c>
      <c r="D8566" s="1" t="s">
        <v>326</v>
      </c>
      <c r="E8566" s="1" t="s">
        <v>548</v>
      </c>
      <c r="F8566" s="1" t="s">
        <v>328</v>
      </c>
      <c r="G8566" s="1" t="s">
        <v>17</v>
      </c>
      <c r="H8566" s="1">
        <v>45.0</v>
      </c>
      <c r="I8566" s="3">
        <v>44228.291666666664</v>
      </c>
      <c r="J8566" s="1">
        <v>0.0</v>
      </c>
      <c r="K8566" s="1" t="s">
        <v>24</v>
      </c>
      <c r="M8566" s="3">
        <v>44228.35749974537</v>
      </c>
    </row>
    <row r="8567">
      <c r="A8567" s="1">
        <v>8565.0</v>
      </c>
      <c r="B8567" s="1" t="s">
        <v>10425</v>
      </c>
      <c r="C8567" s="1" t="s">
        <v>16298</v>
      </c>
      <c r="D8567" s="1" t="s">
        <v>211</v>
      </c>
      <c r="E8567" s="1" t="s">
        <v>16299</v>
      </c>
      <c r="F8567" s="1" t="s">
        <v>10428</v>
      </c>
      <c r="G8567" s="1" t="s">
        <v>89</v>
      </c>
      <c r="H8567" s="1">
        <v>45.0</v>
      </c>
      <c r="I8567" s="3">
        <v>44121.70585537037</v>
      </c>
      <c r="J8567" s="1">
        <v>2.53264196553601</v>
      </c>
      <c r="K8567" s="1" t="s">
        <v>24</v>
      </c>
      <c r="M8567" s="3">
        <v>44121.7409825463</v>
      </c>
    </row>
    <row r="8568">
      <c r="A8568" s="1">
        <v>8566.0</v>
      </c>
      <c r="B8568" s="1" t="s">
        <v>6649</v>
      </c>
      <c r="C8568" s="1" t="s">
        <v>16300</v>
      </c>
      <c r="D8568" s="1" t="s">
        <v>2496</v>
      </c>
      <c r="E8568" s="1" t="s">
        <v>16301</v>
      </c>
      <c r="F8568" s="1" t="s">
        <v>6652</v>
      </c>
      <c r="G8568" s="1" t="s">
        <v>89</v>
      </c>
      <c r="H8568" s="1">
        <v>45.0</v>
      </c>
      <c r="I8568" s="3">
        <v>43994.3301087037</v>
      </c>
      <c r="J8568" s="1">
        <v>2.55044369100522</v>
      </c>
      <c r="K8568" s="1" t="s">
        <v>56</v>
      </c>
      <c r="L8568" s="1" t="s">
        <v>1614</v>
      </c>
      <c r="M8568" s="3">
        <v>43994.37203925926</v>
      </c>
    </row>
    <row r="8569">
      <c r="A8569" s="1">
        <v>8567.0</v>
      </c>
      <c r="B8569" s="1" t="s">
        <v>1348</v>
      </c>
      <c r="C8569" s="1" t="s">
        <v>16302</v>
      </c>
      <c r="D8569" s="1" t="s">
        <v>121</v>
      </c>
      <c r="E8569" s="1" t="s">
        <v>7465</v>
      </c>
      <c r="F8569" s="1" t="s">
        <v>1352</v>
      </c>
      <c r="G8569" s="1" t="s">
        <v>17</v>
      </c>
      <c r="H8569" s="1">
        <v>45.0</v>
      </c>
      <c r="I8569" s="3">
        <v>44021.6875</v>
      </c>
      <c r="J8569" s="1">
        <v>0.614930265881364</v>
      </c>
      <c r="K8569" s="1" t="s">
        <v>18</v>
      </c>
      <c r="M8569" s="3">
        <v>44021.71317412037</v>
      </c>
    </row>
    <row r="8570">
      <c r="A8570" s="1">
        <v>8568.0</v>
      </c>
      <c r="B8570" s="1" t="s">
        <v>732</v>
      </c>
      <c r="C8570" s="1" t="s">
        <v>16303</v>
      </c>
      <c r="D8570" s="1" t="s">
        <v>461</v>
      </c>
      <c r="E8570" s="1" t="s">
        <v>5592</v>
      </c>
      <c r="F8570" s="1" t="s">
        <v>735</v>
      </c>
      <c r="G8570" s="1" t="s">
        <v>17</v>
      </c>
      <c r="H8570" s="1">
        <v>45.0</v>
      </c>
      <c r="I8570" s="3">
        <v>44090.4375</v>
      </c>
      <c r="J8570" s="1">
        <v>0.814529292319549</v>
      </c>
      <c r="K8570" s="1" t="s">
        <v>24</v>
      </c>
      <c r="M8570" s="3">
        <v>44090.438061886576</v>
      </c>
    </row>
    <row r="8571">
      <c r="A8571" s="1">
        <v>8569.0</v>
      </c>
      <c r="B8571" s="1" t="s">
        <v>418</v>
      </c>
      <c r="C8571" s="1" t="s">
        <v>16304</v>
      </c>
      <c r="D8571" s="1" t="s">
        <v>420</v>
      </c>
      <c r="E8571" s="1" t="s">
        <v>421</v>
      </c>
      <c r="F8571" s="1" t="s">
        <v>422</v>
      </c>
      <c r="G8571" s="1" t="s">
        <v>35</v>
      </c>
      <c r="H8571" s="1">
        <v>45.0</v>
      </c>
      <c r="I8571" s="3">
        <v>43782.208333333336</v>
      </c>
      <c r="J8571" s="1">
        <v>0.0</v>
      </c>
      <c r="K8571" s="1" t="s">
        <v>24</v>
      </c>
      <c r="M8571" s="3">
        <v>43783.486399155096</v>
      </c>
    </row>
    <row r="8572">
      <c r="A8572" s="1">
        <v>8570.0</v>
      </c>
      <c r="B8572" s="1" t="s">
        <v>303</v>
      </c>
      <c r="C8572" s="1" t="s">
        <v>16305</v>
      </c>
      <c r="D8572" s="1" t="s">
        <v>2504</v>
      </c>
      <c r="E8572" s="1" t="s">
        <v>16306</v>
      </c>
      <c r="F8572" s="1" t="s">
        <v>307</v>
      </c>
      <c r="G8572" s="1" t="s">
        <v>39</v>
      </c>
      <c r="H8572" s="1">
        <v>45.0</v>
      </c>
      <c r="I8572" s="3">
        <v>44135.791666666664</v>
      </c>
      <c r="J8572" s="1">
        <v>2.59104880581738</v>
      </c>
      <c r="K8572" s="1" t="s">
        <v>24</v>
      </c>
      <c r="M8572" s="3">
        <v>44135.816250324075</v>
      </c>
    </row>
    <row r="8573">
      <c r="A8573" s="1">
        <v>8571.0</v>
      </c>
      <c r="B8573" s="1" t="s">
        <v>2171</v>
      </c>
      <c r="C8573" s="1" t="s">
        <v>16307</v>
      </c>
      <c r="D8573" s="1" t="s">
        <v>2173</v>
      </c>
      <c r="E8573" s="1" t="s">
        <v>6582</v>
      </c>
      <c r="F8573" s="1" t="s">
        <v>2175</v>
      </c>
      <c r="G8573" s="1" t="s">
        <v>17</v>
      </c>
      <c r="H8573" s="1">
        <v>45.0</v>
      </c>
      <c r="I8573" s="3">
        <v>43798.416666666664</v>
      </c>
      <c r="J8573" s="1">
        <v>1.19789755320045</v>
      </c>
      <c r="K8573" s="1" t="s">
        <v>18</v>
      </c>
      <c r="M8573" s="3">
        <v>43798.47764827546</v>
      </c>
    </row>
    <row r="8574">
      <c r="A8574" s="1">
        <v>8572.0</v>
      </c>
      <c r="B8574" s="1" t="s">
        <v>838</v>
      </c>
      <c r="C8574" s="1" t="s">
        <v>16308</v>
      </c>
      <c r="D8574" s="1" t="s">
        <v>2504</v>
      </c>
      <c r="E8574" s="1" t="s">
        <v>16309</v>
      </c>
      <c r="F8574" s="1" t="s">
        <v>842</v>
      </c>
      <c r="G8574" s="1" t="s">
        <v>39</v>
      </c>
      <c r="H8574" s="1">
        <v>45.0</v>
      </c>
      <c r="I8574" s="3">
        <v>44216.604166666664</v>
      </c>
      <c r="J8574" s="1">
        <v>3.19595190305211</v>
      </c>
      <c r="K8574" s="1" t="s">
        <v>24</v>
      </c>
      <c r="M8574" s="3">
        <v>44216.624237199074</v>
      </c>
    </row>
    <row r="8575">
      <c r="A8575" s="1">
        <v>8573.0</v>
      </c>
      <c r="B8575" s="1" t="s">
        <v>2333</v>
      </c>
      <c r="C8575" s="1" t="s">
        <v>16310</v>
      </c>
      <c r="D8575" s="1" t="s">
        <v>116</v>
      </c>
      <c r="E8575" s="1" t="s">
        <v>2371</v>
      </c>
      <c r="F8575" s="1" t="s">
        <v>2336</v>
      </c>
      <c r="G8575" s="1" t="s">
        <v>35</v>
      </c>
      <c r="H8575" s="1">
        <v>45.0</v>
      </c>
      <c r="I8575" s="3">
        <v>43907.270833333336</v>
      </c>
      <c r="J8575" s="1">
        <v>3.78324299733192</v>
      </c>
      <c r="K8575" s="1" t="s">
        <v>24</v>
      </c>
      <c r="M8575" s="3">
        <v>43907.32808451389</v>
      </c>
    </row>
    <row r="8576">
      <c r="A8576" s="1">
        <v>8574.0</v>
      </c>
      <c r="B8576" s="1" t="s">
        <v>293</v>
      </c>
      <c r="C8576" s="1" t="s">
        <v>16311</v>
      </c>
      <c r="D8576" s="1" t="s">
        <v>588</v>
      </c>
      <c r="E8576" s="1" t="s">
        <v>1969</v>
      </c>
      <c r="F8576" s="1" t="s">
        <v>297</v>
      </c>
      <c r="G8576" s="1" t="s">
        <v>17</v>
      </c>
      <c r="H8576" s="1">
        <v>45.0</v>
      </c>
      <c r="I8576" s="3">
        <v>43986.791666666664</v>
      </c>
      <c r="J8576" s="1">
        <v>0.877386272756851</v>
      </c>
      <c r="K8576" s="1" t="s">
        <v>62</v>
      </c>
      <c r="M8576" s="3">
        <v>43986.835026388886</v>
      </c>
    </row>
    <row r="8577">
      <c r="A8577" s="1">
        <v>8575.0</v>
      </c>
      <c r="B8577" s="1" t="s">
        <v>350</v>
      </c>
      <c r="C8577" s="1" t="s">
        <v>16312</v>
      </c>
      <c r="D8577" s="1" t="s">
        <v>75</v>
      </c>
      <c r="E8577" s="1" t="s">
        <v>1893</v>
      </c>
      <c r="F8577" s="1" t="s">
        <v>353</v>
      </c>
      <c r="G8577" s="1" t="s">
        <v>35</v>
      </c>
      <c r="H8577" s="1">
        <v>45.0</v>
      </c>
      <c r="I8577" s="3">
        <v>43577.625</v>
      </c>
      <c r="J8577" s="1">
        <v>1.63488365130719</v>
      </c>
      <c r="K8577" s="1" t="s">
        <v>24</v>
      </c>
      <c r="M8577" s="3">
        <v>43577.758764756945</v>
      </c>
    </row>
    <row r="8578">
      <c r="A8578" s="1">
        <v>8576.0</v>
      </c>
      <c r="B8578" s="1" t="s">
        <v>239</v>
      </c>
      <c r="C8578" s="1" t="s">
        <v>16313</v>
      </c>
      <c r="D8578" s="1" t="s">
        <v>241</v>
      </c>
      <c r="E8578" s="1" t="s">
        <v>5807</v>
      </c>
      <c r="F8578" s="1" t="s">
        <v>243</v>
      </c>
      <c r="G8578" s="1" t="s">
        <v>35</v>
      </c>
      <c r="H8578" s="1">
        <v>45.0</v>
      </c>
      <c r="I8578" s="3">
        <v>44231.5</v>
      </c>
      <c r="J8578" s="1">
        <v>2.00643979129101</v>
      </c>
      <c r="K8578" s="1" t="s">
        <v>46</v>
      </c>
      <c r="L8578" s="1" t="s">
        <v>244</v>
      </c>
      <c r="M8578" s="3">
        <v>44231.53144895833</v>
      </c>
    </row>
    <row r="8579">
      <c r="A8579" s="1">
        <v>8577.0</v>
      </c>
      <c r="B8579" s="1" t="s">
        <v>2199</v>
      </c>
      <c r="C8579" s="1" t="s">
        <v>16314</v>
      </c>
      <c r="D8579" s="1" t="s">
        <v>2920</v>
      </c>
      <c r="E8579" s="1" t="s">
        <v>16315</v>
      </c>
      <c r="F8579" s="1" t="s">
        <v>2202</v>
      </c>
      <c r="G8579" s="1" t="s">
        <v>39</v>
      </c>
      <c r="H8579" s="1">
        <v>45.0</v>
      </c>
      <c r="I8579" s="3">
        <v>44109.666666666664</v>
      </c>
      <c r="J8579" s="1">
        <v>2.47483517749985</v>
      </c>
      <c r="K8579" s="1" t="s">
        <v>159</v>
      </c>
      <c r="L8579" s="1" t="s">
        <v>495</v>
      </c>
      <c r="M8579" s="3">
        <v>44109.69710912037</v>
      </c>
    </row>
    <row r="8580">
      <c r="A8580" s="1">
        <v>8578.0</v>
      </c>
      <c r="B8580" s="1" t="s">
        <v>2028</v>
      </c>
      <c r="C8580" s="1" t="s">
        <v>16316</v>
      </c>
      <c r="D8580" s="1" t="s">
        <v>1653</v>
      </c>
      <c r="E8580" s="1" t="s">
        <v>16317</v>
      </c>
      <c r="F8580" s="1" t="s">
        <v>2032</v>
      </c>
      <c r="G8580" s="1" t="s">
        <v>39</v>
      </c>
      <c r="H8580" s="1">
        <v>45.0</v>
      </c>
      <c r="I8580" s="3">
        <v>43891.459027777775</v>
      </c>
      <c r="J8580" s="1">
        <v>0.549724139015369</v>
      </c>
      <c r="K8580" s="1" t="s">
        <v>166</v>
      </c>
      <c r="M8580" s="3">
        <v>43891.5046187037</v>
      </c>
    </row>
    <row r="8581">
      <c r="A8581" s="1">
        <v>8579.0</v>
      </c>
      <c r="B8581" s="1" t="s">
        <v>806</v>
      </c>
      <c r="C8581" s="1" t="s">
        <v>16318</v>
      </c>
      <c r="D8581" s="1" t="s">
        <v>989</v>
      </c>
      <c r="E8581" s="1" t="s">
        <v>16319</v>
      </c>
      <c r="F8581" s="1" t="s">
        <v>810</v>
      </c>
      <c r="G8581" s="1" t="s">
        <v>35</v>
      </c>
      <c r="H8581" s="1">
        <v>45.0</v>
      </c>
      <c r="I8581" s="3">
        <v>43922.78125</v>
      </c>
      <c r="J8581" s="1">
        <v>1.38761476568058</v>
      </c>
      <c r="K8581" s="1" t="s">
        <v>24</v>
      </c>
      <c r="M8581" s="3">
        <v>43922.8136440625</v>
      </c>
    </row>
    <row r="8582">
      <c r="A8582" s="1">
        <v>8580.0</v>
      </c>
      <c r="B8582" s="1" t="s">
        <v>2973</v>
      </c>
      <c r="C8582" s="1" t="s">
        <v>16320</v>
      </c>
      <c r="D8582" s="1" t="s">
        <v>560</v>
      </c>
      <c r="E8582" s="1" t="s">
        <v>15013</v>
      </c>
      <c r="F8582" s="1" t="s">
        <v>2976</v>
      </c>
      <c r="G8582" s="1" t="s">
        <v>17</v>
      </c>
      <c r="H8582" s="1">
        <v>45.0</v>
      </c>
      <c r="I8582" s="3">
        <v>43799.416666666664</v>
      </c>
      <c r="J8582" s="1">
        <v>2.49744464435564</v>
      </c>
      <c r="K8582" s="1" t="s">
        <v>166</v>
      </c>
      <c r="M8582" s="3">
        <v>43799.483068217596</v>
      </c>
    </row>
    <row r="8583">
      <c r="A8583" s="1">
        <v>8581.0</v>
      </c>
      <c r="B8583" s="1" t="s">
        <v>1023</v>
      </c>
      <c r="C8583" s="1" t="s">
        <v>16321</v>
      </c>
      <c r="D8583" s="1" t="s">
        <v>1250</v>
      </c>
      <c r="E8583" s="1" t="s">
        <v>11703</v>
      </c>
      <c r="F8583" s="1" t="s">
        <v>1027</v>
      </c>
      <c r="G8583" s="1" t="s">
        <v>17</v>
      </c>
      <c r="H8583" s="1">
        <v>45.0</v>
      </c>
      <c r="I8583" s="3">
        <v>44057.1875</v>
      </c>
      <c r="J8583" s="1">
        <v>2.56333978356444</v>
      </c>
      <c r="K8583" s="1" t="s">
        <v>24</v>
      </c>
      <c r="M8583" s="3">
        <v>44057.81666087963</v>
      </c>
    </row>
    <row r="8584">
      <c r="A8584" s="1">
        <v>8582.0</v>
      </c>
      <c r="B8584" s="1" t="s">
        <v>501</v>
      </c>
      <c r="C8584" s="1" t="s">
        <v>16322</v>
      </c>
      <c r="D8584" s="1" t="s">
        <v>503</v>
      </c>
      <c r="E8584" s="1" t="s">
        <v>942</v>
      </c>
      <c r="F8584" s="1" t="s">
        <v>505</v>
      </c>
      <c r="G8584" s="1" t="s">
        <v>17</v>
      </c>
      <c r="H8584" s="1">
        <v>45.0</v>
      </c>
      <c r="I8584" s="3">
        <v>44124.604166666664</v>
      </c>
      <c r="J8584" s="1">
        <v>11.6107205373272</v>
      </c>
      <c r="K8584" s="1" t="s">
        <v>18</v>
      </c>
      <c r="M8584" s="3">
        <v>44124.58219341435</v>
      </c>
    </row>
    <row r="8585">
      <c r="A8585" s="1">
        <v>8583.0</v>
      </c>
      <c r="B8585" s="1" t="s">
        <v>480</v>
      </c>
      <c r="C8585" s="1" t="s">
        <v>16323</v>
      </c>
      <c r="D8585" s="1" t="s">
        <v>661</v>
      </c>
      <c r="E8585" s="1" t="s">
        <v>662</v>
      </c>
      <c r="F8585" s="1" t="s">
        <v>484</v>
      </c>
      <c r="G8585" s="1" t="s">
        <v>35</v>
      </c>
      <c r="H8585" s="1">
        <v>45.0</v>
      </c>
      <c r="I8585" s="3">
        <v>43593.458333333336</v>
      </c>
      <c r="J8585" s="1">
        <v>1.16969789190928</v>
      </c>
      <c r="K8585" s="1" t="s">
        <v>24</v>
      </c>
      <c r="M8585" s="3">
        <v>43593.45109533565</v>
      </c>
    </row>
    <row r="8586">
      <c r="A8586" s="1">
        <v>8584.0</v>
      </c>
      <c r="B8586" s="1" t="s">
        <v>3295</v>
      </c>
      <c r="C8586" s="1" t="s">
        <v>16324</v>
      </c>
      <c r="D8586" s="1" t="s">
        <v>2504</v>
      </c>
      <c r="E8586" s="1" t="s">
        <v>16325</v>
      </c>
      <c r="F8586" s="1" t="s">
        <v>3298</v>
      </c>
      <c r="G8586" s="1" t="s">
        <v>39</v>
      </c>
      <c r="H8586" s="1">
        <v>45.0</v>
      </c>
      <c r="I8586" s="3">
        <v>44246.677083333336</v>
      </c>
      <c r="J8586" s="1">
        <v>3.14970471055808</v>
      </c>
      <c r="K8586" s="1" t="s">
        <v>24</v>
      </c>
      <c r="L8586" s="1" t="s">
        <v>747</v>
      </c>
      <c r="M8586" s="3">
        <v>44246.69077040509</v>
      </c>
    </row>
    <row r="8587">
      <c r="A8587" s="1">
        <v>8585.0</v>
      </c>
      <c r="B8587" s="1" t="s">
        <v>184</v>
      </c>
      <c r="C8587" s="1" t="s">
        <v>16326</v>
      </c>
      <c r="D8587" s="1" t="s">
        <v>148</v>
      </c>
      <c r="E8587" s="1" t="s">
        <v>2432</v>
      </c>
      <c r="F8587" s="1" t="s">
        <v>187</v>
      </c>
      <c r="G8587" s="1" t="s">
        <v>17</v>
      </c>
      <c r="H8587" s="1">
        <v>45.0</v>
      </c>
      <c r="I8587" s="3">
        <v>44006.333333333336</v>
      </c>
      <c r="J8587" s="1">
        <v>1.56465364968061</v>
      </c>
      <c r="K8587" s="1" t="s">
        <v>24</v>
      </c>
      <c r="L8587" s="1" t="s">
        <v>188</v>
      </c>
      <c r="M8587" s="3">
        <v>44006.37691637732</v>
      </c>
    </row>
    <row r="8588">
      <c r="A8588" s="1">
        <v>8586.0</v>
      </c>
      <c r="B8588" s="1" t="s">
        <v>6558</v>
      </c>
      <c r="C8588" s="1" t="s">
        <v>16327</v>
      </c>
      <c r="D8588" s="1" t="s">
        <v>1637</v>
      </c>
      <c r="E8588" s="1" t="s">
        <v>7398</v>
      </c>
      <c r="F8588" s="1" t="s">
        <v>6562</v>
      </c>
      <c r="G8588" s="1" t="s">
        <v>35</v>
      </c>
      <c r="H8588" s="1">
        <v>45.0</v>
      </c>
      <c r="I8588" s="3">
        <v>44222.458333333336</v>
      </c>
      <c r="J8588" s="1">
        <v>4.02691352018249</v>
      </c>
      <c r="K8588" s="1" t="s">
        <v>24</v>
      </c>
      <c r="L8588" s="1" t="s">
        <v>1830</v>
      </c>
      <c r="M8588" s="3">
        <v>44222.361138657405</v>
      </c>
    </row>
    <row r="8589">
      <c r="A8589" s="1">
        <v>8587.0</v>
      </c>
      <c r="B8589" s="1" t="s">
        <v>1423</v>
      </c>
      <c r="C8589" s="1" t="s">
        <v>16328</v>
      </c>
      <c r="D8589" s="1" t="s">
        <v>461</v>
      </c>
      <c r="E8589" s="1" t="s">
        <v>1425</v>
      </c>
      <c r="F8589" s="1" t="s">
        <v>1426</v>
      </c>
      <c r="G8589" s="1" t="s">
        <v>35</v>
      </c>
      <c r="H8589" s="1">
        <v>45.0</v>
      </c>
      <c r="I8589" s="3">
        <v>43658.666666666664</v>
      </c>
      <c r="J8589" s="1">
        <v>0.331189537761981</v>
      </c>
      <c r="K8589" s="1" t="s">
        <v>24</v>
      </c>
      <c r="M8589" s="3">
        <v>43658.629486412035</v>
      </c>
    </row>
    <row r="8590">
      <c r="A8590" s="1">
        <v>8588.0</v>
      </c>
      <c r="B8590" s="1" t="s">
        <v>1031</v>
      </c>
      <c r="C8590" s="1" t="s">
        <v>16329</v>
      </c>
      <c r="D8590" s="1" t="s">
        <v>998</v>
      </c>
      <c r="E8590" s="1" t="s">
        <v>16330</v>
      </c>
      <c r="F8590" s="1" t="s">
        <v>1034</v>
      </c>
      <c r="G8590" s="1" t="s">
        <v>17</v>
      </c>
      <c r="H8590" s="1">
        <v>45.0</v>
      </c>
      <c r="I8590" s="3">
        <v>43850.375</v>
      </c>
      <c r="J8590" s="1">
        <v>0.0254737572952921</v>
      </c>
      <c r="K8590" s="1" t="s">
        <v>24</v>
      </c>
      <c r="M8590" s="3">
        <v>43850.45934734954</v>
      </c>
    </row>
    <row r="8591">
      <c r="A8591" s="1">
        <v>8589.0</v>
      </c>
      <c r="B8591" s="1" t="s">
        <v>5034</v>
      </c>
      <c r="C8591" s="1" t="s">
        <v>16331</v>
      </c>
      <c r="D8591" s="1" t="s">
        <v>116</v>
      </c>
      <c r="E8591" s="1" t="s">
        <v>11815</v>
      </c>
      <c r="F8591" s="1" t="s">
        <v>5037</v>
      </c>
      <c r="G8591" s="1" t="s">
        <v>35</v>
      </c>
      <c r="H8591" s="1">
        <v>45.0</v>
      </c>
      <c r="I8591" s="3">
        <v>43802.458333333336</v>
      </c>
      <c r="J8591" s="1">
        <v>9.89668887061874</v>
      </c>
      <c r="K8591" s="1" t="s">
        <v>24</v>
      </c>
      <c r="M8591" s="3">
        <v>43802.50654771991</v>
      </c>
    </row>
    <row r="8592">
      <c r="A8592" s="1">
        <v>8590.0</v>
      </c>
      <c r="B8592" s="1" t="s">
        <v>303</v>
      </c>
      <c r="C8592" s="1" t="s">
        <v>16332</v>
      </c>
      <c r="D8592" s="1" t="s">
        <v>305</v>
      </c>
      <c r="E8592" s="1" t="s">
        <v>886</v>
      </c>
      <c r="F8592" s="1" t="s">
        <v>307</v>
      </c>
      <c r="G8592" s="1" t="s">
        <v>17</v>
      </c>
      <c r="H8592" s="1">
        <v>45.0</v>
      </c>
      <c r="I8592" s="3">
        <v>44104.229166666664</v>
      </c>
      <c r="J8592" s="1">
        <v>1.63673476754958</v>
      </c>
      <c r="K8592" s="1" t="s">
        <v>24</v>
      </c>
      <c r="M8592" s="3">
        <v>44104.25970715278</v>
      </c>
    </row>
    <row r="8593">
      <c r="A8593" s="1">
        <v>8591.0</v>
      </c>
      <c r="B8593" s="1" t="s">
        <v>485</v>
      </c>
      <c r="C8593" s="1" t="s">
        <v>16333</v>
      </c>
      <c r="D8593" s="1" t="s">
        <v>315</v>
      </c>
      <c r="E8593" s="1" t="s">
        <v>2651</v>
      </c>
      <c r="F8593" s="1" t="s">
        <v>489</v>
      </c>
      <c r="G8593" s="1" t="s">
        <v>17</v>
      </c>
      <c r="H8593" s="1">
        <v>45.0</v>
      </c>
      <c r="I8593" s="3">
        <v>44110.291666666664</v>
      </c>
      <c r="J8593" s="1">
        <v>4.58471875465766</v>
      </c>
      <c r="K8593" s="1" t="s">
        <v>166</v>
      </c>
      <c r="M8593" s="3">
        <v>44110.327518715276</v>
      </c>
    </row>
    <row r="8594">
      <c r="A8594" s="1">
        <v>8592.0</v>
      </c>
      <c r="B8594" s="1" t="s">
        <v>3453</v>
      </c>
      <c r="C8594" s="1" t="s">
        <v>16334</v>
      </c>
      <c r="D8594" s="1" t="s">
        <v>3497</v>
      </c>
      <c r="E8594" s="1" t="s">
        <v>3455</v>
      </c>
      <c r="F8594" s="1" t="s">
        <v>3456</v>
      </c>
      <c r="G8594" s="1" t="s">
        <v>35</v>
      </c>
      <c r="H8594" s="1">
        <v>45.0</v>
      </c>
      <c r="I8594" s="3">
        <v>43570.333333333336</v>
      </c>
      <c r="J8594" s="1">
        <v>1.97476106513975</v>
      </c>
      <c r="K8594" s="1" t="s">
        <v>24</v>
      </c>
      <c r="M8594" s="3">
        <v>43570.365409398146</v>
      </c>
    </row>
    <row r="8595">
      <c r="A8595" s="1">
        <v>8593.0</v>
      </c>
      <c r="B8595" s="1" t="s">
        <v>4289</v>
      </c>
      <c r="C8595" s="1" t="s">
        <v>16335</v>
      </c>
      <c r="D8595" s="1" t="s">
        <v>985</v>
      </c>
      <c r="E8595" s="1" t="s">
        <v>16336</v>
      </c>
      <c r="F8595" s="1" t="s">
        <v>4292</v>
      </c>
      <c r="G8595" s="1" t="s">
        <v>39</v>
      </c>
      <c r="H8595" s="1">
        <v>45.0</v>
      </c>
      <c r="I8595" s="3">
        <v>44015.770833333336</v>
      </c>
      <c r="J8595" s="1">
        <v>2.2193334042117</v>
      </c>
      <c r="K8595" s="1" t="s">
        <v>601</v>
      </c>
      <c r="M8595" s="3">
        <v>44015.83237222222</v>
      </c>
    </row>
    <row r="8596">
      <c r="A8596" s="1">
        <v>8594.0</v>
      </c>
      <c r="B8596" s="1" t="s">
        <v>176</v>
      </c>
      <c r="C8596" s="1" t="s">
        <v>16337</v>
      </c>
      <c r="D8596" s="1" t="s">
        <v>178</v>
      </c>
      <c r="E8596" s="1" t="s">
        <v>6229</v>
      </c>
      <c r="F8596" s="1" t="s">
        <v>180</v>
      </c>
      <c r="G8596" s="1" t="s">
        <v>17</v>
      </c>
      <c r="H8596" s="1">
        <v>45.0</v>
      </c>
      <c r="I8596" s="3">
        <v>44131.25</v>
      </c>
      <c r="J8596" s="1">
        <v>2.55800892930338</v>
      </c>
      <c r="K8596" s="1" t="s">
        <v>24</v>
      </c>
      <c r="M8596" s="3">
        <v>44131.28515380787</v>
      </c>
    </row>
    <row r="8597">
      <c r="A8597" s="1">
        <v>8595.0</v>
      </c>
      <c r="B8597" s="1" t="s">
        <v>582</v>
      </c>
      <c r="C8597" s="1" t="s">
        <v>16338</v>
      </c>
      <c r="D8597" s="1" t="s">
        <v>1029</v>
      </c>
      <c r="E8597" s="1" t="s">
        <v>3745</v>
      </c>
      <c r="F8597" s="1" t="s">
        <v>586</v>
      </c>
      <c r="G8597" s="1" t="s">
        <v>17</v>
      </c>
      <c r="H8597" s="1">
        <v>45.0</v>
      </c>
      <c r="I8597" s="3">
        <v>43808.25</v>
      </c>
      <c r="J8597" s="1">
        <v>2.11407373759879</v>
      </c>
      <c r="K8597" s="1" t="s">
        <v>24</v>
      </c>
      <c r="M8597" s="3">
        <v>43808.28221042824</v>
      </c>
    </row>
    <row r="8598">
      <c r="A8598" s="1">
        <v>8596.0</v>
      </c>
      <c r="B8598" s="1" t="s">
        <v>1408</v>
      </c>
      <c r="C8598" s="1" t="s">
        <v>16339</v>
      </c>
      <c r="D8598" s="1" t="s">
        <v>1410</v>
      </c>
      <c r="E8598" s="1" t="s">
        <v>1411</v>
      </c>
      <c r="F8598" s="1" t="s">
        <v>1412</v>
      </c>
      <c r="G8598" s="1" t="s">
        <v>17</v>
      </c>
      <c r="H8598" s="1">
        <v>45.0</v>
      </c>
      <c r="I8598" s="3">
        <v>43794.166666666664</v>
      </c>
      <c r="J8598" s="1">
        <v>0.385739619979921</v>
      </c>
      <c r="K8598" s="1" t="s">
        <v>18</v>
      </c>
      <c r="M8598" s="3">
        <v>43794.19537474537</v>
      </c>
    </row>
    <row r="8599">
      <c r="A8599" s="1">
        <v>8597.0</v>
      </c>
      <c r="B8599" s="1" t="s">
        <v>3172</v>
      </c>
      <c r="C8599" s="1" t="s">
        <v>16340</v>
      </c>
      <c r="D8599" s="1" t="s">
        <v>116</v>
      </c>
      <c r="E8599" s="1" t="s">
        <v>3522</v>
      </c>
      <c r="F8599" s="1" t="s">
        <v>3175</v>
      </c>
      <c r="G8599" s="1" t="s">
        <v>17</v>
      </c>
      <c r="H8599" s="1">
        <v>45.0</v>
      </c>
      <c r="I8599" s="3">
        <v>44189.291666666664</v>
      </c>
      <c r="J8599" s="1">
        <v>1.99620664388209</v>
      </c>
      <c r="K8599" s="1" t="s">
        <v>24</v>
      </c>
      <c r="L8599" s="1" t="s">
        <v>741</v>
      </c>
      <c r="M8599" s="3">
        <v>44189.32811770833</v>
      </c>
    </row>
    <row r="8600">
      <c r="A8600" s="1">
        <v>8598.0</v>
      </c>
      <c r="B8600" s="1" t="s">
        <v>3758</v>
      </c>
      <c r="C8600" s="1" t="s">
        <v>16341</v>
      </c>
      <c r="D8600" s="1" t="s">
        <v>1827</v>
      </c>
      <c r="E8600" s="1" t="s">
        <v>16342</v>
      </c>
      <c r="F8600" s="1" t="s">
        <v>3761</v>
      </c>
      <c r="G8600" s="1" t="s">
        <v>89</v>
      </c>
      <c r="H8600" s="1">
        <v>45.0</v>
      </c>
      <c r="I8600" s="3">
        <v>44142.77369707176</v>
      </c>
      <c r="J8600" s="1">
        <v>0.242104141425761</v>
      </c>
      <c r="K8600" s="1" t="s">
        <v>166</v>
      </c>
      <c r="L8600" s="1" t="s">
        <v>167</v>
      </c>
      <c r="M8600" s="3">
        <v>44142.797679965275</v>
      </c>
    </row>
    <row r="8601">
      <c r="A8601" s="1">
        <v>8599.0</v>
      </c>
      <c r="B8601" s="1" t="s">
        <v>7577</v>
      </c>
      <c r="C8601" s="1" t="s">
        <v>16343</v>
      </c>
      <c r="D8601" s="1" t="s">
        <v>32</v>
      </c>
      <c r="E8601" s="1" t="s">
        <v>16344</v>
      </c>
      <c r="F8601" s="1" t="s">
        <v>7580</v>
      </c>
      <c r="G8601" s="1" t="s">
        <v>89</v>
      </c>
      <c r="H8601" s="1">
        <v>45.0</v>
      </c>
      <c r="I8601" s="3">
        <v>44004.75778175926</v>
      </c>
      <c r="J8601" s="1">
        <v>0.0</v>
      </c>
      <c r="K8601" s="1" t="s">
        <v>24</v>
      </c>
      <c r="M8601" s="3">
        <v>44004.716753368055</v>
      </c>
    </row>
    <row r="8602">
      <c r="A8602" s="1">
        <v>8600.0</v>
      </c>
      <c r="B8602" s="1" t="s">
        <v>303</v>
      </c>
      <c r="C8602" s="1" t="s">
        <v>16345</v>
      </c>
      <c r="D8602" s="1" t="s">
        <v>305</v>
      </c>
      <c r="E8602" s="1" t="s">
        <v>1839</v>
      </c>
      <c r="F8602" s="1" t="s">
        <v>307</v>
      </c>
      <c r="G8602" s="1" t="s">
        <v>17</v>
      </c>
      <c r="H8602" s="1">
        <v>45.0</v>
      </c>
      <c r="I8602" s="3">
        <v>43884.666666666664</v>
      </c>
      <c r="J8602" s="1">
        <v>1.84941483345917</v>
      </c>
      <c r="K8602" s="1" t="s">
        <v>24</v>
      </c>
      <c r="M8602" s="3">
        <v>43884.691319363425</v>
      </c>
    </row>
    <row r="8603">
      <c r="A8603" s="1">
        <v>8601.0</v>
      </c>
      <c r="B8603" s="1" t="s">
        <v>1604</v>
      </c>
      <c r="C8603" s="1" t="s">
        <v>16346</v>
      </c>
      <c r="D8603" s="1" t="s">
        <v>49</v>
      </c>
      <c r="E8603" s="1" t="s">
        <v>16347</v>
      </c>
      <c r="F8603" s="1" t="s">
        <v>1608</v>
      </c>
      <c r="G8603" s="1" t="s">
        <v>39</v>
      </c>
      <c r="H8603" s="1">
        <v>45.0</v>
      </c>
      <c r="I8603" s="3">
        <v>43852.583333333336</v>
      </c>
      <c r="J8603" s="1">
        <v>2.6175622589476</v>
      </c>
      <c r="K8603" s="1" t="s">
        <v>18</v>
      </c>
      <c r="M8603" s="3">
        <v>43852.609123738424</v>
      </c>
    </row>
    <row r="8604">
      <c r="A8604" s="1">
        <v>8602.0</v>
      </c>
      <c r="B8604" s="1" t="s">
        <v>732</v>
      </c>
      <c r="C8604" s="1" t="s">
        <v>16348</v>
      </c>
      <c r="D8604" s="1" t="s">
        <v>461</v>
      </c>
      <c r="E8604" s="1" t="s">
        <v>734</v>
      </c>
      <c r="F8604" s="1" t="s">
        <v>735</v>
      </c>
      <c r="G8604" s="1" t="s">
        <v>17</v>
      </c>
      <c r="H8604" s="1">
        <v>45.0</v>
      </c>
      <c r="I8604" s="3">
        <v>43998.4375</v>
      </c>
      <c r="J8604" s="1">
        <v>1.6749413048511</v>
      </c>
      <c r="K8604" s="1" t="s">
        <v>24</v>
      </c>
      <c r="M8604" s="3">
        <v>43998.46483178241</v>
      </c>
    </row>
    <row r="8605">
      <c r="A8605" s="1">
        <v>8603.0</v>
      </c>
      <c r="B8605" s="1" t="s">
        <v>5089</v>
      </c>
      <c r="C8605" s="1" t="s">
        <v>16349</v>
      </c>
      <c r="D8605" s="1" t="s">
        <v>542</v>
      </c>
      <c r="E8605" s="1" t="s">
        <v>16350</v>
      </c>
      <c r="F8605" s="1" t="s">
        <v>5092</v>
      </c>
      <c r="G8605" s="1" t="s">
        <v>17</v>
      </c>
      <c r="H8605" s="1">
        <v>45.0</v>
      </c>
      <c r="I8605" s="3">
        <v>44091.1875</v>
      </c>
      <c r="J8605" s="1">
        <v>1.59460462246347</v>
      </c>
      <c r="K8605" s="1" t="s">
        <v>24</v>
      </c>
      <c r="L8605" s="1" t="s">
        <v>406</v>
      </c>
      <c r="M8605" s="3">
        <v>44091.225128819446</v>
      </c>
    </row>
    <row r="8606">
      <c r="A8606" s="1">
        <v>8604.0</v>
      </c>
      <c r="B8606" s="1" t="s">
        <v>3178</v>
      </c>
      <c r="C8606" s="1" t="s">
        <v>16351</v>
      </c>
      <c r="D8606" s="1" t="s">
        <v>925</v>
      </c>
      <c r="E8606" s="1" t="s">
        <v>16352</v>
      </c>
      <c r="F8606" s="1" t="s">
        <v>3182</v>
      </c>
      <c r="G8606" s="1" t="s">
        <v>89</v>
      </c>
      <c r="H8606" s="1">
        <v>45.0</v>
      </c>
      <c r="I8606" s="3">
        <v>44224.37702274306</v>
      </c>
      <c r="J8606" s="1">
        <v>2.73065957332428</v>
      </c>
      <c r="K8606" s="1" t="s">
        <v>18</v>
      </c>
      <c r="M8606" s="3">
        <v>44224.38581542824</v>
      </c>
    </row>
    <row r="8607">
      <c r="A8607" s="1">
        <v>8605.0</v>
      </c>
      <c r="B8607" s="1" t="s">
        <v>485</v>
      </c>
      <c r="C8607" s="1" t="s">
        <v>16353</v>
      </c>
      <c r="D8607" s="1" t="s">
        <v>1418</v>
      </c>
      <c r="E8607" s="1" t="s">
        <v>15645</v>
      </c>
      <c r="F8607" s="1" t="s">
        <v>489</v>
      </c>
      <c r="G8607" s="1" t="s">
        <v>17</v>
      </c>
      <c r="H8607" s="1">
        <v>45.0</v>
      </c>
      <c r="I8607" s="3">
        <v>43899.25</v>
      </c>
      <c r="J8607" s="1">
        <v>0.764868728771452</v>
      </c>
      <c r="K8607" s="1" t="s">
        <v>166</v>
      </c>
      <c r="M8607" s="3">
        <v>43899.572689594905</v>
      </c>
    </row>
    <row r="8608">
      <c r="A8608" s="1">
        <v>8606.0</v>
      </c>
      <c r="B8608" s="1" t="s">
        <v>3884</v>
      </c>
      <c r="C8608" s="1" t="s">
        <v>16354</v>
      </c>
      <c r="D8608" s="1" t="s">
        <v>640</v>
      </c>
      <c r="E8608" s="1" t="s">
        <v>9472</v>
      </c>
      <c r="F8608" s="1" t="s">
        <v>3887</v>
      </c>
      <c r="G8608" s="1" t="s">
        <v>17</v>
      </c>
      <c r="H8608" s="1">
        <v>45.0</v>
      </c>
      <c r="I8608" s="3">
        <v>44216.291666666664</v>
      </c>
      <c r="J8608" s="1">
        <v>0.438723595757161</v>
      </c>
      <c r="K8608" s="1" t="s">
        <v>62</v>
      </c>
      <c r="L8608" s="1" t="s">
        <v>3888</v>
      </c>
      <c r="M8608" s="3">
        <v>44216.31102065972</v>
      </c>
    </row>
    <row r="8609">
      <c r="A8609" s="1">
        <v>8607.0</v>
      </c>
      <c r="B8609" s="1" t="s">
        <v>1659</v>
      </c>
      <c r="C8609" s="1" t="s">
        <v>16355</v>
      </c>
      <c r="D8609" s="1" t="s">
        <v>998</v>
      </c>
      <c r="E8609" s="1" t="s">
        <v>16356</v>
      </c>
      <c r="F8609" s="1" t="s">
        <v>1662</v>
      </c>
      <c r="G8609" s="1" t="s">
        <v>39</v>
      </c>
      <c r="H8609" s="1">
        <v>45.0</v>
      </c>
      <c r="I8609" s="3">
        <v>44041.666666666664</v>
      </c>
      <c r="J8609" s="1">
        <v>1.46423705838135</v>
      </c>
      <c r="K8609" s="1" t="s">
        <v>24</v>
      </c>
      <c r="M8609" s="3">
        <v>44041.70276327546</v>
      </c>
    </row>
    <row r="8610">
      <c r="A8610" s="1">
        <v>8608.0</v>
      </c>
      <c r="B8610" s="1" t="s">
        <v>2555</v>
      </c>
      <c r="C8610" s="1" t="s">
        <v>16357</v>
      </c>
      <c r="D8610" s="1" t="s">
        <v>1255</v>
      </c>
      <c r="E8610" s="1" t="s">
        <v>2557</v>
      </c>
      <c r="F8610" s="1" t="s">
        <v>2558</v>
      </c>
      <c r="G8610" s="1" t="s">
        <v>17</v>
      </c>
      <c r="H8610" s="1">
        <v>45.0</v>
      </c>
      <c r="I8610" s="3">
        <v>43879.625</v>
      </c>
      <c r="J8610" s="1">
        <v>2.43711934437265</v>
      </c>
      <c r="K8610" s="1" t="s">
        <v>83</v>
      </c>
      <c r="M8610" s="3">
        <v>43879.694235717594</v>
      </c>
    </row>
    <row r="8611">
      <c r="A8611" s="1">
        <v>8609.0</v>
      </c>
      <c r="B8611" s="1" t="s">
        <v>459</v>
      </c>
      <c r="C8611" s="1" t="s">
        <v>16358</v>
      </c>
      <c r="D8611" s="1" t="s">
        <v>461</v>
      </c>
      <c r="E8611" s="1" t="s">
        <v>692</v>
      </c>
      <c r="F8611" s="1" t="s">
        <v>463</v>
      </c>
      <c r="G8611" s="1" t="s">
        <v>17</v>
      </c>
      <c r="H8611" s="1">
        <v>45.0</v>
      </c>
      <c r="I8611" s="3">
        <v>44004.416666666664</v>
      </c>
      <c r="J8611" s="1">
        <v>0.222705107028501</v>
      </c>
      <c r="K8611" s="1" t="s">
        <v>24</v>
      </c>
      <c r="L8611" s="1" t="s">
        <v>464</v>
      </c>
      <c r="M8611" s="3">
        <v>44004.39725951389</v>
      </c>
    </row>
    <row r="8612">
      <c r="A8612" s="1">
        <v>8610.0</v>
      </c>
      <c r="B8612" s="1" t="s">
        <v>567</v>
      </c>
      <c r="C8612" s="1" t="s">
        <v>16359</v>
      </c>
      <c r="D8612" s="1" t="s">
        <v>729</v>
      </c>
      <c r="E8612" s="1" t="s">
        <v>7540</v>
      </c>
      <c r="F8612" s="1" t="s">
        <v>570</v>
      </c>
      <c r="G8612" s="1" t="s">
        <v>17</v>
      </c>
      <c r="H8612" s="1">
        <v>45.0</v>
      </c>
      <c r="I8612" s="3">
        <v>43748.666666666664</v>
      </c>
      <c r="J8612" s="1">
        <v>1.98422075637465</v>
      </c>
      <c r="K8612" s="1" t="s">
        <v>24</v>
      </c>
      <c r="M8612" s="3">
        <v>43748.72992224537</v>
      </c>
    </row>
    <row r="8613">
      <c r="A8613" s="1">
        <v>8611.0</v>
      </c>
      <c r="B8613" s="1" t="s">
        <v>3073</v>
      </c>
      <c r="C8613" s="1" t="s">
        <v>16360</v>
      </c>
      <c r="D8613" s="1" t="s">
        <v>326</v>
      </c>
      <c r="E8613" s="1" t="s">
        <v>6539</v>
      </c>
      <c r="F8613" s="1" t="s">
        <v>3419</v>
      </c>
      <c r="G8613" s="1" t="s">
        <v>17</v>
      </c>
      <c r="H8613" s="1">
        <v>45.0</v>
      </c>
      <c r="I8613" s="3">
        <v>44032.791666666664</v>
      </c>
      <c r="J8613" s="1">
        <v>0.154615263598175</v>
      </c>
      <c r="K8613" s="1" t="s">
        <v>24</v>
      </c>
      <c r="M8613" s="3">
        <v>44032.84587715278</v>
      </c>
    </row>
    <row r="8614">
      <c r="A8614" s="1">
        <v>8612.0</v>
      </c>
      <c r="B8614" s="1" t="s">
        <v>12595</v>
      </c>
      <c r="C8614" s="1" t="s">
        <v>16361</v>
      </c>
      <c r="D8614" s="1" t="s">
        <v>7451</v>
      </c>
      <c r="E8614" s="1" t="s">
        <v>16362</v>
      </c>
      <c r="F8614" s="1" t="s">
        <v>12598</v>
      </c>
      <c r="G8614" s="1" t="s">
        <v>39</v>
      </c>
      <c r="H8614" s="1">
        <v>45.0</v>
      </c>
      <c r="I8614" s="3">
        <v>44223.59375</v>
      </c>
      <c r="J8614" s="1">
        <v>1.97116129608582</v>
      </c>
      <c r="K8614" s="1" t="s">
        <v>46</v>
      </c>
      <c r="M8614" s="3">
        <v>44223.62604376157</v>
      </c>
    </row>
    <row r="8615">
      <c r="A8615" s="1">
        <v>8613.0</v>
      </c>
      <c r="B8615" s="1" t="s">
        <v>303</v>
      </c>
      <c r="C8615" s="1" t="s">
        <v>16363</v>
      </c>
      <c r="D8615" s="1" t="s">
        <v>305</v>
      </c>
      <c r="E8615" s="1" t="s">
        <v>10350</v>
      </c>
      <c r="F8615" s="1" t="s">
        <v>307</v>
      </c>
      <c r="G8615" s="1" t="s">
        <v>17</v>
      </c>
      <c r="H8615" s="1">
        <v>45.0</v>
      </c>
      <c r="I8615" s="3">
        <v>44252.625</v>
      </c>
      <c r="J8615" s="1">
        <v>0.653571288722927</v>
      </c>
      <c r="K8615" s="1" t="s">
        <v>24</v>
      </c>
      <c r="M8615" s="3">
        <v>44252.64447254629</v>
      </c>
    </row>
    <row r="8616">
      <c r="A8616" s="1">
        <v>8614.0</v>
      </c>
      <c r="B8616" s="1" t="s">
        <v>1466</v>
      </c>
      <c r="C8616" s="1" t="s">
        <v>16364</v>
      </c>
      <c r="D8616" s="1" t="s">
        <v>1468</v>
      </c>
      <c r="E8616" s="1" t="s">
        <v>13740</v>
      </c>
      <c r="F8616" s="1" t="s">
        <v>1470</v>
      </c>
      <c r="G8616" s="1" t="s">
        <v>17</v>
      </c>
      <c r="H8616" s="1">
        <v>45.0</v>
      </c>
      <c r="I8616" s="3">
        <v>43713.625</v>
      </c>
      <c r="J8616" s="1">
        <v>1.76927422406809</v>
      </c>
      <c r="K8616" s="1" t="s">
        <v>18</v>
      </c>
      <c r="M8616" s="3">
        <v>43713.65486458333</v>
      </c>
    </row>
    <row r="8617">
      <c r="A8617" s="1">
        <v>8615.0</v>
      </c>
      <c r="B8617" s="1" t="s">
        <v>5815</v>
      </c>
      <c r="C8617" s="1" t="s">
        <v>16365</v>
      </c>
      <c r="D8617" s="1" t="s">
        <v>879</v>
      </c>
      <c r="E8617" s="1" t="s">
        <v>9756</v>
      </c>
      <c r="F8617" s="1" t="s">
        <v>5818</v>
      </c>
      <c r="G8617" s="1" t="s">
        <v>17</v>
      </c>
      <c r="H8617" s="1">
        <v>45.0</v>
      </c>
      <c r="I8617" s="3">
        <v>44096.291666666664</v>
      </c>
      <c r="J8617" s="1">
        <v>2.66210897086526</v>
      </c>
      <c r="K8617" s="1" t="s">
        <v>24</v>
      </c>
      <c r="M8617" s="3">
        <v>44096.31476890046</v>
      </c>
    </row>
    <row r="8618">
      <c r="A8618" s="1">
        <v>8616.0</v>
      </c>
      <c r="B8618" s="1" t="s">
        <v>576</v>
      </c>
      <c r="C8618" s="1" t="s">
        <v>16366</v>
      </c>
      <c r="D8618" s="1" t="s">
        <v>10529</v>
      </c>
      <c r="E8618" s="1" t="s">
        <v>16367</v>
      </c>
      <c r="F8618" s="1" t="s">
        <v>580</v>
      </c>
      <c r="G8618" s="1" t="s">
        <v>17</v>
      </c>
      <c r="H8618" s="1">
        <v>45.0</v>
      </c>
      <c r="I8618" s="3">
        <v>44062.21875</v>
      </c>
      <c r="J8618" s="1">
        <v>0.0</v>
      </c>
      <c r="K8618" s="1" t="s">
        <v>18</v>
      </c>
      <c r="L8618" s="1" t="s">
        <v>581</v>
      </c>
      <c r="M8618" s="3">
        <v>44063.338780868056</v>
      </c>
    </row>
    <row r="8619">
      <c r="A8619" s="1">
        <v>8617.0</v>
      </c>
      <c r="B8619" s="1" t="s">
        <v>168</v>
      </c>
      <c r="C8619" s="1" t="s">
        <v>16368</v>
      </c>
      <c r="D8619" s="1" t="s">
        <v>163</v>
      </c>
      <c r="E8619" s="1" t="s">
        <v>5524</v>
      </c>
      <c r="F8619" s="1" t="s">
        <v>171</v>
      </c>
      <c r="G8619" s="1" t="s">
        <v>17</v>
      </c>
      <c r="H8619" s="1">
        <v>45.0</v>
      </c>
      <c r="I8619" s="3">
        <v>43794.208333333336</v>
      </c>
      <c r="J8619" s="1">
        <v>2.45258465459148</v>
      </c>
      <c r="K8619" s="1" t="s">
        <v>166</v>
      </c>
      <c r="M8619" s="3">
        <v>43794.25665689815</v>
      </c>
    </row>
    <row r="8620">
      <c r="A8620" s="1">
        <v>8618.0</v>
      </c>
      <c r="B8620" s="1" t="s">
        <v>6529</v>
      </c>
      <c r="C8620" s="1" t="s">
        <v>16369</v>
      </c>
      <c r="D8620" s="1" t="s">
        <v>6215</v>
      </c>
      <c r="E8620" s="1" t="s">
        <v>6531</v>
      </c>
      <c r="F8620" s="1" t="s">
        <v>6532</v>
      </c>
      <c r="G8620" s="1" t="s">
        <v>17</v>
      </c>
      <c r="H8620" s="1">
        <v>45.0</v>
      </c>
      <c r="I8620" s="3">
        <v>43782.625</v>
      </c>
      <c r="J8620" s="1">
        <v>0.0</v>
      </c>
      <c r="K8620" s="1" t="s">
        <v>24</v>
      </c>
      <c r="M8620" s="3">
        <v>43783.48628309028</v>
      </c>
    </row>
    <row r="8621">
      <c r="A8621" s="1">
        <v>8619.0</v>
      </c>
      <c r="B8621" s="1" t="s">
        <v>1466</v>
      </c>
      <c r="C8621" s="1" t="s">
        <v>16370</v>
      </c>
      <c r="D8621" s="1" t="s">
        <v>411</v>
      </c>
      <c r="E8621" s="1" t="s">
        <v>8294</v>
      </c>
      <c r="F8621" s="1" t="s">
        <v>1470</v>
      </c>
      <c r="G8621" s="1" t="s">
        <v>17</v>
      </c>
      <c r="H8621" s="1">
        <v>45.0</v>
      </c>
      <c r="I8621" s="3">
        <v>43882.5</v>
      </c>
      <c r="J8621" s="1">
        <v>0.97519137629357</v>
      </c>
      <c r="K8621" s="1" t="s">
        <v>18</v>
      </c>
      <c r="M8621" s="3">
        <v>43882.5302440625</v>
      </c>
    </row>
    <row r="8622">
      <c r="A8622" s="1">
        <v>8620.0</v>
      </c>
      <c r="B8622" s="1" t="s">
        <v>119</v>
      </c>
      <c r="C8622" s="1" t="s">
        <v>16371</v>
      </c>
      <c r="D8622" s="1" t="s">
        <v>408</v>
      </c>
      <c r="E8622" s="1" t="s">
        <v>16372</v>
      </c>
      <c r="F8622" s="1" t="s">
        <v>123</v>
      </c>
      <c r="G8622" s="1" t="s">
        <v>39</v>
      </c>
      <c r="H8622" s="1">
        <v>45.0</v>
      </c>
      <c r="I8622" s="3">
        <v>43829.583333333336</v>
      </c>
      <c r="J8622" s="1">
        <v>55.2157611323336</v>
      </c>
      <c r="K8622" s="1" t="s">
        <v>18</v>
      </c>
      <c r="M8622" s="3">
        <v>43829.616088125</v>
      </c>
    </row>
    <row r="8623">
      <c r="A8623" s="1">
        <v>8621.0</v>
      </c>
      <c r="B8623" s="1" t="s">
        <v>385</v>
      </c>
      <c r="C8623" s="1" t="s">
        <v>16373</v>
      </c>
      <c r="D8623" s="1" t="s">
        <v>116</v>
      </c>
      <c r="E8623" s="1" t="s">
        <v>9829</v>
      </c>
      <c r="F8623" s="1" t="s">
        <v>388</v>
      </c>
      <c r="G8623" s="1" t="s">
        <v>17</v>
      </c>
      <c r="H8623" s="1">
        <v>45.0</v>
      </c>
      <c r="I8623" s="3">
        <v>43751.5</v>
      </c>
      <c r="J8623" s="1">
        <v>4.34741362728756</v>
      </c>
      <c r="K8623" s="1" t="s">
        <v>24</v>
      </c>
      <c r="M8623" s="3">
        <v>43791.491984016204</v>
      </c>
    </row>
    <row r="8624">
      <c r="A8624" s="1">
        <v>8622.0</v>
      </c>
      <c r="B8624" s="1" t="s">
        <v>2372</v>
      </c>
      <c r="C8624" s="1" t="s">
        <v>16374</v>
      </c>
      <c r="D8624" s="1" t="s">
        <v>9911</v>
      </c>
      <c r="E8624" s="1" t="s">
        <v>16375</v>
      </c>
      <c r="F8624" s="1" t="s">
        <v>2375</v>
      </c>
      <c r="G8624" s="1" t="s">
        <v>89</v>
      </c>
      <c r="H8624" s="1">
        <v>45.0</v>
      </c>
      <c r="I8624" s="3">
        <v>43898.64056564815</v>
      </c>
      <c r="J8624" s="1">
        <v>4.37543074244712</v>
      </c>
      <c r="K8624" s="1" t="s">
        <v>46</v>
      </c>
      <c r="M8624" s="3">
        <v>43898.67532679398</v>
      </c>
    </row>
    <row r="8625">
      <c r="A8625" s="1">
        <v>8623.0</v>
      </c>
      <c r="B8625" s="1" t="s">
        <v>12</v>
      </c>
      <c r="C8625" s="1" t="s">
        <v>16376</v>
      </c>
      <c r="D8625" s="1" t="s">
        <v>14</v>
      </c>
      <c r="E8625" s="1" t="s">
        <v>946</v>
      </c>
      <c r="F8625" s="1" t="s">
        <v>16</v>
      </c>
      <c r="G8625" s="1" t="s">
        <v>17</v>
      </c>
      <c r="H8625" s="1">
        <v>45.0</v>
      </c>
      <c r="I8625" s="3">
        <v>43773.291666666664</v>
      </c>
      <c r="J8625" s="1">
        <v>1.1588053294083</v>
      </c>
      <c r="K8625" s="1" t="s">
        <v>18</v>
      </c>
      <c r="M8625" s="3">
        <v>43773.35174814815</v>
      </c>
    </row>
    <row r="8626">
      <c r="A8626" s="1">
        <v>8624.0</v>
      </c>
      <c r="B8626" s="1" t="s">
        <v>2171</v>
      </c>
      <c r="C8626" s="1" t="s">
        <v>16377</v>
      </c>
      <c r="D8626" s="1" t="s">
        <v>2173</v>
      </c>
      <c r="E8626" s="1" t="s">
        <v>2634</v>
      </c>
      <c r="F8626" s="1" t="s">
        <v>2175</v>
      </c>
      <c r="G8626" s="1" t="s">
        <v>17</v>
      </c>
      <c r="H8626" s="1">
        <v>45.0</v>
      </c>
      <c r="I8626" s="3">
        <v>43882.416666666664</v>
      </c>
      <c r="J8626" s="1">
        <v>22.9354425522968</v>
      </c>
      <c r="K8626" s="1" t="s">
        <v>18</v>
      </c>
      <c r="M8626" s="3">
        <v>43882.45193568287</v>
      </c>
    </row>
    <row r="8627">
      <c r="A8627" s="1">
        <v>8625.0</v>
      </c>
      <c r="B8627" s="1" t="s">
        <v>1230</v>
      </c>
      <c r="C8627" s="1" t="s">
        <v>16378</v>
      </c>
      <c r="D8627" s="1" t="s">
        <v>818</v>
      </c>
      <c r="E8627" s="1" t="s">
        <v>16379</v>
      </c>
      <c r="F8627" s="1" t="s">
        <v>1234</v>
      </c>
      <c r="G8627" s="1" t="s">
        <v>39</v>
      </c>
      <c r="H8627" s="1">
        <v>45.0</v>
      </c>
      <c r="I8627" s="3">
        <v>44176.458333333336</v>
      </c>
      <c r="J8627" s="1">
        <v>2.70914577340482</v>
      </c>
      <c r="K8627" s="1" t="s">
        <v>18</v>
      </c>
      <c r="L8627" s="1" t="s">
        <v>699</v>
      </c>
      <c r="M8627" s="3">
        <v>44176.49141346065</v>
      </c>
    </row>
    <row r="8628">
      <c r="A8628" s="1">
        <v>8626.0</v>
      </c>
      <c r="B8628" s="1" t="s">
        <v>13987</v>
      </c>
      <c r="C8628" s="1" t="s">
        <v>16380</v>
      </c>
      <c r="D8628" s="1" t="s">
        <v>5179</v>
      </c>
      <c r="E8628" s="1" t="s">
        <v>16381</v>
      </c>
      <c r="F8628" s="1" t="s">
        <v>13991</v>
      </c>
      <c r="G8628" s="1" t="s">
        <v>39</v>
      </c>
      <c r="H8628" s="1">
        <v>45.0</v>
      </c>
      <c r="I8628" s="3">
        <v>44076.666666666664</v>
      </c>
      <c r="J8628" s="1">
        <v>1.77471230570647</v>
      </c>
      <c r="K8628" s="1" t="s">
        <v>511</v>
      </c>
      <c r="L8628" s="1" t="s">
        <v>13992</v>
      </c>
      <c r="M8628" s="3">
        <v>44076.72284159722</v>
      </c>
    </row>
    <row r="8629">
      <c r="A8629" s="1">
        <v>8627.0</v>
      </c>
      <c r="B8629" s="1" t="s">
        <v>9501</v>
      </c>
      <c r="C8629" s="1" t="s">
        <v>16382</v>
      </c>
      <c r="D8629" s="1" t="s">
        <v>15461</v>
      </c>
      <c r="E8629" s="1" t="s">
        <v>9503</v>
      </c>
      <c r="F8629" s="1" t="s">
        <v>9504</v>
      </c>
      <c r="G8629" s="1" t="s">
        <v>35</v>
      </c>
      <c r="H8629" s="1">
        <v>45.0</v>
      </c>
      <c r="I8629" s="3">
        <v>44154.25</v>
      </c>
      <c r="J8629" s="1">
        <v>4.5755861638035</v>
      </c>
      <c r="K8629" s="1" t="s">
        <v>1376</v>
      </c>
      <c r="M8629" s="3">
        <v>44154.3681766088</v>
      </c>
    </row>
    <row r="8630">
      <c r="A8630" s="1">
        <v>8628.0</v>
      </c>
      <c r="B8630" s="1" t="s">
        <v>788</v>
      </c>
      <c r="C8630" s="1" t="s">
        <v>16383</v>
      </c>
      <c r="D8630" s="1" t="s">
        <v>518</v>
      </c>
      <c r="E8630" s="1" t="s">
        <v>790</v>
      </c>
      <c r="F8630" s="1" t="s">
        <v>791</v>
      </c>
      <c r="G8630" s="1" t="s">
        <v>17</v>
      </c>
      <c r="H8630" s="1">
        <v>45.0</v>
      </c>
      <c r="I8630" s="3">
        <v>44180.208333333336</v>
      </c>
      <c r="J8630" s="1">
        <v>2.71682435075972</v>
      </c>
      <c r="K8630" s="1" t="s">
        <v>24</v>
      </c>
      <c r="M8630" s="3">
        <v>44180.22993199074</v>
      </c>
    </row>
    <row r="8631">
      <c r="A8631" s="1">
        <v>8629.0</v>
      </c>
      <c r="B8631" s="1" t="s">
        <v>887</v>
      </c>
      <c r="C8631" s="1" t="s">
        <v>16384</v>
      </c>
      <c r="D8631" s="1" t="s">
        <v>998</v>
      </c>
      <c r="E8631" s="1" t="s">
        <v>7643</v>
      </c>
      <c r="F8631" s="1" t="s">
        <v>891</v>
      </c>
      <c r="G8631" s="1" t="s">
        <v>17</v>
      </c>
      <c r="H8631" s="1">
        <v>45.0</v>
      </c>
      <c r="I8631" s="3">
        <v>44116.729166666664</v>
      </c>
      <c r="J8631" s="1">
        <v>1.67586775242631</v>
      </c>
      <c r="K8631" s="1" t="s">
        <v>24</v>
      </c>
      <c r="M8631" s="3">
        <v>44116.76158524305</v>
      </c>
    </row>
    <row r="8632">
      <c r="A8632" s="1">
        <v>8630.0</v>
      </c>
      <c r="B8632" s="1" t="s">
        <v>385</v>
      </c>
      <c r="C8632" s="1" t="s">
        <v>16385</v>
      </c>
      <c r="D8632" s="1" t="s">
        <v>116</v>
      </c>
      <c r="E8632" s="1" t="s">
        <v>5374</v>
      </c>
      <c r="F8632" s="1" t="s">
        <v>388</v>
      </c>
      <c r="G8632" s="1" t="s">
        <v>17</v>
      </c>
      <c r="H8632" s="1">
        <v>45.0</v>
      </c>
      <c r="I8632" s="3">
        <v>43815.25</v>
      </c>
      <c r="J8632" s="1">
        <v>6.18396297975098</v>
      </c>
      <c r="K8632" s="1" t="s">
        <v>24</v>
      </c>
      <c r="M8632" s="3">
        <v>43815.28169438658</v>
      </c>
    </row>
    <row r="8633">
      <c r="A8633" s="1">
        <v>8631.0</v>
      </c>
      <c r="B8633" s="1" t="s">
        <v>1679</v>
      </c>
      <c r="C8633" s="1" t="s">
        <v>16386</v>
      </c>
      <c r="D8633" s="1" t="s">
        <v>2806</v>
      </c>
      <c r="E8633" s="1" t="s">
        <v>16387</v>
      </c>
      <c r="F8633" s="1" t="s">
        <v>1682</v>
      </c>
      <c r="G8633" s="1" t="s">
        <v>89</v>
      </c>
      <c r="H8633" s="1">
        <v>45.0</v>
      </c>
      <c r="I8633" s="3">
        <v>43741.374021875</v>
      </c>
      <c r="J8633" s="1">
        <v>0.0</v>
      </c>
      <c r="K8633" s="1" t="s">
        <v>24</v>
      </c>
      <c r="M8633" s="3">
        <v>43741.39838424769</v>
      </c>
    </row>
    <row r="8634">
      <c r="A8634" s="1">
        <v>8632.0</v>
      </c>
      <c r="B8634" s="1" t="s">
        <v>19</v>
      </c>
      <c r="C8634" s="1" t="s">
        <v>16388</v>
      </c>
      <c r="D8634" s="1" t="s">
        <v>1442</v>
      </c>
      <c r="E8634" s="1" t="s">
        <v>1443</v>
      </c>
      <c r="F8634" s="1" t="s">
        <v>23</v>
      </c>
      <c r="G8634" s="1" t="s">
        <v>35</v>
      </c>
      <c r="H8634" s="1">
        <v>45.0</v>
      </c>
      <c r="I8634" s="3">
        <v>43489.291666666664</v>
      </c>
      <c r="J8634" s="1">
        <v>0.287633411030458</v>
      </c>
      <c r="K8634" s="1" t="s">
        <v>24</v>
      </c>
      <c r="M8634" s="3">
        <v>43489.68439042824</v>
      </c>
    </row>
    <row r="8635">
      <c r="A8635" s="1">
        <v>8633.0</v>
      </c>
      <c r="B8635" s="1" t="s">
        <v>501</v>
      </c>
      <c r="C8635" s="1" t="s">
        <v>16389</v>
      </c>
      <c r="D8635" s="1" t="s">
        <v>503</v>
      </c>
      <c r="E8635" s="1" t="s">
        <v>16390</v>
      </c>
      <c r="F8635" s="1" t="s">
        <v>505</v>
      </c>
      <c r="G8635" s="1" t="s">
        <v>39</v>
      </c>
      <c r="H8635" s="1">
        <v>45.0</v>
      </c>
      <c r="I8635" s="3">
        <v>44145.541666666664</v>
      </c>
      <c r="J8635" s="1">
        <v>4.19370546684318</v>
      </c>
      <c r="K8635" s="1" t="s">
        <v>18</v>
      </c>
      <c r="M8635" s="3">
        <v>44145.58981996528</v>
      </c>
    </row>
    <row r="8636">
      <c r="A8636" s="1">
        <v>8634.0</v>
      </c>
      <c r="B8636" s="1" t="s">
        <v>465</v>
      </c>
      <c r="C8636" s="1" t="s">
        <v>16391</v>
      </c>
      <c r="D8636" s="1" t="s">
        <v>3259</v>
      </c>
      <c r="E8636" s="1" t="s">
        <v>3260</v>
      </c>
      <c r="F8636" s="1" t="s">
        <v>468</v>
      </c>
      <c r="G8636" s="1" t="s">
        <v>17</v>
      </c>
      <c r="H8636" s="1">
        <v>45.0</v>
      </c>
      <c r="I8636" s="3">
        <v>43896.25</v>
      </c>
      <c r="J8636" s="1">
        <v>2.1322161137433</v>
      </c>
      <c r="K8636" s="1" t="s">
        <v>24</v>
      </c>
      <c r="M8636" s="3">
        <v>43896.28515027778</v>
      </c>
    </row>
    <row r="8637">
      <c r="A8637" s="1">
        <v>8635.0</v>
      </c>
      <c r="B8637" s="1" t="s">
        <v>16392</v>
      </c>
      <c r="C8637" s="1" t="s">
        <v>16393</v>
      </c>
      <c r="D8637" s="1" t="s">
        <v>16394</v>
      </c>
      <c r="E8637" s="1" t="s">
        <v>16395</v>
      </c>
      <c r="F8637" s="1" t="s">
        <v>16396</v>
      </c>
      <c r="G8637" s="1" t="s">
        <v>17</v>
      </c>
      <c r="H8637" s="1">
        <v>45.0</v>
      </c>
      <c r="I8637" s="3">
        <v>44250.635416666664</v>
      </c>
      <c r="J8637" s="1">
        <v>2.29835046286571</v>
      </c>
      <c r="K8637" s="1" t="s">
        <v>1194</v>
      </c>
      <c r="L8637" s="1" t="s">
        <v>10130</v>
      </c>
      <c r="M8637" s="3">
        <v>44250.65942625</v>
      </c>
    </row>
    <row r="8638">
      <c r="A8638" s="1">
        <v>8636.0</v>
      </c>
      <c r="B8638" s="1" t="s">
        <v>30</v>
      </c>
      <c r="C8638" s="1" t="s">
        <v>16397</v>
      </c>
      <c r="D8638" s="1" t="s">
        <v>32</v>
      </c>
      <c r="E8638" s="1" t="s">
        <v>33</v>
      </c>
      <c r="F8638" s="1" t="s">
        <v>34</v>
      </c>
      <c r="G8638" s="1" t="s">
        <v>35</v>
      </c>
      <c r="H8638" s="1">
        <v>45.0</v>
      </c>
      <c r="I8638" s="3">
        <v>43791.666666666664</v>
      </c>
      <c r="J8638" s="1">
        <v>1.85250771599198</v>
      </c>
      <c r="K8638" s="1" t="s">
        <v>24</v>
      </c>
      <c r="M8638" s="3">
        <v>43791.711154861114</v>
      </c>
    </row>
    <row r="8639">
      <c r="A8639" s="1">
        <v>8637.0</v>
      </c>
      <c r="B8639" s="1" t="s">
        <v>4293</v>
      </c>
      <c r="C8639" s="1" t="s">
        <v>16398</v>
      </c>
      <c r="D8639" s="1" t="s">
        <v>4295</v>
      </c>
      <c r="E8639" s="1" t="s">
        <v>4296</v>
      </c>
      <c r="F8639" s="1" t="s">
        <v>4297</v>
      </c>
      <c r="G8639" s="1" t="s">
        <v>35</v>
      </c>
      <c r="H8639" s="1">
        <v>45.0</v>
      </c>
      <c r="I8639" s="3">
        <v>43531.333333333336</v>
      </c>
      <c r="J8639" s="1">
        <v>2.11958937413056</v>
      </c>
      <c r="K8639" s="1" t="s">
        <v>18</v>
      </c>
      <c r="M8639" s="3">
        <v>43531.35788483796</v>
      </c>
    </row>
    <row r="8640">
      <c r="A8640" s="1">
        <v>8638.0</v>
      </c>
      <c r="B8640" s="1" t="s">
        <v>459</v>
      </c>
      <c r="C8640" s="1" t="s">
        <v>16399</v>
      </c>
      <c r="D8640" s="1" t="s">
        <v>461</v>
      </c>
      <c r="E8640" s="1" t="s">
        <v>1428</v>
      </c>
      <c r="F8640" s="1" t="s">
        <v>463</v>
      </c>
      <c r="G8640" s="1" t="s">
        <v>17</v>
      </c>
      <c r="H8640" s="1">
        <v>45.0</v>
      </c>
      <c r="I8640" s="3">
        <v>44117.604166666664</v>
      </c>
      <c r="J8640" s="1">
        <v>0.0</v>
      </c>
      <c r="K8640" s="1" t="s">
        <v>24</v>
      </c>
      <c r="L8640" s="1" t="s">
        <v>464</v>
      </c>
      <c r="M8640" s="3">
        <v>44117.64530379629</v>
      </c>
    </row>
    <row r="8641">
      <c r="A8641" s="1">
        <v>8639.0</v>
      </c>
      <c r="B8641" s="1" t="s">
        <v>3453</v>
      </c>
      <c r="C8641" s="1" t="s">
        <v>16400</v>
      </c>
      <c r="D8641" s="1" t="s">
        <v>461</v>
      </c>
      <c r="E8641" s="1" t="s">
        <v>3636</v>
      </c>
      <c r="F8641" s="1" t="s">
        <v>3456</v>
      </c>
      <c r="G8641" s="1" t="s">
        <v>35</v>
      </c>
      <c r="H8641" s="1">
        <v>45.0</v>
      </c>
      <c r="I8641" s="3">
        <v>43600.333333333336</v>
      </c>
      <c r="J8641" s="1">
        <v>3.36316134902296</v>
      </c>
      <c r="K8641" s="1" t="s">
        <v>24</v>
      </c>
      <c r="M8641" s="3">
        <v>43600.366734930554</v>
      </c>
    </row>
    <row r="8642">
      <c r="A8642" s="1">
        <v>8640.0</v>
      </c>
      <c r="B8642" s="1" t="s">
        <v>1315</v>
      </c>
      <c r="C8642" s="1" t="s">
        <v>16401</v>
      </c>
      <c r="D8642" s="1" t="s">
        <v>411</v>
      </c>
      <c r="E8642" s="1" t="s">
        <v>7500</v>
      </c>
      <c r="F8642" s="1" t="s">
        <v>1319</v>
      </c>
      <c r="G8642" s="1" t="s">
        <v>17</v>
      </c>
      <c r="H8642" s="1">
        <v>45.0</v>
      </c>
      <c r="I8642" s="3">
        <v>43798.333333333336</v>
      </c>
      <c r="J8642" s="1">
        <v>1.07956834911298</v>
      </c>
      <c r="K8642" s="1" t="s">
        <v>18</v>
      </c>
      <c r="M8642" s="3">
        <v>43798.543025300925</v>
      </c>
    </row>
    <row r="8643">
      <c r="A8643" s="1">
        <v>8641.0</v>
      </c>
      <c r="B8643" s="1" t="s">
        <v>1202</v>
      </c>
      <c r="C8643" s="1" t="s">
        <v>16402</v>
      </c>
      <c r="D8643" s="1" t="s">
        <v>436</v>
      </c>
      <c r="E8643" s="1" t="s">
        <v>3393</v>
      </c>
      <c r="F8643" s="1" t="s">
        <v>1206</v>
      </c>
      <c r="G8643" s="1" t="s">
        <v>17</v>
      </c>
      <c r="H8643" s="1">
        <v>45.0</v>
      </c>
      <c r="I8643" s="3">
        <v>43744.291666666664</v>
      </c>
      <c r="J8643" s="1">
        <v>4.86488618154763</v>
      </c>
      <c r="K8643" s="1" t="s">
        <v>24</v>
      </c>
      <c r="M8643" s="3">
        <v>43744.61628678241</v>
      </c>
    </row>
    <row r="8644">
      <c r="A8644" s="1">
        <v>8642.0</v>
      </c>
      <c r="B8644" s="1" t="s">
        <v>4873</v>
      </c>
      <c r="C8644" s="1" t="s">
        <v>16403</v>
      </c>
      <c r="D8644" s="1" t="s">
        <v>138</v>
      </c>
      <c r="E8644" s="1" t="s">
        <v>16404</v>
      </c>
      <c r="F8644" s="1" t="s">
        <v>4877</v>
      </c>
      <c r="G8644" s="1" t="s">
        <v>39</v>
      </c>
      <c r="H8644" s="1">
        <v>45.0</v>
      </c>
      <c r="I8644" s="3">
        <v>43996.666666666664</v>
      </c>
      <c r="J8644" s="1">
        <v>1.26314052404384</v>
      </c>
      <c r="K8644" s="1" t="s">
        <v>18</v>
      </c>
      <c r="M8644" s="3">
        <v>43996.67854122685</v>
      </c>
    </row>
    <row r="8645">
      <c r="A8645" s="1">
        <v>8643.0</v>
      </c>
      <c r="B8645" s="1" t="s">
        <v>273</v>
      </c>
      <c r="C8645" s="1" t="s">
        <v>16405</v>
      </c>
      <c r="D8645" s="1" t="s">
        <v>275</v>
      </c>
      <c r="E8645" s="1" t="s">
        <v>16406</v>
      </c>
      <c r="F8645" s="1" t="s">
        <v>277</v>
      </c>
      <c r="G8645" s="1" t="s">
        <v>39</v>
      </c>
      <c r="H8645" s="1">
        <v>45.0</v>
      </c>
      <c r="I8645" s="3">
        <v>44032.625</v>
      </c>
      <c r="J8645" s="1">
        <v>1.79706168303011</v>
      </c>
      <c r="K8645" s="1" t="s">
        <v>24</v>
      </c>
      <c r="M8645" s="3">
        <v>44032.74936111111</v>
      </c>
    </row>
    <row r="8646">
      <c r="A8646" s="1">
        <v>8644.0</v>
      </c>
      <c r="B8646" s="1" t="s">
        <v>16407</v>
      </c>
      <c r="C8646" s="1" t="s">
        <v>16408</v>
      </c>
      <c r="D8646" s="1" t="s">
        <v>436</v>
      </c>
      <c r="E8646" s="1" t="s">
        <v>16409</v>
      </c>
      <c r="F8646" s="1" t="s">
        <v>16410</v>
      </c>
      <c r="G8646" s="1" t="s">
        <v>39</v>
      </c>
      <c r="H8646" s="1">
        <v>45.0</v>
      </c>
      <c r="I8646" s="3">
        <v>43736.333333333336</v>
      </c>
      <c r="J8646" s="1">
        <v>2.70284048401085</v>
      </c>
      <c r="K8646" s="1" t="s">
        <v>24</v>
      </c>
      <c r="M8646" s="3">
        <v>43736.41614696759</v>
      </c>
    </row>
    <row r="8647">
      <c r="A8647" s="1">
        <v>8645.0</v>
      </c>
      <c r="B8647" s="1" t="s">
        <v>2891</v>
      </c>
      <c r="C8647" s="1" t="s">
        <v>16411</v>
      </c>
      <c r="D8647" s="1" t="s">
        <v>925</v>
      </c>
      <c r="E8647" s="1" t="s">
        <v>16412</v>
      </c>
      <c r="F8647" s="1" t="s">
        <v>2894</v>
      </c>
      <c r="G8647" s="1" t="s">
        <v>89</v>
      </c>
      <c r="H8647" s="1">
        <v>45.0</v>
      </c>
      <c r="I8647" s="3">
        <v>44078.622154108794</v>
      </c>
      <c r="J8647" s="1">
        <v>1.71344819017506</v>
      </c>
      <c r="K8647" s="1" t="s">
        <v>46</v>
      </c>
      <c r="M8647" s="3">
        <v>44078.620124953704</v>
      </c>
    </row>
    <row r="8648">
      <c r="A8648" s="1">
        <v>8646.0</v>
      </c>
      <c r="B8648" s="1" t="s">
        <v>124</v>
      </c>
      <c r="C8648" s="1" t="s">
        <v>16413</v>
      </c>
      <c r="D8648" s="1" t="s">
        <v>126</v>
      </c>
      <c r="E8648" s="1" t="s">
        <v>5219</v>
      </c>
      <c r="F8648" s="1" t="s">
        <v>128</v>
      </c>
      <c r="G8648" s="1" t="s">
        <v>35</v>
      </c>
      <c r="H8648" s="1">
        <v>45.0</v>
      </c>
      <c r="I8648" s="3">
        <v>44138.4375</v>
      </c>
      <c r="J8648" s="1">
        <v>0.224496180107468</v>
      </c>
      <c r="K8648" s="1" t="s">
        <v>62</v>
      </c>
      <c r="L8648" s="1" t="s">
        <v>129</v>
      </c>
      <c r="M8648" s="3">
        <v>44138.48248478009</v>
      </c>
    </row>
    <row r="8649">
      <c r="A8649" s="1">
        <v>8647.0</v>
      </c>
      <c r="B8649" s="1" t="s">
        <v>9069</v>
      </c>
      <c r="C8649" s="1" t="s">
        <v>16414</v>
      </c>
      <c r="D8649" s="1" t="s">
        <v>7451</v>
      </c>
      <c r="E8649" s="1" t="s">
        <v>16415</v>
      </c>
      <c r="F8649" s="1" t="s">
        <v>9072</v>
      </c>
      <c r="G8649" s="1" t="s">
        <v>89</v>
      </c>
      <c r="H8649" s="1">
        <v>45.0</v>
      </c>
      <c r="I8649" s="3">
        <v>44231.41641677084</v>
      </c>
      <c r="J8649" s="1">
        <v>2.35571378933521</v>
      </c>
      <c r="K8649" s="1" t="s">
        <v>18</v>
      </c>
      <c r="L8649" s="1" t="s">
        <v>2972</v>
      </c>
      <c r="M8649" s="3">
        <v>44231.44390627315</v>
      </c>
    </row>
    <row r="8650">
      <c r="A8650" s="1">
        <v>8648.0</v>
      </c>
      <c r="B8650" s="1" t="s">
        <v>293</v>
      </c>
      <c r="C8650" s="1" t="s">
        <v>16416</v>
      </c>
      <c r="D8650" s="1" t="s">
        <v>1186</v>
      </c>
      <c r="E8650" s="1" t="s">
        <v>3294</v>
      </c>
      <c r="F8650" s="1" t="s">
        <v>297</v>
      </c>
      <c r="G8650" s="1" t="s">
        <v>17</v>
      </c>
      <c r="H8650" s="1">
        <v>45.0</v>
      </c>
      <c r="I8650" s="3">
        <v>44179.708333333336</v>
      </c>
      <c r="J8650" s="1">
        <v>3.50876258922105</v>
      </c>
      <c r="K8650" s="1" t="s">
        <v>62</v>
      </c>
      <c r="L8650" s="1" t="s">
        <v>1188</v>
      </c>
      <c r="M8650" s="3">
        <v>44179.72643859954</v>
      </c>
    </row>
    <row r="8651">
      <c r="A8651" s="1">
        <v>8649.0</v>
      </c>
      <c r="B8651" s="1" t="s">
        <v>674</v>
      </c>
      <c r="C8651" s="1" t="s">
        <v>16417</v>
      </c>
      <c r="D8651" s="1" t="s">
        <v>818</v>
      </c>
      <c r="E8651" s="1" t="s">
        <v>16418</v>
      </c>
      <c r="F8651" s="1" t="s">
        <v>678</v>
      </c>
      <c r="G8651" s="1" t="s">
        <v>39</v>
      </c>
      <c r="H8651" s="1">
        <v>45.0</v>
      </c>
      <c r="I8651" s="3">
        <v>44189.59375</v>
      </c>
      <c r="J8651" s="1">
        <v>0.418104657030922</v>
      </c>
      <c r="K8651" s="1" t="s">
        <v>18</v>
      </c>
      <c r="M8651" s="3">
        <v>44189.63081407407</v>
      </c>
    </row>
    <row r="8652">
      <c r="A8652" s="1">
        <v>8650.0</v>
      </c>
      <c r="B8652" s="1" t="s">
        <v>9429</v>
      </c>
      <c r="C8652" s="1" t="s">
        <v>16419</v>
      </c>
      <c r="D8652" s="1" t="s">
        <v>560</v>
      </c>
      <c r="E8652" s="1" t="s">
        <v>16420</v>
      </c>
      <c r="F8652" s="1" t="s">
        <v>9432</v>
      </c>
      <c r="G8652" s="1" t="s">
        <v>39</v>
      </c>
      <c r="H8652" s="1">
        <v>45.0</v>
      </c>
      <c r="I8652" s="3">
        <v>43624.666666666664</v>
      </c>
      <c r="J8652" s="1">
        <v>0.288896260303999</v>
      </c>
      <c r="K8652" s="1" t="s">
        <v>24</v>
      </c>
      <c r="M8652" s="3">
        <v>43624.690702175925</v>
      </c>
    </row>
    <row r="8653">
      <c r="A8653" s="1">
        <v>8651.0</v>
      </c>
      <c r="B8653" s="1" t="s">
        <v>2864</v>
      </c>
      <c r="C8653" s="1" t="s">
        <v>16421</v>
      </c>
      <c r="D8653" s="1" t="s">
        <v>411</v>
      </c>
      <c r="E8653" s="1" t="s">
        <v>3766</v>
      </c>
      <c r="F8653" s="1" t="s">
        <v>2867</v>
      </c>
      <c r="G8653" s="1" t="s">
        <v>17</v>
      </c>
      <c r="H8653" s="1">
        <v>45.0</v>
      </c>
      <c r="I8653" s="3">
        <v>43824.291666666664</v>
      </c>
      <c r="J8653" s="1">
        <v>0.0795769150873786</v>
      </c>
      <c r="K8653" s="1" t="s">
        <v>62</v>
      </c>
      <c r="M8653" s="3">
        <v>43824.29608865741</v>
      </c>
    </row>
    <row r="8654">
      <c r="A8654" s="1">
        <v>8652.0</v>
      </c>
      <c r="B8654" s="1" t="s">
        <v>303</v>
      </c>
      <c r="C8654" s="1" t="s">
        <v>16422</v>
      </c>
      <c r="D8654" s="1" t="s">
        <v>305</v>
      </c>
      <c r="E8654" s="1" t="s">
        <v>3493</v>
      </c>
      <c r="F8654" s="1" t="s">
        <v>307</v>
      </c>
      <c r="G8654" s="1" t="s">
        <v>17</v>
      </c>
      <c r="H8654" s="1">
        <v>45.0</v>
      </c>
      <c r="I8654" s="3">
        <v>44147.229166666664</v>
      </c>
      <c r="J8654" s="1">
        <v>2.13402675208762</v>
      </c>
      <c r="K8654" s="1" t="s">
        <v>24</v>
      </c>
      <c r="M8654" s="3">
        <v>44147.26237645833</v>
      </c>
    </row>
    <row r="8655">
      <c r="A8655" s="1">
        <v>8653.0</v>
      </c>
      <c r="B8655" s="1" t="s">
        <v>97</v>
      </c>
      <c r="C8655" s="1" t="s">
        <v>16423</v>
      </c>
      <c r="D8655" s="1" t="s">
        <v>121</v>
      </c>
      <c r="E8655" s="1" t="s">
        <v>16424</v>
      </c>
      <c r="F8655" s="1" t="s">
        <v>101</v>
      </c>
      <c r="G8655" s="1" t="s">
        <v>39</v>
      </c>
      <c r="H8655" s="1">
        <v>45.0</v>
      </c>
      <c r="I8655" s="3">
        <v>43915.708333333336</v>
      </c>
      <c r="J8655" s="1">
        <v>2.10437088893634</v>
      </c>
      <c r="K8655" s="1" t="s">
        <v>24</v>
      </c>
      <c r="M8655" s="3">
        <v>43915.723986655095</v>
      </c>
    </row>
    <row r="8656">
      <c r="A8656" s="1">
        <v>8654.0</v>
      </c>
      <c r="B8656" s="1" t="s">
        <v>293</v>
      </c>
      <c r="C8656" s="1" t="s">
        <v>16425</v>
      </c>
      <c r="D8656" s="1" t="s">
        <v>295</v>
      </c>
      <c r="E8656" s="1" t="s">
        <v>7094</v>
      </c>
      <c r="F8656" s="1" t="s">
        <v>297</v>
      </c>
      <c r="G8656" s="1" t="s">
        <v>17</v>
      </c>
      <c r="H8656" s="1">
        <v>45.0</v>
      </c>
      <c r="I8656" s="3">
        <v>43483.791666666664</v>
      </c>
      <c r="J8656" s="1">
        <v>0.445081060560066</v>
      </c>
      <c r="K8656" s="1" t="s">
        <v>62</v>
      </c>
      <c r="M8656" s="3">
        <v>43848.789321400465</v>
      </c>
    </row>
    <row r="8657">
      <c r="A8657" s="1">
        <v>8655.0</v>
      </c>
      <c r="B8657" s="1" t="s">
        <v>16426</v>
      </c>
      <c r="C8657" s="1" t="s">
        <v>16427</v>
      </c>
      <c r="D8657" s="1" t="s">
        <v>16428</v>
      </c>
      <c r="E8657" s="1" t="s">
        <v>16429</v>
      </c>
      <c r="F8657" s="1" t="s">
        <v>16430</v>
      </c>
      <c r="G8657" s="1" t="s">
        <v>39</v>
      </c>
      <c r="H8657" s="1">
        <v>45.0</v>
      </c>
      <c r="I8657" s="3">
        <v>44250.395833333336</v>
      </c>
      <c r="J8657" s="1">
        <v>2.7801077062454</v>
      </c>
      <c r="K8657" s="1" t="s">
        <v>218</v>
      </c>
      <c r="L8657" s="1" t="s">
        <v>1837</v>
      </c>
      <c r="M8657" s="3">
        <v>44250.4263915625</v>
      </c>
    </row>
    <row r="8658">
      <c r="A8658" s="1">
        <v>8656.0</v>
      </c>
      <c r="B8658" s="1" t="s">
        <v>1858</v>
      </c>
      <c r="C8658" s="1" t="s">
        <v>16431</v>
      </c>
      <c r="D8658" s="1" t="s">
        <v>818</v>
      </c>
      <c r="E8658" s="1" t="s">
        <v>9804</v>
      </c>
      <c r="F8658" s="1" t="s">
        <v>1861</v>
      </c>
      <c r="G8658" s="1" t="s">
        <v>17</v>
      </c>
      <c r="H8658" s="1">
        <v>45.0</v>
      </c>
      <c r="I8658" s="3">
        <v>44214.197916666664</v>
      </c>
      <c r="J8658" s="1">
        <v>3.70528359735097</v>
      </c>
      <c r="K8658" s="1" t="s">
        <v>18</v>
      </c>
      <c r="L8658" s="1" t="s">
        <v>1047</v>
      </c>
      <c r="M8658" s="3">
        <v>44214.261541099535</v>
      </c>
    </row>
    <row r="8659">
      <c r="A8659" s="1">
        <v>8657.0</v>
      </c>
      <c r="B8659" s="1" t="s">
        <v>303</v>
      </c>
      <c r="C8659" s="1" t="s">
        <v>16432</v>
      </c>
      <c r="D8659" s="1" t="s">
        <v>305</v>
      </c>
      <c r="E8659" s="1" t="s">
        <v>886</v>
      </c>
      <c r="F8659" s="1" t="s">
        <v>307</v>
      </c>
      <c r="G8659" s="1" t="s">
        <v>17</v>
      </c>
      <c r="H8659" s="1">
        <v>45.0</v>
      </c>
      <c r="I8659" s="3">
        <v>44125.229166666664</v>
      </c>
      <c r="J8659" s="1">
        <v>1.45009423918758</v>
      </c>
      <c r="K8659" s="1" t="s">
        <v>24</v>
      </c>
      <c r="M8659" s="3">
        <v>44125.26038559028</v>
      </c>
    </row>
    <row r="8660">
      <c r="A8660" s="1">
        <v>8658.0</v>
      </c>
      <c r="B8660" s="1" t="s">
        <v>4040</v>
      </c>
      <c r="C8660" s="1" t="s">
        <v>16433</v>
      </c>
      <c r="D8660" s="1" t="s">
        <v>126</v>
      </c>
      <c r="E8660" s="1" t="s">
        <v>16434</v>
      </c>
      <c r="F8660" s="1" t="s">
        <v>4043</v>
      </c>
      <c r="G8660" s="1" t="s">
        <v>89</v>
      </c>
      <c r="H8660" s="1">
        <v>45.0</v>
      </c>
      <c r="I8660" s="3">
        <v>44143.520833333336</v>
      </c>
      <c r="J8660" s="1">
        <v>1.25894008307278</v>
      </c>
      <c r="K8660" s="1" t="s">
        <v>62</v>
      </c>
      <c r="M8660" s="3">
        <v>44143.52383662037</v>
      </c>
    </row>
    <row r="8661">
      <c r="A8661" s="1">
        <v>8659.0</v>
      </c>
      <c r="B8661" s="1" t="s">
        <v>293</v>
      </c>
      <c r="C8661" s="1" t="s">
        <v>16435</v>
      </c>
      <c r="D8661" s="1" t="s">
        <v>588</v>
      </c>
      <c r="E8661" s="1" t="s">
        <v>10519</v>
      </c>
      <c r="F8661" s="1" t="s">
        <v>297</v>
      </c>
      <c r="G8661" s="1" t="s">
        <v>17</v>
      </c>
      <c r="H8661" s="1">
        <v>45.0</v>
      </c>
      <c r="I8661" s="3">
        <v>43806.791666666664</v>
      </c>
      <c r="J8661" s="1">
        <v>1.32629424624852</v>
      </c>
      <c r="K8661" s="1" t="s">
        <v>62</v>
      </c>
      <c r="M8661" s="3">
        <v>43806.82050425926</v>
      </c>
    </row>
    <row r="8662">
      <c r="A8662" s="1">
        <v>8660.0</v>
      </c>
      <c r="B8662" s="1" t="s">
        <v>1315</v>
      </c>
      <c r="C8662" s="1" t="s">
        <v>16436</v>
      </c>
      <c r="D8662" s="1" t="s">
        <v>411</v>
      </c>
      <c r="E8662" s="1" t="s">
        <v>7975</v>
      </c>
      <c r="F8662" s="1" t="s">
        <v>1319</v>
      </c>
      <c r="G8662" s="1" t="s">
        <v>17</v>
      </c>
      <c r="H8662" s="1">
        <v>45.0</v>
      </c>
      <c r="I8662" s="3">
        <v>43809.541666666664</v>
      </c>
      <c r="J8662" s="1">
        <v>0.239690714175957</v>
      </c>
      <c r="K8662" s="1" t="s">
        <v>18</v>
      </c>
      <c r="M8662" s="3">
        <v>43809.57460513889</v>
      </c>
    </row>
    <row r="8663">
      <c r="A8663" s="1">
        <v>8661.0</v>
      </c>
      <c r="B8663" s="1" t="s">
        <v>1075</v>
      </c>
      <c r="C8663" s="1" t="s">
        <v>16437</v>
      </c>
      <c r="D8663" s="1" t="s">
        <v>1077</v>
      </c>
      <c r="E8663" s="1" t="s">
        <v>1078</v>
      </c>
      <c r="F8663" s="1" t="s">
        <v>1079</v>
      </c>
      <c r="G8663" s="1" t="s">
        <v>17</v>
      </c>
      <c r="H8663" s="1">
        <v>45.0</v>
      </c>
      <c r="I8663" s="3">
        <v>44230.645833333336</v>
      </c>
      <c r="J8663" s="1">
        <v>2.37871790176803</v>
      </c>
      <c r="K8663" s="1" t="s">
        <v>18</v>
      </c>
      <c r="L8663" s="1" t="s">
        <v>1080</v>
      </c>
      <c r="M8663" s="3">
        <v>44230.68612111111</v>
      </c>
    </row>
    <row r="8664">
      <c r="A8664" s="1">
        <v>8662.0</v>
      </c>
      <c r="B8664" s="1" t="s">
        <v>2864</v>
      </c>
      <c r="C8664" s="1" t="s">
        <v>16438</v>
      </c>
      <c r="D8664" s="1" t="s">
        <v>411</v>
      </c>
      <c r="E8664" s="1" t="s">
        <v>3766</v>
      </c>
      <c r="F8664" s="1" t="s">
        <v>2867</v>
      </c>
      <c r="G8664" s="1" t="s">
        <v>17</v>
      </c>
      <c r="H8664" s="1">
        <v>45.0</v>
      </c>
      <c r="I8664" s="3">
        <v>43818.291666666664</v>
      </c>
      <c r="J8664" s="1">
        <v>0.0</v>
      </c>
      <c r="K8664" s="1" t="s">
        <v>62</v>
      </c>
      <c r="M8664" s="3">
        <v>43818.30122366898</v>
      </c>
    </row>
    <row r="8665">
      <c r="A8665" s="1">
        <v>8663.0</v>
      </c>
      <c r="B8665" s="1" t="s">
        <v>768</v>
      </c>
      <c r="C8665" s="1" t="s">
        <v>16439</v>
      </c>
      <c r="D8665" s="1" t="s">
        <v>315</v>
      </c>
      <c r="E8665" s="1" t="s">
        <v>7060</v>
      </c>
      <c r="F8665" s="1" t="s">
        <v>772</v>
      </c>
      <c r="G8665" s="1" t="s">
        <v>35</v>
      </c>
      <c r="H8665" s="1">
        <v>45.0</v>
      </c>
      <c r="I8665" s="3">
        <v>44217.229166666664</v>
      </c>
      <c r="J8665" s="1">
        <v>2.20836522255094</v>
      </c>
      <c r="K8665" s="1" t="s">
        <v>166</v>
      </c>
      <c r="L8665" s="1" t="s">
        <v>318</v>
      </c>
      <c r="M8665" s="3">
        <v>44217.26805619213</v>
      </c>
    </row>
    <row r="8666">
      <c r="A8666" s="1">
        <v>8664.0</v>
      </c>
      <c r="B8666" s="1" t="s">
        <v>620</v>
      </c>
      <c r="C8666" s="1" t="s">
        <v>16440</v>
      </c>
      <c r="D8666" s="1" t="s">
        <v>2359</v>
      </c>
      <c r="E8666" s="1" t="s">
        <v>16441</v>
      </c>
      <c r="F8666" s="1" t="s">
        <v>623</v>
      </c>
      <c r="G8666" s="1" t="s">
        <v>39</v>
      </c>
      <c r="H8666" s="1">
        <v>45.0</v>
      </c>
      <c r="I8666" s="3">
        <v>44180.625</v>
      </c>
      <c r="J8666" s="1">
        <v>2.17988061994041</v>
      </c>
      <c r="K8666" s="1" t="s">
        <v>18</v>
      </c>
      <c r="M8666" s="3">
        <v>44180.652613136575</v>
      </c>
    </row>
    <row r="8667">
      <c r="A8667" s="1">
        <v>8665.0</v>
      </c>
      <c r="B8667" s="1" t="s">
        <v>1747</v>
      </c>
      <c r="C8667" s="1" t="s">
        <v>16442</v>
      </c>
      <c r="D8667" s="1" t="s">
        <v>16443</v>
      </c>
      <c r="E8667" s="1" t="s">
        <v>16444</v>
      </c>
      <c r="F8667" s="1" t="s">
        <v>1750</v>
      </c>
      <c r="G8667" s="1" t="s">
        <v>39</v>
      </c>
      <c r="H8667" s="1">
        <v>45.0</v>
      </c>
      <c r="I8667" s="3">
        <v>43805.583333333336</v>
      </c>
      <c r="J8667" s="1">
        <v>2.17652650617843</v>
      </c>
      <c r="K8667" s="1" t="s">
        <v>24</v>
      </c>
      <c r="M8667" s="3">
        <v>43805.62502605324</v>
      </c>
    </row>
    <row r="8668">
      <c r="A8668" s="1">
        <v>8666.0</v>
      </c>
      <c r="B8668" s="1" t="s">
        <v>1858</v>
      </c>
      <c r="C8668" s="1" t="s">
        <v>16445</v>
      </c>
      <c r="D8668" s="1" t="s">
        <v>818</v>
      </c>
      <c r="E8668" s="1" t="s">
        <v>9877</v>
      </c>
      <c r="F8668" s="1" t="s">
        <v>1861</v>
      </c>
      <c r="G8668" s="1" t="s">
        <v>17</v>
      </c>
      <c r="H8668" s="1">
        <v>45.0</v>
      </c>
      <c r="I8668" s="3">
        <v>44239.197916666664</v>
      </c>
      <c r="J8668" s="1">
        <v>3.44623024682692</v>
      </c>
      <c r="K8668" s="1" t="s">
        <v>18</v>
      </c>
      <c r="L8668" s="1" t="s">
        <v>1047</v>
      </c>
      <c r="M8668" s="3">
        <v>44239.25544138889</v>
      </c>
    </row>
    <row r="8669">
      <c r="A8669" s="1">
        <v>8667.0</v>
      </c>
      <c r="B8669" s="1" t="s">
        <v>9759</v>
      </c>
      <c r="C8669" s="1" t="s">
        <v>16446</v>
      </c>
      <c r="D8669" s="1" t="s">
        <v>7897</v>
      </c>
      <c r="E8669" s="1" t="s">
        <v>16447</v>
      </c>
      <c r="F8669" s="1" t="s">
        <v>9762</v>
      </c>
      <c r="G8669" s="1" t="s">
        <v>39</v>
      </c>
      <c r="H8669" s="1">
        <v>45.0</v>
      </c>
      <c r="I8669" s="3">
        <v>43784.583333333336</v>
      </c>
      <c r="J8669" s="1">
        <v>1.62741774737949</v>
      </c>
      <c r="K8669" s="1" t="s">
        <v>18</v>
      </c>
      <c r="M8669" s="3">
        <v>43784.61755159722</v>
      </c>
    </row>
    <row r="8670">
      <c r="A8670" s="1">
        <v>8668.0</v>
      </c>
      <c r="B8670" s="1" t="s">
        <v>324</v>
      </c>
      <c r="C8670" s="1" t="s">
        <v>16448</v>
      </c>
      <c r="D8670" s="1" t="s">
        <v>326</v>
      </c>
      <c r="E8670" s="1" t="s">
        <v>4593</v>
      </c>
      <c r="F8670" s="1" t="s">
        <v>328</v>
      </c>
      <c r="G8670" s="1" t="s">
        <v>17</v>
      </c>
      <c r="H8670" s="1">
        <v>45.0</v>
      </c>
      <c r="I8670" s="3">
        <v>44113.291666666664</v>
      </c>
      <c r="J8670" s="1">
        <v>0.607245340004292</v>
      </c>
      <c r="K8670" s="1" t="s">
        <v>24</v>
      </c>
      <c r="M8670" s="3">
        <v>44113.309974930555</v>
      </c>
    </row>
    <row r="8671">
      <c r="A8671" s="1">
        <v>8669.0</v>
      </c>
      <c r="B8671" s="1" t="s">
        <v>16449</v>
      </c>
      <c r="C8671" s="1" t="s">
        <v>16450</v>
      </c>
      <c r="D8671" s="1" t="s">
        <v>2504</v>
      </c>
      <c r="E8671" s="1" t="s">
        <v>16451</v>
      </c>
      <c r="F8671" s="1" t="s">
        <v>16452</v>
      </c>
      <c r="G8671" s="1" t="s">
        <v>17</v>
      </c>
      <c r="H8671" s="1">
        <v>45.0</v>
      </c>
      <c r="I8671" s="3">
        <v>44246.375</v>
      </c>
      <c r="J8671" s="1">
        <v>6.18749536603187</v>
      </c>
      <c r="K8671" s="1" t="s">
        <v>166</v>
      </c>
      <c r="L8671" s="1" t="s">
        <v>8671</v>
      </c>
      <c r="M8671" s="3">
        <v>44246.38036534722</v>
      </c>
    </row>
    <row r="8672">
      <c r="A8672" s="1">
        <v>8670.0</v>
      </c>
      <c r="B8672" s="1" t="s">
        <v>345</v>
      </c>
      <c r="C8672" s="1" t="s">
        <v>16453</v>
      </c>
      <c r="D8672" s="1" t="s">
        <v>347</v>
      </c>
      <c r="E8672" s="1" t="s">
        <v>823</v>
      </c>
      <c r="F8672" s="1" t="s">
        <v>349</v>
      </c>
      <c r="G8672" s="1" t="s">
        <v>17</v>
      </c>
      <c r="H8672" s="1">
        <v>45.0</v>
      </c>
      <c r="I8672" s="3">
        <v>43773.625</v>
      </c>
      <c r="J8672" s="1">
        <v>0.810453439601532</v>
      </c>
      <c r="K8672" s="1" t="s">
        <v>24</v>
      </c>
      <c r="M8672" s="3">
        <v>43773.65076556713</v>
      </c>
    </row>
    <row r="8673">
      <c r="A8673" s="1">
        <v>8671.0</v>
      </c>
      <c r="B8673" s="1" t="s">
        <v>485</v>
      </c>
      <c r="C8673" s="1" t="s">
        <v>16454</v>
      </c>
      <c r="D8673" s="1" t="s">
        <v>1014</v>
      </c>
      <c r="E8673" s="1" t="s">
        <v>1526</v>
      </c>
      <c r="F8673" s="1" t="s">
        <v>489</v>
      </c>
      <c r="G8673" s="1" t="s">
        <v>17</v>
      </c>
      <c r="H8673" s="1">
        <v>45.0</v>
      </c>
      <c r="I8673" s="3">
        <v>43767.166666666664</v>
      </c>
      <c r="J8673" s="1">
        <v>4.47614339081811</v>
      </c>
      <c r="K8673" s="1" t="s">
        <v>166</v>
      </c>
      <c r="M8673" s="3">
        <v>43767.27899672453</v>
      </c>
    </row>
    <row r="8674">
      <c r="A8674" s="1">
        <v>8672.0</v>
      </c>
      <c r="B8674" s="1" t="s">
        <v>777</v>
      </c>
      <c r="C8674" s="1" t="s">
        <v>16455</v>
      </c>
      <c r="D8674" s="1" t="s">
        <v>779</v>
      </c>
      <c r="E8674" s="1" t="s">
        <v>16456</v>
      </c>
      <c r="F8674" s="1" t="s">
        <v>781</v>
      </c>
      <c r="G8674" s="1" t="s">
        <v>17</v>
      </c>
      <c r="H8674" s="1">
        <v>45.0</v>
      </c>
      <c r="I8674" s="3">
        <v>43886.291666666664</v>
      </c>
      <c r="J8674" s="1">
        <v>1.47004851193125</v>
      </c>
      <c r="K8674" s="1" t="s">
        <v>18</v>
      </c>
      <c r="M8674" s="3">
        <v>43886.33197039352</v>
      </c>
    </row>
    <row r="8675">
      <c r="A8675" s="1">
        <v>8673.0</v>
      </c>
      <c r="B8675" s="1" t="s">
        <v>2462</v>
      </c>
      <c r="C8675" s="1" t="s">
        <v>16457</v>
      </c>
      <c r="D8675" s="1" t="s">
        <v>2464</v>
      </c>
      <c r="E8675" s="1" t="s">
        <v>3022</v>
      </c>
      <c r="F8675" s="1" t="s">
        <v>2466</v>
      </c>
      <c r="G8675" s="1" t="s">
        <v>17</v>
      </c>
      <c r="H8675" s="1">
        <v>45.0</v>
      </c>
      <c r="I8675" s="3">
        <v>44062.229166666664</v>
      </c>
      <c r="J8675" s="1">
        <v>1.17773581630493</v>
      </c>
      <c r="K8675" s="1" t="s">
        <v>56</v>
      </c>
      <c r="L8675" s="1" t="s">
        <v>3023</v>
      </c>
      <c r="M8675" s="3">
        <v>44062.27211758102</v>
      </c>
    </row>
    <row r="8676">
      <c r="A8676" s="1">
        <v>8674.0</v>
      </c>
      <c r="B8676" s="1" t="s">
        <v>8754</v>
      </c>
      <c r="C8676" s="1" t="s">
        <v>16458</v>
      </c>
      <c r="D8676" s="1" t="s">
        <v>80</v>
      </c>
      <c r="E8676" s="1" t="s">
        <v>8756</v>
      </c>
      <c r="F8676" s="1" t="s">
        <v>8757</v>
      </c>
      <c r="G8676" s="1" t="s">
        <v>17</v>
      </c>
      <c r="H8676" s="1">
        <v>45.0</v>
      </c>
      <c r="I8676" s="3">
        <v>43815.25</v>
      </c>
      <c r="J8676" s="1">
        <v>0.406472995940931</v>
      </c>
      <c r="K8676" s="1" t="s">
        <v>46</v>
      </c>
      <c r="M8676" s="3">
        <v>43815.31019440972</v>
      </c>
    </row>
    <row r="8677">
      <c r="A8677" s="1">
        <v>8675.0</v>
      </c>
      <c r="B8677" s="1" t="s">
        <v>7695</v>
      </c>
      <c r="C8677" s="1" t="s">
        <v>16459</v>
      </c>
      <c r="D8677" s="1" t="s">
        <v>879</v>
      </c>
      <c r="E8677" s="1" t="s">
        <v>16460</v>
      </c>
      <c r="F8677" s="1" t="s">
        <v>7698</v>
      </c>
      <c r="G8677" s="1" t="s">
        <v>39</v>
      </c>
      <c r="H8677" s="1">
        <v>45.0</v>
      </c>
      <c r="I8677" s="3">
        <v>44091.75</v>
      </c>
      <c r="J8677" s="1">
        <v>4.37858363025926</v>
      </c>
      <c r="K8677" s="1" t="s">
        <v>218</v>
      </c>
      <c r="M8677" s="3">
        <v>44091.78972112269</v>
      </c>
    </row>
    <row r="8678">
      <c r="A8678" s="1">
        <v>8676.0</v>
      </c>
      <c r="B8678" s="1" t="s">
        <v>84</v>
      </c>
      <c r="C8678" s="1" t="s">
        <v>16461</v>
      </c>
      <c r="D8678" s="1" t="s">
        <v>1549</v>
      </c>
      <c r="E8678" s="1" t="s">
        <v>16462</v>
      </c>
      <c r="F8678" s="1" t="s">
        <v>88</v>
      </c>
      <c r="G8678" s="1" t="s">
        <v>89</v>
      </c>
      <c r="H8678" s="1">
        <v>45.0</v>
      </c>
      <c r="I8678" s="3">
        <v>44033.325</v>
      </c>
      <c r="J8678" s="1">
        <v>1.7863398351182</v>
      </c>
      <c r="K8678" s="1" t="s">
        <v>83</v>
      </c>
      <c r="L8678" s="1" t="s">
        <v>90</v>
      </c>
      <c r="M8678" s="3">
        <v>44033.33803818287</v>
      </c>
    </row>
    <row r="8679">
      <c r="A8679" s="1">
        <v>8677.0</v>
      </c>
      <c r="B8679" s="1" t="s">
        <v>1043</v>
      </c>
      <c r="C8679" s="1" t="s">
        <v>16463</v>
      </c>
      <c r="D8679" s="1" t="s">
        <v>27</v>
      </c>
      <c r="E8679" s="1" t="s">
        <v>9585</v>
      </c>
      <c r="F8679" s="1" t="s">
        <v>1046</v>
      </c>
      <c r="G8679" s="1" t="s">
        <v>17</v>
      </c>
      <c r="H8679" s="1">
        <v>45.0</v>
      </c>
      <c r="I8679" s="3">
        <v>44140.541666666664</v>
      </c>
      <c r="J8679" s="1">
        <v>2.31506203179794</v>
      </c>
      <c r="K8679" s="1" t="s">
        <v>18</v>
      </c>
      <c r="L8679" s="1" t="s">
        <v>1047</v>
      </c>
      <c r="M8679" s="3">
        <v>44140.57555405093</v>
      </c>
    </row>
    <row r="8680">
      <c r="A8680" s="1">
        <v>8678.0</v>
      </c>
      <c r="B8680" s="1" t="s">
        <v>732</v>
      </c>
      <c r="C8680" s="1" t="s">
        <v>16464</v>
      </c>
      <c r="D8680" s="1" t="s">
        <v>12783</v>
      </c>
      <c r="E8680" s="1" t="s">
        <v>12784</v>
      </c>
      <c r="F8680" s="1" t="s">
        <v>735</v>
      </c>
      <c r="G8680" s="1" t="s">
        <v>35</v>
      </c>
      <c r="H8680" s="1">
        <v>45.0</v>
      </c>
      <c r="I8680" s="3">
        <v>43885.729166666664</v>
      </c>
      <c r="J8680" s="1">
        <v>1.28959455818699</v>
      </c>
      <c r="K8680" s="1" t="s">
        <v>24</v>
      </c>
      <c r="M8680" s="3">
        <v>43885.76442395833</v>
      </c>
    </row>
    <row r="8681">
      <c r="A8681" s="1">
        <v>8679.0</v>
      </c>
      <c r="B8681" s="1" t="s">
        <v>30</v>
      </c>
      <c r="C8681" s="1" t="s">
        <v>16465</v>
      </c>
      <c r="D8681" s="1" t="s">
        <v>32</v>
      </c>
      <c r="E8681" s="1" t="s">
        <v>3687</v>
      </c>
      <c r="F8681" s="1" t="s">
        <v>34</v>
      </c>
      <c r="G8681" s="1" t="s">
        <v>17</v>
      </c>
      <c r="H8681" s="1">
        <v>45.0</v>
      </c>
      <c r="I8681" s="3">
        <v>43986.395833333336</v>
      </c>
      <c r="J8681" s="1">
        <v>0.0</v>
      </c>
      <c r="K8681" s="1" t="s">
        <v>24</v>
      </c>
      <c r="M8681" s="3">
        <v>43986.62603697916</v>
      </c>
    </row>
    <row r="8682">
      <c r="A8682" s="1">
        <v>8680.0</v>
      </c>
      <c r="B8682" s="1" t="s">
        <v>957</v>
      </c>
      <c r="C8682" s="1" t="s">
        <v>16466</v>
      </c>
      <c r="D8682" s="1" t="s">
        <v>132</v>
      </c>
      <c r="E8682" s="1" t="s">
        <v>3214</v>
      </c>
      <c r="F8682" s="1" t="s">
        <v>961</v>
      </c>
      <c r="G8682" s="1" t="s">
        <v>17</v>
      </c>
      <c r="H8682" s="1">
        <v>45.0</v>
      </c>
      <c r="I8682" s="3">
        <v>44095.6875</v>
      </c>
      <c r="J8682" s="1">
        <v>2.0217758520892</v>
      </c>
      <c r="K8682" s="1" t="s">
        <v>24</v>
      </c>
      <c r="M8682" s="3">
        <v>44095.733857962965</v>
      </c>
    </row>
    <row r="8683">
      <c r="A8683" s="1">
        <v>8681.0</v>
      </c>
      <c r="B8683" s="1" t="s">
        <v>777</v>
      </c>
      <c r="C8683" s="1" t="s">
        <v>16467</v>
      </c>
      <c r="D8683" s="1" t="s">
        <v>779</v>
      </c>
      <c r="E8683" s="1" t="s">
        <v>6137</v>
      </c>
      <c r="F8683" s="1" t="s">
        <v>781</v>
      </c>
      <c r="G8683" s="1" t="s">
        <v>17</v>
      </c>
      <c r="H8683" s="1">
        <v>45.0</v>
      </c>
      <c r="I8683" s="3">
        <v>43878.291666666664</v>
      </c>
      <c r="J8683" s="1">
        <v>1.14474721569793</v>
      </c>
      <c r="K8683" s="1" t="s">
        <v>18</v>
      </c>
      <c r="M8683" s="3">
        <v>43878.59358184028</v>
      </c>
    </row>
    <row r="8684">
      <c r="A8684" s="1">
        <v>8682.0</v>
      </c>
      <c r="B8684" s="1" t="s">
        <v>572</v>
      </c>
      <c r="C8684" s="1" t="s">
        <v>16468</v>
      </c>
      <c r="D8684" s="1" t="s">
        <v>16469</v>
      </c>
      <c r="E8684" s="1" t="s">
        <v>16470</v>
      </c>
      <c r="F8684" s="1" t="s">
        <v>575</v>
      </c>
      <c r="G8684" s="1" t="s">
        <v>39</v>
      </c>
      <c r="H8684" s="1">
        <v>45.0</v>
      </c>
      <c r="I8684" s="3">
        <v>43757.666666666664</v>
      </c>
      <c r="J8684" s="1">
        <v>2.46691976421044</v>
      </c>
      <c r="K8684" s="1" t="s">
        <v>18</v>
      </c>
      <c r="M8684" s="3">
        <v>43757.67171825231</v>
      </c>
    </row>
    <row r="8685">
      <c r="A8685" s="1">
        <v>8683.0</v>
      </c>
      <c r="B8685" s="1" t="s">
        <v>1282</v>
      </c>
      <c r="C8685" s="1" t="s">
        <v>16471</v>
      </c>
      <c r="D8685" s="1" t="s">
        <v>116</v>
      </c>
      <c r="E8685" s="1" t="s">
        <v>1284</v>
      </c>
      <c r="F8685" s="1" t="s">
        <v>1285</v>
      </c>
      <c r="G8685" s="1" t="s">
        <v>17</v>
      </c>
      <c r="H8685" s="1">
        <v>45.0</v>
      </c>
      <c r="I8685" s="3">
        <v>43893.458333333336</v>
      </c>
      <c r="J8685" s="1">
        <v>0.0</v>
      </c>
      <c r="K8685" s="1" t="s">
        <v>24</v>
      </c>
      <c r="M8685" s="3">
        <v>43893.67860894676</v>
      </c>
    </row>
    <row r="8686">
      <c r="A8686" s="1">
        <v>8684.0</v>
      </c>
      <c r="B8686" s="1" t="s">
        <v>1954</v>
      </c>
      <c r="C8686" s="1" t="s">
        <v>16472</v>
      </c>
      <c r="D8686" s="1" t="s">
        <v>1255</v>
      </c>
      <c r="E8686" s="1" t="s">
        <v>16473</v>
      </c>
      <c r="F8686" s="1" t="s">
        <v>1957</v>
      </c>
      <c r="G8686" s="1" t="s">
        <v>39</v>
      </c>
      <c r="H8686" s="1">
        <v>45.0</v>
      </c>
      <c r="I8686" s="3">
        <v>44151.302083333336</v>
      </c>
      <c r="J8686" s="1">
        <v>1.67106115880794</v>
      </c>
      <c r="K8686" s="1" t="s">
        <v>83</v>
      </c>
      <c r="M8686" s="3">
        <v>44151.33500131944</v>
      </c>
    </row>
    <row r="8687">
      <c r="A8687" s="1">
        <v>8685.0</v>
      </c>
      <c r="B8687" s="1" t="s">
        <v>293</v>
      </c>
      <c r="C8687" s="1" t="s">
        <v>16474</v>
      </c>
      <c r="D8687" s="1" t="s">
        <v>588</v>
      </c>
      <c r="E8687" s="1" t="s">
        <v>7094</v>
      </c>
      <c r="F8687" s="1" t="s">
        <v>297</v>
      </c>
      <c r="G8687" s="1" t="s">
        <v>17</v>
      </c>
      <c r="H8687" s="1">
        <v>45.0</v>
      </c>
      <c r="I8687" s="3">
        <v>43806.541666666664</v>
      </c>
      <c r="J8687" s="1">
        <v>1.97252111569539</v>
      </c>
      <c r="K8687" s="1" t="s">
        <v>62</v>
      </c>
      <c r="M8687" s="3">
        <v>43806.56208806713</v>
      </c>
    </row>
    <row r="8688">
      <c r="A8688" s="1">
        <v>8686.0</v>
      </c>
      <c r="B8688" s="1" t="s">
        <v>119</v>
      </c>
      <c r="C8688" s="1" t="s">
        <v>16475</v>
      </c>
      <c r="D8688" s="1" t="s">
        <v>16476</v>
      </c>
      <c r="E8688" s="1" t="s">
        <v>16477</v>
      </c>
      <c r="F8688" s="1" t="s">
        <v>123</v>
      </c>
      <c r="G8688" s="1" t="s">
        <v>39</v>
      </c>
      <c r="H8688" s="1">
        <v>45.0</v>
      </c>
      <c r="I8688" s="3">
        <v>43822.166666666664</v>
      </c>
      <c r="J8688" s="1">
        <v>1.56588965105536</v>
      </c>
      <c r="K8688" s="1" t="s">
        <v>18</v>
      </c>
      <c r="M8688" s="3">
        <v>43822.19460070602</v>
      </c>
    </row>
    <row r="8689">
      <c r="A8689" s="1">
        <v>8687.0</v>
      </c>
      <c r="B8689" s="1" t="s">
        <v>273</v>
      </c>
      <c r="C8689" s="1" t="s">
        <v>16478</v>
      </c>
      <c r="D8689" s="1" t="s">
        <v>326</v>
      </c>
      <c r="E8689" s="1" t="s">
        <v>16479</v>
      </c>
      <c r="F8689" s="1" t="s">
        <v>277</v>
      </c>
      <c r="G8689" s="1" t="s">
        <v>89</v>
      </c>
      <c r="H8689" s="1">
        <v>45.0</v>
      </c>
      <c r="I8689" s="3">
        <v>43930.74444444444</v>
      </c>
      <c r="J8689" s="1">
        <v>0.0</v>
      </c>
      <c r="K8689" s="1" t="s">
        <v>24</v>
      </c>
      <c r="M8689" s="3">
        <v>43930.79457708333</v>
      </c>
    </row>
    <row r="8690">
      <c r="A8690" s="1">
        <v>8688.0</v>
      </c>
      <c r="B8690" s="1" t="s">
        <v>2656</v>
      </c>
      <c r="C8690" s="1" t="s">
        <v>16480</v>
      </c>
      <c r="D8690" s="1" t="s">
        <v>148</v>
      </c>
      <c r="E8690" s="1" t="s">
        <v>2658</v>
      </c>
      <c r="F8690" s="1" t="s">
        <v>2659</v>
      </c>
      <c r="G8690" s="1" t="s">
        <v>17</v>
      </c>
      <c r="H8690" s="1">
        <v>45.0</v>
      </c>
      <c r="I8690" s="3">
        <v>44133.708333333336</v>
      </c>
      <c r="J8690" s="1">
        <v>2.53331647484657</v>
      </c>
      <c r="K8690" s="1" t="s">
        <v>24</v>
      </c>
      <c r="M8690" s="3">
        <v>44133.74136064815</v>
      </c>
    </row>
    <row r="8691">
      <c r="A8691" s="1">
        <v>8689.0</v>
      </c>
      <c r="B8691" s="1" t="s">
        <v>345</v>
      </c>
      <c r="C8691" s="1" t="s">
        <v>16481</v>
      </c>
      <c r="D8691" s="1" t="s">
        <v>3392</v>
      </c>
      <c r="E8691" s="1" t="s">
        <v>823</v>
      </c>
      <c r="F8691" s="1" t="s">
        <v>349</v>
      </c>
      <c r="G8691" s="1" t="s">
        <v>17</v>
      </c>
      <c r="H8691" s="1">
        <v>45.0</v>
      </c>
      <c r="I8691" s="3">
        <v>43776.625</v>
      </c>
      <c r="J8691" s="1">
        <v>0.528347806791753</v>
      </c>
      <c r="K8691" s="1" t="s">
        <v>24</v>
      </c>
      <c r="M8691" s="3">
        <v>43776.65242515046</v>
      </c>
    </row>
    <row r="8692">
      <c r="A8692" s="1">
        <v>8690.0</v>
      </c>
      <c r="B8692" s="1" t="s">
        <v>2944</v>
      </c>
      <c r="C8692" s="1" t="s">
        <v>16482</v>
      </c>
      <c r="D8692" s="1" t="s">
        <v>818</v>
      </c>
      <c r="E8692" s="1" t="s">
        <v>16483</v>
      </c>
      <c r="F8692" s="1" t="s">
        <v>2947</v>
      </c>
      <c r="G8692" s="1" t="s">
        <v>17</v>
      </c>
      <c r="H8692" s="1">
        <v>45.0</v>
      </c>
      <c r="I8692" s="3">
        <v>44180.208333333336</v>
      </c>
      <c r="J8692" s="1">
        <v>3.01148889645402</v>
      </c>
      <c r="K8692" s="1" t="s">
        <v>18</v>
      </c>
      <c r="L8692" s="1" t="s">
        <v>1047</v>
      </c>
      <c r="M8692" s="3">
        <v>44180.257373726854</v>
      </c>
    </row>
    <row r="8693">
      <c r="A8693" s="1">
        <v>8691.0</v>
      </c>
      <c r="B8693" s="1" t="s">
        <v>119</v>
      </c>
      <c r="C8693" s="1" t="s">
        <v>16484</v>
      </c>
      <c r="D8693" s="1" t="s">
        <v>10049</v>
      </c>
      <c r="E8693" s="1" t="s">
        <v>16485</v>
      </c>
      <c r="F8693" s="1" t="s">
        <v>123</v>
      </c>
      <c r="G8693" s="1" t="s">
        <v>39</v>
      </c>
      <c r="H8693" s="1">
        <v>45.0</v>
      </c>
      <c r="I8693" s="3">
        <v>44039.625</v>
      </c>
      <c r="J8693" s="1">
        <v>1.44965053458027</v>
      </c>
      <c r="K8693" s="1" t="s">
        <v>18</v>
      </c>
      <c r="M8693" s="3">
        <v>44039.64832716435</v>
      </c>
    </row>
    <row r="8694">
      <c r="A8694" s="1">
        <v>8692.0</v>
      </c>
      <c r="B8694" s="1" t="s">
        <v>1449</v>
      </c>
      <c r="C8694" s="1" t="s">
        <v>16486</v>
      </c>
      <c r="D8694" s="1" t="s">
        <v>738</v>
      </c>
      <c r="E8694" s="1" t="s">
        <v>3475</v>
      </c>
      <c r="F8694" s="1" t="s">
        <v>1453</v>
      </c>
      <c r="G8694" s="1" t="s">
        <v>17</v>
      </c>
      <c r="H8694" s="1">
        <v>45.0</v>
      </c>
      <c r="I8694" s="3">
        <v>44096.270833333336</v>
      </c>
      <c r="J8694" s="1">
        <v>2.83721383648567</v>
      </c>
      <c r="K8694" s="1" t="s">
        <v>218</v>
      </c>
      <c r="L8694" s="1" t="s">
        <v>287</v>
      </c>
      <c r="M8694" s="3">
        <v>44096.30776993056</v>
      </c>
    </row>
    <row r="8695">
      <c r="A8695" s="1">
        <v>8693.0</v>
      </c>
      <c r="B8695" s="1" t="s">
        <v>853</v>
      </c>
      <c r="C8695" s="1" t="s">
        <v>16487</v>
      </c>
      <c r="D8695" s="1" t="s">
        <v>1806</v>
      </c>
      <c r="E8695" s="1" t="s">
        <v>3267</v>
      </c>
      <c r="F8695" s="1" t="s">
        <v>856</v>
      </c>
      <c r="G8695" s="1" t="s">
        <v>17</v>
      </c>
      <c r="H8695" s="1">
        <v>45.0</v>
      </c>
      <c r="I8695" s="3">
        <v>44140.541666666664</v>
      </c>
      <c r="J8695" s="1">
        <v>0.575019254855748</v>
      </c>
      <c r="K8695" s="1" t="s">
        <v>18</v>
      </c>
      <c r="M8695" s="3">
        <v>44140.58105987268</v>
      </c>
    </row>
    <row r="8696">
      <c r="A8696" s="1">
        <v>8694.0</v>
      </c>
      <c r="B8696" s="1" t="s">
        <v>512</v>
      </c>
      <c r="C8696" s="1" t="s">
        <v>16488</v>
      </c>
      <c r="D8696" s="1" t="s">
        <v>723</v>
      </c>
      <c r="E8696" s="1" t="s">
        <v>2513</v>
      </c>
      <c r="F8696" s="1" t="s">
        <v>516</v>
      </c>
      <c r="G8696" s="1" t="s">
        <v>17</v>
      </c>
      <c r="H8696" s="1">
        <v>45.0</v>
      </c>
      <c r="I8696" s="3">
        <v>43840.833333333336</v>
      </c>
      <c r="J8696" s="1">
        <v>0.35025953738603</v>
      </c>
      <c r="K8696" s="1" t="s">
        <v>83</v>
      </c>
      <c r="M8696" s="3">
        <v>43840.723199189815</v>
      </c>
    </row>
    <row r="8697">
      <c r="A8697" s="1">
        <v>8695.0</v>
      </c>
      <c r="B8697" s="1" t="s">
        <v>319</v>
      </c>
      <c r="C8697" s="1" t="s">
        <v>16489</v>
      </c>
      <c r="D8697" s="1" t="s">
        <v>321</v>
      </c>
      <c r="E8697" s="1" t="s">
        <v>16490</v>
      </c>
      <c r="F8697" s="1" t="s">
        <v>323</v>
      </c>
      <c r="G8697" s="1" t="s">
        <v>39</v>
      </c>
      <c r="H8697" s="1">
        <v>45.0</v>
      </c>
      <c r="I8697" s="3">
        <v>44046.791666666664</v>
      </c>
      <c r="J8697" s="1">
        <v>0.749647468594928</v>
      </c>
      <c r="K8697" s="1" t="s">
        <v>24</v>
      </c>
      <c r="M8697" s="3">
        <v>44046.81935805555</v>
      </c>
    </row>
    <row r="8698">
      <c r="A8698" s="1">
        <v>8696.0</v>
      </c>
      <c r="B8698" s="1" t="s">
        <v>6393</v>
      </c>
      <c r="C8698" s="1" t="s">
        <v>16491</v>
      </c>
      <c r="D8698" s="1" t="s">
        <v>211</v>
      </c>
      <c r="E8698" s="1" t="s">
        <v>16492</v>
      </c>
      <c r="F8698" s="1" t="s">
        <v>6396</v>
      </c>
      <c r="G8698" s="1" t="s">
        <v>39</v>
      </c>
      <c r="H8698" s="1">
        <v>45.0</v>
      </c>
      <c r="I8698" s="3">
        <v>44149.333333333336</v>
      </c>
      <c r="J8698" s="1">
        <v>2.00240404767083</v>
      </c>
      <c r="K8698" s="1" t="s">
        <v>218</v>
      </c>
      <c r="L8698" s="1" t="s">
        <v>2492</v>
      </c>
      <c r="M8698" s="3">
        <v>44149.376664560186</v>
      </c>
    </row>
    <row r="8699">
      <c r="A8699" s="1">
        <v>8697.0</v>
      </c>
      <c r="B8699" s="1" t="s">
        <v>788</v>
      </c>
      <c r="C8699" s="1" t="s">
        <v>16493</v>
      </c>
      <c r="D8699" s="1" t="s">
        <v>16494</v>
      </c>
      <c r="E8699" s="1" t="s">
        <v>6417</v>
      </c>
      <c r="F8699" s="1" t="s">
        <v>791</v>
      </c>
      <c r="G8699" s="1" t="s">
        <v>17</v>
      </c>
      <c r="H8699" s="1">
        <v>45.0</v>
      </c>
      <c r="I8699" s="3">
        <v>44052.739583333336</v>
      </c>
      <c r="J8699" s="1">
        <v>1.49304766163058</v>
      </c>
      <c r="K8699" s="1" t="s">
        <v>24</v>
      </c>
      <c r="M8699" s="3">
        <v>44052.774592152775</v>
      </c>
    </row>
    <row r="8700">
      <c r="A8700" s="1">
        <v>8698.0</v>
      </c>
      <c r="B8700" s="1" t="s">
        <v>4707</v>
      </c>
      <c r="C8700" s="1" t="s">
        <v>16495</v>
      </c>
      <c r="D8700" s="1" t="s">
        <v>898</v>
      </c>
      <c r="E8700" s="1" t="s">
        <v>4709</v>
      </c>
      <c r="F8700" s="1" t="s">
        <v>4710</v>
      </c>
      <c r="G8700" s="1" t="s">
        <v>17</v>
      </c>
      <c r="H8700" s="1">
        <v>45.0</v>
      </c>
      <c r="I8700" s="3">
        <v>44100.208333333336</v>
      </c>
      <c r="J8700" s="1">
        <v>2.29974940118708</v>
      </c>
      <c r="K8700" s="1" t="s">
        <v>24</v>
      </c>
      <c r="M8700" s="3">
        <v>44100.24143420139</v>
      </c>
    </row>
    <row r="8701">
      <c r="A8701" s="1">
        <v>8699.0</v>
      </c>
      <c r="B8701" s="1" t="s">
        <v>540</v>
      </c>
      <c r="C8701" s="1" t="s">
        <v>16496</v>
      </c>
      <c r="D8701" s="1" t="s">
        <v>326</v>
      </c>
      <c r="E8701" s="1" t="s">
        <v>16497</v>
      </c>
      <c r="F8701" s="1" t="s">
        <v>544</v>
      </c>
      <c r="G8701" s="1" t="s">
        <v>39</v>
      </c>
      <c r="H8701" s="1">
        <v>45.0</v>
      </c>
      <c r="I8701" s="3">
        <v>44088.22986111111</v>
      </c>
      <c r="J8701" s="1">
        <v>1.82764605293492</v>
      </c>
      <c r="K8701" s="1" t="s">
        <v>24</v>
      </c>
      <c r="L8701" s="1" t="s">
        <v>135</v>
      </c>
      <c r="M8701" s="3">
        <v>44088.25187167824</v>
      </c>
    </row>
    <row r="8702">
      <c r="A8702" s="1">
        <v>8700.0</v>
      </c>
      <c r="B8702" s="1" t="s">
        <v>953</v>
      </c>
      <c r="C8702" s="1" t="s">
        <v>16498</v>
      </c>
      <c r="D8702" s="1" t="s">
        <v>2985</v>
      </c>
      <c r="E8702" s="1" t="s">
        <v>3785</v>
      </c>
      <c r="F8702" s="1" t="s">
        <v>965</v>
      </c>
      <c r="G8702" s="1" t="s">
        <v>17</v>
      </c>
      <c r="H8702" s="1">
        <v>45.0</v>
      </c>
      <c r="I8702" s="3">
        <v>43739.666666666664</v>
      </c>
      <c r="J8702" s="1">
        <v>1.28923694629369</v>
      </c>
      <c r="K8702" s="1" t="s">
        <v>18</v>
      </c>
      <c r="M8702" s="3">
        <v>43739.657285347224</v>
      </c>
    </row>
    <row r="8703">
      <c r="A8703" s="1">
        <v>8701.0</v>
      </c>
      <c r="B8703" s="1" t="s">
        <v>4213</v>
      </c>
      <c r="C8703" s="1" t="s">
        <v>16499</v>
      </c>
      <c r="D8703" s="1" t="s">
        <v>1025</v>
      </c>
      <c r="E8703" s="1" t="s">
        <v>16500</v>
      </c>
      <c r="F8703" s="1" t="s">
        <v>4216</v>
      </c>
      <c r="G8703" s="1" t="s">
        <v>39</v>
      </c>
      <c r="H8703" s="1">
        <v>45.0</v>
      </c>
      <c r="I8703" s="3">
        <v>43628.666666666664</v>
      </c>
      <c r="J8703" s="1">
        <v>1.90934739181795</v>
      </c>
      <c r="K8703" s="1" t="s">
        <v>24</v>
      </c>
      <c r="M8703" s="3">
        <v>43628.69922679398</v>
      </c>
    </row>
    <row r="8704">
      <c r="A8704" s="1">
        <v>8702.0</v>
      </c>
      <c r="B8704" s="1" t="s">
        <v>350</v>
      </c>
      <c r="C8704" s="1" t="s">
        <v>16501</v>
      </c>
      <c r="D8704" s="1" t="s">
        <v>75</v>
      </c>
      <c r="E8704" s="1" t="s">
        <v>352</v>
      </c>
      <c r="F8704" s="1" t="s">
        <v>353</v>
      </c>
      <c r="G8704" s="1" t="s">
        <v>35</v>
      </c>
      <c r="H8704" s="1">
        <v>45.0</v>
      </c>
      <c r="I8704" s="3">
        <v>43655.166666666664</v>
      </c>
      <c r="J8704" s="1">
        <v>0.0117855651302147</v>
      </c>
      <c r="K8704" s="1" t="s">
        <v>24</v>
      </c>
      <c r="M8704" s="3">
        <v>43655.1898865162</v>
      </c>
    </row>
    <row r="8705">
      <c r="A8705" s="1">
        <v>8703.0</v>
      </c>
      <c r="B8705" s="1" t="s">
        <v>303</v>
      </c>
      <c r="C8705" s="1" t="s">
        <v>16502</v>
      </c>
      <c r="D8705" s="1" t="s">
        <v>305</v>
      </c>
      <c r="E8705" s="1" t="s">
        <v>1713</v>
      </c>
      <c r="F8705" s="1" t="s">
        <v>307</v>
      </c>
      <c r="G8705" s="1" t="s">
        <v>17</v>
      </c>
      <c r="H8705" s="1">
        <v>45.0</v>
      </c>
      <c r="I8705" s="3">
        <v>43872.645833333336</v>
      </c>
      <c r="J8705" s="1">
        <v>0.0</v>
      </c>
      <c r="K8705" s="1" t="s">
        <v>24</v>
      </c>
      <c r="M8705" s="3">
        <v>43872.71132746528</v>
      </c>
    </row>
    <row r="8706">
      <c r="A8706" s="1">
        <v>8704.0</v>
      </c>
      <c r="B8706" s="1" t="s">
        <v>288</v>
      </c>
      <c r="C8706" s="1" t="s">
        <v>16503</v>
      </c>
      <c r="D8706" s="1" t="s">
        <v>16504</v>
      </c>
      <c r="E8706" s="1" t="s">
        <v>14199</v>
      </c>
      <c r="F8706" s="1" t="s">
        <v>292</v>
      </c>
      <c r="G8706" s="1" t="s">
        <v>35</v>
      </c>
      <c r="H8706" s="1">
        <v>45.0</v>
      </c>
      <c r="I8706" s="3">
        <v>43627.625</v>
      </c>
      <c r="J8706" s="1">
        <v>3.2747311978897</v>
      </c>
      <c r="K8706" s="1" t="s">
        <v>24</v>
      </c>
      <c r="M8706" s="3">
        <v>43627.67538476852</v>
      </c>
    </row>
    <row r="8707">
      <c r="A8707" s="1">
        <v>8705.0</v>
      </c>
      <c r="B8707" s="1" t="s">
        <v>5602</v>
      </c>
      <c r="C8707" s="1" t="s">
        <v>16505</v>
      </c>
      <c r="D8707" s="1" t="s">
        <v>2248</v>
      </c>
      <c r="E8707" s="1" t="s">
        <v>16506</v>
      </c>
      <c r="F8707" s="1" t="s">
        <v>5605</v>
      </c>
      <c r="G8707" s="1" t="s">
        <v>89</v>
      </c>
      <c r="H8707" s="1">
        <v>45.0</v>
      </c>
      <c r="I8707" s="3">
        <v>44237.48307833333</v>
      </c>
      <c r="J8707" s="1">
        <v>2.99316410809194</v>
      </c>
      <c r="K8707" s="1" t="s">
        <v>601</v>
      </c>
      <c r="L8707" s="1" t="s">
        <v>5606</v>
      </c>
      <c r="M8707" s="3">
        <v>44237.54258479166</v>
      </c>
    </row>
    <row r="8708">
      <c r="A8708" s="1">
        <v>8706.0</v>
      </c>
      <c r="B8708" s="1" t="s">
        <v>84</v>
      </c>
      <c r="C8708" s="1" t="s">
        <v>16507</v>
      </c>
      <c r="D8708" s="1" t="s">
        <v>1255</v>
      </c>
      <c r="E8708" s="1" t="s">
        <v>12559</v>
      </c>
      <c r="F8708" s="1" t="s">
        <v>88</v>
      </c>
      <c r="G8708" s="1" t="s">
        <v>17</v>
      </c>
      <c r="H8708" s="1">
        <v>45.0</v>
      </c>
      <c r="I8708" s="3">
        <v>44123.229166666664</v>
      </c>
      <c r="J8708" s="1">
        <v>1.16864686243726</v>
      </c>
      <c r="K8708" s="1" t="s">
        <v>83</v>
      </c>
      <c r="M8708" s="3">
        <v>44123.24644981482</v>
      </c>
    </row>
    <row r="8709">
      <c r="A8709" s="1">
        <v>8707.0</v>
      </c>
      <c r="B8709" s="1" t="s">
        <v>288</v>
      </c>
      <c r="C8709" s="1" t="s">
        <v>16508</v>
      </c>
      <c r="D8709" s="1" t="s">
        <v>3851</v>
      </c>
      <c r="E8709" s="1" t="s">
        <v>1237</v>
      </c>
      <c r="F8709" s="1" t="s">
        <v>292</v>
      </c>
      <c r="G8709" s="1" t="s">
        <v>17</v>
      </c>
      <c r="H8709" s="1">
        <v>45.0</v>
      </c>
      <c r="I8709" s="3">
        <v>43711.625</v>
      </c>
      <c r="J8709" s="1">
        <v>1.17379320334008</v>
      </c>
      <c r="K8709" s="1" t="s">
        <v>24</v>
      </c>
      <c r="M8709" s="3">
        <v>43711.64942329861</v>
      </c>
    </row>
    <row r="8710">
      <c r="A8710" s="1">
        <v>8708.0</v>
      </c>
      <c r="B8710" s="1" t="s">
        <v>3945</v>
      </c>
      <c r="C8710" s="1" t="s">
        <v>16509</v>
      </c>
      <c r="D8710" s="1" t="s">
        <v>720</v>
      </c>
      <c r="E8710" s="1" t="s">
        <v>16510</v>
      </c>
      <c r="F8710" s="1" t="s">
        <v>3948</v>
      </c>
      <c r="G8710" s="1" t="s">
        <v>39</v>
      </c>
      <c r="H8710" s="1">
        <v>45.0</v>
      </c>
      <c r="I8710" s="3">
        <v>43670.708333333336</v>
      </c>
      <c r="J8710" s="1">
        <v>1.89578244051299</v>
      </c>
      <c r="K8710" s="1" t="s">
        <v>24</v>
      </c>
      <c r="M8710" s="3">
        <v>43670.745472372684</v>
      </c>
    </row>
    <row r="8711">
      <c r="A8711" s="1">
        <v>8709.0</v>
      </c>
      <c r="B8711" s="1" t="s">
        <v>3095</v>
      </c>
      <c r="C8711" s="1" t="s">
        <v>16511</v>
      </c>
      <c r="D8711" s="1" t="s">
        <v>11187</v>
      </c>
      <c r="E8711" s="1" t="s">
        <v>14789</v>
      </c>
      <c r="F8711" s="1" t="s">
        <v>3099</v>
      </c>
      <c r="G8711" s="1" t="s">
        <v>17</v>
      </c>
      <c r="H8711" s="1">
        <v>45.0</v>
      </c>
      <c r="I8711" s="3">
        <v>43890.302083333336</v>
      </c>
      <c r="J8711" s="1">
        <v>0.0</v>
      </c>
      <c r="K8711" s="1" t="s">
        <v>62</v>
      </c>
      <c r="M8711" s="3">
        <v>43890.41332017361</v>
      </c>
    </row>
    <row r="8712">
      <c r="A8712" s="1">
        <v>8710.0</v>
      </c>
      <c r="B8712" s="1" t="s">
        <v>2033</v>
      </c>
      <c r="C8712" s="1" t="s">
        <v>16512</v>
      </c>
      <c r="D8712" s="1" t="s">
        <v>93</v>
      </c>
      <c r="E8712" s="1" t="s">
        <v>16513</v>
      </c>
      <c r="F8712" s="1" t="s">
        <v>2036</v>
      </c>
      <c r="G8712" s="1" t="s">
        <v>17</v>
      </c>
      <c r="H8712" s="1">
        <v>45.0</v>
      </c>
      <c r="I8712" s="3">
        <v>43724.25</v>
      </c>
      <c r="J8712" s="1">
        <v>1.13332770061245</v>
      </c>
      <c r="K8712" s="1" t="s">
        <v>24</v>
      </c>
      <c r="M8712" s="3">
        <v>43724.278928506945</v>
      </c>
    </row>
    <row r="8713">
      <c r="A8713" s="1">
        <v>8711.0</v>
      </c>
      <c r="B8713" s="1" t="s">
        <v>9693</v>
      </c>
      <c r="C8713" s="1" t="s">
        <v>16514</v>
      </c>
      <c r="D8713" s="1" t="s">
        <v>2485</v>
      </c>
      <c r="E8713" s="1" t="s">
        <v>13666</v>
      </c>
      <c r="F8713" s="1" t="s">
        <v>13667</v>
      </c>
      <c r="G8713" s="1" t="s">
        <v>17</v>
      </c>
      <c r="H8713" s="1">
        <v>45.0</v>
      </c>
      <c r="I8713" s="3">
        <v>44238.291666666664</v>
      </c>
      <c r="J8713" s="1">
        <v>3.20422743450877</v>
      </c>
      <c r="K8713" s="1" t="s">
        <v>83</v>
      </c>
      <c r="L8713" s="1" t="s">
        <v>9697</v>
      </c>
      <c r="M8713" s="3">
        <v>44238.31556902778</v>
      </c>
    </row>
    <row r="8714">
      <c r="A8714" s="1">
        <v>8712.0</v>
      </c>
      <c r="B8714" s="1" t="s">
        <v>2963</v>
      </c>
      <c r="C8714" s="1" t="s">
        <v>16515</v>
      </c>
      <c r="D8714" s="1" t="s">
        <v>2965</v>
      </c>
      <c r="E8714" s="1" t="s">
        <v>2966</v>
      </c>
      <c r="F8714" s="1" t="s">
        <v>2967</v>
      </c>
      <c r="G8714" s="1" t="s">
        <v>17</v>
      </c>
      <c r="H8714" s="1">
        <v>45.0</v>
      </c>
      <c r="I8714" s="3">
        <v>44054.645833333336</v>
      </c>
      <c r="J8714" s="1">
        <v>1.76277545081533</v>
      </c>
      <c r="K8714" s="1" t="s">
        <v>24</v>
      </c>
      <c r="L8714" s="1" t="s">
        <v>238</v>
      </c>
      <c r="M8714" s="3">
        <v>44054.66176016204</v>
      </c>
    </row>
    <row r="8715">
      <c r="A8715" s="1">
        <v>8713.0</v>
      </c>
      <c r="B8715" s="1" t="s">
        <v>150</v>
      </c>
      <c r="C8715" s="1" t="s">
        <v>16516</v>
      </c>
      <c r="D8715" s="1" t="s">
        <v>116</v>
      </c>
      <c r="E8715" s="1" t="s">
        <v>5324</v>
      </c>
      <c r="F8715" s="1" t="s">
        <v>153</v>
      </c>
      <c r="G8715" s="1" t="s">
        <v>17</v>
      </c>
      <c r="H8715" s="1">
        <v>45.0</v>
      </c>
      <c r="I8715" s="3">
        <v>44007.6875</v>
      </c>
      <c r="J8715" s="1">
        <v>2.24708888484625</v>
      </c>
      <c r="K8715" s="1" t="s">
        <v>24</v>
      </c>
      <c r="L8715" s="1" t="s">
        <v>406</v>
      </c>
      <c r="M8715" s="3">
        <v>44007.723115810186</v>
      </c>
    </row>
    <row r="8716">
      <c r="A8716" s="1">
        <v>8714.0</v>
      </c>
      <c r="B8716" s="1" t="s">
        <v>16517</v>
      </c>
      <c r="C8716" s="1" t="s">
        <v>16518</v>
      </c>
      <c r="D8716" s="1" t="s">
        <v>16519</v>
      </c>
      <c r="E8716" s="1" t="s">
        <v>16520</v>
      </c>
      <c r="F8716" s="1" t="s">
        <v>16521</v>
      </c>
      <c r="G8716" s="1" t="s">
        <v>39</v>
      </c>
      <c r="H8716" s="1">
        <v>45.0</v>
      </c>
      <c r="I8716" s="3">
        <v>43819.708333333336</v>
      </c>
      <c r="J8716" s="1">
        <v>2.44888520107372</v>
      </c>
      <c r="K8716" s="1" t="s">
        <v>218</v>
      </c>
      <c r="M8716" s="3">
        <v>43819.74367724537</v>
      </c>
    </row>
    <row r="8717">
      <c r="A8717" s="1">
        <v>8715.0</v>
      </c>
      <c r="B8717" s="1" t="s">
        <v>229</v>
      </c>
      <c r="C8717" s="1" t="s">
        <v>16522</v>
      </c>
      <c r="D8717" s="1" t="s">
        <v>116</v>
      </c>
      <c r="E8717" s="1" t="s">
        <v>231</v>
      </c>
      <c r="F8717" s="1" t="s">
        <v>232</v>
      </c>
      <c r="G8717" s="1" t="s">
        <v>35</v>
      </c>
      <c r="H8717" s="1">
        <v>45.0</v>
      </c>
      <c r="I8717" s="3">
        <v>43782.166666666664</v>
      </c>
      <c r="J8717" s="1">
        <v>6.6299627799993</v>
      </c>
      <c r="K8717" s="1" t="s">
        <v>24</v>
      </c>
      <c r="M8717" s="3">
        <v>43782.20779923611</v>
      </c>
    </row>
    <row r="8718">
      <c r="A8718" s="1">
        <v>8716.0</v>
      </c>
      <c r="B8718" s="1" t="s">
        <v>806</v>
      </c>
      <c r="C8718" s="1" t="s">
        <v>16523</v>
      </c>
      <c r="D8718" s="1" t="s">
        <v>1036</v>
      </c>
      <c r="E8718" s="1" t="s">
        <v>7720</v>
      </c>
      <c r="F8718" s="1" t="s">
        <v>810</v>
      </c>
      <c r="G8718" s="1" t="s">
        <v>35</v>
      </c>
      <c r="H8718" s="1">
        <v>45.0</v>
      </c>
      <c r="I8718" s="3">
        <v>44155.666666666664</v>
      </c>
      <c r="J8718" s="1">
        <v>0.0</v>
      </c>
      <c r="K8718" s="1" t="s">
        <v>24</v>
      </c>
      <c r="M8718" s="3">
        <v>44155.470753622685</v>
      </c>
    </row>
    <row r="8719">
      <c r="A8719" s="1">
        <v>8717.0</v>
      </c>
      <c r="B8719" s="1" t="s">
        <v>1043</v>
      </c>
      <c r="C8719" s="1" t="s">
        <v>16524</v>
      </c>
      <c r="D8719" s="1" t="s">
        <v>27</v>
      </c>
      <c r="E8719" s="1" t="s">
        <v>9585</v>
      </c>
      <c r="F8719" s="1" t="s">
        <v>1046</v>
      </c>
      <c r="G8719" s="1" t="s">
        <v>17</v>
      </c>
      <c r="H8719" s="1">
        <v>45.0</v>
      </c>
      <c r="I8719" s="3">
        <v>44146.208333333336</v>
      </c>
      <c r="J8719" s="1">
        <v>1.41820925107068</v>
      </c>
      <c r="K8719" s="1" t="s">
        <v>18</v>
      </c>
      <c r="L8719" s="1" t="s">
        <v>1047</v>
      </c>
      <c r="M8719" s="3">
        <v>44146.24689439815</v>
      </c>
    </row>
    <row r="8720">
      <c r="A8720" s="1">
        <v>8718.0</v>
      </c>
      <c r="B8720" s="1" t="s">
        <v>25</v>
      </c>
      <c r="C8720" s="1" t="s">
        <v>16525</v>
      </c>
      <c r="D8720" s="1" t="s">
        <v>241</v>
      </c>
      <c r="E8720" s="1" t="s">
        <v>16526</v>
      </c>
      <c r="F8720" s="1" t="s">
        <v>29</v>
      </c>
      <c r="G8720" s="1" t="s">
        <v>39</v>
      </c>
      <c r="H8720" s="1">
        <v>45.0</v>
      </c>
      <c r="I8720" s="3">
        <v>44208.25</v>
      </c>
      <c r="J8720" s="1">
        <v>4.12836128820344</v>
      </c>
      <c r="K8720" s="1" t="s">
        <v>18</v>
      </c>
      <c r="M8720" s="3">
        <v>44208.29664137732</v>
      </c>
    </row>
    <row r="8721">
      <c r="A8721" s="1">
        <v>8719.0</v>
      </c>
      <c r="B8721" s="1" t="s">
        <v>303</v>
      </c>
      <c r="C8721" s="1" t="s">
        <v>16527</v>
      </c>
      <c r="D8721" s="1" t="s">
        <v>305</v>
      </c>
      <c r="E8721" s="1" t="s">
        <v>1641</v>
      </c>
      <c r="F8721" s="1" t="s">
        <v>307</v>
      </c>
      <c r="G8721" s="1" t="s">
        <v>17</v>
      </c>
      <c r="H8721" s="1">
        <v>45.0</v>
      </c>
      <c r="I8721" s="3">
        <v>44003.625</v>
      </c>
      <c r="J8721" s="1">
        <v>1.2294729839274</v>
      </c>
      <c r="K8721" s="1" t="s">
        <v>24</v>
      </c>
      <c r="M8721" s="3">
        <v>44003.65504820602</v>
      </c>
    </row>
    <row r="8722">
      <c r="A8722" s="1">
        <v>8720.0</v>
      </c>
      <c r="B8722" s="1" t="s">
        <v>1170</v>
      </c>
      <c r="C8722" s="1" t="s">
        <v>16528</v>
      </c>
      <c r="D8722" s="1" t="s">
        <v>13435</v>
      </c>
      <c r="E8722" s="1" t="s">
        <v>13436</v>
      </c>
      <c r="F8722" s="1" t="s">
        <v>1174</v>
      </c>
      <c r="G8722" s="1" t="s">
        <v>17</v>
      </c>
      <c r="H8722" s="1">
        <v>45.0</v>
      </c>
      <c r="I8722" s="3">
        <v>44239.229166666664</v>
      </c>
      <c r="J8722" s="1">
        <v>2.12439811416102</v>
      </c>
      <c r="K8722" s="1" t="s">
        <v>24</v>
      </c>
      <c r="L8722" s="1" t="s">
        <v>238</v>
      </c>
      <c r="M8722" s="3">
        <v>44239.26280222222</v>
      </c>
    </row>
    <row r="8723">
      <c r="A8723" s="1">
        <v>8721.0</v>
      </c>
      <c r="B8723" s="1" t="s">
        <v>957</v>
      </c>
      <c r="C8723" s="1" t="s">
        <v>16529</v>
      </c>
      <c r="D8723" s="1" t="s">
        <v>156</v>
      </c>
      <c r="E8723" s="1" t="s">
        <v>2854</v>
      </c>
      <c r="F8723" s="1" t="s">
        <v>961</v>
      </c>
      <c r="G8723" s="1" t="s">
        <v>17</v>
      </c>
      <c r="H8723" s="1">
        <v>45.0</v>
      </c>
      <c r="I8723" s="3">
        <v>44045.68819444445</v>
      </c>
      <c r="J8723" s="1">
        <v>2.59214998325627</v>
      </c>
      <c r="K8723" s="1" t="s">
        <v>24</v>
      </c>
      <c r="M8723" s="3">
        <v>44045.71195766204</v>
      </c>
    </row>
    <row r="8724">
      <c r="A8724" s="1">
        <v>8722.0</v>
      </c>
      <c r="B8724" s="1" t="s">
        <v>1126</v>
      </c>
      <c r="C8724" s="1" t="s">
        <v>16530</v>
      </c>
      <c r="D8724" s="1" t="s">
        <v>21</v>
      </c>
      <c r="E8724" s="1" t="s">
        <v>9728</v>
      </c>
      <c r="F8724" s="1" t="s">
        <v>1130</v>
      </c>
      <c r="G8724" s="1" t="s">
        <v>17</v>
      </c>
      <c r="H8724" s="1">
        <v>45.0</v>
      </c>
      <c r="I8724" s="3">
        <v>44196.229166666664</v>
      </c>
      <c r="J8724" s="1">
        <v>1.73264275130236</v>
      </c>
      <c r="K8724" s="1" t="s">
        <v>24</v>
      </c>
      <c r="M8724" s="3">
        <v>44196.252713587965</v>
      </c>
    </row>
    <row r="8725">
      <c r="A8725" s="1">
        <v>8723.0</v>
      </c>
      <c r="B8725" s="1" t="s">
        <v>953</v>
      </c>
      <c r="C8725" s="1" t="s">
        <v>16531</v>
      </c>
      <c r="D8725" s="1" t="s">
        <v>121</v>
      </c>
      <c r="E8725" s="1" t="s">
        <v>1967</v>
      </c>
      <c r="F8725" s="1" t="s">
        <v>1040</v>
      </c>
      <c r="G8725" s="1" t="s">
        <v>17</v>
      </c>
      <c r="H8725" s="1">
        <v>45.0</v>
      </c>
      <c r="I8725" s="3">
        <v>44126.625</v>
      </c>
      <c r="J8725" s="1">
        <v>2.49134929341243</v>
      </c>
      <c r="K8725" s="1" t="s">
        <v>18</v>
      </c>
      <c r="M8725" s="3">
        <v>44126.650927662035</v>
      </c>
    </row>
    <row r="8726">
      <c r="A8726" s="1">
        <v>8724.0</v>
      </c>
      <c r="B8726" s="1" t="s">
        <v>229</v>
      </c>
      <c r="C8726" s="1" t="s">
        <v>16532</v>
      </c>
      <c r="D8726" s="1" t="s">
        <v>1653</v>
      </c>
      <c r="E8726" s="1" t="s">
        <v>6341</v>
      </c>
      <c r="F8726" s="1" t="s">
        <v>232</v>
      </c>
      <c r="G8726" s="1" t="s">
        <v>35</v>
      </c>
      <c r="H8726" s="1">
        <v>45.0</v>
      </c>
      <c r="I8726" s="3">
        <v>43867.625</v>
      </c>
      <c r="J8726" s="1">
        <v>2.15738902824041</v>
      </c>
      <c r="K8726" s="1" t="s">
        <v>24</v>
      </c>
      <c r="M8726" s="3">
        <v>43867.67353799768</v>
      </c>
    </row>
    <row r="8727">
      <c r="A8727" s="1">
        <v>8725.0</v>
      </c>
      <c r="B8727" s="1" t="s">
        <v>915</v>
      </c>
      <c r="C8727" s="1" t="s">
        <v>16533</v>
      </c>
      <c r="D8727" s="1" t="s">
        <v>917</v>
      </c>
      <c r="E8727" s="1" t="s">
        <v>918</v>
      </c>
      <c r="F8727" s="1" t="s">
        <v>919</v>
      </c>
      <c r="G8727" s="1" t="s">
        <v>17</v>
      </c>
      <c r="H8727" s="1">
        <v>45.0</v>
      </c>
      <c r="I8727" s="3">
        <v>44190.65625</v>
      </c>
      <c r="J8727" s="1">
        <v>2.92800569724443</v>
      </c>
      <c r="K8727" s="1" t="s">
        <v>62</v>
      </c>
      <c r="M8727" s="3">
        <v>44190.686178854165</v>
      </c>
    </row>
    <row r="8728">
      <c r="A8728" s="1">
        <v>8726.0</v>
      </c>
      <c r="B8728" s="1" t="s">
        <v>401</v>
      </c>
      <c r="C8728" s="1" t="s">
        <v>16534</v>
      </c>
      <c r="D8728" s="1" t="s">
        <v>16535</v>
      </c>
      <c r="E8728" s="1" t="s">
        <v>16536</v>
      </c>
      <c r="F8728" s="1" t="s">
        <v>405</v>
      </c>
      <c r="G8728" s="1" t="s">
        <v>89</v>
      </c>
      <c r="H8728" s="1">
        <v>45.0</v>
      </c>
      <c r="I8728" s="3">
        <v>44023.7605365625</v>
      </c>
      <c r="J8728" s="1">
        <v>3.27226532249456</v>
      </c>
      <c r="K8728" s="1" t="s">
        <v>24</v>
      </c>
      <c r="M8728" s="3">
        <v>44023.81842431713</v>
      </c>
    </row>
    <row r="8729">
      <c r="A8729" s="1">
        <v>8727.0</v>
      </c>
      <c r="B8729" s="1" t="s">
        <v>11607</v>
      </c>
      <c r="C8729" s="1" t="s">
        <v>16537</v>
      </c>
      <c r="D8729" s="1" t="s">
        <v>1899</v>
      </c>
      <c r="E8729" s="1" t="s">
        <v>16538</v>
      </c>
      <c r="F8729" s="1" t="s">
        <v>11610</v>
      </c>
      <c r="G8729" s="1" t="s">
        <v>39</v>
      </c>
      <c r="H8729" s="1">
        <v>45.0</v>
      </c>
      <c r="I8729" s="3">
        <v>43711.541666666664</v>
      </c>
      <c r="J8729" s="1">
        <v>2.09151143395015</v>
      </c>
      <c r="K8729" s="1" t="s">
        <v>18</v>
      </c>
      <c r="M8729" s="3">
        <v>43711.58102386574</v>
      </c>
    </row>
    <row r="8730">
      <c r="A8730" s="1">
        <v>8728.0</v>
      </c>
      <c r="B8730" s="1" t="s">
        <v>732</v>
      </c>
      <c r="C8730" s="1" t="s">
        <v>16539</v>
      </c>
      <c r="D8730" s="1" t="s">
        <v>4508</v>
      </c>
      <c r="E8730" s="1" t="s">
        <v>4719</v>
      </c>
      <c r="F8730" s="1" t="s">
        <v>735</v>
      </c>
      <c r="G8730" s="1" t="s">
        <v>17</v>
      </c>
      <c r="H8730" s="1">
        <v>45.0</v>
      </c>
      <c r="I8730" s="3">
        <v>43922.4375</v>
      </c>
      <c r="J8730" s="1">
        <v>3.03776162221316</v>
      </c>
      <c r="K8730" s="1" t="s">
        <v>24</v>
      </c>
      <c r="M8730" s="3">
        <v>43922.47062399305</v>
      </c>
    </row>
    <row r="8731">
      <c r="A8731" s="1">
        <v>8729.0</v>
      </c>
      <c r="B8731" s="1" t="s">
        <v>5034</v>
      </c>
      <c r="C8731" s="1" t="s">
        <v>16540</v>
      </c>
      <c r="D8731" s="1" t="s">
        <v>116</v>
      </c>
      <c r="E8731" s="1" t="s">
        <v>11815</v>
      </c>
      <c r="F8731" s="1" t="s">
        <v>5037</v>
      </c>
      <c r="G8731" s="1" t="s">
        <v>35</v>
      </c>
      <c r="H8731" s="1">
        <v>45.0</v>
      </c>
      <c r="I8731" s="3">
        <v>43787.458333333336</v>
      </c>
      <c r="J8731" s="1">
        <v>6.16747029143321</v>
      </c>
      <c r="K8731" s="1" t="s">
        <v>24</v>
      </c>
      <c r="M8731" s="3">
        <v>43787.471169108794</v>
      </c>
    </row>
    <row r="8732">
      <c r="A8732" s="1">
        <v>8730.0</v>
      </c>
      <c r="B8732" s="1" t="s">
        <v>293</v>
      </c>
      <c r="C8732" s="1" t="s">
        <v>16541</v>
      </c>
      <c r="D8732" s="1" t="s">
        <v>1325</v>
      </c>
      <c r="E8732" s="1" t="s">
        <v>7614</v>
      </c>
      <c r="F8732" s="1" t="s">
        <v>297</v>
      </c>
      <c r="G8732" s="1" t="s">
        <v>17</v>
      </c>
      <c r="H8732" s="1">
        <v>45.0</v>
      </c>
      <c r="I8732" s="3">
        <v>44036.541666666664</v>
      </c>
      <c r="J8732" s="1">
        <v>0.384028130364346</v>
      </c>
      <c r="K8732" s="1" t="s">
        <v>62</v>
      </c>
      <c r="M8732" s="3">
        <v>44036.55907732639</v>
      </c>
    </row>
    <row r="8733">
      <c r="A8733" s="1">
        <v>8731.0</v>
      </c>
      <c r="B8733" s="1" t="s">
        <v>2033</v>
      </c>
      <c r="C8733" s="1" t="s">
        <v>16542</v>
      </c>
      <c r="D8733" s="1" t="s">
        <v>11570</v>
      </c>
      <c r="E8733" s="1" t="s">
        <v>16543</v>
      </c>
      <c r="F8733" s="1" t="s">
        <v>2036</v>
      </c>
      <c r="G8733" s="1" t="s">
        <v>39</v>
      </c>
      <c r="H8733" s="1">
        <v>45.0</v>
      </c>
      <c r="I8733" s="3">
        <v>43771.291666666664</v>
      </c>
      <c r="J8733" s="1">
        <v>0.7489710569453</v>
      </c>
      <c r="K8733" s="1" t="s">
        <v>24</v>
      </c>
      <c r="M8733" s="3">
        <v>43771.324488125</v>
      </c>
    </row>
    <row r="8734">
      <c r="A8734" s="1">
        <v>8732.0</v>
      </c>
      <c r="B8734" s="1" t="s">
        <v>536</v>
      </c>
      <c r="C8734" s="1" t="s">
        <v>16544</v>
      </c>
      <c r="D8734" s="1" t="s">
        <v>1255</v>
      </c>
      <c r="E8734" s="1" t="s">
        <v>3747</v>
      </c>
      <c r="F8734" s="1" t="s">
        <v>539</v>
      </c>
      <c r="G8734" s="1" t="s">
        <v>17</v>
      </c>
      <c r="H8734" s="1">
        <v>45.0</v>
      </c>
      <c r="I8734" s="3">
        <v>43718.291666666664</v>
      </c>
      <c r="J8734" s="1">
        <v>2.6402663734556</v>
      </c>
      <c r="K8734" s="1" t="s">
        <v>83</v>
      </c>
      <c r="M8734" s="3">
        <v>43718.3199284838</v>
      </c>
    </row>
    <row r="8735">
      <c r="A8735" s="1">
        <v>8733.0</v>
      </c>
      <c r="B8735" s="1" t="s">
        <v>319</v>
      </c>
      <c r="C8735" s="1" t="s">
        <v>16545</v>
      </c>
      <c r="D8735" s="1" t="s">
        <v>930</v>
      </c>
      <c r="E8735" s="1" t="s">
        <v>610</v>
      </c>
      <c r="F8735" s="1" t="s">
        <v>323</v>
      </c>
      <c r="G8735" s="1" t="s">
        <v>17</v>
      </c>
      <c r="H8735" s="1">
        <v>45.0</v>
      </c>
      <c r="I8735" s="3">
        <v>43791.5</v>
      </c>
      <c r="J8735" s="1">
        <v>2.14686746428414</v>
      </c>
      <c r="K8735" s="1" t="s">
        <v>24</v>
      </c>
      <c r="M8735" s="3">
        <v>43791.541234108794</v>
      </c>
    </row>
    <row r="8736">
      <c r="A8736" s="1">
        <v>8734.0</v>
      </c>
      <c r="B8736" s="1" t="s">
        <v>161</v>
      </c>
      <c r="C8736" s="1" t="s">
        <v>16546</v>
      </c>
      <c r="D8736" s="1" t="s">
        <v>163</v>
      </c>
      <c r="E8736" s="1" t="s">
        <v>1811</v>
      </c>
      <c r="F8736" s="1" t="s">
        <v>165</v>
      </c>
      <c r="G8736" s="1" t="s">
        <v>17</v>
      </c>
      <c r="H8736" s="1">
        <v>45.0</v>
      </c>
      <c r="I8736" s="3">
        <v>44091.208333333336</v>
      </c>
      <c r="J8736" s="1">
        <v>0.404739048320064</v>
      </c>
      <c r="K8736" s="1" t="s">
        <v>166</v>
      </c>
      <c r="L8736" s="1" t="s">
        <v>167</v>
      </c>
      <c r="M8736" s="3">
        <v>44091.241265185185</v>
      </c>
    </row>
    <row r="8737">
      <c r="A8737" s="1">
        <v>8735.0</v>
      </c>
      <c r="B8737" s="1" t="s">
        <v>1699</v>
      </c>
      <c r="C8737" s="1" t="s">
        <v>16547</v>
      </c>
      <c r="D8737" s="1" t="s">
        <v>701</v>
      </c>
      <c r="E8737" s="1" t="s">
        <v>6332</v>
      </c>
      <c r="F8737" s="1" t="s">
        <v>1702</v>
      </c>
      <c r="G8737" s="1" t="s">
        <v>35</v>
      </c>
      <c r="H8737" s="1">
        <v>45.0</v>
      </c>
      <c r="I8737" s="3">
        <v>44176.270833333336</v>
      </c>
      <c r="J8737" s="1">
        <v>1.96102887833031</v>
      </c>
      <c r="K8737" s="1" t="s">
        <v>24</v>
      </c>
      <c r="L8737" s="1" t="s">
        <v>1006</v>
      </c>
      <c r="M8737" s="3">
        <v>44176.317406145834</v>
      </c>
    </row>
    <row r="8738">
      <c r="A8738" s="1">
        <v>8736.0</v>
      </c>
      <c r="B8738" s="1" t="s">
        <v>2877</v>
      </c>
      <c r="C8738" s="1" t="s">
        <v>16548</v>
      </c>
      <c r="D8738" s="1" t="s">
        <v>126</v>
      </c>
      <c r="E8738" s="1" t="s">
        <v>4513</v>
      </c>
      <c r="F8738" s="1" t="s">
        <v>2881</v>
      </c>
      <c r="G8738" s="1" t="s">
        <v>17</v>
      </c>
      <c r="H8738" s="1">
        <v>45.0</v>
      </c>
      <c r="I8738" s="3">
        <v>44119.625</v>
      </c>
      <c r="J8738" s="1">
        <v>0.606936269914026</v>
      </c>
      <c r="K8738" s="1" t="s">
        <v>62</v>
      </c>
      <c r="M8738" s="3">
        <v>44119.65816549768</v>
      </c>
    </row>
    <row r="8739">
      <c r="A8739" s="1">
        <v>8737.0</v>
      </c>
      <c r="B8739" s="1" t="s">
        <v>1766</v>
      </c>
      <c r="C8739" s="1" t="s">
        <v>16549</v>
      </c>
      <c r="D8739" s="1" t="s">
        <v>116</v>
      </c>
      <c r="E8739" s="1" t="s">
        <v>3802</v>
      </c>
      <c r="F8739" s="1" t="s">
        <v>1769</v>
      </c>
      <c r="G8739" s="1" t="s">
        <v>35</v>
      </c>
      <c r="H8739" s="1">
        <v>45.0</v>
      </c>
      <c r="I8739" s="3">
        <v>44248.333333333336</v>
      </c>
      <c r="J8739" s="1">
        <v>0.0</v>
      </c>
      <c r="K8739" s="1" t="s">
        <v>24</v>
      </c>
      <c r="M8739" s="3">
        <v>44248.552275</v>
      </c>
    </row>
    <row r="8740">
      <c r="A8740" s="1">
        <v>8738.0</v>
      </c>
      <c r="B8740" s="1" t="s">
        <v>16550</v>
      </c>
      <c r="C8740" s="1" t="s">
        <v>16551</v>
      </c>
      <c r="D8740" s="1" t="s">
        <v>99</v>
      </c>
      <c r="E8740" s="1" t="s">
        <v>16552</v>
      </c>
      <c r="F8740" s="1" t="s">
        <v>16553</v>
      </c>
      <c r="G8740" s="1" t="s">
        <v>89</v>
      </c>
      <c r="H8740" s="1">
        <v>45.0</v>
      </c>
      <c r="I8740" s="3">
        <v>44210.64610056713</v>
      </c>
      <c r="J8740" s="1">
        <v>2.8462102098784</v>
      </c>
      <c r="K8740" s="1" t="s">
        <v>24</v>
      </c>
      <c r="L8740" s="1" t="s">
        <v>1006</v>
      </c>
      <c r="M8740" s="3">
        <v>44210.67328390046</v>
      </c>
    </row>
    <row r="8741">
      <c r="A8741" s="1">
        <v>8739.0</v>
      </c>
      <c r="B8741" s="1" t="s">
        <v>288</v>
      </c>
      <c r="C8741" s="1" t="s">
        <v>16554</v>
      </c>
      <c r="D8741" s="1" t="s">
        <v>290</v>
      </c>
      <c r="E8741" s="1" t="s">
        <v>14199</v>
      </c>
      <c r="F8741" s="1" t="s">
        <v>292</v>
      </c>
      <c r="G8741" s="1" t="s">
        <v>35</v>
      </c>
      <c r="H8741" s="1">
        <v>45.0</v>
      </c>
      <c r="I8741" s="3">
        <v>43633.625</v>
      </c>
      <c r="J8741" s="1">
        <v>3.51427021415748</v>
      </c>
      <c r="K8741" s="1" t="s">
        <v>24</v>
      </c>
      <c r="M8741" s="3">
        <v>43633.67494464121</v>
      </c>
    </row>
    <row r="8742">
      <c r="A8742" s="1">
        <v>8740.0</v>
      </c>
      <c r="B8742" s="1" t="s">
        <v>413</v>
      </c>
      <c r="C8742" s="1" t="s">
        <v>16555</v>
      </c>
      <c r="D8742" s="1" t="s">
        <v>99</v>
      </c>
      <c r="E8742" s="1" t="s">
        <v>16556</v>
      </c>
      <c r="F8742" s="1" t="s">
        <v>417</v>
      </c>
      <c r="G8742" s="1" t="s">
        <v>39</v>
      </c>
      <c r="H8742" s="1">
        <v>45.0</v>
      </c>
      <c r="I8742" s="3">
        <v>44217.291666666664</v>
      </c>
      <c r="J8742" s="1">
        <v>10.1224011085839</v>
      </c>
      <c r="K8742" s="1" t="s">
        <v>24</v>
      </c>
      <c r="M8742" s="3">
        <v>44217.3392015625</v>
      </c>
    </row>
    <row r="8743">
      <c r="A8743" s="1">
        <v>8741.0</v>
      </c>
      <c r="B8743" s="1" t="s">
        <v>896</v>
      </c>
      <c r="C8743" s="1" t="s">
        <v>16557</v>
      </c>
      <c r="D8743" s="1" t="s">
        <v>898</v>
      </c>
      <c r="E8743" s="1" t="s">
        <v>11134</v>
      </c>
      <c r="F8743" s="1" t="s">
        <v>900</v>
      </c>
      <c r="G8743" s="1" t="s">
        <v>17</v>
      </c>
      <c r="H8743" s="1">
        <v>45.0</v>
      </c>
      <c r="I8743" s="3">
        <v>44127.25</v>
      </c>
      <c r="J8743" s="1">
        <v>1.70999731255933</v>
      </c>
      <c r="K8743" s="1" t="s">
        <v>24</v>
      </c>
      <c r="M8743" s="3">
        <v>44127.28794002315</v>
      </c>
    </row>
    <row r="8744">
      <c r="A8744" s="1">
        <v>8742.0</v>
      </c>
      <c r="B8744" s="1" t="s">
        <v>4356</v>
      </c>
      <c r="C8744" s="1" t="s">
        <v>16558</v>
      </c>
      <c r="D8744" s="1" t="s">
        <v>411</v>
      </c>
      <c r="E8744" s="1" t="s">
        <v>4821</v>
      </c>
      <c r="F8744" s="1" t="s">
        <v>4359</v>
      </c>
      <c r="G8744" s="1" t="s">
        <v>17</v>
      </c>
      <c r="H8744" s="1">
        <v>45.0</v>
      </c>
      <c r="I8744" s="3">
        <v>44033.197916666664</v>
      </c>
      <c r="J8744" s="1">
        <v>0.0259751548088519</v>
      </c>
      <c r="K8744" s="1" t="s">
        <v>62</v>
      </c>
      <c r="L8744" s="1" t="s">
        <v>4360</v>
      </c>
      <c r="M8744" s="3">
        <v>44033.239980150465</v>
      </c>
    </row>
    <row r="8745">
      <c r="A8745" s="1">
        <v>8743.0</v>
      </c>
      <c r="B8745" s="1" t="s">
        <v>19</v>
      </c>
      <c r="C8745" s="1" t="s">
        <v>16559</v>
      </c>
      <c r="D8745" s="1" t="s">
        <v>321</v>
      </c>
      <c r="E8745" s="1" t="s">
        <v>6443</v>
      </c>
      <c r="F8745" s="1" t="s">
        <v>23</v>
      </c>
      <c r="G8745" s="1" t="s">
        <v>35</v>
      </c>
      <c r="H8745" s="1">
        <v>45.0</v>
      </c>
      <c r="I8745" s="3">
        <v>43679.291666666664</v>
      </c>
      <c r="J8745" s="1">
        <v>0.903722470829737</v>
      </c>
      <c r="K8745" s="1" t="s">
        <v>24</v>
      </c>
      <c r="M8745" s="3">
        <v>43679.32576346065</v>
      </c>
    </row>
    <row r="8746">
      <c r="A8746" s="1">
        <v>8744.0</v>
      </c>
      <c r="B8746" s="1" t="s">
        <v>2467</v>
      </c>
      <c r="C8746" s="1" t="s">
        <v>16560</v>
      </c>
      <c r="D8746" s="1" t="s">
        <v>1255</v>
      </c>
      <c r="E8746" s="1" t="s">
        <v>4400</v>
      </c>
      <c r="F8746" s="1" t="s">
        <v>2470</v>
      </c>
      <c r="G8746" s="1" t="s">
        <v>17</v>
      </c>
      <c r="H8746" s="1">
        <v>45.0</v>
      </c>
      <c r="I8746" s="3">
        <v>43926.604166666664</v>
      </c>
      <c r="J8746" s="1">
        <v>1.18318457541601</v>
      </c>
      <c r="K8746" s="1" t="s">
        <v>83</v>
      </c>
      <c r="M8746" s="3">
        <v>43926.60943783565</v>
      </c>
    </row>
    <row r="8747">
      <c r="A8747" s="1">
        <v>8745.0</v>
      </c>
      <c r="B8747" s="1" t="s">
        <v>12</v>
      </c>
      <c r="C8747" s="1" t="s">
        <v>16561</v>
      </c>
      <c r="D8747" s="1" t="s">
        <v>49</v>
      </c>
      <c r="E8747" s="1" t="s">
        <v>50</v>
      </c>
      <c r="F8747" s="1" t="s">
        <v>16</v>
      </c>
      <c r="G8747" s="1" t="s">
        <v>35</v>
      </c>
      <c r="H8747" s="1">
        <v>45.0</v>
      </c>
      <c r="I8747" s="3">
        <v>44245.583333333336</v>
      </c>
      <c r="J8747" s="1">
        <v>1.58808295943128</v>
      </c>
      <c r="K8747" s="1" t="s">
        <v>18</v>
      </c>
      <c r="M8747" s="3">
        <v>44245.60185436343</v>
      </c>
    </row>
    <row r="8748">
      <c r="A8748" s="1">
        <v>8746.0</v>
      </c>
      <c r="B8748" s="1" t="s">
        <v>2662</v>
      </c>
      <c r="C8748" s="1" t="s">
        <v>16562</v>
      </c>
      <c r="D8748" s="1" t="s">
        <v>2664</v>
      </c>
      <c r="E8748" s="1" t="s">
        <v>2665</v>
      </c>
      <c r="F8748" s="1" t="s">
        <v>2666</v>
      </c>
      <c r="G8748" s="1" t="s">
        <v>17</v>
      </c>
      <c r="H8748" s="1">
        <v>45.0</v>
      </c>
      <c r="I8748" s="3">
        <v>44244.1875</v>
      </c>
      <c r="J8748" s="1">
        <v>4.09662059087143</v>
      </c>
      <c r="K8748" s="1" t="s">
        <v>83</v>
      </c>
      <c r="M8748" s="3">
        <v>44244.244094016205</v>
      </c>
    </row>
    <row r="8749">
      <c r="A8749" s="1">
        <v>8747.0</v>
      </c>
      <c r="B8749" s="1" t="s">
        <v>536</v>
      </c>
      <c r="C8749" s="1" t="s">
        <v>16563</v>
      </c>
      <c r="D8749" s="1" t="s">
        <v>1255</v>
      </c>
      <c r="E8749" s="1" t="s">
        <v>5979</v>
      </c>
      <c r="F8749" s="1" t="s">
        <v>539</v>
      </c>
      <c r="G8749" s="1" t="s">
        <v>17</v>
      </c>
      <c r="H8749" s="1">
        <v>45.0</v>
      </c>
      <c r="I8749" s="3">
        <v>43749.25</v>
      </c>
      <c r="J8749" s="1">
        <v>1.97425927928394</v>
      </c>
      <c r="K8749" s="1" t="s">
        <v>83</v>
      </c>
      <c r="M8749" s="3">
        <v>43749.340036747686</v>
      </c>
    </row>
    <row r="8750">
      <c r="A8750" s="1">
        <v>8748.0</v>
      </c>
      <c r="B8750" s="1" t="s">
        <v>150</v>
      </c>
      <c r="C8750" s="1" t="s">
        <v>16564</v>
      </c>
      <c r="D8750" s="1" t="s">
        <v>588</v>
      </c>
      <c r="E8750" s="1" t="s">
        <v>16565</v>
      </c>
      <c r="F8750" s="1" t="s">
        <v>153</v>
      </c>
      <c r="G8750" s="1" t="s">
        <v>39</v>
      </c>
      <c r="H8750" s="1">
        <v>45.0</v>
      </c>
      <c r="I8750" s="3">
        <v>43878.791666666664</v>
      </c>
      <c r="J8750" s="1">
        <v>7.26787065757858</v>
      </c>
      <c r="K8750" s="1" t="s">
        <v>62</v>
      </c>
      <c r="M8750" s="3">
        <v>43878.82113916667</v>
      </c>
    </row>
    <row r="8751">
      <c r="A8751" s="1">
        <v>8749.0</v>
      </c>
      <c r="B8751" s="1" t="s">
        <v>2084</v>
      </c>
      <c r="C8751" s="1" t="s">
        <v>16566</v>
      </c>
      <c r="D8751" s="1" t="s">
        <v>1036</v>
      </c>
      <c r="E8751" s="1" t="s">
        <v>5699</v>
      </c>
      <c r="F8751" s="1" t="s">
        <v>2087</v>
      </c>
      <c r="G8751" s="1" t="s">
        <v>17</v>
      </c>
      <c r="H8751" s="1">
        <v>45.0</v>
      </c>
      <c r="I8751" s="3">
        <v>44145.583333333336</v>
      </c>
      <c r="J8751" s="1">
        <v>2.16117627514467</v>
      </c>
      <c r="K8751" s="1" t="s">
        <v>601</v>
      </c>
      <c r="L8751" s="1" t="s">
        <v>1547</v>
      </c>
      <c r="M8751" s="3">
        <v>44145.61279548611</v>
      </c>
    </row>
    <row r="8752">
      <c r="A8752" s="1">
        <v>8750.0</v>
      </c>
      <c r="B8752" s="1" t="s">
        <v>1858</v>
      </c>
      <c r="C8752" s="1" t="s">
        <v>16567</v>
      </c>
      <c r="D8752" s="1" t="s">
        <v>818</v>
      </c>
      <c r="E8752" s="1" t="s">
        <v>9877</v>
      </c>
      <c r="F8752" s="1" t="s">
        <v>1861</v>
      </c>
      <c r="G8752" s="1" t="s">
        <v>17</v>
      </c>
      <c r="H8752" s="1">
        <v>45.0</v>
      </c>
      <c r="I8752" s="3">
        <v>44224.197916666664</v>
      </c>
      <c r="J8752" s="1">
        <v>3.79764145282816</v>
      </c>
      <c r="K8752" s="1" t="s">
        <v>18</v>
      </c>
      <c r="L8752" s="1" t="s">
        <v>1047</v>
      </c>
      <c r="M8752" s="3">
        <v>44224.270345763885</v>
      </c>
    </row>
    <row r="8753">
      <c r="A8753" s="1">
        <v>8751.0</v>
      </c>
      <c r="B8753" s="1" t="s">
        <v>16568</v>
      </c>
      <c r="C8753" s="1" t="s">
        <v>16569</v>
      </c>
      <c r="D8753" s="1" t="s">
        <v>99</v>
      </c>
      <c r="E8753" s="1" t="s">
        <v>16570</v>
      </c>
      <c r="F8753" s="1" t="s">
        <v>16571</v>
      </c>
      <c r="G8753" s="1" t="s">
        <v>39</v>
      </c>
      <c r="H8753" s="1">
        <v>45.0</v>
      </c>
      <c r="I8753" s="3">
        <v>44118.791666666664</v>
      </c>
      <c r="J8753" s="1">
        <v>1.38808193021623</v>
      </c>
      <c r="K8753" s="1" t="s">
        <v>159</v>
      </c>
      <c r="M8753" s="3">
        <v>44119.81705106481</v>
      </c>
    </row>
    <row r="8754">
      <c r="A8754" s="1">
        <v>8752.0</v>
      </c>
      <c r="B8754" s="1" t="s">
        <v>520</v>
      </c>
      <c r="C8754" s="1" t="s">
        <v>16572</v>
      </c>
      <c r="D8754" s="1" t="s">
        <v>7983</v>
      </c>
      <c r="E8754" s="1" t="s">
        <v>16573</v>
      </c>
      <c r="F8754" s="1" t="s">
        <v>524</v>
      </c>
      <c r="G8754" s="1" t="s">
        <v>89</v>
      </c>
      <c r="H8754" s="1">
        <v>45.0</v>
      </c>
      <c r="I8754" s="3">
        <v>43876.39036642361</v>
      </c>
      <c r="J8754" s="1">
        <v>2.34365560920809</v>
      </c>
      <c r="K8754" s="1" t="s">
        <v>56</v>
      </c>
      <c r="M8754" s="3">
        <v>43876.438846840276</v>
      </c>
    </row>
    <row r="8755">
      <c r="A8755" s="1">
        <v>8753.0</v>
      </c>
      <c r="B8755" s="1" t="s">
        <v>2864</v>
      </c>
      <c r="C8755" s="1" t="s">
        <v>16574</v>
      </c>
      <c r="D8755" s="1" t="s">
        <v>411</v>
      </c>
      <c r="E8755" s="1" t="s">
        <v>3917</v>
      </c>
      <c r="F8755" s="1" t="s">
        <v>2867</v>
      </c>
      <c r="G8755" s="1" t="s">
        <v>17</v>
      </c>
      <c r="H8755" s="1">
        <v>45.0</v>
      </c>
      <c r="I8755" s="3">
        <v>43840.625</v>
      </c>
      <c r="J8755" s="1">
        <v>0.956655697616771</v>
      </c>
      <c r="K8755" s="1" t="s">
        <v>62</v>
      </c>
      <c r="M8755" s="3">
        <v>43840.65555002315</v>
      </c>
    </row>
    <row r="8756">
      <c r="A8756" s="1">
        <v>8754.0</v>
      </c>
      <c r="B8756" s="1" t="s">
        <v>298</v>
      </c>
      <c r="C8756" s="1" t="s">
        <v>16575</v>
      </c>
      <c r="D8756" s="1" t="s">
        <v>211</v>
      </c>
      <c r="E8756" s="1" t="s">
        <v>11976</v>
      </c>
      <c r="F8756" s="1" t="s">
        <v>302</v>
      </c>
      <c r="G8756" s="1" t="s">
        <v>17</v>
      </c>
      <c r="H8756" s="1">
        <v>45.0</v>
      </c>
      <c r="I8756" s="3">
        <v>44190.375</v>
      </c>
      <c r="J8756" s="1">
        <v>0.140324157789903</v>
      </c>
      <c r="K8756" s="1" t="s">
        <v>218</v>
      </c>
      <c r="M8756" s="3">
        <v>44190.690676631944</v>
      </c>
    </row>
    <row r="8757">
      <c r="A8757" s="1">
        <v>8755.0</v>
      </c>
      <c r="B8757" s="1" t="s">
        <v>2333</v>
      </c>
      <c r="C8757" s="1" t="s">
        <v>16576</v>
      </c>
      <c r="D8757" s="1" t="s">
        <v>1370</v>
      </c>
      <c r="E8757" s="1" t="s">
        <v>16577</v>
      </c>
      <c r="F8757" s="1" t="s">
        <v>2336</v>
      </c>
      <c r="G8757" s="1" t="s">
        <v>39</v>
      </c>
      <c r="H8757" s="1">
        <v>45.0</v>
      </c>
      <c r="I8757" s="3">
        <v>43530.791666666664</v>
      </c>
      <c r="J8757" s="1">
        <v>1.79940925970161</v>
      </c>
      <c r="K8757" s="1" t="s">
        <v>24</v>
      </c>
      <c r="M8757" s="3">
        <v>43530.743996805555</v>
      </c>
    </row>
    <row r="8758">
      <c r="A8758" s="1">
        <v>8756.0</v>
      </c>
      <c r="B8758" s="1" t="s">
        <v>1202</v>
      </c>
      <c r="C8758" s="1" t="s">
        <v>16578</v>
      </c>
      <c r="D8758" s="1" t="s">
        <v>1631</v>
      </c>
      <c r="E8758" s="1" t="s">
        <v>9809</v>
      </c>
      <c r="F8758" s="1" t="s">
        <v>1206</v>
      </c>
      <c r="G8758" s="1" t="s">
        <v>35</v>
      </c>
      <c r="H8758" s="1">
        <v>45.0</v>
      </c>
      <c r="I8758" s="3">
        <v>43615.583333333336</v>
      </c>
      <c r="J8758" s="1">
        <v>4.781620665603</v>
      </c>
      <c r="K8758" s="1" t="s">
        <v>24</v>
      </c>
      <c r="M8758" s="3">
        <v>43615.61434962963</v>
      </c>
    </row>
    <row r="8759">
      <c r="A8759" s="1">
        <v>8757.0</v>
      </c>
      <c r="B8759" s="1" t="s">
        <v>176</v>
      </c>
      <c r="C8759" s="1" t="s">
        <v>16579</v>
      </c>
      <c r="D8759" s="1" t="s">
        <v>178</v>
      </c>
      <c r="E8759" s="1" t="s">
        <v>2114</v>
      </c>
      <c r="F8759" s="1" t="s">
        <v>180</v>
      </c>
      <c r="G8759" s="1" t="s">
        <v>17</v>
      </c>
      <c r="H8759" s="1">
        <v>45.0</v>
      </c>
      <c r="I8759" s="3">
        <v>44070.25</v>
      </c>
      <c r="J8759" s="1">
        <v>2.08378368386765</v>
      </c>
      <c r="K8759" s="1" t="s">
        <v>24</v>
      </c>
      <c r="M8759" s="3">
        <v>44070.28819842593</v>
      </c>
    </row>
    <row r="8760">
      <c r="A8760" s="1">
        <v>8758.0</v>
      </c>
      <c r="B8760" s="1" t="s">
        <v>288</v>
      </c>
      <c r="C8760" s="1" t="s">
        <v>16580</v>
      </c>
      <c r="D8760" s="1" t="s">
        <v>290</v>
      </c>
      <c r="E8760" s="1" t="s">
        <v>291</v>
      </c>
      <c r="F8760" s="1" t="s">
        <v>292</v>
      </c>
      <c r="G8760" s="1" t="s">
        <v>35</v>
      </c>
      <c r="H8760" s="1">
        <v>45.0</v>
      </c>
      <c r="I8760" s="3">
        <v>43642.625</v>
      </c>
      <c r="J8760" s="1">
        <v>4.78675842058836</v>
      </c>
      <c r="K8760" s="1" t="s">
        <v>24</v>
      </c>
      <c r="M8760" s="3">
        <v>43642.653010358794</v>
      </c>
    </row>
    <row r="8761">
      <c r="A8761" s="1">
        <v>8759.0</v>
      </c>
      <c r="B8761" s="1" t="s">
        <v>119</v>
      </c>
      <c r="C8761" s="1" t="s">
        <v>16581</v>
      </c>
      <c r="D8761" s="1" t="s">
        <v>818</v>
      </c>
      <c r="E8761" s="1" t="s">
        <v>16582</v>
      </c>
      <c r="F8761" s="1" t="s">
        <v>123</v>
      </c>
      <c r="G8761" s="1" t="s">
        <v>39</v>
      </c>
      <c r="H8761" s="1">
        <v>45.0</v>
      </c>
      <c r="I8761" s="3">
        <v>44108.166666666664</v>
      </c>
      <c r="J8761" s="1">
        <v>1.41657976977118</v>
      </c>
      <c r="K8761" s="1" t="s">
        <v>18</v>
      </c>
      <c r="M8761" s="3">
        <v>44108.21031509259</v>
      </c>
    </row>
    <row r="8762">
      <c r="A8762" s="1">
        <v>8760.0</v>
      </c>
      <c r="B8762" s="1" t="s">
        <v>25</v>
      </c>
      <c r="C8762" s="1" t="s">
        <v>16583</v>
      </c>
      <c r="D8762" s="1" t="s">
        <v>103</v>
      </c>
      <c r="E8762" s="1" t="s">
        <v>5966</v>
      </c>
      <c r="F8762" s="1" t="s">
        <v>29</v>
      </c>
      <c r="G8762" s="1" t="s">
        <v>17</v>
      </c>
      <c r="H8762" s="1">
        <v>45.0</v>
      </c>
      <c r="I8762" s="3">
        <v>44083.25</v>
      </c>
      <c r="J8762" s="1">
        <v>3.07628480520329</v>
      </c>
      <c r="K8762" s="1" t="s">
        <v>18</v>
      </c>
      <c r="M8762" s="3">
        <v>44083.2828353125</v>
      </c>
    </row>
    <row r="8763">
      <c r="A8763" s="1">
        <v>8761.0</v>
      </c>
      <c r="B8763" s="1" t="s">
        <v>3236</v>
      </c>
      <c r="C8763" s="1" t="s">
        <v>16584</v>
      </c>
      <c r="D8763" s="1" t="s">
        <v>3238</v>
      </c>
      <c r="E8763" s="1" t="s">
        <v>3239</v>
      </c>
      <c r="F8763" s="1" t="s">
        <v>3240</v>
      </c>
      <c r="G8763" s="1" t="s">
        <v>17</v>
      </c>
      <c r="H8763" s="1">
        <v>45.0</v>
      </c>
      <c r="I8763" s="3">
        <v>43883.6875</v>
      </c>
      <c r="J8763" s="1">
        <v>1.58837934460314</v>
      </c>
      <c r="K8763" s="1" t="s">
        <v>24</v>
      </c>
      <c r="M8763" s="3">
        <v>43883.71153664352</v>
      </c>
    </row>
    <row r="8764">
      <c r="A8764" s="1">
        <v>8762.0</v>
      </c>
      <c r="B8764" s="1" t="s">
        <v>6317</v>
      </c>
      <c r="C8764" s="1" t="s">
        <v>16585</v>
      </c>
      <c r="D8764" s="1" t="s">
        <v>11617</v>
      </c>
      <c r="E8764" s="1" t="s">
        <v>16586</v>
      </c>
      <c r="F8764" s="1" t="s">
        <v>11651</v>
      </c>
      <c r="G8764" s="1" t="s">
        <v>39</v>
      </c>
      <c r="H8764" s="1">
        <v>45.0</v>
      </c>
      <c r="I8764" s="3">
        <v>43821.25</v>
      </c>
      <c r="J8764" s="1">
        <v>1.2237466603242</v>
      </c>
      <c r="K8764" s="1" t="s">
        <v>18</v>
      </c>
      <c r="M8764" s="3">
        <v>43821.28272484954</v>
      </c>
    </row>
    <row r="8765">
      <c r="A8765" s="1">
        <v>8763.0</v>
      </c>
      <c r="B8765" s="1" t="s">
        <v>620</v>
      </c>
      <c r="C8765" s="1" t="s">
        <v>16587</v>
      </c>
      <c r="D8765" s="1" t="s">
        <v>2567</v>
      </c>
      <c r="E8765" s="1" t="s">
        <v>10917</v>
      </c>
      <c r="F8765" s="1" t="s">
        <v>623</v>
      </c>
      <c r="G8765" s="1" t="s">
        <v>17</v>
      </c>
      <c r="H8765" s="1">
        <v>45.0</v>
      </c>
      <c r="I8765" s="3">
        <v>44015.291666666664</v>
      </c>
      <c r="J8765" s="1">
        <v>1.9611630961888</v>
      </c>
      <c r="K8765" s="1" t="s">
        <v>18</v>
      </c>
      <c r="M8765" s="3">
        <v>44015.33522525463</v>
      </c>
    </row>
    <row r="8766">
      <c r="A8766" s="1">
        <v>8764.0</v>
      </c>
      <c r="B8766" s="1" t="s">
        <v>2662</v>
      </c>
      <c r="C8766" s="1" t="s">
        <v>16588</v>
      </c>
      <c r="D8766" s="1" t="s">
        <v>2664</v>
      </c>
      <c r="E8766" s="1" t="s">
        <v>2665</v>
      </c>
      <c r="F8766" s="1" t="s">
        <v>2666</v>
      </c>
      <c r="G8766" s="1" t="s">
        <v>17</v>
      </c>
      <c r="H8766" s="1">
        <v>45.0</v>
      </c>
      <c r="I8766" s="3">
        <v>44253.1875</v>
      </c>
      <c r="J8766" s="1">
        <v>0.153168655526577</v>
      </c>
      <c r="K8766" s="1" t="s">
        <v>83</v>
      </c>
      <c r="M8766" s="3">
        <v>44253.2090316088</v>
      </c>
    </row>
    <row r="8767">
      <c r="A8767" s="1">
        <v>8765.0</v>
      </c>
      <c r="B8767" s="1" t="s">
        <v>520</v>
      </c>
      <c r="C8767" s="1" t="s">
        <v>16589</v>
      </c>
      <c r="D8767" s="1" t="s">
        <v>5539</v>
      </c>
      <c r="E8767" s="1" t="s">
        <v>4075</v>
      </c>
      <c r="F8767" s="1" t="s">
        <v>524</v>
      </c>
      <c r="G8767" s="1" t="s">
        <v>35</v>
      </c>
      <c r="H8767" s="1">
        <v>45.0</v>
      </c>
      <c r="I8767" s="3">
        <v>43683.75</v>
      </c>
      <c r="J8767" s="1">
        <v>0.111844955242458</v>
      </c>
      <c r="K8767" s="1" t="s">
        <v>46</v>
      </c>
      <c r="M8767" s="3">
        <v>43683.68388532408</v>
      </c>
    </row>
    <row r="8768">
      <c r="A8768" s="1">
        <v>8766.0</v>
      </c>
      <c r="B8768" s="1" t="s">
        <v>84</v>
      </c>
      <c r="C8768" s="1" t="s">
        <v>16590</v>
      </c>
      <c r="D8768" s="1" t="s">
        <v>86</v>
      </c>
      <c r="E8768" s="1" t="s">
        <v>4666</v>
      </c>
      <c r="F8768" s="1" t="s">
        <v>88</v>
      </c>
      <c r="G8768" s="1" t="s">
        <v>35</v>
      </c>
      <c r="H8768" s="1">
        <v>45.0</v>
      </c>
      <c r="I8768" s="3">
        <v>43783.625</v>
      </c>
      <c r="J8768" s="1">
        <v>4.13477256346706</v>
      </c>
      <c r="K8768" s="1" t="s">
        <v>83</v>
      </c>
      <c r="M8768" s="3">
        <v>43783.65118695602</v>
      </c>
    </row>
    <row r="8769">
      <c r="A8769" s="1">
        <v>8767.0</v>
      </c>
      <c r="B8769" s="1" t="s">
        <v>525</v>
      </c>
      <c r="C8769" s="1" t="s">
        <v>16591</v>
      </c>
      <c r="D8769" s="1" t="s">
        <v>1611</v>
      </c>
      <c r="E8769" s="1" t="s">
        <v>16592</v>
      </c>
      <c r="F8769" s="1" t="s">
        <v>529</v>
      </c>
      <c r="G8769" s="1" t="s">
        <v>89</v>
      </c>
      <c r="H8769" s="1">
        <v>45.0</v>
      </c>
      <c r="I8769" s="3">
        <v>44118.51449486111</v>
      </c>
      <c r="J8769" s="1">
        <v>0.753448544876579</v>
      </c>
      <c r="K8769" s="1" t="s">
        <v>56</v>
      </c>
      <c r="L8769" s="1" t="s">
        <v>113</v>
      </c>
      <c r="M8769" s="3">
        <v>44118.54385300926</v>
      </c>
    </row>
    <row r="8770">
      <c r="A8770" s="1">
        <v>8768.0</v>
      </c>
      <c r="B8770" s="1" t="s">
        <v>806</v>
      </c>
      <c r="C8770" s="1" t="s">
        <v>16593</v>
      </c>
      <c r="D8770" s="1" t="s">
        <v>1036</v>
      </c>
      <c r="E8770" s="1" t="s">
        <v>7720</v>
      </c>
      <c r="F8770" s="1" t="s">
        <v>810</v>
      </c>
      <c r="G8770" s="1" t="s">
        <v>35</v>
      </c>
      <c r="H8770" s="1">
        <v>45.0</v>
      </c>
      <c r="I8770" s="3">
        <v>44153.666666666664</v>
      </c>
      <c r="J8770" s="1">
        <v>2.1508743689229</v>
      </c>
      <c r="K8770" s="1" t="s">
        <v>24</v>
      </c>
      <c r="M8770" s="3">
        <v>44153.69885990741</v>
      </c>
    </row>
    <row r="8771">
      <c r="A8771" s="1">
        <v>8769.0</v>
      </c>
      <c r="B8771" s="1" t="s">
        <v>1315</v>
      </c>
      <c r="C8771" s="1" t="s">
        <v>16594</v>
      </c>
      <c r="D8771" s="1" t="s">
        <v>411</v>
      </c>
      <c r="E8771" s="1" t="s">
        <v>7500</v>
      </c>
      <c r="F8771" s="1" t="s">
        <v>1319</v>
      </c>
      <c r="G8771" s="1" t="s">
        <v>17</v>
      </c>
      <c r="H8771" s="1">
        <v>45.0</v>
      </c>
      <c r="I8771" s="3">
        <v>43784.333333333336</v>
      </c>
      <c r="J8771" s="1">
        <v>1.28655310574326</v>
      </c>
      <c r="K8771" s="1" t="s">
        <v>18</v>
      </c>
      <c r="M8771" s="3">
        <v>43783.593240601855</v>
      </c>
    </row>
    <row r="8772">
      <c r="A8772" s="1">
        <v>8770.0</v>
      </c>
      <c r="B8772" s="1" t="s">
        <v>319</v>
      </c>
      <c r="C8772" s="1" t="s">
        <v>16595</v>
      </c>
      <c r="D8772" s="1" t="s">
        <v>321</v>
      </c>
      <c r="E8772" s="1" t="s">
        <v>16596</v>
      </c>
      <c r="F8772" s="1" t="s">
        <v>323</v>
      </c>
      <c r="G8772" s="1" t="s">
        <v>39</v>
      </c>
      <c r="H8772" s="1">
        <v>45.0</v>
      </c>
      <c r="I8772" s="3">
        <v>43964.5</v>
      </c>
      <c r="J8772" s="1">
        <v>0.913181067798814</v>
      </c>
      <c r="K8772" s="1" t="s">
        <v>24</v>
      </c>
      <c r="M8772" s="3">
        <v>43964.5292466088</v>
      </c>
    </row>
    <row r="8773">
      <c r="A8773" s="1">
        <v>8771.0</v>
      </c>
      <c r="B8773" s="1" t="s">
        <v>3073</v>
      </c>
      <c r="C8773" s="1" t="s">
        <v>16597</v>
      </c>
      <c r="D8773" s="1" t="s">
        <v>2504</v>
      </c>
      <c r="E8773" s="1" t="s">
        <v>5007</v>
      </c>
      <c r="F8773" s="1" t="s">
        <v>5008</v>
      </c>
      <c r="G8773" s="1" t="s">
        <v>17</v>
      </c>
      <c r="H8773" s="1">
        <v>45.0</v>
      </c>
      <c r="I8773" s="3">
        <v>44175.6875</v>
      </c>
      <c r="J8773" s="1">
        <v>1.35070625451584</v>
      </c>
      <c r="K8773" s="1" t="s">
        <v>24</v>
      </c>
      <c r="M8773" s="3">
        <v>44175.71345934028</v>
      </c>
    </row>
    <row r="8774">
      <c r="A8774" s="1">
        <v>8772.0</v>
      </c>
      <c r="B8774" s="1" t="s">
        <v>824</v>
      </c>
      <c r="C8774" s="1" t="s">
        <v>16598</v>
      </c>
      <c r="D8774" s="1" t="s">
        <v>86</v>
      </c>
      <c r="E8774" s="1" t="s">
        <v>16599</v>
      </c>
      <c r="F8774" s="1" t="s">
        <v>827</v>
      </c>
      <c r="G8774" s="1" t="s">
        <v>39</v>
      </c>
      <c r="H8774" s="1">
        <v>45.0</v>
      </c>
      <c r="I8774" s="3">
        <v>43741.166666666664</v>
      </c>
      <c r="J8774" s="1">
        <v>0.0222844705899685</v>
      </c>
      <c r="K8774" s="1" t="s">
        <v>18</v>
      </c>
      <c r="M8774" s="3">
        <v>43741.19625190972</v>
      </c>
    </row>
    <row r="8775">
      <c r="A8775" s="1">
        <v>8773.0</v>
      </c>
      <c r="B8775" s="1" t="s">
        <v>303</v>
      </c>
      <c r="C8775" s="1" t="s">
        <v>16600</v>
      </c>
      <c r="D8775" s="1" t="s">
        <v>305</v>
      </c>
      <c r="E8775" s="1" t="s">
        <v>1950</v>
      </c>
      <c r="F8775" s="1" t="s">
        <v>307</v>
      </c>
      <c r="G8775" s="1" t="s">
        <v>17</v>
      </c>
      <c r="H8775" s="1">
        <v>45.0</v>
      </c>
      <c r="I8775" s="3">
        <v>43887.416666666664</v>
      </c>
      <c r="J8775" s="1">
        <v>1.56785041932076</v>
      </c>
      <c r="K8775" s="1" t="s">
        <v>24</v>
      </c>
      <c r="M8775" s="3">
        <v>43887.40834304398</v>
      </c>
    </row>
    <row r="8776">
      <c r="A8776" s="1">
        <v>8774.0</v>
      </c>
      <c r="B8776" s="1" t="s">
        <v>278</v>
      </c>
      <c r="C8776" s="1" t="s">
        <v>16601</v>
      </c>
      <c r="D8776" s="1" t="s">
        <v>21</v>
      </c>
      <c r="E8776" s="1" t="s">
        <v>8792</v>
      </c>
      <c r="F8776" s="1" t="s">
        <v>281</v>
      </c>
      <c r="G8776" s="1" t="s">
        <v>17</v>
      </c>
      <c r="H8776" s="1">
        <v>45.0</v>
      </c>
      <c r="I8776" s="3">
        <v>44155.3125</v>
      </c>
      <c r="J8776" s="1">
        <v>3.13603127485858</v>
      </c>
      <c r="K8776" s="1" t="s">
        <v>24</v>
      </c>
      <c r="M8776" s="3">
        <v>44155.34661396991</v>
      </c>
    </row>
    <row r="8777">
      <c r="A8777" s="1">
        <v>8775.0</v>
      </c>
      <c r="B8777" s="1" t="s">
        <v>4356</v>
      </c>
      <c r="C8777" s="1" t="s">
        <v>16602</v>
      </c>
      <c r="D8777" s="1" t="s">
        <v>411</v>
      </c>
      <c r="E8777" s="1" t="s">
        <v>4821</v>
      </c>
      <c r="F8777" s="1" t="s">
        <v>4359</v>
      </c>
      <c r="G8777" s="1" t="s">
        <v>17</v>
      </c>
      <c r="H8777" s="1">
        <v>45.0</v>
      </c>
      <c r="I8777" s="3">
        <v>44032.197916666664</v>
      </c>
      <c r="J8777" s="1">
        <v>0.418671126651354</v>
      </c>
      <c r="K8777" s="1" t="s">
        <v>62</v>
      </c>
      <c r="L8777" s="1" t="s">
        <v>4360</v>
      </c>
      <c r="M8777" s="3">
        <v>44032.2416096875</v>
      </c>
    </row>
    <row r="8778">
      <c r="A8778" s="1">
        <v>8776.0</v>
      </c>
      <c r="B8778" s="1" t="s">
        <v>293</v>
      </c>
      <c r="C8778" s="1" t="s">
        <v>16603</v>
      </c>
      <c r="D8778" s="1" t="s">
        <v>126</v>
      </c>
      <c r="E8778" s="1" t="s">
        <v>3472</v>
      </c>
      <c r="F8778" s="1" t="s">
        <v>297</v>
      </c>
      <c r="G8778" s="1" t="s">
        <v>17</v>
      </c>
      <c r="H8778" s="1">
        <v>45.0</v>
      </c>
      <c r="I8778" s="3">
        <v>44107.291666666664</v>
      </c>
      <c r="J8778" s="1">
        <v>0.771780646454999</v>
      </c>
      <c r="K8778" s="1" t="s">
        <v>62</v>
      </c>
      <c r="L8778" s="1" t="s">
        <v>1188</v>
      </c>
      <c r="M8778" s="3">
        <v>44107.325162939815</v>
      </c>
    </row>
    <row r="8779">
      <c r="A8779" s="1">
        <v>8777.0</v>
      </c>
      <c r="B8779" s="1" t="s">
        <v>2905</v>
      </c>
      <c r="C8779" s="1" t="s">
        <v>16604</v>
      </c>
      <c r="D8779" s="1" t="s">
        <v>9507</v>
      </c>
      <c r="E8779" s="1" t="s">
        <v>16605</v>
      </c>
      <c r="F8779" s="1" t="s">
        <v>2909</v>
      </c>
      <c r="G8779" s="1" t="s">
        <v>89</v>
      </c>
      <c r="H8779" s="1">
        <v>45.0</v>
      </c>
      <c r="I8779" s="3">
        <v>44155.583333333336</v>
      </c>
      <c r="J8779" s="1">
        <v>1.96040868922709</v>
      </c>
      <c r="K8779" s="1" t="s">
        <v>166</v>
      </c>
      <c r="M8779" s="3">
        <v>44155.62010195602</v>
      </c>
    </row>
    <row r="8780">
      <c r="A8780" s="1">
        <v>8778.0</v>
      </c>
      <c r="B8780" s="1" t="s">
        <v>512</v>
      </c>
      <c r="C8780" s="1" t="s">
        <v>16606</v>
      </c>
      <c r="D8780" s="1" t="s">
        <v>514</v>
      </c>
      <c r="E8780" s="1" t="s">
        <v>515</v>
      </c>
      <c r="F8780" s="1" t="s">
        <v>516</v>
      </c>
      <c r="G8780" s="1" t="s">
        <v>17</v>
      </c>
      <c r="H8780" s="1">
        <v>45.0</v>
      </c>
      <c r="I8780" s="3">
        <v>43874.708333333336</v>
      </c>
      <c r="J8780" s="1">
        <v>0.0</v>
      </c>
      <c r="K8780" s="1" t="s">
        <v>83</v>
      </c>
      <c r="M8780" s="3">
        <v>43876.79660185185</v>
      </c>
    </row>
    <row r="8781">
      <c r="A8781" s="1">
        <v>8779.0</v>
      </c>
      <c r="B8781" s="1" t="s">
        <v>806</v>
      </c>
      <c r="C8781" s="1" t="s">
        <v>16607</v>
      </c>
      <c r="D8781" s="1" t="s">
        <v>808</v>
      </c>
      <c r="E8781" s="1" t="s">
        <v>1169</v>
      </c>
      <c r="F8781" s="1" t="s">
        <v>810</v>
      </c>
      <c r="G8781" s="1" t="s">
        <v>35</v>
      </c>
      <c r="H8781" s="1">
        <v>45.0</v>
      </c>
      <c r="I8781" s="3">
        <v>44026.708333333336</v>
      </c>
      <c r="J8781" s="1">
        <v>2.5198718938543</v>
      </c>
      <c r="K8781" s="1" t="s">
        <v>24</v>
      </c>
      <c r="M8781" s="3">
        <v>44026.736597233794</v>
      </c>
    </row>
    <row r="8782">
      <c r="A8782" s="1">
        <v>8780.0</v>
      </c>
      <c r="B8782" s="1" t="s">
        <v>620</v>
      </c>
      <c r="C8782" s="1" t="s">
        <v>16608</v>
      </c>
      <c r="D8782" s="1" t="s">
        <v>9147</v>
      </c>
      <c r="E8782" s="1" t="s">
        <v>16609</v>
      </c>
      <c r="F8782" s="1" t="s">
        <v>623</v>
      </c>
      <c r="G8782" s="1" t="s">
        <v>39</v>
      </c>
      <c r="H8782" s="1">
        <v>45.0</v>
      </c>
      <c r="I8782" s="3">
        <v>43906.75</v>
      </c>
      <c r="J8782" s="1">
        <v>1.72708863612614</v>
      </c>
      <c r="K8782" s="1" t="s">
        <v>18</v>
      </c>
      <c r="M8782" s="3">
        <v>43906.787010011576</v>
      </c>
    </row>
    <row r="8783">
      <c r="A8783" s="1">
        <v>8781.0</v>
      </c>
      <c r="B8783" s="1" t="s">
        <v>2314</v>
      </c>
      <c r="C8783" s="1" t="s">
        <v>16610</v>
      </c>
      <c r="D8783" s="1" t="s">
        <v>1802</v>
      </c>
      <c r="E8783" s="1" t="s">
        <v>16611</v>
      </c>
      <c r="F8783" s="1" t="s">
        <v>2318</v>
      </c>
      <c r="G8783" s="1" t="s">
        <v>17</v>
      </c>
      <c r="H8783" s="1">
        <v>45.0</v>
      </c>
      <c r="I8783" s="3">
        <v>43872.666666666664</v>
      </c>
      <c r="J8783" s="1">
        <v>2.64447508679937</v>
      </c>
      <c r="K8783" s="1" t="s">
        <v>18</v>
      </c>
      <c r="M8783" s="3">
        <v>43872.72858726852</v>
      </c>
    </row>
    <row r="8784">
      <c r="A8784" s="1">
        <v>8782.0</v>
      </c>
      <c r="B8784" s="1" t="s">
        <v>2467</v>
      </c>
      <c r="C8784" s="1" t="s">
        <v>16612</v>
      </c>
      <c r="D8784" s="1" t="s">
        <v>2173</v>
      </c>
      <c r="E8784" s="1" t="s">
        <v>6041</v>
      </c>
      <c r="F8784" s="1" t="s">
        <v>2470</v>
      </c>
      <c r="G8784" s="1" t="s">
        <v>17</v>
      </c>
      <c r="H8784" s="1">
        <v>45.0</v>
      </c>
      <c r="I8784" s="3">
        <v>43757.625</v>
      </c>
      <c r="J8784" s="1">
        <v>0.958609914575648</v>
      </c>
      <c r="K8784" s="1" t="s">
        <v>83</v>
      </c>
      <c r="M8784" s="3">
        <v>43757.62861658565</v>
      </c>
    </row>
    <row r="8785">
      <c r="A8785" s="1">
        <v>8783.0</v>
      </c>
      <c r="B8785" s="1" t="s">
        <v>2028</v>
      </c>
      <c r="C8785" s="1" t="s">
        <v>16613</v>
      </c>
      <c r="D8785" s="1" t="s">
        <v>15160</v>
      </c>
      <c r="E8785" s="1" t="s">
        <v>16614</v>
      </c>
      <c r="F8785" s="1" t="s">
        <v>2032</v>
      </c>
      <c r="G8785" s="1" t="s">
        <v>39</v>
      </c>
      <c r="H8785" s="1">
        <v>45.0</v>
      </c>
      <c r="I8785" s="3">
        <v>44216.25</v>
      </c>
      <c r="J8785" s="1">
        <v>5.53658948475877</v>
      </c>
      <c r="K8785" s="1" t="s">
        <v>166</v>
      </c>
      <c r="M8785" s="3">
        <v>44216.33423108796</v>
      </c>
    </row>
    <row r="8786">
      <c r="A8786" s="1">
        <v>8784.0</v>
      </c>
      <c r="B8786" s="1" t="s">
        <v>1644</v>
      </c>
      <c r="C8786" s="1" t="s">
        <v>16615</v>
      </c>
      <c r="D8786" s="1" t="s">
        <v>1250</v>
      </c>
      <c r="E8786" s="1" t="s">
        <v>5638</v>
      </c>
      <c r="F8786" s="1" t="s">
        <v>1647</v>
      </c>
      <c r="G8786" s="1" t="s">
        <v>17</v>
      </c>
      <c r="H8786" s="1">
        <v>45.0</v>
      </c>
      <c r="I8786" s="3">
        <v>44154.791666666664</v>
      </c>
      <c r="J8786" s="1">
        <v>0.0365697891051942</v>
      </c>
      <c r="K8786" s="1" t="s">
        <v>24</v>
      </c>
      <c r="L8786" s="1" t="s">
        <v>741</v>
      </c>
      <c r="M8786" s="3">
        <v>44154.81872949074</v>
      </c>
    </row>
    <row r="8787">
      <c r="A8787" s="1">
        <v>8785.0</v>
      </c>
      <c r="B8787" s="1" t="s">
        <v>1731</v>
      </c>
      <c r="C8787" s="1" t="s">
        <v>16616</v>
      </c>
      <c r="D8787" s="1" t="s">
        <v>813</v>
      </c>
      <c r="E8787" s="1" t="s">
        <v>3997</v>
      </c>
      <c r="F8787" s="1" t="s">
        <v>1734</v>
      </c>
      <c r="G8787" s="1" t="s">
        <v>17</v>
      </c>
      <c r="H8787" s="1">
        <v>45.0</v>
      </c>
      <c r="I8787" s="3">
        <v>43750.625</v>
      </c>
      <c r="J8787" s="1">
        <v>0.418900531457955</v>
      </c>
      <c r="K8787" s="1" t="s">
        <v>18</v>
      </c>
      <c r="M8787" s="3">
        <v>43750.616252314816</v>
      </c>
    </row>
    <row r="8788">
      <c r="A8788" s="1">
        <v>8786.0</v>
      </c>
      <c r="B8788" s="1" t="s">
        <v>2494</v>
      </c>
      <c r="C8788" s="1" t="s">
        <v>16617</v>
      </c>
      <c r="D8788" s="1" t="s">
        <v>8305</v>
      </c>
      <c r="E8788" s="1" t="s">
        <v>2497</v>
      </c>
      <c r="F8788" s="1" t="s">
        <v>2498</v>
      </c>
      <c r="G8788" s="1" t="s">
        <v>17</v>
      </c>
      <c r="H8788" s="1">
        <v>45.0</v>
      </c>
      <c r="I8788" s="3">
        <v>44097.666666666664</v>
      </c>
      <c r="J8788" s="1">
        <v>2.37792251916883</v>
      </c>
      <c r="K8788" s="1" t="s">
        <v>2499</v>
      </c>
      <c r="L8788" s="1" t="s">
        <v>2499</v>
      </c>
      <c r="M8788" s="3">
        <v>44097.712894351855</v>
      </c>
    </row>
    <row r="8789">
      <c r="A8789" s="1">
        <v>8787.0</v>
      </c>
      <c r="B8789" s="1" t="s">
        <v>10367</v>
      </c>
      <c r="C8789" s="1" t="s">
        <v>16618</v>
      </c>
      <c r="D8789" s="1" t="s">
        <v>32</v>
      </c>
      <c r="E8789" s="1" t="s">
        <v>16619</v>
      </c>
      <c r="F8789" s="1" t="s">
        <v>10370</v>
      </c>
      <c r="G8789" s="1" t="s">
        <v>89</v>
      </c>
      <c r="H8789" s="1">
        <v>45.0</v>
      </c>
      <c r="I8789" s="3">
        <v>44148.325676342596</v>
      </c>
      <c r="J8789" s="1">
        <v>4.45036368908955</v>
      </c>
      <c r="K8789" s="1" t="s">
        <v>24</v>
      </c>
      <c r="L8789" s="1" t="s">
        <v>365</v>
      </c>
      <c r="M8789" s="3">
        <v>44148.364922650464</v>
      </c>
    </row>
    <row r="8790">
      <c r="A8790" s="1">
        <v>8788.0</v>
      </c>
      <c r="B8790" s="1" t="s">
        <v>3172</v>
      </c>
      <c r="C8790" s="1" t="s">
        <v>16620</v>
      </c>
      <c r="D8790" s="1" t="s">
        <v>116</v>
      </c>
      <c r="E8790" s="1" t="s">
        <v>3522</v>
      </c>
      <c r="F8790" s="1" t="s">
        <v>3175</v>
      </c>
      <c r="G8790" s="1" t="s">
        <v>17</v>
      </c>
      <c r="H8790" s="1">
        <v>45.0</v>
      </c>
      <c r="I8790" s="3">
        <v>44179.291666666664</v>
      </c>
      <c r="J8790" s="1">
        <v>7.26790844788228</v>
      </c>
      <c r="K8790" s="1" t="s">
        <v>24</v>
      </c>
      <c r="L8790" s="1" t="s">
        <v>741</v>
      </c>
      <c r="M8790" s="3">
        <v>44179.33011195602</v>
      </c>
    </row>
    <row r="8791">
      <c r="A8791" s="1">
        <v>8789.0</v>
      </c>
      <c r="B8791" s="1" t="s">
        <v>1202</v>
      </c>
      <c r="C8791" s="1" t="s">
        <v>16621</v>
      </c>
      <c r="D8791" s="1" t="s">
        <v>3392</v>
      </c>
      <c r="E8791" s="1" t="s">
        <v>3393</v>
      </c>
      <c r="F8791" s="1" t="s">
        <v>1206</v>
      </c>
      <c r="G8791" s="1" t="s">
        <v>17</v>
      </c>
      <c r="H8791" s="1">
        <v>45.0</v>
      </c>
      <c r="I8791" s="3">
        <v>43753.291666666664</v>
      </c>
      <c r="J8791" s="1">
        <v>4.11564979730488</v>
      </c>
      <c r="K8791" s="1" t="s">
        <v>24</v>
      </c>
      <c r="M8791" s="3">
        <v>43753.61247613426</v>
      </c>
    </row>
    <row r="8792">
      <c r="A8792" s="1">
        <v>8790.0</v>
      </c>
      <c r="B8792" s="1" t="s">
        <v>732</v>
      </c>
      <c r="C8792" s="1" t="s">
        <v>16622</v>
      </c>
      <c r="D8792" s="1" t="s">
        <v>5064</v>
      </c>
      <c r="E8792" s="1" t="s">
        <v>3404</v>
      </c>
      <c r="F8792" s="1" t="s">
        <v>735</v>
      </c>
      <c r="G8792" s="1" t="s">
        <v>17</v>
      </c>
      <c r="H8792" s="1">
        <v>45.0</v>
      </c>
      <c r="I8792" s="3">
        <v>44221.4375</v>
      </c>
      <c r="J8792" s="1">
        <v>2.22049467021161</v>
      </c>
      <c r="K8792" s="1" t="s">
        <v>24</v>
      </c>
      <c r="M8792" s="3">
        <v>44221.47457326389</v>
      </c>
    </row>
    <row r="8793">
      <c r="A8793" s="1">
        <v>8791.0</v>
      </c>
      <c r="B8793" s="1" t="s">
        <v>838</v>
      </c>
      <c r="C8793" s="1" t="s">
        <v>16623</v>
      </c>
      <c r="D8793" s="1" t="s">
        <v>116</v>
      </c>
      <c r="E8793" s="1" t="s">
        <v>8658</v>
      </c>
      <c r="F8793" s="1" t="s">
        <v>842</v>
      </c>
      <c r="G8793" s="1" t="s">
        <v>35</v>
      </c>
      <c r="H8793" s="1">
        <v>45.0</v>
      </c>
      <c r="I8793" s="3">
        <v>44218.645833333336</v>
      </c>
      <c r="J8793" s="1">
        <v>9116.2947402816</v>
      </c>
      <c r="K8793" s="1" t="s">
        <v>24</v>
      </c>
      <c r="M8793" s="3">
        <v>44218.67975700231</v>
      </c>
    </row>
    <row r="8794">
      <c r="A8794" s="1">
        <v>8792.0</v>
      </c>
      <c r="B8794" s="1" t="s">
        <v>3463</v>
      </c>
      <c r="C8794" s="1" t="s">
        <v>16624</v>
      </c>
      <c r="D8794" s="1" t="s">
        <v>3465</v>
      </c>
      <c r="E8794" s="1" t="s">
        <v>12769</v>
      </c>
      <c r="F8794" s="1" t="s">
        <v>3467</v>
      </c>
      <c r="G8794" s="1" t="s">
        <v>17</v>
      </c>
      <c r="H8794" s="1">
        <v>45.0</v>
      </c>
      <c r="I8794" s="3">
        <v>43685.166666666664</v>
      </c>
      <c r="J8794" s="1">
        <v>2.13143439646686</v>
      </c>
      <c r="K8794" s="1" t="s">
        <v>166</v>
      </c>
      <c r="M8794" s="3">
        <v>43685.2013580787</v>
      </c>
    </row>
    <row r="8795">
      <c r="A8795" s="1">
        <v>8793.0</v>
      </c>
      <c r="B8795" s="1" t="s">
        <v>2870</v>
      </c>
      <c r="C8795" s="1" t="s">
        <v>16625</v>
      </c>
      <c r="D8795" s="1" t="s">
        <v>4482</v>
      </c>
      <c r="E8795" s="1" t="s">
        <v>2873</v>
      </c>
      <c r="F8795" s="1" t="s">
        <v>2874</v>
      </c>
      <c r="G8795" s="1" t="s">
        <v>17</v>
      </c>
      <c r="H8795" s="1">
        <v>45.0</v>
      </c>
      <c r="I8795" s="3">
        <v>44218.229166666664</v>
      </c>
      <c r="J8795" s="1">
        <v>6.74396063438014</v>
      </c>
      <c r="K8795" s="1" t="s">
        <v>24</v>
      </c>
      <c r="L8795" s="1" t="s">
        <v>741</v>
      </c>
      <c r="M8795" s="3">
        <v>44218.260732766204</v>
      </c>
    </row>
    <row r="8796">
      <c r="A8796" s="1">
        <v>8794.0</v>
      </c>
      <c r="B8796" s="1" t="s">
        <v>6213</v>
      </c>
      <c r="C8796" s="1" t="s">
        <v>16626</v>
      </c>
      <c r="D8796" s="1" t="s">
        <v>6215</v>
      </c>
      <c r="E8796" s="1" t="s">
        <v>6216</v>
      </c>
      <c r="F8796" s="1" t="s">
        <v>6217</v>
      </c>
      <c r="G8796" s="1" t="s">
        <v>35</v>
      </c>
      <c r="H8796" s="1">
        <v>45.0</v>
      </c>
      <c r="I8796" s="3">
        <v>43487.666666666664</v>
      </c>
      <c r="J8796" s="1">
        <v>2.44894064881454</v>
      </c>
      <c r="K8796" s="1" t="s">
        <v>24</v>
      </c>
      <c r="M8796" s="3">
        <v>43487.69944732639</v>
      </c>
    </row>
    <row r="8797">
      <c r="A8797" s="1">
        <v>8795.0</v>
      </c>
      <c r="B8797" s="1" t="s">
        <v>3616</v>
      </c>
      <c r="C8797" s="1" t="s">
        <v>16627</v>
      </c>
      <c r="D8797" s="1" t="s">
        <v>3618</v>
      </c>
      <c r="E8797" s="1" t="s">
        <v>3619</v>
      </c>
      <c r="F8797" s="1" t="s">
        <v>3620</v>
      </c>
      <c r="G8797" s="1" t="s">
        <v>17</v>
      </c>
      <c r="H8797" s="1">
        <v>45.0</v>
      </c>
      <c r="I8797" s="3">
        <v>43830.291666666664</v>
      </c>
      <c r="J8797" s="1">
        <v>1.09663401524362</v>
      </c>
      <c r="K8797" s="1" t="s">
        <v>24</v>
      </c>
      <c r="M8797" s="3">
        <v>43830.33300099537</v>
      </c>
    </row>
    <row r="8798">
      <c r="A8798" s="1">
        <v>8796.0</v>
      </c>
      <c r="B8798" s="1" t="s">
        <v>2885</v>
      </c>
      <c r="C8798" s="1" t="s">
        <v>16628</v>
      </c>
      <c r="D8798" s="1" t="s">
        <v>32</v>
      </c>
      <c r="E8798" s="1" t="s">
        <v>2887</v>
      </c>
      <c r="F8798" s="1" t="s">
        <v>2888</v>
      </c>
      <c r="G8798" s="1" t="s">
        <v>17</v>
      </c>
      <c r="H8798" s="1">
        <v>45.0</v>
      </c>
      <c r="I8798" s="3">
        <v>43803.5</v>
      </c>
      <c r="J8798" s="1">
        <v>0.0</v>
      </c>
      <c r="K8798" s="1" t="s">
        <v>24</v>
      </c>
      <c r="M8798" s="3">
        <v>43803.51993824074</v>
      </c>
    </row>
    <row r="8799">
      <c r="A8799" s="1">
        <v>8797.0</v>
      </c>
      <c r="B8799" s="1" t="s">
        <v>1401</v>
      </c>
      <c r="C8799" s="1" t="s">
        <v>16629</v>
      </c>
      <c r="D8799" s="1" t="s">
        <v>3976</v>
      </c>
      <c r="E8799" s="1" t="s">
        <v>16630</v>
      </c>
      <c r="F8799" s="1" t="s">
        <v>1405</v>
      </c>
      <c r="G8799" s="1" t="s">
        <v>39</v>
      </c>
      <c r="H8799" s="1">
        <v>45.0</v>
      </c>
      <c r="I8799" s="3">
        <v>44225.3125</v>
      </c>
      <c r="J8799" s="1">
        <v>4.14231972882153</v>
      </c>
      <c r="K8799" s="1" t="s">
        <v>1406</v>
      </c>
      <c r="L8799" s="1" t="s">
        <v>1407</v>
      </c>
      <c r="M8799" s="3">
        <v>44225.38043511574</v>
      </c>
    </row>
    <row r="8800">
      <c r="A8800" s="1">
        <v>8798.0</v>
      </c>
      <c r="B8800" s="1" t="s">
        <v>293</v>
      </c>
      <c r="C8800" s="1" t="s">
        <v>16631</v>
      </c>
      <c r="D8800" s="1" t="s">
        <v>906</v>
      </c>
      <c r="E8800" s="1" t="s">
        <v>6927</v>
      </c>
      <c r="F8800" s="1" t="s">
        <v>297</v>
      </c>
      <c r="G8800" s="1" t="s">
        <v>17</v>
      </c>
      <c r="H8800" s="1">
        <v>45.0</v>
      </c>
      <c r="I8800" s="3">
        <v>44253.291666666664</v>
      </c>
      <c r="J8800" s="1">
        <v>0.726524004191956</v>
      </c>
      <c r="K8800" s="1" t="s">
        <v>62</v>
      </c>
      <c r="L8800" s="1" t="s">
        <v>1188</v>
      </c>
      <c r="M8800" s="3">
        <v>44253.3265243287</v>
      </c>
    </row>
    <row r="8801">
      <c r="A8801" s="1">
        <v>8799.0</v>
      </c>
      <c r="B8801" s="1" t="s">
        <v>758</v>
      </c>
      <c r="C8801" s="1" t="s">
        <v>16632</v>
      </c>
      <c r="D8801" s="1" t="s">
        <v>760</v>
      </c>
      <c r="E8801" s="1" t="s">
        <v>16633</v>
      </c>
      <c r="F8801" s="1" t="s">
        <v>762</v>
      </c>
      <c r="G8801" s="1" t="s">
        <v>39</v>
      </c>
      <c r="H8801" s="1">
        <v>45.0</v>
      </c>
      <c r="I8801" s="3">
        <v>44006.25</v>
      </c>
      <c r="J8801" s="1">
        <v>0.494285367359591</v>
      </c>
      <c r="K8801" s="1" t="s">
        <v>159</v>
      </c>
      <c r="M8801" s="3">
        <v>44006.283899664355</v>
      </c>
    </row>
    <row r="8802">
      <c r="A8802" s="1">
        <v>8800.0</v>
      </c>
      <c r="B8802" s="1" t="s">
        <v>9951</v>
      </c>
      <c r="C8802" s="1" t="s">
        <v>16634</v>
      </c>
      <c r="D8802" s="1" t="s">
        <v>383</v>
      </c>
      <c r="E8802" s="1" t="s">
        <v>16635</v>
      </c>
      <c r="F8802" s="1" t="s">
        <v>9955</v>
      </c>
      <c r="G8802" s="1" t="s">
        <v>17</v>
      </c>
      <c r="H8802" s="1">
        <v>45.0</v>
      </c>
      <c r="I8802" s="3">
        <v>43980.5</v>
      </c>
      <c r="J8802" s="1">
        <v>3.31220330828053</v>
      </c>
      <c r="K8802" s="1" t="s">
        <v>689</v>
      </c>
      <c r="M8802" s="3">
        <v>43980.382170289355</v>
      </c>
    </row>
    <row r="8803">
      <c r="A8803" s="1">
        <v>8801.0</v>
      </c>
      <c r="B8803" s="1" t="s">
        <v>620</v>
      </c>
      <c r="C8803" s="1" t="s">
        <v>16636</v>
      </c>
      <c r="D8803" s="1" t="s">
        <v>121</v>
      </c>
      <c r="E8803" s="1" t="s">
        <v>16637</v>
      </c>
      <c r="F8803" s="1" t="s">
        <v>623</v>
      </c>
      <c r="G8803" s="1" t="s">
        <v>39</v>
      </c>
      <c r="H8803" s="1">
        <v>45.0</v>
      </c>
      <c r="I8803" s="3">
        <v>43832.75</v>
      </c>
      <c r="J8803" s="1">
        <v>3.49912484357704</v>
      </c>
      <c r="K8803" s="1" t="s">
        <v>18</v>
      </c>
      <c r="M8803" s="3">
        <v>43832.743776574076</v>
      </c>
    </row>
    <row r="8804">
      <c r="A8804" s="1">
        <v>8802.0</v>
      </c>
      <c r="B8804" s="1" t="s">
        <v>1085</v>
      </c>
      <c r="C8804" s="1" t="s">
        <v>16638</v>
      </c>
      <c r="D8804" s="1" t="s">
        <v>1087</v>
      </c>
      <c r="E8804" s="1" t="s">
        <v>2460</v>
      </c>
      <c r="F8804" s="1" t="s">
        <v>1089</v>
      </c>
      <c r="G8804" s="1" t="s">
        <v>17</v>
      </c>
      <c r="H8804" s="1">
        <v>45.0</v>
      </c>
      <c r="I8804" s="3">
        <v>44136.916666666664</v>
      </c>
      <c r="J8804" s="1">
        <v>1.7938171641273</v>
      </c>
      <c r="K8804" s="1" t="s">
        <v>159</v>
      </c>
      <c r="L8804" s="1" t="s">
        <v>3250</v>
      </c>
      <c r="M8804" s="3">
        <v>44137.54214611111</v>
      </c>
    </row>
    <row r="8805">
      <c r="A8805" s="1">
        <v>8803.0</v>
      </c>
      <c r="B8805" s="1" t="s">
        <v>3116</v>
      </c>
      <c r="C8805" s="1" t="s">
        <v>16639</v>
      </c>
      <c r="D8805" s="1" t="s">
        <v>21</v>
      </c>
      <c r="E8805" s="1" t="s">
        <v>3118</v>
      </c>
      <c r="F8805" s="1" t="s">
        <v>3119</v>
      </c>
      <c r="G8805" s="1" t="s">
        <v>17</v>
      </c>
      <c r="H8805" s="1">
        <v>45.0</v>
      </c>
      <c r="I8805" s="3">
        <v>44069.25</v>
      </c>
      <c r="J8805" s="1">
        <v>1.9964657073874</v>
      </c>
      <c r="K8805" s="1" t="s">
        <v>24</v>
      </c>
      <c r="L8805" s="1" t="s">
        <v>188</v>
      </c>
      <c r="M8805" s="3">
        <v>44069.29163310185</v>
      </c>
    </row>
    <row r="8806">
      <c r="A8806" s="1">
        <v>8804.0</v>
      </c>
      <c r="B8806" s="1" t="s">
        <v>239</v>
      </c>
      <c r="C8806" s="1" t="s">
        <v>16640</v>
      </c>
      <c r="D8806" s="1" t="s">
        <v>1268</v>
      </c>
      <c r="E8806" s="1" t="s">
        <v>4171</v>
      </c>
      <c r="F8806" s="1" t="s">
        <v>243</v>
      </c>
      <c r="G8806" s="1" t="s">
        <v>35</v>
      </c>
      <c r="H8806" s="1">
        <v>45.0</v>
      </c>
      <c r="I8806" s="3">
        <v>44237.291666666664</v>
      </c>
      <c r="J8806" s="1">
        <v>1.80041047636576</v>
      </c>
      <c r="K8806" s="1" t="s">
        <v>46</v>
      </c>
      <c r="L8806" s="1" t="s">
        <v>244</v>
      </c>
      <c r="M8806" s="3">
        <v>44237.31905702547</v>
      </c>
    </row>
    <row r="8807">
      <c r="A8807" s="1">
        <v>8805.0</v>
      </c>
      <c r="B8807" s="1" t="s">
        <v>2610</v>
      </c>
      <c r="C8807" s="1" t="s">
        <v>16641</v>
      </c>
      <c r="D8807" s="1" t="s">
        <v>16642</v>
      </c>
      <c r="E8807" s="1" t="s">
        <v>16643</v>
      </c>
      <c r="F8807" s="1" t="s">
        <v>2614</v>
      </c>
      <c r="G8807" s="1" t="s">
        <v>39</v>
      </c>
      <c r="H8807" s="1">
        <v>45.0</v>
      </c>
      <c r="I8807" s="3">
        <v>43833.208333333336</v>
      </c>
      <c r="J8807" s="1">
        <v>4.39651618574119</v>
      </c>
      <c r="K8807" s="1" t="s">
        <v>46</v>
      </c>
      <c r="M8807" s="3">
        <v>43833.25370965278</v>
      </c>
    </row>
    <row r="8808">
      <c r="A8808" s="1">
        <v>8806.0</v>
      </c>
      <c r="B8808" s="1" t="s">
        <v>1336</v>
      </c>
      <c r="C8808" s="1" t="s">
        <v>16644</v>
      </c>
      <c r="D8808" s="1" t="s">
        <v>16645</v>
      </c>
      <c r="E8808" s="1" t="s">
        <v>16646</v>
      </c>
      <c r="F8808" s="1" t="s">
        <v>1340</v>
      </c>
      <c r="G8808" s="1" t="s">
        <v>39</v>
      </c>
      <c r="H8808" s="1">
        <v>45.0</v>
      </c>
      <c r="I8808" s="3">
        <v>44077.375</v>
      </c>
      <c r="J8808" s="1">
        <v>2.13539273356783</v>
      </c>
      <c r="K8808" s="1" t="s">
        <v>46</v>
      </c>
      <c r="L8808" s="1" t="s">
        <v>266</v>
      </c>
      <c r="M8808" s="3">
        <v>44077.40936605324</v>
      </c>
    </row>
    <row r="8809">
      <c r="A8809" s="1">
        <v>8807.0</v>
      </c>
      <c r="B8809" s="1" t="s">
        <v>4873</v>
      </c>
      <c r="C8809" s="1" t="s">
        <v>16647</v>
      </c>
      <c r="D8809" s="1" t="s">
        <v>138</v>
      </c>
      <c r="E8809" s="1" t="s">
        <v>16648</v>
      </c>
      <c r="F8809" s="1" t="s">
        <v>4877</v>
      </c>
      <c r="G8809" s="1" t="s">
        <v>39</v>
      </c>
      <c r="H8809" s="1">
        <v>45.0</v>
      </c>
      <c r="I8809" s="3">
        <v>43951.583333333336</v>
      </c>
      <c r="J8809" s="1">
        <v>1.79644028644389</v>
      </c>
      <c r="K8809" s="1" t="s">
        <v>18</v>
      </c>
      <c r="M8809" s="3">
        <v>43951.61586731482</v>
      </c>
    </row>
    <row r="8810">
      <c r="A8810" s="1">
        <v>8808.0</v>
      </c>
      <c r="B8810" s="1" t="s">
        <v>953</v>
      </c>
      <c r="C8810" s="1" t="s">
        <v>16649</v>
      </c>
      <c r="D8810" s="1" t="s">
        <v>121</v>
      </c>
      <c r="E8810" s="1" t="s">
        <v>1039</v>
      </c>
      <c r="F8810" s="1" t="s">
        <v>1040</v>
      </c>
      <c r="G8810" s="1" t="s">
        <v>17</v>
      </c>
      <c r="H8810" s="1">
        <v>45.0</v>
      </c>
      <c r="I8810" s="3">
        <v>43959.625</v>
      </c>
      <c r="J8810" s="1">
        <v>1.54402253354166</v>
      </c>
      <c r="K8810" s="1" t="s">
        <v>18</v>
      </c>
      <c r="M8810" s="3">
        <v>43959.61445028935</v>
      </c>
    </row>
    <row r="8811">
      <c r="A8811" s="1">
        <v>8809.0</v>
      </c>
      <c r="B8811" s="1" t="s">
        <v>2069</v>
      </c>
      <c r="C8811" s="1" t="s">
        <v>16650</v>
      </c>
      <c r="D8811" s="1" t="s">
        <v>326</v>
      </c>
      <c r="E8811" s="1" t="s">
        <v>7751</v>
      </c>
      <c r="F8811" s="1" t="s">
        <v>2072</v>
      </c>
      <c r="G8811" s="1" t="s">
        <v>17</v>
      </c>
      <c r="H8811" s="1">
        <v>45.0</v>
      </c>
      <c r="I8811" s="3">
        <v>44061.708333333336</v>
      </c>
      <c r="J8811" s="1">
        <v>0.0</v>
      </c>
      <c r="K8811" s="1" t="s">
        <v>24</v>
      </c>
      <c r="M8811" s="3">
        <v>44061.79411449074</v>
      </c>
    </row>
    <row r="8812">
      <c r="A8812" s="1">
        <v>8810.0</v>
      </c>
      <c r="B8812" s="1" t="s">
        <v>7630</v>
      </c>
      <c r="C8812" s="1" t="s">
        <v>16651</v>
      </c>
      <c r="D8812" s="1" t="s">
        <v>436</v>
      </c>
      <c r="E8812" s="1" t="s">
        <v>16652</v>
      </c>
      <c r="F8812" s="1" t="s">
        <v>14528</v>
      </c>
      <c r="G8812" s="1" t="s">
        <v>89</v>
      </c>
      <c r="H8812" s="1">
        <v>45.0</v>
      </c>
      <c r="I8812" s="3">
        <v>43861.32778047454</v>
      </c>
      <c r="J8812" s="1">
        <v>2.02463739530097</v>
      </c>
      <c r="K8812" s="1" t="s">
        <v>24</v>
      </c>
      <c r="M8812" s="3">
        <v>43861.34768585648</v>
      </c>
    </row>
    <row r="8813">
      <c r="A8813" s="1">
        <v>8811.0</v>
      </c>
      <c r="B8813" s="1" t="s">
        <v>324</v>
      </c>
      <c r="C8813" s="1" t="s">
        <v>16653</v>
      </c>
      <c r="D8813" s="1" t="s">
        <v>326</v>
      </c>
      <c r="E8813" s="1" t="s">
        <v>11440</v>
      </c>
      <c r="F8813" s="1" t="s">
        <v>328</v>
      </c>
      <c r="G8813" s="1" t="s">
        <v>17</v>
      </c>
      <c r="H8813" s="1">
        <v>45.0</v>
      </c>
      <c r="I8813" s="3">
        <v>44245.625</v>
      </c>
      <c r="J8813" s="1">
        <v>0.0</v>
      </c>
      <c r="K8813" s="1" t="s">
        <v>24</v>
      </c>
      <c r="M8813" s="3">
        <v>44245.81446311343</v>
      </c>
    </row>
    <row r="8814">
      <c r="A8814" s="1">
        <v>8812.0</v>
      </c>
      <c r="B8814" s="1" t="s">
        <v>788</v>
      </c>
      <c r="C8814" s="1" t="s">
        <v>16654</v>
      </c>
      <c r="D8814" s="1" t="s">
        <v>148</v>
      </c>
      <c r="E8814" s="1" t="s">
        <v>1891</v>
      </c>
      <c r="F8814" s="1" t="s">
        <v>791</v>
      </c>
      <c r="G8814" s="1" t="s">
        <v>17</v>
      </c>
      <c r="H8814" s="1">
        <v>45.0</v>
      </c>
      <c r="I8814" s="3">
        <v>43857.145833333336</v>
      </c>
      <c r="J8814" s="1">
        <v>1.8136717428239</v>
      </c>
      <c r="K8814" s="1" t="s">
        <v>24</v>
      </c>
      <c r="M8814" s="3">
        <v>43857.18245512732</v>
      </c>
    </row>
    <row r="8815">
      <c r="A8815" s="1">
        <v>8813.0</v>
      </c>
      <c r="B8815" s="1" t="s">
        <v>520</v>
      </c>
      <c r="C8815" s="1" t="s">
        <v>16655</v>
      </c>
      <c r="D8815" s="1" t="s">
        <v>522</v>
      </c>
      <c r="E8815" s="1" t="s">
        <v>3380</v>
      </c>
      <c r="F8815" s="1" t="s">
        <v>524</v>
      </c>
      <c r="G8815" s="1" t="s">
        <v>35</v>
      </c>
      <c r="H8815" s="1">
        <v>45.0</v>
      </c>
      <c r="I8815" s="3">
        <v>43777.791666666664</v>
      </c>
      <c r="J8815" s="1">
        <v>1.93172679286544</v>
      </c>
      <c r="K8815" s="1" t="s">
        <v>46</v>
      </c>
      <c r="M8815" s="3">
        <v>43777.805483125</v>
      </c>
    </row>
    <row r="8816">
      <c r="A8816" s="1">
        <v>8814.0</v>
      </c>
      <c r="B8816" s="1" t="s">
        <v>2804</v>
      </c>
      <c r="C8816" s="1" t="s">
        <v>16656</v>
      </c>
      <c r="D8816" s="1" t="s">
        <v>326</v>
      </c>
      <c r="E8816" s="1" t="s">
        <v>8470</v>
      </c>
      <c r="F8816" s="1" t="s">
        <v>2808</v>
      </c>
      <c r="G8816" s="1" t="s">
        <v>35</v>
      </c>
      <c r="H8816" s="1">
        <v>45.0</v>
      </c>
      <c r="I8816" s="3">
        <v>43909.75</v>
      </c>
      <c r="J8816" s="1">
        <v>2.48918392019612</v>
      </c>
      <c r="K8816" s="1" t="s">
        <v>24</v>
      </c>
      <c r="M8816" s="3">
        <v>43908.59564100694</v>
      </c>
    </row>
    <row r="8817">
      <c r="A8817" s="1">
        <v>8815.0</v>
      </c>
      <c r="B8817" s="1" t="s">
        <v>1872</v>
      </c>
      <c r="C8817" s="1" t="s">
        <v>16657</v>
      </c>
      <c r="D8817" s="1" t="s">
        <v>532</v>
      </c>
      <c r="E8817" s="1" t="s">
        <v>15774</v>
      </c>
      <c r="F8817" s="1" t="s">
        <v>1876</v>
      </c>
      <c r="G8817" s="1" t="s">
        <v>17</v>
      </c>
      <c r="H8817" s="1">
        <v>45.0</v>
      </c>
      <c r="I8817" s="3">
        <v>44218.5</v>
      </c>
      <c r="J8817" s="1">
        <v>0.0</v>
      </c>
      <c r="K8817" s="1" t="s">
        <v>24</v>
      </c>
      <c r="L8817" s="1" t="s">
        <v>406</v>
      </c>
      <c r="M8817" s="3">
        <v>44218.52766569445</v>
      </c>
    </row>
    <row r="8818">
      <c r="A8818" s="1">
        <v>8816.0</v>
      </c>
      <c r="B8818" s="1" t="s">
        <v>303</v>
      </c>
      <c r="C8818" s="1" t="s">
        <v>16658</v>
      </c>
      <c r="D8818" s="1" t="s">
        <v>305</v>
      </c>
      <c r="E8818" s="1" t="s">
        <v>619</v>
      </c>
      <c r="F8818" s="1" t="s">
        <v>307</v>
      </c>
      <c r="G8818" s="1" t="s">
        <v>35</v>
      </c>
      <c r="H8818" s="1">
        <v>45.0</v>
      </c>
      <c r="I8818" s="3">
        <v>44207.625</v>
      </c>
      <c r="J8818" s="1">
        <v>1.68280921770503</v>
      </c>
      <c r="K8818" s="1" t="s">
        <v>24</v>
      </c>
      <c r="M8818" s="3">
        <v>44207.68945298611</v>
      </c>
    </row>
    <row r="8819">
      <c r="A8819" s="1">
        <v>8817.0</v>
      </c>
      <c r="B8819" s="1" t="s">
        <v>168</v>
      </c>
      <c r="C8819" s="1" t="s">
        <v>16659</v>
      </c>
      <c r="D8819" s="1" t="s">
        <v>1418</v>
      </c>
      <c r="E8819" s="1" t="s">
        <v>13982</v>
      </c>
      <c r="F8819" s="1" t="s">
        <v>171</v>
      </c>
      <c r="G8819" s="1" t="s">
        <v>17</v>
      </c>
      <c r="H8819" s="1">
        <v>45.0</v>
      </c>
      <c r="I8819" s="3">
        <v>43894.5</v>
      </c>
      <c r="J8819" s="1">
        <v>0.920878690808283</v>
      </c>
      <c r="K8819" s="1" t="s">
        <v>166</v>
      </c>
      <c r="M8819" s="3">
        <v>43894.65852696759</v>
      </c>
    </row>
    <row r="8820">
      <c r="A8820" s="1">
        <v>8818.0</v>
      </c>
      <c r="B8820" s="1" t="s">
        <v>233</v>
      </c>
      <c r="C8820" s="1" t="s">
        <v>16660</v>
      </c>
      <c r="D8820" s="1" t="s">
        <v>4088</v>
      </c>
      <c r="E8820" s="1" t="s">
        <v>6962</v>
      </c>
      <c r="F8820" s="1" t="s">
        <v>237</v>
      </c>
      <c r="G8820" s="1" t="s">
        <v>35</v>
      </c>
      <c r="H8820" s="1">
        <v>45.0</v>
      </c>
      <c r="I8820" s="3">
        <v>44246.5625</v>
      </c>
      <c r="J8820" s="1">
        <v>2.83645364569798</v>
      </c>
      <c r="K8820" s="1" t="s">
        <v>24</v>
      </c>
      <c r="L8820" s="1" t="s">
        <v>238</v>
      </c>
      <c r="M8820" s="3">
        <v>44246.596058055555</v>
      </c>
    </row>
    <row r="8821">
      <c r="A8821" s="1">
        <v>8819.0</v>
      </c>
      <c r="B8821" s="1" t="s">
        <v>1043</v>
      </c>
      <c r="C8821" s="1" t="s">
        <v>16661</v>
      </c>
      <c r="D8821" s="1" t="s">
        <v>27</v>
      </c>
      <c r="E8821" s="1" t="s">
        <v>9585</v>
      </c>
      <c r="F8821" s="1" t="s">
        <v>1046</v>
      </c>
      <c r="G8821" s="1" t="s">
        <v>17</v>
      </c>
      <c r="H8821" s="1">
        <v>45.0</v>
      </c>
      <c r="I8821" s="3">
        <v>44154.208333333336</v>
      </c>
      <c r="J8821" s="1">
        <v>1.79383436048884</v>
      </c>
      <c r="K8821" s="1" t="s">
        <v>18</v>
      </c>
      <c r="L8821" s="1" t="s">
        <v>1047</v>
      </c>
      <c r="M8821" s="3">
        <v>44154.251244837964</v>
      </c>
    </row>
    <row r="8822">
      <c r="A8822" s="1">
        <v>8820.0</v>
      </c>
      <c r="B8822" s="1" t="s">
        <v>3129</v>
      </c>
      <c r="C8822" s="1" t="s">
        <v>16662</v>
      </c>
      <c r="D8822" s="1" t="s">
        <v>749</v>
      </c>
      <c r="E8822" s="1" t="s">
        <v>16663</v>
      </c>
      <c r="F8822" s="1" t="s">
        <v>3133</v>
      </c>
      <c r="G8822" s="1" t="s">
        <v>39</v>
      </c>
      <c r="H8822" s="1">
        <v>45.0</v>
      </c>
      <c r="I8822" s="3">
        <v>43848.229166666664</v>
      </c>
      <c r="J8822" s="1">
        <v>1.25989794965451</v>
      </c>
      <c r="K8822" s="1" t="s">
        <v>218</v>
      </c>
      <c r="M8822" s="3">
        <v>43848.271305497685</v>
      </c>
    </row>
    <row r="8823">
      <c r="A8823" s="1">
        <v>8821.0</v>
      </c>
      <c r="B8823" s="1" t="s">
        <v>119</v>
      </c>
      <c r="C8823" s="1" t="s">
        <v>16664</v>
      </c>
      <c r="D8823" s="1" t="s">
        <v>121</v>
      </c>
      <c r="E8823" s="1" t="s">
        <v>16665</v>
      </c>
      <c r="F8823" s="1" t="s">
        <v>123</v>
      </c>
      <c r="G8823" s="1" t="s">
        <v>39</v>
      </c>
      <c r="H8823" s="1">
        <v>45.0</v>
      </c>
      <c r="I8823" s="3">
        <v>44086.645833333336</v>
      </c>
      <c r="J8823" s="1">
        <v>1.60363254665305</v>
      </c>
      <c r="K8823" s="1" t="s">
        <v>18</v>
      </c>
      <c r="M8823" s="3">
        <v>44086.668288657405</v>
      </c>
    </row>
    <row r="8824">
      <c r="A8824" s="1">
        <v>8822.0</v>
      </c>
      <c r="B8824" s="1" t="s">
        <v>19</v>
      </c>
      <c r="C8824" s="1" t="s">
        <v>16666</v>
      </c>
      <c r="D8824" s="1" t="s">
        <v>2983</v>
      </c>
      <c r="E8824" s="1" t="s">
        <v>12509</v>
      </c>
      <c r="F8824" s="1" t="s">
        <v>23</v>
      </c>
      <c r="G8824" s="1" t="s">
        <v>35</v>
      </c>
      <c r="H8824" s="1">
        <v>45.0</v>
      </c>
      <c r="I8824" s="3">
        <v>43542.291666666664</v>
      </c>
      <c r="J8824" s="1">
        <v>0.754724944017653</v>
      </c>
      <c r="K8824" s="1" t="s">
        <v>24</v>
      </c>
      <c r="M8824" s="3">
        <v>43542.32066508102</v>
      </c>
    </row>
    <row r="8825">
      <c r="A8825" s="1">
        <v>8823.0</v>
      </c>
      <c r="B8825" s="1" t="s">
        <v>6362</v>
      </c>
      <c r="C8825" s="1" t="s">
        <v>16667</v>
      </c>
      <c r="D8825" s="1" t="s">
        <v>3461</v>
      </c>
      <c r="E8825" s="1" t="s">
        <v>6365</v>
      </c>
      <c r="F8825" s="1" t="s">
        <v>6366</v>
      </c>
      <c r="G8825" s="1" t="s">
        <v>35</v>
      </c>
      <c r="H8825" s="1">
        <v>45.0</v>
      </c>
      <c r="I8825" s="3">
        <v>43892.135416666664</v>
      </c>
      <c r="J8825" s="1">
        <v>0.702822919004868</v>
      </c>
      <c r="K8825" s="1" t="s">
        <v>218</v>
      </c>
      <c r="M8825" s="3">
        <v>43892.158291064814</v>
      </c>
    </row>
    <row r="8826">
      <c r="A8826" s="1">
        <v>8824.0</v>
      </c>
      <c r="B8826" s="1" t="s">
        <v>2948</v>
      </c>
      <c r="C8826" s="1" t="s">
        <v>16668</v>
      </c>
      <c r="D8826" s="1" t="s">
        <v>1255</v>
      </c>
      <c r="E8826" s="1" t="s">
        <v>2950</v>
      </c>
      <c r="F8826" s="1" t="s">
        <v>2951</v>
      </c>
      <c r="G8826" s="1" t="s">
        <v>17</v>
      </c>
      <c r="H8826" s="1">
        <v>45.0</v>
      </c>
      <c r="I8826" s="3">
        <v>43895.291666666664</v>
      </c>
      <c r="J8826" s="1">
        <v>1.48266335224201</v>
      </c>
      <c r="K8826" s="1" t="s">
        <v>83</v>
      </c>
      <c r="M8826" s="3">
        <v>43895.336444189816</v>
      </c>
    </row>
    <row r="8827">
      <c r="A8827" s="1">
        <v>8825.0</v>
      </c>
      <c r="B8827" s="1" t="s">
        <v>485</v>
      </c>
      <c r="C8827" s="1" t="s">
        <v>16669</v>
      </c>
      <c r="D8827" s="1" t="s">
        <v>686</v>
      </c>
      <c r="E8827" s="1" t="s">
        <v>12793</v>
      </c>
      <c r="F8827" s="1" t="s">
        <v>489</v>
      </c>
      <c r="G8827" s="1" t="s">
        <v>17</v>
      </c>
      <c r="H8827" s="1">
        <v>45.0</v>
      </c>
      <c r="I8827" s="3">
        <v>44228.291666666664</v>
      </c>
      <c r="J8827" s="1">
        <v>1.56629846249305</v>
      </c>
      <c r="K8827" s="1" t="s">
        <v>689</v>
      </c>
      <c r="L8827" s="1" t="s">
        <v>3436</v>
      </c>
      <c r="M8827" s="3">
        <v>44228.37182451389</v>
      </c>
    </row>
    <row r="8828">
      <c r="A8828" s="1">
        <v>8826.0</v>
      </c>
      <c r="B8828" s="1" t="s">
        <v>278</v>
      </c>
      <c r="C8828" s="1" t="s">
        <v>16670</v>
      </c>
      <c r="D8828" s="1" t="s">
        <v>21</v>
      </c>
      <c r="E8828" s="1" t="s">
        <v>6154</v>
      </c>
      <c r="F8828" s="1" t="s">
        <v>281</v>
      </c>
      <c r="G8828" s="1" t="s">
        <v>17</v>
      </c>
      <c r="H8828" s="1">
        <v>45.0</v>
      </c>
      <c r="I8828" s="3">
        <v>44128.3125</v>
      </c>
      <c r="J8828" s="1">
        <v>2.58185160451076</v>
      </c>
      <c r="K8828" s="1" t="s">
        <v>24</v>
      </c>
      <c r="M8828" s="3">
        <v>44128.3454453588</v>
      </c>
    </row>
    <row r="8829">
      <c r="A8829" s="1">
        <v>8827.0</v>
      </c>
      <c r="B8829" s="1" t="s">
        <v>4682</v>
      </c>
      <c r="C8829" s="1" t="s">
        <v>16671</v>
      </c>
      <c r="D8829" s="1" t="s">
        <v>1494</v>
      </c>
      <c r="E8829" s="1" t="s">
        <v>16672</v>
      </c>
      <c r="F8829" s="1" t="s">
        <v>4685</v>
      </c>
      <c r="G8829" s="1" t="s">
        <v>17</v>
      </c>
      <c r="H8829" s="1">
        <v>45.0</v>
      </c>
      <c r="I8829" s="3">
        <v>44182.302083333336</v>
      </c>
      <c r="J8829" s="1">
        <v>1.31081245904353</v>
      </c>
      <c r="K8829" s="1" t="s">
        <v>46</v>
      </c>
      <c r="M8829" s="3">
        <v>44182.31240207176</v>
      </c>
    </row>
    <row r="8830">
      <c r="A8830" s="1">
        <v>8828.0</v>
      </c>
      <c r="B8830" s="1" t="s">
        <v>1043</v>
      </c>
      <c r="C8830" s="1" t="s">
        <v>16673</v>
      </c>
      <c r="D8830" s="1" t="s">
        <v>27</v>
      </c>
      <c r="E8830" s="1" t="s">
        <v>8245</v>
      </c>
      <c r="F8830" s="1" t="s">
        <v>1046</v>
      </c>
      <c r="G8830" s="1" t="s">
        <v>17</v>
      </c>
      <c r="H8830" s="1">
        <v>45.0</v>
      </c>
      <c r="I8830" s="3">
        <v>44161.541666666664</v>
      </c>
      <c r="J8830" s="1">
        <v>2.08682992858689</v>
      </c>
      <c r="K8830" s="1" t="s">
        <v>18</v>
      </c>
      <c r="L8830" s="1" t="s">
        <v>1047</v>
      </c>
      <c r="M8830" s="3">
        <v>44161.57380096065</v>
      </c>
    </row>
    <row r="8831">
      <c r="A8831" s="1">
        <v>8829.0</v>
      </c>
      <c r="B8831" s="1" t="s">
        <v>251</v>
      </c>
      <c r="C8831" s="1" t="s">
        <v>16674</v>
      </c>
      <c r="D8831" s="1" t="s">
        <v>1418</v>
      </c>
      <c r="E8831" s="1" t="s">
        <v>6109</v>
      </c>
      <c r="F8831" s="1" t="s">
        <v>255</v>
      </c>
      <c r="G8831" s="1" t="s">
        <v>17</v>
      </c>
      <c r="H8831" s="1">
        <v>45.0</v>
      </c>
      <c r="I8831" s="3">
        <v>43819.708333333336</v>
      </c>
      <c r="J8831" s="1">
        <v>0.0</v>
      </c>
      <c r="K8831" s="1" t="s">
        <v>218</v>
      </c>
      <c r="M8831" s="3">
        <v>43820.53181105324</v>
      </c>
    </row>
    <row r="8832">
      <c r="A8832" s="1">
        <v>8830.0</v>
      </c>
      <c r="B8832" s="1" t="s">
        <v>6213</v>
      </c>
      <c r="C8832" s="1" t="s">
        <v>16675</v>
      </c>
      <c r="D8832" s="1" t="s">
        <v>6215</v>
      </c>
      <c r="E8832" s="1" t="s">
        <v>16676</v>
      </c>
      <c r="F8832" s="1" t="s">
        <v>6217</v>
      </c>
      <c r="G8832" s="1" t="s">
        <v>39</v>
      </c>
      <c r="H8832" s="1">
        <v>45.0</v>
      </c>
      <c r="I8832" s="3">
        <v>43485.666666666664</v>
      </c>
      <c r="J8832" s="1">
        <v>0.459599849603973</v>
      </c>
      <c r="K8832" s="1" t="s">
        <v>24</v>
      </c>
      <c r="M8832" s="3">
        <v>43485.69334157407</v>
      </c>
    </row>
    <row r="8833">
      <c r="A8833" s="1">
        <v>8831.0</v>
      </c>
      <c r="B8833" s="1" t="s">
        <v>853</v>
      </c>
      <c r="C8833" s="1" t="s">
        <v>16677</v>
      </c>
      <c r="D8833" s="1" t="s">
        <v>1806</v>
      </c>
      <c r="E8833" s="1" t="s">
        <v>1807</v>
      </c>
      <c r="F8833" s="1" t="s">
        <v>856</v>
      </c>
      <c r="G8833" s="1" t="s">
        <v>17</v>
      </c>
      <c r="H8833" s="1">
        <v>45.0</v>
      </c>
      <c r="I8833" s="3">
        <v>44091.541666666664</v>
      </c>
      <c r="J8833" s="1">
        <v>0.368301001690667</v>
      </c>
      <c r="K8833" s="1" t="s">
        <v>18</v>
      </c>
      <c r="M8833" s="3">
        <v>44091.579046990744</v>
      </c>
    </row>
    <row r="8834">
      <c r="A8834" s="1">
        <v>8832.0</v>
      </c>
      <c r="B8834" s="1" t="s">
        <v>1315</v>
      </c>
      <c r="C8834" s="1" t="s">
        <v>16678</v>
      </c>
      <c r="D8834" s="1" t="s">
        <v>411</v>
      </c>
      <c r="E8834" s="1" t="s">
        <v>7975</v>
      </c>
      <c r="F8834" s="1" t="s">
        <v>1319</v>
      </c>
      <c r="G8834" s="1" t="s">
        <v>17</v>
      </c>
      <c r="H8834" s="1">
        <v>45.0</v>
      </c>
      <c r="I8834" s="3">
        <v>43825.333333333336</v>
      </c>
      <c r="J8834" s="1">
        <v>0.109495480412349</v>
      </c>
      <c r="K8834" s="1" t="s">
        <v>18</v>
      </c>
      <c r="M8834" s="3">
        <v>43825.36771025463</v>
      </c>
    </row>
    <row r="8835">
      <c r="A8835" s="1">
        <v>8833.0</v>
      </c>
      <c r="B8835" s="1" t="s">
        <v>1599</v>
      </c>
      <c r="C8835" s="1" t="s">
        <v>16679</v>
      </c>
      <c r="D8835" s="1" t="s">
        <v>2729</v>
      </c>
      <c r="E8835" s="1" t="s">
        <v>2730</v>
      </c>
      <c r="F8835" s="1" t="s">
        <v>1603</v>
      </c>
      <c r="G8835" s="1" t="s">
        <v>17</v>
      </c>
      <c r="H8835" s="1">
        <v>45.0</v>
      </c>
      <c r="I8835" s="3">
        <v>44070.208333333336</v>
      </c>
      <c r="J8835" s="1">
        <v>0.341178558784892</v>
      </c>
      <c r="K8835" s="1" t="s">
        <v>62</v>
      </c>
      <c r="M8835" s="3">
        <v>44070.248385555555</v>
      </c>
    </row>
    <row r="8836">
      <c r="A8836" s="1">
        <v>8834.0</v>
      </c>
      <c r="B8836" s="1" t="s">
        <v>3701</v>
      </c>
      <c r="C8836" s="1" t="s">
        <v>16680</v>
      </c>
      <c r="D8836" s="1" t="s">
        <v>1827</v>
      </c>
      <c r="E8836" s="1" t="s">
        <v>4570</v>
      </c>
      <c r="F8836" s="1" t="s">
        <v>3705</v>
      </c>
      <c r="G8836" s="1" t="s">
        <v>17</v>
      </c>
      <c r="H8836" s="1">
        <v>45.0</v>
      </c>
      <c r="I8836" s="3">
        <v>44158.208333333336</v>
      </c>
      <c r="J8836" s="1">
        <v>0.755686308678736</v>
      </c>
      <c r="K8836" s="1" t="s">
        <v>166</v>
      </c>
      <c r="L8836" s="1" t="s">
        <v>318</v>
      </c>
      <c r="M8836" s="3">
        <v>44158.23522289352</v>
      </c>
    </row>
    <row r="8837">
      <c r="A8837" s="1">
        <v>8835.0</v>
      </c>
      <c r="B8837" s="1" t="s">
        <v>10327</v>
      </c>
      <c r="C8837" s="1" t="s">
        <v>16681</v>
      </c>
      <c r="D8837" s="1" t="s">
        <v>5598</v>
      </c>
      <c r="E8837" s="1" t="s">
        <v>16682</v>
      </c>
      <c r="F8837" s="1" t="s">
        <v>10330</v>
      </c>
      <c r="G8837" s="1" t="s">
        <v>89</v>
      </c>
      <c r="H8837" s="1">
        <v>45.0</v>
      </c>
      <c r="I8837" s="3">
        <v>44119.7003755787</v>
      </c>
      <c r="J8837" s="1">
        <v>3.58909781296297</v>
      </c>
      <c r="K8837" s="1" t="s">
        <v>218</v>
      </c>
      <c r="L8837" s="1" t="s">
        <v>6816</v>
      </c>
      <c r="M8837" s="3">
        <v>44119.71124483796</v>
      </c>
    </row>
    <row r="8838">
      <c r="A8838" s="1">
        <v>8836.0</v>
      </c>
      <c r="B8838" s="1" t="s">
        <v>191</v>
      </c>
      <c r="C8838" s="1" t="s">
        <v>16683</v>
      </c>
      <c r="D8838" s="1" t="s">
        <v>1332</v>
      </c>
      <c r="E8838" s="1" t="s">
        <v>5051</v>
      </c>
      <c r="F8838" s="1" t="s">
        <v>195</v>
      </c>
      <c r="G8838" s="1" t="s">
        <v>17</v>
      </c>
      <c r="H8838" s="1">
        <v>45.0</v>
      </c>
      <c r="I8838" s="3">
        <v>43767.208333333336</v>
      </c>
      <c r="J8838" s="1">
        <v>0.0</v>
      </c>
      <c r="K8838" s="1" t="s">
        <v>24</v>
      </c>
      <c r="M8838" s="3">
        <v>43767.8173159838</v>
      </c>
    </row>
    <row r="8839">
      <c r="A8839" s="1">
        <v>8837.0</v>
      </c>
      <c r="B8839" s="1" t="s">
        <v>1616</v>
      </c>
      <c r="C8839" s="1" t="s">
        <v>16684</v>
      </c>
      <c r="D8839" s="1" t="s">
        <v>560</v>
      </c>
      <c r="E8839" s="1" t="s">
        <v>16685</v>
      </c>
      <c r="F8839" s="1" t="s">
        <v>1620</v>
      </c>
      <c r="G8839" s="1" t="s">
        <v>17</v>
      </c>
      <c r="H8839" s="1">
        <v>45.0</v>
      </c>
      <c r="I8839" s="3">
        <v>43850.625</v>
      </c>
      <c r="J8839" s="1">
        <v>1.13632112129867</v>
      </c>
      <c r="K8839" s="1" t="s">
        <v>24</v>
      </c>
      <c r="M8839" s="3">
        <v>43850.64131151621</v>
      </c>
    </row>
    <row r="8840">
      <c r="A8840" s="1">
        <v>8838.0</v>
      </c>
      <c r="B8840" s="1" t="s">
        <v>4988</v>
      </c>
      <c r="C8840" s="1" t="s">
        <v>16686</v>
      </c>
      <c r="D8840" s="1" t="s">
        <v>295</v>
      </c>
      <c r="E8840" s="1" t="s">
        <v>5185</v>
      </c>
      <c r="F8840" s="1" t="s">
        <v>4991</v>
      </c>
      <c r="G8840" s="1" t="s">
        <v>17</v>
      </c>
      <c r="H8840" s="1">
        <v>45.0</v>
      </c>
      <c r="I8840" s="3">
        <v>43853.541666666664</v>
      </c>
      <c r="J8840" s="1">
        <v>1.34167493815856</v>
      </c>
      <c r="K8840" s="1" t="s">
        <v>62</v>
      </c>
      <c r="M8840" s="3">
        <v>43853.62933752315</v>
      </c>
    </row>
    <row r="8841">
      <c r="A8841" s="1">
        <v>8839.0</v>
      </c>
      <c r="B8841" s="1" t="s">
        <v>3971</v>
      </c>
      <c r="C8841" s="1" t="s">
        <v>16687</v>
      </c>
      <c r="D8841" s="1" t="s">
        <v>1483</v>
      </c>
      <c r="E8841" s="1" t="s">
        <v>12506</v>
      </c>
      <c r="F8841" s="1" t="s">
        <v>3974</v>
      </c>
      <c r="G8841" s="1" t="s">
        <v>35</v>
      </c>
      <c r="H8841" s="1">
        <v>45.0</v>
      </c>
      <c r="I8841" s="3">
        <v>43836.25</v>
      </c>
      <c r="J8841" s="1">
        <v>0.885082823258479</v>
      </c>
      <c r="K8841" s="1" t="s">
        <v>24</v>
      </c>
      <c r="M8841" s="3">
        <v>43836.27064767361</v>
      </c>
    </row>
    <row r="8842">
      <c r="A8842" s="1">
        <v>8840.0</v>
      </c>
      <c r="B8842" s="1" t="s">
        <v>168</v>
      </c>
      <c r="C8842" s="1" t="s">
        <v>16688</v>
      </c>
      <c r="D8842" s="1" t="s">
        <v>1418</v>
      </c>
      <c r="E8842" s="1" t="s">
        <v>2686</v>
      </c>
      <c r="F8842" s="1" t="s">
        <v>171</v>
      </c>
      <c r="G8842" s="1" t="s">
        <v>17</v>
      </c>
      <c r="H8842" s="1">
        <v>45.0</v>
      </c>
      <c r="I8842" s="3">
        <v>43860.229166666664</v>
      </c>
      <c r="J8842" s="1">
        <v>0.0</v>
      </c>
      <c r="K8842" s="1" t="s">
        <v>166</v>
      </c>
      <c r="M8842" s="3">
        <v>43860.32170703704</v>
      </c>
    </row>
    <row r="8843">
      <c r="A8843" s="1">
        <v>8841.0</v>
      </c>
      <c r="B8843" s="1" t="s">
        <v>1012</v>
      </c>
      <c r="C8843" s="1" t="s">
        <v>16689</v>
      </c>
      <c r="D8843" s="1" t="s">
        <v>1014</v>
      </c>
      <c r="E8843" s="1" t="s">
        <v>1960</v>
      </c>
      <c r="F8843" s="1" t="s">
        <v>1016</v>
      </c>
      <c r="G8843" s="1" t="s">
        <v>17</v>
      </c>
      <c r="H8843" s="1">
        <v>45.0</v>
      </c>
      <c r="I8843" s="3">
        <v>43943.541666666664</v>
      </c>
      <c r="J8843" s="1">
        <v>0.746609758512491</v>
      </c>
      <c r="K8843" s="1" t="s">
        <v>166</v>
      </c>
      <c r="M8843" s="3">
        <v>43943.54822684028</v>
      </c>
    </row>
    <row r="8844">
      <c r="A8844" s="1">
        <v>8842.0</v>
      </c>
      <c r="B8844" s="1" t="s">
        <v>6092</v>
      </c>
      <c r="C8844" s="1" t="s">
        <v>16690</v>
      </c>
      <c r="D8844" s="1" t="s">
        <v>738</v>
      </c>
      <c r="E8844" s="1" t="s">
        <v>16691</v>
      </c>
      <c r="F8844" s="1" t="s">
        <v>6095</v>
      </c>
      <c r="G8844" s="1" t="s">
        <v>89</v>
      </c>
      <c r="H8844" s="1">
        <v>45.0</v>
      </c>
      <c r="I8844" s="3">
        <v>44144.77882597222</v>
      </c>
      <c r="J8844" s="1">
        <v>1.2705844759694</v>
      </c>
      <c r="K8844" s="1" t="s">
        <v>24</v>
      </c>
      <c r="L8844" s="1" t="s">
        <v>2724</v>
      </c>
      <c r="M8844" s="3">
        <v>44144.78133153935</v>
      </c>
    </row>
    <row r="8845">
      <c r="A8845" s="1">
        <v>8843.0</v>
      </c>
      <c r="B8845" s="1" t="s">
        <v>777</v>
      </c>
      <c r="C8845" s="1" t="s">
        <v>16692</v>
      </c>
      <c r="D8845" s="1" t="s">
        <v>779</v>
      </c>
      <c r="E8845" s="1" t="s">
        <v>3248</v>
      </c>
      <c r="F8845" s="1" t="s">
        <v>781</v>
      </c>
      <c r="G8845" s="1" t="s">
        <v>35</v>
      </c>
      <c r="H8845" s="1">
        <v>45.0</v>
      </c>
      <c r="I8845" s="3">
        <v>44123.291666666664</v>
      </c>
      <c r="J8845" s="1">
        <v>1.24898994314028</v>
      </c>
      <c r="K8845" s="1" t="s">
        <v>18</v>
      </c>
      <c r="M8845" s="3">
        <v>44123.3485584838</v>
      </c>
    </row>
    <row r="8846">
      <c r="A8846" s="1">
        <v>8844.0</v>
      </c>
      <c r="B8846" s="1" t="s">
        <v>1012</v>
      </c>
      <c r="C8846" s="1" t="s">
        <v>16693</v>
      </c>
      <c r="D8846" s="1" t="s">
        <v>1014</v>
      </c>
      <c r="E8846" s="1" t="s">
        <v>1573</v>
      </c>
      <c r="F8846" s="1" t="s">
        <v>1016</v>
      </c>
      <c r="G8846" s="1" t="s">
        <v>17</v>
      </c>
      <c r="H8846" s="1">
        <v>45.0</v>
      </c>
      <c r="I8846" s="3">
        <v>43894.270833333336</v>
      </c>
      <c r="J8846" s="1">
        <v>0.550557593301272</v>
      </c>
      <c r="K8846" s="1" t="s">
        <v>166</v>
      </c>
      <c r="M8846" s="3">
        <v>43894.30889533565</v>
      </c>
    </row>
    <row r="8847">
      <c r="A8847" s="1">
        <v>8845.0</v>
      </c>
      <c r="B8847" s="1" t="s">
        <v>788</v>
      </c>
      <c r="C8847" s="1" t="s">
        <v>16694</v>
      </c>
      <c r="D8847" s="1" t="s">
        <v>1343</v>
      </c>
      <c r="E8847" s="1" t="s">
        <v>1891</v>
      </c>
      <c r="F8847" s="1" t="s">
        <v>791</v>
      </c>
      <c r="G8847" s="1" t="s">
        <v>17</v>
      </c>
      <c r="H8847" s="1">
        <v>45.0</v>
      </c>
      <c r="I8847" s="3">
        <v>43868.645833333336</v>
      </c>
      <c r="J8847" s="1">
        <v>1.97268047303541</v>
      </c>
      <c r="K8847" s="1" t="s">
        <v>24</v>
      </c>
      <c r="M8847" s="3">
        <v>43868.683027708335</v>
      </c>
    </row>
    <row r="8848">
      <c r="A8848" s="1">
        <v>8846.0</v>
      </c>
      <c r="B8848" s="1" t="s">
        <v>16193</v>
      </c>
      <c r="C8848" s="1" t="s">
        <v>16695</v>
      </c>
      <c r="D8848" s="1" t="s">
        <v>1243</v>
      </c>
      <c r="E8848" s="1" t="s">
        <v>16195</v>
      </c>
      <c r="F8848" s="1" t="s">
        <v>16196</v>
      </c>
      <c r="G8848" s="1" t="s">
        <v>17</v>
      </c>
      <c r="H8848" s="1">
        <v>45.0</v>
      </c>
      <c r="I8848" s="3">
        <v>43757.25</v>
      </c>
      <c r="J8848" s="1">
        <v>2.52047724024449</v>
      </c>
      <c r="K8848" s="1" t="s">
        <v>46</v>
      </c>
      <c r="M8848" s="3">
        <v>43757.328739131946</v>
      </c>
    </row>
    <row r="8849">
      <c r="A8849" s="1">
        <v>8847.0</v>
      </c>
      <c r="B8849" s="1" t="s">
        <v>319</v>
      </c>
      <c r="C8849" s="1" t="s">
        <v>16696</v>
      </c>
      <c r="D8849" s="1" t="s">
        <v>321</v>
      </c>
      <c r="E8849" s="1" t="s">
        <v>16697</v>
      </c>
      <c r="F8849" s="1" t="s">
        <v>323</v>
      </c>
      <c r="G8849" s="1" t="s">
        <v>39</v>
      </c>
      <c r="H8849" s="1">
        <v>45.0</v>
      </c>
      <c r="I8849" s="3">
        <v>43930.770833333336</v>
      </c>
      <c r="J8849" s="1">
        <v>0.0</v>
      </c>
      <c r="K8849" s="1" t="s">
        <v>24</v>
      </c>
      <c r="M8849" s="3">
        <v>43930.778225671296</v>
      </c>
    </row>
    <row r="8850">
      <c r="A8850" s="1">
        <v>8848.0</v>
      </c>
      <c r="B8850" s="1" t="s">
        <v>1202</v>
      </c>
      <c r="C8850" s="1" t="s">
        <v>16698</v>
      </c>
      <c r="D8850" s="1" t="s">
        <v>3392</v>
      </c>
      <c r="E8850" s="1" t="s">
        <v>3393</v>
      </c>
      <c r="F8850" s="1" t="s">
        <v>1206</v>
      </c>
      <c r="G8850" s="1" t="s">
        <v>17</v>
      </c>
      <c r="H8850" s="1">
        <v>45.0</v>
      </c>
      <c r="I8850" s="3">
        <v>43735.291666666664</v>
      </c>
      <c r="J8850" s="1">
        <v>3.51895644979696</v>
      </c>
      <c r="K8850" s="1" t="s">
        <v>24</v>
      </c>
      <c r="M8850" s="3">
        <v>43735.374355277774</v>
      </c>
    </row>
    <row r="8851">
      <c r="A8851" s="1">
        <v>8849.0</v>
      </c>
      <c r="B8851" s="1" t="s">
        <v>84</v>
      </c>
      <c r="C8851" s="1" t="s">
        <v>16699</v>
      </c>
      <c r="D8851" s="1" t="s">
        <v>1255</v>
      </c>
      <c r="E8851" s="1" t="s">
        <v>16700</v>
      </c>
      <c r="F8851" s="1" t="s">
        <v>5519</v>
      </c>
      <c r="G8851" s="1" t="s">
        <v>89</v>
      </c>
      <c r="H8851" s="1">
        <v>45.0</v>
      </c>
      <c r="I8851" s="3">
        <v>44156.64327645834</v>
      </c>
      <c r="J8851" s="1">
        <v>0.278942518753322</v>
      </c>
      <c r="K8851" s="1" t="s">
        <v>83</v>
      </c>
      <c r="M8851" s="3">
        <v>44156.64018780093</v>
      </c>
    </row>
    <row r="8852">
      <c r="A8852" s="1">
        <v>8850.0</v>
      </c>
      <c r="B8852" s="1" t="s">
        <v>1101</v>
      </c>
      <c r="C8852" s="1" t="s">
        <v>16701</v>
      </c>
      <c r="D8852" s="1" t="s">
        <v>3708</v>
      </c>
      <c r="E8852" s="1" t="s">
        <v>16702</v>
      </c>
      <c r="F8852" s="1" t="s">
        <v>1105</v>
      </c>
      <c r="G8852" s="1" t="s">
        <v>89</v>
      </c>
      <c r="H8852" s="1">
        <v>45.0</v>
      </c>
      <c r="I8852" s="3">
        <v>44231.609006516206</v>
      </c>
      <c r="J8852" s="1">
        <v>2.10728641819968</v>
      </c>
      <c r="K8852" s="1" t="s">
        <v>83</v>
      </c>
      <c r="L8852" s="1" t="s">
        <v>1270</v>
      </c>
      <c r="M8852" s="3">
        <v>44231.62312297454</v>
      </c>
    </row>
    <row r="8853">
      <c r="A8853" s="1">
        <v>8851.0</v>
      </c>
      <c r="B8853" s="1" t="s">
        <v>7108</v>
      </c>
      <c r="C8853" s="1" t="s">
        <v>16703</v>
      </c>
      <c r="D8853" s="1" t="s">
        <v>3811</v>
      </c>
      <c r="E8853" s="1" t="s">
        <v>16704</v>
      </c>
      <c r="F8853" s="1" t="s">
        <v>7111</v>
      </c>
      <c r="G8853" s="1" t="s">
        <v>39</v>
      </c>
      <c r="H8853" s="1">
        <v>45.0</v>
      </c>
      <c r="I8853" s="3">
        <v>43588.125</v>
      </c>
      <c r="J8853" s="1">
        <v>1.4609021083545</v>
      </c>
      <c r="K8853" s="1" t="s">
        <v>24</v>
      </c>
      <c r="M8853" s="3">
        <v>43587.80749113426</v>
      </c>
    </row>
    <row r="8854">
      <c r="A8854" s="1">
        <v>8852.0</v>
      </c>
      <c r="B8854" s="1" t="s">
        <v>319</v>
      </c>
      <c r="C8854" s="1" t="s">
        <v>16705</v>
      </c>
      <c r="D8854" s="1" t="s">
        <v>321</v>
      </c>
      <c r="E8854" s="1" t="s">
        <v>16706</v>
      </c>
      <c r="F8854" s="1" t="s">
        <v>323</v>
      </c>
      <c r="G8854" s="1" t="s">
        <v>39</v>
      </c>
      <c r="H8854" s="1">
        <v>45.0</v>
      </c>
      <c r="I8854" s="3">
        <v>44007.489583333336</v>
      </c>
      <c r="J8854" s="1">
        <v>1.38344015748045</v>
      </c>
      <c r="K8854" s="1" t="s">
        <v>24</v>
      </c>
      <c r="M8854" s="3">
        <v>44007.52133971065</v>
      </c>
    </row>
    <row r="8855">
      <c r="A8855" s="1">
        <v>8853.0</v>
      </c>
      <c r="B8855" s="1" t="s">
        <v>389</v>
      </c>
      <c r="C8855" s="1" t="s">
        <v>16707</v>
      </c>
      <c r="D8855" s="1" t="s">
        <v>588</v>
      </c>
      <c r="E8855" s="1" t="s">
        <v>12025</v>
      </c>
      <c r="F8855" s="1" t="s">
        <v>393</v>
      </c>
      <c r="G8855" s="1" t="s">
        <v>17</v>
      </c>
      <c r="H8855" s="1">
        <v>45.0</v>
      </c>
      <c r="I8855" s="3">
        <v>43978.333333333336</v>
      </c>
      <c r="J8855" s="1">
        <v>8.46263379577211</v>
      </c>
      <c r="K8855" s="1" t="s">
        <v>18</v>
      </c>
      <c r="M8855" s="3">
        <v>43978.40990140046</v>
      </c>
    </row>
    <row r="8856">
      <c r="A8856" s="1">
        <v>8854.0</v>
      </c>
      <c r="B8856" s="1" t="s">
        <v>401</v>
      </c>
      <c r="C8856" s="1" t="s">
        <v>16708</v>
      </c>
      <c r="D8856" s="1" t="s">
        <v>1332</v>
      </c>
      <c r="E8856" s="1" t="s">
        <v>16709</v>
      </c>
      <c r="F8856" s="1" t="s">
        <v>405</v>
      </c>
      <c r="G8856" s="1" t="s">
        <v>89</v>
      </c>
      <c r="H8856" s="1">
        <v>45.0</v>
      </c>
      <c r="I8856" s="3">
        <v>43816.76505365741</v>
      </c>
      <c r="J8856" s="1">
        <v>0.0</v>
      </c>
      <c r="K8856" s="1" t="s">
        <v>24</v>
      </c>
      <c r="M8856" s="3">
        <v>43817.35248819445</v>
      </c>
    </row>
    <row r="8857">
      <c r="A8857" s="1">
        <v>8855.0</v>
      </c>
      <c r="B8857" s="1" t="s">
        <v>425</v>
      </c>
      <c r="C8857" s="1" t="s">
        <v>16710</v>
      </c>
      <c r="D8857" s="1" t="s">
        <v>16428</v>
      </c>
      <c r="E8857" s="1" t="s">
        <v>16711</v>
      </c>
      <c r="F8857" s="1" t="s">
        <v>428</v>
      </c>
      <c r="G8857" s="1" t="s">
        <v>39</v>
      </c>
      <c r="H8857" s="1">
        <v>45.0</v>
      </c>
      <c r="I8857" s="3">
        <v>44253.645833333336</v>
      </c>
      <c r="J8857" s="1">
        <v>2.13053029282236</v>
      </c>
      <c r="K8857" s="1" t="s">
        <v>24</v>
      </c>
      <c r="M8857" s="3">
        <v>44253.67347371528</v>
      </c>
    </row>
    <row r="8858">
      <c r="A8858" s="1">
        <v>8856.0</v>
      </c>
      <c r="B8858" s="1" t="s">
        <v>732</v>
      </c>
      <c r="C8858" s="1" t="s">
        <v>16712</v>
      </c>
      <c r="D8858" s="1" t="s">
        <v>461</v>
      </c>
      <c r="E8858" s="1" t="s">
        <v>2710</v>
      </c>
      <c r="F8858" s="1" t="s">
        <v>735</v>
      </c>
      <c r="G8858" s="1" t="s">
        <v>17</v>
      </c>
      <c r="H8858" s="1">
        <v>45.0</v>
      </c>
      <c r="I8858" s="3">
        <v>44065.4375</v>
      </c>
      <c r="J8858" s="1">
        <v>0.502734067957651</v>
      </c>
      <c r="K8858" s="1" t="s">
        <v>24</v>
      </c>
      <c r="M8858" s="3">
        <v>44065.44275736111</v>
      </c>
    </row>
    <row r="8859">
      <c r="A8859" s="1">
        <v>8857.0</v>
      </c>
      <c r="B8859" s="1" t="s">
        <v>191</v>
      </c>
      <c r="C8859" s="1" t="s">
        <v>16713</v>
      </c>
      <c r="D8859" s="1" t="s">
        <v>21</v>
      </c>
      <c r="E8859" s="1" t="s">
        <v>5051</v>
      </c>
      <c r="F8859" s="1" t="s">
        <v>195</v>
      </c>
      <c r="G8859" s="1" t="s">
        <v>17</v>
      </c>
      <c r="H8859" s="1">
        <v>45.0</v>
      </c>
      <c r="I8859" s="3">
        <v>43782.208333333336</v>
      </c>
      <c r="J8859" s="1">
        <v>1.33352896689525</v>
      </c>
      <c r="K8859" s="1" t="s">
        <v>24</v>
      </c>
      <c r="M8859" s="3">
        <v>43782.21970883102</v>
      </c>
    </row>
    <row r="8860">
      <c r="A8860" s="1">
        <v>8858.0</v>
      </c>
      <c r="B8860" s="1" t="s">
        <v>445</v>
      </c>
      <c r="C8860" s="1" t="s">
        <v>16714</v>
      </c>
      <c r="D8860" s="1" t="s">
        <v>447</v>
      </c>
      <c r="E8860" s="1" t="s">
        <v>448</v>
      </c>
      <c r="F8860" s="1" t="s">
        <v>449</v>
      </c>
      <c r="G8860" s="1" t="s">
        <v>35</v>
      </c>
      <c r="H8860" s="1">
        <v>45.0</v>
      </c>
      <c r="I8860" s="3">
        <v>43649.5</v>
      </c>
      <c r="J8860" s="1">
        <v>0.735345507320465</v>
      </c>
      <c r="K8860" s="1" t="s">
        <v>24</v>
      </c>
      <c r="M8860" s="3">
        <v>43650.46542414352</v>
      </c>
    </row>
    <row r="8861">
      <c r="A8861" s="1">
        <v>8859.0</v>
      </c>
      <c r="B8861" s="1" t="s">
        <v>572</v>
      </c>
      <c r="C8861" s="1" t="s">
        <v>16715</v>
      </c>
      <c r="D8861" s="1" t="s">
        <v>1133</v>
      </c>
      <c r="E8861" s="1" t="s">
        <v>16716</v>
      </c>
      <c r="F8861" s="1" t="s">
        <v>575</v>
      </c>
      <c r="G8861" s="1" t="s">
        <v>39</v>
      </c>
      <c r="H8861" s="1">
        <v>45.0</v>
      </c>
      <c r="I8861" s="3">
        <v>43598.166666666664</v>
      </c>
      <c r="J8861" s="1">
        <v>1.03038136503338</v>
      </c>
      <c r="K8861" s="1" t="s">
        <v>18</v>
      </c>
      <c r="M8861" s="3">
        <v>43598.19276019676</v>
      </c>
    </row>
    <row r="8862">
      <c r="A8862" s="1">
        <v>8860.0</v>
      </c>
      <c r="B8862" s="1" t="s">
        <v>119</v>
      </c>
      <c r="C8862" s="1" t="s">
        <v>16717</v>
      </c>
      <c r="D8862" s="1" t="s">
        <v>12037</v>
      </c>
      <c r="E8862" s="1" t="s">
        <v>16718</v>
      </c>
      <c r="F8862" s="1" t="s">
        <v>123</v>
      </c>
      <c r="G8862" s="1" t="s">
        <v>39</v>
      </c>
      <c r="H8862" s="1">
        <v>45.0</v>
      </c>
      <c r="I8862" s="3">
        <v>43861.291666666664</v>
      </c>
      <c r="J8862" s="1">
        <v>1.16018640253628</v>
      </c>
      <c r="K8862" s="1" t="s">
        <v>18</v>
      </c>
      <c r="M8862" s="3">
        <v>43861.32391782408</v>
      </c>
    </row>
    <row r="8863">
      <c r="A8863" s="1">
        <v>8861.0</v>
      </c>
      <c r="B8863" s="1" t="s">
        <v>354</v>
      </c>
      <c r="C8863" s="1" t="s">
        <v>16719</v>
      </c>
      <c r="D8863" s="1" t="s">
        <v>1874</v>
      </c>
      <c r="E8863" s="1" t="s">
        <v>2122</v>
      </c>
      <c r="F8863" s="1" t="s">
        <v>358</v>
      </c>
      <c r="G8863" s="1" t="s">
        <v>35</v>
      </c>
      <c r="H8863" s="1">
        <v>45.0</v>
      </c>
      <c r="I8863" s="3">
        <v>44232.645833333336</v>
      </c>
      <c r="J8863" s="1">
        <v>2.42924743586503</v>
      </c>
      <c r="K8863" s="1" t="s">
        <v>24</v>
      </c>
      <c r="M8863" s="3">
        <v>44232.64386162037</v>
      </c>
    </row>
    <row r="8864">
      <c r="A8864" s="1">
        <v>8862.0</v>
      </c>
      <c r="B8864" s="1" t="s">
        <v>742</v>
      </c>
      <c r="C8864" s="1" t="s">
        <v>16720</v>
      </c>
      <c r="D8864" s="1" t="s">
        <v>148</v>
      </c>
      <c r="E8864" s="1" t="s">
        <v>3823</v>
      </c>
      <c r="F8864" s="1" t="s">
        <v>746</v>
      </c>
      <c r="G8864" s="1" t="s">
        <v>35</v>
      </c>
      <c r="H8864" s="1">
        <v>45.0</v>
      </c>
      <c r="I8864" s="3">
        <v>44201.270833333336</v>
      </c>
      <c r="J8864" s="1">
        <v>1.77924443888199</v>
      </c>
      <c r="K8864" s="1" t="s">
        <v>24</v>
      </c>
      <c r="L8864" s="1" t="s">
        <v>747</v>
      </c>
      <c r="M8864" s="3">
        <v>44201.29981549769</v>
      </c>
    </row>
    <row r="8865">
      <c r="A8865" s="1">
        <v>8863.0</v>
      </c>
      <c r="B8865" s="1" t="s">
        <v>1699</v>
      </c>
      <c r="C8865" s="1" t="s">
        <v>16721</v>
      </c>
      <c r="D8865" s="1" t="s">
        <v>701</v>
      </c>
      <c r="E8865" s="1" t="s">
        <v>7933</v>
      </c>
      <c r="F8865" s="1" t="s">
        <v>1702</v>
      </c>
      <c r="G8865" s="1" t="s">
        <v>35</v>
      </c>
      <c r="H8865" s="1">
        <v>45.0</v>
      </c>
      <c r="I8865" s="3">
        <v>44229.708333333336</v>
      </c>
      <c r="J8865" s="1">
        <v>4.52032362102359</v>
      </c>
      <c r="K8865" s="1" t="s">
        <v>24</v>
      </c>
      <c r="L8865" s="1" t="s">
        <v>1006</v>
      </c>
      <c r="M8865" s="3">
        <v>44229.7995428588</v>
      </c>
    </row>
    <row r="8866">
      <c r="A8866" s="1">
        <v>8864.0</v>
      </c>
      <c r="B8866" s="1" t="s">
        <v>1315</v>
      </c>
      <c r="C8866" s="1" t="s">
        <v>16722</v>
      </c>
      <c r="D8866" s="1" t="s">
        <v>411</v>
      </c>
      <c r="E8866" s="1" t="s">
        <v>7500</v>
      </c>
      <c r="F8866" s="1" t="s">
        <v>1319</v>
      </c>
      <c r="G8866" s="1" t="s">
        <v>17</v>
      </c>
      <c r="H8866" s="1">
        <v>45.0</v>
      </c>
      <c r="I8866" s="3">
        <v>43797.541666666664</v>
      </c>
      <c r="J8866" s="1">
        <v>0.421512423813344</v>
      </c>
      <c r="K8866" s="1" t="s">
        <v>18</v>
      </c>
      <c r="M8866" s="3">
        <v>43797.59044165509</v>
      </c>
    </row>
    <row r="8867">
      <c r="A8867" s="1">
        <v>8865.0</v>
      </c>
      <c r="B8867" s="1" t="s">
        <v>25</v>
      </c>
      <c r="C8867" s="1" t="s">
        <v>16723</v>
      </c>
      <c r="D8867" s="1" t="s">
        <v>16724</v>
      </c>
      <c r="E8867" s="1" t="s">
        <v>16725</v>
      </c>
      <c r="F8867" s="1" t="s">
        <v>29</v>
      </c>
      <c r="G8867" s="1" t="s">
        <v>17</v>
      </c>
      <c r="H8867" s="1">
        <v>45.0</v>
      </c>
      <c r="I8867" s="3">
        <v>44253.229166666664</v>
      </c>
      <c r="J8867" s="1">
        <v>3.63489062830436</v>
      </c>
      <c r="K8867" s="1" t="s">
        <v>18</v>
      </c>
      <c r="M8867" s="3">
        <v>44253.26534528935</v>
      </c>
    </row>
    <row r="8868">
      <c r="A8868" s="1">
        <v>8866.0</v>
      </c>
      <c r="B8868" s="1" t="s">
        <v>596</v>
      </c>
      <c r="C8868" s="1" t="s">
        <v>16726</v>
      </c>
      <c r="D8868" s="1" t="s">
        <v>738</v>
      </c>
      <c r="E8868" s="1" t="s">
        <v>16727</v>
      </c>
      <c r="F8868" s="1" t="s">
        <v>600</v>
      </c>
      <c r="G8868" s="1" t="s">
        <v>39</v>
      </c>
      <c r="H8868" s="1">
        <v>45.0</v>
      </c>
      <c r="I8868" s="3">
        <v>44074.708333333336</v>
      </c>
      <c r="J8868" s="1">
        <v>0.0</v>
      </c>
      <c r="K8868" s="1" t="s">
        <v>601</v>
      </c>
      <c r="M8868" s="3">
        <v>44074.795860011574</v>
      </c>
    </row>
    <row r="8869">
      <c r="A8869" s="1">
        <v>8867.0</v>
      </c>
      <c r="B8869" s="1" t="s">
        <v>19</v>
      </c>
      <c r="C8869" s="1" t="s">
        <v>16728</v>
      </c>
      <c r="D8869" s="1" t="s">
        <v>3488</v>
      </c>
      <c r="E8869" s="1" t="s">
        <v>16729</v>
      </c>
      <c r="F8869" s="1" t="s">
        <v>23</v>
      </c>
      <c r="G8869" s="1" t="s">
        <v>39</v>
      </c>
      <c r="H8869" s="1">
        <v>45.0</v>
      </c>
      <c r="I8869" s="3">
        <v>43844.645833333336</v>
      </c>
      <c r="J8869" s="1">
        <v>1.29779499748292</v>
      </c>
      <c r="K8869" s="1" t="s">
        <v>24</v>
      </c>
      <c r="M8869" s="3">
        <v>43844.656714826386</v>
      </c>
    </row>
    <row r="8870">
      <c r="A8870" s="1">
        <v>8868.0</v>
      </c>
      <c r="B8870" s="1" t="s">
        <v>1872</v>
      </c>
      <c r="C8870" s="1" t="s">
        <v>16730</v>
      </c>
      <c r="D8870" s="1" t="s">
        <v>403</v>
      </c>
      <c r="E8870" s="1" t="s">
        <v>5060</v>
      </c>
      <c r="F8870" s="1" t="s">
        <v>1876</v>
      </c>
      <c r="G8870" s="1" t="s">
        <v>35</v>
      </c>
      <c r="H8870" s="1">
        <v>45.0</v>
      </c>
      <c r="I8870" s="3">
        <v>44252.375</v>
      </c>
      <c r="J8870" s="1">
        <v>2.24580205587837</v>
      </c>
      <c r="K8870" s="1" t="s">
        <v>24</v>
      </c>
      <c r="L8870" s="1" t="s">
        <v>406</v>
      </c>
      <c r="M8870" s="3">
        <v>44252.406980300926</v>
      </c>
    </row>
    <row r="8871">
      <c r="A8871" s="1">
        <v>8869.0</v>
      </c>
      <c r="B8871" s="1" t="s">
        <v>14774</v>
      </c>
      <c r="C8871" s="1" t="s">
        <v>16731</v>
      </c>
      <c r="D8871" s="1" t="s">
        <v>2553</v>
      </c>
      <c r="E8871" s="1" t="s">
        <v>16732</v>
      </c>
      <c r="F8871" s="1" t="s">
        <v>14777</v>
      </c>
      <c r="G8871" s="1" t="s">
        <v>89</v>
      </c>
      <c r="H8871" s="1">
        <v>45.0</v>
      </c>
      <c r="I8871" s="3">
        <v>44208.607891168984</v>
      </c>
      <c r="J8871" s="1">
        <v>2.36477619294614</v>
      </c>
      <c r="K8871" s="1" t="s">
        <v>24</v>
      </c>
      <c r="M8871" s="3">
        <v>44208.62731957176</v>
      </c>
    </row>
    <row r="8872">
      <c r="A8872" s="1">
        <v>8870.0</v>
      </c>
      <c r="B8872" s="1" t="s">
        <v>229</v>
      </c>
      <c r="C8872" s="1" t="s">
        <v>16733</v>
      </c>
      <c r="D8872" s="1" t="s">
        <v>116</v>
      </c>
      <c r="E8872" s="1" t="s">
        <v>4002</v>
      </c>
      <c r="F8872" s="1" t="s">
        <v>232</v>
      </c>
      <c r="G8872" s="1" t="s">
        <v>35</v>
      </c>
      <c r="H8872" s="1">
        <v>45.0</v>
      </c>
      <c r="I8872" s="3">
        <v>43795.166666666664</v>
      </c>
      <c r="J8872" s="1">
        <v>9.22477564460898</v>
      </c>
      <c r="K8872" s="1" t="s">
        <v>24</v>
      </c>
      <c r="M8872" s="3">
        <v>43795.20402297454</v>
      </c>
    </row>
    <row r="8873">
      <c r="A8873" s="1">
        <v>8871.0</v>
      </c>
      <c r="B8873" s="1" t="s">
        <v>932</v>
      </c>
      <c r="C8873" s="1" t="s">
        <v>16734</v>
      </c>
      <c r="D8873" s="1" t="s">
        <v>2384</v>
      </c>
      <c r="E8873" s="1" t="s">
        <v>2385</v>
      </c>
      <c r="F8873" s="1" t="s">
        <v>936</v>
      </c>
      <c r="G8873" s="1" t="s">
        <v>17</v>
      </c>
      <c r="H8873" s="1">
        <v>45.0</v>
      </c>
      <c r="I8873" s="3">
        <v>43828.166666666664</v>
      </c>
      <c r="J8873" s="1">
        <v>7.73082512773474</v>
      </c>
      <c r="K8873" s="1" t="s">
        <v>159</v>
      </c>
      <c r="M8873" s="3">
        <v>43829.25016957176</v>
      </c>
    </row>
    <row r="8874">
      <c r="A8874" s="1">
        <v>8872.0</v>
      </c>
      <c r="B8874" s="1" t="s">
        <v>1599</v>
      </c>
      <c r="C8874" s="1" t="s">
        <v>16735</v>
      </c>
      <c r="D8874" s="1" t="s">
        <v>2729</v>
      </c>
      <c r="E8874" s="1" t="s">
        <v>2730</v>
      </c>
      <c r="F8874" s="1" t="s">
        <v>1603</v>
      </c>
      <c r="G8874" s="1" t="s">
        <v>17</v>
      </c>
      <c r="H8874" s="1">
        <v>45.0</v>
      </c>
      <c r="I8874" s="3">
        <v>44084.208333333336</v>
      </c>
      <c r="J8874" s="1">
        <v>2.43649047771091</v>
      </c>
      <c r="K8874" s="1" t="s">
        <v>62</v>
      </c>
      <c r="M8874" s="3">
        <v>44084.24975416667</v>
      </c>
    </row>
    <row r="8875">
      <c r="A8875" s="1">
        <v>8873.0</v>
      </c>
      <c r="B8875" s="1" t="s">
        <v>887</v>
      </c>
      <c r="C8875" s="1" t="s">
        <v>16736</v>
      </c>
      <c r="D8875" s="1" t="s">
        <v>8286</v>
      </c>
      <c r="E8875" s="1" t="s">
        <v>16737</v>
      </c>
      <c r="F8875" s="1" t="s">
        <v>891</v>
      </c>
      <c r="G8875" s="1" t="s">
        <v>89</v>
      </c>
      <c r="H8875" s="1">
        <v>45.0</v>
      </c>
      <c r="I8875" s="3">
        <v>43889.31103388889</v>
      </c>
      <c r="J8875" s="1">
        <v>2.2984744088223</v>
      </c>
      <c r="K8875" s="1" t="s">
        <v>24</v>
      </c>
      <c r="M8875" s="3">
        <v>43889.319158645834</v>
      </c>
    </row>
    <row r="8876">
      <c r="A8876" s="1">
        <v>8874.0</v>
      </c>
      <c r="B8876" s="1" t="s">
        <v>1289</v>
      </c>
      <c r="C8876" s="1" t="s">
        <v>16738</v>
      </c>
      <c r="D8876" s="1" t="s">
        <v>1952</v>
      </c>
      <c r="E8876" s="1" t="s">
        <v>16739</v>
      </c>
      <c r="F8876" s="1" t="s">
        <v>1293</v>
      </c>
      <c r="G8876" s="1" t="s">
        <v>39</v>
      </c>
      <c r="H8876" s="1">
        <v>45.0</v>
      </c>
      <c r="I8876" s="3">
        <v>44071.708333333336</v>
      </c>
      <c r="J8876" s="1">
        <v>2.12668633825295</v>
      </c>
      <c r="K8876" s="1" t="s">
        <v>24</v>
      </c>
      <c r="M8876" s="3">
        <v>44071.719969502316</v>
      </c>
    </row>
    <row r="8877">
      <c r="A8877" s="1">
        <v>8875.0</v>
      </c>
      <c r="B8877" s="1" t="s">
        <v>340</v>
      </c>
      <c r="C8877" s="1" t="s">
        <v>16740</v>
      </c>
      <c r="D8877" s="1" t="s">
        <v>1255</v>
      </c>
      <c r="E8877" s="1" t="s">
        <v>16741</v>
      </c>
      <c r="F8877" s="1" t="s">
        <v>344</v>
      </c>
      <c r="G8877" s="1" t="s">
        <v>39</v>
      </c>
      <c r="H8877" s="1">
        <v>45.0</v>
      </c>
      <c r="I8877" s="3">
        <v>43986.28125</v>
      </c>
      <c r="J8877" s="1">
        <v>0.0</v>
      </c>
      <c r="K8877" s="1" t="s">
        <v>83</v>
      </c>
      <c r="M8877" s="3">
        <v>43986.328502881945</v>
      </c>
    </row>
    <row r="8878">
      <c r="A8878" s="1">
        <v>8876.0</v>
      </c>
      <c r="B8878" s="1" t="s">
        <v>340</v>
      </c>
      <c r="C8878" s="1" t="s">
        <v>16742</v>
      </c>
      <c r="D8878" s="1" t="s">
        <v>342</v>
      </c>
      <c r="E8878" s="1" t="s">
        <v>3330</v>
      </c>
      <c r="F8878" s="1" t="s">
        <v>344</v>
      </c>
      <c r="G8878" s="1" t="s">
        <v>17</v>
      </c>
      <c r="H8878" s="1">
        <v>45.0</v>
      </c>
      <c r="I8878" s="3">
        <v>44153.208333333336</v>
      </c>
      <c r="J8878" s="1">
        <v>1.46294347235404</v>
      </c>
      <c r="K8878" s="1" t="s">
        <v>83</v>
      </c>
      <c r="M8878" s="3">
        <v>44153.24204586806</v>
      </c>
    </row>
    <row r="8879">
      <c r="A8879" s="1">
        <v>8877.0</v>
      </c>
      <c r="B8879" s="1" t="s">
        <v>455</v>
      </c>
      <c r="C8879" s="1" t="s">
        <v>16743</v>
      </c>
      <c r="D8879" s="1" t="s">
        <v>116</v>
      </c>
      <c r="E8879" s="1" t="s">
        <v>3667</v>
      </c>
      <c r="F8879" s="1" t="s">
        <v>458</v>
      </c>
      <c r="G8879" s="1" t="s">
        <v>17</v>
      </c>
      <c r="H8879" s="1">
        <v>45.0</v>
      </c>
      <c r="I8879" s="3">
        <v>44167.333333333336</v>
      </c>
      <c r="J8879" s="1">
        <v>0.0</v>
      </c>
      <c r="K8879" s="1" t="s">
        <v>24</v>
      </c>
      <c r="M8879" s="3">
        <v>44167.43101429398</v>
      </c>
    </row>
    <row r="8880">
      <c r="A8880" s="1">
        <v>8878.0</v>
      </c>
      <c r="B8880" s="1" t="s">
        <v>7459</v>
      </c>
      <c r="C8880" s="1" t="s">
        <v>16744</v>
      </c>
      <c r="D8880" s="1" t="s">
        <v>99</v>
      </c>
      <c r="E8880" s="1" t="s">
        <v>16745</v>
      </c>
      <c r="F8880" s="1" t="s">
        <v>7462</v>
      </c>
      <c r="G8880" s="1" t="s">
        <v>89</v>
      </c>
      <c r="H8880" s="1">
        <v>45.0</v>
      </c>
      <c r="I8880" s="3">
        <v>44154.52938988426</v>
      </c>
      <c r="J8880" s="1">
        <v>1.66995891923817</v>
      </c>
      <c r="K8880" s="1" t="s">
        <v>24</v>
      </c>
      <c r="L8880" s="1" t="s">
        <v>135</v>
      </c>
      <c r="M8880" s="3">
        <v>44154.55497795139</v>
      </c>
    </row>
    <row r="8881">
      <c r="A8881" s="1">
        <v>8879.0</v>
      </c>
      <c r="B8881" s="1" t="s">
        <v>2534</v>
      </c>
      <c r="C8881" s="1" t="s">
        <v>16746</v>
      </c>
      <c r="D8881" s="1" t="s">
        <v>6750</v>
      </c>
      <c r="E8881" s="1" t="s">
        <v>16747</v>
      </c>
      <c r="F8881" s="1" t="s">
        <v>2538</v>
      </c>
      <c r="G8881" s="1" t="s">
        <v>89</v>
      </c>
      <c r="H8881" s="1">
        <v>45.0</v>
      </c>
      <c r="I8881" s="3">
        <v>43890.40154613426</v>
      </c>
      <c r="J8881" s="1">
        <v>3.10453401218932</v>
      </c>
      <c r="K8881" s="1" t="s">
        <v>18</v>
      </c>
      <c r="M8881" s="3">
        <v>43890.43539716435</v>
      </c>
    </row>
    <row r="8882">
      <c r="A8882" s="1">
        <v>8880.0</v>
      </c>
      <c r="B8882" s="1" t="s">
        <v>2188</v>
      </c>
      <c r="C8882" s="1" t="s">
        <v>16748</v>
      </c>
      <c r="D8882" s="1" t="s">
        <v>37</v>
      </c>
      <c r="E8882" s="1" t="s">
        <v>9217</v>
      </c>
      <c r="F8882" s="1" t="s">
        <v>2192</v>
      </c>
      <c r="G8882" s="1" t="s">
        <v>17</v>
      </c>
      <c r="H8882" s="1">
        <v>45.0</v>
      </c>
      <c r="I8882" s="3">
        <v>44235.197916666664</v>
      </c>
      <c r="J8882" s="1">
        <v>2.57093843639364</v>
      </c>
      <c r="K8882" s="1" t="s">
        <v>18</v>
      </c>
      <c r="M8882" s="3">
        <v>44235.20496122685</v>
      </c>
    </row>
    <row r="8883">
      <c r="A8883" s="1">
        <v>8881.0</v>
      </c>
      <c r="B8883" s="1" t="s">
        <v>9156</v>
      </c>
      <c r="C8883" s="1" t="s">
        <v>16749</v>
      </c>
      <c r="D8883" s="1" t="s">
        <v>3858</v>
      </c>
      <c r="E8883" s="1" t="s">
        <v>16750</v>
      </c>
      <c r="F8883" s="1" t="s">
        <v>9159</v>
      </c>
      <c r="G8883" s="1" t="s">
        <v>39</v>
      </c>
      <c r="H8883" s="1">
        <v>45.0</v>
      </c>
      <c r="I8883" s="3">
        <v>44080.416666666664</v>
      </c>
      <c r="J8883" s="1">
        <v>1.74711010621776</v>
      </c>
      <c r="K8883" s="1" t="s">
        <v>166</v>
      </c>
      <c r="M8883" s="3">
        <v>44080.45682584491</v>
      </c>
    </row>
    <row r="8884">
      <c r="A8884" s="1">
        <v>8882.0</v>
      </c>
      <c r="B8884" s="1" t="s">
        <v>834</v>
      </c>
      <c r="C8884" s="1" t="s">
        <v>16751</v>
      </c>
      <c r="D8884" s="1" t="s">
        <v>1988</v>
      </c>
      <c r="E8884" s="1" t="s">
        <v>16752</v>
      </c>
      <c r="F8884" s="1" t="s">
        <v>837</v>
      </c>
      <c r="G8884" s="1" t="s">
        <v>39</v>
      </c>
      <c r="H8884" s="1">
        <v>45.0</v>
      </c>
      <c r="I8884" s="3">
        <v>43908.75</v>
      </c>
      <c r="J8884" s="1">
        <v>0.482225194331472</v>
      </c>
      <c r="K8884" s="1" t="s">
        <v>18</v>
      </c>
      <c r="M8884" s="3">
        <v>43908.77977627315</v>
      </c>
    </row>
    <row r="8885">
      <c r="A8885" s="1">
        <v>8883.0</v>
      </c>
      <c r="B8885" s="1" t="s">
        <v>4046</v>
      </c>
      <c r="C8885" s="1" t="s">
        <v>16753</v>
      </c>
      <c r="D8885" s="1" t="s">
        <v>116</v>
      </c>
      <c r="E8885" s="1" t="s">
        <v>16754</v>
      </c>
      <c r="F8885" s="1" t="s">
        <v>4049</v>
      </c>
      <c r="G8885" s="1" t="s">
        <v>89</v>
      </c>
      <c r="H8885" s="1">
        <v>45.0</v>
      </c>
      <c r="I8885" s="3">
        <v>43911.77075912037</v>
      </c>
      <c r="J8885" s="1">
        <v>4.13471408079623</v>
      </c>
      <c r="K8885" s="1" t="s">
        <v>24</v>
      </c>
      <c r="M8885" s="3">
        <v>43911.820507777775</v>
      </c>
    </row>
    <row r="8886">
      <c r="A8886" s="1">
        <v>8884.0</v>
      </c>
      <c r="B8886" s="1" t="s">
        <v>5602</v>
      </c>
      <c r="C8886" s="1" t="s">
        <v>16755</v>
      </c>
      <c r="D8886" s="1" t="s">
        <v>2248</v>
      </c>
      <c r="E8886" s="1" t="s">
        <v>16756</v>
      </c>
      <c r="F8886" s="1" t="s">
        <v>5605</v>
      </c>
      <c r="G8886" s="1" t="s">
        <v>89</v>
      </c>
      <c r="H8886" s="1">
        <v>45.0</v>
      </c>
      <c r="I8886" s="3">
        <v>44253.39332658565</v>
      </c>
      <c r="J8886" s="1">
        <v>2.34495100241207</v>
      </c>
      <c r="K8886" s="1" t="s">
        <v>601</v>
      </c>
      <c r="L8886" s="1" t="s">
        <v>5606</v>
      </c>
      <c r="M8886" s="3">
        <v>44253.405844340276</v>
      </c>
    </row>
    <row r="8887">
      <c r="A8887" s="1">
        <v>8885.0</v>
      </c>
      <c r="B8887" s="1" t="s">
        <v>4775</v>
      </c>
      <c r="C8887" s="1" t="s">
        <v>16757</v>
      </c>
      <c r="D8887" s="1" t="s">
        <v>305</v>
      </c>
      <c r="E8887" s="1" t="s">
        <v>4830</v>
      </c>
      <c r="F8887" s="1" t="s">
        <v>4778</v>
      </c>
      <c r="G8887" s="1" t="s">
        <v>17</v>
      </c>
      <c r="H8887" s="1">
        <v>45.0</v>
      </c>
      <c r="I8887" s="3">
        <v>43875.625</v>
      </c>
      <c r="J8887" s="1">
        <v>2.12885810519506</v>
      </c>
      <c r="K8887" s="1" t="s">
        <v>24</v>
      </c>
      <c r="M8887" s="3">
        <v>43875.65120402778</v>
      </c>
    </row>
    <row r="8888">
      <c r="A8888" s="1">
        <v>8886.0</v>
      </c>
      <c r="B8888" s="1" t="s">
        <v>3909</v>
      </c>
      <c r="C8888" s="1" t="s">
        <v>16758</v>
      </c>
      <c r="D8888" s="1" t="s">
        <v>211</v>
      </c>
      <c r="E8888" s="1" t="s">
        <v>16759</v>
      </c>
      <c r="F8888" s="1" t="s">
        <v>3912</v>
      </c>
      <c r="G8888" s="1" t="s">
        <v>89</v>
      </c>
      <c r="H8888" s="1">
        <v>45.0</v>
      </c>
      <c r="I8888" s="3">
        <v>44115.73879084491</v>
      </c>
      <c r="J8888" s="1">
        <v>2.35192461583352</v>
      </c>
      <c r="K8888" s="1" t="s">
        <v>24</v>
      </c>
      <c r="M8888" s="3">
        <v>44115.77679645833</v>
      </c>
    </row>
    <row r="8889">
      <c r="A8889" s="1">
        <v>8887.0</v>
      </c>
      <c r="B8889" s="1" t="s">
        <v>1348</v>
      </c>
      <c r="C8889" s="1" t="s">
        <v>16760</v>
      </c>
      <c r="D8889" s="1" t="s">
        <v>1802</v>
      </c>
      <c r="E8889" s="1" t="s">
        <v>4325</v>
      </c>
      <c r="F8889" s="1" t="s">
        <v>1352</v>
      </c>
      <c r="G8889" s="1" t="s">
        <v>35</v>
      </c>
      <c r="H8889" s="1">
        <v>45.0</v>
      </c>
      <c r="I8889" s="3">
        <v>43990.25</v>
      </c>
      <c r="J8889" s="1">
        <v>2.20443491664882</v>
      </c>
      <c r="K8889" s="1" t="s">
        <v>18</v>
      </c>
      <c r="M8889" s="3">
        <v>43990.279310590275</v>
      </c>
    </row>
    <row r="8890">
      <c r="A8890" s="1">
        <v>8888.0</v>
      </c>
      <c r="B8890" s="1" t="s">
        <v>385</v>
      </c>
      <c r="C8890" s="1" t="s">
        <v>16761</v>
      </c>
      <c r="D8890" s="1" t="s">
        <v>116</v>
      </c>
      <c r="E8890" s="1" t="s">
        <v>2481</v>
      </c>
      <c r="F8890" s="1" t="s">
        <v>388</v>
      </c>
      <c r="G8890" s="1" t="s">
        <v>17</v>
      </c>
      <c r="H8890" s="1">
        <v>45.0</v>
      </c>
      <c r="I8890" s="3">
        <v>44137.291666666664</v>
      </c>
      <c r="J8890" s="1">
        <v>0.0</v>
      </c>
      <c r="K8890" s="1" t="s">
        <v>24</v>
      </c>
      <c r="M8890" s="3">
        <v>44137.34114415509</v>
      </c>
    </row>
    <row r="8891">
      <c r="A8891" s="1">
        <v>8889.0</v>
      </c>
      <c r="B8891" s="1" t="s">
        <v>1731</v>
      </c>
      <c r="C8891" s="1" t="s">
        <v>16762</v>
      </c>
      <c r="D8891" s="1" t="s">
        <v>813</v>
      </c>
      <c r="E8891" s="1" t="s">
        <v>16763</v>
      </c>
      <c r="F8891" s="1" t="s">
        <v>1734</v>
      </c>
      <c r="G8891" s="1" t="s">
        <v>17</v>
      </c>
      <c r="H8891" s="1">
        <v>45.0</v>
      </c>
      <c r="I8891" s="3">
        <v>43701.625</v>
      </c>
      <c r="J8891" s="1">
        <v>1.66596766678687</v>
      </c>
      <c r="K8891" s="1" t="s">
        <v>18</v>
      </c>
      <c r="M8891" s="3">
        <v>43701.65549644676</v>
      </c>
    </row>
    <row r="8892">
      <c r="A8892" s="1">
        <v>8890.0</v>
      </c>
      <c r="B8892" s="1" t="s">
        <v>4014</v>
      </c>
      <c r="C8892" s="1" t="s">
        <v>16764</v>
      </c>
      <c r="D8892" s="1" t="s">
        <v>326</v>
      </c>
      <c r="E8892" s="1" t="s">
        <v>16765</v>
      </c>
      <c r="F8892" s="1" t="s">
        <v>4017</v>
      </c>
      <c r="G8892" s="1" t="s">
        <v>39</v>
      </c>
      <c r="H8892" s="1">
        <v>45.0</v>
      </c>
      <c r="I8892" s="3">
        <v>43803.166666666664</v>
      </c>
      <c r="J8892" s="1">
        <v>2.11058585681678</v>
      </c>
      <c r="K8892" s="1" t="s">
        <v>24</v>
      </c>
      <c r="M8892" s="3">
        <v>43803.19835475695</v>
      </c>
    </row>
    <row r="8893">
      <c r="A8893" s="1">
        <v>8891.0</v>
      </c>
      <c r="B8893" s="1" t="s">
        <v>1800</v>
      </c>
      <c r="C8893" s="1" t="s">
        <v>16766</v>
      </c>
      <c r="D8893" s="1" t="s">
        <v>1802</v>
      </c>
      <c r="E8893" s="1" t="s">
        <v>1803</v>
      </c>
      <c r="F8893" s="1" t="s">
        <v>1804</v>
      </c>
      <c r="G8893" s="1" t="s">
        <v>17</v>
      </c>
      <c r="H8893" s="1">
        <v>45.0</v>
      </c>
      <c r="I8893" s="3">
        <v>43869.625</v>
      </c>
      <c r="J8893" s="1">
        <v>0.0</v>
      </c>
      <c r="K8893" s="1" t="s">
        <v>83</v>
      </c>
      <c r="M8893" s="3">
        <v>43870.2883849537</v>
      </c>
    </row>
    <row r="8894">
      <c r="A8894" s="1">
        <v>8892.0</v>
      </c>
      <c r="B8894" s="1" t="s">
        <v>2253</v>
      </c>
      <c r="C8894" s="1" t="s">
        <v>16767</v>
      </c>
      <c r="D8894" s="1" t="s">
        <v>2255</v>
      </c>
      <c r="E8894" s="1" t="s">
        <v>2256</v>
      </c>
      <c r="F8894" s="1" t="s">
        <v>2257</v>
      </c>
      <c r="G8894" s="1" t="s">
        <v>35</v>
      </c>
      <c r="H8894" s="1">
        <v>45.0</v>
      </c>
      <c r="I8894" s="3">
        <v>44225.197916666664</v>
      </c>
      <c r="J8894" s="1">
        <v>3.05241426585955</v>
      </c>
      <c r="K8894" s="1" t="s">
        <v>24</v>
      </c>
      <c r="L8894" s="1" t="s">
        <v>135</v>
      </c>
      <c r="M8894" s="3">
        <v>44225.23816958333</v>
      </c>
    </row>
    <row r="8895">
      <c r="A8895" s="1">
        <v>8893.0</v>
      </c>
      <c r="B8895" s="1" t="s">
        <v>811</v>
      </c>
      <c r="C8895" s="1" t="s">
        <v>16768</v>
      </c>
      <c r="D8895" s="1" t="s">
        <v>1899</v>
      </c>
      <c r="E8895" s="1" t="s">
        <v>16769</v>
      </c>
      <c r="F8895" s="1" t="s">
        <v>815</v>
      </c>
      <c r="G8895" s="1" t="s">
        <v>39</v>
      </c>
      <c r="H8895" s="1">
        <v>45.0</v>
      </c>
      <c r="I8895" s="3">
        <v>43716.75</v>
      </c>
      <c r="J8895" s="1">
        <v>1.31919254236023</v>
      </c>
      <c r="K8895" s="1" t="s">
        <v>18</v>
      </c>
      <c r="M8895" s="3">
        <v>43716.82383673611</v>
      </c>
    </row>
    <row r="8896">
      <c r="A8896" s="1">
        <v>8894.0</v>
      </c>
      <c r="B8896" s="1" t="s">
        <v>84</v>
      </c>
      <c r="C8896" s="1" t="s">
        <v>16770</v>
      </c>
      <c r="D8896" s="1" t="s">
        <v>14</v>
      </c>
      <c r="E8896" s="1" t="s">
        <v>16771</v>
      </c>
      <c r="F8896" s="1" t="s">
        <v>88</v>
      </c>
      <c r="G8896" s="1" t="s">
        <v>89</v>
      </c>
      <c r="H8896" s="1">
        <v>45.0</v>
      </c>
      <c r="I8896" s="3">
        <v>44100.62847222222</v>
      </c>
      <c r="J8896" s="1">
        <v>0.232994960306544</v>
      </c>
      <c r="K8896" s="1" t="s">
        <v>83</v>
      </c>
      <c r="M8896" s="3">
        <v>44100.64066283565</v>
      </c>
    </row>
    <row r="8897">
      <c r="A8897" s="1">
        <v>8895.0</v>
      </c>
      <c r="B8897" s="1" t="s">
        <v>16772</v>
      </c>
      <c r="C8897" s="1" t="s">
        <v>16773</v>
      </c>
      <c r="D8897" s="1" t="s">
        <v>383</v>
      </c>
      <c r="E8897" s="1" t="s">
        <v>16774</v>
      </c>
      <c r="F8897" s="1" t="s">
        <v>16775</v>
      </c>
      <c r="G8897" s="1" t="s">
        <v>39</v>
      </c>
      <c r="H8897" s="1">
        <v>45.0</v>
      </c>
      <c r="I8897" s="3">
        <v>43937.25</v>
      </c>
      <c r="J8897" s="1">
        <v>3.01698197274418</v>
      </c>
      <c r="K8897" s="1" t="s">
        <v>159</v>
      </c>
      <c r="L8897" s="1" t="s">
        <v>8767</v>
      </c>
      <c r="M8897" s="3">
        <v>43937.28284327546</v>
      </c>
    </row>
    <row r="8898">
      <c r="A8898" s="1">
        <v>8896.0</v>
      </c>
      <c r="B8898" s="1" t="s">
        <v>5319</v>
      </c>
      <c r="C8898" s="1" t="s">
        <v>16776</v>
      </c>
      <c r="D8898" s="1" t="s">
        <v>1071</v>
      </c>
      <c r="E8898" s="1" t="s">
        <v>16777</v>
      </c>
      <c r="F8898" s="1" t="s">
        <v>5322</v>
      </c>
      <c r="G8898" s="1" t="s">
        <v>17</v>
      </c>
      <c r="H8898" s="1">
        <v>45.0</v>
      </c>
      <c r="I8898" s="3">
        <v>44000.666666666664</v>
      </c>
      <c r="J8898" s="1">
        <v>0.780277002117178</v>
      </c>
      <c r="K8898" s="1" t="s">
        <v>24</v>
      </c>
      <c r="L8898" s="1" t="s">
        <v>741</v>
      </c>
      <c r="M8898" s="3">
        <v>44000.66769696759</v>
      </c>
    </row>
    <row r="8899">
      <c r="A8899" s="1">
        <v>8897.0</v>
      </c>
      <c r="B8899" s="1" t="s">
        <v>520</v>
      </c>
      <c r="C8899" s="1" t="s">
        <v>16778</v>
      </c>
      <c r="D8899" s="1" t="s">
        <v>522</v>
      </c>
      <c r="E8899" s="1" t="s">
        <v>1100</v>
      </c>
      <c r="F8899" s="1" t="s">
        <v>524</v>
      </c>
      <c r="G8899" s="1" t="s">
        <v>35</v>
      </c>
      <c r="H8899" s="1">
        <v>45.0</v>
      </c>
      <c r="I8899" s="3">
        <v>43721.666666666664</v>
      </c>
      <c r="J8899" s="1">
        <v>0.679962564370596</v>
      </c>
      <c r="K8899" s="1" t="s">
        <v>46</v>
      </c>
      <c r="M8899" s="3">
        <v>43721.73917746528</v>
      </c>
    </row>
    <row r="8900">
      <c r="A8900" s="1">
        <v>8898.0</v>
      </c>
      <c r="B8900" s="1" t="s">
        <v>303</v>
      </c>
      <c r="C8900" s="1" t="s">
        <v>16779</v>
      </c>
      <c r="D8900" s="1" t="s">
        <v>305</v>
      </c>
      <c r="E8900" s="1" t="s">
        <v>1839</v>
      </c>
      <c r="F8900" s="1" t="s">
        <v>307</v>
      </c>
      <c r="G8900" s="1" t="s">
        <v>17</v>
      </c>
      <c r="H8900" s="1">
        <v>45.0</v>
      </c>
      <c r="I8900" s="3">
        <v>43900.791666666664</v>
      </c>
      <c r="J8900" s="1">
        <v>1.63389773524823</v>
      </c>
      <c r="K8900" s="1" t="s">
        <v>24</v>
      </c>
      <c r="M8900" s="3">
        <v>43900.8194580787</v>
      </c>
    </row>
    <row r="8901">
      <c r="A8901" s="1">
        <v>8899.0</v>
      </c>
      <c r="B8901" s="1" t="s">
        <v>1075</v>
      </c>
      <c r="C8901" s="1" t="s">
        <v>16780</v>
      </c>
      <c r="D8901" s="1" t="s">
        <v>3532</v>
      </c>
      <c r="E8901" s="1" t="s">
        <v>1078</v>
      </c>
      <c r="F8901" s="1" t="s">
        <v>1079</v>
      </c>
      <c r="G8901" s="1" t="s">
        <v>17</v>
      </c>
      <c r="H8901" s="1">
        <v>45.0</v>
      </c>
      <c r="I8901" s="3">
        <v>44249.645833333336</v>
      </c>
      <c r="J8901" s="1">
        <v>2.34824879714882</v>
      </c>
      <c r="K8901" s="1" t="s">
        <v>18</v>
      </c>
      <c r="L8901" s="1" t="s">
        <v>1080</v>
      </c>
      <c r="M8901" s="3">
        <v>44249.67068403935</v>
      </c>
    </row>
    <row r="8902">
      <c r="A8902" s="1">
        <v>8900.0</v>
      </c>
      <c r="B8902" s="1" t="s">
        <v>303</v>
      </c>
      <c r="C8902" s="1" t="s">
        <v>16781</v>
      </c>
      <c r="D8902" s="1" t="s">
        <v>305</v>
      </c>
      <c r="E8902" s="1" t="s">
        <v>2306</v>
      </c>
      <c r="F8902" s="1" t="s">
        <v>307</v>
      </c>
      <c r="G8902" s="1" t="s">
        <v>35</v>
      </c>
      <c r="H8902" s="1">
        <v>45.0</v>
      </c>
      <c r="I8902" s="3">
        <v>44200.416666666664</v>
      </c>
      <c r="J8902" s="1">
        <v>1.97101407091955</v>
      </c>
      <c r="K8902" s="1" t="s">
        <v>24</v>
      </c>
      <c r="M8902" s="3">
        <v>44200.444069351855</v>
      </c>
    </row>
    <row r="8903">
      <c r="A8903" s="1">
        <v>8901.0</v>
      </c>
      <c r="B8903" s="1" t="s">
        <v>2467</v>
      </c>
      <c r="C8903" s="1" t="s">
        <v>16782</v>
      </c>
      <c r="D8903" s="1" t="s">
        <v>2173</v>
      </c>
      <c r="E8903" s="1" t="s">
        <v>2469</v>
      </c>
      <c r="F8903" s="1" t="s">
        <v>2470</v>
      </c>
      <c r="G8903" s="1" t="s">
        <v>17</v>
      </c>
      <c r="H8903" s="1">
        <v>45.0</v>
      </c>
      <c r="I8903" s="3">
        <v>43740.583333333336</v>
      </c>
      <c r="J8903" s="1">
        <v>0.127843942584701</v>
      </c>
      <c r="K8903" s="1" t="s">
        <v>83</v>
      </c>
      <c r="M8903" s="3">
        <v>43740.63039708333</v>
      </c>
    </row>
    <row r="8904">
      <c r="A8904" s="1">
        <v>8902.0</v>
      </c>
      <c r="B8904" s="1" t="s">
        <v>385</v>
      </c>
      <c r="C8904" s="1" t="s">
        <v>16783</v>
      </c>
      <c r="D8904" s="1" t="s">
        <v>13618</v>
      </c>
      <c r="E8904" s="1" t="s">
        <v>16784</v>
      </c>
      <c r="F8904" s="1" t="s">
        <v>388</v>
      </c>
      <c r="G8904" s="1" t="s">
        <v>39</v>
      </c>
      <c r="H8904" s="1">
        <v>45.0</v>
      </c>
      <c r="I8904" s="3">
        <v>43686.291666666664</v>
      </c>
      <c r="J8904" s="1">
        <v>2.68631178830071</v>
      </c>
      <c r="K8904" s="1" t="s">
        <v>24</v>
      </c>
      <c r="M8904" s="3">
        <v>43686.34707761574</v>
      </c>
    </row>
    <row r="8905">
      <c r="A8905" s="1">
        <v>8903.0</v>
      </c>
      <c r="B8905" s="1" t="s">
        <v>176</v>
      </c>
      <c r="C8905" s="1" t="s">
        <v>16785</v>
      </c>
      <c r="D8905" s="1" t="s">
        <v>178</v>
      </c>
      <c r="E8905" s="1" t="s">
        <v>179</v>
      </c>
      <c r="F8905" s="1" t="s">
        <v>180</v>
      </c>
      <c r="G8905" s="1" t="s">
        <v>17</v>
      </c>
      <c r="H8905" s="1">
        <v>45.0</v>
      </c>
      <c r="I8905" s="3">
        <v>44103.6875</v>
      </c>
      <c r="J8905" s="1">
        <v>1.90072871510276</v>
      </c>
      <c r="K8905" s="1" t="s">
        <v>24</v>
      </c>
      <c r="M8905" s="3">
        <v>44103.73353474537</v>
      </c>
    </row>
    <row r="8906">
      <c r="A8906" s="1">
        <v>8904.0</v>
      </c>
      <c r="B8906" s="1" t="s">
        <v>572</v>
      </c>
      <c r="C8906" s="1" t="s">
        <v>16786</v>
      </c>
      <c r="D8906" s="1" t="s">
        <v>1133</v>
      </c>
      <c r="E8906" s="1" t="s">
        <v>16787</v>
      </c>
      <c r="F8906" s="1" t="s">
        <v>575</v>
      </c>
      <c r="G8906" s="1" t="s">
        <v>35</v>
      </c>
      <c r="H8906" s="1">
        <v>45.0</v>
      </c>
      <c r="I8906" s="3">
        <v>43676.166666666664</v>
      </c>
      <c r="J8906" s="1">
        <v>0.802875071813448</v>
      </c>
      <c r="K8906" s="1" t="s">
        <v>18</v>
      </c>
      <c r="M8906" s="3">
        <v>43676.18628488426</v>
      </c>
    </row>
    <row r="8907">
      <c r="A8907" s="1">
        <v>8905.0</v>
      </c>
      <c r="B8907" s="1" t="s">
        <v>7746</v>
      </c>
      <c r="C8907" s="1" t="s">
        <v>16788</v>
      </c>
      <c r="D8907" s="1" t="s">
        <v>99</v>
      </c>
      <c r="E8907" s="1" t="s">
        <v>7748</v>
      </c>
      <c r="F8907" s="1" t="s">
        <v>7749</v>
      </c>
      <c r="G8907" s="1" t="s">
        <v>17</v>
      </c>
      <c r="H8907" s="1">
        <v>45.0</v>
      </c>
      <c r="I8907" s="3">
        <v>44155.270833333336</v>
      </c>
      <c r="J8907" s="1">
        <v>0.588391177945478</v>
      </c>
      <c r="K8907" s="1" t="s">
        <v>24</v>
      </c>
      <c r="M8907" s="3">
        <v>44155.289339560186</v>
      </c>
    </row>
    <row r="8908">
      <c r="A8908" s="1">
        <v>8906.0</v>
      </c>
      <c r="B8908" s="1" t="s">
        <v>114</v>
      </c>
      <c r="C8908" s="1" t="s">
        <v>16789</v>
      </c>
      <c r="D8908" s="1" t="s">
        <v>116</v>
      </c>
      <c r="E8908" s="1" t="s">
        <v>1148</v>
      </c>
      <c r="F8908" s="1" t="s">
        <v>118</v>
      </c>
      <c r="G8908" s="1" t="s">
        <v>35</v>
      </c>
      <c r="H8908" s="1">
        <v>45.0</v>
      </c>
      <c r="I8908" s="3">
        <v>44218.697916666664</v>
      </c>
      <c r="J8908" s="1">
        <v>3.31182474061751</v>
      </c>
      <c r="K8908" s="1" t="s">
        <v>24</v>
      </c>
      <c r="M8908" s="3">
        <v>44218.7644871875</v>
      </c>
    </row>
    <row r="8909">
      <c r="A8909" s="1">
        <v>8907.0</v>
      </c>
      <c r="B8909" s="1" t="s">
        <v>953</v>
      </c>
      <c r="C8909" s="1" t="s">
        <v>16790</v>
      </c>
      <c r="D8909" s="1" t="s">
        <v>2985</v>
      </c>
      <c r="E8909" s="1" t="s">
        <v>3785</v>
      </c>
      <c r="F8909" s="1" t="s">
        <v>965</v>
      </c>
      <c r="G8909" s="1" t="s">
        <v>17</v>
      </c>
      <c r="H8909" s="1">
        <v>45.0</v>
      </c>
      <c r="I8909" s="3">
        <v>43734.666666666664</v>
      </c>
      <c r="J8909" s="1">
        <v>1.68751861956432</v>
      </c>
      <c r="K8909" s="1" t="s">
        <v>18</v>
      </c>
      <c r="M8909" s="3">
        <v>43734.66004792824</v>
      </c>
    </row>
    <row r="8910">
      <c r="A8910" s="1">
        <v>8908.0</v>
      </c>
      <c r="B8910" s="1" t="s">
        <v>1031</v>
      </c>
      <c r="C8910" s="1" t="s">
        <v>16791</v>
      </c>
      <c r="D8910" s="1" t="s">
        <v>998</v>
      </c>
      <c r="E8910" s="1" t="s">
        <v>16792</v>
      </c>
      <c r="F8910" s="1" t="s">
        <v>1034</v>
      </c>
      <c r="G8910" s="1" t="s">
        <v>17</v>
      </c>
      <c r="H8910" s="1">
        <v>45.0</v>
      </c>
      <c r="I8910" s="3">
        <v>43773.375</v>
      </c>
      <c r="J8910" s="1">
        <v>2.08560335919111</v>
      </c>
      <c r="K8910" s="1" t="s">
        <v>24</v>
      </c>
      <c r="M8910" s="3">
        <v>43782.412867060186</v>
      </c>
    </row>
    <row r="8911">
      <c r="A8911" s="1">
        <v>8909.0</v>
      </c>
      <c r="B8911" s="1" t="s">
        <v>293</v>
      </c>
      <c r="C8911" s="1" t="s">
        <v>16793</v>
      </c>
      <c r="D8911" s="1" t="s">
        <v>588</v>
      </c>
      <c r="E8911" s="1" t="s">
        <v>1969</v>
      </c>
      <c r="F8911" s="1" t="s">
        <v>297</v>
      </c>
      <c r="G8911" s="1" t="s">
        <v>17</v>
      </c>
      <c r="H8911" s="1">
        <v>45.0</v>
      </c>
      <c r="I8911" s="3">
        <v>43989.791666666664</v>
      </c>
      <c r="J8911" s="1">
        <v>1.72591044673523</v>
      </c>
      <c r="K8911" s="1" t="s">
        <v>62</v>
      </c>
      <c r="M8911" s="3">
        <v>43989.829110914354</v>
      </c>
    </row>
    <row r="8912">
      <c r="A8912" s="1">
        <v>8910.0</v>
      </c>
      <c r="B8912" s="1" t="s">
        <v>501</v>
      </c>
      <c r="C8912" s="1" t="s">
        <v>16794</v>
      </c>
      <c r="D8912" s="1" t="s">
        <v>503</v>
      </c>
      <c r="E8912" s="1" t="s">
        <v>805</v>
      </c>
      <c r="F8912" s="1" t="s">
        <v>505</v>
      </c>
      <c r="G8912" s="1" t="s">
        <v>17</v>
      </c>
      <c r="H8912" s="1">
        <v>45.0</v>
      </c>
      <c r="I8912" s="3">
        <v>43866.708333333336</v>
      </c>
      <c r="J8912" s="1">
        <v>0.161736182645937</v>
      </c>
      <c r="K8912" s="1" t="s">
        <v>18</v>
      </c>
      <c r="M8912" s="3">
        <v>43866.63136233796</v>
      </c>
    </row>
    <row r="8913">
      <c r="A8913" s="1">
        <v>8911.0</v>
      </c>
      <c r="B8913" s="1" t="s">
        <v>4775</v>
      </c>
      <c r="C8913" s="1" t="s">
        <v>16795</v>
      </c>
      <c r="D8913" s="1" t="s">
        <v>305</v>
      </c>
      <c r="E8913" s="1" t="s">
        <v>4777</v>
      </c>
      <c r="F8913" s="1" t="s">
        <v>4778</v>
      </c>
      <c r="G8913" s="1" t="s">
        <v>17</v>
      </c>
      <c r="H8913" s="1">
        <v>45.0</v>
      </c>
      <c r="I8913" s="3">
        <v>43888.25</v>
      </c>
      <c r="J8913" s="1">
        <v>2.3056693477984</v>
      </c>
      <c r="K8913" s="1" t="s">
        <v>24</v>
      </c>
      <c r="M8913" s="3">
        <v>43888.2923525463</v>
      </c>
    </row>
    <row r="8914">
      <c r="A8914" s="1">
        <v>8912.0</v>
      </c>
      <c r="B8914" s="1" t="s">
        <v>777</v>
      </c>
      <c r="C8914" s="1" t="s">
        <v>16796</v>
      </c>
      <c r="D8914" s="1" t="s">
        <v>779</v>
      </c>
      <c r="E8914" s="1" t="s">
        <v>780</v>
      </c>
      <c r="F8914" s="1" t="s">
        <v>781</v>
      </c>
      <c r="G8914" s="1" t="s">
        <v>35</v>
      </c>
      <c r="H8914" s="1">
        <v>45.0</v>
      </c>
      <c r="I8914" s="3">
        <v>44098.791666666664</v>
      </c>
      <c r="J8914" s="1">
        <v>1.76193366892582</v>
      </c>
      <c r="K8914" s="1" t="s">
        <v>18</v>
      </c>
      <c r="M8914" s="3">
        <v>44098.822839155095</v>
      </c>
    </row>
    <row r="8915">
      <c r="A8915" s="1">
        <v>8913.0</v>
      </c>
      <c r="B8915" s="1" t="s">
        <v>401</v>
      </c>
      <c r="C8915" s="1" t="s">
        <v>16797</v>
      </c>
      <c r="D8915" s="1" t="s">
        <v>808</v>
      </c>
      <c r="E8915" s="1" t="s">
        <v>16798</v>
      </c>
      <c r="F8915" s="1" t="s">
        <v>405</v>
      </c>
      <c r="G8915" s="1" t="s">
        <v>39</v>
      </c>
      <c r="H8915" s="1">
        <v>45.0</v>
      </c>
      <c r="I8915" s="3">
        <v>44027.770833333336</v>
      </c>
      <c r="J8915" s="1">
        <v>1.46337562697034</v>
      </c>
      <c r="K8915" s="1" t="s">
        <v>24</v>
      </c>
      <c r="M8915" s="3">
        <v>44027.78870754629</v>
      </c>
    </row>
    <row r="8916">
      <c r="A8916" s="1">
        <v>8914.0</v>
      </c>
      <c r="B8916" s="1" t="s">
        <v>16799</v>
      </c>
      <c r="C8916" s="1" t="s">
        <v>16800</v>
      </c>
      <c r="D8916" s="1" t="s">
        <v>3858</v>
      </c>
      <c r="E8916" s="1" t="s">
        <v>16801</v>
      </c>
      <c r="F8916" s="1" t="s">
        <v>16802</v>
      </c>
      <c r="G8916" s="1" t="s">
        <v>39</v>
      </c>
      <c r="H8916" s="1">
        <v>45.0</v>
      </c>
      <c r="I8916" s="3">
        <v>44019.614583333336</v>
      </c>
      <c r="J8916" s="1">
        <v>0.620823963879875</v>
      </c>
      <c r="K8916" s="1" t="s">
        <v>1194</v>
      </c>
      <c r="L8916" s="1" t="s">
        <v>16803</v>
      </c>
      <c r="M8916" s="3">
        <v>44019.619560914354</v>
      </c>
    </row>
    <row r="8917">
      <c r="A8917" s="1">
        <v>8915.0</v>
      </c>
      <c r="B8917" s="1" t="s">
        <v>2080</v>
      </c>
      <c r="C8917" s="1" t="s">
        <v>16804</v>
      </c>
      <c r="D8917" s="1" t="s">
        <v>258</v>
      </c>
      <c r="E8917" s="1" t="s">
        <v>3512</v>
      </c>
      <c r="F8917" s="1" t="s">
        <v>2083</v>
      </c>
      <c r="G8917" s="1" t="s">
        <v>17</v>
      </c>
      <c r="H8917" s="1">
        <v>45.0</v>
      </c>
      <c r="I8917" s="3">
        <v>43740.166666666664</v>
      </c>
      <c r="J8917" s="1">
        <v>0.711106833884587</v>
      </c>
      <c r="K8917" s="1" t="s">
        <v>166</v>
      </c>
      <c r="M8917" s="3">
        <v>43740.219419016204</v>
      </c>
    </row>
    <row r="8918">
      <c r="A8918" s="1">
        <v>8916.0</v>
      </c>
      <c r="B8918" s="1" t="s">
        <v>324</v>
      </c>
      <c r="C8918" s="1" t="s">
        <v>16805</v>
      </c>
      <c r="D8918" s="1" t="s">
        <v>326</v>
      </c>
      <c r="E8918" s="1" t="s">
        <v>548</v>
      </c>
      <c r="F8918" s="1" t="s">
        <v>328</v>
      </c>
      <c r="G8918" s="1" t="s">
        <v>17</v>
      </c>
      <c r="H8918" s="1">
        <v>45.0</v>
      </c>
      <c r="I8918" s="3">
        <v>44222.291666666664</v>
      </c>
      <c r="J8918" s="1">
        <v>0.0</v>
      </c>
      <c r="K8918" s="1" t="s">
        <v>24</v>
      </c>
      <c r="M8918" s="3">
        <v>44222.38590778935</v>
      </c>
    </row>
    <row r="8919">
      <c r="A8919" s="1">
        <v>8917.0</v>
      </c>
      <c r="B8919" s="1" t="s">
        <v>1735</v>
      </c>
      <c r="C8919" s="1" t="s">
        <v>16806</v>
      </c>
      <c r="D8919" s="1" t="s">
        <v>10220</v>
      </c>
      <c r="E8919" s="1" t="s">
        <v>16807</v>
      </c>
      <c r="F8919" s="1" t="s">
        <v>1738</v>
      </c>
      <c r="G8919" s="1" t="s">
        <v>39</v>
      </c>
      <c r="H8919" s="1">
        <v>45.0</v>
      </c>
      <c r="I8919" s="3">
        <v>43869.791666666664</v>
      </c>
      <c r="J8919" s="1">
        <v>2.3601259493869</v>
      </c>
      <c r="K8919" s="1" t="s">
        <v>18</v>
      </c>
      <c r="M8919" s="3">
        <v>43869.835884583335</v>
      </c>
    </row>
    <row r="8920">
      <c r="A8920" s="1">
        <v>8918.0</v>
      </c>
      <c r="B8920" s="1" t="s">
        <v>520</v>
      </c>
      <c r="C8920" s="1" t="s">
        <v>16808</v>
      </c>
      <c r="D8920" s="1" t="s">
        <v>522</v>
      </c>
      <c r="E8920" s="1" t="s">
        <v>523</v>
      </c>
      <c r="F8920" s="1" t="s">
        <v>524</v>
      </c>
      <c r="G8920" s="1" t="s">
        <v>35</v>
      </c>
      <c r="H8920" s="1">
        <v>45.0</v>
      </c>
      <c r="I8920" s="3">
        <v>43763.708333333336</v>
      </c>
      <c r="J8920" s="1">
        <v>2.236623740153</v>
      </c>
      <c r="K8920" s="1" t="s">
        <v>46</v>
      </c>
      <c r="M8920" s="3">
        <v>43737.738577627315</v>
      </c>
    </row>
    <row r="8921">
      <c r="A8921" s="1">
        <v>8919.0</v>
      </c>
      <c r="B8921" s="1" t="s">
        <v>319</v>
      </c>
      <c r="C8921" s="1" t="s">
        <v>16809</v>
      </c>
      <c r="D8921" s="1" t="s">
        <v>321</v>
      </c>
      <c r="E8921" s="1" t="s">
        <v>16810</v>
      </c>
      <c r="F8921" s="1" t="s">
        <v>323</v>
      </c>
      <c r="G8921" s="1" t="s">
        <v>39</v>
      </c>
      <c r="H8921" s="1">
        <v>45.0</v>
      </c>
      <c r="I8921" s="3">
        <v>43995.604166666664</v>
      </c>
      <c r="J8921" s="1">
        <v>1.31854836619395</v>
      </c>
      <c r="K8921" s="1" t="s">
        <v>24</v>
      </c>
      <c r="M8921" s="3">
        <v>43995.65689013889</v>
      </c>
    </row>
    <row r="8922">
      <c r="A8922" s="1">
        <v>8920.0</v>
      </c>
      <c r="B8922" s="1" t="s">
        <v>385</v>
      </c>
      <c r="C8922" s="1" t="s">
        <v>16811</v>
      </c>
      <c r="D8922" s="1" t="s">
        <v>116</v>
      </c>
      <c r="E8922" s="1" t="s">
        <v>387</v>
      </c>
      <c r="F8922" s="1" t="s">
        <v>388</v>
      </c>
      <c r="G8922" s="1" t="s">
        <v>17</v>
      </c>
      <c r="H8922" s="1">
        <v>45.0</v>
      </c>
      <c r="I8922" s="3">
        <v>43879.5</v>
      </c>
      <c r="J8922" s="1">
        <v>0.0</v>
      </c>
      <c r="K8922" s="1" t="s">
        <v>24</v>
      </c>
      <c r="M8922" s="3">
        <v>43879.56905892361</v>
      </c>
    </row>
    <row r="8923">
      <c r="A8923" s="1">
        <v>8921.0</v>
      </c>
      <c r="B8923" s="1" t="s">
        <v>485</v>
      </c>
      <c r="C8923" s="1" t="s">
        <v>16812</v>
      </c>
      <c r="D8923" s="1" t="s">
        <v>1014</v>
      </c>
      <c r="E8923" s="1" t="s">
        <v>2456</v>
      </c>
      <c r="F8923" s="1" t="s">
        <v>489</v>
      </c>
      <c r="G8923" s="1" t="s">
        <v>17</v>
      </c>
      <c r="H8923" s="1">
        <v>45.0</v>
      </c>
      <c r="I8923" s="3">
        <v>43756.125</v>
      </c>
      <c r="J8923" s="1">
        <v>1.263246157007</v>
      </c>
      <c r="K8923" s="1" t="s">
        <v>166</v>
      </c>
      <c r="M8923" s="3">
        <v>43756.194198564815</v>
      </c>
    </row>
    <row r="8924">
      <c r="A8924" s="1">
        <v>8922.0</v>
      </c>
      <c r="B8924" s="1" t="s">
        <v>2891</v>
      </c>
      <c r="C8924" s="1" t="s">
        <v>16813</v>
      </c>
      <c r="D8924" s="1" t="s">
        <v>80</v>
      </c>
      <c r="E8924" s="1" t="s">
        <v>16814</v>
      </c>
      <c r="F8924" s="1" t="s">
        <v>2894</v>
      </c>
      <c r="G8924" s="1" t="s">
        <v>39</v>
      </c>
      <c r="H8924" s="1">
        <v>45.0</v>
      </c>
      <c r="I8924" s="3">
        <v>43812.666666666664</v>
      </c>
      <c r="J8924" s="1">
        <v>0.435746127949025</v>
      </c>
      <c r="K8924" s="1" t="s">
        <v>46</v>
      </c>
      <c r="M8924" s="3">
        <v>43812.68786672454</v>
      </c>
    </row>
    <row r="8925">
      <c r="A8925" s="1">
        <v>8923.0</v>
      </c>
      <c r="B8925" s="1" t="s">
        <v>16193</v>
      </c>
      <c r="C8925" s="1" t="s">
        <v>16815</v>
      </c>
      <c r="D8925" s="1" t="s">
        <v>1243</v>
      </c>
      <c r="E8925" s="1" t="s">
        <v>16195</v>
      </c>
      <c r="F8925" s="1" t="s">
        <v>16196</v>
      </c>
      <c r="G8925" s="1" t="s">
        <v>17</v>
      </c>
      <c r="H8925" s="1">
        <v>45.0</v>
      </c>
      <c r="I8925" s="3">
        <v>43744.625</v>
      </c>
      <c r="J8925" s="1">
        <v>0.0</v>
      </c>
      <c r="K8925" s="1" t="s">
        <v>46</v>
      </c>
      <c r="M8925" s="3">
        <v>43750.74565398148</v>
      </c>
    </row>
    <row r="8926">
      <c r="A8926" s="1">
        <v>8924.0</v>
      </c>
      <c r="B8926" s="1" t="s">
        <v>16193</v>
      </c>
      <c r="C8926" s="1" t="s">
        <v>16816</v>
      </c>
      <c r="D8926" s="1" t="s">
        <v>1243</v>
      </c>
      <c r="E8926" s="1" t="s">
        <v>16195</v>
      </c>
      <c r="F8926" s="1" t="s">
        <v>16196</v>
      </c>
      <c r="G8926" s="1" t="s">
        <v>17</v>
      </c>
      <c r="H8926" s="1">
        <v>45.0</v>
      </c>
      <c r="I8926" s="3">
        <v>43744.25</v>
      </c>
      <c r="J8926" s="1">
        <v>2.69747331213145</v>
      </c>
      <c r="K8926" s="1" t="s">
        <v>46</v>
      </c>
      <c r="M8926" s="3">
        <v>43744.32503641204</v>
      </c>
    </row>
    <row r="8927">
      <c r="A8927" s="1">
        <v>8925.0</v>
      </c>
      <c r="B8927" s="1" t="s">
        <v>1085</v>
      </c>
      <c r="C8927" s="1" t="s">
        <v>16817</v>
      </c>
      <c r="D8927" s="1" t="s">
        <v>1087</v>
      </c>
      <c r="E8927" s="1" t="s">
        <v>1088</v>
      </c>
      <c r="F8927" s="1" t="s">
        <v>1089</v>
      </c>
      <c r="G8927" s="1" t="s">
        <v>17</v>
      </c>
      <c r="H8927" s="1">
        <v>45.0</v>
      </c>
      <c r="I8927" s="3">
        <v>44200.916666666664</v>
      </c>
      <c r="J8927" s="1">
        <v>2.97306069857298</v>
      </c>
      <c r="K8927" s="1" t="s">
        <v>159</v>
      </c>
      <c r="L8927" s="1" t="s">
        <v>3250</v>
      </c>
      <c r="M8927" s="3">
        <v>44200.58832847222</v>
      </c>
    </row>
    <row r="8928">
      <c r="A8928" s="1">
        <v>8926.0</v>
      </c>
      <c r="B8928" s="1" t="s">
        <v>16818</v>
      </c>
      <c r="C8928" s="1" t="s">
        <v>16819</v>
      </c>
      <c r="D8928" s="1" t="s">
        <v>126</v>
      </c>
      <c r="E8928" s="1" t="s">
        <v>16820</v>
      </c>
      <c r="F8928" s="1" t="s">
        <v>16821</v>
      </c>
      <c r="G8928" s="1" t="s">
        <v>39</v>
      </c>
      <c r="H8928" s="1">
        <v>45.0</v>
      </c>
      <c r="I8928" s="3">
        <v>44104.458333333336</v>
      </c>
      <c r="J8928" s="1">
        <v>4.36552451094913</v>
      </c>
      <c r="K8928" s="1" t="s">
        <v>62</v>
      </c>
      <c r="M8928" s="3">
        <v>44104.49968645833</v>
      </c>
    </row>
    <row r="8929">
      <c r="A8929" s="1">
        <v>8927.0</v>
      </c>
      <c r="B8929" s="1" t="s">
        <v>340</v>
      </c>
      <c r="C8929" s="1" t="s">
        <v>16822</v>
      </c>
      <c r="D8929" s="1" t="s">
        <v>2994</v>
      </c>
      <c r="E8929" s="1" t="s">
        <v>16823</v>
      </c>
      <c r="F8929" s="1" t="s">
        <v>344</v>
      </c>
      <c r="G8929" s="1" t="s">
        <v>39</v>
      </c>
      <c r="H8929" s="1">
        <v>45.0</v>
      </c>
      <c r="I8929" s="3">
        <v>44214.625</v>
      </c>
      <c r="J8929" s="1">
        <v>2.75524703230468</v>
      </c>
      <c r="K8929" s="1" t="s">
        <v>83</v>
      </c>
      <c r="M8929" s="3">
        <v>44214.59540875</v>
      </c>
    </row>
    <row r="8930">
      <c r="A8930" s="1">
        <v>8928.0</v>
      </c>
      <c r="B8930" s="1" t="s">
        <v>1690</v>
      </c>
      <c r="C8930" s="1" t="s">
        <v>16824</v>
      </c>
      <c r="D8930" s="1" t="s">
        <v>16825</v>
      </c>
      <c r="E8930" s="1" t="s">
        <v>1693</v>
      </c>
      <c r="F8930" s="1" t="s">
        <v>1694</v>
      </c>
      <c r="G8930" s="1" t="s">
        <v>17</v>
      </c>
      <c r="H8930" s="1">
        <v>45.0</v>
      </c>
      <c r="I8930" s="3">
        <v>43774.708333333336</v>
      </c>
      <c r="J8930" s="1">
        <v>2.91755908082838</v>
      </c>
      <c r="K8930" s="1" t="s">
        <v>56</v>
      </c>
      <c r="M8930" s="3">
        <v>43774.77074565972</v>
      </c>
    </row>
    <row r="8931">
      <c r="A8931" s="1">
        <v>8929.0</v>
      </c>
      <c r="B8931" s="1" t="s">
        <v>5537</v>
      </c>
      <c r="C8931" s="1" t="s">
        <v>16826</v>
      </c>
      <c r="D8931" s="1" t="s">
        <v>5539</v>
      </c>
      <c r="E8931" s="1" t="s">
        <v>16827</v>
      </c>
      <c r="F8931" s="1" t="s">
        <v>5541</v>
      </c>
      <c r="G8931" s="1" t="s">
        <v>35</v>
      </c>
      <c r="H8931" s="1">
        <v>45.0</v>
      </c>
      <c r="I8931" s="3">
        <v>43619.375</v>
      </c>
      <c r="J8931" s="1">
        <v>0.933884073749103</v>
      </c>
      <c r="K8931" s="1" t="s">
        <v>18</v>
      </c>
      <c r="M8931" s="3">
        <v>43619.53725263889</v>
      </c>
    </row>
    <row r="8932">
      <c r="A8932" s="1">
        <v>8930.0</v>
      </c>
      <c r="B8932" s="1" t="s">
        <v>2719</v>
      </c>
      <c r="C8932" s="1" t="s">
        <v>16828</v>
      </c>
      <c r="D8932" s="1" t="s">
        <v>879</v>
      </c>
      <c r="E8932" s="1" t="s">
        <v>16829</v>
      </c>
      <c r="F8932" s="1" t="s">
        <v>2723</v>
      </c>
      <c r="G8932" s="1" t="s">
        <v>39</v>
      </c>
      <c r="H8932" s="1">
        <v>45.0</v>
      </c>
      <c r="I8932" s="3">
        <v>44109.333333333336</v>
      </c>
      <c r="J8932" s="1">
        <v>2.52773228134293</v>
      </c>
      <c r="K8932" s="1" t="s">
        <v>24</v>
      </c>
      <c r="L8932" s="1" t="s">
        <v>2724</v>
      </c>
      <c r="M8932" s="3">
        <v>44109.362878761574</v>
      </c>
    </row>
    <row r="8933">
      <c r="A8933" s="1">
        <v>8931.0</v>
      </c>
      <c r="B8933" s="1" t="s">
        <v>308</v>
      </c>
      <c r="C8933" s="1" t="s">
        <v>16830</v>
      </c>
      <c r="D8933" s="1" t="s">
        <v>310</v>
      </c>
      <c r="E8933" s="1" t="s">
        <v>311</v>
      </c>
      <c r="F8933" s="1" t="s">
        <v>312</v>
      </c>
      <c r="G8933" s="1" t="s">
        <v>17</v>
      </c>
      <c r="H8933" s="1">
        <v>45.0</v>
      </c>
      <c r="I8933" s="3">
        <v>44194.229166666664</v>
      </c>
      <c r="J8933" s="1">
        <v>1.21735117258687</v>
      </c>
      <c r="K8933" s="1" t="s">
        <v>24</v>
      </c>
      <c r="L8933" s="1" t="s">
        <v>96</v>
      </c>
      <c r="M8933" s="3">
        <v>44194.26012209491</v>
      </c>
    </row>
    <row r="8934">
      <c r="A8934" s="1">
        <v>8932.0</v>
      </c>
      <c r="B8934" s="1" t="s">
        <v>3923</v>
      </c>
      <c r="C8934" s="1" t="s">
        <v>16831</v>
      </c>
      <c r="D8934" s="1" t="s">
        <v>5495</v>
      </c>
      <c r="E8934" s="1" t="s">
        <v>6244</v>
      </c>
      <c r="F8934" s="1" t="s">
        <v>3927</v>
      </c>
      <c r="G8934" s="1" t="s">
        <v>17</v>
      </c>
      <c r="H8934" s="1">
        <v>45.0</v>
      </c>
      <c r="I8934" s="3">
        <v>44238.25</v>
      </c>
      <c r="J8934" s="1">
        <v>1.15650721769749</v>
      </c>
      <c r="K8934" s="1" t="s">
        <v>159</v>
      </c>
      <c r="L8934" s="1" t="s">
        <v>5497</v>
      </c>
      <c r="M8934" s="3">
        <v>44238.28991064815</v>
      </c>
    </row>
    <row r="8935">
      <c r="A8935" s="1">
        <v>8933.0</v>
      </c>
      <c r="B8935" s="1" t="s">
        <v>184</v>
      </c>
      <c r="C8935" s="1" t="s">
        <v>16832</v>
      </c>
      <c r="D8935" s="1" t="s">
        <v>356</v>
      </c>
      <c r="E8935" s="1" t="s">
        <v>1935</v>
      </c>
      <c r="F8935" s="1" t="s">
        <v>187</v>
      </c>
      <c r="G8935" s="1" t="s">
        <v>17</v>
      </c>
      <c r="H8935" s="1">
        <v>45.0</v>
      </c>
      <c r="I8935" s="3">
        <v>44085.666666666664</v>
      </c>
      <c r="J8935" s="1">
        <v>2.1459931414934</v>
      </c>
      <c r="K8935" s="1" t="s">
        <v>24</v>
      </c>
      <c r="M8935" s="3">
        <v>44085.68746837963</v>
      </c>
    </row>
    <row r="8936">
      <c r="A8936" s="1">
        <v>8934.0</v>
      </c>
      <c r="B8936" s="1" t="s">
        <v>293</v>
      </c>
      <c r="C8936" s="1" t="s">
        <v>16833</v>
      </c>
      <c r="D8936" s="1" t="s">
        <v>588</v>
      </c>
      <c r="E8936" s="1" t="s">
        <v>16834</v>
      </c>
      <c r="F8936" s="1" t="s">
        <v>297</v>
      </c>
      <c r="G8936" s="1" t="s">
        <v>39</v>
      </c>
      <c r="H8936" s="1">
        <v>45.0</v>
      </c>
      <c r="I8936" s="3">
        <v>43875.791666666664</v>
      </c>
      <c r="J8936" s="1">
        <v>3.97845142649832</v>
      </c>
      <c r="K8936" s="1" t="s">
        <v>62</v>
      </c>
      <c r="M8936" s="3">
        <v>43875.815125532405</v>
      </c>
    </row>
    <row r="8937">
      <c r="A8937" s="1">
        <v>8935.0</v>
      </c>
      <c r="B8937" s="1" t="s">
        <v>84</v>
      </c>
      <c r="C8937" s="1" t="s">
        <v>16835</v>
      </c>
      <c r="D8937" s="1" t="s">
        <v>86</v>
      </c>
      <c r="E8937" s="1" t="s">
        <v>4462</v>
      </c>
      <c r="F8937" s="1" t="s">
        <v>88</v>
      </c>
      <c r="G8937" s="1" t="s">
        <v>17</v>
      </c>
      <c r="H8937" s="1">
        <v>45.0</v>
      </c>
      <c r="I8937" s="3">
        <v>43819.166666666664</v>
      </c>
      <c r="J8937" s="1">
        <v>1.19926828572039</v>
      </c>
      <c r="K8937" s="1" t="s">
        <v>83</v>
      </c>
      <c r="M8937" s="3">
        <v>43819.21803174769</v>
      </c>
    </row>
    <row r="8938">
      <c r="A8938" s="1">
        <v>8936.0</v>
      </c>
      <c r="B8938" s="1" t="s">
        <v>3724</v>
      </c>
      <c r="C8938" s="1" t="s">
        <v>16836</v>
      </c>
      <c r="D8938" s="1" t="s">
        <v>12274</v>
      </c>
      <c r="E8938" s="1" t="s">
        <v>16837</v>
      </c>
      <c r="F8938" s="1" t="s">
        <v>3727</v>
      </c>
      <c r="G8938" s="1" t="s">
        <v>89</v>
      </c>
      <c r="H8938" s="1">
        <v>45.0</v>
      </c>
      <c r="I8938" s="3">
        <v>44210.69588770833</v>
      </c>
      <c r="J8938" s="1">
        <v>1.05486177127359</v>
      </c>
      <c r="K8938" s="1" t="s">
        <v>218</v>
      </c>
      <c r="L8938" s="1" t="s">
        <v>287</v>
      </c>
      <c r="M8938" s="3">
        <v>44210.70636619213</v>
      </c>
    </row>
    <row r="8939">
      <c r="A8939" s="1">
        <v>8937.0</v>
      </c>
      <c r="B8939" s="1" t="s">
        <v>732</v>
      </c>
      <c r="C8939" s="1" t="s">
        <v>16838</v>
      </c>
      <c r="D8939" s="1" t="s">
        <v>461</v>
      </c>
      <c r="E8939" s="1" t="s">
        <v>849</v>
      </c>
      <c r="F8939" s="1" t="s">
        <v>735</v>
      </c>
      <c r="G8939" s="1" t="s">
        <v>17</v>
      </c>
      <c r="H8939" s="1">
        <v>45.0</v>
      </c>
      <c r="I8939" s="3">
        <v>43987.4375</v>
      </c>
      <c r="J8939" s="1">
        <v>1.08540134389947</v>
      </c>
      <c r="K8939" s="1" t="s">
        <v>24</v>
      </c>
      <c r="M8939" s="3">
        <v>43987.441237604166</v>
      </c>
    </row>
    <row r="8940">
      <c r="A8940" s="1">
        <v>8938.0</v>
      </c>
      <c r="B8940" s="1" t="s">
        <v>303</v>
      </c>
      <c r="C8940" s="1" t="s">
        <v>16839</v>
      </c>
      <c r="D8940" s="1" t="s">
        <v>305</v>
      </c>
      <c r="E8940" s="1" t="s">
        <v>1950</v>
      </c>
      <c r="F8940" s="1" t="s">
        <v>307</v>
      </c>
      <c r="G8940" s="1" t="s">
        <v>17</v>
      </c>
      <c r="H8940" s="1">
        <v>45.0</v>
      </c>
      <c r="I8940" s="3">
        <v>43893.416666666664</v>
      </c>
      <c r="J8940" s="1">
        <v>1.13351911384229</v>
      </c>
      <c r="K8940" s="1" t="s">
        <v>24</v>
      </c>
      <c r="M8940" s="3">
        <v>43893.450329583335</v>
      </c>
    </row>
    <row r="8941">
      <c r="A8941" s="1">
        <v>8939.0</v>
      </c>
      <c r="B8941" s="1" t="s">
        <v>340</v>
      </c>
      <c r="C8941" s="1" t="s">
        <v>16840</v>
      </c>
      <c r="D8941" s="1" t="s">
        <v>342</v>
      </c>
      <c r="E8941" s="1" t="s">
        <v>7668</v>
      </c>
      <c r="F8941" s="1" t="s">
        <v>344</v>
      </c>
      <c r="G8941" s="1" t="s">
        <v>35</v>
      </c>
      <c r="H8941" s="1">
        <v>45.0</v>
      </c>
      <c r="I8941" s="3">
        <v>44243.208333333336</v>
      </c>
      <c r="J8941" s="1">
        <v>0.00333475861269415</v>
      </c>
      <c r="K8941" s="1" t="s">
        <v>83</v>
      </c>
      <c r="M8941" s="3">
        <v>44243.24313576389</v>
      </c>
    </row>
    <row r="8942">
      <c r="A8942" s="1">
        <v>8940.0</v>
      </c>
      <c r="B8942" s="1" t="s">
        <v>576</v>
      </c>
      <c r="C8942" s="1" t="s">
        <v>16841</v>
      </c>
      <c r="D8942" s="1" t="s">
        <v>578</v>
      </c>
      <c r="E8942" s="1" t="s">
        <v>1780</v>
      </c>
      <c r="F8942" s="1" t="s">
        <v>580</v>
      </c>
      <c r="G8942" s="1" t="s">
        <v>35</v>
      </c>
      <c r="H8942" s="1">
        <v>45.0</v>
      </c>
      <c r="I8942" s="3">
        <v>44144.229166666664</v>
      </c>
      <c r="J8942" s="1">
        <v>0.0</v>
      </c>
      <c r="K8942" s="1" t="s">
        <v>18</v>
      </c>
      <c r="L8942" s="1" t="s">
        <v>581</v>
      </c>
      <c r="M8942" s="3">
        <v>44144.26415159722</v>
      </c>
    </row>
    <row r="8943">
      <c r="A8943" s="1">
        <v>8941.0</v>
      </c>
      <c r="B8943" s="1" t="s">
        <v>176</v>
      </c>
      <c r="C8943" s="1" t="s">
        <v>16842</v>
      </c>
      <c r="D8943" s="1" t="s">
        <v>178</v>
      </c>
      <c r="E8943" s="1" t="s">
        <v>179</v>
      </c>
      <c r="F8943" s="1" t="s">
        <v>180</v>
      </c>
      <c r="G8943" s="1" t="s">
        <v>17</v>
      </c>
      <c r="H8943" s="1">
        <v>45.0</v>
      </c>
      <c r="I8943" s="3">
        <v>44099.25</v>
      </c>
      <c r="J8943" s="1">
        <v>2.55212183691177</v>
      </c>
      <c r="K8943" s="1" t="s">
        <v>24</v>
      </c>
      <c r="L8943" s="1" t="s">
        <v>1006</v>
      </c>
      <c r="M8943" s="3">
        <v>44099.28353962963</v>
      </c>
    </row>
    <row r="8944">
      <c r="A8944" s="1">
        <v>8942.0</v>
      </c>
      <c r="B8944" s="1" t="s">
        <v>150</v>
      </c>
      <c r="C8944" s="1" t="s">
        <v>16843</v>
      </c>
      <c r="D8944" s="1" t="s">
        <v>116</v>
      </c>
      <c r="E8944" s="1" t="s">
        <v>16844</v>
      </c>
      <c r="F8944" s="1" t="s">
        <v>153</v>
      </c>
      <c r="G8944" s="1" t="s">
        <v>17</v>
      </c>
      <c r="H8944" s="1">
        <v>45.0</v>
      </c>
      <c r="I8944" s="3">
        <v>43963.291666666664</v>
      </c>
      <c r="J8944" s="1">
        <v>5.50729927644425</v>
      </c>
      <c r="K8944" s="1" t="s">
        <v>24</v>
      </c>
      <c r="L8944" s="1" t="s">
        <v>406</v>
      </c>
      <c r="M8944" s="3">
        <v>43963.34640398148</v>
      </c>
    </row>
    <row r="8945">
      <c r="A8945" s="1">
        <v>8943.0</v>
      </c>
      <c r="B8945" s="1" t="s">
        <v>354</v>
      </c>
      <c r="C8945" s="1" t="s">
        <v>16845</v>
      </c>
      <c r="D8945" s="1" t="s">
        <v>6246</v>
      </c>
      <c r="E8945" s="1" t="s">
        <v>16846</v>
      </c>
      <c r="F8945" s="1" t="s">
        <v>358</v>
      </c>
      <c r="G8945" s="1" t="s">
        <v>39</v>
      </c>
      <c r="H8945" s="1">
        <v>45.0</v>
      </c>
      <c r="I8945" s="3">
        <v>43796.666666666664</v>
      </c>
      <c r="J8945" s="1">
        <v>0.310051428224196</v>
      </c>
      <c r="K8945" s="1" t="s">
        <v>24</v>
      </c>
      <c r="M8945" s="3">
        <v>43796.698054328706</v>
      </c>
    </row>
    <row r="8946">
      <c r="A8946" s="1">
        <v>8944.0</v>
      </c>
      <c r="B8946" s="1" t="s">
        <v>84</v>
      </c>
      <c r="C8946" s="1" t="s">
        <v>16847</v>
      </c>
      <c r="D8946" s="1" t="s">
        <v>1549</v>
      </c>
      <c r="E8946" s="1" t="s">
        <v>3078</v>
      </c>
      <c r="F8946" s="1" t="s">
        <v>88</v>
      </c>
      <c r="G8946" s="1" t="s">
        <v>17</v>
      </c>
      <c r="H8946" s="1">
        <v>45.0</v>
      </c>
      <c r="I8946" s="3">
        <v>44072.625</v>
      </c>
      <c r="J8946" s="1">
        <v>1.83406157695254</v>
      </c>
      <c r="K8946" s="1" t="s">
        <v>83</v>
      </c>
      <c r="M8946" s="3">
        <v>44072.649782002314</v>
      </c>
    </row>
    <row r="8947">
      <c r="A8947" s="1">
        <v>8945.0</v>
      </c>
      <c r="B8947" s="1" t="s">
        <v>6585</v>
      </c>
      <c r="C8947" s="1" t="s">
        <v>16848</v>
      </c>
      <c r="D8947" s="1" t="s">
        <v>4698</v>
      </c>
      <c r="E8947" s="1" t="s">
        <v>6587</v>
      </c>
      <c r="F8947" s="1" t="s">
        <v>6588</v>
      </c>
      <c r="G8947" s="1" t="s">
        <v>17</v>
      </c>
      <c r="H8947" s="1">
        <v>45.0</v>
      </c>
      <c r="I8947" s="3">
        <v>44251.25</v>
      </c>
      <c r="J8947" s="1">
        <v>1.88429476675817</v>
      </c>
      <c r="K8947" s="1" t="s">
        <v>159</v>
      </c>
      <c r="L8947" s="1" t="s">
        <v>495</v>
      </c>
      <c r="M8947" s="3">
        <v>44251.28308849537</v>
      </c>
    </row>
    <row r="8948">
      <c r="A8948" s="1">
        <v>8946.0</v>
      </c>
      <c r="B8948" s="1" t="s">
        <v>567</v>
      </c>
      <c r="C8948" s="1" t="s">
        <v>16849</v>
      </c>
      <c r="D8948" s="1" t="s">
        <v>729</v>
      </c>
      <c r="E8948" s="1" t="s">
        <v>7540</v>
      </c>
      <c r="F8948" s="1" t="s">
        <v>570</v>
      </c>
      <c r="G8948" s="1" t="s">
        <v>17</v>
      </c>
      <c r="H8948" s="1">
        <v>45.0</v>
      </c>
      <c r="I8948" s="3">
        <v>43762.666666666664</v>
      </c>
      <c r="J8948" s="1">
        <v>0.0</v>
      </c>
      <c r="K8948" s="1" t="s">
        <v>24</v>
      </c>
      <c r="M8948" s="3">
        <v>43766.778459050925</v>
      </c>
    </row>
    <row r="8949">
      <c r="A8949" s="1">
        <v>8947.0</v>
      </c>
      <c r="B8949" s="1" t="s">
        <v>16850</v>
      </c>
      <c r="C8949" s="1" t="s">
        <v>16851</v>
      </c>
      <c r="D8949" s="1" t="s">
        <v>1204</v>
      </c>
      <c r="E8949" s="1" t="s">
        <v>16852</v>
      </c>
      <c r="F8949" s="1" t="s">
        <v>16853</v>
      </c>
      <c r="G8949" s="1" t="s">
        <v>17</v>
      </c>
      <c r="H8949" s="1">
        <v>45.0</v>
      </c>
      <c r="I8949" s="3">
        <v>43690.625</v>
      </c>
      <c r="J8949" s="1">
        <v>3.83773894466962</v>
      </c>
      <c r="K8949" s="1" t="s">
        <v>24</v>
      </c>
      <c r="M8949" s="3">
        <v>43690.65745230324</v>
      </c>
    </row>
    <row r="8950">
      <c r="A8950" s="1">
        <v>8948.0</v>
      </c>
      <c r="B8950" s="1" t="s">
        <v>324</v>
      </c>
      <c r="C8950" s="1" t="s">
        <v>16854</v>
      </c>
      <c r="D8950" s="1" t="s">
        <v>326</v>
      </c>
      <c r="E8950" s="1" t="s">
        <v>673</v>
      </c>
      <c r="F8950" s="1" t="s">
        <v>328</v>
      </c>
      <c r="G8950" s="1" t="s">
        <v>17</v>
      </c>
      <c r="H8950" s="1">
        <v>45.0</v>
      </c>
      <c r="I8950" s="3">
        <v>44060.625</v>
      </c>
      <c r="J8950" s="1">
        <v>0.0</v>
      </c>
      <c r="K8950" s="1" t="s">
        <v>24</v>
      </c>
      <c r="M8950" s="3">
        <v>44060.65289980324</v>
      </c>
    </row>
    <row r="8951">
      <c r="A8951" s="1">
        <v>8949.0</v>
      </c>
      <c r="B8951" s="1" t="s">
        <v>806</v>
      </c>
      <c r="C8951" s="1" t="s">
        <v>16855</v>
      </c>
      <c r="D8951" s="1" t="s">
        <v>116</v>
      </c>
      <c r="E8951" s="1" t="s">
        <v>16856</v>
      </c>
      <c r="F8951" s="1" t="s">
        <v>810</v>
      </c>
      <c r="G8951" s="1" t="s">
        <v>35</v>
      </c>
      <c r="H8951" s="1">
        <v>45.0</v>
      </c>
      <c r="I8951" s="3">
        <v>43979.708333333336</v>
      </c>
      <c r="J8951" s="1">
        <v>3.88717178549291</v>
      </c>
      <c r="K8951" s="1" t="s">
        <v>24</v>
      </c>
      <c r="M8951" s="3">
        <v>43979.75433471065</v>
      </c>
    </row>
    <row r="8952">
      <c r="A8952" s="1">
        <v>8950.0</v>
      </c>
      <c r="B8952" s="1" t="s">
        <v>16818</v>
      </c>
      <c r="C8952" s="1" t="s">
        <v>16857</v>
      </c>
      <c r="D8952" s="1" t="s">
        <v>917</v>
      </c>
      <c r="E8952" s="1" t="s">
        <v>16858</v>
      </c>
      <c r="F8952" s="1" t="s">
        <v>16821</v>
      </c>
      <c r="G8952" s="1" t="s">
        <v>17</v>
      </c>
      <c r="H8952" s="1">
        <v>45.0</v>
      </c>
      <c r="I8952" s="3">
        <v>44095.395833333336</v>
      </c>
      <c r="J8952" s="1">
        <v>0.670074991301269</v>
      </c>
      <c r="K8952" s="1" t="s">
        <v>62</v>
      </c>
      <c r="L8952" s="1" t="s">
        <v>381</v>
      </c>
      <c r="M8952" s="3">
        <v>44095.46992782407</v>
      </c>
    </row>
    <row r="8953">
      <c r="A8953" s="1">
        <v>8951.0</v>
      </c>
      <c r="B8953" s="1" t="s">
        <v>114</v>
      </c>
      <c r="C8953" s="1" t="s">
        <v>16859</v>
      </c>
      <c r="D8953" s="1" t="s">
        <v>116</v>
      </c>
      <c r="E8953" s="1" t="s">
        <v>6960</v>
      </c>
      <c r="F8953" s="1" t="s">
        <v>118</v>
      </c>
      <c r="G8953" s="1" t="s">
        <v>17</v>
      </c>
      <c r="H8953" s="1">
        <v>45.0</v>
      </c>
      <c r="I8953" s="3">
        <v>44163.75</v>
      </c>
      <c r="J8953" s="1">
        <v>4.24212828928176</v>
      </c>
      <c r="K8953" s="1" t="s">
        <v>24</v>
      </c>
      <c r="M8953" s="3">
        <v>44163.70071607639</v>
      </c>
    </row>
    <row r="8954">
      <c r="A8954" s="1">
        <v>8952.0</v>
      </c>
      <c r="B8954" s="1" t="s">
        <v>991</v>
      </c>
      <c r="C8954" s="1" t="s">
        <v>16860</v>
      </c>
      <c r="D8954" s="1" t="s">
        <v>2387</v>
      </c>
      <c r="E8954" s="1" t="s">
        <v>2014</v>
      </c>
      <c r="F8954" s="1" t="s">
        <v>995</v>
      </c>
      <c r="G8954" s="1" t="s">
        <v>17</v>
      </c>
      <c r="H8954" s="1">
        <v>45.0</v>
      </c>
      <c r="I8954" s="3">
        <v>44058.270833333336</v>
      </c>
      <c r="J8954" s="1">
        <v>1.13839825350742</v>
      </c>
      <c r="K8954" s="1" t="s">
        <v>18</v>
      </c>
      <c r="M8954" s="3">
        <v>44058.31334068287</v>
      </c>
    </row>
    <row r="8955">
      <c r="A8955" s="1">
        <v>8953.0</v>
      </c>
      <c r="B8955" s="1" t="s">
        <v>2885</v>
      </c>
      <c r="C8955" s="1" t="s">
        <v>16861</v>
      </c>
      <c r="D8955" s="1" t="s">
        <v>148</v>
      </c>
      <c r="E8955" s="1" t="s">
        <v>10306</v>
      </c>
      <c r="F8955" s="1" t="s">
        <v>2888</v>
      </c>
      <c r="G8955" s="1" t="s">
        <v>17</v>
      </c>
      <c r="H8955" s="1">
        <v>45.0</v>
      </c>
      <c r="I8955" s="3">
        <v>43824.5</v>
      </c>
      <c r="J8955" s="1">
        <v>0.561356692372824</v>
      </c>
      <c r="K8955" s="1" t="s">
        <v>24</v>
      </c>
      <c r="M8955" s="3">
        <v>43824.53113490741</v>
      </c>
    </row>
    <row r="8956">
      <c r="A8956" s="1">
        <v>8954.0</v>
      </c>
      <c r="B8956" s="1" t="s">
        <v>239</v>
      </c>
      <c r="C8956" s="1" t="s">
        <v>16862</v>
      </c>
      <c r="D8956" s="1" t="s">
        <v>182</v>
      </c>
      <c r="E8956" s="1" t="s">
        <v>16863</v>
      </c>
      <c r="F8956" s="1" t="s">
        <v>243</v>
      </c>
      <c r="G8956" s="1" t="s">
        <v>39</v>
      </c>
      <c r="H8956" s="1">
        <v>45.0</v>
      </c>
      <c r="I8956" s="3">
        <v>44065.291666666664</v>
      </c>
      <c r="J8956" s="1">
        <v>2.42987746786344</v>
      </c>
      <c r="K8956" s="1" t="s">
        <v>46</v>
      </c>
      <c r="M8956" s="3">
        <v>44065.372150462965</v>
      </c>
    </row>
    <row r="8957">
      <c r="A8957" s="1">
        <v>8955.0</v>
      </c>
      <c r="B8957" s="1" t="s">
        <v>2069</v>
      </c>
      <c r="C8957" s="1" t="s">
        <v>16864</v>
      </c>
      <c r="D8957" s="1" t="s">
        <v>326</v>
      </c>
      <c r="E8957" s="1" t="s">
        <v>16865</v>
      </c>
      <c r="F8957" s="1" t="s">
        <v>2072</v>
      </c>
      <c r="G8957" s="1" t="s">
        <v>39</v>
      </c>
      <c r="H8957" s="1">
        <v>45.0</v>
      </c>
      <c r="I8957" s="3">
        <v>44238.291666666664</v>
      </c>
      <c r="J8957" s="1">
        <v>1.97764401401878</v>
      </c>
      <c r="K8957" s="1" t="s">
        <v>24</v>
      </c>
      <c r="M8957" s="3">
        <v>44238.36923136574</v>
      </c>
    </row>
    <row r="8958">
      <c r="A8958" s="1">
        <v>8956.0</v>
      </c>
      <c r="B8958" s="1" t="s">
        <v>2345</v>
      </c>
      <c r="C8958" s="1" t="s">
        <v>16866</v>
      </c>
      <c r="D8958" s="1" t="s">
        <v>5462</v>
      </c>
      <c r="E8958" s="1" t="s">
        <v>16867</v>
      </c>
      <c r="F8958" s="1" t="s">
        <v>2348</v>
      </c>
      <c r="G8958" s="1" t="s">
        <v>89</v>
      </c>
      <c r="H8958" s="1">
        <v>45.0</v>
      </c>
      <c r="I8958" s="3">
        <v>43895.393292430555</v>
      </c>
      <c r="J8958" s="1">
        <v>0.767110970761442</v>
      </c>
      <c r="K8958" s="1" t="s">
        <v>24</v>
      </c>
      <c r="M8958" s="3">
        <v>43895.42836493056</v>
      </c>
    </row>
    <row r="8959">
      <c r="A8959" s="1">
        <v>8957.0</v>
      </c>
      <c r="B8959" s="1" t="s">
        <v>758</v>
      </c>
      <c r="C8959" s="1" t="s">
        <v>16868</v>
      </c>
      <c r="D8959" s="1" t="s">
        <v>5543</v>
      </c>
      <c r="E8959" s="1" t="s">
        <v>16869</v>
      </c>
      <c r="F8959" s="1" t="s">
        <v>762</v>
      </c>
      <c r="G8959" s="1" t="s">
        <v>89</v>
      </c>
      <c r="H8959" s="1">
        <v>45.0</v>
      </c>
      <c r="I8959" s="3">
        <v>43972.464448796294</v>
      </c>
      <c r="J8959" s="1">
        <v>2.1554810171545</v>
      </c>
      <c r="K8959" s="1" t="s">
        <v>159</v>
      </c>
      <c r="M8959" s="3">
        <v>43972.49011627315</v>
      </c>
    </row>
    <row r="8960">
      <c r="A8960" s="1">
        <v>8958.0</v>
      </c>
      <c r="B8960" s="1" t="s">
        <v>4988</v>
      </c>
      <c r="C8960" s="1" t="s">
        <v>16870</v>
      </c>
      <c r="D8960" s="1" t="s">
        <v>6691</v>
      </c>
      <c r="E8960" s="1" t="s">
        <v>6692</v>
      </c>
      <c r="F8960" s="1" t="s">
        <v>4991</v>
      </c>
      <c r="G8960" s="1" t="s">
        <v>35</v>
      </c>
      <c r="H8960" s="1">
        <v>45.0</v>
      </c>
      <c r="I8960" s="3">
        <v>44151.583333333336</v>
      </c>
      <c r="J8960" s="1">
        <v>1.0154820264598</v>
      </c>
      <c r="K8960" s="1" t="s">
        <v>6693</v>
      </c>
      <c r="L8960" s="1" t="s">
        <v>6694</v>
      </c>
      <c r="M8960" s="3">
        <v>44151.6470649537</v>
      </c>
    </row>
    <row r="8961">
      <c r="A8961" s="1">
        <v>8959.0</v>
      </c>
      <c r="B8961" s="1" t="s">
        <v>1081</v>
      </c>
      <c r="C8961" s="1" t="s">
        <v>16871</v>
      </c>
      <c r="D8961" s="1" t="s">
        <v>326</v>
      </c>
      <c r="E8961" s="1" t="s">
        <v>9651</v>
      </c>
      <c r="F8961" s="1" t="s">
        <v>1084</v>
      </c>
      <c r="G8961" s="1" t="s">
        <v>17</v>
      </c>
      <c r="H8961" s="1">
        <v>45.0</v>
      </c>
      <c r="I8961" s="3">
        <v>44173.666666666664</v>
      </c>
      <c r="J8961" s="1">
        <v>3.64442242178746</v>
      </c>
      <c r="K8961" s="1" t="s">
        <v>24</v>
      </c>
      <c r="M8961" s="3">
        <v>44173.68716954861</v>
      </c>
    </row>
    <row r="8962">
      <c r="A8962" s="1">
        <v>8960.0</v>
      </c>
      <c r="B8962" s="1" t="s">
        <v>184</v>
      </c>
      <c r="C8962" s="1" t="s">
        <v>16872</v>
      </c>
      <c r="D8962" s="1" t="s">
        <v>148</v>
      </c>
      <c r="E8962" s="1" t="s">
        <v>2011</v>
      </c>
      <c r="F8962" s="1" t="s">
        <v>187</v>
      </c>
      <c r="G8962" s="1" t="s">
        <v>17</v>
      </c>
      <c r="H8962" s="1">
        <v>45.0</v>
      </c>
      <c r="I8962" s="3">
        <v>44139.666666666664</v>
      </c>
      <c r="J8962" s="1">
        <v>2.20700694550812</v>
      </c>
      <c r="K8962" s="1" t="s">
        <v>24</v>
      </c>
      <c r="L8962" s="1" t="s">
        <v>188</v>
      </c>
      <c r="M8962" s="3">
        <v>44139.70141023148</v>
      </c>
    </row>
    <row r="8963">
      <c r="A8963" s="1">
        <v>8961.0</v>
      </c>
      <c r="B8963" s="1" t="s">
        <v>389</v>
      </c>
      <c r="C8963" s="1" t="s">
        <v>16873</v>
      </c>
      <c r="D8963" s="1" t="s">
        <v>818</v>
      </c>
      <c r="E8963" s="1" t="s">
        <v>16874</v>
      </c>
      <c r="F8963" s="1" t="s">
        <v>393</v>
      </c>
      <c r="G8963" s="1" t="s">
        <v>89</v>
      </c>
      <c r="H8963" s="1">
        <v>45.0</v>
      </c>
      <c r="I8963" s="3">
        <v>44117.43879353009</v>
      </c>
      <c r="J8963" s="1">
        <v>3.29709880202653</v>
      </c>
      <c r="K8963" s="1" t="s">
        <v>18</v>
      </c>
      <c r="M8963" s="3">
        <v>44117.45903121528</v>
      </c>
    </row>
    <row r="8964">
      <c r="A8964" s="1">
        <v>8962.0</v>
      </c>
      <c r="B8964" s="1" t="s">
        <v>2467</v>
      </c>
      <c r="C8964" s="1" t="s">
        <v>16875</v>
      </c>
      <c r="D8964" s="1" t="s">
        <v>1255</v>
      </c>
      <c r="E8964" s="1" t="s">
        <v>4193</v>
      </c>
      <c r="F8964" s="1" t="s">
        <v>2470</v>
      </c>
      <c r="G8964" s="1" t="s">
        <v>17</v>
      </c>
      <c r="H8964" s="1">
        <v>45.0</v>
      </c>
      <c r="I8964" s="3">
        <v>44120.583333333336</v>
      </c>
      <c r="J8964" s="1">
        <v>0.0</v>
      </c>
      <c r="K8964" s="1" t="s">
        <v>83</v>
      </c>
      <c r="M8964" s="3">
        <v>44120.60661065972</v>
      </c>
    </row>
    <row r="8965">
      <c r="A8965" s="1">
        <v>8963.0</v>
      </c>
      <c r="B8965" s="1" t="s">
        <v>119</v>
      </c>
      <c r="C8965" s="1" t="s">
        <v>16876</v>
      </c>
      <c r="D8965" s="1" t="s">
        <v>1802</v>
      </c>
      <c r="E8965" s="1" t="s">
        <v>16877</v>
      </c>
      <c r="F8965" s="1" t="s">
        <v>123</v>
      </c>
      <c r="G8965" s="1" t="s">
        <v>39</v>
      </c>
      <c r="H8965" s="1">
        <v>45.0</v>
      </c>
      <c r="I8965" s="3">
        <v>43807.583333333336</v>
      </c>
      <c r="J8965" s="1">
        <v>38.5441819021094</v>
      </c>
      <c r="K8965" s="1" t="s">
        <v>18</v>
      </c>
      <c r="M8965" s="3">
        <v>43807.617595717595</v>
      </c>
    </row>
    <row r="8966">
      <c r="A8966" s="1">
        <v>8964.0</v>
      </c>
      <c r="B8966" s="1" t="s">
        <v>896</v>
      </c>
      <c r="C8966" s="1" t="s">
        <v>16878</v>
      </c>
      <c r="D8966" s="1" t="s">
        <v>898</v>
      </c>
      <c r="E8966" s="1" t="s">
        <v>8863</v>
      </c>
      <c r="F8966" s="1" t="s">
        <v>900</v>
      </c>
      <c r="G8966" s="1" t="s">
        <v>17</v>
      </c>
      <c r="H8966" s="1">
        <v>45.0</v>
      </c>
      <c r="I8966" s="3">
        <v>44148.604166666664</v>
      </c>
      <c r="J8966" s="1">
        <v>2.12308464770526</v>
      </c>
      <c r="K8966" s="1" t="s">
        <v>24</v>
      </c>
      <c r="L8966" s="1" t="s">
        <v>741</v>
      </c>
      <c r="M8966" s="3">
        <v>44148.617897731485</v>
      </c>
    </row>
    <row r="8967">
      <c r="A8967" s="1">
        <v>8965.0</v>
      </c>
      <c r="B8967" s="1" t="s">
        <v>953</v>
      </c>
      <c r="C8967" s="1" t="s">
        <v>16879</v>
      </c>
      <c r="D8967" s="1" t="s">
        <v>121</v>
      </c>
      <c r="E8967" s="1" t="s">
        <v>1967</v>
      </c>
      <c r="F8967" s="1" t="s">
        <v>1040</v>
      </c>
      <c r="G8967" s="1" t="s">
        <v>17</v>
      </c>
      <c r="H8967" s="1">
        <v>45.0</v>
      </c>
      <c r="I8967" s="3">
        <v>44132.166666666664</v>
      </c>
      <c r="J8967" s="1">
        <v>2.79598808488132</v>
      </c>
      <c r="K8967" s="1" t="s">
        <v>18</v>
      </c>
      <c r="M8967" s="3">
        <v>44132.21951405093</v>
      </c>
    </row>
    <row r="8968">
      <c r="A8968" s="1">
        <v>8966.0</v>
      </c>
      <c r="B8968" s="1" t="s">
        <v>319</v>
      </c>
      <c r="C8968" s="1" t="s">
        <v>16880</v>
      </c>
      <c r="D8968" s="1" t="s">
        <v>21</v>
      </c>
      <c r="E8968" s="1" t="s">
        <v>16881</v>
      </c>
      <c r="F8968" s="1" t="s">
        <v>323</v>
      </c>
      <c r="G8968" s="1" t="s">
        <v>89</v>
      </c>
      <c r="H8968" s="1">
        <v>45.0</v>
      </c>
      <c r="I8968" s="3">
        <v>43769.6500178125</v>
      </c>
      <c r="J8968" s="1">
        <v>0.0138651220892229</v>
      </c>
      <c r="K8968" s="1" t="s">
        <v>24</v>
      </c>
      <c r="M8968" s="3">
        <v>43769.611814097225</v>
      </c>
    </row>
    <row r="8969">
      <c r="A8969" s="1">
        <v>8967.0</v>
      </c>
      <c r="B8969" s="1" t="s">
        <v>4682</v>
      </c>
      <c r="C8969" s="1" t="s">
        <v>16882</v>
      </c>
      <c r="D8969" s="1" t="s">
        <v>1494</v>
      </c>
      <c r="E8969" s="1" t="s">
        <v>16883</v>
      </c>
      <c r="F8969" s="1" t="s">
        <v>4685</v>
      </c>
      <c r="G8969" s="1" t="s">
        <v>17</v>
      </c>
      <c r="H8969" s="1">
        <v>45.0</v>
      </c>
      <c r="I8969" s="3">
        <v>44154.302083333336</v>
      </c>
      <c r="J8969" s="1">
        <v>0.93619202484628</v>
      </c>
      <c r="K8969" s="1" t="s">
        <v>46</v>
      </c>
      <c r="M8969" s="3">
        <v>44154.34209280093</v>
      </c>
    </row>
    <row r="8970">
      <c r="A8970" s="1">
        <v>8968.0</v>
      </c>
      <c r="B8970" s="1" t="s">
        <v>11174</v>
      </c>
      <c r="C8970" s="1" t="s">
        <v>16884</v>
      </c>
      <c r="D8970" s="1" t="s">
        <v>5064</v>
      </c>
      <c r="E8970" s="1" t="s">
        <v>12652</v>
      </c>
      <c r="F8970" s="1" t="s">
        <v>11177</v>
      </c>
      <c r="G8970" s="1" t="s">
        <v>35</v>
      </c>
      <c r="H8970" s="1">
        <v>45.0</v>
      </c>
      <c r="I8970" s="3">
        <v>44251.333333333336</v>
      </c>
      <c r="J8970" s="1">
        <v>1.69353051720952</v>
      </c>
      <c r="K8970" s="1" t="s">
        <v>24</v>
      </c>
      <c r="L8970" s="1" t="s">
        <v>741</v>
      </c>
      <c r="M8970" s="3">
        <v>44251.36212471065</v>
      </c>
    </row>
    <row r="8971">
      <c r="A8971" s="1">
        <v>8969.0</v>
      </c>
      <c r="B8971" s="1" t="s">
        <v>796</v>
      </c>
      <c r="C8971" s="1" t="s">
        <v>16885</v>
      </c>
      <c r="D8971" s="1" t="s">
        <v>173</v>
      </c>
      <c r="E8971" s="1" t="s">
        <v>798</v>
      </c>
      <c r="F8971" s="1" t="s">
        <v>799</v>
      </c>
      <c r="G8971" s="1" t="s">
        <v>35</v>
      </c>
      <c r="H8971" s="1">
        <v>45.0</v>
      </c>
      <c r="I8971" s="3">
        <v>44187.645833333336</v>
      </c>
      <c r="J8971" s="1">
        <v>1.92949363980027</v>
      </c>
      <c r="K8971" s="1" t="s">
        <v>18</v>
      </c>
      <c r="M8971" s="3">
        <v>44189.6714234375</v>
      </c>
    </row>
    <row r="8972">
      <c r="A8972" s="1">
        <v>8970.0</v>
      </c>
      <c r="B8972" s="1" t="s">
        <v>1466</v>
      </c>
      <c r="C8972" s="1" t="s">
        <v>16886</v>
      </c>
      <c r="D8972" s="1" t="s">
        <v>1468</v>
      </c>
      <c r="E8972" s="1" t="s">
        <v>13740</v>
      </c>
      <c r="F8972" s="1" t="s">
        <v>1470</v>
      </c>
      <c r="G8972" s="1" t="s">
        <v>17</v>
      </c>
      <c r="H8972" s="1">
        <v>45.0</v>
      </c>
      <c r="I8972" s="3">
        <v>43711.625</v>
      </c>
      <c r="J8972" s="1">
        <v>0.787932063806132</v>
      </c>
      <c r="K8972" s="1" t="s">
        <v>18</v>
      </c>
      <c r="M8972" s="3">
        <v>43711.65234357639</v>
      </c>
    </row>
    <row r="8973">
      <c r="A8973" s="1">
        <v>8971.0</v>
      </c>
      <c r="B8973" s="1" t="s">
        <v>1202</v>
      </c>
      <c r="C8973" s="1" t="s">
        <v>16887</v>
      </c>
      <c r="D8973" s="1" t="s">
        <v>1631</v>
      </c>
      <c r="E8973" s="1" t="s">
        <v>9809</v>
      </c>
      <c r="F8973" s="1" t="s">
        <v>1206</v>
      </c>
      <c r="G8973" s="1" t="s">
        <v>35</v>
      </c>
      <c r="H8973" s="1">
        <v>45.0</v>
      </c>
      <c r="I8973" s="3">
        <v>43619.583333333336</v>
      </c>
      <c r="J8973" s="1">
        <v>2.04822523524021</v>
      </c>
      <c r="K8973" s="1" t="s">
        <v>24</v>
      </c>
      <c r="M8973" s="3">
        <v>43619.61392258102</v>
      </c>
    </row>
    <row r="8974">
      <c r="A8974" s="1">
        <v>8972.0</v>
      </c>
      <c r="B8974" s="1" t="s">
        <v>520</v>
      </c>
      <c r="C8974" s="1" t="s">
        <v>16888</v>
      </c>
      <c r="D8974" s="1" t="s">
        <v>1099</v>
      </c>
      <c r="E8974" s="1" t="s">
        <v>1100</v>
      </c>
      <c r="F8974" s="1" t="s">
        <v>524</v>
      </c>
      <c r="G8974" s="1" t="s">
        <v>35</v>
      </c>
      <c r="H8974" s="1">
        <v>45.0</v>
      </c>
      <c r="I8974" s="3">
        <v>43727.291666666664</v>
      </c>
      <c r="J8974" s="1">
        <v>3.12886040718181</v>
      </c>
      <c r="K8974" s="1" t="s">
        <v>46</v>
      </c>
      <c r="M8974" s="3">
        <v>43727.36216607639</v>
      </c>
    </row>
    <row r="8975">
      <c r="A8975" s="1">
        <v>8973.0</v>
      </c>
      <c r="B8975" s="1" t="s">
        <v>1699</v>
      </c>
      <c r="C8975" s="1" t="s">
        <v>16889</v>
      </c>
      <c r="D8975" s="1" t="s">
        <v>701</v>
      </c>
      <c r="E8975" s="1" t="s">
        <v>7933</v>
      </c>
      <c r="F8975" s="1" t="s">
        <v>1702</v>
      </c>
      <c r="G8975" s="1" t="s">
        <v>35</v>
      </c>
      <c r="H8975" s="1">
        <v>45.0</v>
      </c>
      <c r="I8975" s="3">
        <v>44215.708333333336</v>
      </c>
      <c r="J8975" s="1">
        <v>2.38824540540946</v>
      </c>
      <c r="K8975" s="1" t="s">
        <v>24</v>
      </c>
      <c r="L8975" s="1" t="s">
        <v>1006</v>
      </c>
      <c r="M8975" s="3">
        <v>44215.78844788195</v>
      </c>
    </row>
    <row r="8976">
      <c r="A8976" s="1">
        <v>8974.0</v>
      </c>
      <c r="B8976" s="1" t="s">
        <v>576</v>
      </c>
      <c r="C8976" s="1" t="s">
        <v>16890</v>
      </c>
      <c r="D8976" s="1" t="s">
        <v>16891</v>
      </c>
      <c r="E8976" s="1" t="s">
        <v>16892</v>
      </c>
      <c r="F8976" s="1" t="s">
        <v>580</v>
      </c>
      <c r="G8976" s="1" t="s">
        <v>35</v>
      </c>
      <c r="H8976" s="1">
        <v>45.0</v>
      </c>
      <c r="I8976" s="3">
        <v>44165.229166666664</v>
      </c>
      <c r="J8976" s="1">
        <v>0.232008489301095</v>
      </c>
      <c r="K8976" s="1" t="s">
        <v>18</v>
      </c>
      <c r="L8976" s="1" t="s">
        <v>581</v>
      </c>
      <c r="M8976" s="3">
        <v>44165.262879131944</v>
      </c>
    </row>
    <row r="8977">
      <c r="A8977" s="1">
        <v>8975.0</v>
      </c>
      <c r="B8977" s="1" t="s">
        <v>4064</v>
      </c>
      <c r="C8977" s="1" t="s">
        <v>16893</v>
      </c>
      <c r="D8977" s="1" t="s">
        <v>3555</v>
      </c>
      <c r="E8977" s="1" t="s">
        <v>16894</v>
      </c>
      <c r="F8977" s="1" t="s">
        <v>4068</v>
      </c>
      <c r="G8977" s="1" t="s">
        <v>39</v>
      </c>
      <c r="H8977" s="1">
        <v>45.0</v>
      </c>
      <c r="I8977" s="3">
        <v>44245.708333333336</v>
      </c>
      <c r="J8977" s="1">
        <v>3.97116848123606</v>
      </c>
      <c r="K8977" s="1" t="s">
        <v>166</v>
      </c>
      <c r="M8977" s="3">
        <v>44245.7609134375</v>
      </c>
    </row>
    <row r="8978">
      <c r="A8978" s="1">
        <v>8976.0</v>
      </c>
      <c r="B8978" s="1" t="s">
        <v>7545</v>
      </c>
      <c r="C8978" s="1" t="s">
        <v>16895</v>
      </c>
      <c r="D8978" s="1" t="s">
        <v>182</v>
      </c>
      <c r="E8978" s="1" t="s">
        <v>16896</v>
      </c>
      <c r="F8978" s="1" t="s">
        <v>7548</v>
      </c>
      <c r="G8978" s="1" t="s">
        <v>39</v>
      </c>
      <c r="H8978" s="1">
        <v>45.0</v>
      </c>
      <c r="I8978" s="3">
        <v>44048.677083333336</v>
      </c>
      <c r="J8978" s="1">
        <v>2.24999374186889</v>
      </c>
      <c r="K8978" s="1" t="s">
        <v>46</v>
      </c>
      <c r="M8978" s="3">
        <v>44048.71091365741</v>
      </c>
    </row>
    <row r="8979">
      <c r="A8979" s="1">
        <v>8977.0</v>
      </c>
      <c r="B8979" s="1" t="s">
        <v>324</v>
      </c>
      <c r="C8979" s="1" t="s">
        <v>16897</v>
      </c>
      <c r="D8979" s="1" t="s">
        <v>326</v>
      </c>
      <c r="E8979" s="1" t="s">
        <v>2751</v>
      </c>
      <c r="F8979" s="1" t="s">
        <v>328</v>
      </c>
      <c r="G8979" s="1" t="s">
        <v>17</v>
      </c>
      <c r="H8979" s="1">
        <v>45.0</v>
      </c>
      <c r="I8979" s="3">
        <v>44041.625</v>
      </c>
      <c r="J8979" s="1">
        <v>0.0</v>
      </c>
      <c r="K8979" s="1" t="s">
        <v>24</v>
      </c>
      <c r="M8979" s="3">
        <v>44041.734358587964</v>
      </c>
    </row>
    <row r="8980">
      <c r="A8980" s="1">
        <v>8978.0</v>
      </c>
      <c r="B8980" s="1" t="s">
        <v>278</v>
      </c>
      <c r="C8980" s="1" t="s">
        <v>16898</v>
      </c>
      <c r="D8980" s="1" t="s">
        <v>32</v>
      </c>
      <c r="E8980" s="1" t="s">
        <v>16899</v>
      </c>
      <c r="F8980" s="1" t="s">
        <v>281</v>
      </c>
      <c r="G8980" s="1" t="s">
        <v>17</v>
      </c>
      <c r="H8980" s="1">
        <v>45.0</v>
      </c>
      <c r="I8980" s="3">
        <v>44066.291666666664</v>
      </c>
      <c r="J8980" s="1">
        <v>1.69740493995711</v>
      </c>
      <c r="K8980" s="1" t="s">
        <v>24</v>
      </c>
      <c r="M8980" s="3">
        <v>44066.33288785879</v>
      </c>
    </row>
    <row r="8981">
      <c r="A8981" s="1">
        <v>8979.0</v>
      </c>
      <c r="B8981" s="1" t="s">
        <v>1315</v>
      </c>
      <c r="C8981" s="1" t="s">
        <v>16900</v>
      </c>
      <c r="D8981" s="1" t="s">
        <v>411</v>
      </c>
      <c r="E8981" s="1" t="s">
        <v>16901</v>
      </c>
      <c r="F8981" s="1" t="s">
        <v>1319</v>
      </c>
      <c r="G8981" s="1" t="s">
        <v>17</v>
      </c>
      <c r="H8981" s="1">
        <v>45.0</v>
      </c>
      <c r="I8981" s="3">
        <v>44056.354166666664</v>
      </c>
      <c r="J8981" s="1">
        <v>0.0513462059891777</v>
      </c>
      <c r="K8981" s="1" t="s">
        <v>18</v>
      </c>
      <c r="M8981" s="3">
        <v>44056.38637962963</v>
      </c>
    </row>
    <row r="8982">
      <c r="A8982" s="1">
        <v>8980.0</v>
      </c>
      <c r="B8982" s="1" t="s">
        <v>1481</v>
      </c>
      <c r="C8982" s="1" t="s">
        <v>16902</v>
      </c>
      <c r="D8982" s="1" t="s">
        <v>1483</v>
      </c>
      <c r="E8982" s="1" t="s">
        <v>4647</v>
      </c>
      <c r="F8982" s="1" t="s">
        <v>1485</v>
      </c>
      <c r="G8982" s="1" t="s">
        <v>17</v>
      </c>
      <c r="H8982" s="1">
        <v>45.0</v>
      </c>
      <c r="I8982" s="3">
        <v>43989.291666666664</v>
      </c>
      <c r="J8982" s="1">
        <v>0.0</v>
      </c>
      <c r="K8982" s="1" t="s">
        <v>218</v>
      </c>
      <c r="L8982" s="1" t="s">
        <v>433</v>
      </c>
      <c r="M8982" s="3">
        <v>43988.456117581016</v>
      </c>
    </row>
    <row r="8983">
      <c r="A8983" s="1">
        <v>8981.0</v>
      </c>
      <c r="B8983" s="1" t="s">
        <v>16903</v>
      </c>
      <c r="C8983" s="1" t="s">
        <v>16904</v>
      </c>
      <c r="D8983" s="1" t="s">
        <v>1494</v>
      </c>
      <c r="E8983" s="1" t="s">
        <v>16905</v>
      </c>
      <c r="F8983" s="1" t="s">
        <v>16906</v>
      </c>
      <c r="G8983" s="1" t="s">
        <v>45</v>
      </c>
      <c r="H8983" s="1">
        <v>45.0</v>
      </c>
      <c r="I8983" s="3">
        <v>44241.31192944445</v>
      </c>
      <c r="J8983" s="1">
        <v>0.332478784816128</v>
      </c>
      <c r="K8983" s="1" t="s">
        <v>1376</v>
      </c>
      <c r="L8983" s="1" t="s">
        <v>1709</v>
      </c>
      <c r="M8983" s="3">
        <v>44241.354235844905</v>
      </c>
    </row>
    <row r="8984">
      <c r="A8984" s="1">
        <v>8982.0</v>
      </c>
      <c r="B8984" s="1" t="s">
        <v>5681</v>
      </c>
      <c r="C8984" s="1" t="s">
        <v>16907</v>
      </c>
      <c r="D8984" s="1" t="s">
        <v>2248</v>
      </c>
      <c r="E8984" s="1" t="s">
        <v>9110</v>
      </c>
      <c r="F8984" s="1" t="s">
        <v>5684</v>
      </c>
      <c r="G8984" s="1" t="s">
        <v>17</v>
      </c>
      <c r="H8984" s="1">
        <v>45.0</v>
      </c>
      <c r="I8984" s="3">
        <v>44166.291666666664</v>
      </c>
      <c r="J8984" s="1">
        <v>1.50626911478455</v>
      </c>
      <c r="K8984" s="1" t="s">
        <v>24</v>
      </c>
      <c r="L8984" s="1" t="s">
        <v>5685</v>
      </c>
      <c r="M8984" s="3">
        <v>44166.318650277775</v>
      </c>
    </row>
    <row r="8985">
      <c r="A8985" s="1">
        <v>8983.0</v>
      </c>
      <c r="B8985" s="1" t="s">
        <v>63</v>
      </c>
      <c r="C8985" s="1" t="s">
        <v>16908</v>
      </c>
      <c r="D8985" s="1" t="s">
        <v>65</v>
      </c>
      <c r="E8985" s="1" t="s">
        <v>3462</v>
      </c>
      <c r="F8985" s="1" t="s">
        <v>67</v>
      </c>
      <c r="G8985" s="1" t="s">
        <v>17</v>
      </c>
      <c r="H8985" s="1">
        <v>45.0</v>
      </c>
      <c r="I8985" s="3">
        <v>43906.583333333336</v>
      </c>
      <c r="J8985" s="1">
        <v>0.0</v>
      </c>
      <c r="K8985" s="1" t="s">
        <v>24</v>
      </c>
      <c r="M8985" s="3">
        <v>43906.55357604167</v>
      </c>
    </row>
    <row r="8986">
      <c r="A8986" s="1">
        <v>8984.0</v>
      </c>
      <c r="B8986" s="1" t="s">
        <v>239</v>
      </c>
      <c r="C8986" s="1" t="s">
        <v>16909</v>
      </c>
      <c r="D8986" s="1" t="s">
        <v>1243</v>
      </c>
      <c r="E8986" s="1" t="s">
        <v>4574</v>
      </c>
      <c r="F8986" s="1" t="s">
        <v>243</v>
      </c>
      <c r="G8986" s="1" t="s">
        <v>17</v>
      </c>
      <c r="H8986" s="1">
        <v>45.0</v>
      </c>
      <c r="I8986" s="3">
        <v>44001.25</v>
      </c>
      <c r="J8986" s="1">
        <v>1.69607299316685</v>
      </c>
      <c r="K8986" s="1" t="s">
        <v>46</v>
      </c>
      <c r="M8986" s="3">
        <v>44001.28062859954</v>
      </c>
    </row>
    <row r="8987">
      <c r="A8987" s="1">
        <v>8985.0</v>
      </c>
      <c r="B8987" s="1" t="s">
        <v>124</v>
      </c>
      <c r="C8987" s="1" t="s">
        <v>16910</v>
      </c>
      <c r="D8987" s="1" t="s">
        <v>126</v>
      </c>
      <c r="E8987" s="1" t="s">
        <v>16911</v>
      </c>
      <c r="F8987" s="1" t="s">
        <v>128</v>
      </c>
      <c r="G8987" s="1" t="s">
        <v>17</v>
      </c>
      <c r="H8987" s="1">
        <v>45.0</v>
      </c>
      <c r="I8987" s="3">
        <v>44120.4375</v>
      </c>
      <c r="J8987" s="1">
        <v>5.74971523167403</v>
      </c>
      <c r="K8987" s="1" t="s">
        <v>62</v>
      </c>
      <c r="L8987" s="1" t="s">
        <v>129</v>
      </c>
      <c r="M8987" s="3">
        <v>44120.47075974537</v>
      </c>
    </row>
    <row r="8988">
      <c r="A8988" s="1">
        <v>8986.0</v>
      </c>
      <c r="B8988" s="1" t="s">
        <v>2339</v>
      </c>
      <c r="C8988" s="1" t="s">
        <v>16912</v>
      </c>
      <c r="D8988" s="1" t="s">
        <v>738</v>
      </c>
      <c r="E8988" s="1" t="s">
        <v>6794</v>
      </c>
      <c r="F8988" s="1" t="s">
        <v>2342</v>
      </c>
      <c r="G8988" s="1" t="s">
        <v>35</v>
      </c>
      <c r="H8988" s="1">
        <v>45.0</v>
      </c>
      <c r="I8988" s="3">
        <v>44222.666666666664</v>
      </c>
      <c r="J8988" s="1">
        <v>2.39468884928881</v>
      </c>
      <c r="K8988" s="1" t="s">
        <v>24</v>
      </c>
      <c r="M8988" s="3">
        <v>44222.69494100694</v>
      </c>
    </row>
    <row r="8989">
      <c r="A8989" s="1">
        <v>8987.0</v>
      </c>
      <c r="B8989" s="1" t="s">
        <v>119</v>
      </c>
      <c r="C8989" s="1" t="s">
        <v>16913</v>
      </c>
      <c r="D8989" s="1" t="s">
        <v>5676</v>
      </c>
      <c r="E8989" s="1" t="s">
        <v>16914</v>
      </c>
      <c r="F8989" s="1" t="s">
        <v>123</v>
      </c>
      <c r="G8989" s="1" t="s">
        <v>39</v>
      </c>
      <c r="H8989" s="1">
        <v>45.0</v>
      </c>
      <c r="I8989" s="3">
        <v>44208.625</v>
      </c>
      <c r="J8989" s="1">
        <v>1.98724713701792</v>
      </c>
      <c r="K8989" s="1" t="s">
        <v>218</v>
      </c>
      <c r="L8989" s="1" t="s">
        <v>287</v>
      </c>
      <c r="M8989" s="3">
        <v>44208.64174814815</v>
      </c>
    </row>
    <row r="8990">
      <c r="A8990" s="1">
        <v>8988.0</v>
      </c>
      <c r="B8990" s="1" t="s">
        <v>4873</v>
      </c>
      <c r="C8990" s="1" t="s">
        <v>16915</v>
      </c>
      <c r="D8990" s="1" t="s">
        <v>138</v>
      </c>
      <c r="E8990" s="1" t="s">
        <v>16916</v>
      </c>
      <c r="F8990" s="1" t="s">
        <v>4877</v>
      </c>
      <c r="G8990" s="1" t="s">
        <v>39</v>
      </c>
      <c r="H8990" s="1">
        <v>45.0</v>
      </c>
      <c r="I8990" s="3">
        <v>43934.583333333336</v>
      </c>
      <c r="J8990" s="1">
        <v>1.40961994735898</v>
      </c>
      <c r="K8990" s="1" t="s">
        <v>18</v>
      </c>
      <c r="M8990" s="3">
        <v>43934.63953537037</v>
      </c>
    </row>
    <row r="8991">
      <c r="A8991" s="1">
        <v>8989.0</v>
      </c>
      <c r="B8991" s="1" t="s">
        <v>278</v>
      </c>
      <c r="C8991" s="1" t="s">
        <v>16917</v>
      </c>
      <c r="D8991" s="1" t="s">
        <v>21</v>
      </c>
      <c r="E8991" s="1" t="s">
        <v>12062</v>
      </c>
      <c r="F8991" s="1" t="s">
        <v>281</v>
      </c>
      <c r="G8991" s="1" t="s">
        <v>17</v>
      </c>
      <c r="H8991" s="1">
        <v>45.0</v>
      </c>
      <c r="I8991" s="3">
        <v>44134.3125</v>
      </c>
      <c r="J8991" s="1">
        <v>3.50166578634546</v>
      </c>
      <c r="K8991" s="1" t="s">
        <v>24</v>
      </c>
      <c r="M8991" s="3">
        <v>44134.34472371528</v>
      </c>
    </row>
    <row r="8992">
      <c r="A8992" s="1">
        <v>8990.0</v>
      </c>
      <c r="B8992" s="1" t="s">
        <v>389</v>
      </c>
      <c r="C8992" s="1" t="s">
        <v>16918</v>
      </c>
      <c r="D8992" s="1" t="s">
        <v>408</v>
      </c>
      <c r="E8992" s="1" t="s">
        <v>1421</v>
      </c>
      <c r="F8992" s="1" t="s">
        <v>393</v>
      </c>
      <c r="G8992" s="1" t="s">
        <v>17</v>
      </c>
      <c r="H8992" s="1">
        <v>45.0</v>
      </c>
      <c r="I8992" s="3">
        <v>44066.333333333336</v>
      </c>
      <c r="J8992" s="1">
        <v>1.01562626731721</v>
      </c>
      <c r="K8992" s="1" t="s">
        <v>18</v>
      </c>
      <c r="M8992" s="3">
        <v>44066.35361150463</v>
      </c>
    </row>
    <row r="8993">
      <c r="A8993" s="1">
        <v>8991.0</v>
      </c>
      <c r="B8993" s="1" t="s">
        <v>229</v>
      </c>
      <c r="C8993" s="1" t="s">
        <v>16919</v>
      </c>
      <c r="D8993" s="1" t="s">
        <v>116</v>
      </c>
      <c r="E8993" s="1" t="s">
        <v>4002</v>
      </c>
      <c r="F8993" s="1" t="s">
        <v>232</v>
      </c>
      <c r="G8993" s="1" t="s">
        <v>35</v>
      </c>
      <c r="H8993" s="1">
        <v>45.0</v>
      </c>
      <c r="I8993" s="3">
        <v>43794.166666666664</v>
      </c>
      <c r="J8993" s="1">
        <v>7.41720638494221</v>
      </c>
      <c r="K8993" s="1" t="s">
        <v>24</v>
      </c>
      <c r="M8993" s="3">
        <v>43794.20015099537</v>
      </c>
    </row>
    <row r="8994">
      <c r="A8994" s="1">
        <v>8992.0</v>
      </c>
      <c r="B8994" s="1" t="s">
        <v>8425</v>
      </c>
      <c r="C8994" s="1" t="s">
        <v>16920</v>
      </c>
      <c r="D8994" s="1" t="s">
        <v>16921</v>
      </c>
      <c r="E8994" s="1" t="s">
        <v>16922</v>
      </c>
      <c r="F8994" s="1" t="s">
        <v>8428</v>
      </c>
      <c r="G8994" s="1" t="s">
        <v>89</v>
      </c>
      <c r="H8994" s="1">
        <v>45.0</v>
      </c>
      <c r="I8994" s="3">
        <v>43718.4310796875</v>
      </c>
      <c r="J8994" s="1">
        <v>1.43335181688693</v>
      </c>
      <c r="K8994" s="1" t="s">
        <v>18</v>
      </c>
      <c r="M8994" s="3">
        <v>43718.432523668984</v>
      </c>
    </row>
    <row r="8995">
      <c r="A8995" s="1">
        <v>8993.0</v>
      </c>
      <c r="B8995" s="1" t="s">
        <v>2645</v>
      </c>
      <c r="C8995" s="1" t="s">
        <v>16923</v>
      </c>
      <c r="D8995" s="1" t="s">
        <v>4220</v>
      </c>
      <c r="E8995" s="1" t="s">
        <v>4221</v>
      </c>
      <c r="F8995" s="1" t="s">
        <v>2649</v>
      </c>
      <c r="G8995" s="1" t="s">
        <v>17</v>
      </c>
      <c r="H8995" s="1">
        <v>45.0</v>
      </c>
      <c r="I8995" s="3">
        <v>43878.583333333336</v>
      </c>
      <c r="J8995" s="1">
        <v>1.36945900199087</v>
      </c>
      <c r="K8995" s="1" t="s">
        <v>18</v>
      </c>
      <c r="M8995" s="3">
        <v>43878.6187140162</v>
      </c>
    </row>
    <row r="8996">
      <c r="A8996" s="1">
        <v>8994.0</v>
      </c>
      <c r="B8996" s="1" t="s">
        <v>887</v>
      </c>
      <c r="C8996" s="1" t="s">
        <v>16924</v>
      </c>
      <c r="D8996" s="1" t="s">
        <v>2521</v>
      </c>
      <c r="E8996" s="1" t="s">
        <v>16925</v>
      </c>
      <c r="F8996" s="1" t="s">
        <v>891</v>
      </c>
      <c r="G8996" s="1" t="s">
        <v>39</v>
      </c>
      <c r="H8996" s="1">
        <v>45.0</v>
      </c>
      <c r="I8996" s="3">
        <v>43883.791666666664</v>
      </c>
      <c r="J8996" s="1">
        <v>2.10608380855142</v>
      </c>
      <c r="K8996" s="1" t="s">
        <v>24</v>
      </c>
      <c r="M8996" s="3">
        <v>43883.82045731482</v>
      </c>
    </row>
    <row r="8997">
      <c r="A8997" s="1">
        <v>8995.0</v>
      </c>
      <c r="B8997" s="1" t="s">
        <v>340</v>
      </c>
      <c r="C8997" s="1" t="s">
        <v>16926</v>
      </c>
      <c r="D8997" s="1" t="s">
        <v>121</v>
      </c>
      <c r="E8997" s="1" t="s">
        <v>16927</v>
      </c>
      <c r="F8997" s="1" t="s">
        <v>344</v>
      </c>
      <c r="G8997" s="1" t="s">
        <v>39</v>
      </c>
      <c r="H8997" s="1">
        <v>45.0</v>
      </c>
      <c r="I8997" s="3">
        <v>43883.770833333336</v>
      </c>
      <c r="J8997" s="1">
        <v>2.69496717513423</v>
      </c>
      <c r="K8997" s="1" t="s">
        <v>83</v>
      </c>
      <c r="M8997" s="3">
        <v>43883.80204342592</v>
      </c>
    </row>
    <row r="8998">
      <c r="A8998" s="1">
        <v>8996.0</v>
      </c>
      <c r="B8998" s="1" t="s">
        <v>184</v>
      </c>
      <c r="C8998" s="1" t="s">
        <v>16928</v>
      </c>
      <c r="D8998" s="1" t="s">
        <v>3131</v>
      </c>
      <c r="E8998" s="1" t="s">
        <v>16929</v>
      </c>
      <c r="F8998" s="1" t="s">
        <v>13554</v>
      </c>
      <c r="G8998" s="1" t="s">
        <v>39</v>
      </c>
      <c r="H8998" s="1">
        <v>45.0</v>
      </c>
      <c r="I8998" s="3">
        <v>44174.291666666664</v>
      </c>
      <c r="J8998" s="1">
        <v>1.81000024051892</v>
      </c>
      <c r="K8998" s="1" t="s">
        <v>24</v>
      </c>
      <c r="M8998" s="3">
        <v>44174.32360314815</v>
      </c>
    </row>
    <row r="8999">
      <c r="A8999" s="1">
        <v>8997.0</v>
      </c>
      <c r="B8999" s="1" t="s">
        <v>401</v>
      </c>
      <c r="C8999" s="1" t="s">
        <v>16930</v>
      </c>
      <c r="D8999" s="1" t="s">
        <v>248</v>
      </c>
      <c r="E8999" s="1" t="s">
        <v>16931</v>
      </c>
      <c r="F8999" s="1" t="s">
        <v>405</v>
      </c>
      <c r="G8999" s="1" t="s">
        <v>39</v>
      </c>
      <c r="H8999" s="1">
        <v>45.0</v>
      </c>
      <c r="I8999" s="3">
        <v>43809.708333333336</v>
      </c>
      <c r="J8999" s="1">
        <v>2.8608328679585</v>
      </c>
      <c r="K8999" s="1" t="s">
        <v>24</v>
      </c>
      <c r="M8999" s="3">
        <v>43809.7451097338</v>
      </c>
    </row>
    <row r="9000">
      <c r="A9000" s="1">
        <v>8998.0</v>
      </c>
      <c r="B9000" s="1" t="s">
        <v>63</v>
      </c>
      <c r="C9000" s="1" t="s">
        <v>16932</v>
      </c>
      <c r="D9000" s="1" t="s">
        <v>65</v>
      </c>
      <c r="E9000" s="1" t="s">
        <v>66</v>
      </c>
      <c r="F9000" s="1" t="s">
        <v>67</v>
      </c>
      <c r="G9000" s="1" t="s">
        <v>17</v>
      </c>
      <c r="H9000" s="1">
        <v>45.0</v>
      </c>
      <c r="I9000" s="3">
        <v>44194.6875</v>
      </c>
      <c r="J9000" s="1">
        <v>2.52691395678543</v>
      </c>
      <c r="K9000" s="1" t="s">
        <v>24</v>
      </c>
      <c r="M9000" s="3">
        <v>44194.709870983796</v>
      </c>
    </row>
    <row r="9001">
      <c r="A9001" s="1">
        <v>8999.0</v>
      </c>
      <c r="B9001" s="1" t="s">
        <v>562</v>
      </c>
      <c r="C9001" s="1" t="s">
        <v>16933</v>
      </c>
      <c r="D9001" s="1" t="s">
        <v>411</v>
      </c>
      <c r="E9001" s="1" t="s">
        <v>2803</v>
      </c>
      <c r="F9001" s="1" t="s">
        <v>566</v>
      </c>
      <c r="G9001" s="1" t="s">
        <v>17</v>
      </c>
      <c r="H9001" s="1">
        <v>45.0</v>
      </c>
      <c r="I9001" s="3">
        <v>43814.625</v>
      </c>
      <c r="J9001" s="1">
        <v>0.15242077193782</v>
      </c>
      <c r="K9001" s="1" t="s">
        <v>62</v>
      </c>
      <c r="M9001" s="3">
        <v>43814.61288222222</v>
      </c>
    </row>
    <row r="9002">
      <c r="A9002" s="1">
        <v>9000.0</v>
      </c>
      <c r="B9002" s="1" t="s">
        <v>16934</v>
      </c>
      <c r="C9002" s="1" t="s">
        <v>16935</v>
      </c>
      <c r="D9002" s="1" t="s">
        <v>1925</v>
      </c>
      <c r="E9002" s="1" t="s">
        <v>16936</v>
      </c>
      <c r="F9002" s="1" t="s">
        <v>16937</v>
      </c>
      <c r="G9002" s="1" t="s">
        <v>17</v>
      </c>
      <c r="H9002" s="1">
        <v>45.0</v>
      </c>
      <c r="I9002" s="3">
        <v>44107.625</v>
      </c>
      <c r="J9002" s="1">
        <v>4.22673242937867</v>
      </c>
      <c r="K9002" s="1" t="s">
        <v>166</v>
      </c>
      <c r="L9002" s="1" t="s">
        <v>8671</v>
      </c>
      <c r="M9002" s="3">
        <v>44107.66149722222</v>
      </c>
    </row>
    <row r="9003">
      <c r="A9003" s="1">
        <v>9001.0</v>
      </c>
      <c r="B9003" s="1" t="s">
        <v>459</v>
      </c>
      <c r="C9003" s="1" t="s">
        <v>16938</v>
      </c>
      <c r="D9003" s="1" t="s">
        <v>461</v>
      </c>
      <c r="E9003" s="1" t="s">
        <v>1058</v>
      </c>
      <c r="F9003" s="1" t="s">
        <v>463</v>
      </c>
      <c r="G9003" s="1" t="s">
        <v>17</v>
      </c>
      <c r="H9003" s="1">
        <v>45.0</v>
      </c>
      <c r="I9003" s="3">
        <v>44152.375</v>
      </c>
      <c r="J9003" s="1">
        <v>0.579265647783513</v>
      </c>
      <c r="K9003" s="1" t="s">
        <v>24</v>
      </c>
      <c r="M9003" s="3">
        <v>44152.408942581016</v>
      </c>
    </row>
    <row r="9004">
      <c r="A9004" s="1">
        <v>9002.0</v>
      </c>
      <c r="B9004" s="1" t="s">
        <v>1315</v>
      </c>
      <c r="C9004" s="1" t="s">
        <v>16939</v>
      </c>
      <c r="D9004" s="1" t="s">
        <v>411</v>
      </c>
      <c r="E9004" s="1" t="s">
        <v>4843</v>
      </c>
      <c r="F9004" s="1" t="s">
        <v>1319</v>
      </c>
      <c r="G9004" s="1" t="s">
        <v>17</v>
      </c>
      <c r="H9004" s="1">
        <v>45.0</v>
      </c>
      <c r="I9004" s="3">
        <v>43915.541666666664</v>
      </c>
      <c r="J9004" s="1">
        <v>0.415291857607735</v>
      </c>
      <c r="K9004" s="1" t="s">
        <v>18</v>
      </c>
      <c r="M9004" s="3">
        <v>43915.56245790509</v>
      </c>
    </row>
    <row r="9005">
      <c r="A9005" s="1">
        <v>9003.0</v>
      </c>
      <c r="B9005" s="1" t="s">
        <v>319</v>
      </c>
      <c r="C9005" s="1" t="s">
        <v>16940</v>
      </c>
      <c r="D9005" s="1" t="s">
        <v>321</v>
      </c>
      <c r="E9005" s="1" t="s">
        <v>16941</v>
      </c>
      <c r="F9005" s="1" t="s">
        <v>323</v>
      </c>
      <c r="G9005" s="1" t="s">
        <v>39</v>
      </c>
      <c r="H9005" s="1">
        <v>45.0</v>
      </c>
      <c r="I9005" s="3">
        <v>44115.291666666664</v>
      </c>
      <c r="J9005" s="1">
        <v>0.939646168432294</v>
      </c>
      <c r="K9005" s="1" t="s">
        <v>24</v>
      </c>
      <c r="M9005" s="3">
        <v>44115.52010048611</v>
      </c>
    </row>
    <row r="9006">
      <c r="A9006" s="1">
        <v>9004.0</v>
      </c>
      <c r="B9006" s="1" t="s">
        <v>4838</v>
      </c>
      <c r="C9006" s="1" t="s">
        <v>16942</v>
      </c>
      <c r="D9006" s="1" t="s">
        <v>5435</v>
      </c>
      <c r="E9006" s="1" t="s">
        <v>16943</v>
      </c>
      <c r="F9006" s="1" t="s">
        <v>4841</v>
      </c>
      <c r="G9006" s="1" t="s">
        <v>89</v>
      </c>
      <c r="H9006" s="1">
        <v>45.0</v>
      </c>
      <c r="I9006" s="3">
        <v>43799.60856486111</v>
      </c>
      <c r="J9006" s="1">
        <v>0.804326729452877</v>
      </c>
      <c r="K9006" s="1" t="s">
        <v>24</v>
      </c>
      <c r="M9006" s="3">
        <v>43799.647830601854</v>
      </c>
    </row>
    <row r="9007">
      <c r="A9007" s="1">
        <v>9005.0</v>
      </c>
      <c r="B9007" s="1" t="s">
        <v>1181</v>
      </c>
      <c r="C9007" s="1" t="s">
        <v>16944</v>
      </c>
      <c r="D9007" s="1" t="s">
        <v>80</v>
      </c>
      <c r="E9007" s="1" t="s">
        <v>7762</v>
      </c>
      <c r="F9007" s="1" t="s">
        <v>1184</v>
      </c>
      <c r="G9007" s="1" t="s">
        <v>35</v>
      </c>
      <c r="H9007" s="1">
        <v>45.0</v>
      </c>
      <c r="I9007" s="3">
        <v>43661.625</v>
      </c>
      <c r="J9007" s="1">
        <v>0.917493795970756</v>
      </c>
      <c r="K9007" s="1" t="s">
        <v>46</v>
      </c>
      <c r="M9007" s="3">
        <v>43661.66032210648</v>
      </c>
    </row>
    <row r="9008">
      <c r="A9008" s="1">
        <v>9006.0</v>
      </c>
      <c r="B9008" s="1" t="s">
        <v>1938</v>
      </c>
      <c r="C9008" s="1" t="s">
        <v>16945</v>
      </c>
      <c r="D9008" s="1" t="s">
        <v>8269</v>
      </c>
      <c r="E9008" s="1" t="s">
        <v>16946</v>
      </c>
      <c r="F9008" s="1" t="s">
        <v>1942</v>
      </c>
      <c r="G9008" s="1" t="s">
        <v>89</v>
      </c>
      <c r="H9008" s="1">
        <v>45.0</v>
      </c>
      <c r="I9008" s="3">
        <v>44098.292337962965</v>
      </c>
      <c r="J9008" s="1">
        <v>1.41861160502688</v>
      </c>
      <c r="K9008" s="1" t="s">
        <v>62</v>
      </c>
      <c r="M9008" s="3">
        <v>44098.29811017361</v>
      </c>
    </row>
    <row r="9009">
      <c r="A9009" s="1">
        <v>9007.0</v>
      </c>
      <c r="B9009" s="1" t="s">
        <v>834</v>
      </c>
      <c r="C9009" s="1" t="s">
        <v>16947</v>
      </c>
      <c r="D9009" s="1" t="s">
        <v>1802</v>
      </c>
      <c r="E9009" s="1" t="s">
        <v>16948</v>
      </c>
      <c r="F9009" s="1" t="s">
        <v>837</v>
      </c>
      <c r="G9009" s="1" t="s">
        <v>39</v>
      </c>
      <c r="H9009" s="1">
        <v>45.0</v>
      </c>
      <c r="I9009" s="3">
        <v>43914.395833333336</v>
      </c>
      <c r="J9009" s="1">
        <v>1.23707546050711</v>
      </c>
      <c r="K9009" s="1" t="s">
        <v>18</v>
      </c>
      <c r="M9009" s="3">
        <v>43914.429040243056</v>
      </c>
    </row>
    <row r="9010">
      <c r="A9010" s="1">
        <v>9008.0</v>
      </c>
      <c r="B9010" s="1" t="s">
        <v>6345</v>
      </c>
      <c r="C9010" s="1" t="s">
        <v>16949</v>
      </c>
      <c r="D9010" s="1" t="s">
        <v>2913</v>
      </c>
      <c r="E9010" s="1" t="s">
        <v>6347</v>
      </c>
      <c r="F9010" s="1" t="s">
        <v>6348</v>
      </c>
      <c r="G9010" s="1" t="s">
        <v>17</v>
      </c>
      <c r="H9010" s="1">
        <v>45.0</v>
      </c>
      <c r="I9010" s="3">
        <v>44009.572916666664</v>
      </c>
      <c r="J9010" s="1">
        <v>0.0</v>
      </c>
      <c r="K9010" s="1" t="s">
        <v>1194</v>
      </c>
      <c r="M9010" s="3">
        <v>44009.576284814815</v>
      </c>
    </row>
    <row r="9011">
      <c r="A9011" s="1">
        <v>9009.0</v>
      </c>
      <c r="B9011" s="1" t="s">
        <v>796</v>
      </c>
      <c r="C9011" s="1" t="s">
        <v>16950</v>
      </c>
      <c r="D9011" s="1" t="s">
        <v>173</v>
      </c>
      <c r="E9011" s="1" t="s">
        <v>16951</v>
      </c>
      <c r="F9011" s="1" t="s">
        <v>799</v>
      </c>
      <c r="G9011" s="1" t="s">
        <v>89</v>
      </c>
      <c r="H9011" s="1">
        <v>45.0</v>
      </c>
      <c r="I9011" s="3">
        <v>44113.5805853125</v>
      </c>
      <c r="J9011" s="1">
        <v>1.8953234305859</v>
      </c>
      <c r="K9011" s="1" t="s">
        <v>18</v>
      </c>
      <c r="M9011" s="3">
        <v>44113.62164622685</v>
      </c>
    </row>
    <row r="9012">
      <c r="A9012" s="1">
        <v>9010.0</v>
      </c>
      <c r="B9012" s="1" t="s">
        <v>811</v>
      </c>
      <c r="C9012" s="1" t="s">
        <v>16952</v>
      </c>
      <c r="D9012" s="1" t="s">
        <v>1802</v>
      </c>
      <c r="E9012" s="1" t="s">
        <v>16953</v>
      </c>
      <c r="F9012" s="1" t="s">
        <v>815</v>
      </c>
      <c r="G9012" s="1" t="s">
        <v>89</v>
      </c>
      <c r="H9012" s="1">
        <v>45.0</v>
      </c>
      <c r="I9012" s="3">
        <v>43822.7561228125</v>
      </c>
      <c r="J9012" s="1">
        <v>3.12166715937169</v>
      </c>
      <c r="K9012" s="1" t="s">
        <v>18</v>
      </c>
      <c r="M9012" s="3">
        <v>43822.774995300926</v>
      </c>
    </row>
    <row r="9013">
      <c r="A9013" s="1">
        <v>9011.0</v>
      </c>
      <c r="B9013" s="1" t="s">
        <v>16954</v>
      </c>
      <c r="C9013" s="1" t="s">
        <v>16955</v>
      </c>
      <c r="D9013" s="1" t="s">
        <v>4521</v>
      </c>
      <c r="E9013" s="1" t="s">
        <v>16956</v>
      </c>
      <c r="F9013" s="1" t="s">
        <v>16957</v>
      </c>
      <c r="G9013" s="1" t="s">
        <v>89</v>
      </c>
      <c r="H9013" s="1">
        <v>45.0</v>
      </c>
      <c r="I9013" s="3">
        <v>44155.4375</v>
      </c>
      <c r="J9013" s="1">
        <v>0.998571055775875</v>
      </c>
      <c r="K9013" s="1" t="s">
        <v>24</v>
      </c>
      <c r="M9013" s="3">
        <v>44155.4496352662</v>
      </c>
    </row>
    <row r="9014">
      <c r="A9014" s="1">
        <v>9012.0</v>
      </c>
      <c r="B9014" s="1" t="s">
        <v>19</v>
      </c>
      <c r="C9014" s="1" t="s">
        <v>16958</v>
      </c>
      <c r="D9014" s="1" t="s">
        <v>5485</v>
      </c>
      <c r="E9014" s="1" t="s">
        <v>16959</v>
      </c>
      <c r="F9014" s="1" t="s">
        <v>23</v>
      </c>
      <c r="G9014" s="1" t="s">
        <v>89</v>
      </c>
      <c r="H9014" s="1">
        <v>45.0</v>
      </c>
      <c r="I9014" s="3">
        <v>43721.58616706019</v>
      </c>
      <c r="J9014" s="1">
        <v>1.44371992014507</v>
      </c>
      <c r="K9014" s="1" t="s">
        <v>24</v>
      </c>
      <c r="M9014" s="3">
        <v>43721.59901155093</v>
      </c>
    </row>
    <row r="9015">
      <c r="A9015" s="1">
        <v>9013.0</v>
      </c>
      <c r="B9015" s="1" t="s">
        <v>6895</v>
      </c>
      <c r="C9015" s="1" t="s">
        <v>16960</v>
      </c>
      <c r="D9015" s="1" t="s">
        <v>275</v>
      </c>
      <c r="E9015" s="1" t="s">
        <v>16961</v>
      </c>
      <c r="F9015" s="1" t="s">
        <v>6898</v>
      </c>
      <c r="G9015" s="1" t="s">
        <v>89</v>
      </c>
      <c r="H9015" s="1">
        <v>45.0</v>
      </c>
      <c r="I9015" s="3">
        <v>44086.2928212037</v>
      </c>
      <c r="J9015" s="1">
        <v>3.93185579316943</v>
      </c>
      <c r="K9015" s="1" t="s">
        <v>24</v>
      </c>
      <c r="M9015" s="3">
        <v>44086.32518396991</v>
      </c>
    </row>
    <row r="9016">
      <c r="A9016" s="1">
        <v>9014.0</v>
      </c>
      <c r="B9016" s="1" t="s">
        <v>3612</v>
      </c>
      <c r="C9016" s="1" t="s">
        <v>16962</v>
      </c>
      <c r="D9016" s="1" t="s">
        <v>16963</v>
      </c>
      <c r="E9016" s="1" t="s">
        <v>16964</v>
      </c>
      <c r="F9016" s="1" t="s">
        <v>3615</v>
      </c>
      <c r="G9016" s="1" t="s">
        <v>17</v>
      </c>
      <c r="H9016" s="1">
        <v>45.0</v>
      </c>
      <c r="I9016" s="3">
        <v>43827.375</v>
      </c>
      <c r="J9016" s="1">
        <v>0.995568305089808</v>
      </c>
      <c r="K9016" s="1" t="s">
        <v>62</v>
      </c>
      <c r="M9016" s="3">
        <v>43827.47397951389</v>
      </c>
    </row>
    <row r="9017">
      <c r="A9017" s="1">
        <v>9015.0</v>
      </c>
      <c r="B9017" s="1" t="s">
        <v>4238</v>
      </c>
      <c r="C9017" s="1" t="s">
        <v>16965</v>
      </c>
      <c r="D9017" s="1" t="s">
        <v>1014</v>
      </c>
      <c r="E9017" s="1" t="s">
        <v>10430</v>
      </c>
      <c r="F9017" s="1" t="s">
        <v>4242</v>
      </c>
      <c r="G9017" s="1" t="s">
        <v>17</v>
      </c>
      <c r="H9017" s="1">
        <v>45.0</v>
      </c>
      <c r="I9017" s="3">
        <v>43916.322916666664</v>
      </c>
      <c r="J9017" s="1">
        <v>1.56443562849208</v>
      </c>
      <c r="K9017" s="1" t="s">
        <v>166</v>
      </c>
      <c r="M9017" s="3">
        <v>43916.33923716435</v>
      </c>
    </row>
    <row r="9018">
      <c r="A9018" s="1">
        <v>9016.0</v>
      </c>
      <c r="B9018" s="1" t="s">
        <v>582</v>
      </c>
      <c r="C9018" s="1" t="s">
        <v>16966</v>
      </c>
      <c r="D9018" s="1" t="s">
        <v>998</v>
      </c>
      <c r="E9018" s="1" t="s">
        <v>16967</v>
      </c>
      <c r="F9018" s="1" t="s">
        <v>586</v>
      </c>
      <c r="G9018" s="1" t="s">
        <v>39</v>
      </c>
      <c r="H9018" s="1">
        <v>45.0</v>
      </c>
      <c r="I9018" s="3">
        <v>43754.625</v>
      </c>
      <c r="J9018" s="1">
        <v>1.53295196460791</v>
      </c>
      <c r="K9018" s="1" t="s">
        <v>24</v>
      </c>
      <c r="M9018" s="3">
        <v>43754.65514756944</v>
      </c>
    </row>
    <row r="9019">
      <c r="A9019" s="1">
        <v>9017.0</v>
      </c>
      <c r="B9019" s="1" t="s">
        <v>3386</v>
      </c>
      <c r="C9019" s="1" t="s">
        <v>16968</v>
      </c>
      <c r="D9019" s="1" t="s">
        <v>3388</v>
      </c>
      <c r="E9019" s="1" t="s">
        <v>3389</v>
      </c>
      <c r="F9019" s="1" t="s">
        <v>3390</v>
      </c>
      <c r="G9019" s="1" t="s">
        <v>17</v>
      </c>
      <c r="H9019" s="1">
        <v>45.0</v>
      </c>
      <c r="I9019" s="3">
        <v>44127.666666666664</v>
      </c>
      <c r="J9019" s="1">
        <v>1.987694955021</v>
      </c>
      <c r="K9019" s="1" t="s">
        <v>24</v>
      </c>
      <c r="L9019" s="1" t="s">
        <v>365</v>
      </c>
      <c r="M9019" s="3">
        <v>44127.70804787037</v>
      </c>
    </row>
    <row r="9020">
      <c r="A9020" s="1">
        <v>9018.0</v>
      </c>
      <c r="B9020" s="1" t="s">
        <v>30</v>
      </c>
      <c r="C9020" s="1" t="s">
        <v>16969</v>
      </c>
      <c r="D9020" s="1" t="s">
        <v>116</v>
      </c>
      <c r="E9020" s="1" t="s">
        <v>3906</v>
      </c>
      <c r="F9020" s="1" t="s">
        <v>34</v>
      </c>
      <c r="G9020" s="1" t="s">
        <v>17</v>
      </c>
      <c r="H9020" s="1">
        <v>45.0</v>
      </c>
      <c r="I9020" s="3">
        <v>44137.4375</v>
      </c>
      <c r="J9020" s="1">
        <v>2.31885636977082</v>
      </c>
      <c r="K9020" s="1" t="s">
        <v>24</v>
      </c>
      <c r="M9020" s="3">
        <v>44137.417741944446</v>
      </c>
    </row>
    <row r="9021">
      <c r="A9021" s="1">
        <v>9019.0</v>
      </c>
      <c r="B9021" s="1" t="s">
        <v>10358</v>
      </c>
      <c r="C9021" s="1" t="s">
        <v>16970</v>
      </c>
      <c r="D9021" s="1" t="s">
        <v>3058</v>
      </c>
      <c r="E9021" s="1" t="s">
        <v>16971</v>
      </c>
      <c r="F9021" s="1" t="s">
        <v>10361</v>
      </c>
      <c r="G9021" s="1" t="s">
        <v>39</v>
      </c>
      <c r="H9021" s="1">
        <v>45.0</v>
      </c>
      <c r="I9021" s="3">
        <v>43824.75</v>
      </c>
      <c r="J9021" s="1">
        <v>1.09638777672497</v>
      </c>
      <c r="K9021" s="1" t="s">
        <v>24</v>
      </c>
      <c r="M9021" s="3">
        <v>43824.77535788195</v>
      </c>
    </row>
    <row r="9022">
      <c r="A9022" s="1">
        <v>9020.0</v>
      </c>
      <c r="B9022" s="1" t="s">
        <v>553</v>
      </c>
      <c r="C9022" s="1" t="s">
        <v>16972</v>
      </c>
      <c r="D9022" s="1" t="s">
        <v>555</v>
      </c>
      <c r="E9022" s="1" t="s">
        <v>5733</v>
      </c>
      <c r="F9022" s="1" t="s">
        <v>557</v>
      </c>
      <c r="G9022" s="1" t="s">
        <v>17</v>
      </c>
      <c r="H9022" s="1">
        <v>45.0</v>
      </c>
      <c r="I9022" s="3">
        <v>44165.270833333336</v>
      </c>
      <c r="J9022" s="1">
        <v>1.03088597163096</v>
      </c>
      <c r="K9022" s="1" t="s">
        <v>46</v>
      </c>
      <c r="L9022" s="1" t="s">
        <v>558</v>
      </c>
      <c r="M9022" s="3">
        <v>44165.705851886574</v>
      </c>
    </row>
    <row r="9023">
      <c r="A9023" s="1">
        <v>9021.0</v>
      </c>
      <c r="B9023" s="1" t="s">
        <v>4270</v>
      </c>
      <c r="C9023" s="1" t="s">
        <v>16973</v>
      </c>
      <c r="D9023" s="1" t="s">
        <v>1988</v>
      </c>
      <c r="E9023" s="1" t="s">
        <v>16974</v>
      </c>
      <c r="F9023" s="1" t="s">
        <v>4273</v>
      </c>
      <c r="G9023" s="1" t="s">
        <v>39</v>
      </c>
      <c r="H9023" s="1">
        <v>45.0</v>
      </c>
      <c r="I9023" s="3">
        <v>43985.625</v>
      </c>
      <c r="J9023" s="1">
        <v>0.372910788083857</v>
      </c>
      <c r="K9023" s="1" t="s">
        <v>18</v>
      </c>
      <c r="M9023" s="3">
        <v>43985.670761099536</v>
      </c>
    </row>
    <row r="9024">
      <c r="A9024" s="1">
        <v>9022.0</v>
      </c>
      <c r="B9024" s="1" t="s">
        <v>119</v>
      </c>
      <c r="C9024" s="1" t="s">
        <v>16975</v>
      </c>
      <c r="D9024" s="1" t="s">
        <v>6449</v>
      </c>
      <c r="E9024" s="1" t="s">
        <v>16976</v>
      </c>
      <c r="F9024" s="1" t="s">
        <v>123</v>
      </c>
      <c r="G9024" s="1" t="s">
        <v>39</v>
      </c>
      <c r="H9024" s="1">
        <v>45.0</v>
      </c>
      <c r="I9024" s="3">
        <v>43885.166666666664</v>
      </c>
      <c r="J9024" s="1">
        <v>0.259601204713988</v>
      </c>
      <c r="K9024" s="1" t="s">
        <v>18</v>
      </c>
      <c r="M9024" s="3">
        <v>43885.20503489584</v>
      </c>
    </row>
    <row r="9025">
      <c r="A9025" s="1">
        <v>9023.0</v>
      </c>
      <c r="B9025" s="1" t="s">
        <v>354</v>
      </c>
      <c r="C9025" s="1" t="s">
        <v>16977</v>
      </c>
      <c r="D9025" s="1" t="s">
        <v>93</v>
      </c>
      <c r="E9025" s="1" t="s">
        <v>8519</v>
      </c>
      <c r="F9025" s="1" t="s">
        <v>358</v>
      </c>
      <c r="G9025" s="1" t="s">
        <v>35</v>
      </c>
      <c r="H9025" s="1">
        <v>45.0</v>
      </c>
      <c r="I9025" s="3">
        <v>43927.645833333336</v>
      </c>
      <c r="J9025" s="1">
        <v>1.03092021039368</v>
      </c>
      <c r="K9025" s="1" t="s">
        <v>24</v>
      </c>
      <c r="M9025" s="3">
        <v>43927.657829027776</v>
      </c>
    </row>
    <row r="9026">
      <c r="A9026" s="1">
        <v>9024.0</v>
      </c>
      <c r="B9026" s="1" t="s">
        <v>1489</v>
      </c>
      <c r="C9026" s="1" t="s">
        <v>16978</v>
      </c>
      <c r="D9026" s="1" t="s">
        <v>818</v>
      </c>
      <c r="E9026" s="1" t="s">
        <v>16979</v>
      </c>
      <c r="F9026" s="1" t="s">
        <v>1492</v>
      </c>
      <c r="G9026" s="1" t="s">
        <v>89</v>
      </c>
      <c r="H9026" s="1">
        <v>45.0</v>
      </c>
      <c r="I9026" s="3">
        <v>44134.535819606484</v>
      </c>
      <c r="J9026" s="1">
        <v>2.20566165137409</v>
      </c>
      <c r="K9026" s="1" t="s">
        <v>18</v>
      </c>
      <c r="M9026" s="3">
        <v>44134.56677978009</v>
      </c>
    </row>
    <row r="9027">
      <c r="A9027" s="1">
        <v>9025.0</v>
      </c>
      <c r="B9027" s="1" t="s">
        <v>957</v>
      </c>
      <c r="C9027" s="1" t="s">
        <v>16980</v>
      </c>
      <c r="D9027" s="1" t="s">
        <v>321</v>
      </c>
      <c r="E9027" s="1" t="s">
        <v>2454</v>
      </c>
      <c r="F9027" s="1" t="s">
        <v>961</v>
      </c>
      <c r="G9027" s="1" t="s">
        <v>17</v>
      </c>
      <c r="H9027" s="1">
        <v>45.0</v>
      </c>
      <c r="I9027" s="3">
        <v>43980.666666666664</v>
      </c>
      <c r="J9027" s="1">
        <v>3.52637050610963</v>
      </c>
      <c r="K9027" s="1" t="s">
        <v>24</v>
      </c>
      <c r="M9027" s="3">
        <v>43980.78000837963</v>
      </c>
    </row>
    <row r="9028">
      <c r="A9028" s="1">
        <v>9026.0</v>
      </c>
      <c r="B9028" s="1" t="s">
        <v>4058</v>
      </c>
      <c r="C9028" s="1" t="s">
        <v>16981</v>
      </c>
      <c r="D9028" s="1" t="s">
        <v>1165</v>
      </c>
      <c r="E9028" s="1" t="s">
        <v>4060</v>
      </c>
      <c r="F9028" s="1" t="s">
        <v>4061</v>
      </c>
      <c r="G9028" s="1" t="s">
        <v>17</v>
      </c>
      <c r="H9028" s="1">
        <v>45.0</v>
      </c>
      <c r="I9028" s="3">
        <v>43860.791666666664</v>
      </c>
      <c r="J9028" s="1">
        <v>2.09284208752953</v>
      </c>
      <c r="K9028" s="1" t="s">
        <v>24</v>
      </c>
      <c r="M9028" s="3">
        <v>43860.8119</v>
      </c>
    </row>
    <row r="9029">
      <c r="A9029" s="1">
        <v>9027.0</v>
      </c>
      <c r="B9029" s="1" t="s">
        <v>788</v>
      </c>
      <c r="C9029" s="1" t="s">
        <v>16982</v>
      </c>
      <c r="D9029" s="1" t="s">
        <v>518</v>
      </c>
      <c r="E9029" s="1" t="s">
        <v>790</v>
      </c>
      <c r="F9029" s="1" t="s">
        <v>791</v>
      </c>
      <c r="G9029" s="1" t="s">
        <v>17</v>
      </c>
      <c r="H9029" s="1">
        <v>45.0</v>
      </c>
      <c r="I9029" s="3">
        <v>44168.708333333336</v>
      </c>
      <c r="J9029" s="1">
        <v>0.857874835008151</v>
      </c>
      <c r="K9029" s="1" t="s">
        <v>24</v>
      </c>
      <c r="M9029" s="3">
        <v>44168.71536771991</v>
      </c>
    </row>
    <row r="9030">
      <c r="A9030" s="1">
        <v>9028.0</v>
      </c>
      <c r="B9030" s="1" t="s">
        <v>6585</v>
      </c>
      <c r="C9030" s="1" t="s">
        <v>16983</v>
      </c>
      <c r="D9030" s="1" t="s">
        <v>5947</v>
      </c>
      <c r="E9030" s="1" t="s">
        <v>6587</v>
      </c>
      <c r="F9030" s="1" t="s">
        <v>6588</v>
      </c>
      <c r="G9030" s="1" t="s">
        <v>17</v>
      </c>
      <c r="H9030" s="1">
        <v>45.0</v>
      </c>
      <c r="I9030" s="3">
        <v>44238.25</v>
      </c>
      <c r="J9030" s="1">
        <v>2.13860783452034</v>
      </c>
      <c r="K9030" s="1" t="s">
        <v>159</v>
      </c>
      <c r="L9030" s="1" t="s">
        <v>495</v>
      </c>
      <c r="M9030" s="3">
        <v>44238.279861296294</v>
      </c>
    </row>
    <row r="9031">
      <c r="A9031" s="1">
        <v>9029.0</v>
      </c>
      <c r="B9031" s="1" t="s">
        <v>953</v>
      </c>
      <c r="C9031" s="1" t="s">
        <v>16984</v>
      </c>
      <c r="D9031" s="1" t="s">
        <v>1802</v>
      </c>
      <c r="E9031" s="1" t="s">
        <v>16985</v>
      </c>
      <c r="F9031" s="1" t="s">
        <v>1040</v>
      </c>
      <c r="G9031" s="1" t="s">
        <v>17</v>
      </c>
      <c r="H9031" s="1">
        <v>45.0</v>
      </c>
      <c r="I9031" s="3">
        <v>43999.166666666664</v>
      </c>
      <c r="J9031" s="1">
        <v>0.0</v>
      </c>
      <c r="K9031" s="1" t="s">
        <v>18</v>
      </c>
      <c r="M9031" s="3">
        <v>43999.29418826389</v>
      </c>
    </row>
    <row r="9032">
      <c r="A9032" s="1">
        <v>9030.0</v>
      </c>
      <c r="B9032" s="1" t="s">
        <v>10833</v>
      </c>
      <c r="C9032" s="1" t="s">
        <v>16986</v>
      </c>
      <c r="D9032" s="1" t="s">
        <v>126</v>
      </c>
      <c r="E9032" s="1" t="s">
        <v>16987</v>
      </c>
      <c r="F9032" s="1" t="s">
        <v>10836</v>
      </c>
      <c r="G9032" s="1" t="s">
        <v>39</v>
      </c>
      <c r="H9032" s="1">
        <v>45.0</v>
      </c>
      <c r="I9032" s="3">
        <v>44143.791666666664</v>
      </c>
      <c r="J9032" s="1">
        <v>0.590013996533924</v>
      </c>
      <c r="K9032" s="1" t="s">
        <v>62</v>
      </c>
      <c r="M9032" s="3">
        <v>44143.82841616898</v>
      </c>
    </row>
    <row r="9033">
      <c r="A9033" s="1">
        <v>9031.0</v>
      </c>
      <c r="B9033" s="1" t="s">
        <v>389</v>
      </c>
      <c r="C9033" s="1" t="s">
        <v>16988</v>
      </c>
      <c r="D9033" s="1" t="s">
        <v>818</v>
      </c>
      <c r="E9033" s="1" t="s">
        <v>5735</v>
      </c>
      <c r="F9033" s="1" t="s">
        <v>393</v>
      </c>
      <c r="G9033" s="1" t="s">
        <v>17</v>
      </c>
      <c r="H9033" s="1">
        <v>45.0</v>
      </c>
      <c r="I9033" s="3">
        <v>44137.291666666664</v>
      </c>
      <c r="J9033" s="1">
        <v>0.411683627690016</v>
      </c>
      <c r="K9033" s="1" t="s">
        <v>18</v>
      </c>
      <c r="M9033" s="3">
        <v>44137.3307084375</v>
      </c>
    </row>
    <row r="9034">
      <c r="A9034" s="1">
        <v>9032.0</v>
      </c>
      <c r="B9034" s="1" t="s">
        <v>620</v>
      </c>
      <c r="C9034" s="1" t="s">
        <v>16989</v>
      </c>
      <c r="D9034" s="1" t="s">
        <v>3355</v>
      </c>
      <c r="E9034" s="1" t="s">
        <v>6293</v>
      </c>
      <c r="F9034" s="1" t="s">
        <v>623</v>
      </c>
      <c r="G9034" s="1" t="s">
        <v>17</v>
      </c>
      <c r="H9034" s="1">
        <v>45.0</v>
      </c>
      <c r="I9034" s="3">
        <v>44252.666666666664</v>
      </c>
      <c r="J9034" s="1">
        <v>1.18544228211147</v>
      </c>
      <c r="K9034" s="1" t="s">
        <v>18</v>
      </c>
      <c r="M9034" s="3">
        <v>44252.61532644676</v>
      </c>
    </row>
    <row r="9035">
      <c r="A9035" s="1">
        <v>9033.0</v>
      </c>
      <c r="B9035" s="1" t="s">
        <v>1075</v>
      </c>
      <c r="C9035" s="1" t="s">
        <v>16990</v>
      </c>
      <c r="D9035" s="1" t="s">
        <v>676</v>
      </c>
      <c r="E9035" s="1" t="s">
        <v>1687</v>
      </c>
      <c r="F9035" s="1" t="s">
        <v>1079</v>
      </c>
      <c r="G9035" s="1" t="s">
        <v>17</v>
      </c>
      <c r="H9035" s="1">
        <v>45.0</v>
      </c>
      <c r="I9035" s="3">
        <v>44186.625</v>
      </c>
      <c r="J9035" s="1">
        <v>3.70476098150139</v>
      </c>
      <c r="K9035" s="1" t="s">
        <v>18</v>
      </c>
      <c r="L9035" s="1" t="s">
        <v>1080</v>
      </c>
      <c r="M9035" s="3">
        <v>44186.65721775463</v>
      </c>
    </row>
    <row r="9036">
      <c r="A9036" s="1">
        <v>9034.0</v>
      </c>
      <c r="B9036" s="1" t="s">
        <v>4988</v>
      </c>
      <c r="C9036" s="1" t="s">
        <v>16991</v>
      </c>
      <c r="D9036" s="1" t="s">
        <v>16992</v>
      </c>
      <c r="E9036" s="1" t="s">
        <v>4990</v>
      </c>
      <c r="F9036" s="1" t="s">
        <v>4991</v>
      </c>
      <c r="G9036" s="1" t="s">
        <v>17</v>
      </c>
      <c r="H9036" s="1">
        <v>45.0</v>
      </c>
      <c r="I9036" s="3">
        <v>43895.583333333336</v>
      </c>
      <c r="J9036" s="1">
        <v>1.40781054926832</v>
      </c>
      <c r="K9036" s="1" t="s">
        <v>62</v>
      </c>
      <c r="M9036" s="3">
        <v>43895.61154423611</v>
      </c>
    </row>
    <row r="9037">
      <c r="A9037" s="1">
        <v>9035.0</v>
      </c>
      <c r="B9037" s="1" t="s">
        <v>119</v>
      </c>
      <c r="C9037" s="1" t="s">
        <v>16993</v>
      </c>
      <c r="D9037" s="1" t="s">
        <v>121</v>
      </c>
      <c r="E9037" s="1" t="s">
        <v>16994</v>
      </c>
      <c r="F9037" s="1" t="s">
        <v>123</v>
      </c>
      <c r="G9037" s="1" t="s">
        <v>39</v>
      </c>
      <c r="H9037" s="1">
        <v>45.0</v>
      </c>
      <c r="I9037" s="3">
        <v>43994.583333333336</v>
      </c>
      <c r="J9037" s="1">
        <v>1.00714966760055</v>
      </c>
      <c r="K9037" s="1" t="s">
        <v>18</v>
      </c>
      <c r="M9037" s="3">
        <v>43994.62386828704</v>
      </c>
    </row>
    <row r="9038">
      <c r="A9038" s="1">
        <v>9036.0</v>
      </c>
      <c r="B9038" s="1" t="s">
        <v>293</v>
      </c>
      <c r="C9038" s="1" t="s">
        <v>16995</v>
      </c>
      <c r="D9038" s="1" t="s">
        <v>588</v>
      </c>
      <c r="E9038" s="1" t="s">
        <v>7094</v>
      </c>
      <c r="F9038" s="1" t="s">
        <v>297</v>
      </c>
      <c r="G9038" s="1" t="s">
        <v>17</v>
      </c>
      <c r="H9038" s="1">
        <v>45.0</v>
      </c>
      <c r="I9038" s="3">
        <v>43801.541666666664</v>
      </c>
      <c r="J9038" s="1">
        <v>2.2534430699161</v>
      </c>
      <c r="K9038" s="1" t="s">
        <v>62</v>
      </c>
      <c r="M9038" s="3">
        <v>43801.567780150464</v>
      </c>
    </row>
    <row r="9039">
      <c r="A9039" s="1">
        <v>9037.0</v>
      </c>
      <c r="B9039" s="1" t="s">
        <v>2744</v>
      </c>
      <c r="C9039" s="1" t="s">
        <v>16996</v>
      </c>
      <c r="D9039" s="1" t="s">
        <v>10489</v>
      </c>
      <c r="E9039" s="1" t="s">
        <v>16997</v>
      </c>
      <c r="F9039" s="1" t="s">
        <v>2748</v>
      </c>
      <c r="G9039" s="1" t="s">
        <v>89</v>
      </c>
      <c r="H9039" s="1">
        <v>45.0</v>
      </c>
      <c r="I9039" s="3">
        <v>43866.454525381945</v>
      </c>
      <c r="J9039" s="1">
        <v>2.0500703151784</v>
      </c>
      <c r="K9039" s="1" t="s">
        <v>24</v>
      </c>
      <c r="M9039" s="3">
        <v>43866.48744064815</v>
      </c>
    </row>
    <row r="9040">
      <c r="A9040" s="1">
        <v>9038.0</v>
      </c>
      <c r="B9040" s="1" t="s">
        <v>2702</v>
      </c>
      <c r="C9040" s="1" t="s">
        <v>16998</v>
      </c>
      <c r="D9040" s="1" t="s">
        <v>10378</v>
      </c>
      <c r="E9040" s="1" t="s">
        <v>16999</v>
      </c>
      <c r="F9040" s="1" t="s">
        <v>2705</v>
      </c>
      <c r="G9040" s="1" t="s">
        <v>39</v>
      </c>
      <c r="H9040" s="1">
        <v>45.0</v>
      </c>
      <c r="I9040" s="3">
        <v>44083.6875</v>
      </c>
      <c r="J9040" s="1">
        <v>3.46839686025192</v>
      </c>
      <c r="K9040" s="1" t="s">
        <v>24</v>
      </c>
      <c r="M9040" s="3">
        <v>44083.72872820602</v>
      </c>
    </row>
    <row r="9041">
      <c r="A9041" s="1">
        <v>9039.0</v>
      </c>
      <c r="B9041" s="1" t="s">
        <v>1289</v>
      </c>
      <c r="C9041" s="1" t="s">
        <v>17000</v>
      </c>
      <c r="D9041" s="1" t="s">
        <v>1666</v>
      </c>
      <c r="E9041" s="1" t="s">
        <v>7263</v>
      </c>
      <c r="F9041" s="1" t="s">
        <v>1293</v>
      </c>
      <c r="G9041" s="1" t="s">
        <v>35</v>
      </c>
      <c r="H9041" s="1">
        <v>45.0</v>
      </c>
      <c r="I9041" s="3">
        <v>43543.166666666664</v>
      </c>
      <c r="J9041" s="1">
        <v>1.74514750303198</v>
      </c>
      <c r="K9041" s="1" t="s">
        <v>24</v>
      </c>
      <c r="M9041" s="3">
        <v>43543.19089167824</v>
      </c>
    </row>
    <row r="9042">
      <c r="A9042" s="1">
        <v>9040.0</v>
      </c>
      <c r="B9042" s="1" t="s">
        <v>603</v>
      </c>
      <c r="C9042" s="1" t="s">
        <v>17001</v>
      </c>
      <c r="D9042" s="1" t="s">
        <v>1208</v>
      </c>
      <c r="E9042" s="1" t="s">
        <v>17002</v>
      </c>
      <c r="F9042" s="1" t="s">
        <v>606</v>
      </c>
      <c r="G9042" s="1" t="s">
        <v>89</v>
      </c>
      <c r="H9042" s="1">
        <v>45.0</v>
      </c>
      <c r="I9042" s="3">
        <v>44089.771491342595</v>
      </c>
      <c r="J9042" s="1">
        <v>1.15973764001646</v>
      </c>
      <c r="K9042" s="1" t="s">
        <v>24</v>
      </c>
      <c r="M9042" s="3">
        <v>44089.79132324074</v>
      </c>
    </row>
    <row r="9043">
      <c r="A9043" s="1">
        <v>9041.0</v>
      </c>
      <c r="B9043" s="1" t="s">
        <v>350</v>
      </c>
      <c r="C9043" s="1" t="s">
        <v>17003</v>
      </c>
      <c r="D9043" s="1" t="s">
        <v>75</v>
      </c>
      <c r="E9043" s="1" t="s">
        <v>9383</v>
      </c>
      <c r="F9043" s="1" t="s">
        <v>353</v>
      </c>
      <c r="G9043" s="1" t="s">
        <v>35</v>
      </c>
      <c r="H9043" s="1">
        <v>45.0</v>
      </c>
      <c r="I9043" s="3">
        <v>43552.166666666664</v>
      </c>
      <c r="J9043" s="1">
        <v>0.540350491438911</v>
      </c>
      <c r="K9043" s="1" t="s">
        <v>24</v>
      </c>
      <c r="M9043" s="3">
        <v>43552.21802920139</v>
      </c>
    </row>
    <row r="9044">
      <c r="A9044" s="1">
        <v>9042.0</v>
      </c>
      <c r="B9044" s="1" t="s">
        <v>11238</v>
      </c>
      <c r="C9044" s="1" t="s">
        <v>17004</v>
      </c>
      <c r="D9044" s="1" t="s">
        <v>3532</v>
      </c>
      <c r="E9044" s="1" t="s">
        <v>17005</v>
      </c>
      <c r="F9044" s="1" t="s">
        <v>11241</v>
      </c>
      <c r="G9044" s="1" t="s">
        <v>17</v>
      </c>
      <c r="H9044" s="1">
        <v>45.0</v>
      </c>
      <c r="I9044" s="3">
        <v>44146.333333333336</v>
      </c>
      <c r="J9044" s="1">
        <v>4.86708050137789</v>
      </c>
      <c r="K9044" s="1" t="s">
        <v>46</v>
      </c>
      <c r="L9044" s="1" t="s">
        <v>244</v>
      </c>
      <c r="M9044" s="3">
        <v>44146.36266049768</v>
      </c>
    </row>
    <row r="9045">
      <c r="A9045" s="1">
        <v>9043.0</v>
      </c>
      <c r="B9045" s="1" t="s">
        <v>196</v>
      </c>
      <c r="C9045" s="1" t="s">
        <v>17006</v>
      </c>
      <c r="D9045" s="1" t="s">
        <v>198</v>
      </c>
      <c r="E9045" s="1" t="s">
        <v>199</v>
      </c>
      <c r="F9045" s="1" t="s">
        <v>200</v>
      </c>
      <c r="G9045" s="1" t="s">
        <v>17</v>
      </c>
      <c r="H9045" s="1">
        <v>45.0</v>
      </c>
      <c r="I9045" s="3">
        <v>44187.541666666664</v>
      </c>
      <c r="J9045" s="1">
        <v>2.70643944350119</v>
      </c>
      <c r="K9045" s="1" t="s">
        <v>24</v>
      </c>
      <c r="M9045" s="3">
        <v>44187.57366274305</v>
      </c>
    </row>
    <row r="9046">
      <c r="A9046" s="1">
        <v>9044.0</v>
      </c>
      <c r="B9046" s="1" t="s">
        <v>2314</v>
      </c>
      <c r="C9046" s="1" t="s">
        <v>17007</v>
      </c>
      <c r="D9046" s="1" t="s">
        <v>17008</v>
      </c>
      <c r="E9046" s="1" t="s">
        <v>17009</v>
      </c>
      <c r="F9046" s="1" t="s">
        <v>2318</v>
      </c>
      <c r="G9046" s="1" t="s">
        <v>39</v>
      </c>
      <c r="H9046" s="1">
        <v>45.0</v>
      </c>
      <c r="I9046" s="3">
        <v>44245.291666666664</v>
      </c>
      <c r="J9046" s="1">
        <v>0.0</v>
      </c>
      <c r="K9046" s="1" t="s">
        <v>18</v>
      </c>
      <c r="M9046" s="3">
        <v>44245.29415799768</v>
      </c>
    </row>
    <row r="9047">
      <c r="A9047" s="1">
        <v>9045.0</v>
      </c>
      <c r="B9047" s="1" t="s">
        <v>3453</v>
      </c>
      <c r="C9047" s="1" t="s">
        <v>17010</v>
      </c>
      <c r="D9047" s="1" t="s">
        <v>3497</v>
      </c>
      <c r="E9047" s="1" t="s">
        <v>3455</v>
      </c>
      <c r="F9047" s="1" t="s">
        <v>3456</v>
      </c>
      <c r="G9047" s="1" t="s">
        <v>35</v>
      </c>
      <c r="H9047" s="1">
        <v>45.0</v>
      </c>
      <c r="I9047" s="3">
        <v>43566.666666666664</v>
      </c>
      <c r="J9047" s="1">
        <v>2.1550454145694</v>
      </c>
      <c r="K9047" s="1" t="s">
        <v>24</v>
      </c>
      <c r="M9047" s="3">
        <v>43566.69884570602</v>
      </c>
    </row>
    <row r="9048">
      <c r="A9048" s="1">
        <v>9046.0</v>
      </c>
      <c r="B9048" s="1" t="s">
        <v>3945</v>
      </c>
      <c r="C9048" s="1" t="s">
        <v>17011</v>
      </c>
      <c r="D9048" s="1" t="s">
        <v>14198</v>
      </c>
      <c r="E9048" s="1" t="s">
        <v>17012</v>
      </c>
      <c r="F9048" s="1" t="s">
        <v>3948</v>
      </c>
      <c r="G9048" s="1" t="s">
        <v>89</v>
      </c>
      <c r="H9048" s="1">
        <v>45.0</v>
      </c>
      <c r="I9048" s="3">
        <v>43622.60057447917</v>
      </c>
      <c r="J9048" s="1">
        <v>2.79657807524421</v>
      </c>
      <c r="K9048" s="1" t="s">
        <v>24</v>
      </c>
      <c r="M9048" s="3">
        <v>43622.62759674768</v>
      </c>
    </row>
    <row r="9049">
      <c r="A9049" s="1">
        <v>9047.0</v>
      </c>
      <c r="B9049" s="1" t="s">
        <v>354</v>
      </c>
      <c r="C9049" s="1" t="s">
        <v>17013</v>
      </c>
      <c r="D9049" s="1" t="s">
        <v>17014</v>
      </c>
      <c r="E9049" s="1" t="s">
        <v>17015</v>
      </c>
      <c r="F9049" s="1" t="s">
        <v>358</v>
      </c>
      <c r="G9049" s="1" t="s">
        <v>39</v>
      </c>
      <c r="H9049" s="1">
        <v>45.0</v>
      </c>
      <c r="I9049" s="3">
        <v>43848.645833333336</v>
      </c>
      <c r="J9049" s="1">
        <v>3.34088858249374</v>
      </c>
      <c r="K9049" s="1" t="s">
        <v>24</v>
      </c>
      <c r="M9049" s="3">
        <v>43848.67173594907</v>
      </c>
    </row>
    <row r="9050">
      <c r="A9050" s="1">
        <v>9048.0</v>
      </c>
      <c r="B9050" s="1" t="s">
        <v>278</v>
      </c>
      <c r="C9050" s="1" t="s">
        <v>17016</v>
      </c>
      <c r="D9050" s="1" t="s">
        <v>3131</v>
      </c>
      <c r="E9050" s="1" t="s">
        <v>17017</v>
      </c>
      <c r="F9050" s="1" t="s">
        <v>281</v>
      </c>
      <c r="G9050" s="1" t="s">
        <v>39</v>
      </c>
      <c r="H9050" s="1">
        <v>45.0</v>
      </c>
      <c r="I9050" s="3">
        <v>44133.3125</v>
      </c>
      <c r="J9050" s="1">
        <v>1.47047521214989</v>
      </c>
      <c r="K9050" s="1" t="s">
        <v>24</v>
      </c>
      <c r="M9050" s="3">
        <v>44133.39465998843</v>
      </c>
    </row>
    <row r="9051">
      <c r="A9051" s="1">
        <v>9049.0</v>
      </c>
      <c r="B9051" s="1" t="s">
        <v>350</v>
      </c>
      <c r="C9051" s="1" t="s">
        <v>17018</v>
      </c>
      <c r="D9051" s="1" t="s">
        <v>75</v>
      </c>
      <c r="E9051" s="1" t="s">
        <v>4211</v>
      </c>
      <c r="F9051" s="1" t="s">
        <v>353</v>
      </c>
      <c r="G9051" s="1" t="s">
        <v>35</v>
      </c>
      <c r="H9051" s="1">
        <v>45.0</v>
      </c>
      <c r="I9051" s="3">
        <v>43593.625</v>
      </c>
      <c r="J9051" s="1">
        <v>3.78708178149223</v>
      </c>
      <c r="K9051" s="1" t="s">
        <v>24</v>
      </c>
      <c r="M9051" s="3">
        <v>43594.49865576389</v>
      </c>
    </row>
    <row r="9052">
      <c r="A9052" s="1">
        <v>9050.0</v>
      </c>
      <c r="B9052" s="1" t="s">
        <v>736</v>
      </c>
      <c r="C9052" s="1" t="s">
        <v>17019</v>
      </c>
      <c r="D9052" s="1" t="s">
        <v>284</v>
      </c>
      <c r="E9052" s="1" t="s">
        <v>4164</v>
      </c>
      <c r="F9052" s="1" t="s">
        <v>740</v>
      </c>
      <c r="G9052" s="1" t="s">
        <v>17</v>
      </c>
      <c r="H9052" s="1">
        <v>45.0</v>
      </c>
      <c r="I9052" s="3">
        <v>44112.25</v>
      </c>
      <c r="J9052" s="1">
        <v>1.67984823651051</v>
      </c>
      <c r="K9052" s="1" t="s">
        <v>24</v>
      </c>
      <c r="L9052" s="1" t="s">
        <v>741</v>
      </c>
      <c r="M9052" s="3">
        <v>44112.26176563658</v>
      </c>
    </row>
    <row r="9053">
      <c r="A9053" s="1">
        <v>9051.0</v>
      </c>
      <c r="B9053" s="1" t="s">
        <v>1449</v>
      </c>
      <c r="C9053" s="1" t="s">
        <v>17020</v>
      </c>
      <c r="D9053" s="1" t="s">
        <v>4935</v>
      </c>
      <c r="E9053" s="1" t="s">
        <v>17021</v>
      </c>
      <c r="F9053" s="1" t="s">
        <v>1453</v>
      </c>
      <c r="G9053" s="1" t="s">
        <v>39</v>
      </c>
      <c r="H9053" s="1">
        <v>45.0</v>
      </c>
      <c r="I9053" s="3">
        <v>44085.333333333336</v>
      </c>
      <c r="J9053" s="1">
        <v>2.26002858745402</v>
      </c>
      <c r="K9053" s="1" t="s">
        <v>218</v>
      </c>
      <c r="L9053" s="1" t="s">
        <v>287</v>
      </c>
      <c r="M9053" s="3">
        <v>44085.35991157407</v>
      </c>
    </row>
    <row r="9054">
      <c r="A9054" s="1">
        <v>9052.0</v>
      </c>
      <c r="B9054" s="1" t="s">
        <v>114</v>
      </c>
      <c r="C9054" s="1" t="s">
        <v>17022</v>
      </c>
      <c r="D9054" s="1" t="s">
        <v>116</v>
      </c>
      <c r="E9054" s="1" t="s">
        <v>1832</v>
      </c>
      <c r="F9054" s="1" t="s">
        <v>118</v>
      </c>
      <c r="G9054" s="1" t="s">
        <v>17</v>
      </c>
      <c r="H9054" s="1">
        <v>45.0</v>
      </c>
      <c r="I9054" s="3">
        <v>44047.25</v>
      </c>
      <c r="J9054" s="1">
        <v>6.13675434154919</v>
      </c>
      <c r="K9054" s="1" t="s">
        <v>24</v>
      </c>
      <c r="L9054" s="1" t="s">
        <v>1006</v>
      </c>
      <c r="M9054" s="3">
        <v>44047.28388009259</v>
      </c>
    </row>
    <row r="9055">
      <c r="A9055" s="1">
        <v>9053.0</v>
      </c>
      <c r="B9055" s="1" t="s">
        <v>319</v>
      </c>
      <c r="C9055" s="1" t="s">
        <v>17023</v>
      </c>
      <c r="D9055" s="1" t="s">
        <v>7210</v>
      </c>
      <c r="E9055" s="1" t="s">
        <v>17024</v>
      </c>
      <c r="F9055" s="1" t="s">
        <v>323</v>
      </c>
      <c r="G9055" s="1" t="s">
        <v>39</v>
      </c>
      <c r="H9055" s="1">
        <v>45.0</v>
      </c>
      <c r="I9055" s="3">
        <v>43845.25</v>
      </c>
      <c r="J9055" s="1">
        <v>1.24793921552995</v>
      </c>
      <c r="K9055" s="1" t="s">
        <v>24</v>
      </c>
      <c r="M9055" s="3">
        <v>43845.29721733796</v>
      </c>
    </row>
    <row r="9056">
      <c r="A9056" s="1">
        <v>9054.0</v>
      </c>
      <c r="B9056" s="1" t="s">
        <v>119</v>
      </c>
      <c r="C9056" s="1" t="s">
        <v>17025</v>
      </c>
      <c r="D9056" s="1" t="s">
        <v>37</v>
      </c>
      <c r="E9056" s="1" t="s">
        <v>17026</v>
      </c>
      <c r="F9056" s="1" t="s">
        <v>123</v>
      </c>
      <c r="G9056" s="1" t="s">
        <v>39</v>
      </c>
      <c r="H9056" s="1">
        <v>45.0</v>
      </c>
      <c r="I9056" s="3">
        <v>44224.25</v>
      </c>
      <c r="J9056" s="1">
        <v>3.63949561557827</v>
      </c>
      <c r="K9056" s="1" t="s">
        <v>18</v>
      </c>
      <c r="M9056" s="3">
        <v>44224.238062268516</v>
      </c>
    </row>
    <row r="9057">
      <c r="A9057" s="1">
        <v>9055.0</v>
      </c>
      <c r="B9057" s="1" t="s">
        <v>239</v>
      </c>
      <c r="C9057" s="1" t="s">
        <v>17027</v>
      </c>
      <c r="D9057" s="1" t="s">
        <v>37</v>
      </c>
      <c r="E9057" s="1" t="s">
        <v>17028</v>
      </c>
      <c r="F9057" s="1" t="s">
        <v>243</v>
      </c>
      <c r="G9057" s="1" t="s">
        <v>39</v>
      </c>
      <c r="H9057" s="1">
        <v>45.0</v>
      </c>
      <c r="I9057" s="3">
        <v>44145.541666666664</v>
      </c>
      <c r="J9057" s="1">
        <v>2.82869621252326</v>
      </c>
      <c r="K9057" s="1" t="s">
        <v>46</v>
      </c>
      <c r="M9057" s="3">
        <v>44145.579705069445</v>
      </c>
    </row>
    <row r="9058">
      <c r="A9058" s="1">
        <v>9056.0</v>
      </c>
      <c r="B9058" s="1" t="s">
        <v>3584</v>
      </c>
      <c r="C9058" s="1" t="s">
        <v>17029</v>
      </c>
      <c r="D9058" s="1" t="s">
        <v>3180</v>
      </c>
      <c r="E9058" s="1" t="s">
        <v>3586</v>
      </c>
      <c r="F9058" s="1" t="s">
        <v>3587</v>
      </c>
      <c r="G9058" s="1" t="s">
        <v>17</v>
      </c>
      <c r="H9058" s="1">
        <v>45.0</v>
      </c>
      <c r="I9058" s="3">
        <v>44154.354166666664</v>
      </c>
      <c r="J9058" s="1">
        <v>0.566441486247023</v>
      </c>
      <c r="K9058" s="1" t="s">
        <v>18</v>
      </c>
      <c r="M9058" s="3">
        <v>44154.393144444446</v>
      </c>
    </row>
    <row r="9059">
      <c r="A9059" s="1">
        <v>9057.0</v>
      </c>
      <c r="B9059" s="1" t="s">
        <v>63</v>
      </c>
      <c r="C9059" s="1" t="s">
        <v>17030</v>
      </c>
      <c r="D9059" s="1" t="s">
        <v>65</v>
      </c>
      <c r="E9059" s="1" t="s">
        <v>1347</v>
      </c>
      <c r="F9059" s="1" t="s">
        <v>67</v>
      </c>
      <c r="G9059" s="1" t="s">
        <v>17</v>
      </c>
      <c r="H9059" s="1">
        <v>45.0</v>
      </c>
      <c r="I9059" s="3">
        <v>44151.229166666664</v>
      </c>
      <c r="J9059" s="1">
        <v>2.23221953462003</v>
      </c>
      <c r="K9059" s="1" t="s">
        <v>24</v>
      </c>
      <c r="M9059" s="3">
        <v>44151.25345105324</v>
      </c>
    </row>
    <row r="9060">
      <c r="A9060" s="1">
        <v>9058.0</v>
      </c>
      <c r="B9060" s="1" t="s">
        <v>324</v>
      </c>
      <c r="C9060" s="1" t="s">
        <v>17031</v>
      </c>
      <c r="D9060" s="1" t="s">
        <v>326</v>
      </c>
      <c r="E9060" s="1" t="s">
        <v>4593</v>
      </c>
      <c r="F9060" s="1" t="s">
        <v>328</v>
      </c>
      <c r="G9060" s="1" t="s">
        <v>17</v>
      </c>
      <c r="H9060" s="1">
        <v>45.0</v>
      </c>
      <c r="I9060" s="3">
        <v>44119.291666666664</v>
      </c>
      <c r="J9060" s="1">
        <v>0.0</v>
      </c>
      <c r="K9060" s="1" t="s">
        <v>24</v>
      </c>
      <c r="M9060" s="3">
        <v>44119.32114334491</v>
      </c>
    </row>
    <row r="9061">
      <c r="A9061" s="1">
        <v>9059.0</v>
      </c>
      <c r="B9061" s="1" t="s">
        <v>184</v>
      </c>
      <c r="C9061" s="1" t="s">
        <v>17032</v>
      </c>
      <c r="D9061" s="1" t="s">
        <v>148</v>
      </c>
      <c r="E9061" s="1" t="s">
        <v>4951</v>
      </c>
      <c r="F9061" s="1" t="s">
        <v>187</v>
      </c>
      <c r="G9061" s="1" t="s">
        <v>17</v>
      </c>
      <c r="H9061" s="1">
        <v>45.0</v>
      </c>
      <c r="I9061" s="3">
        <v>43728.416666666664</v>
      </c>
      <c r="J9061" s="1">
        <v>2.1589860003547</v>
      </c>
      <c r="K9061" s="1" t="s">
        <v>24</v>
      </c>
      <c r="M9061" s="3">
        <v>43728.46775200232</v>
      </c>
    </row>
    <row r="9062">
      <c r="A9062" s="1">
        <v>9060.0</v>
      </c>
      <c r="B9062" s="1" t="s">
        <v>953</v>
      </c>
      <c r="C9062" s="1" t="s">
        <v>17033</v>
      </c>
      <c r="D9062" s="1" t="s">
        <v>1802</v>
      </c>
      <c r="E9062" s="1" t="s">
        <v>1039</v>
      </c>
      <c r="F9062" s="1" t="s">
        <v>1040</v>
      </c>
      <c r="G9062" s="1" t="s">
        <v>17</v>
      </c>
      <c r="H9062" s="1">
        <v>45.0</v>
      </c>
      <c r="I9062" s="3">
        <v>43955.166666666664</v>
      </c>
      <c r="J9062" s="1">
        <v>3.39843989963509</v>
      </c>
      <c r="K9062" s="1" t="s">
        <v>18</v>
      </c>
      <c r="M9062" s="3">
        <v>43955.247700381944</v>
      </c>
    </row>
    <row r="9063">
      <c r="A9063" s="1">
        <v>9061.0</v>
      </c>
      <c r="B9063" s="1" t="s">
        <v>732</v>
      </c>
      <c r="C9063" s="1" t="s">
        <v>17034</v>
      </c>
      <c r="D9063" s="1" t="s">
        <v>1036</v>
      </c>
      <c r="E9063" s="1" t="s">
        <v>1037</v>
      </c>
      <c r="F9063" s="1" t="s">
        <v>735</v>
      </c>
      <c r="G9063" s="1" t="s">
        <v>17</v>
      </c>
      <c r="H9063" s="1">
        <v>45.0</v>
      </c>
      <c r="I9063" s="3">
        <v>44155.729166666664</v>
      </c>
      <c r="J9063" s="1">
        <v>1.44315421725387</v>
      </c>
      <c r="K9063" s="1" t="s">
        <v>24</v>
      </c>
      <c r="M9063" s="3">
        <v>44155.655406273145</v>
      </c>
    </row>
    <row r="9064">
      <c r="A9064" s="1">
        <v>9062.0</v>
      </c>
      <c r="B9064" s="1" t="s">
        <v>30</v>
      </c>
      <c r="C9064" s="1" t="s">
        <v>17035</v>
      </c>
      <c r="D9064" s="1" t="s">
        <v>116</v>
      </c>
      <c r="E9064" s="1" t="s">
        <v>5344</v>
      </c>
      <c r="F9064" s="1" t="s">
        <v>34</v>
      </c>
      <c r="G9064" s="1" t="s">
        <v>17</v>
      </c>
      <c r="H9064" s="1">
        <v>45.0</v>
      </c>
      <c r="I9064" s="3">
        <v>44020.4375</v>
      </c>
      <c r="J9064" s="1">
        <v>0.0</v>
      </c>
      <c r="K9064" s="1" t="s">
        <v>24</v>
      </c>
      <c r="M9064" s="3">
        <v>44020.49123731482</v>
      </c>
    </row>
    <row r="9065">
      <c r="A9065" s="1">
        <v>9063.0</v>
      </c>
      <c r="B9065" s="1" t="s">
        <v>455</v>
      </c>
      <c r="C9065" s="1" t="s">
        <v>17036</v>
      </c>
      <c r="D9065" s="1" t="s">
        <v>116</v>
      </c>
      <c r="E9065" s="1" t="s">
        <v>457</v>
      </c>
      <c r="F9065" s="1" t="s">
        <v>458</v>
      </c>
      <c r="G9065" s="1" t="s">
        <v>17</v>
      </c>
      <c r="H9065" s="1">
        <v>45.0</v>
      </c>
      <c r="I9065" s="3">
        <v>44210.3125</v>
      </c>
      <c r="J9065" s="1">
        <v>0.544766513153633</v>
      </c>
      <c r="K9065" s="1" t="s">
        <v>24</v>
      </c>
      <c r="L9065" s="1" t="s">
        <v>406</v>
      </c>
      <c r="M9065" s="3">
        <v>44210.64294738426</v>
      </c>
    </row>
    <row r="9066">
      <c r="A9066" s="1">
        <v>9064.0</v>
      </c>
      <c r="B9066" s="1" t="s">
        <v>1616</v>
      </c>
      <c r="C9066" s="1" t="s">
        <v>17037</v>
      </c>
      <c r="D9066" s="1" t="s">
        <v>707</v>
      </c>
      <c r="E9066" s="1" t="s">
        <v>17038</v>
      </c>
      <c r="F9066" s="1" t="s">
        <v>1620</v>
      </c>
      <c r="G9066" s="1" t="s">
        <v>39</v>
      </c>
      <c r="H9066" s="1">
        <v>45.0</v>
      </c>
      <c r="I9066" s="3">
        <v>43872.625</v>
      </c>
      <c r="J9066" s="1">
        <v>2.54025112515158</v>
      </c>
      <c r="K9066" s="1" t="s">
        <v>24</v>
      </c>
      <c r="M9066" s="3">
        <v>43872.67599510417</v>
      </c>
    </row>
    <row r="9067">
      <c r="A9067" s="1">
        <v>9065.0</v>
      </c>
      <c r="B9067" s="1" t="s">
        <v>1913</v>
      </c>
      <c r="C9067" s="1" t="s">
        <v>17039</v>
      </c>
      <c r="D9067" s="1" t="s">
        <v>3985</v>
      </c>
      <c r="E9067" s="1" t="s">
        <v>17040</v>
      </c>
      <c r="F9067" s="1" t="s">
        <v>1917</v>
      </c>
      <c r="G9067" s="1" t="s">
        <v>39</v>
      </c>
      <c r="H9067" s="1">
        <v>45.0</v>
      </c>
      <c r="I9067" s="3">
        <v>43686.25</v>
      </c>
      <c r="J9067" s="1">
        <v>1.24449292491503</v>
      </c>
      <c r="K9067" s="1" t="s">
        <v>166</v>
      </c>
      <c r="M9067" s="3">
        <v>43686.359980127316</v>
      </c>
    </row>
    <row r="9068">
      <c r="A9068" s="1">
        <v>9066.0</v>
      </c>
      <c r="B9068" s="1" t="s">
        <v>303</v>
      </c>
      <c r="C9068" s="1" t="s">
        <v>17041</v>
      </c>
      <c r="D9068" s="1" t="s">
        <v>305</v>
      </c>
      <c r="E9068" s="1" t="s">
        <v>644</v>
      </c>
      <c r="F9068" s="1" t="s">
        <v>307</v>
      </c>
      <c r="G9068" s="1" t="s">
        <v>17</v>
      </c>
      <c r="H9068" s="1">
        <v>45.0</v>
      </c>
      <c r="I9068" s="3">
        <v>44099.229166666664</v>
      </c>
      <c r="J9068" s="1">
        <v>1.62643176276237</v>
      </c>
      <c r="K9068" s="1" t="s">
        <v>24</v>
      </c>
      <c r="M9068" s="3">
        <v>44099.266311875</v>
      </c>
    </row>
    <row r="9069">
      <c r="A9069" s="1">
        <v>9067.0</v>
      </c>
      <c r="B9069" s="1" t="s">
        <v>932</v>
      </c>
      <c r="C9069" s="1" t="s">
        <v>17042</v>
      </c>
      <c r="D9069" s="1" t="s">
        <v>2384</v>
      </c>
      <c r="E9069" s="1" t="s">
        <v>935</v>
      </c>
      <c r="F9069" s="1" t="s">
        <v>936</v>
      </c>
      <c r="G9069" s="1" t="s">
        <v>17</v>
      </c>
      <c r="H9069" s="1">
        <v>45.0</v>
      </c>
      <c r="I9069" s="3">
        <v>43846.666666666664</v>
      </c>
      <c r="J9069" s="1">
        <v>127.062490900248</v>
      </c>
      <c r="K9069" s="1" t="s">
        <v>159</v>
      </c>
      <c r="M9069" s="3">
        <v>43846.716385486114</v>
      </c>
    </row>
    <row r="9070">
      <c r="A9070" s="1">
        <v>9068.0</v>
      </c>
      <c r="B9070" s="1" t="s">
        <v>6585</v>
      </c>
      <c r="C9070" s="1" t="s">
        <v>17043</v>
      </c>
      <c r="D9070" s="1" t="s">
        <v>93</v>
      </c>
      <c r="E9070" s="1" t="s">
        <v>6819</v>
      </c>
      <c r="F9070" s="1" t="s">
        <v>6588</v>
      </c>
      <c r="G9070" s="1" t="s">
        <v>35</v>
      </c>
      <c r="H9070" s="1">
        <v>45.0</v>
      </c>
      <c r="I9070" s="3">
        <v>44200.25</v>
      </c>
      <c r="J9070" s="1">
        <v>1.93073881183869</v>
      </c>
      <c r="K9070" s="1" t="s">
        <v>159</v>
      </c>
      <c r="L9070" s="1" t="s">
        <v>495</v>
      </c>
      <c r="M9070" s="3">
        <v>44200.29625028935</v>
      </c>
    </row>
    <row r="9071">
      <c r="A9071" s="1">
        <v>9069.0</v>
      </c>
      <c r="B9071" s="1" t="s">
        <v>239</v>
      </c>
      <c r="C9071" s="1" t="s">
        <v>17044</v>
      </c>
      <c r="D9071" s="1" t="s">
        <v>1144</v>
      </c>
      <c r="E9071" s="1" t="s">
        <v>6706</v>
      </c>
      <c r="F9071" s="1" t="s">
        <v>243</v>
      </c>
      <c r="G9071" s="1" t="s">
        <v>35</v>
      </c>
      <c r="H9071" s="1">
        <v>45.0</v>
      </c>
      <c r="I9071" s="3">
        <v>44154.541666666664</v>
      </c>
      <c r="J9071" s="1">
        <v>0.0</v>
      </c>
      <c r="K9071" s="1" t="s">
        <v>46</v>
      </c>
      <c r="L9071" s="1" t="s">
        <v>244</v>
      </c>
      <c r="M9071" s="3">
        <v>44154.61936974537</v>
      </c>
    </row>
    <row r="9072">
      <c r="A9072" s="1">
        <v>9070.0</v>
      </c>
      <c r="B9072" s="1" t="s">
        <v>501</v>
      </c>
      <c r="C9072" s="1" t="s">
        <v>17045</v>
      </c>
      <c r="D9072" s="1" t="s">
        <v>503</v>
      </c>
      <c r="E9072" s="1" t="s">
        <v>3720</v>
      </c>
      <c r="F9072" s="1" t="s">
        <v>505</v>
      </c>
      <c r="G9072" s="1" t="s">
        <v>17</v>
      </c>
      <c r="H9072" s="1">
        <v>45.0</v>
      </c>
      <c r="I9072" s="3">
        <v>43843.208333333336</v>
      </c>
      <c r="J9072" s="1">
        <v>0.264385464429568</v>
      </c>
      <c r="K9072" s="1" t="s">
        <v>18</v>
      </c>
      <c r="M9072" s="3">
        <v>43843.39480587963</v>
      </c>
    </row>
    <row r="9073">
      <c r="A9073" s="1">
        <v>9071.0</v>
      </c>
      <c r="B9073" s="1" t="s">
        <v>239</v>
      </c>
      <c r="C9073" s="1" t="s">
        <v>17046</v>
      </c>
      <c r="D9073" s="1" t="s">
        <v>1268</v>
      </c>
      <c r="E9073" s="1" t="s">
        <v>4703</v>
      </c>
      <c r="F9073" s="1" t="s">
        <v>243</v>
      </c>
      <c r="G9073" s="1" t="s">
        <v>35</v>
      </c>
      <c r="H9073" s="1">
        <v>45.0</v>
      </c>
      <c r="I9073" s="3">
        <v>44202.25</v>
      </c>
      <c r="J9073" s="1">
        <v>1.52994499614455</v>
      </c>
      <c r="K9073" s="1" t="s">
        <v>46</v>
      </c>
      <c r="L9073" s="1" t="s">
        <v>244</v>
      </c>
      <c r="M9073" s="3">
        <v>44202.27585554398</v>
      </c>
    </row>
    <row r="9074">
      <c r="A9074" s="1">
        <v>9072.0</v>
      </c>
      <c r="B9074" s="1" t="s">
        <v>319</v>
      </c>
      <c r="C9074" s="1" t="s">
        <v>17047</v>
      </c>
      <c r="D9074" s="1" t="s">
        <v>21</v>
      </c>
      <c r="E9074" s="1" t="s">
        <v>17048</v>
      </c>
      <c r="F9074" s="1" t="s">
        <v>323</v>
      </c>
      <c r="G9074" s="1" t="s">
        <v>39</v>
      </c>
      <c r="H9074" s="1">
        <v>45.0</v>
      </c>
      <c r="I9074" s="3">
        <v>43777.208333333336</v>
      </c>
      <c r="J9074" s="1">
        <v>2.16206697740916</v>
      </c>
      <c r="K9074" s="1" t="s">
        <v>24</v>
      </c>
      <c r="M9074" s="3">
        <v>43777.26223824074</v>
      </c>
    </row>
    <row r="9075">
      <c r="A9075" s="1">
        <v>9073.0</v>
      </c>
      <c r="B9075" s="1" t="s">
        <v>1954</v>
      </c>
      <c r="C9075" s="1" t="s">
        <v>17049</v>
      </c>
      <c r="D9075" s="1" t="s">
        <v>5758</v>
      </c>
      <c r="E9075" s="1" t="s">
        <v>17050</v>
      </c>
      <c r="F9075" s="1" t="s">
        <v>1957</v>
      </c>
      <c r="G9075" s="1" t="s">
        <v>39</v>
      </c>
      <c r="H9075" s="1">
        <v>45.0</v>
      </c>
      <c r="I9075" s="3">
        <v>44117.75</v>
      </c>
      <c r="J9075" s="1">
        <v>20.9051620267054</v>
      </c>
      <c r="K9075" s="1" t="s">
        <v>83</v>
      </c>
      <c r="L9075" s="1" t="s">
        <v>1958</v>
      </c>
      <c r="M9075" s="3">
        <v>44117.78439597222</v>
      </c>
    </row>
    <row r="9076">
      <c r="A9076" s="1">
        <v>9074.0</v>
      </c>
      <c r="B9076" s="1" t="s">
        <v>136</v>
      </c>
      <c r="C9076" s="1" t="s">
        <v>17051</v>
      </c>
      <c r="D9076" s="1" t="s">
        <v>138</v>
      </c>
      <c r="E9076" s="1" t="s">
        <v>6868</v>
      </c>
      <c r="F9076" s="1" t="s">
        <v>140</v>
      </c>
      <c r="G9076" s="1" t="s">
        <v>17</v>
      </c>
      <c r="H9076" s="1">
        <v>45.0</v>
      </c>
      <c r="I9076" s="3">
        <v>44165.291666666664</v>
      </c>
      <c r="J9076" s="1">
        <v>2.21361161528813</v>
      </c>
      <c r="K9076" s="1" t="s">
        <v>18</v>
      </c>
      <c r="M9076" s="3">
        <v>44165.321518715275</v>
      </c>
    </row>
    <row r="9077">
      <c r="A9077" s="1">
        <v>9075.0</v>
      </c>
      <c r="B9077" s="1" t="s">
        <v>84</v>
      </c>
      <c r="C9077" s="1" t="s">
        <v>17052</v>
      </c>
      <c r="D9077" s="1" t="s">
        <v>86</v>
      </c>
      <c r="E9077" s="1" t="s">
        <v>2899</v>
      </c>
      <c r="F9077" s="1" t="s">
        <v>88</v>
      </c>
      <c r="G9077" s="1" t="s">
        <v>17</v>
      </c>
      <c r="H9077" s="1">
        <v>45.0</v>
      </c>
      <c r="I9077" s="3">
        <v>43864.59375</v>
      </c>
      <c r="J9077" s="1">
        <v>1.03208004108054</v>
      </c>
      <c r="K9077" s="1" t="s">
        <v>83</v>
      </c>
      <c r="M9077" s="3">
        <v>43864.622975949074</v>
      </c>
    </row>
    <row r="9078">
      <c r="A9078" s="1">
        <v>9076.0</v>
      </c>
      <c r="B9078" s="1" t="s">
        <v>732</v>
      </c>
      <c r="C9078" s="1" t="s">
        <v>17053</v>
      </c>
      <c r="D9078" s="1" t="s">
        <v>1036</v>
      </c>
      <c r="E9078" s="1" t="s">
        <v>1037</v>
      </c>
      <c r="F9078" s="1" t="s">
        <v>735</v>
      </c>
      <c r="G9078" s="1" t="s">
        <v>17</v>
      </c>
      <c r="H9078" s="1">
        <v>45.0</v>
      </c>
      <c r="I9078" s="3">
        <v>44166.729166666664</v>
      </c>
      <c r="J9078" s="1">
        <v>1.44494332816153</v>
      </c>
      <c r="K9078" s="1" t="s">
        <v>24</v>
      </c>
      <c r="M9078" s="3">
        <v>44166.699054363424</v>
      </c>
    </row>
    <row r="9079">
      <c r="A9079" s="1">
        <v>9077.0</v>
      </c>
      <c r="B9079" s="1" t="s">
        <v>293</v>
      </c>
      <c r="C9079" s="1" t="s">
        <v>17054</v>
      </c>
      <c r="D9079" s="1" t="s">
        <v>295</v>
      </c>
      <c r="E9079" s="1" t="s">
        <v>2620</v>
      </c>
      <c r="F9079" s="1" t="s">
        <v>297</v>
      </c>
      <c r="G9079" s="1" t="s">
        <v>17</v>
      </c>
      <c r="H9079" s="1">
        <v>45.0</v>
      </c>
      <c r="I9079" s="3">
        <v>43857.791666666664</v>
      </c>
      <c r="J9079" s="1">
        <v>0.193382210577323</v>
      </c>
      <c r="K9079" s="1" t="s">
        <v>62</v>
      </c>
      <c r="M9079" s="3">
        <v>43857.79062774305</v>
      </c>
    </row>
    <row r="9080">
      <c r="A9080" s="1">
        <v>9078.0</v>
      </c>
      <c r="B9080" s="1" t="s">
        <v>834</v>
      </c>
      <c r="C9080" s="1" t="s">
        <v>17055</v>
      </c>
      <c r="D9080" s="1" t="s">
        <v>121</v>
      </c>
      <c r="E9080" s="1" t="s">
        <v>17056</v>
      </c>
      <c r="F9080" s="1" t="s">
        <v>837</v>
      </c>
      <c r="G9080" s="1" t="s">
        <v>39</v>
      </c>
      <c r="H9080" s="1">
        <v>45.0</v>
      </c>
      <c r="I9080" s="3">
        <v>44100.708333333336</v>
      </c>
      <c r="J9080" s="1">
        <v>2.32497563651054</v>
      </c>
      <c r="K9080" s="1" t="s">
        <v>46</v>
      </c>
      <c r="L9080" s="1" t="s">
        <v>2164</v>
      </c>
      <c r="M9080" s="3">
        <v>44100.73592140046</v>
      </c>
    </row>
    <row r="9081">
      <c r="A9081" s="1">
        <v>9079.0</v>
      </c>
      <c r="B9081" s="1" t="s">
        <v>303</v>
      </c>
      <c r="C9081" s="1" t="s">
        <v>17057</v>
      </c>
      <c r="D9081" s="1" t="s">
        <v>305</v>
      </c>
      <c r="E9081" s="1" t="s">
        <v>619</v>
      </c>
      <c r="F9081" s="1" t="s">
        <v>307</v>
      </c>
      <c r="G9081" s="1" t="s">
        <v>35</v>
      </c>
      <c r="H9081" s="1">
        <v>45.0</v>
      </c>
      <c r="I9081" s="3">
        <v>44194.625</v>
      </c>
      <c r="J9081" s="1">
        <v>1.24497291327279</v>
      </c>
      <c r="K9081" s="1" t="s">
        <v>24</v>
      </c>
      <c r="M9081" s="3">
        <v>44194.65249800926</v>
      </c>
    </row>
    <row r="9082">
      <c r="A9082" s="1">
        <v>9080.0</v>
      </c>
      <c r="B9082" s="1" t="s">
        <v>168</v>
      </c>
      <c r="C9082" s="1" t="s">
        <v>17058</v>
      </c>
      <c r="D9082" s="1" t="s">
        <v>1418</v>
      </c>
      <c r="E9082" s="1" t="s">
        <v>170</v>
      </c>
      <c r="F9082" s="1" t="s">
        <v>171</v>
      </c>
      <c r="G9082" s="1" t="s">
        <v>17</v>
      </c>
      <c r="H9082" s="1">
        <v>45.0</v>
      </c>
      <c r="I9082" s="3">
        <v>43831.583333333336</v>
      </c>
      <c r="J9082" s="1">
        <v>1.53742212583418</v>
      </c>
      <c r="K9082" s="1" t="s">
        <v>166</v>
      </c>
      <c r="M9082" s="3">
        <v>43831.65807178241</v>
      </c>
    </row>
    <row r="9083">
      <c r="A9083" s="1">
        <v>9081.0</v>
      </c>
      <c r="B9083" s="1" t="s">
        <v>792</v>
      </c>
      <c r="C9083" s="1" t="s">
        <v>17059</v>
      </c>
      <c r="D9083" s="1" t="s">
        <v>1214</v>
      </c>
      <c r="E9083" s="1" t="s">
        <v>7204</v>
      </c>
      <c r="F9083" s="1" t="s">
        <v>795</v>
      </c>
      <c r="G9083" s="1" t="s">
        <v>17</v>
      </c>
      <c r="H9083" s="1">
        <v>45.0</v>
      </c>
      <c r="I9083" s="3">
        <v>44243.625</v>
      </c>
      <c r="J9083" s="1">
        <v>2.9315356630321</v>
      </c>
      <c r="K9083" s="1" t="s">
        <v>18</v>
      </c>
      <c r="L9083" s="1" t="s">
        <v>444</v>
      </c>
      <c r="M9083" s="3">
        <v>44243.65656280093</v>
      </c>
    </row>
    <row r="9084">
      <c r="A9084" s="1">
        <v>9082.0</v>
      </c>
      <c r="B9084" s="1" t="s">
        <v>485</v>
      </c>
      <c r="C9084" s="1" t="s">
        <v>17060</v>
      </c>
      <c r="D9084" s="1" t="s">
        <v>1014</v>
      </c>
      <c r="E9084" s="1" t="s">
        <v>1526</v>
      </c>
      <c r="F9084" s="1" t="s">
        <v>489</v>
      </c>
      <c r="G9084" s="1" t="s">
        <v>17</v>
      </c>
      <c r="H9084" s="1">
        <v>45.0</v>
      </c>
      <c r="I9084" s="3">
        <v>43770.666666666664</v>
      </c>
      <c r="J9084" s="1">
        <v>4.89660740470112</v>
      </c>
      <c r="K9084" s="1" t="s">
        <v>166</v>
      </c>
      <c r="M9084" s="3">
        <v>43770.70478310185</v>
      </c>
    </row>
    <row r="9085">
      <c r="A9085" s="1">
        <v>9083.0</v>
      </c>
      <c r="B9085" s="1" t="s">
        <v>1090</v>
      </c>
      <c r="C9085" s="1" t="s">
        <v>17061</v>
      </c>
      <c r="D9085" s="1" t="s">
        <v>1558</v>
      </c>
      <c r="E9085" s="1" t="s">
        <v>3300</v>
      </c>
      <c r="F9085" s="1" t="s">
        <v>1094</v>
      </c>
      <c r="G9085" s="1" t="s">
        <v>17</v>
      </c>
      <c r="H9085" s="1">
        <v>45.0</v>
      </c>
      <c r="I9085" s="3">
        <v>44160.270833333336</v>
      </c>
      <c r="J9085" s="1">
        <v>2.27049259014993</v>
      </c>
      <c r="K9085" s="1" t="s">
        <v>166</v>
      </c>
      <c r="M9085" s="3">
        <v>44160.30411675926</v>
      </c>
    </row>
    <row r="9086">
      <c r="A9086" s="1">
        <v>9084.0</v>
      </c>
      <c r="B9086" s="1" t="s">
        <v>17062</v>
      </c>
      <c r="C9086" s="1" t="s">
        <v>17063</v>
      </c>
      <c r="D9086" s="1" t="s">
        <v>729</v>
      </c>
      <c r="E9086" s="1" t="s">
        <v>17064</v>
      </c>
      <c r="F9086" s="1" t="s">
        <v>17065</v>
      </c>
      <c r="G9086" s="1" t="s">
        <v>39</v>
      </c>
      <c r="H9086" s="1">
        <v>45.0</v>
      </c>
      <c r="I9086" s="3">
        <v>43840.708333333336</v>
      </c>
      <c r="J9086" s="1">
        <v>0.437854969058087</v>
      </c>
      <c r="K9086" s="1" t="s">
        <v>24</v>
      </c>
      <c r="M9086" s="3">
        <v>43840.72276225695</v>
      </c>
    </row>
    <row r="9087">
      <c r="A9087" s="1">
        <v>9085.0</v>
      </c>
      <c r="B9087" s="1" t="s">
        <v>777</v>
      </c>
      <c r="C9087" s="1" t="s">
        <v>17066</v>
      </c>
      <c r="D9087" s="1" t="s">
        <v>779</v>
      </c>
      <c r="E9087" s="1" t="s">
        <v>16456</v>
      </c>
      <c r="F9087" s="1" t="s">
        <v>781</v>
      </c>
      <c r="G9087" s="1" t="s">
        <v>17</v>
      </c>
      <c r="H9087" s="1">
        <v>45.0</v>
      </c>
      <c r="I9087" s="3">
        <v>43887.291666666664</v>
      </c>
      <c r="J9087" s="1">
        <v>0.0</v>
      </c>
      <c r="K9087" s="1" t="s">
        <v>18</v>
      </c>
      <c r="M9087" s="3">
        <v>43886.858845717594</v>
      </c>
    </row>
    <row r="9088">
      <c r="A9088" s="1">
        <v>9086.0</v>
      </c>
      <c r="B9088" s="1" t="s">
        <v>19</v>
      </c>
      <c r="C9088" s="1" t="s">
        <v>17067</v>
      </c>
      <c r="D9088" s="1" t="s">
        <v>21</v>
      </c>
      <c r="E9088" s="1" t="s">
        <v>767</v>
      </c>
      <c r="F9088" s="1" t="s">
        <v>23</v>
      </c>
      <c r="G9088" s="1" t="s">
        <v>17</v>
      </c>
      <c r="H9088" s="1">
        <v>45.0</v>
      </c>
      <c r="I9088" s="3">
        <v>43906.3125</v>
      </c>
      <c r="J9088" s="1">
        <v>1.17445730073736</v>
      </c>
      <c r="K9088" s="1" t="s">
        <v>24</v>
      </c>
      <c r="M9088" s="3">
        <v>43906.3352571412</v>
      </c>
    </row>
    <row r="9089">
      <c r="A9089" s="1">
        <v>9087.0</v>
      </c>
      <c r="B9089" s="1" t="s">
        <v>3102</v>
      </c>
      <c r="C9089" s="1" t="s">
        <v>17068</v>
      </c>
      <c r="D9089" s="1" t="s">
        <v>1562</v>
      </c>
      <c r="E9089" s="1" t="s">
        <v>17069</v>
      </c>
      <c r="F9089" s="1" t="s">
        <v>3106</v>
      </c>
      <c r="G9089" s="1" t="s">
        <v>89</v>
      </c>
      <c r="H9089" s="1">
        <v>45.0</v>
      </c>
      <c r="I9089" s="3">
        <v>44169.66012068287</v>
      </c>
      <c r="J9089" s="1">
        <v>3.21946423893991</v>
      </c>
      <c r="K9089" s="1" t="s">
        <v>83</v>
      </c>
      <c r="M9089" s="3">
        <v>44169.66297103009</v>
      </c>
    </row>
    <row r="9090">
      <c r="A9090" s="1">
        <v>9088.0</v>
      </c>
      <c r="B9090" s="1" t="s">
        <v>896</v>
      </c>
      <c r="C9090" s="1" t="s">
        <v>17070</v>
      </c>
      <c r="D9090" s="1" t="s">
        <v>1797</v>
      </c>
      <c r="E9090" s="1" t="s">
        <v>9648</v>
      </c>
      <c r="F9090" s="1" t="s">
        <v>900</v>
      </c>
      <c r="G9090" s="1" t="s">
        <v>17</v>
      </c>
      <c r="H9090" s="1">
        <v>45.0</v>
      </c>
      <c r="I9090" s="3">
        <v>44228.25</v>
      </c>
      <c r="J9090" s="1">
        <v>3.57683608435774</v>
      </c>
      <c r="K9090" s="1" t="s">
        <v>24</v>
      </c>
      <c r="L9090" s="1" t="s">
        <v>741</v>
      </c>
      <c r="M9090" s="3">
        <v>44228.29415307871</v>
      </c>
    </row>
    <row r="9091">
      <c r="A9091" s="1">
        <v>9089.0</v>
      </c>
      <c r="B9091" s="1" t="s">
        <v>2372</v>
      </c>
      <c r="C9091" s="1" t="s">
        <v>17071</v>
      </c>
      <c r="D9091" s="1" t="s">
        <v>1144</v>
      </c>
      <c r="E9091" s="1" t="s">
        <v>15538</v>
      </c>
      <c r="F9091" s="1" t="s">
        <v>2375</v>
      </c>
      <c r="G9091" s="1" t="s">
        <v>35</v>
      </c>
      <c r="H9091" s="1">
        <v>45.0</v>
      </c>
      <c r="I9091" s="3">
        <v>44152.5</v>
      </c>
      <c r="J9091" s="1">
        <v>3.85345338126102</v>
      </c>
      <c r="K9091" s="1" t="s">
        <v>46</v>
      </c>
      <c r="M9091" s="3">
        <v>44152.60473579861</v>
      </c>
    </row>
    <row r="9092">
      <c r="A9092" s="1">
        <v>9090.0</v>
      </c>
      <c r="B9092" s="1" t="s">
        <v>1423</v>
      </c>
      <c r="C9092" s="1" t="s">
        <v>17072</v>
      </c>
      <c r="D9092" s="1" t="s">
        <v>2477</v>
      </c>
      <c r="E9092" s="1" t="s">
        <v>8159</v>
      </c>
      <c r="F9092" s="1" t="s">
        <v>1426</v>
      </c>
      <c r="G9092" s="1" t="s">
        <v>17</v>
      </c>
      <c r="H9092" s="1">
        <v>45.0</v>
      </c>
      <c r="I9092" s="3">
        <v>43742.25</v>
      </c>
      <c r="J9092" s="1">
        <v>0.531358803615222</v>
      </c>
      <c r="K9092" s="1" t="s">
        <v>24</v>
      </c>
      <c r="M9092" s="3">
        <v>43742.34070771991</v>
      </c>
    </row>
    <row r="9093">
      <c r="A9093" s="1">
        <v>9091.0</v>
      </c>
      <c r="B9093" s="1" t="s">
        <v>572</v>
      </c>
      <c r="C9093" s="1" t="s">
        <v>17073</v>
      </c>
      <c r="D9093" s="1" t="s">
        <v>17074</v>
      </c>
      <c r="E9093" s="1" t="s">
        <v>17075</v>
      </c>
      <c r="F9093" s="1" t="s">
        <v>575</v>
      </c>
      <c r="G9093" s="1" t="s">
        <v>39</v>
      </c>
      <c r="H9093" s="1">
        <v>45.0</v>
      </c>
      <c r="I9093" s="3">
        <v>43587.583333333336</v>
      </c>
      <c r="J9093" s="1">
        <v>19.8525335381441</v>
      </c>
      <c r="K9093" s="1" t="s">
        <v>18</v>
      </c>
      <c r="M9093" s="3">
        <v>43587.61659988426</v>
      </c>
    </row>
    <row r="9094">
      <c r="A9094" s="1">
        <v>9092.0</v>
      </c>
      <c r="B9094" s="1" t="s">
        <v>2772</v>
      </c>
      <c r="C9094" s="1" t="s">
        <v>17076</v>
      </c>
      <c r="D9094" s="1" t="s">
        <v>4372</v>
      </c>
      <c r="E9094" s="1" t="s">
        <v>11473</v>
      </c>
      <c r="F9094" s="1" t="s">
        <v>2775</v>
      </c>
      <c r="G9094" s="1" t="s">
        <v>17</v>
      </c>
      <c r="H9094" s="1">
        <v>45.0</v>
      </c>
      <c r="I9094" s="3">
        <v>43902.322916666664</v>
      </c>
      <c r="J9094" s="1">
        <v>1.80076857536851</v>
      </c>
      <c r="K9094" s="1" t="s">
        <v>24</v>
      </c>
      <c r="M9094" s="3">
        <v>43902.35455123842</v>
      </c>
    </row>
    <row r="9095">
      <c r="A9095" s="1">
        <v>9093.0</v>
      </c>
      <c r="B9095" s="1" t="s">
        <v>582</v>
      </c>
      <c r="C9095" s="1" t="s">
        <v>17077</v>
      </c>
      <c r="D9095" s="1" t="s">
        <v>93</v>
      </c>
      <c r="E9095" s="1" t="s">
        <v>2580</v>
      </c>
      <c r="F9095" s="1" t="s">
        <v>586</v>
      </c>
      <c r="G9095" s="1" t="s">
        <v>17</v>
      </c>
      <c r="H9095" s="1">
        <v>45.0</v>
      </c>
      <c r="I9095" s="3">
        <v>43909.625</v>
      </c>
      <c r="J9095" s="1">
        <v>2.01805595404192</v>
      </c>
      <c r="K9095" s="1" t="s">
        <v>24</v>
      </c>
      <c r="M9095" s="3">
        <v>43909.648877858795</v>
      </c>
    </row>
    <row r="9096">
      <c r="A9096" s="1">
        <v>9094.0</v>
      </c>
      <c r="B9096" s="1" t="s">
        <v>150</v>
      </c>
      <c r="C9096" s="1" t="s">
        <v>17078</v>
      </c>
      <c r="D9096" s="1" t="s">
        <v>116</v>
      </c>
      <c r="E9096" s="1" t="s">
        <v>3878</v>
      </c>
      <c r="F9096" s="1" t="s">
        <v>153</v>
      </c>
      <c r="G9096" s="1" t="s">
        <v>17</v>
      </c>
      <c r="H9096" s="1">
        <v>45.0</v>
      </c>
      <c r="I9096" s="3">
        <v>44015.6875</v>
      </c>
      <c r="J9096" s="1">
        <v>3.4732729337085</v>
      </c>
      <c r="K9096" s="1" t="s">
        <v>24</v>
      </c>
      <c r="L9096" s="1" t="s">
        <v>406</v>
      </c>
      <c r="M9096" s="3">
        <v>44015.719577777774</v>
      </c>
    </row>
    <row r="9097">
      <c r="A9097" s="1">
        <v>9095.0</v>
      </c>
      <c r="B9097" s="1" t="s">
        <v>184</v>
      </c>
      <c r="C9097" s="1" t="s">
        <v>17079</v>
      </c>
      <c r="D9097" s="1" t="s">
        <v>1297</v>
      </c>
      <c r="E9097" s="1" t="s">
        <v>7849</v>
      </c>
      <c r="F9097" s="1" t="s">
        <v>187</v>
      </c>
      <c r="G9097" s="1" t="s">
        <v>17</v>
      </c>
      <c r="H9097" s="1">
        <v>45.0</v>
      </c>
      <c r="I9097" s="3">
        <v>43872.375</v>
      </c>
      <c r="J9097" s="1">
        <v>0.0</v>
      </c>
      <c r="K9097" s="1" t="s">
        <v>24</v>
      </c>
      <c r="M9097" s="3">
        <v>43872.44391826389</v>
      </c>
    </row>
    <row r="9098">
      <c r="A9098" s="1">
        <v>9096.0</v>
      </c>
      <c r="B9098" s="1" t="s">
        <v>536</v>
      </c>
      <c r="C9098" s="1" t="s">
        <v>17080</v>
      </c>
      <c r="D9098" s="1" t="s">
        <v>1255</v>
      </c>
      <c r="E9098" s="1" t="s">
        <v>17081</v>
      </c>
      <c r="F9098" s="1" t="s">
        <v>539</v>
      </c>
      <c r="G9098" s="1" t="s">
        <v>17</v>
      </c>
      <c r="H9098" s="1">
        <v>45.0</v>
      </c>
      <c r="I9098" s="3">
        <v>43918.25</v>
      </c>
      <c r="J9098" s="1">
        <v>0.0</v>
      </c>
      <c r="K9098" s="1" t="s">
        <v>83</v>
      </c>
      <c r="M9098" s="3">
        <v>43919.26038917824</v>
      </c>
    </row>
    <row r="9099">
      <c r="A9099" s="1">
        <v>9097.0</v>
      </c>
      <c r="B9099" s="1" t="s">
        <v>1315</v>
      </c>
      <c r="C9099" s="1" t="s">
        <v>17082</v>
      </c>
      <c r="D9099" s="1" t="s">
        <v>411</v>
      </c>
      <c r="E9099" s="1" t="s">
        <v>4131</v>
      </c>
      <c r="F9099" s="1" t="s">
        <v>1319</v>
      </c>
      <c r="G9099" s="1" t="s">
        <v>17</v>
      </c>
      <c r="H9099" s="1">
        <v>45.0</v>
      </c>
      <c r="I9099" s="3">
        <v>43935.541666666664</v>
      </c>
      <c r="J9099" s="1">
        <v>0.569772644846192</v>
      </c>
      <c r="K9099" s="1" t="s">
        <v>18</v>
      </c>
      <c r="M9099" s="3">
        <v>43935.56902931713</v>
      </c>
    </row>
    <row r="9100">
      <c r="A9100" s="1">
        <v>9098.0</v>
      </c>
      <c r="B9100" s="1" t="s">
        <v>1444</v>
      </c>
      <c r="C9100" s="1" t="s">
        <v>17083</v>
      </c>
      <c r="D9100" s="1" t="s">
        <v>17084</v>
      </c>
      <c r="E9100" s="1" t="s">
        <v>17085</v>
      </c>
      <c r="F9100" s="1" t="s">
        <v>3068</v>
      </c>
      <c r="G9100" s="1" t="s">
        <v>39</v>
      </c>
      <c r="H9100" s="1">
        <v>45.0</v>
      </c>
      <c r="I9100" s="3">
        <v>43874.708333333336</v>
      </c>
      <c r="J9100" s="1">
        <v>11.5991825673006</v>
      </c>
      <c r="K9100" s="1" t="s">
        <v>218</v>
      </c>
      <c r="M9100" s="3">
        <v>43874.731874606485</v>
      </c>
    </row>
    <row r="9101">
      <c r="A9101" s="1">
        <v>9099.0</v>
      </c>
      <c r="B9101" s="1" t="s">
        <v>838</v>
      </c>
      <c r="C9101" s="1" t="s">
        <v>17086</v>
      </c>
      <c r="D9101" s="1" t="s">
        <v>99</v>
      </c>
      <c r="E9101" s="1" t="s">
        <v>17087</v>
      </c>
      <c r="F9101" s="1" t="s">
        <v>842</v>
      </c>
      <c r="G9101" s="1" t="s">
        <v>39</v>
      </c>
      <c r="H9101" s="1">
        <v>45.0</v>
      </c>
      <c r="I9101" s="3">
        <v>43854.604166666664</v>
      </c>
      <c r="J9101" s="1">
        <v>4.79204608426498</v>
      </c>
      <c r="K9101" s="1" t="s">
        <v>24</v>
      </c>
      <c r="M9101" s="3">
        <v>43854.648919513886</v>
      </c>
    </row>
    <row r="9102">
      <c r="A9102" s="1">
        <v>9100.0</v>
      </c>
      <c r="B9102" s="1" t="s">
        <v>308</v>
      </c>
      <c r="C9102" s="1" t="s">
        <v>17088</v>
      </c>
      <c r="D9102" s="1" t="s">
        <v>310</v>
      </c>
      <c r="E9102" s="1" t="s">
        <v>2281</v>
      </c>
      <c r="F9102" s="1" t="s">
        <v>312</v>
      </c>
      <c r="G9102" s="1" t="s">
        <v>17</v>
      </c>
      <c r="H9102" s="1">
        <v>45.0</v>
      </c>
      <c r="I9102" s="3">
        <v>44155.229166666664</v>
      </c>
      <c r="J9102" s="1">
        <v>1.66108468043431</v>
      </c>
      <c r="K9102" s="1" t="s">
        <v>24</v>
      </c>
      <c r="L9102" s="1" t="s">
        <v>96</v>
      </c>
      <c r="M9102" s="3">
        <v>44155.262637719905</v>
      </c>
    </row>
    <row r="9103">
      <c r="A9103" s="1">
        <v>9101.0</v>
      </c>
      <c r="B9103" s="1" t="s">
        <v>319</v>
      </c>
      <c r="C9103" s="1" t="s">
        <v>17089</v>
      </c>
      <c r="D9103" s="1" t="s">
        <v>321</v>
      </c>
      <c r="E9103" s="1" t="s">
        <v>17090</v>
      </c>
      <c r="F9103" s="1" t="s">
        <v>323</v>
      </c>
      <c r="G9103" s="1" t="s">
        <v>39</v>
      </c>
      <c r="H9103" s="1">
        <v>45.0</v>
      </c>
      <c r="I9103" s="3">
        <v>44123.25</v>
      </c>
      <c r="J9103" s="1">
        <v>1.16166886796099</v>
      </c>
      <c r="K9103" s="1" t="s">
        <v>24</v>
      </c>
      <c r="M9103" s="3">
        <v>44123.28650001157</v>
      </c>
    </row>
    <row r="9104">
      <c r="A9104" s="1">
        <v>9102.0</v>
      </c>
      <c r="B9104" s="1" t="s">
        <v>239</v>
      </c>
      <c r="C9104" s="1" t="s">
        <v>17091</v>
      </c>
      <c r="D9104" s="1" t="s">
        <v>173</v>
      </c>
      <c r="E9104" s="1" t="s">
        <v>17092</v>
      </c>
      <c r="F9104" s="1" t="s">
        <v>243</v>
      </c>
      <c r="G9104" s="1" t="s">
        <v>39</v>
      </c>
      <c r="H9104" s="1">
        <v>45.0</v>
      </c>
      <c r="I9104" s="3">
        <v>44030.3125</v>
      </c>
      <c r="J9104" s="1">
        <v>2.03066766808282</v>
      </c>
      <c r="K9104" s="1" t="s">
        <v>46</v>
      </c>
      <c r="M9104" s="3">
        <v>44030.34478508102</v>
      </c>
    </row>
    <row r="9105">
      <c r="A9105" s="1">
        <v>9103.0</v>
      </c>
      <c r="B9105" s="1" t="s">
        <v>4775</v>
      </c>
      <c r="C9105" s="1" t="s">
        <v>17093</v>
      </c>
      <c r="D9105" s="1" t="s">
        <v>305</v>
      </c>
      <c r="E9105" s="1" t="s">
        <v>4777</v>
      </c>
      <c r="F9105" s="1" t="s">
        <v>4778</v>
      </c>
      <c r="G9105" s="1" t="s">
        <v>17</v>
      </c>
      <c r="H9105" s="1">
        <v>45.0</v>
      </c>
      <c r="I9105" s="3">
        <v>43892.25</v>
      </c>
      <c r="J9105" s="1">
        <v>2.00517235034074</v>
      </c>
      <c r="K9105" s="1" t="s">
        <v>24</v>
      </c>
      <c r="M9105" s="3">
        <v>43892.29580262731</v>
      </c>
    </row>
    <row r="9106">
      <c r="A9106" s="1">
        <v>9104.0</v>
      </c>
      <c r="B9106" s="1" t="s">
        <v>459</v>
      </c>
      <c r="C9106" s="1" t="s">
        <v>17094</v>
      </c>
      <c r="D9106" s="1" t="s">
        <v>461</v>
      </c>
      <c r="E9106" s="1" t="s">
        <v>2411</v>
      </c>
      <c r="F9106" s="1" t="s">
        <v>463</v>
      </c>
      <c r="G9106" s="1" t="s">
        <v>17</v>
      </c>
      <c r="H9106" s="1">
        <v>45.0</v>
      </c>
      <c r="I9106" s="3">
        <v>44231.395833333336</v>
      </c>
      <c r="J9106" s="1">
        <v>2.3245834703441</v>
      </c>
      <c r="K9106" s="1" t="s">
        <v>24</v>
      </c>
      <c r="L9106" s="1" t="s">
        <v>464</v>
      </c>
      <c r="M9106" s="3">
        <v>44231.69991225695</v>
      </c>
    </row>
    <row r="9107">
      <c r="A9107" s="1">
        <v>9105.0</v>
      </c>
      <c r="B9107" s="1" t="s">
        <v>853</v>
      </c>
      <c r="C9107" s="1" t="s">
        <v>17095</v>
      </c>
      <c r="D9107" s="1" t="s">
        <v>59</v>
      </c>
      <c r="E9107" s="1" t="s">
        <v>855</v>
      </c>
      <c r="F9107" s="1" t="s">
        <v>856</v>
      </c>
      <c r="G9107" s="1" t="s">
        <v>17</v>
      </c>
      <c r="H9107" s="1">
        <v>45.0</v>
      </c>
      <c r="I9107" s="3">
        <v>43881.541666666664</v>
      </c>
      <c r="J9107" s="1">
        <v>0.77290285955739</v>
      </c>
      <c r="K9107" s="1" t="s">
        <v>18</v>
      </c>
      <c r="M9107" s="3">
        <v>43881.5806772338</v>
      </c>
    </row>
    <row r="9108">
      <c r="A9108" s="1">
        <v>9106.0</v>
      </c>
      <c r="B9108" s="1" t="s">
        <v>896</v>
      </c>
      <c r="C9108" s="1" t="s">
        <v>17096</v>
      </c>
      <c r="D9108" s="1" t="s">
        <v>898</v>
      </c>
      <c r="E9108" s="1" t="s">
        <v>7559</v>
      </c>
      <c r="F9108" s="1" t="s">
        <v>900</v>
      </c>
      <c r="G9108" s="1" t="s">
        <v>17</v>
      </c>
      <c r="H9108" s="1">
        <v>45.0</v>
      </c>
      <c r="I9108" s="3">
        <v>44154.25</v>
      </c>
      <c r="J9108" s="1">
        <v>2.01453505915289</v>
      </c>
      <c r="K9108" s="1" t="s">
        <v>24</v>
      </c>
      <c r="L9108" s="1" t="s">
        <v>741</v>
      </c>
      <c r="M9108" s="3">
        <v>44154.27988799768</v>
      </c>
    </row>
    <row r="9109">
      <c r="A9109" s="1">
        <v>9107.0</v>
      </c>
      <c r="B9109" s="1" t="s">
        <v>4270</v>
      </c>
      <c r="C9109" s="1" t="s">
        <v>17097</v>
      </c>
      <c r="D9109" s="1" t="s">
        <v>1363</v>
      </c>
      <c r="E9109" s="1" t="s">
        <v>17098</v>
      </c>
      <c r="F9109" s="1" t="s">
        <v>4273</v>
      </c>
      <c r="G9109" s="1" t="s">
        <v>39</v>
      </c>
      <c r="H9109" s="1">
        <v>45.0</v>
      </c>
      <c r="I9109" s="3">
        <v>43897.6875</v>
      </c>
      <c r="J9109" s="1">
        <v>2.60732403090723</v>
      </c>
      <c r="K9109" s="1" t="s">
        <v>18</v>
      </c>
      <c r="M9109" s="3">
        <v>43897.74768969908</v>
      </c>
    </row>
    <row r="9110">
      <c r="A9110" s="1">
        <v>9108.0</v>
      </c>
      <c r="B9110" s="1" t="s">
        <v>303</v>
      </c>
      <c r="C9110" s="1" t="s">
        <v>17099</v>
      </c>
      <c r="D9110" s="1" t="s">
        <v>305</v>
      </c>
      <c r="E9110" s="1" t="s">
        <v>644</v>
      </c>
      <c r="F9110" s="1" t="s">
        <v>307</v>
      </c>
      <c r="G9110" s="1" t="s">
        <v>17</v>
      </c>
      <c r="H9110" s="1">
        <v>45.0</v>
      </c>
      <c r="I9110" s="3">
        <v>44084.229166666664</v>
      </c>
      <c r="J9110" s="1">
        <v>1.2482253455026</v>
      </c>
      <c r="K9110" s="1" t="s">
        <v>24</v>
      </c>
      <c r="M9110" s="3">
        <v>44084.270180659725</v>
      </c>
    </row>
    <row r="9111">
      <c r="A9111" s="1">
        <v>9109.0</v>
      </c>
      <c r="B9111" s="1" t="s">
        <v>1644</v>
      </c>
      <c r="C9111" s="1" t="s">
        <v>17100</v>
      </c>
      <c r="D9111" s="1" t="s">
        <v>1250</v>
      </c>
      <c r="E9111" s="1" t="s">
        <v>17101</v>
      </c>
      <c r="F9111" s="1" t="s">
        <v>1647</v>
      </c>
      <c r="G9111" s="1" t="s">
        <v>17</v>
      </c>
      <c r="H9111" s="1">
        <v>45.0</v>
      </c>
      <c r="I9111" s="3">
        <v>44083.791666666664</v>
      </c>
      <c r="J9111" s="1">
        <v>2.12516496871101</v>
      </c>
      <c r="K9111" s="1" t="s">
        <v>24</v>
      </c>
      <c r="L9111" s="1" t="s">
        <v>741</v>
      </c>
      <c r="M9111" s="3">
        <v>44083.82582611111</v>
      </c>
    </row>
    <row r="9112">
      <c r="A9112" s="1">
        <v>9110.0</v>
      </c>
      <c r="B9112" s="1" t="s">
        <v>161</v>
      </c>
      <c r="C9112" s="1" t="s">
        <v>17102</v>
      </c>
      <c r="D9112" s="1" t="s">
        <v>163</v>
      </c>
      <c r="E9112" s="1" t="s">
        <v>11163</v>
      </c>
      <c r="F9112" s="1" t="s">
        <v>165</v>
      </c>
      <c r="G9112" s="1" t="s">
        <v>17</v>
      </c>
      <c r="H9112" s="1">
        <v>45.0</v>
      </c>
      <c r="I9112" s="3">
        <v>44195.208333333336</v>
      </c>
      <c r="J9112" s="1">
        <v>2.20943696249599</v>
      </c>
      <c r="K9112" s="1" t="s">
        <v>166</v>
      </c>
      <c r="L9112" s="1" t="s">
        <v>167</v>
      </c>
      <c r="M9112" s="3">
        <v>44195.2461758912</v>
      </c>
    </row>
    <row r="9113">
      <c r="A9113" s="1">
        <v>9111.0</v>
      </c>
      <c r="B9113" s="1" t="s">
        <v>4086</v>
      </c>
      <c r="C9113" s="1" t="s">
        <v>17103</v>
      </c>
      <c r="D9113" s="1" t="s">
        <v>4088</v>
      </c>
      <c r="E9113" s="1" t="s">
        <v>17104</v>
      </c>
      <c r="F9113" s="1" t="s">
        <v>4090</v>
      </c>
      <c r="G9113" s="1" t="s">
        <v>39</v>
      </c>
      <c r="H9113" s="1">
        <v>45.0</v>
      </c>
      <c r="I9113" s="3">
        <v>44232.25</v>
      </c>
      <c r="J9113" s="1">
        <v>3.27449475505864</v>
      </c>
      <c r="K9113" s="1" t="s">
        <v>24</v>
      </c>
      <c r="L9113" s="1" t="s">
        <v>365</v>
      </c>
      <c r="M9113" s="3">
        <v>44232.28860769676</v>
      </c>
    </row>
    <row r="9114">
      <c r="A9114" s="1">
        <v>9112.0</v>
      </c>
      <c r="B9114" s="1" t="s">
        <v>15446</v>
      </c>
      <c r="C9114" s="1" t="s">
        <v>17105</v>
      </c>
      <c r="D9114" s="1" t="s">
        <v>2858</v>
      </c>
      <c r="E9114" s="1" t="s">
        <v>17106</v>
      </c>
      <c r="F9114" s="1" t="s">
        <v>15449</v>
      </c>
      <c r="G9114" s="1" t="s">
        <v>39</v>
      </c>
      <c r="H9114" s="1">
        <v>45.0</v>
      </c>
      <c r="I9114" s="3">
        <v>43803.583333333336</v>
      </c>
      <c r="J9114" s="1">
        <v>0.00365822193818993</v>
      </c>
      <c r="K9114" s="1" t="s">
        <v>159</v>
      </c>
      <c r="M9114" s="3">
        <v>43803.553688761574</v>
      </c>
    </row>
    <row r="9115">
      <c r="A9115" s="1">
        <v>9113.0</v>
      </c>
      <c r="B9115" s="1" t="s">
        <v>150</v>
      </c>
      <c r="C9115" s="1" t="s">
        <v>17107</v>
      </c>
      <c r="D9115" s="1" t="s">
        <v>116</v>
      </c>
      <c r="E9115" s="1" t="s">
        <v>17108</v>
      </c>
      <c r="F9115" s="1" t="s">
        <v>153</v>
      </c>
      <c r="G9115" s="1" t="s">
        <v>17</v>
      </c>
      <c r="H9115" s="1">
        <v>45.0</v>
      </c>
      <c r="I9115" s="3">
        <v>43951.6875</v>
      </c>
      <c r="J9115" s="1">
        <v>3.95001154335908</v>
      </c>
      <c r="K9115" s="1" t="s">
        <v>24</v>
      </c>
      <c r="L9115" s="1" t="s">
        <v>406</v>
      </c>
      <c r="M9115" s="3">
        <v>43951.722168368055</v>
      </c>
    </row>
    <row r="9116">
      <c r="A9116" s="1">
        <v>9114.0</v>
      </c>
      <c r="B9116" s="1" t="s">
        <v>1001</v>
      </c>
      <c r="C9116" s="1" t="s">
        <v>17109</v>
      </c>
      <c r="D9116" s="1" t="s">
        <v>840</v>
      </c>
      <c r="E9116" s="1" t="s">
        <v>6790</v>
      </c>
      <c r="F9116" s="1" t="s">
        <v>1005</v>
      </c>
      <c r="G9116" s="1" t="s">
        <v>17</v>
      </c>
      <c r="H9116" s="1">
        <v>45.0</v>
      </c>
      <c r="I9116" s="3">
        <v>44231.291666666664</v>
      </c>
      <c r="J9116" s="1">
        <v>4.08890013789847</v>
      </c>
      <c r="K9116" s="1" t="s">
        <v>24</v>
      </c>
      <c r="L9116" s="1" t="s">
        <v>1006</v>
      </c>
      <c r="M9116" s="3">
        <v>44231.33330431713</v>
      </c>
    </row>
    <row r="9117">
      <c r="A9117" s="1">
        <v>9115.0</v>
      </c>
      <c r="B9117" s="1" t="s">
        <v>136</v>
      </c>
      <c r="C9117" s="1" t="s">
        <v>17110</v>
      </c>
      <c r="D9117" s="1" t="s">
        <v>138</v>
      </c>
      <c r="E9117" s="1" t="s">
        <v>13020</v>
      </c>
      <c r="F9117" s="1" t="s">
        <v>140</v>
      </c>
      <c r="G9117" s="1" t="s">
        <v>17</v>
      </c>
      <c r="H9117" s="1">
        <v>45.0</v>
      </c>
      <c r="I9117" s="3">
        <v>43915.375</v>
      </c>
      <c r="J9117" s="1">
        <v>2.06235952627335</v>
      </c>
      <c r="K9117" s="1" t="s">
        <v>18</v>
      </c>
      <c r="M9117" s="3">
        <v>43915.367774328704</v>
      </c>
    </row>
    <row r="9118">
      <c r="A9118" s="1">
        <v>9116.0</v>
      </c>
      <c r="B9118" s="1" t="s">
        <v>1635</v>
      </c>
      <c r="C9118" s="1" t="s">
        <v>17111</v>
      </c>
      <c r="D9118" s="1" t="s">
        <v>1637</v>
      </c>
      <c r="E9118" s="1" t="s">
        <v>1638</v>
      </c>
      <c r="F9118" s="1" t="s">
        <v>1639</v>
      </c>
      <c r="G9118" s="1" t="s">
        <v>17</v>
      </c>
      <c r="H9118" s="1">
        <v>45.0</v>
      </c>
      <c r="I9118" s="3">
        <v>44139.708333333336</v>
      </c>
      <c r="J9118" s="1">
        <v>0.654447548885892</v>
      </c>
      <c r="K9118" s="1" t="s">
        <v>46</v>
      </c>
      <c r="L9118" s="1" t="s">
        <v>266</v>
      </c>
      <c r="M9118" s="3">
        <v>44139.74305646991</v>
      </c>
    </row>
    <row r="9119">
      <c r="A9119" s="1">
        <v>9117.0</v>
      </c>
      <c r="B9119" s="1" t="s">
        <v>4861</v>
      </c>
      <c r="C9119" s="1" t="s">
        <v>17112</v>
      </c>
      <c r="D9119" s="1" t="s">
        <v>37</v>
      </c>
      <c r="E9119" s="1" t="s">
        <v>17113</v>
      </c>
      <c r="F9119" s="1" t="s">
        <v>4864</v>
      </c>
      <c r="G9119" s="1" t="s">
        <v>17</v>
      </c>
      <c r="H9119" s="1">
        <v>45.0</v>
      </c>
      <c r="I9119" s="3">
        <v>44105.708333333336</v>
      </c>
      <c r="J9119" s="1">
        <v>0.253916533714146</v>
      </c>
      <c r="K9119" s="1" t="s">
        <v>1376</v>
      </c>
      <c r="M9119" s="3">
        <v>44105.72713908565</v>
      </c>
    </row>
    <row r="9120">
      <c r="A9120" s="1">
        <v>9118.0</v>
      </c>
      <c r="B9120" s="1" t="s">
        <v>742</v>
      </c>
      <c r="C9120" s="1" t="s">
        <v>17114</v>
      </c>
      <c r="D9120" s="1" t="s">
        <v>148</v>
      </c>
      <c r="E9120" s="1" t="s">
        <v>13155</v>
      </c>
      <c r="F9120" s="1" t="s">
        <v>746</v>
      </c>
      <c r="G9120" s="1" t="s">
        <v>35</v>
      </c>
      <c r="H9120" s="1">
        <v>45.0</v>
      </c>
      <c r="I9120" s="3">
        <v>43840.541666666664</v>
      </c>
      <c r="J9120" s="1">
        <v>1.63609692822632</v>
      </c>
      <c r="K9120" s="1" t="s">
        <v>24</v>
      </c>
      <c r="M9120" s="3">
        <v>43840.580782349534</v>
      </c>
    </row>
    <row r="9121">
      <c r="A9121" s="1">
        <v>9119.0</v>
      </c>
      <c r="B9121" s="1" t="s">
        <v>536</v>
      </c>
      <c r="C9121" s="1" t="s">
        <v>17115</v>
      </c>
      <c r="D9121" s="1" t="s">
        <v>1255</v>
      </c>
      <c r="E9121" s="1" t="s">
        <v>5979</v>
      </c>
      <c r="F9121" s="1" t="s">
        <v>539</v>
      </c>
      <c r="G9121" s="1" t="s">
        <v>17</v>
      </c>
      <c r="H9121" s="1">
        <v>45.0</v>
      </c>
      <c r="I9121" s="3">
        <v>43756.25</v>
      </c>
      <c r="J9121" s="1">
        <v>2.09657694198526</v>
      </c>
      <c r="K9121" s="1" t="s">
        <v>83</v>
      </c>
      <c r="M9121" s="3">
        <v>43756.29079284722</v>
      </c>
    </row>
    <row r="9122">
      <c r="A9122" s="1">
        <v>9120.0</v>
      </c>
      <c r="B9122" s="1" t="s">
        <v>401</v>
      </c>
      <c r="C9122" s="1" t="s">
        <v>17116</v>
      </c>
      <c r="D9122" s="1" t="s">
        <v>3782</v>
      </c>
      <c r="E9122" s="1" t="s">
        <v>3783</v>
      </c>
      <c r="F9122" s="1" t="s">
        <v>405</v>
      </c>
      <c r="G9122" s="1" t="s">
        <v>17</v>
      </c>
      <c r="H9122" s="1">
        <v>45.0</v>
      </c>
      <c r="I9122" s="3">
        <v>43874.270833333336</v>
      </c>
      <c r="J9122" s="1">
        <v>5.71018298557687</v>
      </c>
      <c r="K9122" s="1" t="s">
        <v>24</v>
      </c>
      <c r="M9122" s="3">
        <v>43874.34822339121</v>
      </c>
    </row>
    <row r="9123">
      <c r="A9123" s="1">
        <v>9121.0</v>
      </c>
      <c r="B9123" s="1" t="s">
        <v>5473</v>
      </c>
      <c r="C9123" s="1" t="s">
        <v>17117</v>
      </c>
      <c r="D9123" s="1" t="s">
        <v>5475</v>
      </c>
      <c r="E9123" s="1" t="s">
        <v>5476</v>
      </c>
      <c r="F9123" s="1" t="s">
        <v>5477</v>
      </c>
      <c r="G9123" s="1" t="s">
        <v>17</v>
      </c>
      <c r="H9123" s="1">
        <v>45.0</v>
      </c>
      <c r="I9123" s="3">
        <v>44252.395833333336</v>
      </c>
      <c r="J9123" s="1">
        <v>0.756775199856928</v>
      </c>
      <c r="K9123" s="1" t="s">
        <v>1194</v>
      </c>
      <c r="L9123" s="1" t="s">
        <v>5478</v>
      </c>
      <c r="M9123" s="3">
        <v>44252.44450939815</v>
      </c>
    </row>
    <row r="9124">
      <c r="A9124" s="1">
        <v>9122.0</v>
      </c>
      <c r="B9124" s="1" t="s">
        <v>114</v>
      </c>
      <c r="C9124" s="1" t="s">
        <v>17118</v>
      </c>
      <c r="D9124" s="1" t="s">
        <v>305</v>
      </c>
      <c r="E9124" s="1" t="s">
        <v>2716</v>
      </c>
      <c r="F9124" s="1" t="s">
        <v>118</v>
      </c>
      <c r="G9124" s="1" t="s">
        <v>17</v>
      </c>
      <c r="H9124" s="1">
        <v>45.0</v>
      </c>
      <c r="I9124" s="3">
        <v>43994.770833333336</v>
      </c>
      <c r="J9124" s="1">
        <v>1.08425309664003</v>
      </c>
      <c r="K9124" s="1" t="s">
        <v>24</v>
      </c>
      <c r="L9124" s="1" t="s">
        <v>1006</v>
      </c>
      <c r="M9124" s="3">
        <v>43994.78338547454</v>
      </c>
    </row>
    <row r="9125">
      <c r="A9125" s="1">
        <v>9123.0</v>
      </c>
      <c r="B9125" s="1" t="s">
        <v>834</v>
      </c>
      <c r="C9125" s="1" t="s">
        <v>17119</v>
      </c>
      <c r="D9125" s="1" t="s">
        <v>1096</v>
      </c>
      <c r="E9125" s="1" t="s">
        <v>17120</v>
      </c>
      <c r="F9125" s="1" t="s">
        <v>837</v>
      </c>
      <c r="G9125" s="1" t="s">
        <v>39</v>
      </c>
      <c r="H9125" s="1">
        <v>45.0</v>
      </c>
      <c r="I9125" s="3">
        <v>43922.770833333336</v>
      </c>
      <c r="J9125" s="1">
        <v>2.83405134716345</v>
      </c>
      <c r="K9125" s="1" t="s">
        <v>18</v>
      </c>
      <c r="M9125" s="3">
        <v>43922.79175921296</v>
      </c>
    </row>
    <row r="9126">
      <c r="A9126" s="1">
        <v>9124.0</v>
      </c>
      <c r="B9126" s="1" t="s">
        <v>3923</v>
      </c>
      <c r="C9126" s="1" t="s">
        <v>17121</v>
      </c>
      <c r="D9126" s="1" t="s">
        <v>99</v>
      </c>
      <c r="E9126" s="1" t="s">
        <v>5496</v>
      </c>
      <c r="F9126" s="1" t="s">
        <v>3927</v>
      </c>
      <c r="G9126" s="1" t="s">
        <v>17</v>
      </c>
      <c r="H9126" s="1">
        <v>45.0</v>
      </c>
      <c r="I9126" s="3">
        <v>44224.697916666664</v>
      </c>
      <c r="J9126" s="1">
        <v>1.74166591459688</v>
      </c>
      <c r="K9126" s="1" t="s">
        <v>159</v>
      </c>
      <c r="L9126" s="1" t="s">
        <v>5497</v>
      </c>
      <c r="M9126" s="3">
        <v>44224.72393015046</v>
      </c>
    </row>
    <row r="9127">
      <c r="A9127" s="1">
        <v>9125.0</v>
      </c>
      <c r="B9127" s="1" t="s">
        <v>1449</v>
      </c>
      <c r="C9127" s="1" t="s">
        <v>17122</v>
      </c>
      <c r="D9127" s="1" t="s">
        <v>211</v>
      </c>
      <c r="E9127" s="1" t="s">
        <v>8696</v>
      </c>
      <c r="F9127" s="1" t="s">
        <v>1453</v>
      </c>
      <c r="G9127" s="1" t="s">
        <v>17</v>
      </c>
      <c r="H9127" s="1">
        <v>45.0</v>
      </c>
      <c r="I9127" s="3">
        <v>44139.291666666664</v>
      </c>
      <c r="J9127" s="1">
        <v>0.861331886888251</v>
      </c>
      <c r="K9127" s="1" t="s">
        <v>218</v>
      </c>
      <c r="L9127" s="1" t="s">
        <v>287</v>
      </c>
      <c r="M9127" s="3">
        <v>44139.315694502315</v>
      </c>
    </row>
    <row r="9128">
      <c r="A9128" s="1">
        <v>9126.0</v>
      </c>
      <c r="B9128" s="1" t="s">
        <v>2494</v>
      </c>
      <c r="C9128" s="1" t="s">
        <v>17123</v>
      </c>
      <c r="D9128" s="1" t="s">
        <v>979</v>
      </c>
      <c r="E9128" s="1" t="s">
        <v>17124</v>
      </c>
      <c r="F9128" s="1" t="s">
        <v>2498</v>
      </c>
      <c r="G9128" s="1" t="s">
        <v>39</v>
      </c>
      <c r="H9128" s="1">
        <v>45.0</v>
      </c>
      <c r="I9128" s="3">
        <v>44143.666666666664</v>
      </c>
      <c r="J9128" s="1">
        <v>1.93228018700295</v>
      </c>
      <c r="K9128" s="1" t="s">
        <v>2499</v>
      </c>
      <c r="M9128" s="3">
        <v>44143.69805702546</v>
      </c>
    </row>
    <row r="9129">
      <c r="A9129" s="1">
        <v>9127.0</v>
      </c>
      <c r="B9129" s="1" t="s">
        <v>1954</v>
      </c>
      <c r="C9129" s="1" t="s">
        <v>17125</v>
      </c>
      <c r="D9129" s="1" t="s">
        <v>5758</v>
      </c>
      <c r="E9129" s="1" t="s">
        <v>17126</v>
      </c>
      <c r="F9129" s="1" t="s">
        <v>1957</v>
      </c>
      <c r="G9129" s="1" t="s">
        <v>39</v>
      </c>
      <c r="H9129" s="1">
        <v>45.0</v>
      </c>
      <c r="I9129" s="3">
        <v>44124.791666666664</v>
      </c>
      <c r="J9129" s="1">
        <v>17.0790607758195</v>
      </c>
      <c r="K9129" s="1" t="s">
        <v>83</v>
      </c>
      <c r="L9129" s="1" t="s">
        <v>1958</v>
      </c>
      <c r="M9129" s="3">
        <v>44124.835290648145</v>
      </c>
    </row>
    <row r="9130">
      <c r="A9130" s="1">
        <v>9128.0</v>
      </c>
      <c r="B9130" s="1" t="s">
        <v>2891</v>
      </c>
      <c r="C9130" s="1" t="s">
        <v>17127</v>
      </c>
      <c r="D9130" s="1" t="s">
        <v>6449</v>
      </c>
      <c r="E9130" s="1" t="s">
        <v>8753</v>
      </c>
      <c r="F9130" s="1" t="s">
        <v>2894</v>
      </c>
      <c r="G9130" s="1" t="s">
        <v>17</v>
      </c>
      <c r="H9130" s="1">
        <v>45.0</v>
      </c>
      <c r="I9130" s="3">
        <v>43872.21875</v>
      </c>
      <c r="J9130" s="1">
        <v>0.200448706188221</v>
      </c>
      <c r="K9130" s="1" t="s">
        <v>46</v>
      </c>
      <c r="M9130" s="3">
        <v>43872.292934537036</v>
      </c>
    </row>
    <row r="9131">
      <c r="A9131" s="1">
        <v>9129.0</v>
      </c>
      <c r="B9131" s="1" t="s">
        <v>742</v>
      </c>
      <c r="C9131" s="1" t="s">
        <v>17128</v>
      </c>
      <c r="D9131" s="1" t="s">
        <v>744</v>
      </c>
      <c r="E9131" s="1" t="s">
        <v>17129</v>
      </c>
      <c r="F9131" s="1" t="s">
        <v>746</v>
      </c>
      <c r="G9131" s="1" t="s">
        <v>39</v>
      </c>
      <c r="H9131" s="1">
        <v>45.0</v>
      </c>
      <c r="I9131" s="3">
        <v>44246.489583333336</v>
      </c>
      <c r="J9131" s="1">
        <v>4.04602819541108</v>
      </c>
      <c r="K9131" s="1" t="s">
        <v>24</v>
      </c>
      <c r="L9131" s="1" t="s">
        <v>747</v>
      </c>
      <c r="M9131" s="3">
        <v>44246.55001436343</v>
      </c>
    </row>
    <row r="9132">
      <c r="A9132" s="1">
        <v>9130.0</v>
      </c>
      <c r="B9132" s="1" t="s">
        <v>4046</v>
      </c>
      <c r="C9132" s="1" t="s">
        <v>17130</v>
      </c>
      <c r="D9132" s="1" t="s">
        <v>2643</v>
      </c>
      <c r="E9132" s="1" t="s">
        <v>17131</v>
      </c>
      <c r="F9132" s="1" t="s">
        <v>4049</v>
      </c>
      <c r="G9132" s="1" t="s">
        <v>39</v>
      </c>
      <c r="H9132" s="1">
        <v>45.0</v>
      </c>
      <c r="I9132" s="3">
        <v>44120.75</v>
      </c>
      <c r="J9132" s="1">
        <v>2.01366033173638</v>
      </c>
      <c r="K9132" s="1" t="s">
        <v>24</v>
      </c>
      <c r="L9132" s="1" t="s">
        <v>4561</v>
      </c>
      <c r="M9132" s="3">
        <v>44120.779932997684</v>
      </c>
    </row>
    <row r="9133">
      <c r="A9133" s="1">
        <v>9131.0</v>
      </c>
      <c r="B9133" s="1" t="s">
        <v>17132</v>
      </c>
      <c r="C9133" s="1" t="s">
        <v>17133</v>
      </c>
      <c r="D9133" s="1" t="s">
        <v>869</v>
      </c>
      <c r="E9133" s="1" t="s">
        <v>17134</v>
      </c>
      <c r="F9133" s="1" t="s">
        <v>17135</v>
      </c>
      <c r="G9133" s="1" t="s">
        <v>39</v>
      </c>
      <c r="H9133" s="1">
        <v>45.0</v>
      </c>
      <c r="I9133" s="3">
        <v>44215.416666666664</v>
      </c>
      <c r="J9133" s="1">
        <v>2.6721823630052</v>
      </c>
      <c r="K9133" s="1" t="s">
        <v>24</v>
      </c>
      <c r="L9133" s="1" t="s">
        <v>747</v>
      </c>
      <c r="M9133" s="3">
        <v>44215.42316611111</v>
      </c>
    </row>
    <row r="9134">
      <c r="A9134" s="1">
        <v>9132.0</v>
      </c>
      <c r="B9134" s="1" t="s">
        <v>2299</v>
      </c>
      <c r="C9134" s="1" t="s">
        <v>17136</v>
      </c>
      <c r="D9134" s="1" t="s">
        <v>211</v>
      </c>
      <c r="E9134" s="1" t="s">
        <v>17137</v>
      </c>
      <c r="F9134" s="1" t="s">
        <v>2302</v>
      </c>
      <c r="G9134" s="1" t="s">
        <v>39</v>
      </c>
      <c r="H9134" s="1">
        <v>45.0</v>
      </c>
      <c r="I9134" s="3">
        <v>44148.5625</v>
      </c>
      <c r="J9134" s="1">
        <v>2.90101376734862</v>
      </c>
      <c r="K9134" s="1" t="s">
        <v>24</v>
      </c>
      <c r="M9134" s="3">
        <v>44148.59315216435</v>
      </c>
    </row>
    <row r="9135">
      <c r="A9135" s="1">
        <v>9133.0</v>
      </c>
      <c r="B9135" s="1" t="s">
        <v>5529</v>
      </c>
      <c r="C9135" s="1" t="s">
        <v>17138</v>
      </c>
      <c r="D9135" s="1" t="s">
        <v>1483</v>
      </c>
      <c r="E9135" s="1" t="s">
        <v>17139</v>
      </c>
      <c r="F9135" s="1" t="s">
        <v>5532</v>
      </c>
      <c r="G9135" s="1" t="s">
        <v>89</v>
      </c>
      <c r="H9135" s="1">
        <v>45.0</v>
      </c>
      <c r="I9135" s="3">
        <v>43956.69861111111</v>
      </c>
      <c r="J9135" s="1">
        <v>2.26160472317083</v>
      </c>
      <c r="K9135" s="1" t="s">
        <v>218</v>
      </c>
      <c r="M9135" s="3">
        <v>43956.7590990625</v>
      </c>
    </row>
    <row r="9136">
      <c r="A9136" s="1">
        <v>9134.0</v>
      </c>
      <c r="B9136" s="1" t="s">
        <v>119</v>
      </c>
      <c r="C9136" s="1" t="s">
        <v>17140</v>
      </c>
      <c r="D9136" s="1" t="s">
        <v>1338</v>
      </c>
      <c r="E9136" s="1" t="s">
        <v>17141</v>
      </c>
      <c r="F9136" s="1" t="s">
        <v>123</v>
      </c>
      <c r="G9136" s="1" t="s">
        <v>39</v>
      </c>
      <c r="H9136" s="1">
        <v>45.0</v>
      </c>
      <c r="I9136" s="3">
        <v>44107.145833333336</v>
      </c>
      <c r="J9136" s="1">
        <v>1.39904238150686</v>
      </c>
      <c r="K9136" s="1" t="s">
        <v>18</v>
      </c>
      <c r="M9136" s="3">
        <v>44107.17648108796</v>
      </c>
    </row>
    <row r="9137">
      <c r="A9137" s="1">
        <v>9135.0</v>
      </c>
      <c r="B9137" s="1" t="s">
        <v>2502</v>
      </c>
      <c r="C9137" s="1" t="s">
        <v>17142</v>
      </c>
      <c r="D9137" s="1" t="s">
        <v>2858</v>
      </c>
      <c r="E9137" s="1" t="s">
        <v>15897</v>
      </c>
      <c r="F9137" s="1" t="s">
        <v>2506</v>
      </c>
      <c r="G9137" s="1" t="s">
        <v>17</v>
      </c>
      <c r="H9137" s="1">
        <v>45.0</v>
      </c>
      <c r="I9137" s="3">
        <v>44161.5</v>
      </c>
      <c r="J9137" s="1">
        <v>0.214306951331356</v>
      </c>
      <c r="K9137" s="1" t="s">
        <v>159</v>
      </c>
      <c r="L9137" s="1" t="s">
        <v>2507</v>
      </c>
      <c r="M9137" s="3">
        <v>44161.529865729164</v>
      </c>
    </row>
    <row r="9138">
      <c r="A9138" s="1">
        <v>9136.0</v>
      </c>
      <c r="B9138" s="1" t="s">
        <v>1423</v>
      </c>
      <c r="C9138" s="1" t="s">
        <v>17143</v>
      </c>
      <c r="D9138" s="1" t="s">
        <v>461</v>
      </c>
      <c r="E9138" s="1" t="s">
        <v>1425</v>
      </c>
      <c r="F9138" s="1" t="s">
        <v>1426</v>
      </c>
      <c r="G9138" s="1" t="s">
        <v>35</v>
      </c>
      <c r="H9138" s="1">
        <v>45.0</v>
      </c>
      <c r="I9138" s="3">
        <v>43668.25</v>
      </c>
      <c r="J9138" s="1">
        <v>3.5222407998544</v>
      </c>
      <c r="K9138" s="1" t="s">
        <v>24</v>
      </c>
      <c r="M9138" s="3">
        <v>43668.238505023146</v>
      </c>
    </row>
    <row r="9139">
      <c r="A9139" s="1">
        <v>9137.0</v>
      </c>
      <c r="B9139" s="1" t="s">
        <v>732</v>
      </c>
      <c r="C9139" s="1" t="s">
        <v>17144</v>
      </c>
      <c r="D9139" s="1" t="s">
        <v>4716</v>
      </c>
      <c r="E9139" s="1" t="s">
        <v>17145</v>
      </c>
      <c r="F9139" s="1" t="s">
        <v>735</v>
      </c>
      <c r="G9139" s="1" t="s">
        <v>39</v>
      </c>
      <c r="H9139" s="1">
        <v>45.0</v>
      </c>
      <c r="I9139" s="3">
        <v>44068.458333333336</v>
      </c>
      <c r="J9139" s="1">
        <v>2.14244148897667</v>
      </c>
      <c r="K9139" s="1" t="s">
        <v>24</v>
      </c>
      <c r="M9139" s="3">
        <v>44068.494923252314</v>
      </c>
    </row>
    <row r="9140">
      <c r="A9140" s="1">
        <v>9138.0</v>
      </c>
      <c r="B9140" s="1" t="s">
        <v>2944</v>
      </c>
      <c r="C9140" s="1" t="s">
        <v>17146</v>
      </c>
      <c r="D9140" s="1" t="s">
        <v>818</v>
      </c>
      <c r="E9140" s="1" t="s">
        <v>17147</v>
      </c>
      <c r="F9140" s="1" t="s">
        <v>2947</v>
      </c>
      <c r="G9140" s="1" t="s">
        <v>39</v>
      </c>
      <c r="H9140" s="1">
        <v>45.0</v>
      </c>
      <c r="I9140" s="3">
        <v>44224.25</v>
      </c>
      <c r="J9140" s="1">
        <v>0.843608757854011</v>
      </c>
      <c r="K9140" s="1" t="s">
        <v>18</v>
      </c>
      <c r="L9140" s="1" t="s">
        <v>1047</v>
      </c>
      <c r="M9140" s="3">
        <v>44224.28346796296</v>
      </c>
    </row>
    <row r="9141">
      <c r="A9141" s="1">
        <v>9139.0</v>
      </c>
      <c r="B9141" s="1" t="s">
        <v>136</v>
      </c>
      <c r="C9141" s="1" t="s">
        <v>17148</v>
      </c>
      <c r="D9141" s="1" t="s">
        <v>138</v>
      </c>
      <c r="E9141" s="1" t="s">
        <v>6868</v>
      </c>
      <c r="F9141" s="1" t="s">
        <v>140</v>
      </c>
      <c r="G9141" s="1" t="s">
        <v>17</v>
      </c>
      <c r="H9141" s="1">
        <v>45.0</v>
      </c>
      <c r="I9141" s="3">
        <v>44169.291666666664</v>
      </c>
      <c r="J9141" s="1">
        <v>1.98759778589994</v>
      </c>
      <c r="K9141" s="1" t="s">
        <v>18</v>
      </c>
      <c r="M9141" s="3">
        <v>44169.32517519676</v>
      </c>
    </row>
    <row r="9142">
      <c r="A9142" s="1">
        <v>9140.0</v>
      </c>
      <c r="B9142" s="1" t="s">
        <v>1348</v>
      </c>
      <c r="C9142" s="1" t="s">
        <v>17149</v>
      </c>
      <c r="D9142" s="1" t="s">
        <v>2025</v>
      </c>
      <c r="E9142" s="1" t="s">
        <v>17150</v>
      </c>
      <c r="F9142" s="1" t="s">
        <v>1352</v>
      </c>
      <c r="G9142" s="1" t="s">
        <v>35</v>
      </c>
      <c r="H9142" s="1">
        <v>45.0</v>
      </c>
      <c r="I9142" s="3">
        <v>43880.25</v>
      </c>
      <c r="J9142" s="1">
        <v>2.24139444084577</v>
      </c>
      <c r="K9142" s="1" t="s">
        <v>18</v>
      </c>
      <c r="M9142" s="3">
        <v>43880.24399054398</v>
      </c>
    </row>
    <row r="9143">
      <c r="A9143" s="1">
        <v>9141.0</v>
      </c>
      <c r="B9143" s="1" t="s">
        <v>7365</v>
      </c>
      <c r="C9143" s="1" t="s">
        <v>17151</v>
      </c>
      <c r="D9143" s="1" t="s">
        <v>2504</v>
      </c>
      <c r="E9143" s="1" t="s">
        <v>17152</v>
      </c>
      <c r="F9143" s="1" t="s">
        <v>7369</v>
      </c>
      <c r="G9143" s="1" t="s">
        <v>39</v>
      </c>
      <c r="H9143" s="1">
        <v>45.0</v>
      </c>
      <c r="I9143" s="3">
        <v>44108.510416666664</v>
      </c>
      <c r="J9143" s="1">
        <v>3.8648209384955</v>
      </c>
      <c r="K9143" s="1" t="s">
        <v>24</v>
      </c>
      <c r="L9143" s="1" t="s">
        <v>9991</v>
      </c>
      <c r="M9143" s="3">
        <v>44108.53034951389</v>
      </c>
    </row>
    <row r="9144">
      <c r="A9144" s="1">
        <v>9142.0</v>
      </c>
      <c r="B9144" s="1" t="s">
        <v>2735</v>
      </c>
      <c r="C9144" s="1" t="s">
        <v>17153</v>
      </c>
      <c r="D9144" s="1" t="s">
        <v>17154</v>
      </c>
      <c r="E9144" s="1" t="s">
        <v>17155</v>
      </c>
      <c r="F9144" s="1" t="s">
        <v>2738</v>
      </c>
      <c r="G9144" s="1" t="s">
        <v>39</v>
      </c>
      <c r="H9144" s="1">
        <v>45.0</v>
      </c>
      <c r="I9144" s="3">
        <v>44161.25</v>
      </c>
      <c r="J9144" s="1">
        <v>4.60833602208495</v>
      </c>
      <c r="K9144" s="1" t="s">
        <v>218</v>
      </c>
      <c r="M9144" s="3">
        <v>44161.28292724537</v>
      </c>
    </row>
    <row r="9145">
      <c r="A9145" s="1">
        <v>9143.0</v>
      </c>
      <c r="B9145" s="1" t="s">
        <v>119</v>
      </c>
      <c r="C9145" s="1" t="s">
        <v>17156</v>
      </c>
      <c r="D9145" s="1" t="s">
        <v>121</v>
      </c>
      <c r="E9145" s="1" t="s">
        <v>17157</v>
      </c>
      <c r="F9145" s="1" t="s">
        <v>123</v>
      </c>
      <c r="G9145" s="1" t="s">
        <v>39</v>
      </c>
      <c r="H9145" s="1">
        <v>45.0</v>
      </c>
      <c r="I9145" s="3">
        <v>44108.625</v>
      </c>
      <c r="J9145" s="1">
        <v>1.40773595452653</v>
      </c>
      <c r="K9145" s="1" t="s">
        <v>18</v>
      </c>
      <c r="M9145" s="3">
        <v>44108.646684548614</v>
      </c>
    </row>
    <row r="9146">
      <c r="A9146" s="1">
        <v>9144.0</v>
      </c>
      <c r="B9146" s="1" t="s">
        <v>278</v>
      </c>
      <c r="C9146" s="1" t="s">
        <v>17158</v>
      </c>
      <c r="D9146" s="1" t="s">
        <v>21</v>
      </c>
      <c r="E9146" s="1" t="s">
        <v>7742</v>
      </c>
      <c r="F9146" s="1" t="s">
        <v>281</v>
      </c>
      <c r="G9146" s="1" t="s">
        <v>17</v>
      </c>
      <c r="H9146" s="1">
        <v>45.0</v>
      </c>
      <c r="I9146" s="3">
        <v>44144.3125</v>
      </c>
      <c r="J9146" s="1">
        <v>1.90134030720456</v>
      </c>
      <c r="K9146" s="1" t="s">
        <v>24</v>
      </c>
      <c r="M9146" s="3">
        <v>44144.34621116898</v>
      </c>
    </row>
    <row r="9147">
      <c r="A9147" s="1">
        <v>9145.0</v>
      </c>
      <c r="B9147" s="1" t="s">
        <v>953</v>
      </c>
      <c r="C9147" s="1" t="s">
        <v>17159</v>
      </c>
      <c r="D9147" s="1" t="s">
        <v>121</v>
      </c>
      <c r="E9147" s="1" t="s">
        <v>5423</v>
      </c>
      <c r="F9147" s="1" t="s">
        <v>956</v>
      </c>
      <c r="G9147" s="1" t="s">
        <v>35</v>
      </c>
      <c r="H9147" s="1">
        <v>45.0</v>
      </c>
      <c r="I9147" s="3">
        <v>44250.1875</v>
      </c>
      <c r="J9147" s="1">
        <v>2.20376111531203</v>
      </c>
      <c r="K9147" s="1" t="s">
        <v>18</v>
      </c>
      <c r="M9147" s="3">
        <v>44250.21816375</v>
      </c>
    </row>
    <row r="9148">
      <c r="A9148" s="1">
        <v>9146.0</v>
      </c>
      <c r="B9148" s="1" t="s">
        <v>3949</v>
      </c>
      <c r="C9148" s="1" t="s">
        <v>17160</v>
      </c>
      <c r="D9148" s="1" t="s">
        <v>1531</v>
      </c>
      <c r="E9148" s="1" t="s">
        <v>3951</v>
      </c>
      <c r="F9148" s="1" t="s">
        <v>3952</v>
      </c>
      <c r="G9148" s="1" t="s">
        <v>17</v>
      </c>
      <c r="H9148" s="1">
        <v>45.0</v>
      </c>
      <c r="I9148" s="3">
        <v>43745.291666666664</v>
      </c>
      <c r="J9148" s="1">
        <v>0.942704679662132</v>
      </c>
      <c r="K9148" s="1" t="s">
        <v>18</v>
      </c>
      <c r="M9148" s="3">
        <v>43745.31747</v>
      </c>
    </row>
    <row r="9149">
      <c r="A9149" s="1">
        <v>9147.0</v>
      </c>
      <c r="B9149" s="1" t="s">
        <v>303</v>
      </c>
      <c r="C9149" s="1" t="s">
        <v>17161</v>
      </c>
      <c r="D9149" s="1" t="s">
        <v>5629</v>
      </c>
      <c r="E9149" s="1" t="s">
        <v>1790</v>
      </c>
      <c r="F9149" s="1" t="s">
        <v>307</v>
      </c>
      <c r="G9149" s="1" t="s">
        <v>17</v>
      </c>
      <c r="H9149" s="1">
        <v>45.0</v>
      </c>
      <c r="I9149" s="3">
        <v>44156.604166666664</v>
      </c>
      <c r="J9149" s="1">
        <v>0.367506849095179</v>
      </c>
      <c r="K9149" s="1" t="s">
        <v>24</v>
      </c>
      <c r="M9149" s="3">
        <v>44156.64652070602</v>
      </c>
    </row>
    <row r="9150">
      <c r="A9150" s="1">
        <v>9148.0</v>
      </c>
      <c r="B9150" s="1" t="s">
        <v>8490</v>
      </c>
      <c r="C9150" s="1" t="s">
        <v>17162</v>
      </c>
      <c r="D9150" s="1" t="s">
        <v>173</v>
      </c>
      <c r="E9150" s="1" t="s">
        <v>17163</v>
      </c>
      <c r="F9150" s="1" t="s">
        <v>8493</v>
      </c>
      <c r="G9150" s="1" t="s">
        <v>39</v>
      </c>
      <c r="H9150" s="1">
        <v>45.0</v>
      </c>
      <c r="I9150" s="3">
        <v>43998.4375</v>
      </c>
      <c r="J9150" s="1">
        <v>4.89918573741462</v>
      </c>
      <c r="K9150" s="1" t="s">
        <v>46</v>
      </c>
      <c r="M9150" s="3">
        <v>43998.4618965162</v>
      </c>
    </row>
    <row r="9151">
      <c r="A9151" s="1">
        <v>9149.0</v>
      </c>
      <c r="B9151" s="1" t="s">
        <v>84</v>
      </c>
      <c r="C9151" s="1" t="s">
        <v>17164</v>
      </c>
      <c r="D9151" s="1" t="s">
        <v>1899</v>
      </c>
      <c r="E9151" s="1" t="s">
        <v>1900</v>
      </c>
      <c r="F9151" s="1" t="s">
        <v>88</v>
      </c>
      <c r="G9151" s="1" t="s">
        <v>35</v>
      </c>
      <c r="H9151" s="1">
        <v>45.0</v>
      </c>
      <c r="I9151" s="3">
        <v>43726.166666666664</v>
      </c>
      <c r="J9151" s="1">
        <v>1.0114245121424</v>
      </c>
      <c r="K9151" s="1" t="s">
        <v>83</v>
      </c>
      <c r="M9151" s="3">
        <v>43726.204543252315</v>
      </c>
    </row>
    <row r="9152">
      <c r="A9152" s="1">
        <v>9150.0</v>
      </c>
      <c r="B9152" s="1" t="s">
        <v>953</v>
      </c>
      <c r="C9152" s="1" t="s">
        <v>17165</v>
      </c>
      <c r="D9152" s="1" t="s">
        <v>121</v>
      </c>
      <c r="E9152" s="1" t="s">
        <v>5423</v>
      </c>
      <c r="F9152" s="1" t="s">
        <v>956</v>
      </c>
      <c r="G9152" s="1" t="s">
        <v>35</v>
      </c>
      <c r="H9152" s="1">
        <v>45.0</v>
      </c>
      <c r="I9152" s="3">
        <v>44251.1875</v>
      </c>
      <c r="J9152" s="1">
        <v>2.44208903117487</v>
      </c>
      <c r="K9152" s="1" t="s">
        <v>18</v>
      </c>
      <c r="M9152" s="3">
        <v>44251.222382604166</v>
      </c>
    </row>
    <row r="9153">
      <c r="A9153" s="1">
        <v>9151.0</v>
      </c>
      <c r="B9153" s="1" t="s">
        <v>788</v>
      </c>
      <c r="C9153" s="1" t="s">
        <v>17166</v>
      </c>
      <c r="D9153" s="1" t="s">
        <v>4531</v>
      </c>
      <c r="E9153" s="1" t="s">
        <v>4532</v>
      </c>
      <c r="F9153" s="1" t="s">
        <v>791</v>
      </c>
      <c r="G9153" s="1" t="s">
        <v>17</v>
      </c>
      <c r="H9153" s="1">
        <v>45.0</v>
      </c>
      <c r="I9153" s="3">
        <v>44069.729166666664</v>
      </c>
      <c r="J9153" s="1">
        <v>1.03545492329337</v>
      </c>
      <c r="K9153" s="1" t="s">
        <v>24</v>
      </c>
      <c r="M9153" s="3">
        <v>44069.724905393516</v>
      </c>
    </row>
    <row r="9154">
      <c r="A9154" s="1">
        <v>9152.0</v>
      </c>
      <c r="B9154" s="1" t="s">
        <v>6585</v>
      </c>
      <c r="C9154" s="1" t="s">
        <v>17167</v>
      </c>
      <c r="D9154" s="1" t="s">
        <v>93</v>
      </c>
      <c r="E9154" s="1" t="s">
        <v>6819</v>
      </c>
      <c r="F9154" s="1" t="s">
        <v>6588</v>
      </c>
      <c r="G9154" s="1" t="s">
        <v>35</v>
      </c>
      <c r="H9154" s="1">
        <v>45.0</v>
      </c>
      <c r="I9154" s="3">
        <v>44202.25</v>
      </c>
      <c r="J9154" s="1">
        <v>1.66461944060461</v>
      </c>
      <c r="K9154" s="1" t="s">
        <v>159</v>
      </c>
      <c r="L9154" s="1" t="s">
        <v>495</v>
      </c>
      <c r="M9154" s="3">
        <v>44202.277355150465</v>
      </c>
    </row>
    <row r="9155">
      <c r="A9155" s="1">
        <v>9153.0</v>
      </c>
      <c r="B9155" s="1" t="s">
        <v>2253</v>
      </c>
      <c r="C9155" s="1" t="s">
        <v>17168</v>
      </c>
      <c r="D9155" s="1" t="s">
        <v>2255</v>
      </c>
      <c r="E9155" s="1" t="s">
        <v>2256</v>
      </c>
      <c r="F9155" s="1" t="s">
        <v>2257</v>
      </c>
      <c r="G9155" s="1" t="s">
        <v>35</v>
      </c>
      <c r="H9155" s="1">
        <v>45.0</v>
      </c>
      <c r="I9155" s="3">
        <v>44231.197916666664</v>
      </c>
      <c r="J9155" s="1">
        <v>0.100500660121903</v>
      </c>
      <c r="K9155" s="1" t="s">
        <v>24</v>
      </c>
      <c r="L9155" s="1" t="s">
        <v>135</v>
      </c>
      <c r="M9155" s="3">
        <v>44231.23003078704</v>
      </c>
    </row>
    <row r="9156">
      <c r="A9156" s="1">
        <v>9154.0</v>
      </c>
      <c r="B9156" s="1" t="s">
        <v>119</v>
      </c>
      <c r="C9156" s="1" t="s">
        <v>17169</v>
      </c>
      <c r="D9156" s="1" t="s">
        <v>16642</v>
      </c>
      <c r="E9156" s="1" t="s">
        <v>17170</v>
      </c>
      <c r="F9156" s="1" t="s">
        <v>123</v>
      </c>
      <c r="G9156" s="1" t="s">
        <v>39</v>
      </c>
      <c r="H9156" s="1">
        <v>45.0</v>
      </c>
      <c r="I9156" s="3">
        <v>43839.25</v>
      </c>
      <c r="J9156" s="1">
        <v>1.99737497200285</v>
      </c>
      <c r="K9156" s="1" t="s">
        <v>18</v>
      </c>
      <c r="M9156" s="3">
        <v>43839.280982743054</v>
      </c>
    </row>
    <row r="9157">
      <c r="A9157" s="1">
        <v>9155.0</v>
      </c>
      <c r="B9157" s="1" t="s">
        <v>12</v>
      </c>
      <c r="C9157" s="1" t="s">
        <v>17171</v>
      </c>
      <c r="D9157" s="1" t="s">
        <v>411</v>
      </c>
      <c r="E9157" s="1" t="s">
        <v>412</v>
      </c>
      <c r="F9157" s="1" t="s">
        <v>16</v>
      </c>
      <c r="G9157" s="1" t="s">
        <v>17</v>
      </c>
      <c r="H9157" s="1">
        <v>45.0</v>
      </c>
      <c r="I9157" s="3">
        <v>44008.625</v>
      </c>
      <c r="J9157" s="1">
        <v>0.349654312498512</v>
      </c>
      <c r="K9157" s="1" t="s">
        <v>18</v>
      </c>
      <c r="M9157" s="3">
        <v>44008.63239835648</v>
      </c>
    </row>
    <row r="9158">
      <c r="A9158" s="1">
        <v>9156.0</v>
      </c>
      <c r="B9158" s="1" t="s">
        <v>17172</v>
      </c>
      <c r="C9158" s="1" t="s">
        <v>17173</v>
      </c>
      <c r="D9158" s="1" t="s">
        <v>3220</v>
      </c>
      <c r="E9158" s="1" t="s">
        <v>17174</v>
      </c>
      <c r="F9158" s="1" t="s">
        <v>17175</v>
      </c>
      <c r="G9158" s="1" t="s">
        <v>39</v>
      </c>
      <c r="H9158" s="1">
        <v>45.0</v>
      </c>
      <c r="I9158" s="3">
        <v>44076.25</v>
      </c>
      <c r="J9158" s="1">
        <v>1.67094273965046</v>
      </c>
      <c r="K9158" s="1" t="s">
        <v>18</v>
      </c>
      <c r="L9158" s="1" t="s">
        <v>2972</v>
      </c>
      <c r="M9158" s="3">
        <v>44076.28852501157</v>
      </c>
    </row>
    <row r="9159">
      <c r="A9159" s="1">
        <v>9157.0</v>
      </c>
      <c r="B9159" s="1" t="s">
        <v>184</v>
      </c>
      <c r="C9159" s="1" t="s">
        <v>17176</v>
      </c>
      <c r="D9159" s="1" t="s">
        <v>148</v>
      </c>
      <c r="E9159" s="1" t="s">
        <v>2432</v>
      </c>
      <c r="F9159" s="1" t="s">
        <v>187</v>
      </c>
      <c r="G9159" s="1" t="s">
        <v>17</v>
      </c>
      <c r="H9159" s="1">
        <v>45.0</v>
      </c>
      <c r="I9159" s="3">
        <v>44014.6875</v>
      </c>
      <c r="J9159" s="1">
        <v>0.805970537654041</v>
      </c>
      <c r="K9159" s="1" t="s">
        <v>24</v>
      </c>
      <c r="L9159" s="1" t="s">
        <v>188</v>
      </c>
      <c r="M9159" s="3">
        <v>44014.71056096065</v>
      </c>
    </row>
    <row r="9160">
      <c r="A9160" s="1">
        <v>9158.0</v>
      </c>
      <c r="B9160" s="1" t="s">
        <v>2177</v>
      </c>
      <c r="C9160" s="1" t="s">
        <v>17177</v>
      </c>
      <c r="D9160" s="1" t="s">
        <v>37</v>
      </c>
      <c r="E9160" s="1" t="s">
        <v>17178</v>
      </c>
      <c r="F9160" s="1" t="s">
        <v>2180</v>
      </c>
      <c r="G9160" s="1" t="s">
        <v>39</v>
      </c>
      <c r="H9160" s="1">
        <v>45.0</v>
      </c>
      <c r="I9160" s="3">
        <v>44168.4375</v>
      </c>
      <c r="J9160" s="1">
        <v>1.93707033470705</v>
      </c>
      <c r="K9160" s="1" t="s">
        <v>46</v>
      </c>
      <c r="L9160" s="1" t="s">
        <v>2164</v>
      </c>
      <c r="M9160" s="3">
        <v>44168.46898752315</v>
      </c>
    </row>
    <row r="9161">
      <c r="A9161" s="1">
        <v>9159.0</v>
      </c>
      <c r="B9161" s="1" t="s">
        <v>2299</v>
      </c>
      <c r="C9161" s="1" t="s">
        <v>17179</v>
      </c>
      <c r="D9161" s="1" t="s">
        <v>99</v>
      </c>
      <c r="E9161" s="1" t="s">
        <v>5427</v>
      </c>
      <c r="F9161" s="1" t="s">
        <v>2302</v>
      </c>
      <c r="G9161" s="1" t="s">
        <v>17</v>
      </c>
      <c r="H9161" s="1">
        <v>45.0</v>
      </c>
      <c r="I9161" s="3">
        <v>44207.625</v>
      </c>
      <c r="J9161" s="1">
        <v>3.37159154697548</v>
      </c>
      <c r="K9161" s="1" t="s">
        <v>24</v>
      </c>
      <c r="M9161" s="3">
        <v>44207.64977285879</v>
      </c>
    </row>
    <row r="9162">
      <c r="A9162" s="1">
        <v>9160.0</v>
      </c>
      <c r="B9162" s="1" t="s">
        <v>4014</v>
      </c>
      <c r="C9162" s="1" t="s">
        <v>17180</v>
      </c>
      <c r="D9162" s="1" t="s">
        <v>326</v>
      </c>
      <c r="E9162" s="1" t="s">
        <v>4016</v>
      </c>
      <c r="F9162" s="1" t="s">
        <v>4017</v>
      </c>
      <c r="G9162" s="1" t="s">
        <v>17</v>
      </c>
      <c r="H9162" s="1">
        <v>45.0</v>
      </c>
      <c r="I9162" s="3">
        <v>43799.75</v>
      </c>
      <c r="J9162" s="1">
        <v>1.88266045674992</v>
      </c>
      <c r="K9162" s="1" t="s">
        <v>24</v>
      </c>
      <c r="M9162" s="3">
        <v>43799.759676724534</v>
      </c>
    </row>
    <row r="9163">
      <c r="A9163" s="1">
        <v>9161.0</v>
      </c>
      <c r="B9163" s="1" t="s">
        <v>611</v>
      </c>
      <c r="C9163" s="1" t="s">
        <v>17181</v>
      </c>
      <c r="D9163" s="1" t="s">
        <v>613</v>
      </c>
      <c r="E9163" s="1" t="s">
        <v>614</v>
      </c>
      <c r="F9163" s="1" t="s">
        <v>615</v>
      </c>
      <c r="G9163" s="1" t="s">
        <v>17</v>
      </c>
      <c r="H9163" s="1">
        <v>45.0</v>
      </c>
      <c r="I9163" s="3">
        <v>44154.229166666664</v>
      </c>
      <c r="J9163" s="1">
        <v>2.11415523406121</v>
      </c>
      <c r="K9163" s="1" t="s">
        <v>616</v>
      </c>
      <c r="L9163" s="1" t="s">
        <v>617</v>
      </c>
      <c r="M9163" s="3">
        <v>44154.25500916666</v>
      </c>
    </row>
    <row r="9164">
      <c r="A9164" s="1">
        <v>9162.0</v>
      </c>
      <c r="B9164" s="1" t="s">
        <v>84</v>
      </c>
      <c r="C9164" s="1" t="s">
        <v>17182</v>
      </c>
      <c r="D9164" s="1" t="s">
        <v>1549</v>
      </c>
      <c r="E9164" s="1" t="s">
        <v>1550</v>
      </c>
      <c r="F9164" s="1" t="s">
        <v>88</v>
      </c>
      <c r="G9164" s="1" t="s">
        <v>17</v>
      </c>
      <c r="H9164" s="1">
        <v>45.0</v>
      </c>
      <c r="I9164" s="3">
        <v>43915.625</v>
      </c>
      <c r="J9164" s="1">
        <v>2.22811266193088</v>
      </c>
      <c r="K9164" s="1" t="s">
        <v>83</v>
      </c>
      <c r="M9164" s="3">
        <v>43915.652428229165</v>
      </c>
    </row>
    <row r="9165">
      <c r="A9165" s="1">
        <v>9163.0</v>
      </c>
      <c r="B9165" s="1" t="s">
        <v>17183</v>
      </c>
      <c r="C9165" s="1" t="s">
        <v>17184</v>
      </c>
      <c r="D9165" s="1" t="s">
        <v>17185</v>
      </c>
      <c r="E9165" s="1" t="s">
        <v>17186</v>
      </c>
      <c r="F9165" s="1" t="s">
        <v>17187</v>
      </c>
      <c r="G9165" s="1" t="s">
        <v>39</v>
      </c>
      <c r="H9165" s="1">
        <v>45.0</v>
      </c>
      <c r="I9165" s="3">
        <v>43785.25</v>
      </c>
      <c r="J9165" s="1">
        <v>2.04295558506921</v>
      </c>
      <c r="K9165" s="1" t="s">
        <v>18</v>
      </c>
      <c r="M9165" s="3">
        <v>43785.29119797454</v>
      </c>
    </row>
    <row r="9166">
      <c r="A9166" s="1">
        <v>9164.0</v>
      </c>
      <c r="B9166" s="1" t="s">
        <v>141</v>
      </c>
      <c r="C9166" s="1" t="s">
        <v>17188</v>
      </c>
      <c r="D9166" s="1" t="s">
        <v>503</v>
      </c>
      <c r="E9166" s="1" t="s">
        <v>17189</v>
      </c>
      <c r="F9166" s="1" t="s">
        <v>175</v>
      </c>
      <c r="G9166" s="1" t="s">
        <v>39</v>
      </c>
      <c r="H9166" s="1">
        <v>45.0</v>
      </c>
      <c r="I9166" s="3">
        <v>44065.625</v>
      </c>
      <c r="J9166" s="1">
        <v>3.31907642106356</v>
      </c>
      <c r="K9166" s="1" t="s">
        <v>46</v>
      </c>
      <c r="M9166" s="3">
        <v>44065.66068048611</v>
      </c>
    </row>
    <row r="9167">
      <c r="A9167" s="1">
        <v>9165.0</v>
      </c>
      <c r="B9167" s="1" t="s">
        <v>251</v>
      </c>
      <c r="C9167" s="1" t="s">
        <v>17190</v>
      </c>
      <c r="D9167" s="1" t="s">
        <v>1418</v>
      </c>
      <c r="E9167" s="1" t="s">
        <v>1167</v>
      </c>
      <c r="F9167" s="1" t="s">
        <v>255</v>
      </c>
      <c r="G9167" s="1" t="s">
        <v>17</v>
      </c>
      <c r="H9167" s="1">
        <v>45.0</v>
      </c>
      <c r="I9167" s="3">
        <v>43803.75</v>
      </c>
      <c r="J9167" s="1">
        <v>0.0</v>
      </c>
      <c r="K9167" s="1" t="s">
        <v>218</v>
      </c>
      <c r="M9167" s="3">
        <v>43804.443867395836</v>
      </c>
    </row>
    <row r="9168">
      <c r="A9168" s="1">
        <v>9166.0</v>
      </c>
      <c r="B9168" s="1" t="s">
        <v>17191</v>
      </c>
      <c r="C9168" s="1" t="s">
        <v>17192</v>
      </c>
      <c r="D9168" s="1" t="s">
        <v>121</v>
      </c>
      <c r="E9168" s="1" t="s">
        <v>17193</v>
      </c>
      <c r="F9168" s="1" t="s">
        <v>17194</v>
      </c>
      <c r="G9168" s="1" t="s">
        <v>89</v>
      </c>
      <c r="H9168" s="1">
        <v>45.0</v>
      </c>
      <c r="I9168" s="3">
        <v>44174.29444400463</v>
      </c>
      <c r="J9168" s="1">
        <v>1.00872157725407</v>
      </c>
      <c r="K9168" s="1" t="s">
        <v>18</v>
      </c>
      <c r="L9168" s="1" t="s">
        <v>581</v>
      </c>
      <c r="M9168" s="3">
        <v>44174.31399403935</v>
      </c>
    </row>
    <row r="9169">
      <c r="A9169" s="1">
        <v>9167.0</v>
      </c>
      <c r="B9169" s="1" t="s">
        <v>350</v>
      </c>
      <c r="C9169" s="1" t="s">
        <v>17195</v>
      </c>
      <c r="D9169" s="1" t="s">
        <v>75</v>
      </c>
      <c r="E9169" s="1" t="s">
        <v>4211</v>
      </c>
      <c r="F9169" s="1" t="s">
        <v>353</v>
      </c>
      <c r="G9169" s="1" t="s">
        <v>35</v>
      </c>
      <c r="H9169" s="1">
        <v>45.0</v>
      </c>
      <c r="I9169" s="3">
        <v>43594.625</v>
      </c>
      <c r="J9169" s="1">
        <v>0.0607746664379453</v>
      </c>
      <c r="K9169" s="1" t="s">
        <v>24</v>
      </c>
      <c r="M9169" s="3">
        <v>43594.976303483796</v>
      </c>
    </row>
    <row r="9170">
      <c r="A9170" s="1">
        <v>9168.0</v>
      </c>
      <c r="B9170" s="1" t="s">
        <v>10919</v>
      </c>
      <c r="C9170" s="1" t="s">
        <v>17196</v>
      </c>
      <c r="D9170" s="1" t="s">
        <v>17197</v>
      </c>
      <c r="E9170" s="1" t="s">
        <v>17198</v>
      </c>
      <c r="F9170" s="1" t="s">
        <v>10923</v>
      </c>
      <c r="G9170" s="1" t="s">
        <v>89</v>
      </c>
      <c r="H9170" s="1">
        <v>45.0</v>
      </c>
      <c r="I9170" s="3">
        <v>43646.57916810185</v>
      </c>
      <c r="J9170" s="1">
        <v>3.34763893584546</v>
      </c>
      <c r="K9170" s="1" t="s">
        <v>24</v>
      </c>
      <c r="M9170" s="3">
        <v>43646.649132094906</v>
      </c>
    </row>
    <row r="9171">
      <c r="A9171" s="1">
        <v>9169.0</v>
      </c>
      <c r="B9171" s="1" t="s">
        <v>8295</v>
      </c>
      <c r="C9171" s="1" t="s">
        <v>17199</v>
      </c>
      <c r="D9171" s="1" t="s">
        <v>1077</v>
      </c>
      <c r="E9171" s="1" t="s">
        <v>17200</v>
      </c>
      <c r="F9171" s="1" t="s">
        <v>8299</v>
      </c>
      <c r="G9171" s="1" t="s">
        <v>39</v>
      </c>
      <c r="H9171" s="1">
        <v>45.0</v>
      </c>
      <c r="I9171" s="3">
        <v>44231.625</v>
      </c>
      <c r="J9171" s="1">
        <v>3.54482367959215</v>
      </c>
      <c r="K9171" s="1" t="s">
        <v>62</v>
      </c>
      <c r="L9171" s="1" t="s">
        <v>671</v>
      </c>
      <c r="M9171" s="3">
        <v>44231.60939848379</v>
      </c>
    </row>
    <row r="9172">
      <c r="A9172" s="1">
        <v>9170.0</v>
      </c>
      <c r="B9172" s="1" t="s">
        <v>2766</v>
      </c>
      <c r="C9172" s="1" t="s">
        <v>17201</v>
      </c>
      <c r="D9172" s="1" t="s">
        <v>126</v>
      </c>
      <c r="E9172" s="1" t="s">
        <v>17202</v>
      </c>
      <c r="F9172" s="1" t="s">
        <v>2770</v>
      </c>
      <c r="G9172" s="1" t="s">
        <v>89</v>
      </c>
      <c r="H9172" s="1">
        <v>45.0</v>
      </c>
      <c r="I9172" s="3">
        <v>44164.45010659722</v>
      </c>
      <c r="J9172" s="1">
        <v>2.5434106288564</v>
      </c>
      <c r="K9172" s="1" t="s">
        <v>62</v>
      </c>
      <c r="M9172" s="3">
        <v>44164.47251402778</v>
      </c>
    </row>
    <row r="9173">
      <c r="A9173" s="1">
        <v>9171.0</v>
      </c>
      <c r="B9173" s="1" t="s">
        <v>6451</v>
      </c>
      <c r="C9173" s="1" t="s">
        <v>17203</v>
      </c>
      <c r="D9173" s="1" t="s">
        <v>2504</v>
      </c>
      <c r="E9173" s="1" t="s">
        <v>17204</v>
      </c>
      <c r="F9173" s="1" t="s">
        <v>6454</v>
      </c>
      <c r="G9173" s="1" t="s">
        <v>39</v>
      </c>
      <c r="H9173" s="1">
        <v>45.0</v>
      </c>
      <c r="I9173" s="3">
        <v>44204.25</v>
      </c>
      <c r="J9173" s="1">
        <v>5.06875718378562</v>
      </c>
      <c r="K9173" s="1" t="s">
        <v>24</v>
      </c>
      <c r="L9173" s="1" t="s">
        <v>188</v>
      </c>
      <c r="M9173" s="3">
        <v>44204.27698306713</v>
      </c>
    </row>
    <row r="9174">
      <c r="A9174" s="1">
        <v>9172.0</v>
      </c>
      <c r="B9174" s="1" t="s">
        <v>196</v>
      </c>
      <c r="C9174" s="1" t="s">
        <v>17205</v>
      </c>
      <c r="D9174" s="1" t="s">
        <v>1925</v>
      </c>
      <c r="E9174" s="1" t="s">
        <v>6746</v>
      </c>
      <c r="F9174" s="1" t="s">
        <v>200</v>
      </c>
      <c r="G9174" s="1" t="s">
        <v>17</v>
      </c>
      <c r="H9174" s="1">
        <v>45.0</v>
      </c>
      <c r="I9174" s="3">
        <v>44090.229166666664</v>
      </c>
      <c r="J9174" s="1">
        <v>1.26429448860587</v>
      </c>
      <c r="K9174" s="1" t="s">
        <v>24</v>
      </c>
      <c r="M9174" s="3">
        <v>44090.28150289352</v>
      </c>
    </row>
    <row r="9175">
      <c r="A9175" s="1">
        <v>9173.0</v>
      </c>
      <c r="B9175" s="1" t="s">
        <v>229</v>
      </c>
      <c r="C9175" s="1" t="s">
        <v>17206</v>
      </c>
      <c r="D9175" s="1" t="s">
        <v>1653</v>
      </c>
      <c r="E9175" s="1" t="s">
        <v>11550</v>
      </c>
      <c r="F9175" s="1" t="s">
        <v>232</v>
      </c>
      <c r="G9175" s="1" t="s">
        <v>35</v>
      </c>
      <c r="H9175" s="1">
        <v>45.0</v>
      </c>
      <c r="I9175" s="3">
        <v>43923.15625</v>
      </c>
      <c r="J9175" s="1">
        <v>3.96317500650913</v>
      </c>
      <c r="K9175" s="1" t="s">
        <v>24</v>
      </c>
      <c r="M9175" s="3">
        <v>43923.28547697917</v>
      </c>
    </row>
    <row r="9176">
      <c r="A9176" s="1">
        <v>9174.0</v>
      </c>
      <c r="B9176" s="1" t="s">
        <v>7630</v>
      </c>
      <c r="C9176" s="1" t="s">
        <v>17207</v>
      </c>
      <c r="D9176" s="1" t="s">
        <v>701</v>
      </c>
      <c r="E9176" s="1" t="s">
        <v>17208</v>
      </c>
      <c r="F9176" s="1" t="s">
        <v>7633</v>
      </c>
      <c r="G9176" s="1" t="s">
        <v>89</v>
      </c>
      <c r="H9176" s="1">
        <v>45.0</v>
      </c>
      <c r="I9176" s="3">
        <v>44069.395949363425</v>
      </c>
      <c r="J9176" s="1">
        <v>2.15317834481113</v>
      </c>
      <c r="K9176" s="1" t="s">
        <v>24</v>
      </c>
      <c r="L9176" s="1" t="s">
        <v>406</v>
      </c>
      <c r="M9176" s="3">
        <v>44069.428890219904</v>
      </c>
    </row>
    <row r="9177">
      <c r="A9177" s="1">
        <v>9175.0</v>
      </c>
      <c r="B9177" s="1" t="s">
        <v>303</v>
      </c>
      <c r="C9177" s="1" t="s">
        <v>17209</v>
      </c>
      <c r="D9177" s="1" t="s">
        <v>305</v>
      </c>
      <c r="E9177" s="1" t="s">
        <v>1839</v>
      </c>
      <c r="F9177" s="1" t="s">
        <v>307</v>
      </c>
      <c r="G9177" s="1" t="s">
        <v>17</v>
      </c>
      <c r="H9177" s="1">
        <v>45.0</v>
      </c>
      <c r="I9177" s="3">
        <v>43881.666666666664</v>
      </c>
      <c r="J9177" s="1">
        <v>1.75766989648942</v>
      </c>
      <c r="K9177" s="1" t="s">
        <v>24</v>
      </c>
      <c r="M9177" s="3">
        <v>43881.69744841435</v>
      </c>
    </row>
    <row r="9178">
      <c r="A9178" s="1">
        <v>9176.0</v>
      </c>
      <c r="B9178" s="1" t="s">
        <v>1299</v>
      </c>
      <c r="C9178" s="1" t="s">
        <v>17210</v>
      </c>
      <c r="D9178" s="1" t="s">
        <v>1301</v>
      </c>
      <c r="E9178" s="1" t="s">
        <v>1302</v>
      </c>
      <c r="F9178" s="1" t="s">
        <v>1303</v>
      </c>
      <c r="G9178" s="1" t="s">
        <v>17</v>
      </c>
      <c r="H9178" s="1">
        <v>45.0</v>
      </c>
      <c r="I9178" s="3">
        <v>44215.5625</v>
      </c>
      <c r="J9178" s="1">
        <v>2.24497776770623</v>
      </c>
      <c r="K9178" s="1" t="s">
        <v>56</v>
      </c>
      <c r="L9178" s="1" t="s">
        <v>113</v>
      </c>
      <c r="M9178" s="3">
        <v>44215.61169385417</v>
      </c>
    </row>
    <row r="9179">
      <c r="A9179" s="1">
        <v>9177.0</v>
      </c>
      <c r="B9179" s="1" t="s">
        <v>150</v>
      </c>
      <c r="C9179" s="1" t="s">
        <v>17211</v>
      </c>
      <c r="D9179" s="1" t="s">
        <v>588</v>
      </c>
      <c r="E9179" s="1" t="s">
        <v>17212</v>
      </c>
      <c r="F9179" s="1" t="s">
        <v>153</v>
      </c>
      <c r="G9179" s="1" t="s">
        <v>39</v>
      </c>
      <c r="H9179" s="1">
        <v>45.0</v>
      </c>
      <c r="I9179" s="3">
        <v>43839.25</v>
      </c>
      <c r="J9179" s="1">
        <v>5.68336051276261</v>
      </c>
      <c r="K9179" s="1" t="s">
        <v>62</v>
      </c>
      <c r="M9179" s="3">
        <v>43839.2893624537</v>
      </c>
    </row>
    <row r="9180">
      <c r="A9180" s="1">
        <v>9178.0</v>
      </c>
      <c r="B9180" s="1" t="s">
        <v>1699</v>
      </c>
      <c r="C9180" s="1" t="s">
        <v>17213</v>
      </c>
      <c r="D9180" s="1" t="s">
        <v>701</v>
      </c>
      <c r="E9180" s="1" t="s">
        <v>15570</v>
      </c>
      <c r="F9180" s="1" t="s">
        <v>1702</v>
      </c>
      <c r="G9180" s="1" t="s">
        <v>35</v>
      </c>
      <c r="H9180" s="1">
        <v>45.0</v>
      </c>
      <c r="I9180" s="3">
        <v>44159.770833333336</v>
      </c>
      <c r="J9180" s="1">
        <v>3.01828042289503</v>
      </c>
      <c r="K9180" s="1" t="s">
        <v>24</v>
      </c>
      <c r="L9180" s="1" t="s">
        <v>1006</v>
      </c>
      <c r="M9180" s="3">
        <v>44159.31075534722</v>
      </c>
    </row>
    <row r="9181">
      <c r="A9181" s="1">
        <v>9179.0</v>
      </c>
      <c r="B9181" s="1" t="s">
        <v>1330</v>
      </c>
      <c r="C9181" s="1" t="s">
        <v>17214</v>
      </c>
      <c r="D9181" s="1" t="s">
        <v>8305</v>
      </c>
      <c r="E9181" s="1" t="s">
        <v>17215</v>
      </c>
      <c r="F9181" s="1" t="s">
        <v>1334</v>
      </c>
      <c r="G9181" s="1" t="s">
        <v>39</v>
      </c>
      <c r="H9181" s="1">
        <v>45.0</v>
      </c>
      <c r="I9181" s="3">
        <v>44238.458333333336</v>
      </c>
      <c r="J9181" s="1">
        <v>3.41219068175542</v>
      </c>
      <c r="K9181" s="1" t="s">
        <v>24</v>
      </c>
      <c r="M9181" s="3">
        <v>44238.49050158565</v>
      </c>
    </row>
    <row r="9182">
      <c r="A9182" s="1">
        <v>9180.0</v>
      </c>
      <c r="B9182" s="1" t="s">
        <v>4881</v>
      </c>
      <c r="C9182" s="1" t="s">
        <v>17216</v>
      </c>
      <c r="D9182" s="1" t="s">
        <v>17217</v>
      </c>
      <c r="E9182" s="1" t="s">
        <v>4884</v>
      </c>
      <c r="F9182" s="1" t="s">
        <v>4885</v>
      </c>
      <c r="G9182" s="1" t="s">
        <v>35</v>
      </c>
      <c r="H9182" s="1">
        <v>45.0</v>
      </c>
      <c r="I9182" s="3">
        <v>43511.25</v>
      </c>
      <c r="J9182" s="1">
        <v>1.61510998729109</v>
      </c>
      <c r="K9182" s="1" t="s">
        <v>24</v>
      </c>
      <c r="M9182" s="3">
        <v>43511.282296805555</v>
      </c>
    </row>
    <row r="9183">
      <c r="A9183" s="1">
        <v>9181.0</v>
      </c>
      <c r="B9183" s="1" t="s">
        <v>196</v>
      </c>
      <c r="C9183" s="1" t="s">
        <v>17218</v>
      </c>
      <c r="D9183" s="1" t="s">
        <v>132</v>
      </c>
      <c r="E9183" s="1" t="s">
        <v>1928</v>
      </c>
      <c r="F9183" s="1" t="s">
        <v>200</v>
      </c>
      <c r="G9183" s="1" t="s">
        <v>17</v>
      </c>
      <c r="H9183" s="1">
        <v>45.0</v>
      </c>
      <c r="I9183" s="3">
        <v>44150.229166666664</v>
      </c>
      <c r="J9183" s="1">
        <v>1.14615014760814</v>
      </c>
      <c r="K9183" s="1" t="s">
        <v>24</v>
      </c>
      <c r="M9183" s="3">
        <v>44150.254264270836</v>
      </c>
    </row>
    <row r="9184">
      <c r="A9184" s="1">
        <v>9182.0</v>
      </c>
      <c r="B9184" s="1" t="s">
        <v>2877</v>
      </c>
      <c r="C9184" s="1" t="s">
        <v>17219</v>
      </c>
      <c r="D9184" s="1" t="s">
        <v>126</v>
      </c>
      <c r="E9184" s="1" t="s">
        <v>6748</v>
      </c>
      <c r="F9184" s="1" t="s">
        <v>2881</v>
      </c>
      <c r="G9184" s="1" t="s">
        <v>17</v>
      </c>
      <c r="H9184" s="1">
        <v>45.0</v>
      </c>
      <c r="I9184" s="3">
        <v>44160.666666666664</v>
      </c>
      <c r="J9184" s="1">
        <v>0.391322980105485</v>
      </c>
      <c r="K9184" s="1" t="s">
        <v>62</v>
      </c>
      <c r="M9184" s="3">
        <v>44160.70531928241</v>
      </c>
    </row>
    <row r="9185">
      <c r="A9185" s="1">
        <v>9183.0</v>
      </c>
      <c r="B9185" s="1" t="s">
        <v>9627</v>
      </c>
      <c r="C9185" s="1" t="s">
        <v>17220</v>
      </c>
      <c r="D9185" s="1" t="s">
        <v>2359</v>
      </c>
      <c r="E9185" s="1" t="s">
        <v>10910</v>
      </c>
      <c r="F9185" s="1" t="s">
        <v>9630</v>
      </c>
      <c r="G9185" s="1" t="s">
        <v>17</v>
      </c>
      <c r="H9185" s="1">
        <v>45.0</v>
      </c>
      <c r="I9185" s="3">
        <v>44160.270833333336</v>
      </c>
      <c r="J9185" s="1">
        <v>1.32228410215581</v>
      </c>
      <c r="K9185" s="1" t="s">
        <v>18</v>
      </c>
      <c r="L9185" s="1" t="s">
        <v>1725</v>
      </c>
      <c r="M9185" s="3">
        <v>44160.29475915509</v>
      </c>
    </row>
    <row r="9186">
      <c r="A9186" s="1">
        <v>9184.0</v>
      </c>
      <c r="B9186" s="1" t="s">
        <v>2037</v>
      </c>
      <c r="C9186" s="1" t="s">
        <v>17221</v>
      </c>
      <c r="D9186" s="1" t="s">
        <v>1363</v>
      </c>
      <c r="E9186" s="1" t="s">
        <v>8417</v>
      </c>
      <c r="F9186" s="1" t="s">
        <v>2040</v>
      </c>
      <c r="G9186" s="1" t="s">
        <v>17</v>
      </c>
      <c r="H9186" s="1">
        <v>45.0</v>
      </c>
      <c r="I9186" s="3">
        <v>44137.604166666664</v>
      </c>
      <c r="J9186" s="1">
        <v>1.00709517472958</v>
      </c>
      <c r="K9186" s="1" t="s">
        <v>1376</v>
      </c>
      <c r="L9186" s="1" t="s">
        <v>2041</v>
      </c>
      <c r="M9186" s="3">
        <v>44137.635246412035</v>
      </c>
    </row>
    <row r="9187">
      <c r="A9187" s="1">
        <v>9185.0</v>
      </c>
      <c r="B9187" s="1" t="s">
        <v>4502</v>
      </c>
      <c r="C9187" s="1" t="s">
        <v>17222</v>
      </c>
      <c r="D9187" s="1" t="s">
        <v>9844</v>
      </c>
      <c r="E9187" s="1" t="s">
        <v>12040</v>
      </c>
      <c r="F9187" s="1" t="s">
        <v>4506</v>
      </c>
      <c r="G9187" s="1" t="s">
        <v>17</v>
      </c>
      <c r="H9187" s="1">
        <v>45.0</v>
      </c>
      <c r="I9187" s="3">
        <v>44153.583333333336</v>
      </c>
      <c r="J9187" s="1">
        <v>1.51093917596668</v>
      </c>
      <c r="K9187" s="1" t="s">
        <v>62</v>
      </c>
      <c r="M9187" s="3">
        <v>44153.54263238426</v>
      </c>
    </row>
    <row r="9188">
      <c r="A9188" s="1">
        <v>9186.0</v>
      </c>
      <c r="B9188" s="1" t="s">
        <v>1481</v>
      </c>
      <c r="C9188" s="1" t="s">
        <v>17223</v>
      </c>
      <c r="D9188" s="1" t="s">
        <v>749</v>
      </c>
      <c r="E9188" s="1" t="s">
        <v>5644</v>
      </c>
      <c r="F9188" s="1" t="s">
        <v>1485</v>
      </c>
      <c r="G9188" s="1" t="s">
        <v>17</v>
      </c>
      <c r="H9188" s="1">
        <v>45.0</v>
      </c>
      <c r="I9188" s="3">
        <v>44021.541666666664</v>
      </c>
      <c r="J9188" s="1">
        <v>1.85470003304113</v>
      </c>
      <c r="K9188" s="1" t="s">
        <v>218</v>
      </c>
      <c r="L9188" s="1" t="s">
        <v>433</v>
      </c>
      <c r="M9188" s="3">
        <v>44021.62376596065</v>
      </c>
    </row>
    <row r="9189">
      <c r="A9189" s="1">
        <v>9187.0</v>
      </c>
      <c r="B9189" s="1" t="s">
        <v>17224</v>
      </c>
      <c r="C9189" s="1" t="s">
        <v>17225</v>
      </c>
      <c r="D9189" s="1" t="s">
        <v>8714</v>
      </c>
      <c r="E9189" s="1" t="s">
        <v>17226</v>
      </c>
      <c r="F9189" s="1" t="s">
        <v>17227</v>
      </c>
      <c r="G9189" s="1" t="s">
        <v>89</v>
      </c>
      <c r="H9189" s="1">
        <v>45.0</v>
      </c>
      <c r="I9189" s="3">
        <v>43890.506257835645</v>
      </c>
      <c r="J9189" s="1">
        <v>2.49851379921508</v>
      </c>
      <c r="K9189" s="1" t="s">
        <v>24</v>
      </c>
      <c r="M9189" s="3">
        <v>43890.543086956015</v>
      </c>
    </row>
    <row r="9190">
      <c r="A9190" s="1">
        <v>9188.0</v>
      </c>
      <c r="B9190" s="1" t="s">
        <v>1489</v>
      </c>
      <c r="C9190" s="1" t="s">
        <v>17228</v>
      </c>
      <c r="D9190" s="1" t="s">
        <v>818</v>
      </c>
      <c r="E9190" s="1" t="s">
        <v>6301</v>
      </c>
      <c r="F9190" s="1" t="s">
        <v>1492</v>
      </c>
      <c r="G9190" s="1" t="s">
        <v>35</v>
      </c>
      <c r="H9190" s="1">
        <v>45.0</v>
      </c>
      <c r="I9190" s="3">
        <v>44236.3125</v>
      </c>
      <c r="J9190" s="1">
        <v>3.68129596262101</v>
      </c>
      <c r="K9190" s="1" t="s">
        <v>46</v>
      </c>
      <c r="L9190" s="1" t="s">
        <v>3232</v>
      </c>
      <c r="M9190" s="3">
        <v>44236.29510934028</v>
      </c>
    </row>
    <row r="9191">
      <c r="A9191" s="1">
        <v>9189.0</v>
      </c>
      <c r="B9191" s="1" t="s">
        <v>184</v>
      </c>
      <c r="C9191" s="1" t="s">
        <v>17229</v>
      </c>
      <c r="D9191" s="1" t="s">
        <v>148</v>
      </c>
      <c r="E9191" s="1" t="s">
        <v>2011</v>
      </c>
      <c r="F9191" s="1" t="s">
        <v>187</v>
      </c>
      <c r="G9191" s="1" t="s">
        <v>17</v>
      </c>
      <c r="H9191" s="1">
        <v>45.0</v>
      </c>
      <c r="I9191" s="3">
        <v>44139.333333333336</v>
      </c>
      <c r="J9191" s="1">
        <v>3.98976883495805</v>
      </c>
      <c r="K9191" s="1" t="s">
        <v>24</v>
      </c>
      <c r="L9191" s="1" t="s">
        <v>188</v>
      </c>
      <c r="M9191" s="3">
        <v>44139.40857287037</v>
      </c>
    </row>
    <row r="9192">
      <c r="A9192" s="1">
        <v>9190.0</v>
      </c>
      <c r="B9192" s="1" t="s">
        <v>2948</v>
      </c>
      <c r="C9192" s="1" t="s">
        <v>17230</v>
      </c>
      <c r="D9192" s="1" t="s">
        <v>1255</v>
      </c>
      <c r="E9192" s="1" t="s">
        <v>2950</v>
      </c>
      <c r="F9192" s="1" t="s">
        <v>2951</v>
      </c>
      <c r="G9192" s="1" t="s">
        <v>17</v>
      </c>
      <c r="H9192" s="1">
        <v>45.0</v>
      </c>
      <c r="I9192" s="3">
        <v>43892.291666666664</v>
      </c>
      <c r="J9192" s="1">
        <v>2.29955210124016</v>
      </c>
      <c r="K9192" s="1" t="s">
        <v>83</v>
      </c>
      <c r="M9192" s="3">
        <v>43892.34454837963</v>
      </c>
    </row>
    <row r="9193">
      <c r="A9193" s="1">
        <v>9191.0</v>
      </c>
      <c r="B9193" s="1" t="s">
        <v>455</v>
      </c>
      <c r="C9193" s="1" t="s">
        <v>17231</v>
      </c>
      <c r="D9193" s="1" t="s">
        <v>116</v>
      </c>
      <c r="E9193" s="1" t="s">
        <v>546</v>
      </c>
      <c r="F9193" s="1" t="s">
        <v>458</v>
      </c>
      <c r="G9193" s="1" t="s">
        <v>17</v>
      </c>
      <c r="H9193" s="1">
        <v>45.0</v>
      </c>
      <c r="I9193" s="3">
        <v>44033.3125</v>
      </c>
      <c r="J9193" s="1">
        <v>0.0</v>
      </c>
      <c r="K9193" s="1" t="s">
        <v>24</v>
      </c>
      <c r="L9193" s="1" t="s">
        <v>406</v>
      </c>
      <c r="M9193" s="3">
        <v>44033.4565490625</v>
      </c>
    </row>
    <row r="9194">
      <c r="A9194" s="1">
        <v>9192.0</v>
      </c>
      <c r="B9194" s="1" t="s">
        <v>19</v>
      </c>
      <c r="C9194" s="1" t="s">
        <v>17232</v>
      </c>
      <c r="D9194" s="1" t="s">
        <v>321</v>
      </c>
      <c r="E9194" s="1" t="s">
        <v>6443</v>
      </c>
      <c r="F9194" s="1" t="s">
        <v>23</v>
      </c>
      <c r="G9194" s="1" t="s">
        <v>35</v>
      </c>
      <c r="H9194" s="1">
        <v>45.0</v>
      </c>
      <c r="I9194" s="3">
        <v>43671.291666666664</v>
      </c>
      <c r="J9194" s="1">
        <v>1.24196022334074</v>
      </c>
      <c r="K9194" s="1" t="s">
        <v>24</v>
      </c>
      <c r="M9194" s="3">
        <v>43671.34575143518</v>
      </c>
    </row>
    <row r="9195">
      <c r="A9195" s="1">
        <v>9193.0</v>
      </c>
      <c r="B9195" s="1" t="s">
        <v>5099</v>
      </c>
      <c r="C9195" s="1" t="s">
        <v>17233</v>
      </c>
      <c r="D9195" s="1" t="s">
        <v>5101</v>
      </c>
      <c r="E9195" s="1" t="s">
        <v>5102</v>
      </c>
      <c r="F9195" s="1" t="s">
        <v>5103</v>
      </c>
      <c r="G9195" s="1" t="s">
        <v>35</v>
      </c>
      <c r="H9195" s="1">
        <v>45.0</v>
      </c>
      <c r="I9195" s="3">
        <v>43510.458333333336</v>
      </c>
      <c r="J9195" s="1">
        <v>0.174636012696383</v>
      </c>
      <c r="K9195" s="1" t="s">
        <v>24</v>
      </c>
      <c r="M9195" s="3">
        <v>43514.416554351854</v>
      </c>
    </row>
    <row r="9196">
      <c r="A9196" s="1">
        <v>9194.0</v>
      </c>
      <c r="B9196" s="1" t="s">
        <v>3909</v>
      </c>
      <c r="C9196" s="1" t="s">
        <v>17234</v>
      </c>
      <c r="D9196" s="1" t="s">
        <v>542</v>
      </c>
      <c r="E9196" s="1" t="s">
        <v>9081</v>
      </c>
      <c r="F9196" s="1" t="s">
        <v>3912</v>
      </c>
      <c r="G9196" s="1" t="s">
        <v>17</v>
      </c>
      <c r="H9196" s="1">
        <v>45.0</v>
      </c>
      <c r="I9196" s="3">
        <v>44094.760416666664</v>
      </c>
      <c r="J9196" s="1">
        <v>0.878819926618392</v>
      </c>
      <c r="K9196" s="1" t="s">
        <v>24</v>
      </c>
      <c r="M9196" s="3">
        <v>44094.79884771991</v>
      </c>
    </row>
    <row r="9197">
      <c r="A9197" s="1">
        <v>9195.0</v>
      </c>
      <c r="B9197" s="1" t="s">
        <v>1885</v>
      </c>
      <c r="C9197" s="1" t="s">
        <v>17235</v>
      </c>
      <c r="D9197" s="1" t="s">
        <v>116</v>
      </c>
      <c r="E9197" s="1" t="s">
        <v>1887</v>
      </c>
      <c r="F9197" s="1" t="s">
        <v>1888</v>
      </c>
      <c r="G9197" s="1" t="s">
        <v>17</v>
      </c>
      <c r="H9197" s="1">
        <v>45.0</v>
      </c>
      <c r="I9197" s="3">
        <v>43877.197916666664</v>
      </c>
      <c r="J9197" s="1">
        <v>3.18534629040476</v>
      </c>
      <c r="K9197" s="1" t="s">
        <v>24</v>
      </c>
      <c r="M9197" s="3">
        <v>43877.23609356482</v>
      </c>
    </row>
    <row r="9198">
      <c r="A9198" s="1">
        <v>9196.0</v>
      </c>
      <c r="B9198" s="1" t="s">
        <v>278</v>
      </c>
      <c r="C9198" s="1" t="s">
        <v>17236</v>
      </c>
      <c r="D9198" s="1" t="s">
        <v>21</v>
      </c>
      <c r="E9198" s="1" t="s">
        <v>12062</v>
      </c>
      <c r="F9198" s="1" t="s">
        <v>281</v>
      </c>
      <c r="G9198" s="1" t="s">
        <v>17</v>
      </c>
      <c r="H9198" s="1">
        <v>45.0</v>
      </c>
      <c r="I9198" s="3">
        <v>44136.3125</v>
      </c>
      <c r="J9198" s="1">
        <v>2.92737872949756</v>
      </c>
      <c r="K9198" s="1" t="s">
        <v>24</v>
      </c>
      <c r="M9198" s="3">
        <v>44136.347776574075</v>
      </c>
    </row>
    <row r="9199">
      <c r="A9199" s="1">
        <v>9197.0</v>
      </c>
      <c r="B9199" s="1" t="s">
        <v>401</v>
      </c>
      <c r="C9199" s="1" t="s">
        <v>17237</v>
      </c>
      <c r="D9199" s="1" t="s">
        <v>3882</v>
      </c>
      <c r="E9199" s="1" t="s">
        <v>5528</v>
      </c>
      <c r="F9199" s="1" t="s">
        <v>405</v>
      </c>
      <c r="G9199" s="1" t="s">
        <v>17</v>
      </c>
      <c r="H9199" s="1">
        <v>45.0</v>
      </c>
      <c r="I9199" s="3">
        <v>43864.333333333336</v>
      </c>
      <c r="J9199" s="1">
        <v>2.06813434404642</v>
      </c>
      <c r="K9199" s="1" t="s">
        <v>24</v>
      </c>
      <c r="M9199" s="3">
        <v>43864.306076747685</v>
      </c>
    </row>
    <row r="9200">
      <c r="A9200" s="1">
        <v>9198.0</v>
      </c>
      <c r="B9200" s="1" t="s">
        <v>1529</v>
      </c>
      <c r="C9200" s="1" t="s">
        <v>17238</v>
      </c>
      <c r="D9200" s="1" t="s">
        <v>373</v>
      </c>
      <c r="E9200" s="1" t="s">
        <v>1878</v>
      </c>
      <c r="F9200" s="1" t="s">
        <v>1533</v>
      </c>
      <c r="G9200" s="1" t="s">
        <v>35</v>
      </c>
      <c r="H9200" s="1">
        <v>45.0</v>
      </c>
      <c r="I9200" s="3">
        <v>43538.416666666664</v>
      </c>
      <c r="J9200" s="1">
        <v>1.28957870881293</v>
      </c>
      <c r="K9200" s="1" t="s">
        <v>18</v>
      </c>
      <c r="M9200" s="3">
        <v>43538.50953138889</v>
      </c>
    </row>
    <row r="9201">
      <c r="A9201" s="1">
        <v>9199.0</v>
      </c>
      <c r="B9201" s="1" t="s">
        <v>161</v>
      </c>
      <c r="C9201" s="1" t="s">
        <v>17239</v>
      </c>
      <c r="D9201" s="1" t="s">
        <v>163</v>
      </c>
      <c r="E9201" s="1" t="s">
        <v>1811</v>
      </c>
      <c r="F9201" s="1" t="s">
        <v>165</v>
      </c>
      <c r="G9201" s="1" t="s">
        <v>17</v>
      </c>
      <c r="H9201" s="1">
        <v>45.0</v>
      </c>
      <c r="I9201" s="3">
        <v>44083.604166666664</v>
      </c>
      <c r="J9201" s="1">
        <v>0.407318677243001</v>
      </c>
      <c r="K9201" s="1" t="s">
        <v>166</v>
      </c>
      <c r="L9201" s="1" t="s">
        <v>167</v>
      </c>
      <c r="M9201" s="3">
        <v>44083.641612824074</v>
      </c>
    </row>
    <row r="9202">
      <c r="A9202" s="1">
        <v>9200.0</v>
      </c>
      <c r="B9202" s="1" t="s">
        <v>582</v>
      </c>
      <c r="C9202" s="1" t="s">
        <v>17240</v>
      </c>
      <c r="D9202" s="1" t="s">
        <v>93</v>
      </c>
      <c r="E9202" s="1" t="s">
        <v>2242</v>
      </c>
      <c r="F9202" s="1" t="s">
        <v>586</v>
      </c>
      <c r="G9202" s="1" t="s">
        <v>17</v>
      </c>
      <c r="H9202" s="1">
        <v>45.0</v>
      </c>
      <c r="I9202" s="3">
        <v>43874.625</v>
      </c>
      <c r="J9202" s="1">
        <v>3.71023301108961</v>
      </c>
      <c r="K9202" s="1" t="s">
        <v>24</v>
      </c>
      <c r="M9202" s="3">
        <v>43874.658442719905</v>
      </c>
    </row>
    <row r="9203">
      <c r="A9203" s="1">
        <v>9201.0</v>
      </c>
      <c r="B9203" s="1" t="s">
        <v>425</v>
      </c>
      <c r="C9203" s="1" t="s">
        <v>17241</v>
      </c>
      <c r="D9203" s="1" t="s">
        <v>326</v>
      </c>
      <c r="E9203" s="1" t="s">
        <v>7717</v>
      </c>
      <c r="F9203" s="1" t="s">
        <v>428</v>
      </c>
      <c r="G9203" s="1" t="s">
        <v>17</v>
      </c>
      <c r="H9203" s="1">
        <v>45.0</v>
      </c>
      <c r="I9203" s="3">
        <v>44026.270833333336</v>
      </c>
      <c r="J9203" s="1">
        <v>0.0</v>
      </c>
      <c r="K9203" s="1" t="s">
        <v>24</v>
      </c>
      <c r="M9203" s="3">
        <v>44026.28171043981</v>
      </c>
    </row>
    <row r="9204">
      <c r="A9204" s="1">
        <v>9202.0</v>
      </c>
      <c r="B9204" s="1" t="s">
        <v>1023</v>
      </c>
      <c r="C9204" s="1" t="s">
        <v>17242</v>
      </c>
      <c r="D9204" s="1" t="s">
        <v>482</v>
      </c>
      <c r="E9204" s="1" t="s">
        <v>7144</v>
      </c>
      <c r="F9204" s="1" t="s">
        <v>1027</v>
      </c>
      <c r="G9204" s="1" t="s">
        <v>35</v>
      </c>
      <c r="H9204" s="1">
        <v>45.0</v>
      </c>
      <c r="I9204" s="3">
        <v>43628.708333333336</v>
      </c>
      <c r="J9204" s="1">
        <v>1.92349756067166</v>
      </c>
      <c r="K9204" s="1" t="s">
        <v>24</v>
      </c>
      <c r="M9204" s="3">
        <v>43628.74442623842</v>
      </c>
    </row>
    <row r="9205">
      <c r="A9205" s="1">
        <v>9203.0</v>
      </c>
      <c r="B9205" s="1" t="s">
        <v>2165</v>
      </c>
      <c r="C9205" s="1" t="s">
        <v>17243</v>
      </c>
      <c r="D9205" s="1" t="s">
        <v>701</v>
      </c>
      <c r="E9205" s="1" t="s">
        <v>15871</v>
      </c>
      <c r="F9205" s="1" t="s">
        <v>2168</v>
      </c>
      <c r="G9205" s="1" t="s">
        <v>17</v>
      </c>
      <c r="H9205" s="1">
        <v>45.0</v>
      </c>
      <c r="I9205" s="3">
        <v>44125.145833333336</v>
      </c>
      <c r="J9205" s="1">
        <v>2.10422846395528</v>
      </c>
      <c r="K9205" s="1" t="s">
        <v>24</v>
      </c>
      <c r="L9205" s="1" t="s">
        <v>406</v>
      </c>
      <c r="M9205" s="3">
        <v>44125.20187615741</v>
      </c>
    </row>
    <row r="9206">
      <c r="A9206" s="1">
        <v>9204.0</v>
      </c>
      <c r="B9206" s="1" t="s">
        <v>7746</v>
      </c>
      <c r="C9206" s="1" t="s">
        <v>17244</v>
      </c>
      <c r="D9206" s="1" t="s">
        <v>99</v>
      </c>
      <c r="E9206" s="1" t="s">
        <v>7748</v>
      </c>
      <c r="F9206" s="1" t="s">
        <v>7749</v>
      </c>
      <c r="G9206" s="1" t="s">
        <v>17</v>
      </c>
      <c r="H9206" s="1">
        <v>45.0</v>
      </c>
      <c r="I9206" s="3">
        <v>44161.270833333336</v>
      </c>
      <c r="J9206" s="1">
        <v>3.27715695079528</v>
      </c>
      <c r="K9206" s="1" t="s">
        <v>24</v>
      </c>
      <c r="M9206" s="3">
        <v>44161.287190393516</v>
      </c>
    </row>
    <row r="9207">
      <c r="A9207" s="1">
        <v>9205.0</v>
      </c>
      <c r="B9207" s="1" t="s">
        <v>853</v>
      </c>
      <c r="C9207" s="1" t="s">
        <v>17245</v>
      </c>
      <c r="D9207" s="1" t="s">
        <v>1802</v>
      </c>
      <c r="E9207" s="1" t="s">
        <v>10514</v>
      </c>
      <c r="F9207" s="1" t="s">
        <v>856</v>
      </c>
      <c r="G9207" s="1" t="s">
        <v>35</v>
      </c>
      <c r="H9207" s="1">
        <v>45.0</v>
      </c>
      <c r="I9207" s="3">
        <v>43920.541666666664</v>
      </c>
      <c r="J9207" s="1">
        <v>0.0</v>
      </c>
      <c r="K9207" s="1" t="s">
        <v>18</v>
      </c>
      <c r="M9207" s="3">
        <v>43920.73701962963</v>
      </c>
    </row>
    <row r="9208">
      <c r="A9208" s="1">
        <v>9206.0</v>
      </c>
      <c r="B9208" s="1" t="s">
        <v>1315</v>
      </c>
      <c r="C9208" s="1" t="s">
        <v>17246</v>
      </c>
      <c r="D9208" s="1" t="s">
        <v>411</v>
      </c>
      <c r="E9208" s="1" t="s">
        <v>2441</v>
      </c>
      <c r="F9208" s="1" t="s">
        <v>1319</v>
      </c>
      <c r="G9208" s="1" t="s">
        <v>35</v>
      </c>
      <c r="H9208" s="1">
        <v>45.0</v>
      </c>
      <c r="I9208" s="3">
        <v>44131.5</v>
      </c>
      <c r="J9208" s="1">
        <v>0.565245498856839</v>
      </c>
      <c r="K9208" s="1" t="s">
        <v>18</v>
      </c>
      <c r="M9208" s="3">
        <v>44131.545219699074</v>
      </c>
    </row>
    <row r="9209">
      <c r="A9209" s="1">
        <v>9207.0</v>
      </c>
      <c r="B9209" s="1" t="s">
        <v>6424</v>
      </c>
      <c r="C9209" s="1" t="s">
        <v>17247</v>
      </c>
      <c r="D9209" s="1" t="s">
        <v>211</v>
      </c>
      <c r="E9209" s="1" t="s">
        <v>6426</v>
      </c>
      <c r="F9209" s="1" t="s">
        <v>6427</v>
      </c>
      <c r="G9209" s="1" t="s">
        <v>35</v>
      </c>
      <c r="H9209" s="1">
        <v>45.0</v>
      </c>
      <c r="I9209" s="3">
        <v>44126.166666666664</v>
      </c>
      <c r="J9209" s="1">
        <v>0.0</v>
      </c>
      <c r="K9209" s="1" t="s">
        <v>218</v>
      </c>
      <c r="L9209" s="1" t="s">
        <v>4938</v>
      </c>
      <c r="M9209" s="3">
        <v>44126.288110787034</v>
      </c>
    </row>
    <row r="9210">
      <c r="A9210" s="1">
        <v>9208.0</v>
      </c>
      <c r="B9210" s="1" t="s">
        <v>17248</v>
      </c>
      <c r="C9210" s="1" t="s">
        <v>17249</v>
      </c>
      <c r="D9210" s="1" t="s">
        <v>258</v>
      </c>
      <c r="E9210" s="1" t="s">
        <v>17250</v>
      </c>
      <c r="F9210" s="1" t="s">
        <v>17251</v>
      </c>
      <c r="G9210" s="1" t="s">
        <v>89</v>
      </c>
      <c r="H9210" s="1">
        <v>45.0</v>
      </c>
      <c r="I9210" s="3">
        <v>43737.596953506945</v>
      </c>
      <c r="J9210" s="1">
        <v>3.93514476964473</v>
      </c>
      <c r="K9210" s="1" t="s">
        <v>166</v>
      </c>
      <c r="M9210" s="3">
        <v>43737.6390019213</v>
      </c>
    </row>
    <row r="9211">
      <c r="A9211" s="1">
        <v>9209.0</v>
      </c>
      <c r="B9211" s="1" t="s">
        <v>17252</v>
      </c>
      <c r="C9211" s="1" t="s">
        <v>17253</v>
      </c>
      <c r="D9211" s="1" t="s">
        <v>99</v>
      </c>
      <c r="E9211" s="1" t="s">
        <v>17254</v>
      </c>
      <c r="F9211" s="1" t="s">
        <v>17255</v>
      </c>
      <c r="G9211" s="1" t="s">
        <v>39</v>
      </c>
      <c r="H9211" s="1">
        <v>45.0</v>
      </c>
      <c r="I9211" s="3">
        <v>44140.291666666664</v>
      </c>
      <c r="J9211" s="1">
        <v>0.873624216868821</v>
      </c>
      <c r="K9211" s="1" t="s">
        <v>24</v>
      </c>
      <c r="L9211" s="1" t="s">
        <v>238</v>
      </c>
      <c r="M9211" s="3">
        <v>44140.304940821756</v>
      </c>
    </row>
    <row r="9212">
      <c r="A9212" s="1">
        <v>9210.0</v>
      </c>
      <c r="B9212" s="1" t="s">
        <v>647</v>
      </c>
      <c r="C9212" s="1" t="s">
        <v>17256</v>
      </c>
      <c r="D9212" s="1" t="s">
        <v>2255</v>
      </c>
      <c r="E9212" s="1" t="s">
        <v>8585</v>
      </c>
      <c r="F9212" s="1" t="s">
        <v>651</v>
      </c>
      <c r="G9212" s="1" t="s">
        <v>17</v>
      </c>
      <c r="H9212" s="1">
        <v>45.0</v>
      </c>
      <c r="I9212" s="3">
        <v>44230.666666666664</v>
      </c>
      <c r="J9212" s="1">
        <v>0.0</v>
      </c>
      <c r="K9212" s="1" t="s">
        <v>24</v>
      </c>
      <c r="L9212" s="1" t="s">
        <v>188</v>
      </c>
      <c r="M9212" s="3">
        <v>44230.751965891206</v>
      </c>
    </row>
    <row r="9213">
      <c r="A9213" s="1">
        <v>9211.0</v>
      </c>
      <c r="B9213" s="1" t="s">
        <v>4046</v>
      </c>
      <c r="C9213" s="1" t="s">
        <v>17257</v>
      </c>
      <c r="D9213" s="1" t="s">
        <v>968</v>
      </c>
      <c r="E9213" s="1" t="s">
        <v>17258</v>
      </c>
      <c r="F9213" s="1" t="s">
        <v>4049</v>
      </c>
      <c r="G9213" s="1" t="s">
        <v>89</v>
      </c>
      <c r="H9213" s="1">
        <v>45.0</v>
      </c>
      <c r="I9213" s="3">
        <v>43817.784829641205</v>
      </c>
      <c r="J9213" s="1">
        <v>4.19885353454778</v>
      </c>
      <c r="K9213" s="1" t="s">
        <v>24</v>
      </c>
      <c r="M9213" s="3">
        <v>43817.81685887731</v>
      </c>
    </row>
    <row r="9214">
      <c r="A9214" s="1">
        <v>9212.0</v>
      </c>
      <c r="B9214" s="1" t="s">
        <v>1731</v>
      </c>
      <c r="C9214" s="1" t="s">
        <v>17259</v>
      </c>
      <c r="D9214" s="1" t="s">
        <v>813</v>
      </c>
      <c r="E9214" s="1" t="s">
        <v>16763</v>
      </c>
      <c r="F9214" s="1" t="s">
        <v>1734</v>
      </c>
      <c r="G9214" s="1" t="s">
        <v>17</v>
      </c>
      <c r="H9214" s="1">
        <v>45.0</v>
      </c>
      <c r="I9214" s="3">
        <v>43698.625</v>
      </c>
      <c r="J9214" s="1">
        <v>2.32570409923152</v>
      </c>
      <c r="K9214" s="1" t="s">
        <v>18</v>
      </c>
      <c r="M9214" s="3">
        <v>43698.659091747686</v>
      </c>
    </row>
    <row r="9215">
      <c r="A9215" s="1">
        <v>9213.0</v>
      </c>
      <c r="B9215" s="1" t="s">
        <v>553</v>
      </c>
      <c r="C9215" s="1" t="s">
        <v>17260</v>
      </c>
      <c r="D9215" s="1" t="s">
        <v>555</v>
      </c>
      <c r="E9215" s="1" t="s">
        <v>8322</v>
      </c>
      <c r="F9215" s="1" t="s">
        <v>557</v>
      </c>
      <c r="G9215" s="1" t="s">
        <v>17</v>
      </c>
      <c r="H9215" s="1">
        <v>45.0</v>
      </c>
      <c r="I9215" s="3">
        <v>44207.645833333336</v>
      </c>
      <c r="J9215" s="1">
        <v>1.66089858724924</v>
      </c>
      <c r="K9215" s="1" t="s">
        <v>46</v>
      </c>
      <c r="L9215" s="1" t="s">
        <v>558</v>
      </c>
      <c r="M9215" s="3">
        <v>44207.67085996528</v>
      </c>
    </row>
    <row r="9216">
      <c r="A9216" s="1">
        <v>9214.0</v>
      </c>
      <c r="B9216" s="1" t="s">
        <v>278</v>
      </c>
      <c r="C9216" s="1" t="s">
        <v>17261</v>
      </c>
      <c r="D9216" s="1" t="s">
        <v>1025</v>
      </c>
      <c r="E9216" s="1" t="s">
        <v>17262</v>
      </c>
      <c r="F9216" s="1" t="s">
        <v>281</v>
      </c>
      <c r="G9216" s="1" t="s">
        <v>89</v>
      </c>
      <c r="H9216" s="1">
        <v>45.0</v>
      </c>
      <c r="I9216" s="3">
        <v>43658.567261944445</v>
      </c>
      <c r="J9216" s="1">
        <v>1.40392820502665</v>
      </c>
      <c r="K9216" s="1" t="s">
        <v>24</v>
      </c>
      <c r="M9216" s="3">
        <v>43658.57530376157</v>
      </c>
    </row>
    <row r="9217">
      <c r="A9217" s="1">
        <v>9215.0</v>
      </c>
      <c r="B9217" s="1" t="s">
        <v>5796</v>
      </c>
      <c r="C9217" s="1" t="s">
        <v>17263</v>
      </c>
      <c r="D9217" s="1" t="s">
        <v>1813</v>
      </c>
      <c r="E9217" s="1" t="s">
        <v>10400</v>
      </c>
      <c r="F9217" s="1" t="s">
        <v>5799</v>
      </c>
      <c r="G9217" s="1" t="s">
        <v>17</v>
      </c>
      <c r="H9217" s="1">
        <v>45.0</v>
      </c>
      <c r="I9217" s="3">
        <v>44163.583333333336</v>
      </c>
      <c r="J9217" s="1">
        <v>1.53916455926557</v>
      </c>
      <c r="K9217" s="1" t="s">
        <v>18</v>
      </c>
      <c r="M9217" s="3">
        <v>44163.59288403935</v>
      </c>
    </row>
    <row r="9218">
      <c r="A9218" s="1">
        <v>9216.0</v>
      </c>
      <c r="B9218" s="1" t="s">
        <v>239</v>
      </c>
      <c r="C9218" s="1" t="s">
        <v>17264</v>
      </c>
      <c r="D9218" s="1" t="s">
        <v>630</v>
      </c>
      <c r="E9218" s="1" t="s">
        <v>3502</v>
      </c>
      <c r="F9218" s="1" t="s">
        <v>243</v>
      </c>
      <c r="G9218" s="1" t="s">
        <v>35</v>
      </c>
      <c r="H9218" s="1">
        <v>45.0</v>
      </c>
      <c r="I9218" s="3">
        <v>43916.25</v>
      </c>
      <c r="J9218" s="1">
        <v>2.16295362972392</v>
      </c>
      <c r="K9218" s="1" t="s">
        <v>46</v>
      </c>
      <c r="M9218" s="3">
        <v>43916.298809803244</v>
      </c>
    </row>
    <row r="9219">
      <c r="A9219" s="1">
        <v>9217.0</v>
      </c>
      <c r="B9219" s="1" t="s">
        <v>485</v>
      </c>
      <c r="C9219" s="1" t="s">
        <v>17265</v>
      </c>
      <c r="D9219" s="1" t="s">
        <v>1014</v>
      </c>
      <c r="E9219" s="1" t="s">
        <v>2456</v>
      </c>
      <c r="F9219" s="1" t="s">
        <v>489</v>
      </c>
      <c r="G9219" s="1" t="s">
        <v>17</v>
      </c>
      <c r="H9219" s="1">
        <v>45.0</v>
      </c>
      <c r="I9219" s="3">
        <v>43742.125</v>
      </c>
      <c r="J9219" s="1">
        <v>3.05057542638756</v>
      </c>
      <c r="K9219" s="1" t="s">
        <v>166</v>
      </c>
      <c r="M9219" s="3">
        <v>43742.19279421296</v>
      </c>
    </row>
    <row r="9220">
      <c r="A9220" s="1">
        <v>9218.0</v>
      </c>
      <c r="B9220" s="1" t="s">
        <v>25</v>
      </c>
      <c r="C9220" s="1" t="s">
        <v>17266</v>
      </c>
      <c r="D9220" s="1" t="s">
        <v>121</v>
      </c>
      <c r="E9220" s="1" t="s">
        <v>17267</v>
      </c>
      <c r="F9220" s="1" t="s">
        <v>29</v>
      </c>
      <c r="G9220" s="1" t="s">
        <v>89</v>
      </c>
      <c r="H9220" s="1">
        <v>45.0</v>
      </c>
      <c r="I9220" s="3">
        <v>44230.669664085646</v>
      </c>
      <c r="J9220" s="1">
        <v>2.96949791483844</v>
      </c>
      <c r="K9220" s="1" t="s">
        <v>18</v>
      </c>
      <c r="M9220" s="3">
        <v>44230.68967373842</v>
      </c>
    </row>
    <row r="9221">
      <c r="A9221" s="1">
        <v>9219.0</v>
      </c>
      <c r="B9221" s="1" t="s">
        <v>983</v>
      </c>
      <c r="C9221" s="1" t="s">
        <v>17268</v>
      </c>
      <c r="D9221" s="1" t="s">
        <v>2707</v>
      </c>
      <c r="E9221" s="1" t="s">
        <v>2708</v>
      </c>
      <c r="F9221" s="1" t="s">
        <v>987</v>
      </c>
      <c r="G9221" s="1" t="s">
        <v>17</v>
      </c>
      <c r="H9221" s="1">
        <v>45.0</v>
      </c>
      <c r="I9221" s="3">
        <v>44123.270833333336</v>
      </c>
      <c r="J9221" s="1">
        <v>2.54636309946373</v>
      </c>
      <c r="K9221" s="1" t="s">
        <v>218</v>
      </c>
      <c r="L9221" s="1" t="s">
        <v>1556</v>
      </c>
      <c r="M9221" s="3">
        <v>44123.30064591435</v>
      </c>
    </row>
    <row r="9222">
      <c r="A9222" s="1">
        <v>9220.0</v>
      </c>
      <c r="B9222" s="1" t="s">
        <v>590</v>
      </c>
      <c r="C9222" s="1" t="s">
        <v>17269</v>
      </c>
      <c r="D9222" s="1" t="s">
        <v>17270</v>
      </c>
      <c r="E9222" s="1" t="s">
        <v>17271</v>
      </c>
      <c r="F9222" s="1" t="s">
        <v>594</v>
      </c>
      <c r="G9222" s="1" t="s">
        <v>39</v>
      </c>
      <c r="H9222" s="1">
        <v>45.0</v>
      </c>
      <c r="I9222" s="3">
        <v>44141.291666666664</v>
      </c>
      <c r="J9222" s="1">
        <v>2.13843417238815</v>
      </c>
      <c r="K9222" s="1" t="s">
        <v>511</v>
      </c>
      <c r="L9222" s="1" t="s">
        <v>595</v>
      </c>
      <c r="M9222" s="3">
        <v>44141.33802112268</v>
      </c>
    </row>
    <row r="9223">
      <c r="A9223" s="1">
        <v>9221.0</v>
      </c>
      <c r="B9223" s="1" t="s">
        <v>201</v>
      </c>
      <c r="C9223" s="1" t="s">
        <v>17272</v>
      </c>
      <c r="D9223" s="1" t="s">
        <v>925</v>
      </c>
      <c r="E9223" s="1" t="s">
        <v>2447</v>
      </c>
      <c r="F9223" s="1" t="s">
        <v>204</v>
      </c>
      <c r="G9223" s="1" t="s">
        <v>17</v>
      </c>
      <c r="H9223" s="1">
        <v>45.0</v>
      </c>
      <c r="I9223" s="3">
        <v>43806.625</v>
      </c>
      <c r="J9223" s="1">
        <v>2.25263238611681</v>
      </c>
      <c r="K9223" s="1" t="s">
        <v>46</v>
      </c>
      <c r="M9223" s="3">
        <v>43784.3030177662</v>
      </c>
    </row>
    <row r="9224">
      <c r="A9224" s="1">
        <v>9222.0</v>
      </c>
      <c r="B9224" s="1" t="s">
        <v>834</v>
      </c>
      <c r="C9224" s="1" t="s">
        <v>17273</v>
      </c>
      <c r="D9224" s="1" t="s">
        <v>121</v>
      </c>
      <c r="E9224" s="1" t="s">
        <v>17274</v>
      </c>
      <c r="F9224" s="1" t="s">
        <v>837</v>
      </c>
      <c r="G9224" s="1" t="s">
        <v>39</v>
      </c>
      <c r="H9224" s="1">
        <v>45.0</v>
      </c>
      <c r="I9224" s="3">
        <v>43910.770833333336</v>
      </c>
      <c r="J9224" s="1">
        <v>2.36886912324135</v>
      </c>
      <c r="K9224" s="1" t="s">
        <v>18</v>
      </c>
      <c r="M9224" s="3">
        <v>43910.784146157406</v>
      </c>
    </row>
    <row r="9225">
      <c r="A9225" s="1">
        <v>9223.0</v>
      </c>
      <c r="B9225" s="1" t="s">
        <v>114</v>
      </c>
      <c r="C9225" s="1" t="s">
        <v>17275</v>
      </c>
      <c r="D9225" s="1" t="s">
        <v>116</v>
      </c>
      <c r="E9225" s="1" t="s">
        <v>2016</v>
      </c>
      <c r="F9225" s="1" t="s">
        <v>118</v>
      </c>
      <c r="G9225" s="1" t="s">
        <v>17</v>
      </c>
      <c r="H9225" s="1">
        <v>45.0</v>
      </c>
      <c r="I9225" s="3">
        <v>44138.739583333336</v>
      </c>
      <c r="J9225" s="1">
        <v>5.26402835143873</v>
      </c>
      <c r="K9225" s="1" t="s">
        <v>24</v>
      </c>
      <c r="M9225" s="3">
        <v>44138.786475925925</v>
      </c>
    </row>
    <row r="9226">
      <c r="A9226" s="1">
        <v>9224.0</v>
      </c>
      <c r="B9226" s="1" t="s">
        <v>4690</v>
      </c>
      <c r="C9226" s="1" t="s">
        <v>17276</v>
      </c>
      <c r="D9226" s="1" t="s">
        <v>275</v>
      </c>
      <c r="E9226" s="1" t="s">
        <v>17277</v>
      </c>
      <c r="F9226" s="1" t="s">
        <v>4693</v>
      </c>
      <c r="G9226" s="1" t="s">
        <v>39</v>
      </c>
      <c r="H9226" s="1">
        <v>45.0</v>
      </c>
      <c r="I9226" s="3">
        <v>44101.458333333336</v>
      </c>
      <c r="J9226" s="1">
        <v>1.93467372280802</v>
      </c>
      <c r="K9226" s="1" t="s">
        <v>24</v>
      </c>
      <c r="L9226" s="1" t="s">
        <v>365</v>
      </c>
      <c r="M9226" s="3">
        <v>44101.49323295139</v>
      </c>
    </row>
    <row r="9227">
      <c r="A9227" s="1">
        <v>9225.0</v>
      </c>
      <c r="B9227" s="1" t="s">
        <v>161</v>
      </c>
      <c r="C9227" s="1" t="s">
        <v>17278</v>
      </c>
      <c r="D9227" s="1" t="s">
        <v>163</v>
      </c>
      <c r="E9227" s="1" t="s">
        <v>1811</v>
      </c>
      <c r="F9227" s="1" t="s">
        <v>165</v>
      </c>
      <c r="G9227" s="1" t="s">
        <v>17</v>
      </c>
      <c r="H9227" s="1">
        <v>45.0</v>
      </c>
      <c r="I9227" s="3">
        <v>44083.208333333336</v>
      </c>
      <c r="J9227" s="1">
        <v>0.247747517346169</v>
      </c>
      <c r="K9227" s="1" t="s">
        <v>166</v>
      </c>
      <c r="L9227" s="1" t="s">
        <v>167</v>
      </c>
      <c r="M9227" s="3">
        <v>44083.240845451386</v>
      </c>
    </row>
    <row r="9228">
      <c r="A9228" s="1">
        <v>9226.0</v>
      </c>
      <c r="B9228" s="1" t="s">
        <v>2228</v>
      </c>
      <c r="C9228" s="1" t="s">
        <v>17279</v>
      </c>
      <c r="D9228" s="1" t="s">
        <v>9507</v>
      </c>
      <c r="E9228" s="1" t="s">
        <v>9508</v>
      </c>
      <c r="F9228" s="1" t="s">
        <v>2231</v>
      </c>
      <c r="G9228" s="1" t="s">
        <v>35</v>
      </c>
      <c r="H9228" s="1">
        <v>45.0</v>
      </c>
      <c r="I9228" s="3">
        <v>44160.416666666664</v>
      </c>
      <c r="J9228" s="1">
        <v>1.67014826311206</v>
      </c>
      <c r="K9228" s="1" t="s">
        <v>218</v>
      </c>
      <c r="L9228" s="1" t="s">
        <v>8145</v>
      </c>
      <c r="M9228" s="3">
        <v>44160.49276809028</v>
      </c>
    </row>
    <row r="9229">
      <c r="A9229" s="1">
        <v>9227.0</v>
      </c>
      <c r="B9229" s="1" t="s">
        <v>78</v>
      </c>
      <c r="C9229" s="1" t="s">
        <v>17280</v>
      </c>
      <c r="D9229" s="1" t="s">
        <v>1549</v>
      </c>
      <c r="E9229" s="1" t="s">
        <v>4736</v>
      </c>
      <c r="F9229" s="1" t="s">
        <v>82</v>
      </c>
      <c r="G9229" s="1" t="s">
        <v>17</v>
      </c>
      <c r="H9229" s="1">
        <v>45.0</v>
      </c>
      <c r="I9229" s="3">
        <v>43937.541666666664</v>
      </c>
      <c r="J9229" s="1">
        <v>2.00947897463893</v>
      </c>
      <c r="K9229" s="1" t="s">
        <v>83</v>
      </c>
      <c r="M9229" s="3">
        <v>43937.56745947916</v>
      </c>
    </row>
    <row r="9230">
      <c r="A9230" s="1">
        <v>9228.0</v>
      </c>
      <c r="B9230" s="1" t="s">
        <v>1065</v>
      </c>
      <c r="C9230" s="1" t="s">
        <v>17281</v>
      </c>
      <c r="D9230" s="1" t="s">
        <v>1067</v>
      </c>
      <c r="E9230" s="1" t="s">
        <v>1068</v>
      </c>
      <c r="F9230" s="1" t="s">
        <v>1069</v>
      </c>
      <c r="G9230" s="1" t="s">
        <v>17</v>
      </c>
      <c r="H9230" s="1">
        <v>45.0</v>
      </c>
      <c r="I9230" s="3">
        <v>44230.270833333336</v>
      </c>
      <c r="J9230" s="1">
        <v>2.71979310132935</v>
      </c>
      <c r="K9230" s="1" t="s">
        <v>24</v>
      </c>
      <c r="L9230" s="1" t="s">
        <v>188</v>
      </c>
      <c r="M9230" s="3">
        <v>44230.30639979167</v>
      </c>
    </row>
    <row r="9231">
      <c r="A9231" s="1">
        <v>9229.0</v>
      </c>
      <c r="B9231" s="1" t="s">
        <v>2494</v>
      </c>
      <c r="C9231" s="1" t="s">
        <v>17282</v>
      </c>
      <c r="D9231" s="1" t="s">
        <v>8305</v>
      </c>
      <c r="E9231" s="1" t="s">
        <v>2497</v>
      </c>
      <c r="F9231" s="1" t="s">
        <v>2498</v>
      </c>
      <c r="G9231" s="1" t="s">
        <v>17</v>
      </c>
      <c r="H9231" s="1">
        <v>45.0</v>
      </c>
      <c r="I9231" s="3">
        <v>44097.177083333336</v>
      </c>
      <c r="J9231" s="1">
        <v>0.914102858445164</v>
      </c>
      <c r="K9231" s="1" t="s">
        <v>2499</v>
      </c>
      <c r="L9231" s="1" t="s">
        <v>2499</v>
      </c>
      <c r="M9231" s="3">
        <v>44097.21731940972</v>
      </c>
    </row>
    <row r="9232">
      <c r="A9232" s="1">
        <v>9230.0</v>
      </c>
      <c r="B9232" s="1" t="s">
        <v>3251</v>
      </c>
      <c r="C9232" s="1" t="s">
        <v>17283</v>
      </c>
      <c r="D9232" s="1" t="s">
        <v>3253</v>
      </c>
      <c r="E9232" s="1" t="s">
        <v>3254</v>
      </c>
      <c r="F9232" s="1" t="s">
        <v>3255</v>
      </c>
      <c r="G9232" s="1" t="s">
        <v>35</v>
      </c>
      <c r="H9232" s="1">
        <v>45.0</v>
      </c>
      <c r="I9232" s="3">
        <v>43588.208333333336</v>
      </c>
      <c r="J9232" s="1">
        <v>2.64354825184016</v>
      </c>
      <c r="K9232" s="1" t="s">
        <v>24</v>
      </c>
      <c r="M9232" s="3">
        <v>43588.25481769676</v>
      </c>
    </row>
    <row r="9233">
      <c r="A9233" s="1">
        <v>9231.0</v>
      </c>
      <c r="B9233" s="1" t="s">
        <v>12</v>
      </c>
      <c r="C9233" s="1" t="s">
        <v>17284</v>
      </c>
      <c r="D9233" s="1" t="s">
        <v>49</v>
      </c>
      <c r="E9233" s="1" t="s">
        <v>50</v>
      </c>
      <c r="F9233" s="1" t="s">
        <v>16</v>
      </c>
      <c r="G9233" s="1" t="s">
        <v>35</v>
      </c>
      <c r="H9233" s="1">
        <v>45.0</v>
      </c>
      <c r="I9233" s="3">
        <v>44242.583333333336</v>
      </c>
      <c r="J9233" s="1">
        <v>1.31115100356353</v>
      </c>
      <c r="K9233" s="1" t="s">
        <v>18</v>
      </c>
      <c r="L9233" s="1" t="s">
        <v>444</v>
      </c>
      <c r="M9233" s="3">
        <v>44242.606020011575</v>
      </c>
    </row>
    <row r="9234">
      <c r="A9234" s="1">
        <v>9232.0</v>
      </c>
      <c r="B9234" s="1" t="s">
        <v>1323</v>
      </c>
      <c r="C9234" s="1" t="s">
        <v>17285</v>
      </c>
      <c r="D9234" s="1" t="s">
        <v>1325</v>
      </c>
      <c r="E9234" s="1" t="s">
        <v>8366</v>
      </c>
      <c r="F9234" s="1" t="s">
        <v>1327</v>
      </c>
      <c r="G9234" s="1" t="s">
        <v>17</v>
      </c>
      <c r="H9234" s="1">
        <v>45.0</v>
      </c>
      <c r="I9234" s="3">
        <v>44037.4375</v>
      </c>
      <c r="J9234" s="1">
        <v>0.903897915009302</v>
      </c>
      <c r="K9234" s="1" t="s">
        <v>46</v>
      </c>
      <c r="L9234" s="1" t="s">
        <v>602</v>
      </c>
      <c r="M9234" s="3">
        <v>44037.47220725694</v>
      </c>
    </row>
    <row r="9235">
      <c r="A9235" s="1">
        <v>9233.0</v>
      </c>
      <c r="B9235" s="1" t="s">
        <v>536</v>
      </c>
      <c r="C9235" s="1" t="s">
        <v>17286</v>
      </c>
      <c r="D9235" s="1" t="s">
        <v>396</v>
      </c>
      <c r="E9235" s="1" t="s">
        <v>6271</v>
      </c>
      <c r="F9235" s="1" t="s">
        <v>539</v>
      </c>
      <c r="G9235" s="1" t="s">
        <v>35</v>
      </c>
      <c r="H9235" s="1">
        <v>45.0</v>
      </c>
      <c r="I9235" s="3">
        <v>43679.25</v>
      </c>
      <c r="J9235" s="1">
        <v>2.01129301724485</v>
      </c>
      <c r="K9235" s="1" t="s">
        <v>83</v>
      </c>
      <c r="M9235" s="3">
        <v>43679.292378067126</v>
      </c>
    </row>
    <row r="9236">
      <c r="A9236" s="1">
        <v>9234.0</v>
      </c>
      <c r="B9236" s="1" t="s">
        <v>63</v>
      </c>
      <c r="C9236" s="1" t="s">
        <v>17287</v>
      </c>
      <c r="D9236" s="1" t="s">
        <v>65</v>
      </c>
      <c r="E9236" s="1" t="s">
        <v>66</v>
      </c>
      <c r="F9236" s="1" t="s">
        <v>67</v>
      </c>
      <c r="G9236" s="1" t="s">
        <v>17</v>
      </c>
      <c r="H9236" s="1">
        <v>45.0</v>
      </c>
      <c r="I9236" s="3">
        <v>44195.270833333336</v>
      </c>
      <c r="J9236" s="1">
        <v>2.66637421679381</v>
      </c>
      <c r="K9236" s="1" t="s">
        <v>24</v>
      </c>
      <c r="M9236" s="3">
        <v>44195.302796331016</v>
      </c>
    </row>
    <row r="9237">
      <c r="A9237" s="1">
        <v>9235.0</v>
      </c>
      <c r="B9237" s="1" t="s">
        <v>13891</v>
      </c>
      <c r="C9237" s="1" t="s">
        <v>17288</v>
      </c>
      <c r="D9237" s="1" t="s">
        <v>17289</v>
      </c>
      <c r="E9237" s="1" t="s">
        <v>17290</v>
      </c>
      <c r="F9237" s="1" t="s">
        <v>13895</v>
      </c>
      <c r="G9237" s="1" t="s">
        <v>39</v>
      </c>
      <c r="H9237" s="1">
        <v>45.0</v>
      </c>
      <c r="I9237" s="3">
        <v>43831.708333333336</v>
      </c>
      <c r="J9237" s="1">
        <v>2.43803453060243</v>
      </c>
      <c r="K9237" s="1" t="s">
        <v>18</v>
      </c>
      <c r="M9237" s="3">
        <v>43831.69482420139</v>
      </c>
    </row>
    <row r="9238">
      <c r="A9238" s="1">
        <v>9236.0</v>
      </c>
      <c r="B9238" s="1" t="s">
        <v>273</v>
      </c>
      <c r="C9238" s="1" t="s">
        <v>17291</v>
      </c>
      <c r="D9238" s="1" t="s">
        <v>12323</v>
      </c>
      <c r="E9238" s="1" t="s">
        <v>17292</v>
      </c>
      <c r="F9238" s="1" t="s">
        <v>277</v>
      </c>
      <c r="G9238" s="1" t="s">
        <v>89</v>
      </c>
      <c r="H9238" s="1">
        <v>45.0</v>
      </c>
      <c r="I9238" s="3">
        <v>44215.677731793985</v>
      </c>
      <c r="J9238" s="1">
        <v>2.69198429211872</v>
      </c>
      <c r="K9238" s="1" t="s">
        <v>24</v>
      </c>
      <c r="M9238" s="3">
        <v>44215.698117708336</v>
      </c>
    </row>
    <row r="9239">
      <c r="A9239" s="1">
        <v>9237.0</v>
      </c>
      <c r="B9239" s="1" t="s">
        <v>10699</v>
      </c>
      <c r="C9239" s="1" t="s">
        <v>17293</v>
      </c>
      <c r="D9239" s="1" t="s">
        <v>1363</v>
      </c>
      <c r="E9239" s="1" t="s">
        <v>17294</v>
      </c>
      <c r="F9239" s="1" t="s">
        <v>10702</v>
      </c>
      <c r="G9239" s="1" t="s">
        <v>39</v>
      </c>
      <c r="H9239" s="1">
        <v>45.0</v>
      </c>
      <c r="I9239" s="3">
        <v>43897.625</v>
      </c>
      <c r="J9239" s="1">
        <v>1.66697501431283</v>
      </c>
      <c r="K9239" s="1" t="s">
        <v>1376</v>
      </c>
      <c r="M9239" s="3">
        <v>43897.649745393515</v>
      </c>
    </row>
    <row r="9240">
      <c r="A9240" s="1">
        <v>9238.0</v>
      </c>
      <c r="B9240" s="1" t="s">
        <v>278</v>
      </c>
      <c r="C9240" s="1" t="s">
        <v>17295</v>
      </c>
      <c r="D9240" s="1" t="s">
        <v>21</v>
      </c>
      <c r="E9240" s="1" t="s">
        <v>6154</v>
      </c>
      <c r="F9240" s="1" t="s">
        <v>281</v>
      </c>
      <c r="G9240" s="1" t="s">
        <v>17</v>
      </c>
      <c r="H9240" s="1">
        <v>45.0</v>
      </c>
      <c r="I9240" s="3">
        <v>44131.3125</v>
      </c>
      <c r="J9240" s="1">
        <v>3.64857769313461</v>
      </c>
      <c r="K9240" s="1" t="s">
        <v>24</v>
      </c>
      <c r="M9240" s="3">
        <v>44131.35410872685</v>
      </c>
    </row>
    <row r="9241">
      <c r="A9241" s="1">
        <v>9239.0</v>
      </c>
      <c r="B9241" s="1" t="s">
        <v>445</v>
      </c>
      <c r="C9241" s="1" t="s">
        <v>17296</v>
      </c>
      <c r="D9241" s="1" t="s">
        <v>32</v>
      </c>
      <c r="E9241" s="1" t="s">
        <v>12514</v>
      </c>
      <c r="F9241" s="1" t="s">
        <v>449</v>
      </c>
      <c r="G9241" s="1" t="s">
        <v>17</v>
      </c>
      <c r="H9241" s="1">
        <v>45.0</v>
      </c>
      <c r="I9241" s="3">
        <v>43881.5</v>
      </c>
      <c r="J9241" s="1">
        <v>2.94976910274879</v>
      </c>
      <c r="K9241" s="1" t="s">
        <v>24</v>
      </c>
      <c r="M9241" s="3">
        <v>43881.53339152778</v>
      </c>
    </row>
    <row r="9242">
      <c r="A9242" s="1">
        <v>9240.0</v>
      </c>
      <c r="B9242" s="1" t="s">
        <v>119</v>
      </c>
      <c r="C9242" s="1" t="s">
        <v>17297</v>
      </c>
      <c r="D9242" s="1" t="s">
        <v>5131</v>
      </c>
      <c r="E9242" s="1" t="s">
        <v>17298</v>
      </c>
      <c r="F9242" s="1" t="s">
        <v>123</v>
      </c>
      <c r="G9242" s="1" t="s">
        <v>39</v>
      </c>
      <c r="H9242" s="1">
        <v>45.0</v>
      </c>
      <c r="I9242" s="3">
        <v>44096.645833333336</v>
      </c>
      <c r="J9242" s="1">
        <v>1.05367772109327</v>
      </c>
      <c r="K9242" s="1" t="s">
        <v>18</v>
      </c>
      <c r="M9242" s="3">
        <v>44096.665717488424</v>
      </c>
    </row>
    <row r="9243">
      <c r="A9243" s="1">
        <v>9241.0</v>
      </c>
      <c r="B9243" s="1" t="s">
        <v>9441</v>
      </c>
      <c r="C9243" s="1" t="s">
        <v>17299</v>
      </c>
      <c r="D9243" s="1" t="s">
        <v>356</v>
      </c>
      <c r="E9243" s="1" t="s">
        <v>17300</v>
      </c>
      <c r="F9243" s="1" t="s">
        <v>9444</v>
      </c>
      <c r="G9243" s="1" t="s">
        <v>39</v>
      </c>
      <c r="H9243" s="1">
        <v>45.0</v>
      </c>
      <c r="I9243" s="3">
        <v>44082.708333333336</v>
      </c>
      <c r="J9243" s="1">
        <v>4.22436221644004</v>
      </c>
      <c r="K9243" s="1" t="s">
        <v>24</v>
      </c>
      <c r="L9243" s="1" t="s">
        <v>188</v>
      </c>
      <c r="M9243" s="3">
        <v>44082.73341064815</v>
      </c>
    </row>
    <row r="9244">
      <c r="A9244" s="1">
        <v>9242.0</v>
      </c>
      <c r="B9244" s="1" t="s">
        <v>161</v>
      </c>
      <c r="C9244" s="1" t="s">
        <v>17301</v>
      </c>
      <c r="D9244" s="1" t="s">
        <v>315</v>
      </c>
      <c r="E9244" s="1" t="s">
        <v>16209</v>
      </c>
      <c r="F9244" s="1" t="s">
        <v>165</v>
      </c>
      <c r="G9244" s="1" t="s">
        <v>35</v>
      </c>
      <c r="H9244" s="1">
        <v>45.0</v>
      </c>
      <c r="I9244" s="3">
        <v>44249.208333333336</v>
      </c>
      <c r="J9244" s="1">
        <v>4.7821160378543</v>
      </c>
      <c r="K9244" s="1" t="s">
        <v>166</v>
      </c>
      <c r="L9244" s="1" t="s">
        <v>167</v>
      </c>
      <c r="M9244" s="3">
        <v>44249.260324814815</v>
      </c>
    </row>
    <row r="9245">
      <c r="A9245" s="1">
        <v>9243.0</v>
      </c>
      <c r="B9245" s="1" t="s">
        <v>834</v>
      </c>
      <c r="C9245" s="1" t="s">
        <v>17302</v>
      </c>
      <c r="D9245" s="1" t="s">
        <v>2601</v>
      </c>
      <c r="E9245" s="1" t="s">
        <v>17303</v>
      </c>
      <c r="F9245" s="1" t="s">
        <v>837</v>
      </c>
      <c r="G9245" s="1" t="s">
        <v>39</v>
      </c>
      <c r="H9245" s="1">
        <v>45.0</v>
      </c>
      <c r="I9245" s="3">
        <v>43898.364583333336</v>
      </c>
      <c r="J9245" s="1">
        <v>2.26556143371006</v>
      </c>
      <c r="K9245" s="1" t="s">
        <v>18</v>
      </c>
      <c r="M9245" s="3">
        <v>43898.40022594907</v>
      </c>
    </row>
    <row r="9246">
      <c r="A9246" s="1">
        <v>9244.0</v>
      </c>
      <c r="B9246" s="1" t="s">
        <v>273</v>
      </c>
      <c r="C9246" s="1" t="s">
        <v>17304</v>
      </c>
      <c r="D9246" s="1" t="s">
        <v>207</v>
      </c>
      <c r="E9246" s="1" t="s">
        <v>17305</v>
      </c>
      <c r="F9246" s="1" t="s">
        <v>277</v>
      </c>
      <c r="G9246" s="1" t="s">
        <v>89</v>
      </c>
      <c r="H9246" s="1">
        <v>45.0</v>
      </c>
      <c r="I9246" s="3">
        <v>44216.68900373843</v>
      </c>
      <c r="J9246" s="1">
        <v>2.32809581891128</v>
      </c>
      <c r="K9246" s="1" t="s">
        <v>24</v>
      </c>
      <c r="M9246" s="3">
        <v>44216.6915994213</v>
      </c>
    </row>
    <row r="9247">
      <c r="A9247" s="1">
        <v>9245.0</v>
      </c>
      <c r="B9247" s="1" t="s">
        <v>620</v>
      </c>
      <c r="C9247" s="1" t="s">
        <v>17306</v>
      </c>
      <c r="D9247" s="1" t="s">
        <v>2567</v>
      </c>
      <c r="E9247" s="1" t="s">
        <v>17307</v>
      </c>
      <c r="F9247" s="1" t="s">
        <v>623</v>
      </c>
      <c r="G9247" s="1" t="s">
        <v>39</v>
      </c>
      <c r="H9247" s="1">
        <v>45.0</v>
      </c>
      <c r="I9247" s="3">
        <v>44016.291666666664</v>
      </c>
      <c r="J9247" s="1">
        <v>4.47955385127309</v>
      </c>
      <c r="K9247" s="1" t="s">
        <v>18</v>
      </c>
      <c r="M9247" s="3">
        <v>44016.33588251157</v>
      </c>
    </row>
    <row r="9248">
      <c r="A9248" s="1">
        <v>9246.0</v>
      </c>
      <c r="B9248" s="1" t="s">
        <v>73</v>
      </c>
      <c r="C9248" s="1" t="s">
        <v>17308</v>
      </c>
      <c r="D9248" s="1" t="s">
        <v>1595</v>
      </c>
      <c r="E9248" s="1" t="s">
        <v>4897</v>
      </c>
      <c r="F9248" s="1" t="s">
        <v>77</v>
      </c>
      <c r="G9248" s="1" t="s">
        <v>35</v>
      </c>
      <c r="H9248" s="1">
        <v>45.0</v>
      </c>
      <c r="I9248" s="3">
        <v>43532.291666666664</v>
      </c>
      <c r="J9248" s="1">
        <v>1.9793763073951</v>
      </c>
      <c r="K9248" s="1" t="s">
        <v>24</v>
      </c>
      <c r="M9248" s="3">
        <v>43532.363957789355</v>
      </c>
    </row>
    <row r="9249">
      <c r="A9249" s="1">
        <v>9247.0</v>
      </c>
      <c r="B9249" s="1" t="s">
        <v>3172</v>
      </c>
      <c r="C9249" s="1" t="s">
        <v>17309</v>
      </c>
      <c r="D9249" s="1" t="s">
        <v>116</v>
      </c>
      <c r="E9249" s="1" t="s">
        <v>5152</v>
      </c>
      <c r="F9249" s="1" t="s">
        <v>3175</v>
      </c>
      <c r="G9249" s="1" t="s">
        <v>35</v>
      </c>
      <c r="H9249" s="1">
        <v>45.0</v>
      </c>
      <c r="I9249" s="3">
        <v>44243.291666666664</v>
      </c>
      <c r="J9249" s="1">
        <v>9.00591985410194E-4</v>
      </c>
      <c r="K9249" s="1" t="s">
        <v>24</v>
      </c>
      <c r="L9249" s="1" t="s">
        <v>741</v>
      </c>
      <c r="M9249" s="3">
        <v>44243.338259895834</v>
      </c>
    </row>
    <row r="9250">
      <c r="A9250" s="1">
        <v>9248.0</v>
      </c>
      <c r="B9250" s="1" t="s">
        <v>932</v>
      </c>
      <c r="C9250" s="1" t="s">
        <v>17310</v>
      </c>
      <c r="D9250" s="1" t="s">
        <v>4466</v>
      </c>
      <c r="E9250" s="1" t="s">
        <v>4467</v>
      </c>
      <c r="F9250" s="1" t="s">
        <v>936</v>
      </c>
      <c r="G9250" s="1" t="s">
        <v>17</v>
      </c>
      <c r="H9250" s="1">
        <v>45.0</v>
      </c>
      <c r="I9250" s="3">
        <v>43836.666666666664</v>
      </c>
      <c r="J9250" s="1">
        <v>0.382756780569503</v>
      </c>
      <c r="K9250" s="1" t="s">
        <v>159</v>
      </c>
      <c r="M9250" s="3">
        <v>43836.70474525463</v>
      </c>
    </row>
    <row r="9251">
      <c r="A9251" s="1">
        <v>9249.0</v>
      </c>
      <c r="B9251" s="1" t="s">
        <v>84</v>
      </c>
      <c r="C9251" s="1" t="s">
        <v>17311</v>
      </c>
      <c r="D9251" s="1" t="s">
        <v>1549</v>
      </c>
      <c r="E9251" s="1" t="s">
        <v>8866</v>
      </c>
      <c r="F9251" s="1" t="s">
        <v>88</v>
      </c>
      <c r="G9251" s="1" t="s">
        <v>17</v>
      </c>
      <c r="H9251" s="1">
        <v>45.0</v>
      </c>
      <c r="I9251" s="3">
        <v>44045.229166666664</v>
      </c>
      <c r="J9251" s="1">
        <v>1.42193417544848</v>
      </c>
      <c r="K9251" s="1" t="s">
        <v>83</v>
      </c>
      <c r="L9251" s="1" t="s">
        <v>90</v>
      </c>
      <c r="M9251" s="3">
        <v>44045.260775902774</v>
      </c>
    </row>
    <row r="9252">
      <c r="A9252" s="1">
        <v>9250.0</v>
      </c>
      <c r="B9252" s="1" t="s">
        <v>5831</v>
      </c>
      <c r="C9252" s="1" t="s">
        <v>17312</v>
      </c>
      <c r="D9252" s="1" t="s">
        <v>121</v>
      </c>
      <c r="E9252" s="1" t="s">
        <v>17313</v>
      </c>
      <c r="F9252" s="1" t="s">
        <v>5834</v>
      </c>
      <c r="G9252" s="1" t="s">
        <v>89</v>
      </c>
      <c r="H9252" s="1">
        <v>45.0</v>
      </c>
      <c r="I9252" s="3">
        <v>44101.59460517361</v>
      </c>
      <c r="J9252" s="1">
        <v>1.99851302094632</v>
      </c>
      <c r="K9252" s="1" t="s">
        <v>46</v>
      </c>
      <c r="L9252" s="1" t="s">
        <v>558</v>
      </c>
      <c r="M9252" s="3">
        <v>44101.604457106485</v>
      </c>
    </row>
    <row r="9253">
      <c r="A9253" s="1">
        <v>9251.0</v>
      </c>
      <c r="B9253" s="1" t="s">
        <v>401</v>
      </c>
      <c r="C9253" s="1" t="s">
        <v>17314</v>
      </c>
      <c r="D9253" s="1" t="s">
        <v>542</v>
      </c>
      <c r="E9253" s="1" t="s">
        <v>17315</v>
      </c>
      <c r="F9253" s="1" t="s">
        <v>405</v>
      </c>
      <c r="G9253" s="1" t="s">
        <v>39</v>
      </c>
      <c r="H9253" s="1">
        <v>45.0</v>
      </c>
      <c r="I9253" s="3">
        <v>44072.333333333336</v>
      </c>
      <c r="J9253" s="1">
        <v>0.507632227986666</v>
      </c>
      <c r="K9253" s="1" t="s">
        <v>24</v>
      </c>
      <c r="M9253" s="3">
        <v>44072.39312188658</v>
      </c>
    </row>
    <row r="9254">
      <c r="A9254" s="1">
        <v>9252.0</v>
      </c>
      <c r="B9254" s="1" t="s">
        <v>184</v>
      </c>
      <c r="C9254" s="1" t="s">
        <v>17316</v>
      </c>
      <c r="D9254" s="1" t="s">
        <v>148</v>
      </c>
      <c r="E9254" s="1" t="s">
        <v>8093</v>
      </c>
      <c r="F9254" s="1" t="s">
        <v>187</v>
      </c>
      <c r="G9254" s="1" t="s">
        <v>17</v>
      </c>
      <c r="H9254" s="1">
        <v>45.0</v>
      </c>
      <c r="I9254" s="3">
        <v>43912.375</v>
      </c>
      <c r="J9254" s="1">
        <v>4.32549058439918</v>
      </c>
      <c r="K9254" s="1" t="s">
        <v>24</v>
      </c>
      <c r="M9254" s="3">
        <v>43912.656441493054</v>
      </c>
    </row>
    <row r="9255">
      <c r="A9255" s="1">
        <v>9253.0</v>
      </c>
      <c r="B9255" s="1" t="s">
        <v>303</v>
      </c>
      <c r="C9255" s="1" t="s">
        <v>17317</v>
      </c>
      <c r="D9255" s="1" t="s">
        <v>305</v>
      </c>
      <c r="E9255" s="1" t="s">
        <v>644</v>
      </c>
      <c r="F9255" s="1" t="s">
        <v>307</v>
      </c>
      <c r="G9255" s="1" t="s">
        <v>17</v>
      </c>
      <c r="H9255" s="1">
        <v>45.0</v>
      </c>
      <c r="I9255" s="3">
        <v>44084.416666666664</v>
      </c>
      <c r="J9255" s="1">
        <v>1.40904716037965</v>
      </c>
      <c r="K9255" s="1" t="s">
        <v>24</v>
      </c>
      <c r="M9255" s="3">
        <v>44084.44382658565</v>
      </c>
    </row>
    <row r="9256">
      <c r="A9256" s="1">
        <v>9254.0</v>
      </c>
      <c r="B9256" s="1" t="s">
        <v>3073</v>
      </c>
      <c r="C9256" s="1" t="s">
        <v>17318</v>
      </c>
      <c r="D9256" s="1" t="s">
        <v>21</v>
      </c>
      <c r="E9256" s="1" t="s">
        <v>7858</v>
      </c>
      <c r="F9256" s="1" t="s">
        <v>3419</v>
      </c>
      <c r="G9256" s="1" t="s">
        <v>17</v>
      </c>
      <c r="H9256" s="1">
        <v>45.0</v>
      </c>
      <c r="I9256" s="3">
        <v>44155.583333333336</v>
      </c>
      <c r="J9256" s="1">
        <v>1.75246056318945</v>
      </c>
      <c r="K9256" s="1" t="s">
        <v>24</v>
      </c>
      <c r="M9256" s="3">
        <v>44155.61507251157</v>
      </c>
    </row>
    <row r="9257">
      <c r="A9257" s="1">
        <v>9255.0</v>
      </c>
      <c r="B9257" s="1" t="s">
        <v>953</v>
      </c>
      <c r="C9257" s="1" t="s">
        <v>17319</v>
      </c>
      <c r="D9257" s="1" t="s">
        <v>1243</v>
      </c>
      <c r="E9257" s="1" t="s">
        <v>10035</v>
      </c>
      <c r="F9257" s="1" t="s">
        <v>1040</v>
      </c>
      <c r="G9257" s="1" t="s">
        <v>17</v>
      </c>
      <c r="H9257" s="1">
        <v>45.0</v>
      </c>
      <c r="I9257" s="3">
        <v>43789.625</v>
      </c>
      <c r="J9257" s="1">
        <v>2.40128033177872</v>
      </c>
      <c r="K9257" s="1" t="s">
        <v>18</v>
      </c>
      <c r="M9257" s="3">
        <v>43789.667269108795</v>
      </c>
    </row>
    <row r="9258">
      <c r="A9258" s="1">
        <v>9256.0</v>
      </c>
      <c r="B9258" s="1" t="s">
        <v>7459</v>
      </c>
      <c r="C9258" s="1" t="s">
        <v>17320</v>
      </c>
      <c r="D9258" s="1" t="s">
        <v>1103</v>
      </c>
      <c r="E9258" s="1" t="s">
        <v>17321</v>
      </c>
      <c r="F9258" s="1" t="s">
        <v>7462</v>
      </c>
      <c r="G9258" s="1" t="s">
        <v>39</v>
      </c>
      <c r="H9258" s="1">
        <v>45.0</v>
      </c>
      <c r="I9258" s="3">
        <v>44218.53125</v>
      </c>
      <c r="J9258" s="1">
        <v>4.85581485931089</v>
      </c>
      <c r="K9258" s="1" t="s">
        <v>24</v>
      </c>
      <c r="L9258" s="1" t="s">
        <v>1006</v>
      </c>
      <c r="M9258" s="3">
        <v>44218.561776504626</v>
      </c>
    </row>
    <row r="9259">
      <c r="A9259" s="1">
        <v>9257.0</v>
      </c>
      <c r="B9259" s="1" t="s">
        <v>8754</v>
      </c>
      <c r="C9259" s="1" t="s">
        <v>17322</v>
      </c>
      <c r="D9259" s="1" t="s">
        <v>80</v>
      </c>
      <c r="E9259" s="1" t="s">
        <v>8756</v>
      </c>
      <c r="F9259" s="1" t="s">
        <v>8757</v>
      </c>
      <c r="G9259" s="1" t="s">
        <v>17</v>
      </c>
      <c r="H9259" s="1">
        <v>45.0</v>
      </c>
      <c r="I9259" s="3">
        <v>43810.25</v>
      </c>
      <c r="J9259" s="1">
        <v>0.479016070828072</v>
      </c>
      <c r="K9259" s="1" t="s">
        <v>46</v>
      </c>
      <c r="M9259" s="3">
        <v>43810.30522209491</v>
      </c>
    </row>
    <row r="9260">
      <c r="A9260" s="1">
        <v>9258.0</v>
      </c>
      <c r="B9260" s="1" t="s">
        <v>732</v>
      </c>
      <c r="C9260" s="1" t="s">
        <v>17323</v>
      </c>
      <c r="D9260" s="1" t="s">
        <v>461</v>
      </c>
      <c r="E9260" s="1" t="s">
        <v>849</v>
      </c>
      <c r="F9260" s="1" t="s">
        <v>735</v>
      </c>
      <c r="G9260" s="1" t="s">
        <v>17</v>
      </c>
      <c r="H9260" s="1">
        <v>45.0</v>
      </c>
      <c r="I9260" s="3">
        <v>43991.4375</v>
      </c>
      <c r="J9260" s="1">
        <v>1.78745016295632</v>
      </c>
      <c r="K9260" s="1" t="s">
        <v>24</v>
      </c>
      <c r="M9260" s="3">
        <v>43991.44485202547</v>
      </c>
    </row>
    <row r="9261">
      <c r="A9261" s="1">
        <v>9259.0</v>
      </c>
      <c r="B9261" s="1" t="s">
        <v>303</v>
      </c>
      <c r="C9261" s="1" t="s">
        <v>17324</v>
      </c>
      <c r="D9261" s="1" t="s">
        <v>305</v>
      </c>
      <c r="E9261" s="1" t="s">
        <v>7657</v>
      </c>
      <c r="F9261" s="1" t="s">
        <v>307</v>
      </c>
      <c r="G9261" s="1" t="s">
        <v>17</v>
      </c>
      <c r="H9261" s="1">
        <v>45.0</v>
      </c>
      <c r="I9261" s="3">
        <v>44216.416666666664</v>
      </c>
      <c r="J9261" s="1">
        <v>2.02194155039396</v>
      </c>
      <c r="K9261" s="1" t="s">
        <v>24</v>
      </c>
      <c r="M9261" s="3">
        <v>44216.44898311343</v>
      </c>
    </row>
    <row r="9262">
      <c r="A9262" s="1">
        <v>9260.0</v>
      </c>
      <c r="B9262" s="1" t="s">
        <v>1031</v>
      </c>
      <c r="C9262" s="1" t="s">
        <v>17325</v>
      </c>
      <c r="D9262" s="1" t="s">
        <v>998</v>
      </c>
      <c r="E9262" s="1" t="s">
        <v>8926</v>
      </c>
      <c r="F9262" s="1" t="s">
        <v>1034</v>
      </c>
      <c r="G9262" s="1" t="s">
        <v>17</v>
      </c>
      <c r="H9262" s="1">
        <v>45.0</v>
      </c>
      <c r="I9262" s="3">
        <v>43740.375</v>
      </c>
      <c r="J9262" s="1">
        <v>1.63082510183703</v>
      </c>
      <c r="K9262" s="1" t="s">
        <v>24</v>
      </c>
      <c r="M9262" s="3">
        <v>43740.39763806713</v>
      </c>
    </row>
    <row r="9263">
      <c r="A9263" s="1">
        <v>9261.0</v>
      </c>
      <c r="B9263" s="1" t="s">
        <v>150</v>
      </c>
      <c r="C9263" s="1" t="s">
        <v>17326</v>
      </c>
      <c r="D9263" s="1" t="s">
        <v>116</v>
      </c>
      <c r="E9263" s="1" t="s">
        <v>14261</v>
      </c>
      <c r="F9263" s="1" t="s">
        <v>153</v>
      </c>
      <c r="G9263" s="1" t="s">
        <v>17</v>
      </c>
      <c r="H9263" s="1">
        <v>45.0</v>
      </c>
      <c r="I9263" s="3">
        <v>43957.291666666664</v>
      </c>
      <c r="J9263" s="1">
        <v>5.52218216379812</v>
      </c>
      <c r="K9263" s="1" t="s">
        <v>24</v>
      </c>
      <c r="L9263" s="1" t="s">
        <v>406</v>
      </c>
      <c r="M9263" s="3">
        <v>43957.343381886574</v>
      </c>
    </row>
    <row r="9264">
      <c r="A9264" s="1">
        <v>9262.0</v>
      </c>
      <c r="B9264" s="1" t="s">
        <v>3374</v>
      </c>
      <c r="C9264" s="1" t="s">
        <v>17327</v>
      </c>
      <c r="D9264" s="1" t="s">
        <v>3961</v>
      </c>
      <c r="E9264" s="1" t="s">
        <v>17328</v>
      </c>
      <c r="F9264" s="1" t="s">
        <v>3378</v>
      </c>
      <c r="G9264" s="1" t="s">
        <v>39</v>
      </c>
      <c r="H9264" s="1">
        <v>45.0</v>
      </c>
      <c r="I9264" s="3">
        <v>44153.34375</v>
      </c>
      <c r="J9264" s="1">
        <v>2.99220161011712</v>
      </c>
      <c r="K9264" s="1" t="s">
        <v>24</v>
      </c>
      <c r="M9264" s="3">
        <v>44153.36362454861</v>
      </c>
    </row>
    <row r="9265">
      <c r="A9265" s="1">
        <v>9263.0</v>
      </c>
      <c r="B9265" s="1" t="s">
        <v>2069</v>
      </c>
      <c r="C9265" s="1" t="s">
        <v>17329</v>
      </c>
      <c r="D9265" s="1" t="s">
        <v>326</v>
      </c>
      <c r="E9265" s="1" t="s">
        <v>8969</v>
      </c>
      <c r="F9265" s="1" t="s">
        <v>2072</v>
      </c>
      <c r="G9265" s="1" t="s">
        <v>17</v>
      </c>
      <c r="H9265" s="1">
        <v>45.0</v>
      </c>
      <c r="I9265" s="3">
        <v>44188.25</v>
      </c>
      <c r="J9265" s="1">
        <v>0.0</v>
      </c>
      <c r="K9265" s="1" t="s">
        <v>24</v>
      </c>
      <c r="M9265" s="3">
        <v>44188.670320613426</v>
      </c>
    </row>
    <row r="9266">
      <c r="A9266" s="1">
        <v>9264.0</v>
      </c>
      <c r="B9266" s="1" t="s">
        <v>114</v>
      </c>
      <c r="C9266" s="1" t="s">
        <v>17330</v>
      </c>
      <c r="D9266" s="1" t="s">
        <v>116</v>
      </c>
      <c r="E9266" s="1" t="s">
        <v>6960</v>
      </c>
      <c r="F9266" s="1" t="s">
        <v>118</v>
      </c>
      <c r="G9266" s="1" t="s">
        <v>17</v>
      </c>
      <c r="H9266" s="1">
        <v>45.0</v>
      </c>
      <c r="I9266" s="3">
        <v>44165.25</v>
      </c>
      <c r="J9266" s="1">
        <v>6.47663146445102</v>
      </c>
      <c r="K9266" s="1" t="s">
        <v>24</v>
      </c>
      <c r="M9266" s="3">
        <v>44165.28927011574</v>
      </c>
    </row>
    <row r="9267">
      <c r="A9267" s="1">
        <v>9265.0</v>
      </c>
      <c r="B9267" s="1" t="s">
        <v>19</v>
      </c>
      <c r="C9267" s="1" t="s">
        <v>17331</v>
      </c>
      <c r="D9267" s="1" t="s">
        <v>21</v>
      </c>
      <c r="E9267" s="1" t="s">
        <v>16018</v>
      </c>
      <c r="F9267" s="1" t="s">
        <v>23</v>
      </c>
      <c r="G9267" s="1" t="s">
        <v>17</v>
      </c>
      <c r="H9267" s="1">
        <v>45.0</v>
      </c>
      <c r="I9267" s="3">
        <v>43810.291666666664</v>
      </c>
      <c r="J9267" s="1">
        <v>1.54482667384248</v>
      </c>
      <c r="K9267" s="1" t="s">
        <v>24</v>
      </c>
      <c r="M9267" s="3">
        <v>43810.3475577662</v>
      </c>
    </row>
    <row r="9268">
      <c r="A9268" s="1">
        <v>9266.0</v>
      </c>
      <c r="B9268" s="1" t="s">
        <v>1336</v>
      </c>
      <c r="C9268" s="1" t="s">
        <v>17332</v>
      </c>
      <c r="D9268" s="1" t="s">
        <v>1562</v>
      </c>
      <c r="E9268" s="1" t="s">
        <v>17333</v>
      </c>
      <c r="F9268" s="1" t="s">
        <v>1340</v>
      </c>
      <c r="G9268" s="1" t="s">
        <v>39</v>
      </c>
      <c r="H9268" s="1">
        <v>45.0</v>
      </c>
      <c r="I9268" s="3">
        <v>44183.458333333336</v>
      </c>
      <c r="J9268" s="1">
        <v>3.05798822286114</v>
      </c>
      <c r="K9268" s="1" t="s">
        <v>46</v>
      </c>
      <c r="M9268" s="3">
        <v>44183.505101180555</v>
      </c>
    </row>
    <row r="9269">
      <c r="A9269" s="1">
        <v>9267.0</v>
      </c>
      <c r="B9269" s="1" t="s">
        <v>354</v>
      </c>
      <c r="C9269" s="1" t="s">
        <v>17334</v>
      </c>
      <c r="D9269" s="1" t="s">
        <v>93</v>
      </c>
      <c r="E9269" s="1" t="s">
        <v>3481</v>
      </c>
      <c r="F9269" s="1" t="s">
        <v>358</v>
      </c>
      <c r="G9269" s="1" t="s">
        <v>35</v>
      </c>
      <c r="H9269" s="1">
        <v>45.0</v>
      </c>
      <c r="I9269" s="3">
        <v>43999.645833333336</v>
      </c>
      <c r="J9269" s="1">
        <v>1.1657369104433</v>
      </c>
      <c r="K9269" s="1" t="s">
        <v>24</v>
      </c>
      <c r="M9269" s="3">
        <v>43999.734551898146</v>
      </c>
    </row>
    <row r="9270">
      <c r="A9270" s="1">
        <v>9268.0</v>
      </c>
      <c r="B9270" s="1" t="s">
        <v>401</v>
      </c>
      <c r="C9270" s="1" t="s">
        <v>17335</v>
      </c>
      <c r="D9270" s="1" t="s">
        <v>1150</v>
      </c>
      <c r="E9270" s="1" t="s">
        <v>17336</v>
      </c>
      <c r="F9270" s="1" t="s">
        <v>405</v>
      </c>
      <c r="G9270" s="1" t="s">
        <v>89</v>
      </c>
      <c r="H9270" s="1">
        <v>45.0</v>
      </c>
      <c r="I9270" s="3">
        <v>44152.52906165509</v>
      </c>
      <c r="J9270" s="1">
        <v>1.17439537255058</v>
      </c>
      <c r="K9270" s="1" t="s">
        <v>24</v>
      </c>
      <c r="M9270" s="3">
        <v>44152.544828287035</v>
      </c>
    </row>
    <row r="9271">
      <c r="A9271" s="1">
        <v>9269.0</v>
      </c>
      <c r="B9271" s="1" t="s">
        <v>5602</v>
      </c>
      <c r="C9271" s="1" t="s">
        <v>17337</v>
      </c>
      <c r="D9271" s="1" t="s">
        <v>2248</v>
      </c>
      <c r="E9271" s="1" t="s">
        <v>17338</v>
      </c>
      <c r="F9271" s="1" t="s">
        <v>5605</v>
      </c>
      <c r="G9271" s="1" t="s">
        <v>89</v>
      </c>
      <c r="H9271" s="1">
        <v>45.0</v>
      </c>
      <c r="I9271" s="3">
        <v>44235.41728142361</v>
      </c>
      <c r="J9271" s="1">
        <v>2.68019048836102</v>
      </c>
      <c r="K9271" s="1" t="s">
        <v>601</v>
      </c>
      <c r="L9271" s="1" t="s">
        <v>5606</v>
      </c>
      <c r="M9271" s="3">
        <v>44235.42994940972</v>
      </c>
    </row>
    <row r="9272">
      <c r="A9272" s="1">
        <v>9270.0</v>
      </c>
      <c r="B9272" s="1" t="s">
        <v>288</v>
      </c>
      <c r="C9272" s="1" t="s">
        <v>17339</v>
      </c>
      <c r="D9272" s="1" t="s">
        <v>3851</v>
      </c>
      <c r="E9272" s="1" t="s">
        <v>1237</v>
      </c>
      <c r="F9272" s="1" t="s">
        <v>292</v>
      </c>
      <c r="G9272" s="1" t="s">
        <v>17</v>
      </c>
      <c r="H9272" s="1">
        <v>45.0</v>
      </c>
      <c r="I9272" s="3">
        <v>43719.625</v>
      </c>
      <c r="J9272" s="1">
        <v>1.06501753643487</v>
      </c>
      <c r="K9272" s="1" t="s">
        <v>24</v>
      </c>
      <c r="M9272" s="3">
        <v>43719.65447033565</v>
      </c>
    </row>
    <row r="9273">
      <c r="A9273" s="1">
        <v>9271.0</v>
      </c>
      <c r="B9273" s="1" t="s">
        <v>811</v>
      </c>
      <c r="C9273" s="1" t="s">
        <v>17340</v>
      </c>
      <c r="D9273" s="1" t="s">
        <v>813</v>
      </c>
      <c r="E9273" s="1" t="s">
        <v>12360</v>
      </c>
      <c r="F9273" s="1" t="s">
        <v>815</v>
      </c>
      <c r="G9273" s="1" t="s">
        <v>17</v>
      </c>
      <c r="H9273" s="1">
        <v>45.0</v>
      </c>
      <c r="I9273" s="3">
        <v>43719.166666666664</v>
      </c>
      <c r="J9273" s="1">
        <v>0.832146958832605</v>
      </c>
      <c r="K9273" s="1" t="s">
        <v>18</v>
      </c>
      <c r="M9273" s="3">
        <v>43719.19834913195</v>
      </c>
    </row>
    <row r="9274">
      <c r="A9274" s="1">
        <v>9272.0</v>
      </c>
      <c r="B9274" s="1" t="s">
        <v>611</v>
      </c>
      <c r="C9274" s="1" t="s">
        <v>17341</v>
      </c>
      <c r="D9274" s="1" t="s">
        <v>613</v>
      </c>
      <c r="E9274" s="1" t="s">
        <v>17342</v>
      </c>
      <c r="F9274" s="1" t="s">
        <v>615</v>
      </c>
      <c r="G9274" s="1" t="s">
        <v>39</v>
      </c>
      <c r="H9274" s="1">
        <v>45.0</v>
      </c>
      <c r="I9274" s="3">
        <v>44128.229166666664</v>
      </c>
      <c r="J9274" s="1">
        <v>3.89295647195941</v>
      </c>
      <c r="K9274" s="1" t="s">
        <v>616</v>
      </c>
      <c r="L9274" s="1" t="s">
        <v>617</v>
      </c>
      <c r="M9274" s="3">
        <v>44128.26144423611</v>
      </c>
    </row>
    <row r="9275">
      <c r="A9275" s="1">
        <v>9273.0</v>
      </c>
      <c r="B9275" s="1" t="s">
        <v>1023</v>
      </c>
      <c r="C9275" s="1" t="s">
        <v>17343</v>
      </c>
      <c r="D9275" s="1" t="s">
        <v>2116</v>
      </c>
      <c r="E9275" s="1" t="s">
        <v>9031</v>
      </c>
      <c r="F9275" s="1" t="s">
        <v>1027</v>
      </c>
      <c r="G9275" s="1" t="s">
        <v>17</v>
      </c>
      <c r="H9275" s="1">
        <v>45.0</v>
      </c>
      <c r="I9275" s="3">
        <v>43802.166666666664</v>
      </c>
      <c r="J9275" s="1">
        <v>1.86194912916779</v>
      </c>
      <c r="K9275" s="1" t="s">
        <v>24</v>
      </c>
      <c r="M9275" s="3">
        <v>43802.242255798614</v>
      </c>
    </row>
    <row r="9276">
      <c r="A9276" s="1">
        <v>9274.0</v>
      </c>
      <c r="B9276" s="1" t="s">
        <v>611</v>
      </c>
      <c r="C9276" s="1" t="s">
        <v>17344</v>
      </c>
      <c r="D9276" s="1" t="s">
        <v>613</v>
      </c>
      <c r="E9276" s="1" t="s">
        <v>614</v>
      </c>
      <c r="F9276" s="1" t="s">
        <v>615</v>
      </c>
      <c r="G9276" s="1" t="s">
        <v>17</v>
      </c>
      <c r="H9276" s="1">
        <v>45.0</v>
      </c>
      <c r="I9276" s="3">
        <v>44152.229166666664</v>
      </c>
      <c r="J9276" s="1">
        <v>2.64747165315899</v>
      </c>
      <c r="K9276" s="1" t="s">
        <v>616</v>
      </c>
      <c r="L9276" s="1" t="s">
        <v>617</v>
      </c>
      <c r="M9276" s="3">
        <v>44152.253679270834</v>
      </c>
    </row>
    <row r="9277">
      <c r="A9277" s="1">
        <v>9275.0</v>
      </c>
      <c r="B9277" s="1" t="s">
        <v>10094</v>
      </c>
      <c r="C9277" s="1" t="s">
        <v>17345</v>
      </c>
      <c r="D9277" s="1" t="s">
        <v>182</v>
      </c>
      <c r="E9277" s="1" t="s">
        <v>17346</v>
      </c>
      <c r="F9277" s="1" t="s">
        <v>10097</v>
      </c>
      <c r="G9277" s="1" t="s">
        <v>89</v>
      </c>
      <c r="H9277" s="1">
        <v>45.0</v>
      </c>
      <c r="I9277" s="3">
        <v>44040.385460578706</v>
      </c>
      <c r="J9277" s="1">
        <v>2.69720326194948</v>
      </c>
      <c r="K9277" s="1" t="s">
        <v>46</v>
      </c>
      <c r="M9277" s="3">
        <v>44040.39387105324</v>
      </c>
    </row>
    <row r="9278">
      <c r="A9278" s="1">
        <v>9276.0</v>
      </c>
      <c r="B9278" s="1" t="s">
        <v>136</v>
      </c>
      <c r="C9278" s="1" t="s">
        <v>17347</v>
      </c>
      <c r="D9278" s="1" t="s">
        <v>5995</v>
      </c>
      <c r="E9278" s="1" t="s">
        <v>5996</v>
      </c>
      <c r="F9278" s="1" t="s">
        <v>140</v>
      </c>
      <c r="G9278" s="1" t="s">
        <v>17</v>
      </c>
      <c r="H9278" s="1">
        <v>45.0</v>
      </c>
      <c r="I9278" s="3">
        <v>43889.375</v>
      </c>
      <c r="J9278" s="1">
        <v>1.16094866770646</v>
      </c>
      <c r="K9278" s="1" t="s">
        <v>18</v>
      </c>
      <c r="M9278" s="3">
        <v>43889.38124574074</v>
      </c>
    </row>
    <row r="9279">
      <c r="A9279" s="1">
        <v>9277.0</v>
      </c>
      <c r="B9279" s="1" t="s">
        <v>5967</v>
      </c>
      <c r="C9279" s="1" t="s">
        <v>17348</v>
      </c>
      <c r="D9279" s="1" t="s">
        <v>17349</v>
      </c>
      <c r="E9279" s="1" t="s">
        <v>17350</v>
      </c>
      <c r="F9279" s="1" t="s">
        <v>5971</v>
      </c>
      <c r="G9279" s="1" t="s">
        <v>89</v>
      </c>
      <c r="H9279" s="1">
        <v>45.0</v>
      </c>
      <c r="I9279" s="3">
        <v>44228.711579236115</v>
      </c>
      <c r="J9279" s="1">
        <v>0.223332099005637</v>
      </c>
      <c r="K9279" s="1" t="s">
        <v>601</v>
      </c>
      <c r="L9279" s="1" t="s">
        <v>602</v>
      </c>
      <c r="M9279" s="3">
        <v>44228.74532041667</v>
      </c>
    </row>
    <row r="9280">
      <c r="A9280" s="1">
        <v>9278.0</v>
      </c>
      <c r="B9280" s="1" t="s">
        <v>1690</v>
      </c>
      <c r="C9280" s="1" t="s">
        <v>17351</v>
      </c>
      <c r="D9280" s="1" t="s">
        <v>17352</v>
      </c>
      <c r="E9280" s="1" t="s">
        <v>1693</v>
      </c>
      <c r="F9280" s="1" t="s">
        <v>1694</v>
      </c>
      <c r="G9280" s="1" t="s">
        <v>17</v>
      </c>
      <c r="H9280" s="1">
        <v>45.0</v>
      </c>
      <c r="I9280" s="3">
        <v>43780.708333333336</v>
      </c>
      <c r="J9280" s="1">
        <v>0.511123175868375</v>
      </c>
      <c r="K9280" s="1" t="s">
        <v>56</v>
      </c>
      <c r="M9280" s="3">
        <v>43780.77182482639</v>
      </c>
    </row>
    <row r="9281">
      <c r="A9281" s="1">
        <v>9279.0</v>
      </c>
      <c r="B9281" s="1" t="s">
        <v>114</v>
      </c>
      <c r="C9281" s="1" t="s">
        <v>17353</v>
      </c>
      <c r="D9281" s="1" t="s">
        <v>116</v>
      </c>
      <c r="E9281" s="1" t="s">
        <v>2057</v>
      </c>
      <c r="F9281" s="1" t="s">
        <v>118</v>
      </c>
      <c r="G9281" s="1" t="s">
        <v>17</v>
      </c>
      <c r="H9281" s="1">
        <v>45.0</v>
      </c>
      <c r="I9281" s="3">
        <v>44091.25</v>
      </c>
      <c r="J9281" s="1">
        <v>5.66615414793181</v>
      </c>
      <c r="K9281" s="1" t="s">
        <v>24</v>
      </c>
      <c r="M9281" s="3">
        <v>44091.28268631944</v>
      </c>
    </row>
    <row r="9282">
      <c r="A9282" s="1">
        <v>9280.0</v>
      </c>
      <c r="B9282" s="1" t="s">
        <v>953</v>
      </c>
      <c r="C9282" s="1" t="s">
        <v>17354</v>
      </c>
      <c r="D9282" s="1" t="s">
        <v>5836</v>
      </c>
      <c r="E9282" s="1" t="s">
        <v>10134</v>
      </c>
      <c r="F9282" s="1" t="s">
        <v>965</v>
      </c>
      <c r="G9282" s="1" t="s">
        <v>35</v>
      </c>
      <c r="H9282" s="1">
        <v>45.0</v>
      </c>
      <c r="I9282" s="3">
        <v>43581.666666666664</v>
      </c>
      <c r="J9282" s="1">
        <v>0.446771724996025</v>
      </c>
      <c r="K9282" s="1" t="s">
        <v>18</v>
      </c>
      <c r="M9282" s="3">
        <v>43581.67915045139</v>
      </c>
    </row>
    <row r="9283">
      <c r="A9283" s="1">
        <v>9281.0</v>
      </c>
      <c r="B9283" s="1" t="s">
        <v>858</v>
      </c>
      <c r="C9283" s="1" t="s">
        <v>17355</v>
      </c>
      <c r="D9283" s="1" t="s">
        <v>749</v>
      </c>
      <c r="E9283" s="1" t="s">
        <v>17356</v>
      </c>
      <c r="F9283" s="1" t="s">
        <v>861</v>
      </c>
      <c r="G9283" s="1" t="s">
        <v>89</v>
      </c>
      <c r="H9283" s="1">
        <v>45.0</v>
      </c>
      <c r="I9283" s="3">
        <v>43780.5471090625</v>
      </c>
      <c r="J9283" s="1">
        <v>2.21247289384194</v>
      </c>
      <c r="K9283" s="1" t="s">
        <v>24</v>
      </c>
      <c r="M9283" s="3">
        <v>43780.60185789352</v>
      </c>
    </row>
    <row r="9284">
      <c r="A9284" s="1">
        <v>9282.0</v>
      </c>
      <c r="B9284" s="1" t="s">
        <v>5089</v>
      </c>
      <c r="C9284" s="1" t="s">
        <v>17357</v>
      </c>
      <c r="D9284" s="1" t="s">
        <v>1759</v>
      </c>
      <c r="E9284" s="1" t="s">
        <v>10166</v>
      </c>
      <c r="F9284" s="1" t="s">
        <v>5092</v>
      </c>
      <c r="G9284" s="1" t="s">
        <v>17</v>
      </c>
      <c r="H9284" s="1">
        <v>45.0</v>
      </c>
      <c r="I9284" s="3">
        <v>44186.1875</v>
      </c>
      <c r="J9284" s="1">
        <v>2.66851944450174</v>
      </c>
      <c r="K9284" s="1" t="s">
        <v>24</v>
      </c>
      <c r="L9284" s="1" t="s">
        <v>406</v>
      </c>
      <c r="M9284" s="3">
        <v>44186.241946469905</v>
      </c>
    </row>
    <row r="9285">
      <c r="A9285" s="1">
        <v>9283.0</v>
      </c>
      <c r="B9285" s="1" t="s">
        <v>2804</v>
      </c>
      <c r="C9285" s="1" t="s">
        <v>17358</v>
      </c>
      <c r="D9285" s="1" t="s">
        <v>326</v>
      </c>
      <c r="E9285" s="1" t="s">
        <v>8470</v>
      </c>
      <c r="F9285" s="1" t="s">
        <v>2808</v>
      </c>
      <c r="G9285" s="1" t="s">
        <v>35</v>
      </c>
      <c r="H9285" s="1">
        <v>45.0</v>
      </c>
      <c r="I9285" s="3">
        <v>43900.75</v>
      </c>
      <c r="J9285" s="1">
        <v>0.0</v>
      </c>
      <c r="K9285" s="1" t="s">
        <v>24</v>
      </c>
      <c r="M9285" s="3">
        <v>43901.65536302084</v>
      </c>
    </row>
    <row r="9286">
      <c r="A9286" s="1">
        <v>9284.0</v>
      </c>
      <c r="B9286" s="1" t="s">
        <v>401</v>
      </c>
      <c r="C9286" s="1" t="s">
        <v>17359</v>
      </c>
      <c r="D9286" s="1" t="s">
        <v>1874</v>
      </c>
      <c r="E9286" s="1" t="s">
        <v>17360</v>
      </c>
      <c r="F9286" s="1" t="s">
        <v>405</v>
      </c>
      <c r="G9286" s="1" t="s">
        <v>89</v>
      </c>
      <c r="H9286" s="1">
        <v>45.0</v>
      </c>
      <c r="I9286" s="3">
        <v>44237.50328298611</v>
      </c>
      <c r="J9286" s="1">
        <v>2.86810926379273</v>
      </c>
      <c r="K9286" s="1" t="s">
        <v>24</v>
      </c>
      <c r="L9286" s="1" t="s">
        <v>406</v>
      </c>
      <c r="M9286" s="3">
        <v>44237.559004421295</v>
      </c>
    </row>
    <row r="9287">
      <c r="A9287" s="1">
        <v>9285.0</v>
      </c>
      <c r="B9287" s="1" t="s">
        <v>8798</v>
      </c>
      <c r="C9287" s="1" t="s">
        <v>17361</v>
      </c>
      <c r="D9287" s="1" t="s">
        <v>4912</v>
      </c>
      <c r="E9287" s="1" t="s">
        <v>17362</v>
      </c>
      <c r="F9287" s="1" t="s">
        <v>8801</v>
      </c>
      <c r="G9287" s="1" t="s">
        <v>39</v>
      </c>
      <c r="H9287" s="1">
        <v>45.0</v>
      </c>
      <c r="I9287" s="3">
        <v>43962.572916666664</v>
      </c>
      <c r="J9287" s="1">
        <v>0.0707431421891861</v>
      </c>
      <c r="K9287" s="1" t="s">
        <v>601</v>
      </c>
      <c r="L9287" s="1" t="s">
        <v>10796</v>
      </c>
      <c r="M9287" s="3">
        <v>43962.60398015046</v>
      </c>
    </row>
    <row r="9288">
      <c r="A9288" s="1">
        <v>9286.0</v>
      </c>
      <c r="B9288" s="1" t="s">
        <v>63</v>
      </c>
      <c r="C9288" s="1" t="s">
        <v>17363</v>
      </c>
      <c r="D9288" s="1" t="s">
        <v>148</v>
      </c>
      <c r="E9288" s="1" t="s">
        <v>149</v>
      </c>
      <c r="F9288" s="1" t="s">
        <v>67</v>
      </c>
      <c r="G9288" s="1" t="s">
        <v>17</v>
      </c>
      <c r="H9288" s="1">
        <v>45.0</v>
      </c>
      <c r="I9288" s="3">
        <v>43980.770833333336</v>
      </c>
      <c r="J9288" s="1">
        <v>0.830560079102246</v>
      </c>
      <c r="K9288" s="1" t="s">
        <v>24</v>
      </c>
      <c r="M9288" s="3">
        <v>43980.80699084491</v>
      </c>
    </row>
    <row r="9289">
      <c r="A9289" s="1">
        <v>9287.0</v>
      </c>
      <c r="B9289" s="1" t="s">
        <v>239</v>
      </c>
      <c r="C9289" s="1" t="s">
        <v>17364</v>
      </c>
      <c r="D9289" s="1" t="s">
        <v>241</v>
      </c>
      <c r="E9289" s="1" t="s">
        <v>6672</v>
      </c>
      <c r="F9289" s="1" t="s">
        <v>243</v>
      </c>
      <c r="G9289" s="1" t="s">
        <v>35</v>
      </c>
      <c r="H9289" s="1">
        <v>45.0</v>
      </c>
      <c r="I9289" s="3">
        <v>44166.541666666664</v>
      </c>
      <c r="J9289" s="1">
        <v>0.574702705222879</v>
      </c>
      <c r="K9289" s="1" t="s">
        <v>46</v>
      </c>
      <c r="L9289" s="1" t="s">
        <v>244</v>
      </c>
      <c r="M9289" s="3">
        <v>44166.55381488426</v>
      </c>
    </row>
    <row r="9290">
      <c r="A9290" s="1">
        <v>9288.0</v>
      </c>
      <c r="B9290" s="1" t="s">
        <v>620</v>
      </c>
      <c r="C9290" s="1" t="s">
        <v>17365</v>
      </c>
      <c r="D9290" s="1" t="s">
        <v>121</v>
      </c>
      <c r="E9290" s="1" t="s">
        <v>17366</v>
      </c>
      <c r="F9290" s="1" t="s">
        <v>623</v>
      </c>
      <c r="G9290" s="1" t="s">
        <v>39</v>
      </c>
      <c r="H9290" s="1">
        <v>45.0</v>
      </c>
      <c r="I9290" s="3">
        <v>43846.75</v>
      </c>
      <c r="J9290" s="1">
        <v>2.13316668546726</v>
      </c>
      <c r="K9290" s="1" t="s">
        <v>18</v>
      </c>
      <c r="M9290" s="3">
        <v>43846.74610229167</v>
      </c>
    </row>
    <row r="9291">
      <c r="A9291" s="1">
        <v>9289.0</v>
      </c>
      <c r="B9291" s="1" t="s">
        <v>957</v>
      </c>
      <c r="C9291" s="1" t="s">
        <v>17367</v>
      </c>
      <c r="D9291" s="1" t="s">
        <v>10022</v>
      </c>
      <c r="E9291" s="1" t="s">
        <v>7389</v>
      </c>
      <c r="F9291" s="1" t="s">
        <v>961</v>
      </c>
      <c r="G9291" s="1" t="s">
        <v>17</v>
      </c>
      <c r="H9291" s="1">
        <v>45.0</v>
      </c>
      <c r="I9291" s="3">
        <v>43931.645833333336</v>
      </c>
      <c r="J9291" s="1">
        <v>0.414687417161183</v>
      </c>
      <c r="K9291" s="1" t="s">
        <v>24</v>
      </c>
      <c r="M9291" s="3">
        <v>43931.679830347224</v>
      </c>
    </row>
    <row r="9292">
      <c r="A9292" s="1">
        <v>9290.0</v>
      </c>
      <c r="B9292" s="1" t="s">
        <v>2933</v>
      </c>
      <c r="C9292" s="1" t="s">
        <v>17368</v>
      </c>
      <c r="D9292" s="1" t="s">
        <v>925</v>
      </c>
      <c r="E9292" s="1" t="s">
        <v>2935</v>
      </c>
      <c r="F9292" s="1" t="s">
        <v>2936</v>
      </c>
      <c r="G9292" s="1" t="s">
        <v>17</v>
      </c>
      <c r="H9292" s="1">
        <v>45.0</v>
      </c>
      <c r="I9292" s="3">
        <v>43799.583333333336</v>
      </c>
      <c r="J9292" s="1">
        <v>1.58814984063357</v>
      </c>
      <c r="K9292" s="1" t="s">
        <v>83</v>
      </c>
      <c r="M9292" s="3">
        <v>43799.60913568287</v>
      </c>
    </row>
    <row r="9293">
      <c r="A9293" s="1">
        <v>9291.0</v>
      </c>
      <c r="B9293" s="1" t="s">
        <v>887</v>
      </c>
      <c r="C9293" s="1" t="s">
        <v>17369</v>
      </c>
      <c r="D9293" s="1" t="s">
        <v>3931</v>
      </c>
      <c r="E9293" s="1" t="s">
        <v>17370</v>
      </c>
      <c r="F9293" s="1" t="s">
        <v>891</v>
      </c>
      <c r="G9293" s="1" t="s">
        <v>39</v>
      </c>
      <c r="H9293" s="1">
        <v>45.0</v>
      </c>
      <c r="I9293" s="3">
        <v>43848.708333333336</v>
      </c>
      <c r="J9293" s="1">
        <v>2.41490862369771</v>
      </c>
      <c r="K9293" s="1" t="s">
        <v>24</v>
      </c>
      <c r="M9293" s="3">
        <v>43848.76054991898</v>
      </c>
    </row>
    <row r="9294">
      <c r="A9294" s="1">
        <v>9292.0</v>
      </c>
      <c r="B9294" s="1" t="s">
        <v>30</v>
      </c>
      <c r="C9294" s="1" t="s">
        <v>17371</v>
      </c>
      <c r="D9294" s="1" t="s">
        <v>32</v>
      </c>
      <c r="E9294" s="1" t="s">
        <v>8263</v>
      </c>
      <c r="F9294" s="1" t="s">
        <v>34</v>
      </c>
      <c r="G9294" s="1" t="s">
        <v>17</v>
      </c>
      <c r="H9294" s="1">
        <v>45.0</v>
      </c>
      <c r="I9294" s="3">
        <v>44103.458333333336</v>
      </c>
      <c r="J9294" s="1">
        <v>3.11057463488007</v>
      </c>
      <c r="K9294" s="1" t="s">
        <v>24</v>
      </c>
      <c r="M9294" s="3">
        <v>44103.733997696756</v>
      </c>
    </row>
    <row r="9295">
      <c r="A9295" s="1">
        <v>9293.0</v>
      </c>
      <c r="B9295" s="1" t="s">
        <v>991</v>
      </c>
      <c r="C9295" s="1" t="s">
        <v>17372</v>
      </c>
      <c r="D9295" s="1" t="s">
        <v>3025</v>
      </c>
      <c r="E9295" s="1" t="s">
        <v>17373</v>
      </c>
      <c r="F9295" s="1" t="s">
        <v>995</v>
      </c>
      <c r="G9295" s="1" t="s">
        <v>39</v>
      </c>
      <c r="H9295" s="1">
        <v>45.0</v>
      </c>
      <c r="I9295" s="3">
        <v>43697.25</v>
      </c>
      <c r="J9295" s="1">
        <v>0.315227102968031</v>
      </c>
      <c r="K9295" s="1" t="s">
        <v>18</v>
      </c>
      <c r="M9295" s="3">
        <v>43697.28288622685</v>
      </c>
    </row>
    <row r="9296">
      <c r="A9296" s="1">
        <v>9294.0</v>
      </c>
      <c r="B9296" s="1" t="s">
        <v>792</v>
      </c>
      <c r="C9296" s="1" t="s">
        <v>17374</v>
      </c>
      <c r="D9296" s="1" t="s">
        <v>49</v>
      </c>
      <c r="E9296" s="1" t="s">
        <v>17375</v>
      </c>
      <c r="F9296" s="1" t="s">
        <v>795</v>
      </c>
      <c r="G9296" s="1" t="s">
        <v>39</v>
      </c>
      <c r="H9296" s="1">
        <v>45.0</v>
      </c>
      <c r="I9296" s="3">
        <v>44169.625</v>
      </c>
      <c r="J9296" s="1">
        <v>1.54739082650963</v>
      </c>
      <c r="K9296" s="1" t="s">
        <v>18</v>
      </c>
      <c r="M9296" s="3">
        <v>44169.68812957176</v>
      </c>
    </row>
    <row r="9297">
      <c r="A9297" s="1">
        <v>9295.0</v>
      </c>
      <c r="B9297" s="1" t="s">
        <v>8798</v>
      </c>
      <c r="C9297" s="1" t="s">
        <v>17376</v>
      </c>
      <c r="D9297" s="1" t="s">
        <v>4912</v>
      </c>
      <c r="E9297" s="1" t="s">
        <v>17377</v>
      </c>
      <c r="F9297" s="1" t="s">
        <v>8801</v>
      </c>
      <c r="G9297" s="1" t="s">
        <v>39</v>
      </c>
      <c r="H9297" s="1">
        <v>45.0</v>
      </c>
      <c r="I9297" s="3">
        <v>43900.208333333336</v>
      </c>
      <c r="J9297" s="1">
        <v>1.42901669697894</v>
      </c>
      <c r="K9297" s="1" t="s">
        <v>218</v>
      </c>
      <c r="M9297" s="3">
        <v>43900.23605381945</v>
      </c>
    </row>
    <row r="9298">
      <c r="A9298" s="1">
        <v>9296.0</v>
      </c>
      <c r="B9298" s="1" t="s">
        <v>5811</v>
      </c>
      <c r="C9298" s="1" t="s">
        <v>17378</v>
      </c>
      <c r="D9298" s="1" t="s">
        <v>3458</v>
      </c>
      <c r="E9298" s="1" t="s">
        <v>17379</v>
      </c>
      <c r="F9298" s="1" t="s">
        <v>5814</v>
      </c>
      <c r="G9298" s="1" t="s">
        <v>39</v>
      </c>
      <c r="H9298" s="1">
        <v>45.0</v>
      </c>
      <c r="I9298" s="3">
        <v>43761.625</v>
      </c>
      <c r="J9298" s="1">
        <v>2.39871293430172</v>
      </c>
      <c r="K9298" s="1" t="s">
        <v>62</v>
      </c>
      <c r="M9298" s="3">
        <v>43761.687452847225</v>
      </c>
    </row>
    <row r="9299">
      <c r="A9299" s="1">
        <v>9297.0</v>
      </c>
      <c r="B9299" s="1" t="s">
        <v>17248</v>
      </c>
      <c r="C9299" s="1" t="s">
        <v>17380</v>
      </c>
      <c r="D9299" s="1" t="s">
        <v>258</v>
      </c>
      <c r="E9299" s="1" t="s">
        <v>17381</v>
      </c>
      <c r="F9299" s="1" t="s">
        <v>17251</v>
      </c>
      <c r="G9299" s="1" t="s">
        <v>89</v>
      </c>
      <c r="H9299" s="1">
        <v>45.0</v>
      </c>
      <c r="I9299" s="3">
        <v>43715.7951378588</v>
      </c>
      <c r="J9299" s="1">
        <v>4.62139950774019</v>
      </c>
      <c r="K9299" s="1" t="s">
        <v>166</v>
      </c>
      <c r="M9299" s="3">
        <v>43715.787541550926</v>
      </c>
    </row>
    <row r="9300">
      <c r="A9300" s="1">
        <v>9298.0</v>
      </c>
      <c r="B9300" s="1" t="s">
        <v>161</v>
      </c>
      <c r="C9300" s="1" t="s">
        <v>17382</v>
      </c>
      <c r="D9300" s="1" t="s">
        <v>163</v>
      </c>
      <c r="E9300" s="1" t="s">
        <v>11163</v>
      </c>
      <c r="F9300" s="1" t="s">
        <v>165</v>
      </c>
      <c r="G9300" s="1" t="s">
        <v>17</v>
      </c>
      <c r="H9300" s="1">
        <v>45.0</v>
      </c>
      <c r="I9300" s="3">
        <v>44210.208333333336</v>
      </c>
      <c r="J9300" s="1">
        <v>1.93037562281062</v>
      </c>
      <c r="K9300" s="1" t="s">
        <v>166</v>
      </c>
      <c r="L9300" s="1" t="s">
        <v>167</v>
      </c>
      <c r="M9300" s="3">
        <v>44210.28284472222</v>
      </c>
    </row>
    <row r="9301">
      <c r="A9301" s="1">
        <v>9299.0</v>
      </c>
      <c r="B9301" s="1" t="s">
        <v>4690</v>
      </c>
      <c r="C9301" s="1" t="s">
        <v>17383</v>
      </c>
      <c r="D9301" s="1" t="s">
        <v>3097</v>
      </c>
      <c r="E9301" s="1" t="s">
        <v>17384</v>
      </c>
      <c r="F9301" s="1" t="s">
        <v>4693</v>
      </c>
      <c r="G9301" s="1" t="s">
        <v>89</v>
      </c>
      <c r="H9301" s="1">
        <v>45.0</v>
      </c>
      <c r="I9301" s="3">
        <v>43868.58220285879</v>
      </c>
      <c r="J9301" s="1">
        <v>2.54845251129786</v>
      </c>
      <c r="K9301" s="1" t="s">
        <v>46</v>
      </c>
      <c r="M9301" s="3">
        <v>43868.61306826389</v>
      </c>
    </row>
    <row r="9302">
      <c r="A9302" s="1">
        <v>9300.0</v>
      </c>
      <c r="B9302" s="1" t="s">
        <v>239</v>
      </c>
      <c r="C9302" s="1" t="s">
        <v>17385</v>
      </c>
      <c r="D9302" s="1" t="s">
        <v>630</v>
      </c>
      <c r="E9302" s="1" t="s">
        <v>11287</v>
      </c>
      <c r="F9302" s="1" t="s">
        <v>243</v>
      </c>
      <c r="G9302" s="1" t="s">
        <v>35</v>
      </c>
      <c r="H9302" s="1">
        <v>45.0</v>
      </c>
      <c r="I9302" s="3">
        <v>43950.25</v>
      </c>
      <c r="J9302" s="1">
        <v>0.0</v>
      </c>
      <c r="K9302" s="1" t="s">
        <v>46</v>
      </c>
      <c r="M9302" s="3">
        <v>43950.3639</v>
      </c>
    </row>
    <row r="9303">
      <c r="A9303" s="1">
        <v>9301.0</v>
      </c>
      <c r="B9303" s="1" t="s">
        <v>2282</v>
      </c>
      <c r="C9303" s="1" t="s">
        <v>17386</v>
      </c>
      <c r="D9303" s="1" t="s">
        <v>17387</v>
      </c>
      <c r="E9303" s="1" t="s">
        <v>17388</v>
      </c>
      <c r="F9303" s="1" t="s">
        <v>2285</v>
      </c>
      <c r="G9303" s="1" t="s">
        <v>39</v>
      </c>
      <c r="H9303" s="1">
        <v>45.0</v>
      </c>
      <c r="I9303" s="3">
        <v>44186.333333333336</v>
      </c>
      <c r="J9303" s="1">
        <v>2.17865956242284</v>
      </c>
      <c r="K9303" s="1" t="s">
        <v>18</v>
      </c>
      <c r="M9303" s="3">
        <v>44186.36560186343</v>
      </c>
    </row>
    <row r="9304">
      <c r="A9304" s="1">
        <v>9302.0</v>
      </c>
      <c r="B9304" s="1" t="s">
        <v>2037</v>
      </c>
      <c r="C9304" s="1" t="s">
        <v>17389</v>
      </c>
      <c r="D9304" s="1" t="s">
        <v>2485</v>
      </c>
      <c r="E9304" s="1" t="s">
        <v>2486</v>
      </c>
      <c r="F9304" s="1" t="s">
        <v>2040</v>
      </c>
      <c r="G9304" s="1" t="s">
        <v>17</v>
      </c>
      <c r="H9304" s="1">
        <v>45.0</v>
      </c>
      <c r="I9304" s="3">
        <v>44120.604166666664</v>
      </c>
      <c r="J9304" s="1">
        <v>1.47181146086849</v>
      </c>
      <c r="K9304" s="1" t="s">
        <v>1376</v>
      </c>
      <c r="L9304" s="1" t="s">
        <v>2041</v>
      </c>
      <c r="M9304" s="3">
        <v>44120.63982844907</v>
      </c>
    </row>
    <row r="9305">
      <c r="A9305" s="1">
        <v>9303.0</v>
      </c>
      <c r="B9305" s="1" t="s">
        <v>3945</v>
      </c>
      <c r="C9305" s="1" t="s">
        <v>17390</v>
      </c>
      <c r="D9305" s="1" t="s">
        <v>13683</v>
      </c>
      <c r="E9305" s="1" t="s">
        <v>17391</v>
      </c>
      <c r="F9305" s="1" t="s">
        <v>3948</v>
      </c>
      <c r="G9305" s="1" t="s">
        <v>39</v>
      </c>
      <c r="H9305" s="1">
        <v>45.0</v>
      </c>
      <c r="I9305" s="3">
        <v>43871.65625</v>
      </c>
      <c r="J9305" s="1">
        <v>1.65047357740345</v>
      </c>
      <c r="K9305" s="1" t="s">
        <v>24</v>
      </c>
      <c r="M9305" s="3">
        <v>43871.682079375</v>
      </c>
    </row>
    <row r="9306">
      <c r="A9306" s="1">
        <v>9304.0</v>
      </c>
      <c r="B9306" s="1" t="s">
        <v>2372</v>
      </c>
      <c r="C9306" s="1" t="s">
        <v>17392</v>
      </c>
      <c r="D9306" s="1" t="s">
        <v>1137</v>
      </c>
      <c r="E9306" s="1" t="s">
        <v>17393</v>
      </c>
      <c r="F9306" s="1" t="s">
        <v>2375</v>
      </c>
      <c r="G9306" s="1" t="s">
        <v>89</v>
      </c>
      <c r="H9306" s="1">
        <v>45.0</v>
      </c>
      <c r="I9306" s="3">
        <v>43985.65701180555</v>
      </c>
      <c r="J9306" s="1">
        <v>0.0127878424295488</v>
      </c>
      <c r="K9306" s="1" t="s">
        <v>46</v>
      </c>
      <c r="M9306" s="3">
        <v>43985.688914467595</v>
      </c>
    </row>
    <row r="9307">
      <c r="A9307" s="1">
        <v>9305.0</v>
      </c>
      <c r="B9307" s="1" t="s">
        <v>2944</v>
      </c>
      <c r="C9307" s="1" t="s">
        <v>17394</v>
      </c>
      <c r="D9307" s="1" t="s">
        <v>1813</v>
      </c>
      <c r="E9307" s="1" t="s">
        <v>17395</v>
      </c>
      <c r="F9307" s="1" t="s">
        <v>2947</v>
      </c>
      <c r="G9307" s="1" t="s">
        <v>39</v>
      </c>
      <c r="H9307" s="1">
        <v>45.0</v>
      </c>
      <c r="I9307" s="3">
        <v>44164.645833333336</v>
      </c>
      <c r="J9307" s="1">
        <v>1.96841948005141</v>
      </c>
      <c r="K9307" s="1" t="s">
        <v>18</v>
      </c>
      <c r="M9307" s="3">
        <v>44164.68407296296</v>
      </c>
    </row>
    <row r="9308">
      <c r="A9308" s="1">
        <v>9306.0</v>
      </c>
      <c r="B9308" s="1" t="s">
        <v>1449</v>
      </c>
      <c r="C9308" s="1" t="s">
        <v>17396</v>
      </c>
      <c r="D9308" s="1" t="s">
        <v>3376</v>
      </c>
      <c r="E9308" s="1" t="s">
        <v>9749</v>
      </c>
      <c r="F9308" s="1" t="s">
        <v>1453</v>
      </c>
      <c r="G9308" s="1" t="s">
        <v>17</v>
      </c>
      <c r="H9308" s="1">
        <v>45.0</v>
      </c>
      <c r="I9308" s="3">
        <v>44179.270833333336</v>
      </c>
      <c r="J9308" s="1">
        <v>2.80751410811741</v>
      </c>
      <c r="K9308" s="1" t="s">
        <v>218</v>
      </c>
      <c r="L9308" s="1" t="s">
        <v>287</v>
      </c>
      <c r="M9308" s="3">
        <v>44179.306140416666</v>
      </c>
    </row>
    <row r="9309">
      <c r="A9309" s="1">
        <v>9307.0</v>
      </c>
      <c r="B9309" s="1" t="s">
        <v>5690</v>
      </c>
      <c r="C9309" s="1" t="s">
        <v>17397</v>
      </c>
      <c r="D9309" s="1" t="s">
        <v>2485</v>
      </c>
      <c r="E9309" s="1" t="s">
        <v>17398</v>
      </c>
      <c r="F9309" s="1" t="s">
        <v>5693</v>
      </c>
      <c r="G9309" s="1" t="s">
        <v>39</v>
      </c>
      <c r="H9309" s="1">
        <v>45.0</v>
      </c>
      <c r="I9309" s="3">
        <v>44232.291666666664</v>
      </c>
      <c r="J9309" s="1">
        <v>3.86525664083882</v>
      </c>
      <c r="K9309" s="1" t="s">
        <v>5146</v>
      </c>
      <c r="L9309" s="1" t="s">
        <v>5694</v>
      </c>
      <c r="M9309" s="3">
        <v>44232.32698733796</v>
      </c>
    </row>
    <row r="9310">
      <c r="A9310" s="1">
        <v>9308.0</v>
      </c>
      <c r="B9310" s="1" t="s">
        <v>141</v>
      </c>
      <c r="C9310" s="1" t="s">
        <v>17399</v>
      </c>
      <c r="D9310" s="1" t="s">
        <v>630</v>
      </c>
      <c r="E9310" s="1" t="s">
        <v>17400</v>
      </c>
      <c r="F9310" s="1" t="s">
        <v>175</v>
      </c>
      <c r="G9310" s="1" t="s">
        <v>39</v>
      </c>
      <c r="H9310" s="1">
        <v>45.0</v>
      </c>
      <c r="I9310" s="3">
        <v>43916.28125</v>
      </c>
      <c r="J9310" s="1">
        <v>1.96449950565508</v>
      </c>
      <c r="K9310" s="1" t="s">
        <v>46</v>
      </c>
      <c r="M9310" s="3">
        <v>43916.34261876158</v>
      </c>
    </row>
    <row r="9311">
      <c r="A9311" s="1">
        <v>9309.0</v>
      </c>
      <c r="B9311" s="1" t="s">
        <v>1449</v>
      </c>
      <c r="C9311" s="1" t="s">
        <v>17401</v>
      </c>
      <c r="D9311" s="1" t="s">
        <v>452</v>
      </c>
      <c r="E9311" s="1" t="s">
        <v>17402</v>
      </c>
      <c r="F9311" s="1" t="s">
        <v>1453</v>
      </c>
      <c r="G9311" s="1" t="s">
        <v>45</v>
      </c>
      <c r="H9311" s="1">
        <v>45.0</v>
      </c>
      <c r="I9311" s="3">
        <v>44127.838336886576</v>
      </c>
      <c r="J9311" s="1">
        <v>1.05895267488685</v>
      </c>
      <c r="K9311" s="1" t="s">
        <v>218</v>
      </c>
      <c r="L9311" s="1" t="s">
        <v>287</v>
      </c>
      <c r="M9311" s="3">
        <v>44127.86735716435</v>
      </c>
    </row>
    <row r="9312">
      <c r="A9312" s="1">
        <v>9310.0</v>
      </c>
      <c r="B9312" s="1" t="s">
        <v>293</v>
      </c>
      <c r="C9312" s="1" t="s">
        <v>17403</v>
      </c>
      <c r="D9312" s="1" t="s">
        <v>588</v>
      </c>
      <c r="E9312" s="1" t="s">
        <v>7094</v>
      </c>
      <c r="F9312" s="1" t="s">
        <v>297</v>
      </c>
      <c r="G9312" s="1" t="s">
        <v>17</v>
      </c>
      <c r="H9312" s="1">
        <v>45.0</v>
      </c>
      <c r="I9312" s="3">
        <v>43792.25</v>
      </c>
      <c r="J9312" s="1">
        <v>3.10817948646387</v>
      </c>
      <c r="K9312" s="1" t="s">
        <v>62</v>
      </c>
      <c r="M9312" s="3">
        <v>43792.32388993056</v>
      </c>
    </row>
    <row r="9313">
      <c r="A9313" s="1">
        <v>9311.0</v>
      </c>
      <c r="B9313" s="1" t="s">
        <v>119</v>
      </c>
      <c r="C9313" s="1" t="s">
        <v>17404</v>
      </c>
      <c r="D9313" s="1" t="s">
        <v>121</v>
      </c>
      <c r="E9313" s="1" t="s">
        <v>17405</v>
      </c>
      <c r="F9313" s="1" t="s">
        <v>123</v>
      </c>
      <c r="G9313" s="1" t="s">
        <v>39</v>
      </c>
      <c r="H9313" s="1">
        <v>45.0</v>
      </c>
      <c r="I9313" s="3">
        <v>44018.22986111111</v>
      </c>
      <c r="J9313" s="1">
        <v>0.977174973857225</v>
      </c>
      <c r="K9313" s="1" t="s">
        <v>18</v>
      </c>
      <c r="M9313" s="3">
        <v>44018.23659849537</v>
      </c>
    </row>
    <row r="9314">
      <c r="A9314" s="1">
        <v>9312.0</v>
      </c>
      <c r="B9314" s="1" t="s">
        <v>4519</v>
      </c>
      <c r="C9314" s="1" t="s">
        <v>17406</v>
      </c>
      <c r="D9314" s="1" t="s">
        <v>5629</v>
      </c>
      <c r="E9314" s="1" t="s">
        <v>17407</v>
      </c>
      <c r="F9314" s="1" t="s">
        <v>4523</v>
      </c>
      <c r="G9314" s="1" t="s">
        <v>39</v>
      </c>
      <c r="H9314" s="1">
        <v>45.0</v>
      </c>
      <c r="I9314" s="3">
        <v>44142.666666666664</v>
      </c>
      <c r="J9314" s="1">
        <v>0.0</v>
      </c>
      <c r="K9314" s="1" t="s">
        <v>24</v>
      </c>
      <c r="L9314" s="1" t="s">
        <v>741</v>
      </c>
      <c r="M9314" s="3">
        <v>44142.78095702546</v>
      </c>
    </row>
    <row r="9315">
      <c r="A9315" s="1">
        <v>9313.0</v>
      </c>
      <c r="B9315" s="1" t="s">
        <v>2314</v>
      </c>
      <c r="C9315" s="1" t="s">
        <v>17408</v>
      </c>
      <c r="D9315" s="1" t="s">
        <v>2316</v>
      </c>
      <c r="E9315" s="1" t="s">
        <v>2317</v>
      </c>
      <c r="F9315" s="1" t="s">
        <v>2318</v>
      </c>
      <c r="G9315" s="1" t="s">
        <v>35</v>
      </c>
      <c r="H9315" s="1">
        <v>45.0</v>
      </c>
      <c r="I9315" s="3">
        <v>44229.666666666664</v>
      </c>
      <c r="J9315" s="1">
        <v>2.66828188260331</v>
      </c>
      <c r="K9315" s="1" t="s">
        <v>18</v>
      </c>
      <c r="M9315" s="3">
        <v>44229.71374277778</v>
      </c>
    </row>
    <row r="9316">
      <c r="A9316" s="1">
        <v>9314.0</v>
      </c>
      <c r="B9316" s="1" t="s">
        <v>2494</v>
      </c>
      <c r="C9316" s="1" t="s">
        <v>17409</v>
      </c>
      <c r="D9316" s="1" t="s">
        <v>2496</v>
      </c>
      <c r="E9316" s="1" t="s">
        <v>2497</v>
      </c>
      <c r="F9316" s="1" t="s">
        <v>2498</v>
      </c>
      <c r="G9316" s="1" t="s">
        <v>17</v>
      </c>
      <c r="H9316" s="1">
        <v>45.0</v>
      </c>
      <c r="I9316" s="3">
        <v>44072.177083333336</v>
      </c>
      <c r="J9316" s="1">
        <v>1.41581769579555</v>
      </c>
      <c r="K9316" s="1" t="s">
        <v>2499</v>
      </c>
      <c r="L9316" s="1" t="s">
        <v>2499</v>
      </c>
      <c r="M9316" s="3">
        <v>44072.21371163194</v>
      </c>
    </row>
    <row r="9317">
      <c r="A9317" s="1">
        <v>9315.0</v>
      </c>
      <c r="B9317" s="1" t="s">
        <v>553</v>
      </c>
      <c r="C9317" s="1" t="s">
        <v>17410</v>
      </c>
      <c r="D9317" s="1" t="s">
        <v>555</v>
      </c>
      <c r="E9317" s="1" t="s">
        <v>5733</v>
      </c>
      <c r="F9317" s="1" t="s">
        <v>557</v>
      </c>
      <c r="G9317" s="1" t="s">
        <v>17</v>
      </c>
      <c r="H9317" s="1">
        <v>45.0</v>
      </c>
      <c r="I9317" s="3">
        <v>44179.270833333336</v>
      </c>
      <c r="J9317" s="1">
        <v>0.0366265300844157</v>
      </c>
      <c r="K9317" s="1" t="s">
        <v>46</v>
      </c>
      <c r="L9317" s="1" t="s">
        <v>558</v>
      </c>
      <c r="M9317" s="3">
        <v>44179.68689716435</v>
      </c>
    </row>
    <row r="9318">
      <c r="A9318" s="1">
        <v>9316.0</v>
      </c>
      <c r="B9318" s="1" t="s">
        <v>512</v>
      </c>
      <c r="C9318" s="1" t="s">
        <v>17411</v>
      </c>
      <c r="D9318" s="1" t="s">
        <v>723</v>
      </c>
      <c r="E9318" s="1" t="s">
        <v>724</v>
      </c>
      <c r="F9318" s="1" t="s">
        <v>516</v>
      </c>
      <c r="G9318" s="1" t="s">
        <v>17</v>
      </c>
      <c r="H9318" s="1">
        <v>45.0</v>
      </c>
      <c r="I9318" s="3">
        <v>43802.791666666664</v>
      </c>
      <c r="J9318" s="1">
        <v>0.677649919597285</v>
      </c>
      <c r="K9318" s="1" t="s">
        <v>83</v>
      </c>
      <c r="M9318" s="3">
        <v>43802.82239915509</v>
      </c>
    </row>
    <row r="9319">
      <c r="A9319" s="1">
        <v>9317.0</v>
      </c>
      <c r="B9319" s="1" t="s">
        <v>389</v>
      </c>
      <c r="C9319" s="1" t="s">
        <v>17412</v>
      </c>
      <c r="D9319" s="1" t="s">
        <v>49</v>
      </c>
      <c r="E9319" s="1" t="s">
        <v>17413</v>
      </c>
      <c r="F9319" s="1" t="s">
        <v>393</v>
      </c>
      <c r="G9319" s="1" t="s">
        <v>89</v>
      </c>
      <c r="H9319" s="1">
        <v>45.0</v>
      </c>
      <c r="I9319" s="3">
        <v>43866.42437846065</v>
      </c>
      <c r="J9319" s="1">
        <v>3.66925627289781</v>
      </c>
      <c r="K9319" s="1" t="s">
        <v>18</v>
      </c>
      <c r="M9319" s="3">
        <v>43866.42981695602</v>
      </c>
    </row>
    <row r="9320">
      <c r="A9320" s="1">
        <v>9318.0</v>
      </c>
      <c r="B9320" s="1" t="s">
        <v>239</v>
      </c>
      <c r="C9320" s="1" t="s">
        <v>17414</v>
      </c>
      <c r="D9320" s="1" t="s">
        <v>1144</v>
      </c>
      <c r="E9320" s="1" t="s">
        <v>17415</v>
      </c>
      <c r="F9320" s="1" t="s">
        <v>243</v>
      </c>
      <c r="G9320" s="1" t="s">
        <v>39</v>
      </c>
      <c r="H9320" s="1">
        <v>45.0</v>
      </c>
      <c r="I9320" s="3">
        <v>44087.333333333336</v>
      </c>
      <c r="J9320" s="1">
        <v>0.0</v>
      </c>
      <c r="K9320" s="1" t="s">
        <v>46</v>
      </c>
      <c r="M9320" s="3">
        <v>44087.400225324076</v>
      </c>
    </row>
    <row r="9321">
      <c r="A9321" s="1">
        <v>9319.0</v>
      </c>
      <c r="B9321" s="1" t="s">
        <v>2814</v>
      </c>
      <c r="C9321" s="1" t="s">
        <v>17416</v>
      </c>
      <c r="D9321" s="1" t="s">
        <v>13435</v>
      </c>
      <c r="E9321" s="1" t="s">
        <v>17417</v>
      </c>
      <c r="F9321" s="1" t="s">
        <v>2818</v>
      </c>
      <c r="G9321" s="1" t="s">
        <v>39</v>
      </c>
      <c r="H9321" s="1">
        <v>45.0</v>
      </c>
      <c r="I9321" s="3">
        <v>44232.177083333336</v>
      </c>
      <c r="J9321" s="1">
        <v>2.78023702508276</v>
      </c>
      <c r="K9321" s="1" t="s">
        <v>24</v>
      </c>
      <c r="L9321" s="1" t="s">
        <v>741</v>
      </c>
      <c r="M9321" s="3">
        <v>44232.21205457176</v>
      </c>
    </row>
    <row r="9322">
      <c r="A9322" s="1">
        <v>9320.0</v>
      </c>
      <c r="B9322" s="1" t="s">
        <v>229</v>
      </c>
      <c r="C9322" s="1" t="s">
        <v>17418</v>
      </c>
      <c r="D9322" s="1" t="s">
        <v>6576</v>
      </c>
      <c r="E9322" s="1" t="s">
        <v>339</v>
      </c>
      <c r="F9322" s="1" t="s">
        <v>232</v>
      </c>
      <c r="G9322" s="1" t="s">
        <v>17</v>
      </c>
      <c r="H9322" s="1">
        <v>45.0</v>
      </c>
      <c r="I9322" s="3">
        <v>44059.625</v>
      </c>
      <c r="J9322" s="1">
        <v>1.55454425946118</v>
      </c>
      <c r="K9322" s="1" t="s">
        <v>24</v>
      </c>
      <c r="M9322" s="3">
        <v>44059.65813069444</v>
      </c>
    </row>
    <row r="9323">
      <c r="A9323" s="1">
        <v>9321.0</v>
      </c>
      <c r="B9323" s="1" t="s">
        <v>4367</v>
      </c>
      <c r="C9323" s="1" t="s">
        <v>17419</v>
      </c>
      <c r="D9323" s="1" t="s">
        <v>3703</v>
      </c>
      <c r="E9323" s="1" t="s">
        <v>17420</v>
      </c>
      <c r="F9323" s="1" t="s">
        <v>4370</v>
      </c>
      <c r="G9323" s="1" t="s">
        <v>39</v>
      </c>
      <c r="H9323" s="1">
        <v>45.0</v>
      </c>
      <c r="I9323" s="3">
        <v>44162.333333333336</v>
      </c>
      <c r="J9323" s="1">
        <v>2.18965869185595</v>
      </c>
      <c r="K9323" s="1" t="s">
        <v>24</v>
      </c>
      <c r="L9323" s="1" t="s">
        <v>2724</v>
      </c>
      <c r="M9323" s="3">
        <v>44162.37846369213</v>
      </c>
    </row>
    <row r="9324">
      <c r="A9324" s="1">
        <v>9322.0</v>
      </c>
      <c r="B9324" s="1" t="s">
        <v>63</v>
      </c>
      <c r="C9324" s="1" t="s">
        <v>17421</v>
      </c>
      <c r="D9324" s="1" t="s">
        <v>148</v>
      </c>
      <c r="E9324" s="1" t="s">
        <v>149</v>
      </c>
      <c r="F9324" s="1" t="s">
        <v>67</v>
      </c>
      <c r="G9324" s="1" t="s">
        <v>17</v>
      </c>
      <c r="H9324" s="1">
        <v>45.0</v>
      </c>
      <c r="I9324" s="3">
        <v>43998.770833333336</v>
      </c>
      <c r="J9324" s="1">
        <v>0.930726636416365</v>
      </c>
      <c r="K9324" s="1" t="s">
        <v>24</v>
      </c>
      <c r="M9324" s="3">
        <v>43998.80841938657</v>
      </c>
    </row>
    <row r="9325">
      <c r="A9325" s="1">
        <v>9323.0</v>
      </c>
      <c r="B9325" s="1" t="s">
        <v>501</v>
      </c>
      <c r="C9325" s="1" t="s">
        <v>17422</v>
      </c>
      <c r="D9325" s="1" t="s">
        <v>503</v>
      </c>
      <c r="E9325" s="1" t="s">
        <v>805</v>
      </c>
      <c r="F9325" s="1" t="s">
        <v>505</v>
      </c>
      <c r="G9325" s="1" t="s">
        <v>17</v>
      </c>
      <c r="H9325" s="1">
        <v>45.0</v>
      </c>
      <c r="I9325" s="3">
        <v>43858.25</v>
      </c>
      <c r="J9325" s="1">
        <v>0.0</v>
      </c>
      <c r="K9325" s="1" t="s">
        <v>18</v>
      </c>
      <c r="M9325" s="3">
        <v>43858.41315328704</v>
      </c>
    </row>
    <row r="9326">
      <c r="A9326" s="1">
        <v>9324.0</v>
      </c>
      <c r="B9326" s="1" t="s">
        <v>63</v>
      </c>
      <c r="C9326" s="1" t="s">
        <v>17423</v>
      </c>
      <c r="D9326" s="1" t="s">
        <v>148</v>
      </c>
      <c r="E9326" s="1" t="s">
        <v>3736</v>
      </c>
      <c r="F9326" s="1" t="s">
        <v>67</v>
      </c>
      <c r="G9326" s="1" t="s">
        <v>17</v>
      </c>
      <c r="H9326" s="1">
        <v>45.0</v>
      </c>
      <c r="I9326" s="3">
        <v>44028.729166666664</v>
      </c>
      <c r="J9326" s="1">
        <v>1.4561267060464</v>
      </c>
      <c r="K9326" s="1" t="s">
        <v>24</v>
      </c>
      <c r="M9326" s="3">
        <v>44028.76662050926</v>
      </c>
    </row>
    <row r="9327">
      <c r="A9327" s="1">
        <v>9325.0</v>
      </c>
      <c r="B9327" s="1" t="s">
        <v>1336</v>
      </c>
      <c r="C9327" s="1" t="s">
        <v>17424</v>
      </c>
      <c r="D9327" s="1" t="s">
        <v>17425</v>
      </c>
      <c r="E9327" s="1" t="s">
        <v>17426</v>
      </c>
      <c r="F9327" s="1" t="s">
        <v>1340</v>
      </c>
      <c r="G9327" s="1" t="s">
        <v>17</v>
      </c>
      <c r="H9327" s="1">
        <v>45.0</v>
      </c>
      <c r="I9327" s="3">
        <v>43760.333333333336</v>
      </c>
      <c r="J9327" s="1">
        <v>13.6298152178493</v>
      </c>
      <c r="K9327" s="1" t="s">
        <v>62</v>
      </c>
      <c r="M9327" s="3">
        <v>43760.87883313657</v>
      </c>
    </row>
    <row r="9328">
      <c r="A9328" s="1">
        <v>9326.0</v>
      </c>
      <c r="B9328" s="1" t="s">
        <v>2645</v>
      </c>
      <c r="C9328" s="1" t="s">
        <v>17427</v>
      </c>
      <c r="D9328" s="1" t="s">
        <v>4220</v>
      </c>
      <c r="E9328" s="1" t="s">
        <v>4311</v>
      </c>
      <c r="F9328" s="1" t="s">
        <v>2649</v>
      </c>
      <c r="G9328" s="1" t="s">
        <v>17</v>
      </c>
      <c r="H9328" s="1">
        <v>45.0</v>
      </c>
      <c r="I9328" s="3">
        <v>43905.291666666664</v>
      </c>
      <c r="J9328" s="1">
        <v>1.48921304877468</v>
      </c>
      <c r="K9328" s="1" t="s">
        <v>18</v>
      </c>
      <c r="M9328" s="3">
        <v>43905.33283641204</v>
      </c>
    </row>
    <row r="9329">
      <c r="A9329" s="1">
        <v>9327.0</v>
      </c>
      <c r="B9329" s="1" t="s">
        <v>1489</v>
      </c>
      <c r="C9329" s="1" t="s">
        <v>17428</v>
      </c>
      <c r="D9329" s="1" t="s">
        <v>5131</v>
      </c>
      <c r="E9329" s="1" t="s">
        <v>17429</v>
      </c>
      <c r="F9329" s="1" t="s">
        <v>1492</v>
      </c>
      <c r="G9329" s="1" t="s">
        <v>39</v>
      </c>
      <c r="H9329" s="1">
        <v>45.0</v>
      </c>
      <c r="I9329" s="3">
        <v>44061.333333333336</v>
      </c>
      <c r="J9329" s="1">
        <v>1.0963393247746</v>
      </c>
      <c r="K9329" s="1" t="s">
        <v>18</v>
      </c>
      <c r="M9329" s="3">
        <v>44061.3517415625</v>
      </c>
    </row>
    <row r="9330">
      <c r="A9330" s="1">
        <v>9328.0</v>
      </c>
      <c r="B9330" s="1" t="s">
        <v>732</v>
      </c>
      <c r="C9330" s="1" t="s">
        <v>17430</v>
      </c>
      <c r="D9330" s="1" t="s">
        <v>461</v>
      </c>
      <c r="E9330" s="1" t="s">
        <v>5010</v>
      </c>
      <c r="F9330" s="1" t="s">
        <v>735</v>
      </c>
      <c r="G9330" s="1" t="s">
        <v>17</v>
      </c>
      <c r="H9330" s="1">
        <v>45.0</v>
      </c>
      <c r="I9330" s="3">
        <v>44032.729166666664</v>
      </c>
      <c r="J9330" s="1">
        <v>0.530087390861458</v>
      </c>
      <c r="K9330" s="1" t="s">
        <v>24</v>
      </c>
      <c r="M9330" s="3">
        <v>44032.75814471065</v>
      </c>
    </row>
    <row r="9331">
      <c r="A9331" s="1">
        <v>9329.0</v>
      </c>
      <c r="B9331" s="1" t="s">
        <v>84</v>
      </c>
      <c r="C9331" s="1" t="s">
        <v>17431</v>
      </c>
      <c r="D9331" s="1" t="s">
        <v>86</v>
      </c>
      <c r="E9331" s="1" t="s">
        <v>4462</v>
      </c>
      <c r="F9331" s="1" t="s">
        <v>88</v>
      </c>
      <c r="G9331" s="1" t="s">
        <v>17</v>
      </c>
      <c r="H9331" s="1">
        <v>45.0</v>
      </c>
      <c r="I9331" s="3">
        <v>43801.625</v>
      </c>
      <c r="J9331" s="1">
        <v>7.9926223157101</v>
      </c>
      <c r="K9331" s="1" t="s">
        <v>83</v>
      </c>
      <c r="M9331" s="3">
        <v>43801.68347628472</v>
      </c>
    </row>
    <row r="9332">
      <c r="A9332" s="1">
        <v>9330.0</v>
      </c>
      <c r="B9332" s="1" t="s">
        <v>434</v>
      </c>
      <c r="C9332" s="1" t="s">
        <v>17432</v>
      </c>
      <c r="D9332" s="1" t="s">
        <v>707</v>
      </c>
      <c r="E9332" s="1" t="s">
        <v>17433</v>
      </c>
      <c r="F9332" s="1" t="s">
        <v>438</v>
      </c>
      <c r="G9332" s="1" t="s">
        <v>39</v>
      </c>
      <c r="H9332" s="1">
        <v>45.0</v>
      </c>
      <c r="I9332" s="3">
        <v>43814.270833333336</v>
      </c>
      <c r="J9332" s="1">
        <v>1.06156577944182</v>
      </c>
      <c r="K9332" s="1" t="s">
        <v>24</v>
      </c>
      <c r="M9332" s="3">
        <v>43814.30505135417</v>
      </c>
    </row>
    <row r="9333">
      <c r="A9333" s="1">
        <v>9331.0</v>
      </c>
      <c r="B9333" s="1" t="s">
        <v>582</v>
      </c>
      <c r="C9333" s="1" t="s">
        <v>17434</v>
      </c>
      <c r="D9333" s="1" t="s">
        <v>998</v>
      </c>
      <c r="E9333" s="1" t="s">
        <v>17435</v>
      </c>
      <c r="F9333" s="1" t="s">
        <v>586</v>
      </c>
      <c r="G9333" s="1" t="s">
        <v>39</v>
      </c>
      <c r="H9333" s="1">
        <v>45.0</v>
      </c>
      <c r="I9333" s="3">
        <v>43684.625</v>
      </c>
      <c r="J9333" s="1">
        <v>1.72760997038691</v>
      </c>
      <c r="K9333" s="1" t="s">
        <v>24</v>
      </c>
      <c r="M9333" s="3">
        <v>43684.66950747685</v>
      </c>
    </row>
    <row r="9334">
      <c r="A9334" s="1">
        <v>9332.0</v>
      </c>
      <c r="B9334" s="1" t="s">
        <v>1023</v>
      </c>
      <c r="C9334" s="1" t="s">
        <v>17436</v>
      </c>
      <c r="D9334" s="1" t="s">
        <v>482</v>
      </c>
      <c r="E9334" s="1" t="s">
        <v>7144</v>
      </c>
      <c r="F9334" s="1" t="s">
        <v>1027</v>
      </c>
      <c r="G9334" s="1" t="s">
        <v>35</v>
      </c>
      <c r="H9334" s="1">
        <v>45.0</v>
      </c>
      <c r="I9334" s="3">
        <v>43620.708333333336</v>
      </c>
      <c r="J9334" s="1">
        <v>0.228650247979016</v>
      </c>
      <c r="K9334" s="1" t="s">
        <v>24</v>
      </c>
      <c r="M9334" s="3">
        <v>43620.8226490625</v>
      </c>
    </row>
    <row r="9335">
      <c r="A9335" s="1">
        <v>9333.0</v>
      </c>
      <c r="B9335" s="1" t="s">
        <v>7934</v>
      </c>
      <c r="C9335" s="1" t="s">
        <v>17437</v>
      </c>
      <c r="D9335" s="1" t="s">
        <v>3131</v>
      </c>
      <c r="E9335" s="1" t="s">
        <v>17438</v>
      </c>
      <c r="F9335" s="1" t="s">
        <v>9681</v>
      </c>
      <c r="G9335" s="1" t="s">
        <v>89</v>
      </c>
      <c r="H9335" s="1">
        <v>45.0</v>
      </c>
      <c r="I9335" s="3">
        <v>44154.604166666664</v>
      </c>
      <c r="J9335" s="1">
        <v>1.54087125832395</v>
      </c>
      <c r="K9335" s="1" t="s">
        <v>218</v>
      </c>
      <c r="M9335" s="3">
        <v>44154.62160615741</v>
      </c>
    </row>
    <row r="9336">
      <c r="A9336" s="1">
        <v>9334.0</v>
      </c>
      <c r="B9336" s="1" t="s">
        <v>8276</v>
      </c>
      <c r="C9336" s="1" t="s">
        <v>17439</v>
      </c>
      <c r="D9336" s="1" t="s">
        <v>116</v>
      </c>
      <c r="E9336" s="1" t="s">
        <v>17440</v>
      </c>
      <c r="F9336" s="1" t="s">
        <v>8279</v>
      </c>
      <c r="G9336" s="1" t="s">
        <v>39</v>
      </c>
      <c r="H9336" s="1">
        <v>45.0</v>
      </c>
      <c r="I9336" s="3">
        <v>43849.666666666664</v>
      </c>
      <c r="J9336" s="1">
        <v>3.54626582122882</v>
      </c>
      <c r="K9336" s="1" t="s">
        <v>24</v>
      </c>
      <c r="M9336" s="3">
        <v>43849.6903466088</v>
      </c>
    </row>
    <row r="9337">
      <c r="A9337" s="1">
        <v>9335.0</v>
      </c>
      <c r="B9337" s="1" t="s">
        <v>184</v>
      </c>
      <c r="C9337" s="1" t="s">
        <v>17441</v>
      </c>
      <c r="D9337" s="1" t="s">
        <v>7254</v>
      </c>
      <c r="E9337" s="1" t="s">
        <v>5962</v>
      </c>
      <c r="F9337" s="1" t="s">
        <v>187</v>
      </c>
      <c r="G9337" s="1" t="s">
        <v>17</v>
      </c>
      <c r="H9337" s="1">
        <v>45.0</v>
      </c>
      <c r="I9337" s="3">
        <v>43825.65625</v>
      </c>
      <c r="J9337" s="1">
        <v>3.40287046377729</v>
      </c>
      <c r="K9337" s="1" t="s">
        <v>24</v>
      </c>
      <c r="M9337" s="3">
        <v>43825.65348927084</v>
      </c>
    </row>
    <row r="9338">
      <c r="A9338" s="1">
        <v>9336.0</v>
      </c>
      <c r="B9338" s="1" t="s">
        <v>1800</v>
      </c>
      <c r="C9338" s="1" t="s">
        <v>17442</v>
      </c>
      <c r="D9338" s="1" t="s">
        <v>1802</v>
      </c>
      <c r="E9338" s="1" t="s">
        <v>6827</v>
      </c>
      <c r="F9338" s="1" t="s">
        <v>1804</v>
      </c>
      <c r="G9338" s="1" t="s">
        <v>17</v>
      </c>
      <c r="H9338" s="1">
        <v>45.0</v>
      </c>
      <c r="I9338" s="3">
        <v>43882.625</v>
      </c>
      <c r="J9338" s="1">
        <v>0.560207066476064</v>
      </c>
      <c r="K9338" s="1" t="s">
        <v>83</v>
      </c>
      <c r="M9338" s="3">
        <v>43882.64458959491</v>
      </c>
    </row>
    <row r="9339">
      <c r="A9339" s="1">
        <v>9337.0</v>
      </c>
      <c r="B9339" s="1" t="s">
        <v>5319</v>
      </c>
      <c r="C9339" s="1" t="s">
        <v>17443</v>
      </c>
      <c r="D9339" s="1" t="s">
        <v>1071</v>
      </c>
      <c r="E9339" s="1" t="s">
        <v>16777</v>
      </c>
      <c r="F9339" s="1" t="s">
        <v>5322</v>
      </c>
      <c r="G9339" s="1" t="s">
        <v>17</v>
      </c>
      <c r="H9339" s="1">
        <v>45.0</v>
      </c>
      <c r="I9339" s="3">
        <v>44004.666666666664</v>
      </c>
      <c r="J9339" s="1">
        <v>0.639620659889694</v>
      </c>
      <c r="K9339" s="1" t="s">
        <v>24</v>
      </c>
      <c r="L9339" s="1" t="s">
        <v>741</v>
      </c>
      <c r="M9339" s="3">
        <v>44004.68022952546</v>
      </c>
    </row>
    <row r="9340">
      <c r="A9340" s="1">
        <v>9338.0</v>
      </c>
      <c r="B9340" s="1" t="s">
        <v>267</v>
      </c>
      <c r="C9340" s="1" t="s">
        <v>17444</v>
      </c>
      <c r="D9340" s="1" t="s">
        <v>269</v>
      </c>
      <c r="E9340" s="1" t="s">
        <v>9361</v>
      </c>
      <c r="F9340" s="1" t="s">
        <v>271</v>
      </c>
      <c r="G9340" s="1" t="s">
        <v>35</v>
      </c>
      <c r="H9340" s="1">
        <v>45.0</v>
      </c>
      <c r="I9340" s="3">
        <v>44245.625</v>
      </c>
      <c r="J9340" s="1">
        <v>1.31942069973479</v>
      </c>
      <c r="K9340" s="1" t="s">
        <v>56</v>
      </c>
      <c r="L9340" s="1" t="s">
        <v>272</v>
      </c>
      <c r="M9340" s="3">
        <v>44245.63479650463</v>
      </c>
    </row>
    <row r="9341">
      <c r="A9341" s="1">
        <v>9339.0</v>
      </c>
      <c r="B9341" s="1" t="s">
        <v>150</v>
      </c>
      <c r="C9341" s="1" t="s">
        <v>17445</v>
      </c>
      <c r="D9341" s="1" t="s">
        <v>408</v>
      </c>
      <c r="E9341" s="1" t="s">
        <v>17446</v>
      </c>
      <c r="F9341" s="1" t="s">
        <v>153</v>
      </c>
      <c r="G9341" s="1" t="s">
        <v>39</v>
      </c>
      <c r="H9341" s="1">
        <v>45.0</v>
      </c>
      <c r="I9341" s="3">
        <v>43849.333333333336</v>
      </c>
      <c r="J9341" s="1">
        <v>2.29293264931648</v>
      </c>
      <c r="K9341" s="1" t="s">
        <v>62</v>
      </c>
      <c r="M9341" s="3">
        <v>43849.41380310185</v>
      </c>
    </row>
    <row r="9342">
      <c r="A9342" s="1">
        <v>9340.0</v>
      </c>
      <c r="B9342" s="1" t="s">
        <v>2028</v>
      </c>
      <c r="C9342" s="1" t="s">
        <v>17447</v>
      </c>
      <c r="D9342" s="1" t="s">
        <v>1014</v>
      </c>
      <c r="E9342" s="1" t="s">
        <v>6912</v>
      </c>
      <c r="F9342" s="1" t="s">
        <v>2032</v>
      </c>
      <c r="G9342" s="1" t="s">
        <v>17</v>
      </c>
      <c r="H9342" s="1">
        <v>45.0</v>
      </c>
      <c r="I9342" s="3">
        <v>43920.1875</v>
      </c>
      <c r="J9342" s="1">
        <v>1.45558268584765</v>
      </c>
      <c r="K9342" s="1" t="s">
        <v>166</v>
      </c>
      <c r="M9342" s="3">
        <v>43920.224693344906</v>
      </c>
    </row>
    <row r="9343">
      <c r="A9343" s="1">
        <v>9341.0</v>
      </c>
      <c r="B9343" s="1" t="s">
        <v>324</v>
      </c>
      <c r="C9343" s="1" t="s">
        <v>17448</v>
      </c>
      <c r="D9343" s="1" t="s">
        <v>7983</v>
      </c>
      <c r="E9343" s="1" t="s">
        <v>17449</v>
      </c>
      <c r="F9343" s="1" t="s">
        <v>328</v>
      </c>
      <c r="G9343" s="1" t="s">
        <v>89</v>
      </c>
      <c r="H9343" s="1">
        <v>45.0</v>
      </c>
      <c r="I9343" s="3">
        <v>43869.41228136574</v>
      </c>
      <c r="J9343" s="1">
        <v>1.12184778887273</v>
      </c>
      <c r="K9343" s="1" t="s">
        <v>24</v>
      </c>
      <c r="M9343" s="3">
        <v>43869.42143501157</v>
      </c>
    </row>
    <row r="9344">
      <c r="A9344" s="1">
        <v>9342.0</v>
      </c>
      <c r="B9344" s="1" t="s">
        <v>1954</v>
      </c>
      <c r="C9344" s="1" t="s">
        <v>17450</v>
      </c>
      <c r="D9344" s="1" t="s">
        <v>1255</v>
      </c>
      <c r="E9344" s="1" t="s">
        <v>17451</v>
      </c>
      <c r="F9344" s="1" t="s">
        <v>1957</v>
      </c>
      <c r="G9344" s="1" t="s">
        <v>39</v>
      </c>
      <c r="H9344" s="1">
        <v>45.0</v>
      </c>
      <c r="I9344" s="3">
        <v>44157.677083333336</v>
      </c>
      <c r="J9344" s="1">
        <v>1.08746100641551</v>
      </c>
      <c r="K9344" s="1" t="s">
        <v>83</v>
      </c>
      <c r="M9344" s="3">
        <v>44157.704673900465</v>
      </c>
    </row>
    <row r="9345">
      <c r="A9345" s="1">
        <v>9343.0</v>
      </c>
      <c r="B9345" s="1" t="s">
        <v>991</v>
      </c>
      <c r="C9345" s="1" t="s">
        <v>17452</v>
      </c>
      <c r="D9345" s="1" t="s">
        <v>121</v>
      </c>
      <c r="E9345" s="1" t="s">
        <v>17453</v>
      </c>
      <c r="F9345" s="1" t="s">
        <v>995</v>
      </c>
      <c r="G9345" s="1" t="s">
        <v>39</v>
      </c>
      <c r="H9345" s="1">
        <v>45.0</v>
      </c>
      <c r="I9345" s="3">
        <v>44139.645833333336</v>
      </c>
      <c r="J9345" s="1">
        <v>1.75332989352859</v>
      </c>
      <c r="K9345" s="1" t="s">
        <v>18</v>
      </c>
      <c r="M9345" s="3">
        <v>44139.7586303125</v>
      </c>
    </row>
    <row r="9346">
      <c r="A9346" s="1">
        <v>9344.0</v>
      </c>
      <c r="B9346" s="1" t="s">
        <v>303</v>
      </c>
      <c r="C9346" s="1" t="s">
        <v>17454</v>
      </c>
      <c r="D9346" s="1" t="s">
        <v>305</v>
      </c>
      <c r="E9346" s="1" t="s">
        <v>4057</v>
      </c>
      <c r="F9346" s="1" t="s">
        <v>307</v>
      </c>
      <c r="G9346" s="1" t="s">
        <v>17</v>
      </c>
      <c r="H9346" s="1">
        <v>45.0</v>
      </c>
      <c r="I9346" s="3">
        <v>44079.625</v>
      </c>
      <c r="J9346" s="1">
        <v>0.595584624616839</v>
      </c>
      <c r="K9346" s="1" t="s">
        <v>24</v>
      </c>
      <c r="M9346" s="3">
        <v>44079.66125950232</v>
      </c>
    </row>
    <row r="9347">
      <c r="A9347" s="1">
        <v>9345.0</v>
      </c>
      <c r="B9347" s="1" t="s">
        <v>17455</v>
      </c>
      <c r="C9347" s="1" t="s">
        <v>17456</v>
      </c>
      <c r="D9347" s="1" t="s">
        <v>17457</v>
      </c>
      <c r="E9347" s="1" t="s">
        <v>17458</v>
      </c>
      <c r="F9347" s="1" t="s">
        <v>17459</v>
      </c>
      <c r="G9347" s="1" t="s">
        <v>39</v>
      </c>
      <c r="H9347" s="1">
        <v>45.0</v>
      </c>
      <c r="I9347" s="3">
        <v>43866.729166666664</v>
      </c>
      <c r="J9347" s="1">
        <v>2.21023806796352</v>
      </c>
      <c r="K9347" s="1" t="s">
        <v>24</v>
      </c>
      <c r="M9347" s="3">
        <v>43866.77411957176</v>
      </c>
    </row>
    <row r="9348">
      <c r="A9348" s="1">
        <v>9346.0</v>
      </c>
      <c r="B9348" s="1" t="s">
        <v>1181</v>
      </c>
      <c r="C9348" s="1" t="s">
        <v>17460</v>
      </c>
      <c r="D9348" s="1" t="s">
        <v>80</v>
      </c>
      <c r="E9348" s="1" t="s">
        <v>7762</v>
      </c>
      <c r="F9348" s="1" t="s">
        <v>1184</v>
      </c>
      <c r="G9348" s="1" t="s">
        <v>35</v>
      </c>
      <c r="H9348" s="1">
        <v>45.0</v>
      </c>
      <c r="I9348" s="3">
        <v>43675.625</v>
      </c>
      <c r="J9348" s="1">
        <v>6.6645423978209</v>
      </c>
      <c r="K9348" s="1" t="s">
        <v>46</v>
      </c>
      <c r="M9348" s="3">
        <v>43675.68667836805</v>
      </c>
    </row>
    <row r="9349">
      <c r="A9349" s="1">
        <v>9347.0</v>
      </c>
      <c r="B9349" s="1" t="s">
        <v>114</v>
      </c>
      <c r="C9349" s="1" t="s">
        <v>17461</v>
      </c>
      <c r="D9349" s="1" t="s">
        <v>116</v>
      </c>
      <c r="E9349" s="1" t="s">
        <v>1832</v>
      </c>
      <c r="F9349" s="1" t="s">
        <v>118</v>
      </c>
      <c r="G9349" s="1" t="s">
        <v>17</v>
      </c>
      <c r="H9349" s="1">
        <v>45.0</v>
      </c>
      <c r="I9349" s="3">
        <v>44053.25</v>
      </c>
      <c r="J9349" s="1">
        <v>3.04274627785319</v>
      </c>
      <c r="K9349" s="1" t="s">
        <v>24</v>
      </c>
      <c r="L9349" s="1" t="s">
        <v>1006</v>
      </c>
      <c r="M9349" s="3">
        <v>44053.29287409722</v>
      </c>
    </row>
    <row r="9350">
      <c r="A9350" s="1">
        <v>9348.0</v>
      </c>
      <c r="B9350" s="1" t="s">
        <v>9609</v>
      </c>
      <c r="C9350" s="1" t="s">
        <v>17462</v>
      </c>
      <c r="D9350" s="1" t="s">
        <v>80</v>
      </c>
      <c r="E9350" s="1" t="s">
        <v>10297</v>
      </c>
      <c r="F9350" s="1" t="s">
        <v>9612</v>
      </c>
      <c r="G9350" s="1" t="s">
        <v>17</v>
      </c>
      <c r="H9350" s="1">
        <v>45.0</v>
      </c>
      <c r="I9350" s="3">
        <v>43852.25</v>
      </c>
      <c r="J9350" s="1">
        <v>0.426349756517459</v>
      </c>
      <c r="K9350" s="1" t="s">
        <v>46</v>
      </c>
      <c r="M9350" s="3">
        <v>43852.27105131945</v>
      </c>
    </row>
    <row r="9351">
      <c r="A9351" s="1">
        <v>9349.0</v>
      </c>
      <c r="B9351" s="1" t="s">
        <v>141</v>
      </c>
      <c r="C9351" s="1" t="s">
        <v>17463</v>
      </c>
      <c r="D9351" s="1" t="s">
        <v>182</v>
      </c>
      <c r="E9351" s="1" t="s">
        <v>17464</v>
      </c>
      <c r="F9351" s="1" t="s">
        <v>175</v>
      </c>
      <c r="G9351" s="1" t="s">
        <v>39</v>
      </c>
      <c r="H9351" s="1">
        <v>45.0</v>
      </c>
      <c r="I9351" s="3">
        <v>44027.25</v>
      </c>
      <c r="J9351" s="1">
        <v>2.85588821554036</v>
      </c>
      <c r="K9351" s="1" t="s">
        <v>46</v>
      </c>
      <c r="M9351" s="3">
        <v>44027.283627453704</v>
      </c>
    </row>
    <row r="9352">
      <c r="A9352" s="1">
        <v>9350.0</v>
      </c>
      <c r="B9352" s="1" t="s">
        <v>293</v>
      </c>
      <c r="C9352" s="1" t="s">
        <v>17465</v>
      </c>
      <c r="D9352" s="1" t="s">
        <v>588</v>
      </c>
      <c r="E9352" s="1" t="s">
        <v>2661</v>
      </c>
      <c r="F9352" s="1" t="s">
        <v>297</v>
      </c>
      <c r="G9352" s="1" t="s">
        <v>17</v>
      </c>
      <c r="H9352" s="1">
        <v>45.0</v>
      </c>
      <c r="I9352" s="3">
        <v>43823.791666666664</v>
      </c>
      <c r="J9352" s="1">
        <v>0.732020888795907</v>
      </c>
      <c r="K9352" s="1" t="s">
        <v>62</v>
      </c>
      <c r="M9352" s="3">
        <v>43823.78654165509</v>
      </c>
    </row>
    <row r="9353">
      <c r="A9353" s="1">
        <v>9351.0</v>
      </c>
      <c r="B9353" s="1" t="s">
        <v>796</v>
      </c>
      <c r="C9353" s="1" t="s">
        <v>17466</v>
      </c>
      <c r="D9353" s="1" t="s">
        <v>173</v>
      </c>
      <c r="E9353" s="1" t="s">
        <v>17467</v>
      </c>
      <c r="F9353" s="1" t="s">
        <v>799</v>
      </c>
      <c r="G9353" s="1" t="s">
        <v>89</v>
      </c>
      <c r="H9353" s="1">
        <v>45.0</v>
      </c>
      <c r="I9353" s="3">
        <v>44169.639271134256</v>
      </c>
      <c r="J9353" s="1">
        <v>0.797157368515474</v>
      </c>
      <c r="K9353" s="1" t="s">
        <v>18</v>
      </c>
      <c r="M9353" s="3">
        <v>44169.68951900463</v>
      </c>
    </row>
    <row r="9354">
      <c r="A9354" s="1">
        <v>9352.0</v>
      </c>
      <c r="B9354" s="1" t="s">
        <v>4690</v>
      </c>
      <c r="C9354" s="1" t="s">
        <v>17468</v>
      </c>
      <c r="D9354" s="1" t="s">
        <v>2255</v>
      </c>
      <c r="E9354" s="1" t="s">
        <v>17469</v>
      </c>
      <c r="F9354" s="1" t="s">
        <v>4693</v>
      </c>
      <c r="G9354" s="1" t="s">
        <v>89</v>
      </c>
      <c r="H9354" s="1">
        <v>45.0</v>
      </c>
      <c r="I9354" s="3">
        <v>44210.42196357639</v>
      </c>
      <c r="J9354" s="1">
        <v>2.2157364226098</v>
      </c>
      <c r="K9354" s="1" t="s">
        <v>24</v>
      </c>
      <c r="L9354" s="1" t="s">
        <v>365</v>
      </c>
      <c r="M9354" s="3">
        <v>44210.45065099537</v>
      </c>
    </row>
    <row r="9355">
      <c r="A9355" s="1">
        <v>9353.0</v>
      </c>
      <c r="B9355" s="1" t="s">
        <v>1872</v>
      </c>
      <c r="C9355" s="1" t="s">
        <v>17470</v>
      </c>
      <c r="D9355" s="1" t="s">
        <v>1874</v>
      </c>
      <c r="E9355" s="1" t="s">
        <v>5060</v>
      </c>
      <c r="F9355" s="1" t="s">
        <v>1876</v>
      </c>
      <c r="G9355" s="1" t="s">
        <v>35</v>
      </c>
      <c r="H9355" s="1">
        <v>45.0</v>
      </c>
      <c r="I9355" s="3">
        <v>44232.375</v>
      </c>
      <c r="J9355" s="1">
        <v>2.32306993815733</v>
      </c>
      <c r="K9355" s="1" t="s">
        <v>24</v>
      </c>
      <c r="L9355" s="1" t="s">
        <v>406</v>
      </c>
      <c r="M9355" s="3">
        <v>44232.41114399306</v>
      </c>
    </row>
    <row r="9356">
      <c r="A9356" s="1">
        <v>9354.0</v>
      </c>
      <c r="B9356" s="1" t="s">
        <v>727</v>
      </c>
      <c r="C9356" s="1" t="s">
        <v>17471</v>
      </c>
      <c r="D9356" s="1" t="s">
        <v>1140</v>
      </c>
      <c r="E9356" s="1" t="s">
        <v>17472</v>
      </c>
      <c r="F9356" s="1" t="s">
        <v>731</v>
      </c>
      <c r="G9356" s="1" t="s">
        <v>39</v>
      </c>
      <c r="H9356" s="1">
        <v>45.0</v>
      </c>
      <c r="I9356" s="3">
        <v>44102.65625</v>
      </c>
      <c r="J9356" s="1">
        <v>3.03330414585522</v>
      </c>
      <c r="K9356" s="1" t="s">
        <v>24</v>
      </c>
      <c r="L9356" s="1" t="s">
        <v>741</v>
      </c>
      <c r="M9356" s="3">
        <v>44102.68438462963</v>
      </c>
    </row>
    <row r="9357">
      <c r="A9357" s="1">
        <v>9355.0</v>
      </c>
      <c r="B9357" s="1" t="s">
        <v>324</v>
      </c>
      <c r="C9357" s="1" t="s">
        <v>17473</v>
      </c>
      <c r="D9357" s="1" t="s">
        <v>116</v>
      </c>
      <c r="E9357" s="1" t="s">
        <v>17474</v>
      </c>
      <c r="F9357" s="1" t="s">
        <v>328</v>
      </c>
      <c r="G9357" s="1" t="s">
        <v>89</v>
      </c>
      <c r="H9357" s="1">
        <v>45.0</v>
      </c>
      <c r="I9357" s="3">
        <v>43914.47227560185</v>
      </c>
      <c r="J9357" s="1">
        <v>6.98829745312913</v>
      </c>
      <c r="K9357" s="1" t="s">
        <v>24</v>
      </c>
      <c r="M9357" s="3">
        <v>43914.5045368287</v>
      </c>
    </row>
    <row r="9358">
      <c r="A9358" s="1">
        <v>9356.0</v>
      </c>
      <c r="B9358" s="1" t="s">
        <v>141</v>
      </c>
      <c r="C9358" s="1" t="s">
        <v>17475</v>
      </c>
      <c r="D9358" s="1" t="s">
        <v>182</v>
      </c>
      <c r="E9358" s="1" t="s">
        <v>17476</v>
      </c>
      <c r="F9358" s="1" t="s">
        <v>175</v>
      </c>
      <c r="G9358" s="1" t="s">
        <v>89</v>
      </c>
      <c r="H9358" s="1">
        <v>45.0</v>
      </c>
      <c r="I9358" s="3">
        <v>44138.354166666664</v>
      </c>
      <c r="J9358" s="1">
        <v>2.39149183318615</v>
      </c>
      <c r="K9358" s="1" t="s">
        <v>46</v>
      </c>
      <c r="M9358" s="3">
        <v>44138.363718368055</v>
      </c>
    </row>
    <row r="9359">
      <c r="A9359" s="1">
        <v>9357.0</v>
      </c>
      <c r="B9359" s="1" t="s">
        <v>12</v>
      </c>
      <c r="C9359" s="1" t="s">
        <v>17477</v>
      </c>
      <c r="D9359" s="1" t="s">
        <v>14</v>
      </c>
      <c r="E9359" s="1" t="s">
        <v>8111</v>
      </c>
      <c r="F9359" s="1" t="s">
        <v>16</v>
      </c>
      <c r="G9359" s="1" t="s">
        <v>17</v>
      </c>
      <c r="H9359" s="1">
        <v>45.0</v>
      </c>
      <c r="I9359" s="3">
        <v>43821.625</v>
      </c>
      <c r="J9359" s="1">
        <v>1.16308670081673</v>
      </c>
      <c r="K9359" s="1" t="s">
        <v>18</v>
      </c>
      <c r="M9359" s="3">
        <v>43821.6523252662</v>
      </c>
    </row>
    <row r="9360">
      <c r="A9360" s="1">
        <v>9358.0</v>
      </c>
      <c r="B9360" s="1" t="s">
        <v>8715</v>
      </c>
      <c r="C9360" s="1" t="s">
        <v>17478</v>
      </c>
      <c r="D9360" s="1" t="s">
        <v>2030</v>
      </c>
      <c r="E9360" s="1" t="s">
        <v>17479</v>
      </c>
      <c r="F9360" s="1" t="s">
        <v>8718</v>
      </c>
      <c r="G9360" s="1" t="s">
        <v>39</v>
      </c>
      <c r="H9360" s="1">
        <v>45.0</v>
      </c>
      <c r="I9360" s="3">
        <v>43925.646527777775</v>
      </c>
      <c r="J9360" s="1">
        <v>2.56180143996384</v>
      </c>
      <c r="K9360" s="1" t="s">
        <v>24</v>
      </c>
      <c r="M9360" s="3">
        <v>43925.65693130787</v>
      </c>
    </row>
    <row r="9361">
      <c r="A9361" s="1">
        <v>9359.0</v>
      </c>
      <c r="B9361" s="1" t="s">
        <v>501</v>
      </c>
      <c r="C9361" s="1" t="s">
        <v>17480</v>
      </c>
      <c r="D9361" s="1" t="s">
        <v>503</v>
      </c>
      <c r="E9361" s="1" t="s">
        <v>3279</v>
      </c>
      <c r="F9361" s="1" t="s">
        <v>505</v>
      </c>
      <c r="G9361" s="1" t="s">
        <v>17</v>
      </c>
      <c r="H9361" s="1">
        <v>45.0</v>
      </c>
      <c r="I9361" s="3">
        <v>43801.208333333336</v>
      </c>
      <c r="J9361" s="1">
        <v>0.0</v>
      </c>
      <c r="K9361" s="1" t="s">
        <v>18</v>
      </c>
      <c r="M9361" s="3">
        <v>43800.71203631944</v>
      </c>
    </row>
    <row r="9362">
      <c r="A9362" s="1">
        <v>9360.0</v>
      </c>
      <c r="B9362" s="1" t="s">
        <v>2502</v>
      </c>
      <c r="C9362" s="1" t="s">
        <v>17481</v>
      </c>
      <c r="D9362" s="1" t="s">
        <v>2504</v>
      </c>
      <c r="E9362" s="1" t="s">
        <v>17482</v>
      </c>
      <c r="F9362" s="1" t="s">
        <v>2506</v>
      </c>
      <c r="G9362" s="1" t="s">
        <v>17</v>
      </c>
      <c r="H9362" s="1">
        <v>45.0</v>
      </c>
      <c r="I9362" s="3">
        <v>44217.541666666664</v>
      </c>
      <c r="J9362" s="1">
        <v>4.1134621058416</v>
      </c>
      <c r="K9362" s="1" t="s">
        <v>159</v>
      </c>
      <c r="L9362" s="1" t="s">
        <v>2507</v>
      </c>
      <c r="M9362" s="3">
        <v>44217.56977400463</v>
      </c>
    </row>
    <row r="9363">
      <c r="A9363" s="1">
        <v>9361.0</v>
      </c>
      <c r="B9363" s="1" t="s">
        <v>582</v>
      </c>
      <c r="C9363" s="1" t="s">
        <v>17483</v>
      </c>
      <c r="D9363" s="1" t="s">
        <v>93</v>
      </c>
      <c r="E9363" s="1" t="s">
        <v>2474</v>
      </c>
      <c r="F9363" s="1" t="s">
        <v>586</v>
      </c>
      <c r="G9363" s="1" t="s">
        <v>17</v>
      </c>
      <c r="H9363" s="1">
        <v>45.0</v>
      </c>
      <c r="I9363" s="3">
        <v>43853.25</v>
      </c>
      <c r="J9363" s="1">
        <v>3.45536684924112</v>
      </c>
      <c r="K9363" s="1" t="s">
        <v>24</v>
      </c>
      <c r="M9363" s="3">
        <v>43853.27587622685</v>
      </c>
    </row>
    <row r="9364">
      <c r="A9364" s="1">
        <v>9362.0</v>
      </c>
      <c r="B9364" s="1" t="s">
        <v>501</v>
      </c>
      <c r="C9364" s="1" t="s">
        <v>17484</v>
      </c>
      <c r="D9364" s="1" t="s">
        <v>503</v>
      </c>
      <c r="E9364" s="1" t="s">
        <v>884</v>
      </c>
      <c r="F9364" s="1" t="s">
        <v>505</v>
      </c>
      <c r="G9364" s="1" t="s">
        <v>17</v>
      </c>
      <c r="H9364" s="1">
        <v>45.0</v>
      </c>
      <c r="I9364" s="3">
        <v>43889.25</v>
      </c>
      <c r="J9364" s="1">
        <v>0.0</v>
      </c>
      <c r="K9364" s="1" t="s">
        <v>18</v>
      </c>
      <c r="M9364" s="3">
        <v>43893.497447037036</v>
      </c>
    </row>
    <row r="9365">
      <c r="A9365" s="1">
        <v>9363.0</v>
      </c>
      <c r="B9365" s="1" t="s">
        <v>3073</v>
      </c>
      <c r="C9365" s="1" t="s">
        <v>17485</v>
      </c>
      <c r="D9365" s="1" t="s">
        <v>198</v>
      </c>
      <c r="E9365" s="1" t="s">
        <v>10150</v>
      </c>
      <c r="F9365" s="1" t="s">
        <v>3419</v>
      </c>
      <c r="G9365" s="1" t="s">
        <v>17</v>
      </c>
      <c r="H9365" s="1">
        <v>45.0</v>
      </c>
      <c r="I9365" s="3">
        <v>44075.583333333336</v>
      </c>
      <c r="J9365" s="1">
        <v>1.42111184585851</v>
      </c>
      <c r="K9365" s="1" t="s">
        <v>24</v>
      </c>
      <c r="M9365" s="3">
        <v>44075.620057789354</v>
      </c>
    </row>
    <row r="9366">
      <c r="A9366" s="1">
        <v>9364.0</v>
      </c>
      <c r="B9366" s="1" t="s">
        <v>1481</v>
      </c>
      <c r="C9366" s="1" t="s">
        <v>17486</v>
      </c>
      <c r="D9366" s="1" t="s">
        <v>1483</v>
      </c>
      <c r="E9366" s="1" t="s">
        <v>17487</v>
      </c>
      <c r="F9366" s="1" t="s">
        <v>1485</v>
      </c>
      <c r="G9366" s="1" t="s">
        <v>17</v>
      </c>
      <c r="H9366" s="1">
        <v>45.0</v>
      </c>
      <c r="I9366" s="3">
        <v>43956.291666666664</v>
      </c>
      <c r="J9366" s="1">
        <v>0.929464856358154</v>
      </c>
      <c r="K9366" s="1" t="s">
        <v>218</v>
      </c>
      <c r="L9366" s="1" t="s">
        <v>433</v>
      </c>
      <c r="M9366" s="3">
        <v>43956.32386834491</v>
      </c>
    </row>
    <row r="9367">
      <c r="A9367" s="1">
        <v>9365.0</v>
      </c>
      <c r="B9367" s="1" t="s">
        <v>303</v>
      </c>
      <c r="C9367" s="1" t="s">
        <v>17488</v>
      </c>
      <c r="D9367" s="1" t="s">
        <v>305</v>
      </c>
      <c r="E9367" s="1" t="s">
        <v>3493</v>
      </c>
      <c r="F9367" s="1" t="s">
        <v>307</v>
      </c>
      <c r="G9367" s="1" t="s">
        <v>17</v>
      </c>
      <c r="H9367" s="1">
        <v>45.0</v>
      </c>
      <c r="I9367" s="3">
        <v>44149.229166666664</v>
      </c>
      <c r="J9367" s="1">
        <v>1.4744553961055</v>
      </c>
      <c r="K9367" s="1" t="s">
        <v>24</v>
      </c>
      <c r="M9367" s="3">
        <v>44149.26268796296</v>
      </c>
    </row>
    <row r="9368">
      <c r="A9368" s="1">
        <v>9366.0</v>
      </c>
      <c r="B9368" s="1" t="s">
        <v>742</v>
      </c>
      <c r="C9368" s="1" t="s">
        <v>17489</v>
      </c>
      <c r="D9368" s="1" t="s">
        <v>148</v>
      </c>
      <c r="E9368" s="1" t="s">
        <v>13155</v>
      </c>
      <c r="F9368" s="1" t="s">
        <v>746</v>
      </c>
      <c r="G9368" s="1" t="s">
        <v>35</v>
      </c>
      <c r="H9368" s="1">
        <v>45.0</v>
      </c>
      <c r="I9368" s="3">
        <v>43816.541666666664</v>
      </c>
      <c r="J9368" s="1">
        <v>1.23048110517176</v>
      </c>
      <c r="K9368" s="1" t="s">
        <v>24</v>
      </c>
      <c r="M9368" s="3">
        <v>43816.58278726852</v>
      </c>
    </row>
    <row r="9369">
      <c r="A9369" s="1">
        <v>9367.0</v>
      </c>
      <c r="B9369" s="1" t="s">
        <v>136</v>
      </c>
      <c r="C9369" s="1" t="s">
        <v>17490</v>
      </c>
      <c r="D9369" s="1" t="s">
        <v>138</v>
      </c>
      <c r="E9369" s="1" t="s">
        <v>1259</v>
      </c>
      <c r="F9369" s="1" t="s">
        <v>140</v>
      </c>
      <c r="G9369" s="1" t="s">
        <v>35</v>
      </c>
      <c r="H9369" s="1">
        <v>45.0</v>
      </c>
      <c r="I9369" s="3">
        <v>44211.375</v>
      </c>
      <c r="J9369" s="1">
        <v>2.26813069865194</v>
      </c>
      <c r="K9369" s="1" t="s">
        <v>18</v>
      </c>
      <c r="M9369" s="3">
        <v>44211.31738152778</v>
      </c>
    </row>
    <row r="9370">
      <c r="A9370" s="1">
        <v>9368.0</v>
      </c>
      <c r="B9370" s="1" t="s">
        <v>17491</v>
      </c>
      <c r="C9370" s="1" t="s">
        <v>17492</v>
      </c>
      <c r="D9370" s="1" t="s">
        <v>3131</v>
      </c>
      <c r="E9370" s="1" t="s">
        <v>17493</v>
      </c>
      <c r="F9370" s="1" t="s">
        <v>17494</v>
      </c>
      <c r="G9370" s="1" t="s">
        <v>39</v>
      </c>
      <c r="H9370" s="1">
        <v>45.0</v>
      </c>
      <c r="I9370" s="3">
        <v>44253.40625</v>
      </c>
      <c r="J9370" s="1">
        <v>3.70376649183848</v>
      </c>
      <c r="K9370" s="1" t="s">
        <v>218</v>
      </c>
      <c r="L9370" s="1" t="s">
        <v>7257</v>
      </c>
      <c r="M9370" s="3">
        <v>44253.43560362268</v>
      </c>
    </row>
    <row r="9371">
      <c r="A9371" s="1">
        <v>9369.0</v>
      </c>
      <c r="B9371" s="1" t="s">
        <v>5104</v>
      </c>
      <c r="C9371" s="1" t="s">
        <v>17495</v>
      </c>
      <c r="D9371" s="1" t="s">
        <v>2816</v>
      </c>
      <c r="E9371" s="1" t="s">
        <v>17496</v>
      </c>
      <c r="F9371" s="1" t="s">
        <v>5107</v>
      </c>
      <c r="G9371" s="1" t="s">
        <v>39</v>
      </c>
      <c r="H9371" s="1">
        <v>45.0</v>
      </c>
      <c r="I9371" s="3">
        <v>44062.291666666664</v>
      </c>
      <c r="J9371" s="1">
        <v>2.37317285868713</v>
      </c>
      <c r="K9371" s="1" t="s">
        <v>24</v>
      </c>
      <c r="M9371" s="3">
        <v>44062.321477233796</v>
      </c>
    </row>
    <row r="9372">
      <c r="A9372" s="1">
        <v>9370.0</v>
      </c>
      <c r="B9372" s="1" t="s">
        <v>1323</v>
      </c>
      <c r="C9372" s="1" t="s">
        <v>17497</v>
      </c>
      <c r="D9372" s="1" t="s">
        <v>1325</v>
      </c>
      <c r="E9372" s="1" t="s">
        <v>3192</v>
      </c>
      <c r="F9372" s="1" t="s">
        <v>1327</v>
      </c>
      <c r="G9372" s="1" t="s">
        <v>17</v>
      </c>
      <c r="H9372" s="1">
        <v>45.0</v>
      </c>
      <c r="I9372" s="3">
        <v>44100.427083333336</v>
      </c>
      <c r="J9372" s="1">
        <v>0.638304348214173</v>
      </c>
      <c r="K9372" s="1" t="s">
        <v>46</v>
      </c>
      <c r="M9372" s="3">
        <v>44100.47944239583</v>
      </c>
    </row>
    <row r="9373">
      <c r="A9373" s="1">
        <v>9371.0</v>
      </c>
      <c r="B9373" s="1" t="s">
        <v>273</v>
      </c>
      <c r="C9373" s="1" t="s">
        <v>17498</v>
      </c>
      <c r="D9373" s="1" t="s">
        <v>207</v>
      </c>
      <c r="E9373" s="1" t="s">
        <v>17499</v>
      </c>
      <c r="F9373" s="1" t="s">
        <v>277</v>
      </c>
      <c r="G9373" s="1" t="s">
        <v>89</v>
      </c>
      <c r="H9373" s="1">
        <v>45.0</v>
      </c>
      <c r="I9373" s="3">
        <v>44024.751676782405</v>
      </c>
      <c r="J9373" s="1">
        <v>1.44919486781323</v>
      </c>
      <c r="K9373" s="1" t="s">
        <v>24</v>
      </c>
      <c r="M9373" s="3">
        <v>44024.79357576389</v>
      </c>
    </row>
    <row r="9374">
      <c r="A9374" s="1">
        <v>9372.0</v>
      </c>
      <c r="B9374" s="1" t="s">
        <v>84</v>
      </c>
      <c r="C9374" s="1" t="s">
        <v>17500</v>
      </c>
      <c r="D9374" s="1" t="s">
        <v>1549</v>
      </c>
      <c r="E9374" s="1" t="s">
        <v>17501</v>
      </c>
      <c r="F9374" s="1" t="s">
        <v>88</v>
      </c>
      <c r="G9374" s="1" t="s">
        <v>39</v>
      </c>
      <c r="H9374" s="1">
        <v>45.0</v>
      </c>
      <c r="I9374" s="3">
        <v>43912.208333333336</v>
      </c>
      <c r="J9374" s="1">
        <v>1.98478091893427</v>
      </c>
      <c r="K9374" s="1" t="s">
        <v>83</v>
      </c>
      <c r="M9374" s="3">
        <v>43912.24202226852</v>
      </c>
    </row>
    <row r="9375">
      <c r="A9375" s="1">
        <v>9373.0</v>
      </c>
      <c r="B9375" s="1" t="s">
        <v>620</v>
      </c>
      <c r="C9375" s="1" t="s">
        <v>17502</v>
      </c>
      <c r="D9375" s="1" t="s">
        <v>2567</v>
      </c>
      <c r="E9375" s="1" t="s">
        <v>17503</v>
      </c>
      <c r="F9375" s="1" t="s">
        <v>623</v>
      </c>
      <c r="G9375" s="1" t="s">
        <v>17</v>
      </c>
      <c r="H9375" s="1">
        <v>45.0</v>
      </c>
      <c r="I9375" s="3">
        <v>44019.291666666664</v>
      </c>
      <c r="J9375" s="1">
        <v>0.33533922258134</v>
      </c>
      <c r="K9375" s="1" t="s">
        <v>18</v>
      </c>
      <c r="M9375" s="3">
        <v>44019.33955070602</v>
      </c>
    </row>
    <row r="9376">
      <c r="A9376" s="1">
        <v>9374.0</v>
      </c>
      <c r="B9376" s="1" t="s">
        <v>1090</v>
      </c>
      <c r="C9376" s="1" t="s">
        <v>17504</v>
      </c>
      <c r="D9376" s="1" t="s">
        <v>1558</v>
      </c>
      <c r="E9376" s="1" t="s">
        <v>3300</v>
      </c>
      <c r="F9376" s="1" t="s">
        <v>1094</v>
      </c>
      <c r="G9376" s="1" t="s">
        <v>17</v>
      </c>
      <c r="H9376" s="1">
        <v>45.0</v>
      </c>
      <c r="I9376" s="3">
        <v>44167.270833333336</v>
      </c>
      <c r="J9376" s="1">
        <v>2.23195423024907</v>
      </c>
      <c r="K9376" s="1" t="s">
        <v>166</v>
      </c>
      <c r="M9376" s="3">
        <v>44167.33583849537</v>
      </c>
    </row>
    <row r="9377">
      <c r="A9377" s="1">
        <v>9375.0</v>
      </c>
      <c r="B9377" s="1" t="s">
        <v>1423</v>
      </c>
      <c r="C9377" s="1" t="s">
        <v>17505</v>
      </c>
      <c r="D9377" s="1" t="s">
        <v>2477</v>
      </c>
      <c r="E9377" s="1" t="s">
        <v>4348</v>
      </c>
      <c r="F9377" s="1" t="s">
        <v>1426</v>
      </c>
      <c r="G9377" s="1" t="s">
        <v>17</v>
      </c>
      <c r="H9377" s="1">
        <v>45.0</v>
      </c>
      <c r="I9377" s="3">
        <v>43713.666666666664</v>
      </c>
      <c r="J9377" s="1">
        <v>2.93067650189985</v>
      </c>
      <c r="K9377" s="1" t="s">
        <v>24</v>
      </c>
      <c r="M9377" s="3">
        <v>43713.59700184028</v>
      </c>
    </row>
    <row r="9378">
      <c r="A9378" s="1">
        <v>9376.0</v>
      </c>
      <c r="B9378" s="1" t="s">
        <v>278</v>
      </c>
      <c r="C9378" s="1" t="s">
        <v>17506</v>
      </c>
      <c r="D9378" s="1" t="s">
        <v>21</v>
      </c>
      <c r="E9378" s="1" t="s">
        <v>15950</v>
      </c>
      <c r="F9378" s="1" t="s">
        <v>281</v>
      </c>
      <c r="G9378" s="1" t="s">
        <v>17</v>
      </c>
      <c r="H9378" s="1">
        <v>45.0</v>
      </c>
      <c r="I9378" s="3">
        <v>44098.3125</v>
      </c>
      <c r="J9378" s="1">
        <v>3.33832975086876</v>
      </c>
      <c r="K9378" s="1" t="s">
        <v>24</v>
      </c>
      <c r="M9378" s="3">
        <v>44098.34880836806</v>
      </c>
    </row>
    <row r="9379">
      <c r="A9379" s="1">
        <v>9377.0</v>
      </c>
      <c r="B9379" s="1" t="s">
        <v>12</v>
      </c>
      <c r="C9379" s="1" t="s">
        <v>17507</v>
      </c>
      <c r="D9379" s="1" t="s">
        <v>1813</v>
      </c>
      <c r="E9379" s="1" t="s">
        <v>50</v>
      </c>
      <c r="F9379" s="1" t="s">
        <v>16</v>
      </c>
      <c r="G9379" s="1" t="s">
        <v>35</v>
      </c>
      <c r="H9379" s="1">
        <v>45.0</v>
      </c>
      <c r="I9379" s="3">
        <v>44224.583333333336</v>
      </c>
      <c r="J9379" s="1">
        <v>1.54288015809017</v>
      </c>
      <c r="K9379" s="1" t="s">
        <v>18</v>
      </c>
      <c r="M9379" s="3">
        <v>44224.61774609954</v>
      </c>
    </row>
    <row r="9380">
      <c r="A9380" s="1">
        <v>9378.0</v>
      </c>
      <c r="B9380" s="1" t="s">
        <v>19</v>
      </c>
      <c r="C9380" s="1" t="s">
        <v>17508</v>
      </c>
      <c r="D9380" s="1" t="s">
        <v>2983</v>
      </c>
      <c r="E9380" s="1" t="s">
        <v>12509</v>
      </c>
      <c r="F9380" s="1" t="s">
        <v>23</v>
      </c>
      <c r="G9380" s="1" t="s">
        <v>35</v>
      </c>
      <c r="H9380" s="1">
        <v>45.0</v>
      </c>
      <c r="I9380" s="3">
        <v>43546.291666666664</v>
      </c>
      <c r="J9380" s="1">
        <v>1.67470533553182</v>
      </c>
      <c r="K9380" s="1" t="s">
        <v>24</v>
      </c>
      <c r="M9380" s="3">
        <v>43546.35820884259</v>
      </c>
    </row>
    <row r="9381">
      <c r="A9381" s="1">
        <v>9379.0</v>
      </c>
      <c r="B9381" s="1" t="s">
        <v>4095</v>
      </c>
      <c r="C9381" s="1" t="s">
        <v>17509</v>
      </c>
      <c r="D9381" s="1" t="s">
        <v>1963</v>
      </c>
      <c r="E9381" s="1" t="s">
        <v>17510</v>
      </c>
      <c r="F9381" s="1" t="s">
        <v>4098</v>
      </c>
      <c r="G9381" s="1" t="s">
        <v>39</v>
      </c>
      <c r="H9381" s="1">
        <v>45.0</v>
      </c>
      <c r="I9381" s="3">
        <v>44004.708333333336</v>
      </c>
      <c r="J9381" s="1">
        <v>4.73496043377708</v>
      </c>
      <c r="K9381" s="1" t="s">
        <v>24</v>
      </c>
      <c r="L9381" s="1" t="s">
        <v>882</v>
      </c>
      <c r="M9381" s="3">
        <v>44004.74493538195</v>
      </c>
    </row>
    <row r="9382">
      <c r="A9382" s="1">
        <v>9380.0</v>
      </c>
      <c r="B9382" s="1" t="s">
        <v>792</v>
      </c>
      <c r="C9382" s="1" t="s">
        <v>17511</v>
      </c>
      <c r="D9382" s="1" t="s">
        <v>1214</v>
      </c>
      <c r="E9382" s="1" t="s">
        <v>1215</v>
      </c>
      <c r="F9382" s="1" t="s">
        <v>795</v>
      </c>
      <c r="G9382" s="1" t="s">
        <v>35</v>
      </c>
      <c r="H9382" s="1">
        <v>45.0</v>
      </c>
      <c r="I9382" s="3">
        <v>44249.125</v>
      </c>
      <c r="J9382" s="1">
        <v>3.56956491889578</v>
      </c>
      <c r="K9382" s="1" t="s">
        <v>18</v>
      </c>
      <c r="L9382" s="1" t="s">
        <v>444</v>
      </c>
      <c r="M9382" s="3">
        <v>44249.28073666667</v>
      </c>
    </row>
    <row r="9383">
      <c r="A9383" s="1">
        <v>9381.0</v>
      </c>
      <c r="B9383" s="1" t="s">
        <v>5104</v>
      </c>
      <c r="C9383" s="1" t="s">
        <v>17512</v>
      </c>
      <c r="D9383" s="1" t="s">
        <v>6238</v>
      </c>
      <c r="E9383" s="1" t="s">
        <v>11382</v>
      </c>
      <c r="F9383" s="1" t="s">
        <v>5107</v>
      </c>
      <c r="G9383" s="1" t="s">
        <v>17</v>
      </c>
      <c r="H9383" s="1">
        <v>45.0</v>
      </c>
      <c r="I9383" s="3">
        <v>43909.291666666664</v>
      </c>
      <c r="J9383" s="1">
        <v>2.30719305714254</v>
      </c>
      <c r="K9383" s="1" t="s">
        <v>24</v>
      </c>
      <c r="M9383" s="3">
        <v>43909.325762569446</v>
      </c>
    </row>
    <row r="9384">
      <c r="A9384" s="1">
        <v>9382.0</v>
      </c>
      <c r="B9384" s="1" t="s">
        <v>732</v>
      </c>
      <c r="C9384" s="1" t="s">
        <v>17513</v>
      </c>
      <c r="D9384" s="1" t="s">
        <v>12783</v>
      </c>
      <c r="E9384" s="1" t="s">
        <v>12784</v>
      </c>
      <c r="F9384" s="1" t="s">
        <v>735</v>
      </c>
      <c r="G9384" s="1" t="s">
        <v>35</v>
      </c>
      <c r="H9384" s="1">
        <v>45.0</v>
      </c>
      <c r="I9384" s="3">
        <v>43901.729166666664</v>
      </c>
      <c r="J9384" s="1">
        <v>0.994464684640757</v>
      </c>
      <c r="K9384" s="1" t="s">
        <v>24</v>
      </c>
      <c r="M9384" s="3">
        <v>43901.758538553244</v>
      </c>
    </row>
    <row r="9385">
      <c r="A9385" s="1">
        <v>9383.0</v>
      </c>
      <c r="B9385" s="1" t="s">
        <v>17514</v>
      </c>
      <c r="C9385" s="1" t="s">
        <v>17515</v>
      </c>
      <c r="D9385" s="1" t="s">
        <v>373</v>
      </c>
      <c r="E9385" s="1" t="s">
        <v>17516</v>
      </c>
      <c r="F9385" s="1" t="s">
        <v>17517</v>
      </c>
      <c r="G9385" s="1" t="s">
        <v>39</v>
      </c>
      <c r="H9385" s="1">
        <v>45.0</v>
      </c>
      <c r="I9385" s="3">
        <v>43632.708333333336</v>
      </c>
      <c r="J9385" s="1">
        <v>1.54218184708977</v>
      </c>
      <c r="K9385" s="1" t="s">
        <v>18</v>
      </c>
      <c r="M9385" s="3">
        <v>43632.74238846065</v>
      </c>
    </row>
    <row r="9386">
      <c r="A9386" s="1">
        <v>9384.0</v>
      </c>
      <c r="B9386" s="1" t="s">
        <v>3116</v>
      </c>
      <c r="C9386" s="1" t="s">
        <v>17518</v>
      </c>
      <c r="D9386" s="1" t="s">
        <v>21</v>
      </c>
      <c r="E9386" s="1" t="s">
        <v>3118</v>
      </c>
      <c r="F9386" s="1" t="s">
        <v>3119</v>
      </c>
      <c r="G9386" s="1" t="s">
        <v>17</v>
      </c>
      <c r="H9386" s="1">
        <v>45.0</v>
      </c>
      <c r="I9386" s="3">
        <v>44068.645833333336</v>
      </c>
      <c r="J9386" s="1">
        <v>2.04644021174664</v>
      </c>
      <c r="K9386" s="1" t="s">
        <v>24</v>
      </c>
      <c r="L9386" s="1" t="s">
        <v>188</v>
      </c>
      <c r="M9386" s="3">
        <v>44068.669990173614</v>
      </c>
    </row>
    <row r="9387">
      <c r="A9387" s="1">
        <v>9385.0</v>
      </c>
      <c r="B9387" s="1" t="s">
        <v>824</v>
      </c>
      <c r="C9387" s="1" t="s">
        <v>17519</v>
      </c>
      <c r="D9387" s="1" t="s">
        <v>2173</v>
      </c>
      <c r="E9387" s="1" t="s">
        <v>17520</v>
      </c>
      <c r="F9387" s="1" t="s">
        <v>827</v>
      </c>
      <c r="G9387" s="1" t="s">
        <v>39</v>
      </c>
      <c r="H9387" s="1">
        <v>45.0</v>
      </c>
      <c r="I9387" s="3">
        <v>43726.208333333336</v>
      </c>
      <c r="J9387" s="1">
        <v>2.68935711091782</v>
      </c>
      <c r="K9387" s="1" t="s">
        <v>18</v>
      </c>
      <c r="M9387" s="3">
        <v>43726.268368171295</v>
      </c>
    </row>
    <row r="9388">
      <c r="A9388" s="1">
        <v>9386.0</v>
      </c>
      <c r="B9388" s="1" t="s">
        <v>303</v>
      </c>
      <c r="C9388" s="1" t="s">
        <v>17521</v>
      </c>
      <c r="D9388" s="1" t="s">
        <v>305</v>
      </c>
      <c r="E9388" s="1" t="s">
        <v>1295</v>
      </c>
      <c r="F9388" s="1" t="s">
        <v>307</v>
      </c>
      <c r="G9388" s="1" t="s">
        <v>17</v>
      </c>
      <c r="H9388" s="1">
        <v>45.0</v>
      </c>
      <c r="I9388" s="3">
        <v>43867.229166666664</v>
      </c>
      <c r="J9388" s="1">
        <v>1.8194626868395</v>
      </c>
      <c r="K9388" s="1" t="s">
        <v>24</v>
      </c>
      <c r="M9388" s="3">
        <v>43867.26853201389</v>
      </c>
    </row>
    <row r="9389">
      <c r="A9389" s="1">
        <v>9387.0</v>
      </c>
      <c r="B9389" s="1" t="s">
        <v>1315</v>
      </c>
      <c r="C9389" s="1" t="s">
        <v>17522</v>
      </c>
      <c r="D9389" s="1" t="s">
        <v>411</v>
      </c>
      <c r="E9389" s="1" t="s">
        <v>10798</v>
      </c>
      <c r="F9389" s="1" t="s">
        <v>1319</v>
      </c>
      <c r="G9389" s="1" t="s">
        <v>17</v>
      </c>
      <c r="H9389" s="1">
        <v>45.0</v>
      </c>
      <c r="I9389" s="3">
        <v>43994.520833333336</v>
      </c>
      <c r="J9389" s="1">
        <v>0.102970387967238</v>
      </c>
      <c r="K9389" s="1" t="s">
        <v>18</v>
      </c>
      <c r="M9389" s="3">
        <v>43994.54936039352</v>
      </c>
    </row>
    <row r="9390">
      <c r="A9390" s="1">
        <v>9388.0</v>
      </c>
      <c r="B9390" s="1" t="s">
        <v>239</v>
      </c>
      <c r="C9390" s="1" t="s">
        <v>17523</v>
      </c>
      <c r="D9390" s="1" t="s">
        <v>653</v>
      </c>
      <c r="E9390" s="1" t="s">
        <v>2074</v>
      </c>
      <c r="F9390" s="1" t="s">
        <v>243</v>
      </c>
      <c r="G9390" s="1" t="s">
        <v>17</v>
      </c>
      <c r="H9390" s="1">
        <v>45.0</v>
      </c>
      <c r="I9390" s="3">
        <v>44035.25</v>
      </c>
      <c r="J9390" s="1">
        <v>0.488545128583634</v>
      </c>
      <c r="K9390" s="1" t="s">
        <v>46</v>
      </c>
      <c r="M9390" s="3">
        <v>44035.28953314815</v>
      </c>
    </row>
    <row r="9391">
      <c r="A9391" s="1">
        <v>9389.0</v>
      </c>
      <c r="B9391" s="1" t="s">
        <v>2181</v>
      </c>
      <c r="C9391" s="1" t="s">
        <v>17524</v>
      </c>
      <c r="D9391" s="1" t="s">
        <v>16519</v>
      </c>
      <c r="E9391" s="1" t="s">
        <v>17525</v>
      </c>
      <c r="F9391" s="1" t="s">
        <v>2185</v>
      </c>
      <c r="G9391" s="1" t="s">
        <v>39</v>
      </c>
      <c r="H9391" s="1">
        <v>45.0</v>
      </c>
      <c r="I9391" s="3">
        <v>43811.666666666664</v>
      </c>
      <c r="J9391" s="1">
        <v>3.19906999465783</v>
      </c>
      <c r="K9391" s="1" t="s">
        <v>218</v>
      </c>
      <c r="M9391" s="3">
        <v>43811.72699564815</v>
      </c>
    </row>
    <row r="9392">
      <c r="A9392" s="1">
        <v>9390.0</v>
      </c>
      <c r="B9392" s="1" t="s">
        <v>293</v>
      </c>
      <c r="C9392" s="1" t="s">
        <v>17526</v>
      </c>
      <c r="D9392" s="1" t="s">
        <v>588</v>
      </c>
      <c r="E9392" s="1" t="s">
        <v>5318</v>
      </c>
      <c r="F9392" s="1" t="s">
        <v>297</v>
      </c>
      <c r="G9392" s="1" t="s">
        <v>17</v>
      </c>
      <c r="H9392" s="1">
        <v>45.0</v>
      </c>
      <c r="I9392" s="3">
        <v>43995.291666666664</v>
      </c>
      <c r="J9392" s="1">
        <v>0.411835821096133</v>
      </c>
      <c r="K9392" s="1" t="s">
        <v>62</v>
      </c>
      <c r="M9392" s="3">
        <v>43995.326621203705</v>
      </c>
    </row>
    <row r="9393">
      <c r="A9393" s="1">
        <v>9391.0</v>
      </c>
      <c r="B9393" s="1" t="s">
        <v>896</v>
      </c>
      <c r="C9393" s="1" t="s">
        <v>17527</v>
      </c>
      <c r="D9393" s="1" t="s">
        <v>2067</v>
      </c>
      <c r="E9393" s="1" t="s">
        <v>9686</v>
      </c>
      <c r="F9393" s="1" t="s">
        <v>900</v>
      </c>
      <c r="G9393" s="1" t="s">
        <v>17</v>
      </c>
      <c r="H9393" s="1">
        <v>45.0</v>
      </c>
      <c r="I9393" s="3">
        <v>44203.604166666664</v>
      </c>
      <c r="J9393" s="1">
        <v>2.46491395057829</v>
      </c>
      <c r="K9393" s="1" t="s">
        <v>24</v>
      </c>
      <c r="L9393" s="1" t="s">
        <v>741</v>
      </c>
      <c r="M9393" s="3">
        <v>44203.62473068287</v>
      </c>
    </row>
    <row r="9394">
      <c r="A9394" s="1">
        <v>9392.0</v>
      </c>
      <c r="B9394" s="1" t="s">
        <v>293</v>
      </c>
      <c r="C9394" s="1" t="s">
        <v>17528</v>
      </c>
      <c r="D9394" s="1" t="s">
        <v>588</v>
      </c>
      <c r="E9394" s="1" t="s">
        <v>1809</v>
      </c>
      <c r="F9394" s="1" t="s">
        <v>297</v>
      </c>
      <c r="G9394" s="1" t="s">
        <v>17</v>
      </c>
      <c r="H9394" s="1">
        <v>45.0</v>
      </c>
      <c r="I9394" s="3">
        <v>44025.291666666664</v>
      </c>
      <c r="J9394" s="1">
        <v>0.788335074315383</v>
      </c>
      <c r="K9394" s="1" t="s">
        <v>62</v>
      </c>
      <c r="M9394" s="3">
        <v>44025.318175486114</v>
      </c>
    </row>
    <row r="9395">
      <c r="A9395" s="1">
        <v>9393.0</v>
      </c>
      <c r="B9395" s="1" t="s">
        <v>1459</v>
      </c>
      <c r="C9395" s="1" t="s">
        <v>17529</v>
      </c>
      <c r="D9395" s="1" t="s">
        <v>121</v>
      </c>
      <c r="E9395" s="1" t="s">
        <v>17530</v>
      </c>
      <c r="F9395" s="1" t="s">
        <v>1463</v>
      </c>
      <c r="G9395" s="1" t="s">
        <v>39</v>
      </c>
      <c r="H9395" s="1">
        <v>45.0</v>
      </c>
      <c r="I9395" s="3">
        <v>44024.625</v>
      </c>
      <c r="J9395" s="1">
        <v>1.74763844855547</v>
      </c>
      <c r="K9395" s="1" t="s">
        <v>18</v>
      </c>
      <c r="M9395" s="3">
        <v>44024.6425065625</v>
      </c>
    </row>
    <row r="9396">
      <c r="A9396" s="1">
        <v>9394.0</v>
      </c>
      <c r="B9396" s="1" t="s">
        <v>196</v>
      </c>
      <c r="C9396" s="1" t="s">
        <v>17531</v>
      </c>
      <c r="D9396" s="1" t="s">
        <v>198</v>
      </c>
      <c r="E9396" s="1" t="s">
        <v>1535</v>
      </c>
      <c r="F9396" s="1" t="s">
        <v>200</v>
      </c>
      <c r="G9396" s="1" t="s">
        <v>17</v>
      </c>
      <c r="H9396" s="1">
        <v>45.0</v>
      </c>
      <c r="I9396" s="3">
        <v>44222.229166666664</v>
      </c>
      <c r="J9396" s="1">
        <v>3.05755924105065</v>
      </c>
      <c r="K9396" s="1" t="s">
        <v>24</v>
      </c>
      <c r="M9396" s="3">
        <v>44222.29514307871</v>
      </c>
    </row>
    <row r="9397">
      <c r="A9397" s="1">
        <v>9395.0</v>
      </c>
      <c r="B9397" s="1" t="s">
        <v>2339</v>
      </c>
      <c r="C9397" s="1" t="s">
        <v>17532</v>
      </c>
      <c r="D9397" s="1" t="s">
        <v>738</v>
      </c>
      <c r="E9397" s="1" t="s">
        <v>6794</v>
      </c>
      <c r="F9397" s="1" t="s">
        <v>2342</v>
      </c>
      <c r="G9397" s="1" t="s">
        <v>35</v>
      </c>
      <c r="H9397" s="1">
        <v>45.0</v>
      </c>
      <c r="I9397" s="3">
        <v>44237.666666666664</v>
      </c>
      <c r="J9397" s="1">
        <v>1.22103216544555</v>
      </c>
      <c r="K9397" s="1" t="s">
        <v>24</v>
      </c>
      <c r="M9397" s="3">
        <v>44237.26961267361</v>
      </c>
    </row>
    <row r="9398">
      <c r="A9398" s="1">
        <v>9396.0</v>
      </c>
      <c r="B9398" s="1" t="s">
        <v>1315</v>
      </c>
      <c r="C9398" s="1" t="s">
        <v>17533</v>
      </c>
      <c r="D9398" s="1" t="s">
        <v>411</v>
      </c>
      <c r="E9398" s="1" t="s">
        <v>2441</v>
      </c>
      <c r="F9398" s="1" t="s">
        <v>1319</v>
      </c>
      <c r="G9398" s="1" t="s">
        <v>35</v>
      </c>
      <c r="H9398" s="1">
        <v>45.0</v>
      </c>
      <c r="I9398" s="3">
        <v>44137.333333333336</v>
      </c>
      <c r="J9398" s="1">
        <v>0.238228507329511</v>
      </c>
      <c r="K9398" s="1" t="s">
        <v>18</v>
      </c>
      <c r="M9398" s="3">
        <v>44137.355294849534</v>
      </c>
    </row>
    <row r="9399">
      <c r="A9399" s="1">
        <v>9397.0</v>
      </c>
      <c r="B9399" s="1" t="s">
        <v>401</v>
      </c>
      <c r="C9399" s="1" t="s">
        <v>17534</v>
      </c>
      <c r="D9399" s="1" t="s">
        <v>326</v>
      </c>
      <c r="E9399" s="1" t="s">
        <v>17535</v>
      </c>
      <c r="F9399" s="1" t="s">
        <v>405</v>
      </c>
      <c r="G9399" s="1" t="s">
        <v>89</v>
      </c>
      <c r="H9399" s="1">
        <v>45.0</v>
      </c>
      <c r="I9399" s="3">
        <v>43842.48568628472</v>
      </c>
      <c r="J9399" s="1">
        <v>1.15041860809556</v>
      </c>
      <c r="K9399" s="1" t="s">
        <v>24</v>
      </c>
      <c r="M9399" s="3">
        <v>43842.48348137731</v>
      </c>
    </row>
    <row r="9400">
      <c r="A9400" s="1">
        <v>9398.0</v>
      </c>
      <c r="B9400" s="1" t="s">
        <v>1289</v>
      </c>
      <c r="C9400" s="1" t="s">
        <v>17536</v>
      </c>
      <c r="D9400" s="1" t="s">
        <v>1666</v>
      </c>
      <c r="E9400" s="1" t="s">
        <v>1667</v>
      </c>
      <c r="F9400" s="1" t="s">
        <v>1293</v>
      </c>
      <c r="G9400" s="1" t="s">
        <v>35</v>
      </c>
      <c r="H9400" s="1">
        <v>45.0</v>
      </c>
      <c r="I9400" s="3">
        <v>43580.166666666664</v>
      </c>
      <c r="J9400" s="1">
        <v>0.277108519717394</v>
      </c>
      <c r="K9400" s="1" t="s">
        <v>24</v>
      </c>
      <c r="M9400" s="3">
        <v>43580.201555266205</v>
      </c>
    </row>
    <row r="9401">
      <c r="A9401" s="1">
        <v>9399.0</v>
      </c>
      <c r="B9401" s="1" t="s">
        <v>1599</v>
      </c>
      <c r="C9401" s="1" t="s">
        <v>17537</v>
      </c>
      <c r="D9401" s="1" t="s">
        <v>2729</v>
      </c>
      <c r="E9401" s="1" t="s">
        <v>2730</v>
      </c>
      <c r="F9401" s="1" t="s">
        <v>1603</v>
      </c>
      <c r="G9401" s="1" t="s">
        <v>17</v>
      </c>
      <c r="H9401" s="1">
        <v>45.0</v>
      </c>
      <c r="I9401" s="3">
        <v>44085.208333333336</v>
      </c>
      <c r="J9401" s="1">
        <v>2.41418284672442</v>
      </c>
      <c r="K9401" s="1" t="s">
        <v>62</v>
      </c>
      <c r="M9401" s="3">
        <v>44085.25812506944</v>
      </c>
    </row>
    <row r="9402">
      <c r="A9402" s="1">
        <v>9400.0</v>
      </c>
      <c r="B9402" s="1" t="s">
        <v>620</v>
      </c>
      <c r="C9402" s="1" t="s">
        <v>17538</v>
      </c>
      <c r="D9402" s="1" t="s">
        <v>241</v>
      </c>
      <c r="E9402" s="1" t="s">
        <v>17539</v>
      </c>
      <c r="F9402" s="1" t="s">
        <v>623</v>
      </c>
      <c r="G9402" s="1" t="s">
        <v>39</v>
      </c>
      <c r="H9402" s="1">
        <v>45.0</v>
      </c>
      <c r="I9402" s="3">
        <v>44152.291666666664</v>
      </c>
      <c r="J9402" s="1">
        <v>1.22128885884045</v>
      </c>
      <c r="K9402" s="1" t="s">
        <v>18</v>
      </c>
      <c r="M9402" s="3">
        <v>44152.32189097222</v>
      </c>
    </row>
    <row r="9403">
      <c r="A9403" s="1">
        <v>9401.0</v>
      </c>
      <c r="B9403" s="1" t="s">
        <v>742</v>
      </c>
      <c r="C9403" s="1" t="s">
        <v>17540</v>
      </c>
      <c r="D9403" s="1" t="s">
        <v>148</v>
      </c>
      <c r="E9403" s="1" t="s">
        <v>6202</v>
      </c>
      <c r="F9403" s="1" t="s">
        <v>746</v>
      </c>
      <c r="G9403" s="1" t="s">
        <v>35</v>
      </c>
      <c r="H9403" s="1">
        <v>45.0</v>
      </c>
      <c r="I9403" s="3">
        <v>44251.270833333336</v>
      </c>
      <c r="J9403" s="1">
        <v>2.03602976862083</v>
      </c>
      <c r="K9403" s="1" t="s">
        <v>24</v>
      </c>
      <c r="L9403" s="1" t="s">
        <v>747</v>
      </c>
      <c r="M9403" s="3">
        <v>44251.32012300926</v>
      </c>
    </row>
    <row r="9404">
      <c r="A9404" s="1">
        <v>9402.0</v>
      </c>
      <c r="B9404" s="1" t="s">
        <v>877</v>
      </c>
      <c r="C9404" s="1" t="s">
        <v>17541</v>
      </c>
      <c r="D9404" s="1" t="s">
        <v>879</v>
      </c>
      <c r="E9404" s="1" t="s">
        <v>17542</v>
      </c>
      <c r="F9404" s="1" t="s">
        <v>881</v>
      </c>
      <c r="G9404" s="1" t="s">
        <v>39</v>
      </c>
      <c r="H9404" s="1">
        <v>45.0</v>
      </c>
      <c r="I9404" s="3">
        <v>44132.666666666664</v>
      </c>
      <c r="J9404" s="1">
        <v>2.80437000020688</v>
      </c>
      <c r="K9404" s="1" t="s">
        <v>24</v>
      </c>
      <c r="L9404" s="1" t="s">
        <v>882</v>
      </c>
      <c r="M9404" s="3">
        <v>44132.69939523148</v>
      </c>
    </row>
    <row r="9405">
      <c r="A9405" s="1">
        <v>9403.0</v>
      </c>
      <c r="B9405" s="1" t="s">
        <v>385</v>
      </c>
      <c r="C9405" s="1" t="s">
        <v>17543</v>
      </c>
      <c r="D9405" s="1" t="s">
        <v>968</v>
      </c>
      <c r="E9405" s="1" t="s">
        <v>17544</v>
      </c>
      <c r="F9405" s="1" t="s">
        <v>388</v>
      </c>
      <c r="G9405" s="1" t="s">
        <v>39</v>
      </c>
      <c r="H9405" s="1">
        <v>45.0</v>
      </c>
      <c r="I9405" s="3">
        <v>43821.208333333336</v>
      </c>
      <c r="J9405" s="1">
        <v>4.08410545254721</v>
      </c>
      <c r="K9405" s="1" t="s">
        <v>24</v>
      </c>
      <c r="M9405" s="3">
        <v>43821.24411511574</v>
      </c>
    </row>
    <row r="9406">
      <c r="A9406" s="1">
        <v>9404.0</v>
      </c>
      <c r="B9406" s="1" t="s">
        <v>229</v>
      </c>
      <c r="C9406" s="1" t="s">
        <v>17545</v>
      </c>
      <c r="D9406" s="1" t="s">
        <v>12134</v>
      </c>
      <c r="E9406" s="1" t="s">
        <v>231</v>
      </c>
      <c r="F9406" s="1" t="s">
        <v>232</v>
      </c>
      <c r="G9406" s="1" t="s">
        <v>35</v>
      </c>
      <c r="H9406" s="1">
        <v>45.0</v>
      </c>
      <c r="I9406" s="3">
        <v>43787.625</v>
      </c>
      <c r="J9406" s="1">
        <v>2.21759340482721</v>
      </c>
      <c r="K9406" s="1" t="s">
        <v>24</v>
      </c>
      <c r="M9406" s="3">
        <v>43787.66135329861</v>
      </c>
    </row>
    <row r="9407">
      <c r="A9407" s="1">
        <v>9405.0</v>
      </c>
      <c r="B9407" s="1" t="s">
        <v>4046</v>
      </c>
      <c r="C9407" s="1" t="s">
        <v>17546</v>
      </c>
      <c r="D9407" s="1" t="s">
        <v>2920</v>
      </c>
      <c r="E9407" s="1" t="s">
        <v>17547</v>
      </c>
      <c r="F9407" s="1" t="s">
        <v>4049</v>
      </c>
      <c r="G9407" s="1" t="s">
        <v>89</v>
      </c>
      <c r="H9407" s="1">
        <v>45.0</v>
      </c>
      <c r="I9407" s="3">
        <v>44109.73340671296</v>
      </c>
      <c r="J9407" s="1">
        <v>3.64355048850906</v>
      </c>
      <c r="K9407" s="1" t="s">
        <v>24</v>
      </c>
      <c r="L9407" s="1" t="s">
        <v>4561</v>
      </c>
      <c r="M9407" s="3">
        <v>44109.76961861111</v>
      </c>
    </row>
    <row r="9408">
      <c r="A9408" s="1">
        <v>9406.0</v>
      </c>
      <c r="B9408" s="1" t="s">
        <v>176</v>
      </c>
      <c r="C9408" s="1" t="s">
        <v>17548</v>
      </c>
      <c r="D9408" s="1" t="s">
        <v>116</v>
      </c>
      <c r="E9408" s="1" t="s">
        <v>17549</v>
      </c>
      <c r="F9408" s="1" t="s">
        <v>180</v>
      </c>
      <c r="G9408" s="1" t="s">
        <v>17</v>
      </c>
      <c r="H9408" s="1">
        <v>45.0</v>
      </c>
      <c r="I9408" s="3">
        <v>44239.166666666664</v>
      </c>
      <c r="J9408" s="1">
        <v>1.72651031747779</v>
      </c>
      <c r="K9408" s="1" t="s">
        <v>24</v>
      </c>
      <c r="L9408" s="1" t="s">
        <v>1006</v>
      </c>
      <c r="M9408" s="3">
        <v>44239.213760046296</v>
      </c>
    </row>
    <row r="9409">
      <c r="A9409" s="1">
        <v>9407.0</v>
      </c>
      <c r="B9409" s="1" t="s">
        <v>485</v>
      </c>
      <c r="C9409" s="1" t="s">
        <v>17550</v>
      </c>
      <c r="D9409" s="1" t="s">
        <v>315</v>
      </c>
      <c r="E9409" s="1" t="s">
        <v>2651</v>
      </c>
      <c r="F9409" s="1" t="s">
        <v>489</v>
      </c>
      <c r="G9409" s="1" t="s">
        <v>17</v>
      </c>
      <c r="H9409" s="1">
        <v>45.0</v>
      </c>
      <c r="I9409" s="3">
        <v>44114.291666666664</v>
      </c>
      <c r="J9409" s="1">
        <v>2.04415684410977</v>
      </c>
      <c r="K9409" s="1" t="s">
        <v>166</v>
      </c>
      <c r="M9409" s="3">
        <v>44114.329753171296</v>
      </c>
    </row>
    <row r="9410">
      <c r="A9410" s="1">
        <v>9408.0</v>
      </c>
      <c r="B9410" s="1" t="s">
        <v>485</v>
      </c>
      <c r="C9410" s="1" t="s">
        <v>17551</v>
      </c>
      <c r="D9410" s="1" t="s">
        <v>383</v>
      </c>
      <c r="E9410" s="1" t="s">
        <v>4534</v>
      </c>
      <c r="F9410" s="1" t="s">
        <v>489</v>
      </c>
      <c r="G9410" s="1" t="s">
        <v>17</v>
      </c>
      <c r="H9410" s="1">
        <v>45.0</v>
      </c>
      <c r="I9410" s="3">
        <v>43949.666666666664</v>
      </c>
      <c r="J9410" s="1">
        <v>2.62903504257803</v>
      </c>
      <c r="K9410" s="1" t="s">
        <v>166</v>
      </c>
      <c r="M9410" s="3">
        <v>43949.69645892361</v>
      </c>
    </row>
    <row r="9411">
      <c r="A9411" s="1">
        <v>9409.0</v>
      </c>
      <c r="B9411" s="1" t="s">
        <v>796</v>
      </c>
      <c r="C9411" s="1" t="s">
        <v>17552</v>
      </c>
      <c r="D9411" s="1" t="s">
        <v>1802</v>
      </c>
      <c r="E9411" s="1" t="s">
        <v>17553</v>
      </c>
      <c r="F9411" s="1" t="s">
        <v>799</v>
      </c>
      <c r="G9411" s="1" t="s">
        <v>39</v>
      </c>
      <c r="H9411" s="1">
        <v>45.0</v>
      </c>
      <c r="I9411" s="3">
        <v>44012.416666666664</v>
      </c>
      <c r="J9411" s="1">
        <v>13.8198946602884</v>
      </c>
      <c r="K9411" s="1" t="s">
        <v>18</v>
      </c>
      <c r="L9411" s="1" t="s">
        <v>1883</v>
      </c>
      <c r="M9411" s="3">
        <v>44012.4625250463</v>
      </c>
    </row>
    <row r="9412">
      <c r="A9412" s="1">
        <v>9410.0</v>
      </c>
      <c r="B9412" s="1" t="s">
        <v>293</v>
      </c>
      <c r="C9412" s="1" t="s">
        <v>17554</v>
      </c>
      <c r="D9412" s="1" t="s">
        <v>1186</v>
      </c>
      <c r="E9412" s="1" t="s">
        <v>3294</v>
      </c>
      <c r="F9412" s="1" t="s">
        <v>297</v>
      </c>
      <c r="G9412" s="1" t="s">
        <v>17</v>
      </c>
      <c r="H9412" s="1">
        <v>45.0</v>
      </c>
      <c r="I9412" s="3">
        <v>44190.291666666664</v>
      </c>
      <c r="J9412" s="1">
        <v>1.32497904313594</v>
      </c>
      <c r="K9412" s="1" t="s">
        <v>62</v>
      </c>
      <c r="L9412" s="1" t="s">
        <v>1188</v>
      </c>
      <c r="M9412" s="3">
        <v>44190.32238232639</v>
      </c>
    </row>
    <row r="9413">
      <c r="A9413" s="1">
        <v>9411.0</v>
      </c>
      <c r="B9413" s="1" t="s">
        <v>1651</v>
      </c>
      <c r="C9413" s="1" t="s">
        <v>17555</v>
      </c>
      <c r="D9413" s="1" t="s">
        <v>1332</v>
      </c>
      <c r="E9413" s="1" t="s">
        <v>17556</v>
      </c>
      <c r="F9413" s="1" t="s">
        <v>1655</v>
      </c>
      <c r="G9413" s="1" t="s">
        <v>39</v>
      </c>
      <c r="H9413" s="1">
        <v>45.0</v>
      </c>
      <c r="I9413" s="3">
        <v>43850.708333333336</v>
      </c>
      <c r="J9413" s="1">
        <v>1.886596676785</v>
      </c>
      <c r="K9413" s="1" t="s">
        <v>24</v>
      </c>
      <c r="M9413" s="3">
        <v>43850.76612726852</v>
      </c>
    </row>
    <row r="9414">
      <c r="A9414" s="1">
        <v>9412.0</v>
      </c>
      <c r="B9414" s="1" t="s">
        <v>853</v>
      </c>
      <c r="C9414" s="1" t="s">
        <v>17557</v>
      </c>
      <c r="D9414" s="1" t="s">
        <v>2013</v>
      </c>
      <c r="E9414" s="1" t="s">
        <v>3937</v>
      </c>
      <c r="F9414" s="1" t="s">
        <v>856</v>
      </c>
      <c r="G9414" s="1" t="s">
        <v>17</v>
      </c>
      <c r="H9414" s="1">
        <v>45.0</v>
      </c>
      <c r="I9414" s="3">
        <v>44035.541666666664</v>
      </c>
      <c r="J9414" s="1">
        <v>1.30284526038134</v>
      </c>
      <c r="K9414" s="1" t="s">
        <v>18</v>
      </c>
      <c r="M9414" s="3">
        <v>44035.597074074074</v>
      </c>
    </row>
    <row r="9415">
      <c r="A9415" s="1">
        <v>9413.0</v>
      </c>
      <c r="B9415" s="1" t="s">
        <v>229</v>
      </c>
      <c r="C9415" s="1" t="s">
        <v>17558</v>
      </c>
      <c r="D9415" s="1" t="s">
        <v>75</v>
      </c>
      <c r="E9415" s="1" t="s">
        <v>3316</v>
      </c>
      <c r="F9415" s="1" t="s">
        <v>232</v>
      </c>
      <c r="G9415" s="1" t="s">
        <v>35</v>
      </c>
      <c r="H9415" s="1">
        <v>45.0</v>
      </c>
      <c r="I9415" s="3">
        <v>43479.625</v>
      </c>
      <c r="J9415" s="1">
        <v>3.23487470698896</v>
      </c>
      <c r="K9415" s="1" t="s">
        <v>24</v>
      </c>
      <c r="M9415" s="3">
        <v>43479.69049642361</v>
      </c>
    </row>
    <row r="9416">
      <c r="A9416" s="1">
        <v>9414.0</v>
      </c>
      <c r="B9416" s="1" t="s">
        <v>97</v>
      </c>
      <c r="C9416" s="1" t="s">
        <v>17559</v>
      </c>
      <c r="D9416" s="1" t="s">
        <v>7828</v>
      </c>
      <c r="E9416" s="1" t="s">
        <v>17560</v>
      </c>
      <c r="F9416" s="1" t="s">
        <v>101</v>
      </c>
      <c r="G9416" s="1" t="s">
        <v>39</v>
      </c>
      <c r="H9416" s="1">
        <v>45.0</v>
      </c>
      <c r="I9416" s="3">
        <v>44040.416666666664</v>
      </c>
      <c r="J9416" s="1">
        <v>1.57150662017648</v>
      </c>
      <c r="K9416" s="1" t="s">
        <v>24</v>
      </c>
      <c r="L9416" s="1" t="s">
        <v>882</v>
      </c>
      <c r="M9416" s="3">
        <v>44040.46794412037</v>
      </c>
    </row>
    <row r="9417">
      <c r="A9417" s="1">
        <v>9415.0</v>
      </c>
      <c r="B9417" s="1" t="s">
        <v>2645</v>
      </c>
      <c r="C9417" s="1" t="s">
        <v>17561</v>
      </c>
      <c r="D9417" s="1" t="s">
        <v>4220</v>
      </c>
      <c r="E9417" s="1" t="s">
        <v>3332</v>
      </c>
      <c r="F9417" s="1" t="s">
        <v>2649</v>
      </c>
      <c r="G9417" s="1" t="s">
        <v>17</v>
      </c>
      <c r="H9417" s="1">
        <v>45.0</v>
      </c>
      <c r="I9417" s="3">
        <v>43916.583333333336</v>
      </c>
      <c r="J9417" s="1">
        <v>1.65880334352036</v>
      </c>
      <c r="K9417" s="1" t="s">
        <v>18</v>
      </c>
      <c r="M9417" s="3">
        <v>43916.60586577546</v>
      </c>
    </row>
    <row r="9418">
      <c r="A9418" s="1">
        <v>9416.0</v>
      </c>
      <c r="B9418" s="1" t="s">
        <v>293</v>
      </c>
      <c r="C9418" s="1" t="s">
        <v>17562</v>
      </c>
      <c r="D9418" s="1" t="s">
        <v>588</v>
      </c>
      <c r="E9418" s="1" t="s">
        <v>2661</v>
      </c>
      <c r="F9418" s="1" t="s">
        <v>297</v>
      </c>
      <c r="G9418" s="1" t="s">
        <v>17</v>
      </c>
      <c r="H9418" s="1">
        <v>45.0</v>
      </c>
      <c r="I9418" s="3">
        <v>43830.791666666664</v>
      </c>
      <c r="J9418" s="1">
        <v>0.765790309249931</v>
      </c>
      <c r="K9418" s="1" t="s">
        <v>62</v>
      </c>
      <c r="M9418" s="3">
        <v>43830.7308597338</v>
      </c>
    </row>
    <row r="9419">
      <c r="A9419" s="1">
        <v>9417.0</v>
      </c>
      <c r="B9419" s="1" t="s">
        <v>6092</v>
      </c>
      <c r="C9419" s="1" t="s">
        <v>17563</v>
      </c>
      <c r="D9419" s="1" t="s">
        <v>99</v>
      </c>
      <c r="E9419" s="1" t="s">
        <v>17564</v>
      </c>
      <c r="F9419" s="1" t="s">
        <v>6095</v>
      </c>
      <c r="G9419" s="1" t="s">
        <v>39</v>
      </c>
      <c r="H9419" s="1">
        <v>45.0</v>
      </c>
      <c r="I9419" s="3">
        <v>44151.3125</v>
      </c>
      <c r="J9419" s="1">
        <v>3.79206723400913</v>
      </c>
      <c r="K9419" s="1" t="s">
        <v>24</v>
      </c>
      <c r="M9419" s="3">
        <v>44151.37468429398</v>
      </c>
    </row>
    <row r="9420">
      <c r="A9420" s="1">
        <v>9418.0</v>
      </c>
      <c r="B9420" s="1" t="s">
        <v>3463</v>
      </c>
      <c r="C9420" s="1" t="s">
        <v>17565</v>
      </c>
      <c r="D9420" s="1" t="s">
        <v>3465</v>
      </c>
      <c r="E9420" s="1" t="s">
        <v>3466</v>
      </c>
      <c r="F9420" s="1" t="s">
        <v>3467</v>
      </c>
      <c r="G9420" s="1" t="s">
        <v>17</v>
      </c>
      <c r="H9420" s="1">
        <v>45.0</v>
      </c>
      <c r="I9420" s="3">
        <v>43681.708333333336</v>
      </c>
      <c r="J9420" s="1">
        <v>2.60464019043802</v>
      </c>
      <c r="K9420" s="1" t="s">
        <v>166</v>
      </c>
      <c r="M9420" s="3">
        <v>43681.58039927083</v>
      </c>
    </row>
    <row r="9421">
      <c r="A9421" s="1">
        <v>9419.0</v>
      </c>
      <c r="B9421" s="1" t="s">
        <v>2645</v>
      </c>
      <c r="C9421" s="1" t="s">
        <v>17566</v>
      </c>
      <c r="D9421" s="1" t="s">
        <v>1802</v>
      </c>
      <c r="E9421" s="1" t="s">
        <v>3332</v>
      </c>
      <c r="F9421" s="1" t="s">
        <v>2649</v>
      </c>
      <c r="G9421" s="1" t="s">
        <v>17</v>
      </c>
      <c r="H9421" s="1">
        <v>45.0</v>
      </c>
      <c r="I9421" s="3">
        <v>43930.583333333336</v>
      </c>
      <c r="J9421" s="1">
        <v>1.48129678915041</v>
      </c>
      <c r="K9421" s="1" t="s">
        <v>18</v>
      </c>
      <c r="M9421" s="3">
        <v>43930.619326597225</v>
      </c>
    </row>
    <row r="9422">
      <c r="A9422" s="1">
        <v>9420.0</v>
      </c>
      <c r="B9422" s="1" t="s">
        <v>324</v>
      </c>
      <c r="C9422" s="1" t="s">
        <v>17567</v>
      </c>
      <c r="D9422" s="1" t="s">
        <v>326</v>
      </c>
      <c r="E9422" s="1" t="s">
        <v>3871</v>
      </c>
      <c r="F9422" s="1" t="s">
        <v>328</v>
      </c>
      <c r="G9422" s="1" t="s">
        <v>17</v>
      </c>
      <c r="H9422" s="1">
        <v>45.0</v>
      </c>
      <c r="I9422" s="3">
        <v>44201.291666666664</v>
      </c>
      <c r="J9422" s="1">
        <v>3.62096604112891</v>
      </c>
      <c r="K9422" s="1" t="s">
        <v>24</v>
      </c>
      <c r="M9422" s="3">
        <v>44201.62988476852</v>
      </c>
    </row>
    <row r="9423">
      <c r="A9423" s="1">
        <v>9421.0</v>
      </c>
      <c r="B9423" s="1" t="s">
        <v>3983</v>
      </c>
      <c r="C9423" s="1" t="s">
        <v>17568</v>
      </c>
      <c r="D9423" s="1" t="s">
        <v>3985</v>
      </c>
      <c r="E9423" s="1" t="s">
        <v>3986</v>
      </c>
      <c r="F9423" s="1" t="s">
        <v>3987</v>
      </c>
      <c r="G9423" s="1" t="s">
        <v>17</v>
      </c>
      <c r="H9423" s="1">
        <v>45.0</v>
      </c>
      <c r="I9423" s="3">
        <v>43680.166666666664</v>
      </c>
      <c r="J9423" s="1">
        <v>3.60223196980607</v>
      </c>
      <c r="K9423" s="1" t="s">
        <v>166</v>
      </c>
      <c r="M9423" s="3">
        <v>43680.22901996528</v>
      </c>
    </row>
    <row r="9424">
      <c r="A9424" s="1">
        <v>9422.0</v>
      </c>
      <c r="B9424" s="1" t="s">
        <v>10111</v>
      </c>
      <c r="C9424" s="1" t="s">
        <v>17569</v>
      </c>
      <c r="D9424" s="1" t="s">
        <v>2858</v>
      </c>
      <c r="E9424" s="1" t="s">
        <v>17570</v>
      </c>
      <c r="F9424" s="1" t="s">
        <v>10114</v>
      </c>
      <c r="G9424" s="1" t="s">
        <v>39</v>
      </c>
      <c r="H9424" s="1">
        <v>45.0</v>
      </c>
      <c r="I9424" s="3">
        <v>43744.291666666664</v>
      </c>
      <c r="J9424" s="1">
        <v>1.42208363350481</v>
      </c>
      <c r="K9424" s="1" t="s">
        <v>166</v>
      </c>
      <c r="M9424" s="3">
        <v>43744.359192731485</v>
      </c>
    </row>
    <row r="9425">
      <c r="A9425" s="1">
        <v>9423.0</v>
      </c>
      <c r="B9425" s="1" t="s">
        <v>434</v>
      </c>
      <c r="C9425" s="1" t="s">
        <v>17571</v>
      </c>
      <c r="D9425" s="1" t="s">
        <v>7350</v>
      </c>
      <c r="E9425" s="1" t="s">
        <v>7351</v>
      </c>
      <c r="F9425" s="1" t="s">
        <v>438</v>
      </c>
      <c r="G9425" s="1" t="s">
        <v>17</v>
      </c>
      <c r="H9425" s="1">
        <v>45.0</v>
      </c>
      <c r="I9425" s="3">
        <v>43844.180555555555</v>
      </c>
      <c r="J9425" s="1">
        <v>1.23434553904971</v>
      </c>
      <c r="K9425" s="1" t="s">
        <v>24</v>
      </c>
      <c r="M9425" s="3">
        <v>43844.2184077662</v>
      </c>
    </row>
    <row r="9426">
      <c r="A9426" s="1">
        <v>9424.0</v>
      </c>
      <c r="B9426" s="1" t="s">
        <v>455</v>
      </c>
      <c r="C9426" s="1" t="s">
        <v>17572</v>
      </c>
      <c r="D9426" s="1" t="s">
        <v>93</v>
      </c>
      <c r="E9426" s="1" t="s">
        <v>17573</v>
      </c>
      <c r="F9426" s="1" t="s">
        <v>458</v>
      </c>
      <c r="G9426" s="1" t="s">
        <v>39</v>
      </c>
      <c r="H9426" s="1">
        <v>45.0</v>
      </c>
      <c r="I9426" s="3">
        <v>44181.583333333336</v>
      </c>
      <c r="J9426" s="1">
        <v>24.5087610193612</v>
      </c>
      <c r="K9426" s="1" t="s">
        <v>24</v>
      </c>
      <c r="L9426" s="1" t="s">
        <v>406</v>
      </c>
      <c r="M9426" s="3">
        <v>44181.611969895836</v>
      </c>
    </row>
    <row r="9427">
      <c r="A9427" s="1">
        <v>9425.0</v>
      </c>
      <c r="B9427" s="1" t="s">
        <v>2405</v>
      </c>
      <c r="C9427" s="1" t="s">
        <v>17574</v>
      </c>
      <c r="D9427" s="1" t="s">
        <v>560</v>
      </c>
      <c r="E9427" s="1" t="s">
        <v>12160</v>
      </c>
      <c r="F9427" s="1" t="s">
        <v>2408</v>
      </c>
      <c r="G9427" s="1" t="s">
        <v>17</v>
      </c>
      <c r="H9427" s="1">
        <v>45.0</v>
      </c>
      <c r="I9427" s="3">
        <v>43756.166666666664</v>
      </c>
      <c r="J9427" s="1">
        <v>12.7024081453947</v>
      </c>
      <c r="K9427" s="1" t="s">
        <v>166</v>
      </c>
      <c r="M9427" s="3">
        <v>43756.20267310185</v>
      </c>
    </row>
    <row r="9428">
      <c r="A9428" s="1">
        <v>9426.0</v>
      </c>
      <c r="B9428" s="1" t="s">
        <v>858</v>
      </c>
      <c r="C9428" s="1" t="s">
        <v>17575</v>
      </c>
      <c r="D9428" s="1" t="s">
        <v>701</v>
      </c>
      <c r="E9428" s="1" t="s">
        <v>17576</v>
      </c>
      <c r="F9428" s="1" t="s">
        <v>861</v>
      </c>
      <c r="G9428" s="1" t="s">
        <v>89</v>
      </c>
      <c r="H9428" s="1">
        <v>45.0</v>
      </c>
      <c r="I9428" s="3">
        <v>44147.77416572917</v>
      </c>
      <c r="J9428" s="1">
        <v>2.19871199815742</v>
      </c>
      <c r="K9428" s="1" t="s">
        <v>24</v>
      </c>
      <c r="M9428" s="3">
        <v>44147.78137701389</v>
      </c>
    </row>
    <row r="9429">
      <c r="A9429" s="1">
        <v>9427.0</v>
      </c>
      <c r="B9429" s="1" t="s">
        <v>2314</v>
      </c>
      <c r="C9429" s="1" t="s">
        <v>17577</v>
      </c>
      <c r="D9429" s="1" t="s">
        <v>2577</v>
      </c>
      <c r="E9429" s="1" t="s">
        <v>17578</v>
      </c>
      <c r="F9429" s="1" t="s">
        <v>2318</v>
      </c>
      <c r="G9429" s="1" t="s">
        <v>39</v>
      </c>
      <c r="H9429" s="1">
        <v>45.0</v>
      </c>
      <c r="I9429" s="3">
        <v>44129.708333333336</v>
      </c>
      <c r="J9429" s="1">
        <v>1.57947036758913</v>
      </c>
      <c r="K9429" s="1" t="s">
        <v>18</v>
      </c>
      <c r="M9429" s="3">
        <v>44129.73577821759</v>
      </c>
    </row>
    <row r="9430">
      <c r="A9430" s="1">
        <v>9428.0</v>
      </c>
      <c r="B9430" s="1" t="s">
        <v>1126</v>
      </c>
      <c r="C9430" s="1" t="s">
        <v>17579</v>
      </c>
      <c r="D9430" s="1" t="s">
        <v>21</v>
      </c>
      <c r="E9430" s="1" t="s">
        <v>9728</v>
      </c>
      <c r="F9430" s="1" t="s">
        <v>1130</v>
      </c>
      <c r="G9430" s="1" t="s">
        <v>17</v>
      </c>
      <c r="H9430" s="1">
        <v>45.0</v>
      </c>
      <c r="I9430" s="3">
        <v>44181.229166666664</v>
      </c>
      <c r="J9430" s="1">
        <v>2.53207491173518</v>
      </c>
      <c r="K9430" s="1" t="s">
        <v>24</v>
      </c>
      <c r="M9430" s="3">
        <v>44181.247710069445</v>
      </c>
    </row>
    <row r="9431">
      <c r="A9431" s="1">
        <v>9429.0</v>
      </c>
      <c r="B9431" s="1" t="s">
        <v>977</v>
      </c>
      <c r="C9431" s="1" t="s">
        <v>17580</v>
      </c>
      <c r="D9431" s="1" t="s">
        <v>110</v>
      </c>
      <c r="E9431" s="1" t="s">
        <v>17581</v>
      </c>
      <c r="F9431" s="1" t="s">
        <v>981</v>
      </c>
      <c r="G9431" s="1" t="s">
        <v>39</v>
      </c>
      <c r="H9431" s="1">
        <v>45.0</v>
      </c>
      <c r="I9431" s="3">
        <v>44142.572916666664</v>
      </c>
      <c r="J9431" s="1">
        <v>1.68612665751402</v>
      </c>
      <c r="K9431" s="1" t="s">
        <v>56</v>
      </c>
      <c r="L9431" s="1" t="s">
        <v>982</v>
      </c>
      <c r="M9431" s="3">
        <v>44142.61453958333</v>
      </c>
    </row>
    <row r="9432">
      <c r="A9432" s="1">
        <v>9430.0</v>
      </c>
      <c r="B9432" s="1" t="s">
        <v>1315</v>
      </c>
      <c r="C9432" s="1" t="s">
        <v>17582</v>
      </c>
      <c r="D9432" s="1" t="s">
        <v>411</v>
      </c>
      <c r="E9432" s="1" t="s">
        <v>2533</v>
      </c>
      <c r="F9432" s="1" t="s">
        <v>1319</v>
      </c>
      <c r="G9432" s="1" t="s">
        <v>17</v>
      </c>
      <c r="H9432" s="1">
        <v>45.0</v>
      </c>
      <c r="I9432" s="3">
        <v>44011.333333333336</v>
      </c>
      <c r="J9432" s="1">
        <v>0.426936098202991</v>
      </c>
      <c r="K9432" s="1" t="s">
        <v>18</v>
      </c>
      <c r="M9432" s="3">
        <v>44011.35800625</v>
      </c>
    </row>
    <row r="9433">
      <c r="A9433" s="1">
        <v>9431.0</v>
      </c>
      <c r="B9433" s="1" t="s">
        <v>161</v>
      </c>
      <c r="C9433" s="1" t="s">
        <v>17583</v>
      </c>
      <c r="D9433" s="1" t="s">
        <v>163</v>
      </c>
      <c r="E9433" s="1" t="s">
        <v>164</v>
      </c>
      <c r="F9433" s="1" t="s">
        <v>165</v>
      </c>
      <c r="G9433" s="1" t="s">
        <v>35</v>
      </c>
      <c r="H9433" s="1">
        <v>45.0</v>
      </c>
      <c r="I9433" s="3">
        <v>44135.25</v>
      </c>
      <c r="J9433" s="1">
        <v>0.308361531589551</v>
      </c>
      <c r="K9433" s="1" t="s">
        <v>166</v>
      </c>
      <c r="M9433" s="3">
        <v>44135.28635703704</v>
      </c>
    </row>
    <row r="9434">
      <c r="A9434" s="1">
        <v>9432.0</v>
      </c>
      <c r="B9434" s="1" t="s">
        <v>6317</v>
      </c>
      <c r="C9434" s="1" t="s">
        <v>17584</v>
      </c>
      <c r="D9434" s="1" t="s">
        <v>1494</v>
      </c>
      <c r="E9434" s="1" t="s">
        <v>17585</v>
      </c>
      <c r="F9434" s="1" t="s">
        <v>6320</v>
      </c>
      <c r="G9434" s="1" t="s">
        <v>39</v>
      </c>
      <c r="H9434" s="1">
        <v>45.0</v>
      </c>
      <c r="I9434" s="3">
        <v>44093.291666666664</v>
      </c>
      <c r="J9434" s="1">
        <v>1.96367611208436</v>
      </c>
      <c r="K9434" s="1" t="s">
        <v>18</v>
      </c>
      <c r="M9434" s="3">
        <v>44093.3236033912</v>
      </c>
    </row>
    <row r="9435">
      <c r="A9435" s="1">
        <v>9433.0</v>
      </c>
      <c r="B9435" s="1" t="s">
        <v>732</v>
      </c>
      <c r="C9435" s="1" t="s">
        <v>17586</v>
      </c>
      <c r="D9435" s="1" t="s">
        <v>121</v>
      </c>
      <c r="E9435" s="1" t="s">
        <v>2245</v>
      </c>
      <c r="F9435" s="1" t="s">
        <v>735</v>
      </c>
      <c r="G9435" s="1" t="s">
        <v>17</v>
      </c>
      <c r="H9435" s="1">
        <v>45.0</v>
      </c>
      <c r="I9435" s="3">
        <v>43937.729166666664</v>
      </c>
      <c r="J9435" s="1">
        <v>4.82289458818392</v>
      </c>
      <c r="K9435" s="1" t="s">
        <v>24</v>
      </c>
      <c r="M9435" s="3">
        <v>43937.7395262037</v>
      </c>
    </row>
    <row r="9436">
      <c r="A9436" s="1">
        <v>9434.0</v>
      </c>
      <c r="B9436" s="1" t="s">
        <v>389</v>
      </c>
      <c r="C9436" s="1" t="s">
        <v>17587</v>
      </c>
      <c r="D9436" s="1" t="s">
        <v>408</v>
      </c>
      <c r="E9436" s="1" t="s">
        <v>17588</v>
      </c>
      <c r="F9436" s="1" t="s">
        <v>393</v>
      </c>
      <c r="G9436" s="1" t="s">
        <v>89</v>
      </c>
      <c r="H9436" s="1">
        <v>45.0</v>
      </c>
      <c r="I9436" s="3">
        <v>43848.476500983794</v>
      </c>
      <c r="J9436" s="1">
        <v>1.49709396397711</v>
      </c>
      <c r="K9436" s="1" t="s">
        <v>18</v>
      </c>
      <c r="M9436" s="3">
        <v>43848.481874641206</v>
      </c>
    </row>
    <row r="9437">
      <c r="A9437" s="1">
        <v>9435.0</v>
      </c>
      <c r="B9437" s="1" t="s">
        <v>114</v>
      </c>
      <c r="C9437" s="1" t="s">
        <v>17589</v>
      </c>
      <c r="D9437" s="1" t="s">
        <v>116</v>
      </c>
      <c r="E9437" s="1" t="s">
        <v>2057</v>
      </c>
      <c r="F9437" s="1" t="s">
        <v>118</v>
      </c>
      <c r="G9437" s="1" t="s">
        <v>17</v>
      </c>
      <c r="H9437" s="1">
        <v>45.0</v>
      </c>
      <c r="I9437" s="3">
        <v>44084.75</v>
      </c>
      <c r="J9437" s="1">
        <v>5.33259574612284</v>
      </c>
      <c r="K9437" s="1" t="s">
        <v>24</v>
      </c>
      <c r="L9437" s="1" t="s">
        <v>1006</v>
      </c>
      <c r="M9437" s="3">
        <v>44084.784096111114</v>
      </c>
    </row>
    <row r="9438">
      <c r="A9438" s="1">
        <v>9436.0</v>
      </c>
      <c r="B9438" s="1" t="s">
        <v>303</v>
      </c>
      <c r="C9438" s="1" t="s">
        <v>17590</v>
      </c>
      <c r="D9438" s="1" t="s">
        <v>305</v>
      </c>
      <c r="E9438" s="1" t="s">
        <v>886</v>
      </c>
      <c r="F9438" s="1" t="s">
        <v>307</v>
      </c>
      <c r="G9438" s="1" t="s">
        <v>17</v>
      </c>
      <c r="H9438" s="1">
        <v>45.0</v>
      </c>
      <c r="I9438" s="3">
        <v>44112.229166666664</v>
      </c>
      <c r="J9438" s="1">
        <v>1.61900925395259</v>
      </c>
      <c r="K9438" s="1" t="s">
        <v>24</v>
      </c>
      <c r="M9438" s="3">
        <v>44112.28822833333</v>
      </c>
    </row>
    <row r="9439">
      <c r="A9439" s="1">
        <v>9437.0</v>
      </c>
      <c r="B9439" s="1" t="s">
        <v>401</v>
      </c>
      <c r="C9439" s="1" t="s">
        <v>17591</v>
      </c>
      <c r="D9439" s="1" t="s">
        <v>338</v>
      </c>
      <c r="E9439" s="1" t="s">
        <v>17592</v>
      </c>
      <c r="F9439" s="1" t="s">
        <v>405</v>
      </c>
      <c r="G9439" s="1" t="s">
        <v>89</v>
      </c>
      <c r="H9439" s="1">
        <v>45.0</v>
      </c>
      <c r="I9439" s="3">
        <v>44022.767169652776</v>
      </c>
      <c r="J9439" s="1">
        <v>0.618721384628164</v>
      </c>
      <c r="K9439" s="1" t="s">
        <v>24</v>
      </c>
      <c r="M9439" s="3">
        <v>44022.775164108796</v>
      </c>
    </row>
    <row r="9440">
      <c r="A9440" s="1">
        <v>9438.0</v>
      </c>
      <c r="B9440" s="1" t="s">
        <v>1481</v>
      </c>
      <c r="C9440" s="1" t="s">
        <v>17593</v>
      </c>
      <c r="D9440" s="1" t="s">
        <v>749</v>
      </c>
      <c r="E9440" s="1" t="s">
        <v>5644</v>
      </c>
      <c r="F9440" s="1" t="s">
        <v>1485</v>
      </c>
      <c r="G9440" s="1" t="s">
        <v>17</v>
      </c>
      <c r="H9440" s="1">
        <v>45.0</v>
      </c>
      <c r="I9440" s="3">
        <v>44021.291666666664</v>
      </c>
      <c r="J9440" s="1">
        <v>2.68286247789765</v>
      </c>
      <c r="K9440" s="1" t="s">
        <v>218</v>
      </c>
      <c r="L9440" s="1" t="s">
        <v>433</v>
      </c>
      <c r="M9440" s="3">
        <v>44021.33426461805</v>
      </c>
    </row>
    <row r="9441">
      <c r="A9441" s="1">
        <v>9439.0</v>
      </c>
      <c r="B9441" s="1" t="s">
        <v>17594</v>
      </c>
      <c r="C9441" s="1" t="s">
        <v>17595</v>
      </c>
      <c r="D9441" s="1" t="s">
        <v>653</v>
      </c>
      <c r="E9441" s="1" t="s">
        <v>17596</v>
      </c>
      <c r="F9441" s="1" t="s">
        <v>17597</v>
      </c>
      <c r="G9441" s="1" t="s">
        <v>89</v>
      </c>
      <c r="H9441" s="1">
        <v>45.0</v>
      </c>
      <c r="I9441" s="3">
        <v>43837.62440644676</v>
      </c>
      <c r="J9441" s="1">
        <v>0.494058189131715</v>
      </c>
      <c r="K9441" s="1" t="s">
        <v>18</v>
      </c>
      <c r="M9441" s="3">
        <v>43837.609684375</v>
      </c>
    </row>
    <row r="9442">
      <c r="A9442" s="1">
        <v>9440.0</v>
      </c>
      <c r="B9442" s="1" t="s">
        <v>288</v>
      </c>
      <c r="C9442" s="1" t="s">
        <v>17598</v>
      </c>
      <c r="D9442" s="1" t="s">
        <v>2833</v>
      </c>
      <c r="E9442" s="1" t="s">
        <v>2834</v>
      </c>
      <c r="F9442" s="1" t="s">
        <v>292</v>
      </c>
      <c r="G9442" s="1" t="s">
        <v>35</v>
      </c>
      <c r="H9442" s="1">
        <v>45.0</v>
      </c>
      <c r="I9442" s="3">
        <v>43671.625</v>
      </c>
      <c r="J9442" s="1">
        <v>1.51407361956358</v>
      </c>
      <c r="K9442" s="1" t="s">
        <v>24</v>
      </c>
      <c r="M9442" s="3">
        <v>43671.65406582176</v>
      </c>
    </row>
    <row r="9443">
      <c r="A9443" s="1">
        <v>9441.0</v>
      </c>
      <c r="B9443" s="1" t="s">
        <v>17599</v>
      </c>
      <c r="C9443" s="1" t="s">
        <v>17600</v>
      </c>
      <c r="D9443" s="1" t="s">
        <v>3576</v>
      </c>
      <c r="E9443" s="1" t="s">
        <v>17601</v>
      </c>
      <c r="F9443" s="1" t="s">
        <v>17602</v>
      </c>
      <c r="G9443" s="1" t="s">
        <v>39</v>
      </c>
      <c r="H9443" s="1">
        <v>45.0</v>
      </c>
      <c r="I9443" s="3">
        <v>43737.25</v>
      </c>
      <c r="J9443" s="1">
        <v>2.30404498293036</v>
      </c>
      <c r="K9443" s="1" t="s">
        <v>18</v>
      </c>
      <c r="M9443" s="3">
        <v>43737.28523074074</v>
      </c>
    </row>
    <row r="9444">
      <c r="A9444" s="1">
        <v>9442.0</v>
      </c>
      <c r="B9444" s="1" t="s">
        <v>324</v>
      </c>
      <c r="C9444" s="1" t="s">
        <v>17603</v>
      </c>
      <c r="D9444" s="1" t="s">
        <v>326</v>
      </c>
      <c r="E9444" s="1" t="s">
        <v>12109</v>
      </c>
      <c r="F9444" s="1" t="s">
        <v>328</v>
      </c>
      <c r="G9444" s="1" t="s">
        <v>17</v>
      </c>
      <c r="H9444" s="1">
        <v>45.0</v>
      </c>
      <c r="I9444" s="3">
        <v>43995.35486111111</v>
      </c>
      <c r="J9444" s="1">
        <v>0.0</v>
      </c>
      <c r="K9444" s="1" t="s">
        <v>24</v>
      </c>
      <c r="M9444" s="3">
        <v>43995.454307708336</v>
      </c>
    </row>
    <row r="9445">
      <c r="A9445" s="1">
        <v>9443.0</v>
      </c>
      <c r="B9445" s="1" t="s">
        <v>3073</v>
      </c>
      <c r="C9445" s="1" t="s">
        <v>17604</v>
      </c>
      <c r="D9445" s="1" t="s">
        <v>326</v>
      </c>
      <c r="E9445" s="1" t="s">
        <v>3418</v>
      </c>
      <c r="F9445" s="1" t="s">
        <v>3419</v>
      </c>
      <c r="G9445" s="1" t="s">
        <v>17</v>
      </c>
      <c r="H9445" s="1">
        <v>45.0</v>
      </c>
      <c r="I9445" s="3">
        <v>44013.791666666664</v>
      </c>
      <c r="J9445" s="1">
        <v>0.0</v>
      </c>
      <c r="K9445" s="1" t="s">
        <v>24</v>
      </c>
      <c r="M9445" s="3">
        <v>44014.90332773148</v>
      </c>
    </row>
    <row r="9446">
      <c r="A9446" s="1">
        <v>9444.0</v>
      </c>
      <c r="B9446" s="1" t="s">
        <v>13967</v>
      </c>
      <c r="C9446" s="1" t="s">
        <v>17605</v>
      </c>
      <c r="D9446" s="1" t="s">
        <v>326</v>
      </c>
      <c r="E9446" s="1" t="s">
        <v>17606</v>
      </c>
      <c r="F9446" s="1" t="s">
        <v>13970</v>
      </c>
      <c r="G9446" s="1" t="s">
        <v>17</v>
      </c>
      <c r="H9446" s="1">
        <v>45.0</v>
      </c>
      <c r="I9446" s="3">
        <v>43735.666666666664</v>
      </c>
      <c r="J9446" s="1">
        <v>0.194130296233163</v>
      </c>
      <c r="K9446" s="1" t="s">
        <v>24</v>
      </c>
      <c r="M9446" s="3">
        <v>43736.48064337963</v>
      </c>
    </row>
    <row r="9447">
      <c r="A9447" s="1">
        <v>9445.0</v>
      </c>
      <c r="B9447" s="1" t="s">
        <v>877</v>
      </c>
      <c r="C9447" s="1" t="s">
        <v>17607</v>
      </c>
      <c r="D9447" s="1" t="s">
        <v>4088</v>
      </c>
      <c r="E9447" s="1" t="s">
        <v>17608</v>
      </c>
      <c r="F9447" s="1" t="s">
        <v>881</v>
      </c>
      <c r="G9447" s="1" t="s">
        <v>39</v>
      </c>
      <c r="H9447" s="1">
        <v>45.0</v>
      </c>
      <c r="I9447" s="3">
        <v>44232.291666666664</v>
      </c>
      <c r="J9447" s="1">
        <v>1.97246671206763</v>
      </c>
      <c r="K9447" s="1" t="s">
        <v>24</v>
      </c>
      <c r="M9447" s="3">
        <v>44232.337870717594</v>
      </c>
    </row>
    <row r="9448">
      <c r="A9448" s="1">
        <v>9446.0</v>
      </c>
      <c r="B9448" s="1" t="s">
        <v>2395</v>
      </c>
      <c r="C9448" s="1" t="s">
        <v>17609</v>
      </c>
      <c r="D9448" s="1" t="s">
        <v>2397</v>
      </c>
      <c r="E9448" s="1" t="s">
        <v>3162</v>
      </c>
      <c r="F9448" s="1" t="s">
        <v>2399</v>
      </c>
      <c r="G9448" s="1" t="s">
        <v>17</v>
      </c>
      <c r="H9448" s="1">
        <v>45.0</v>
      </c>
      <c r="I9448" s="3">
        <v>43875.604166666664</v>
      </c>
      <c r="J9448" s="1">
        <v>0.0</v>
      </c>
      <c r="K9448" s="1" t="s">
        <v>166</v>
      </c>
      <c r="M9448" s="3">
        <v>43875.812997361114</v>
      </c>
    </row>
    <row r="9449">
      <c r="A9449" s="1">
        <v>9447.0</v>
      </c>
      <c r="B9449" s="1" t="s">
        <v>7926</v>
      </c>
      <c r="C9449" s="1" t="s">
        <v>17610</v>
      </c>
      <c r="D9449" s="1" t="s">
        <v>37</v>
      </c>
      <c r="E9449" s="1" t="s">
        <v>17611</v>
      </c>
      <c r="F9449" s="1" t="s">
        <v>7929</v>
      </c>
      <c r="G9449" s="1" t="s">
        <v>39</v>
      </c>
      <c r="H9449" s="1">
        <v>45.0</v>
      </c>
      <c r="I9449" s="3">
        <v>44149.291666666664</v>
      </c>
      <c r="J9449" s="1">
        <v>10.2382248492988</v>
      </c>
      <c r="K9449" s="1" t="s">
        <v>18</v>
      </c>
      <c r="M9449" s="3">
        <v>44149.31638979167</v>
      </c>
    </row>
    <row r="9450">
      <c r="A9450" s="1">
        <v>9448.0</v>
      </c>
      <c r="B9450" s="1" t="s">
        <v>229</v>
      </c>
      <c r="C9450" s="1" t="s">
        <v>17612</v>
      </c>
      <c r="D9450" s="1" t="s">
        <v>207</v>
      </c>
      <c r="E9450" s="1" t="s">
        <v>339</v>
      </c>
      <c r="F9450" s="1" t="s">
        <v>232</v>
      </c>
      <c r="G9450" s="1" t="s">
        <v>17</v>
      </c>
      <c r="H9450" s="1">
        <v>45.0</v>
      </c>
      <c r="I9450" s="3">
        <v>44050.166666666664</v>
      </c>
      <c r="J9450" s="1">
        <v>0.795998423430919</v>
      </c>
      <c r="K9450" s="1" t="s">
        <v>24</v>
      </c>
      <c r="M9450" s="3">
        <v>44050.27063351852</v>
      </c>
    </row>
    <row r="9451">
      <c r="A9451" s="1">
        <v>9449.0</v>
      </c>
      <c r="B9451" s="1" t="s">
        <v>1023</v>
      </c>
      <c r="C9451" s="1" t="s">
        <v>17613</v>
      </c>
      <c r="D9451" s="1" t="s">
        <v>2477</v>
      </c>
      <c r="E9451" s="1" t="s">
        <v>10591</v>
      </c>
      <c r="F9451" s="1" t="s">
        <v>1027</v>
      </c>
      <c r="G9451" s="1" t="s">
        <v>17</v>
      </c>
      <c r="H9451" s="1">
        <v>45.0</v>
      </c>
      <c r="I9451" s="3">
        <v>44153.208333333336</v>
      </c>
      <c r="J9451" s="1">
        <v>0.518518237446457</v>
      </c>
      <c r="K9451" s="1" t="s">
        <v>24</v>
      </c>
      <c r="M9451" s="3">
        <v>44153.271306076385</v>
      </c>
    </row>
    <row r="9452">
      <c r="A9452" s="1">
        <v>9450.0</v>
      </c>
      <c r="B9452" s="1" t="s">
        <v>73</v>
      </c>
      <c r="C9452" s="1" t="s">
        <v>17614</v>
      </c>
      <c r="D9452" s="1" t="s">
        <v>1595</v>
      </c>
      <c r="E9452" s="1" t="s">
        <v>4897</v>
      </c>
      <c r="F9452" s="1" t="s">
        <v>77</v>
      </c>
      <c r="G9452" s="1" t="s">
        <v>35</v>
      </c>
      <c r="H9452" s="1">
        <v>45.0</v>
      </c>
      <c r="I9452" s="3">
        <v>43531.291666666664</v>
      </c>
      <c r="J9452" s="1">
        <v>4.96376710239634</v>
      </c>
      <c r="K9452" s="1" t="s">
        <v>24</v>
      </c>
      <c r="M9452" s="3">
        <v>43531.470303587965</v>
      </c>
    </row>
    <row r="9453">
      <c r="A9453" s="1">
        <v>9451.0</v>
      </c>
      <c r="B9453" s="1" t="s">
        <v>303</v>
      </c>
      <c r="C9453" s="1" t="s">
        <v>17615</v>
      </c>
      <c r="D9453" s="1" t="s">
        <v>305</v>
      </c>
      <c r="E9453" s="1" t="s">
        <v>306</v>
      </c>
      <c r="F9453" s="1" t="s">
        <v>307</v>
      </c>
      <c r="G9453" s="1" t="s">
        <v>17</v>
      </c>
      <c r="H9453" s="1">
        <v>45.0</v>
      </c>
      <c r="I9453" s="3">
        <v>44039.416666666664</v>
      </c>
      <c r="J9453" s="1">
        <v>1.18940873701031</v>
      </c>
      <c r="K9453" s="1" t="s">
        <v>24</v>
      </c>
      <c r="M9453" s="3">
        <v>44039.457334872684</v>
      </c>
    </row>
    <row r="9454">
      <c r="A9454" s="1">
        <v>9452.0</v>
      </c>
      <c r="B9454" s="1" t="s">
        <v>1311</v>
      </c>
      <c r="C9454" s="1" t="s">
        <v>17616</v>
      </c>
      <c r="D9454" s="1" t="s">
        <v>275</v>
      </c>
      <c r="E9454" s="1" t="s">
        <v>17617</v>
      </c>
      <c r="F9454" s="1" t="s">
        <v>1314</v>
      </c>
      <c r="G9454" s="1" t="s">
        <v>39</v>
      </c>
      <c r="H9454" s="1">
        <v>45.0</v>
      </c>
      <c r="I9454" s="3">
        <v>44167.541666666664</v>
      </c>
      <c r="J9454" s="1">
        <v>2.00067141622881</v>
      </c>
      <c r="K9454" s="1" t="s">
        <v>24</v>
      </c>
      <c r="L9454" s="1" t="s">
        <v>741</v>
      </c>
      <c r="M9454" s="3">
        <v>44167.577244803244</v>
      </c>
    </row>
    <row r="9455">
      <c r="A9455" s="1">
        <v>9453.0</v>
      </c>
      <c r="B9455" s="1" t="s">
        <v>319</v>
      </c>
      <c r="C9455" s="1" t="s">
        <v>17618</v>
      </c>
      <c r="D9455" s="1" t="s">
        <v>321</v>
      </c>
      <c r="E9455" s="1" t="s">
        <v>17619</v>
      </c>
      <c r="F9455" s="1" t="s">
        <v>323</v>
      </c>
      <c r="G9455" s="1" t="s">
        <v>39</v>
      </c>
      <c r="H9455" s="1">
        <v>45.0</v>
      </c>
      <c r="I9455" s="3">
        <v>43927.625</v>
      </c>
      <c r="J9455" s="1">
        <v>1.50574758112395</v>
      </c>
      <c r="K9455" s="1" t="s">
        <v>24</v>
      </c>
      <c r="M9455" s="3">
        <v>43927.66351148148</v>
      </c>
    </row>
    <row r="9456">
      <c r="A9456" s="1">
        <v>9454.0</v>
      </c>
      <c r="B9456" s="1" t="s">
        <v>3437</v>
      </c>
      <c r="C9456" s="1" t="s">
        <v>17620</v>
      </c>
      <c r="D9456" s="1" t="s">
        <v>2402</v>
      </c>
      <c r="E9456" s="1" t="s">
        <v>17621</v>
      </c>
      <c r="F9456" s="1" t="s">
        <v>3440</v>
      </c>
      <c r="G9456" s="1" t="s">
        <v>39</v>
      </c>
      <c r="H9456" s="1">
        <v>45.0</v>
      </c>
      <c r="I9456" s="3">
        <v>43491.625</v>
      </c>
      <c r="J9456" s="1">
        <v>1.04232158224477</v>
      </c>
      <c r="K9456" s="1" t="s">
        <v>24</v>
      </c>
      <c r="M9456" s="3">
        <v>43491.65271649305</v>
      </c>
    </row>
    <row r="9457">
      <c r="A9457" s="1">
        <v>9455.0</v>
      </c>
      <c r="B9457" s="1" t="s">
        <v>4448</v>
      </c>
      <c r="C9457" s="1" t="s">
        <v>17622</v>
      </c>
      <c r="D9457" s="1" t="s">
        <v>701</v>
      </c>
      <c r="E9457" s="1" t="s">
        <v>15480</v>
      </c>
      <c r="F9457" s="1" t="s">
        <v>4451</v>
      </c>
      <c r="G9457" s="1" t="s">
        <v>17</v>
      </c>
      <c r="H9457" s="1">
        <v>45.0</v>
      </c>
      <c r="I9457" s="3">
        <v>44224.375</v>
      </c>
      <c r="J9457" s="1">
        <v>2.55481794563093</v>
      </c>
      <c r="K9457" s="1" t="s">
        <v>24</v>
      </c>
      <c r="M9457" s="3">
        <v>44224.423225659724</v>
      </c>
    </row>
    <row r="9458">
      <c r="A9458" s="1">
        <v>9456.0</v>
      </c>
      <c r="B9458" s="1" t="s">
        <v>834</v>
      </c>
      <c r="C9458" s="1" t="s">
        <v>17623</v>
      </c>
      <c r="D9458" s="1" t="s">
        <v>1179</v>
      </c>
      <c r="E9458" s="1" t="s">
        <v>17624</v>
      </c>
      <c r="F9458" s="1" t="s">
        <v>837</v>
      </c>
      <c r="G9458" s="1" t="s">
        <v>39</v>
      </c>
      <c r="H9458" s="1">
        <v>45.0</v>
      </c>
      <c r="I9458" s="3">
        <v>43920.770833333336</v>
      </c>
      <c r="J9458" s="1">
        <v>1.453638955804</v>
      </c>
      <c r="K9458" s="1" t="s">
        <v>18</v>
      </c>
      <c r="M9458" s="3">
        <v>43920.88294506945</v>
      </c>
    </row>
    <row r="9459">
      <c r="A9459" s="1">
        <v>9457.0</v>
      </c>
      <c r="B9459" s="1" t="s">
        <v>1012</v>
      </c>
      <c r="C9459" s="1" t="s">
        <v>17625</v>
      </c>
      <c r="D9459" s="1" t="s">
        <v>1014</v>
      </c>
      <c r="E9459" s="1" t="s">
        <v>2156</v>
      </c>
      <c r="F9459" s="1" t="s">
        <v>1016</v>
      </c>
      <c r="G9459" s="1" t="s">
        <v>17</v>
      </c>
      <c r="H9459" s="1">
        <v>45.0</v>
      </c>
      <c r="I9459" s="3">
        <v>43859.25</v>
      </c>
      <c r="J9459" s="1">
        <v>0.648445054291861</v>
      </c>
      <c r="K9459" s="1" t="s">
        <v>166</v>
      </c>
      <c r="M9459" s="3">
        <v>43859.56526065972</v>
      </c>
    </row>
    <row r="9460">
      <c r="A9460" s="1">
        <v>9458.0</v>
      </c>
      <c r="B9460" s="1" t="s">
        <v>229</v>
      </c>
      <c r="C9460" s="1" t="s">
        <v>17626</v>
      </c>
      <c r="D9460" s="1" t="s">
        <v>16200</v>
      </c>
      <c r="E9460" s="1" t="s">
        <v>1072</v>
      </c>
      <c r="F9460" s="1" t="s">
        <v>232</v>
      </c>
      <c r="G9460" s="1" t="s">
        <v>35</v>
      </c>
      <c r="H9460" s="1">
        <v>45.0</v>
      </c>
      <c r="I9460" s="3">
        <v>44032.177083333336</v>
      </c>
      <c r="J9460" s="1">
        <v>1.95047120790984</v>
      </c>
      <c r="K9460" s="1" t="s">
        <v>24</v>
      </c>
      <c r="M9460" s="3">
        <v>44032.29240302083</v>
      </c>
    </row>
    <row r="9461">
      <c r="A9461" s="1">
        <v>9459.0</v>
      </c>
      <c r="B9461" s="1" t="s">
        <v>536</v>
      </c>
      <c r="C9461" s="1" t="s">
        <v>17627</v>
      </c>
      <c r="D9461" s="1" t="s">
        <v>396</v>
      </c>
      <c r="E9461" s="1" t="s">
        <v>538</v>
      </c>
      <c r="F9461" s="1" t="s">
        <v>539</v>
      </c>
      <c r="G9461" s="1" t="s">
        <v>35</v>
      </c>
      <c r="H9461" s="1">
        <v>45.0</v>
      </c>
      <c r="I9461" s="3">
        <v>43656.25</v>
      </c>
      <c r="J9461" s="1">
        <v>2.08913076417465</v>
      </c>
      <c r="K9461" s="1" t="s">
        <v>83</v>
      </c>
      <c r="M9461" s="3">
        <v>43656.284433078705</v>
      </c>
    </row>
    <row r="9462">
      <c r="A9462" s="1">
        <v>9460.0</v>
      </c>
      <c r="B9462" s="1" t="s">
        <v>84</v>
      </c>
      <c r="C9462" s="1" t="s">
        <v>17628</v>
      </c>
      <c r="D9462" s="1" t="s">
        <v>86</v>
      </c>
      <c r="E9462" s="1" t="s">
        <v>2899</v>
      </c>
      <c r="F9462" s="1" t="s">
        <v>88</v>
      </c>
      <c r="G9462" s="1" t="s">
        <v>17</v>
      </c>
      <c r="H9462" s="1">
        <v>45.0</v>
      </c>
      <c r="I9462" s="3">
        <v>43859.197916666664</v>
      </c>
      <c r="J9462" s="1">
        <v>0.794953451238651</v>
      </c>
      <c r="K9462" s="1" t="s">
        <v>83</v>
      </c>
      <c r="M9462" s="3">
        <v>43859.218585358794</v>
      </c>
    </row>
    <row r="9463">
      <c r="A9463" s="1">
        <v>9461.0</v>
      </c>
      <c r="B9463" s="1" t="s">
        <v>2944</v>
      </c>
      <c r="C9463" s="1" t="s">
        <v>17629</v>
      </c>
      <c r="D9463" s="1" t="s">
        <v>818</v>
      </c>
      <c r="E9463" s="1" t="s">
        <v>17630</v>
      </c>
      <c r="F9463" s="1" t="s">
        <v>2947</v>
      </c>
      <c r="G9463" s="1" t="s">
        <v>39</v>
      </c>
      <c r="H9463" s="1">
        <v>45.0</v>
      </c>
      <c r="I9463" s="3">
        <v>44097.229166666664</v>
      </c>
      <c r="J9463" s="1">
        <v>3.52383837716723</v>
      </c>
      <c r="K9463" s="1" t="s">
        <v>18</v>
      </c>
      <c r="L9463" s="1" t="s">
        <v>1047</v>
      </c>
      <c r="M9463" s="3">
        <v>44097.25990229167</v>
      </c>
    </row>
    <row r="9464">
      <c r="A9464" s="1">
        <v>9462.0</v>
      </c>
      <c r="B9464" s="1" t="s">
        <v>806</v>
      </c>
      <c r="C9464" s="1" t="s">
        <v>17631</v>
      </c>
      <c r="D9464" s="1" t="s">
        <v>989</v>
      </c>
      <c r="E9464" s="1" t="s">
        <v>16319</v>
      </c>
      <c r="F9464" s="1" t="s">
        <v>810</v>
      </c>
      <c r="G9464" s="1" t="s">
        <v>35</v>
      </c>
      <c r="H9464" s="1">
        <v>45.0</v>
      </c>
      <c r="I9464" s="3">
        <v>43914.78125</v>
      </c>
      <c r="J9464" s="1">
        <v>0.825886136636827</v>
      </c>
      <c r="K9464" s="1" t="s">
        <v>24</v>
      </c>
      <c r="M9464" s="3">
        <v>43914.81708271991</v>
      </c>
    </row>
    <row r="9465">
      <c r="A9465" s="1">
        <v>9463.0</v>
      </c>
      <c r="B9465" s="1" t="s">
        <v>401</v>
      </c>
      <c r="C9465" s="1" t="s">
        <v>17632</v>
      </c>
      <c r="D9465" s="1" t="s">
        <v>248</v>
      </c>
      <c r="E9465" s="1" t="s">
        <v>17633</v>
      </c>
      <c r="F9465" s="1" t="s">
        <v>405</v>
      </c>
      <c r="G9465" s="1" t="s">
        <v>89</v>
      </c>
      <c r="H9465" s="1">
        <v>45.0</v>
      </c>
      <c r="I9465" s="3">
        <v>43821.44779519676</v>
      </c>
      <c r="J9465" s="1">
        <v>7.49931489066992</v>
      </c>
      <c r="K9465" s="1" t="s">
        <v>24</v>
      </c>
      <c r="M9465" s="3">
        <v>43821.50188167824</v>
      </c>
    </row>
    <row r="9466">
      <c r="A9466" s="1">
        <v>9464.0</v>
      </c>
      <c r="B9466" s="1" t="s">
        <v>184</v>
      </c>
      <c r="C9466" s="1" t="s">
        <v>17634</v>
      </c>
      <c r="D9466" s="1" t="s">
        <v>1297</v>
      </c>
      <c r="E9466" s="1" t="s">
        <v>2009</v>
      </c>
      <c r="F9466" s="1" t="s">
        <v>187</v>
      </c>
      <c r="G9466" s="1" t="s">
        <v>17</v>
      </c>
      <c r="H9466" s="1">
        <v>45.0</v>
      </c>
      <c r="I9466" s="3">
        <v>43766.416666666664</v>
      </c>
      <c r="J9466" s="1">
        <v>1.91044183092986</v>
      </c>
      <c r="K9466" s="1" t="s">
        <v>24</v>
      </c>
      <c r="M9466" s="3">
        <v>43766.82020231481</v>
      </c>
    </row>
    <row r="9467">
      <c r="A9467" s="1">
        <v>9465.0</v>
      </c>
      <c r="B9467" s="1" t="s">
        <v>184</v>
      </c>
      <c r="C9467" s="1" t="s">
        <v>17635</v>
      </c>
      <c r="D9467" s="1" t="s">
        <v>1297</v>
      </c>
      <c r="E9467" s="1" t="s">
        <v>5962</v>
      </c>
      <c r="F9467" s="1" t="s">
        <v>187</v>
      </c>
      <c r="G9467" s="1" t="s">
        <v>17</v>
      </c>
      <c r="H9467" s="1">
        <v>45.0</v>
      </c>
      <c r="I9467" s="3">
        <v>43815.416666666664</v>
      </c>
      <c r="J9467" s="1">
        <v>1.00174544696506</v>
      </c>
      <c r="K9467" s="1" t="s">
        <v>24</v>
      </c>
      <c r="M9467" s="3">
        <v>43815.43881958333</v>
      </c>
    </row>
    <row r="9468">
      <c r="A9468" s="1">
        <v>9466.0</v>
      </c>
      <c r="B9468" s="1" t="s">
        <v>229</v>
      </c>
      <c r="C9468" s="1" t="s">
        <v>17636</v>
      </c>
      <c r="D9468" s="1" t="s">
        <v>1653</v>
      </c>
      <c r="E9468" s="1" t="s">
        <v>11550</v>
      </c>
      <c r="F9468" s="1" t="s">
        <v>232</v>
      </c>
      <c r="G9468" s="1" t="s">
        <v>35</v>
      </c>
      <c r="H9468" s="1">
        <v>45.0</v>
      </c>
      <c r="I9468" s="3">
        <v>43941.15625</v>
      </c>
      <c r="J9468" s="1">
        <v>8.4674024095132</v>
      </c>
      <c r="K9468" s="1" t="s">
        <v>24</v>
      </c>
      <c r="M9468" s="3">
        <v>43942.2310822338</v>
      </c>
    </row>
    <row r="9469">
      <c r="A9469" s="1">
        <v>9467.0</v>
      </c>
      <c r="B9469" s="1" t="s">
        <v>401</v>
      </c>
      <c r="C9469" s="1" t="s">
        <v>17637</v>
      </c>
      <c r="D9469" s="1" t="s">
        <v>532</v>
      </c>
      <c r="E9469" s="1" t="s">
        <v>17638</v>
      </c>
      <c r="F9469" s="1" t="s">
        <v>405</v>
      </c>
      <c r="G9469" s="1" t="s">
        <v>89</v>
      </c>
      <c r="H9469" s="1">
        <v>45.0</v>
      </c>
      <c r="I9469" s="3">
        <v>44120.35078144676</v>
      </c>
      <c r="J9469" s="1">
        <v>1.6375229593983</v>
      </c>
      <c r="K9469" s="1" t="s">
        <v>24</v>
      </c>
      <c r="M9469" s="3">
        <v>44120.38000719908</v>
      </c>
    </row>
    <row r="9470">
      <c r="A9470" s="1">
        <v>9468.0</v>
      </c>
      <c r="B9470" s="1" t="s">
        <v>853</v>
      </c>
      <c r="C9470" s="1" t="s">
        <v>17639</v>
      </c>
      <c r="D9470" s="1" t="s">
        <v>1802</v>
      </c>
      <c r="E9470" s="1" t="s">
        <v>3431</v>
      </c>
      <c r="F9470" s="1" t="s">
        <v>856</v>
      </c>
      <c r="G9470" s="1" t="s">
        <v>17</v>
      </c>
      <c r="H9470" s="1">
        <v>45.0</v>
      </c>
      <c r="I9470" s="3">
        <v>44148.541666666664</v>
      </c>
      <c r="J9470" s="1">
        <v>1.84550665648347</v>
      </c>
      <c r="K9470" s="1" t="s">
        <v>18</v>
      </c>
      <c r="M9470" s="3">
        <v>44148.575507546295</v>
      </c>
    </row>
    <row r="9471">
      <c r="A9471" s="1">
        <v>9469.0</v>
      </c>
      <c r="B9471" s="1" t="s">
        <v>425</v>
      </c>
      <c r="C9471" s="1" t="s">
        <v>17640</v>
      </c>
      <c r="D9471" s="1" t="s">
        <v>21</v>
      </c>
      <c r="E9471" s="1" t="s">
        <v>17641</v>
      </c>
      <c r="F9471" s="1" t="s">
        <v>428</v>
      </c>
      <c r="G9471" s="1" t="s">
        <v>17</v>
      </c>
      <c r="H9471" s="1">
        <v>45.0</v>
      </c>
      <c r="I9471" s="3">
        <v>44181.25</v>
      </c>
      <c r="J9471" s="1">
        <v>2.57638277103345</v>
      </c>
      <c r="K9471" s="1" t="s">
        <v>24</v>
      </c>
      <c r="M9471" s="3">
        <v>44181.28927868055</v>
      </c>
    </row>
    <row r="9472">
      <c r="A9472" s="1">
        <v>9470.0</v>
      </c>
      <c r="B9472" s="1" t="s">
        <v>184</v>
      </c>
      <c r="C9472" s="1" t="s">
        <v>17642</v>
      </c>
      <c r="D9472" s="1" t="s">
        <v>148</v>
      </c>
      <c r="E9472" s="1" t="s">
        <v>1060</v>
      </c>
      <c r="F9472" s="1" t="s">
        <v>187</v>
      </c>
      <c r="G9472" s="1" t="s">
        <v>17</v>
      </c>
      <c r="H9472" s="1">
        <v>45.0</v>
      </c>
      <c r="I9472" s="3">
        <v>43712.75</v>
      </c>
      <c r="J9472" s="1">
        <v>2.29225908882842</v>
      </c>
      <c r="K9472" s="1" t="s">
        <v>24</v>
      </c>
      <c r="M9472" s="3">
        <v>43714.797428715276</v>
      </c>
    </row>
    <row r="9473">
      <c r="A9473" s="1">
        <v>9471.0</v>
      </c>
      <c r="B9473" s="1" t="s">
        <v>752</v>
      </c>
      <c r="C9473" s="1" t="s">
        <v>17643</v>
      </c>
      <c r="D9473" s="1" t="s">
        <v>2380</v>
      </c>
      <c r="E9473" s="1" t="s">
        <v>2381</v>
      </c>
      <c r="F9473" s="1" t="s">
        <v>756</v>
      </c>
      <c r="G9473" s="1" t="s">
        <v>17</v>
      </c>
      <c r="H9473" s="1">
        <v>45.0</v>
      </c>
      <c r="I9473" s="3">
        <v>43819.708333333336</v>
      </c>
      <c r="J9473" s="1">
        <v>1.44388301337344</v>
      </c>
      <c r="K9473" s="1" t="s">
        <v>62</v>
      </c>
      <c r="M9473" s="3">
        <v>43819.74288815972</v>
      </c>
    </row>
    <row r="9474">
      <c r="A9474" s="1">
        <v>9472.0</v>
      </c>
      <c r="B9474" s="1" t="s">
        <v>1583</v>
      </c>
      <c r="C9474" s="1" t="s">
        <v>17644</v>
      </c>
      <c r="D9474" s="1" t="s">
        <v>1140</v>
      </c>
      <c r="E9474" s="1" t="s">
        <v>17645</v>
      </c>
      <c r="F9474" s="1" t="s">
        <v>1586</v>
      </c>
      <c r="G9474" s="1" t="s">
        <v>39</v>
      </c>
      <c r="H9474" s="1">
        <v>45.0</v>
      </c>
      <c r="I9474" s="3">
        <v>44063.291666666664</v>
      </c>
      <c r="J9474" s="1">
        <v>0.236701271244111</v>
      </c>
      <c r="K9474" s="1" t="s">
        <v>24</v>
      </c>
      <c r="M9474" s="3">
        <v>44063.29429100695</v>
      </c>
    </row>
    <row r="9475">
      <c r="A9475" s="1">
        <v>9473.0</v>
      </c>
      <c r="B9475" s="1" t="s">
        <v>620</v>
      </c>
      <c r="C9475" s="1" t="s">
        <v>17646</v>
      </c>
      <c r="D9475" s="1" t="s">
        <v>1461</v>
      </c>
      <c r="E9475" s="1" t="s">
        <v>17647</v>
      </c>
      <c r="F9475" s="1" t="s">
        <v>623</v>
      </c>
      <c r="G9475" s="1" t="s">
        <v>39</v>
      </c>
      <c r="H9475" s="1">
        <v>45.0</v>
      </c>
      <c r="I9475" s="3">
        <v>43859.291666666664</v>
      </c>
      <c r="J9475" s="1">
        <v>3.69928117682193</v>
      </c>
      <c r="K9475" s="1" t="s">
        <v>18</v>
      </c>
      <c r="M9475" s="3">
        <v>43859.34442364583</v>
      </c>
    </row>
    <row r="9476">
      <c r="A9476" s="1">
        <v>9474.0</v>
      </c>
      <c r="B9476" s="1" t="s">
        <v>1529</v>
      </c>
      <c r="C9476" s="1" t="s">
        <v>17648</v>
      </c>
      <c r="D9476" s="1" t="s">
        <v>1531</v>
      </c>
      <c r="E9476" s="1" t="s">
        <v>1532</v>
      </c>
      <c r="F9476" s="1" t="s">
        <v>1533</v>
      </c>
      <c r="G9476" s="1" t="s">
        <v>35</v>
      </c>
      <c r="H9476" s="1">
        <v>45.0</v>
      </c>
      <c r="I9476" s="3">
        <v>43595.375</v>
      </c>
      <c r="J9476" s="1">
        <v>1.11180139192889</v>
      </c>
      <c r="K9476" s="1" t="s">
        <v>18</v>
      </c>
      <c r="M9476" s="3">
        <v>43595.361194282406</v>
      </c>
    </row>
    <row r="9477">
      <c r="A9477" s="1">
        <v>9475.0</v>
      </c>
      <c r="B9477" s="1" t="s">
        <v>1825</v>
      </c>
      <c r="C9477" s="1" t="s">
        <v>17649</v>
      </c>
      <c r="D9477" s="1" t="s">
        <v>998</v>
      </c>
      <c r="E9477" s="1" t="s">
        <v>17650</v>
      </c>
      <c r="F9477" s="1" t="s">
        <v>1829</v>
      </c>
      <c r="G9477" s="1" t="s">
        <v>39</v>
      </c>
      <c r="H9477" s="1">
        <v>45.0</v>
      </c>
      <c r="I9477" s="3">
        <v>43768.666666666664</v>
      </c>
      <c r="J9477" s="1">
        <v>1.77057780535923</v>
      </c>
      <c r="K9477" s="1" t="s">
        <v>24</v>
      </c>
      <c r="M9477" s="3">
        <v>43768.69982596065</v>
      </c>
    </row>
    <row r="9478">
      <c r="A9478" s="1">
        <v>9476.0</v>
      </c>
      <c r="B9478" s="1" t="s">
        <v>1043</v>
      </c>
      <c r="C9478" s="1" t="s">
        <v>17651</v>
      </c>
      <c r="D9478" s="1" t="s">
        <v>676</v>
      </c>
      <c r="E9478" s="1" t="s">
        <v>1045</v>
      </c>
      <c r="F9478" s="1" t="s">
        <v>1046</v>
      </c>
      <c r="G9478" s="1" t="s">
        <v>17</v>
      </c>
      <c r="H9478" s="1">
        <v>45.0</v>
      </c>
      <c r="I9478" s="3">
        <v>44207.208333333336</v>
      </c>
      <c r="J9478" s="1">
        <v>4.17266666540069</v>
      </c>
      <c r="K9478" s="1" t="s">
        <v>18</v>
      </c>
      <c r="L9478" s="1" t="s">
        <v>1047</v>
      </c>
      <c r="M9478" s="3">
        <v>44207.2387971875</v>
      </c>
    </row>
    <row r="9479">
      <c r="A9479" s="1">
        <v>9477.0</v>
      </c>
      <c r="B9479" s="1" t="s">
        <v>25</v>
      </c>
      <c r="C9479" s="1" t="s">
        <v>17652</v>
      </c>
      <c r="D9479" s="1" t="s">
        <v>2601</v>
      </c>
      <c r="E9479" s="1" t="s">
        <v>17653</v>
      </c>
      <c r="F9479" s="1" t="s">
        <v>29</v>
      </c>
      <c r="G9479" s="1" t="s">
        <v>17</v>
      </c>
      <c r="H9479" s="1">
        <v>45.0</v>
      </c>
      <c r="I9479" s="3">
        <v>43893.270833333336</v>
      </c>
      <c r="J9479" s="1">
        <v>3.03557949018971</v>
      </c>
      <c r="K9479" s="1" t="s">
        <v>18</v>
      </c>
      <c r="M9479" s="3">
        <v>43893.310383634256</v>
      </c>
    </row>
    <row r="9480">
      <c r="A9480" s="1">
        <v>9478.0</v>
      </c>
      <c r="B9480" s="1" t="s">
        <v>389</v>
      </c>
      <c r="C9480" s="1" t="s">
        <v>17654</v>
      </c>
      <c r="D9480" s="1" t="s">
        <v>588</v>
      </c>
      <c r="E9480" s="1" t="s">
        <v>10064</v>
      </c>
      <c r="F9480" s="1" t="s">
        <v>393</v>
      </c>
      <c r="G9480" s="1" t="s">
        <v>17</v>
      </c>
      <c r="H9480" s="1">
        <v>45.0</v>
      </c>
      <c r="I9480" s="3">
        <v>43914.333333333336</v>
      </c>
      <c r="J9480" s="1">
        <v>6.51270340189932</v>
      </c>
      <c r="K9480" s="1" t="s">
        <v>18</v>
      </c>
      <c r="M9480" s="3">
        <v>43914.394193900465</v>
      </c>
    </row>
    <row r="9481">
      <c r="A9481" s="1">
        <v>9479.0</v>
      </c>
      <c r="B9481" s="1" t="s">
        <v>806</v>
      </c>
      <c r="C9481" s="1" t="s">
        <v>17655</v>
      </c>
      <c r="D9481" s="1" t="s">
        <v>1280</v>
      </c>
      <c r="E9481" s="1" t="s">
        <v>1281</v>
      </c>
      <c r="F9481" s="1" t="s">
        <v>810</v>
      </c>
      <c r="G9481" s="1" t="s">
        <v>35</v>
      </c>
      <c r="H9481" s="1">
        <v>45.0</v>
      </c>
      <c r="I9481" s="3">
        <v>43964.770833333336</v>
      </c>
      <c r="J9481" s="1">
        <v>0.640368207067293</v>
      </c>
      <c r="K9481" s="1" t="s">
        <v>24</v>
      </c>
      <c r="M9481" s="3">
        <v>43964.80850356482</v>
      </c>
    </row>
    <row r="9482">
      <c r="A9482" s="1">
        <v>9480.0</v>
      </c>
      <c r="B9482" s="1" t="s">
        <v>17656</v>
      </c>
      <c r="C9482" s="1" t="s">
        <v>17657</v>
      </c>
      <c r="D9482" s="1" t="s">
        <v>2485</v>
      </c>
      <c r="E9482" s="1" t="s">
        <v>17658</v>
      </c>
      <c r="F9482" s="1" t="s">
        <v>17659</v>
      </c>
      <c r="G9482" s="1" t="s">
        <v>35</v>
      </c>
      <c r="H9482" s="1">
        <v>45.0</v>
      </c>
      <c r="I9482" s="3">
        <v>44251.5</v>
      </c>
      <c r="J9482" s="1">
        <v>3.24993050300238</v>
      </c>
      <c r="K9482" s="1" t="s">
        <v>18</v>
      </c>
      <c r="L9482" s="1" t="s">
        <v>11207</v>
      </c>
      <c r="M9482" s="3">
        <v>44251.57380586806</v>
      </c>
    </row>
    <row r="9483">
      <c r="A9483" s="1">
        <v>9481.0</v>
      </c>
      <c r="B9483" s="1" t="s">
        <v>413</v>
      </c>
      <c r="C9483" s="1" t="s">
        <v>17660</v>
      </c>
      <c r="D9483" s="1" t="s">
        <v>2402</v>
      </c>
      <c r="E9483" s="1" t="s">
        <v>17661</v>
      </c>
      <c r="F9483" s="1" t="s">
        <v>417</v>
      </c>
      <c r="G9483" s="1" t="s">
        <v>39</v>
      </c>
      <c r="H9483" s="1">
        <v>45.0</v>
      </c>
      <c r="I9483" s="3">
        <v>43622.333333333336</v>
      </c>
      <c r="J9483" s="1">
        <v>0.00476832060666953</v>
      </c>
      <c r="K9483" s="1" t="s">
        <v>24</v>
      </c>
      <c r="M9483" s="3">
        <v>43622.43287557871</v>
      </c>
    </row>
    <row r="9484">
      <c r="A9484" s="1">
        <v>9482.0</v>
      </c>
      <c r="B9484" s="1" t="s">
        <v>84</v>
      </c>
      <c r="C9484" s="1" t="s">
        <v>17662</v>
      </c>
      <c r="D9484" s="1" t="s">
        <v>1549</v>
      </c>
      <c r="E9484" s="1" t="s">
        <v>12472</v>
      </c>
      <c r="F9484" s="1" t="s">
        <v>88</v>
      </c>
      <c r="G9484" s="1" t="s">
        <v>17</v>
      </c>
      <c r="H9484" s="1">
        <v>45.0</v>
      </c>
      <c r="I9484" s="3">
        <v>44076.229166666664</v>
      </c>
      <c r="J9484" s="1">
        <v>1.02068223131133</v>
      </c>
      <c r="K9484" s="1" t="s">
        <v>83</v>
      </c>
      <c r="M9484" s="3">
        <v>44076.27245878472</v>
      </c>
    </row>
    <row r="9485">
      <c r="A9485" s="1">
        <v>9483.0</v>
      </c>
      <c r="B9485" s="1" t="s">
        <v>2276</v>
      </c>
      <c r="C9485" s="1" t="s">
        <v>17663</v>
      </c>
      <c r="D9485" s="1" t="s">
        <v>3853</v>
      </c>
      <c r="E9485" s="1" t="s">
        <v>11660</v>
      </c>
      <c r="F9485" s="1" t="s">
        <v>2279</v>
      </c>
      <c r="G9485" s="1" t="s">
        <v>17</v>
      </c>
      <c r="H9485" s="1">
        <v>45.0</v>
      </c>
      <c r="I9485" s="3">
        <v>43895.291666666664</v>
      </c>
      <c r="J9485" s="1">
        <v>7.26501735647437</v>
      </c>
      <c r="K9485" s="1" t="s">
        <v>159</v>
      </c>
      <c r="M9485" s="3">
        <v>43895.56318792824</v>
      </c>
    </row>
    <row r="9486">
      <c r="A9486" s="1">
        <v>9484.0</v>
      </c>
      <c r="B9486" s="1" t="s">
        <v>3386</v>
      </c>
      <c r="C9486" s="1" t="s">
        <v>17664</v>
      </c>
      <c r="D9486" s="1" t="s">
        <v>3388</v>
      </c>
      <c r="E9486" s="1" t="s">
        <v>3389</v>
      </c>
      <c r="F9486" s="1" t="s">
        <v>3390</v>
      </c>
      <c r="G9486" s="1" t="s">
        <v>17</v>
      </c>
      <c r="H9486" s="1">
        <v>45.0</v>
      </c>
      <c r="I9486" s="3">
        <v>44124.3125</v>
      </c>
      <c r="J9486" s="1">
        <v>2.55896201889959</v>
      </c>
      <c r="K9486" s="1" t="s">
        <v>24</v>
      </c>
      <c r="L9486" s="1" t="s">
        <v>365</v>
      </c>
      <c r="M9486" s="3">
        <v>44124.37197237268</v>
      </c>
    </row>
    <row r="9487">
      <c r="A9487" s="1">
        <v>9485.0</v>
      </c>
      <c r="B9487" s="1" t="s">
        <v>1126</v>
      </c>
      <c r="C9487" s="1" t="s">
        <v>17665</v>
      </c>
      <c r="D9487" s="1" t="s">
        <v>21</v>
      </c>
      <c r="E9487" s="1" t="s">
        <v>9728</v>
      </c>
      <c r="F9487" s="1" t="s">
        <v>1130</v>
      </c>
      <c r="G9487" s="1" t="s">
        <v>17</v>
      </c>
      <c r="H9487" s="1">
        <v>45.0</v>
      </c>
      <c r="I9487" s="3">
        <v>44180.229166666664</v>
      </c>
      <c r="J9487" s="1">
        <v>3.1738950283195</v>
      </c>
      <c r="K9487" s="1" t="s">
        <v>24</v>
      </c>
      <c r="M9487" s="3">
        <v>44180.24859730324</v>
      </c>
    </row>
    <row r="9488">
      <c r="A9488" s="1">
        <v>9486.0</v>
      </c>
      <c r="B9488" s="1" t="s">
        <v>4682</v>
      </c>
      <c r="C9488" s="1" t="s">
        <v>17666</v>
      </c>
      <c r="D9488" s="1" t="s">
        <v>2485</v>
      </c>
      <c r="E9488" s="1" t="s">
        <v>17667</v>
      </c>
      <c r="F9488" s="1" t="s">
        <v>4685</v>
      </c>
      <c r="G9488" s="1" t="s">
        <v>39</v>
      </c>
      <c r="H9488" s="1">
        <v>45.0</v>
      </c>
      <c r="I9488" s="3">
        <v>44153.302083333336</v>
      </c>
      <c r="J9488" s="1">
        <v>1.41459922707056</v>
      </c>
      <c r="K9488" s="1" t="s">
        <v>46</v>
      </c>
      <c r="M9488" s="3">
        <v>44153.33312625</v>
      </c>
    </row>
    <row r="9489">
      <c r="A9489" s="1">
        <v>9487.0</v>
      </c>
      <c r="B9489" s="1" t="s">
        <v>4289</v>
      </c>
      <c r="C9489" s="1" t="s">
        <v>17668</v>
      </c>
      <c r="D9489" s="1" t="s">
        <v>4372</v>
      </c>
      <c r="E9489" s="1" t="s">
        <v>17669</v>
      </c>
      <c r="F9489" s="1" t="s">
        <v>17670</v>
      </c>
      <c r="G9489" s="1" t="s">
        <v>39</v>
      </c>
      <c r="H9489" s="1">
        <v>45.0</v>
      </c>
      <c r="I9489" s="3">
        <v>44047.666666666664</v>
      </c>
      <c r="J9489" s="1">
        <v>0.972828418640518</v>
      </c>
      <c r="K9489" s="1" t="s">
        <v>601</v>
      </c>
      <c r="L9489" s="1" t="s">
        <v>17671</v>
      </c>
      <c r="M9489" s="3">
        <v>44047.702610625</v>
      </c>
    </row>
    <row r="9490">
      <c r="A9490" s="1">
        <v>9488.0</v>
      </c>
      <c r="B9490" s="1" t="s">
        <v>496</v>
      </c>
      <c r="C9490" s="1" t="s">
        <v>17672</v>
      </c>
      <c r="D9490" s="1" t="s">
        <v>116</v>
      </c>
      <c r="E9490" s="1" t="s">
        <v>17673</v>
      </c>
      <c r="F9490" s="1" t="s">
        <v>500</v>
      </c>
      <c r="G9490" s="1" t="s">
        <v>17</v>
      </c>
      <c r="H9490" s="1">
        <v>45.0</v>
      </c>
      <c r="I9490" s="3">
        <v>43848.708333333336</v>
      </c>
      <c r="J9490" s="1">
        <v>4.03354257209248</v>
      </c>
      <c r="K9490" s="1" t="s">
        <v>24</v>
      </c>
      <c r="M9490" s="3">
        <v>43848.73590142361</v>
      </c>
    </row>
    <row r="9491">
      <c r="A9491" s="1">
        <v>9489.0</v>
      </c>
      <c r="B9491" s="1" t="s">
        <v>4120</v>
      </c>
      <c r="C9491" s="1" t="s">
        <v>17674</v>
      </c>
      <c r="D9491" s="1" t="s">
        <v>588</v>
      </c>
      <c r="E9491" s="1" t="s">
        <v>11797</v>
      </c>
      <c r="F9491" s="1" t="s">
        <v>4123</v>
      </c>
      <c r="G9491" s="1" t="s">
        <v>17</v>
      </c>
      <c r="H9491" s="1">
        <v>45.0</v>
      </c>
      <c r="I9491" s="3">
        <v>43809.625</v>
      </c>
      <c r="J9491" s="1">
        <v>7.90753768439345</v>
      </c>
      <c r="K9491" s="1" t="s">
        <v>62</v>
      </c>
      <c r="M9491" s="3">
        <v>43809.66846392361</v>
      </c>
    </row>
    <row r="9492">
      <c r="A9492" s="1">
        <v>9490.0</v>
      </c>
      <c r="B9492" s="1" t="s">
        <v>239</v>
      </c>
      <c r="C9492" s="1" t="s">
        <v>17675</v>
      </c>
      <c r="D9492" s="1" t="s">
        <v>86</v>
      </c>
      <c r="E9492" s="1" t="s">
        <v>2683</v>
      </c>
      <c r="F9492" s="1" t="s">
        <v>243</v>
      </c>
      <c r="G9492" s="1" t="s">
        <v>35</v>
      </c>
      <c r="H9492" s="1">
        <v>45.0</v>
      </c>
      <c r="I9492" s="3">
        <v>43630.333333333336</v>
      </c>
      <c r="J9492" s="1">
        <v>1.14863068831292</v>
      </c>
      <c r="K9492" s="1" t="s">
        <v>46</v>
      </c>
      <c r="M9492" s="3">
        <v>43630.35214711806</v>
      </c>
    </row>
    <row r="9493">
      <c r="A9493" s="1">
        <v>9491.0</v>
      </c>
      <c r="B9493" s="1" t="s">
        <v>474</v>
      </c>
      <c r="C9493" s="1" t="s">
        <v>17676</v>
      </c>
      <c r="D9493" s="1" t="s">
        <v>470</v>
      </c>
      <c r="E9493" s="1" t="s">
        <v>17677</v>
      </c>
      <c r="F9493" s="1" t="s">
        <v>477</v>
      </c>
      <c r="G9493" s="1" t="s">
        <v>89</v>
      </c>
      <c r="H9493" s="1">
        <v>45.0</v>
      </c>
      <c r="I9493" s="3">
        <v>44091.75181420139</v>
      </c>
      <c r="J9493" s="1">
        <v>1.30307924448233</v>
      </c>
      <c r="K9493" s="1" t="s">
        <v>46</v>
      </c>
      <c r="M9493" s="3">
        <v>44091.78366208333</v>
      </c>
    </row>
    <row r="9494">
      <c r="A9494" s="1">
        <v>9492.0</v>
      </c>
      <c r="B9494" s="1" t="s">
        <v>150</v>
      </c>
      <c r="C9494" s="1" t="s">
        <v>17678</v>
      </c>
      <c r="D9494" s="1" t="s">
        <v>764</v>
      </c>
      <c r="E9494" s="1" t="s">
        <v>17679</v>
      </c>
      <c r="F9494" s="1" t="s">
        <v>153</v>
      </c>
      <c r="G9494" s="1" t="s">
        <v>17</v>
      </c>
      <c r="H9494" s="1">
        <v>45.0</v>
      </c>
      <c r="I9494" s="3">
        <v>43926.291666666664</v>
      </c>
      <c r="J9494" s="1">
        <v>0.756920416749648</v>
      </c>
      <c r="K9494" s="1" t="s">
        <v>24</v>
      </c>
      <c r="L9494" s="1" t="s">
        <v>406</v>
      </c>
      <c r="M9494" s="3">
        <v>43926.32918758102</v>
      </c>
    </row>
    <row r="9495">
      <c r="A9495" s="1">
        <v>9493.0</v>
      </c>
      <c r="B9495" s="1" t="s">
        <v>3884</v>
      </c>
      <c r="C9495" s="1" t="s">
        <v>17680</v>
      </c>
      <c r="D9495" s="1" t="s">
        <v>17681</v>
      </c>
      <c r="E9495" s="1" t="s">
        <v>17682</v>
      </c>
      <c r="F9495" s="1" t="s">
        <v>3887</v>
      </c>
      <c r="G9495" s="1" t="s">
        <v>39</v>
      </c>
      <c r="H9495" s="1">
        <v>45.0</v>
      </c>
      <c r="I9495" s="3">
        <v>44156.333333333336</v>
      </c>
      <c r="J9495" s="1">
        <v>0.0</v>
      </c>
      <c r="K9495" s="1" t="s">
        <v>62</v>
      </c>
      <c r="L9495" s="1" t="s">
        <v>3888</v>
      </c>
      <c r="M9495" s="3">
        <v>44156.362874189814</v>
      </c>
    </row>
    <row r="9496">
      <c r="A9496" s="1">
        <v>9494.0</v>
      </c>
      <c r="B9496" s="1" t="s">
        <v>5762</v>
      </c>
      <c r="C9496" s="1" t="s">
        <v>17683</v>
      </c>
      <c r="D9496" s="1" t="s">
        <v>1562</v>
      </c>
      <c r="E9496" s="1" t="s">
        <v>17684</v>
      </c>
      <c r="F9496" s="1" t="s">
        <v>5765</v>
      </c>
      <c r="G9496" s="1" t="s">
        <v>39</v>
      </c>
      <c r="H9496" s="1">
        <v>45.0</v>
      </c>
      <c r="I9496" s="3">
        <v>44186.322916666664</v>
      </c>
      <c r="J9496" s="1">
        <v>2.45758467760664</v>
      </c>
      <c r="K9496" s="1" t="s">
        <v>18</v>
      </c>
      <c r="L9496" s="1" t="s">
        <v>876</v>
      </c>
      <c r="M9496" s="3">
        <v>44186.38890518519</v>
      </c>
    </row>
    <row r="9497">
      <c r="A9497" s="1">
        <v>9495.0</v>
      </c>
      <c r="B9497" s="1" t="s">
        <v>1202</v>
      </c>
      <c r="C9497" s="1" t="s">
        <v>17685</v>
      </c>
      <c r="D9497" s="1" t="s">
        <v>3392</v>
      </c>
      <c r="E9497" s="1" t="s">
        <v>3393</v>
      </c>
      <c r="F9497" s="1" t="s">
        <v>1206</v>
      </c>
      <c r="G9497" s="1" t="s">
        <v>17</v>
      </c>
      <c r="H9497" s="1">
        <v>45.0</v>
      </c>
      <c r="I9497" s="3">
        <v>43735.583333333336</v>
      </c>
      <c r="J9497" s="1">
        <v>2.68303231334993</v>
      </c>
      <c r="K9497" s="1" t="s">
        <v>24</v>
      </c>
      <c r="M9497" s="3">
        <v>43736.3669471875</v>
      </c>
    </row>
    <row r="9498">
      <c r="A9498" s="1">
        <v>9496.0</v>
      </c>
      <c r="B9498" s="1" t="s">
        <v>6345</v>
      </c>
      <c r="C9498" s="1" t="s">
        <v>17686</v>
      </c>
      <c r="D9498" s="1" t="s">
        <v>2913</v>
      </c>
      <c r="E9498" s="1" t="s">
        <v>6347</v>
      </c>
      <c r="F9498" s="1" t="s">
        <v>6348</v>
      </c>
      <c r="G9498" s="1" t="s">
        <v>17</v>
      </c>
      <c r="H9498" s="1">
        <v>45.0</v>
      </c>
      <c r="I9498" s="3">
        <v>43995.364583333336</v>
      </c>
      <c r="J9498" s="1">
        <v>0.344231735779623</v>
      </c>
      <c r="K9498" s="1" t="s">
        <v>1194</v>
      </c>
      <c r="M9498" s="3">
        <v>43995.40246505787</v>
      </c>
    </row>
    <row r="9499">
      <c r="A9499" s="1">
        <v>9497.0</v>
      </c>
      <c r="B9499" s="1" t="s">
        <v>3724</v>
      </c>
      <c r="C9499" s="1" t="s">
        <v>17687</v>
      </c>
      <c r="D9499" s="1" t="s">
        <v>985</v>
      </c>
      <c r="E9499" s="1" t="s">
        <v>14135</v>
      </c>
      <c r="F9499" s="1" t="s">
        <v>3727</v>
      </c>
      <c r="G9499" s="1" t="s">
        <v>17</v>
      </c>
      <c r="H9499" s="1">
        <v>45.0</v>
      </c>
      <c r="I9499" s="3">
        <v>44020.208333333336</v>
      </c>
      <c r="J9499" s="1">
        <v>1.25441712970201</v>
      </c>
      <c r="K9499" s="1" t="s">
        <v>218</v>
      </c>
      <c r="L9499" s="1" t="s">
        <v>287</v>
      </c>
      <c r="M9499" s="3">
        <v>44020.29578449074</v>
      </c>
    </row>
    <row r="9500">
      <c r="A9500" s="1">
        <v>9498.0</v>
      </c>
      <c r="B9500" s="1" t="s">
        <v>3909</v>
      </c>
      <c r="C9500" s="1" t="s">
        <v>17688</v>
      </c>
      <c r="D9500" s="1" t="s">
        <v>326</v>
      </c>
      <c r="E9500" s="1" t="s">
        <v>17689</v>
      </c>
      <c r="F9500" s="1" t="s">
        <v>3912</v>
      </c>
      <c r="G9500" s="1" t="s">
        <v>39</v>
      </c>
      <c r="H9500" s="1">
        <v>45.0</v>
      </c>
      <c r="I9500" s="3">
        <v>43914.416666666664</v>
      </c>
      <c r="J9500" s="1">
        <v>2.42493724049104</v>
      </c>
      <c r="K9500" s="1" t="s">
        <v>24</v>
      </c>
      <c r="M9500" s="3">
        <v>43914.42466509259</v>
      </c>
    </row>
    <row r="9501">
      <c r="A9501" s="1">
        <v>9499.0</v>
      </c>
      <c r="B9501" s="1" t="s">
        <v>84</v>
      </c>
      <c r="C9501" s="1" t="s">
        <v>17690</v>
      </c>
      <c r="D9501" s="1" t="s">
        <v>86</v>
      </c>
      <c r="E9501" s="1" t="s">
        <v>4462</v>
      </c>
      <c r="F9501" s="1" t="s">
        <v>88</v>
      </c>
      <c r="G9501" s="1" t="s">
        <v>17</v>
      </c>
      <c r="H9501" s="1">
        <v>45.0</v>
      </c>
      <c r="I9501" s="3">
        <v>43825.625</v>
      </c>
      <c r="J9501" s="1">
        <v>0.915530558109962</v>
      </c>
      <c r="K9501" s="1" t="s">
        <v>83</v>
      </c>
      <c r="M9501" s="3">
        <v>43825.63928678241</v>
      </c>
    </row>
    <row r="9502">
      <c r="A9502" s="1">
        <v>9500.0</v>
      </c>
      <c r="B9502" s="1" t="s">
        <v>319</v>
      </c>
      <c r="C9502" s="1" t="s">
        <v>17691</v>
      </c>
      <c r="D9502" s="1" t="s">
        <v>321</v>
      </c>
      <c r="E9502" s="1" t="s">
        <v>17692</v>
      </c>
      <c r="F9502" s="1" t="s">
        <v>323</v>
      </c>
      <c r="G9502" s="1" t="s">
        <v>39</v>
      </c>
      <c r="H9502" s="1">
        <v>45.0</v>
      </c>
      <c r="I9502" s="3">
        <v>43914.614583333336</v>
      </c>
      <c r="J9502" s="1">
        <v>1.75380079832066</v>
      </c>
      <c r="K9502" s="1" t="s">
        <v>24</v>
      </c>
      <c r="M9502" s="3">
        <v>43914.63075375</v>
      </c>
    </row>
    <row r="9503">
      <c r="A9503" s="1">
        <v>9501.0</v>
      </c>
      <c r="B9503" s="1" t="s">
        <v>30</v>
      </c>
      <c r="C9503" s="1" t="s">
        <v>17693</v>
      </c>
      <c r="D9503" s="1" t="s">
        <v>32</v>
      </c>
      <c r="E9503" s="1" t="s">
        <v>2022</v>
      </c>
      <c r="F9503" s="1" t="s">
        <v>34</v>
      </c>
      <c r="G9503" s="1" t="s">
        <v>35</v>
      </c>
      <c r="H9503" s="1">
        <v>45.0</v>
      </c>
      <c r="I9503" s="3">
        <v>44166.416666666664</v>
      </c>
      <c r="J9503" s="1">
        <v>3.67352568699583</v>
      </c>
      <c r="K9503" s="1" t="s">
        <v>24</v>
      </c>
      <c r="M9503" s="3">
        <v>44166.51785563657</v>
      </c>
    </row>
    <row r="9504">
      <c r="A9504" s="1">
        <v>9502.0</v>
      </c>
      <c r="B9504" s="1" t="s">
        <v>5701</v>
      </c>
      <c r="C9504" s="1" t="s">
        <v>17694</v>
      </c>
      <c r="D9504" s="1" t="s">
        <v>1397</v>
      </c>
      <c r="E9504" s="1" t="s">
        <v>5703</v>
      </c>
      <c r="F9504" s="1" t="s">
        <v>5704</v>
      </c>
      <c r="G9504" s="1" t="s">
        <v>35</v>
      </c>
      <c r="H9504" s="1">
        <v>45.0</v>
      </c>
      <c r="I9504" s="3">
        <v>43817.458333333336</v>
      </c>
      <c r="J9504" s="1">
        <v>2.70086037291609</v>
      </c>
      <c r="K9504" s="1" t="s">
        <v>24</v>
      </c>
      <c r="M9504" s="3">
        <v>43817.52906421296</v>
      </c>
    </row>
    <row r="9505">
      <c r="A9505" s="1">
        <v>9503.0</v>
      </c>
      <c r="B9505" s="1" t="s">
        <v>239</v>
      </c>
      <c r="C9505" s="1" t="s">
        <v>17695</v>
      </c>
      <c r="D9505" s="1" t="s">
        <v>182</v>
      </c>
      <c r="E9505" s="1" t="s">
        <v>17696</v>
      </c>
      <c r="F9505" s="1" t="s">
        <v>243</v>
      </c>
      <c r="G9505" s="1" t="s">
        <v>39</v>
      </c>
      <c r="H9505" s="1">
        <v>45.0</v>
      </c>
      <c r="I9505" s="3">
        <v>44108.291666666664</v>
      </c>
      <c r="J9505" s="1">
        <v>2.30787538348806</v>
      </c>
      <c r="K9505" s="1" t="s">
        <v>46</v>
      </c>
      <c r="L9505" s="1" t="s">
        <v>244</v>
      </c>
      <c r="M9505" s="3">
        <v>44108.323731689816</v>
      </c>
    </row>
    <row r="9506">
      <c r="A9506" s="1">
        <v>9504.0</v>
      </c>
      <c r="B9506" s="1" t="s">
        <v>1583</v>
      </c>
      <c r="C9506" s="1" t="s">
        <v>17697</v>
      </c>
      <c r="D9506" s="1" t="s">
        <v>2504</v>
      </c>
      <c r="E9506" s="1" t="s">
        <v>1585</v>
      </c>
      <c r="F9506" s="1" t="s">
        <v>1586</v>
      </c>
      <c r="G9506" s="1" t="s">
        <v>17</v>
      </c>
      <c r="H9506" s="1">
        <v>45.0</v>
      </c>
      <c r="I9506" s="3">
        <v>44147.729166666664</v>
      </c>
      <c r="J9506" s="1">
        <v>1.35839961764555</v>
      </c>
      <c r="K9506" s="1" t="s">
        <v>24</v>
      </c>
      <c r="L9506" s="1" t="s">
        <v>188</v>
      </c>
      <c r="M9506" s="3">
        <v>44147.756206481485</v>
      </c>
    </row>
    <row r="9507">
      <c r="A9507" s="1">
        <v>9505.0</v>
      </c>
      <c r="B9507" s="1" t="s">
        <v>303</v>
      </c>
      <c r="C9507" s="1" t="s">
        <v>17698</v>
      </c>
      <c r="D9507" s="1" t="s">
        <v>305</v>
      </c>
      <c r="E9507" s="1" t="s">
        <v>831</v>
      </c>
      <c r="F9507" s="1" t="s">
        <v>307</v>
      </c>
      <c r="G9507" s="1" t="s">
        <v>17</v>
      </c>
      <c r="H9507" s="1">
        <v>45.0</v>
      </c>
      <c r="I9507" s="3">
        <v>44032.625</v>
      </c>
      <c r="J9507" s="1">
        <v>1.3687297819501</v>
      </c>
      <c r="K9507" s="1" t="s">
        <v>24</v>
      </c>
      <c r="M9507" s="3">
        <v>44032.65631608796</v>
      </c>
    </row>
    <row r="9508">
      <c r="A9508" s="1">
        <v>9506.0</v>
      </c>
      <c r="B9508" s="1" t="s">
        <v>308</v>
      </c>
      <c r="C9508" s="1" t="s">
        <v>17699</v>
      </c>
      <c r="D9508" s="1" t="s">
        <v>310</v>
      </c>
      <c r="E9508" s="1" t="s">
        <v>6114</v>
      </c>
      <c r="F9508" s="1" t="s">
        <v>312</v>
      </c>
      <c r="G9508" s="1" t="s">
        <v>17</v>
      </c>
      <c r="H9508" s="1">
        <v>45.0</v>
      </c>
      <c r="I9508" s="3">
        <v>44111.583333333336</v>
      </c>
      <c r="J9508" s="1">
        <v>2.41043168753867</v>
      </c>
      <c r="K9508" s="1" t="s">
        <v>24</v>
      </c>
      <c r="L9508" s="1" t="s">
        <v>96</v>
      </c>
      <c r="M9508" s="3">
        <v>44111.609358078706</v>
      </c>
    </row>
    <row r="9509">
      <c r="A9509" s="1">
        <v>9507.0</v>
      </c>
      <c r="B9509" s="1" t="s">
        <v>161</v>
      </c>
      <c r="C9509" s="1" t="s">
        <v>17700</v>
      </c>
      <c r="D9509" s="1" t="s">
        <v>163</v>
      </c>
      <c r="E9509" s="1" t="s">
        <v>1696</v>
      </c>
      <c r="F9509" s="1" t="s">
        <v>165</v>
      </c>
      <c r="G9509" s="1" t="s">
        <v>17</v>
      </c>
      <c r="H9509" s="1">
        <v>45.0</v>
      </c>
      <c r="I9509" s="3">
        <v>44054.208333333336</v>
      </c>
      <c r="J9509" s="1">
        <v>1.86173847799731</v>
      </c>
      <c r="K9509" s="1" t="s">
        <v>166</v>
      </c>
      <c r="L9509" s="1" t="s">
        <v>167</v>
      </c>
      <c r="M9509" s="3">
        <v>44099.65252319445</v>
      </c>
    </row>
    <row r="9510">
      <c r="A9510" s="1">
        <v>9508.0</v>
      </c>
      <c r="B9510" s="1" t="s">
        <v>184</v>
      </c>
      <c r="C9510" s="1" t="s">
        <v>17701</v>
      </c>
      <c r="D9510" s="1" t="s">
        <v>148</v>
      </c>
      <c r="E9510" s="1" t="s">
        <v>2344</v>
      </c>
      <c r="F9510" s="1" t="s">
        <v>187</v>
      </c>
      <c r="G9510" s="1" t="s">
        <v>17</v>
      </c>
      <c r="H9510" s="1">
        <v>45.0</v>
      </c>
      <c r="I9510" s="3">
        <v>44179.333333333336</v>
      </c>
      <c r="J9510" s="1">
        <v>1.19780555043451</v>
      </c>
      <c r="K9510" s="1" t="s">
        <v>24</v>
      </c>
      <c r="L9510" s="1" t="s">
        <v>188</v>
      </c>
      <c r="M9510" s="3">
        <v>44179.63360645833</v>
      </c>
    </row>
    <row r="9511">
      <c r="A9511" s="1">
        <v>9509.0</v>
      </c>
      <c r="B9511" s="1" t="s">
        <v>3163</v>
      </c>
      <c r="C9511" s="1" t="s">
        <v>17702</v>
      </c>
      <c r="D9511" s="1" t="s">
        <v>1325</v>
      </c>
      <c r="E9511" s="1" t="s">
        <v>17703</v>
      </c>
      <c r="F9511" s="1" t="s">
        <v>3166</v>
      </c>
      <c r="G9511" s="1" t="s">
        <v>17</v>
      </c>
      <c r="H9511" s="1">
        <v>45.0</v>
      </c>
      <c r="I9511" s="3">
        <v>44161.458333333336</v>
      </c>
      <c r="J9511" s="1">
        <v>1.37928780798454</v>
      </c>
      <c r="K9511" s="1" t="s">
        <v>46</v>
      </c>
      <c r="L9511" s="1" t="s">
        <v>266</v>
      </c>
      <c r="M9511" s="3">
        <v>44161.46378467593</v>
      </c>
    </row>
    <row r="9512">
      <c r="A9512" s="1">
        <v>9510.0</v>
      </c>
      <c r="B9512" s="1" t="s">
        <v>119</v>
      </c>
      <c r="C9512" s="1" t="s">
        <v>17704</v>
      </c>
      <c r="D9512" s="1" t="s">
        <v>1988</v>
      </c>
      <c r="E9512" s="1" t="s">
        <v>17705</v>
      </c>
      <c r="F9512" s="1" t="s">
        <v>123</v>
      </c>
      <c r="G9512" s="1" t="s">
        <v>39</v>
      </c>
      <c r="H9512" s="1">
        <v>45.0</v>
      </c>
      <c r="I9512" s="3">
        <v>44033.625</v>
      </c>
      <c r="J9512" s="1">
        <v>0.362182932038116</v>
      </c>
      <c r="K9512" s="1" t="s">
        <v>18</v>
      </c>
      <c r="M9512" s="3">
        <v>44033.657701412034</v>
      </c>
    </row>
    <row r="9513">
      <c r="A9513" s="1">
        <v>9511.0</v>
      </c>
      <c r="B9513" s="1" t="s">
        <v>1516</v>
      </c>
      <c r="C9513" s="1" t="s">
        <v>17706</v>
      </c>
      <c r="D9513" s="1" t="s">
        <v>8069</v>
      </c>
      <c r="E9513" s="1" t="s">
        <v>14426</v>
      </c>
      <c r="F9513" s="1" t="s">
        <v>1519</v>
      </c>
      <c r="G9513" s="1" t="s">
        <v>17</v>
      </c>
      <c r="H9513" s="1">
        <v>45.0</v>
      </c>
      <c r="I9513" s="3">
        <v>44183.625</v>
      </c>
      <c r="J9513" s="1">
        <v>3.24253189754808</v>
      </c>
      <c r="K9513" s="1" t="s">
        <v>689</v>
      </c>
      <c r="M9513" s="3">
        <v>44183.65142552083</v>
      </c>
    </row>
    <row r="9514">
      <c r="A9514" s="1">
        <v>9512.0</v>
      </c>
      <c r="B9514" s="1" t="s">
        <v>273</v>
      </c>
      <c r="C9514" s="1" t="s">
        <v>17707</v>
      </c>
      <c r="D9514" s="1" t="s">
        <v>326</v>
      </c>
      <c r="E9514" s="1" t="s">
        <v>17708</v>
      </c>
      <c r="F9514" s="1" t="s">
        <v>277</v>
      </c>
      <c r="G9514" s="1" t="s">
        <v>39</v>
      </c>
      <c r="H9514" s="1">
        <v>45.0</v>
      </c>
      <c r="I9514" s="3">
        <v>43917.25</v>
      </c>
      <c r="J9514" s="1">
        <v>2.1685167416398</v>
      </c>
      <c r="K9514" s="1" t="s">
        <v>24</v>
      </c>
      <c r="M9514" s="3">
        <v>43917.274925</v>
      </c>
    </row>
    <row r="9515">
      <c r="A9515" s="1">
        <v>9513.0</v>
      </c>
      <c r="B9515" s="1" t="s">
        <v>401</v>
      </c>
      <c r="C9515" s="1" t="s">
        <v>17709</v>
      </c>
      <c r="D9515" s="1" t="s">
        <v>532</v>
      </c>
      <c r="E9515" s="1" t="s">
        <v>17710</v>
      </c>
      <c r="F9515" s="1" t="s">
        <v>405</v>
      </c>
      <c r="G9515" s="1" t="s">
        <v>17</v>
      </c>
      <c r="H9515" s="1">
        <v>45.0</v>
      </c>
      <c r="I9515" s="3">
        <v>44152.6875</v>
      </c>
      <c r="J9515" s="1">
        <v>0.0</v>
      </c>
      <c r="K9515" s="1" t="s">
        <v>24</v>
      </c>
      <c r="M9515" s="3">
        <v>44152.730736446756</v>
      </c>
    </row>
    <row r="9516">
      <c r="A9516" s="1">
        <v>9514.0</v>
      </c>
      <c r="B9516" s="1" t="s">
        <v>465</v>
      </c>
      <c r="C9516" s="1" t="s">
        <v>17711</v>
      </c>
      <c r="D9516" s="1" t="s">
        <v>1637</v>
      </c>
      <c r="E9516" s="1" t="s">
        <v>1847</v>
      </c>
      <c r="F9516" s="1" t="s">
        <v>468</v>
      </c>
      <c r="G9516" s="1" t="s">
        <v>17</v>
      </c>
      <c r="H9516" s="1">
        <v>45.0</v>
      </c>
      <c r="I9516" s="3">
        <v>44245.666666666664</v>
      </c>
      <c r="J9516" s="1">
        <v>2.82573524422736</v>
      </c>
      <c r="K9516" s="1" t="s">
        <v>24</v>
      </c>
      <c r="M9516" s="3">
        <v>44245.70276385417</v>
      </c>
    </row>
    <row r="9517">
      <c r="A9517" s="1">
        <v>9515.0</v>
      </c>
      <c r="B9517" s="1" t="s">
        <v>5537</v>
      </c>
      <c r="C9517" s="1" t="s">
        <v>17712</v>
      </c>
      <c r="D9517" s="1" t="s">
        <v>5539</v>
      </c>
      <c r="E9517" s="1" t="s">
        <v>5887</v>
      </c>
      <c r="F9517" s="1" t="s">
        <v>5541</v>
      </c>
      <c r="G9517" s="1" t="s">
        <v>35</v>
      </c>
      <c r="H9517" s="1">
        <v>45.0</v>
      </c>
      <c r="I9517" s="3">
        <v>43594.375</v>
      </c>
      <c r="J9517" s="1">
        <v>1.01194213355875</v>
      </c>
      <c r="K9517" s="1" t="s">
        <v>18</v>
      </c>
      <c r="M9517" s="3">
        <v>43594.468240891205</v>
      </c>
    </row>
    <row r="9518">
      <c r="A9518" s="1">
        <v>9516.0</v>
      </c>
      <c r="B9518" s="1" t="s">
        <v>2467</v>
      </c>
      <c r="C9518" s="1" t="s">
        <v>17713</v>
      </c>
      <c r="D9518" s="1" t="s">
        <v>1255</v>
      </c>
      <c r="E9518" s="1" t="s">
        <v>4400</v>
      </c>
      <c r="F9518" s="1" t="s">
        <v>2470</v>
      </c>
      <c r="G9518" s="1" t="s">
        <v>17</v>
      </c>
      <c r="H9518" s="1">
        <v>45.0</v>
      </c>
      <c r="I9518" s="3">
        <v>43928.604166666664</v>
      </c>
      <c r="J9518" s="1">
        <v>1.9331656781834</v>
      </c>
      <c r="K9518" s="1" t="s">
        <v>83</v>
      </c>
      <c r="M9518" s="3">
        <v>43928.63491986111</v>
      </c>
    </row>
    <row r="9519">
      <c r="A9519" s="1">
        <v>9517.0</v>
      </c>
      <c r="B9519" s="1" t="s">
        <v>273</v>
      </c>
      <c r="C9519" s="1" t="s">
        <v>17714</v>
      </c>
      <c r="D9519" s="1" t="s">
        <v>3649</v>
      </c>
      <c r="E9519" s="1" t="s">
        <v>17715</v>
      </c>
      <c r="F9519" s="1" t="s">
        <v>277</v>
      </c>
      <c r="G9519" s="1" t="s">
        <v>89</v>
      </c>
      <c r="H9519" s="1">
        <v>45.0</v>
      </c>
      <c r="I9519" s="3">
        <v>43897.78645399305</v>
      </c>
      <c r="J9519" s="1">
        <v>2.3162269901406</v>
      </c>
      <c r="K9519" s="1" t="s">
        <v>24</v>
      </c>
      <c r="M9519" s="3">
        <v>43897.811504618054</v>
      </c>
    </row>
    <row r="9520">
      <c r="A9520" s="1">
        <v>9518.0</v>
      </c>
      <c r="B9520" s="1" t="s">
        <v>655</v>
      </c>
      <c r="C9520" s="1" t="s">
        <v>17716</v>
      </c>
      <c r="D9520" s="1" t="s">
        <v>6130</v>
      </c>
      <c r="E9520" s="1" t="s">
        <v>6131</v>
      </c>
      <c r="F9520" s="1" t="s">
        <v>659</v>
      </c>
      <c r="G9520" s="1" t="s">
        <v>35</v>
      </c>
      <c r="H9520" s="1">
        <v>45.0</v>
      </c>
      <c r="I9520" s="3">
        <v>43627.458333333336</v>
      </c>
      <c r="J9520" s="1">
        <v>0.871614598633971</v>
      </c>
      <c r="K9520" s="1" t="s">
        <v>18</v>
      </c>
      <c r="M9520" s="3">
        <v>43627.493033113424</v>
      </c>
    </row>
    <row r="9521">
      <c r="A9521" s="1">
        <v>9519.0</v>
      </c>
      <c r="B9521" s="1" t="s">
        <v>68</v>
      </c>
      <c r="C9521" s="1" t="s">
        <v>17717</v>
      </c>
      <c r="D9521" s="1" t="s">
        <v>4466</v>
      </c>
      <c r="E9521" s="1" t="s">
        <v>17718</v>
      </c>
      <c r="F9521" s="1" t="s">
        <v>72</v>
      </c>
      <c r="G9521" s="1" t="s">
        <v>39</v>
      </c>
      <c r="H9521" s="1">
        <v>45.0</v>
      </c>
      <c r="I9521" s="3">
        <v>43821.75</v>
      </c>
      <c r="J9521" s="1">
        <v>0.961020060447243</v>
      </c>
      <c r="K9521" s="1" t="s">
        <v>24</v>
      </c>
      <c r="M9521" s="3">
        <v>43821.793550358794</v>
      </c>
    </row>
    <row r="9522">
      <c r="A9522" s="1">
        <v>9520.0</v>
      </c>
      <c r="B9522" s="1" t="s">
        <v>2467</v>
      </c>
      <c r="C9522" s="1" t="s">
        <v>17719</v>
      </c>
      <c r="D9522" s="1" t="s">
        <v>2173</v>
      </c>
      <c r="E9522" s="1" t="s">
        <v>6041</v>
      </c>
      <c r="F9522" s="1" t="s">
        <v>2470</v>
      </c>
      <c r="G9522" s="1" t="s">
        <v>17</v>
      </c>
      <c r="H9522" s="1">
        <v>45.0</v>
      </c>
      <c r="I9522" s="3">
        <v>43761.625</v>
      </c>
      <c r="J9522" s="1">
        <v>0.808104514702228</v>
      </c>
      <c r="K9522" s="1" t="s">
        <v>83</v>
      </c>
      <c r="M9522" s="3">
        <v>43761.62226123842</v>
      </c>
    </row>
    <row r="9523">
      <c r="A9523" s="1">
        <v>9521.0</v>
      </c>
      <c r="B9523" s="1" t="s">
        <v>2844</v>
      </c>
      <c r="C9523" s="1" t="s">
        <v>17720</v>
      </c>
      <c r="D9523" s="1" t="s">
        <v>2846</v>
      </c>
      <c r="E9523" s="1" t="s">
        <v>13588</v>
      </c>
      <c r="F9523" s="1" t="s">
        <v>2848</v>
      </c>
      <c r="G9523" s="1" t="s">
        <v>17</v>
      </c>
      <c r="H9523" s="1">
        <v>45.0</v>
      </c>
      <c r="I9523" s="3">
        <v>44195.25</v>
      </c>
      <c r="J9523" s="1">
        <v>2.24830991589282</v>
      </c>
      <c r="K9523" s="1" t="s">
        <v>18</v>
      </c>
      <c r="L9523" s="1" t="s">
        <v>699</v>
      </c>
      <c r="M9523" s="3">
        <v>44195.28078076389</v>
      </c>
    </row>
    <row r="9524">
      <c r="A9524" s="1">
        <v>9522.0</v>
      </c>
      <c r="B9524" s="1" t="s">
        <v>5796</v>
      </c>
      <c r="C9524" s="1" t="s">
        <v>17721</v>
      </c>
      <c r="D9524" s="1" t="s">
        <v>1179</v>
      </c>
      <c r="E9524" s="1" t="s">
        <v>17722</v>
      </c>
      <c r="F9524" s="1" t="s">
        <v>5799</v>
      </c>
      <c r="G9524" s="1" t="s">
        <v>17</v>
      </c>
      <c r="H9524" s="1">
        <v>45.0</v>
      </c>
      <c r="I9524" s="3">
        <v>43842.666666666664</v>
      </c>
      <c r="J9524" s="1">
        <v>2.54666581091991</v>
      </c>
      <c r="K9524" s="1" t="s">
        <v>18</v>
      </c>
      <c r="M9524" s="3">
        <v>43842.70411543982</v>
      </c>
    </row>
    <row r="9525">
      <c r="A9525" s="1">
        <v>9523.0</v>
      </c>
      <c r="B9525" s="1" t="s">
        <v>1726</v>
      </c>
      <c r="C9525" s="1" t="s">
        <v>17723</v>
      </c>
      <c r="D9525" s="1" t="s">
        <v>3158</v>
      </c>
      <c r="E9525" s="1" t="s">
        <v>17724</v>
      </c>
      <c r="F9525" s="1" t="s">
        <v>1730</v>
      </c>
      <c r="G9525" s="1" t="s">
        <v>39</v>
      </c>
      <c r="H9525" s="1">
        <v>45.0</v>
      </c>
      <c r="I9525" s="3">
        <v>44152.770833333336</v>
      </c>
      <c r="J9525" s="1">
        <v>1.34530180556892</v>
      </c>
      <c r="K9525" s="1" t="s">
        <v>62</v>
      </c>
      <c r="L9525" s="1" t="s">
        <v>3500</v>
      </c>
      <c r="M9525" s="3">
        <v>44152.80245282407</v>
      </c>
    </row>
    <row r="9526">
      <c r="A9526" s="1">
        <v>9524.0</v>
      </c>
      <c r="B9526" s="1" t="s">
        <v>319</v>
      </c>
      <c r="C9526" s="1" t="s">
        <v>17725</v>
      </c>
      <c r="D9526" s="1" t="s">
        <v>1446</v>
      </c>
      <c r="E9526" s="1" t="s">
        <v>17726</v>
      </c>
      <c r="F9526" s="1" t="s">
        <v>323</v>
      </c>
      <c r="G9526" s="1" t="s">
        <v>39</v>
      </c>
      <c r="H9526" s="1">
        <v>45.0</v>
      </c>
      <c r="I9526" s="3">
        <v>43928.458333333336</v>
      </c>
      <c r="J9526" s="1">
        <v>0.00866733686127138</v>
      </c>
      <c r="K9526" s="1" t="s">
        <v>24</v>
      </c>
      <c r="M9526" s="3">
        <v>43928.4493121875</v>
      </c>
    </row>
    <row r="9527">
      <c r="A9527" s="1">
        <v>9525.0</v>
      </c>
      <c r="B9527" s="1" t="s">
        <v>6645</v>
      </c>
      <c r="C9527" s="1" t="s">
        <v>17727</v>
      </c>
      <c r="D9527" s="1" t="s">
        <v>749</v>
      </c>
      <c r="E9527" s="1" t="s">
        <v>17728</v>
      </c>
      <c r="F9527" s="1" t="s">
        <v>6648</v>
      </c>
      <c r="G9527" s="1" t="s">
        <v>39</v>
      </c>
      <c r="H9527" s="1">
        <v>45.0</v>
      </c>
      <c r="I9527" s="3">
        <v>43775.708333333336</v>
      </c>
      <c r="J9527" s="1">
        <v>2.88398899310648</v>
      </c>
      <c r="K9527" s="1" t="s">
        <v>24</v>
      </c>
      <c r="M9527" s="3">
        <v>43775.773128333334</v>
      </c>
    </row>
    <row r="9528">
      <c r="A9528" s="1">
        <v>9526.0</v>
      </c>
      <c r="B9528" s="1" t="s">
        <v>3588</v>
      </c>
      <c r="C9528" s="1" t="s">
        <v>17729</v>
      </c>
      <c r="D9528" s="1" t="s">
        <v>248</v>
      </c>
      <c r="E9528" s="1" t="s">
        <v>17730</v>
      </c>
      <c r="F9528" s="1" t="s">
        <v>3591</v>
      </c>
      <c r="G9528" s="1" t="s">
        <v>39</v>
      </c>
      <c r="H9528" s="1">
        <v>45.0</v>
      </c>
      <c r="I9528" s="3">
        <v>44135.25</v>
      </c>
      <c r="J9528" s="1">
        <v>2.03873736240278</v>
      </c>
      <c r="K9528" s="1" t="s">
        <v>18</v>
      </c>
      <c r="M9528" s="3">
        <v>44135.28195820602</v>
      </c>
    </row>
    <row r="9529">
      <c r="A9529" s="1">
        <v>9527.0</v>
      </c>
      <c r="B9529" s="1" t="s">
        <v>736</v>
      </c>
      <c r="C9529" s="1" t="s">
        <v>17731</v>
      </c>
      <c r="D9529" s="1" t="s">
        <v>284</v>
      </c>
      <c r="E9529" s="1" t="s">
        <v>4164</v>
      </c>
      <c r="F9529" s="1" t="s">
        <v>740</v>
      </c>
      <c r="G9529" s="1" t="s">
        <v>17</v>
      </c>
      <c r="H9529" s="1">
        <v>45.0</v>
      </c>
      <c r="I9529" s="3">
        <v>44112.739583333336</v>
      </c>
      <c r="J9529" s="1">
        <v>0.540571077031437</v>
      </c>
      <c r="K9529" s="1" t="s">
        <v>24</v>
      </c>
      <c r="L9529" s="1" t="s">
        <v>741</v>
      </c>
      <c r="M9529" s="3">
        <v>44112.766495219905</v>
      </c>
    </row>
    <row r="9530">
      <c r="A9530" s="1">
        <v>9528.0</v>
      </c>
      <c r="B9530" s="1" t="s">
        <v>572</v>
      </c>
      <c r="C9530" s="1" t="s">
        <v>17732</v>
      </c>
      <c r="D9530" s="1" t="s">
        <v>657</v>
      </c>
      <c r="E9530" s="1" t="s">
        <v>17733</v>
      </c>
      <c r="F9530" s="1" t="s">
        <v>575</v>
      </c>
      <c r="G9530" s="1" t="s">
        <v>39</v>
      </c>
      <c r="H9530" s="1">
        <v>45.0</v>
      </c>
      <c r="I9530" s="3">
        <v>43560.625</v>
      </c>
      <c r="J9530" s="1">
        <v>1.51564388307434</v>
      </c>
      <c r="K9530" s="1" t="s">
        <v>18</v>
      </c>
      <c r="M9530" s="3">
        <v>43560.65907880787</v>
      </c>
    </row>
    <row r="9531">
      <c r="A9531" s="1">
        <v>9529.0</v>
      </c>
      <c r="B9531" s="1" t="s">
        <v>2400</v>
      </c>
      <c r="C9531" s="1" t="s">
        <v>17734</v>
      </c>
      <c r="D9531" s="1" t="s">
        <v>2402</v>
      </c>
      <c r="E9531" s="1" t="s">
        <v>9043</v>
      </c>
      <c r="F9531" s="1" t="s">
        <v>2404</v>
      </c>
      <c r="G9531" s="1" t="s">
        <v>35</v>
      </c>
      <c r="H9531" s="1">
        <v>45.0</v>
      </c>
      <c r="I9531" s="3">
        <v>43511.166666666664</v>
      </c>
      <c r="J9531" s="1">
        <v>0.087443131623472</v>
      </c>
      <c r="K9531" s="1" t="s">
        <v>24</v>
      </c>
      <c r="M9531" s="3">
        <v>43511.232111377314</v>
      </c>
    </row>
    <row r="9532">
      <c r="A9532" s="1">
        <v>9530.0</v>
      </c>
      <c r="B9532" s="1" t="s">
        <v>3116</v>
      </c>
      <c r="C9532" s="1" t="s">
        <v>17735</v>
      </c>
      <c r="D9532" s="1" t="s">
        <v>21</v>
      </c>
      <c r="E9532" s="1" t="s">
        <v>6468</v>
      </c>
      <c r="F9532" s="1" t="s">
        <v>3119</v>
      </c>
      <c r="G9532" s="1" t="s">
        <v>17</v>
      </c>
      <c r="H9532" s="1">
        <v>45.0</v>
      </c>
      <c r="I9532" s="3">
        <v>44081.645833333336</v>
      </c>
      <c r="J9532" s="1">
        <v>2.09832807826455</v>
      </c>
      <c r="K9532" s="1" t="s">
        <v>24</v>
      </c>
      <c r="M9532" s="3">
        <v>44081.66964929398</v>
      </c>
    </row>
    <row r="9533">
      <c r="A9533" s="1">
        <v>9531.0</v>
      </c>
      <c r="B9533" s="1" t="s">
        <v>68</v>
      </c>
      <c r="C9533" s="1" t="s">
        <v>17736</v>
      </c>
      <c r="D9533" s="1" t="s">
        <v>4635</v>
      </c>
      <c r="E9533" s="1" t="s">
        <v>17737</v>
      </c>
      <c r="F9533" s="1" t="s">
        <v>72</v>
      </c>
      <c r="G9533" s="1" t="s">
        <v>39</v>
      </c>
      <c r="H9533" s="1">
        <v>45.0</v>
      </c>
      <c r="I9533" s="3">
        <v>43657.708333333336</v>
      </c>
      <c r="J9533" s="1">
        <v>2.54577735094595</v>
      </c>
      <c r="K9533" s="1" t="s">
        <v>24</v>
      </c>
      <c r="M9533" s="3">
        <v>43657.73376758102</v>
      </c>
    </row>
    <row r="9534">
      <c r="A9534" s="1">
        <v>9532.0</v>
      </c>
      <c r="B9534" s="1" t="s">
        <v>2698</v>
      </c>
      <c r="C9534" s="1" t="s">
        <v>17738</v>
      </c>
      <c r="D9534" s="1" t="s">
        <v>925</v>
      </c>
      <c r="E9534" s="1" t="s">
        <v>2700</v>
      </c>
      <c r="F9534" s="1" t="s">
        <v>2701</v>
      </c>
      <c r="G9534" s="1" t="s">
        <v>17</v>
      </c>
      <c r="H9534" s="1">
        <v>45.0</v>
      </c>
      <c r="I9534" s="3">
        <v>44069.583333333336</v>
      </c>
      <c r="J9534" s="1">
        <v>1.01096975103726</v>
      </c>
      <c r="K9534" s="1" t="s">
        <v>46</v>
      </c>
      <c r="M9534" s="3">
        <v>44069.61710712963</v>
      </c>
    </row>
    <row r="9535">
      <c r="A9535" s="1">
        <v>9533.0</v>
      </c>
      <c r="B9535" s="1" t="s">
        <v>3616</v>
      </c>
      <c r="C9535" s="1" t="s">
        <v>17739</v>
      </c>
      <c r="D9535" s="1" t="s">
        <v>3618</v>
      </c>
      <c r="E9535" s="1" t="s">
        <v>3619</v>
      </c>
      <c r="F9535" s="1" t="s">
        <v>3620</v>
      </c>
      <c r="G9535" s="1" t="s">
        <v>17</v>
      </c>
      <c r="H9535" s="1">
        <v>45.0</v>
      </c>
      <c r="I9535" s="3">
        <v>43838.291666666664</v>
      </c>
      <c r="J9535" s="1">
        <v>1.01668351628756</v>
      </c>
      <c r="K9535" s="1" t="s">
        <v>24</v>
      </c>
      <c r="M9535" s="3">
        <v>43838.3284383912</v>
      </c>
    </row>
    <row r="9536">
      <c r="A9536" s="1">
        <v>9534.0</v>
      </c>
      <c r="B9536" s="1" t="s">
        <v>1348</v>
      </c>
      <c r="C9536" s="1" t="s">
        <v>17740</v>
      </c>
      <c r="D9536" s="1" t="s">
        <v>121</v>
      </c>
      <c r="E9536" s="1" t="s">
        <v>2568</v>
      </c>
      <c r="F9536" s="1" t="s">
        <v>1352</v>
      </c>
      <c r="G9536" s="1" t="s">
        <v>17</v>
      </c>
      <c r="H9536" s="1">
        <v>45.0</v>
      </c>
      <c r="I9536" s="3">
        <v>44035.208333333336</v>
      </c>
      <c r="J9536" s="1">
        <v>5.291976480522</v>
      </c>
      <c r="K9536" s="1" t="s">
        <v>18</v>
      </c>
      <c r="M9536" s="3">
        <v>44035.24647424769</v>
      </c>
    </row>
    <row r="9537">
      <c r="A9537" s="1">
        <v>9535.0</v>
      </c>
      <c r="B9537" s="1" t="s">
        <v>2645</v>
      </c>
      <c r="C9537" s="1" t="s">
        <v>17741</v>
      </c>
      <c r="D9537" s="1" t="s">
        <v>1802</v>
      </c>
      <c r="E9537" s="1" t="s">
        <v>3332</v>
      </c>
      <c r="F9537" s="1" t="s">
        <v>2649</v>
      </c>
      <c r="G9537" s="1" t="s">
        <v>17</v>
      </c>
      <c r="H9537" s="1">
        <v>45.0</v>
      </c>
      <c r="I9537" s="3">
        <v>43924.291666666664</v>
      </c>
      <c r="J9537" s="1">
        <v>2.434178090579</v>
      </c>
      <c r="K9537" s="1" t="s">
        <v>18</v>
      </c>
      <c r="M9537" s="3">
        <v>43924.314243472225</v>
      </c>
    </row>
    <row r="9538">
      <c r="A9538" s="1">
        <v>9536.0</v>
      </c>
      <c r="B9538" s="1" t="s">
        <v>63</v>
      </c>
      <c r="C9538" s="1" t="s">
        <v>17742</v>
      </c>
      <c r="D9538" s="1" t="s">
        <v>1506</v>
      </c>
      <c r="E9538" s="1" t="s">
        <v>17743</v>
      </c>
      <c r="F9538" s="1" t="s">
        <v>67</v>
      </c>
      <c r="G9538" s="1" t="s">
        <v>39</v>
      </c>
      <c r="H9538" s="1">
        <v>45.0</v>
      </c>
      <c r="I9538" s="3">
        <v>44045.22986111111</v>
      </c>
      <c r="J9538" s="1">
        <v>1.7501938279613</v>
      </c>
      <c r="K9538" s="1" t="s">
        <v>24</v>
      </c>
      <c r="M9538" s="3">
        <v>44045.25627675926</v>
      </c>
    </row>
    <row r="9539">
      <c r="A9539" s="1">
        <v>9537.0</v>
      </c>
      <c r="B9539" s="1" t="s">
        <v>727</v>
      </c>
      <c r="C9539" s="1" t="s">
        <v>17744</v>
      </c>
      <c r="D9539" s="1" t="s">
        <v>701</v>
      </c>
      <c r="E9539" s="1" t="s">
        <v>4135</v>
      </c>
      <c r="F9539" s="1" t="s">
        <v>731</v>
      </c>
      <c r="G9539" s="1" t="s">
        <v>35</v>
      </c>
      <c r="H9539" s="1">
        <v>45.0</v>
      </c>
      <c r="I9539" s="3">
        <v>44158.21875</v>
      </c>
      <c r="J9539" s="1">
        <v>2.5547993170173</v>
      </c>
      <c r="K9539" s="1" t="s">
        <v>24</v>
      </c>
      <c r="L9539" s="1" t="s">
        <v>741</v>
      </c>
      <c r="M9539" s="3">
        <v>44158.24742664352</v>
      </c>
    </row>
    <row r="9540">
      <c r="A9540" s="1">
        <v>9538.0</v>
      </c>
      <c r="B9540" s="1" t="s">
        <v>17745</v>
      </c>
      <c r="C9540" s="1" t="s">
        <v>17746</v>
      </c>
      <c r="D9540" s="1" t="s">
        <v>373</v>
      </c>
      <c r="E9540" s="1" t="s">
        <v>17747</v>
      </c>
      <c r="F9540" s="1" t="s">
        <v>17748</v>
      </c>
      <c r="G9540" s="1" t="s">
        <v>35</v>
      </c>
      <c r="H9540" s="1">
        <v>45.0</v>
      </c>
      <c r="I9540" s="3">
        <v>43542.625</v>
      </c>
      <c r="J9540" s="1">
        <v>0.00857640177930088</v>
      </c>
      <c r="K9540" s="1" t="s">
        <v>18</v>
      </c>
      <c r="M9540" s="3">
        <v>43542.66126421296</v>
      </c>
    </row>
    <row r="9541">
      <c r="A9541" s="1">
        <v>9539.0</v>
      </c>
      <c r="B9541" s="1" t="s">
        <v>485</v>
      </c>
      <c r="C9541" s="1" t="s">
        <v>17749</v>
      </c>
      <c r="D9541" s="1" t="s">
        <v>1110</v>
      </c>
      <c r="E9541" s="1" t="s">
        <v>6564</v>
      </c>
      <c r="F9541" s="1" t="s">
        <v>489</v>
      </c>
      <c r="G9541" s="1" t="s">
        <v>17</v>
      </c>
      <c r="H9541" s="1">
        <v>45.0</v>
      </c>
      <c r="I9541" s="3">
        <v>44160.625</v>
      </c>
      <c r="J9541" s="1">
        <v>2.34361244201612</v>
      </c>
      <c r="K9541" s="1" t="s">
        <v>166</v>
      </c>
      <c r="L9541" s="1" t="s">
        <v>167</v>
      </c>
      <c r="M9541" s="3">
        <v>44160.66747748842</v>
      </c>
    </row>
    <row r="9542">
      <c r="A9542" s="1">
        <v>9540.0</v>
      </c>
      <c r="B9542" s="1" t="s">
        <v>742</v>
      </c>
      <c r="C9542" s="1" t="s">
        <v>17750</v>
      </c>
      <c r="D9542" s="1" t="s">
        <v>148</v>
      </c>
      <c r="E9542" s="1" t="s">
        <v>12207</v>
      </c>
      <c r="F9542" s="1" t="s">
        <v>746</v>
      </c>
      <c r="G9542" s="1" t="s">
        <v>17</v>
      </c>
      <c r="H9542" s="1">
        <v>45.0</v>
      </c>
      <c r="I9542" s="3">
        <v>43908.583333333336</v>
      </c>
      <c r="J9542" s="1">
        <v>0.969628282841061</v>
      </c>
      <c r="K9542" s="1" t="s">
        <v>24</v>
      </c>
      <c r="M9542" s="3">
        <v>43908.623964722225</v>
      </c>
    </row>
    <row r="9543">
      <c r="A9543" s="1">
        <v>9541.0</v>
      </c>
      <c r="B9543" s="1" t="s">
        <v>1090</v>
      </c>
      <c r="C9543" s="1" t="s">
        <v>17751</v>
      </c>
      <c r="D9543" s="1" t="s">
        <v>4640</v>
      </c>
      <c r="E9543" s="1" t="s">
        <v>17752</v>
      </c>
      <c r="F9543" s="1" t="s">
        <v>1094</v>
      </c>
      <c r="G9543" s="1" t="s">
        <v>39</v>
      </c>
      <c r="H9543" s="1">
        <v>45.0</v>
      </c>
      <c r="I9543" s="3">
        <v>44031.75</v>
      </c>
      <c r="J9543" s="1">
        <v>2.29603650551905</v>
      </c>
      <c r="K9543" s="1" t="s">
        <v>166</v>
      </c>
      <c r="L9543" s="1" t="s">
        <v>167</v>
      </c>
      <c r="M9543" s="3">
        <v>44031.779869976854</v>
      </c>
    </row>
    <row r="9544">
      <c r="A9544" s="1">
        <v>9542.0</v>
      </c>
      <c r="B9544" s="1" t="s">
        <v>1348</v>
      </c>
      <c r="C9544" s="1" t="s">
        <v>17753</v>
      </c>
      <c r="D9544" s="1" t="s">
        <v>1802</v>
      </c>
      <c r="E9544" s="1" t="s">
        <v>17754</v>
      </c>
      <c r="F9544" s="1" t="s">
        <v>1352</v>
      </c>
      <c r="G9544" s="1" t="s">
        <v>17</v>
      </c>
      <c r="H9544" s="1">
        <v>45.0</v>
      </c>
      <c r="I9544" s="3">
        <v>43964.25</v>
      </c>
      <c r="J9544" s="1">
        <v>2.1616097510453</v>
      </c>
      <c r="K9544" s="1" t="s">
        <v>18</v>
      </c>
      <c r="M9544" s="3">
        <v>43964.27783454861</v>
      </c>
    </row>
    <row r="9545">
      <c r="A9545" s="1">
        <v>9543.0</v>
      </c>
      <c r="B9545" s="1" t="s">
        <v>12</v>
      </c>
      <c r="C9545" s="1" t="s">
        <v>17755</v>
      </c>
      <c r="D9545" s="1" t="s">
        <v>411</v>
      </c>
      <c r="E9545" s="1" t="s">
        <v>1657</v>
      </c>
      <c r="F9545" s="1" t="s">
        <v>16</v>
      </c>
      <c r="G9545" s="1" t="s">
        <v>35</v>
      </c>
      <c r="H9545" s="1">
        <v>45.0</v>
      </c>
      <c r="I9545" s="3">
        <v>44132.625</v>
      </c>
      <c r="J9545" s="1">
        <v>0.380858299481972</v>
      </c>
      <c r="K9545" s="1" t="s">
        <v>18</v>
      </c>
      <c r="M9545" s="3">
        <v>44132.62803699074</v>
      </c>
    </row>
    <row r="9546">
      <c r="A9546" s="1">
        <v>9544.0</v>
      </c>
      <c r="B9546" s="1" t="s">
        <v>953</v>
      </c>
      <c r="C9546" s="1" t="s">
        <v>17756</v>
      </c>
      <c r="D9546" s="1" t="s">
        <v>963</v>
      </c>
      <c r="E9546" s="1" t="s">
        <v>964</v>
      </c>
      <c r="F9546" s="1" t="s">
        <v>965</v>
      </c>
      <c r="G9546" s="1" t="s">
        <v>35</v>
      </c>
      <c r="H9546" s="1">
        <v>45.0</v>
      </c>
      <c r="I9546" s="3">
        <v>43616.625</v>
      </c>
      <c r="J9546" s="1">
        <v>0.0016714279872724</v>
      </c>
      <c r="K9546" s="1" t="s">
        <v>18</v>
      </c>
      <c r="M9546" s="3">
        <v>43673.61449357639</v>
      </c>
    </row>
    <row r="9547">
      <c r="A9547" s="1">
        <v>9545.0</v>
      </c>
      <c r="B9547" s="1" t="s">
        <v>12</v>
      </c>
      <c r="C9547" s="1" t="s">
        <v>17757</v>
      </c>
      <c r="D9547" s="1" t="s">
        <v>411</v>
      </c>
      <c r="E9547" s="1" t="s">
        <v>6716</v>
      </c>
      <c r="F9547" s="1" t="s">
        <v>16</v>
      </c>
      <c r="G9547" s="1" t="s">
        <v>17</v>
      </c>
      <c r="H9547" s="1">
        <v>45.0</v>
      </c>
      <c r="I9547" s="3">
        <v>44088.291666666664</v>
      </c>
      <c r="J9547" s="1">
        <v>0.605839804755666</v>
      </c>
      <c r="K9547" s="1" t="s">
        <v>18</v>
      </c>
      <c r="M9547" s="3">
        <v>44088.32182443287</v>
      </c>
    </row>
    <row r="9548">
      <c r="A9548" s="1">
        <v>9546.0</v>
      </c>
      <c r="B9548" s="1" t="s">
        <v>768</v>
      </c>
      <c r="C9548" s="1" t="s">
        <v>17758</v>
      </c>
      <c r="D9548" s="1" t="s">
        <v>156</v>
      </c>
      <c r="E9548" s="1" t="s">
        <v>771</v>
      </c>
      <c r="F9548" s="1" t="s">
        <v>772</v>
      </c>
      <c r="G9548" s="1" t="s">
        <v>35</v>
      </c>
      <c r="H9548" s="1">
        <v>45.0</v>
      </c>
      <c r="I9548" s="3">
        <v>44125.645833333336</v>
      </c>
      <c r="J9548" s="1">
        <v>0.036089227430465</v>
      </c>
      <c r="K9548" s="1" t="s">
        <v>166</v>
      </c>
      <c r="L9548" s="1" t="s">
        <v>318</v>
      </c>
      <c r="M9548" s="3">
        <v>44125.53604206019</v>
      </c>
    </row>
    <row r="9549">
      <c r="A9549" s="1">
        <v>9547.0</v>
      </c>
      <c r="B9549" s="1" t="s">
        <v>11957</v>
      </c>
      <c r="C9549" s="1" t="s">
        <v>17759</v>
      </c>
      <c r="D9549" s="1" t="s">
        <v>6480</v>
      </c>
      <c r="E9549" s="1" t="s">
        <v>17760</v>
      </c>
      <c r="F9549" s="1" t="s">
        <v>11961</v>
      </c>
      <c r="G9549" s="1" t="s">
        <v>89</v>
      </c>
      <c r="H9549" s="1">
        <v>45.0</v>
      </c>
      <c r="I9549" s="3">
        <v>44228.62108349537</v>
      </c>
      <c r="J9549" s="1">
        <v>3.16867107644</v>
      </c>
      <c r="K9549" s="1" t="s">
        <v>159</v>
      </c>
      <c r="M9549" s="3">
        <v>44228.64998119213</v>
      </c>
    </row>
    <row r="9550">
      <c r="A9550" s="1">
        <v>9548.0</v>
      </c>
      <c r="B9550" s="1" t="s">
        <v>319</v>
      </c>
      <c r="C9550" s="1" t="s">
        <v>17761</v>
      </c>
      <c r="D9550" s="1" t="s">
        <v>1128</v>
      </c>
      <c r="E9550" s="1" t="s">
        <v>17762</v>
      </c>
      <c r="F9550" s="1" t="s">
        <v>323</v>
      </c>
      <c r="G9550" s="1" t="s">
        <v>39</v>
      </c>
      <c r="H9550" s="1">
        <v>45.0</v>
      </c>
      <c r="I9550" s="3">
        <v>44110.78125</v>
      </c>
      <c r="J9550" s="1">
        <v>0.514742122450188</v>
      </c>
      <c r="K9550" s="1" t="s">
        <v>24</v>
      </c>
      <c r="M9550" s="3">
        <v>44110.807720439814</v>
      </c>
    </row>
    <row r="9551">
      <c r="A9551" s="1">
        <v>9549.0</v>
      </c>
      <c r="B9551" s="1" t="s">
        <v>1299</v>
      </c>
      <c r="C9551" s="1" t="s">
        <v>17763</v>
      </c>
      <c r="D9551" s="1" t="s">
        <v>1301</v>
      </c>
      <c r="E9551" s="1" t="s">
        <v>3908</v>
      </c>
      <c r="F9551" s="1" t="s">
        <v>1303</v>
      </c>
      <c r="G9551" s="1" t="s">
        <v>17</v>
      </c>
      <c r="H9551" s="1">
        <v>45.0</v>
      </c>
      <c r="I9551" s="3">
        <v>44154.5625</v>
      </c>
      <c r="J9551" s="1">
        <v>4.55493500613551</v>
      </c>
      <c r="K9551" s="1" t="s">
        <v>56</v>
      </c>
      <c r="L9551" s="1" t="s">
        <v>113</v>
      </c>
      <c r="M9551" s="3">
        <v>44154.589954016206</v>
      </c>
    </row>
    <row r="9552">
      <c r="A9552" s="1">
        <v>9550.0</v>
      </c>
      <c r="B9552" s="1" t="s">
        <v>792</v>
      </c>
      <c r="C9552" s="1" t="s">
        <v>17764</v>
      </c>
      <c r="D9552" s="1" t="s">
        <v>1214</v>
      </c>
      <c r="E9552" s="1" t="s">
        <v>9318</v>
      </c>
      <c r="F9552" s="1" t="s">
        <v>795</v>
      </c>
      <c r="G9552" s="1" t="s">
        <v>35</v>
      </c>
      <c r="H9552" s="1">
        <v>45.0</v>
      </c>
      <c r="I9552" s="3">
        <v>44201.625</v>
      </c>
      <c r="J9552" s="1">
        <v>3.00306167726212</v>
      </c>
      <c r="K9552" s="1" t="s">
        <v>18</v>
      </c>
      <c r="M9552" s="3">
        <v>44201.6556006713</v>
      </c>
    </row>
    <row r="9553">
      <c r="A9553" s="1">
        <v>9551.0</v>
      </c>
      <c r="B9553" s="1" t="s">
        <v>434</v>
      </c>
      <c r="C9553" s="1" t="s">
        <v>17765</v>
      </c>
      <c r="D9553" s="1" t="s">
        <v>7350</v>
      </c>
      <c r="E9553" s="1" t="s">
        <v>7351</v>
      </c>
      <c r="F9553" s="1" t="s">
        <v>438</v>
      </c>
      <c r="G9553" s="1" t="s">
        <v>17</v>
      </c>
      <c r="H9553" s="1">
        <v>45.0</v>
      </c>
      <c r="I9553" s="3">
        <v>43847.645833333336</v>
      </c>
      <c r="J9553" s="1">
        <v>1.39503994193809</v>
      </c>
      <c r="K9553" s="1" t="s">
        <v>24</v>
      </c>
      <c r="M9553" s="3">
        <v>43847.716562835645</v>
      </c>
    </row>
    <row r="9554">
      <c r="A9554" s="1">
        <v>9552.0</v>
      </c>
      <c r="B9554" s="1" t="s">
        <v>4682</v>
      </c>
      <c r="C9554" s="1" t="s">
        <v>17766</v>
      </c>
      <c r="D9554" s="1" t="s">
        <v>514</v>
      </c>
      <c r="E9554" s="1" t="s">
        <v>17767</v>
      </c>
      <c r="F9554" s="1" t="s">
        <v>4685</v>
      </c>
      <c r="G9554" s="1" t="s">
        <v>39</v>
      </c>
      <c r="H9554" s="1">
        <v>45.0</v>
      </c>
      <c r="I9554" s="3">
        <v>43868.645833333336</v>
      </c>
      <c r="J9554" s="1">
        <v>0.0156782172219083</v>
      </c>
      <c r="K9554" s="1" t="s">
        <v>46</v>
      </c>
      <c r="M9554" s="3">
        <v>43868.67711646991</v>
      </c>
    </row>
    <row r="9555">
      <c r="A9555" s="1">
        <v>9553.0</v>
      </c>
      <c r="B9555" s="1" t="s">
        <v>425</v>
      </c>
      <c r="C9555" s="1" t="s">
        <v>17768</v>
      </c>
      <c r="D9555" s="1" t="s">
        <v>7983</v>
      </c>
      <c r="E9555" s="1" t="s">
        <v>17769</v>
      </c>
      <c r="F9555" s="1" t="s">
        <v>428</v>
      </c>
      <c r="G9555" s="1" t="s">
        <v>39</v>
      </c>
      <c r="H9555" s="1">
        <v>45.0</v>
      </c>
      <c r="I9555" s="3">
        <v>43876.270833333336</v>
      </c>
      <c r="J9555" s="1">
        <v>1.29855061995888</v>
      </c>
      <c r="K9555" s="1" t="s">
        <v>24</v>
      </c>
      <c r="M9555" s="3">
        <v>43876.32603965278</v>
      </c>
    </row>
    <row r="9556">
      <c r="A9556" s="1">
        <v>9554.0</v>
      </c>
      <c r="B9556" s="1" t="s">
        <v>119</v>
      </c>
      <c r="C9556" s="1" t="s">
        <v>17770</v>
      </c>
      <c r="D9556" s="1" t="s">
        <v>2639</v>
      </c>
      <c r="E9556" s="1" t="s">
        <v>17771</v>
      </c>
      <c r="F9556" s="1" t="s">
        <v>123</v>
      </c>
      <c r="G9556" s="1" t="s">
        <v>39</v>
      </c>
      <c r="H9556" s="1">
        <v>45.0</v>
      </c>
      <c r="I9556" s="3">
        <v>43890.625</v>
      </c>
      <c r="J9556" s="1">
        <v>1.22890724207126</v>
      </c>
      <c r="K9556" s="1" t="s">
        <v>18</v>
      </c>
      <c r="M9556" s="3">
        <v>43890.65449518518</v>
      </c>
    </row>
    <row r="9557">
      <c r="A9557" s="1">
        <v>9555.0</v>
      </c>
      <c r="B9557" s="1" t="s">
        <v>5602</v>
      </c>
      <c r="C9557" s="1" t="s">
        <v>17772</v>
      </c>
      <c r="D9557" s="1" t="s">
        <v>2248</v>
      </c>
      <c r="E9557" s="1" t="s">
        <v>17773</v>
      </c>
      <c r="F9557" s="1" t="s">
        <v>5605</v>
      </c>
      <c r="G9557" s="1" t="s">
        <v>89</v>
      </c>
      <c r="H9557" s="1">
        <v>45.0</v>
      </c>
      <c r="I9557" s="3">
        <v>44252.65858577546</v>
      </c>
      <c r="J9557" s="1">
        <v>3.31917521982737</v>
      </c>
      <c r="K9557" s="1" t="s">
        <v>601</v>
      </c>
      <c r="L9557" s="1" t="s">
        <v>5606</v>
      </c>
      <c r="M9557" s="3">
        <v>44252.661847013886</v>
      </c>
    </row>
    <row r="9558">
      <c r="A9558" s="1">
        <v>9556.0</v>
      </c>
      <c r="B9558" s="1" t="s">
        <v>303</v>
      </c>
      <c r="C9558" s="1" t="s">
        <v>17774</v>
      </c>
      <c r="D9558" s="1" t="s">
        <v>305</v>
      </c>
      <c r="E9558" s="1" t="s">
        <v>1201</v>
      </c>
      <c r="F9558" s="1" t="s">
        <v>307</v>
      </c>
      <c r="G9558" s="1" t="s">
        <v>17</v>
      </c>
      <c r="H9558" s="1">
        <v>45.0</v>
      </c>
      <c r="I9558" s="3">
        <v>43992.416666666664</v>
      </c>
      <c r="J9558" s="1">
        <v>1.50381001862295</v>
      </c>
      <c r="K9558" s="1" t="s">
        <v>24</v>
      </c>
      <c r="M9558" s="3">
        <v>43992.43330975695</v>
      </c>
    </row>
    <row r="9559">
      <c r="A9559" s="1">
        <v>9557.0</v>
      </c>
      <c r="B9559" s="1" t="s">
        <v>2400</v>
      </c>
      <c r="C9559" s="1" t="s">
        <v>17775</v>
      </c>
      <c r="D9559" s="1" t="s">
        <v>2402</v>
      </c>
      <c r="E9559" s="1" t="s">
        <v>9043</v>
      </c>
      <c r="F9559" s="1" t="s">
        <v>2404</v>
      </c>
      <c r="G9559" s="1" t="s">
        <v>35</v>
      </c>
      <c r="H9559" s="1">
        <v>45.0</v>
      </c>
      <c r="I9559" s="3">
        <v>43501.666666666664</v>
      </c>
      <c r="J9559" s="1">
        <v>1.68324731512315</v>
      </c>
      <c r="K9559" s="1" t="s">
        <v>24</v>
      </c>
      <c r="M9559" s="3">
        <v>43501.69385105324</v>
      </c>
    </row>
    <row r="9560">
      <c r="A9560" s="1">
        <v>9558.0</v>
      </c>
      <c r="B9560" s="1" t="s">
        <v>732</v>
      </c>
      <c r="C9560" s="1" t="s">
        <v>17776</v>
      </c>
      <c r="D9560" s="1" t="s">
        <v>1036</v>
      </c>
      <c r="E9560" s="1" t="s">
        <v>1037</v>
      </c>
      <c r="F9560" s="1" t="s">
        <v>735</v>
      </c>
      <c r="G9560" s="1" t="s">
        <v>17</v>
      </c>
      <c r="H9560" s="1">
        <v>45.0</v>
      </c>
      <c r="I9560" s="3">
        <v>44152.4375</v>
      </c>
      <c r="J9560" s="1">
        <v>2.01320092264896</v>
      </c>
      <c r="K9560" s="1" t="s">
        <v>24</v>
      </c>
      <c r="M9560" s="3">
        <v>44152.46563670139</v>
      </c>
    </row>
    <row r="9561">
      <c r="A9561" s="1">
        <v>9559.0</v>
      </c>
      <c r="B9561" s="1" t="s">
        <v>806</v>
      </c>
      <c r="C9561" s="1" t="s">
        <v>17777</v>
      </c>
      <c r="D9561" s="1" t="s">
        <v>1036</v>
      </c>
      <c r="E9561" s="1" t="s">
        <v>7758</v>
      </c>
      <c r="F9561" s="1" t="s">
        <v>810</v>
      </c>
      <c r="G9561" s="1" t="s">
        <v>35</v>
      </c>
      <c r="H9561" s="1">
        <v>45.0</v>
      </c>
      <c r="I9561" s="3">
        <v>44229.65625</v>
      </c>
      <c r="J9561" s="1">
        <v>2.17231968743437</v>
      </c>
      <c r="K9561" s="1" t="s">
        <v>24</v>
      </c>
      <c r="M9561" s="3">
        <v>44229.6827480787</v>
      </c>
    </row>
    <row r="9562">
      <c r="A9562" s="1">
        <v>9560.0</v>
      </c>
      <c r="B9562" s="1" t="s">
        <v>932</v>
      </c>
      <c r="C9562" s="1" t="s">
        <v>17778</v>
      </c>
      <c r="D9562" s="1" t="s">
        <v>934</v>
      </c>
      <c r="E9562" s="1" t="s">
        <v>935</v>
      </c>
      <c r="F9562" s="1" t="s">
        <v>936</v>
      </c>
      <c r="G9562" s="1" t="s">
        <v>17</v>
      </c>
      <c r="H9562" s="1">
        <v>45.0</v>
      </c>
      <c r="I9562" s="3">
        <v>43865.666666666664</v>
      </c>
      <c r="J9562" s="1">
        <v>1.13585813814102</v>
      </c>
      <c r="K9562" s="1" t="s">
        <v>159</v>
      </c>
      <c r="M9562" s="3">
        <v>43865.631951296295</v>
      </c>
    </row>
    <row r="9563">
      <c r="A9563" s="1">
        <v>9561.0</v>
      </c>
      <c r="B9563" s="1" t="s">
        <v>401</v>
      </c>
      <c r="C9563" s="1" t="s">
        <v>17779</v>
      </c>
      <c r="D9563" s="1" t="s">
        <v>3821</v>
      </c>
      <c r="E9563" s="1" t="s">
        <v>17780</v>
      </c>
      <c r="F9563" s="1" t="s">
        <v>405</v>
      </c>
      <c r="G9563" s="1" t="s">
        <v>89</v>
      </c>
      <c r="H9563" s="1">
        <v>45.0</v>
      </c>
      <c r="I9563" s="3">
        <v>44067.53322848379</v>
      </c>
      <c r="J9563" s="1">
        <v>2.11968293790074</v>
      </c>
      <c r="K9563" s="1" t="s">
        <v>24</v>
      </c>
      <c r="M9563" s="3">
        <v>44067.568392835645</v>
      </c>
    </row>
    <row r="9564">
      <c r="A9564" s="1">
        <v>9562.0</v>
      </c>
      <c r="B9564" s="1" t="s">
        <v>184</v>
      </c>
      <c r="C9564" s="1" t="s">
        <v>17781</v>
      </c>
      <c r="D9564" s="1" t="s">
        <v>1297</v>
      </c>
      <c r="E9564" s="1" t="s">
        <v>1436</v>
      </c>
      <c r="F9564" s="1" t="s">
        <v>187</v>
      </c>
      <c r="G9564" s="1" t="s">
        <v>17</v>
      </c>
      <c r="H9564" s="1">
        <v>45.0</v>
      </c>
      <c r="I9564" s="3">
        <v>43874.416666666664</v>
      </c>
      <c r="J9564" s="1">
        <v>0.475971325002072</v>
      </c>
      <c r="K9564" s="1" t="s">
        <v>24</v>
      </c>
      <c r="M9564" s="3">
        <v>43874.417098125</v>
      </c>
    </row>
    <row r="9565">
      <c r="A9565" s="1">
        <v>9563.0</v>
      </c>
      <c r="B9565" s="1" t="s">
        <v>858</v>
      </c>
      <c r="C9565" s="1" t="s">
        <v>17782</v>
      </c>
      <c r="D9565" s="1" t="s">
        <v>3708</v>
      </c>
      <c r="E9565" s="1" t="s">
        <v>17783</v>
      </c>
      <c r="F9565" s="1" t="s">
        <v>861</v>
      </c>
      <c r="G9565" s="1" t="s">
        <v>89</v>
      </c>
      <c r="H9565" s="1">
        <v>45.0</v>
      </c>
      <c r="I9565" s="3">
        <v>43678.441565243054</v>
      </c>
      <c r="J9565" s="1">
        <v>2.05020435774228</v>
      </c>
      <c r="K9565" s="1" t="s">
        <v>24</v>
      </c>
      <c r="M9565" s="3">
        <v>43678.46945211806</v>
      </c>
    </row>
    <row r="9566">
      <c r="A9566" s="1">
        <v>9564.0</v>
      </c>
      <c r="B9566" s="1" t="s">
        <v>2372</v>
      </c>
      <c r="C9566" s="1" t="s">
        <v>17784</v>
      </c>
      <c r="D9566" s="1" t="s">
        <v>14</v>
      </c>
      <c r="E9566" s="1" t="s">
        <v>6736</v>
      </c>
      <c r="F9566" s="1" t="s">
        <v>2375</v>
      </c>
      <c r="G9566" s="1" t="s">
        <v>17</v>
      </c>
      <c r="H9566" s="1">
        <v>45.0</v>
      </c>
      <c r="I9566" s="3">
        <v>44104.458333333336</v>
      </c>
      <c r="J9566" s="1">
        <v>1.03182234017231</v>
      </c>
      <c r="K9566" s="1" t="s">
        <v>46</v>
      </c>
      <c r="M9566" s="3">
        <v>44104.489645752314</v>
      </c>
    </row>
    <row r="9567">
      <c r="A9567" s="1">
        <v>9565.0</v>
      </c>
      <c r="B9567" s="1" t="s">
        <v>732</v>
      </c>
      <c r="C9567" s="1" t="s">
        <v>17785</v>
      </c>
      <c r="D9567" s="1" t="s">
        <v>461</v>
      </c>
      <c r="E9567" s="1" t="s">
        <v>5010</v>
      </c>
      <c r="F9567" s="1" t="s">
        <v>735</v>
      </c>
      <c r="G9567" s="1" t="s">
        <v>17</v>
      </c>
      <c r="H9567" s="1">
        <v>45.0</v>
      </c>
      <c r="I9567" s="3">
        <v>44042.4375</v>
      </c>
      <c r="J9567" s="1">
        <v>0.690004869330573</v>
      </c>
      <c r="K9567" s="1" t="s">
        <v>24</v>
      </c>
      <c r="M9567" s="3">
        <v>44042.45077293982</v>
      </c>
    </row>
    <row r="9568">
      <c r="A9568" s="1">
        <v>9566.0</v>
      </c>
      <c r="B9568" s="1" t="s">
        <v>319</v>
      </c>
      <c r="C9568" s="1" t="s">
        <v>17786</v>
      </c>
      <c r="D9568" s="1" t="s">
        <v>321</v>
      </c>
      <c r="E9568" s="1" t="s">
        <v>17787</v>
      </c>
      <c r="F9568" s="1" t="s">
        <v>323</v>
      </c>
      <c r="G9568" s="1" t="s">
        <v>39</v>
      </c>
      <c r="H9568" s="1">
        <v>45.0</v>
      </c>
      <c r="I9568" s="3">
        <v>43915.458333333336</v>
      </c>
      <c r="J9568" s="1">
        <v>0.0</v>
      </c>
      <c r="K9568" s="1" t="s">
        <v>24</v>
      </c>
      <c r="M9568" s="3">
        <v>43915.508321967594</v>
      </c>
    </row>
    <row r="9569">
      <c r="A9569" s="1">
        <v>9567.0</v>
      </c>
      <c r="B9569" s="1" t="s">
        <v>4086</v>
      </c>
      <c r="C9569" s="1" t="s">
        <v>17788</v>
      </c>
      <c r="D9569" s="1" t="s">
        <v>4088</v>
      </c>
      <c r="E9569" s="1" t="s">
        <v>17789</v>
      </c>
      <c r="F9569" s="1" t="s">
        <v>4090</v>
      </c>
      <c r="G9569" s="1" t="s">
        <v>17</v>
      </c>
      <c r="H9569" s="1">
        <v>45.0</v>
      </c>
      <c r="I9569" s="3">
        <v>44246.270833333336</v>
      </c>
      <c r="J9569" s="1">
        <v>3.14598112955646</v>
      </c>
      <c r="K9569" s="1" t="s">
        <v>24</v>
      </c>
      <c r="L9569" s="1" t="s">
        <v>365</v>
      </c>
      <c r="M9569" s="3">
        <v>44246.3883603125</v>
      </c>
    </row>
    <row r="9570">
      <c r="A9570" s="1">
        <v>9568.0</v>
      </c>
      <c r="B9570" s="1" t="s">
        <v>196</v>
      </c>
      <c r="C9570" s="1" t="s">
        <v>17790</v>
      </c>
      <c r="D9570" s="1" t="s">
        <v>17791</v>
      </c>
      <c r="E9570" s="1" t="s">
        <v>17792</v>
      </c>
      <c r="F9570" s="1" t="s">
        <v>200</v>
      </c>
      <c r="G9570" s="1" t="s">
        <v>39</v>
      </c>
      <c r="H9570" s="1">
        <v>45.0</v>
      </c>
      <c r="I9570" s="3">
        <v>43896.229166666664</v>
      </c>
      <c r="J9570" s="1">
        <v>2.3333942526965</v>
      </c>
      <c r="K9570" s="1" t="s">
        <v>24</v>
      </c>
      <c r="M9570" s="3">
        <v>43896.26312778935</v>
      </c>
    </row>
    <row r="9571">
      <c r="A9571" s="1">
        <v>9569.0</v>
      </c>
      <c r="B9571" s="1" t="s">
        <v>278</v>
      </c>
      <c r="C9571" s="1" t="s">
        <v>17793</v>
      </c>
      <c r="D9571" s="1" t="s">
        <v>17794</v>
      </c>
      <c r="E9571" s="1" t="s">
        <v>17795</v>
      </c>
      <c r="F9571" s="1" t="s">
        <v>281</v>
      </c>
      <c r="G9571" s="1" t="s">
        <v>17</v>
      </c>
      <c r="H9571" s="1">
        <v>45.0</v>
      </c>
      <c r="I9571" s="3">
        <v>44078.302083333336</v>
      </c>
      <c r="J9571" s="1">
        <v>0.151981757451627</v>
      </c>
      <c r="K9571" s="1" t="s">
        <v>24</v>
      </c>
      <c r="M9571" s="3">
        <v>44078.33459236111</v>
      </c>
    </row>
    <row r="9572">
      <c r="A9572" s="1">
        <v>9570.0</v>
      </c>
      <c r="B9572" s="1" t="s">
        <v>525</v>
      </c>
      <c r="C9572" s="1" t="s">
        <v>17796</v>
      </c>
      <c r="D9572" s="1" t="s">
        <v>1301</v>
      </c>
      <c r="E9572" s="1" t="s">
        <v>17797</v>
      </c>
      <c r="F9572" s="1" t="s">
        <v>529</v>
      </c>
      <c r="G9572" s="1" t="s">
        <v>39</v>
      </c>
      <c r="H9572" s="1">
        <v>45.0</v>
      </c>
      <c r="I9572" s="3">
        <v>44216.666666666664</v>
      </c>
      <c r="J9572" s="1">
        <v>3.40350621321207</v>
      </c>
      <c r="K9572" s="1" t="s">
        <v>56</v>
      </c>
      <c r="L9572" s="1" t="s">
        <v>272</v>
      </c>
      <c r="M9572" s="3">
        <v>44216.70097155093</v>
      </c>
    </row>
    <row r="9573">
      <c r="A9573" s="1">
        <v>9571.0</v>
      </c>
      <c r="B9573" s="1" t="s">
        <v>17798</v>
      </c>
      <c r="C9573" s="1" t="s">
        <v>17799</v>
      </c>
      <c r="D9573" s="1" t="s">
        <v>15160</v>
      </c>
      <c r="E9573" s="1" t="s">
        <v>17800</v>
      </c>
      <c r="F9573" s="1" t="s">
        <v>17801</v>
      </c>
      <c r="G9573" s="1" t="s">
        <v>39</v>
      </c>
      <c r="H9573" s="1">
        <v>45.0</v>
      </c>
      <c r="I9573" s="3">
        <v>44172.666666666664</v>
      </c>
      <c r="J9573" s="1">
        <v>0.230141080778688</v>
      </c>
      <c r="K9573" s="1" t="s">
        <v>166</v>
      </c>
      <c r="L9573" s="1" t="s">
        <v>167</v>
      </c>
      <c r="M9573" s="3">
        <v>44172.698895671296</v>
      </c>
    </row>
    <row r="9574">
      <c r="A9574" s="1">
        <v>9572.0</v>
      </c>
      <c r="B9574" s="1" t="s">
        <v>1954</v>
      </c>
      <c r="C9574" s="1" t="s">
        <v>17802</v>
      </c>
      <c r="D9574" s="1" t="s">
        <v>42</v>
      </c>
      <c r="E9574" s="1" t="s">
        <v>17803</v>
      </c>
      <c r="F9574" s="1" t="s">
        <v>1957</v>
      </c>
      <c r="G9574" s="1" t="s">
        <v>39</v>
      </c>
      <c r="H9574" s="1">
        <v>45.0</v>
      </c>
      <c r="I9574" s="3">
        <v>44131.708333333336</v>
      </c>
      <c r="J9574" s="1">
        <v>2.34394504564404</v>
      </c>
      <c r="K9574" s="1" t="s">
        <v>83</v>
      </c>
      <c r="L9574" s="1" t="s">
        <v>1958</v>
      </c>
      <c r="M9574" s="3">
        <v>44131.74056825232</v>
      </c>
    </row>
    <row r="9575">
      <c r="A9575" s="1">
        <v>9573.0</v>
      </c>
      <c r="B9575" s="1" t="s">
        <v>4886</v>
      </c>
      <c r="C9575" s="1" t="s">
        <v>17804</v>
      </c>
      <c r="D9575" s="1" t="s">
        <v>588</v>
      </c>
      <c r="E9575" s="1" t="s">
        <v>17805</v>
      </c>
      <c r="F9575" s="1" t="s">
        <v>4889</v>
      </c>
      <c r="G9575" s="1" t="s">
        <v>17</v>
      </c>
      <c r="H9575" s="1">
        <v>45.0</v>
      </c>
      <c r="I9575" s="3">
        <v>43883.708333333336</v>
      </c>
      <c r="J9575" s="1">
        <v>5.24303052322317</v>
      </c>
      <c r="K9575" s="1" t="s">
        <v>62</v>
      </c>
      <c r="M9575" s="3">
        <v>43883.779515625</v>
      </c>
    </row>
    <row r="9576">
      <c r="A9576" s="1">
        <v>9574.0</v>
      </c>
      <c r="B9576" s="1" t="s">
        <v>1583</v>
      </c>
      <c r="C9576" s="1" t="s">
        <v>17806</v>
      </c>
      <c r="D9576" s="1" t="s">
        <v>275</v>
      </c>
      <c r="E9576" s="1" t="s">
        <v>17807</v>
      </c>
      <c r="F9576" s="1" t="s">
        <v>1586</v>
      </c>
      <c r="G9576" s="1" t="s">
        <v>39</v>
      </c>
      <c r="H9576" s="1">
        <v>45.0</v>
      </c>
      <c r="I9576" s="3">
        <v>44156.645833333336</v>
      </c>
      <c r="J9576" s="1">
        <v>1.51108093665258</v>
      </c>
      <c r="K9576" s="1" t="s">
        <v>24</v>
      </c>
      <c r="M9576" s="3">
        <v>44156.758023449074</v>
      </c>
    </row>
    <row r="9577">
      <c r="A9577" s="1">
        <v>9575.0</v>
      </c>
      <c r="B9577" s="1" t="s">
        <v>12616</v>
      </c>
      <c r="C9577" s="1" t="s">
        <v>17808</v>
      </c>
      <c r="D9577" s="1" t="s">
        <v>37</v>
      </c>
      <c r="E9577" s="1" t="s">
        <v>17809</v>
      </c>
      <c r="F9577" s="1" t="s">
        <v>12620</v>
      </c>
      <c r="G9577" s="1" t="s">
        <v>39</v>
      </c>
      <c r="H9577" s="1">
        <v>45.0</v>
      </c>
      <c r="I9577" s="3">
        <v>44252.208333333336</v>
      </c>
      <c r="J9577" s="1">
        <v>2.15471191778101</v>
      </c>
      <c r="K9577" s="1" t="s">
        <v>46</v>
      </c>
      <c r="L9577" s="1" t="s">
        <v>3232</v>
      </c>
      <c r="M9577" s="3">
        <v>44252.2455271875</v>
      </c>
    </row>
    <row r="9578">
      <c r="A9578" s="1">
        <v>9576.0</v>
      </c>
      <c r="B9578" s="1" t="s">
        <v>10111</v>
      </c>
      <c r="C9578" s="1" t="s">
        <v>17810</v>
      </c>
      <c r="D9578" s="1" t="s">
        <v>99</v>
      </c>
      <c r="E9578" s="1" t="s">
        <v>17811</v>
      </c>
      <c r="F9578" s="1" t="s">
        <v>10114</v>
      </c>
      <c r="G9578" s="1" t="s">
        <v>39</v>
      </c>
      <c r="H9578" s="1">
        <v>45.0</v>
      </c>
      <c r="I9578" s="3">
        <v>44030.635416666664</v>
      </c>
      <c r="J9578" s="1">
        <v>0.917067004871824</v>
      </c>
      <c r="K9578" s="1" t="s">
        <v>1194</v>
      </c>
      <c r="M9578" s="3">
        <v>44030.67417734954</v>
      </c>
    </row>
    <row r="9579">
      <c r="A9579" s="1">
        <v>9577.0</v>
      </c>
      <c r="B9579" s="1" t="s">
        <v>114</v>
      </c>
      <c r="C9579" s="1" t="s">
        <v>17812</v>
      </c>
      <c r="D9579" s="1" t="s">
        <v>116</v>
      </c>
      <c r="E9579" s="1" t="s">
        <v>2016</v>
      </c>
      <c r="F9579" s="1" t="s">
        <v>118</v>
      </c>
      <c r="G9579" s="1" t="s">
        <v>17</v>
      </c>
      <c r="H9579" s="1">
        <v>45.0</v>
      </c>
      <c r="I9579" s="3">
        <v>44154.239583333336</v>
      </c>
      <c r="J9579" s="1">
        <v>4.63122506080395</v>
      </c>
      <c r="K9579" s="1" t="s">
        <v>24</v>
      </c>
      <c r="M9579" s="3">
        <v>44154.283969421296</v>
      </c>
    </row>
    <row r="9580">
      <c r="A9580" s="1">
        <v>9578.0</v>
      </c>
      <c r="B9580" s="1" t="s">
        <v>2084</v>
      </c>
      <c r="C9580" s="1" t="s">
        <v>17813</v>
      </c>
      <c r="D9580" s="1" t="s">
        <v>1036</v>
      </c>
      <c r="E9580" s="1" t="s">
        <v>6613</v>
      </c>
      <c r="F9580" s="1" t="s">
        <v>2087</v>
      </c>
      <c r="G9580" s="1" t="s">
        <v>17</v>
      </c>
      <c r="H9580" s="1">
        <v>45.0</v>
      </c>
      <c r="I9580" s="3">
        <v>44228.333333333336</v>
      </c>
      <c r="J9580" s="1">
        <v>1.37837096477396</v>
      </c>
      <c r="K9580" s="1" t="s">
        <v>601</v>
      </c>
      <c r="M9580" s="3">
        <v>44228.36631039352</v>
      </c>
    </row>
    <row r="9581">
      <c r="A9581" s="1">
        <v>9579.0</v>
      </c>
      <c r="B9581" s="1" t="s">
        <v>233</v>
      </c>
      <c r="C9581" s="1" t="s">
        <v>17814</v>
      </c>
      <c r="D9581" s="1" t="s">
        <v>4891</v>
      </c>
      <c r="E9581" s="1" t="s">
        <v>7438</v>
      </c>
      <c r="F9581" s="1" t="s">
        <v>237</v>
      </c>
      <c r="G9581" s="1" t="s">
        <v>17</v>
      </c>
      <c r="H9581" s="1">
        <v>45.0</v>
      </c>
      <c r="I9581" s="3">
        <v>44092.239583333336</v>
      </c>
      <c r="J9581" s="1">
        <v>1.02087838675932</v>
      </c>
      <c r="K9581" s="1" t="s">
        <v>24</v>
      </c>
      <c r="L9581" s="1" t="s">
        <v>238</v>
      </c>
      <c r="M9581" s="3">
        <v>44092.276025</v>
      </c>
    </row>
    <row r="9582">
      <c r="A9582" s="1">
        <v>9580.0</v>
      </c>
      <c r="B9582" s="1" t="s">
        <v>303</v>
      </c>
      <c r="C9582" s="1" t="s">
        <v>17815</v>
      </c>
      <c r="D9582" s="1" t="s">
        <v>305</v>
      </c>
      <c r="E9582" s="1" t="s">
        <v>831</v>
      </c>
      <c r="F9582" s="1" t="s">
        <v>307</v>
      </c>
      <c r="G9582" s="1" t="s">
        <v>17</v>
      </c>
      <c r="H9582" s="1">
        <v>45.0</v>
      </c>
      <c r="I9582" s="3">
        <v>44044.791666666664</v>
      </c>
      <c r="J9582" s="1">
        <v>2.36243781232437</v>
      </c>
      <c r="K9582" s="1" t="s">
        <v>24</v>
      </c>
      <c r="M9582" s="3">
        <v>44044.8235756713</v>
      </c>
    </row>
    <row r="9583">
      <c r="A9583" s="1">
        <v>9581.0</v>
      </c>
      <c r="B9583" s="1" t="s">
        <v>293</v>
      </c>
      <c r="C9583" s="1" t="s">
        <v>17816</v>
      </c>
      <c r="D9583" s="1" t="s">
        <v>588</v>
      </c>
      <c r="E9583" s="1" t="s">
        <v>9142</v>
      </c>
      <c r="F9583" s="1" t="s">
        <v>297</v>
      </c>
      <c r="G9583" s="1" t="s">
        <v>17</v>
      </c>
      <c r="H9583" s="1">
        <v>45.0</v>
      </c>
      <c r="I9583" s="3">
        <v>43920.791666666664</v>
      </c>
      <c r="J9583" s="1">
        <v>1.20656863049928</v>
      </c>
      <c r="K9583" s="1" t="s">
        <v>62</v>
      </c>
      <c r="M9583" s="3">
        <v>43920.77156429398</v>
      </c>
    </row>
    <row r="9584">
      <c r="A9584" s="1">
        <v>9582.0</v>
      </c>
      <c r="B9584" s="1" t="s">
        <v>17817</v>
      </c>
      <c r="C9584" s="1" t="s">
        <v>17818</v>
      </c>
      <c r="D9584" s="1" t="s">
        <v>17819</v>
      </c>
      <c r="E9584" s="1" t="s">
        <v>17820</v>
      </c>
      <c r="F9584" s="1" t="s">
        <v>17821</v>
      </c>
      <c r="G9584" s="1" t="s">
        <v>17</v>
      </c>
      <c r="H9584" s="1">
        <v>45.0</v>
      </c>
      <c r="I9584" s="3">
        <v>44251.666666666664</v>
      </c>
      <c r="J9584" s="1">
        <v>5.90649251416129</v>
      </c>
      <c r="K9584" s="1" t="s">
        <v>5146</v>
      </c>
      <c r="L9584" s="1" t="s">
        <v>4865</v>
      </c>
      <c r="M9584" s="3">
        <v>44251.707411585645</v>
      </c>
    </row>
    <row r="9585">
      <c r="A9585" s="1">
        <v>9583.0</v>
      </c>
      <c r="B9585" s="1" t="s">
        <v>1357</v>
      </c>
      <c r="C9585" s="1" t="s">
        <v>17822</v>
      </c>
      <c r="D9585" s="1" t="s">
        <v>4545</v>
      </c>
      <c r="E9585" s="1" t="s">
        <v>17823</v>
      </c>
      <c r="F9585" s="1" t="s">
        <v>1360</v>
      </c>
      <c r="G9585" s="1" t="s">
        <v>89</v>
      </c>
      <c r="H9585" s="1">
        <v>45.0</v>
      </c>
      <c r="I9585" s="3">
        <v>43789.626213877316</v>
      </c>
      <c r="J9585" s="1">
        <v>1.60891509827882</v>
      </c>
      <c r="K9585" s="1" t="s">
        <v>24</v>
      </c>
      <c r="M9585" s="3">
        <v>43789.65003505787</v>
      </c>
    </row>
    <row r="9586">
      <c r="A9586" s="1">
        <v>9584.0</v>
      </c>
      <c r="B9586" s="1" t="s">
        <v>288</v>
      </c>
      <c r="C9586" s="1" t="s">
        <v>17824</v>
      </c>
      <c r="D9586" s="1" t="s">
        <v>14198</v>
      </c>
      <c r="E9586" s="1" t="s">
        <v>14199</v>
      </c>
      <c r="F9586" s="1" t="s">
        <v>292</v>
      </c>
      <c r="G9586" s="1" t="s">
        <v>35</v>
      </c>
      <c r="H9586" s="1">
        <v>45.0</v>
      </c>
      <c r="I9586" s="3">
        <v>43626.625</v>
      </c>
      <c r="J9586" s="1">
        <v>1.42164548909525</v>
      </c>
      <c r="K9586" s="1" t="s">
        <v>24</v>
      </c>
      <c r="M9586" s="3">
        <v>43626.66733917824</v>
      </c>
    </row>
    <row r="9587">
      <c r="A9587" s="1">
        <v>9585.0</v>
      </c>
      <c r="B9587" s="1" t="s">
        <v>303</v>
      </c>
      <c r="C9587" s="1" t="s">
        <v>17825</v>
      </c>
      <c r="D9587" s="1" t="s">
        <v>305</v>
      </c>
      <c r="E9587" s="1" t="s">
        <v>2306</v>
      </c>
      <c r="F9587" s="1" t="s">
        <v>307</v>
      </c>
      <c r="G9587" s="1" t="s">
        <v>35</v>
      </c>
      <c r="H9587" s="1">
        <v>45.0</v>
      </c>
      <c r="I9587" s="3">
        <v>44189.229166666664</v>
      </c>
      <c r="J9587" s="1">
        <v>0.995199549161864</v>
      </c>
      <c r="K9587" s="1" t="s">
        <v>24</v>
      </c>
      <c r="M9587" s="3">
        <v>44189.26082229167</v>
      </c>
    </row>
    <row r="9588">
      <c r="A9588" s="1">
        <v>9586.0</v>
      </c>
      <c r="B9588" s="1" t="s">
        <v>340</v>
      </c>
      <c r="C9588" s="1" t="s">
        <v>17826</v>
      </c>
      <c r="D9588" s="1" t="s">
        <v>342</v>
      </c>
      <c r="E9588" s="1" t="s">
        <v>7803</v>
      </c>
      <c r="F9588" s="1" t="s">
        <v>344</v>
      </c>
      <c r="G9588" s="1" t="s">
        <v>17</v>
      </c>
      <c r="H9588" s="1">
        <v>45.0</v>
      </c>
      <c r="I9588" s="3">
        <v>44188.208333333336</v>
      </c>
      <c r="J9588" s="1">
        <v>0.0131525813166569</v>
      </c>
      <c r="K9588" s="1" t="s">
        <v>83</v>
      </c>
      <c r="M9588" s="3">
        <v>44188.245034548614</v>
      </c>
    </row>
    <row r="9589">
      <c r="A9589" s="1">
        <v>9587.0</v>
      </c>
      <c r="B9589" s="1" t="s">
        <v>742</v>
      </c>
      <c r="C9589" s="1" t="s">
        <v>17827</v>
      </c>
      <c r="D9589" s="1" t="s">
        <v>148</v>
      </c>
      <c r="E9589" s="1" t="s">
        <v>12207</v>
      </c>
      <c r="F9589" s="1" t="s">
        <v>746</v>
      </c>
      <c r="G9589" s="1" t="s">
        <v>17</v>
      </c>
      <c r="H9589" s="1">
        <v>45.0</v>
      </c>
      <c r="I9589" s="3">
        <v>43907.583333333336</v>
      </c>
      <c r="J9589" s="1">
        <v>1.52418510638367</v>
      </c>
      <c r="K9589" s="1" t="s">
        <v>24</v>
      </c>
      <c r="M9589" s="3">
        <v>43907.617203773145</v>
      </c>
    </row>
    <row r="9590">
      <c r="A9590" s="1">
        <v>9588.0</v>
      </c>
      <c r="B9590" s="1" t="s">
        <v>239</v>
      </c>
      <c r="C9590" s="1" t="s">
        <v>17828</v>
      </c>
      <c r="D9590" s="1" t="s">
        <v>653</v>
      </c>
      <c r="E9590" s="1" t="s">
        <v>2074</v>
      </c>
      <c r="F9590" s="1" t="s">
        <v>243</v>
      </c>
      <c r="G9590" s="1" t="s">
        <v>17</v>
      </c>
      <c r="H9590" s="1">
        <v>45.0</v>
      </c>
      <c r="I9590" s="3">
        <v>44034.541666666664</v>
      </c>
      <c r="J9590" s="1">
        <v>0.328407335987655</v>
      </c>
      <c r="K9590" s="1" t="s">
        <v>46</v>
      </c>
      <c r="M9590" s="3">
        <v>44034.57647505787</v>
      </c>
    </row>
    <row r="9591">
      <c r="A9591" s="1">
        <v>9589.0</v>
      </c>
      <c r="B9591" s="1" t="s">
        <v>3163</v>
      </c>
      <c r="C9591" s="1" t="s">
        <v>17829</v>
      </c>
      <c r="D9591" s="1" t="s">
        <v>1325</v>
      </c>
      <c r="E9591" s="1" t="s">
        <v>4628</v>
      </c>
      <c r="F9591" s="1" t="s">
        <v>3166</v>
      </c>
      <c r="G9591" s="1" t="s">
        <v>17</v>
      </c>
      <c r="H9591" s="1">
        <v>45.0</v>
      </c>
      <c r="I9591" s="3">
        <v>44131.458333333336</v>
      </c>
      <c r="J9591" s="1">
        <v>1.8532943104569</v>
      </c>
      <c r="K9591" s="1" t="s">
        <v>46</v>
      </c>
      <c r="L9591" s="1" t="s">
        <v>266</v>
      </c>
      <c r="M9591" s="3">
        <v>44131.509657002316</v>
      </c>
    </row>
    <row r="9592">
      <c r="A9592" s="1">
        <v>9590.0</v>
      </c>
      <c r="B9592" s="1" t="s">
        <v>1726</v>
      </c>
      <c r="C9592" s="1" t="s">
        <v>17830</v>
      </c>
      <c r="D9592" s="1" t="s">
        <v>1728</v>
      </c>
      <c r="E9592" s="1" t="s">
        <v>13261</v>
      </c>
      <c r="F9592" s="1" t="s">
        <v>1730</v>
      </c>
      <c r="G9592" s="1" t="s">
        <v>17</v>
      </c>
      <c r="H9592" s="1">
        <v>45.0</v>
      </c>
      <c r="I9592" s="3">
        <v>43893.6875</v>
      </c>
      <c r="J9592" s="1">
        <v>0.0</v>
      </c>
      <c r="K9592" s="1" t="s">
        <v>62</v>
      </c>
      <c r="M9592" s="3">
        <v>43893.72372938658</v>
      </c>
    </row>
    <row r="9593">
      <c r="A9593" s="1">
        <v>9591.0</v>
      </c>
      <c r="B9593" s="1" t="s">
        <v>5089</v>
      </c>
      <c r="C9593" s="1" t="s">
        <v>17831</v>
      </c>
      <c r="D9593" s="1" t="s">
        <v>1759</v>
      </c>
      <c r="E9593" s="1" t="s">
        <v>10166</v>
      </c>
      <c r="F9593" s="1" t="s">
        <v>5092</v>
      </c>
      <c r="G9593" s="1" t="s">
        <v>17</v>
      </c>
      <c r="H9593" s="1">
        <v>45.0</v>
      </c>
      <c r="I9593" s="3">
        <v>44180.625</v>
      </c>
      <c r="J9593" s="1">
        <v>3.27019206234121</v>
      </c>
      <c r="K9593" s="1" t="s">
        <v>24</v>
      </c>
      <c r="L9593" s="1" t="s">
        <v>406</v>
      </c>
      <c r="M9593" s="3">
        <v>44180.66318594907</v>
      </c>
    </row>
    <row r="9594">
      <c r="A9594" s="1">
        <v>9592.0</v>
      </c>
      <c r="B9594" s="1" t="s">
        <v>3813</v>
      </c>
      <c r="C9594" s="1" t="s">
        <v>17832</v>
      </c>
      <c r="D9594" s="1" t="s">
        <v>3815</v>
      </c>
      <c r="E9594" s="1" t="s">
        <v>3816</v>
      </c>
      <c r="F9594" s="1" t="s">
        <v>3817</v>
      </c>
      <c r="G9594" s="1" t="s">
        <v>17</v>
      </c>
      <c r="H9594" s="1">
        <v>45.0</v>
      </c>
      <c r="I9594" s="3">
        <v>44070.3125</v>
      </c>
      <c r="J9594" s="1">
        <v>1.51849040067268</v>
      </c>
      <c r="K9594" s="1" t="s">
        <v>56</v>
      </c>
      <c r="L9594" s="1" t="s">
        <v>1614</v>
      </c>
      <c r="M9594" s="3">
        <v>44070.345225729165</v>
      </c>
    </row>
    <row r="9595">
      <c r="A9595" s="1">
        <v>9593.0</v>
      </c>
      <c r="B9595" s="1" t="s">
        <v>1218</v>
      </c>
      <c r="C9595" s="1" t="s">
        <v>17833</v>
      </c>
      <c r="D9595" s="1" t="s">
        <v>99</v>
      </c>
      <c r="E9595" s="1" t="s">
        <v>17834</v>
      </c>
      <c r="F9595" s="1" t="s">
        <v>1222</v>
      </c>
      <c r="G9595" s="1" t="s">
        <v>39</v>
      </c>
      <c r="H9595" s="1">
        <v>45.0</v>
      </c>
      <c r="I9595" s="3">
        <v>44120.291666666664</v>
      </c>
      <c r="J9595" s="1">
        <v>1.20557400719113</v>
      </c>
      <c r="K9595" s="1" t="s">
        <v>218</v>
      </c>
      <c r="L9595" s="1" t="s">
        <v>2492</v>
      </c>
      <c r="M9595" s="3">
        <v>44120.33430383102</v>
      </c>
    </row>
    <row r="9596">
      <c r="A9596" s="1">
        <v>9594.0</v>
      </c>
      <c r="B9596" s="1" t="s">
        <v>114</v>
      </c>
      <c r="C9596" s="1" t="s">
        <v>17835</v>
      </c>
      <c r="D9596" s="1" t="s">
        <v>116</v>
      </c>
      <c r="E9596" s="1" t="s">
        <v>6960</v>
      </c>
      <c r="F9596" s="1" t="s">
        <v>118</v>
      </c>
      <c r="G9596" s="1" t="s">
        <v>17</v>
      </c>
      <c r="H9596" s="1">
        <v>45.0</v>
      </c>
      <c r="I9596" s="3">
        <v>44163.25</v>
      </c>
      <c r="J9596" s="1">
        <v>8.09548957279379</v>
      </c>
      <c r="K9596" s="1" t="s">
        <v>24</v>
      </c>
      <c r="M9596" s="3">
        <v>44163.29118572917</v>
      </c>
    </row>
    <row r="9597">
      <c r="A9597" s="1">
        <v>9595.0</v>
      </c>
      <c r="B9597" s="1" t="s">
        <v>796</v>
      </c>
      <c r="C9597" s="1" t="s">
        <v>17836</v>
      </c>
      <c r="D9597" s="1" t="s">
        <v>1802</v>
      </c>
      <c r="E9597" s="1" t="s">
        <v>17837</v>
      </c>
      <c r="F9597" s="1" t="s">
        <v>799</v>
      </c>
      <c r="G9597" s="1" t="s">
        <v>39</v>
      </c>
      <c r="H9597" s="1">
        <v>45.0</v>
      </c>
      <c r="I9597" s="3">
        <v>43951.604166666664</v>
      </c>
      <c r="J9597" s="1">
        <v>6.97347493058366</v>
      </c>
      <c r="K9597" s="1" t="s">
        <v>18</v>
      </c>
      <c r="L9597" s="1" t="s">
        <v>1883</v>
      </c>
      <c r="M9597" s="3">
        <v>43951.663846365744</v>
      </c>
    </row>
    <row r="9598">
      <c r="A9598" s="1">
        <v>9596.0</v>
      </c>
      <c r="B9598" s="1" t="s">
        <v>459</v>
      </c>
      <c r="C9598" s="1" t="s">
        <v>17838</v>
      </c>
      <c r="D9598" s="1" t="s">
        <v>461</v>
      </c>
      <c r="E9598" s="1" t="s">
        <v>9802</v>
      </c>
      <c r="F9598" s="1" t="s">
        <v>463</v>
      </c>
      <c r="G9598" s="1" t="s">
        <v>17</v>
      </c>
      <c r="H9598" s="1">
        <v>45.0</v>
      </c>
      <c r="I9598" s="3">
        <v>44049.375</v>
      </c>
      <c r="J9598" s="1">
        <v>0.21047658178988</v>
      </c>
      <c r="K9598" s="1" t="s">
        <v>24</v>
      </c>
      <c r="L9598" s="1" t="s">
        <v>464</v>
      </c>
      <c r="M9598" s="3">
        <v>44049.39270322917</v>
      </c>
    </row>
    <row r="9599">
      <c r="A9599" s="1">
        <v>9597.0</v>
      </c>
      <c r="B9599" s="1" t="s">
        <v>7025</v>
      </c>
      <c r="C9599" s="1" t="s">
        <v>17839</v>
      </c>
      <c r="D9599" s="1" t="s">
        <v>305</v>
      </c>
      <c r="E9599" s="1" t="s">
        <v>7027</v>
      </c>
      <c r="F9599" s="1" t="s">
        <v>7028</v>
      </c>
      <c r="G9599" s="1" t="s">
        <v>35</v>
      </c>
      <c r="H9599" s="1">
        <v>45.0</v>
      </c>
      <c r="I9599" s="3">
        <v>43769.583333333336</v>
      </c>
      <c r="J9599" s="1">
        <v>3.05919115421967</v>
      </c>
      <c r="K9599" s="1" t="s">
        <v>24</v>
      </c>
      <c r="M9599" s="3">
        <v>43751.61341903935</v>
      </c>
    </row>
    <row r="9600">
      <c r="A9600" s="1">
        <v>9598.0</v>
      </c>
      <c r="B9600" s="1" t="s">
        <v>239</v>
      </c>
      <c r="C9600" s="1" t="s">
        <v>17840</v>
      </c>
      <c r="D9600" s="1" t="s">
        <v>86</v>
      </c>
      <c r="E9600" s="1" t="s">
        <v>17841</v>
      </c>
      <c r="F9600" s="1" t="s">
        <v>243</v>
      </c>
      <c r="G9600" s="1" t="s">
        <v>35</v>
      </c>
      <c r="H9600" s="1">
        <v>45.0</v>
      </c>
      <c r="I9600" s="3">
        <v>43644.291666666664</v>
      </c>
      <c r="J9600" s="1">
        <v>2.06055501979191</v>
      </c>
      <c r="K9600" s="1" t="s">
        <v>46</v>
      </c>
      <c r="M9600" s="3">
        <v>43644.33962659722</v>
      </c>
    </row>
    <row r="9601">
      <c r="A9601" s="1">
        <v>9599.0</v>
      </c>
      <c r="B9601" s="1" t="s">
        <v>459</v>
      </c>
      <c r="C9601" s="1" t="s">
        <v>17842</v>
      </c>
      <c r="D9601" s="1" t="s">
        <v>461</v>
      </c>
      <c r="E9601" s="1" t="s">
        <v>8478</v>
      </c>
      <c r="F9601" s="1" t="s">
        <v>463</v>
      </c>
      <c r="G9601" s="1" t="s">
        <v>17</v>
      </c>
      <c r="H9601" s="1">
        <v>45.0</v>
      </c>
      <c r="I9601" s="3">
        <v>44174.625</v>
      </c>
      <c r="J9601" s="1">
        <v>0.0</v>
      </c>
      <c r="K9601" s="1" t="s">
        <v>24</v>
      </c>
      <c r="L9601" s="1" t="s">
        <v>464</v>
      </c>
      <c r="M9601" s="3">
        <v>44174.627646863424</v>
      </c>
    </row>
    <row r="9602">
      <c r="A9602" s="1">
        <v>9600.0</v>
      </c>
      <c r="B9602" s="1" t="s">
        <v>17843</v>
      </c>
      <c r="C9602" s="1" t="s">
        <v>17844</v>
      </c>
      <c r="D9602" s="1" t="s">
        <v>3216</v>
      </c>
      <c r="E9602" s="1" t="s">
        <v>17845</v>
      </c>
      <c r="F9602" s="1" t="s">
        <v>17846</v>
      </c>
      <c r="G9602" s="1" t="s">
        <v>89</v>
      </c>
      <c r="H9602" s="1">
        <v>45.0</v>
      </c>
      <c r="I9602" s="3">
        <v>43866.39403121528</v>
      </c>
      <c r="J9602" s="1">
        <v>1.07070431911974</v>
      </c>
      <c r="K9602" s="1" t="s">
        <v>24</v>
      </c>
      <c r="M9602" s="3">
        <v>43866.40189434028</v>
      </c>
    </row>
    <row r="9603">
      <c r="A9603" s="1">
        <v>9601.0</v>
      </c>
      <c r="B9603" s="1" t="s">
        <v>742</v>
      </c>
      <c r="C9603" s="1" t="s">
        <v>17847</v>
      </c>
      <c r="D9603" s="1" t="s">
        <v>148</v>
      </c>
      <c r="E9603" s="1" t="s">
        <v>7164</v>
      </c>
      <c r="F9603" s="1" t="s">
        <v>746</v>
      </c>
      <c r="G9603" s="1" t="s">
        <v>17</v>
      </c>
      <c r="H9603" s="1">
        <v>45.0</v>
      </c>
      <c r="I9603" s="3">
        <v>43958.583333333336</v>
      </c>
      <c r="J9603" s="1">
        <v>3.24691851701646</v>
      </c>
      <c r="K9603" s="1" t="s">
        <v>24</v>
      </c>
      <c r="M9603" s="3">
        <v>43958.61773511574</v>
      </c>
    </row>
    <row r="9604">
      <c r="A9604" s="1">
        <v>9602.0</v>
      </c>
      <c r="B9604" s="1" t="s">
        <v>450</v>
      </c>
      <c r="C9604" s="1" t="s">
        <v>17848</v>
      </c>
      <c r="D9604" s="1" t="s">
        <v>6560</v>
      </c>
      <c r="E9604" s="1" t="s">
        <v>17849</v>
      </c>
      <c r="F9604" s="1" t="s">
        <v>454</v>
      </c>
      <c r="G9604" s="1" t="s">
        <v>39</v>
      </c>
      <c r="H9604" s="1">
        <v>45.0</v>
      </c>
      <c r="I9604" s="3">
        <v>44231.625</v>
      </c>
      <c r="J9604" s="1">
        <v>2.24191102197942</v>
      </c>
      <c r="K9604" s="1" t="s">
        <v>24</v>
      </c>
      <c r="L9604" s="1" t="s">
        <v>238</v>
      </c>
      <c r="M9604" s="3">
        <v>44231.659021597225</v>
      </c>
    </row>
    <row r="9605">
      <c r="A9605" s="1">
        <v>9603.0</v>
      </c>
      <c r="B9605" s="1" t="s">
        <v>63</v>
      </c>
      <c r="C9605" s="1" t="s">
        <v>17850</v>
      </c>
      <c r="D9605" s="1" t="s">
        <v>1827</v>
      </c>
      <c r="E9605" s="1" t="s">
        <v>17851</v>
      </c>
      <c r="F9605" s="1" t="s">
        <v>67</v>
      </c>
      <c r="G9605" s="1" t="s">
        <v>39</v>
      </c>
      <c r="H9605" s="1">
        <v>45.0</v>
      </c>
      <c r="I9605" s="3">
        <v>44154.6875</v>
      </c>
      <c r="J9605" s="1">
        <v>1.2946706372322</v>
      </c>
      <c r="K9605" s="1" t="s">
        <v>24</v>
      </c>
      <c r="M9605" s="3">
        <v>44154.720192939814</v>
      </c>
    </row>
    <row r="9606">
      <c r="A9606" s="1">
        <v>9604.0</v>
      </c>
      <c r="B9606" s="1" t="s">
        <v>229</v>
      </c>
      <c r="C9606" s="1" t="s">
        <v>17852</v>
      </c>
      <c r="D9606" s="1" t="s">
        <v>1653</v>
      </c>
      <c r="E9606" s="1" t="s">
        <v>4903</v>
      </c>
      <c r="F9606" s="1" t="s">
        <v>232</v>
      </c>
      <c r="G9606" s="1" t="s">
        <v>35</v>
      </c>
      <c r="H9606" s="1">
        <v>45.0</v>
      </c>
      <c r="I9606" s="3">
        <v>43902.166666666664</v>
      </c>
      <c r="J9606" s="1">
        <v>1.47459389784034</v>
      </c>
      <c r="K9606" s="1" t="s">
        <v>24</v>
      </c>
      <c r="M9606" s="3">
        <v>43902.184793796296</v>
      </c>
    </row>
    <row r="9607">
      <c r="A9607" s="1">
        <v>9605.0</v>
      </c>
      <c r="B9607" s="1" t="s">
        <v>17853</v>
      </c>
      <c r="C9607" s="1" t="s">
        <v>17854</v>
      </c>
      <c r="D9607" s="1" t="s">
        <v>2485</v>
      </c>
      <c r="E9607" s="1" t="s">
        <v>17855</v>
      </c>
      <c r="F9607" s="1" t="s">
        <v>17856</v>
      </c>
      <c r="G9607" s="1" t="s">
        <v>17</v>
      </c>
      <c r="H9607" s="1">
        <v>45.0</v>
      </c>
      <c r="I9607" s="3">
        <v>44235.239583333336</v>
      </c>
      <c r="J9607" s="1">
        <v>2.77637462170109</v>
      </c>
      <c r="K9607" s="1" t="s">
        <v>18</v>
      </c>
      <c r="L9607" s="1" t="s">
        <v>11207</v>
      </c>
      <c r="M9607" s="3">
        <v>44235.27165488426</v>
      </c>
    </row>
    <row r="9608">
      <c r="A9608" s="1">
        <v>9606.0</v>
      </c>
      <c r="B9608" s="1" t="s">
        <v>30</v>
      </c>
      <c r="C9608" s="1" t="s">
        <v>17857</v>
      </c>
      <c r="D9608" s="1" t="s">
        <v>32</v>
      </c>
      <c r="E9608" s="1" t="s">
        <v>1649</v>
      </c>
      <c r="F9608" s="1" t="s">
        <v>34</v>
      </c>
      <c r="G9608" s="1" t="s">
        <v>17</v>
      </c>
      <c r="H9608" s="1">
        <v>45.0</v>
      </c>
      <c r="I9608" s="3">
        <v>44061.375</v>
      </c>
      <c r="J9608" s="1">
        <v>0.116430149694795</v>
      </c>
      <c r="K9608" s="1" t="s">
        <v>24</v>
      </c>
      <c r="M9608" s="3">
        <v>44061.50094384259</v>
      </c>
    </row>
    <row r="9609">
      <c r="A9609" s="1">
        <v>9607.0</v>
      </c>
      <c r="B9609" s="1" t="s">
        <v>184</v>
      </c>
      <c r="C9609" s="1" t="s">
        <v>17858</v>
      </c>
      <c r="D9609" s="1" t="s">
        <v>148</v>
      </c>
      <c r="E9609" s="1" t="s">
        <v>1935</v>
      </c>
      <c r="F9609" s="1" t="s">
        <v>187</v>
      </c>
      <c r="G9609" s="1" t="s">
        <v>17</v>
      </c>
      <c r="H9609" s="1">
        <v>45.0</v>
      </c>
      <c r="I9609" s="3">
        <v>44099.333333333336</v>
      </c>
      <c r="J9609" s="1">
        <v>1.79327934409324</v>
      </c>
      <c r="K9609" s="1" t="s">
        <v>24</v>
      </c>
      <c r="L9609" s="1" t="s">
        <v>188</v>
      </c>
      <c r="M9609" s="3">
        <v>44099.34070180556</v>
      </c>
    </row>
    <row r="9610">
      <c r="A9610" s="1">
        <v>9608.0</v>
      </c>
      <c r="B9610" s="1" t="s">
        <v>25</v>
      </c>
      <c r="C9610" s="1" t="s">
        <v>17859</v>
      </c>
      <c r="D9610" s="1" t="s">
        <v>121</v>
      </c>
      <c r="E9610" s="1" t="s">
        <v>17860</v>
      </c>
      <c r="F9610" s="1" t="s">
        <v>29</v>
      </c>
      <c r="G9610" s="1" t="s">
        <v>89</v>
      </c>
      <c r="H9610" s="1">
        <v>45.0</v>
      </c>
      <c r="I9610" s="3">
        <v>44118.679023275465</v>
      </c>
      <c r="J9610" s="1">
        <v>1.7677329050896</v>
      </c>
      <c r="K9610" s="1" t="s">
        <v>18</v>
      </c>
      <c r="M9610" s="3">
        <v>44118.69576930555</v>
      </c>
    </row>
    <row r="9611">
      <c r="A9611" s="1">
        <v>9609.0</v>
      </c>
      <c r="B9611" s="1" t="s">
        <v>184</v>
      </c>
      <c r="C9611" s="1" t="s">
        <v>17861</v>
      </c>
      <c r="D9611" s="1" t="s">
        <v>1297</v>
      </c>
      <c r="E9611" s="1" t="s">
        <v>1298</v>
      </c>
      <c r="F9611" s="1" t="s">
        <v>187</v>
      </c>
      <c r="G9611" s="1" t="s">
        <v>17</v>
      </c>
      <c r="H9611" s="1">
        <v>45.0</v>
      </c>
      <c r="I9611" s="3">
        <v>43854.416666666664</v>
      </c>
      <c r="J9611" s="1">
        <v>0.934972369818983</v>
      </c>
      <c r="K9611" s="1" t="s">
        <v>24</v>
      </c>
      <c r="M9611" s="3">
        <v>43854.40670673611</v>
      </c>
    </row>
    <row r="9612">
      <c r="A9612" s="1">
        <v>9610.0</v>
      </c>
      <c r="B9612" s="1" t="s">
        <v>957</v>
      </c>
      <c r="C9612" s="1" t="s">
        <v>17862</v>
      </c>
      <c r="D9612" s="1" t="s">
        <v>321</v>
      </c>
      <c r="E9612" s="1" t="s">
        <v>2454</v>
      </c>
      <c r="F9612" s="1" t="s">
        <v>961</v>
      </c>
      <c r="G9612" s="1" t="s">
        <v>17</v>
      </c>
      <c r="H9612" s="1">
        <v>45.0</v>
      </c>
      <c r="I9612" s="3">
        <v>43988.666666666664</v>
      </c>
      <c r="J9612" s="1">
        <v>1.23539578197902</v>
      </c>
      <c r="K9612" s="1" t="s">
        <v>24</v>
      </c>
      <c r="M9612" s="3">
        <v>43988.68592060185</v>
      </c>
    </row>
    <row r="9613">
      <c r="A9613" s="1">
        <v>9611.0</v>
      </c>
      <c r="B9613" s="1" t="s">
        <v>1529</v>
      </c>
      <c r="C9613" s="1" t="s">
        <v>17863</v>
      </c>
      <c r="D9613" s="1" t="s">
        <v>1531</v>
      </c>
      <c r="E9613" s="1" t="s">
        <v>1878</v>
      </c>
      <c r="F9613" s="1" t="s">
        <v>1533</v>
      </c>
      <c r="G9613" s="1" t="s">
        <v>35</v>
      </c>
      <c r="H9613" s="1">
        <v>45.0</v>
      </c>
      <c r="I9613" s="3">
        <v>43550.416666666664</v>
      </c>
      <c r="J9613" s="1">
        <v>0.803793727101324</v>
      </c>
      <c r="K9613" s="1" t="s">
        <v>18</v>
      </c>
      <c r="M9613" s="3">
        <v>43550.371261354165</v>
      </c>
    </row>
    <row r="9614">
      <c r="A9614" s="1">
        <v>9612.0</v>
      </c>
      <c r="B9614" s="1" t="s">
        <v>1289</v>
      </c>
      <c r="C9614" s="1" t="s">
        <v>17864</v>
      </c>
      <c r="D9614" s="1" t="s">
        <v>1666</v>
      </c>
      <c r="E9614" s="1" t="s">
        <v>5238</v>
      </c>
      <c r="F9614" s="1" t="s">
        <v>1293</v>
      </c>
      <c r="G9614" s="1" t="s">
        <v>35</v>
      </c>
      <c r="H9614" s="1">
        <v>45.0</v>
      </c>
      <c r="I9614" s="3">
        <v>43599.166666666664</v>
      </c>
      <c r="J9614" s="1">
        <v>0.290144662058775</v>
      </c>
      <c r="K9614" s="1" t="s">
        <v>24</v>
      </c>
      <c r="M9614" s="3">
        <v>43599.20453371528</v>
      </c>
    </row>
    <row r="9615">
      <c r="A9615" s="1">
        <v>9613.0</v>
      </c>
      <c r="B9615" s="1" t="s">
        <v>3345</v>
      </c>
      <c r="C9615" s="1" t="s">
        <v>17865</v>
      </c>
      <c r="D9615" s="1" t="s">
        <v>1802</v>
      </c>
      <c r="E9615" s="1" t="s">
        <v>7992</v>
      </c>
      <c r="F9615" s="1" t="s">
        <v>3348</v>
      </c>
      <c r="G9615" s="1" t="s">
        <v>17</v>
      </c>
      <c r="H9615" s="1">
        <v>45.0</v>
      </c>
      <c r="I9615" s="3">
        <v>43878.583333333336</v>
      </c>
      <c r="J9615" s="1">
        <v>1.23121026588874</v>
      </c>
      <c r="K9615" s="1" t="s">
        <v>62</v>
      </c>
      <c r="M9615" s="3">
        <v>43878.558676863424</v>
      </c>
    </row>
    <row r="9616">
      <c r="A9616" s="1">
        <v>9614.0</v>
      </c>
      <c r="B9616" s="1" t="s">
        <v>4064</v>
      </c>
      <c r="C9616" s="1" t="s">
        <v>17866</v>
      </c>
      <c r="D9616" s="1" t="s">
        <v>3555</v>
      </c>
      <c r="E9616" s="1" t="s">
        <v>17867</v>
      </c>
      <c r="F9616" s="1" t="s">
        <v>4068</v>
      </c>
      <c r="G9616" s="1" t="s">
        <v>89</v>
      </c>
      <c r="H9616" s="1">
        <v>45.0</v>
      </c>
      <c r="I9616" s="3">
        <v>44249.55586340278</v>
      </c>
      <c r="J9616" s="1">
        <v>2.37497641589294</v>
      </c>
      <c r="K9616" s="1" t="s">
        <v>166</v>
      </c>
      <c r="M9616" s="3">
        <v>44249.59454494213</v>
      </c>
    </row>
    <row r="9617">
      <c r="A9617" s="1">
        <v>9615.0</v>
      </c>
      <c r="B9617" s="1" t="s">
        <v>114</v>
      </c>
      <c r="C9617" s="1" t="s">
        <v>17868</v>
      </c>
      <c r="D9617" s="1" t="s">
        <v>116</v>
      </c>
      <c r="E9617" s="1" t="s">
        <v>16293</v>
      </c>
      <c r="F9617" s="1" t="s">
        <v>118</v>
      </c>
      <c r="G9617" s="1" t="s">
        <v>17</v>
      </c>
      <c r="H9617" s="1">
        <v>45.0</v>
      </c>
      <c r="I9617" s="3">
        <v>44019.510416666664</v>
      </c>
      <c r="J9617" s="1">
        <v>0.114758092568504</v>
      </c>
      <c r="K9617" s="1" t="s">
        <v>24</v>
      </c>
      <c r="L9617" s="1" t="s">
        <v>1006</v>
      </c>
      <c r="M9617" s="3">
        <v>44019.51289524305</v>
      </c>
    </row>
    <row r="9618">
      <c r="A9618" s="1">
        <v>9616.0</v>
      </c>
      <c r="B9618" s="1" t="s">
        <v>293</v>
      </c>
      <c r="C9618" s="1" t="s">
        <v>17869</v>
      </c>
      <c r="D9618" s="1" t="s">
        <v>126</v>
      </c>
      <c r="E9618" s="1" t="s">
        <v>829</v>
      </c>
      <c r="F9618" s="1" t="s">
        <v>297</v>
      </c>
      <c r="G9618" s="1" t="s">
        <v>17</v>
      </c>
      <c r="H9618" s="1">
        <v>45.0</v>
      </c>
      <c r="I9618" s="3">
        <v>44121.791666666664</v>
      </c>
      <c r="J9618" s="1">
        <v>0.0</v>
      </c>
      <c r="K9618" s="1" t="s">
        <v>62</v>
      </c>
      <c r="L9618" s="1" t="s">
        <v>1188</v>
      </c>
      <c r="M9618" s="3">
        <v>44121.780708530096</v>
      </c>
    </row>
    <row r="9619">
      <c r="A9619" s="1">
        <v>9617.0</v>
      </c>
      <c r="B9619" s="1" t="s">
        <v>2314</v>
      </c>
      <c r="C9619" s="1" t="s">
        <v>17870</v>
      </c>
      <c r="D9619" s="1" t="s">
        <v>1363</v>
      </c>
      <c r="E9619" s="1" t="s">
        <v>2743</v>
      </c>
      <c r="F9619" s="1" t="s">
        <v>2318</v>
      </c>
      <c r="G9619" s="1" t="s">
        <v>17</v>
      </c>
      <c r="H9619" s="1">
        <v>45.0</v>
      </c>
      <c r="I9619" s="3">
        <v>44160.666666666664</v>
      </c>
      <c r="J9619" s="1">
        <v>1.41876444387651</v>
      </c>
      <c r="K9619" s="1" t="s">
        <v>18</v>
      </c>
      <c r="M9619" s="3">
        <v>44160.71677619213</v>
      </c>
    </row>
    <row r="9620">
      <c r="A9620" s="1">
        <v>9618.0</v>
      </c>
      <c r="B9620" s="1" t="s">
        <v>2416</v>
      </c>
      <c r="C9620" s="1" t="s">
        <v>17871</v>
      </c>
      <c r="D9620" s="1" t="s">
        <v>664</v>
      </c>
      <c r="E9620" s="1" t="s">
        <v>17872</v>
      </c>
      <c r="F9620" s="1" t="s">
        <v>2419</v>
      </c>
      <c r="G9620" s="1" t="s">
        <v>89</v>
      </c>
      <c r="H9620" s="1">
        <v>45.0</v>
      </c>
      <c r="I9620" s="3">
        <v>43656.59842221065</v>
      </c>
      <c r="J9620" s="1">
        <v>0.229289904342226</v>
      </c>
      <c r="K9620" s="1" t="s">
        <v>24</v>
      </c>
      <c r="M9620" s="3">
        <v>43656.66186021991</v>
      </c>
    </row>
    <row r="9621">
      <c r="A9621" s="1">
        <v>9619.0</v>
      </c>
      <c r="B9621" s="1" t="s">
        <v>293</v>
      </c>
      <c r="C9621" s="1" t="s">
        <v>17873</v>
      </c>
      <c r="D9621" s="1" t="s">
        <v>1186</v>
      </c>
      <c r="E9621" s="1" t="s">
        <v>6729</v>
      </c>
      <c r="F9621" s="1" t="s">
        <v>297</v>
      </c>
      <c r="G9621" s="1" t="s">
        <v>17</v>
      </c>
      <c r="H9621" s="1">
        <v>45.0</v>
      </c>
      <c r="I9621" s="3">
        <v>44218.291666666664</v>
      </c>
      <c r="J9621" s="1">
        <v>9147.68945196197</v>
      </c>
      <c r="K9621" s="1" t="s">
        <v>62</v>
      </c>
      <c r="L9621" s="1" t="s">
        <v>1188</v>
      </c>
      <c r="M9621" s="3">
        <v>44218.32051761574</v>
      </c>
    </row>
    <row r="9622">
      <c r="A9622" s="1">
        <v>9620.0</v>
      </c>
      <c r="B9622" s="1" t="s">
        <v>239</v>
      </c>
      <c r="C9622" s="1" t="s">
        <v>17874</v>
      </c>
      <c r="D9622" s="1" t="s">
        <v>241</v>
      </c>
      <c r="E9622" s="1" t="s">
        <v>5807</v>
      </c>
      <c r="F9622" s="1" t="s">
        <v>243</v>
      </c>
      <c r="G9622" s="1" t="s">
        <v>35</v>
      </c>
      <c r="H9622" s="1">
        <v>45.0</v>
      </c>
      <c r="I9622" s="3">
        <v>44228.5</v>
      </c>
      <c r="J9622" s="1">
        <v>1.57066357709988</v>
      </c>
      <c r="K9622" s="1" t="s">
        <v>46</v>
      </c>
      <c r="L9622" s="1" t="s">
        <v>244</v>
      </c>
      <c r="M9622" s="3">
        <v>44228.54439267361</v>
      </c>
    </row>
    <row r="9623">
      <c r="A9623" s="1">
        <v>9621.0</v>
      </c>
      <c r="B9623" s="1" t="s">
        <v>191</v>
      </c>
      <c r="C9623" s="1" t="s">
        <v>17875</v>
      </c>
      <c r="D9623" s="1" t="s">
        <v>21</v>
      </c>
      <c r="E9623" s="1" t="s">
        <v>5051</v>
      </c>
      <c r="F9623" s="1" t="s">
        <v>195</v>
      </c>
      <c r="G9623" s="1" t="s">
        <v>17</v>
      </c>
      <c r="H9623" s="1">
        <v>45.0</v>
      </c>
      <c r="I9623" s="3">
        <v>43788.208333333336</v>
      </c>
      <c r="J9623" s="1">
        <v>1.33022572300781</v>
      </c>
      <c r="K9623" s="1" t="s">
        <v>24</v>
      </c>
      <c r="M9623" s="3">
        <v>43788.21417179398</v>
      </c>
    </row>
    <row r="9624">
      <c r="A9624" s="1">
        <v>9622.0</v>
      </c>
      <c r="B9624" s="1" t="s">
        <v>732</v>
      </c>
      <c r="C9624" s="1" t="s">
        <v>17876</v>
      </c>
      <c r="D9624" s="1" t="s">
        <v>461</v>
      </c>
      <c r="E9624" s="1" t="s">
        <v>2710</v>
      </c>
      <c r="F9624" s="1" t="s">
        <v>735</v>
      </c>
      <c r="G9624" s="1" t="s">
        <v>17</v>
      </c>
      <c r="H9624" s="1">
        <v>45.0</v>
      </c>
      <c r="I9624" s="3">
        <v>44056.4375</v>
      </c>
      <c r="J9624" s="1">
        <v>0.649934517840408</v>
      </c>
      <c r="K9624" s="1" t="s">
        <v>24</v>
      </c>
      <c r="M9624" s="3">
        <v>44056.441093368056</v>
      </c>
    </row>
    <row r="9625">
      <c r="A9625" s="1">
        <v>9623.0</v>
      </c>
      <c r="B9625" s="1" t="s">
        <v>788</v>
      </c>
      <c r="C9625" s="1" t="s">
        <v>17877</v>
      </c>
      <c r="D9625" s="1" t="s">
        <v>764</v>
      </c>
      <c r="E9625" s="1" t="s">
        <v>4618</v>
      </c>
      <c r="F9625" s="1" t="s">
        <v>791</v>
      </c>
      <c r="G9625" s="1" t="s">
        <v>17</v>
      </c>
      <c r="H9625" s="1">
        <v>45.0</v>
      </c>
      <c r="I9625" s="3">
        <v>43915.145833333336</v>
      </c>
      <c r="J9625" s="1">
        <v>9.20833257144884</v>
      </c>
      <c r="K9625" s="1" t="s">
        <v>24</v>
      </c>
      <c r="M9625" s="3">
        <v>43915.2094775</v>
      </c>
    </row>
    <row r="9626">
      <c r="A9626" s="1">
        <v>9624.0</v>
      </c>
      <c r="B9626" s="1" t="s">
        <v>2772</v>
      </c>
      <c r="C9626" s="1" t="s">
        <v>17878</v>
      </c>
      <c r="D9626" s="1" t="s">
        <v>116</v>
      </c>
      <c r="E9626" s="1" t="s">
        <v>14545</v>
      </c>
      <c r="F9626" s="1" t="s">
        <v>2775</v>
      </c>
      <c r="G9626" s="1" t="s">
        <v>17</v>
      </c>
      <c r="H9626" s="1">
        <v>45.0</v>
      </c>
      <c r="I9626" s="3">
        <v>43887.322916666664</v>
      </c>
      <c r="J9626" s="1">
        <v>13.0602973788732</v>
      </c>
      <c r="K9626" s="1" t="s">
        <v>24</v>
      </c>
      <c r="M9626" s="3">
        <v>43887.36996221065</v>
      </c>
    </row>
    <row r="9627">
      <c r="A9627" s="1">
        <v>9625.0</v>
      </c>
      <c r="B9627" s="1" t="s">
        <v>350</v>
      </c>
      <c r="C9627" s="1" t="s">
        <v>17879</v>
      </c>
      <c r="D9627" s="1" t="s">
        <v>75</v>
      </c>
      <c r="E9627" s="1" t="s">
        <v>2828</v>
      </c>
      <c r="F9627" s="1" t="s">
        <v>353</v>
      </c>
      <c r="G9627" s="1" t="s">
        <v>35</v>
      </c>
      <c r="H9627" s="1">
        <v>45.0</v>
      </c>
      <c r="I9627" s="3">
        <v>43678.166666666664</v>
      </c>
      <c r="J9627" s="1">
        <v>0.200159953976861</v>
      </c>
      <c r="K9627" s="1" t="s">
        <v>24</v>
      </c>
      <c r="M9627" s="3">
        <v>43679.1765469213</v>
      </c>
    </row>
    <row r="9628">
      <c r="A9628" s="1">
        <v>9626.0</v>
      </c>
      <c r="B9628" s="1" t="s">
        <v>1699</v>
      </c>
      <c r="C9628" s="1" t="s">
        <v>17880</v>
      </c>
      <c r="D9628" s="1" t="s">
        <v>701</v>
      </c>
      <c r="E9628" s="1" t="s">
        <v>1701</v>
      </c>
      <c r="F9628" s="1" t="s">
        <v>1702</v>
      </c>
      <c r="G9628" s="1" t="s">
        <v>35</v>
      </c>
      <c r="H9628" s="1">
        <v>45.0</v>
      </c>
      <c r="I9628" s="3">
        <v>44190.708333333336</v>
      </c>
      <c r="J9628" s="1">
        <v>1.59840906366628</v>
      </c>
      <c r="K9628" s="1" t="s">
        <v>24</v>
      </c>
      <c r="L9628" s="1" t="s">
        <v>1006</v>
      </c>
      <c r="M9628" s="3">
        <v>44190.76867611111</v>
      </c>
    </row>
    <row r="9629">
      <c r="A9629" s="1">
        <v>9627.0</v>
      </c>
      <c r="B9629" s="1" t="s">
        <v>3056</v>
      </c>
      <c r="C9629" s="1" t="s">
        <v>17881</v>
      </c>
      <c r="D9629" s="1" t="s">
        <v>221</v>
      </c>
      <c r="E9629" s="1" t="s">
        <v>3059</v>
      </c>
      <c r="F9629" s="1" t="s">
        <v>3060</v>
      </c>
      <c r="G9629" s="1" t="s">
        <v>35</v>
      </c>
      <c r="H9629" s="1">
        <v>45.0</v>
      </c>
      <c r="I9629" s="3">
        <v>43822.291666666664</v>
      </c>
      <c r="J9629" s="1">
        <v>1.46236411063759</v>
      </c>
      <c r="K9629" s="1" t="s">
        <v>24</v>
      </c>
      <c r="M9629" s="3">
        <v>43822.334552974535</v>
      </c>
    </row>
    <row r="9630">
      <c r="A9630" s="1">
        <v>9628.0</v>
      </c>
      <c r="B9630" s="1" t="s">
        <v>1659</v>
      </c>
      <c r="C9630" s="1" t="s">
        <v>17882</v>
      </c>
      <c r="D9630" s="1" t="s">
        <v>1843</v>
      </c>
      <c r="E9630" s="1" t="s">
        <v>17883</v>
      </c>
      <c r="F9630" s="1" t="s">
        <v>1662</v>
      </c>
      <c r="G9630" s="1" t="s">
        <v>89</v>
      </c>
      <c r="H9630" s="1">
        <v>45.0</v>
      </c>
      <c r="I9630" s="3">
        <v>43884.404877939814</v>
      </c>
      <c r="J9630" s="1">
        <v>1.7655437261876</v>
      </c>
      <c r="K9630" s="1" t="s">
        <v>24</v>
      </c>
      <c r="M9630" s="3">
        <v>43884.430883622685</v>
      </c>
    </row>
    <row r="9631">
      <c r="A9631" s="1">
        <v>9629.0</v>
      </c>
      <c r="B9631" s="1" t="s">
        <v>350</v>
      </c>
      <c r="C9631" s="1" t="s">
        <v>17884</v>
      </c>
      <c r="D9631" s="1" t="s">
        <v>75</v>
      </c>
      <c r="E9631" s="1" t="s">
        <v>1893</v>
      </c>
      <c r="F9631" s="1" t="s">
        <v>353</v>
      </c>
      <c r="G9631" s="1" t="s">
        <v>35</v>
      </c>
      <c r="H9631" s="1">
        <v>45.0</v>
      </c>
      <c r="I9631" s="3">
        <v>43566.625</v>
      </c>
      <c r="J9631" s="1">
        <v>0.406378959926501</v>
      </c>
      <c r="K9631" s="1" t="s">
        <v>24</v>
      </c>
      <c r="M9631" s="3">
        <v>43566.68023358796</v>
      </c>
    </row>
    <row r="9632">
      <c r="A9632" s="1">
        <v>9630.0</v>
      </c>
      <c r="B9632" s="1" t="s">
        <v>824</v>
      </c>
      <c r="C9632" s="1" t="s">
        <v>17885</v>
      </c>
      <c r="D9632" s="1" t="s">
        <v>80</v>
      </c>
      <c r="E9632" s="1" t="s">
        <v>17886</v>
      </c>
      <c r="F9632" s="1" t="s">
        <v>827</v>
      </c>
      <c r="G9632" s="1" t="s">
        <v>39</v>
      </c>
      <c r="H9632" s="1">
        <v>45.0</v>
      </c>
      <c r="I9632" s="3">
        <v>43679.666666666664</v>
      </c>
      <c r="J9632" s="1">
        <v>0.790139332026192</v>
      </c>
      <c r="K9632" s="1" t="s">
        <v>18</v>
      </c>
      <c r="M9632" s="3">
        <v>43679.71250628472</v>
      </c>
    </row>
    <row r="9633">
      <c r="A9633" s="1">
        <v>9631.0</v>
      </c>
      <c r="B9633" s="1" t="s">
        <v>806</v>
      </c>
      <c r="C9633" s="1" t="s">
        <v>17887</v>
      </c>
      <c r="D9633" s="1" t="s">
        <v>3811</v>
      </c>
      <c r="E9633" s="1" t="s">
        <v>16156</v>
      </c>
      <c r="F9633" s="1" t="s">
        <v>810</v>
      </c>
      <c r="G9633" s="1" t="s">
        <v>35</v>
      </c>
      <c r="H9633" s="1">
        <v>45.0</v>
      </c>
      <c r="I9633" s="3">
        <v>43588.666666666664</v>
      </c>
      <c r="J9633" s="1">
        <v>1.29148618852056</v>
      </c>
      <c r="K9633" s="1" t="s">
        <v>24</v>
      </c>
      <c r="M9633" s="3">
        <v>43588.64637869213</v>
      </c>
    </row>
    <row r="9634">
      <c r="A9634" s="1">
        <v>9632.0</v>
      </c>
      <c r="B9634" s="1" t="s">
        <v>6585</v>
      </c>
      <c r="C9634" s="1" t="s">
        <v>17888</v>
      </c>
      <c r="D9634" s="1" t="s">
        <v>4698</v>
      </c>
      <c r="E9634" s="1" t="s">
        <v>6587</v>
      </c>
      <c r="F9634" s="1" t="s">
        <v>6588</v>
      </c>
      <c r="G9634" s="1" t="s">
        <v>17</v>
      </c>
      <c r="H9634" s="1">
        <v>45.0</v>
      </c>
      <c r="I9634" s="3">
        <v>44252.458333333336</v>
      </c>
      <c r="J9634" s="1">
        <v>2.21628528679228</v>
      </c>
      <c r="K9634" s="1" t="s">
        <v>159</v>
      </c>
      <c r="L9634" s="1" t="s">
        <v>495</v>
      </c>
      <c r="M9634" s="3">
        <v>44252.49738123843</v>
      </c>
    </row>
    <row r="9635">
      <c r="A9635" s="1">
        <v>9633.0</v>
      </c>
      <c r="B9635" s="1" t="s">
        <v>806</v>
      </c>
      <c r="C9635" s="1" t="s">
        <v>17889</v>
      </c>
      <c r="D9635" s="1" t="s">
        <v>3811</v>
      </c>
      <c r="E9635" s="1" t="s">
        <v>16156</v>
      </c>
      <c r="F9635" s="1" t="s">
        <v>810</v>
      </c>
      <c r="G9635" s="1" t="s">
        <v>35</v>
      </c>
      <c r="H9635" s="1">
        <v>45.0</v>
      </c>
      <c r="I9635" s="3">
        <v>43594.666666666664</v>
      </c>
      <c r="J9635" s="1">
        <v>1.89902790632392</v>
      </c>
      <c r="K9635" s="1" t="s">
        <v>24</v>
      </c>
      <c r="M9635" s="3">
        <v>43594.68093420139</v>
      </c>
    </row>
    <row r="9636">
      <c r="A9636" s="1">
        <v>9634.0</v>
      </c>
      <c r="B9636" s="1" t="s">
        <v>114</v>
      </c>
      <c r="C9636" s="1" t="s">
        <v>17890</v>
      </c>
      <c r="D9636" s="1" t="s">
        <v>305</v>
      </c>
      <c r="E9636" s="1" t="s">
        <v>2716</v>
      </c>
      <c r="F9636" s="1" t="s">
        <v>118</v>
      </c>
      <c r="G9636" s="1" t="s">
        <v>17</v>
      </c>
      <c r="H9636" s="1">
        <v>45.0</v>
      </c>
      <c r="I9636" s="3">
        <v>44003.270833333336</v>
      </c>
      <c r="J9636" s="1">
        <v>1.20918326009003</v>
      </c>
      <c r="K9636" s="1" t="s">
        <v>24</v>
      </c>
      <c r="L9636" s="1" t="s">
        <v>1006</v>
      </c>
      <c r="M9636" s="3">
        <v>44003.30107767361</v>
      </c>
    </row>
    <row r="9637">
      <c r="A9637" s="1">
        <v>9635.0</v>
      </c>
      <c r="B9637" s="1" t="s">
        <v>303</v>
      </c>
      <c r="C9637" s="1" t="s">
        <v>17891</v>
      </c>
      <c r="D9637" s="1" t="s">
        <v>305</v>
      </c>
      <c r="E9637" s="1" t="s">
        <v>831</v>
      </c>
      <c r="F9637" s="1" t="s">
        <v>307</v>
      </c>
      <c r="G9637" s="1" t="s">
        <v>17</v>
      </c>
      <c r="H9637" s="1">
        <v>45.0</v>
      </c>
      <c r="I9637" s="3">
        <v>44029.625</v>
      </c>
      <c r="J9637" s="1">
        <v>0.72873560816945</v>
      </c>
      <c r="K9637" s="1" t="s">
        <v>24</v>
      </c>
      <c r="M9637" s="3">
        <v>44029.666138229164</v>
      </c>
    </row>
    <row r="9638">
      <c r="A9638" s="1">
        <v>9636.0</v>
      </c>
      <c r="B9638" s="1" t="s">
        <v>5456</v>
      </c>
      <c r="C9638" s="1" t="s">
        <v>17892</v>
      </c>
      <c r="D9638" s="1" t="s">
        <v>5458</v>
      </c>
      <c r="E9638" s="1" t="s">
        <v>5957</v>
      </c>
      <c r="F9638" s="1" t="s">
        <v>5460</v>
      </c>
      <c r="G9638" s="1" t="s">
        <v>35</v>
      </c>
      <c r="H9638" s="1">
        <v>45.0</v>
      </c>
      <c r="I9638" s="3">
        <v>43488.208333333336</v>
      </c>
      <c r="J9638" s="1">
        <v>5.37009306498317E-4</v>
      </c>
      <c r="K9638" s="1" t="s">
        <v>24</v>
      </c>
      <c r="M9638" s="3">
        <v>43488.994006678244</v>
      </c>
    </row>
    <row r="9639">
      <c r="A9639" s="1">
        <v>9637.0</v>
      </c>
      <c r="B9639" s="1" t="s">
        <v>3662</v>
      </c>
      <c r="C9639" s="1" t="s">
        <v>17893</v>
      </c>
      <c r="D9639" s="1" t="s">
        <v>6364</v>
      </c>
      <c r="E9639" s="1" t="s">
        <v>17894</v>
      </c>
      <c r="F9639" s="1" t="s">
        <v>3665</v>
      </c>
      <c r="G9639" s="1" t="s">
        <v>89</v>
      </c>
      <c r="H9639" s="1">
        <v>45.0</v>
      </c>
      <c r="I9639" s="3">
        <v>43828.73380678241</v>
      </c>
      <c r="J9639" s="1">
        <v>0.161746214209837</v>
      </c>
      <c r="K9639" s="1" t="s">
        <v>24</v>
      </c>
      <c r="M9639" s="3">
        <v>43828.71876582176</v>
      </c>
    </row>
    <row r="9640">
      <c r="A9640" s="1">
        <v>9638.0</v>
      </c>
      <c r="B9640" s="1" t="s">
        <v>119</v>
      </c>
      <c r="C9640" s="1" t="s">
        <v>17895</v>
      </c>
      <c r="D9640" s="1" t="s">
        <v>37</v>
      </c>
      <c r="E9640" s="1" t="s">
        <v>8675</v>
      </c>
      <c r="F9640" s="1" t="s">
        <v>123</v>
      </c>
      <c r="G9640" s="1" t="s">
        <v>17</v>
      </c>
      <c r="H9640" s="1">
        <v>45.0</v>
      </c>
      <c r="I9640" s="3">
        <v>44166.625</v>
      </c>
      <c r="J9640" s="1">
        <v>1.87111691424657</v>
      </c>
      <c r="K9640" s="1" t="s">
        <v>18</v>
      </c>
      <c r="M9640" s="3">
        <v>44166.647460381944</v>
      </c>
    </row>
    <row r="9641">
      <c r="A9641" s="1">
        <v>9639.0</v>
      </c>
      <c r="B9641" s="1" t="s">
        <v>2246</v>
      </c>
      <c r="C9641" s="1" t="s">
        <v>17896</v>
      </c>
      <c r="D9641" s="1" t="s">
        <v>2248</v>
      </c>
      <c r="E9641" s="1" t="s">
        <v>15312</v>
      </c>
      <c r="F9641" s="1" t="s">
        <v>2250</v>
      </c>
      <c r="G9641" s="1" t="s">
        <v>17</v>
      </c>
      <c r="H9641" s="1">
        <v>45.0</v>
      </c>
      <c r="I9641" s="3">
        <v>44105.229166666664</v>
      </c>
      <c r="J9641" s="1">
        <v>0.891388603290416</v>
      </c>
      <c r="K9641" s="1" t="s">
        <v>24</v>
      </c>
      <c r="L9641" s="1" t="s">
        <v>365</v>
      </c>
      <c r="M9641" s="3">
        <v>44105.25902305556</v>
      </c>
    </row>
    <row r="9642">
      <c r="A9642" s="1">
        <v>9640.0</v>
      </c>
      <c r="B9642" s="1" t="s">
        <v>319</v>
      </c>
      <c r="C9642" s="1" t="s">
        <v>17897</v>
      </c>
      <c r="D9642" s="1" t="s">
        <v>321</v>
      </c>
      <c r="E9642" s="1" t="s">
        <v>17898</v>
      </c>
      <c r="F9642" s="1" t="s">
        <v>323</v>
      </c>
      <c r="G9642" s="1" t="s">
        <v>39</v>
      </c>
      <c r="H9642" s="1">
        <v>45.0</v>
      </c>
      <c r="I9642" s="3">
        <v>43921.260416666664</v>
      </c>
      <c r="J9642" s="1">
        <v>0.189136021376907</v>
      </c>
      <c r="K9642" s="1" t="s">
        <v>24</v>
      </c>
      <c r="M9642" s="3">
        <v>43921.293985324075</v>
      </c>
    </row>
    <row r="9643">
      <c r="A9643" s="1">
        <v>9641.0</v>
      </c>
      <c r="B9643" s="1" t="s">
        <v>239</v>
      </c>
      <c r="C9643" s="1" t="s">
        <v>17899</v>
      </c>
      <c r="D9643" s="1" t="s">
        <v>86</v>
      </c>
      <c r="E9643" s="1" t="s">
        <v>17841</v>
      </c>
      <c r="F9643" s="1" t="s">
        <v>243</v>
      </c>
      <c r="G9643" s="1" t="s">
        <v>35</v>
      </c>
      <c r="H9643" s="1">
        <v>45.0</v>
      </c>
      <c r="I9643" s="3">
        <v>43656.291666666664</v>
      </c>
      <c r="J9643" s="1">
        <v>1.66698550988007</v>
      </c>
      <c r="K9643" s="1" t="s">
        <v>46</v>
      </c>
      <c r="M9643" s="3">
        <v>43656.334510636574</v>
      </c>
    </row>
    <row r="9644">
      <c r="A9644" s="1">
        <v>9642.0</v>
      </c>
      <c r="B9644" s="1" t="s">
        <v>485</v>
      </c>
      <c r="C9644" s="1" t="s">
        <v>17900</v>
      </c>
      <c r="D9644" s="1" t="s">
        <v>1653</v>
      </c>
      <c r="E9644" s="1" t="s">
        <v>17901</v>
      </c>
      <c r="F9644" s="1" t="s">
        <v>489</v>
      </c>
      <c r="G9644" s="1" t="s">
        <v>39</v>
      </c>
      <c r="H9644" s="1">
        <v>45.0</v>
      </c>
      <c r="I9644" s="3">
        <v>43835.583333333336</v>
      </c>
      <c r="J9644" s="1">
        <v>2.02393107427209</v>
      </c>
      <c r="K9644" s="1" t="s">
        <v>166</v>
      </c>
      <c r="M9644" s="3">
        <v>43835.61686925926</v>
      </c>
    </row>
    <row r="9645">
      <c r="A9645" s="1">
        <v>9643.0</v>
      </c>
      <c r="B9645" s="1" t="s">
        <v>2610</v>
      </c>
      <c r="C9645" s="1" t="s">
        <v>17902</v>
      </c>
      <c r="D9645" s="1" t="s">
        <v>17903</v>
      </c>
      <c r="E9645" s="1" t="s">
        <v>17904</v>
      </c>
      <c r="F9645" s="1" t="s">
        <v>2614</v>
      </c>
      <c r="G9645" s="1" t="s">
        <v>39</v>
      </c>
      <c r="H9645" s="1">
        <v>45.0</v>
      </c>
      <c r="I9645" s="3">
        <v>43852.208333333336</v>
      </c>
      <c r="J9645" s="1">
        <v>2.08235372706376</v>
      </c>
      <c r="K9645" s="1" t="s">
        <v>46</v>
      </c>
      <c r="M9645" s="3">
        <v>43852.25038366898</v>
      </c>
    </row>
    <row r="9646">
      <c r="A9646" s="1">
        <v>9644.0</v>
      </c>
      <c r="B9646" s="1" t="s">
        <v>806</v>
      </c>
      <c r="C9646" s="1" t="s">
        <v>17905</v>
      </c>
      <c r="D9646" s="1" t="s">
        <v>1036</v>
      </c>
      <c r="E9646" s="1" t="s">
        <v>7758</v>
      </c>
      <c r="F9646" s="1" t="s">
        <v>810</v>
      </c>
      <c r="G9646" s="1" t="s">
        <v>35</v>
      </c>
      <c r="H9646" s="1">
        <v>45.0</v>
      </c>
      <c r="I9646" s="3">
        <v>44244.65625</v>
      </c>
      <c r="J9646" s="1">
        <v>1.66179743527502</v>
      </c>
      <c r="K9646" s="1" t="s">
        <v>24</v>
      </c>
      <c r="M9646" s="3">
        <v>44244.67727173611</v>
      </c>
    </row>
    <row r="9647">
      <c r="A9647" s="1">
        <v>9645.0</v>
      </c>
      <c r="B9647" s="1" t="s">
        <v>603</v>
      </c>
      <c r="C9647" s="1" t="s">
        <v>17906</v>
      </c>
      <c r="D9647" s="1" t="s">
        <v>2504</v>
      </c>
      <c r="E9647" s="1" t="s">
        <v>17907</v>
      </c>
      <c r="F9647" s="1" t="s">
        <v>606</v>
      </c>
      <c r="G9647" s="1" t="s">
        <v>39</v>
      </c>
      <c r="H9647" s="1">
        <v>45.0</v>
      </c>
      <c r="I9647" s="3">
        <v>44068.1875</v>
      </c>
      <c r="J9647" s="1">
        <v>1.887679974763</v>
      </c>
      <c r="K9647" s="1" t="s">
        <v>24</v>
      </c>
      <c r="M9647" s="3">
        <v>44068.22007221065</v>
      </c>
    </row>
    <row r="9648">
      <c r="A9648" s="1">
        <v>9646.0</v>
      </c>
      <c r="B9648" s="1" t="s">
        <v>742</v>
      </c>
      <c r="C9648" s="1" t="s">
        <v>17908</v>
      </c>
      <c r="D9648" s="1" t="s">
        <v>148</v>
      </c>
      <c r="E9648" s="1" t="s">
        <v>921</v>
      </c>
      <c r="F9648" s="1" t="s">
        <v>746</v>
      </c>
      <c r="G9648" s="1" t="s">
        <v>17</v>
      </c>
      <c r="H9648" s="1">
        <v>45.0</v>
      </c>
      <c r="I9648" s="3">
        <v>44008.583333333336</v>
      </c>
      <c r="J9648" s="1">
        <v>2.00272053919745</v>
      </c>
      <c r="K9648" s="1" t="s">
        <v>24</v>
      </c>
      <c r="M9648" s="3">
        <v>44008.6214334375</v>
      </c>
    </row>
    <row r="9649">
      <c r="A9649" s="1">
        <v>9647.0</v>
      </c>
      <c r="B9649" s="1" t="s">
        <v>251</v>
      </c>
      <c r="C9649" s="1" t="s">
        <v>17909</v>
      </c>
      <c r="D9649" s="1" t="s">
        <v>1418</v>
      </c>
      <c r="E9649" s="1" t="s">
        <v>6109</v>
      </c>
      <c r="F9649" s="1" t="s">
        <v>255</v>
      </c>
      <c r="G9649" s="1" t="s">
        <v>17</v>
      </c>
      <c r="H9649" s="1">
        <v>45.0</v>
      </c>
      <c r="I9649" s="3">
        <v>43826.375</v>
      </c>
      <c r="J9649" s="1">
        <v>0.0</v>
      </c>
      <c r="K9649" s="1" t="s">
        <v>218</v>
      </c>
      <c r="M9649" s="3">
        <v>43826.54626365741</v>
      </c>
    </row>
    <row r="9650">
      <c r="A9650" s="1">
        <v>9648.0</v>
      </c>
      <c r="B9650" s="1" t="s">
        <v>251</v>
      </c>
      <c r="C9650" s="1" t="s">
        <v>17910</v>
      </c>
      <c r="D9650" s="1" t="s">
        <v>1418</v>
      </c>
      <c r="E9650" s="1" t="s">
        <v>1167</v>
      </c>
      <c r="F9650" s="1" t="s">
        <v>255</v>
      </c>
      <c r="G9650" s="1" t="s">
        <v>17</v>
      </c>
      <c r="H9650" s="1">
        <v>45.0</v>
      </c>
      <c r="I9650" s="3">
        <v>43807.75</v>
      </c>
      <c r="J9650" s="1">
        <v>0.0</v>
      </c>
      <c r="K9650" s="1" t="s">
        <v>218</v>
      </c>
      <c r="M9650" s="3">
        <v>43808.687511979166</v>
      </c>
    </row>
    <row r="9651">
      <c r="A9651" s="1">
        <v>9649.0</v>
      </c>
      <c r="B9651" s="1" t="s">
        <v>3884</v>
      </c>
      <c r="C9651" s="1" t="s">
        <v>17911</v>
      </c>
      <c r="D9651" s="1" t="s">
        <v>17681</v>
      </c>
      <c r="E9651" s="1" t="s">
        <v>17912</v>
      </c>
      <c r="F9651" s="1" t="s">
        <v>3887</v>
      </c>
      <c r="G9651" s="1" t="s">
        <v>35</v>
      </c>
      <c r="H9651" s="1">
        <v>45.0</v>
      </c>
      <c r="I9651" s="3">
        <v>44154.541666666664</v>
      </c>
      <c r="J9651" s="1">
        <v>1.22691067554352</v>
      </c>
      <c r="K9651" s="1" t="s">
        <v>18</v>
      </c>
      <c r="L9651" s="1" t="s">
        <v>444</v>
      </c>
      <c r="M9651" s="3">
        <v>44154.645238275465</v>
      </c>
    </row>
    <row r="9652">
      <c r="A9652" s="1">
        <v>9650.0</v>
      </c>
      <c r="B9652" s="1" t="s">
        <v>3116</v>
      </c>
      <c r="C9652" s="1" t="s">
        <v>17913</v>
      </c>
      <c r="D9652" s="1" t="s">
        <v>21</v>
      </c>
      <c r="E9652" s="1" t="s">
        <v>3118</v>
      </c>
      <c r="F9652" s="1" t="s">
        <v>3119</v>
      </c>
      <c r="G9652" s="1" t="s">
        <v>17</v>
      </c>
      <c r="H9652" s="1">
        <v>45.0</v>
      </c>
      <c r="I9652" s="3">
        <v>44070.25</v>
      </c>
      <c r="J9652" s="1">
        <v>1.80088906976745</v>
      </c>
      <c r="K9652" s="1" t="s">
        <v>24</v>
      </c>
      <c r="L9652" s="1" t="s">
        <v>188</v>
      </c>
      <c r="M9652" s="3">
        <v>44070.28256503472</v>
      </c>
    </row>
    <row r="9653">
      <c r="A9653" s="1">
        <v>9651.0</v>
      </c>
      <c r="B9653" s="1" t="s">
        <v>150</v>
      </c>
      <c r="C9653" s="1" t="s">
        <v>17914</v>
      </c>
      <c r="D9653" s="1" t="s">
        <v>116</v>
      </c>
      <c r="E9653" s="1" t="s">
        <v>14261</v>
      </c>
      <c r="F9653" s="1" t="s">
        <v>153</v>
      </c>
      <c r="G9653" s="1" t="s">
        <v>17</v>
      </c>
      <c r="H9653" s="1">
        <v>45.0</v>
      </c>
      <c r="I9653" s="3">
        <v>43955.291666666664</v>
      </c>
      <c r="J9653" s="1">
        <v>3.84687441681357</v>
      </c>
      <c r="K9653" s="1" t="s">
        <v>24</v>
      </c>
      <c r="L9653" s="1" t="s">
        <v>406</v>
      </c>
      <c r="M9653" s="3">
        <v>43955.32951445602</v>
      </c>
    </row>
    <row r="9654">
      <c r="A9654" s="1">
        <v>9652.0</v>
      </c>
      <c r="B9654" s="1" t="s">
        <v>4046</v>
      </c>
      <c r="C9654" s="1" t="s">
        <v>17915</v>
      </c>
      <c r="D9654" s="1" t="s">
        <v>116</v>
      </c>
      <c r="E9654" s="1" t="s">
        <v>9191</v>
      </c>
      <c r="F9654" s="1" t="s">
        <v>4049</v>
      </c>
      <c r="G9654" s="1" t="s">
        <v>17</v>
      </c>
      <c r="H9654" s="1">
        <v>45.0</v>
      </c>
      <c r="I9654" s="3">
        <v>44173.166666666664</v>
      </c>
      <c r="J9654" s="1">
        <v>7.70248562244975</v>
      </c>
      <c r="K9654" s="1" t="s">
        <v>24</v>
      </c>
      <c r="L9654" s="1" t="s">
        <v>4561</v>
      </c>
      <c r="M9654" s="3">
        <v>44173.20948275463</v>
      </c>
    </row>
    <row r="9655">
      <c r="A9655" s="1">
        <v>9653.0</v>
      </c>
      <c r="B9655" s="1" t="s">
        <v>2136</v>
      </c>
      <c r="C9655" s="1" t="s">
        <v>17916</v>
      </c>
      <c r="D9655" s="1" t="s">
        <v>2359</v>
      </c>
      <c r="E9655" s="1" t="s">
        <v>9010</v>
      </c>
      <c r="F9655" s="1" t="s">
        <v>2139</v>
      </c>
      <c r="G9655" s="1" t="s">
        <v>35</v>
      </c>
      <c r="H9655" s="1">
        <v>45.0</v>
      </c>
      <c r="I9655" s="3">
        <v>44181.6875</v>
      </c>
      <c r="J9655" s="1">
        <v>14.0132394074054</v>
      </c>
      <c r="K9655" s="1" t="s">
        <v>18</v>
      </c>
      <c r="L9655" s="1" t="s">
        <v>2140</v>
      </c>
      <c r="M9655" s="3">
        <v>44181.71258767361</v>
      </c>
    </row>
    <row r="9656">
      <c r="A9656" s="1">
        <v>9654.0</v>
      </c>
      <c r="B9656" s="1" t="s">
        <v>1583</v>
      </c>
      <c r="C9656" s="1" t="s">
        <v>17917</v>
      </c>
      <c r="D9656" s="1" t="s">
        <v>275</v>
      </c>
      <c r="E9656" s="1" t="s">
        <v>7271</v>
      </c>
      <c r="F9656" s="1" t="s">
        <v>1586</v>
      </c>
      <c r="G9656" s="1" t="s">
        <v>17</v>
      </c>
      <c r="H9656" s="1">
        <v>45.0</v>
      </c>
      <c r="I9656" s="3">
        <v>44104.729166666664</v>
      </c>
      <c r="J9656" s="1">
        <v>2.19737788238825</v>
      </c>
      <c r="K9656" s="1" t="s">
        <v>24</v>
      </c>
      <c r="L9656" s="1" t="s">
        <v>188</v>
      </c>
      <c r="M9656" s="3">
        <v>44104.76827019676</v>
      </c>
    </row>
    <row r="9657">
      <c r="A9657" s="1">
        <v>9655.0</v>
      </c>
      <c r="B9657" s="1" t="s">
        <v>1747</v>
      </c>
      <c r="C9657" s="1" t="s">
        <v>17918</v>
      </c>
      <c r="D9657" s="1" t="s">
        <v>1165</v>
      </c>
      <c r="E9657" s="1" t="s">
        <v>17919</v>
      </c>
      <c r="F9657" s="1" t="s">
        <v>1750</v>
      </c>
      <c r="G9657" s="1" t="s">
        <v>39</v>
      </c>
      <c r="H9657" s="1">
        <v>45.0</v>
      </c>
      <c r="I9657" s="3">
        <v>43861.458333333336</v>
      </c>
      <c r="J9657" s="1">
        <v>2.37091751390767</v>
      </c>
      <c r="K9657" s="1" t="s">
        <v>24</v>
      </c>
      <c r="M9657" s="3">
        <v>43861.48650153935</v>
      </c>
    </row>
    <row r="9658">
      <c r="A9658" s="1">
        <v>9656.0</v>
      </c>
      <c r="B9658" s="1" t="s">
        <v>953</v>
      </c>
      <c r="C9658" s="1" t="s">
        <v>17920</v>
      </c>
      <c r="D9658" s="1" t="s">
        <v>121</v>
      </c>
      <c r="E9658" s="1" t="s">
        <v>2170</v>
      </c>
      <c r="F9658" s="1" t="s">
        <v>1040</v>
      </c>
      <c r="G9658" s="1" t="s">
        <v>17</v>
      </c>
      <c r="H9658" s="1">
        <v>45.0</v>
      </c>
      <c r="I9658" s="3">
        <v>43938.625</v>
      </c>
      <c r="J9658" s="1">
        <v>2.54673315079982</v>
      </c>
      <c r="K9658" s="1" t="s">
        <v>18</v>
      </c>
      <c r="M9658" s="3">
        <v>43938.62593806713</v>
      </c>
    </row>
    <row r="9659">
      <c r="A9659" s="1">
        <v>9657.0</v>
      </c>
      <c r="B9659" s="1" t="s">
        <v>1954</v>
      </c>
      <c r="C9659" s="1" t="s">
        <v>17921</v>
      </c>
      <c r="D9659" s="1" t="s">
        <v>1255</v>
      </c>
      <c r="E9659" s="1" t="s">
        <v>17922</v>
      </c>
      <c r="F9659" s="1" t="s">
        <v>1957</v>
      </c>
      <c r="G9659" s="1" t="s">
        <v>39</v>
      </c>
      <c r="H9659" s="1">
        <v>45.0</v>
      </c>
      <c r="I9659" s="3">
        <v>44211.260416666664</v>
      </c>
      <c r="J9659" s="1">
        <v>1.57796299008719</v>
      </c>
      <c r="K9659" s="1" t="s">
        <v>83</v>
      </c>
      <c r="M9659" s="3">
        <v>44211.521005532406</v>
      </c>
    </row>
    <row r="9660">
      <c r="A9660" s="1">
        <v>9658.0</v>
      </c>
      <c r="B9660" s="1" t="s">
        <v>1516</v>
      </c>
      <c r="C9660" s="1" t="s">
        <v>17923</v>
      </c>
      <c r="D9660" s="1" t="s">
        <v>17924</v>
      </c>
      <c r="E9660" s="1" t="s">
        <v>15008</v>
      </c>
      <c r="F9660" s="1" t="s">
        <v>1519</v>
      </c>
      <c r="G9660" s="1" t="s">
        <v>17</v>
      </c>
      <c r="H9660" s="1">
        <v>45.0</v>
      </c>
      <c r="I9660" s="3">
        <v>43859.375</v>
      </c>
      <c r="J9660" s="1">
        <v>2.42431027054464</v>
      </c>
      <c r="K9660" s="1" t="s">
        <v>689</v>
      </c>
      <c r="M9660" s="3">
        <v>43859.41669002315</v>
      </c>
    </row>
    <row r="9661">
      <c r="A9661" s="1">
        <v>9659.0</v>
      </c>
      <c r="B9661" s="1" t="s">
        <v>2782</v>
      </c>
      <c r="C9661" s="1" t="s">
        <v>17925</v>
      </c>
      <c r="D9661" s="1" t="s">
        <v>2521</v>
      </c>
      <c r="E9661" s="1" t="s">
        <v>17926</v>
      </c>
      <c r="F9661" s="1" t="s">
        <v>2785</v>
      </c>
      <c r="G9661" s="1" t="s">
        <v>89</v>
      </c>
      <c r="H9661" s="1">
        <v>45.0</v>
      </c>
      <c r="I9661" s="3">
        <v>43876.3445753125</v>
      </c>
      <c r="J9661" s="1">
        <v>17.0552632606955</v>
      </c>
      <c r="K9661" s="1" t="s">
        <v>159</v>
      </c>
      <c r="M9661" s="3">
        <v>43876.37528767361</v>
      </c>
    </row>
    <row r="9662">
      <c r="A9662" s="1">
        <v>9660.0</v>
      </c>
      <c r="B9662" s="1" t="s">
        <v>2494</v>
      </c>
      <c r="C9662" s="1" t="s">
        <v>17927</v>
      </c>
      <c r="D9662" s="1" t="s">
        <v>8305</v>
      </c>
      <c r="E9662" s="1" t="s">
        <v>2497</v>
      </c>
      <c r="F9662" s="1" t="s">
        <v>2498</v>
      </c>
      <c r="G9662" s="1" t="s">
        <v>17</v>
      </c>
      <c r="H9662" s="1">
        <v>45.0</v>
      </c>
      <c r="I9662" s="3">
        <v>44091.666666666664</v>
      </c>
      <c r="J9662" s="1">
        <v>0.661548073979214</v>
      </c>
      <c r="K9662" s="1" t="s">
        <v>2499</v>
      </c>
      <c r="L9662" s="1" t="s">
        <v>2499</v>
      </c>
      <c r="M9662" s="3">
        <v>44091.701384583335</v>
      </c>
    </row>
    <row r="9663">
      <c r="A9663" s="1">
        <v>9661.0</v>
      </c>
      <c r="B9663" s="1" t="s">
        <v>2353</v>
      </c>
      <c r="C9663" s="1" t="s">
        <v>17928</v>
      </c>
      <c r="D9663" s="1" t="s">
        <v>1250</v>
      </c>
      <c r="E9663" s="1" t="s">
        <v>7267</v>
      </c>
      <c r="F9663" s="1" t="s">
        <v>2356</v>
      </c>
      <c r="G9663" s="1" t="s">
        <v>17</v>
      </c>
      <c r="H9663" s="1">
        <v>45.0</v>
      </c>
      <c r="I9663" s="3">
        <v>43796.25</v>
      </c>
      <c r="J9663" s="1">
        <v>1.02340274650559</v>
      </c>
      <c r="K9663" s="1" t="s">
        <v>24</v>
      </c>
      <c r="M9663" s="3">
        <v>43796.26350768519</v>
      </c>
    </row>
    <row r="9664">
      <c r="A9664" s="1">
        <v>9662.0</v>
      </c>
      <c r="B9664" s="1" t="s">
        <v>2766</v>
      </c>
      <c r="C9664" s="1" t="s">
        <v>17929</v>
      </c>
      <c r="D9664" s="1" t="s">
        <v>126</v>
      </c>
      <c r="E9664" s="1" t="s">
        <v>17930</v>
      </c>
      <c r="F9664" s="1" t="s">
        <v>2770</v>
      </c>
      <c r="G9664" s="1" t="s">
        <v>39</v>
      </c>
      <c r="H9664" s="1">
        <v>45.0</v>
      </c>
      <c r="I9664" s="3">
        <v>44175.583333333336</v>
      </c>
      <c r="J9664" s="1">
        <v>43.1332660780801</v>
      </c>
      <c r="K9664" s="1" t="s">
        <v>62</v>
      </c>
      <c r="M9664" s="3">
        <v>44175.61863145833</v>
      </c>
    </row>
    <row r="9665">
      <c r="A9665" s="1">
        <v>9663.0</v>
      </c>
      <c r="B9665" s="1" t="s">
        <v>806</v>
      </c>
      <c r="C9665" s="1" t="s">
        <v>17931</v>
      </c>
      <c r="D9665" s="1" t="s">
        <v>1280</v>
      </c>
      <c r="E9665" s="1" t="s">
        <v>17932</v>
      </c>
      <c r="F9665" s="1" t="s">
        <v>810</v>
      </c>
      <c r="G9665" s="1" t="s">
        <v>35</v>
      </c>
      <c r="H9665" s="1">
        <v>45.0</v>
      </c>
      <c r="I9665" s="3">
        <v>43875.666666666664</v>
      </c>
      <c r="J9665" s="1">
        <v>0.0</v>
      </c>
      <c r="K9665" s="1" t="s">
        <v>24</v>
      </c>
      <c r="M9665" s="3">
        <v>43876.42972688658</v>
      </c>
    </row>
    <row r="9666">
      <c r="A9666" s="1">
        <v>9664.0</v>
      </c>
      <c r="B9666" s="1" t="s">
        <v>1238</v>
      </c>
      <c r="C9666" s="1" t="s">
        <v>17933</v>
      </c>
      <c r="D9666" s="1" t="s">
        <v>4391</v>
      </c>
      <c r="E9666" s="1" t="s">
        <v>17934</v>
      </c>
      <c r="F9666" s="1" t="s">
        <v>1241</v>
      </c>
      <c r="G9666" s="1" t="s">
        <v>39</v>
      </c>
      <c r="H9666" s="1">
        <v>45.0</v>
      </c>
      <c r="I9666" s="3">
        <v>44091.75</v>
      </c>
      <c r="J9666" s="1">
        <v>2.0454565910236</v>
      </c>
      <c r="K9666" s="1" t="s">
        <v>24</v>
      </c>
      <c r="M9666" s="3">
        <v>44091.778004050924</v>
      </c>
    </row>
    <row r="9667">
      <c r="A9667" s="1">
        <v>9665.0</v>
      </c>
      <c r="B9667" s="1" t="s">
        <v>2569</v>
      </c>
      <c r="C9667" s="1" t="s">
        <v>17935</v>
      </c>
      <c r="D9667" s="1" t="s">
        <v>163</v>
      </c>
      <c r="E9667" s="1" t="s">
        <v>17936</v>
      </c>
      <c r="F9667" s="1" t="s">
        <v>2573</v>
      </c>
      <c r="G9667" s="1" t="s">
        <v>17</v>
      </c>
      <c r="H9667" s="1">
        <v>45.0</v>
      </c>
      <c r="I9667" s="3">
        <v>43833.666666666664</v>
      </c>
      <c r="J9667" s="1">
        <v>1.04363142814386</v>
      </c>
      <c r="K9667" s="1" t="s">
        <v>166</v>
      </c>
      <c r="M9667" s="3">
        <v>43833.70830304398</v>
      </c>
    </row>
    <row r="9668">
      <c r="A9668" s="1">
        <v>9666.0</v>
      </c>
      <c r="B9668" s="1" t="s">
        <v>1043</v>
      </c>
      <c r="C9668" s="1" t="s">
        <v>17937</v>
      </c>
      <c r="D9668" s="1" t="s">
        <v>676</v>
      </c>
      <c r="E9668" s="1" t="s">
        <v>1045</v>
      </c>
      <c r="F9668" s="1" t="s">
        <v>1046</v>
      </c>
      <c r="G9668" s="1" t="s">
        <v>17</v>
      </c>
      <c r="H9668" s="1">
        <v>45.0</v>
      </c>
      <c r="I9668" s="3">
        <v>44186.208333333336</v>
      </c>
      <c r="J9668" s="1">
        <v>0.0</v>
      </c>
      <c r="K9668" s="1" t="s">
        <v>18</v>
      </c>
      <c r="L9668" s="1" t="s">
        <v>1047</v>
      </c>
      <c r="M9668" s="3">
        <v>44186.26498644676</v>
      </c>
    </row>
    <row r="9669">
      <c r="A9669" s="1">
        <v>9667.0</v>
      </c>
      <c r="B9669" s="1" t="s">
        <v>768</v>
      </c>
      <c r="C9669" s="1" t="s">
        <v>17938</v>
      </c>
      <c r="D9669" s="1" t="s">
        <v>315</v>
      </c>
      <c r="E9669" s="1" t="s">
        <v>3982</v>
      </c>
      <c r="F9669" s="1" t="s">
        <v>772</v>
      </c>
      <c r="G9669" s="1" t="s">
        <v>35</v>
      </c>
      <c r="H9669" s="1">
        <v>45.0</v>
      </c>
      <c r="I9669" s="3">
        <v>44249.645833333336</v>
      </c>
      <c r="J9669" s="1">
        <v>2.11680404204468</v>
      </c>
      <c r="K9669" s="1" t="s">
        <v>166</v>
      </c>
      <c r="L9669" s="1" t="s">
        <v>318</v>
      </c>
      <c r="M9669" s="3">
        <v>44249.71003976852</v>
      </c>
    </row>
    <row r="9670">
      <c r="A9670" s="1">
        <v>9668.0</v>
      </c>
      <c r="B9670" s="1" t="s">
        <v>5739</v>
      </c>
      <c r="C9670" s="1" t="s">
        <v>17939</v>
      </c>
      <c r="D9670" s="1" t="s">
        <v>5741</v>
      </c>
      <c r="E9670" s="1" t="s">
        <v>11428</v>
      </c>
      <c r="F9670" s="1" t="s">
        <v>5743</v>
      </c>
      <c r="G9670" s="1" t="s">
        <v>17</v>
      </c>
      <c r="H9670" s="1">
        <v>45.0</v>
      </c>
      <c r="I9670" s="3">
        <v>44173.208333333336</v>
      </c>
      <c r="J9670" s="1">
        <v>1.51506612910652</v>
      </c>
      <c r="K9670" s="1" t="s">
        <v>24</v>
      </c>
      <c r="M9670" s="3">
        <v>44173.24614596065</v>
      </c>
    </row>
    <row r="9671">
      <c r="A9671" s="1">
        <v>9669.0</v>
      </c>
      <c r="B9671" s="1" t="s">
        <v>1315</v>
      </c>
      <c r="C9671" s="1" t="s">
        <v>17940</v>
      </c>
      <c r="D9671" s="1" t="s">
        <v>411</v>
      </c>
      <c r="E9671" s="1" t="s">
        <v>7975</v>
      </c>
      <c r="F9671" s="1" t="s">
        <v>1319</v>
      </c>
      <c r="G9671" s="1" t="s">
        <v>17</v>
      </c>
      <c r="H9671" s="1">
        <v>45.0</v>
      </c>
      <c r="I9671" s="3">
        <v>43822.333333333336</v>
      </c>
      <c r="J9671" s="1">
        <v>0.0</v>
      </c>
      <c r="K9671" s="1" t="s">
        <v>18</v>
      </c>
      <c r="M9671" s="3">
        <v>43822.36545012731</v>
      </c>
    </row>
    <row r="9672">
      <c r="A9672" s="1">
        <v>9670.0</v>
      </c>
      <c r="B9672" s="1" t="s">
        <v>1101</v>
      </c>
      <c r="C9672" s="1" t="s">
        <v>17941</v>
      </c>
      <c r="D9672" s="1" t="s">
        <v>4083</v>
      </c>
      <c r="E9672" s="1" t="s">
        <v>17942</v>
      </c>
      <c r="F9672" s="1" t="s">
        <v>1105</v>
      </c>
      <c r="G9672" s="1" t="s">
        <v>39</v>
      </c>
      <c r="H9672" s="1">
        <v>45.0</v>
      </c>
      <c r="I9672" s="3">
        <v>44183.708333333336</v>
      </c>
      <c r="J9672" s="1">
        <v>1.72248661636978</v>
      </c>
      <c r="K9672" s="1" t="s">
        <v>83</v>
      </c>
      <c r="L9672" s="1" t="s">
        <v>1270</v>
      </c>
      <c r="M9672" s="3">
        <v>44183.73706079861</v>
      </c>
    </row>
    <row r="9673">
      <c r="A9673" s="1">
        <v>9671.0</v>
      </c>
      <c r="B9673" s="1" t="s">
        <v>340</v>
      </c>
      <c r="C9673" s="1" t="s">
        <v>17943</v>
      </c>
      <c r="D9673" s="1" t="s">
        <v>9844</v>
      </c>
      <c r="E9673" s="1" t="s">
        <v>17944</v>
      </c>
      <c r="F9673" s="1" t="s">
        <v>344</v>
      </c>
      <c r="G9673" s="1" t="s">
        <v>39</v>
      </c>
      <c r="H9673" s="1">
        <v>45.0</v>
      </c>
      <c r="I9673" s="3">
        <v>44159.572916666664</v>
      </c>
      <c r="J9673" s="1">
        <v>1.26979167199278</v>
      </c>
      <c r="K9673" s="1" t="s">
        <v>83</v>
      </c>
      <c r="M9673" s="3">
        <v>44159.60681118056</v>
      </c>
    </row>
    <row r="9674">
      <c r="A9674" s="1">
        <v>9672.0</v>
      </c>
      <c r="B9674" s="1" t="s">
        <v>239</v>
      </c>
      <c r="C9674" s="1" t="s">
        <v>17945</v>
      </c>
      <c r="D9674" s="1" t="s">
        <v>241</v>
      </c>
      <c r="E9674" s="1" t="s">
        <v>4171</v>
      </c>
      <c r="F9674" s="1" t="s">
        <v>243</v>
      </c>
      <c r="G9674" s="1" t="s">
        <v>35</v>
      </c>
      <c r="H9674" s="1">
        <v>45.0</v>
      </c>
      <c r="I9674" s="3">
        <v>44249.291666666664</v>
      </c>
      <c r="J9674" s="1">
        <v>1.87369227215079</v>
      </c>
      <c r="K9674" s="1" t="s">
        <v>46</v>
      </c>
      <c r="L9674" s="1" t="s">
        <v>244</v>
      </c>
      <c r="M9674" s="3">
        <v>44249.32742746528</v>
      </c>
    </row>
    <row r="9675">
      <c r="A9675" s="1">
        <v>9673.0</v>
      </c>
      <c r="B9675" s="1" t="s">
        <v>485</v>
      </c>
      <c r="C9675" s="1" t="s">
        <v>17946</v>
      </c>
      <c r="D9675" s="1" t="s">
        <v>1418</v>
      </c>
      <c r="E9675" s="1" t="s">
        <v>5849</v>
      </c>
      <c r="F9675" s="1" t="s">
        <v>489</v>
      </c>
      <c r="G9675" s="1" t="s">
        <v>17</v>
      </c>
      <c r="H9675" s="1">
        <v>45.0</v>
      </c>
      <c r="I9675" s="3">
        <v>43845.25</v>
      </c>
      <c r="J9675" s="1">
        <v>1.13685729051483</v>
      </c>
      <c r="K9675" s="1" t="s">
        <v>166</v>
      </c>
      <c r="M9675" s="3">
        <v>43845.420388680555</v>
      </c>
    </row>
    <row r="9676">
      <c r="A9676" s="1">
        <v>9674.0</v>
      </c>
      <c r="B9676" s="1" t="s">
        <v>1872</v>
      </c>
      <c r="C9676" s="1" t="s">
        <v>17947</v>
      </c>
      <c r="D9676" s="1" t="s">
        <v>4748</v>
      </c>
      <c r="E9676" s="1" t="s">
        <v>17948</v>
      </c>
      <c r="F9676" s="1" t="s">
        <v>1876</v>
      </c>
      <c r="G9676" s="1" t="s">
        <v>39</v>
      </c>
      <c r="H9676" s="1">
        <v>45.0</v>
      </c>
      <c r="I9676" s="3">
        <v>44232.25</v>
      </c>
      <c r="J9676" s="1">
        <v>2.19665259889038</v>
      </c>
      <c r="K9676" s="1" t="s">
        <v>24</v>
      </c>
      <c r="L9676" s="1" t="s">
        <v>406</v>
      </c>
      <c r="M9676" s="3">
        <v>44232.287084525466</v>
      </c>
    </row>
    <row r="9677">
      <c r="A9677" s="1">
        <v>9675.0</v>
      </c>
      <c r="B9677" s="1" t="s">
        <v>119</v>
      </c>
      <c r="C9677" s="1" t="s">
        <v>17949</v>
      </c>
      <c r="D9677" s="1" t="s">
        <v>37</v>
      </c>
      <c r="E9677" s="1" t="s">
        <v>17950</v>
      </c>
      <c r="F9677" s="1" t="s">
        <v>123</v>
      </c>
      <c r="G9677" s="1" t="s">
        <v>39</v>
      </c>
      <c r="H9677" s="1">
        <v>45.0</v>
      </c>
      <c r="I9677" s="3">
        <v>44230.645833333336</v>
      </c>
      <c r="J9677" s="1">
        <v>2.23486185088958</v>
      </c>
      <c r="K9677" s="1" t="s">
        <v>18</v>
      </c>
      <c r="M9677" s="3">
        <v>44230.64566814815</v>
      </c>
    </row>
    <row r="9678">
      <c r="A9678" s="1">
        <v>9676.0</v>
      </c>
      <c r="B9678" s="1" t="s">
        <v>3345</v>
      </c>
      <c r="C9678" s="1" t="s">
        <v>17951</v>
      </c>
      <c r="D9678" s="1" t="s">
        <v>1802</v>
      </c>
      <c r="E9678" s="1" t="s">
        <v>8420</v>
      </c>
      <c r="F9678" s="1" t="s">
        <v>3348</v>
      </c>
      <c r="G9678" s="1" t="s">
        <v>17</v>
      </c>
      <c r="H9678" s="1">
        <v>45.0</v>
      </c>
      <c r="I9678" s="3">
        <v>43880.291666666664</v>
      </c>
      <c r="J9678" s="1">
        <v>2.43465757249004</v>
      </c>
      <c r="K9678" s="1" t="s">
        <v>62</v>
      </c>
      <c r="M9678" s="3">
        <v>43880.44597422454</v>
      </c>
    </row>
    <row r="9679">
      <c r="A9679" s="1">
        <v>9677.0</v>
      </c>
      <c r="B9679" s="1" t="s">
        <v>445</v>
      </c>
      <c r="C9679" s="1" t="s">
        <v>17952</v>
      </c>
      <c r="D9679" s="1" t="s">
        <v>447</v>
      </c>
      <c r="E9679" s="1" t="s">
        <v>3632</v>
      </c>
      <c r="F9679" s="1" t="s">
        <v>449</v>
      </c>
      <c r="G9679" s="1" t="s">
        <v>35</v>
      </c>
      <c r="H9679" s="1">
        <v>45.0</v>
      </c>
      <c r="I9679" s="3">
        <v>43606.416666666664</v>
      </c>
      <c r="J9679" s="1">
        <v>1.50329937928393</v>
      </c>
      <c r="K9679" s="1" t="s">
        <v>24</v>
      </c>
      <c r="M9679" s="3">
        <v>43606.47517628472</v>
      </c>
    </row>
    <row r="9680">
      <c r="A9680" s="1">
        <v>9678.0</v>
      </c>
      <c r="B9680" s="1" t="s">
        <v>2467</v>
      </c>
      <c r="C9680" s="1" t="s">
        <v>17953</v>
      </c>
      <c r="D9680" s="1" t="s">
        <v>1255</v>
      </c>
      <c r="E9680" s="1" t="s">
        <v>4193</v>
      </c>
      <c r="F9680" s="1" t="s">
        <v>2470</v>
      </c>
      <c r="G9680" s="1" t="s">
        <v>17</v>
      </c>
      <c r="H9680" s="1">
        <v>45.0</v>
      </c>
      <c r="I9680" s="3">
        <v>44113.583333333336</v>
      </c>
      <c r="J9680" s="1">
        <v>0.37273819322379</v>
      </c>
      <c r="K9680" s="1" t="s">
        <v>83</v>
      </c>
      <c r="M9680" s="3">
        <v>44113.605363807874</v>
      </c>
    </row>
    <row r="9681">
      <c r="A9681" s="1">
        <v>9679.0</v>
      </c>
      <c r="B9681" s="1" t="s">
        <v>19</v>
      </c>
      <c r="C9681" s="1" t="s">
        <v>17954</v>
      </c>
      <c r="D9681" s="1" t="s">
        <v>21</v>
      </c>
      <c r="E9681" s="1" t="s">
        <v>22</v>
      </c>
      <c r="F9681" s="1" t="s">
        <v>23</v>
      </c>
      <c r="G9681" s="1" t="s">
        <v>17</v>
      </c>
      <c r="H9681" s="1">
        <v>45.0</v>
      </c>
      <c r="I9681" s="3">
        <v>43879.3125</v>
      </c>
      <c r="J9681" s="1">
        <v>0.439807521658654</v>
      </c>
      <c r="K9681" s="1" t="s">
        <v>24</v>
      </c>
      <c r="M9681" s="3">
        <v>43879.34236576389</v>
      </c>
    </row>
    <row r="9682">
      <c r="A9682" s="1">
        <v>9680.0</v>
      </c>
      <c r="B9682" s="1" t="s">
        <v>2299</v>
      </c>
      <c r="C9682" s="1" t="s">
        <v>17955</v>
      </c>
      <c r="D9682" s="1" t="s">
        <v>99</v>
      </c>
      <c r="E9682" s="1" t="s">
        <v>15885</v>
      </c>
      <c r="F9682" s="1" t="s">
        <v>2302</v>
      </c>
      <c r="G9682" s="1" t="s">
        <v>17</v>
      </c>
      <c r="H9682" s="1">
        <v>45.0</v>
      </c>
      <c r="I9682" s="3">
        <v>44168.510416666664</v>
      </c>
      <c r="J9682" s="1">
        <v>1.46315069260122</v>
      </c>
      <c r="K9682" s="1" t="s">
        <v>24</v>
      </c>
      <c r="M9682" s="3">
        <v>44168.54645949074</v>
      </c>
    </row>
    <row r="9683">
      <c r="A9683" s="1">
        <v>9681.0</v>
      </c>
      <c r="B9683" s="1" t="s">
        <v>97</v>
      </c>
      <c r="C9683" s="1" t="s">
        <v>17956</v>
      </c>
      <c r="D9683" s="1" t="s">
        <v>2920</v>
      </c>
      <c r="E9683" s="1" t="s">
        <v>17957</v>
      </c>
      <c r="F9683" s="1" t="s">
        <v>101</v>
      </c>
      <c r="G9683" s="1" t="s">
        <v>39</v>
      </c>
      <c r="H9683" s="1">
        <v>45.0</v>
      </c>
      <c r="I9683" s="3">
        <v>44127.395833333336</v>
      </c>
      <c r="J9683" s="1">
        <v>2.40774261539216</v>
      </c>
      <c r="K9683" s="1" t="s">
        <v>24</v>
      </c>
      <c r="M9683" s="3">
        <v>44127.43712679398</v>
      </c>
    </row>
    <row r="9684">
      <c r="A9684" s="1">
        <v>9682.0</v>
      </c>
      <c r="B9684" s="1" t="s">
        <v>620</v>
      </c>
      <c r="C9684" s="1" t="s">
        <v>17958</v>
      </c>
      <c r="D9684" s="1" t="s">
        <v>2567</v>
      </c>
      <c r="E9684" s="1" t="s">
        <v>17503</v>
      </c>
      <c r="F9684" s="1" t="s">
        <v>623</v>
      </c>
      <c r="G9684" s="1" t="s">
        <v>17</v>
      </c>
      <c r="H9684" s="1">
        <v>45.0</v>
      </c>
      <c r="I9684" s="3">
        <v>44018.291666666664</v>
      </c>
      <c r="J9684" s="1">
        <v>0.938018871997684</v>
      </c>
      <c r="K9684" s="1" t="s">
        <v>18</v>
      </c>
      <c r="M9684" s="3">
        <v>44018.33294547454</v>
      </c>
    </row>
    <row r="9685">
      <c r="A9685" s="1">
        <v>9683.0</v>
      </c>
      <c r="B9685" s="1" t="s">
        <v>418</v>
      </c>
      <c r="C9685" s="1" t="s">
        <v>17959</v>
      </c>
      <c r="D9685" s="1" t="s">
        <v>420</v>
      </c>
      <c r="E9685" s="1" t="s">
        <v>421</v>
      </c>
      <c r="F9685" s="1" t="s">
        <v>422</v>
      </c>
      <c r="G9685" s="1" t="s">
        <v>35</v>
      </c>
      <c r="H9685" s="1">
        <v>45.0</v>
      </c>
      <c r="I9685" s="3">
        <v>43787.208333333336</v>
      </c>
      <c r="J9685" s="1">
        <v>0.940950185845382</v>
      </c>
      <c r="K9685" s="1" t="s">
        <v>24</v>
      </c>
      <c r="M9685" s="3">
        <v>43789.6987053125</v>
      </c>
    </row>
    <row r="9686">
      <c r="A9686" s="1">
        <v>9684.0</v>
      </c>
      <c r="B9686" s="1" t="s">
        <v>2891</v>
      </c>
      <c r="C9686" s="1" t="s">
        <v>17960</v>
      </c>
      <c r="D9686" s="1" t="s">
        <v>80</v>
      </c>
      <c r="E9686" s="1" t="s">
        <v>7753</v>
      </c>
      <c r="F9686" s="1" t="s">
        <v>2894</v>
      </c>
      <c r="G9686" s="1" t="s">
        <v>17</v>
      </c>
      <c r="H9686" s="1">
        <v>45.0</v>
      </c>
      <c r="I9686" s="3">
        <v>43896.208333333336</v>
      </c>
      <c r="J9686" s="1">
        <v>0.478339539636344</v>
      </c>
      <c r="K9686" s="1" t="s">
        <v>46</v>
      </c>
      <c r="M9686" s="3">
        <v>43896.23325809028</v>
      </c>
    </row>
    <row r="9687">
      <c r="A9687" s="1">
        <v>9685.0</v>
      </c>
      <c r="B9687" s="1" t="s">
        <v>7630</v>
      </c>
      <c r="C9687" s="1" t="s">
        <v>17961</v>
      </c>
      <c r="D9687" s="1" t="s">
        <v>3782</v>
      </c>
      <c r="E9687" s="1" t="s">
        <v>14527</v>
      </c>
      <c r="F9687" s="1" t="s">
        <v>14528</v>
      </c>
      <c r="G9687" s="1" t="s">
        <v>17</v>
      </c>
      <c r="H9687" s="1">
        <v>45.0</v>
      </c>
      <c r="I9687" s="3">
        <v>43882.25</v>
      </c>
      <c r="J9687" s="1">
        <v>2.1835193352035</v>
      </c>
      <c r="K9687" s="1" t="s">
        <v>24</v>
      </c>
      <c r="M9687" s="3">
        <v>43882.28058103009</v>
      </c>
    </row>
    <row r="9688">
      <c r="A9688" s="1">
        <v>9686.0</v>
      </c>
      <c r="B9688" s="1" t="s">
        <v>1644</v>
      </c>
      <c r="C9688" s="1" t="s">
        <v>17962</v>
      </c>
      <c r="D9688" s="1" t="s">
        <v>1250</v>
      </c>
      <c r="E9688" s="1" t="s">
        <v>5638</v>
      </c>
      <c r="F9688" s="1" t="s">
        <v>1647</v>
      </c>
      <c r="G9688" s="1" t="s">
        <v>17</v>
      </c>
      <c r="H9688" s="1">
        <v>45.0</v>
      </c>
      <c r="I9688" s="3">
        <v>44169.791666666664</v>
      </c>
      <c r="J9688" s="1">
        <v>1.74148420736672</v>
      </c>
      <c r="K9688" s="1" t="s">
        <v>24</v>
      </c>
      <c r="L9688" s="1" t="s">
        <v>741</v>
      </c>
      <c r="M9688" s="3">
        <v>44170.76473982639</v>
      </c>
    </row>
    <row r="9689">
      <c r="A9689" s="1">
        <v>9687.0</v>
      </c>
      <c r="B9689" s="1" t="s">
        <v>239</v>
      </c>
      <c r="C9689" s="1" t="s">
        <v>17963</v>
      </c>
      <c r="D9689" s="1" t="s">
        <v>1113</v>
      </c>
      <c r="E9689" s="1" t="s">
        <v>1114</v>
      </c>
      <c r="F9689" s="1" t="s">
        <v>243</v>
      </c>
      <c r="G9689" s="1" t="s">
        <v>35</v>
      </c>
      <c r="H9689" s="1">
        <v>45.0</v>
      </c>
      <c r="I9689" s="3">
        <v>44096.25</v>
      </c>
      <c r="J9689" s="1">
        <v>2.48098458351322</v>
      </c>
      <c r="K9689" s="1" t="s">
        <v>46</v>
      </c>
      <c r="M9689" s="3">
        <v>44096.28409969907</v>
      </c>
    </row>
    <row r="9690">
      <c r="A9690" s="1">
        <v>9688.0</v>
      </c>
      <c r="B9690" s="1" t="s">
        <v>2891</v>
      </c>
      <c r="C9690" s="1" t="s">
        <v>17964</v>
      </c>
      <c r="D9690" s="1" t="s">
        <v>522</v>
      </c>
      <c r="E9690" s="1" t="s">
        <v>3574</v>
      </c>
      <c r="F9690" s="1" t="s">
        <v>2894</v>
      </c>
      <c r="G9690" s="1" t="s">
        <v>17</v>
      </c>
      <c r="H9690" s="1">
        <v>45.0</v>
      </c>
      <c r="I9690" s="3">
        <v>44124.229166666664</v>
      </c>
      <c r="J9690" s="1">
        <v>0.652827180875343</v>
      </c>
      <c r="K9690" s="1" t="s">
        <v>46</v>
      </c>
      <c r="M9690" s="3">
        <v>44124.258587847224</v>
      </c>
    </row>
    <row r="9691">
      <c r="A9691" s="1">
        <v>9689.0</v>
      </c>
      <c r="B9691" s="1" t="s">
        <v>2276</v>
      </c>
      <c r="C9691" s="1" t="s">
        <v>17965</v>
      </c>
      <c r="D9691" s="1" t="s">
        <v>3853</v>
      </c>
      <c r="E9691" s="1" t="s">
        <v>11660</v>
      </c>
      <c r="F9691" s="1" t="s">
        <v>2279</v>
      </c>
      <c r="G9691" s="1" t="s">
        <v>17</v>
      </c>
      <c r="H9691" s="1">
        <v>45.0</v>
      </c>
      <c r="I9691" s="3">
        <v>43888.291666666664</v>
      </c>
      <c r="J9691" s="1">
        <v>1.62684390536043</v>
      </c>
      <c r="K9691" s="1" t="s">
        <v>159</v>
      </c>
      <c r="M9691" s="3">
        <v>43888.35477568287</v>
      </c>
    </row>
    <row r="9692">
      <c r="A9692" s="1">
        <v>9690.0</v>
      </c>
      <c r="B9692" s="1" t="s">
        <v>267</v>
      </c>
      <c r="C9692" s="1" t="s">
        <v>17966</v>
      </c>
      <c r="D9692" s="1" t="s">
        <v>1301</v>
      </c>
      <c r="E9692" s="1" t="s">
        <v>3234</v>
      </c>
      <c r="F9692" s="1" t="s">
        <v>271</v>
      </c>
      <c r="G9692" s="1" t="s">
        <v>35</v>
      </c>
      <c r="H9692" s="1">
        <v>45.0</v>
      </c>
      <c r="I9692" s="3">
        <v>44181.25</v>
      </c>
      <c r="J9692" s="1">
        <v>3.47139131203361</v>
      </c>
      <c r="K9692" s="1" t="s">
        <v>56</v>
      </c>
      <c r="L9692" s="1" t="s">
        <v>272</v>
      </c>
      <c r="M9692" s="3">
        <v>44181.275359768515</v>
      </c>
    </row>
    <row r="9693">
      <c r="A9693" s="1">
        <v>9691.0</v>
      </c>
      <c r="B9693" s="1" t="s">
        <v>303</v>
      </c>
      <c r="C9693" s="1" t="s">
        <v>17967</v>
      </c>
      <c r="D9693" s="1" t="s">
        <v>305</v>
      </c>
      <c r="E9693" s="1" t="s">
        <v>2594</v>
      </c>
      <c r="F9693" s="1" t="s">
        <v>307</v>
      </c>
      <c r="G9693" s="1" t="s">
        <v>17</v>
      </c>
      <c r="H9693" s="1">
        <v>45.0</v>
      </c>
      <c r="I9693" s="3">
        <v>43909.791666666664</v>
      </c>
      <c r="J9693" s="1">
        <v>1.40691014855726</v>
      </c>
      <c r="K9693" s="1" t="s">
        <v>24</v>
      </c>
      <c r="M9693" s="3">
        <v>43909.82001783565</v>
      </c>
    </row>
    <row r="9694">
      <c r="A9694" s="1">
        <v>9692.0</v>
      </c>
      <c r="B9694" s="1" t="s">
        <v>136</v>
      </c>
      <c r="C9694" s="1" t="s">
        <v>17968</v>
      </c>
      <c r="D9694" s="1" t="s">
        <v>1258</v>
      </c>
      <c r="E9694" s="1" t="s">
        <v>7362</v>
      </c>
      <c r="F9694" s="1" t="s">
        <v>140</v>
      </c>
      <c r="G9694" s="1" t="s">
        <v>17</v>
      </c>
      <c r="H9694" s="1">
        <v>45.0</v>
      </c>
      <c r="I9694" s="3">
        <v>44172.875</v>
      </c>
      <c r="J9694" s="1">
        <v>0.654247821921566</v>
      </c>
      <c r="K9694" s="1" t="s">
        <v>18</v>
      </c>
      <c r="M9694" s="3">
        <v>44173.73930158565</v>
      </c>
    </row>
    <row r="9695">
      <c r="A9695" s="1">
        <v>9693.0</v>
      </c>
      <c r="B9695" s="1" t="s">
        <v>2494</v>
      </c>
      <c r="C9695" s="1" t="s">
        <v>17969</v>
      </c>
      <c r="D9695" s="1" t="s">
        <v>3994</v>
      </c>
      <c r="E9695" s="1" t="s">
        <v>3995</v>
      </c>
      <c r="F9695" s="1" t="s">
        <v>2498</v>
      </c>
      <c r="G9695" s="1" t="s">
        <v>17</v>
      </c>
      <c r="H9695" s="1">
        <v>45.0</v>
      </c>
      <c r="I9695" s="3">
        <v>44108.666666666664</v>
      </c>
      <c r="J9695" s="1">
        <v>0.331219601668654</v>
      </c>
      <c r="K9695" s="1" t="s">
        <v>2499</v>
      </c>
      <c r="L9695" s="1" t="s">
        <v>2499</v>
      </c>
      <c r="M9695" s="3">
        <v>44108.69721067129</v>
      </c>
    </row>
    <row r="9696">
      <c r="A9696" s="1">
        <v>9694.0</v>
      </c>
      <c r="B9696" s="1" t="s">
        <v>6213</v>
      </c>
      <c r="C9696" s="1" t="s">
        <v>17970</v>
      </c>
      <c r="D9696" s="1" t="s">
        <v>2402</v>
      </c>
      <c r="E9696" s="1" t="s">
        <v>6216</v>
      </c>
      <c r="F9696" s="1" t="s">
        <v>6217</v>
      </c>
      <c r="G9696" s="1" t="s">
        <v>35</v>
      </c>
      <c r="H9696" s="1">
        <v>45.0</v>
      </c>
      <c r="I9696" s="3">
        <v>43480.166666666664</v>
      </c>
      <c r="J9696" s="1">
        <v>0.865774837781837</v>
      </c>
      <c r="K9696" s="1" t="s">
        <v>24</v>
      </c>
      <c r="M9696" s="3">
        <v>43480.21937424769</v>
      </c>
    </row>
    <row r="9697">
      <c r="A9697" s="1">
        <v>9695.0</v>
      </c>
      <c r="B9697" s="1" t="s">
        <v>184</v>
      </c>
      <c r="C9697" s="1" t="s">
        <v>17971</v>
      </c>
      <c r="D9697" s="1" t="s">
        <v>148</v>
      </c>
      <c r="E9697" s="1" t="s">
        <v>4447</v>
      </c>
      <c r="F9697" s="1" t="s">
        <v>187</v>
      </c>
      <c r="G9697" s="1" t="s">
        <v>17</v>
      </c>
      <c r="H9697" s="1">
        <v>45.0</v>
      </c>
      <c r="I9697" s="3">
        <v>44153.333333333336</v>
      </c>
      <c r="J9697" s="1">
        <v>1.74900309431869</v>
      </c>
      <c r="K9697" s="1" t="s">
        <v>24</v>
      </c>
      <c r="L9697" s="1" t="s">
        <v>188</v>
      </c>
      <c r="M9697" s="3">
        <v>44153.37936974537</v>
      </c>
    </row>
    <row r="9698">
      <c r="A9698" s="1">
        <v>9696.0</v>
      </c>
      <c r="B9698" s="1" t="s">
        <v>5537</v>
      </c>
      <c r="C9698" s="1" t="s">
        <v>17972</v>
      </c>
      <c r="D9698" s="1" t="s">
        <v>5539</v>
      </c>
      <c r="E9698" s="1" t="s">
        <v>5540</v>
      </c>
      <c r="F9698" s="1" t="s">
        <v>5541</v>
      </c>
      <c r="G9698" s="1" t="s">
        <v>35</v>
      </c>
      <c r="H9698" s="1">
        <v>45.0</v>
      </c>
      <c r="I9698" s="3">
        <v>43580.375</v>
      </c>
      <c r="J9698" s="1">
        <v>0.578396641541566</v>
      </c>
      <c r="K9698" s="1" t="s">
        <v>18</v>
      </c>
      <c r="M9698" s="3">
        <v>43580.47293837963</v>
      </c>
    </row>
    <row r="9699">
      <c r="A9699" s="1">
        <v>9697.0</v>
      </c>
      <c r="B9699" s="1" t="s">
        <v>293</v>
      </c>
      <c r="C9699" s="1" t="s">
        <v>17973</v>
      </c>
      <c r="D9699" s="1" t="s">
        <v>1186</v>
      </c>
      <c r="E9699" s="1" t="s">
        <v>6729</v>
      </c>
      <c r="F9699" s="1" t="s">
        <v>297</v>
      </c>
      <c r="G9699" s="1" t="s">
        <v>17</v>
      </c>
      <c r="H9699" s="1">
        <v>45.0</v>
      </c>
      <c r="I9699" s="3">
        <v>44222.791666666664</v>
      </c>
      <c r="J9699" s="1">
        <v>5.4603119153008</v>
      </c>
      <c r="K9699" s="1" t="s">
        <v>62</v>
      </c>
      <c r="L9699" s="1" t="s">
        <v>1188</v>
      </c>
      <c r="M9699" s="3">
        <v>44222.724448263885</v>
      </c>
    </row>
    <row r="9700">
      <c r="A9700" s="1">
        <v>9698.0</v>
      </c>
      <c r="B9700" s="1" t="s">
        <v>485</v>
      </c>
      <c r="C9700" s="1" t="s">
        <v>17974</v>
      </c>
      <c r="D9700" s="1" t="s">
        <v>1418</v>
      </c>
      <c r="E9700" s="1" t="s">
        <v>15645</v>
      </c>
      <c r="F9700" s="1" t="s">
        <v>489</v>
      </c>
      <c r="G9700" s="1" t="s">
        <v>17</v>
      </c>
      <c r="H9700" s="1">
        <v>45.0</v>
      </c>
      <c r="I9700" s="3">
        <v>43907.25</v>
      </c>
      <c r="J9700" s="1">
        <v>0.165469845232495</v>
      </c>
      <c r="K9700" s="1" t="s">
        <v>166</v>
      </c>
      <c r="M9700" s="3">
        <v>43907.30304195602</v>
      </c>
    </row>
    <row r="9701">
      <c r="A9701" s="1">
        <v>9699.0</v>
      </c>
      <c r="B9701" s="1" t="s">
        <v>506</v>
      </c>
      <c r="C9701" s="1" t="s">
        <v>17975</v>
      </c>
      <c r="D9701" s="1" t="s">
        <v>508</v>
      </c>
      <c r="E9701" s="1" t="s">
        <v>6637</v>
      </c>
      <c r="F9701" s="1" t="s">
        <v>510</v>
      </c>
      <c r="G9701" s="1" t="s">
        <v>17</v>
      </c>
      <c r="H9701" s="1">
        <v>45.0</v>
      </c>
      <c r="I9701" s="3">
        <v>44138.270833333336</v>
      </c>
      <c r="J9701" s="1">
        <v>1.1780930163167</v>
      </c>
      <c r="K9701" s="1" t="s">
        <v>511</v>
      </c>
      <c r="L9701" s="1" t="s">
        <v>1157</v>
      </c>
      <c r="M9701" s="3">
        <v>44138.30799508102</v>
      </c>
    </row>
    <row r="9702">
      <c r="A9702" s="1">
        <v>9700.0</v>
      </c>
      <c r="B9702" s="1" t="s">
        <v>168</v>
      </c>
      <c r="C9702" s="1" t="s">
        <v>17976</v>
      </c>
      <c r="D9702" s="1" t="s">
        <v>1418</v>
      </c>
      <c r="E9702" s="1" t="s">
        <v>1582</v>
      </c>
      <c r="F9702" s="1" t="s">
        <v>171</v>
      </c>
      <c r="G9702" s="1" t="s">
        <v>17</v>
      </c>
      <c r="H9702" s="1">
        <v>45.0</v>
      </c>
      <c r="I9702" s="3">
        <v>43802.583333333336</v>
      </c>
      <c r="J9702" s="1">
        <v>2.09396655252093</v>
      </c>
      <c r="K9702" s="1" t="s">
        <v>166</v>
      </c>
      <c r="M9702" s="3">
        <v>43802.61589318287</v>
      </c>
    </row>
    <row r="9703">
      <c r="A9703" s="1">
        <v>9701.0</v>
      </c>
      <c r="B9703" s="1" t="s">
        <v>425</v>
      </c>
      <c r="C9703" s="1" t="s">
        <v>17977</v>
      </c>
      <c r="D9703" s="1" t="s">
        <v>3461</v>
      </c>
      <c r="E9703" s="1" t="s">
        <v>4373</v>
      </c>
      <c r="F9703" s="1" t="s">
        <v>428</v>
      </c>
      <c r="G9703" s="1" t="s">
        <v>17</v>
      </c>
      <c r="H9703" s="1">
        <v>45.0</v>
      </c>
      <c r="I9703" s="3">
        <v>43902.270833333336</v>
      </c>
      <c r="J9703" s="1">
        <v>2.11966459357001</v>
      </c>
      <c r="K9703" s="1" t="s">
        <v>24</v>
      </c>
      <c r="M9703" s="3">
        <v>43902.2659384838</v>
      </c>
    </row>
    <row r="9704">
      <c r="A9704" s="1">
        <v>9702.0</v>
      </c>
      <c r="B9704" s="1" t="s">
        <v>119</v>
      </c>
      <c r="C9704" s="1" t="s">
        <v>17978</v>
      </c>
      <c r="D9704" s="1" t="s">
        <v>121</v>
      </c>
      <c r="E9704" s="1" t="s">
        <v>17979</v>
      </c>
      <c r="F9704" s="1" t="s">
        <v>123</v>
      </c>
      <c r="G9704" s="1" t="s">
        <v>39</v>
      </c>
      <c r="H9704" s="1">
        <v>45.0</v>
      </c>
      <c r="I9704" s="3">
        <v>44077.625</v>
      </c>
      <c r="J9704" s="1">
        <v>1.05089310981584</v>
      </c>
      <c r="K9704" s="1" t="s">
        <v>18</v>
      </c>
      <c r="M9704" s="3">
        <v>44077.66348998842</v>
      </c>
    </row>
    <row r="9705">
      <c r="A9705" s="1">
        <v>9703.0</v>
      </c>
      <c r="B9705" s="1" t="s">
        <v>350</v>
      </c>
      <c r="C9705" s="1" t="s">
        <v>17980</v>
      </c>
      <c r="D9705" s="1" t="s">
        <v>75</v>
      </c>
      <c r="E9705" s="1" t="s">
        <v>4211</v>
      </c>
      <c r="F9705" s="1" t="s">
        <v>353</v>
      </c>
      <c r="G9705" s="1" t="s">
        <v>35</v>
      </c>
      <c r="H9705" s="1">
        <v>45.0</v>
      </c>
      <c r="I9705" s="3">
        <v>43612.166666666664</v>
      </c>
      <c r="J9705" s="1">
        <v>1.01150353837325</v>
      </c>
      <c r="K9705" s="1" t="s">
        <v>24</v>
      </c>
      <c r="M9705" s="3">
        <v>43612.985811122686</v>
      </c>
    </row>
    <row r="9706">
      <c r="A9706" s="1">
        <v>9704.0</v>
      </c>
      <c r="B9706" s="1" t="s">
        <v>389</v>
      </c>
      <c r="C9706" s="1" t="s">
        <v>17981</v>
      </c>
      <c r="D9706" s="1" t="s">
        <v>588</v>
      </c>
      <c r="E9706" s="1" t="s">
        <v>14637</v>
      </c>
      <c r="F9706" s="1" t="s">
        <v>393</v>
      </c>
      <c r="G9706" s="1" t="s">
        <v>17</v>
      </c>
      <c r="H9706" s="1">
        <v>45.0</v>
      </c>
      <c r="I9706" s="3">
        <v>43938.333333333336</v>
      </c>
      <c r="J9706" s="1">
        <v>4.65128119223655</v>
      </c>
      <c r="K9706" s="1" t="s">
        <v>18</v>
      </c>
      <c r="M9706" s="3">
        <v>43938.411617349535</v>
      </c>
    </row>
    <row r="9707">
      <c r="A9707" s="1">
        <v>9705.0</v>
      </c>
      <c r="B9707" s="1" t="s">
        <v>620</v>
      </c>
      <c r="C9707" s="1" t="s">
        <v>17982</v>
      </c>
      <c r="D9707" s="1" t="s">
        <v>121</v>
      </c>
      <c r="E9707" s="1" t="s">
        <v>17983</v>
      </c>
      <c r="F9707" s="1" t="s">
        <v>623</v>
      </c>
      <c r="G9707" s="1" t="s">
        <v>39</v>
      </c>
      <c r="H9707" s="1">
        <v>45.0</v>
      </c>
      <c r="I9707" s="3">
        <v>44151.75</v>
      </c>
      <c r="J9707" s="1">
        <v>1.00622157297531</v>
      </c>
      <c r="K9707" s="1" t="s">
        <v>18</v>
      </c>
      <c r="M9707" s="3">
        <v>44151.7531</v>
      </c>
    </row>
    <row r="9708">
      <c r="A9708" s="1">
        <v>9706.0</v>
      </c>
      <c r="B9708" s="1" t="s">
        <v>1604</v>
      </c>
      <c r="C9708" s="1" t="s">
        <v>17984</v>
      </c>
      <c r="D9708" s="1" t="s">
        <v>2025</v>
      </c>
      <c r="E9708" s="1" t="s">
        <v>17985</v>
      </c>
      <c r="F9708" s="1" t="s">
        <v>1608</v>
      </c>
      <c r="G9708" s="1" t="s">
        <v>39</v>
      </c>
      <c r="H9708" s="1">
        <v>45.0</v>
      </c>
      <c r="I9708" s="3">
        <v>43850.697916666664</v>
      </c>
      <c r="J9708" s="1">
        <v>1.58244098803606</v>
      </c>
      <c r="K9708" s="1" t="s">
        <v>18</v>
      </c>
      <c r="M9708" s="3">
        <v>43850.7207100463</v>
      </c>
    </row>
    <row r="9709">
      <c r="A9709" s="1">
        <v>9707.0</v>
      </c>
      <c r="B9709" s="1" t="s">
        <v>768</v>
      </c>
      <c r="C9709" s="1" t="s">
        <v>17986</v>
      </c>
      <c r="D9709" s="1" t="s">
        <v>3207</v>
      </c>
      <c r="E9709" s="1" t="s">
        <v>1430</v>
      </c>
      <c r="F9709" s="1" t="s">
        <v>772</v>
      </c>
      <c r="G9709" s="1" t="s">
        <v>35</v>
      </c>
      <c r="H9709" s="1">
        <v>45.0</v>
      </c>
      <c r="I9709" s="3">
        <v>44165.229166666664</v>
      </c>
      <c r="J9709" s="1">
        <v>0.701753354878706</v>
      </c>
      <c r="K9709" s="1" t="s">
        <v>166</v>
      </c>
      <c r="L9709" s="1" t="s">
        <v>318</v>
      </c>
      <c r="M9709" s="3">
        <v>44165.2643299537</v>
      </c>
    </row>
    <row r="9710">
      <c r="A9710" s="1">
        <v>9708.0</v>
      </c>
      <c r="B9710" s="1" t="s">
        <v>455</v>
      </c>
      <c r="C9710" s="1" t="s">
        <v>17987</v>
      </c>
      <c r="D9710" s="1" t="s">
        <v>116</v>
      </c>
      <c r="E9710" s="1" t="s">
        <v>4178</v>
      </c>
      <c r="F9710" s="1" t="s">
        <v>458</v>
      </c>
      <c r="G9710" s="1" t="s">
        <v>17</v>
      </c>
      <c r="H9710" s="1">
        <v>45.0</v>
      </c>
      <c r="I9710" s="3">
        <v>43996.334027777775</v>
      </c>
      <c r="J9710" s="1">
        <v>1.25979231619255</v>
      </c>
      <c r="K9710" s="1" t="s">
        <v>24</v>
      </c>
      <c r="L9710" s="1" t="s">
        <v>406</v>
      </c>
      <c r="M9710" s="3">
        <v>43996.36615945602</v>
      </c>
    </row>
    <row r="9711">
      <c r="A9711" s="1">
        <v>9709.0</v>
      </c>
      <c r="B9711" s="1" t="s">
        <v>5555</v>
      </c>
      <c r="C9711" s="1" t="s">
        <v>17988</v>
      </c>
      <c r="D9711" s="1" t="s">
        <v>121</v>
      </c>
      <c r="E9711" s="1" t="s">
        <v>17989</v>
      </c>
      <c r="F9711" s="1" t="s">
        <v>5559</v>
      </c>
      <c r="G9711" s="1" t="s">
        <v>39</v>
      </c>
      <c r="H9711" s="1">
        <v>45.0</v>
      </c>
      <c r="I9711" s="3">
        <v>43908.625</v>
      </c>
      <c r="J9711" s="1">
        <v>25.0360076271053</v>
      </c>
      <c r="K9711" s="1" t="s">
        <v>24</v>
      </c>
      <c r="M9711" s="3">
        <v>43908.652405740744</v>
      </c>
    </row>
    <row r="9712">
      <c r="A9712" s="1">
        <v>9710.0</v>
      </c>
      <c r="B9712" s="1" t="s">
        <v>17990</v>
      </c>
      <c r="C9712" s="1" t="s">
        <v>17991</v>
      </c>
      <c r="D9712" s="1" t="s">
        <v>6750</v>
      </c>
      <c r="E9712" s="1" t="s">
        <v>17992</v>
      </c>
      <c r="F9712" s="1" t="s">
        <v>17993</v>
      </c>
      <c r="G9712" s="1" t="s">
        <v>39</v>
      </c>
      <c r="H9712" s="1">
        <v>45.0</v>
      </c>
      <c r="I9712" s="3">
        <v>43561.791666666664</v>
      </c>
      <c r="J9712" s="1">
        <v>2.82912388256304</v>
      </c>
      <c r="K9712" s="1" t="s">
        <v>18</v>
      </c>
      <c r="M9712" s="3">
        <v>43561.78282991898</v>
      </c>
    </row>
    <row r="9713">
      <c r="A9713" s="1">
        <v>9711.0</v>
      </c>
      <c r="B9713" s="1" t="s">
        <v>196</v>
      </c>
      <c r="C9713" s="1" t="s">
        <v>17994</v>
      </c>
      <c r="D9713" s="1" t="s">
        <v>198</v>
      </c>
      <c r="E9713" s="1" t="s">
        <v>1928</v>
      </c>
      <c r="F9713" s="1" t="s">
        <v>200</v>
      </c>
      <c r="G9713" s="1" t="s">
        <v>17</v>
      </c>
      <c r="H9713" s="1">
        <v>45.0</v>
      </c>
      <c r="I9713" s="3">
        <v>44164.541666666664</v>
      </c>
      <c r="J9713" s="1">
        <v>1.55980306803524</v>
      </c>
      <c r="K9713" s="1" t="s">
        <v>24</v>
      </c>
      <c r="M9713" s="3">
        <v>44164.575629756946</v>
      </c>
    </row>
    <row r="9714">
      <c r="A9714" s="1">
        <v>9712.0</v>
      </c>
      <c r="B9714" s="1" t="s">
        <v>450</v>
      </c>
      <c r="C9714" s="1" t="s">
        <v>17995</v>
      </c>
      <c r="D9714" s="1" t="s">
        <v>17996</v>
      </c>
      <c r="E9714" s="1" t="s">
        <v>17997</v>
      </c>
      <c r="F9714" s="1" t="s">
        <v>454</v>
      </c>
      <c r="G9714" s="1" t="s">
        <v>39</v>
      </c>
      <c r="H9714" s="1">
        <v>45.0</v>
      </c>
      <c r="I9714" s="3">
        <v>44140.65625</v>
      </c>
      <c r="J9714" s="1">
        <v>1.10429597526731</v>
      </c>
      <c r="K9714" s="1" t="s">
        <v>24</v>
      </c>
      <c r="L9714" s="1" t="s">
        <v>238</v>
      </c>
      <c r="M9714" s="3">
        <v>44140.69025258102</v>
      </c>
    </row>
    <row r="9715">
      <c r="A9715" s="1">
        <v>9713.0</v>
      </c>
      <c r="B9715" s="1" t="s">
        <v>288</v>
      </c>
      <c r="C9715" s="1" t="s">
        <v>17998</v>
      </c>
      <c r="D9715" s="1" t="s">
        <v>1865</v>
      </c>
      <c r="E9715" s="1" t="s">
        <v>4479</v>
      </c>
      <c r="F9715" s="1" t="s">
        <v>292</v>
      </c>
      <c r="G9715" s="1" t="s">
        <v>35</v>
      </c>
      <c r="H9715" s="1">
        <v>45.0</v>
      </c>
      <c r="I9715" s="3">
        <v>43586.625</v>
      </c>
      <c r="J9715" s="1">
        <v>1.65162443181598</v>
      </c>
      <c r="K9715" s="1" t="s">
        <v>24</v>
      </c>
      <c r="M9715" s="3">
        <v>43586.66350855324</v>
      </c>
    </row>
    <row r="9716">
      <c r="A9716" s="1">
        <v>9714.0</v>
      </c>
      <c r="B9716" s="1" t="s">
        <v>119</v>
      </c>
      <c r="C9716" s="1" t="s">
        <v>17999</v>
      </c>
      <c r="D9716" s="1" t="s">
        <v>173</v>
      </c>
      <c r="E9716" s="1" t="s">
        <v>18000</v>
      </c>
      <c r="F9716" s="1" t="s">
        <v>123</v>
      </c>
      <c r="G9716" s="1" t="s">
        <v>39</v>
      </c>
      <c r="H9716" s="1">
        <v>45.0</v>
      </c>
      <c r="I9716" s="3">
        <v>43833.583333333336</v>
      </c>
      <c r="J9716" s="1">
        <v>3.02246059744019</v>
      </c>
      <c r="K9716" s="1" t="s">
        <v>18</v>
      </c>
      <c r="M9716" s="3">
        <v>43833.61290054398</v>
      </c>
    </row>
    <row r="9717">
      <c r="A9717" s="1">
        <v>9715.0</v>
      </c>
      <c r="B9717" s="1" t="s">
        <v>2339</v>
      </c>
      <c r="C9717" s="1" t="s">
        <v>18001</v>
      </c>
      <c r="D9717" s="1" t="s">
        <v>738</v>
      </c>
      <c r="E9717" s="1" t="s">
        <v>6794</v>
      </c>
      <c r="F9717" s="1" t="s">
        <v>2342</v>
      </c>
      <c r="G9717" s="1" t="s">
        <v>35</v>
      </c>
      <c r="H9717" s="1">
        <v>45.0</v>
      </c>
      <c r="I9717" s="3">
        <v>44238.25</v>
      </c>
      <c r="J9717" s="1">
        <v>6.06321778801929</v>
      </c>
      <c r="K9717" s="1" t="s">
        <v>24</v>
      </c>
      <c r="M9717" s="3">
        <v>44238.28179965278</v>
      </c>
    </row>
    <row r="9718">
      <c r="A9718" s="1">
        <v>9716.0</v>
      </c>
      <c r="B9718" s="1" t="s">
        <v>2143</v>
      </c>
      <c r="C9718" s="1" t="s">
        <v>18002</v>
      </c>
      <c r="D9718" s="1" t="s">
        <v>13272</v>
      </c>
      <c r="E9718" s="1" t="s">
        <v>18003</v>
      </c>
      <c r="F9718" s="1" t="s">
        <v>2147</v>
      </c>
      <c r="G9718" s="1" t="s">
        <v>89</v>
      </c>
      <c r="H9718" s="1">
        <v>45.0</v>
      </c>
      <c r="I9718" s="3">
        <v>43863.43455243055</v>
      </c>
      <c r="J9718" s="1">
        <v>3.61044764924183</v>
      </c>
      <c r="K9718" s="1" t="s">
        <v>18</v>
      </c>
      <c r="M9718" s="3">
        <v>43863.437789166666</v>
      </c>
    </row>
    <row r="9719">
      <c r="A9719" s="1">
        <v>9717.0</v>
      </c>
      <c r="B9719" s="1" t="s">
        <v>5811</v>
      </c>
      <c r="C9719" s="1" t="s">
        <v>18004</v>
      </c>
      <c r="D9719" s="1" t="s">
        <v>2129</v>
      </c>
      <c r="E9719" s="1" t="s">
        <v>18005</v>
      </c>
      <c r="F9719" s="1" t="s">
        <v>5814</v>
      </c>
      <c r="G9719" s="1" t="s">
        <v>39</v>
      </c>
      <c r="H9719" s="1">
        <v>45.0</v>
      </c>
      <c r="I9719" s="3">
        <v>43837.625</v>
      </c>
      <c r="J9719" s="1">
        <v>2.40661740160054</v>
      </c>
      <c r="K9719" s="1" t="s">
        <v>62</v>
      </c>
      <c r="M9719" s="3">
        <v>43837.664504155095</v>
      </c>
    </row>
    <row r="9720">
      <c r="A9720" s="1">
        <v>9718.0</v>
      </c>
      <c r="B9720" s="1" t="s">
        <v>84</v>
      </c>
      <c r="C9720" s="1" t="s">
        <v>18006</v>
      </c>
      <c r="D9720" s="1" t="s">
        <v>1255</v>
      </c>
      <c r="E9720" s="1" t="s">
        <v>18007</v>
      </c>
      <c r="F9720" s="1" t="s">
        <v>5519</v>
      </c>
      <c r="G9720" s="1" t="s">
        <v>89</v>
      </c>
      <c r="H9720" s="1">
        <v>45.0</v>
      </c>
      <c r="I9720" s="3">
        <v>44138.29189233796</v>
      </c>
      <c r="J9720" s="1">
        <v>0.691021698475335</v>
      </c>
      <c r="K9720" s="1" t="s">
        <v>83</v>
      </c>
      <c r="M9720" s="3">
        <v>44138.301892916665</v>
      </c>
    </row>
    <row r="9721">
      <c r="A9721" s="1">
        <v>9719.0</v>
      </c>
      <c r="B9721" s="1" t="s">
        <v>811</v>
      </c>
      <c r="C9721" s="1" t="s">
        <v>18008</v>
      </c>
      <c r="D9721" s="1" t="s">
        <v>3270</v>
      </c>
      <c r="E9721" s="1" t="s">
        <v>18009</v>
      </c>
      <c r="F9721" s="1" t="s">
        <v>815</v>
      </c>
      <c r="G9721" s="1" t="s">
        <v>17</v>
      </c>
      <c r="H9721" s="1">
        <v>45.0</v>
      </c>
      <c r="I9721" s="3">
        <v>43839.25</v>
      </c>
      <c r="J9721" s="1">
        <v>0.749549936904025</v>
      </c>
      <c r="K9721" s="1" t="s">
        <v>62</v>
      </c>
      <c r="M9721" s="3">
        <v>43839.27705482639</v>
      </c>
    </row>
    <row r="9722">
      <c r="A9722" s="1">
        <v>9720.0</v>
      </c>
      <c r="B9722" s="1" t="s">
        <v>512</v>
      </c>
      <c r="C9722" s="1" t="s">
        <v>18010</v>
      </c>
      <c r="D9722" s="1" t="s">
        <v>723</v>
      </c>
      <c r="E9722" s="1" t="s">
        <v>724</v>
      </c>
      <c r="F9722" s="1" t="s">
        <v>516</v>
      </c>
      <c r="G9722" s="1" t="s">
        <v>17</v>
      </c>
      <c r="H9722" s="1">
        <v>45.0</v>
      </c>
      <c r="I9722" s="3">
        <v>43805.791666666664</v>
      </c>
      <c r="J9722" s="1">
        <v>0.0</v>
      </c>
      <c r="K9722" s="1" t="s">
        <v>83</v>
      </c>
      <c r="M9722" s="3">
        <v>43806.30674006944</v>
      </c>
    </row>
    <row r="9723">
      <c r="A9723" s="1">
        <v>9721.0</v>
      </c>
      <c r="B9723" s="1" t="s">
        <v>16903</v>
      </c>
      <c r="C9723" s="1" t="s">
        <v>18011</v>
      </c>
      <c r="D9723" s="1" t="s">
        <v>1494</v>
      </c>
      <c r="E9723" s="1" t="s">
        <v>18012</v>
      </c>
      <c r="F9723" s="1" t="s">
        <v>16906</v>
      </c>
      <c r="G9723" s="1" t="s">
        <v>45</v>
      </c>
      <c r="H9723" s="1">
        <v>45.0</v>
      </c>
      <c r="I9723" s="3">
        <v>44239.627623900466</v>
      </c>
      <c r="J9723" s="1">
        <v>2.40368180564644</v>
      </c>
      <c r="K9723" s="1" t="s">
        <v>1376</v>
      </c>
      <c r="L9723" s="1" t="s">
        <v>1709</v>
      </c>
      <c r="M9723" s="3">
        <v>44239.65802603009</v>
      </c>
    </row>
    <row r="9724">
      <c r="A9724" s="1">
        <v>9722.0</v>
      </c>
      <c r="B9724" s="1" t="s">
        <v>957</v>
      </c>
      <c r="C9724" s="1" t="s">
        <v>18013</v>
      </c>
      <c r="D9724" s="1" t="s">
        <v>321</v>
      </c>
      <c r="E9724" s="1" t="s">
        <v>7676</v>
      </c>
      <c r="F9724" s="1" t="s">
        <v>961</v>
      </c>
      <c r="G9724" s="1" t="s">
        <v>17</v>
      </c>
      <c r="H9724" s="1">
        <v>45.0</v>
      </c>
      <c r="I9724" s="3">
        <v>43950.645833333336</v>
      </c>
      <c r="J9724" s="1">
        <v>1.14844159114482</v>
      </c>
      <c r="K9724" s="1" t="s">
        <v>24</v>
      </c>
      <c r="M9724" s="3">
        <v>43950.69698988426</v>
      </c>
    </row>
    <row r="9725">
      <c r="A9725" s="1">
        <v>9723.0</v>
      </c>
      <c r="B9725" s="1" t="s">
        <v>1336</v>
      </c>
      <c r="C9725" s="1" t="s">
        <v>18014</v>
      </c>
      <c r="D9725" s="1" t="s">
        <v>4504</v>
      </c>
      <c r="E9725" s="1" t="s">
        <v>18015</v>
      </c>
      <c r="F9725" s="1" t="s">
        <v>1340</v>
      </c>
      <c r="G9725" s="1" t="s">
        <v>39</v>
      </c>
      <c r="H9725" s="1">
        <v>45.0</v>
      </c>
      <c r="I9725" s="3">
        <v>44158.291666666664</v>
      </c>
      <c r="J9725" s="1">
        <v>1.1826664143183</v>
      </c>
      <c r="K9725" s="1" t="s">
        <v>62</v>
      </c>
      <c r="M9725" s="3">
        <v>44158.331964895835</v>
      </c>
    </row>
    <row r="9726">
      <c r="A9726" s="1">
        <v>9724.0</v>
      </c>
      <c r="B9726" s="1" t="s">
        <v>2295</v>
      </c>
      <c r="C9726" s="1" t="s">
        <v>18016</v>
      </c>
      <c r="D9726" s="1" t="s">
        <v>116</v>
      </c>
      <c r="E9726" s="1" t="s">
        <v>13884</v>
      </c>
      <c r="F9726" s="1" t="s">
        <v>2298</v>
      </c>
      <c r="G9726" s="1" t="s">
        <v>17</v>
      </c>
      <c r="H9726" s="1">
        <v>45.0</v>
      </c>
      <c r="I9726" s="3">
        <v>43801.125</v>
      </c>
      <c r="J9726" s="1">
        <v>5.13725987937489</v>
      </c>
      <c r="K9726" s="1" t="s">
        <v>24</v>
      </c>
      <c r="M9726" s="3">
        <v>43801.18081922454</v>
      </c>
    </row>
    <row r="9727">
      <c r="A9727" s="1">
        <v>9725.0</v>
      </c>
      <c r="B9727" s="1" t="s">
        <v>2645</v>
      </c>
      <c r="C9727" s="1" t="s">
        <v>18017</v>
      </c>
      <c r="D9727" s="1" t="s">
        <v>1179</v>
      </c>
      <c r="E9727" s="1" t="s">
        <v>2648</v>
      </c>
      <c r="F9727" s="1" t="s">
        <v>2649</v>
      </c>
      <c r="G9727" s="1" t="s">
        <v>17</v>
      </c>
      <c r="H9727" s="1">
        <v>45.0</v>
      </c>
      <c r="I9727" s="3">
        <v>43840.291666666664</v>
      </c>
      <c r="J9727" s="1">
        <v>1.41244961236103</v>
      </c>
      <c r="K9727" s="1" t="s">
        <v>18</v>
      </c>
      <c r="M9727" s="3">
        <v>43840.34466038195</v>
      </c>
    </row>
    <row r="9728">
      <c r="A9728" s="1">
        <v>9726.0</v>
      </c>
      <c r="B9728" s="1" t="s">
        <v>319</v>
      </c>
      <c r="C9728" s="1" t="s">
        <v>18018</v>
      </c>
      <c r="D9728" s="1" t="s">
        <v>321</v>
      </c>
      <c r="E9728" s="1" t="s">
        <v>18019</v>
      </c>
      <c r="F9728" s="1" t="s">
        <v>323</v>
      </c>
      <c r="G9728" s="1" t="s">
        <v>39</v>
      </c>
      <c r="H9728" s="1">
        <v>45.0</v>
      </c>
      <c r="I9728" s="3">
        <v>43918.3125</v>
      </c>
      <c r="J9728" s="1">
        <v>1.6020733855379</v>
      </c>
      <c r="K9728" s="1" t="s">
        <v>24</v>
      </c>
      <c r="M9728" s="3">
        <v>43918.34750487268</v>
      </c>
    </row>
    <row r="9729">
      <c r="A9729" s="1">
        <v>9727.0</v>
      </c>
      <c r="B9729" s="1" t="s">
        <v>6381</v>
      </c>
      <c r="C9729" s="1" t="s">
        <v>18020</v>
      </c>
      <c r="D9729" s="1" t="s">
        <v>4935</v>
      </c>
      <c r="E9729" s="1" t="s">
        <v>18021</v>
      </c>
      <c r="F9729" s="1" t="s">
        <v>6384</v>
      </c>
      <c r="G9729" s="1" t="s">
        <v>39</v>
      </c>
      <c r="H9729" s="1">
        <v>45.0</v>
      </c>
      <c r="I9729" s="3">
        <v>44242.572916666664</v>
      </c>
      <c r="J9729" s="1">
        <v>2.96230654232106</v>
      </c>
      <c r="K9729" s="1" t="s">
        <v>24</v>
      </c>
      <c r="L9729" s="1" t="s">
        <v>135</v>
      </c>
      <c r="M9729" s="3">
        <v>44242.60326311343</v>
      </c>
    </row>
    <row r="9730">
      <c r="A9730" s="1">
        <v>9728.0</v>
      </c>
      <c r="B9730" s="1" t="s">
        <v>2177</v>
      </c>
      <c r="C9730" s="1" t="s">
        <v>18022</v>
      </c>
      <c r="D9730" s="1" t="s">
        <v>1381</v>
      </c>
      <c r="E9730" s="1" t="s">
        <v>18023</v>
      </c>
      <c r="F9730" s="1" t="s">
        <v>2180</v>
      </c>
      <c r="G9730" s="1" t="s">
        <v>39</v>
      </c>
      <c r="H9730" s="1">
        <v>45.0</v>
      </c>
      <c r="I9730" s="3">
        <v>44203.333333333336</v>
      </c>
      <c r="J9730" s="1">
        <v>4.08388866478991</v>
      </c>
      <c r="K9730" s="1" t="s">
        <v>46</v>
      </c>
      <c r="L9730" s="1" t="s">
        <v>2164</v>
      </c>
      <c r="M9730" s="3">
        <v>44203.360357743055</v>
      </c>
    </row>
    <row r="9731">
      <c r="A9731" s="1">
        <v>9729.0</v>
      </c>
      <c r="B9731" s="1" t="s">
        <v>6585</v>
      </c>
      <c r="C9731" s="1" t="s">
        <v>18024</v>
      </c>
      <c r="D9731" s="1" t="s">
        <v>4698</v>
      </c>
      <c r="E9731" s="1" t="s">
        <v>6587</v>
      </c>
      <c r="F9731" s="1" t="s">
        <v>6588</v>
      </c>
      <c r="G9731" s="1" t="s">
        <v>17</v>
      </c>
      <c r="H9731" s="1">
        <v>45.0</v>
      </c>
      <c r="I9731" s="3">
        <v>44251.458333333336</v>
      </c>
      <c r="J9731" s="1">
        <v>1.6597571172139</v>
      </c>
      <c r="K9731" s="1" t="s">
        <v>159</v>
      </c>
      <c r="L9731" s="1" t="s">
        <v>495</v>
      </c>
      <c r="M9731" s="3">
        <v>44251.49590116898</v>
      </c>
    </row>
    <row r="9732">
      <c r="A9732" s="1">
        <v>9730.0</v>
      </c>
      <c r="B9732" s="1" t="s">
        <v>282</v>
      </c>
      <c r="C9732" s="1" t="s">
        <v>18025</v>
      </c>
      <c r="D9732" s="1" t="s">
        <v>284</v>
      </c>
      <c r="E9732" s="1" t="s">
        <v>713</v>
      </c>
      <c r="F9732" s="1" t="s">
        <v>286</v>
      </c>
      <c r="G9732" s="1" t="s">
        <v>35</v>
      </c>
      <c r="H9732" s="1">
        <v>45.0</v>
      </c>
      <c r="I9732" s="3">
        <v>44158.229166666664</v>
      </c>
      <c r="J9732" s="1">
        <v>3.70257993848294</v>
      </c>
      <c r="K9732" s="1" t="s">
        <v>218</v>
      </c>
      <c r="L9732" s="1" t="s">
        <v>287</v>
      </c>
      <c r="M9732" s="3">
        <v>44158.26165939815</v>
      </c>
    </row>
    <row r="9733">
      <c r="A9733" s="1">
        <v>9731.0</v>
      </c>
      <c r="B9733" s="1" t="s">
        <v>389</v>
      </c>
      <c r="C9733" s="1" t="s">
        <v>18026</v>
      </c>
      <c r="D9733" s="1" t="s">
        <v>588</v>
      </c>
      <c r="E9733" s="1" t="s">
        <v>14637</v>
      </c>
      <c r="F9733" s="1" t="s">
        <v>393</v>
      </c>
      <c r="G9733" s="1" t="s">
        <v>17</v>
      </c>
      <c r="H9733" s="1">
        <v>45.0</v>
      </c>
      <c r="I9733" s="3">
        <v>43951.333333333336</v>
      </c>
      <c r="J9733" s="1">
        <v>5.58205950220581</v>
      </c>
      <c r="K9733" s="1" t="s">
        <v>18</v>
      </c>
      <c r="M9733" s="3">
        <v>43951.4072702662</v>
      </c>
    </row>
    <row r="9734">
      <c r="A9734" s="1">
        <v>9732.0</v>
      </c>
      <c r="B9734" s="1" t="s">
        <v>824</v>
      </c>
      <c r="C9734" s="1" t="s">
        <v>18027</v>
      </c>
      <c r="D9734" s="1" t="s">
        <v>99</v>
      </c>
      <c r="E9734" s="1" t="s">
        <v>18028</v>
      </c>
      <c r="F9734" s="1" t="s">
        <v>827</v>
      </c>
      <c r="G9734" s="1" t="s">
        <v>39</v>
      </c>
      <c r="H9734" s="1">
        <v>45.0</v>
      </c>
      <c r="I9734" s="3">
        <v>43906.75</v>
      </c>
      <c r="J9734" s="1">
        <v>21.0882756257345</v>
      </c>
      <c r="K9734" s="1" t="s">
        <v>24</v>
      </c>
      <c r="M9734" s="3">
        <v>43906.78274005787</v>
      </c>
    </row>
    <row r="9735">
      <c r="A9735" s="1">
        <v>9733.0</v>
      </c>
      <c r="B9735" s="1" t="s">
        <v>501</v>
      </c>
      <c r="C9735" s="1" t="s">
        <v>18029</v>
      </c>
      <c r="D9735" s="1" t="s">
        <v>503</v>
      </c>
      <c r="E9735" s="1" t="s">
        <v>504</v>
      </c>
      <c r="F9735" s="1" t="s">
        <v>505</v>
      </c>
      <c r="G9735" s="1" t="s">
        <v>17</v>
      </c>
      <c r="H9735" s="1">
        <v>45.0</v>
      </c>
      <c r="I9735" s="3">
        <v>43769.708333333336</v>
      </c>
      <c r="J9735" s="1">
        <v>0.484679776047963</v>
      </c>
      <c r="K9735" s="1" t="s">
        <v>18</v>
      </c>
      <c r="M9735" s="3">
        <v>43769.75046193287</v>
      </c>
    </row>
    <row r="9736">
      <c r="A9736" s="1">
        <v>9734.0</v>
      </c>
      <c r="B9736" s="1" t="s">
        <v>303</v>
      </c>
      <c r="C9736" s="1" t="s">
        <v>18030</v>
      </c>
      <c r="D9736" s="1" t="s">
        <v>305</v>
      </c>
      <c r="E9736" s="1" t="s">
        <v>1201</v>
      </c>
      <c r="F9736" s="1" t="s">
        <v>307</v>
      </c>
      <c r="G9736" s="1" t="s">
        <v>17</v>
      </c>
      <c r="H9736" s="1">
        <v>45.0</v>
      </c>
      <c r="I9736" s="3">
        <v>44007.229166666664</v>
      </c>
      <c r="J9736" s="1">
        <v>1.37376747508767</v>
      </c>
      <c r="K9736" s="1" t="s">
        <v>24</v>
      </c>
      <c r="M9736" s="3">
        <v>44007.26103572916</v>
      </c>
    </row>
    <row r="9737">
      <c r="A9737" s="1">
        <v>9735.0</v>
      </c>
      <c r="B9737" s="1" t="s">
        <v>303</v>
      </c>
      <c r="C9737" s="1" t="s">
        <v>18031</v>
      </c>
      <c r="D9737" s="1" t="s">
        <v>305</v>
      </c>
      <c r="E9737" s="1" t="s">
        <v>3493</v>
      </c>
      <c r="F9737" s="1" t="s">
        <v>307</v>
      </c>
      <c r="G9737" s="1" t="s">
        <v>17</v>
      </c>
      <c r="H9737" s="1">
        <v>45.0</v>
      </c>
      <c r="I9737" s="3">
        <v>44140.416666666664</v>
      </c>
      <c r="J9737" s="1">
        <v>2.86599061559891</v>
      </c>
      <c r="K9737" s="1" t="s">
        <v>24</v>
      </c>
      <c r="M9737" s="3">
        <v>44140.4975046412</v>
      </c>
    </row>
    <row r="9738">
      <c r="A9738" s="1">
        <v>9736.0</v>
      </c>
      <c r="B9738" s="1" t="s">
        <v>2885</v>
      </c>
      <c r="C9738" s="1" t="s">
        <v>18032</v>
      </c>
      <c r="D9738" s="1" t="s">
        <v>4891</v>
      </c>
      <c r="E9738" s="1" t="s">
        <v>7251</v>
      </c>
      <c r="F9738" s="1" t="s">
        <v>2888</v>
      </c>
      <c r="G9738" s="1" t="s">
        <v>17</v>
      </c>
      <c r="H9738" s="1">
        <v>45.0</v>
      </c>
      <c r="I9738" s="3">
        <v>44037.260416666664</v>
      </c>
      <c r="J9738" s="1">
        <v>0.664070567158432</v>
      </c>
      <c r="K9738" s="1" t="s">
        <v>24</v>
      </c>
      <c r="L9738" s="1" t="s">
        <v>238</v>
      </c>
      <c r="M9738" s="3">
        <v>44037.29314527778</v>
      </c>
    </row>
    <row r="9739">
      <c r="A9739" s="1">
        <v>9737.0</v>
      </c>
      <c r="B9739" s="1" t="s">
        <v>425</v>
      </c>
      <c r="C9739" s="1" t="s">
        <v>18033</v>
      </c>
      <c r="D9739" s="1" t="s">
        <v>21</v>
      </c>
      <c r="E9739" s="1" t="s">
        <v>9177</v>
      </c>
      <c r="F9739" s="1" t="s">
        <v>428</v>
      </c>
      <c r="G9739" s="1" t="s">
        <v>35</v>
      </c>
      <c r="H9739" s="1">
        <v>45.0</v>
      </c>
      <c r="I9739" s="3">
        <v>44217.25</v>
      </c>
      <c r="J9739" s="1">
        <v>1.9013253413624</v>
      </c>
      <c r="K9739" s="1" t="s">
        <v>24</v>
      </c>
      <c r="M9739" s="3">
        <v>44217.29019079861</v>
      </c>
    </row>
    <row r="9740">
      <c r="A9740" s="1">
        <v>9738.0</v>
      </c>
      <c r="B9740" s="1" t="s">
        <v>385</v>
      </c>
      <c r="C9740" s="1" t="s">
        <v>18034</v>
      </c>
      <c r="D9740" s="1" t="s">
        <v>720</v>
      </c>
      <c r="E9740" s="1" t="s">
        <v>18035</v>
      </c>
      <c r="F9740" s="1" t="s">
        <v>388</v>
      </c>
      <c r="G9740" s="1" t="s">
        <v>39</v>
      </c>
      <c r="H9740" s="1">
        <v>45.0</v>
      </c>
      <c r="I9740" s="3">
        <v>43683.666666666664</v>
      </c>
      <c r="J9740" s="1">
        <v>3.224894784224</v>
      </c>
      <c r="K9740" s="1" t="s">
        <v>24</v>
      </c>
      <c r="M9740" s="3">
        <v>43683.72389233796</v>
      </c>
    </row>
    <row r="9741">
      <c r="A9741" s="1">
        <v>9739.0</v>
      </c>
      <c r="B9741" s="1" t="s">
        <v>811</v>
      </c>
      <c r="C9741" s="1" t="s">
        <v>18036</v>
      </c>
      <c r="D9741" s="1" t="s">
        <v>925</v>
      </c>
      <c r="E9741" s="1" t="s">
        <v>8542</v>
      </c>
      <c r="F9741" s="1" t="s">
        <v>815</v>
      </c>
      <c r="G9741" s="1" t="s">
        <v>17</v>
      </c>
      <c r="H9741" s="1">
        <v>45.0</v>
      </c>
      <c r="I9741" s="3">
        <v>43734.166666666664</v>
      </c>
      <c r="J9741" s="1">
        <v>2.69179841176888</v>
      </c>
      <c r="K9741" s="1" t="s">
        <v>18</v>
      </c>
      <c r="M9741" s="3">
        <v>43734.19973166667</v>
      </c>
    </row>
    <row r="9742">
      <c r="A9742" s="1">
        <v>9740.0</v>
      </c>
      <c r="B9742" s="1" t="s">
        <v>350</v>
      </c>
      <c r="C9742" s="1" t="s">
        <v>18037</v>
      </c>
      <c r="D9742" s="1" t="s">
        <v>75</v>
      </c>
      <c r="E9742" s="1" t="s">
        <v>1893</v>
      </c>
      <c r="F9742" s="1" t="s">
        <v>353</v>
      </c>
      <c r="G9742" s="1" t="s">
        <v>35</v>
      </c>
      <c r="H9742" s="1">
        <v>45.0</v>
      </c>
      <c r="I9742" s="3">
        <v>43565.625</v>
      </c>
      <c r="J9742" s="1">
        <v>0.0509310320545511</v>
      </c>
      <c r="K9742" s="1" t="s">
        <v>24</v>
      </c>
      <c r="M9742" s="3">
        <v>43565.663831018515</v>
      </c>
    </row>
    <row r="9743">
      <c r="A9743" s="1">
        <v>9741.0</v>
      </c>
      <c r="B9743" s="1" t="s">
        <v>1023</v>
      </c>
      <c r="C9743" s="1" t="s">
        <v>18038</v>
      </c>
      <c r="D9743" s="1" t="s">
        <v>116</v>
      </c>
      <c r="E9743" s="1" t="s">
        <v>9031</v>
      </c>
      <c r="F9743" s="1" t="s">
        <v>1027</v>
      </c>
      <c r="G9743" s="1" t="s">
        <v>17</v>
      </c>
      <c r="H9743" s="1">
        <v>45.0</v>
      </c>
      <c r="I9743" s="3">
        <v>43818.166666666664</v>
      </c>
      <c r="J9743" s="1">
        <v>5.65835046781619</v>
      </c>
      <c r="K9743" s="1" t="s">
        <v>24</v>
      </c>
      <c r="M9743" s="3">
        <v>43818.24254648148</v>
      </c>
    </row>
    <row r="9744">
      <c r="A9744" s="1">
        <v>9742.0</v>
      </c>
      <c r="B9744" s="1" t="s">
        <v>582</v>
      </c>
      <c r="C9744" s="1" t="s">
        <v>18039</v>
      </c>
      <c r="D9744" s="1" t="s">
        <v>1096</v>
      </c>
      <c r="E9744" s="1" t="s">
        <v>18040</v>
      </c>
      <c r="F9744" s="1" t="s">
        <v>586</v>
      </c>
      <c r="G9744" s="1" t="s">
        <v>39</v>
      </c>
      <c r="H9744" s="1">
        <v>45.0</v>
      </c>
      <c r="I9744" s="3">
        <v>43988.25</v>
      </c>
      <c r="J9744" s="1">
        <v>3.38401641640787</v>
      </c>
      <c r="K9744" s="1" t="s">
        <v>166</v>
      </c>
      <c r="L9744" s="1" t="s">
        <v>167</v>
      </c>
      <c r="M9744" s="3">
        <v>43988.29156356482</v>
      </c>
    </row>
    <row r="9745">
      <c r="A9745" s="1">
        <v>9743.0</v>
      </c>
      <c r="B9745" s="1" t="s">
        <v>953</v>
      </c>
      <c r="C9745" s="1" t="s">
        <v>18041</v>
      </c>
      <c r="D9745" s="1" t="s">
        <v>121</v>
      </c>
      <c r="E9745" s="1" t="s">
        <v>5584</v>
      </c>
      <c r="F9745" s="1" t="s">
        <v>956</v>
      </c>
      <c r="G9745" s="1" t="s">
        <v>17</v>
      </c>
      <c r="H9745" s="1">
        <v>45.0</v>
      </c>
      <c r="I9745" s="3">
        <v>44218.625</v>
      </c>
      <c r="J9745" s="1">
        <v>2.86315702383554</v>
      </c>
      <c r="K9745" s="1" t="s">
        <v>18</v>
      </c>
      <c r="M9745" s="3">
        <v>44218.63981525463</v>
      </c>
    </row>
    <row r="9746">
      <c r="A9746" s="1">
        <v>9744.0</v>
      </c>
      <c r="B9746" s="1" t="s">
        <v>184</v>
      </c>
      <c r="C9746" s="1" t="s">
        <v>18042</v>
      </c>
      <c r="D9746" s="1" t="s">
        <v>148</v>
      </c>
      <c r="E9746" s="1" t="s">
        <v>2105</v>
      </c>
      <c r="F9746" s="1" t="s">
        <v>187</v>
      </c>
      <c r="G9746" s="1" t="s">
        <v>17</v>
      </c>
      <c r="H9746" s="1">
        <v>45.0</v>
      </c>
      <c r="I9746" s="3">
        <v>44033.333333333336</v>
      </c>
      <c r="J9746" s="1">
        <v>1.68877768054581</v>
      </c>
      <c r="K9746" s="1" t="s">
        <v>24</v>
      </c>
      <c r="L9746" s="1" t="s">
        <v>188</v>
      </c>
      <c r="M9746" s="3">
        <v>44033.38205923611</v>
      </c>
    </row>
    <row r="9747">
      <c r="A9747" s="1">
        <v>9745.0</v>
      </c>
      <c r="B9747" s="1" t="s">
        <v>401</v>
      </c>
      <c r="C9747" s="1" t="s">
        <v>18043</v>
      </c>
      <c r="D9747" s="1" t="s">
        <v>1874</v>
      </c>
      <c r="E9747" s="1" t="s">
        <v>18044</v>
      </c>
      <c r="F9747" s="1" t="s">
        <v>405</v>
      </c>
      <c r="G9747" s="1" t="s">
        <v>39</v>
      </c>
      <c r="H9747" s="1">
        <v>45.0</v>
      </c>
      <c r="I9747" s="3">
        <v>44217.708333333336</v>
      </c>
      <c r="J9747" s="1">
        <v>2.36974684124912</v>
      </c>
      <c r="K9747" s="1" t="s">
        <v>24</v>
      </c>
      <c r="M9747" s="3">
        <v>44217.767502627314</v>
      </c>
    </row>
    <row r="9748">
      <c r="A9748" s="1">
        <v>9746.0</v>
      </c>
      <c r="B9748" s="1" t="s">
        <v>161</v>
      </c>
      <c r="C9748" s="1" t="s">
        <v>18045</v>
      </c>
      <c r="D9748" s="1" t="s">
        <v>163</v>
      </c>
      <c r="E9748" s="1" t="s">
        <v>11163</v>
      </c>
      <c r="F9748" s="1" t="s">
        <v>165</v>
      </c>
      <c r="G9748" s="1" t="s">
        <v>17</v>
      </c>
      <c r="H9748" s="1">
        <v>45.0</v>
      </c>
      <c r="I9748" s="3">
        <v>44189.208333333336</v>
      </c>
      <c r="J9748" s="1">
        <v>2.71273781349166</v>
      </c>
      <c r="K9748" s="1" t="s">
        <v>166</v>
      </c>
      <c r="L9748" s="1" t="s">
        <v>167</v>
      </c>
      <c r="M9748" s="3">
        <v>44189.246906168984</v>
      </c>
    </row>
    <row r="9749">
      <c r="A9749" s="1">
        <v>9747.0</v>
      </c>
      <c r="B9749" s="1" t="s">
        <v>303</v>
      </c>
      <c r="C9749" s="1" t="s">
        <v>18046</v>
      </c>
      <c r="D9749" s="1" t="s">
        <v>305</v>
      </c>
      <c r="E9749" s="1" t="s">
        <v>3101</v>
      </c>
      <c r="F9749" s="1" t="s">
        <v>307</v>
      </c>
      <c r="G9749" s="1" t="s">
        <v>17</v>
      </c>
      <c r="H9749" s="1">
        <v>45.0</v>
      </c>
      <c r="I9749" s="3">
        <v>44055.416666666664</v>
      </c>
      <c r="J9749" s="1">
        <v>1.15267505980617</v>
      </c>
      <c r="K9749" s="1" t="s">
        <v>24</v>
      </c>
      <c r="M9749" s="3">
        <v>44055.44451556713</v>
      </c>
    </row>
    <row r="9750">
      <c r="A9750" s="1">
        <v>9748.0</v>
      </c>
      <c r="B9750" s="1" t="s">
        <v>1644</v>
      </c>
      <c r="C9750" s="1" t="s">
        <v>18047</v>
      </c>
      <c r="D9750" s="1" t="s">
        <v>6025</v>
      </c>
      <c r="E9750" s="1" t="s">
        <v>18048</v>
      </c>
      <c r="F9750" s="1" t="s">
        <v>1647</v>
      </c>
      <c r="G9750" s="1" t="s">
        <v>39</v>
      </c>
      <c r="H9750" s="1">
        <v>45.0</v>
      </c>
      <c r="I9750" s="3">
        <v>44045.791666666664</v>
      </c>
      <c r="J9750" s="1">
        <v>2.28815947354265</v>
      </c>
      <c r="K9750" s="1" t="s">
        <v>24</v>
      </c>
      <c r="L9750" s="1" t="s">
        <v>741</v>
      </c>
      <c r="M9750" s="3">
        <v>44045.81766743056</v>
      </c>
    </row>
    <row r="9751">
      <c r="A9751" s="1">
        <v>9749.0</v>
      </c>
      <c r="B9751" s="1" t="s">
        <v>251</v>
      </c>
      <c r="C9751" s="1" t="s">
        <v>18049</v>
      </c>
      <c r="D9751" s="1" t="s">
        <v>2901</v>
      </c>
      <c r="E9751" s="1" t="s">
        <v>254</v>
      </c>
      <c r="F9751" s="1" t="s">
        <v>255</v>
      </c>
      <c r="G9751" s="1" t="s">
        <v>17</v>
      </c>
      <c r="H9751" s="1">
        <v>45.0</v>
      </c>
      <c r="I9751" s="3">
        <v>43861.739583333336</v>
      </c>
      <c r="J9751" s="1">
        <v>1.40842074365667</v>
      </c>
      <c r="K9751" s="1" t="s">
        <v>218</v>
      </c>
      <c r="M9751" s="3">
        <v>43862.46349899306</v>
      </c>
    </row>
    <row r="9752">
      <c r="A9752" s="1">
        <v>9750.0</v>
      </c>
      <c r="B9752" s="1" t="s">
        <v>2610</v>
      </c>
      <c r="C9752" s="1" t="s">
        <v>18050</v>
      </c>
      <c r="D9752" s="1" t="s">
        <v>764</v>
      </c>
      <c r="E9752" s="1" t="s">
        <v>18051</v>
      </c>
      <c r="F9752" s="1" t="s">
        <v>2614</v>
      </c>
      <c r="G9752" s="1" t="s">
        <v>39</v>
      </c>
      <c r="H9752" s="1">
        <v>45.0</v>
      </c>
      <c r="I9752" s="3">
        <v>43906.75</v>
      </c>
      <c r="J9752" s="1">
        <v>1.62874459859091</v>
      </c>
      <c r="K9752" s="1" t="s">
        <v>46</v>
      </c>
      <c r="M9752" s="3">
        <v>43906.804801412036</v>
      </c>
    </row>
    <row r="9753">
      <c r="A9753" s="1">
        <v>9751.0</v>
      </c>
      <c r="B9753" s="1" t="s">
        <v>1825</v>
      </c>
      <c r="C9753" s="1" t="s">
        <v>18052</v>
      </c>
      <c r="D9753" s="1" t="s">
        <v>10489</v>
      </c>
      <c r="E9753" s="1" t="s">
        <v>18053</v>
      </c>
      <c r="F9753" s="1" t="s">
        <v>1829</v>
      </c>
      <c r="G9753" s="1" t="s">
        <v>39</v>
      </c>
      <c r="H9753" s="1">
        <v>45.0</v>
      </c>
      <c r="I9753" s="3">
        <v>43867.614583333336</v>
      </c>
      <c r="J9753" s="1">
        <v>1.04629232303602</v>
      </c>
      <c r="K9753" s="1" t="s">
        <v>24</v>
      </c>
      <c r="M9753" s="3">
        <v>43867.633063622685</v>
      </c>
    </row>
    <row r="9754">
      <c r="A9754" s="1">
        <v>9752.0</v>
      </c>
      <c r="B9754" s="1" t="s">
        <v>2177</v>
      </c>
      <c r="C9754" s="1" t="s">
        <v>18054</v>
      </c>
      <c r="D9754" s="1" t="s">
        <v>7451</v>
      </c>
      <c r="E9754" s="1" t="s">
        <v>18055</v>
      </c>
      <c r="F9754" s="1" t="s">
        <v>2180</v>
      </c>
      <c r="G9754" s="1" t="s">
        <v>39</v>
      </c>
      <c r="H9754" s="1">
        <v>45.0</v>
      </c>
      <c r="I9754" s="3">
        <v>44252.708333333336</v>
      </c>
      <c r="J9754" s="1">
        <v>2.67276708697068</v>
      </c>
      <c r="K9754" s="1" t="s">
        <v>46</v>
      </c>
      <c r="L9754" s="1" t="s">
        <v>2164</v>
      </c>
      <c r="M9754" s="3">
        <v>44252.73446979166</v>
      </c>
    </row>
    <row r="9755">
      <c r="A9755" s="1">
        <v>9753.0</v>
      </c>
      <c r="B9755" s="1" t="s">
        <v>2645</v>
      </c>
      <c r="C9755" s="1" t="s">
        <v>18056</v>
      </c>
      <c r="D9755" s="1" t="s">
        <v>2647</v>
      </c>
      <c r="E9755" s="1" t="s">
        <v>2648</v>
      </c>
      <c r="F9755" s="1" t="s">
        <v>2649</v>
      </c>
      <c r="G9755" s="1" t="s">
        <v>17</v>
      </c>
      <c r="H9755" s="1">
        <v>45.0</v>
      </c>
      <c r="I9755" s="3">
        <v>43854.583333333336</v>
      </c>
      <c r="J9755" s="1">
        <v>1.65220804357158</v>
      </c>
      <c r="K9755" s="1" t="s">
        <v>18</v>
      </c>
      <c r="M9755" s="3">
        <v>43854.61684596065</v>
      </c>
    </row>
    <row r="9756">
      <c r="A9756" s="1">
        <v>9754.0</v>
      </c>
      <c r="B9756" s="1" t="s">
        <v>553</v>
      </c>
      <c r="C9756" s="1" t="s">
        <v>18057</v>
      </c>
      <c r="D9756" s="1" t="s">
        <v>555</v>
      </c>
      <c r="E9756" s="1" t="s">
        <v>4156</v>
      </c>
      <c r="F9756" s="1" t="s">
        <v>557</v>
      </c>
      <c r="G9756" s="1" t="s">
        <v>17</v>
      </c>
      <c r="H9756" s="1">
        <v>45.0</v>
      </c>
      <c r="I9756" s="3">
        <v>44141.645833333336</v>
      </c>
      <c r="J9756" s="1">
        <v>1.03987882176537</v>
      </c>
      <c r="K9756" s="1" t="s">
        <v>46</v>
      </c>
      <c r="L9756" s="1" t="s">
        <v>558</v>
      </c>
      <c r="M9756" s="3">
        <v>44141.74490081018</v>
      </c>
    </row>
    <row r="9757">
      <c r="A9757" s="1">
        <v>9755.0</v>
      </c>
      <c r="B9757" s="1" t="s">
        <v>14774</v>
      </c>
      <c r="C9757" s="1" t="s">
        <v>18058</v>
      </c>
      <c r="D9757" s="1" t="s">
        <v>8951</v>
      </c>
      <c r="E9757" s="1" t="s">
        <v>18059</v>
      </c>
      <c r="F9757" s="1" t="s">
        <v>14777</v>
      </c>
      <c r="G9757" s="1" t="s">
        <v>89</v>
      </c>
      <c r="H9757" s="1">
        <v>45.0</v>
      </c>
      <c r="I9757" s="3">
        <v>44249.61486512732</v>
      </c>
      <c r="J9757" s="1">
        <v>2.87608337458004</v>
      </c>
      <c r="K9757" s="1" t="s">
        <v>24</v>
      </c>
      <c r="L9757" s="1" t="s">
        <v>188</v>
      </c>
      <c r="M9757" s="3">
        <v>44249.63454293981</v>
      </c>
    </row>
    <row r="9758">
      <c r="A9758" s="1">
        <v>9756.0</v>
      </c>
      <c r="B9758" s="1" t="s">
        <v>953</v>
      </c>
      <c r="C9758" s="1" t="s">
        <v>18060</v>
      </c>
      <c r="D9758" s="1" t="s">
        <v>5836</v>
      </c>
      <c r="E9758" s="1" t="s">
        <v>5837</v>
      </c>
      <c r="F9758" s="1" t="s">
        <v>965</v>
      </c>
      <c r="G9758" s="1" t="s">
        <v>35</v>
      </c>
      <c r="H9758" s="1">
        <v>45.0</v>
      </c>
      <c r="I9758" s="3">
        <v>43573.625</v>
      </c>
      <c r="J9758" s="1">
        <v>1.8477984054533</v>
      </c>
      <c r="K9758" s="1" t="s">
        <v>18</v>
      </c>
      <c r="M9758" s="3">
        <v>43573.62013255787</v>
      </c>
    </row>
    <row r="9759">
      <c r="A9759" s="1">
        <v>9757.0</v>
      </c>
      <c r="B9759" s="1" t="s">
        <v>425</v>
      </c>
      <c r="C9759" s="1" t="s">
        <v>18061</v>
      </c>
      <c r="D9759" s="1" t="s">
        <v>326</v>
      </c>
      <c r="E9759" s="1" t="s">
        <v>7717</v>
      </c>
      <c r="F9759" s="1" t="s">
        <v>428</v>
      </c>
      <c r="G9759" s="1" t="s">
        <v>17</v>
      </c>
      <c r="H9759" s="1">
        <v>45.0</v>
      </c>
      <c r="I9759" s="3">
        <v>44039.270833333336</v>
      </c>
      <c r="J9759" s="1">
        <v>0.0953485699800408</v>
      </c>
      <c r="K9759" s="1" t="s">
        <v>24</v>
      </c>
      <c r="M9759" s="3">
        <v>44039.27932168981</v>
      </c>
    </row>
    <row r="9760">
      <c r="A9760" s="1">
        <v>9758.0</v>
      </c>
      <c r="B9760" s="1" t="s">
        <v>319</v>
      </c>
      <c r="C9760" s="1" t="s">
        <v>18062</v>
      </c>
      <c r="D9760" s="1" t="s">
        <v>2504</v>
      </c>
      <c r="E9760" s="1" t="s">
        <v>18063</v>
      </c>
      <c r="F9760" s="1" t="s">
        <v>323</v>
      </c>
      <c r="G9760" s="1" t="s">
        <v>39</v>
      </c>
      <c r="H9760" s="1">
        <v>45.0</v>
      </c>
      <c r="I9760" s="3">
        <v>44104.770833333336</v>
      </c>
      <c r="J9760" s="1">
        <v>1.41144018782176</v>
      </c>
      <c r="K9760" s="1" t="s">
        <v>24</v>
      </c>
      <c r="M9760" s="3">
        <v>44104.84499300926</v>
      </c>
    </row>
    <row r="9761">
      <c r="A9761" s="1">
        <v>9759.0</v>
      </c>
      <c r="B9761" s="1" t="s">
        <v>319</v>
      </c>
      <c r="C9761" s="1" t="s">
        <v>18064</v>
      </c>
      <c r="D9761" s="1" t="s">
        <v>2504</v>
      </c>
      <c r="E9761" s="1" t="s">
        <v>18065</v>
      </c>
      <c r="F9761" s="1" t="s">
        <v>323</v>
      </c>
      <c r="G9761" s="1" t="s">
        <v>39</v>
      </c>
      <c r="H9761" s="1">
        <v>45.0</v>
      </c>
      <c r="I9761" s="3">
        <v>44106.78125</v>
      </c>
      <c r="J9761" s="1">
        <v>1.47887967290939</v>
      </c>
      <c r="K9761" s="1" t="s">
        <v>24</v>
      </c>
      <c r="M9761" s="3">
        <v>44106.810017951386</v>
      </c>
    </row>
    <row r="9762">
      <c r="A9762" s="1">
        <v>9760.0</v>
      </c>
      <c r="B9762" s="1" t="s">
        <v>1348</v>
      </c>
      <c r="C9762" s="1" t="s">
        <v>18066</v>
      </c>
      <c r="D9762" s="1" t="s">
        <v>2567</v>
      </c>
      <c r="E9762" s="1" t="s">
        <v>5893</v>
      </c>
      <c r="F9762" s="1" t="s">
        <v>1352</v>
      </c>
      <c r="G9762" s="1" t="s">
        <v>17</v>
      </c>
      <c r="H9762" s="1">
        <v>45.0</v>
      </c>
      <c r="I9762" s="3">
        <v>44028.666666666664</v>
      </c>
      <c r="J9762" s="1">
        <v>1.49463089852931</v>
      </c>
      <c r="K9762" s="1" t="s">
        <v>18</v>
      </c>
      <c r="M9762" s="3">
        <v>44028.716173078705</v>
      </c>
    </row>
    <row r="9763">
      <c r="A9763" s="1">
        <v>9761.0</v>
      </c>
      <c r="B9763" s="1" t="s">
        <v>8425</v>
      </c>
      <c r="C9763" s="1" t="s">
        <v>18067</v>
      </c>
      <c r="D9763" s="1" t="s">
        <v>14</v>
      </c>
      <c r="E9763" s="1" t="s">
        <v>18068</v>
      </c>
      <c r="F9763" s="1" t="s">
        <v>8428</v>
      </c>
      <c r="G9763" s="1" t="s">
        <v>39</v>
      </c>
      <c r="H9763" s="1">
        <v>45.0</v>
      </c>
      <c r="I9763" s="3">
        <v>43731.541666666664</v>
      </c>
      <c r="J9763" s="1">
        <v>1.61101074542276</v>
      </c>
      <c r="K9763" s="1" t="s">
        <v>18</v>
      </c>
      <c r="M9763" s="3">
        <v>43731.59397712963</v>
      </c>
    </row>
    <row r="9764">
      <c r="A9764" s="1">
        <v>9762.0</v>
      </c>
      <c r="B9764" s="1" t="s">
        <v>2203</v>
      </c>
      <c r="C9764" s="1" t="s">
        <v>18069</v>
      </c>
      <c r="D9764" s="1" t="s">
        <v>37</v>
      </c>
      <c r="E9764" s="1" t="s">
        <v>18070</v>
      </c>
      <c r="F9764" s="1" t="s">
        <v>2206</v>
      </c>
      <c r="G9764" s="1" t="s">
        <v>39</v>
      </c>
      <c r="H9764" s="1">
        <v>45.0</v>
      </c>
      <c r="I9764" s="3">
        <v>44146.208333333336</v>
      </c>
      <c r="J9764" s="1">
        <v>0.326560885992501</v>
      </c>
      <c r="K9764" s="1" t="s">
        <v>46</v>
      </c>
      <c r="L9764" s="1" t="s">
        <v>2207</v>
      </c>
      <c r="M9764" s="3">
        <v>44146.23152847222</v>
      </c>
    </row>
    <row r="9765">
      <c r="A9765" s="1">
        <v>9763.0</v>
      </c>
      <c r="B9765" s="1" t="s">
        <v>5276</v>
      </c>
      <c r="C9765" s="1" t="s">
        <v>18071</v>
      </c>
      <c r="D9765" s="1" t="s">
        <v>5278</v>
      </c>
      <c r="E9765" s="1" t="s">
        <v>18072</v>
      </c>
      <c r="F9765" s="1" t="s">
        <v>5280</v>
      </c>
      <c r="G9765" s="1" t="s">
        <v>17</v>
      </c>
      <c r="H9765" s="1">
        <v>45.0</v>
      </c>
      <c r="I9765" s="3">
        <v>43886.416666666664</v>
      </c>
      <c r="J9765" s="1">
        <v>0.154314591648601</v>
      </c>
      <c r="K9765" s="1" t="s">
        <v>3447</v>
      </c>
      <c r="M9765" s="3">
        <v>43886.49016518518</v>
      </c>
    </row>
    <row r="9766">
      <c r="A9766" s="1">
        <v>9764.0</v>
      </c>
      <c r="B9766" s="1" t="s">
        <v>18073</v>
      </c>
      <c r="C9766" s="1" t="s">
        <v>18074</v>
      </c>
      <c r="D9766" s="1" t="s">
        <v>93</v>
      </c>
      <c r="E9766" s="1" t="s">
        <v>18075</v>
      </c>
      <c r="F9766" s="1" t="s">
        <v>18076</v>
      </c>
      <c r="G9766" s="1" t="s">
        <v>39</v>
      </c>
      <c r="H9766" s="1">
        <v>45.0</v>
      </c>
      <c r="I9766" s="3">
        <v>43726.333333333336</v>
      </c>
      <c r="J9766" s="1">
        <v>1.61168692407546</v>
      </c>
      <c r="K9766" s="1" t="s">
        <v>24</v>
      </c>
      <c r="M9766" s="3">
        <v>43726.37068760417</v>
      </c>
    </row>
    <row r="9767">
      <c r="A9767" s="1">
        <v>9765.0</v>
      </c>
      <c r="B9767" s="1" t="s">
        <v>119</v>
      </c>
      <c r="C9767" s="1" t="s">
        <v>18077</v>
      </c>
      <c r="D9767" s="1" t="s">
        <v>1363</v>
      </c>
      <c r="E9767" s="1" t="s">
        <v>18078</v>
      </c>
      <c r="F9767" s="1" t="s">
        <v>123</v>
      </c>
      <c r="G9767" s="1" t="s">
        <v>39</v>
      </c>
      <c r="H9767" s="1">
        <v>45.0</v>
      </c>
      <c r="I9767" s="3">
        <v>43896.208333333336</v>
      </c>
      <c r="J9767" s="1">
        <v>2.43479613930105</v>
      </c>
      <c r="K9767" s="1" t="s">
        <v>18</v>
      </c>
      <c r="M9767" s="3">
        <v>43896.24142099537</v>
      </c>
    </row>
    <row r="9768">
      <c r="A9768" s="1">
        <v>9766.0</v>
      </c>
      <c r="B9768" s="1" t="s">
        <v>3971</v>
      </c>
      <c r="C9768" s="1" t="s">
        <v>18079</v>
      </c>
      <c r="D9768" s="1" t="s">
        <v>1343</v>
      </c>
      <c r="E9768" s="1" t="s">
        <v>18080</v>
      </c>
      <c r="F9768" s="1" t="s">
        <v>3974</v>
      </c>
      <c r="G9768" s="1" t="s">
        <v>35</v>
      </c>
      <c r="H9768" s="1">
        <v>45.0</v>
      </c>
      <c r="I9768" s="3">
        <v>43862.270833333336</v>
      </c>
      <c r="J9768" s="1">
        <v>1.85044976578174</v>
      </c>
      <c r="K9768" s="1" t="s">
        <v>24</v>
      </c>
      <c r="M9768" s="3">
        <v>43862.30352746528</v>
      </c>
    </row>
    <row r="9769">
      <c r="A9769" s="1">
        <v>9767.0</v>
      </c>
      <c r="B9769" s="1" t="s">
        <v>366</v>
      </c>
      <c r="C9769" s="1" t="s">
        <v>18081</v>
      </c>
      <c r="D9769" s="1" t="s">
        <v>315</v>
      </c>
      <c r="E9769" s="1" t="s">
        <v>18082</v>
      </c>
      <c r="F9769" s="1" t="s">
        <v>370</v>
      </c>
      <c r="G9769" s="1" t="s">
        <v>39</v>
      </c>
      <c r="H9769" s="1">
        <v>45.0</v>
      </c>
      <c r="I9769" s="3">
        <v>44237.322916666664</v>
      </c>
      <c r="J9769" s="1">
        <v>4.46086954664155</v>
      </c>
      <c r="K9769" s="1" t="s">
        <v>166</v>
      </c>
      <c r="L9769" s="1" t="s">
        <v>167</v>
      </c>
      <c r="M9769" s="3">
        <v>44237.35870974537</v>
      </c>
    </row>
    <row r="9770">
      <c r="A9770" s="1">
        <v>9768.0</v>
      </c>
      <c r="B9770" s="1" t="s">
        <v>3909</v>
      </c>
      <c r="C9770" s="1" t="s">
        <v>18083</v>
      </c>
      <c r="D9770" s="1" t="s">
        <v>808</v>
      </c>
      <c r="E9770" s="1" t="s">
        <v>18084</v>
      </c>
      <c r="F9770" s="1" t="s">
        <v>3912</v>
      </c>
      <c r="G9770" s="1" t="s">
        <v>39</v>
      </c>
      <c r="H9770" s="1">
        <v>45.0</v>
      </c>
      <c r="I9770" s="3">
        <v>44061.708333333336</v>
      </c>
      <c r="J9770" s="1">
        <v>2.22591657993239</v>
      </c>
      <c r="K9770" s="1" t="s">
        <v>24</v>
      </c>
      <c r="M9770" s="3">
        <v>44061.776737858796</v>
      </c>
    </row>
    <row r="9771">
      <c r="A9771" s="1">
        <v>9769.0</v>
      </c>
      <c r="B9771" s="1" t="s">
        <v>2918</v>
      </c>
      <c r="C9771" s="1" t="s">
        <v>18085</v>
      </c>
      <c r="D9771" s="1" t="s">
        <v>3403</v>
      </c>
      <c r="E9771" s="1" t="s">
        <v>18086</v>
      </c>
      <c r="F9771" s="1" t="s">
        <v>2922</v>
      </c>
      <c r="G9771" s="1" t="s">
        <v>39</v>
      </c>
      <c r="H9771" s="1">
        <v>45.0</v>
      </c>
      <c r="I9771" s="3">
        <v>43882.291666666664</v>
      </c>
      <c r="J9771" s="1">
        <v>2.94655043000212</v>
      </c>
      <c r="K9771" s="1" t="s">
        <v>24</v>
      </c>
      <c r="M9771" s="3">
        <v>43882.327511469906</v>
      </c>
    </row>
    <row r="9772">
      <c r="A9772" s="1">
        <v>9770.0</v>
      </c>
      <c r="B9772" s="1" t="s">
        <v>2299</v>
      </c>
      <c r="C9772" s="1" t="s">
        <v>18087</v>
      </c>
      <c r="D9772" s="1" t="s">
        <v>729</v>
      </c>
      <c r="E9772" s="1" t="s">
        <v>18088</v>
      </c>
      <c r="F9772" s="1" t="s">
        <v>2302</v>
      </c>
      <c r="G9772" s="1" t="s">
        <v>17</v>
      </c>
      <c r="H9772" s="1">
        <v>45.0</v>
      </c>
      <c r="I9772" s="3">
        <v>44149.1875</v>
      </c>
      <c r="J9772" s="1">
        <v>1.95316734262132</v>
      </c>
      <c r="K9772" s="1" t="s">
        <v>24</v>
      </c>
      <c r="M9772" s="3">
        <v>44149.223586493055</v>
      </c>
    </row>
    <row r="9773">
      <c r="A9773" s="1">
        <v>9771.0</v>
      </c>
      <c r="B9773" s="1" t="s">
        <v>401</v>
      </c>
      <c r="C9773" s="1" t="s">
        <v>18089</v>
      </c>
      <c r="D9773" s="1" t="s">
        <v>701</v>
      </c>
      <c r="E9773" s="1" t="s">
        <v>18090</v>
      </c>
      <c r="F9773" s="1" t="s">
        <v>405</v>
      </c>
      <c r="G9773" s="1" t="s">
        <v>89</v>
      </c>
      <c r="H9773" s="1">
        <v>45.0</v>
      </c>
      <c r="I9773" s="3">
        <v>44165.78841064815</v>
      </c>
      <c r="J9773" s="1">
        <v>2.15547780056622</v>
      </c>
      <c r="K9773" s="1" t="s">
        <v>24</v>
      </c>
      <c r="M9773" s="3">
        <v>44165.80901405092</v>
      </c>
    </row>
    <row r="9774">
      <c r="A9774" s="1">
        <v>9772.0</v>
      </c>
      <c r="B9774" s="1" t="s">
        <v>3701</v>
      </c>
      <c r="C9774" s="1" t="s">
        <v>18091</v>
      </c>
      <c r="D9774" s="1" t="s">
        <v>1827</v>
      </c>
      <c r="E9774" s="1" t="s">
        <v>4570</v>
      </c>
      <c r="F9774" s="1" t="s">
        <v>3705</v>
      </c>
      <c r="G9774" s="1" t="s">
        <v>17</v>
      </c>
      <c r="H9774" s="1">
        <v>45.0</v>
      </c>
      <c r="I9774" s="3">
        <v>44160.208333333336</v>
      </c>
      <c r="J9774" s="1">
        <v>0.900573864483797</v>
      </c>
      <c r="K9774" s="1" t="s">
        <v>166</v>
      </c>
      <c r="L9774" s="1" t="s">
        <v>318</v>
      </c>
      <c r="M9774" s="3">
        <v>44160.24374136574</v>
      </c>
    </row>
    <row r="9775">
      <c r="A9775" s="1">
        <v>9773.0</v>
      </c>
      <c r="B9775" s="1" t="s">
        <v>953</v>
      </c>
      <c r="C9775" s="1" t="s">
        <v>18092</v>
      </c>
      <c r="D9775" s="1" t="s">
        <v>925</v>
      </c>
      <c r="E9775" s="1" t="s">
        <v>5950</v>
      </c>
      <c r="F9775" s="1" t="s">
        <v>1040</v>
      </c>
      <c r="G9775" s="1" t="s">
        <v>17</v>
      </c>
      <c r="H9775" s="1">
        <v>45.0</v>
      </c>
      <c r="I9775" s="3">
        <v>43871.166666666664</v>
      </c>
      <c r="J9775" s="1">
        <v>1.61119452617811</v>
      </c>
      <c r="K9775" s="1" t="s">
        <v>18</v>
      </c>
      <c r="M9775" s="3">
        <v>43871.20227664352</v>
      </c>
    </row>
    <row r="9776">
      <c r="A9776" s="1">
        <v>9774.0</v>
      </c>
      <c r="B9776" s="1" t="s">
        <v>1529</v>
      </c>
      <c r="C9776" s="1" t="s">
        <v>18093</v>
      </c>
      <c r="D9776" s="1" t="s">
        <v>1531</v>
      </c>
      <c r="E9776" s="1" t="s">
        <v>1532</v>
      </c>
      <c r="F9776" s="1" t="s">
        <v>1533</v>
      </c>
      <c r="G9776" s="1" t="s">
        <v>35</v>
      </c>
      <c r="H9776" s="1">
        <v>45.0</v>
      </c>
      <c r="I9776" s="3">
        <v>43605.375</v>
      </c>
      <c r="J9776" s="1">
        <v>0.80908618925129</v>
      </c>
      <c r="K9776" s="1" t="s">
        <v>18</v>
      </c>
      <c r="M9776" s="3">
        <v>43605.359968240744</v>
      </c>
    </row>
    <row r="9777">
      <c r="A9777" s="1">
        <v>9775.0</v>
      </c>
      <c r="B9777" s="1" t="s">
        <v>485</v>
      </c>
      <c r="C9777" s="1" t="s">
        <v>18094</v>
      </c>
      <c r="D9777" s="1" t="s">
        <v>163</v>
      </c>
      <c r="E9777" s="1" t="s">
        <v>1512</v>
      </c>
      <c r="F9777" s="1" t="s">
        <v>489</v>
      </c>
      <c r="G9777" s="1" t="s">
        <v>17</v>
      </c>
      <c r="H9777" s="1">
        <v>45.0</v>
      </c>
      <c r="I9777" s="3">
        <v>44068.25</v>
      </c>
      <c r="J9777" s="1">
        <v>0.388633970479126</v>
      </c>
      <c r="K9777" s="1" t="s">
        <v>166</v>
      </c>
      <c r="M9777" s="3">
        <v>44069.24131886574</v>
      </c>
    </row>
    <row r="9778">
      <c r="A9778" s="1">
        <v>9776.0</v>
      </c>
      <c r="B9778" s="1" t="s">
        <v>184</v>
      </c>
      <c r="C9778" s="1" t="s">
        <v>18095</v>
      </c>
      <c r="D9778" s="1" t="s">
        <v>148</v>
      </c>
      <c r="E9778" s="1" t="s">
        <v>8093</v>
      </c>
      <c r="F9778" s="1" t="s">
        <v>187</v>
      </c>
      <c r="G9778" s="1" t="s">
        <v>17</v>
      </c>
      <c r="H9778" s="1">
        <v>45.0</v>
      </c>
      <c r="I9778" s="3">
        <v>43922.40625</v>
      </c>
      <c r="J9778" s="1">
        <v>2.92750196817424</v>
      </c>
      <c r="K9778" s="1" t="s">
        <v>24</v>
      </c>
      <c r="M9778" s="3">
        <v>43922.56639353009</v>
      </c>
    </row>
    <row r="9779">
      <c r="A9779" s="1">
        <v>9777.0</v>
      </c>
      <c r="B9779" s="1" t="s">
        <v>308</v>
      </c>
      <c r="C9779" s="1" t="s">
        <v>18096</v>
      </c>
      <c r="D9779" s="1" t="s">
        <v>310</v>
      </c>
      <c r="E9779" s="1" t="s">
        <v>2281</v>
      </c>
      <c r="F9779" s="1" t="s">
        <v>312</v>
      </c>
      <c r="G9779" s="1" t="s">
        <v>17</v>
      </c>
      <c r="H9779" s="1">
        <v>45.0</v>
      </c>
      <c r="I9779" s="3">
        <v>44134.583333333336</v>
      </c>
      <c r="J9779" s="1">
        <v>1.16766635478304</v>
      </c>
      <c r="K9779" s="1" t="s">
        <v>24</v>
      </c>
      <c r="L9779" s="1" t="s">
        <v>96</v>
      </c>
      <c r="M9779" s="3">
        <v>44134.609454467594</v>
      </c>
    </row>
    <row r="9780">
      <c r="A9780" s="1">
        <v>9778.0</v>
      </c>
      <c r="B9780" s="1" t="s">
        <v>3971</v>
      </c>
      <c r="C9780" s="1" t="s">
        <v>18097</v>
      </c>
      <c r="D9780" s="1" t="s">
        <v>1692</v>
      </c>
      <c r="E9780" s="1" t="s">
        <v>10121</v>
      </c>
      <c r="F9780" s="1" t="s">
        <v>3974</v>
      </c>
      <c r="G9780" s="1" t="s">
        <v>17</v>
      </c>
      <c r="H9780" s="1">
        <v>45.0</v>
      </c>
      <c r="I9780" s="3">
        <v>43752.25</v>
      </c>
      <c r="J9780" s="1">
        <v>2.70021877766056</v>
      </c>
      <c r="K9780" s="1" t="s">
        <v>18</v>
      </c>
      <c r="M9780" s="3">
        <v>43753.16379615741</v>
      </c>
    </row>
    <row r="9781">
      <c r="A9781" s="1">
        <v>9779.0</v>
      </c>
      <c r="B9781" s="1" t="s">
        <v>119</v>
      </c>
      <c r="C9781" s="1" t="s">
        <v>18098</v>
      </c>
      <c r="D9781" s="1" t="s">
        <v>37</v>
      </c>
      <c r="E9781" s="1" t="s">
        <v>18099</v>
      </c>
      <c r="F9781" s="1" t="s">
        <v>123</v>
      </c>
      <c r="G9781" s="1" t="s">
        <v>39</v>
      </c>
      <c r="H9781" s="1">
        <v>45.0</v>
      </c>
      <c r="I9781" s="3">
        <v>44164.625</v>
      </c>
      <c r="J9781" s="1">
        <v>1.20879375023224</v>
      </c>
      <c r="K9781" s="1" t="s">
        <v>18</v>
      </c>
      <c r="M9781" s="3">
        <v>44164.647537777775</v>
      </c>
    </row>
    <row r="9782">
      <c r="A9782" s="1">
        <v>9780.0</v>
      </c>
      <c r="B9782" s="1" t="s">
        <v>932</v>
      </c>
      <c r="C9782" s="1" t="s">
        <v>18100</v>
      </c>
      <c r="D9782" s="1" t="s">
        <v>934</v>
      </c>
      <c r="E9782" s="1" t="s">
        <v>935</v>
      </c>
      <c r="F9782" s="1" t="s">
        <v>936</v>
      </c>
      <c r="G9782" s="1" t="s">
        <v>17</v>
      </c>
      <c r="H9782" s="1">
        <v>45.0</v>
      </c>
      <c r="I9782" s="3">
        <v>43864.666666666664</v>
      </c>
      <c r="J9782" s="1">
        <v>0.986664891619316</v>
      </c>
      <c r="K9782" s="1" t="s">
        <v>159</v>
      </c>
      <c r="M9782" s="3">
        <v>43864.66565821759</v>
      </c>
    </row>
    <row r="9783">
      <c r="A9783" s="1">
        <v>9781.0</v>
      </c>
      <c r="B9783" s="1" t="s">
        <v>176</v>
      </c>
      <c r="C9783" s="1" t="s">
        <v>18101</v>
      </c>
      <c r="D9783" s="1" t="s">
        <v>178</v>
      </c>
      <c r="E9783" s="1" t="s">
        <v>6229</v>
      </c>
      <c r="F9783" s="1" t="s">
        <v>180</v>
      </c>
      <c r="G9783" s="1" t="s">
        <v>17</v>
      </c>
      <c r="H9783" s="1">
        <v>45.0</v>
      </c>
      <c r="I9783" s="3">
        <v>44141.6875</v>
      </c>
      <c r="J9783" s="1">
        <v>3.31694474800783</v>
      </c>
      <c r="K9783" s="1" t="s">
        <v>24</v>
      </c>
      <c r="M9783" s="3">
        <v>44141.7223215162</v>
      </c>
    </row>
    <row r="9784">
      <c r="A9784" s="1">
        <v>9782.0</v>
      </c>
      <c r="B9784" s="1" t="s">
        <v>239</v>
      </c>
      <c r="C9784" s="1" t="s">
        <v>18102</v>
      </c>
      <c r="D9784" s="1" t="s">
        <v>80</v>
      </c>
      <c r="E9784" s="1" t="s">
        <v>1138</v>
      </c>
      <c r="F9784" s="1" t="s">
        <v>243</v>
      </c>
      <c r="G9784" s="1" t="s">
        <v>35</v>
      </c>
      <c r="H9784" s="1">
        <v>45.0</v>
      </c>
      <c r="I9784" s="3">
        <v>43888.291666666664</v>
      </c>
      <c r="J9784" s="1">
        <v>0.970043229475264</v>
      </c>
      <c r="K9784" s="1" t="s">
        <v>46</v>
      </c>
      <c r="M9784" s="3">
        <v>43888.32516302083</v>
      </c>
    </row>
    <row r="9785">
      <c r="A9785" s="1">
        <v>9783.0</v>
      </c>
      <c r="B9785" s="1" t="s">
        <v>991</v>
      </c>
      <c r="C9785" s="1" t="s">
        <v>18103</v>
      </c>
      <c r="D9785" s="1" t="s">
        <v>121</v>
      </c>
      <c r="E9785" s="1" t="s">
        <v>18104</v>
      </c>
      <c r="F9785" s="1" t="s">
        <v>995</v>
      </c>
      <c r="G9785" s="1" t="s">
        <v>39</v>
      </c>
      <c r="H9785" s="1">
        <v>45.0</v>
      </c>
      <c r="I9785" s="3">
        <v>43988.291666666664</v>
      </c>
      <c r="J9785" s="1">
        <v>0.0739437269965792</v>
      </c>
      <c r="K9785" s="1" t="s">
        <v>18</v>
      </c>
      <c r="M9785" s="3">
        <v>43988.324595833335</v>
      </c>
    </row>
    <row r="9786">
      <c r="A9786" s="1">
        <v>9784.0</v>
      </c>
      <c r="B9786" s="1" t="s">
        <v>1379</v>
      </c>
      <c r="C9786" s="1" t="s">
        <v>18105</v>
      </c>
      <c r="D9786" s="1" t="s">
        <v>2994</v>
      </c>
      <c r="E9786" s="1" t="s">
        <v>11272</v>
      </c>
      <c r="F9786" s="1" t="s">
        <v>1383</v>
      </c>
      <c r="G9786" s="1" t="s">
        <v>35</v>
      </c>
      <c r="H9786" s="1">
        <v>45.0</v>
      </c>
      <c r="I9786" s="3">
        <v>44230.208333333336</v>
      </c>
      <c r="J9786" s="1">
        <v>1.95598944883517</v>
      </c>
      <c r="K9786" s="1" t="s">
        <v>46</v>
      </c>
      <c r="L9786" s="1" t="s">
        <v>266</v>
      </c>
      <c r="M9786" s="3">
        <v>44230.24803002315</v>
      </c>
    </row>
    <row r="9787">
      <c r="A9787" s="1">
        <v>9785.0</v>
      </c>
      <c r="B9787" s="1" t="s">
        <v>853</v>
      </c>
      <c r="C9787" s="1" t="s">
        <v>18106</v>
      </c>
      <c r="D9787" s="1" t="s">
        <v>1806</v>
      </c>
      <c r="E9787" s="1" t="s">
        <v>3431</v>
      </c>
      <c r="F9787" s="1" t="s">
        <v>856</v>
      </c>
      <c r="G9787" s="1" t="s">
        <v>17</v>
      </c>
      <c r="H9787" s="1">
        <v>45.0</v>
      </c>
      <c r="I9787" s="3">
        <v>44173.541666666664</v>
      </c>
      <c r="J9787" s="1">
        <v>2.18383459058772</v>
      </c>
      <c r="K9787" s="1" t="s">
        <v>18</v>
      </c>
      <c r="M9787" s="3">
        <v>44173.575664317126</v>
      </c>
    </row>
    <row r="9788">
      <c r="A9788" s="1">
        <v>9786.0</v>
      </c>
      <c r="B9788" s="1" t="s">
        <v>3345</v>
      </c>
      <c r="C9788" s="1" t="s">
        <v>18107</v>
      </c>
      <c r="D9788" s="1" t="s">
        <v>1802</v>
      </c>
      <c r="E9788" s="1" t="s">
        <v>3347</v>
      </c>
      <c r="F9788" s="1" t="s">
        <v>3348</v>
      </c>
      <c r="G9788" s="1" t="s">
        <v>17</v>
      </c>
      <c r="H9788" s="1">
        <v>45.0</v>
      </c>
      <c r="I9788" s="3">
        <v>43833.333333333336</v>
      </c>
      <c r="J9788" s="1">
        <v>3.89483627748331</v>
      </c>
      <c r="K9788" s="1" t="s">
        <v>62</v>
      </c>
      <c r="M9788" s="3">
        <v>43833.33156234954</v>
      </c>
    </row>
    <row r="9789">
      <c r="A9789" s="1">
        <v>9787.0</v>
      </c>
      <c r="B9789" s="1" t="s">
        <v>251</v>
      </c>
      <c r="C9789" s="1" t="s">
        <v>18108</v>
      </c>
      <c r="D9789" s="1" t="s">
        <v>5337</v>
      </c>
      <c r="E9789" s="1" t="s">
        <v>18109</v>
      </c>
      <c r="F9789" s="1" t="s">
        <v>255</v>
      </c>
      <c r="G9789" s="1" t="s">
        <v>17</v>
      </c>
      <c r="H9789" s="1">
        <v>45.0</v>
      </c>
      <c r="I9789" s="3">
        <v>43894.708333333336</v>
      </c>
      <c r="J9789" s="1">
        <v>1.97656907287072</v>
      </c>
      <c r="K9789" s="1" t="s">
        <v>218</v>
      </c>
      <c r="M9789" s="3">
        <v>43894.76695997685</v>
      </c>
    </row>
    <row r="9790">
      <c r="A9790" s="1">
        <v>9788.0</v>
      </c>
      <c r="B9790" s="1" t="s">
        <v>1202</v>
      </c>
      <c r="C9790" s="1" t="s">
        <v>18110</v>
      </c>
      <c r="D9790" s="1" t="s">
        <v>1631</v>
      </c>
      <c r="E9790" s="1" t="s">
        <v>9809</v>
      </c>
      <c r="F9790" s="1" t="s">
        <v>1206</v>
      </c>
      <c r="G9790" s="1" t="s">
        <v>35</v>
      </c>
      <c r="H9790" s="1">
        <v>45.0</v>
      </c>
      <c r="I9790" s="3">
        <v>43623.291666666664</v>
      </c>
      <c r="J9790" s="1">
        <v>1.86891494932701</v>
      </c>
      <c r="K9790" s="1" t="s">
        <v>24</v>
      </c>
      <c r="M9790" s="3">
        <v>43623.34599782407</v>
      </c>
    </row>
    <row r="9791">
      <c r="A9791" s="1">
        <v>9789.0</v>
      </c>
      <c r="B9791" s="1" t="s">
        <v>3102</v>
      </c>
      <c r="C9791" s="1" t="s">
        <v>18111</v>
      </c>
      <c r="D9791" s="1" t="s">
        <v>1255</v>
      </c>
      <c r="E9791" s="1" t="s">
        <v>18112</v>
      </c>
      <c r="F9791" s="1" t="s">
        <v>3106</v>
      </c>
      <c r="G9791" s="1" t="s">
        <v>89</v>
      </c>
      <c r="H9791" s="1">
        <v>45.0</v>
      </c>
      <c r="I9791" s="3">
        <v>44151.770309074076</v>
      </c>
      <c r="J9791" s="1">
        <v>1.28607630925645</v>
      </c>
      <c r="K9791" s="1" t="s">
        <v>83</v>
      </c>
      <c r="M9791" s="3">
        <v>44151.77829333334</v>
      </c>
    </row>
    <row r="9792">
      <c r="A9792" s="1">
        <v>9790.0</v>
      </c>
      <c r="B9792" s="1" t="s">
        <v>78</v>
      </c>
      <c r="C9792" s="1" t="s">
        <v>18113</v>
      </c>
      <c r="D9792" s="1" t="s">
        <v>86</v>
      </c>
      <c r="E9792" s="1" t="s">
        <v>2869</v>
      </c>
      <c r="F9792" s="1" t="s">
        <v>82</v>
      </c>
      <c r="G9792" s="1" t="s">
        <v>17</v>
      </c>
      <c r="H9792" s="1">
        <v>45.0</v>
      </c>
      <c r="I9792" s="3">
        <v>43927.541666666664</v>
      </c>
      <c r="J9792" s="1">
        <v>0.367536712259861</v>
      </c>
      <c r="K9792" s="1" t="s">
        <v>83</v>
      </c>
      <c r="M9792" s="3">
        <v>43927.56626554398</v>
      </c>
    </row>
    <row r="9793">
      <c r="A9793" s="1">
        <v>9791.0</v>
      </c>
      <c r="B9793" s="1" t="s">
        <v>78</v>
      </c>
      <c r="C9793" s="1" t="s">
        <v>18114</v>
      </c>
      <c r="D9793" s="1" t="s">
        <v>86</v>
      </c>
      <c r="E9793" s="1" t="s">
        <v>2869</v>
      </c>
      <c r="F9793" s="1" t="s">
        <v>82</v>
      </c>
      <c r="G9793" s="1" t="s">
        <v>17</v>
      </c>
      <c r="H9793" s="1">
        <v>45.0</v>
      </c>
      <c r="I9793" s="3">
        <v>43925.21875</v>
      </c>
      <c r="J9793" s="1">
        <v>0.239295247173912</v>
      </c>
      <c r="K9793" s="1" t="s">
        <v>83</v>
      </c>
      <c r="M9793" s="3">
        <v>43925.25243956019</v>
      </c>
    </row>
    <row r="9794">
      <c r="A9794" s="1">
        <v>9792.0</v>
      </c>
      <c r="B9794" s="1" t="s">
        <v>4682</v>
      </c>
      <c r="C9794" s="1" t="s">
        <v>18115</v>
      </c>
      <c r="D9794" s="1" t="s">
        <v>1176</v>
      </c>
      <c r="E9794" s="1" t="s">
        <v>18116</v>
      </c>
      <c r="F9794" s="1" t="s">
        <v>4685</v>
      </c>
      <c r="G9794" s="1" t="s">
        <v>39</v>
      </c>
      <c r="H9794" s="1">
        <v>45.0</v>
      </c>
      <c r="I9794" s="3">
        <v>43938.697916666664</v>
      </c>
      <c r="J9794" s="1">
        <v>0.782020419596307</v>
      </c>
      <c r="K9794" s="1" t="s">
        <v>46</v>
      </c>
      <c r="M9794" s="3">
        <v>43938.755517314814</v>
      </c>
    </row>
    <row r="9795">
      <c r="A9795" s="1">
        <v>9793.0</v>
      </c>
      <c r="B9795" s="1" t="s">
        <v>303</v>
      </c>
      <c r="C9795" s="1" t="s">
        <v>18117</v>
      </c>
      <c r="D9795" s="1" t="s">
        <v>305</v>
      </c>
      <c r="E9795" s="1" t="s">
        <v>3101</v>
      </c>
      <c r="F9795" s="1" t="s">
        <v>307</v>
      </c>
      <c r="G9795" s="1" t="s">
        <v>17</v>
      </c>
      <c r="H9795" s="1">
        <v>45.0</v>
      </c>
      <c r="I9795" s="3">
        <v>44060.229166666664</v>
      </c>
      <c r="J9795" s="1">
        <v>1.60063510309265</v>
      </c>
      <c r="K9795" s="1" t="s">
        <v>24</v>
      </c>
      <c r="M9795" s="3">
        <v>44060.259483657406</v>
      </c>
    </row>
    <row r="9796">
      <c r="A9796" s="1">
        <v>9794.0</v>
      </c>
      <c r="B9796" s="1" t="s">
        <v>520</v>
      </c>
      <c r="C9796" s="1" t="s">
        <v>18118</v>
      </c>
      <c r="D9796" s="1" t="s">
        <v>4074</v>
      </c>
      <c r="E9796" s="1" t="s">
        <v>4075</v>
      </c>
      <c r="F9796" s="1" t="s">
        <v>524</v>
      </c>
      <c r="G9796" s="1" t="s">
        <v>35</v>
      </c>
      <c r="H9796" s="1">
        <v>45.0</v>
      </c>
      <c r="I9796" s="3">
        <v>43698.25</v>
      </c>
      <c r="J9796" s="1">
        <v>5.26479249466036</v>
      </c>
      <c r="K9796" s="1" t="s">
        <v>46</v>
      </c>
      <c r="M9796" s="3">
        <v>43698.24683425926</v>
      </c>
    </row>
    <row r="9797">
      <c r="A9797" s="1">
        <v>9795.0</v>
      </c>
      <c r="B9797" s="1" t="s">
        <v>777</v>
      </c>
      <c r="C9797" s="1" t="s">
        <v>18119</v>
      </c>
      <c r="D9797" s="1" t="s">
        <v>779</v>
      </c>
      <c r="E9797" s="1" t="s">
        <v>3248</v>
      </c>
      <c r="F9797" s="1" t="s">
        <v>781</v>
      </c>
      <c r="G9797" s="1" t="s">
        <v>35</v>
      </c>
      <c r="H9797" s="1">
        <v>45.0</v>
      </c>
      <c r="I9797" s="3">
        <v>44133.791666666664</v>
      </c>
      <c r="J9797" s="1">
        <v>0.0</v>
      </c>
      <c r="K9797" s="1" t="s">
        <v>18</v>
      </c>
      <c r="M9797" s="3">
        <v>44134.32651722222</v>
      </c>
    </row>
    <row r="9798">
      <c r="A9798" s="1">
        <v>9796.0</v>
      </c>
      <c r="B9798" s="1" t="s">
        <v>506</v>
      </c>
      <c r="C9798" s="1" t="s">
        <v>18120</v>
      </c>
      <c r="D9798" s="1" t="s">
        <v>508</v>
      </c>
      <c r="E9798" s="1" t="s">
        <v>6637</v>
      </c>
      <c r="F9798" s="1" t="s">
        <v>510</v>
      </c>
      <c r="G9798" s="1" t="s">
        <v>17</v>
      </c>
      <c r="H9798" s="1">
        <v>45.0</v>
      </c>
      <c r="I9798" s="3">
        <v>44148.270833333336</v>
      </c>
      <c r="J9798" s="1">
        <v>0.983912482792522</v>
      </c>
      <c r="K9798" s="1" t="s">
        <v>511</v>
      </c>
      <c r="L9798" s="1" t="s">
        <v>1157</v>
      </c>
      <c r="M9798" s="3">
        <v>44148.31440795139</v>
      </c>
    </row>
    <row r="9799">
      <c r="A9799" s="1">
        <v>9797.0</v>
      </c>
      <c r="B9799" s="1" t="s">
        <v>811</v>
      </c>
      <c r="C9799" s="1" t="s">
        <v>18121</v>
      </c>
      <c r="D9799" s="1" t="s">
        <v>7787</v>
      </c>
      <c r="E9799" s="1" t="s">
        <v>7788</v>
      </c>
      <c r="F9799" s="1" t="s">
        <v>815</v>
      </c>
      <c r="G9799" s="1" t="s">
        <v>17</v>
      </c>
      <c r="H9799" s="1">
        <v>45.0</v>
      </c>
      <c r="I9799" s="3">
        <v>44209.25</v>
      </c>
      <c r="J9799" s="1">
        <v>0.9999628398969</v>
      </c>
      <c r="K9799" s="1" t="s">
        <v>18</v>
      </c>
      <c r="L9799" s="1" t="s">
        <v>444</v>
      </c>
      <c r="M9799" s="3">
        <v>44209.29067189815</v>
      </c>
    </row>
    <row r="9800">
      <c r="A9800" s="1">
        <v>9798.0</v>
      </c>
      <c r="B9800" s="1" t="s">
        <v>1726</v>
      </c>
      <c r="C9800" s="1" t="s">
        <v>18122</v>
      </c>
      <c r="D9800" s="1" t="s">
        <v>1728</v>
      </c>
      <c r="E9800" s="1" t="s">
        <v>9620</v>
      </c>
      <c r="F9800" s="1" t="s">
        <v>1730</v>
      </c>
      <c r="G9800" s="1" t="s">
        <v>17</v>
      </c>
      <c r="H9800" s="1">
        <v>45.0</v>
      </c>
      <c r="I9800" s="3">
        <v>43820.25</v>
      </c>
      <c r="J9800" s="1">
        <v>0.0</v>
      </c>
      <c r="K9800" s="1" t="s">
        <v>62</v>
      </c>
      <c r="M9800" s="3">
        <v>43820.372796041665</v>
      </c>
    </row>
    <row r="9801">
      <c r="A9801" s="1">
        <v>9799.0</v>
      </c>
      <c r="B9801" s="1" t="s">
        <v>2069</v>
      </c>
      <c r="C9801" s="1" t="s">
        <v>18123</v>
      </c>
      <c r="D9801" s="1" t="s">
        <v>326</v>
      </c>
      <c r="E9801" s="1" t="s">
        <v>7751</v>
      </c>
      <c r="F9801" s="1" t="s">
        <v>2072</v>
      </c>
      <c r="G9801" s="1" t="s">
        <v>17</v>
      </c>
      <c r="H9801" s="1">
        <v>45.0</v>
      </c>
      <c r="I9801" s="3">
        <v>44064.333333333336</v>
      </c>
      <c r="J9801" s="1">
        <v>0.0237997986916761</v>
      </c>
      <c r="K9801" s="1" t="s">
        <v>24</v>
      </c>
      <c r="M9801" s="3">
        <v>44064.24180605324</v>
      </c>
    </row>
    <row r="9802">
      <c r="A9802" s="1">
        <v>9800.0</v>
      </c>
      <c r="B9802" s="1" t="s">
        <v>901</v>
      </c>
      <c r="C9802" s="1" t="s">
        <v>18124</v>
      </c>
      <c r="D9802" s="1" t="s">
        <v>148</v>
      </c>
      <c r="E9802" s="1" t="s">
        <v>18125</v>
      </c>
      <c r="F9802" s="1" t="s">
        <v>904</v>
      </c>
      <c r="G9802" s="1" t="s">
        <v>39</v>
      </c>
      <c r="H9802" s="1">
        <v>45.0</v>
      </c>
      <c r="I9802" s="3">
        <v>43604.75</v>
      </c>
      <c r="J9802" s="1">
        <v>2.16744860114303</v>
      </c>
      <c r="K9802" s="1" t="s">
        <v>24</v>
      </c>
      <c r="M9802" s="3">
        <v>43604.76074917824</v>
      </c>
    </row>
    <row r="9803">
      <c r="A9803" s="1">
        <v>9801.0</v>
      </c>
      <c r="B9803" s="1" t="s">
        <v>732</v>
      </c>
      <c r="C9803" s="1" t="s">
        <v>18126</v>
      </c>
      <c r="D9803" s="1" t="s">
        <v>3403</v>
      </c>
      <c r="E9803" s="1" t="s">
        <v>12784</v>
      </c>
      <c r="F9803" s="1" t="s">
        <v>735</v>
      </c>
      <c r="G9803" s="1" t="s">
        <v>35</v>
      </c>
      <c r="H9803" s="1">
        <v>45.0</v>
      </c>
      <c r="I9803" s="3">
        <v>43902.416666666664</v>
      </c>
      <c r="J9803" s="1">
        <v>2.49779300890674</v>
      </c>
      <c r="K9803" s="1" t="s">
        <v>24</v>
      </c>
      <c r="M9803" s="3">
        <v>43902.48343543981</v>
      </c>
    </row>
    <row r="9804">
      <c r="A9804" s="1">
        <v>9802.0</v>
      </c>
      <c r="B9804" s="1" t="s">
        <v>324</v>
      </c>
      <c r="C9804" s="1" t="s">
        <v>18127</v>
      </c>
      <c r="D9804" s="1" t="s">
        <v>3497</v>
      </c>
      <c r="E9804" s="1" t="s">
        <v>18128</v>
      </c>
      <c r="F9804" s="1" t="s">
        <v>328</v>
      </c>
      <c r="G9804" s="1" t="s">
        <v>39</v>
      </c>
      <c r="H9804" s="1">
        <v>45.0</v>
      </c>
      <c r="I9804" s="3">
        <v>43541.458333333336</v>
      </c>
      <c r="J9804" s="1">
        <v>2.20857756203893</v>
      </c>
      <c r="K9804" s="1" t="s">
        <v>24</v>
      </c>
      <c r="M9804" s="3">
        <v>43541.41087886574</v>
      </c>
    </row>
    <row r="9805">
      <c r="A9805" s="1">
        <v>9803.0</v>
      </c>
      <c r="B9805" s="1" t="s">
        <v>119</v>
      </c>
      <c r="C9805" s="1" t="s">
        <v>18129</v>
      </c>
      <c r="D9805" s="1" t="s">
        <v>121</v>
      </c>
      <c r="E9805" s="1" t="s">
        <v>18130</v>
      </c>
      <c r="F9805" s="1" t="s">
        <v>123</v>
      </c>
      <c r="G9805" s="1" t="s">
        <v>39</v>
      </c>
      <c r="H9805" s="1">
        <v>45.0</v>
      </c>
      <c r="I9805" s="3">
        <v>43995.5625</v>
      </c>
      <c r="J9805" s="1">
        <v>1.93558580279188</v>
      </c>
      <c r="K9805" s="1" t="s">
        <v>18</v>
      </c>
      <c r="M9805" s="3">
        <v>43995.59251501157</v>
      </c>
    </row>
    <row r="9806">
      <c r="A9806" s="1">
        <v>9804.0</v>
      </c>
      <c r="B9806" s="1" t="s">
        <v>2719</v>
      </c>
      <c r="C9806" s="1" t="s">
        <v>18131</v>
      </c>
      <c r="D9806" s="1" t="s">
        <v>2248</v>
      </c>
      <c r="E9806" s="1" t="s">
        <v>18132</v>
      </c>
      <c r="F9806" s="1" t="s">
        <v>2723</v>
      </c>
      <c r="G9806" s="1" t="s">
        <v>39</v>
      </c>
      <c r="H9806" s="1">
        <v>45.0</v>
      </c>
      <c r="I9806" s="3">
        <v>44123.291666666664</v>
      </c>
      <c r="J9806" s="1">
        <v>2.65082997787064</v>
      </c>
      <c r="K9806" s="1" t="s">
        <v>24</v>
      </c>
      <c r="L9806" s="1" t="s">
        <v>2724</v>
      </c>
      <c r="M9806" s="3">
        <v>44123.32580935185</v>
      </c>
    </row>
    <row r="9807">
      <c r="A9807" s="1">
        <v>9805.0</v>
      </c>
      <c r="B9807" s="1" t="s">
        <v>136</v>
      </c>
      <c r="C9807" s="1" t="s">
        <v>18133</v>
      </c>
      <c r="D9807" s="1" t="s">
        <v>138</v>
      </c>
      <c r="E9807" s="1" t="s">
        <v>10983</v>
      </c>
      <c r="F9807" s="1" t="s">
        <v>140</v>
      </c>
      <c r="G9807" s="1" t="s">
        <v>17</v>
      </c>
      <c r="H9807" s="1">
        <v>45.0</v>
      </c>
      <c r="I9807" s="3">
        <v>43991.333333333336</v>
      </c>
      <c r="J9807" s="1">
        <v>1.22165739895025</v>
      </c>
      <c r="K9807" s="1" t="s">
        <v>18</v>
      </c>
      <c r="M9807" s="3">
        <v>43991.3670955787</v>
      </c>
    </row>
    <row r="9808">
      <c r="A9808" s="1">
        <v>9806.0</v>
      </c>
      <c r="B9808" s="1" t="s">
        <v>239</v>
      </c>
      <c r="C9808" s="1" t="s">
        <v>18134</v>
      </c>
      <c r="D9808" s="1" t="s">
        <v>1268</v>
      </c>
      <c r="E9808" s="1" t="s">
        <v>4171</v>
      </c>
      <c r="F9808" s="1" t="s">
        <v>243</v>
      </c>
      <c r="G9808" s="1" t="s">
        <v>35</v>
      </c>
      <c r="H9808" s="1">
        <v>45.0</v>
      </c>
      <c r="I9808" s="3">
        <v>44244.5</v>
      </c>
      <c r="J9808" s="1">
        <v>2.29516590939957</v>
      </c>
      <c r="K9808" s="1" t="s">
        <v>46</v>
      </c>
      <c r="L9808" s="1" t="s">
        <v>244</v>
      </c>
      <c r="M9808" s="3">
        <v>44244.52645628472</v>
      </c>
    </row>
    <row r="9809">
      <c r="A9809" s="1">
        <v>9807.0</v>
      </c>
      <c r="B9809" s="1" t="s">
        <v>896</v>
      </c>
      <c r="C9809" s="1" t="s">
        <v>18135</v>
      </c>
      <c r="D9809" s="1" t="s">
        <v>898</v>
      </c>
      <c r="E9809" s="1" t="s">
        <v>899</v>
      </c>
      <c r="F9809" s="1" t="s">
        <v>900</v>
      </c>
      <c r="G9809" s="1" t="s">
        <v>17</v>
      </c>
      <c r="H9809" s="1">
        <v>45.0</v>
      </c>
      <c r="I9809" s="3">
        <v>44158.25</v>
      </c>
      <c r="J9809" s="1">
        <v>1.65665527757868</v>
      </c>
      <c r="K9809" s="1" t="s">
        <v>24</v>
      </c>
      <c r="L9809" s="1" t="s">
        <v>741</v>
      </c>
      <c r="M9809" s="3">
        <v>44158.281846273145</v>
      </c>
    </row>
    <row r="9810">
      <c r="A9810" s="1">
        <v>9808.0</v>
      </c>
      <c r="B9810" s="1" t="s">
        <v>512</v>
      </c>
      <c r="C9810" s="1" t="s">
        <v>18136</v>
      </c>
      <c r="D9810" s="1" t="s">
        <v>723</v>
      </c>
      <c r="E9810" s="1" t="s">
        <v>2513</v>
      </c>
      <c r="F9810" s="1" t="s">
        <v>516</v>
      </c>
      <c r="G9810" s="1" t="s">
        <v>17</v>
      </c>
      <c r="H9810" s="1">
        <v>45.0</v>
      </c>
      <c r="I9810" s="3">
        <v>43848.375</v>
      </c>
      <c r="J9810" s="1">
        <v>0.960140393007808</v>
      </c>
      <c r="K9810" s="1" t="s">
        <v>83</v>
      </c>
      <c r="M9810" s="3">
        <v>43848.37007667824</v>
      </c>
    </row>
    <row r="9811">
      <c r="A9811" s="1">
        <v>9809.0</v>
      </c>
      <c r="B9811" s="1" t="s">
        <v>1126</v>
      </c>
      <c r="C9811" s="1" t="s">
        <v>18137</v>
      </c>
      <c r="D9811" s="1" t="s">
        <v>1128</v>
      </c>
      <c r="E9811" s="1" t="s">
        <v>2525</v>
      </c>
      <c r="F9811" s="1" t="s">
        <v>1130</v>
      </c>
      <c r="G9811" s="1" t="s">
        <v>17</v>
      </c>
      <c r="H9811" s="1">
        <v>45.0</v>
      </c>
      <c r="I9811" s="3">
        <v>44136.229166666664</v>
      </c>
      <c r="J9811" s="1">
        <v>5.01897221244952</v>
      </c>
      <c r="K9811" s="1" t="s">
        <v>24</v>
      </c>
      <c r="M9811" s="3">
        <v>44136.25706771991</v>
      </c>
    </row>
    <row r="9812">
      <c r="A9812" s="1">
        <v>9810.0</v>
      </c>
      <c r="B9812" s="1" t="s">
        <v>5796</v>
      </c>
      <c r="C9812" s="1" t="s">
        <v>18138</v>
      </c>
      <c r="D9812" s="1" t="s">
        <v>121</v>
      </c>
      <c r="E9812" s="1" t="s">
        <v>18139</v>
      </c>
      <c r="F9812" s="1" t="s">
        <v>9409</v>
      </c>
      <c r="G9812" s="1" t="s">
        <v>39</v>
      </c>
      <c r="H9812" s="1">
        <v>45.0</v>
      </c>
      <c r="I9812" s="3">
        <v>43835.25</v>
      </c>
      <c r="J9812" s="1">
        <v>1.23466473927634</v>
      </c>
      <c r="K9812" s="1" t="s">
        <v>18</v>
      </c>
      <c r="M9812" s="3">
        <v>43835.286828738426</v>
      </c>
    </row>
    <row r="9813">
      <c r="A9813" s="1">
        <v>9811.0</v>
      </c>
      <c r="B9813" s="1" t="s">
        <v>485</v>
      </c>
      <c r="C9813" s="1" t="s">
        <v>18140</v>
      </c>
      <c r="D9813" s="1" t="s">
        <v>1418</v>
      </c>
      <c r="E9813" s="1" t="s">
        <v>5164</v>
      </c>
      <c r="F9813" s="1" t="s">
        <v>489</v>
      </c>
      <c r="G9813" s="1" t="s">
        <v>17</v>
      </c>
      <c r="H9813" s="1">
        <v>45.0</v>
      </c>
      <c r="I9813" s="3">
        <v>43871.25</v>
      </c>
      <c r="J9813" s="1">
        <v>0.683148831357159</v>
      </c>
      <c r="K9813" s="1" t="s">
        <v>166</v>
      </c>
      <c r="M9813" s="3">
        <v>43871.59902793982</v>
      </c>
    </row>
    <row r="9814">
      <c r="A9814" s="1">
        <v>9812.0</v>
      </c>
      <c r="B9814" s="1" t="s">
        <v>1466</v>
      </c>
      <c r="C9814" s="1" t="s">
        <v>18141</v>
      </c>
      <c r="D9814" s="1" t="s">
        <v>411</v>
      </c>
      <c r="E9814" s="1" t="s">
        <v>12461</v>
      </c>
      <c r="F9814" s="1" t="s">
        <v>1470</v>
      </c>
      <c r="G9814" s="1" t="s">
        <v>17</v>
      </c>
      <c r="H9814" s="1">
        <v>45.0</v>
      </c>
      <c r="I9814" s="3">
        <v>43829.5</v>
      </c>
      <c r="J9814" s="1">
        <v>0.0</v>
      </c>
      <c r="K9814" s="1" t="s">
        <v>18</v>
      </c>
      <c r="M9814" s="3">
        <v>43829.53507309028</v>
      </c>
    </row>
    <row r="9815">
      <c r="A9815" s="1">
        <v>9813.0</v>
      </c>
      <c r="B9815" s="1" t="s">
        <v>4929</v>
      </c>
      <c r="C9815" s="1" t="s">
        <v>18142</v>
      </c>
      <c r="D9815" s="1" t="s">
        <v>21</v>
      </c>
      <c r="E9815" s="1" t="s">
        <v>16147</v>
      </c>
      <c r="F9815" s="1" t="s">
        <v>4932</v>
      </c>
      <c r="G9815" s="1" t="s">
        <v>17</v>
      </c>
      <c r="H9815" s="1">
        <v>45.0</v>
      </c>
      <c r="I9815" s="3">
        <v>43752.291666666664</v>
      </c>
      <c r="J9815" s="1">
        <v>1.60922998203947</v>
      </c>
      <c r="K9815" s="1" t="s">
        <v>24</v>
      </c>
      <c r="M9815" s="3">
        <v>43752.29769259259</v>
      </c>
    </row>
    <row r="9816">
      <c r="A9816" s="1">
        <v>9814.0</v>
      </c>
      <c r="B9816" s="1" t="s">
        <v>3056</v>
      </c>
      <c r="C9816" s="1" t="s">
        <v>18143</v>
      </c>
      <c r="D9816" s="1" t="s">
        <v>7254</v>
      </c>
      <c r="E9816" s="1" t="s">
        <v>3059</v>
      </c>
      <c r="F9816" s="1" t="s">
        <v>3060</v>
      </c>
      <c r="G9816" s="1" t="s">
        <v>35</v>
      </c>
      <c r="H9816" s="1">
        <v>45.0</v>
      </c>
      <c r="I9816" s="3">
        <v>43831.291666666664</v>
      </c>
      <c r="J9816" s="1">
        <v>1.88107748581351</v>
      </c>
      <c r="K9816" s="1" t="s">
        <v>24</v>
      </c>
      <c r="M9816" s="3">
        <v>43831.360719675926</v>
      </c>
    </row>
    <row r="9817">
      <c r="A9817" s="1">
        <v>9815.0</v>
      </c>
      <c r="B9817" s="1" t="s">
        <v>1023</v>
      </c>
      <c r="C9817" s="1" t="s">
        <v>18144</v>
      </c>
      <c r="D9817" s="1" t="s">
        <v>518</v>
      </c>
      <c r="E9817" s="1" t="s">
        <v>8117</v>
      </c>
      <c r="F9817" s="1" t="s">
        <v>1027</v>
      </c>
      <c r="G9817" s="1" t="s">
        <v>17</v>
      </c>
      <c r="H9817" s="1">
        <v>45.0</v>
      </c>
      <c r="I9817" s="3">
        <v>43986.197916666664</v>
      </c>
      <c r="J9817" s="1">
        <v>0.617375518104618</v>
      </c>
      <c r="K9817" s="1" t="s">
        <v>24</v>
      </c>
      <c r="M9817" s="3">
        <v>43986.3272316088</v>
      </c>
    </row>
    <row r="9818">
      <c r="A9818" s="1">
        <v>9816.0</v>
      </c>
      <c r="B9818" s="1" t="s">
        <v>141</v>
      </c>
      <c r="C9818" s="1" t="s">
        <v>18145</v>
      </c>
      <c r="D9818" s="1" t="s">
        <v>9911</v>
      </c>
      <c r="E9818" s="1" t="s">
        <v>18146</v>
      </c>
      <c r="F9818" s="1" t="s">
        <v>175</v>
      </c>
      <c r="G9818" s="1" t="s">
        <v>39</v>
      </c>
      <c r="H9818" s="1">
        <v>45.0</v>
      </c>
      <c r="I9818" s="3">
        <v>43908.208333333336</v>
      </c>
      <c r="J9818" s="1">
        <v>0.872674756231154</v>
      </c>
      <c r="K9818" s="1" t="s">
        <v>46</v>
      </c>
      <c r="M9818" s="3">
        <v>43908.24059606482</v>
      </c>
    </row>
    <row r="9819">
      <c r="A9819" s="1">
        <v>9817.0</v>
      </c>
      <c r="B9819" s="1" t="s">
        <v>788</v>
      </c>
      <c r="C9819" s="1" t="s">
        <v>18147</v>
      </c>
      <c r="D9819" s="1" t="s">
        <v>1343</v>
      </c>
      <c r="E9819" s="1" t="s">
        <v>1792</v>
      </c>
      <c r="F9819" s="1" t="s">
        <v>791</v>
      </c>
      <c r="G9819" s="1" t="s">
        <v>17</v>
      </c>
      <c r="H9819" s="1">
        <v>45.0</v>
      </c>
      <c r="I9819" s="3">
        <v>43884.145833333336</v>
      </c>
      <c r="J9819" s="1">
        <v>2.46890816571574</v>
      </c>
      <c r="K9819" s="1" t="s">
        <v>24</v>
      </c>
      <c r="M9819" s="3">
        <v>43884.181719085645</v>
      </c>
    </row>
    <row r="9820">
      <c r="A9820" s="1">
        <v>9818.0</v>
      </c>
      <c r="B9820" s="1" t="s">
        <v>727</v>
      </c>
      <c r="C9820" s="1" t="s">
        <v>18148</v>
      </c>
      <c r="D9820" s="1" t="s">
        <v>701</v>
      </c>
      <c r="E9820" s="1" t="s">
        <v>4135</v>
      </c>
      <c r="F9820" s="1" t="s">
        <v>731</v>
      </c>
      <c r="G9820" s="1" t="s">
        <v>35</v>
      </c>
      <c r="H9820" s="1">
        <v>45.0</v>
      </c>
      <c r="I9820" s="3">
        <v>44162.65625</v>
      </c>
      <c r="J9820" s="1">
        <v>2.52342846080325</v>
      </c>
      <c r="K9820" s="1" t="s">
        <v>24</v>
      </c>
      <c r="M9820" s="3">
        <v>44162.692223275466</v>
      </c>
    </row>
    <row r="9821">
      <c r="A9821" s="1">
        <v>9819.0</v>
      </c>
      <c r="B9821" s="1" t="s">
        <v>288</v>
      </c>
      <c r="C9821" s="1" t="s">
        <v>18149</v>
      </c>
      <c r="D9821" s="1" t="s">
        <v>749</v>
      </c>
      <c r="E9821" s="1" t="s">
        <v>3336</v>
      </c>
      <c r="F9821" s="1" t="s">
        <v>292</v>
      </c>
      <c r="G9821" s="1" t="s">
        <v>17</v>
      </c>
      <c r="H9821" s="1">
        <v>45.0</v>
      </c>
      <c r="I9821" s="3">
        <v>43763.708333333336</v>
      </c>
      <c r="J9821" s="1">
        <v>2.57012667535942</v>
      </c>
      <c r="K9821" s="1" t="s">
        <v>24</v>
      </c>
      <c r="M9821" s="3">
        <v>43763.65798373843</v>
      </c>
    </row>
    <row r="9822">
      <c r="A9822" s="1">
        <v>9820.0</v>
      </c>
      <c r="B9822" s="1" t="s">
        <v>596</v>
      </c>
      <c r="C9822" s="1" t="s">
        <v>18150</v>
      </c>
      <c r="D9822" s="1" t="s">
        <v>2248</v>
      </c>
      <c r="E9822" s="1" t="s">
        <v>18151</v>
      </c>
      <c r="F9822" s="1" t="s">
        <v>600</v>
      </c>
      <c r="G9822" s="1" t="s">
        <v>39</v>
      </c>
      <c r="H9822" s="1">
        <v>45.0</v>
      </c>
      <c r="I9822" s="3">
        <v>44172.697916666664</v>
      </c>
      <c r="J9822" s="1">
        <v>1.73741645202083</v>
      </c>
      <c r="K9822" s="1" t="s">
        <v>601</v>
      </c>
      <c r="L9822" s="1" t="s">
        <v>602</v>
      </c>
      <c r="M9822" s="3">
        <v>44172.72700414352</v>
      </c>
    </row>
    <row r="9823">
      <c r="A9823" s="1">
        <v>9821.0</v>
      </c>
      <c r="B9823" s="1" t="s">
        <v>4988</v>
      </c>
      <c r="C9823" s="1" t="s">
        <v>18152</v>
      </c>
      <c r="D9823" s="1" t="s">
        <v>8305</v>
      </c>
      <c r="E9823" s="1" t="s">
        <v>18153</v>
      </c>
      <c r="F9823" s="1" t="s">
        <v>4991</v>
      </c>
      <c r="G9823" s="1" t="s">
        <v>17</v>
      </c>
      <c r="H9823" s="1">
        <v>45.0</v>
      </c>
      <c r="I9823" s="3">
        <v>44221.583333333336</v>
      </c>
      <c r="J9823" s="1">
        <v>0.47453505678293</v>
      </c>
      <c r="K9823" s="1" t="s">
        <v>6693</v>
      </c>
      <c r="L9823" s="1" t="s">
        <v>6694</v>
      </c>
      <c r="M9823" s="3">
        <v>44221.531327662036</v>
      </c>
    </row>
    <row r="9824">
      <c r="A9824" s="1">
        <v>9822.0</v>
      </c>
      <c r="B9824" s="1" t="s">
        <v>1272</v>
      </c>
      <c r="C9824" s="1" t="s">
        <v>18154</v>
      </c>
      <c r="D9824" s="1" t="s">
        <v>1274</v>
      </c>
      <c r="E9824" s="1" t="s">
        <v>1275</v>
      </c>
      <c r="F9824" s="1" t="s">
        <v>1276</v>
      </c>
      <c r="G9824" s="1" t="s">
        <v>17</v>
      </c>
      <c r="H9824" s="1">
        <v>45.0</v>
      </c>
      <c r="I9824" s="3">
        <v>44147.583333333336</v>
      </c>
      <c r="J9824" s="1">
        <v>3.09134540688865</v>
      </c>
      <c r="K9824" s="1" t="s">
        <v>62</v>
      </c>
      <c r="L9824" s="1" t="s">
        <v>129</v>
      </c>
      <c r="M9824" s="3">
        <v>44147.614587488424</v>
      </c>
    </row>
    <row r="9825">
      <c r="A9825" s="1">
        <v>9823.0</v>
      </c>
      <c r="B9825" s="1" t="s">
        <v>896</v>
      </c>
      <c r="C9825" s="1" t="s">
        <v>18155</v>
      </c>
      <c r="D9825" s="1" t="s">
        <v>5741</v>
      </c>
      <c r="E9825" s="1" t="s">
        <v>18156</v>
      </c>
      <c r="F9825" s="1" t="s">
        <v>900</v>
      </c>
      <c r="G9825" s="1" t="s">
        <v>17</v>
      </c>
      <c r="H9825" s="1">
        <v>45.0</v>
      </c>
      <c r="I9825" s="3">
        <v>44189.270833333336</v>
      </c>
      <c r="J9825" s="1">
        <v>2.76050678673181</v>
      </c>
      <c r="K9825" s="1" t="s">
        <v>24</v>
      </c>
      <c r="L9825" s="1" t="s">
        <v>741</v>
      </c>
      <c r="M9825" s="3">
        <v>44189.31041791667</v>
      </c>
    </row>
    <row r="9826">
      <c r="A9826" s="1">
        <v>9824.0</v>
      </c>
      <c r="B9826" s="1" t="s">
        <v>455</v>
      </c>
      <c r="C9826" s="1" t="s">
        <v>18157</v>
      </c>
      <c r="D9826" s="1" t="s">
        <v>116</v>
      </c>
      <c r="E9826" s="1" t="s">
        <v>4178</v>
      </c>
      <c r="F9826" s="1" t="s">
        <v>458</v>
      </c>
      <c r="G9826" s="1" t="s">
        <v>17</v>
      </c>
      <c r="H9826" s="1">
        <v>45.0</v>
      </c>
      <c r="I9826" s="3">
        <v>43998.625</v>
      </c>
      <c r="J9826" s="1">
        <v>3.28942361794774</v>
      </c>
      <c r="K9826" s="1" t="s">
        <v>24</v>
      </c>
      <c r="L9826" s="1" t="s">
        <v>406</v>
      </c>
      <c r="M9826" s="3">
        <v>43998.65757821759</v>
      </c>
    </row>
    <row r="9827">
      <c r="A9827" s="1">
        <v>9825.0</v>
      </c>
      <c r="B9827" s="1" t="s">
        <v>727</v>
      </c>
      <c r="C9827" s="1" t="s">
        <v>18158</v>
      </c>
      <c r="D9827" s="1" t="s">
        <v>701</v>
      </c>
      <c r="E9827" s="1" t="s">
        <v>4135</v>
      </c>
      <c r="F9827" s="1" t="s">
        <v>731</v>
      </c>
      <c r="G9827" s="1" t="s">
        <v>35</v>
      </c>
      <c r="H9827" s="1">
        <v>45.0</v>
      </c>
      <c r="I9827" s="3">
        <v>44158.65625</v>
      </c>
      <c r="J9827" s="1">
        <v>2.38544837927635</v>
      </c>
      <c r="K9827" s="1" t="s">
        <v>24</v>
      </c>
      <c r="M9827" s="3">
        <v>44158.693328194444</v>
      </c>
    </row>
    <row r="9828">
      <c r="A9828" s="1">
        <v>9826.0</v>
      </c>
      <c r="B9828" s="1" t="s">
        <v>4069</v>
      </c>
      <c r="C9828" s="1" t="s">
        <v>18159</v>
      </c>
      <c r="D9828" s="1" t="s">
        <v>18160</v>
      </c>
      <c r="E9828" s="1" t="s">
        <v>18161</v>
      </c>
      <c r="F9828" s="1" t="s">
        <v>4072</v>
      </c>
      <c r="G9828" s="1" t="s">
        <v>89</v>
      </c>
      <c r="H9828" s="1">
        <v>45.0</v>
      </c>
      <c r="I9828" s="3">
        <v>44201.64722662037</v>
      </c>
      <c r="J9828" s="1">
        <v>3.9246000846798</v>
      </c>
      <c r="K9828" s="1" t="s">
        <v>24</v>
      </c>
      <c r="M9828" s="3">
        <v>44201.67398716435</v>
      </c>
    </row>
    <row r="9829">
      <c r="A9829" s="1">
        <v>9827.0</v>
      </c>
      <c r="B9829" s="1" t="s">
        <v>1001</v>
      </c>
      <c r="C9829" s="1" t="s">
        <v>18162</v>
      </c>
      <c r="D9829" s="1" t="s">
        <v>1003</v>
      </c>
      <c r="E9829" s="1" t="s">
        <v>1004</v>
      </c>
      <c r="F9829" s="1" t="s">
        <v>1005</v>
      </c>
      <c r="G9829" s="1" t="s">
        <v>17</v>
      </c>
      <c r="H9829" s="1">
        <v>45.0</v>
      </c>
      <c r="I9829" s="3">
        <v>44107.791666666664</v>
      </c>
      <c r="J9829" s="1">
        <v>3.1233133470119</v>
      </c>
      <c r="K9829" s="1" t="s">
        <v>24</v>
      </c>
      <c r="L9829" s="1" t="s">
        <v>1006</v>
      </c>
      <c r="M9829" s="3">
        <v>44107.854605520835</v>
      </c>
    </row>
    <row r="9830">
      <c r="A9830" s="1">
        <v>9828.0</v>
      </c>
      <c r="B9830" s="1" t="s">
        <v>5904</v>
      </c>
      <c r="C9830" s="1" t="s">
        <v>18163</v>
      </c>
      <c r="D9830" s="1" t="s">
        <v>121</v>
      </c>
      <c r="E9830" s="1" t="s">
        <v>18164</v>
      </c>
      <c r="F9830" s="1" t="s">
        <v>5907</v>
      </c>
      <c r="G9830" s="1" t="s">
        <v>39</v>
      </c>
      <c r="H9830" s="1">
        <v>45.0</v>
      </c>
      <c r="I9830" s="3">
        <v>43877.270833333336</v>
      </c>
      <c r="J9830" s="1">
        <v>0.228355802091048</v>
      </c>
      <c r="K9830" s="1" t="s">
        <v>18</v>
      </c>
      <c r="M9830" s="3">
        <v>43877.28874212963</v>
      </c>
    </row>
    <row r="9831">
      <c r="A9831" s="1">
        <v>9829.0</v>
      </c>
      <c r="B9831" s="1" t="s">
        <v>877</v>
      </c>
      <c r="C9831" s="1" t="s">
        <v>18165</v>
      </c>
      <c r="D9831" s="1" t="s">
        <v>211</v>
      </c>
      <c r="E9831" s="1" t="s">
        <v>18166</v>
      </c>
      <c r="F9831" s="1" t="s">
        <v>881</v>
      </c>
      <c r="G9831" s="1" t="s">
        <v>39</v>
      </c>
      <c r="H9831" s="1">
        <v>45.0</v>
      </c>
      <c r="I9831" s="3">
        <v>44190.270833333336</v>
      </c>
      <c r="J9831" s="1">
        <v>4.01606419558662</v>
      </c>
      <c r="K9831" s="1" t="s">
        <v>24</v>
      </c>
      <c r="L9831" s="1" t="s">
        <v>882</v>
      </c>
      <c r="M9831" s="3">
        <v>44190.30694292824</v>
      </c>
    </row>
    <row r="9832">
      <c r="A9832" s="1">
        <v>9830.0</v>
      </c>
      <c r="B9832" s="1" t="s">
        <v>582</v>
      </c>
      <c r="C9832" s="1" t="s">
        <v>18167</v>
      </c>
      <c r="D9832" s="1" t="s">
        <v>461</v>
      </c>
      <c r="E9832" s="1" t="s">
        <v>18168</v>
      </c>
      <c r="F9832" s="1" t="s">
        <v>586</v>
      </c>
      <c r="G9832" s="1" t="s">
        <v>39</v>
      </c>
      <c r="H9832" s="1">
        <v>45.0</v>
      </c>
      <c r="I9832" s="3">
        <v>43910.625</v>
      </c>
      <c r="J9832" s="1">
        <v>1.59704275788248</v>
      </c>
      <c r="K9832" s="1" t="s">
        <v>24</v>
      </c>
      <c r="M9832" s="3">
        <v>43910.65116858796</v>
      </c>
    </row>
    <row r="9833">
      <c r="A9833" s="1">
        <v>9831.0</v>
      </c>
      <c r="B9833" s="1" t="s">
        <v>1202</v>
      </c>
      <c r="C9833" s="1" t="s">
        <v>18169</v>
      </c>
      <c r="D9833" s="1" t="s">
        <v>3392</v>
      </c>
      <c r="E9833" s="1" t="s">
        <v>7846</v>
      </c>
      <c r="F9833" s="1" t="s">
        <v>7847</v>
      </c>
      <c r="G9833" s="1" t="s">
        <v>17</v>
      </c>
      <c r="H9833" s="1">
        <v>45.0</v>
      </c>
      <c r="I9833" s="3">
        <v>43801.583333333336</v>
      </c>
      <c r="J9833" s="1">
        <v>1.00619319076458</v>
      </c>
      <c r="K9833" s="1" t="s">
        <v>24</v>
      </c>
      <c r="M9833" s="3">
        <v>43810.366334363425</v>
      </c>
    </row>
    <row r="9834">
      <c r="A9834" s="1">
        <v>9832.0</v>
      </c>
      <c r="B9834" s="1" t="s">
        <v>7630</v>
      </c>
      <c r="C9834" s="1" t="s">
        <v>18170</v>
      </c>
      <c r="D9834" s="1" t="s">
        <v>3782</v>
      </c>
      <c r="E9834" s="1" t="s">
        <v>14527</v>
      </c>
      <c r="F9834" s="1" t="s">
        <v>14528</v>
      </c>
      <c r="G9834" s="1" t="s">
        <v>17</v>
      </c>
      <c r="H9834" s="1">
        <v>45.0</v>
      </c>
      <c r="I9834" s="3">
        <v>43879.25</v>
      </c>
      <c r="J9834" s="1">
        <v>1.55601923289746</v>
      </c>
      <c r="K9834" s="1" t="s">
        <v>24</v>
      </c>
      <c r="M9834" s="3">
        <v>43879.29152232639</v>
      </c>
    </row>
    <row r="9835">
      <c r="A9835" s="1">
        <v>9833.0</v>
      </c>
      <c r="B9835" s="1" t="s">
        <v>176</v>
      </c>
      <c r="C9835" s="1" t="s">
        <v>18171</v>
      </c>
      <c r="D9835" s="1" t="s">
        <v>116</v>
      </c>
      <c r="E9835" s="1" t="s">
        <v>18172</v>
      </c>
      <c r="F9835" s="1" t="s">
        <v>180</v>
      </c>
      <c r="G9835" s="1" t="s">
        <v>17</v>
      </c>
      <c r="H9835" s="1">
        <v>45.0</v>
      </c>
      <c r="I9835" s="3">
        <v>44129.291666666664</v>
      </c>
      <c r="J9835" s="1">
        <v>4.9144451902919</v>
      </c>
      <c r="K9835" s="1" t="s">
        <v>24</v>
      </c>
      <c r="M9835" s="3">
        <v>44129.281609432874</v>
      </c>
    </row>
    <row r="9836">
      <c r="A9836" s="1">
        <v>9834.0</v>
      </c>
      <c r="B9836" s="1" t="s">
        <v>3353</v>
      </c>
      <c r="C9836" s="1" t="s">
        <v>18173</v>
      </c>
      <c r="D9836" s="1" t="s">
        <v>3355</v>
      </c>
      <c r="E9836" s="1" t="s">
        <v>5004</v>
      </c>
      <c r="F9836" s="1" t="s">
        <v>3357</v>
      </c>
      <c r="G9836" s="1" t="s">
        <v>35</v>
      </c>
      <c r="H9836" s="1">
        <v>45.0</v>
      </c>
      <c r="I9836" s="3">
        <v>44225.479166666664</v>
      </c>
      <c r="J9836" s="1">
        <v>1.05844860488099</v>
      </c>
      <c r="K9836" s="1" t="s">
        <v>56</v>
      </c>
      <c r="L9836" s="1" t="s">
        <v>1614</v>
      </c>
      <c r="M9836" s="3">
        <v>44225.5018606713</v>
      </c>
    </row>
    <row r="9837">
      <c r="A9837" s="1">
        <v>9835.0</v>
      </c>
      <c r="B9837" s="1" t="s">
        <v>1423</v>
      </c>
      <c r="C9837" s="1" t="s">
        <v>18174</v>
      </c>
      <c r="D9837" s="1" t="s">
        <v>2477</v>
      </c>
      <c r="E9837" s="1" t="s">
        <v>8159</v>
      </c>
      <c r="F9837" s="1" t="s">
        <v>1426</v>
      </c>
      <c r="G9837" s="1" t="s">
        <v>17</v>
      </c>
      <c r="H9837" s="1">
        <v>45.0</v>
      </c>
      <c r="I9837" s="3">
        <v>43749.541666666664</v>
      </c>
      <c r="J9837" s="1">
        <v>1.39682046892177</v>
      </c>
      <c r="K9837" s="1" t="s">
        <v>24</v>
      </c>
      <c r="M9837" s="3">
        <v>43749.583541458334</v>
      </c>
    </row>
    <row r="9838">
      <c r="A9838" s="1">
        <v>9836.0</v>
      </c>
      <c r="B9838" s="1" t="s">
        <v>324</v>
      </c>
      <c r="C9838" s="1" t="s">
        <v>18175</v>
      </c>
      <c r="D9838" s="1" t="s">
        <v>3811</v>
      </c>
      <c r="E9838" s="1" t="s">
        <v>18176</v>
      </c>
      <c r="F9838" s="1" t="s">
        <v>328</v>
      </c>
      <c r="G9838" s="1" t="s">
        <v>39</v>
      </c>
      <c r="H9838" s="1">
        <v>45.0</v>
      </c>
      <c r="I9838" s="3">
        <v>43556.625</v>
      </c>
      <c r="J9838" s="1">
        <v>0.64099655115139</v>
      </c>
      <c r="K9838" s="1" t="s">
        <v>24</v>
      </c>
      <c r="M9838" s="3">
        <v>43556.573229131944</v>
      </c>
    </row>
    <row r="9839">
      <c r="A9839" s="1">
        <v>9837.0</v>
      </c>
      <c r="B9839" s="1" t="s">
        <v>806</v>
      </c>
      <c r="C9839" s="1" t="s">
        <v>18177</v>
      </c>
      <c r="D9839" s="1" t="s">
        <v>1036</v>
      </c>
      <c r="E9839" s="1" t="s">
        <v>15273</v>
      </c>
      <c r="F9839" s="1" t="s">
        <v>810</v>
      </c>
      <c r="G9839" s="1" t="s">
        <v>35</v>
      </c>
      <c r="H9839" s="1">
        <v>45.0</v>
      </c>
      <c r="I9839" s="3">
        <v>44195.65625</v>
      </c>
      <c r="J9839" s="1">
        <v>1.27865456417909</v>
      </c>
      <c r="K9839" s="1" t="s">
        <v>24</v>
      </c>
      <c r="M9839" s="3">
        <v>44195.6853578125</v>
      </c>
    </row>
    <row r="9840">
      <c r="A9840" s="1">
        <v>9838.0</v>
      </c>
      <c r="B9840" s="1" t="s">
        <v>12</v>
      </c>
      <c r="C9840" s="1" t="s">
        <v>18178</v>
      </c>
      <c r="D9840" s="1" t="s">
        <v>411</v>
      </c>
      <c r="E9840" s="1" t="s">
        <v>412</v>
      </c>
      <c r="F9840" s="1" t="s">
        <v>16</v>
      </c>
      <c r="G9840" s="1" t="s">
        <v>17</v>
      </c>
      <c r="H9840" s="1">
        <v>45.0</v>
      </c>
      <c r="I9840" s="3">
        <v>43987.291666666664</v>
      </c>
      <c r="J9840" s="1">
        <v>0.138416923481913</v>
      </c>
      <c r="K9840" s="1" t="s">
        <v>18</v>
      </c>
      <c r="M9840" s="3">
        <v>43987.323026527774</v>
      </c>
    </row>
    <row r="9841">
      <c r="A9841" s="1">
        <v>9839.0</v>
      </c>
      <c r="B9841" s="1" t="s">
        <v>354</v>
      </c>
      <c r="C9841" s="1" t="s">
        <v>18179</v>
      </c>
      <c r="D9841" s="1" t="s">
        <v>93</v>
      </c>
      <c r="E9841" s="1" t="s">
        <v>18180</v>
      </c>
      <c r="F9841" s="1" t="s">
        <v>358</v>
      </c>
      <c r="G9841" s="1" t="s">
        <v>39</v>
      </c>
      <c r="H9841" s="1">
        <v>45.0</v>
      </c>
      <c r="I9841" s="3">
        <v>44130.270833333336</v>
      </c>
      <c r="J9841" s="1">
        <v>1.67789719305928</v>
      </c>
      <c r="K9841" s="1" t="s">
        <v>24</v>
      </c>
      <c r="M9841" s="3">
        <v>44130.31753606482</v>
      </c>
    </row>
    <row r="9842">
      <c r="A9842" s="1">
        <v>9840.0</v>
      </c>
      <c r="B9842" s="1" t="s">
        <v>520</v>
      </c>
      <c r="C9842" s="1" t="s">
        <v>18181</v>
      </c>
      <c r="D9842" s="1" t="s">
        <v>86</v>
      </c>
      <c r="E9842" s="1" t="s">
        <v>3689</v>
      </c>
      <c r="F9842" s="1" t="s">
        <v>524</v>
      </c>
      <c r="G9842" s="1" t="s">
        <v>35</v>
      </c>
      <c r="H9842" s="1">
        <v>45.0</v>
      </c>
      <c r="I9842" s="3">
        <v>43650.5</v>
      </c>
      <c r="J9842" s="1">
        <v>1.24422259240927</v>
      </c>
      <c r="K9842" s="1" t="s">
        <v>46</v>
      </c>
      <c r="M9842" s="3">
        <v>43650.55370276621</v>
      </c>
    </row>
    <row r="9843">
      <c r="A9843" s="1">
        <v>9841.0</v>
      </c>
      <c r="B9843" s="1" t="s">
        <v>354</v>
      </c>
      <c r="C9843" s="1" t="s">
        <v>18182</v>
      </c>
      <c r="D9843" s="1" t="s">
        <v>93</v>
      </c>
      <c r="E9843" s="1" t="s">
        <v>944</v>
      </c>
      <c r="F9843" s="1" t="s">
        <v>358</v>
      </c>
      <c r="G9843" s="1" t="s">
        <v>35</v>
      </c>
      <c r="H9843" s="1">
        <v>45.0</v>
      </c>
      <c r="I9843" s="3">
        <v>44013.645833333336</v>
      </c>
      <c r="J9843" s="1">
        <v>1.27602695322705</v>
      </c>
      <c r="K9843" s="1" t="s">
        <v>24</v>
      </c>
      <c r="M9843" s="3">
        <v>44013.71977092593</v>
      </c>
    </row>
    <row r="9844">
      <c r="A9844" s="1">
        <v>9842.0</v>
      </c>
      <c r="B9844" s="1" t="s">
        <v>63</v>
      </c>
      <c r="C9844" s="1" t="s">
        <v>18183</v>
      </c>
      <c r="D9844" s="1" t="s">
        <v>65</v>
      </c>
      <c r="E9844" s="1" t="s">
        <v>1347</v>
      </c>
      <c r="F9844" s="1" t="s">
        <v>67</v>
      </c>
      <c r="G9844" s="1" t="s">
        <v>17</v>
      </c>
      <c r="H9844" s="1">
        <v>45.0</v>
      </c>
      <c r="I9844" s="3">
        <v>44167.6875</v>
      </c>
      <c r="J9844" s="1">
        <v>1.62740167507655</v>
      </c>
      <c r="K9844" s="1" t="s">
        <v>24</v>
      </c>
      <c r="M9844" s="3">
        <v>44167.71559407408</v>
      </c>
    </row>
    <row r="9845">
      <c r="A9845" s="1">
        <v>9843.0</v>
      </c>
      <c r="B9845" s="1" t="s">
        <v>239</v>
      </c>
      <c r="C9845" s="1" t="s">
        <v>18184</v>
      </c>
      <c r="D9845" s="1" t="s">
        <v>1268</v>
      </c>
      <c r="E9845" s="1" t="s">
        <v>5807</v>
      </c>
      <c r="F9845" s="1" t="s">
        <v>243</v>
      </c>
      <c r="G9845" s="1" t="s">
        <v>35</v>
      </c>
      <c r="H9845" s="1">
        <v>45.0</v>
      </c>
      <c r="I9845" s="3">
        <v>44224.25</v>
      </c>
      <c r="J9845" s="1">
        <v>1.2891948705224</v>
      </c>
      <c r="K9845" s="1" t="s">
        <v>46</v>
      </c>
      <c r="L9845" s="1" t="s">
        <v>244</v>
      </c>
      <c r="M9845" s="3">
        <v>44224.2705237037</v>
      </c>
    </row>
    <row r="9846">
      <c r="A9846" s="1">
        <v>9844.0</v>
      </c>
      <c r="B9846" s="1" t="s">
        <v>901</v>
      </c>
      <c r="C9846" s="1" t="s">
        <v>18185</v>
      </c>
      <c r="D9846" s="1" t="s">
        <v>8720</v>
      </c>
      <c r="E9846" s="1" t="s">
        <v>1771</v>
      </c>
      <c r="F9846" s="1" t="s">
        <v>904</v>
      </c>
      <c r="G9846" s="1" t="s">
        <v>17</v>
      </c>
      <c r="H9846" s="1">
        <v>45.0</v>
      </c>
      <c r="I9846" s="3">
        <v>43704.416666666664</v>
      </c>
      <c r="J9846" s="1">
        <v>2.11803698312566</v>
      </c>
      <c r="K9846" s="1" t="s">
        <v>24</v>
      </c>
      <c r="M9846" s="3">
        <v>43701.53186682871</v>
      </c>
    </row>
    <row r="9847">
      <c r="A9847" s="1">
        <v>9845.0</v>
      </c>
      <c r="B9847" s="1" t="s">
        <v>957</v>
      </c>
      <c r="C9847" s="1" t="s">
        <v>18186</v>
      </c>
      <c r="D9847" s="1" t="s">
        <v>321</v>
      </c>
      <c r="E9847" s="1" t="s">
        <v>2454</v>
      </c>
      <c r="F9847" s="1" t="s">
        <v>961</v>
      </c>
      <c r="G9847" s="1" t="s">
        <v>17</v>
      </c>
      <c r="H9847" s="1">
        <v>45.0</v>
      </c>
      <c r="I9847" s="3">
        <v>43976.666666666664</v>
      </c>
      <c r="J9847" s="1">
        <v>1.1146730828344</v>
      </c>
      <c r="K9847" s="1" t="s">
        <v>24</v>
      </c>
      <c r="M9847" s="3">
        <v>43978.69126381945</v>
      </c>
    </row>
    <row r="9848">
      <c r="A9848" s="1">
        <v>9846.0</v>
      </c>
      <c r="B9848" s="1" t="s">
        <v>887</v>
      </c>
      <c r="C9848" s="1" t="s">
        <v>18187</v>
      </c>
      <c r="D9848" s="1" t="s">
        <v>32</v>
      </c>
      <c r="E9848" s="1" t="s">
        <v>18188</v>
      </c>
      <c r="F9848" s="1" t="s">
        <v>891</v>
      </c>
      <c r="G9848" s="1" t="s">
        <v>89</v>
      </c>
      <c r="H9848" s="1">
        <v>45.0</v>
      </c>
      <c r="I9848" s="3">
        <v>44025.348864513886</v>
      </c>
      <c r="J9848" s="1">
        <v>1.05710400250995</v>
      </c>
      <c r="K9848" s="1" t="s">
        <v>24</v>
      </c>
      <c r="M9848" s="3">
        <v>44025.49020453704</v>
      </c>
    </row>
    <row r="9849">
      <c r="A9849" s="1">
        <v>9847.0</v>
      </c>
      <c r="B9849" s="1" t="s">
        <v>18189</v>
      </c>
      <c r="C9849" s="1" t="s">
        <v>18190</v>
      </c>
      <c r="D9849" s="1" t="s">
        <v>1592</v>
      </c>
      <c r="E9849" s="1" t="s">
        <v>18191</v>
      </c>
      <c r="F9849" s="1" t="s">
        <v>18192</v>
      </c>
      <c r="G9849" s="1" t="s">
        <v>39</v>
      </c>
      <c r="H9849" s="1">
        <v>45.0</v>
      </c>
      <c r="I9849" s="3">
        <v>44167.625</v>
      </c>
      <c r="J9849" s="1">
        <v>0.201449492028218</v>
      </c>
      <c r="K9849" s="1" t="s">
        <v>1194</v>
      </c>
      <c r="M9849" s="3">
        <v>44167.68637050926</v>
      </c>
    </row>
    <row r="9850">
      <c r="A9850" s="1">
        <v>9848.0</v>
      </c>
      <c r="B9850" s="1" t="s">
        <v>953</v>
      </c>
      <c r="C9850" s="1" t="s">
        <v>18193</v>
      </c>
      <c r="D9850" s="1" t="s">
        <v>1802</v>
      </c>
      <c r="E9850" s="1" t="s">
        <v>2170</v>
      </c>
      <c r="F9850" s="1" t="s">
        <v>1040</v>
      </c>
      <c r="G9850" s="1" t="s">
        <v>17</v>
      </c>
      <c r="H9850" s="1">
        <v>45.0</v>
      </c>
      <c r="I9850" s="3">
        <v>43921.166666666664</v>
      </c>
      <c r="J9850" s="1">
        <v>0.0</v>
      </c>
      <c r="K9850" s="1" t="s">
        <v>18</v>
      </c>
      <c r="M9850" s="3">
        <v>43921.2262300463</v>
      </c>
    </row>
    <row r="9851">
      <c r="A9851" s="1">
        <v>9849.0</v>
      </c>
      <c r="B9851" s="1" t="s">
        <v>5358</v>
      </c>
      <c r="C9851" s="1" t="s">
        <v>18194</v>
      </c>
      <c r="D9851" s="1" t="s">
        <v>11078</v>
      </c>
      <c r="E9851" s="1" t="s">
        <v>18195</v>
      </c>
      <c r="F9851" s="1" t="s">
        <v>5361</v>
      </c>
      <c r="G9851" s="1" t="s">
        <v>39</v>
      </c>
      <c r="H9851" s="1">
        <v>45.0</v>
      </c>
      <c r="I9851" s="3">
        <v>43795.458333333336</v>
      </c>
      <c r="J9851" s="1">
        <v>2.93940156873091</v>
      </c>
      <c r="K9851" s="1" t="s">
        <v>62</v>
      </c>
      <c r="M9851" s="3">
        <v>43795.509190983794</v>
      </c>
    </row>
    <row r="9852">
      <c r="A9852" s="1">
        <v>9850.0</v>
      </c>
      <c r="B9852" s="1" t="s">
        <v>154</v>
      </c>
      <c r="C9852" s="1" t="s">
        <v>18196</v>
      </c>
      <c r="D9852" s="1" t="s">
        <v>156</v>
      </c>
      <c r="E9852" s="1" t="s">
        <v>7179</v>
      </c>
      <c r="F9852" s="1" t="s">
        <v>158</v>
      </c>
      <c r="G9852" s="1" t="s">
        <v>17</v>
      </c>
      <c r="H9852" s="1">
        <v>45.0</v>
      </c>
      <c r="I9852" s="3">
        <v>44103.302083333336</v>
      </c>
      <c r="J9852" s="1">
        <v>1.58911615776902</v>
      </c>
      <c r="K9852" s="1" t="s">
        <v>159</v>
      </c>
      <c r="L9852" s="1" t="s">
        <v>160</v>
      </c>
      <c r="M9852" s="3">
        <v>44103.33407716435</v>
      </c>
    </row>
    <row r="9853">
      <c r="A9853" s="1">
        <v>9851.0</v>
      </c>
      <c r="B9853" s="1" t="s">
        <v>3945</v>
      </c>
      <c r="C9853" s="1" t="s">
        <v>18197</v>
      </c>
      <c r="D9853" s="1" t="s">
        <v>193</v>
      </c>
      <c r="E9853" s="1" t="s">
        <v>18198</v>
      </c>
      <c r="F9853" s="1" t="s">
        <v>3948</v>
      </c>
      <c r="G9853" s="1" t="s">
        <v>39</v>
      </c>
      <c r="H9853" s="1">
        <v>45.0</v>
      </c>
      <c r="I9853" s="3">
        <v>43824.583333333336</v>
      </c>
      <c r="J9853" s="1">
        <v>2.48740297325176</v>
      </c>
      <c r="K9853" s="1" t="s">
        <v>24</v>
      </c>
      <c r="M9853" s="3">
        <v>43824.61623734954</v>
      </c>
    </row>
    <row r="9854">
      <c r="A9854" s="1">
        <v>9852.0</v>
      </c>
      <c r="B9854" s="1" t="s">
        <v>324</v>
      </c>
      <c r="C9854" s="1" t="s">
        <v>18199</v>
      </c>
      <c r="D9854" s="1" t="s">
        <v>3497</v>
      </c>
      <c r="E9854" s="1" t="s">
        <v>18200</v>
      </c>
      <c r="F9854" s="1" t="s">
        <v>328</v>
      </c>
      <c r="G9854" s="1" t="s">
        <v>39</v>
      </c>
      <c r="H9854" s="1">
        <v>45.0</v>
      </c>
      <c r="I9854" s="3">
        <v>43543.5</v>
      </c>
      <c r="J9854" s="1">
        <v>1.53292362047779</v>
      </c>
      <c r="K9854" s="1" t="s">
        <v>24</v>
      </c>
      <c r="M9854" s="3">
        <v>43543.48712392361</v>
      </c>
    </row>
    <row r="9855">
      <c r="A9855" s="1">
        <v>9853.0</v>
      </c>
      <c r="B9855" s="1" t="s">
        <v>84</v>
      </c>
      <c r="C9855" s="1" t="s">
        <v>18201</v>
      </c>
      <c r="D9855" s="1" t="s">
        <v>1899</v>
      </c>
      <c r="E9855" s="1" t="s">
        <v>18202</v>
      </c>
      <c r="F9855" s="1" t="s">
        <v>88</v>
      </c>
      <c r="G9855" s="1" t="s">
        <v>39</v>
      </c>
      <c r="H9855" s="1">
        <v>45.0</v>
      </c>
      <c r="I9855" s="3">
        <v>43722.625</v>
      </c>
      <c r="J9855" s="1">
        <v>0.592317346441784</v>
      </c>
      <c r="K9855" s="1" t="s">
        <v>83</v>
      </c>
      <c r="M9855" s="3">
        <v>43722.66177060185</v>
      </c>
    </row>
    <row r="9856">
      <c r="A9856" s="1">
        <v>9854.0</v>
      </c>
      <c r="B9856" s="1" t="s">
        <v>308</v>
      </c>
      <c r="C9856" s="1" t="s">
        <v>18203</v>
      </c>
      <c r="D9856" s="1" t="s">
        <v>310</v>
      </c>
      <c r="E9856" s="1" t="s">
        <v>6114</v>
      </c>
      <c r="F9856" s="1" t="s">
        <v>312</v>
      </c>
      <c r="G9856" s="1" t="s">
        <v>17</v>
      </c>
      <c r="H9856" s="1">
        <v>45.0</v>
      </c>
      <c r="I9856" s="3">
        <v>44110.229166666664</v>
      </c>
      <c r="J9856" s="1">
        <v>1.62810516255545</v>
      </c>
      <c r="K9856" s="1" t="s">
        <v>24</v>
      </c>
      <c r="L9856" s="1" t="s">
        <v>96</v>
      </c>
      <c r="M9856" s="3">
        <v>44110.25748900463</v>
      </c>
    </row>
    <row r="9857">
      <c r="A9857" s="1">
        <v>9855.0</v>
      </c>
      <c r="B9857" s="1" t="s">
        <v>8666</v>
      </c>
      <c r="C9857" s="1" t="s">
        <v>18204</v>
      </c>
      <c r="D9857" s="1" t="s">
        <v>8305</v>
      </c>
      <c r="E9857" s="1" t="s">
        <v>18205</v>
      </c>
      <c r="F9857" s="1" t="s">
        <v>8670</v>
      </c>
      <c r="G9857" s="1" t="s">
        <v>89</v>
      </c>
      <c r="H9857" s="1">
        <v>45.0</v>
      </c>
      <c r="I9857" s="3">
        <v>44119.508250150466</v>
      </c>
      <c r="J9857" s="1">
        <v>0.412729942249516</v>
      </c>
      <c r="K9857" s="1" t="s">
        <v>166</v>
      </c>
      <c r="L9857" s="1" t="s">
        <v>8671</v>
      </c>
      <c r="M9857" s="3">
        <v>44119.5379549537</v>
      </c>
    </row>
    <row r="9858">
      <c r="A9858" s="1">
        <v>9856.0</v>
      </c>
      <c r="B9858" s="1" t="s">
        <v>1504</v>
      </c>
      <c r="C9858" s="1" t="s">
        <v>18206</v>
      </c>
      <c r="D9858" s="1" t="s">
        <v>1506</v>
      </c>
      <c r="E9858" s="1" t="s">
        <v>1507</v>
      </c>
      <c r="F9858" s="1" t="s">
        <v>1508</v>
      </c>
      <c r="G9858" s="1" t="s">
        <v>17</v>
      </c>
      <c r="H9858" s="1">
        <v>45.0</v>
      </c>
      <c r="I9858" s="3">
        <v>43997.270833333336</v>
      </c>
      <c r="J9858" s="1">
        <v>1.33712825696807</v>
      </c>
      <c r="K9858" s="1" t="s">
        <v>166</v>
      </c>
      <c r="L9858" s="1" t="s">
        <v>167</v>
      </c>
      <c r="M9858" s="3">
        <v>43997.30791891204</v>
      </c>
    </row>
    <row r="9859">
      <c r="A9859" s="1">
        <v>9857.0</v>
      </c>
      <c r="B9859" s="1" t="s">
        <v>136</v>
      </c>
      <c r="C9859" s="1" t="s">
        <v>18207</v>
      </c>
      <c r="D9859" s="1" t="s">
        <v>138</v>
      </c>
      <c r="E9859" s="1" t="s">
        <v>146</v>
      </c>
      <c r="F9859" s="1" t="s">
        <v>140</v>
      </c>
      <c r="G9859" s="1" t="s">
        <v>17</v>
      </c>
      <c r="H9859" s="1">
        <v>45.0</v>
      </c>
      <c r="I9859" s="3">
        <v>44139.291666666664</v>
      </c>
      <c r="J9859" s="1">
        <v>2.19703760528506</v>
      </c>
      <c r="K9859" s="1" t="s">
        <v>18</v>
      </c>
      <c r="M9859" s="3">
        <v>44139.32205560185</v>
      </c>
    </row>
    <row r="9860">
      <c r="A9860" s="1">
        <v>9858.0</v>
      </c>
      <c r="B9860" s="1" t="s">
        <v>8763</v>
      </c>
      <c r="C9860" s="1" t="s">
        <v>18208</v>
      </c>
      <c r="D9860" s="1" t="s">
        <v>99</v>
      </c>
      <c r="E9860" s="1" t="s">
        <v>18209</v>
      </c>
      <c r="F9860" s="1" t="s">
        <v>8766</v>
      </c>
      <c r="G9860" s="1" t="s">
        <v>39</v>
      </c>
      <c r="H9860" s="1">
        <v>45.0</v>
      </c>
      <c r="I9860" s="3">
        <v>44245.708333333336</v>
      </c>
      <c r="J9860" s="1">
        <v>2.39773387201709</v>
      </c>
      <c r="K9860" s="1" t="s">
        <v>159</v>
      </c>
      <c r="L9860" s="1" t="s">
        <v>8767</v>
      </c>
      <c r="M9860" s="3">
        <v>44245.71071388889</v>
      </c>
    </row>
    <row r="9861">
      <c r="A9861" s="1">
        <v>9859.0</v>
      </c>
      <c r="B9861" s="1" t="s">
        <v>957</v>
      </c>
      <c r="C9861" s="1" t="s">
        <v>18210</v>
      </c>
      <c r="D9861" s="1" t="s">
        <v>518</v>
      </c>
      <c r="E9861" s="1" t="s">
        <v>2454</v>
      </c>
      <c r="F9861" s="1" t="s">
        <v>961</v>
      </c>
      <c r="G9861" s="1" t="s">
        <v>17</v>
      </c>
      <c r="H9861" s="1">
        <v>45.0</v>
      </c>
      <c r="I9861" s="3">
        <v>43998.666666666664</v>
      </c>
      <c r="J9861" s="1">
        <v>2.01849450159042</v>
      </c>
      <c r="K9861" s="1" t="s">
        <v>24</v>
      </c>
      <c r="M9861" s="3">
        <v>43998.74701259259</v>
      </c>
    </row>
    <row r="9862">
      <c r="A9862" s="1">
        <v>9860.0</v>
      </c>
      <c r="B9862" s="1" t="s">
        <v>4376</v>
      </c>
      <c r="C9862" s="1" t="s">
        <v>18211</v>
      </c>
      <c r="D9862" s="1" t="s">
        <v>6105</v>
      </c>
      <c r="E9862" s="1" t="s">
        <v>6106</v>
      </c>
      <c r="F9862" s="1" t="s">
        <v>4379</v>
      </c>
      <c r="G9862" s="1" t="s">
        <v>17</v>
      </c>
      <c r="H9862" s="1">
        <v>45.0</v>
      </c>
      <c r="I9862" s="3">
        <v>44042.708333333336</v>
      </c>
      <c r="J9862" s="1">
        <v>2.02221702863162</v>
      </c>
      <c r="K9862" s="1" t="s">
        <v>159</v>
      </c>
      <c r="L9862" s="1" t="s">
        <v>1986</v>
      </c>
      <c r="M9862" s="3">
        <v>44042.72362082176</v>
      </c>
    </row>
    <row r="9863">
      <c r="A9863" s="1">
        <v>9861.0</v>
      </c>
      <c r="B9863" s="1" t="s">
        <v>2744</v>
      </c>
      <c r="C9863" s="1" t="s">
        <v>18212</v>
      </c>
      <c r="D9863" s="1" t="s">
        <v>1150</v>
      </c>
      <c r="E9863" s="1" t="s">
        <v>18213</v>
      </c>
      <c r="F9863" s="1" t="s">
        <v>2748</v>
      </c>
      <c r="G9863" s="1" t="s">
        <v>39</v>
      </c>
      <c r="H9863" s="1">
        <v>45.0</v>
      </c>
      <c r="I9863" s="3">
        <v>44154.458333333336</v>
      </c>
      <c r="J9863" s="1">
        <v>1.26885553928726</v>
      </c>
      <c r="K9863" s="1" t="s">
        <v>24</v>
      </c>
      <c r="M9863" s="3">
        <v>44154.50902936343</v>
      </c>
    </row>
    <row r="9864">
      <c r="A9864" s="1">
        <v>9862.0</v>
      </c>
      <c r="B9864" s="1" t="s">
        <v>4361</v>
      </c>
      <c r="C9864" s="1" t="s">
        <v>18214</v>
      </c>
      <c r="D9864" s="1" t="s">
        <v>326</v>
      </c>
      <c r="E9864" s="1" t="s">
        <v>12107</v>
      </c>
      <c r="F9864" s="1" t="s">
        <v>4364</v>
      </c>
      <c r="G9864" s="1" t="s">
        <v>17</v>
      </c>
      <c r="H9864" s="1">
        <v>45.0</v>
      </c>
      <c r="I9864" s="3">
        <v>43845.75</v>
      </c>
      <c r="J9864" s="1">
        <v>2.01703821388694</v>
      </c>
      <c r="K9864" s="1" t="s">
        <v>24</v>
      </c>
      <c r="M9864" s="3">
        <v>43845.77867181713</v>
      </c>
    </row>
    <row r="9865">
      <c r="A9865" s="1">
        <v>9863.0</v>
      </c>
      <c r="B9865" s="1" t="s">
        <v>267</v>
      </c>
      <c r="C9865" s="1" t="s">
        <v>18215</v>
      </c>
      <c r="D9865" s="1" t="s">
        <v>269</v>
      </c>
      <c r="E9865" s="1" t="s">
        <v>9361</v>
      </c>
      <c r="F9865" s="1" t="s">
        <v>271</v>
      </c>
      <c r="G9865" s="1" t="s">
        <v>35</v>
      </c>
      <c r="H9865" s="1">
        <v>45.0</v>
      </c>
      <c r="I9865" s="3">
        <v>44243.625</v>
      </c>
      <c r="J9865" s="1">
        <v>2.42196339488653</v>
      </c>
      <c r="K9865" s="1" t="s">
        <v>56</v>
      </c>
      <c r="L9865" s="1" t="s">
        <v>272</v>
      </c>
      <c r="M9865" s="3">
        <v>44243.655579039354</v>
      </c>
    </row>
    <row r="9866">
      <c r="A9866" s="1">
        <v>9864.0</v>
      </c>
      <c r="B9866" s="1" t="s">
        <v>1604</v>
      </c>
      <c r="C9866" s="1" t="s">
        <v>18216</v>
      </c>
      <c r="D9866" s="1" t="s">
        <v>121</v>
      </c>
      <c r="E9866" s="1" t="s">
        <v>18217</v>
      </c>
      <c r="F9866" s="1" t="s">
        <v>1608</v>
      </c>
      <c r="G9866" s="1" t="s">
        <v>39</v>
      </c>
      <c r="H9866" s="1">
        <v>45.0</v>
      </c>
      <c r="I9866" s="3">
        <v>43845.697916666664</v>
      </c>
      <c r="J9866" s="1">
        <v>2.37827726833143</v>
      </c>
      <c r="K9866" s="1" t="s">
        <v>18</v>
      </c>
      <c r="M9866" s="3">
        <v>43845.716512824074</v>
      </c>
    </row>
    <row r="9867">
      <c r="A9867" s="1">
        <v>9865.0</v>
      </c>
      <c r="B9867" s="1" t="s">
        <v>324</v>
      </c>
      <c r="C9867" s="1" t="s">
        <v>18218</v>
      </c>
      <c r="D9867" s="1" t="s">
        <v>326</v>
      </c>
      <c r="E9867" s="1" t="s">
        <v>3871</v>
      </c>
      <c r="F9867" s="1" t="s">
        <v>328</v>
      </c>
      <c r="G9867" s="1" t="s">
        <v>17</v>
      </c>
      <c r="H9867" s="1">
        <v>45.0</v>
      </c>
      <c r="I9867" s="3">
        <v>44204.291666666664</v>
      </c>
      <c r="J9867" s="1">
        <v>0.446144748163763</v>
      </c>
      <c r="K9867" s="1" t="s">
        <v>24</v>
      </c>
      <c r="M9867" s="3">
        <v>44205.346755590275</v>
      </c>
    </row>
    <row r="9868">
      <c r="A9868" s="1">
        <v>9866.0</v>
      </c>
      <c r="B9868" s="1" t="s">
        <v>273</v>
      </c>
      <c r="C9868" s="1" t="s">
        <v>18219</v>
      </c>
      <c r="D9868" s="1" t="s">
        <v>99</v>
      </c>
      <c r="E9868" s="1" t="s">
        <v>18220</v>
      </c>
      <c r="F9868" s="1" t="s">
        <v>277</v>
      </c>
      <c r="G9868" s="1" t="s">
        <v>89</v>
      </c>
      <c r="H9868" s="1">
        <v>45.0</v>
      </c>
      <c r="I9868" s="3">
        <v>44131.72625728009</v>
      </c>
      <c r="J9868" s="1">
        <v>1.38150388983953</v>
      </c>
      <c r="K9868" s="1" t="s">
        <v>24</v>
      </c>
      <c r="M9868" s="3">
        <v>44131.74831105324</v>
      </c>
    </row>
    <row r="9869">
      <c r="A9869" s="1">
        <v>9867.0</v>
      </c>
      <c r="B9869" s="1" t="s">
        <v>768</v>
      </c>
      <c r="C9869" s="1" t="s">
        <v>18221</v>
      </c>
      <c r="D9869" s="1" t="s">
        <v>315</v>
      </c>
      <c r="E9869" s="1" t="s">
        <v>3982</v>
      </c>
      <c r="F9869" s="1" t="s">
        <v>772</v>
      </c>
      <c r="G9869" s="1" t="s">
        <v>35</v>
      </c>
      <c r="H9869" s="1">
        <v>45.0</v>
      </c>
      <c r="I9869" s="3">
        <v>44245.229166666664</v>
      </c>
      <c r="J9869" s="1">
        <v>1.67280135559534</v>
      </c>
      <c r="K9869" s="1" t="s">
        <v>166</v>
      </c>
      <c r="L9869" s="1" t="s">
        <v>318</v>
      </c>
      <c r="M9869" s="3">
        <v>44245.311088125</v>
      </c>
    </row>
    <row r="9870">
      <c r="A9870" s="1">
        <v>9868.0</v>
      </c>
      <c r="B9870" s="1" t="s">
        <v>293</v>
      </c>
      <c r="C9870" s="1" t="s">
        <v>18222</v>
      </c>
      <c r="D9870" s="1" t="s">
        <v>588</v>
      </c>
      <c r="E9870" s="1" t="s">
        <v>7094</v>
      </c>
      <c r="F9870" s="1" t="s">
        <v>297</v>
      </c>
      <c r="G9870" s="1" t="s">
        <v>17</v>
      </c>
      <c r="H9870" s="1">
        <v>45.0</v>
      </c>
      <c r="I9870" s="3">
        <v>43793.25</v>
      </c>
      <c r="J9870" s="1">
        <v>1.7495667616783</v>
      </c>
      <c r="K9870" s="1" t="s">
        <v>62</v>
      </c>
      <c r="M9870" s="3">
        <v>43793.36893048611</v>
      </c>
    </row>
    <row r="9871">
      <c r="A9871" s="1">
        <v>9869.0</v>
      </c>
      <c r="B9871" s="1" t="s">
        <v>12</v>
      </c>
      <c r="C9871" s="1" t="s">
        <v>18223</v>
      </c>
      <c r="D9871" s="1" t="s">
        <v>411</v>
      </c>
      <c r="E9871" s="1" t="s">
        <v>4924</v>
      </c>
      <c r="F9871" s="1" t="s">
        <v>16</v>
      </c>
      <c r="G9871" s="1" t="s">
        <v>17</v>
      </c>
      <c r="H9871" s="1">
        <v>45.0</v>
      </c>
      <c r="I9871" s="3">
        <v>44056.291666666664</v>
      </c>
      <c r="J9871" s="1">
        <v>0.376712556512604</v>
      </c>
      <c r="K9871" s="1" t="s">
        <v>18</v>
      </c>
      <c r="M9871" s="3">
        <v>44056.33214832176</v>
      </c>
    </row>
    <row r="9872">
      <c r="A9872" s="1">
        <v>9870.0</v>
      </c>
      <c r="B9872" s="1" t="s">
        <v>2143</v>
      </c>
      <c r="C9872" s="1" t="s">
        <v>18224</v>
      </c>
      <c r="D9872" s="1" t="s">
        <v>49</v>
      </c>
      <c r="E9872" s="1" t="s">
        <v>18225</v>
      </c>
      <c r="F9872" s="1" t="s">
        <v>2147</v>
      </c>
      <c r="G9872" s="1" t="s">
        <v>89</v>
      </c>
      <c r="H9872" s="1">
        <v>45.0</v>
      </c>
      <c r="I9872" s="3">
        <v>43878.33751881945</v>
      </c>
      <c r="J9872" s="1">
        <v>3.07055275007261</v>
      </c>
      <c r="K9872" s="1" t="s">
        <v>18</v>
      </c>
      <c r="M9872" s="3">
        <v>43878.34021605324</v>
      </c>
    </row>
    <row r="9873">
      <c r="A9873" s="1">
        <v>9871.0</v>
      </c>
      <c r="B9873" s="1" t="s">
        <v>536</v>
      </c>
      <c r="C9873" s="1" t="s">
        <v>18226</v>
      </c>
      <c r="D9873" s="1" t="s">
        <v>1255</v>
      </c>
      <c r="E9873" s="1" t="s">
        <v>1256</v>
      </c>
      <c r="F9873" s="1" t="s">
        <v>539</v>
      </c>
      <c r="G9873" s="1" t="s">
        <v>17</v>
      </c>
      <c r="H9873" s="1">
        <v>45.0</v>
      </c>
      <c r="I9873" s="3">
        <v>43876.791666666664</v>
      </c>
      <c r="J9873" s="1">
        <v>2.42060062255236</v>
      </c>
      <c r="K9873" s="1" t="s">
        <v>83</v>
      </c>
      <c r="M9873" s="3">
        <v>43876.870394907404</v>
      </c>
    </row>
    <row r="9874">
      <c r="A9874" s="1">
        <v>9872.0</v>
      </c>
      <c r="B9874" s="1" t="s">
        <v>11174</v>
      </c>
      <c r="C9874" s="1" t="s">
        <v>18227</v>
      </c>
      <c r="D9874" s="1" t="s">
        <v>5064</v>
      </c>
      <c r="E9874" s="1" t="s">
        <v>11176</v>
      </c>
      <c r="F9874" s="1" t="s">
        <v>11177</v>
      </c>
      <c r="G9874" s="1" t="s">
        <v>17</v>
      </c>
      <c r="H9874" s="1">
        <v>45.0</v>
      </c>
      <c r="I9874" s="3">
        <v>44250.645833333336</v>
      </c>
      <c r="J9874" s="1">
        <v>1.77554301231603</v>
      </c>
      <c r="K9874" s="1" t="s">
        <v>24</v>
      </c>
      <c r="L9874" s="1" t="s">
        <v>741</v>
      </c>
      <c r="M9874" s="3">
        <v>44250.68206924768</v>
      </c>
    </row>
    <row r="9875">
      <c r="A9875" s="1">
        <v>9873.0</v>
      </c>
      <c r="B9875" s="1" t="s">
        <v>18228</v>
      </c>
      <c r="C9875" s="1" t="s">
        <v>18229</v>
      </c>
      <c r="D9875" s="1" t="s">
        <v>5435</v>
      </c>
      <c r="E9875" s="1" t="s">
        <v>18230</v>
      </c>
      <c r="F9875" s="1" t="s">
        <v>18231</v>
      </c>
      <c r="G9875" s="1" t="s">
        <v>39</v>
      </c>
      <c r="H9875" s="1">
        <v>45.0</v>
      </c>
      <c r="I9875" s="3">
        <v>43812.625</v>
      </c>
      <c r="J9875" s="1">
        <v>0.727151709299052</v>
      </c>
      <c r="K9875" s="1" t="s">
        <v>24</v>
      </c>
      <c r="M9875" s="3">
        <v>43812.65235697917</v>
      </c>
    </row>
    <row r="9876">
      <c r="A9876" s="1">
        <v>9874.0</v>
      </c>
      <c r="B9876" s="1" t="s">
        <v>1245</v>
      </c>
      <c r="C9876" s="1" t="s">
        <v>18232</v>
      </c>
      <c r="D9876" s="1" t="s">
        <v>11419</v>
      </c>
      <c r="E9876" s="1" t="s">
        <v>18233</v>
      </c>
      <c r="F9876" s="1" t="s">
        <v>1248</v>
      </c>
      <c r="G9876" s="1" t="s">
        <v>89</v>
      </c>
      <c r="H9876" s="1">
        <v>45.0</v>
      </c>
      <c r="I9876" s="3">
        <v>44069.332826157406</v>
      </c>
      <c r="J9876" s="1">
        <v>1.14170070386316</v>
      </c>
      <c r="K9876" s="1" t="s">
        <v>218</v>
      </c>
      <c r="L9876" s="1" t="s">
        <v>787</v>
      </c>
      <c r="M9876" s="3">
        <v>44069.354006458336</v>
      </c>
    </row>
    <row r="9877">
      <c r="A9877" s="1">
        <v>9875.0</v>
      </c>
      <c r="B9877" s="1" t="s">
        <v>18234</v>
      </c>
      <c r="C9877" s="1" t="s">
        <v>18235</v>
      </c>
      <c r="D9877" s="1" t="s">
        <v>1637</v>
      </c>
      <c r="E9877" s="1" t="s">
        <v>18236</v>
      </c>
      <c r="F9877" s="1" t="s">
        <v>18237</v>
      </c>
      <c r="G9877" s="1" t="s">
        <v>17</v>
      </c>
      <c r="H9877" s="1">
        <v>45.0</v>
      </c>
      <c r="I9877" s="3">
        <v>44180.666666666664</v>
      </c>
      <c r="J9877" s="1">
        <v>1.87428277728819</v>
      </c>
      <c r="K9877" s="1" t="s">
        <v>166</v>
      </c>
      <c r="L9877" s="1" t="s">
        <v>18238</v>
      </c>
      <c r="M9877" s="3">
        <v>44180.68533883102</v>
      </c>
    </row>
    <row r="9878">
      <c r="A9878" s="1">
        <v>9876.0</v>
      </c>
      <c r="B9878" s="1" t="s">
        <v>293</v>
      </c>
      <c r="C9878" s="1" t="s">
        <v>18239</v>
      </c>
      <c r="D9878" s="1" t="s">
        <v>126</v>
      </c>
      <c r="E9878" s="1" t="s">
        <v>3472</v>
      </c>
      <c r="F9878" s="1" t="s">
        <v>297</v>
      </c>
      <c r="G9878" s="1" t="s">
        <v>17</v>
      </c>
      <c r="H9878" s="1">
        <v>45.0</v>
      </c>
      <c r="I9878" s="3">
        <v>44109.291666666664</v>
      </c>
      <c r="J9878" s="1">
        <v>1.14899554783895</v>
      </c>
      <c r="K9878" s="1" t="s">
        <v>62</v>
      </c>
      <c r="L9878" s="1" t="s">
        <v>1188</v>
      </c>
      <c r="M9878" s="3">
        <v>44109.3136984838</v>
      </c>
    </row>
    <row r="9879">
      <c r="A9879" s="1">
        <v>9877.0</v>
      </c>
      <c r="B9879" s="1" t="s">
        <v>1644</v>
      </c>
      <c r="C9879" s="1" t="s">
        <v>18240</v>
      </c>
      <c r="D9879" s="1" t="s">
        <v>1250</v>
      </c>
      <c r="E9879" s="1" t="s">
        <v>3369</v>
      </c>
      <c r="F9879" s="1" t="s">
        <v>1647</v>
      </c>
      <c r="G9879" s="1" t="s">
        <v>17</v>
      </c>
      <c r="H9879" s="1">
        <v>45.0</v>
      </c>
      <c r="I9879" s="3">
        <v>44093.791666666664</v>
      </c>
      <c r="J9879" s="1">
        <v>0.373884136452389</v>
      </c>
      <c r="K9879" s="1" t="s">
        <v>24</v>
      </c>
      <c r="L9879" s="1" t="s">
        <v>741</v>
      </c>
      <c r="M9879" s="3">
        <v>44093.8471209375</v>
      </c>
    </row>
    <row r="9880">
      <c r="A9880" s="1">
        <v>9878.0</v>
      </c>
      <c r="B9880" s="1" t="s">
        <v>5394</v>
      </c>
      <c r="C9880" s="1" t="s">
        <v>18241</v>
      </c>
      <c r="D9880" s="1" t="s">
        <v>12395</v>
      </c>
      <c r="E9880" s="1" t="s">
        <v>18242</v>
      </c>
      <c r="F9880" s="1" t="s">
        <v>5397</v>
      </c>
      <c r="G9880" s="1" t="s">
        <v>39</v>
      </c>
      <c r="H9880" s="1">
        <v>45.0</v>
      </c>
      <c r="I9880" s="3">
        <v>44172.666666666664</v>
      </c>
      <c r="J9880" s="1">
        <v>3.86194543378057</v>
      </c>
      <c r="K9880" s="1" t="s">
        <v>24</v>
      </c>
      <c r="L9880" s="1" t="s">
        <v>741</v>
      </c>
      <c r="M9880" s="3">
        <v>44172.69944127315</v>
      </c>
    </row>
    <row r="9881">
      <c r="A9881" s="1">
        <v>9879.0</v>
      </c>
      <c r="B9881" s="1" t="s">
        <v>911</v>
      </c>
      <c r="C9881" s="1" t="s">
        <v>18243</v>
      </c>
      <c r="D9881" s="1" t="s">
        <v>657</v>
      </c>
      <c r="E9881" s="1" t="s">
        <v>913</v>
      </c>
      <c r="F9881" s="1" t="s">
        <v>914</v>
      </c>
      <c r="G9881" s="1" t="s">
        <v>35</v>
      </c>
      <c r="H9881" s="1">
        <v>45.0</v>
      </c>
      <c r="I9881" s="3">
        <v>43579.458333333336</v>
      </c>
      <c r="J9881" s="1">
        <v>0.225410915859572</v>
      </c>
      <c r="K9881" s="1" t="s">
        <v>18</v>
      </c>
      <c r="M9881" s="3">
        <v>43579.550313402775</v>
      </c>
    </row>
    <row r="9882">
      <c r="A9882" s="1">
        <v>9880.0</v>
      </c>
      <c r="B9882" s="1" t="s">
        <v>354</v>
      </c>
      <c r="C9882" s="1" t="s">
        <v>18244</v>
      </c>
      <c r="D9882" s="1" t="s">
        <v>207</v>
      </c>
      <c r="E9882" s="1" t="s">
        <v>357</v>
      </c>
      <c r="F9882" s="1" t="s">
        <v>358</v>
      </c>
      <c r="G9882" s="1" t="s">
        <v>35</v>
      </c>
      <c r="H9882" s="1">
        <v>45.0</v>
      </c>
      <c r="I9882" s="3">
        <v>44055.666666666664</v>
      </c>
      <c r="J9882" s="1">
        <v>1.54233340438616</v>
      </c>
      <c r="K9882" s="1" t="s">
        <v>24</v>
      </c>
      <c r="M9882" s="3">
        <v>44055.720450381945</v>
      </c>
    </row>
    <row r="9883">
      <c r="A9883" s="1">
        <v>9881.0</v>
      </c>
      <c r="B9883" s="1" t="s">
        <v>4620</v>
      </c>
      <c r="C9883" s="1" t="s">
        <v>18245</v>
      </c>
      <c r="D9883" s="1" t="s">
        <v>869</v>
      </c>
      <c r="E9883" s="1" t="s">
        <v>6111</v>
      </c>
      <c r="F9883" s="1" t="s">
        <v>4623</v>
      </c>
      <c r="G9883" s="1" t="s">
        <v>17</v>
      </c>
      <c r="H9883" s="1">
        <v>45.0</v>
      </c>
      <c r="I9883" s="3">
        <v>44173.333333333336</v>
      </c>
      <c r="J9883" s="1">
        <v>1.45511845356523</v>
      </c>
      <c r="K9883" s="1" t="s">
        <v>511</v>
      </c>
      <c r="L9883" s="1" t="s">
        <v>47</v>
      </c>
      <c r="M9883" s="3">
        <v>44173.37216380787</v>
      </c>
    </row>
    <row r="9884">
      <c r="A9884" s="1">
        <v>9882.0</v>
      </c>
      <c r="B9884" s="1" t="s">
        <v>2080</v>
      </c>
      <c r="C9884" s="1" t="s">
        <v>18246</v>
      </c>
      <c r="D9884" s="1" t="s">
        <v>258</v>
      </c>
      <c r="E9884" s="1" t="s">
        <v>2592</v>
      </c>
      <c r="F9884" s="1" t="s">
        <v>2083</v>
      </c>
      <c r="G9884" s="1" t="s">
        <v>17</v>
      </c>
      <c r="H9884" s="1">
        <v>45.0</v>
      </c>
      <c r="I9884" s="3">
        <v>43760.625</v>
      </c>
      <c r="J9884" s="1">
        <v>1.94197898254275</v>
      </c>
      <c r="K9884" s="1" t="s">
        <v>166</v>
      </c>
      <c r="M9884" s="3">
        <v>43760.65945442129</v>
      </c>
    </row>
    <row r="9885">
      <c r="A9885" s="1">
        <v>9883.0</v>
      </c>
      <c r="B9885" s="1" t="s">
        <v>114</v>
      </c>
      <c r="C9885" s="1" t="s">
        <v>18247</v>
      </c>
      <c r="D9885" s="1" t="s">
        <v>116</v>
      </c>
      <c r="E9885" s="1" t="s">
        <v>6960</v>
      </c>
      <c r="F9885" s="1" t="s">
        <v>118</v>
      </c>
      <c r="G9885" s="1" t="s">
        <v>17</v>
      </c>
      <c r="H9885" s="1">
        <v>45.0</v>
      </c>
      <c r="I9885" s="3">
        <v>44180.25</v>
      </c>
      <c r="J9885" s="1">
        <v>3.29773705599974</v>
      </c>
      <c r="K9885" s="1" t="s">
        <v>24</v>
      </c>
      <c r="M9885" s="3">
        <v>44180.285284375</v>
      </c>
    </row>
    <row r="9886">
      <c r="A9886" s="1">
        <v>9884.0</v>
      </c>
      <c r="B9886" s="1" t="s">
        <v>2744</v>
      </c>
      <c r="C9886" s="1" t="s">
        <v>18248</v>
      </c>
      <c r="D9886" s="1" t="s">
        <v>4875</v>
      </c>
      <c r="E9886" s="1" t="s">
        <v>18249</v>
      </c>
      <c r="F9886" s="1" t="s">
        <v>2748</v>
      </c>
      <c r="G9886" s="1" t="s">
        <v>89</v>
      </c>
      <c r="H9886" s="1">
        <v>45.0</v>
      </c>
      <c r="I9886" s="3">
        <v>43885.413036655096</v>
      </c>
      <c r="J9886" s="1">
        <v>3.15957011874951</v>
      </c>
      <c r="K9886" s="1" t="s">
        <v>24</v>
      </c>
      <c r="M9886" s="3">
        <v>43885.447461550924</v>
      </c>
    </row>
    <row r="9887">
      <c r="A9887" s="1">
        <v>9885.0</v>
      </c>
      <c r="B9887" s="1" t="s">
        <v>1245</v>
      </c>
      <c r="C9887" s="1" t="s">
        <v>18250</v>
      </c>
      <c r="D9887" s="1" t="s">
        <v>760</v>
      </c>
      <c r="E9887" s="1" t="s">
        <v>18251</v>
      </c>
      <c r="F9887" s="1" t="s">
        <v>1248</v>
      </c>
      <c r="G9887" s="1" t="s">
        <v>39</v>
      </c>
      <c r="H9887" s="1">
        <v>45.0</v>
      </c>
      <c r="I9887" s="3">
        <v>44000.25</v>
      </c>
      <c r="J9887" s="1">
        <v>0.764016670426446</v>
      </c>
      <c r="K9887" s="1" t="s">
        <v>218</v>
      </c>
      <c r="L9887" s="1" t="s">
        <v>1837</v>
      </c>
      <c r="M9887" s="3">
        <v>44000.284492199076</v>
      </c>
    </row>
    <row r="9888">
      <c r="A9888" s="1">
        <v>9886.0</v>
      </c>
      <c r="B9888" s="1" t="s">
        <v>30</v>
      </c>
      <c r="C9888" s="1" t="s">
        <v>18252</v>
      </c>
      <c r="D9888" s="1" t="s">
        <v>32</v>
      </c>
      <c r="E9888" s="1" t="s">
        <v>1465</v>
      </c>
      <c r="F9888" s="1" t="s">
        <v>34</v>
      </c>
      <c r="G9888" s="1" t="s">
        <v>17</v>
      </c>
      <c r="H9888" s="1">
        <v>45.0</v>
      </c>
      <c r="I9888" s="3">
        <v>44043.4375</v>
      </c>
      <c r="J9888" s="1">
        <v>0.0</v>
      </c>
      <c r="K9888" s="1" t="s">
        <v>24</v>
      </c>
      <c r="M9888" s="3">
        <v>44044.48764649306</v>
      </c>
    </row>
    <row r="9889">
      <c r="A9889" s="1">
        <v>9887.0</v>
      </c>
      <c r="B9889" s="1" t="s">
        <v>267</v>
      </c>
      <c r="C9889" s="1" t="s">
        <v>18253</v>
      </c>
      <c r="D9889" s="1" t="s">
        <v>269</v>
      </c>
      <c r="E9889" s="1" t="s">
        <v>270</v>
      </c>
      <c r="F9889" s="1" t="s">
        <v>271</v>
      </c>
      <c r="G9889" s="1" t="s">
        <v>35</v>
      </c>
      <c r="H9889" s="1">
        <v>45.0</v>
      </c>
      <c r="I9889" s="3">
        <v>44207.25</v>
      </c>
      <c r="J9889" s="1">
        <v>2.29787745279726</v>
      </c>
      <c r="K9889" s="1" t="s">
        <v>56</v>
      </c>
      <c r="L9889" s="1" t="s">
        <v>272</v>
      </c>
      <c r="M9889" s="3">
        <v>44207.337786620374</v>
      </c>
    </row>
    <row r="9890">
      <c r="A9890" s="1">
        <v>9888.0</v>
      </c>
      <c r="B9890" s="1" t="s">
        <v>2795</v>
      </c>
      <c r="C9890" s="1" t="s">
        <v>18254</v>
      </c>
      <c r="D9890" s="1" t="s">
        <v>5337</v>
      </c>
      <c r="E9890" s="1" t="s">
        <v>2798</v>
      </c>
      <c r="F9890" s="1" t="s">
        <v>2799</v>
      </c>
      <c r="G9890" s="1" t="s">
        <v>17</v>
      </c>
      <c r="H9890" s="1">
        <v>45.0</v>
      </c>
      <c r="I9890" s="3">
        <v>43903.4375</v>
      </c>
      <c r="J9890" s="1">
        <v>0.135157953694302</v>
      </c>
      <c r="K9890" s="1" t="s">
        <v>218</v>
      </c>
      <c r="M9890" s="3">
        <v>43903.48251578704</v>
      </c>
    </row>
    <row r="9891">
      <c r="A9891" s="1">
        <v>9889.0</v>
      </c>
      <c r="B9891" s="1" t="s">
        <v>19</v>
      </c>
      <c r="C9891" s="1" t="s">
        <v>18255</v>
      </c>
      <c r="D9891" s="1" t="s">
        <v>661</v>
      </c>
      <c r="E9891" s="1" t="s">
        <v>1866</v>
      </c>
      <c r="F9891" s="1" t="s">
        <v>23</v>
      </c>
      <c r="G9891" s="1" t="s">
        <v>35</v>
      </c>
      <c r="H9891" s="1">
        <v>45.0</v>
      </c>
      <c r="I9891" s="3">
        <v>43579.291666666664</v>
      </c>
      <c r="J9891" s="1">
        <v>0.17508752788093</v>
      </c>
      <c r="K9891" s="1" t="s">
        <v>24</v>
      </c>
      <c r="M9891" s="3">
        <v>43579.45934469908</v>
      </c>
    </row>
    <row r="9892">
      <c r="A9892" s="1">
        <v>9890.0</v>
      </c>
      <c r="B9892" s="1" t="s">
        <v>12</v>
      </c>
      <c r="C9892" s="1" t="s">
        <v>18256</v>
      </c>
      <c r="D9892" s="1" t="s">
        <v>925</v>
      </c>
      <c r="E9892" s="1" t="s">
        <v>1657</v>
      </c>
      <c r="F9892" s="1" t="s">
        <v>16</v>
      </c>
      <c r="G9892" s="1" t="s">
        <v>35</v>
      </c>
      <c r="H9892" s="1">
        <v>45.0</v>
      </c>
      <c r="I9892" s="3">
        <v>44151.291666666664</v>
      </c>
      <c r="J9892" s="1">
        <v>1.15702432210354</v>
      </c>
      <c r="K9892" s="1" t="s">
        <v>18</v>
      </c>
      <c r="M9892" s="3">
        <v>44151.32384273148</v>
      </c>
    </row>
    <row r="9893">
      <c r="A9893" s="1">
        <v>9891.0</v>
      </c>
      <c r="B9893" s="1" t="s">
        <v>10367</v>
      </c>
      <c r="C9893" s="1" t="s">
        <v>18257</v>
      </c>
      <c r="D9893" s="1" t="s">
        <v>4748</v>
      </c>
      <c r="E9893" s="1" t="s">
        <v>18258</v>
      </c>
      <c r="F9893" s="1" t="s">
        <v>10370</v>
      </c>
      <c r="G9893" s="1" t="s">
        <v>39</v>
      </c>
      <c r="H9893" s="1">
        <v>45.0</v>
      </c>
      <c r="I9893" s="3">
        <v>44237.25</v>
      </c>
      <c r="J9893" s="1">
        <v>2.72404081869403</v>
      </c>
      <c r="K9893" s="1" t="s">
        <v>24</v>
      </c>
      <c r="L9893" s="1" t="s">
        <v>365</v>
      </c>
      <c r="M9893" s="3">
        <v>44237.27614927083</v>
      </c>
    </row>
    <row r="9894">
      <c r="A9894" s="1">
        <v>9892.0</v>
      </c>
      <c r="B9894" s="1" t="s">
        <v>732</v>
      </c>
      <c r="C9894" s="1" t="s">
        <v>18259</v>
      </c>
      <c r="D9894" s="1" t="s">
        <v>3388</v>
      </c>
      <c r="E9894" s="1" t="s">
        <v>1818</v>
      </c>
      <c r="F9894" s="1" t="s">
        <v>735</v>
      </c>
      <c r="G9894" s="1" t="s">
        <v>17</v>
      </c>
      <c r="H9894" s="1">
        <v>45.0</v>
      </c>
      <c r="I9894" s="3">
        <v>44138.4375</v>
      </c>
      <c r="J9894" s="1">
        <v>2.3369613017605</v>
      </c>
      <c r="K9894" s="1" t="s">
        <v>24</v>
      </c>
      <c r="M9894" s="3">
        <v>44138.47552494213</v>
      </c>
    </row>
    <row r="9895">
      <c r="A9895" s="1">
        <v>9893.0</v>
      </c>
      <c r="B9895" s="1" t="s">
        <v>84</v>
      </c>
      <c r="C9895" s="1" t="s">
        <v>18260</v>
      </c>
      <c r="D9895" s="1" t="s">
        <v>1549</v>
      </c>
      <c r="E9895" s="1" t="s">
        <v>18261</v>
      </c>
      <c r="F9895" s="1" t="s">
        <v>88</v>
      </c>
      <c r="G9895" s="1" t="s">
        <v>39</v>
      </c>
      <c r="H9895" s="1">
        <v>45.0</v>
      </c>
      <c r="I9895" s="3">
        <v>43891.291666666664</v>
      </c>
      <c r="J9895" s="1">
        <v>2.07852446761748</v>
      </c>
      <c r="K9895" s="1" t="s">
        <v>83</v>
      </c>
      <c r="M9895" s="3">
        <v>43891.320380578705</v>
      </c>
    </row>
    <row r="9896">
      <c r="A9896" s="1">
        <v>9894.0</v>
      </c>
      <c r="B9896" s="1" t="s">
        <v>97</v>
      </c>
      <c r="C9896" s="1" t="s">
        <v>18262</v>
      </c>
      <c r="D9896" s="1" t="s">
        <v>132</v>
      </c>
      <c r="E9896" s="1" t="s">
        <v>18263</v>
      </c>
      <c r="F9896" s="1" t="s">
        <v>101</v>
      </c>
      <c r="G9896" s="1" t="s">
        <v>39</v>
      </c>
      <c r="H9896" s="1">
        <v>45.0</v>
      </c>
      <c r="I9896" s="3">
        <v>44083.416666666664</v>
      </c>
      <c r="J9896" s="1">
        <v>1.45964130799894</v>
      </c>
      <c r="K9896" s="1" t="s">
        <v>24</v>
      </c>
      <c r="M9896" s="3">
        <v>44083.46125309028</v>
      </c>
    </row>
    <row r="9897">
      <c r="A9897" s="1">
        <v>9895.0</v>
      </c>
      <c r="B9897" s="1" t="s">
        <v>1299</v>
      </c>
      <c r="C9897" s="1" t="s">
        <v>18264</v>
      </c>
      <c r="D9897" s="1" t="s">
        <v>1301</v>
      </c>
      <c r="E9897" s="1" t="s">
        <v>7536</v>
      </c>
      <c r="F9897" s="1" t="s">
        <v>1303</v>
      </c>
      <c r="G9897" s="1" t="s">
        <v>17</v>
      </c>
      <c r="H9897" s="1">
        <v>45.0</v>
      </c>
      <c r="I9897" s="3">
        <v>44242.5625</v>
      </c>
      <c r="J9897" s="1">
        <v>2.46098605031751</v>
      </c>
      <c r="K9897" s="1" t="s">
        <v>56</v>
      </c>
      <c r="L9897" s="1" t="s">
        <v>113</v>
      </c>
      <c r="M9897" s="3">
        <v>44242.596400358794</v>
      </c>
    </row>
    <row r="9898">
      <c r="A9898" s="1">
        <v>9896.0</v>
      </c>
      <c r="B9898" s="1" t="s">
        <v>2171</v>
      </c>
      <c r="C9898" s="1" t="s">
        <v>18265</v>
      </c>
      <c r="D9898" s="1" t="s">
        <v>2173</v>
      </c>
      <c r="E9898" s="1" t="s">
        <v>5402</v>
      </c>
      <c r="F9898" s="1" t="s">
        <v>2175</v>
      </c>
      <c r="G9898" s="1" t="s">
        <v>17</v>
      </c>
      <c r="H9898" s="1">
        <v>45.0</v>
      </c>
      <c r="I9898" s="3">
        <v>43780.416666666664</v>
      </c>
      <c r="J9898" s="1">
        <v>1.7753364022058</v>
      </c>
      <c r="K9898" s="1" t="s">
        <v>18</v>
      </c>
      <c r="M9898" s="3">
        <v>43780.5945927662</v>
      </c>
    </row>
    <row r="9899">
      <c r="A9899" s="1">
        <v>9897.0</v>
      </c>
      <c r="B9899" s="1" t="s">
        <v>2581</v>
      </c>
      <c r="C9899" s="1" t="s">
        <v>18266</v>
      </c>
      <c r="D9899" s="1" t="s">
        <v>2583</v>
      </c>
      <c r="E9899" s="1" t="s">
        <v>18267</v>
      </c>
      <c r="F9899" s="1" t="s">
        <v>2585</v>
      </c>
      <c r="G9899" s="1" t="s">
        <v>39</v>
      </c>
      <c r="H9899" s="1">
        <v>45.0</v>
      </c>
      <c r="I9899" s="3">
        <v>44118.708333333336</v>
      </c>
      <c r="J9899" s="1">
        <v>1.2131337011877</v>
      </c>
      <c r="K9899" s="1" t="s">
        <v>159</v>
      </c>
      <c r="M9899" s="3">
        <v>44118.7419865625</v>
      </c>
    </row>
    <row r="9900">
      <c r="A9900" s="1">
        <v>9898.0</v>
      </c>
      <c r="B9900" s="1" t="s">
        <v>455</v>
      </c>
      <c r="C9900" s="1" t="s">
        <v>18268</v>
      </c>
      <c r="D9900" s="1" t="s">
        <v>116</v>
      </c>
      <c r="E9900" s="1" t="s">
        <v>4178</v>
      </c>
      <c r="F9900" s="1" t="s">
        <v>458</v>
      </c>
      <c r="G9900" s="1" t="s">
        <v>17</v>
      </c>
      <c r="H9900" s="1">
        <v>45.0</v>
      </c>
      <c r="I9900" s="3">
        <v>43998.333333333336</v>
      </c>
      <c r="J9900" s="1">
        <v>2.61671454840481</v>
      </c>
      <c r="K9900" s="1" t="s">
        <v>24</v>
      </c>
      <c r="L9900" s="1" t="s">
        <v>406</v>
      </c>
      <c r="M9900" s="3">
        <v>43998.36325091435</v>
      </c>
    </row>
    <row r="9901">
      <c r="A9901" s="1">
        <v>9899.0</v>
      </c>
      <c r="B9901" s="1" t="s">
        <v>394</v>
      </c>
      <c r="C9901" s="1" t="s">
        <v>18269</v>
      </c>
      <c r="D9901" s="1" t="s">
        <v>396</v>
      </c>
      <c r="E9901" s="1" t="s">
        <v>15132</v>
      </c>
      <c r="F9901" s="1" t="s">
        <v>398</v>
      </c>
      <c r="G9901" s="1" t="s">
        <v>17</v>
      </c>
      <c r="H9901" s="1">
        <v>45.0</v>
      </c>
      <c r="I9901" s="3">
        <v>43698.625</v>
      </c>
      <c r="J9901" s="1">
        <v>1.58080133259742</v>
      </c>
      <c r="K9901" s="1" t="s">
        <v>83</v>
      </c>
      <c r="M9901" s="3">
        <v>43698.64705526621</v>
      </c>
    </row>
    <row r="9902">
      <c r="A9902" s="1">
        <v>9900.0</v>
      </c>
      <c r="B9902" s="1" t="s">
        <v>872</v>
      </c>
      <c r="C9902" s="1" t="s">
        <v>18270</v>
      </c>
      <c r="D9902" s="1" t="s">
        <v>121</v>
      </c>
      <c r="E9902" s="1" t="s">
        <v>18271</v>
      </c>
      <c r="F9902" s="1" t="s">
        <v>875</v>
      </c>
      <c r="G9902" s="1" t="s">
        <v>89</v>
      </c>
      <c r="H9902" s="1">
        <v>45.0</v>
      </c>
      <c r="I9902" s="3">
        <v>44204.55847429398</v>
      </c>
      <c r="J9902" s="1">
        <v>2.72006225708172</v>
      </c>
      <c r="K9902" s="1" t="s">
        <v>18</v>
      </c>
      <c r="M9902" s="3">
        <v>44204.589115902774</v>
      </c>
    </row>
    <row r="9903">
      <c r="A9903" s="1">
        <v>9901.0</v>
      </c>
      <c r="B9903" s="1" t="s">
        <v>3196</v>
      </c>
      <c r="C9903" s="1" t="s">
        <v>18272</v>
      </c>
      <c r="D9903" s="1" t="s">
        <v>3198</v>
      </c>
      <c r="E9903" s="1" t="s">
        <v>3199</v>
      </c>
      <c r="F9903" s="1" t="s">
        <v>3200</v>
      </c>
      <c r="G9903" s="1" t="s">
        <v>17</v>
      </c>
      <c r="H9903" s="1">
        <v>45.0</v>
      </c>
      <c r="I9903" s="3">
        <v>43904.25</v>
      </c>
      <c r="J9903" s="1">
        <v>2.32200516620371</v>
      </c>
      <c r="K9903" s="1" t="s">
        <v>2499</v>
      </c>
      <c r="M9903" s="3">
        <v>43904.32116425926</v>
      </c>
    </row>
    <row r="9904">
      <c r="A9904" s="1">
        <v>9902.0</v>
      </c>
      <c r="B9904" s="1" t="s">
        <v>10169</v>
      </c>
      <c r="C9904" s="1" t="s">
        <v>18273</v>
      </c>
      <c r="D9904" s="1" t="s">
        <v>8387</v>
      </c>
      <c r="E9904" s="1" t="s">
        <v>18274</v>
      </c>
      <c r="F9904" s="1" t="s">
        <v>10172</v>
      </c>
      <c r="G9904" s="1" t="s">
        <v>39</v>
      </c>
      <c r="H9904" s="1">
        <v>45.0</v>
      </c>
      <c r="I9904" s="3">
        <v>43895.708333333336</v>
      </c>
      <c r="J9904" s="1">
        <v>1.05837382529048</v>
      </c>
      <c r="K9904" s="1" t="s">
        <v>24</v>
      </c>
      <c r="M9904" s="3">
        <v>43895.75303746528</v>
      </c>
    </row>
    <row r="9905">
      <c r="A9905" s="1">
        <v>9903.0</v>
      </c>
      <c r="B9905" s="1" t="s">
        <v>5586</v>
      </c>
      <c r="C9905" s="1" t="s">
        <v>18275</v>
      </c>
      <c r="D9905" s="1" t="s">
        <v>2504</v>
      </c>
      <c r="E9905" s="1" t="s">
        <v>18276</v>
      </c>
      <c r="F9905" s="1" t="s">
        <v>5589</v>
      </c>
      <c r="G9905" s="1" t="s">
        <v>39</v>
      </c>
      <c r="H9905" s="1">
        <v>45.0</v>
      </c>
      <c r="I9905" s="3">
        <v>44098.604166666664</v>
      </c>
      <c r="J9905" s="1">
        <v>1.22190432192474</v>
      </c>
      <c r="K9905" s="1" t="s">
        <v>24</v>
      </c>
      <c r="L9905" s="1" t="s">
        <v>238</v>
      </c>
      <c r="M9905" s="3">
        <v>44098.63131778935</v>
      </c>
    </row>
    <row r="9906">
      <c r="A9906" s="1">
        <v>9904.0</v>
      </c>
      <c r="B9906" s="1" t="s">
        <v>303</v>
      </c>
      <c r="C9906" s="1" t="s">
        <v>18277</v>
      </c>
      <c r="D9906" s="1" t="s">
        <v>305</v>
      </c>
      <c r="E9906" s="1" t="s">
        <v>1713</v>
      </c>
      <c r="F9906" s="1" t="s">
        <v>307</v>
      </c>
      <c r="G9906" s="1" t="s">
        <v>17</v>
      </c>
      <c r="H9906" s="1">
        <v>45.0</v>
      </c>
      <c r="I9906" s="3">
        <v>43855.791666666664</v>
      </c>
      <c r="J9906" s="1">
        <v>1.90806960925221</v>
      </c>
      <c r="K9906" s="1" t="s">
        <v>24</v>
      </c>
      <c r="M9906" s="3">
        <v>43855.81535668982</v>
      </c>
    </row>
    <row r="9907">
      <c r="A9907" s="1">
        <v>9905.0</v>
      </c>
      <c r="B9907" s="1" t="s">
        <v>1075</v>
      </c>
      <c r="C9907" s="1" t="s">
        <v>18278</v>
      </c>
      <c r="D9907" s="1" t="s">
        <v>3532</v>
      </c>
      <c r="E9907" s="1" t="s">
        <v>1078</v>
      </c>
      <c r="F9907" s="1" t="s">
        <v>1079</v>
      </c>
      <c r="G9907" s="1" t="s">
        <v>17</v>
      </c>
      <c r="H9907" s="1">
        <v>45.0</v>
      </c>
      <c r="I9907" s="3">
        <v>44251.645833333336</v>
      </c>
      <c r="J9907" s="1">
        <v>2.17848975407169</v>
      </c>
      <c r="K9907" s="1" t="s">
        <v>18</v>
      </c>
      <c r="L9907" s="1" t="s">
        <v>1080</v>
      </c>
      <c r="M9907" s="3">
        <v>44251.664767152775</v>
      </c>
    </row>
    <row r="9908">
      <c r="A9908" s="1">
        <v>9906.0</v>
      </c>
      <c r="B9908" s="1" t="s">
        <v>620</v>
      </c>
      <c r="C9908" s="1" t="s">
        <v>18279</v>
      </c>
      <c r="D9908" s="1" t="s">
        <v>1802</v>
      </c>
      <c r="E9908" s="1" t="s">
        <v>18280</v>
      </c>
      <c r="F9908" s="1" t="s">
        <v>623</v>
      </c>
      <c r="G9908" s="1" t="s">
        <v>17</v>
      </c>
      <c r="H9908" s="1">
        <v>45.0</v>
      </c>
      <c r="I9908" s="3">
        <v>44004.291666666664</v>
      </c>
      <c r="J9908" s="1">
        <v>0.0</v>
      </c>
      <c r="K9908" s="1" t="s">
        <v>18</v>
      </c>
      <c r="M9908" s="3">
        <v>44004.390515</v>
      </c>
    </row>
    <row r="9909">
      <c r="A9909" s="1">
        <v>9907.0</v>
      </c>
      <c r="B9909" s="1" t="s">
        <v>1023</v>
      </c>
      <c r="C9909" s="1" t="s">
        <v>18281</v>
      </c>
      <c r="D9909" s="1" t="s">
        <v>661</v>
      </c>
      <c r="E9909" s="1" t="s">
        <v>7144</v>
      </c>
      <c r="F9909" s="1" t="s">
        <v>1027</v>
      </c>
      <c r="G9909" s="1" t="s">
        <v>35</v>
      </c>
      <c r="H9909" s="1">
        <v>45.0</v>
      </c>
      <c r="I9909" s="3">
        <v>43616.708333333336</v>
      </c>
      <c r="J9909" s="1">
        <v>1.80216421240112</v>
      </c>
      <c r="K9909" s="1" t="s">
        <v>24</v>
      </c>
      <c r="M9909" s="3">
        <v>43616.72623855324</v>
      </c>
    </row>
    <row r="9910">
      <c r="A9910" s="1">
        <v>9908.0</v>
      </c>
      <c r="B9910" s="1" t="s">
        <v>2744</v>
      </c>
      <c r="C9910" s="1" t="s">
        <v>18282</v>
      </c>
      <c r="D9910" s="1" t="s">
        <v>15579</v>
      </c>
      <c r="E9910" s="1" t="s">
        <v>18283</v>
      </c>
      <c r="F9910" s="1" t="s">
        <v>2748</v>
      </c>
      <c r="G9910" s="1" t="s">
        <v>89</v>
      </c>
      <c r="H9910" s="1">
        <v>45.0</v>
      </c>
      <c r="I9910" s="3">
        <v>44128.32729893518</v>
      </c>
      <c r="J9910" s="1">
        <v>2.1187745303109</v>
      </c>
      <c r="K9910" s="1" t="s">
        <v>24</v>
      </c>
      <c r="M9910" s="3">
        <v>44128.3738271412</v>
      </c>
    </row>
    <row r="9911">
      <c r="A9911" s="1">
        <v>9909.0</v>
      </c>
      <c r="B9911" s="1" t="s">
        <v>114</v>
      </c>
      <c r="C9911" s="1" t="s">
        <v>18284</v>
      </c>
      <c r="D9911" s="1" t="s">
        <v>116</v>
      </c>
      <c r="E9911" s="1" t="s">
        <v>2057</v>
      </c>
      <c r="F9911" s="1" t="s">
        <v>118</v>
      </c>
      <c r="G9911" s="1" t="s">
        <v>17</v>
      </c>
      <c r="H9911" s="1">
        <v>45.0</v>
      </c>
      <c r="I9911" s="3">
        <v>44090.25</v>
      </c>
      <c r="J9911" s="1">
        <v>6.51836865721233</v>
      </c>
      <c r="K9911" s="1" t="s">
        <v>24</v>
      </c>
      <c r="M9911" s="3">
        <v>44090.281642152775</v>
      </c>
    </row>
    <row r="9912">
      <c r="A9912" s="1">
        <v>9910.0</v>
      </c>
      <c r="B9912" s="1" t="s">
        <v>485</v>
      </c>
      <c r="C9912" s="1" t="s">
        <v>18285</v>
      </c>
      <c r="D9912" s="1" t="s">
        <v>1014</v>
      </c>
      <c r="E9912" s="1" t="s">
        <v>2456</v>
      </c>
      <c r="F9912" s="1" t="s">
        <v>489</v>
      </c>
      <c r="G9912" s="1" t="s">
        <v>17</v>
      </c>
      <c r="H9912" s="1">
        <v>45.0</v>
      </c>
      <c r="I9912" s="3">
        <v>43754.666666666664</v>
      </c>
      <c r="J9912" s="1">
        <v>3.69978236602701</v>
      </c>
      <c r="K9912" s="1" t="s">
        <v>166</v>
      </c>
      <c r="M9912" s="3">
        <v>43754.70781413194</v>
      </c>
    </row>
    <row r="9913">
      <c r="A9913" s="1">
        <v>9911.0</v>
      </c>
      <c r="B9913" s="1" t="s">
        <v>896</v>
      </c>
      <c r="C9913" s="1" t="s">
        <v>18286</v>
      </c>
      <c r="D9913" s="1" t="s">
        <v>7221</v>
      </c>
      <c r="E9913" s="1" t="s">
        <v>18287</v>
      </c>
      <c r="F9913" s="1" t="s">
        <v>900</v>
      </c>
      <c r="G9913" s="1" t="s">
        <v>17</v>
      </c>
      <c r="H9913" s="1">
        <v>45.0</v>
      </c>
      <c r="I9913" s="3">
        <v>44174.270833333336</v>
      </c>
      <c r="J9913" s="1">
        <v>4.37037351203707</v>
      </c>
      <c r="K9913" s="1" t="s">
        <v>24</v>
      </c>
      <c r="L9913" s="1" t="s">
        <v>741</v>
      </c>
      <c r="M9913" s="3">
        <v>44174.29815032407</v>
      </c>
    </row>
    <row r="9914">
      <c r="A9914" s="1">
        <v>9912.0</v>
      </c>
      <c r="B9914" s="1" t="s">
        <v>389</v>
      </c>
      <c r="C9914" s="1" t="s">
        <v>18288</v>
      </c>
      <c r="D9914" s="1" t="s">
        <v>4466</v>
      </c>
      <c r="E9914" s="1" t="s">
        <v>18289</v>
      </c>
      <c r="F9914" s="1" t="s">
        <v>393</v>
      </c>
      <c r="G9914" s="1" t="s">
        <v>39</v>
      </c>
      <c r="H9914" s="1">
        <v>45.0</v>
      </c>
      <c r="I9914" s="3">
        <v>43826.75</v>
      </c>
      <c r="J9914" s="1">
        <v>0.992070576519267</v>
      </c>
      <c r="K9914" s="1" t="s">
        <v>18</v>
      </c>
      <c r="M9914" s="3">
        <v>43826.77641716435</v>
      </c>
    </row>
    <row r="9915">
      <c r="A9915" s="1">
        <v>9913.0</v>
      </c>
      <c r="B9915" s="1" t="s">
        <v>18290</v>
      </c>
      <c r="C9915" s="1" t="s">
        <v>18291</v>
      </c>
      <c r="D9915" s="1" t="s">
        <v>738</v>
      </c>
      <c r="E9915" s="1" t="s">
        <v>18292</v>
      </c>
      <c r="F9915" s="1" t="s">
        <v>18293</v>
      </c>
      <c r="G9915" s="1" t="s">
        <v>17</v>
      </c>
      <c r="H9915" s="1">
        <v>45.0</v>
      </c>
      <c r="I9915" s="3">
        <v>44239.708333333336</v>
      </c>
      <c r="J9915" s="1">
        <v>0.0</v>
      </c>
      <c r="K9915" s="1" t="s">
        <v>24</v>
      </c>
      <c r="L9915" s="1" t="s">
        <v>365</v>
      </c>
      <c r="M9915" s="3">
        <v>44239.763065416664</v>
      </c>
    </row>
    <row r="9916">
      <c r="A9916" s="1">
        <v>9914.0</v>
      </c>
      <c r="B9916" s="1" t="s">
        <v>806</v>
      </c>
      <c r="C9916" s="1" t="s">
        <v>18294</v>
      </c>
      <c r="D9916" s="1" t="s">
        <v>1036</v>
      </c>
      <c r="E9916" s="1" t="s">
        <v>9751</v>
      </c>
      <c r="F9916" s="1" t="s">
        <v>810</v>
      </c>
      <c r="G9916" s="1" t="s">
        <v>35</v>
      </c>
      <c r="H9916" s="1">
        <v>45.0</v>
      </c>
      <c r="I9916" s="3">
        <v>44223.65625</v>
      </c>
      <c r="J9916" s="1">
        <v>2.11199311091479</v>
      </c>
      <c r="K9916" s="1" t="s">
        <v>24</v>
      </c>
      <c r="M9916" s="3">
        <v>44223.68297731481</v>
      </c>
    </row>
    <row r="9917">
      <c r="A9917" s="1">
        <v>9915.0</v>
      </c>
      <c r="B9917" s="1" t="s">
        <v>887</v>
      </c>
      <c r="C9917" s="1" t="s">
        <v>18295</v>
      </c>
      <c r="D9917" s="1" t="s">
        <v>99</v>
      </c>
      <c r="E9917" s="1" t="s">
        <v>18296</v>
      </c>
      <c r="F9917" s="1" t="s">
        <v>891</v>
      </c>
      <c r="G9917" s="1" t="s">
        <v>39</v>
      </c>
      <c r="H9917" s="1">
        <v>45.0</v>
      </c>
      <c r="I9917" s="3">
        <v>43888.75</v>
      </c>
      <c r="J9917" s="1">
        <v>0.403112000451885</v>
      </c>
      <c r="K9917" s="1" t="s">
        <v>24</v>
      </c>
      <c r="M9917" s="3">
        <v>43888.78101232639</v>
      </c>
    </row>
    <row r="9918">
      <c r="A9918" s="1">
        <v>9916.0</v>
      </c>
      <c r="B9918" s="1" t="s">
        <v>2719</v>
      </c>
      <c r="C9918" s="1" t="s">
        <v>18297</v>
      </c>
      <c r="D9918" s="1" t="s">
        <v>2248</v>
      </c>
      <c r="E9918" s="1" t="s">
        <v>18298</v>
      </c>
      <c r="F9918" s="1" t="s">
        <v>2723</v>
      </c>
      <c r="G9918" s="1" t="s">
        <v>39</v>
      </c>
      <c r="H9918" s="1">
        <v>45.0</v>
      </c>
      <c r="I9918" s="3">
        <v>44104.3125</v>
      </c>
      <c r="J9918" s="1">
        <v>1.91143048108343</v>
      </c>
      <c r="K9918" s="1" t="s">
        <v>24</v>
      </c>
      <c r="L9918" s="1" t="s">
        <v>2724</v>
      </c>
      <c r="M9918" s="3">
        <v>44104.34598900463</v>
      </c>
    </row>
    <row r="9919">
      <c r="A9919" s="1">
        <v>9917.0</v>
      </c>
      <c r="B9919" s="1" t="s">
        <v>2188</v>
      </c>
      <c r="C9919" s="1" t="s">
        <v>18299</v>
      </c>
      <c r="D9919" s="1" t="s">
        <v>10842</v>
      </c>
      <c r="E9919" s="1" t="s">
        <v>10843</v>
      </c>
      <c r="F9919" s="1" t="s">
        <v>2192</v>
      </c>
      <c r="G9919" s="1" t="s">
        <v>17</v>
      </c>
      <c r="H9919" s="1">
        <v>45.0</v>
      </c>
      <c r="I9919" s="3">
        <v>44158.6875</v>
      </c>
      <c r="J9919" s="1">
        <v>2.00835426938771</v>
      </c>
      <c r="K9919" s="1" t="s">
        <v>18</v>
      </c>
      <c r="M9919" s="3">
        <v>44158.711602731484</v>
      </c>
    </row>
    <row r="9920">
      <c r="A9920" s="1">
        <v>9918.0</v>
      </c>
      <c r="B9920" s="1" t="s">
        <v>7769</v>
      </c>
      <c r="C9920" s="1" t="s">
        <v>18300</v>
      </c>
      <c r="D9920" s="1" t="s">
        <v>211</v>
      </c>
      <c r="E9920" s="1" t="s">
        <v>18301</v>
      </c>
      <c r="F9920" s="1" t="s">
        <v>7772</v>
      </c>
      <c r="G9920" s="1" t="s">
        <v>39</v>
      </c>
      <c r="H9920" s="1">
        <v>45.0</v>
      </c>
      <c r="I9920" s="3">
        <v>44131.479166666664</v>
      </c>
      <c r="J9920" s="1">
        <v>1.78401402222283</v>
      </c>
      <c r="K9920" s="1" t="s">
        <v>218</v>
      </c>
      <c r="M9920" s="3">
        <v>44131.510758819444</v>
      </c>
    </row>
    <row r="9921">
      <c r="A9921" s="1">
        <v>9919.0</v>
      </c>
      <c r="B9921" s="1" t="s">
        <v>273</v>
      </c>
      <c r="C9921" s="1" t="s">
        <v>18302</v>
      </c>
      <c r="D9921" s="1" t="s">
        <v>1797</v>
      </c>
      <c r="E9921" s="1" t="s">
        <v>18303</v>
      </c>
      <c r="F9921" s="1" t="s">
        <v>277</v>
      </c>
      <c r="G9921" s="1" t="s">
        <v>89</v>
      </c>
      <c r="H9921" s="1">
        <v>45.0</v>
      </c>
      <c r="I9921" s="3">
        <v>44204.322929270835</v>
      </c>
      <c r="J9921" s="1">
        <v>2.88872803841405</v>
      </c>
      <c r="K9921" s="1" t="s">
        <v>24</v>
      </c>
      <c r="M9921" s="3">
        <v>44204.32404613426</v>
      </c>
    </row>
    <row r="9922">
      <c r="A9922" s="1">
        <v>9920.0</v>
      </c>
      <c r="B9922" s="1" t="s">
        <v>582</v>
      </c>
      <c r="C9922" s="1" t="s">
        <v>18304</v>
      </c>
      <c r="D9922" s="1" t="s">
        <v>584</v>
      </c>
      <c r="E9922" s="1" t="s">
        <v>18305</v>
      </c>
      <c r="F9922" s="1" t="s">
        <v>586</v>
      </c>
      <c r="G9922" s="1" t="s">
        <v>39</v>
      </c>
      <c r="H9922" s="1">
        <v>45.0</v>
      </c>
      <c r="I9922" s="3">
        <v>43776.625</v>
      </c>
      <c r="J9922" s="1">
        <v>5.5366383613384</v>
      </c>
      <c r="K9922" s="1" t="s">
        <v>24</v>
      </c>
      <c r="M9922" s="3">
        <v>43776.65659724537</v>
      </c>
    </row>
    <row r="9923">
      <c r="A9923" s="1">
        <v>9921.0</v>
      </c>
      <c r="B9923" s="1" t="s">
        <v>953</v>
      </c>
      <c r="C9923" s="1" t="s">
        <v>18306</v>
      </c>
      <c r="D9923" s="1" t="s">
        <v>121</v>
      </c>
      <c r="E9923" s="1" t="s">
        <v>1039</v>
      </c>
      <c r="F9923" s="1" t="s">
        <v>1040</v>
      </c>
      <c r="G9923" s="1" t="s">
        <v>17</v>
      </c>
      <c r="H9923" s="1">
        <v>45.0</v>
      </c>
      <c r="I9923" s="3">
        <v>43964.625</v>
      </c>
      <c r="J9923" s="1">
        <v>0.497461198193316</v>
      </c>
      <c r="K9923" s="1" t="s">
        <v>18</v>
      </c>
      <c r="M9923" s="3">
        <v>43964.61612517361</v>
      </c>
    </row>
    <row r="9924">
      <c r="A9924" s="1">
        <v>9922.0</v>
      </c>
      <c r="B9924" s="1" t="s">
        <v>319</v>
      </c>
      <c r="C9924" s="1" t="s">
        <v>18307</v>
      </c>
      <c r="D9924" s="1" t="s">
        <v>321</v>
      </c>
      <c r="E9924" s="1" t="s">
        <v>18308</v>
      </c>
      <c r="F9924" s="1" t="s">
        <v>323</v>
      </c>
      <c r="G9924" s="1" t="s">
        <v>39</v>
      </c>
      <c r="H9924" s="1">
        <v>45.0</v>
      </c>
      <c r="I9924" s="3">
        <v>43938.489583333336</v>
      </c>
      <c r="J9924" s="1">
        <v>0.830343618750515</v>
      </c>
      <c r="K9924" s="1" t="s">
        <v>24</v>
      </c>
      <c r="M9924" s="3">
        <v>43938.61321314815</v>
      </c>
    </row>
    <row r="9925">
      <c r="A9925" s="1">
        <v>9923.0</v>
      </c>
      <c r="B9925" s="1" t="s">
        <v>732</v>
      </c>
      <c r="C9925" s="1" t="s">
        <v>18309</v>
      </c>
      <c r="D9925" s="1" t="s">
        <v>3403</v>
      </c>
      <c r="E9925" s="1" t="s">
        <v>12784</v>
      </c>
      <c r="F9925" s="1" t="s">
        <v>735</v>
      </c>
      <c r="G9925" s="1" t="s">
        <v>35</v>
      </c>
      <c r="H9925" s="1">
        <v>45.0</v>
      </c>
      <c r="I9925" s="3">
        <v>43886.416666666664</v>
      </c>
      <c r="J9925" s="1">
        <v>1.89376444246115</v>
      </c>
      <c r="K9925" s="1" t="s">
        <v>24</v>
      </c>
      <c r="M9925" s="3">
        <v>43886.47224148148</v>
      </c>
    </row>
    <row r="9926">
      <c r="A9926" s="1">
        <v>9924.0</v>
      </c>
      <c r="B9926" s="1" t="s">
        <v>3884</v>
      </c>
      <c r="C9926" s="1" t="s">
        <v>18310</v>
      </c>
      <c r="D9926" s="1" t="s">
        <v>640</v>
      </c>
      <c r="E9926" s="1" t="s">
        <v>9472</v>
      </c>
      <c r="F9926" s="1" t="s">
        <v>3887</v>
      </c>
      <c r="G9926" s="1" t="s">
        <v>17</v>
      </c>
      <c r="H9926" s="1">
        <v>45.0</v>
      </c>
      <c r="I9926" s="3">
        <v>44222.583333333336</v>
      </c>
      <c r="J9926" s="1">
        <v>0.00554024722450234</v>
      </c>
      <c r="K9926" s="1" t="s">
        <v>62</v>
      </c>
      <c r="L9926" s="1" t="s">
        <v>3888</v>
      </c>
      <c r="M9926" s="3">
        <v>44222.41061678241</v>
      </c>
    </row>
    <row r="9927">
      <c r="A9927" s="1">
        <v>9925.0</v>
      </c>
      <c r="B9927" s="1" t="s">
        <v>1721</v>
      </c>
      <c r="C9927" s="1" t="s">
        <v>18311</v>
      </c>
      <c r="D9927" s="1" t="s">
        <v>2994</v>
      </c>
      <c r="E9927" s="1" t="s">
        <v>14530</v>
      </c>
      <c r="F9927" s="1" t="s">
        <v>1724</v>
      </c>
      <c r="G9927" s="1" t="s">
        <v>17</v>
      </c>
      <c r="H9927" s="1">
        <v>45.0</v>
      </c>
      <c r="I9927" s="3">
        <v>44218.666666666664</v>
      </c>
      <c r="J9927" s="1">
        <v>2.42134868000851</v>
      </c>
      <c r="K9927" s="1" t="s">
        <v>18</v>
      </c>
      <c r="L9927" s="1" t="s">
        <v>1725</v>
      </c>
      <c r="M9927" s="3">
        <v>44218.72757873843</v>
      </c>
    </row>
    <row r="9928">
      <c r="A9928" s="1">
        <v>9926.0</v>
      </c>
      <c r="B9928" s="1" t="s">
        <v>273</v>
      </c>
      <c r="C9928" s="1" t="s">
        <v>18312</v>
      </c>
      <c r="D9928" s="1" t="s">
        <v>1446</v>
      </c>
      <c r="E9928" s="1" t="s">
        <v>18313</v>
      </c>
      <c r="F9928" s="1" t="s">
        <v>277</v>
      </c>
      <c r="G9928" s="1" t="s">
        <v>39</v>
      </c>
      <c r="H9928" s="1">
        <v>45.0</v>
      </c>
      <c r="I9928" s="3">
        <v>43966.666666666664</v>
      </c>
      <c r="J9928" s="1">
        <v>0.869975929752424</v>
      </c>
      <c r="K9928" s="1" t="s">
        <v>24</v>
      </c>
      <c r="M9928" s="3">
        <v>43966.68829770834</v>
      </c>
    </row>
    <row r="9929">
      <c r="A9929" s="1">
        <v>9927.0</v>
      </c>
      <c r="B9929" s="1" t="s">
        <v>1489</v>
      </c>
      <c r="C9929" s="1" t="s">
        <v>18314</v>
      </c>
      <c r="D9929" s="1" t="s">
        <v>1096</v>
      </c>
      <c r="E9929" s="1" t="s">
        <v>7681</v>
      </c>
      <c r="F9929" s="1" t="s">
        <v>1492</v>
      </c>
      <c r="G9929" s="1" t="s">
        <v>17</v>
      </c>
      <c r="H9929" s="1">
        <v>45.0</v>
      </c>
      <c r="I9929" s="3">
        <v>43934.645833333336</v>
      </c>
      <c r="J9929" s="1">
        <v>2.50648081494962</v>
      </c>
      <c r="K9929" s="1" t="s">
        <v>18</v>
      </c>
      <c r="M9929" s="3">
        <v>43934.69365155092</v>
      </c>
    </row>
    <row r="9930">
      <c r="A9930" s="1">
        <v>9928.0</v>
      </c>
      <c r="B9930" s="1" t="s">
        <v>549</v>
      </c>
      <c r="C9930" s="1" t="s">
        <v>18315</v>
      </c>
      <c r="D9930" s="1" t="s">
        <v>470</v>
      </c>
      <c r="E9930" s="1" t="s">
        <v>551</v>
      </c>
      <c r="F9930" s="1" t="s">
        <v>552</v>
      </c>
      <c r="G9930" s="1" t="s">
        <v>17</v>
      </c>
      <c r="H9930" s="1">
        <v>45.0</v>
      </c>
      <c r="I9930" s="3">
        <v>44074.291666666664</v>
      </c>
      <c r="J9930" s="1">
        <v>1.65839207295367</v>
      </c>
      <c r="K9930" s="1" t="s">
        <v>24</v>
      </c>
      <c r="L9930" s="1" t="s">
        <v>940</v>
      </c>
      <c r="M9930" s="3">
        <v>44074.31377207176</v>
      </c>
    </row>
    <row r="9931">
      <c r="A9931" s="1">
        <v>9929.0</v>
      </c>
      <c r="B9931" s="1" t="s">
        <v>501</v>
      </c>
      <c r="C9931" s="1" t="s">
        <v>18316</v>
      </c>
      <c r="D9931" s="1" t="s">
        <v>503</v>
      </c>
      <c r="E9931" s="1" t="s">
        <v>5083</v>
      </c>
      <c r="F9931" s="1" t="s">
        <v>505</v>
      </c>
      <c r="G9931" s="1" t="s">
        <v>17</v>
      </c>
      <c r="H9931" s="1">
        <v>45.0</v>
      </c>
      <c r="I9931" s="3">
        <v>43751.708333333336</v>
      </c>
      <c r="J9931" s="1">
        <v>0.967796769384874</v>
      </c>
      <c r="K9931" s="1" t="s">
        <v>18</v>
      </c>
      <c r="M9931" s="3">
        <v>43751.76411333333</v>
      </c>
    </row>
    <row r="9932">
      <c r="A9932" s="1">
        <v>9930.0</v>
      </c>
      <c r="B9932" s="1" t="s">
        <v>536</v>
      </c>
      <c r="C9932" s="1" t="s">
        <v>18317</v>
      </c>
      <c r="D9932" s="1" t="s">
        <v>396</v>
      </c>
      <c r="E9932" s="1" t="s">
        <v>3114</v>
      </c>
      <c r="F9932" s="1" t="s">
        <v>539</v>
      </c>
      <c r="G9932" s="1" t="s">
        <v>17</v>
      </c>
      <c r="H9932" s="1">
        <v>45.0</v>
      </c>
      <c r="I9932" s="3">
        <v>43718.666666666664</v>
      </c>
      <c r="J9932" s="1">
        <v>0.0067860534043369</v>
      </c>
      <c r="K9932" s="1" t="s">
        <v>83</v>
      </c>
      <c r="M9932" s="3">
        <v>43691.82271306713</v>
      </c>
    </row>
    <row r="9933">
      <c r="A9933" s="1">
        <v>9931.0</v>
      </c>
      <c r="B9933" s="1" t="s">
        <v>2786</v>
      </c>
      <c r="C9933" s="1" t="s">
        <v>18318</v>
      </c>
      <c r="D9933" s="1" t="s">
        <v>14</v>
      </c>
      <c r="E9933" s="1" t="s">
        <v>2788</v>
      </c>
      <c r="F9933" s="1" t="s">
        <v>2789</v>
      </c>
      <c r="G9933" s="1" t="s">
        <v>17</v>
      </c>
      <c r="H9933" s="1">
        <v>45.0</v>
      </c>
      <c r="I9933" s="3">
        <v>43794.666666666664</v>
      </c>
      <c r="J9933" s="1">
        <v>1.19702104311575</v>
      </c>
      <c r="K9933" s="1" t="s">
        <v>18</v>
      </c>
      <c r="M9933" s="3">
        <v>43794.72965412037</v>
      </c>
    </row>
    <row r="9934">
      <c r="A9934" s="1">
        <v>9932.0</v>
      </c>
      <c r="B9934" s="1" t="s">
        <v>273</v>
      </c>
      <c r="C9934" s="1" t="s">
        <v>18319</v>
      </c>
      <c r="D9934" s="1" t="s">
        <v>6238</v>
      </c>
      <c r="E9934" s="1" t="s">
        <v>18320</v>
      </c>
      <c r="F9934" s="1" t="s">
        <v>277</v>
      </c>
      <c r="G9934" s="1" t="s">
        <v>39</v>
      </c>
      <c r="H9934" s="1">
        <v>45.0</v>
      </c>
      <c r="I9934" s="3">
        <v>43914.666666666664</v>
      </c>
      <c r="J9934" s="1">
        <v>9.1872522406449</v>
      </c>
      <c r="K9934" s="1" t="s">
        <v>24</v>
      </c>
      <c r="M9934" s="3">
        <v>43914.684115462966</v>
      </c>
    </row>
    <row r="9935">
      <c r="A9935" s="1">
        <v>9933.0</v>
      </c>
      <c r="B9935" s="1" t="s">
        <v>953</v>
      </c>
      <c r="C9935" s="1" t="s">
        <v>18321</v>
      </c>
      <c r="D9935" s="1" t="s">
        <v>1243</v>
      </c>
      <c r="E9935" s="1" t="s">
        <v>3045</v>
      </c>
      <c r="F9935" s="1" t="s">
        <v>1040</v>
      </c>
      <c r="G9935" s="1" t="s">
        <v>17</v>
      </c>
      <c r="H9935" s="1">
        <v>45.0</v>
      </c>
      <c r="I9935" s="3">
        <v>43815.625</v>
      </c>
      <c r="J9935" s="1">
        <v>2.08611549727503</v>
      </c>
      <c r="K9935" s="1" t="s">
        <v>18</v>
      </c>
      <c r="M9935" s="3">
        <v>43815.65733068287</v>
      </c>
    </row>
    <row r="9936">
      <c r="A9936" s="1">
        <v>9934.0</v>
      </c>
      <c r="B9936" s="1" t="s">
        <v>485</v>
      </c>
      <c r="C9936" s="1" t="s">
        <v>18322</v>
      </c>
      <c r="D9936" s="1" t="s">
        <v>1096</v>
      </c>
      <c r="E9936" s="1" t="s">
        <v>1512</v>
      </c>
      <c r="F9936" s="1" t="s">
        <v>489</v>
      </c>
      <c r="G9936" s="1" t="s">
        <v>17</v>
      </c>
      <c r="H9936" s="1">
        <v>45.0</v>
      </c>
      <c r="I9936" s="3">
        <v>44036.25</v>
      </c>
      <c r="J9936" s="1">
        <v>0.0</v>
      </c>
      <c r="K9936" s="1" t="s">
        <v>166</v>
      </c>
      <c r="M9936" s="3">
        <v>44036.49941215278</v>
      </c>
    </row>
    <row r="9937">
      <c r="A9937" s="1">
        <v>9935.0</v>
      </c>
      <c r="B9937" s="1" t="s">
        <v>385</v>
      </c>
      <c r="C9937" s="1" t="s">
        <v>18323</v>
      </c>
      <c r="D9937" s="1" t="s">
        <v>32</v>
      </c>
      <c r="E9937" s="1" t="s">
        <v>10759</v>
      </c>
      <c r="F9937" s="1" t="s">
        <v>388</v>
      </c>
      <c r="G9937" s="1" t="s">
        <v>17</v>
      </c>
      <c r="H9937" s="1">
        <v>45.0</v>
      </c>
      <c r="I9937" s="3">
        <v>44188.625</v>
      </c>
      <c r="J9937" s="1">
        <v>1.40779371463859</v>
      </c>
      <c r="K9937" s="1" t="s">
        <v>24</v>
      </c>
      <c r="M9937" s="3">
        <v>44188.69124511574</v>
      </c>
    </row>
    <row r="9938">
      <c r="A9938" s="1">
        <v>9936.0</v>
      </c>
      <c r="B9938" s="1" t="s">
        <v>520</v>
      </c>
      <c r="C9938" s="1" t="s">
        <v>18324</v>
      </c>
      <c r="D9938" s="1" t="s">
        <v>522</v>
      </c>
      <c r="E9938" s="1" t="s">
        <v>18325</v>
      </c>
      <c r="F9938" s="1" t="s">
        <v>524</v>
      </c>
      <c r="G9938" s="1" t="s">
        <v>35</v>
      </c>
      <c r="H9938" s="1">
        <v>45.0</v>
      </c>
      <c r="I9938" s="3">
        <v>43808.708333333336</v>
      </c>
      <c r="J9938" s="1">
        <v>1.28112890551952</v>
      </c>
      <c r="K9938" s="1" t="s">
        <v>46</v>
      </c>
      <c r="M9938" s="3">
        <v>43807.73892502315</v>
      </c>
    </row>
    <row r="9939">
      <c r="A9939" s="1">
        <v>9937.0</v>
      </c>
      <c r="B9939" s="1" t="s">
        <v>2864</v>
      </c>
      <c r="C9939" s="1" t="s">
        <v>18326</v>
      </c>
      <c r="D9939" s="1" t="s">
        <v>411</v>
      </c>
      <c r="E9939" s="1" t="s">
        <v>3917</v>
      </c>
      <c r="F9939" s="1" t="s">
        <v>2867</v>
      </c>
      <c r="G9939" s="1" t="s">
        <v>17</v>
      </c>
      <c r="H9939" s="1">
        <v>45.0</v>
      </c>
      <c r="I9939" s="3">
        <v>43860.25</v>
      </c>
      <c r="J9939" s="1">
        <v>1.93284110630087</v>
      </c>
      <c r="K9939" s="1" t="s">
        <v>62</v>
      </c>
      <c r="M9939" s="3">
        <v>43860.32028912037</v>
      </c>
    </row>
    <row r="9940">
      <c r="A9940" s="1">
        <v>9938.0</v>
      </c>
      <c r="B9940" s="1" t="s">
        <v>1181</v>
      </c>
      <c r="C9940" s="1" t="s">
        <v>18327</v>
      </c>
      <c r="D9940" s="1" t="s">
        <v>80</v>
      </c>
      <c r="E9940" s="1" t="s">
        <v>7762</v>
      </c>
      <c r="F9940" s="1" t="s">
        <v>1184</v>
      </c>
      <c r="G9940" s="1" t="s">
        <v>35</v>
      </c>
      <c r="H9940" s="1">
        <v>45.0</v>
      </c>
      <c r="I9940" s="3">
        <v>43662.625</v>
      </c>
      <c r="J9940" s="1">
        <v>0.005612613246981</v>
      </c>
      <c r="K9940" s="1" t="s">
        <v>46</v>
      </c>
      <c r="M9940" s="3">
        <v>43662.69085903935</v>
      </c>
    </row>
    <row r="9941">
      <c r="A9941" s="1">
        <v>9939.0</v>
      </c>
      <c r="B9941" s="1" t="s">
        <v>3923</v>
      </c>
      <c r="C9941" s="1" t="s">
        <v>18328</v>
      </c>
      <c r="D9941" s="1" t="s">
        <v>99</v>
      </c>
      <c r="E9941" s="1" t="s">
        <v>5496</v>
      </c>
      <c r="F9941" s="1" t="s">
        <v>3927</v>
      </c>
      <c r="G9941" s="1" t="s">
        <v>17</v>
      </c>
      <c r="H9941" s="1">
        <v>45.0</v>
      </c>
      <c r="I9941" s="3">
        <v>44217.25</v>
      </c>
      <c r="J9941" s="1">
        <v>0.893376768135683</v>
      </c>
      <c r="K9941" s="1" t="s">
        <v>159</v>
      </c>
      <c r="L9941" s="1" t="s">
        <v>5497</v>
      </c>
      <c r="M9941" s="3">
        <v>44217.28778934028</v>
      </c>
    </row>
    <row r="9942">
      <c r="A9942" s="1">
        <v>9940.0</v>
      </c>
      <c r="B9942" s="1" t="s">
        <v>445</v>
      </c>
      <c r="C9942" s="1" t="s">
        <v>18329</v>
      </c>
      <c r="D9942" s="1" t="s">
        <v>447</v>
      </c>
      <c r="E9942" s="1" t="s">
        <v>448</v>
      </c>
      <c r="F9942" s="1" t="s">
        <v>449</v>
      </c>
      <c r="G9942" s="1" t="s">
        <v>35</v>
      </c>
      <c r="H9942" s="1">
        <v>45.0</v>
      </c>
      <c r="I9942" s="3">
        <v>43648.75</v>
      </c>
      <c r="J9942" s="1">
        <v>1.3681139350157</v>
      </c>
      <c r="K9942" s="1" t="s">
        <v>24</v>
      </c>
      <c r="M9942" s="3">
        <v>43657.41896319445</v>
      </c>
    </row>
    <row r="9943">
      <c r="A9943" s="1">
        <v>9941.0</v>
      </c>
      <c r="B9943" s="1" t="s">
        <v>18330</v>
      </c>
      <c r="C9943" s="1" t="s">
        <v>18331</v>
      </c>
      <c r="D9943" s="1" t="s">
        <v>248</v>
      </c>
      <c r="E9943" s="1" t="s">
        <v>18332</v>
      </c>
      <c r="F9943" s="1" t="s">
        <v>18333</v>
      </c>
      <c r="G9943" s="1" t="s">
        <v>89</v>
      </c>
      <c r="H9943" s="1">
        <v>45.0</v>
      </c>
      <c r="I9943" s="3">
        <v>43830.69884534722</v>
      </c>
      <c r="J9943" s="1">
        <v>0.661720160591989</v>
      </c>
      <c r="K9943" s="1" t="s">
        <v>83</v>
      </c>
      <c r="M9943" s="3">
        <v>43830.69692703704</v>
      </c>
    </row>
    <row r="9944">
      <c r="A9944" s="1">
        <v>9942.0</v>
      </c>
      <c r="B9944" s="1" t="s">
        <v>324</v>
      </c>
      <c r="C9944" s="1" t="s">
        <v>18334</v>
      </c>
      <c r="D9944" s="1" t="s">
        <v>326</v>
      </c>
      <c r="E9944" s="1" t="s">
        <v>327</v>
      </c>
      <c r="F9944" s="1" t="s">
        <v>328</v>
      </c>
      <c r="G9944" s="1" t="s">
        <v>17</v>
      </c>
      <c r="H9944" s="1">
        <v>45.0</v>
      </c>
      <c r="I9944" s="3">
        <v>44161.291666666664</v>
      </c>
      <c r="J9944" s="1">
        <v>0.218038925933056</v>
      </c>
      <c r="K9944" s="1" t="s">
        <v>24</v>
      </c>
      <c r="M9944" s="3">
        <v>44161.34213425926</v>
      </c>
    </row>
    <row r="9945">
      <c r="A9945" s="1">
        <v>9943.0</v>
      </c>
      <c r="B9945" s="1" t="s">
        <v>5681</v>
      </c>
      <c r="C9945" s="1" t="s">
        <v>18335</v>
      </c>
      <c r="D9945" s="1" t="s">
        <v>2248</v>
      </c>
      <c r="E9945" s="1" t="s">
        <v>9110</v>
      </c>
      <c r="F9945" s="1" t="s">
        <v>5684</v>
      </c>
      <c r="G9945" s="1" t="s">
        <v>17</v>
      </c>
      <c r="H9945" s="1">
        <v>45.0</v>
      </c>
      <c r="I9945" s="3">
        <v>44172.291666666664</v>
      </c>
      <c r="J9945" s="1">
        <v>2.10276253537768</v>
      </c>
      <c r="K9945" s="1" t="s">
        <v>24</v>
      </c>
      <c r="L9945" s="1" t="s">
        <v>5685</v>
      </c>
      <c r="M9945" s="3">
        <v>44172.316719421295</v>
      </c>
    </row>
    <row r="9946">
      <c r="A9946" s="1">
        <v>9944.0</v>
      </c>
      <c r="B9946" s="1" t="s">
        <v>4046</v>
      </c>
      <c r="C9946" s="1" t="s">
        <v>18336</v>
      </c>
      <c r="D9946" s="1" t="s">
        <v>2643</v>
      </c>
      <c r="E9946" s="1" t="s">
        <v>18337</v>
      </c>
      <c r="F9946" s="1" t="s">
        <v>4049</v>
      </c>
      <c r="G9946" s="1" t="s">
        <v>39</v>
      </c>
      <c r="H9946" s="1">
        <v>45.0</v>
      </c>
      <c r="I9946" s="3">
        <v>44109.166666666664</v>
      </c>
      <c r="J9946" s="1">
        <v>2.6097325811363</v>
      </c>
      <c r="K9946" s="1" t="s">
        <v>24</v>
      </c>
      <c r="L9946" s="1" t="s">
        <v>4561</v>
      </c>
      <c r="M9946" s="3">
        <v>44109.1978019213</v>
      </c>
    </row>
    <row r="9947">
      <c r="A9947" s="1">
        <v>9945.0</v>
      </c>
      <c r="B9947" s="1" t="s">
        <v>184</v>
      </c>
      <c r="C9947" s="1" t="s">
        <v>18338</v>
      </c>
      <c r="D9947" s="1" t="s">
        <v>148</v>
      </c>
      <c r="E9947" s="1" t="s">
        <v>2344</v>
      </c>
      <c r="F9947" s="1" t="s">
        <v>187</v>
      </c>
      <c r="G9947" s="1" t="s">
        <v>17</v>
      </c>
      <c r="H9947" s="1">
        <v>45.0</v>
      </c>
      <c r="I9947" s="3">
        <v>44196.333333333336</v>
      </c>
      <c r="J9947" s="1">
        <v>2.39015618220053</v>
      </c>
      <c r="K9947" s="1" t="s">
        <v>24</v>
      </c>
      <c r="L9947" s="1" t="s">
        <v>188</v>
      </c>
      <c r="M9947" s="3">
        <v>44196.3590591088</v>
      </c>
    </row>
    <row r="9948">
      <c r="A9948" s="1">
        <v>9946.0</v>
      </c>
      <c r="B9948" s="1" t="s">
        <v>788</v>
      </c>
      <c r="C9948" s="1" t="s">
        <v>18339</v>
      </c>
      <c r="D9948" s="1" t="s">
        <v>16494</v>
      </c>
      <c r="E9948" s="1" t="s">
        <v>6417</v>
      </c>
      <c r="F9948" s="1" t="s">
        <v>791</v>
      </c>
      <c r="G9948" s="1" t="s">
        <v>17</v>
      </c>
      <c r="H9948" s="1">
        <v>45.0</v>
      </c>
      <c r="I9948" s="3">
        <v>44045.739583333336</v>
      </c>
      <c r="J9948" s="1">
        <v>1.01460830523787</v>
      </c>
      <c r="K9948" s="1" t="s">
        <v>24</v>
      </c>
      <c r="M9948" s="3">
        <v>44045.77993611111</v>
      </c>
    </row>
    <row r="9949">
      <c r="A9949" s="1">
        <v>9947.0</v>
      </c>
      <c r="B9949" s="1" t="s">
        <v>4657</v>
      </c>
      <c r="C9949" s="1" t="s">
        <v>18340</v>
      </c>
      <c r="D9949" s="1" t="s">
        <v>2464</v>
      </c>
      <c r="E9949" s="1" t="s">
        <v>4659</v>
      </c>
      <c r="F9949" s="1" t="s">
        <v>4660</v>
      </c>
      <c r="G9949" s="1" t="s">
        <v>17</v>
      </c>
      <c r="H9949" s="1">
        <v>45.0</v>
      </c>
      <c r="I9949" s="3">
        <v>44078.770833333336</v>
      </c>
      <c r="J9949" s="1">
        <v>0.0</v>
      </c>
      <c r="K9949" s="1" t="s">
        <v>56</v>
      </c>
      <c r="L9949" s="1" t="s">
        <v>3023</v>
      </c>
      <c r="M9949" s="3">
        <v>44079.25288280092</v>
      </c>
    </row>
    <row r="9950">
      <c r="A9950" s="1">
        <v>9948.0</v>
      </c>
      <c r="B9950" s="1" t="s">
        <v>567</v>
      </c>
      <c r="C9950" s="1" t="s">
        <v>18341</v>
      </c>
      <c r="D9950" s="1" t="s">
        <v>729</v>
      </c>
      <c r="E9950" s="1" t="s">
        <v>7540</v>
      </c>
      <c r="F9950" s="1" t="s">
        <v>570</v>
      </c>
      <c r="G9950" s="1" t="s">
        <v>17</v>
      </c>
      <c r="H9950" s="1">
        <v>45.0</v>
      </c>
      <c r="I9950" s="3">
        <v>43769.666666666664</v>
      </c>
      <c r="J9950" s="1">
        <v>1.41973971909868</v>
      </c>
      <c r="K9950" s="1" t="s">
        <v>24</v>
      </c>
      <c r="M9950" s="3">
        <v>43769.722693020834</v>
      </c>
    </row>
    <row r="9951">
      <c r="A9951" s="1">
        <v>9949.0</v>
      </c>
      <c r="B9951" s="1" t="s">
        <v>1289</v>
      </c>
      <c r="C9951" s="1" t="s">
        <v>18342</v>
      </c>
      <c r="D9951" s="1" t="s">
        <v>4022</v>
      </c>
      <c r="E9951" s="1" t="s">
        <v>18343</v>
      </c>
      <c r="F9951" s="1" t="s">
        <v>1293</v>
      </c>
      <c r="G9951" s="1" t="s">
        <v>89</v>
      </c>
      <c r="H9951" s="1">
        <v>45.0</v>
      </c>
      <c r="I9951" s="3">
        <v>43890.49655724537</v>
      </c>
      <c r="J9951" s="1">
        <v>1.2823215988324</v>
      </c>
      <c r="K9951" s="1" t="s">
        <v>24</v>
      </c>
      <c r="M9951" s="3">
        <v>43890.559995</v>
      </c>
    </row>
    <row r="9952">
      <c r="A9952" s="1">
        <v>9950.0</v>
      </c>
      <c r="B9952" s="1" t="s">
        <v>10094</v>
      </c>
      <c r="C9952" s="1" t="s">
        <v>18344</v>
      </c>
      <c r="D9952" s="1" t="s">
        <v>588</v>
      </c>
      <c r="E9952" s="1" t="s">
        <v>18345</v>
      </c>
      <c r="F9952" s="1" t="s">
        <v>10097</v>
      </c>
      <c r="G9952" s="1" t="s">
        <v>89</v>
      </c>
      <c r="H9952" s="1">
        <v>45.0</v>
      </c>
      <c r="I9952" s="3">
        <v>43876.7297209838</v>
      </c>
      <c r="J9952" s="1">
        <v>2.23301461615777</v>
      </c>
      <c r="K9952" s="1" t="s">
        <v>46</v>
      </c>
      <c r="M9952" s="3">
        <v>43876.75024487269</v>
      </c>
    </row>
    <row r="9953">
      <c r="A9953" s="1">
        <v>9951.0</v>
      </c>
      <c r="B9953" s="1" t="s">
        <v>2080</v>
      </c>
      <c r="C9953" s="1" t="s">
        <v>18346</v>
      </c>
      <c r="D9953" s="1" t="s">
        <v>1653</v>
      </c>
      <c r="E9953" s="1" t="s">
        <v>2592</v>
      </c>
      <c r="F9953" s="1" t="s">
        <v>2083</v>
      </c>
      <c r="G9953" s="1" t="s">
        <v>17</v>
      </c>
      <c r="H9953" s="1">
        <v>45.0</v>
      </c>
      <c r="I9953" s="3">
        <v>43757.166666666664</v>
      </c>
      <c r="J9953" s="1">
        <v>4.06726539652689</v>
      </c>
      <c r="K9953" s="1" t="s">
        <v>166</v>
      </c>
      <c r="M9953" s="3">
        <v>43785.65549945602</v>
      </c>
    </row>
    <row r="9954">
      <c r="A9954" s="1">
        <v>9952.0</v>
      </c>
      <c r="B9954" s="1" t="s">
        <v>3724</v>
      </c>
      <c r="C9954" s="1" t="s">
        <v>18347</v>
      </c>
      <c r="D9954" s="1" t="s">
        <v>1451</v>
      </c>
      <c r="E9954" s="1" t="s">
        <v>18348</v>
      </c>
      <c r="F9954" s="1" t="s">
        <v>3727</v>
      </c>
      <c r="G9954" s="1" t="s">
        <v>89</v>
      </c>
      <c r="H9954" s="1">
        <v>45.0</v>
      </c>
      <c r="I9954" s="3">
        <v>44183.40003372685</v>
      </c>
      <c r="J9954" s="1">
        <v>0.476678766593637</v>
      </c>
      <c r="K9954" s="1" t="s">
        <v>218</v>
      </c>
      <c r="L9954" s="1" t="s">
        <v>287</v>
      </c>
      <c r="M9954" s="3">
        <v>44183.424885775465</v>
      </c>
    </row>
    <row r="9955">
      <c r="A9955" s="1">
        <v>9953.0</v>
      </c>
      <c r="B9955" s="1" t="s">
        <v>1489</v>
      </c>
      <c r="C9955" s="1" t="s">
        <v>18349</v>
      </c>
      <c r="D9955" s="1" t="s">
        <v>818</v>
      </c>
      <c r="E9955" s="1" t="s">
        <v>9149</v>
      </c>
      <c r="F9955" s="1" t="s">
        <v>1492</v>
      </c>
      <c r="G9955" s="1" t="s">
        <v>17</v>
      </c>
      <c r="H9955" s="1">
        <v>45.0</v>
      </c>
      <c r="I9955" s="3">
        <v>44126.229166666664</v>
      </c>
      <c r="J9955" s="1">
        <v>4.02105577239317</v>
      </c>
      <c r="K9955" s="1" t="s">
        <v>18</v>
      </c>
      <c r="M9955" s="3">
        <v>44126.265495590276</v>
      </c>
    </row>
    <row r="9956">
      <c r="A9956" s="1">
        <v>9954.0</v>
      </c>
      <c r="B9956" s="1" t="s">
        <v>184</v>
      </c>
      <c r="C9956" s="1" t="s">
        <v>18350</v>
      </c>
      <c r="D9956" s="1" t="s">
        <v>1297</v>
      </c>
      <c r="E9956" s="1" t="s">
        <v>2009</v>
      </c>
      <c r="F9956" s="1" t="s">
        <v>187</v>
      </c>
      <c r="G9956" s="1" t="s">
        <v>17</v>
      </c>
      <c r="H9956" s="1">
        <v>45.0</v>
      </c>
      <c r="I9956" s="3">
        <v>43783.416666666664</v>
      </c>
      <c r="J9956" s="1">
        <v>2.83717482208639</v>
      </c>
      <c r="K9956" s="1" t="s">
        <v>24</v>
      </c>
      <c r="M9956" s="3">
        <v>43783.438946504626</v>
      </c>
    </row>
    <row r="9957">
      <c r="A9957" s="1">
        <v>9955.0</v>
      </c>
      <c r="B9957" s="1" t="s">
        <v>6236</v>
      </c>
      <c r="C9957" s="1" t="s">
        <v>18351</v>
      </c>
      <c r="D9957" s="1" t="s">
        <v>211</v>
      </c>
      <c r="E9957" s="1" t="s">
        <v>18352</v>
      </c>
      <c r="F9957" s="1" t="s">
        <v>6240</v>
      </c>
      <c r="G9957" s="1" t="s">
        <v>89</v>
      </c>
      <c r="H9957" s="1">
        <v>45.0</v>
      </c>
      <c r="I9957" s="3">
        <v>44036.6168843287</v>
      </c>
      <c r="J9957" s="1">
        <v>2.12123673733659</v>
      </c>
      <c r="K9957" s="1" t="s">
        <v>24</v>
      </c>
      <c r="L9957" s="1" t="s">
        <v>188</v>
      </c>
      <c r="M9957" s="3">
        <v>44036.65121337963</v>
      </c>
    </row>
    <row r="9958">
      <c r="A9958" s="1">
        <v>9956.0</v>
      </c>
      <c r="B9958" s="1" t="s">
        <v>1230</v>
      </c>
      <c r="C9958" s="1" t="s">
        <v>18353</v>
      </c>
      <c r="D9958" s="1" t="s">
        <v>818</v>
      </c>
      <c r="E9958" s="1" t="s">
        <v>18354</v>
      </c>
      <c r="F9958" s="1" t="s">
        <v>1234</v>
      </c>
      <c r="G9958" s="1" t="s">
        <v>89</v>
      </c>
      <c r="H9958" s="1">
        <v>45.0</v>
      </c>
      <c r="I9958" s="3">
        <v>44113.49443986111</v>
      </c>
      <c r="J9958" s="1">
        <v>1.92522302557708</v>
      </c>
      <c r="K9958" s="1" t="s">
        <v>18</v>
      </c>
      <c r="L9958" s="1" t="s">
        <v>699</v>
      </c>
      <c r="M9958" s="3">
        <v>44113.50639494213</v>
      </c>
    </row>
    <row r="9959">
      <c r="A9959" s="1">
        <v>9957.0</v>
      </c>
      <c r="B9959" s="1" t="s">
        <v>293</v>
      </c>
      <c r="C9959" s="1" t="s">
        <v>18355</v>
      </c>
      <c r="D9959" s="1" t="s">
        <v>588</v>
      </c>
      <c r="E9959" s="1" t="s">
        <v>9142</v>
      </c>
      <c r="F9959" s="1" t="s">
        <v>297</v>
      </c>
      <c r="G9959" s="1" t="s">
        <v>17</v>
      </c>
      <c r="H9959" s="1">
        <v>45.0</v>
      </c>
      <c r="I9959" s="3">
        <v>43926.791666666664</v>
      </c>
      <c r="J9959" s="1">
        <v>0.925683794656245</v>
      </c>
      <c r="K9959" s="1" t="s">
        <v>62</v>
      </c>
      <c r="M9959" s="3">
        <v>43926.74393653935</v>
      </c>
    </row>
    <row r="9960">
      <c r="A9960" s="1">
        <v>9958.0</v>
      </c>
      <c r="B9960" s="1" t="s">
        <v>576</v>
      </c>
      <c r="C9960" s="1" t="s">
        <v>18356</v>
      </c>
      <c r="D9960" s="1" t="s">
        <v>5131</v>
      </c>
      <c r="E9960" s="1" t="s">
        <v>16892</v>
      </c>
      <c r="F9960" s="1" t="s">
        <v>580</v>
      </c>
      <c r="G9960" s="1" t="s">
        <v>35</v>
      </c>
      <c r="H9960" s="1">
        <v>45.0</v>
      </c>
      <c r="I9960" s="3">
        <v>44160.229166666664</v>
      </c>
      <c r="J9960" s="1">
        <v>0.736353465725195</v>
      </c>
      <c r="K9960" s="1" t="s">
        <v>18</v>
      </c>
      <c r="L9960" s="1" t="s">
        <v>581</v>
      </c>
      <c r="M9960" s="3">
        <v>44160.26331695602</v>
      </c>
    </row>
    <row r="9961">
      <c r="A9961" s="1">
        <v>9959.0</v>
      </c>
      <c r="B9961" s="1" t="s">
        <v>1644</v>
      </c>
      <c r="C9961" s="1" t="s">
        <v>18357</v>
      </c>
      <c r="D9961" s="1" t="s">
        <v>1250</v>
      </c>
      <c r="E9961" s="1" t="s">
        <v>5638</v>
      </c>
      <c r="F9961" s="1" t="s">
        <v>1647</v>
      </c>
      <c r="G9961" s="1" t="s">
        <v>17</v>
      </c>
      <c r="H9961" s="1">
        <v>45.0</v>
      </c>
      <c r="I9961" s="3">
        <v>44155.791666666664</v>
      </c>
      <c r="J9961" s="1">
        <v>0.0</v>
      </c>
      <c r="K9961" s="1" t="s">
        <v>24</v>
      </c>
      <c r="L9961" s="1" t="s">
        <v>741</v>
      </c>
      <c r="M9961" s="3">
        <v>44156.31727994213</v>
      </c>
    </row>
    <row r="9962">
      <c r="A9962" s="1">
        <v>9960.0</v>
      </c>
      <c r="B9962" s="1" t="s">
        <v>4594</v>
      </c>
      <c r="C9962" s="1" t="s">
        <v>18358</v>
      </c>
      <c r="D9962" s="1" t="s">
        <v>21</v>
      </c>
      <c r="E9962" s="1" t="s">
        <v>9181</v>
      </c>
      <c r="F9962" s="1" t="s">
        <v>4597</v>
      </c>
      <c r="G9962" s="1" t="s">
        <v>17</v>
      </c>
      <c r="H9962" s="1">
        <v>45.0</v>
      </c>
      <c r="I9962" s="3">
        <v>43906.197916666664</v>
      </c>
      <c r="J9962" s="1">
        <v>1.26764023621244</v>
      </c>
      <c r="K9962" s="1" t="s">
        <v>24</v>
      </c>
      <c r="M9962" s="3">
        <v>43906.23011318287</v>
      </c>
    </row>
    <row r="9963">
      <c r="A9963" s="1">
        <v>9961.0</v>
      </c>
      <c r="B9963" s="1" t="s">
        <v>2171</v>
      </c>
      <c r="C9963" s="1" t="s">
        <v>18359</v>
      </c>
      <c r="D9963" s="1" t="s">
        <v>2173</v>
      </c>
      <c r="E9963" s="1" t="s">
        <v>18360</v>
      </c>
      <c r="F9963" s="1" t="s">
        <v>2175</v>
      </c>
      <c r="G9963" s="1" t="s">
        <v>17</v>
      </c>
      <c r="H9963" s="1">
        <v>45.0</v>
      </c>
      <c r="I9963" s="3">
        <v>43850.416666666664</v>
      </c>
      <c r="J9963" s="1">
        <v>0.404851890782406</v>
      </c>
      <c r="K9963" s="1" t="s">
        <v>18</v>
      </c>
      <c r="M9963" s="3">
        <v>43850.47401247685</v>
      </c>
    </row>
    <row r="9964">
      <c r="A9964" s="1">
        <v>9962.0</v>
      </c>
      <c r="B9964" s="1" t="s">
        <v>196</v>
      </c>
      <c r="C9964" s="1" t="s">
        <v>18361</v>
      </c>
      <c r="D9964" s="1" t="s">
        <v>3853</v>
      </c>
      <c r="E9964" s="1" t="s">
        <v>3854</v>
      </c>
      <c r="F9964" s="1" t="s">
        <v>200</v>
      </c>
      <c r="G9964" s="1" t="s">
        <v>17</v>
      </c>
      <c r="H9964" s="1">
        <v>45.0</v>
      </c>
      <c r="I9964" s="3">
        <v>43885.5625</v>
      </c>
      <c r="J9964" s="1">
        <v>0.987226442832223</v>
      </c>
      <c r="K9964" s="1" t="s">
        <v>24</v>
      </c>
      <c r="M9964" s="3">
        <v>43885.59846179398</v>
      </c>
    </row>
    <row r="9965">
      <c r="A9965" s="1">
        <v>9963.0</v>
      </c>
      <c r="B9965" s="1" t="s">
        <v>3748</v>
      </c>
      <c r="C9965" s="1" t="s">
        <v>18362</v>
      </c>
      <c r="D9965" s="1" t="s">
        <v>5136</v>
      </c>
      <c r="E9965" s="1" t="s">
        <v>18363</v>
      </c>
      <c r="F9965" s="1" t="s">
        <v>3751</v>
      </c>
      <c r="G9965" s="1" t="s">
        <v>17</v>
      </c>
      <c r="H9965" s="1">
        <v>45.0</v>
      </c>
      <c r="I9965" s="3">
        <v>44214.625</v>
      </c>
      <c r="J9965" s="1">
        <v>1.7472871294556</v>
      </c>
      <c r="K9965" s="1" t="s">
        <v>511</v>
      </c>
      <c r="L9965" s="1" t="s">
        <v>47</v>
      </c>
      <c r="M9965" s="3">
        <v>44214.645192048614</v>
      </c>
    </row>
    <row r="9966">
      <c r="A9966" s="1">
        <v>9964.0</v>
      </c>
      <c r="B9966" s="1" t="s">
        <v>590</v>
      </c>
      <c r="C9966" s="1" t="s">
        <v>18364</v>
      </c>
      <c r="D9966" s="1" t="s">
        <v>592</v>
      </c>
      <c r="E9966" s="1" t="s">
        <v>18365</v>
      </c>
      <c r="F9966" s="1" t="s">
        <v>594</v>
      </c>
      <c r="G9966" s="1" t="s">
        <v>89</v>
      </c>
      <c r="H9966" s="1">
        <v>45.0</v>
      </c>
      <c r="I9966" s="3">
        <v>44131.75</v>
      </c>
      <c r="J9966" s="1">
        <v>4.09389194667758</v>
      </c>
      <c r="K9966" s="1" t="s">
        <v>511</v>
      </c>
      <c r="M9966" s="3">
        <v>44131.78589206019</v>
      </c>
    </row>
    <row r="9967">
      <c r="A9967" s="1">
        <v>9965.0</v>
      </c>
      <c r="B9967" s="1" t="s">
        <v>141</v>
      </c>
      <c r="C9967" s="1" t="s">
        <v>18366</v>
      </c>
      <c r="D9967" s="1" t="s">
        <v>1176</v>
      </c>
      <c r="E9967" s="1" t="s">
        <v>18367</v>
      </c>
      <c r="F9967" s="1" t="s">
        <v>175</v>
      </c>
      <c r="G9967" s="1" t="s">
        <v>39</v>
      </c>
      <c r="H9967" s="1">
        <v>45.0</v>
      </c>
      <c r="I9967" s="3">
        <v>43934.791666666664</v>
      </c>
      <c r="J9967" s="1">
        <v>2.1227923480969</v>
      </c>
      <c r="K9967" s="1" t="s">
        <v>46</v>
      </c>
      <c r="M9967" s="3">
        <v>43934.82325199074</v>
      </c>
    </row>
    <row r="9968">
      <c r="A9968" s="1">
        <v>9966.0</v>
      </c>
      <c r="B9968" s="1" t="s">
        <v>1023</v>
      </c>
      <c r="C9968" s="1" t="s">
        <v>18368</v>
      </c>
      <c r="D9968" s="1" t="s">
        <v>661</v>
      </c>
      <c r="E9968" s="1" t="s">
        <v>2099</v>
      </c>
      <c r="F9968" s="1" t="s">
        <v>1027</v>
      </c>
      <c r="G9968" s="1" t="s">
        <v>35</v>
      </c>
      <c r="H9968" s="1">
        <v>45.0</v>
      </c>
      <c r="I9968" s="3">
        <v>43605.166666666664</v>
      </c>
      <c r="J9968" s="1">
        <v>1.19316440894985</v>
      </c>
      <c r="K9968" s="1" t="s">
        <v>24</v>
      </c>
      <c r="M9968" s="3">
        <v>43605.188169189816</v>
      </c>
    </row>
    <row r="9969">
      <c r="A9969" s="1">
        <v>9967.0</v>
      </c>
      <c r="B9969" s="1" t="s">
        <v>84</v>
      </c>
      <c r="C9969" s="1" t="s">
        <v>18369</v>
      </c>
      <c r="D9969" s="1" t="s">
        <v>80</v>
      </c>
      <c r="E9969" s="1" t="s">
        <v>1900</v>
      </c>
      <c r="F9969" s="1" t="s">
        <v>88</v>
      </c>
      <c r="G9969" s="1" t="s">
        <v>35</v>
      </c>
      <c r="H9969" s="1">
        <v>45.0</v>
      </c>
      <c r="I9969" s="3">
        <v>43740.625</v>
      </c>
      <c r="J9969" s="1">
        <v>0.735785403179701</v>
      </c>
      <c r="K9969" s="1" t="s">
        <v>83</v>
      </c>
      <c r="M9969" s="3">
        <v>43740.665873391205</v>
      </c>
    </row>
    <row r="9970">
      <c r="A9970" s="1">
        <v>9968.0</v>
      </c>
      <c r="B9970" s="1" t="s">
        <v>501</v>
      </c>
      <c r="C9970" s="1" t="s">
        <v>18370</v>
      </c>
      <c r="D9970" s="1" t="s">
        <v>503</v>
      </c>
      <c r="E9970" s="1" t="s">
        <v>5083</v>
      </c>
      <c r="F9970" s="1" t="s">
        <v>505</v>
      </c>
      <c r="G9970" s="1" t="s">
        <v>17</v>
      </c>
      <c r="H9970" s="1">
        <v>45.0</v>
      </c>
      <c r="I9970" s="3">
        <v>43756.708333333336</v>
      </c>
      <c r="J9970" s="1">
        <v>0.938939165910176</v>
      </c>
      <c r="K9970" s="1" t="s">
        <v>18</v>
      </c>
      <c r="M9970" s="3">
        <v>43756.750569965276</v>
      </c>
    </row>
    <row r="9971">
      <c r="A9971" s="1">
        <v>9969.0</v>
      </c>
      <c r="B9971" s="1" t="s">
        <v>5602</v>
      </c>
      <c r="C9971" s="1" t="s">
        <v>18371</v>
      </c>
      <c r="D9971" s="1" t="s">
        <v>2248</v>
      </c>
      <c r="E9971" s="1" t="s">
        <v>18372</v>
      </c>
      <c r="F9971" s="1" t="s">
        <v>5605</v>
      </c>
      <c r="G9971" s="1" t="s">
        <v>89</v>
      </c>
      <c r="H9971" s="1">
        <v>45.0</v>
      </c>
      <c r="I9971" s="3">
        <v>44209.63390685185</v>
      </c>
      <c r="J9971" s="1">
        <v>2.48723538695139</v>
      </c>
      <c r="K9971" s="1" t="s">
        <v>601</v>
      </c>
      <c r="L9971" s="1" t="s">
        <v>5606</v>
      </c>
      <c r="M9971" s="3">
        <v>44209.6406540625</v>
      </c>
    </row>
    <row r="9972">
      <c r="A9972" s="1">
        <v>9970.0</v>
      </c>
      <c r="B9972" s="1" t="s">
        <v>655</v>
      </c>
      <c r="C9972" s="1" t="s">
        <v>18373</v>
      </c>
      <c r="D9972" s="1" t="s">
        <v>7765</v>
      </c>
      <c r="E9972" s="1" t="s">
        <v>6131</v>
      </c>
      <c r="F9972" s="1" t="s">
        <v>659</v>
      </c>
      <c r="G9972" s="1" t="s">
        <v>35</v>
      </c>
      <c r="H9972" s="1">
        <v>45.0</v>
      </c>
      <c r="I9972" s="3">
        <v>43650.458333333336</v>
      </c>
      <c r="J9972" s="1">
        <v>0.143917339584498</v>
      </c>
      <c r="K9972" s="1" t="s">
        <v>18</v>
      </c>
      <c r="M9972" s="3">
        <v>43657.56409668981</v>
      </c>
    </row>
    <row r="9973">
      <c r="A9973" s="1">
        <v>9971.0</v>
      </c>
      <c r="B9973" s="1" t="s">
        <v>184</v>
      </c>
      <c r="C9973" s="1" t="s">
        <v>18374</v>
      </c>
      <c r="D9973" s="1" t="s">
        <v>1297</v>
      </c>
      <c r="E9973" s="1" t="s">
        <v>1895</v>
      </c>
      <c r="F9973" s="1" t="s">
        <v>187</v>
      </c>
      <c r="G9973" s="1" t="s">
        <v>17</v>
      </c>
      <c r="H9973" s="1">
        <v>45.0</v>
      </c>
      <c r="I9973" s="3">
        <v>43805.458333333336</v>
      </c>
      <c r="J9973" s="1">
        <v>0.0</v>
      </c>
      <c r="K9973" s="1" t="s">
        <v>24</v>
      </c>
      <c r="M9973" s="3">
        <v>43805.57454263889</v>
      </c>
    </row>
    <row r="9974">
      <c r="A9974" s="1">
        <v>9972.0</v>
      </c>
      <c r="B9974" s="1" t="s">
        <v>1751</v>
      </c>
      <c r="C9974" s="1" t="s">
        <v>18375</v>
      </c>
      <c r="D9974" s="1" t="s">
        <v>18376</v>
      </c>
      <c r="E9974" s="1" t="s">
        <v>18377</v>
      </c>
      <c r="F9974" s="1" t="s">
        <v>1754</v>
      </c>
      <c r="G9974" s="1" t="s">
        <v>17</v>
      </c>
      <c r="H9974" s="1">
        <v>45.0</v>
      </c>
      <c r="I9974" s="3">
        <v>43787.25</v>
      </c>
      <c r="J9974" s="1">
        <v>1.32408451967702</v>
      </c>
      <c r="K9974" s="1" t="s">
        <v>24</v>
      </c>
      <c r="M9974" s="3">
        <v>43787.32235501157</v>
      </c>
    </row>
    <row r="9975">
      <c r="A9975" s="1">
        <v>9973.0</v>
      </c>
      <c r="B9975" s="1" t="s">
        <v>3453</v>
      </c>
      <c r="C9975" s="1" t="s">
        <v>18378</v>
      </c>
      <c r="D9975" s="1" t="s">
        <v>1236</v>
      </c>
      <c r="E9975" s="1" t="s">
        <v>5450</v>
      </c>
      <c r="F9975" s="1" t="s">
        <v>3456</v>
      </c>
      <c r="G9975" s="1" t="s">
        <v>17</v>
      </c>
      <c r="H9975" s="1">
        <v>45.0</v>
      </c>
      <c r="I9975" s="3">
        <v>43742.333333333336</v>
      </c>
      <c r="J9975" s="1">
        <v>1.94799348453987</v>
      </c>
      <c r="K9975" s="1" t="s">
        <v>24</v>
      </c>
      <c r="M9975" s="3">
        <v>43742.371445613426</v>
      </c>
    </row>
    <row r="9976">
      <c r="A9976" s="1">
        <v>9974.0</v>
      </c>
      <c r="B9976" s="1" t="s">
        <v>389</v>
      </c>
      <c r="C9976" s="1" t="s">
        <v>18379</v>
      </c>
      <c r="D9976" s="1" t="s">
        <v>588</v>
      </c>
      <c r="E9976" s="1" t="s">
        <v>12025</v>
      </c>
      <c r="F9976" s="1" t="s">
        <v>393</v>
      </c>
      <c r="G9976" s="1" t="s">
        <v>17</v>
      </c>
      <c r="H9976" s="1">
        <v>45.0</v>
      </c>
      <c r="I9976" s="3">
        <v>43971.333333333336</v>
      </c>
      <c r="J9976" s="1">
        <v>20.2864013635527</v>
      </c>
      <c r="K9976" s="1" t="s">
        <v>18</v>
      </c>
      <c r="M9976" s="3">
        <v>43971.42087923611</v>
      </c>
    </row>
    <row r="9977">
      <c r="A9977" s="1">
        <v>9975.0</v>
      </c>
      <c r="B9977" s="1" t="s">
        <v>901</v>
      </c>
      <c r="C9977" s="1" t="s">
        <v>18380</v>
      </c>
      <c r="D9977" s="1" t="s">
        <v>13123</v>
      </c>
      <c r="E9977" s="1" t="s">
        <v>13124</v>
      </c>
      <c r="F9977" s="1" t="s">
        <v>904</v>
      </c>
      <c r="G9977" s="1" t="s">
        <v>35</v>
      </c>
      <c r="H9977" s="1">
        <v>45.0</v>
      </c>
      <c r="I9977" s="3">
        <v>43566.416666666664</v>
      </c>
      <c r="J9977" s="1">
        <v>1.38097656129125</v>
      </c>
      <c r="K9977" s="1" t="s">
        <v>24</v>
      </c>
      <c r="M9977" s="3">
        <v>43566.46758927083</v>
      </c>
    </row>
    <row r="9978">
      <c r="A9978" s="1">
        <v>9976.0</v>
      </c>
      <c r="B9978" s="1" t="s">
        <v>239</v>
      </c>
      <c r="C9978" s="1" t="s">
        <v>18381</v>
      </c>
      <c r="D9978" s="1" t="s">
        <v>1268</v>
      </c>
      <c r="E9978" s="1" t="s">
        <v>3624</v>
      </c>
      <c r="F9978" s="1" t="s">
        <v>243</v>
      </c>
      <c r="G9978" s="1" t="s">
        <v>35</v>
      </c>
      <c r="H9978" s="1">
        <v>45.0</v>
      </c>
      <c r="I9978" s="3">
        <v>44244.666666666664</v>
      </c>
      <c r="J9978" s="1">
        <v>1.6478334541938</v>
      </c>
      <c r="K9978" s="1" t="s">
        <v>46</v>
      </c>
      <c r="L9978" s="1" t="s">
        <v>244</v>
      </c>
      <c r="M9978" s="3">
        <v>44244.69928959491</v>
      </c>
    </row>
    <row r="9979">
      <c r="A9979" s="1">
        <v>9977.0</v>
      </c>
      <c r="B9979" s="1" t="s">
        <v>1423</v>
      </c>
      <c r="C9979" s="1" t="s">
        <v>18382</v>
      </c>
      <c r="D9979" s="1" t="s">
        <v>2477</v>
      </c>
      <c r="E9979" s="1" t="s">
        <v>8159</v>
      </c>
      <c r="F9979" s="1" t="s">
        <v>1426</v>
      </c>
      <c r="G9979" s="1" t="s">
        <v>17</v>
      </c>
      <c r="H9979" s="1">
        <v>45.0</v>
      </c>
      <c r="I9979" s="3">
        <v>43734.541666666664</v>
      </c>
      <c r="J9979" s="1">
        <v>1.6842717374349</v>
      </c>
      <c r="K9979" s="1" t="s">
        <v>24</v>
      </c>
      <c r="M9979" s="3">
        <v>43734.69749653935</v>
      </c>
    </row>
    <row r="9980">
      <c r="A9980" s="1">
        <v>9978.0</v>
      </c>
      <c r="B9980" s="1" t="s">
        <v>572</v>
      </c>
      <c r="C9980" s="1" t="s">
        <v>18383</v>
      </c>
      <c r="D9980" s="1" t="s">
        <v>657</v>
      </c>
      <c r="E9980" s="1" t="s">
        <v>18384</v>
      </c>
      <c r="F9980" s="1" t="s">
        <v>575</v>
      </c>
      <c r="G9980" s="1" t="s">
        <v>39</v>
      </c>
      <c r="H9980" s="1">
        <v>45.0</v>
      </c>
      <c r="I9980" s="3">
        <v>43561.625</v>
      </c>
      <c r="J9980" s="1">
        <v>1.29134895736464</v>
      </c>
      <c r="K9980" s="1" t="s">
        <v>18</v>
      </c>
      <c r="M9980" s="3">
        <v>43561.655179733796</v>
      </c>
    </row>
    <row r="9981">
      <c r="A9981" s="1">
        <v>9979.0</v>
      </c>
      <c r="B9981" s="1" t="s">
        <v>385</v>
      </c>
      <c r="C9981" s="1" t="s">
        <v>18385</v>
      </c>
      <c r="D9981" s="1" t="s">
        <v>32</v>
      </c>
      <c r="E9981" s="1" t="s">
        <v>7856</v>
      </c>
      <c r="F9981" s="1" t="s">
        <v>388</v>
      </c>
      <c r="G9981" s="1" t="s">
        <v>17</v>
      </c>
      <c r="H9981" s="1">
        <v>45.0</v>
      </c>
      <c r="I9981" s="3">
        <v>44165.65625</v>
      </c>
      <c r="J9981" s="1">
        <v>6.40295736957046</v>
      </c>
      <c r="K9981" s="1" t="s">
        <v>24</v>
      </c>
      <c r="M9981" s="3">
        <v>44165.72700462963</v>
      </c>
    </row>
    <row r="9982">
      <c r="A9982" s="1">
        <v>9980.0</v>
      </c>
      <c r="B9982" s="1" t="s">
        <v>445</v>
      </c>
      <c r="C9982" s="1" t="s">
        <v>18386</v>
      </c>
      <c r="D9982" s="1" t="s">
        <v>447</v>
      </c>
      <c r="E9982" s="1" t="s">
        <v>448</v>
      </c>
      <c r="F9982" s="1" t="s">
        <v>449</v>
      </c>
      <c r="G9982" s="1" t="s">
        <v>35</v>
      </c>
      <c r="H9982" s="1">
        <v>45.0</v>
      </c>
      <c r="I9982" s="3">
        <v>43647.75</v>
      </c>
      <c r="J9982" s="1">
        <v>0.799041005100168</v>
      </c>
      <c r="K9982" s="1" t="s">
        <v>24</v>
      </c>
      <c r="M9982" s="3">
        <v>43686.61403956018</v>
      </c>
    </row>
    <row r="9983">
      <c r="A9983" s="1">
        <v>9981.0</v>
      </c>
      <c r="B9983" s="1" t="s">
        <v>293</v>
      </c>
      <c r="C9983" s="1" t="s">
        <v>18387</v>
      </c>
      <c r="D9983" s="1" t="s">
        <v>588</v>
      </c>
      <c r="E9983" s="1" t="s">
        <v>4145</v>
      </c>
      <c r="F9983" s="1" t="s">
        <v>297</v>
      </c>
      <c r="G9983" s="1" t="s">
        <v>17</v>
      </c>
      <c r="H9983" s="1">
        <v>45.0</v>
      </c>
      <c r="I9983" s="3">
        <v>43949.791666666664</v>
      </c>
      <c r="J9983" s="1">
        <v>0.964972997275686</v>
      </c>
      <c r="K9983" s="1" t="s">
        <v>62</v>
      </c>
      <c r="M9983" s="3">
        <v>43949.775889571756</v>
      </c>
    </row>
    <row r="9984">
      <c r="A9984" s="1">
        <v>9982.0</v>
      </c>
      <c r="B9984" s="1" t="s">
        <v>6874</v>
      </c>
      <c r="C9984" s="1" t="s">
        <v>18388</v>
      </c>
      <c r="D9984" s="1" t="s">
        <v>998</v>
      </c>
      <c r="E9984" s="1" t="s">
        <v>6876</v>
      </c>
      <c r="F9984" s="1" t="s">
        <v>6877</v>
      </c>
      <c r="G9984" s="1" t="s">
        <v>17</v>
      </c>
      <c r="H9984" s="1">
        <v>45.0</v>
      </c>
      <c r="I9984" s="3">
        <v>43804.791666666664</v>
      </c>
      <c r="J9984" s="1">
        <v>1.6002216163289</v>
      </c>
      <c r="K9984" s="1" t="s">
        <v>24</v>
      </c>
      <c r="M9984" s="3">
        <v>43804.84044519676</v>
      </c>
    </row>
    <row r="9985">
      <c r="A9985" s="1">
        <v>9983.0</v>
      </c>
      <c r="B9985" s="1" t="s">
        <v>3102</v>
      </c>
      <c r="C9985" s="1" t="s">
        <v>18389</v>
      </c>
      <c r="D9985" s="1" t="s">
        <v>9658</v>
      </c>
      <c r="E9985" s="1" t="s">
        <v>18390</v>
      </c>
      <c r="F9985" s="1" t="s">
        <v>3106</v>
      </c>
      <c r="G9985" s="1" t="s">
        <v>39</v>
      </c>
      <c r="H9985" s="1">
        <v>45.0</v>
      </c>
      <c r="I9985" s="3">
        <v>43808.708333333336</v>
      </c>
      <c r="J9985" s="1">
        <v>2.77911788543728</v>
      </c>
      <c r="K9985" s="1" t="s">
        <v>83</v>
      </c>
      <c r="M9985" s="3">
        <v>43808.741359074076</v>
      </c>
    </row>
    <row r="9986">
      <c r="A9986" s="1">
        <v>9984.0</v>
      </c>
      <c r="B9986" s="1" t="s">
        <v>385</v>
      </c>
      <c r="C9986" s="1" t="s">
        <v>18391</v>
      </c>
      <c r="D9986" s="1" t="s">
        <v>1250</v>
      </c>
      <c r="E9986" s="1" t="s">
        <v>18392</v>
      </c>
      <c r="F9986" s="1" t="s">
        <v>388</v>
      </c>
      <c r="G9986" s="1" t="s">
        <v>39</v>
      </c>
      <c r="H9986" s="1">
        <v>45.0</v>
      </c>
      <c r="I9986" s="3">
        <v>43694.333333333336</v>
      </c>
      <c r="J9986" s="1">
        <v>0.0284110352618635</v>
      </c>
      <c r="K9986" s="1" t="s">
        <v>24</v>
      </c>
      <c r="M9986" s="3">
        <v>43694.40697761574</v>
      </c>
    </row>
    <row r="9987">
      <c r="A9987" s="1">
        <v>9985.0</v>
      </c>
      <c r="B9987" s="1" t="s">
        <v>465</v>
      </c>
      <c r="C9987" s="1" t="s">
        <v>18393</v>
      </c>
      <c r="D9987" s="1" t="s">
        <v>1637</v>
      </c>
      <c r="E9987" s="1" t="s">
        <v>11455</v>
      </c>
      <c r="F9987" s="1" t="s">
        <v>468</v>
      </c>
      <c r="G9987" s="1" t="s">
        <v>17</v>
      </c>
      <c r="H9987" s="1">
        <v>45.0</v>
      </c>
      <c r="I9987" s="3">
        <v>44228.666666666664</v>
      </c>
      <c r="J9987" s="1">
        <v>3.06511092955787</v>
      </c>
      <c r="K9987" s="1" t="s">
        <v>24</v>
      </c>
      <c r="M9987" s="3">
        <v>44228.721111087965</v>
      </c>
    </row>
    <row r="9988">
      <c r="A9988" s="1">
        <v>9986.0</v>
      </c>
      <c r="B9988" s="1" t="s">
        <v>319</v>
      </c>
      <c r="C9988" s="1" t="s">
        <v>18394</v>
      </c>
      <c r="D9988" s="1" t="s">
        <v>321</v>
      </c>
      <c r="E9988" s="1" t="s">
        <v>18395</v>
      </c>
      <c r="F9988" s="1" t="s">
        <v>323</v>
      </c>
      <c r="G9988" s="1" t="s">
        <v>39</v>
      </c>
      <c r="H9988" s="1">
        <v>45.0</v>
      </c>
      <c r="I9988" s="3">
        <v>43979.791666666664</v>
      </c>
      <c r="J9988" s="1">
        <v>3.13541226258029</v>
      </c>
      <c r="K9988" s="1" t="s">
        <v>24</v>
      </c>
      <c r="M9988" s="3">
        <v>43979.82356606481</v>
      </c>
    </row>
    <row r="9989">
      <c r="A9989" s="1">
        <v>9987.0</v>
      </c>
      <c r="B9989" s="1" t="s">
        <v>1043</v>
      </c>
      <c r="C9989" s="1" t="s">
        <v>18396</v>
      </c>
      <c r="D9989" s="1" t="s">
        <v>27</v>
      </c>
      <c r="E9989" s="1" t="s">
        <v>9585</v>
      </c>
      <c r="F9989" s="1" t="s">
        <v>1046</v>
      </c>
      <c r="G9989" s="1" t="s">
        <v>17</v>
      </c>
      <c r="H9989" s="1">
        <v>45.0</v>
      </c>
      <c r="I9989" s="3">
        <v>44137.208333333336</v>
      </c>
      <c r="J9989" s="1">
        <v>0.971697043118025</v>
      </c>
      <c r="K9989" s="1" t="s">
        <v>18</v>
      </c>
      <c r="L9989" s="1" t="s">
        <v>1047</v>
      </c>
      <c r="M9989" s="3">
        <v>44137.24335527778</v>
      </c>
    </row>
    <row r="9990">
      <c r="A9990" s="1">
        <v>9988.0</v>
      </c>
      <c r="B9990" s="1" t="s">
        <v>293</v>
      </c>
      <c r="C9990" s="1" t="s">
        <v>18397</v>
      </c>
      <c r="D9990" s="1" t="s">
        <v>295</v>
      </c>
      <c r="E9990" s="1" t="s">
        <v>9720</v>
      </c>
      <c r="F9990" s="1" t="s">
        <v>297</v>
      </c>
      <c r="G9990" s="1" t="s">
        <v>17</v>
      </c>
      <c r="H9990" s="1">
        <v>45.0</v>
      </c>
      <c r="I9990" s="3">
        <v>43845.291666666664</v>
      </c>
      <c r="J9990" s="1">
        <v>1.5744907310081</v>
      </c>
      <c r="K9990" s="1" t="s">
        <v>62</v>
      </c>
      <c r="M9990" s="3">
        <v>43845.317033796295</v>
      </c>
    </row>
    <row r="9991">
      <c r="A9991" s="1">
        <v>9989.0</v>
      </c>
      <c r="B9991" s="1" t="s">
        <v>288</v>
      </c>
      <c r="C9991" s="1" t="s">
        <v>18398</v>
      </c>
      <c r="D9991" s="1" t="s">
        <v>749</v>
      </c>
      <c r="E9991" s="1" t="s">
        <v>3336</v>
      </c>
      <c r="F9991" s="1" t="s">
        <v>292</v>
      </c>
      <c r="G9991" s="1" t="s">
        <v>17</v>
      </c>
      <c r="H9991" s="1">
        <v>45.0</v>
      </c>
      <c r="I9991" s="3">
        <v>43761.708333333336</v>
      </c>
      <c r="J9991" s="1">
        <v>1.7625760057288</v>
      </c>
      <c r="K9991" s="1" t="s">
        <v>24</v>
      </c>
      <c r="M9991" s="3">
        <v>43761.66307369213</v>
      </c>
    </row>
    <row r="9992">
      <c r="A9992" s="1">
        <v>9990.0</v>
      </c>
      <c r="B9992" s="1" t="s">
        <v>632</v>
      </c>
      <c r="C9992" s="1" t="s">
        <v>18399</v>
      </c>
      <c r="D9992" s="1" t="s">
        <v>80</v>
      </c>
      <c r="E9992" s="1" t="s">
        <v>704</v>
      </c>
      <c r="F9992" s="1" t="s">
        <v>635</v>
      </c>
      <c r="G9992" s="1" t="s">
        <v>17</v>
      </c>
      <c r="H9992" s="1">
        <v>45.0</v>
      </c>
      <c r="I9992" s="3">
        <v>43777.583333333336</v>
      </c>
      <c r="J9992" s="1">
        <v>0.828717826969574</v>
      </c>
      <c r="K9992" s="1" t="s">
        <v>83</v>
      </c>
      <c r="M9992" s="3">
        <v>43756.612928449074</v>
      </c>
    </row>
    <row r="9993">
      <c r="A9993" s="1">
        <v>9991.0</v>
      </c>
      <c r="B9993" s="1" t="s">
        <v>434</v>
      </c>
      <c r="C9993" s="1" t="s">
        <v>18400</v>
      </c>
      <c r="D9993" s="1" t="s">
        <v>1250</v>
      </c>
      <c r="E9993" s="1" t="s">
        <v>18401</v>
      </c>
      <c r="F9993" s="1" t="s">
        <v>438</v>
      </c>
      <c r="G9993" s="1" t="s">
        <v>39</v>
      </c>
      <c r="H9993" s="1">
        <v>45.0</v>
      </c>
      <c r="I9993" s="3">
        <v>43702.666666666664</v>
      </c>
      <c r="J9993" s="1">
        <v>1.72579452037628</v>
      </c>
      <c r="K9993" s="1" t="s">
        <v>24</v>
      </c>
      <c r="M9993" s="3">
        <v>43702.69937042824</v>
      </c>
    </row>
    <row r="9994">
      <c r="A9994" s="1">
        <v>9992.0</v>
      </c>
      <c r="B9994" s="1" t="s">
        <v>239</v>
      </c>
      <c r="C9994" s="1" t="s">
        <v>18402</v>
      </c>
      <c r="D9994" s="1" t="s">
        <v>241</v>
      </c>
      <c r="E9994" s="1" t="s">
        <v>242</v>
      </c>
      <c r="F9994" s="1" t="s">
        <v>243</v>
      </c>
      <c r="G9994" s="1" t="s">
        <v>17</v>
      </c>
      <c r="H9994" s="1">
        <v>45.0</v>
      </c>
      <c r="I9994" s="3">
        <v>44228.666666666664</v>
      </c>
      <c r="J9994" s="1">
        <v>3.18566814014164</v>
      </c>
      <c r="K9994" s="1" t="s">
        <v>46</v>
      </c>
      <c r="L9994" s="1" t="s">
        <v>244</v>
      </c>
      <c r="M9994" s="3">
        <v>44228.69197193287</v>
      </c>
    </row>
    <row r="9995">
      <c r="A9995" s="1">
        <v>9993.0</v>
      </c>
      <c r="B9995" s="1" t="s">
        <v>1085</v>
      </c>
      <c r="C9995" s="1" t="s">
        <v>18403</v>
      </c>
      <c r="D9995" s="1" t="s">
        <v>1087</v>
      </c>
      <c r="E9995" s="1" t="s">
        <v>9914</v>
      </c>
      <c r="F9995" s="1" t="s">
        <v>1089</v>
      </c>
      <c r="G9995" s="1" t="s">
        <v>35</v>
      </c>
      <c r="H9995" s="1">
        <v>45.0</v>
      </c>
      <c r="I9995" s="3">
        <v>44175.916666666664</v>
      </c>
      <c r="J9995" s="1">
        <v>0.920584080838042</v>
      </c>
      <c r="K9995" s="1" t="s">
        <v>159</v>
      </c>
      <c r="L9995" s="1" t="s">
        <v>3250</v>
      </c>
      <c r="M9995" s="3">
        <v>44176.59748136574</v>
      </c>
    </row>
    <row r="9996">
      <c r="A9996" s="1">
        <v>9994.0</v>
      </c>
      <c r="B9996" s="1" t="s">
        <v>278</v>
      </c>
      <c r="C9996" s="1" t="s">
        <v>18404</v>
      </c>
      <c r="D9996" s="1" t="s">
        <v>21</v>
      </c>
      <c r="E9996" s="1" t="s">
        <v>280</v>
      </c>
      <c r="F9996" s="1" t="s">
        <v>281</v>
      </c>
      <c r="G9996" s="1" t="s">
        <v>17</v>
      </c>
      <c r="H9996" s="1">
        <v>45.0</v>
      </c>
      <c r="I9996" s="3">
        <v>44176.3125</v>
      </c>
      <c r="J9996" s="1">
        <v>2.40140763495398</v>
      </c>
      <c r="K9996" s="1" t="s">
        <v>24</v>
      </c>
      <c r="M9996" s="3">
        <v>44176.343451597226</v>
      </c>
    </row>
    <row r="9997">
      <c r="A9997" s="1">
        <v>9995.0</v>
      </c>
      <c r="B9997" s="1" t="s">
        <v>3196</v>
      </c>
      <c r="C9997" s="1" t="s">
        <v>18405</v>
      </c>
      <c r="D9997" s="1" t="s">
        <v>3198</v>
      </c>
      <c r="E9997" s="1" t="s">
        <v>18406</v>
      </c>
      <c r="F9997" s="1" t="s">
        <v>3200</v>
      </c>
      <c r="G9997" s="1" t="s">
        <v>17</v>
      </c>
      <c r="H9997" s="1">
        <v>45.0</v>
      </c>
      <c r="I9997" s="3">
        <v>43884.25</v>
      </c>
      <c r="J9997" s="1">
        <v>0.956133333019654</v>
      </c>
      <c r="K9997" s="1" t="s">
        <v>2499</v>
      </c>
      <c r="M9997" s="3">
        <v>43884.32377763889</v>
      </c>
    </row>
    <row r="9998">
      <c r="A9998" s="1">
        <v>9996.0</v>
      </c>
      <c r="B9998" s="1" t="s">
        <v>1023</v>
      </c>
      <c r="C9998" s="1" t="s">
        <v>18407</v>
      </c>
      <c r="D9998" s="1" t="s">
        <v>1370</v>
      </c>
      <c r="E9998" s="1" t="s">
        <v>2099</v>
      </c>
      <c r="F9998" s="1" t="s">
        <v>1027</v>
      </c>
      <c r="G9998" s="1" t="s">
        <v>35</v>
      </c>
      <c r="H9998" s="1">
        <v>45.0</v>
      </c>
      <c r="I9998" s="3">
        <v>43607.75</v>
      </c>
      <c r="J9998" s="1">
        <v>1.29859079280498</v>
      </c>
      <c r="K9998" s="1" t="s">
        <v>24</v>
      </c>
      <c r="M9998" s="3">
        <v>43607.74428545139</v>
      </c>
    </row>
    <row r="9999">
      <c r="A9999" s="1">
        <v>9997.0</v>
      </c>
      <c r="B9999" s="1" t="s">
        <v>1583</v>
      </c>
      <c r="C9999" s="1" t="s">
        <v>18408</v>
      </c>
      <c r="D9999" s="1" t="s">
        <v>18409</v>
      </c>
      <c r="E9999" s="1" t="s">
        <v>7271</v>
      </c>
      <c r="F9999" s="1" t="s">
        <v>1586</v>
      </c>
      <c r="G9999" s="1" t="s">
        <v>17</v>
      </c>
      <c r="H9999" s="1">
        <v>45.0</v>
      </c>
      <c r="I9999" s="3">
        <v>44097.729166666664</v>
      </c>
      <c r="J9999" s="1">
        <v>2.93941721562418</v>
      </c>
      <c r="K9999" s="1" t="s">
        <v>24</v>
      </c>
      <c r="L9999" s="1" t="s">
        <v>188</v>
      </c>
      <c r="M9999" s="3">
        <v>44097.76145020833</v>
      </c>
    </row>
    <row r="10000">
      <c r="A10000" s="1">
        <v>9998.0</v>
      </c>
      <c r="B10000" s="1" t="s">
        <v>3345</v>
      </c>
      <c r="C10000" s="1" t="s">
        <v>18410</v>
      </c>
      <c r="D10000" s="1" t="s">
        <v>1802</v>
      </c>
      <c r="E10000" s="1" t="s">
        <v>3347</v>
      </c>
      <c r="F10000" s="1" t="s">
        <v>3348</v>
      </c>
      <c r="G10000" s="1" t="s">
        <v>17</v>
      </c>
      <c r="H10000" s="1">
        <v>45.0</v>
      </c>
      <c r="I10000" s="3">
        <v>43844.333333333336</v>
      </c>
      <c r="J10000" s="1">
        <v>1.59492077027846</v>
      </c>
      <c r="K10000" s="1" t="s">
        <v>62</v>
      </c>
      <c r="M10000" s="3">
        <v>43844.588936319444</v>
      </c>
    </row>
    <row r="10001">
      <c r="A10001" s="1">
        <v>9999.0</v>
      </c>
      <c r="B10001" s="1" t="s">
        <v>73</v>
      </c>
      <c r="C10001" s="1" t="s">
        <v>18411</v>
      </c>
      <c r="D10001" s="1" t="s">
        <v>4482</v>
      </c>
      <c r="E10001" s="1" t="s">
        <v>4483</v>
      </c>
      <c r="F10001" s="1" t="s">
        <v>77</v>
      </c>
      <c r="G10001" s="1" t="s">
        <v>17</v>
      </c>
      <c r="H10001" s="1">
        <v>45.0</v>
      </c>
      <c r="I10001" s="3">
        <v>44242.645833333336</v>
      </c>
      <c r="J10001" s="1">
        <v>1.63220036969165</v>
      </c>
      <c r="K10001" s="1" t="s">
        <v>24</v>
      </c>
      <c r="L10001" s="1" t="s">
        <v>940</v>
      </c>
      <c r="M10001" s="3">
        <v>44242.67647773148</v>
      </c>
    </row>
    <row r="10002">
      <c r="A10002" s="1">
        <v>10000.0</v>
      </c>
      <c r="B10002" s="1" t="s">
        <v>7421</v>
      </c>
      <c r="C10002" s="1" t="s">
        <v>18412</v>
      </c>
      <c r="D10002" s="1" t="s">
        <v>1287</v>
      </c>
      <c r="E10002" s="1" t="s">
        <v>9677</v>
      </c>
      <c r="F10002" s="1" t="s">
        <v>7424</v>
      </c>
      <c r="G10002" s="1" t="s">
        <v>17</v>
      </c>
      <c r="H10002" s="1">
        <v>45.0</v>
      </c>
      <c r="I10002" s="3">
        <v>43842.666666666664</v>
      </c>
      <c r="J10002" s="1">
        <v>0.0</v>
      </c>
      <c r="K10002" s="1" t="s">
        <v>159</v>
      </c>
      <c r="M10002" s="3">
        <v>43842.853942974536</v>
      </c>
    </row>
    <row r="10003">
      <c r="A10003" s="1">
        <v>10001.0</v>
      </c>
      <c r="B10003" s="1" t="s">
        <v>2084</v>
      </c>
      <c r="C10003" s="1" t="s">
        <v>18413</v>
      </c>
      <c r="D10003" s="1" t="s">
        <v>1036</v>
      </c>
      <c r="E10003" s="1" t="s">
        <v>2086</v>
      </c>
      <c r="F10003" s="1" t="s">
        <v>2087</v>
      </c>
      <c r="G10003" s="1" t="s">
        <v>35</v>
      </c>
      <c r="H10003" s="1">
        <v>45.0</v>
      </c>
      <c r="I10003" s="3">
        <v>44217.333333333336</v>
      </c>
      <c r="J10003" s="1">
        <v>1.62670193878992</v>
      </c>
      <c r="K10003" s="1" t="s">
        <v>601</v>
      </c>
      <c r="L10003" s="1" t="s">
        <v>1547</v>
      </c>
      <c r="M10003" s="3">
        <v>44217.35809168981</v>
      </c>
    </row>
    <row r="10004">
      <c r="A10004" s="1">
        <v>10002.0</v>
      </c>
      <c r="B10004" s="1" t="s">
        <v>501</v>
      </c>
      <c r="C10004" s="1" t="s">
        <v>18414</v>
      </c>
      <c r="D10004" s="1" t="s">
        <v>503</v>
      </c>
      <c r="E10004" s="1" t="s">
        <v>805</v>
      </c>
      <c r="F10004" s="1" t="s">
        <v>505</v>
      </c>
      <c r="G10004" s="1" t="s">
        <v>17</v>
      </c>
      <c r="H10004" s="1">
        <v>45.0</v>
      </c>
      <c r="I10004" s="3">
        <v>43867.25</v>
      </c>
      <c r="J10004" s="1">
        <v>0.0</v>
      </c>
      <c r="K10004" s="1" t="s">
        <v>18</v>
      </c>
      <c r="M10004" s="3">
        <v>43868.426911712966</v>
      </c>
    </row>
    <row r="10005">
      <c r="A10005" s="1">
        <v>10003.0</v>
      </c>
      <c r="B10005" s="1" t="s">
        <v>2069</v>
      </c>
      <c r="C10005" s="1" t="s">
        <v>18415</v>
      </c>
      <c r="D10005" s="1" t="s">
        <v>326</v>
      </c>
      <c r="E10005" s="1" t="s">
        <v>18416</v>
      </c>
      <c r="F10005" s="1" t="s">
        <v>2072</v>
      </c>
      <c r="G10005" s="1" t="s">
        <v>39</v>
      </c>
      <c r="H10005" s="1">
        <v>45.0</v>
      </c>
      <c r="I10005" s="3">
        <v>44176.25</v>
      </c>
      <c r="J10005" s="1">
        <v>3.59242431192083</v>
      </c>
      <c r="K10005" s="1" t="s">
        <v>24</v>
      </c>
      <c r="M10005" s="3">
        <v>44176.26824928241</v>
      </c>
    </row>
    <row r="10006">
      <c r="A10006" s="1">
        <v>10004.0</v>
      </c>
      <c r="B10006" s="1" t="s">
        <v>9693</v>
      </c>
      <c r="C10006" s="1" t="s">
        <v>18417</v>
      </c>
      <c r="D10006" s="1" t="s">
        <v>99</v>
      </c>
      <c r="E10006" s="1" t="s">
        <v>18418</v>
      </c>
      <c r="F10006" s="1" t="s">
        <v>13667</v>
      </c>
      <c r="G10006" s="1" t="s">
        <v>39</v>
      </c>
      <c r="H10006" s="1">
        <v>45.0</v>
      </c>
      <c r="I10006" s="3">
        <v>44112.666666666664</v>
      </c>
      <c r="J10006" s="1">
        <v>1.34381529664815</v>
      </c>
      <c r="K10006" s="1" t="s">
        <v>83</v>
      </c>
      <c r="M10006" s="3">
        <v>44112.70546292824</v>
      </c>
    </row>
    <row r="10007">
      <c r="A10007" s="1">
        <v>10005.0</v>
      </c>
      <c r="B10007" s="1" t="s">
        <v>2400</v>
      </c>
      <c r="C10007" s="1" t="s">
        <v>18419</v>
      </c>
      <c r="D10007" s="1" t="s">
        <v>2402</v>
      </c>
      <c r="E10007" s="1" t="s">
        <v>9043</v>
      </c>
      <c r="F10007" s="1" t="s">
        <v>2404</v>
      </c>
      <c r="G10007" s="1" t="s">
        <v>35</v>
      </c>
      <c r="H10007" s="1">
        <v>45.0</v>
      </c>
      <c r="I10007" s="3">
        <v>43504.166666666664</v>
      </c>
      <c r="J10007" s="1">
        <v>0.0181036661513574</v>
      </c>
      <c r="K10007" s="1" t="s">
        <v>24</v>
      </c>
      <c r="M10007" s="3">
        <v>43504.589887685186</v>
      </c>
    </row>
    <row r="10008">
      <c r="A10008" s="1">
        <v>10006.0</v>
      </c>
      <c r="B10008" s="1" t="s">
        <v>319</v>
      </c>
      <c r="C10008" s="1" t="s">
        <v>18420</v>
      </c>
      <c r="D10008" s="1" t="s">
        <v>11928</v>
      </c>
      <c r="E10008" s="1" t="s">
        <v>18421</v>
      </c>
      <c r="F10008" s="1" t="s">
        <v>323</v>
      </c>
      <c r="G10008" s="1" t="s">
        <v>39</v>
      </c>
      <c r="H10008" s="1">
        <v>45.0</v>
      </c>
      <c r="I10008" s="3">
        <v>43911.614583333336</v>
      </c>
      <c r="J10008" s="1">
        <v>2.8317143129092</v>
      </c>
      <c r="K10008" s="1" t="s">
        <v>24</v>
      </c>
      <c r="M10008" s="3">
        <v>43911.76094237268</v>
      </c>
    </row>
    <row r="10009">
      <c r="A10009" s="1">
        <v>10007.0</v>
      </c>
      <c r="B10009" s="1" t="s">
        <v>267</v>
      </c>
      <c r="C10009" s="1" t="s">
        <v>18422</v>
      </c>
      <c r="D10009" s="1" t="s">
        <v>1103</v>
      </c>
      <c r="E10009" s="1" t="s">
        <v>9361</v>
      </c>
      <c r="F10009" s="1" t="s">
        <v>271</v>
      </c>
      <c r="G10009" s="1" t="s">
        <v>35</v>
      </c>
      <c r="H10009" s="1">
        <v>45.0</v>
      </c>
      <c r="I10009" s="3">
        <v>44231.25</v>
      </c>
      <c r="J10009" s="1">
        <v>5.5248837797439</v>
      </c>
      <c r="K10009" s="1" t="s">
        <v>56</v>
      </c>
      <c r="L10009" s="1" t="s">
        <v>272</v>
      </c>
      <c r="M10009" s="3">
        <v>44231.28673295139</v>
      </c>
    </row>
    <row r="10010">
      <c r="A10010" s="1">
        <v>10008.0</v>
      </c>
      <c r="B10010" s="1" t="s">
        <v>18423</v>
      </c>
      <c r="C10010" s="1" t="s">
        <v>18424</v>
      </c>
      <c r="D10010" s="1" t="s">
        <v>2384</v>
      </c>
      <c r="E10010" s="1" t="s">
        <v>18425</v>
      </c>
      <c r="F10010" s="1" t="s">
        <v>18426</v>
      </c>
      <c r="G10010" s="1" t="s">
        <v>39</v>
      </c>
      <c r="H10010" s="1">
        <v>45.0</v>
      </c>
      <c r="I10010" s="3">
        <v>43796.291666666664</v>
      </c>
      <c r="J10010" s="1">
        <v>2.741540905875</v>
      </c>
      <c r="K10010" s="1" t="s">
        <v>159</v>
      </c>
      <c r="M10010" s="3">
        <v>43796.32145736111</v>
      </c>
    </row>
    <row r="10011">
      <c r="A10011" s="1">
        <v>10009.0</v>
      </c>
      <c r="B10011" s="1" t="s">
        <v>324</v>
      </c>
      <c r="C10011" s="1" t="s">
        <v>18427</v>
      </c>
      <c r="D10011" s="1" t="s">
        <v>326</v>
      </c>
      <c r="E10011" s="1" t="s">
        <v>548</v>
      </c>
      <c r="F10011" s="1" t="s">
        <v>328</v>
      </c>
      <c r="G10011" s="1" t="s">
        <v>17</v>
      </c>
      <c r="H10011" s="1">
        <v>45.0</v>
      </c>
      <c r="I10011" s="3">
        <v>44229.625</v>
      </c>
      <c r="J10011" s="1">
        <v>3.67678744137277</v>
      </c>
      <c r="K10011" s="1" t="s">
        <v>24</v>
      </c>
      <c r="M10011" s="3">
        <v>44229.65357258102</v>
      </c>
    </row>
    <row r="10012">
      <c r="A10012" s="1">
        <v>10010.0</v>
      </c>
      <c r="B10012" s="1" t="s">
        <v>288</v>
      </c>
      <c r="C10012" s="1" t="s">
        <v>18428</v>
      </c>
      <c r="D10012" s="1" t="s">
        <v>2833</v>
      </c>
      <c r="E10012" s="1" t="s">
        <v>2834</v>
      </c>
      <c r="F10012" s="1" t="s">
        <v>292</v>
      </c>
      <c r="G10012" s="1" t="s">
        <v>35</v>
      </c>
      <c r="H10012" s="1">
        <v>45.0</v>
      </c>
      <c r="I10012" s="3">
        <v>43678.625</v>
      </c>
      <c r="J10012" s="1">
        <v>1.96895777007682</v>
      </c>
      <c r="K10012" s="1" t="s">
        <v>24</v>
      </c>
      <c r="M10012" s="3">
        <v>43678.65427247685</v>
      </c>
    </row>
    <row r="10013">
      <c r="A10013" s="1">
        <v>10011.0</v>
      </c>
      <c r="B10013" s="1" t="s">
        <v>9085</v>
      </c>
      <c r="C10013" s="1" t="s">
        <v>18429</v>
      </c>
      <c r="D10013" s="1" t="s">
        <v>9087</v>
      </c>
      <c r="E10013" s="1" t="s">
        <v>18430</v>
      </c>
      <c r="F10013" s="1" t="s">
        <v>9089</v>
      </c>
      <c r="G10013" s="1" t="s">
        <v>45</v>
      </c>
      <c r="H10013" s="1">
        <v>45.0</v>
      </c>
      <c r="I10013" s="3">
        <v>44156.54893787037</v>
      </c>
      <c r="J10013" s="1">
        <v>1.18211531955578</v>
      </c>
      <c r="K10013" s="1" t="s">
        <v>3447</v>
      </c>
      <c r="L10013" s="1" t="s">
        <v>18431</v>
      </c>
      <c r="M10013" s="3">
        <v>44156.57493877315</v>
      </c>
    </row>
    <row r="10014">
      <c r="A10014" s="1">
        <v>10012.0</v>
      </c>
      <c r="B10014" s="1" t="s">
        <v>18432</v>
      </c>
      <c r="C10014" s="1" t="s">
        <v>18433</v>
      </c>
      <c r="D10014" s="1" t="s">
        <v>2920</v>
      </c>
      <c r="E10014" s="1" t="s">
        <v>18434</v>
      </c>
      <c r="F10014" s="1" t="s">
        <v>18435</v>
      </c>
      <c r="G10014" s="1" t="s">
        <v>89</v>
      </c>
      <c r="H10014" s="1">
        <v>45.0</v>
      </c>
      <c r="I10014" s="3">
        <v>44138.54305555556</v>
      </c>
      <c r="J10014" s="1">
        <v>0.0</v>
      </c>
      <c r="K10014" s="1" t="s">
        <v>24</v>
      </c>
      <c r="M10014" s="3">
        <v>44138.61449377315</v>
      </c>
    </row>
    <row r="10015">
      <c r="A10015" s="1">
        <v>10013.0</v>
      </c>
      <c r="B10015" s="1" t="s">
        <v>4213</v>
      </c>
      <c r="C10015" s="1" t="s">
        <v>18436</v>
      </c>
      <c r="D10015" s="1" t="s">
        <v>1208</v>
      </c>
      <c r="E10015" s="1" t="s">
        <v>18437</v>
      </c>
      <c r="F10015" s="1" t="s">
        <v>4216</v>
      </c>
      <c r="G10015" s="1" t="s">
        <v>39</v>
      </c>
      <c r="H10015" s="1">
        <v>45.0</v>
      </c>
      <c r="I10015" s="3">
        <v>43853.25</v>
      </c>
      <c r="J10015" s="1">
        <v>1.09679977244195</v>
      </c>
      <c r="K10015" s="1" t="s">
        <v>24</v>
      </c>
      <c r="M10015" s="3">
        <v>43853.29480899306</v>
      </c>
    </row>
    <row r="10016">
      <c r="A10016" s="1">
        <v>10014.0</v>
      </c>
      <c r="B10016" s="1" t="s">
        <v>2222</v>
      </c>
      <c r="C10016" s="1" t="s">
        <v>18438</v>
      </c>
      <c r="D10016" s="1" t="s">
        <v>37</v>
      </c>
      <c r="E10016" s="1" t="s">
        <v>2224</v>
      </c>
      <c r="F10016" s="1" t="s">
        <v>2225</v>
      </c>
      <c r="G10016" s="1" t="s">
        <v>17</v>
      </c>
      <c r="H10016" s="1">
        <v>45.0</v>
      </c>
      <c r="I10016" s="3">
        <v>44119.166666666664</v>
      </c>
      <c r="J10016" s="1">
        <v>0.236210812772619</v>
      </c>
      <c r="K10016" s="1" t="s">
        <v>56</v>
      </c>
      <c r="M10016" s="3">
        <v>44119.19708920139</v>
      </c>
    </row>
    <row r="10017">
      <c r="A10017" s="1">
        <v>10015.0</v>
      </c>
      <c r="B10017" s="1" t="s">
        <v>184</v>
      </c>
      <c r="C10017" s="1" t="s">
        <v>18439</v>
      </c>
      <c r="D10017" s="1" t="s">
        <v>148</v>
      </c>
      <c r="E10017" s="1" t="s">
        <v>6328</v>
      </c>
      <c r="F10017" s="1" t="s">
        <v>187</v>
      </c>
      <c r="G10017" s="1" t="s">
        <v>17</v>
      </c>
      <c r="H10017" s="1">
        <v>45.0</v>
      </c>
      <c r="I10017" s="3">
        <v>44201.333333333336</v>
      </c>
      <c r="J10017" s="1">
        <v>2.428248855041</v>
      </c>
      <c r="K10017" s="1" t="s">
        <v>24</v>
      </c>
      <c r="L10017" s="1" t="s">
        <v>188</v>
      </c>
      <c r="M10017" s="3">
        <v>44201.36832116898</v>
      </c>
    </row>
    <row r="10018">
      <c r="A10018" s="1">
        <v>10016.0</v>
      </c>
      <c r="B10018" s="1" t="s">
        <v>1795</v>
      </c>
      <c r="C10018" s="1" t="s">
        <v>18440</v>
      </c>
      <c r="D10018" s="1" t="s">
        <v>6220</v>
      </c>
      <c r="E10018" s="1" t="s">
        <v>18441</v>
      </c>
      <c r="F10018" s="1" t="s">
        <v>1799</v>
      </c>
      <c r="G10018" s="1" t="s">
        <v>39</v>
      </c>
      <c r="H10018" s="1">
        <v>45.0</v>
      </c>
      <c r="I10018" s="3">
        <v>44190.385416666664</v>
      </c>
      <c r="J10018" s="1">
        <v>2.73941722360655</v>
      </c>
      <c r="K10018" s="1" t="s">
        <v>24</v>
      </c>
      <c r="M10018" s="3">
        <v>44190.42147142361</v>
      </c>
    </row>
    <row r="10019">
      <c r="A10019" s="1">
        <v>10017.0</v>
      </c>
      <c r="B10019" s="1" t="s">
        <v>4988</v>
      </c>
      <c r="C10019" s="1" t="s">
        <v>18442</v>
      </c>
      <c r="D10019" s="1" t="s">
        <v>295</v>
      </c>
      <c r="E10019" s="1" t="s">
        <v>5185</v>
      </c>
      <c r="F10019" s="1" t="s">
        <v>4991</v>
      </c>
      <c r="G10019" s="1" t="s">
        <v>17</v>
      </c>
      <c r="H10019" s="1">
        <v>45.0</v>
      </c>
      <c r="I10019" s="3">
        <v>43857.541666666664</v>
      </c>
      <c r="J10019" s="1">
        <v>1.83812618210385</v>
      </c>
      <c r="K10019" s="1" t="s">
        <v>62</v>
      </c>
      <c r="M10019" s="3">
        <v>43857.59611972222</v>
      </c>
    </row>
    <row r="10020">
      <c r="A10020" s="1">
        <v>10018.0</v>
      </c>
      <c r="B10020" s="1" t="s">
        <v>5811</v>
      </c>
      <c r="C10020" s="1" t="s">
        <v>18443</v>
      </c>
      <c r="D10020" s="1" t="s">
        <v>5985</v>
      </c>
      <c r="E10020" s="1" t="s">
        <v>18444</v>
      </c>
      <c r="F10020" s="1" t="s">
        <v>5814</v>
      </c>
      <c r="G10020" s="1" t="s">
        <v>39</v>
      </c>
      <c r="H10020" s="1">
        <v>45.0</v>
      </c>
      <c r="I10020" s="3">
        <v>43775.625</v>
      </c>
      <c r="J10020" s="1">
        <v>1.77257908924677</v>
      </c>
      <c r="K10020" s="1" t="s">
        <v>62</v>
      </c>
      <c r="M10020" s="3">
        <v>43775.65773997685</v>
      </c>
    </row>
    <row r="10021">
      <c r="A10021" s="1">
        <v>10019.0</v>
      </c>
      <c r="B10021" s="1" t="s">
        <v>8563</v>
      </c>
      <c r="C10021" s="1" t="s">
        <v>18445</v>
      </c>
      <c r="D10021" s="1" t="s">
        <v>99</v>
      </c>
      <c r="E10021" s="1" t="s">
        <v>18446</v>
      </c>
      <c r="F10021" s="1" t="s">
        <v>8566</v>
      </c>
      <c r="G10021" s="1" t="s">
        <v>45</v>
      </c>
      <c r="H10021" s="1">
        <v>45.0</v>
      </c>
      <c r="I10021" s="3">
        <v>44146.23432814815</v>
      </c>
      <c r="J10021" s="1">
        <v>0.362664352466397</v>
      </c>
      <c r="K10021" s="1" t="s">
        <v>159</v>
      </c>
      <c r="L10021" s="1" t="s">
        <v>160</v>
      </c>
      <c r="M10021" s="3">
        <v>44146.25677972222</v>
      </c>
    </row>
    <row r="10022">
      <c r="A10022" s="1">
        <v>10020.0</v>
      </c>
      <c r="B10022" s="1" t="s">
        <v>862</v>
      </c>
      <c r="C10022" s="1" t="s">
        <v>18447</v>
      </c>
      <c r="D10022" s="1" t="s">
        <v>864</v>
      </c>
      <c r="E10022" s="1" t="s">
        <v>865</v>
      </c>
      <c r="F10022" s="1" t="s">
        <v>866</v>
      </c>
      <c r="G10022" s="1" t="s">
        <v>17</v>
      </c>
      <c r="H10022" s="1">
        <v>45.0</v>
      </c>
      <c r="I10022" s="3">
        <v>43704.166666666664</v>
      </c>
      <c r="J10022" s="1">
        <v>1.54767018970184</v>
      </c>
      <c r="K10022" s="1" t="s">
        <v>166</v>
      </c>
      <c r="M10022" s="3">
        <v>43704.241346400464</v>
      </c>
    </row>
    <row r="10023">
      <c r="A10023" s="1">
        <v>10021.0</v>
      </c>
      <c r="B10023" s="1" t="s">
        <v>1230</v>
      </c>
      <c r="C10023" s="1" t="s">
        <v>18448</v>
      </c>
      <c r="D10023" s="1" t="s">
        <v>1988</v>
      </c>
      <c r="E10023" s="1" t="s">
        <v>18449</v>
      </c>
      <c r="F10023" s="1" t="s">
        <v>1234</v>
      </c>
      <c r="G10023" s="1" t="s">
        <v>89</v>
      </c>
      <c r="H10023" s="1">
        <v>45.0</v>
      </c>
      <c r="I10023" s="3">
        <v>43998.65563706018</v>
      </c>
      <c r="J10023" s="1">
        <v>0.842245188486296</v>
      </c>
      <c r="K10023" s="1" t="s">
        <v>18</v>
      </c>
      <c r="M10023" s="3">
        <v>43998.65960864583</v>
      </c>
    </row>
    <row r="10024">
      <c r="A10024" s="1">
        <v>10022.0</v>
      </c>
      <c r="B10024" s="1" t="s">
        <v>293</v>
      </c>
      <c r="C10024" s="1" t="s">
        <v>18450</v>
      </c>
      <c r="D10024" s="1" t="s">
        <v>588</v>
      </c>
      <c r="E10024" s="1" t="s">
        <v>5318</v>
      </c>
      <c r="F10024" s="1" t="s">
        <v>297</v>
      </c>
      <c r="G10024" s="1" t="s">
        <v>17</v>
      </c>
      <c r="H10024" s="1">
        <v>45.0</v>
      </c>
      <c r="I10024" s="3">
        <v>44011.791666666664</v>
      </c>
      <c r="J10024" s="1">
        <v>0.8506696278076</v>
      </c>
      <c r="K10024" s="1" t="s">
        <v>62</v>
      </c>
      <c r="M10024" s="3">
        <v>44011.81394314815</v>
      </c>
    </row>
    <row r="10025">
      <c r="A10025" s="1">
        <v>10023.0</v>
      </c>
      <c r="B10025" s="1" t="s">
        <v>2232</v>
      </c>
      <c r="C10025" s="1" t="s">
        <v>18451</v>
      </c>
      <c r="D10025" s="1" t="s">
        <v>2359</v>
      </c>
      <c r="E10025" s="1" t="s">
        <v>18452</v>
      </c>
      <c r="F10025" s="1" t="s">
        <v>2235</v>
      </c>
      <c r="G10025" s="1" t="s">
        <v>39</v>
      </c>
      <c r="H10025" s="1">
        <v>45.0</v>
      </c>
      <c r="I10025" s="3">
        <v>44202.4375</v>
      </c>
      <c r="J10025" s="1">
        <v>8.60171345136124</v>
      </c>
      <c r="K10025" s="1" t="s">
        <v>18</v>
      </c>
      <c r="L10025" s="1" t="s">
        <v>9017</v>
      </c>
      <c r="M10025" s="3">
        <v>44202.46868252315</v>
      </c>
    </row>
    <row r="10026">
      <c r="A10026" s="1">
        <v>10024.0</v>
      </c>
      <c r="B10026" s="1" t="s">
        <v>303</v>
      </c>
      <c r="C10026" s="1" t="s">
        <v>18453</v>
      </c>
      <c r="D10026" s="1" t="s">
        <v>305</v>
      </c>
      <c r="E10026" s="1" t="s">
        <v>306</v>
      </c>
      <c r="F10026" s="1" t="s">
        <v>307</v>
      </c>
      <c r="G10026" s="1" t="s">
        <v>17</v>
      </c>
      <c r="H10026" s="1">
        <v>45.0</v>
      </c>
      <c r="I10026" s="3">
        <v>44032.229166666664</v>
      </c>
      <c r="J10026" s="1">
        <v>1.46791125461469</v>
      </c>
      <c r="K10026" s="1" t="s">
        <v>24</v>
      </c>
      <c r="M10026" s="3">
        <v>44032.26686891204</v>
      </c>
    </row>
    <row r="10027">
      <c r="A10027" s="1">
        <v>10025.0</v>
      </c>
      <c r="B10027" s="1" t="s">
        <v>293</v>
      </c>
      <c r="C10027" s="1" t="s">
        <v>18454</v>
      </c>
      <c r="D10027" s="1" t="s">
        <v>1186</v>
      </c>
      <c r="E10027" s="1" t="s">
        <v>1187</v>
      </c>
      <c r="F10027" s="1" t="s">
        <v>297</v>
      </c>
      <c r="G10027" s="1" t="s">
        <v>17</v>
      </c>
      <c r="H10027" s="1">
        <v>45.0</v>
      </c>
      <c r="I10027" s="3">
        <v>44164.291666666664</v>
      </c>
      <c r="J10027" s="1">
        <v>2.76294848129055</v>
      </c>
      <c r="K10027" s="1" t="s">
        <v>62</v>
      </c>
      <c r="L10027" s="1" t="s">
        <v>1188</v>
      </c>
      <c r="M10027" s="3">
        <v>44164.354888344904</v>
      </c>
    </row>
    <row r="10028">
      <c r="A10028" s="1">
        <v>10026.0</v>
      </c>
      <c r="B10028" s="1" t="s">
        <v>2084</v>
      </c>
      <c r="C10028" s="1" t="s">
        <v>18455</v>
      </c>
      <c r="D10028" s="1" t="s">
        <v>1036</v>
      </c>
      <c r="E10028" s="1" t="s">
        <v>2086</v>
      </c>
      <c r="F10028" s="1" t="s">
        <v>2087</v>
      </c>
      <c r="G10028" s="1" t="s">
        <v>35</v>
      </c>
      <c r="H10028" s="1">
        <v>45.0</v>
      </c>
      <c r="I10028" s="3">
        <v>44203.333333333336</v>
      </c>
      <c r="J10028" s="1">
        <v>2.19759589092054</v>
      </c>
      <c r="K10028" s="1" t="s">
        <v>601</v>
      </c>
      <c r="L10028" s="1" t="s">
        <v>1547</v>
      </c>
      <c r="M10028" s="3">
        <v>44203.35812471065</v>
      </c>
    </row>
    <row r="10029">
      <c r="A10029" s="1">
        <v>10027.0</v>
      </c>
      <c r="B10029" s="1" t="s">
        <v>78</v>
      </c>
      <c r="C10029" s="1" t="s">
        <v>18456</v>
      </c>
      <c r="D10029" s="1" t="s">
        <v>80</v>
      </c>
      <c r="E10029" s="1" t="s">
        <v>11283</v>
      </c>
      <c r="F10029" s="1" t="s">
        <v>82</v>
      </c>
      <c r="G10029" s="1" t="s">
        <v>17</v>
      </c>
      <c r="H10029" s="1">
        <v>45.0</v>
      </c>
      <c r="I10029" s="3">
        <v>43993.541666666664</v>
      </c>
      <c r="J10029" s="1">
        <v>0.361748996510527</v>
      </c>
      <c r="K10029" s="1" t="s">
        <v>83</v>
      </c>
      <c r="M10029" s="3">
        <v>43993.579444525465</v>
      </c>
    </row>
    <row r="10030">
      <c r="A10030" s="1">
        <v>10028.0</v>
      </c>
      <c r="B10030" s="1" t="s">
        <v>582</v>
      </c>
      <c r="C10030" s="1" t="s">
        <v>18457</v>
      </c>
      <c r="D10030" s="1" t="s">
        <v>1827</v>
      </c>
      <c r="E10030" s="1" t="s">
        <v>18458</v>
      </c>
      <c r="F10030" s="1" t="s">
        <v>586</v>
      </c>
      <c r="G10030" s="1" t="s">
        <v>39</v>
      </c>
      <c r="H10030" s="1">
        <v>45.0</v>
      </c>
      <c r="I10030" s="3">
        <v>44055.770833333336</v>
      </c>
      <c r="J10030" s="1">
        <v>1.59363062154683</v>
      </c>
      <c r="K10030" s="1" t="s">
        <v>166</v>
      </c>
      <c r="L10030" s="1" t="s">
        <v>167</v>
      </c>
      <c r="M10030" s="3">
        <v>44055.80175011574</v>
      </c>
    </row>
    <row r="10031">
      <c r="A10031" s="1">
        <v>10029.0</v>
      </c>
      <c r="B10031" s="1" t="s">
        <v>796</v>
      </c>
      <c r="C10031" s="1" t="s">
        <v>18459</v>
      </c>
      <c r="D10031" s="1" t="s">
        <v>1802</v>
      </c>
      <c r="E10031" s="1" t="s">
        <v>18460</v>
      </c>
      <c r="F10031" s="1" t="s">
        <v>799</v>
      </c>
      <c r="G10031" s="1" t="s">
        <v>39</v>
      </c>
      <c r="H10031" s="1">
        <v>45.0</v>
      </c>
      <c r="I10031" s="3">
        <v>43963.604166666664</v>
      </c>
      <c r="J10031" s="1">
        <v>12.5565400145335</v>
      </c>
      <c r="K10031" s="1" t="s">
        <v>18</v>
      </c>
      <c r="L10031" s="1" t="s">
        <v>1883</v>
      </c>
      <c r="M10031" s="3">
        <v>43963.63111685185</v>
      </c>
    </row>
    <row r="10032">
      <c r="A10032" s="1">
        <v>10030.0</v>
      </c>
      <c r="B10032" s="1" t="s">
        <v>1090</v>
      </c>
      <c r="C10032" s="1" t="s">
        <v>18461</v>
      </c>
      <c r="D10032" s="1" t="s">
        <v>1558</v>
      </c>
      <c r="E10032" s="1" t="s">
        <v>5937</v>
      </c>
      <c r="F10032" s="1" t="s">
        <v>1094</v>
      </c>
      <c r="G10032" s="1" t="s">
        <v>17</v>
      </c>
      <c r="H10032" s="1">
        <v>45.0</v>
      </c>
      <c r="I10032" s="3">
        <v>44204.25</v>
      </c>
      <c r="J10032" s="1">
        <v>2.62139501950247</v>
      </c>
      <c r="K10032" s="1" t="s">
        <v>166</v>
      </c>
      <c r="L10032" s="1" t="s">
        <v>167</v>
      </c>
      <c r="M10032" s="3">
        <v>44204.357500011574</v>
      </c>
    </row>
    <row r="10033">
      <c r="A10033" s="1">
        <v>10031.0</v>
      </c>
      <c r="B10033" s="1" t="s">
        <v>2080</v>
      </c>
      <c r="C10033" s="1" t="s">
        <v>18462</v>
      </c>
      <c r="D10033" s="1" t="s">
        <v>1653</v>
      </c>
      <c r="E10033" s="1" t="s">
        <v>2082</v>
      </c>
      <c r="F10033" s="1" t="s">
        <v>2083</v>
      </c>
      <c r="G10033" s="1" t="s">
        <v>17</v>
      </c>
      <c r="H10033" s="1">
        <v>45.0</v>
      </c>
      <c r="I10033" s="3">
        <v>43817.166666666664</v>
      </c>
      <c r="J10033" s="1">
        <v>5.76056418545344</v>
      </c>
      <c r="K10033" s="1" t="s">
        <v>166</v>
      </c>
      <c r="M10033" s="3">
        <v>43817.198793599535</v>
      </c>
    </row>
    <row r="10034">
      <c r="A10034" s="1">
        <v>10032.0</v>
      </c>
      <c r="B10034" s="1" t="s">
        <v>1437</v>
      </c>
      <c r="C10034" s="1" t="s">
        <v>18463</v>
      </c>
      <c r="D10034" s="1" t="s">
        <v>4748</v>
      </c>
      <c r="E10034" s="1" t="s">
        <v>18464</v>
      </c>
      <c r="F10034" s="1" t="s">
        <v>1440</v>
      </c>
      <c r="G10034" s="1" t="s">
        <v>39</v>
      </c>
      <c r="H10034" s="1">
        <v>45.0</v>
      </c>
      <c r="I10034" s="3">
        <v>44235.583333333336</v>
      </c>
      <c r="J10034" s="1">
        <v>3.28331039746328</v>
      </c>
      <c r="K10034" s="1" t="s">
        <v>24</v>
      </c>
      <c r="L10034" s="1" t="s">
        <v>365</v>
      </c>
      <c r="M10034" s="3">
        <v>44235.61167790509</v>
      </c>
    </row>
    <row r="10035">
      <c r="A10035" s="1">
        <v>10033.0</v>
      </c>
      <c r="B10035" s="1" t="s">
        <v>4711</v>
      </c>
      <c r="C10035" s="1" t="s">
        <v>18465</v>
      </c>
      <c r="D10035" s="1" t="s">
        <v>99</v>
      </c>
      <c r="E10035" s="1" t="s">
        <v>4713</v>
      </c>
      <c r="F10035" s="1" t="s">
        <v>4714</v>
      </c>
      <c r="G10035" s="1" t="s">
        <v>35</v>
      </c>
      <c r="H10035" s="1">
        <v>45.0</v>
      </c>
      <c r="I10035" s="3">
        <v>44120.416666666664</v>
      </c>
      <c r="J10035" s="1">
        <v>1.50393306743445</v>
      </c>
      <c r="K10035" s="1" t="s">
        <v>24</v>
      </c>
      <c r="L10035" s="1" t="s">
        <v>747</v>
      </c>
      <c r="M10035" s="3">
        <v>44120.453538842594</v>
      </c>
    </row>
    <row r="10036">
      <c r="A10036" s="1">
        <v>10034.0</v>
      </c>
      <c r="B10036" s="1" t="s">
        <v>1444</v>
      </c>
      <c r="C10036" s="1" t="s">
        <v>18466</v>
      </c>
      <c r="D10036" s="1" t="s">
        <v>8329</v>
      </c>
      <c r="E10036" s="1" t="s">
        <v>18467</v>
      </c>
      <c r="F10036" s="1" t="s">
        <v>3068</v>
      </c>
      <c r="G10036" s="1" t="s">
        <v>39</v>
      </c>
      <c r="H10036" s="1">
        <v>45.0</v>
      </c>
      <c r="I10036" s="3">
        <v>43865.708333333336</v>
      </c>
      <c r="J10036" s="1">
        <v>2.39304264342396</v>
      </c>
      <c r="K10036" s="1" t="s">
        <v>218</v>
      </c>
      <c r="M10036" s="3">
        <v>43865.74380059028</v>
      </c>
    </row>
    <row r="10037">
      <c r="A10037" s="1">
        <v>10035.0</v>
      </c>
      <c r="B10037" s="1" t="s">
        <v>5104</v>
      </c>
      <c r="C10037" s="1" t="s">
        <v>18468</v>
      </c>
      <c r="D10037" s="1" t="s">
        <v>2504</v>
      </c>
      <c r="E10037" s="1" t="s">
        <v>18469</v>
      </c>
      <c r="F10037" s="1" t="s">
        <v>5107</v>
      </c>
      <c r="G10037" s="1" t="s">
        <v>39</v>
      </c>
      <c r="H10037" s="1">
        <v>45.0</v>
      </c>
      <c r="I10037" s="3">
        <v>44167.333333333336</v>
      </c>
      <c r="J10037" s="1">
        <v>2.51227948186208</v>
      </c>
      <c r="K10037" s="1" t="s">
        <v>24</v>
      </c>
      <c r="M10037" s="3">
        <v>44167.357433715275</v>
      </c>
    </row>
    <row r="10038">
      <c r="A10038" s="1">
        <v>10036.0</v>
      </c>
      <c r="B10038" s="1" t="s">
        <v>953</v>
      </c>
      <c r="C10038" s="1" t="s">
        <v>18470</v>
      </c>
      <c r="D10038" s="1" t="s">
        <v>121</v>
      </c>
      <c r="E10038" s="1" t="s">
        <v>1039</v>
      </c>
      <c r="F10038" s="1" t="s">
        <v>1040</v>
      </c>
      <c r="G10038" s="1" t="s">
        <v>17</v>
      </c>
      <c r="H10038" s="1">
        <v>45.0</v>
      </c>
      <c r="I10038" s="3">
        <v>43965.625</v>
      </c>
      <c r="J10038" s="1">
        <v>1.98995601316034</v>
      </c>
      <c r="K10038" s="1" t="s">
        <v>18</v>
      </c>
      <c r="M10038" s="3">
        <v>43965.63124258102</v>
      </c>
    </row>
    <row r="10039">
      <c r="A10039" s="1">
        <v>10037.0</v>
      </c>
      <c r="B10039" s="1" t="s">
        <v>2171</v>
      </c>
      <c r="C10039" s="1" t="s">
        <v>18471</v>
      </c>
      <c r="D10039" s="1" t="s">
        <v>2173</v>
      </c>
      <c r="E10039" s="1" t="s">
        <v>5402</v>
      </c>
      <c r="F10039" s="1" t="s">
        <v>2175</v>
      </c>
      <c r="G10039" s="1" t="s">
        <v>17</v>
      </c>
      <c r="H10039" s="1">
        <v>45.0</v>
      </c>
      <c r="I10039" s="3">
        <v>43770.416666666664</v>
      </c>
      <c r="J10039" s="1">
        <v>1.30479611385644</v>
      </c>
      <c r="K10039" s="1" t="s">
        <v>18</v>
      </c>
      <c r="M10039" s="3">
        <v>43770.45795646991</v>
      </c>
    </row>
    <row r="10040">
      <c r="A10040" s="1">
        <v>10038.0</v>
      </c>
      <c r="B10040" s="1" t="s">
        <v>877</v>
      </c>
      <c r="C10040" s="1" t="s">
        <v>18472</v>
      </c>
      <c r="D10040" s="1" t="s">
        <v>1932</v>
      </c>
      <c r="E10040" s="1" t="s">
        <v>18473</v>
      </c>
      <c r="F10040" s="1" t="s">
        <v>881</v>
      </c>
      <c r="G10040" s="1" t="s">
        <v>39</v>
      </c>
      <c r="H10040" s="1">
        <v>45.0</v>
      </c>
      <c r="I10040" s="3">
        <v>44127.520833333336</v>
      </c>
      <c r="J10040" s="1">
        <v>1.50005470241078</v>
      </c>
      <c r="K10040" s="1" t="s">
        <v>24</v>
      </c>
      <c r="L10040" s="1" t="s">
        <v>882</v>
      </c>
      <c r="M10040" s="3">
        <v>44127.55316898148</v>
      </c>
    </row>
    <row r="10041">
      <c r="A10041" s="1">
        <v>10039.0</v>
      </c>
      <c r="B10041" s="1" t="s">
        <v>184</v>
      </c>
      <c r="C10041" s="1" t="s">
        <v>18474</v>
      </c>
      <c r="D10041" s="1" t="s">
        <v>148</v>
      </c>
      <c r="E10041" s="1" t="s">
        <v>7849</v>
      </c>
      <c r="F10041" s="1" t="s">
        <v>187</v>
      </c>
      <c r="G10041" s="1" t="s">
        <v>17</v>
      </c>
      <c r="H10041" s="1">
        <v>45.0</v>
      </c>
      <c r="I10041" s="3">
        <v>43858.666666666664</v>
      </c>
      <c r="J10041" s="1">
        <v>0.00216683421531768</v>
      </c>
      <c r="K10041" s="1" t="s">
        <v>24</v>
      </c>
      <c r="M10041" s="3">
        <v>43858.68718107639</v>
      </c>
    </row>
    <row r="10042">
      <c r="A10042" s="1">
        <v>10040.0</v>
      </c>
      <c r="B10042" s="1" t="s">
        <v>459</v>
      </c>
      <c r="C10042" s="1" t="s">
        <v>18475</v>
      </c>
      <c r="D10042" s="1" t="s">
        <v>461</v>
      </c>
      <c r="E10042" s="1" t="s">
        <v>8478</v>
      </c>
      <c r="F10042" s="1" t="s">
        <v>463</v>
      </c>
      <c r="G10042" s="1" t="s">
        <v>17</v>
      </c>
      <c r="H10042" s="1">
        <v>45.0</v>
      </c>
      <c r="I10042" s="3">
        <v>44182.375</v>
      </c>
      <c r="J10042" s="1">
        <v>2.27862947395408</v>
      </c>
      <c r="K10042" s="1" t="s">
        <v>24</v>
      </c>
      <c r="L10042" s="1" t="s">
        <v>464</v>
      </c>
      <c r="M10042" s="3">
        <v>44182.407878275466</v>
      </c>
    </row>
    <row r="10043">
      <c r="A10043" s="1">
        <v>10041.0</v>
      </c>
      <c r="B10043" s="1" t="s">
        <v>1289</v>
      </c>
      <c r="C10043" s="1" t="s">
        <v>18476</v>
      </c>
      <c r="D10043" s="1" t="s">
        <v>1666</v>
      </c>
      <c r="E10043" s="1" t="s">
        <v>7263</v>
      </c>
      <c r="F10043" s="1" t="s">
        <v>1293</v>
      </c>
      <c r="G10043" s="1" t="s">
        <v>35</v>
      </c>
      <c r="H10043" s="1">
        <v>45.0</v>
      </c>
      <c r="I10043" s="3">
        <v>43544.166666666664</v>
      </c>
      <c r="J10043" s="1">
        <v>1.56852690154661</v>
      </c>
      <c r="K10043" s="1" t="s">
        <v>24</v>
      </c>
      <c r="M10043" s="3">
        <v>43544.187677939815</v>
      </c>
    </row>
    <row r="10044">
      <c r="A10044" s="1">
        <v>10042.0</v>
      </c>
      <c r="B10044" s="1" t="s">
        <v>385</v>
      </c>
      <c r="C10044" s="1" t="s">
        <v>18477</v>
      </c>
      <c r="D10044" s="1" t="s">
        <v>32</v>
      </c>
      <c r="E10044" s="1" t="s">
        <v>2481</v>
      </c>
      <c r="F10044" s="1" t="s">
        <v>388</v>
      </c>
      <c r="G10044" s="1" t="s">
        <v>17</v>
      </c>
      <c r="H10044" s="1">
        <v>45.0</v>
      </c>
      <c r="I10044" s="3">
        <v>44155.5</v>
      </c>
      <c r="J10044" s="1">
        <v>0.0</v>
      </c>
      <c r="K10044" s="1" t="s">
        <v>24</v>
      </c>
      <c r="M10044" s="3">
        <v>44155.48242231482</v>
      </c>
    </row>
    <row r="10045">
      <c r="A10045" s="1">
        <v>10043.0</v>
      </c>
      <c r="B10045" s="1" t="s">
        <v>455</v>
      </c>
      <c r="C10045" s="1" t="s">
        <v>18478</v>
      </c>
      <c r="D10045" s="1" t="s">
        <v>116</v>
      </c>
      <c r="E10045" s="1" t="s">
        <v>2289</v>
      </c>
      <c r="F10045" s="1" t="s">
        <v>458</v>
      </c>
      <c r="G10045" s="1" t="s">
        <v>17</v>
      </c>
      <c r="H10045" s="1">
        <v>45.0</v>
      </c>
      <c r="I10045" s="3">
        <v>44173.291666666664</v>
      </c>
      <c r="J10045" s="1">
        <v>0.0</v>
      </c>
      <c r="K10045" s="1" t="s">
        <v>24</v>
      </c>
      <c r="M10045" s="3">
        <v>44173.42414539352</v>
      </c>
    </row>
    <row r="10046">
      <c r="A10046" s="1">
        <v>10044.0</v>
      </c>
      <c r="B10046" s="1" t="s">
        <v>1126</v>
      </c>
      <c r="C10046" s="1" t="s">
        <v>18479</v>
      </c>
      <c r="D10046" s="1" t="s">
        <v>21</v>
      </c>
      <c r="E10046" s="1" t="s">
        <v>15375</v>
      </c>
      <c r="F10046" s="1" t="s">
        <v>1130</v>
      </c>
      <c r="G10046" s="1" t="s">
        <v>35</v>
      </c>
      <c r="H10046" s="1">
        <v>45.0</v>
      </c>
      <c r="I10046" s="3">
        <v>44243.21875</v>
      </c>
      <c r="J10046" s="1">
        <v>1.06024068247299</v>
      </c>
      <c r="K10046" s="1" t="s">
        <v>24</v>
      </c>
      <c r="M10046" s="3">
        <v>44243.24553083333</v>
      </c>
    </row>
    <row r="10047">
      <c r="A10047" s="1">
        <v>10045.0</v>
      </c>
      <c r="B10047" s="1" t="s">
        <v>3748</v>
      </c>
      <c r="C10047" s="1" t="s">
        <v>18480</v>
      </c>
      <c r="D10047" s="1" t="s">
        <v>18481</v>
      </c>
      <c r="E10047" s="1" t="s">
        <v>18482</v>
      </c>
      <c r="F10047" s="1" t="s">
        <v>3751</v>
      </c>
      <c r="G10047" s="1" t="s">
        <v>39</v>
      </c>
      <c r="H10047" s="1">
        <v>45.0</v>
      </c>
      <c r="I10047" s="3">
        <v>44212.625</v>
      </c>
      <c r="J10047" s="1">
        <v>3.36448914541453</v>
      </c>
      <c r="K10047" s="1" t="s">
        <v>511</v>
      </c>
      <c r="M10047" s="3">
        <v>44212.64833685185</v>
      </c>
    </row>
    <row r="10048">
      <c r="A10048" s="1">
        <v>10046.0</v>
      </c>
      <c r="B10048" s="1" t="s">
        <v>2891</v>
      </c>
      <c r="C10048" s="1" t="s">
        <v>18483</v>
      </c>
      <c r="D10048" s="1" t="s">
        <v>522</v>
      </c>
      <c r="E10048" s="1" t="s">
        <v>12622</v>
      </c>
      <c r="F10048" s="1" t="s">
        <v>2894</v>
      </c>
      <c r="G10048" s="1" t="s">
        <v>35</v>
      </c>
      <c r="H10048" s="1">
        <v>45.0</v>
      </c>
      <c r="I10048" s="3">
        <v>44153.229166666664</v>
      </c>
      <c r="J10048" s="1">
        <v>0.321799794491829</v>
      </c>
      <c r="K10048" s="1" t="s">
        <v>46</v>
      </c>
      <c r="M10048" s="3">
        <v>44153.25558835648</v>
      </c>
    </row>
    <row r="10049">
      <c r="A10049" s="1">
        <v>10047.0</v>
      </c>
      <c r="B10049" s="1" t="s">
        <v>2944</v>
      </c>
      <c r="C10049" s="1" t="s">
        <v>18484</v>
      </c>
      <c r="D10049" s="1" t="s">
        <v>818</v>
      </c>
      <c r="E10049" s="1" t="s">
        <v>18485</v>
      </c>
      <c r="F10049" s="1" t="s">
        <v>2947</v>
      </c>
      <c r="G10049" s="1" t="s">
        <v>39</v>
      </c>
      <c r="H10049" s="1">
        <v>45.0</v>
      </c>
      <c r="I10049" s="3">
        <v>44130.177083333336</v>
      </c>
      <c r="J10049" s="1">
        <v>2.69514058567255</v>
      </c>
      <c r="K10049" s="1" t="s">
        <v>18</v>
      </c>
      <c r="L10049" s="1" t="s">
        <v>1047</v>
      </c>
      <c r="M10049" s="3">
        <v>44130.217544074076</v>
      </c>
    </row>
    <row r="10050">
      <c r="A10050" s="1">
        <v>10048.0</v>
      </c>
      <c r="B10050" s="1" t="s">
        <v>485</v>
      </c>
      <c r="C10050" s="1" t="s">
        <v>18486</v>
      </c>
      <c r="D10050" s="1" t="s">
        <v>4508</v>
      </c>
      <c r="E10050" s="1" t="s">
        <v>4509</v>
      </c>
      <c r="F10050" s="1" t="s">
        <v>489</v>
      </c>
      <c r="G10050" s="1" t="s">
        <v>17</v>
      </c>
      <c r="H10050" s="1">
        <v>45.0</v>
      </c>
      <c r="I10050" s="3">
        <v>43924.666666666664</v>
      </c>
      <c r="J10050" s="1">
        <v>2.18082695898684</v>
      </c>
      <c r="K10050" s="1" t="s">
        <v>166</v>
      </c>
      <c r="M10050" s="3">
        <v>43924.704875034724</v>
      </c>
    </row>
    <row r="10051">
      <c r="A10051" s="1">
        <v>10049.0</v>
      </c>
      <c r="B10051" s="1" t="s">
        <v>401</v>
      </c>
      <c r="C10051" s="1" t="s">
        <v>18487</v>
      </c>
      <c r="D10051" s="1" t="s">
        <v>1549</v>
      </c>
      <c r="E10051" s="1" t="s">
        <v>18488</v>
      </c>
      <c r="F10051" s="1" t="s">
        <v>405</v>
      </c>
      <c r="G10051" s="1" t="s">
        <v>39</v>
      </c>
      <c r="H10051" s="1">
        <v>45.0</v>
      </c>
      <c r="I10051" s="3">
        <v>43882.75</v>
      </c>
      <c r="J10051" s="1">
        <v>1.83561531542051</v>
      </c>
      <c r="K10051" s="1" t="s">
        <v>24</v>
      </c>
      <c r="M10051" s="3">
        <v>43882.77956387732</v>
      </c>
    </row>
    <row r="10052">
      <c r="A10052" s="1">
        <v>10050.0</v>
      </c>
      <c r="B10052" s="1" t="s">
        <v>239</v>
      </c>
      <c r="C10052" s="1" t="s">
        <v>18489</v>
      </c>
      <c r="D10052" s="1" t="s">
        <v>1113</v>
      </c>
      <c r="E10052" s="1" t="s">
        <v>7334</v>
      </c>
      <c r="F10052" s="1" t="s">
        <v>243</v>
      </c>
      <c r="G10052" s="1" t="s">
        <v>35</v>
      </c>
      <c r="H10052" s="1">
        <v>45.0</v>
      </c>
      <c r="I10052" s="3">
        <v>44125.291666666664</v>
      </c>
      <c r="J10052" s="1">
        <v>0.0</v>
      </c>
      <c r="K10052" s="1" t="s">
        <v>46</v>
      </c>
      <c r="L10052" s="1" t="s">
        <v>244</v>
      </c>
      <c r="M10052" s="3">
        <v>44125.572492569445</v>
      </c>
    </row>
    <row r="10053">
      <c r="A10053" s="1">
        <v>10051.0</v>
      </c>
      <c r="B10053" s="1" t="s">
        <v>773</v>
      </c>
      <c r="C10053" s="1" t="s">
        <v>18490</v>
      </c>
      <c r="D10053" s="1" t="s">
        <v>588</v>
      </c>
      <c r="E10053" s="1" t="s">
        <v>10292</v>
      </c>
      <c r="F10053" s="1" t="s">
        <v>776</v>
      </c>
      <c r="G10053" s="1" t="s">
        <v>17</v>
      </c>
      <c r="H10053" s="1">
        <v>45.0</v>
      </c>
      <c r="I10053" s="3">
        <v>43785.458333333336</v>
      </c>
      <c r="J10053" s="1">
        <v>3.1191608936977</v>
      </c>
      <c r="K10053" s="1" t="s">
        <v>18</v>
      </c>
      <c r="M10053" s="3">
        <v>43785.479842395835</v>
      </c>
    </row>
    <row r="10054">
      <c r="A10054" s="1">
        <v>10052.0</v>
      </c>
      <c r="B10054" s="1" t="s">
        <v>229</v>
      </c>
      <c r="C10054" s="1" t="s">
        <v>18491</v>
      </c>
      <c r="D10054" s="1" t="s">
        <v>518</v>
      </c>
      <c r="E10054" s="1" t="s">
        <v>519</v>
      </c>
      <c r="F10054" s="1" t="s">
        <v>232</v>
      </c>
      <c r="G10054" s="1" t="s">
        <v>35</v>
      </c>
      <c r="H10054" s="1">
        <v>45.0</v>
      </c>
      <c r="I10054" s="3">
        <v>44173.625</v>
      </c>
      <c r="J10054" s="1">
        <v>1.1657737163201</v>
      </c>
      <c r="K10054" s="1" t="s">
        <v>24</v>
      </c>
      <c r="M10054" s="3">
        <v>44173.65905780093</v>
      </c>
    </row>
    <row r="10055">
      <c r="A10055" s="1">
        <v>10053.0</v>
      </c>
      <c r="B10055" s="1" t="s">
        <v>401</v>
      </c>
      <c r="C10055" s="1" t="s">
        <v>18492</v>
      </c>
      <c r="D10055" s="1" t="s">
        <v>1236</v>
      </c>
      <c r="E10055" s="1" t="s">
        <v>18493</v>
      </c>
      <c r="F10055" s="1" t="s">
        <v>405</v>
      </c>
      <c r="G10055" s="1" t="s">
        <v>39</v>
      </c>
      <c r="H10055" s="1">
        <v>45.0</v>
      </c>
      <c r="I10055" s="3">
        <v>43734.708333333336</v>
      </c>
      <c r="J10055" s="1">
        <v>3.18627122412469</v>
      </c>
      <c r="K10055" s="1" t="s">
        <v>24</v>
      </c>
      <c r="M10055" s="3">
        <v>43734.73903478009</v>
      </c>
    </row>
    <row r="10056">
      <c r="A10056" s="1">
        <v>10054.0</v>
      </c>
      <c r="B10056" s="1" t="s">
        <v>119</v>
      </c>
      <c r="C10056" s="1" t="s">
        <v>18494</v>
      </c>
      <c r="D10056" s="1" t="s">
        <v>1988</v>
      </c>
      <c r="E10056" s="1" t="s">
        <v>18495</v>
      </c>
      <c r="F10056" s="1" t="s">
        <v>123</v>
      </c>
      <c r="G10056" s="1" t="s">
        <v>39</v>
      </c>
      <c r="H10056" s="1">
        <v>45.0</v>
      </c>
      <c r="I10056" s="3">
        <v>43889.625</v>
      </c>
      <c r="J10056" s="1">
        <v>1.7970951727404</v>
      </c>
      <c r="K10056" s="1" t="s">
        <v>18</v>
      </c>
      <c r="M10056" s="3">
        <v>43889.65502938657</v>
      </c>
    </row>
    <row r="10057">
      <c r="A10057" s="1">
        <v>10055.0</v>
      </c>
      <c r="B10057" s="1" t="s">
        <v>2372</v>
      </c>
      <c r="C10057" s="1" t="s">
        <v>18496</v>
      </c>
      <c r="D10057" s="1" t="s">
        <v>14</v>
      </c>
      <c r="E10057" s="1" t="s">
        <v>2374</v>
      </c>
      <c r="F10057" s="1" t="s">
        <v>2375</v>
      </c>
      <c r="G10057" s="1" t="s">
        <v>17</v>
      </c>
      <c r="H10057" s="1">
        <v>45.0</v>
      </c>
      <c r="I10057" s="3">
        <v>44076.416666666664</v>
      </c>
      <c r="J10057" s="1">
        <v>1.23780440483541</v>
      </c>
      <c r="K10057" s="1" t="s">
        <v>46</v>
      </c>
      <c r="M10057" s="3">
        <v>44076.449064085646</v>
      </c>
    </row>
    <row r="10058">
      <c r="A10058" s="1">
        <v>10056.0</v>
      </c>
      <c r="B10058" s="1" t="s">
        <v>2188</v>
      </c>
      <c r="C10058" s="1" t="s">
        <v>18497</v>
      </c>
      <c r="D10058" s="1" t="s">
        <v>4083</v>
      </c>
      <c r="E10058" s="1" t="s">
        <v>9217</v>
      </c>
      <c r="F10058" s="1" t="s">
        <v>2192</v>
      </c>
      <c r="G10058" s="1" t="s">
        <v>17</v>
      </c>
      <c r="H10058" s="1">
        <v>45.0</v>
      </c>
      <c r="I10058" s="3">
        <v>44249.666666666664</v>
      </c>
      <c r="J10058" s="1">
        <v>2.74450261854307</v>
      </c>
      <c r="K10058" s="1" t="s">
        <v>18</v>
      </c>
      <c r="M10058" s="3">
        <v>44249.69045825231</v>
      </c>
    </row>
    <row r="10059">
      <c r="A10059" s="1">
        <v>10057.0</v>
      </c>
      <c r="B10059" s="1" t="s">
        <v>303</v>
      </c>
      <c r="C10059" s="1" t="s">
        <v>18498</v>
      </c>
      <c r="D10059" s="1" t="s">
        <v>305</v>
      </c>
      <c r="E10059" s="1" t="s">
        <v>1671</v>
      </c>
      <c r="F10059" s="1" t="s">
        <v>307</v>
      </c>
      <c r="G10059" s="1" t="s">
        <v>17</v>
      </c>
      <c r="H10059" s="1">
        <v>45.0</v>
      </c>
      <c r="I10059" s="3">
        <v>43925.229166666664</v>
      </c>
      <c r="J10059" s="1">
        <v>1.57785704577211</v>
      </c>
      <c r="K10059" s="1" t="s">
        <v>24</v>
      </c>
      <c r="M10059" s="3">
        <v>43925.26198012732</v>
      </c>
    </row>
    <row r="10060">
      <c r="A10060" s="1">
        <v>10058.0</v>
      </c>
      <c r="B10060" s="1" t="s">
        <v>319</v>
      </c>
      <c r="C10060" s="1" t="s">
        <v>18499</v>
      </c>
      <c r="D10060" s="1" t="s">
        <v>560</v>
      </c>
      <c r="E10060" s="1" t="s">
        <v>3308</v>
      </c>
      <c r="F10060" s="1" t="s">
        <v>323</v>
      </c>
      <c r="G10060" s="1" t="s">
        <v>17</v>
      </c>
      <c r="H10060" s="1">
        <v>45.0</v>
      </c>
      <c r="I10060" s="3">
        <v>43732.291666666664</v>
      </c>
      <c r="J10060" s="1">
        <v>1.45664526973423</v>
      </c>
      <c r="K10060" s="1" t="s">
        <v>24</v>
      </c>
      <c r="M10060" s="3">
        <v>43732.27462978009</v>
      </c>
    </row>
    <row r="10061">
      <c r="A10061" s="1">
        <v>10059.0</v>
      </c>
      <c r="B10061" s="1" t="s">
        <v>536</v>
      </c>
      <c r="C10061" s="1" t="s">
        <v>18500</v>
      </c>
      <c r="D10061" s="1" t="s">
        <v>1255</v>
      </c>
      <c r="E10061" s="1" t="s">
        <v>3747</v>
      </c>
      <c r="F10061" s="1" t="s">
        <v>539</v>
      </c>
      <c r="G10061" s="1" t="s">
        <v>17</v>
      </c>
      <c r="H10061" s="1">
        <v>45.0</v>
      </c>
      <c r="I10061" s="3">
        <v>43739.291666666664</v>
      </c>
      <c r="J10061" s="1">
        <v>16.1279207612549</v>
      </c>
      <c r="K10061" s="1" t="s">
        <v>83</v>
      </c>
      <c r="M10061" s="3">
        <v>43739.73068731481</v>
      </c>
    </row>
    <row r="10062">
      <c r="A10062" s="1">
        <v>10060.0</v>
      </c>
      <c r="B10062" s="1" t="s">
        <v>742</v>
      </c>
      <c r="C10062" s="1" t="s">
        <v>18501</v>
      </c>
      <c r="D10062" s="1" t="s">
        <v>148</v>
      </c>
      <c r="E10062" s="1" t="s">
        <v>1224</v>
      </c>
      <c r="F10062" s="1" t="s">
        <v>746</v>
      </c>
      <c r="G10062" s="1" t="s">
        <v>17</v>
      </c>
      <c r="H10062" s="1">
        <v>45.0</v>
      </c>
      <c r="I10062" s="3">
        <v>43847.583333333336</v>
      </c>
      <c r="J10062" s="1">
        <v>0.492381630120407</v>
      </c>
      <c r="K10062" s="1" t="s">
        <v>24</v>
      </c>
      <c r="M10062" s="3">
        <v>43847.60121959491</v>
      </c>
    </row>
    <row r="10063">
      <c r="A10063" s="1">
        <v>10061.0</v>
      </c>
      <c r="B10063" s="1" t="s">
        <v>11203</v>
      </c>
      <c r="C10063" s="1" t="s">
        <v>18502</v>
      </c>
      <c r="D10063" s="1" t="s">
        <v>3180</v>
      </c>
      <c r="E10063" s="1" t="s">
        <v>11205</v>
      </c>
      <c r="F10063" s="1" t="s">
        <v>11206</v>
      </c>
      <c r="G10063" s="1" t="s">
        <v>17</v>
      </c>
      <c r="H10063" s="1">
        <v>45.0</v>
      </c>
      <c r="I10063" s="3">
        <v>44116.6875</v>
      </c>
      <c r="J10063" s="1">
        <v>0.921009647660053</v>
      </c>
      <c r="K10063" s="1" t="s">
        <v>18</v>
      </c>
      <c r="L10063" s="1" t="s">
        <v>11207</v>
      </c>
      <c r="M10063" s="3">
        <v>44116.659743344906</v>
      </c>
    </row>
    <row r="10064">
      <c r="A10064" s="1">
        <v>10062.0</v>
      </c>
      <c r="B10064" s="1" t="s">
        <v>18503</v>
      </c>
      <c r="C10064" s="1" t="s">
        <v>18504</v>
      </c>
      <c r="D10064" s="1" t="s">
        <v>4248</v>
      </c>
      <c r="E10064" s="1" t="s">
        <v>18505</v>
      </c>
      <c r="F10064" s="1" t="s">
        <v>18506</v>
      </c>
      <c r="G10064" s="1" t="s">
        <v>39</v>
      </c>
      <c r="H10064" s="1">
        <v>45.0</v>
      </c>
      <c r="I10064" s="3">
        <v>43898.4375</v>
      </c>
      <c r="J10064" s="1">
        <v>1.1268928318504</v>
      </c>
      <c r="K10064" s="1" t="s">
        <v>3447</v>
      </c>
      <c r="M10064" s="3">
        <v>43898.47198862269</v>
      </c>
    </row>
    <row r="10065">
      <c r="A10065" s="1">
        <v>10063.0</v>
      </c>
      <c r="B10065" s="1" t="s">
        <v>1954</v>
      </c>
      <c r="C10065" s="1" t="s">
        <v>18507</v>
      </c>
      <c r="D10065" s="1" t="s">
        <v>99</v>
      </c>
      <c r="E10065" s="1" t="s">
        <v>18508</v>
      </c>
      <c r="F10065" s="1" t="s">
        <v>1957</v>
      </c>
      <c r="G10065" s="1" t="s">
        <v>39</v>
      </c>
      <c r="H10065" s="1">
        <v>45.0</v>
      </c>
      <c r="I10065" s="3">
        <v>44114.260416666664</v>
      </c>
      <c r="J10065" s="1">
        <v>1.54974903993386</v>
      </c>
      <c r="K10065" s="1" t="s">
        <v>83</v>
      </c>
      <c r="L10065" s="1" t="s">
        <v>1958</v>
      </c>
      <c r="M10065" s="3">
        <v>44114.29395738426</v>
      </c>
    </row>
    <row r="10066">
      <c r="A10066" s="1">
        <v>10064.0</v>
      </c>
      <c r="B10066" s="1" t="s">
        <v>319</v>
      </c>
      <c r="C10066" s="1" t="s">
        <v>18509</v>
      </c>
      <c r="D10066" s="1" t="s">
        <v>560</v>
      </c>
      <c r="E10066" s="1" t="s">
        <v>561</v>
      </c>
      <c r="F10066" s="1" t="s">
        <v>323</v>
      </c>
      <c r="G10066" s="1" t="s">
        <v>17</v>
      </c>
      <c r="H10066" s="1">
        <v>45.0</v>
      </c>
      <c r="I10066" s="3">
        <v>43735.625</v>
      </c>
      <c r="J10066" s="1">
        <v>4.07388845891983</v>
      </c>
      <c r="K10066" s="1" t="s">
        <v>24</v>
      </c>
      <c r="M10066" s="3">
        <v>43735.67103722222</v>
      </c>
    </row>
    <row r="10067">
      <c r="A10067" s="1">
        <v>10065.0</v>
      </c>
      <c r="B10067" s="1" t="s">
        <v>18510</v>
      </c>
      <c r="C10067" s="1" t="s">
        <v>18511</v>
      </c>
      <c r="D10067" s="1" t="s">
        <v>3207</v>
      </c>
      <c r="E10067" s="1" t="s">
        <v>18512</v>
      </c>
      <c r="F10067" s="1" t="s">
        <v>18513</v>
      </c>
      <c r="G10067" s="1" t="s">
        <v>17</v>
      </c>
      <c r="H10067" s="1">
        <v>45.0</v>
      </c>
      <c r="I10067" s="3">
        <v>43854.208333333336</v>
      </c>
      <c r="J10067" s="1">
        <v>4.27628432703334</v>
      </c>
      <c r="K10067" s="1" t="s">
        <v>24</v>
      </c>
      <c r="M10067" s="3">
        <v>43854.24116114583</v>
      </c>
    </row>
    <row r="10068">
      <c r="A10068" s="1">
        <v>10066.0</v>
      </c>
      <c r="B10068" s="1" t="s">
        <v>10699</v>
      </c>
      <c r="C10068" s="1" t="s">
        <v>18514</v>
      </c>
      <c r="D10068" s="1" t="s">
        <v>5112</v>
      </c>
      <c r="E10068" s="1" t="s">
        <v>18515</v>
      </c>
      <c r="F10068" s="1" t="s">
        <v>10702</v>
      </c>
      <c r="G10068" s="1" t="s">
        <v>39</v>
      </c>
      <c r="H10068" s="1">
        <v>45.0</v>
      </c>
      <c r="I10068" s="3">
        <v>43892.770833333336</v>
      </c>
      <c r="J10068" s="1">
        <v>3.06549712159888</v>
      </c>
      <c r="K10068" s="1" t="s">
        <v>1376</v>
      </c>
      <c r="M10068" s="3">
        <v>43892.783280069445</v>
      </c>
    </row>
    <row r="10069">
      <c r="A10069" s="1">
        <v>10067.0</v>
      </c>
      <c r="B10069" s="1" t="s">
        <v>2372</v>
      </c>
      <c r="C10069" s="1" t="s">
        <v>18516</v>
      </c>
      <c r="D10069" s="1" t="s">
        <v>4454</v>
      </c>
      <c r="E10069" s="1" t="s">
        <v>18517</v>
      </c>
      <c r="F10069" s="1" t="s">
        <v>2375</v>
      </c>
      <c r="G10069" s="1" t="s">
        <v>89</v>
      </c>
      <c r="H10069" s="1">
        <v>45.0</v>
      </c>
      <c r="I10069" s="3">
        <v>43979.45574991898</v>
      </c>
      <c r="J10069" s="1">
        <v>2.64617207624285</v>
      </c>
      <c r="K10069" s="1" t="s">
        <v>46</v>
      </c>
      <c r="M10069" s="3">
        <v>43979.47900513889</v>
      </c>
    </row>
    <row r="10070">
      <c r="A10070" s="1">
        <v>10068.0</v>
      </c>
      <c r="B10070" s="1" t="s">
        <v>6213</v>
      </c>
      <c r="C10070" s="1" t="s">
        <v>18518</v>
      </c>
      <c r="D10070" s="1" t="s">
        <v>2402</v>
      </c>
      <c r="E10070" s="1" t="s">
        <v>6216</v>
      </c>
      <c r="F10070" s="1" t="s">
        <v>6217</v>
      </c>
      <c r="G10070" s="1" t="s">
        <v>35</v>
      </c>
      <c r="H10070" s="1">
        <v>45.0</v>
      </c>
      <c r="I10070" s="3">
        <v>43475.666666666664</v>
      </c>
      <c r="J10070" s="1">
        <v>0.99355557962671</v>
      </c>
      <c r="K10070" s="1" t="s">
        <v>24</v>
      </c>
      <c r="M10070" s="3">
        <v>43475.697270462966</v>
      </c>
    </row>
    <row r="10071">
      <c r="A10071" s="1">
        <v>10069.0</v>
      </c>
      <c r="B10071" s="1" t="s">
        <v>1090</v>
      </c>
      <c r="C10071" s="1" t="s">
        <v>18519</v>
      </c>
      <c r="D10071" s="1" t="s">
        <v>4640</v>
      </c>
      <c r="E10071" s="1" t="s">
        <v>5222</v>
      </c>
      <c r="F10071" s="1" t="s">
        <v>1094</v>
      </c>
      <c r="G10071" s="1" t="s">
        <v>17</v>
      </c>
      <c r="H10071" s="1">
        <v>45.0</v>
      </c>
      <c r="I10071" s="3">
        <v>44069.208333333336</v>
      </c>
      <c r="J10071" s="1">
        <v>1.11599542959751</v>
      </c>
      <c r="K10071" s="1" t="s">
        <v>166</v>
      </c>
      <c r="L10071" s="1" t="s">
        <v>167</v>
      </c>
      <c r="M10071" s="3">
        <v>44069.23799702546</v>
      </c>
    </row>
    <row r="10072">
      <c r="A10072" s="1">
        <v>10070.0</v>
      </c>
      <c r="B10072" s="1" t="s">
        <v>582</v>
      </c>
      <c r="C10072" s="1" t="s">
        <v>18520</v>
      </c>
      <c r="D10072" s="1" t="s">
        <v>461</v>
      </c>
      <c r="E10072" s="1" t="s">
        <v>8513</v>
      </c>
      <c r="F10072" s="1" t="s">
        <v>586</v>
      </c>
      <c r="G10072" s="1" t="s">
        <v>17</v>
      </c>
      <c r="H10072" s="1">
        <v>45.0</v>
      </c>
      <c r="I10072" s="3">
        <v>43922.25</v>
      </c>
      <c r="J10072" s="1">
        <v>2.55191223410662</v>
      </c>
      <c r="K10072" s="1" t="s">
        <v>24</v>
      </c>
      <c r="M10072" s="3">
        <v>43922.279296967594</v>
      </c>
    </row>
    <row r="10073">
      <c r="A10073" s="1">
        <v>10071.0</v>
      </c>
      <c r="B10073" s="1" t="s">
        <v>2918</v>
      </c>
      <c r="C10073" s="1" t="s">
        <v>18521</v>
      </c>
      <c r="D10073" s="1" t="s">
        <v>7037</v>
      </c>
      <c r="E10073" s="1" t="s">
        <v>18522</v>
      </c>
      <c r="F10073" s="1" t="s">
        <v>2922</v>
      </c>
      <c r="G10073" s="1" t="s">
        <v>39</v>
      </c>
      <c r="H10073" s="1">
        <v>45.0</v>
      </c>
      <c r="I10073" s="3">
        <v>44040.625</v>
      </c>
      <c r="J10073" s="1">
        <v>3.58161375900623</v>
      </c>
      <c r="K10073" s="1" t="s">
        <v>24</v>
      </c>
      <c r="M10073" s="3">
        <v>44040.66523118055</v>
      </c>
    </row>
    <row r="10074">
      <c r="A10074" s="1">
        <v>10072.0</v>
      </c>
      <c r="B10074" s="1" t="s">
        <v>736</v>
      </c>
      <c r="C10074" s="1" t="s">
        <v>18523</v>
      </c>
      <c r="D10074" s="1" t="s">
        <v>487</v>
      </c>
      <c r="E10074" s="1" t="s">
        <v>18524</v>
      </c>
      <c r="F10074" s="1" t="s">
        <v>740</v>
      </c>
      <c r="G10074" s="1" t="s">
        <v>39</v>
      </c>
      <c r="H10074" s="1">
        <v>45.0</v>
      </c>
      <c r="I10074" s="3">
        <v>44121.708333333336</v>
      </c>
      <c r="J10074" s="1">
        <v>3.47624693999971</v>
      </c>
      <c r="K10074" s="1" t="s">
        <v>24</v>
      </c>
      <c r="L10074" s="1" t="s">
        <v>741</v>
      </c>
      <c r="M10074" s="3">
        <v>44121.744977511575</v>
      </c>
    </row>
    <row r="10075">
      <c r="A10075" s="1">
        <v>10073.0</v>
      </c>
      <c r="B10075" s="1" t="s">
        <v>2494</v>
      </c>
      <c r="C10075" s="1" t="s">
        <v>18525</v>
      </c>
      <c r="D10075" s="1" t="s">
        <v>8305</v>
      </c>
      <c r="E10075" s="1" t="s">
        <v>10719</v>
      </c>
      <c r="F10075" s="1" t="s">
        <v>2498</v>
      </c>
      <c r="G10075" s="1" t="s">
        <v>17</v>
      </c>
      <c r="H10075" s="1">
        <v>45.0</v>
      </c>
      <c r="I10075" s="3">
        <v>44102.666666666664</v>
      </c>
      <c r="J10075" s="1">
        <v>0.615801612353387</v>
      </c>
      <c r="K10075" s="1" t="s">
        <v>2499</v>
      </c>
      <c r="L10075" s="1" t="s">
        <v>2499</v>
      </c>
      <c r="M10075" s="3">
        <v>44102.703035011575</v>
      </c>
    </row>
    <row r="10076">
      <c r="A10076" s="1">
        <v>10074.0</v>
      </c>
      <c r="B10076" s="1" t="s">
        <v>119</v>
      </c>
      <c r="C10076" s="1" t="s">
        <v>18526</v>
      </c>
      <c r="D10076" s="1" t="s">
        <v>173</v>
      </c>
      <c r="E10076" s="1" t="s">
        <v>18527</v>
      </c>
      <c r="F10076" s="1" t="s">
        <v>123</v>
      </c>
      <c r="G10076" s="1" t="s">
        <v>39</v>
      </c>
      <c r="H10076" s="1">
        <v>45.0</v>
      </c>
      <c r="I10076" s="3">
        <v>44042.25</v>
      </c>
      <c r="J10076" s="1">
        <v>1.29063714790726</v>
      </c>
      <c r="K10076" s="1" t="s">
        <v>18</v>
      </c>
      <c r="M10076" s="3">
        <v>44042.30897259259</v>
      </c>
    </row>
    <row r="10077">
      <c r="A10077" s="1">
        <v>10075.0</v>
      </c>
      <c r="B10077" s="1" t="s">
        <v>1023</v>
      </c>
      <c r="C10077" s="1" t="s">
        <v>18528</v>
      </c>
      <c r="D10077" s="1" t="s">
        <v>4088</v>
      </c>
      <c r="E10077" s="1" t="s">
        <v>15632</v>
      </c>
      <c r="F10077" s="1" t="s">
        <v>1027</v>
      </c>
      <c r="G10077" s="1" t="s">
        <v>17</v>
      </c>
      <c r="H10077" s="1">
        <v>45.0</v>
      </c>
      <c r="I10077" s="3">
        <v>44235.25</v>
      </c>
      <c r="J10077" s="1">
        <v>1.75374034819309</v>
      </c>
      <c r="K10077" s="1" t="s">
        <v>24</v>
      </c>
      <c r="M10077" s="3">
        <v>44235.24091079861</v>
      </c>
    </row>
    <row r="10078">
      <c r="A10078" s="1">
        <v>10076.0</v>
      </c>
      <c r="B10078" s="1" t="s">
        <v>1289</v>
      </c>
      <c r="C10078" s="1" t="s">
        <v>18529</v>
      </c>
      <c r="D10078" s="1" t="s">
        <v>7792</v>
      </c>
      <c r="E10078" s="1" t="s">
        <v>18530</v>
      </c>
      <c r="F10078" s="1" t="s">
        <v>1293</v>
      </c>
      <c r="G10078" s="1" t="s">
        <v>39</v>
      </c>
      <c r="H10078" s="1">
        <v>45.0</v>
      </c>
      <c r="I10078" s="3">
        <v>44053.625</v>
      </c>
      <c r="J10078" s="1">
        <v>2.4950987494498</v>
      </c>
      <c r="K10078" s="1" t="s">
        <v>24</v>
      </c>
      <c r="M10078" s="3">
        <v>44053.65788096065</v>
      </c>
    </row>
    <row r="10079">
      <c r="A10079" s="1">
        <v>10077.0</v>
      </c>
      <c r="B10079" s="1" t="s">
        <v>932</v>
      </c>
      <c r="C10079" s="1" t="s">
        <v>18531</v>
      </c>
      <c r="D10079" s="1" t="s">
        <v>2384</v>
      </c>
      <c r="E10079" s="1" t="s">
        <v>2385</v>
      </c>
      <c r="F10079" s="1" t="s">
        <v>936</v>
      </c>
      <c r="G10079" s="1" t="s">
        <v>17</v>
      </c>
      <c r="H10079" s="1">
        <v>45.0</v>
      </c>
      <c r="I10079" s="3">
        <v>43824.166666666664</v>
      </c>
      <c r="J10079" s="1">
        <v>5.19232967358987</v>
      </c>
      <c r="K10079" s="1" t="s">
        <v>159</v>
      </c>
      <c r="M10079" s="3">
        <v>43824.31575978009</v>
      </c>
    </row>
    <row r="10080">
      <c r="A10080" s="1">
        <v>10078.0</v>
      </c>
      <c r="B10080" s="1" t="s">
        <v>5602</v>
      </c>
      <c r="C10080" s="1" t="s">
        <v>18532</v>
      </c>
      <c r="D10080" s="1" t="s">
        <v>5969</v>
      </c>
      <c r="E10080" s="1" t="s">
        <v>18533</v>
      </c>
      <c r="F10080" s="1" t="s">
        <v>5605</v>
      </c>
      <c r="G10080" s="1" t="s">
        <v>89</v>
      </c>
      <c r="H10080" s="1">
        <v>45.0</v>
      </c>
      <c r="I10080" s="3">
        <v>44188.354166666664</v>
      </c>
      <c r="J10080" s="1">
        <v>2.42323485076691</v>
      </c>
      <c r="K10080" s="1" t="s">
        <v>601</v>
      </c>
      <c r="M10080" s="3">
        <v>44188.38055313657</v>
      </c>
    </row>
    <row r="10081">
      <c r="A10081" s="1">
        <v>10079.0</v>
      </c>
      <c r="B10081" s="1" t="s">
        <v>1336</v>
      </c>
      <c r="C10081" s="1" t="s">
        <v>18534</v>
      </c>
      <c r="D10081" s="1" t="s">
        <v>17425</v>
      </c>
      <c r="E10081" s="1" t="s">
        <v>17426</v>
      </c>
      <c r="F10081" s="1" t="s">
        <v>1340</v>
      </c>
      <c r="G10081" s="1" t="s">
        <v>17</v>
      </c>
      <c r="H10081" s="1">
        <v>45.0</v>
      </c>
      <c r="I10081" s="3">
        <v>43765.333333333336</v>
      </c>
      <c r="J10081" s="1">
        <v>26.3253820730763</v>
      </c>
      <c r="K10081" s="1" t="s">
        <v>62</v>
      </c>
      <c r="M10081" s="3">
        <v>43765.36646528935</v>
      </c>
    </row>
    <row r="10082">
      <c r="A10082" s="1">
        <v>10080.0</v>
      </c>
      <c r="B10082" s="1" t="s">
        <v>354</v>
      </c>
      <c r="C10082" s="1" t="s">
        <v>18535</v>
      </c>
      <c r="D10082" s="1" t="s">
        <v>93</v>
      </c>
      <c r="E10082" s="1" t="s">
        <v>18536</v>
      </c>
      <c r="F10082" s="1" t="s">
        <v>358</v>
      </c>
      <c r="G10082" s="1" t="s">
        <v>39</v>
      </c>
      <c r="H10082" s="1">
        <v>45.0</v>
      </c>
      <c r="I10082" s="3">
        <v>44183.3125</v>
      </c>
      <c r="J10082" s="1">
        <v>1.16332601323879</v>
      </c>
      <c r="K10082" s="1" t="s">
        <v>24</v>
      </c>
      <c r="M10082" s="3">
        <v>44183.31629509259</v>
      </c>
    </row>
    <row r="10083">
      <c r="A10083" s="1">
        <v>10081.0</v>
      </c>
      <c r="B10083" s="1" t="s">
        <v>12</v>
      </c>
      <c r="C10083" s="1" t="s">
        <v>18537</v>
      </c>
      <c r="D10083" s="1" t="s">
        <v>14</v>
      </c>
      <c r="E10083" s="1" t="s">
        <v>946</v>
      </c>
      <c r="F10083" s="1" t="s">
        <v>16</v>
      </c>
      <c r="G10083" s="1" t="s">
        <v>17</v>
      </c>
      <c r="H10083" s="1">
        <v>45.0</v>
      </c>
      <c r="I10083" s="3">
        <v>43780.291666666664</v>
      </c>
      <c r="J10083" s="1">
        <v>2.30851169613083</v>
      </c>
      <c r="K10083" s="1" t="s">
        <v>18</v>
      </c>
      <c r="M10083" s="3">
        <v>43780.33355190972</v>
      </c>
    </row>
    <row r="10084">
      <c r="A10084" s="1">
        <v>10082.0</v>
      </c>
      <c r="B10084" s="1" t="s">
        <v>8303</v>
      </c>
      <c r="C10084" s="1" t="s">
        <v>18538</v>
      </c>
      <c r="D10084" s="1" t="s">
        <v>49</v>
      </c>
      <c r="E10084" s="1" t="s">
        <v>18539</v>
      </c>
      <c r="F10084" s="1" t="s">
        <v>8307</v>
      </c>
      <c r="G10084" s="1" t="s">
        <v>39</v>
      </c>
      <c r="H10084" s="1">
        <v>45.0</v>
      </c>
      <c r="I10084" s="3">
        <v>43869.25</v>
      </c>
      <c r="J10084" s="1">
        <v>3.35488149294381</v>
      </c>
      <c r="K10084" s="1" t="s">
        <v>18</v>
      </c>
      <c r="M10084" s="3">
        <v>43869.27449201389</v>
      </c>
    </row>
    <row r="10085">
      <c r="A10085" s="1">
        <v>10083.0</v>
      </c>
      <c r="B10085" s="1" t="s">
        <v>345</v>
      </c>
      <c r="C10085" s="1" t="s">
        <v>18540</v>
      </c>
      <c r="D10085" s="1" t="s">
        <v>518</v>
      </c>
      <c r="E10085" s="1" t="s">
        <v>18541</v>
      </c>
      <c r="F10085" s="1" t="s">
        <v>349</v>
      </c>
      <c r="G10085" s="1" t="s">
        <v>17</v>
      </c>
      <c r="H10085" s="1">
        <v>45.0</v>
      </c>
      <c r="I10085" s="3">
        <v>43896.645833333336</v>
      </c>
      <c r="J10085" s="1">
        <v>1.13889543948753</v>
      </c>
      <c r="K10085" s="1" t="s">
        <v>24</v>
      </c>
      <c r="M10085" s="3">
        <v>43896.67910136574</v>
      </c>
    </row>
    <row r="10086">
      <c r="A10086" s="1">
        <v>10084.0</v>
      </c>
      <c r="B10086" s="1" t="s">
        <v>2561</v>
      </c>
      <c r="C10086" s="1" t="s">
        <v>18542</v>
      </c>
      <c r="D10086" s="1" t="s">
        <v>2563</v>
      </c>
      <c r="E10086" s="1" t="s">
        <v>2564</v>
      </c>
      <c r="F10086" s="1" t="s">
        <v>2565</v>
      </c>
      <c r="G10086" s="1" t="s">
        <v>17</v>
      </c>
      <c r="H10086" s="1">
        <v>45.0</v>
      </c>
      <c r="I10086" s="3">
        <v>43789.541666666664</v>
      </c>
      <c r="J10086" s="1">
        <v>0.0</v>
      </c>
      <c r="K10086" s="1" t="s">
        <v>18</v>
      </c>
      <c r="M10086" s="3">
        <v>43789.571711689816</v>
      </c>
    </row>
    <row r="10087">
      <c r="A10087" s="1">
        <v>10085.0</v>
      </c>
      <c r="B10087" s="1" t="s">
        <v>953</v>
      </c>
      <c r="C10087" s="1" t="s">
        <v>18543</v>
      </c>
      <c r="D10087" s="1" t="s">
        <v>121</v>
      </c>
      <c r="E10087" s="1" t="s">
        <v>5584</v>
      </c>
      <c r="F10087" s="1" t="s">
        <v>956</v>
      </c>
      <c r="G10087" s="1" t="s">
        <v>17</v>
      </c>
      <c r="H10087" s="1">
        <v>45.0</v>
      </c>
      <c r="I10087" s="3">
        <v>44223.1875</v>
      </c>
      <c r="J10087" s="1">
        <v>2.4339590117698</v>
      </c>
      <c r="K10087" s="1" t="s">
        <v>18</v>
      </c>
      <c r="M10087" s="3">
        <v>44223.21069775463</v>
      </c>
    </row>
    <row r="10088">
      <c r="A10088" s="1">
        <v>10086.0</v>
      </c>
      <c r="B10088" s="1" t="s">
        <v>1289</v>
      </c>
      <c r="C10088" s="1" t="s">
        <v>18544</v>
      </c>
      <c r="D10088" s="1" t="s">
        <v>2721</v>
      </c>
      <c r="E10088" s="1" t="s">
        <v>18545</v>
      </c>
      <c r="F10088" s="1" t="s">
        <v>1293</v>
      </c>
      <c r="G10088" s="1" t="s">
        <v>39</v>
      </c>
      <c r="H10088" s="1">
        <v>45.0</v>
      </c>
      <c r="I10088" s="3">
        <v>44021.666666666664</v>
      </c>
      <c r="J10088" s="1">
        <v>0.414405468705337</v>
      </c>
      <c r="K10088" s="1" t="s">
        <v>24</v>
      </c>
      <c r="M10088" s="3">
        <v>44021.70151519676</v>
      </c>
    </row>
    <row r="10089">
      <c r="A10089" s="1">
        <v>10087.0</v>
      </c>
      <c r="B10089" s="1" t="s">
        <v>119</v>
      </c>
      <c r="C10089" s="1" t="s">
        <v>18546</v>
      </c>
      <c r="D10089" s="1" t="s">
        <v>37</v>
      </c>
      <c r="E10089" s="1" t="s">
        <v>18547</v>
      </c>
      <c r="F10089" s="1" t="s">
        <v>123</v>
      </c>
      <c r="G10089" s="1" t="s">
        <v>39</v>
      </c>
      <c r="H10089" s="1">
        <v>45.0</v>
      </c>
      <c r="I10089" s="3">
        <v>44228.625</v>
      </c>
      <c r="J10089" s="1">
        <v>3.1078473831561</v>
      </c>
      <c r="K10089" s="1" t="s">
        <v>18</v>
      </c>
      <c r="M10089" s="3">
        <v>44228.63421590278</v>
      </c>
    </row>
    <row r="10090">
      <c r="A10090" s="1">
        <v>10088.0</v>
      </c>
      <c r="B10090" s="1" t="s">
        <v>582</v>
      </c>
      <c r="C10090" s="1" t="s">
        <v>18548</v>
      </c>
      <c r="D10090" s="1" t="s">
        <v>347</v>
      </c>
      <c r="E10090" s="1" t="s">
        <v>18549</v>
      </c>
      <c r="F10090" s="1" t="s">
        <v>586</v>
      </c>
      <c r="G10090" s="1" t="s">
        <v>39</v>
      </c>
      <c r="H10090" s="1">
        <v>45.0</v>
      </c>
      <c r="I10090" s="3">
        <v>43731.625</v>
      </c>
      <c r="J10090" s="1">
        <v>2.60477767871521</v>
      </c>
      <c r="K10090" s="1" t="s">
        <v>24</v>
      </c>
      <c r="M10090" s="3">
        <v>43731.657280590276</v>
      </c>
    </row>
    <row r="10091">
      <c r="A10091" s="1">
        <v>10089.0</v>
      </c>
      <c r="B10091" s="1" t="s">
        <v>957</v>
      </c>
      <c r="C10091" s="1" t="s">
        <v>18550</v>
      </c>
      <c r="D10091" s="1" t="s">
        <v>198</v>
      </c>
      <c r="E10091" s="1" t="s">
        <v>2548</v>
      </c>
      <c r="F10091" s="1" t="s">
        <v>961</v>
      </c>
      <c r="G10091" s="1" t="s">
        <v>17</v>
      </c>
      <c r="H10091" s="1">
        <v>45.0</v>
      </c>
      <c r="I10091" s="3">
        <v>44142.666666666664</v>
      </c>
      <c r="J10091" s="1">
        <v>2.17870931084976</v>
      </c>
      <c r="K10091" s="1" t="s">
        <v>24</v>
      </c>
      <c r="M10091" s="3">
        <v>44142.691875613426</v>
      </c>
    </row>
    <row r="10092">
      <c r="A10092" s="1">
        <v>10090.0</v>
      </c>
      <c r="B10092" s="1" t="s">
        <v>319</v>
      </c>
      <c r="C10092" s="1" t="s">
        <v>18551</v>
      </c>
      <c r="D10092" s="1" t="s">
        <v>321</v>
      </c>
      <c r="E10092" s="1" t="s">
        <v>18552</v>
      </c>
      <c r="F10092" s="1" t="s">
        <v>323</v>
      </c>
      <c r="G10092" s="1" t="s">
        <v>39</v>
      </c>
      <c r="H10092" s="1">
        <v>45.0</v>
      </c>
      <c r="I10092" s="3">
        <v>43996.322916666664</v>
      </c>
      <c r="J10092" s="1">
        <v>1.30432646560242</v>
      </c>
      <c r="K10092" s="1" t="s">
        <v>24</v>
      </c>
      <c r="M10092" s="3">
        <v>43996.35526842593</v>
      </c>
    </row>
    <row r="10093">
      <c r="A10093" s="1">
        <v>10091.0</v>
      </c>
      <c r="B10093" s="1" t="s">
        <v>303</v>
      </c>
      <c r="C10093" s="1" t="s">
        <v>18553</v>
      </c>
      <c r="D10093" s="1" t="s">
        <v>305</v>
      </c>
      <c r="E10093" s="1" t="s">
        <v>1839</v>
      </c>
      <c r="F10093" s="1" t="s">
        <v>307</v>
      </c>
      <c r="G10093" s="1" t="s">
        <v>17</v>
      </c>
      <c r="H10093" s="1">
        <v>45.0</v>
      </c>
      <c r="I10093" s="3">
        <v>43886.666666666664</v>
      </c>
      <c r="J10093" s="1">
        <v>1.58711317210925</v>
      </c>
      <c r="K10093" s="1" t="s">
        <v>24</v>
      </c>
      <c r="M10093" s="3">
        <v>43886.69451984954</v>
      </c>
    </row>
    <row r="10094">
      <c r="A10094" s="1">
        <v>10092.0</v>
      </c>
      <c r="B10094" s="1" t="s">
        <v>1489</v>
      </c>
      <c r="C10094" s="1" t="s">
        <v>18554</v>
      </c>
      <c r="D10094" s="1" t="s">
        <v>818</v>
      </c>
      <c r="E10094" s="1" t="s">
        <v>9149</v>
      </c>
      <c r="F10094" s="1" t="s">
        <v>1492</v>
      </c>
      <c r="G10094" s="1" t="s">
        <v>17</v>
      </c>
      <c r="H10094" s="1">
        <v>45.0</v>
      </c>
      <c r="I10094" s="3">
        <v>44119.229166666664</v>
      </c>
      <c r="J10094" s="1">
        <v>4.01910061725133</v>
      </c>
      <c r="K10094" s="1" t="s">
        <v>18</v>
      </c>
      <c r="M10094" s="3">
        <v>44119.2320434838</v>
      </c>
    </row>
    <row r="10095">
      <c r="A10095" s="1">
        <v>10093.0</v>
      </c>
      <c r="B10095" s="1" t="s">
        <v>1800</v>
      </c>
      <c r="C10095" s="1" t="s">
        <v>18555</v>
      </c>
      <c r="D10095" s="1" t="s">
        <v>1802</v>
      </c>
      <c r="E10095" s="1" t="s">
        <v>2958</v>
      </c>
      <c r="F10095" s="1" t="s">
        <v>1804</v>
      </c>
      <c r="G10095" s="1" t="s">
        <v>17</v>
      </c>
      <c r="H10095" s="1">
        <v>45.0</v>
      </c>
      <c r="I10095" s="3">
        <v>43866.25</v>
      </c>
      <c r="J10095" s="1">
        <v>0.267188690875865</v>
      </c>
      <c r="K10095" s="1" t="s">
        <v>83</v>
      </c>
      <c r="M10095" s="3">
        <v>43866.25429503472</v>
      </c>
    </row>
    <row r="10096">
      <c r="A10096" s="1">
        <v>10094.0</v>
      </c>
      <c r="B10096" s="1" t="s">
        <v>611</v>
      </c>
      <c r="C10096" s="1" t="s">
        <v>18556</v>
      </c>
      <c r="D10096" s="1" t="s">
        <v>2377</v>
      </c>
      <c r="E10096" s="1" t="s">
        <v>2378</v>
      </c>
      <c r="F10096" s="1" t="s">
        <v>615</v>
      </c>
      <c r="G10096" s="1" t="s">
        <v>17</v>
      </c>
      <c r="H10096" s="1">
        <v>45.0</v>
      </c>
      <c r="I10096" s="3">
        <v>44211.239583333336</v>
      </c>
      <c r="J10096" s="1">
        <v>3.49287392868552</v>
      </c>
      <c r="K10096" s="1" t="s">
        <v>616</v>
      </c>
      <c r="L10096" s="1" t="s">
        <v>617</v>
      </c>
      <c r="M10096" s="3">
        <v>44211.25062313658</v>
      </c>
    </row>
    <row r="10097">
      <c r="A10097" s="1">
        <v>10095.0</v>
      </c>
      <c r="B10097" s="1" t="s">
        <v>303</v>
      </c>
      <c r="C10097" s="1" t="s">
        <v>18557</v>
      </c>
      <c r="D10097" s="1" t="s">
        <v>305</v>
      </c>
      <c r="E10097" s="1" t="s">
        <v>3101</v>
      </c>
      <c r="F10097" s="1" t="s">
        <v>307</v>
      </c>
      <c r="G10097" s="1" t="s">
        <v>17</v>
      </c>
      <c r="H10097" s="1">
        <v>45.0</v>
      </c>
      <c r="I10097" s="3">
        <v>44061.416666666664</v>
      </c>
      <c r="J10097" s="1">
        <v>1.39358857653497</v>
      </c>
      <c r="K10097" s="1" t="s">
        <v>24</v>
      </c>
      <c r="M10097" s="3">
        <v>44061.43505574074</v>
      </c>
    </row>
    <row r="10098">
      <c r="A10098" s="1">
        <v>10096.0</v>
      </c>
      <c r="B10098" s="1" t="s">
        <v>445</v>
      </c>
      <c r="C10098" s="1" t="s">
        <v>18558</v>
      </c>
      <c r="D10098" s="1" t="s">
        <v>32</v>
      </c>
      <c r="E10098" s="1" t="s">
        <v>11921</v>
      </c>
      <c r="F10098" s="1" t="s">
        <v>449</v>
      </c>
      <c r="G10098" s="1" t="s">
        <v>17</v>
      </c>
      <c r="H10098" s="1">
        <v>45.0</v>
      </c>
      <c r="I10098" s="3">
        <v>43767.5</v>
      </c>
      <c r="J10098" s="1">
        <v>1.19131608793911</v>
      </c>
      <c r="K10098" s="1" t="s">
        <v>24</v>
      </c>
      <c r="M10098" s="3">
        <v>43770.55107079861</v>
      </c>
    </row>
    <row r="10099">
      <c r="A10099" s="1">
        <v>10097.0</v>
      </c>
      <c r="B10099" s="1" t="s">
        <v>11217</v>
      </c>
      <c r="C10099" s="1" t="s">
        <v>18559</v>
      </c>
      <c r="D10099" s="1" t="s">
        <v>5598</v>
      </c>
      <c r="E10099" s="1" t="s">
        <v>18560</v>
      </c>
      <c r="F10099" s="1" t="s">
        <v>11220</v>
      </c>
      <c r="G10099" s="1" t="s">
        <v>39</v>
      </c>
      <c r="H10099" s="1">
        <v>45.0</v>
      </c>
      <c r="I10099" s="3">
        <v>44107.333333333336</v>
      </c>
      <c r="J10099" s="1">
        <v>1.05270380412659</v>
      </c>
      <c r="K10099" s="1" t="s">
        <v>24</v>
      </c>
      <c r="L10099" s="1" t="s">
        <v>406</v>
      </c>
      <c r="M10099" s="3">
        <v>44107.36596230324</v>
      </c>
    </row>
    <row r="10100">
      <c r="A10100" s="1">
        <v>10098.0</v>
      </c>
      <c r="B10100" s="1" t="s">
        <v>2037</v>
      </c>
      <c r="C10100" s="1" t="s">
        <v>18561</v>
      </c>
      <c r="D10100" s="1" t="s">
        <v>2485</v>
      </c>
      <c r="E10100" s="1" t="s">
        <v>18562</v>
      </c>
      <c r="F10100" s="1" t="s">
        <v>2040</v>
      </c>
      <c r="G10100" s="1" t="s">
        <v>39</v>
      </c>
      <c r="H10100" s="1">
        <v>45.0</v>
      </c>
      <c r="I10100" s="3">
        <v>44165.604166666664</v>
      </c>
      <c r="J10100" s="1">
        <v>3.43123252122097</v>
      </c>
      <c r="K10100" s="1" t="s">
        <v>1376</v>
      </c>
      <c r="M10100" s="3">
        <v>44165.63951054398</v>
      </c>
    </row>
    <row r="10101">
      <c r="A10101" s="1">
        <v>10099.0</v>
      </c>
      <c r="B10101" s="1" t="s">
        <v>136</v>
      </c>
      <c r="C10101" s="1" t="s">
        <v>18563</v>
      </c>
      <c r="D10101" s="1" t="s">
        <v>138</v>
      </c>
      <c r="E10101" s="1" t="s">
        <v>1259</v>
      </c>
      <c r="F10101" s="1" t="s">
        <v>140</v>
      </c>
      <c r="G10101" s="1" t="s">
        <v>35</v>
      </c>
      <c r="H10101" s="1">
        <v>45.0</v>
      </c>
      <c r="I10101" s="3">
        <v>44215.375</v>
      </c>
      <c r="J10101" s="1">
        <v>2.42703156354125</v>
      </c>
      <c r="K10101" s="1" t="s">
        <v>18</v>
      </c>
      <c r="M10101" s="3">
        <v>44215.32074417824</v>
      </c>
    </row>
    <row r="10102">
      <c r="A10102" s="1">
        <v>10100.0</v>
      </c>
      <c r="B10102" s="1" t="s">
        <v>1202</v>
      </c>
      <c r="C10102" s="1" t="s">
        <v>18564</v>
      </c>
      <c r="D10102" s="1" t="s">
        <v>3392</v>
      </c>
      <c r="E10102" s="1" t="s">
        <v>3393</v>
      </c>
      <c r="F10102" s="1" t="s">
        <v>1206</v>
      </c>
      <c r="G10102" s="1" t="s">
        <v>17</v>
      </c>
      <c r="H10102" s="1">
        <v>45.0</v>
      </c>
      <c r="I10102" s="3">
        <v>43753.583333333336</v>
      </c>
      <c r="J10102" s="1">
        <v>2.27621206921776</v>
      </c>
      <c r="K10102" s="1" t="s">
        <v>24</v>
      </c>
      <c r="M10102" s="3">
        <v>43753.36725417824</v>
      </c>
    </row>
    <row r="10103">
      <c r="A10103" s="1">
        <v>10101.0</v>
      </c>
      <c r="B10103" s="1" t="s">
        <v>2069</v>
      </c>
      <c r="C10103" s="1" t="s">
        <v>18565</v>
      </c>
      <c r="D10103" s="1" t="s">
        <v>32</v>
      </c>
      <c r="E10103" s="1" t="s">
        <v>18566</v>
      </c>
      <c r="F10103" s="1" t="s">
        <v>2072</v>
      </c>
      <c r="G10103" s="1" t="s">
        <v>89</v>
      </c>
      <c r="H10103" s="1">
        <v>45.0</v>
      </c>
      <c r="I10103" s="3">
        <v>44165.48425509259</v>
      </c>
      <c r="J10103" s="1">
        <v>1.88362501379852</v>
      </c>
      <c r="K10103" s="1" t="s">
        <v>24</v>
      </c>
      <c r="M10103" s="3">
        <v>44165.49701814815</v>
      </c>
    </row>
    <row r="10104">
      <c r="A10104" s="1">
        <v>10102.0</v>
      </c>
      <c r="B10104" s="1" t="s">
        <v>12</v>
      </c>
      <c r="C10104" s="1" t="s">
        <v>18567</v>
      </c>
      <c r="D10104" s="1" t="s">
        <v>925</v>
      </c>
      <c r="E10104" s="1" t="s">
        <v>8111</v>
      </c>
      <c r="F10104" s="1" t="s">
        <v>16</v>
      </c>
      <c r="G10104" s="1" t="s">
        <v>17</v>
      </c>
      <c r="H10104" s="1">
        <v>45.0</v>
      </c>
      <c r="I10104" s="3">
        <v>43823.625</v>
      </c>
      <c r="J10104" s="1">
        <v>1.9631641512447</v>
      </c>
      <c r="K10104" s="1" t="s">
        <v>18</v>
      </c>
      <c r="M10104" s="3">
        <v>43823.614347118055</v>
      </c>
    </row>
    <row r="10105">
      <c r="A10105" s="1">
        <v>10103.0</v>
      </c>
      <c r="B10105" s="1" t="s">
        <v>2246</v>
      </c>
      <c r="C10105" s="1" t="s">
        <v>18568</v>
      </c>
      <c r="D10105" s="1" t="s">
        <v>2248</v>
      </c>
      <c r="E10105" s="1" t="s">
        <v>15312</v>
      </c>
      <c r="F10105" s="1" t="s">
        <v>2250</v>
      </c>
      <c r="G10105" s="1" t="s">
        <v>17</v>
      </c>
      <c r="H10105" s="1">
        <v>45.0</v>
      </c>
      <c r="I10105" s="3">
        <v>44114.229166666664</v>
      </c>
      <c r="J10105" s="1">
        <v>2.3981393717732</v>
      </c>
      <c r="K10105" s="1" t="s">
        <v>24</v>
      </c>
      <c r="L10105" s="1" t="s">
        <v>365</v>
      </c>
      <c r="M10105" s="3">
        <v>44114.26001309028</v>
      </c>
    </row>
    <row r="10106">
      <c r="A10106" s="1">
        <v>10104.0</v>
      </c>
      <c r="B10106" s="1" t="s">
        <v>853</v>
      </c>
      <c r="C10106" s="1" t="s">
        <v>18569</v>
      </c>
      <c r="D10106" s="1" t="s">
        <v>1802</v>
      </c>
      <c r="E10106" s="1" t="s">
        <v>2575</v>
      </c>
      <c r="F10106" s="1" t="s">
        <v>856</v>
      </c>
      <c r="G10106" s="1" t="s">
        <v>17</v>
      </c>
      <c r="H10106" s="1">
        <v>45.0</v>
      </c>
      <c r="I10106" s="3">
        <v>43999.541666666664</v>
      </c>
      <c r="J10106" s="1">
        <v>2.14764058810192</v>
      </c>
      <c r="K10106" s="1" t="s">
        <v>18</v>
      </c>
      <c r="M10106" s="3">
        <v>43999.384745613424</v>
      </c>
    </row>
    <row r="10107">
      <c r="A10107" s="1">
        <v>10105.0</v>
      </c>
      <c r="B10107" s="1" t="s">
        <v>2339</v>
      </c>
      <c r="C10107" s="1" t="s">
        <v>18570</v>
      </c>
      <c r="D10107" s="1" t="s">
        <v>738</v>
      </c>
      <c r="E10107" s="1" t="s">
        <v>11963</v>
      </c>
      <c r="F10107" s="1" t="s">
        <v>2342</v>
      </c>
      <c r="G10107" s="1" t="s">
        <v>17</v>
      </c>
      <c r="H10107" s="1">
        <v>45.0</v>
      </c>
      <c r="I10107" s="3">
        <v>44134.1875</v>
      </c>
      <c r="J10107" s="1">
        <v>4.20248660575794</v>
      </c>
      <c r="K10107" s="1" t="s">
        <v>24</v>
      </c>
      <c r="M10107" s="3">
        <v>44134.21956171296</v>
      </c>
    </row>
    <row r="10108">
      <c r="A10108" s="1">
        <v>10106.0</v>
      </c>
      <c r="B10108" s="1" t="s">
        <v>293</v>
      </c>
      <c r="C10108" s="1" t="s">
        <v>18571</v>
      </c>
      <c r="D10108" s="1" t="s">
        <v>588</v>
      </c>
      <c r="E10108" s="1" t="s">
        <v>10519</v>
      </c>
      <c r="F10108" s="1" t="s">
        <v>297</v>
      </c>
      <c r="G10108" s="1" t="s">
        <v>17</v>
      </c>
      <c r="H10108" s="1">
        <v>45.0</v>
      </c>
      <c r="I10108" s="3">
        <v>43817.791666666664</v>
      </c>
      <c r="J10108" s="1">
        <v>0.954556412605767</v>
      </c>
      <c r="K10108" s="1" t="s">
        <v>62</v>
      </c>
      <c r="M10108" s="3">
        <v>43817.79375936343</v>
      </c>
    </row>
    <row r="10109">
      <c r="A10109" s="1">
        <v>10107.0</v>
      </c>
      <c r="B10109" s="1" t="s">
        <v>553</v>
      </c>
      <c r="C10109" s="1" t="s">
        <v>18572</v>
      </c>
      <c r="D10109" s="1" t="s">
        <v>555</v>
      </c>
      <c r="E10109" s="1" t="s">
        <v>4156</v>
      </c>
      <c r="F10109" s="1" t="s">
        <v>557</v>
      </c>
      <c r="G10109" s="1" t="s">
        <v>17</v>
      </c>
      <c r="H10109" s="1">
        <v>45.0</v>
      </c>
      <c r="I10109" s="3">
        <v>44151.645833333336</v>
      </c>
      <c r="J10109" s="1">
        <v>0.850222066381153</v>
      </c>
      <c r="K10109" s="1" t="s">
        <v>46</v>
      </c>
      <c r="L10109" s="1" t="s">
        <v>558</v>
      </c>
      <c r="M10109" s="3">
        <v>44151.68203959491</v>
      </c>
    </row>
    <row r="10110">
      <c r="A10110" s="1">
        <v>10108.0</v>
      </c>
      <c r="B10110" s="1" t="s">
        <v>10111</v>
      </c>
      <c r="C10110" s="1" t="s">
        <v>18573</v>
      </c>
      <c r="D10110" s="1" t="s">
        <v>1578</v>
      </c>
      <c r="E10110" s="1" t="s">
        <v>18574</v>
      </c>
      <c r="F10110" s="1" t="s">
        <v>10114</v>
      </c>
      <c r="G10110" s="1" t="s">
        <v>39</v>
      </c>
      <c r="H10110" s="1">
        <v>45.0</v>
      </c>
      <c r="I10110" s="3">
        <v>44017.635416666664</v>
      </c>
      <c r="J10110" s="1">
        <v>0.903133437043944</v>
      </c>
      <c r="K10110" s="1" t="s">
        <v>1194</v>
      </c>
      <c r="M10110" s="3">
        <v>44017.66514385417</v>
      </c>
    </row>
    <row r="10111">
      <c r="A10111" s="1">
        <v>10109.0</v>
      </c>
      <c r="B10111" s="1" t="s">
        <v>3724</v>
      </c>
      <c r="C10111" s="1" t="s">
        <v>18575</v>
      </c>
      <c r="D10111" s="1" t="s">
        <v>985</v>
      </c>
      <c r="E10111" s="1" t="s">
        <v>13380</v>
      </c>
      <c r="F10111" s="1" t="s">
        <v>3727</v>
      </c>
      <c r="G10111" s="1" t="s">
        <v>17</v>
      </c>
      <c r="H10111" s="1">
        <v>45.0</v>
      </c>
      <c r="I10111" s="3">
        <v>44032.6875</v>
      </c>
      <c r="J10111" s="1">
        <v>1.03148451612539</v>
      </c>
      <c r="K10111" s="1" t="s">
        <v>218</v>
      </c>
      <c r="L10111" s="1" t="s">
        <v>287</v>
      </c>
      <c r="M10111" s="3">
        <v>44032.73199193287</v>
      </c>
    </row>
    <row r="10112">
      <c r="A10112" s="1">
        <v>10110.0</v>
      </c>
      <c r="B10112" s="1" t="s">
        <v>582</v>
      </c>
      <c r="C10112" s="1" t="s">
        <v>18576</v>
      </c>
      <c r="D10112" s="1" t="s">
        <v>4415</v>
      </c>
      <c r="E10112" s="1" t="s">
        <v>4416</v>
      </c>
      <c r="F10112" s="1" t="s">
        <v>586</v>
      </c>
      <c r="G10112" s="1" t="s">
        <v>17</v>
      </c>
      <c r="H10112" s="1">
        <v>45.0</v>
      </c>
      <c r="I10112" s="3">
        <v>44118.25</v>
      </c>
      <c r="J10112" s="1">
        <v>1.92785250901485</v>
      </c>
      <c r="K10112" s="1" t="s">
        <v>166</v>
      </c>
      <c r="L10112" s="1" t="s">
        <v>167</v>
      </c>
      <c r="M10112" s="3">
        <v>44118.28422981482</v>
      </c>
    </row>
    <row r="10113">
      <c r="A10113" s="1">
        <v>10111.0</v>
      </c>
      <c r="B10113" s="1" t="s">
        <v>293</v>
      </c>
      <c r="C10113" s="1" t="s">
        <v>18577</v>
      </c>
      <c r="D10113" s="1" t="s">
        <v>588</v>
      </c>
      <c r="E10113" s="1" t="s">
        <v>5318</v>
      </c>
      <c r="F10113" s="1" t="s">
        <v>297</v>
      </c>
      <c r="G10113" s="1" t="s">
        <v>17</v>
      </c>
      <c r="H10113" s="1">
        <v>45.0</v>
      </c>
      <c r="I10113" s="3">
        <v>44003.291666666664</v>
      </c>
      <c r="J10113" s="1">
        <v>0.0</v>
      </c>
      <c r="K10113" s="1" t="s">
        <v>62</v>
      </c>
      <c r="M10113" s="3">
        <v>44003.35667690972</v>
      </c>
    </row>
    <row r="10114">
      <c r="A10114" s="1">
        <v>10112.0</v>
      </c>
      <c r="B10114" s="1" t="s">
        <v>1289</v>
      </c>
      <c r="C10114" s="1" t="s">
        <v>18578</v>
      </c>
      <c r="D10114" s="1" t="s">
        <v>1666</v>
      </c>
      <c r="E10114" s="1" t="s">
        <v>5238</v>
      </c>
      <c r="F10114" s="1" t="s">
        <v>1293</v>
      </c>
      <c r="G10114" s="1" t="s">
        <v>35</v>
      </c>
      <c r="H10114" s="1">
        <v>45.0</v>
      </c>
      <c r="I10114" s="3">
        <v>43614.666666666664</v>
      </c>
      <c r="J10114" s="1">
        <v>0.100821305260366</v>
      </c>
      <c r="K10114" s="1" t="s">
        <v>24</v>
      </c>
      <c r="M10114" s="3">
        <v>43614.69300799769</v>
      </c>
    </row>
    <row r="10115">
      <c r="A10115" s="1">
        <v>10113.0</v>
      </c>
      <c r="B10115" s="1" t="s">
        <v>119</v>
      </c>
      <c r="C10115" s="1" t="s">
        <v>18579</v>
      </c>
      <c r="D10115" s="1" t="s">
        <v>5012</v>
      </c>
      <c r="E10115" s="1" t="s">
        <v>18580</v>
      </c>
      <c r="F10115" s="1" t="s">
        <v>123</v>
      </c>
      <c r="G10115" s="1" t="s">
        <v>39</v>
      </c>
      <c r="H10115" s="1">
        <v>45.0</v>
      </c>
      <c r="I10115" s="3">
        <v>43790.291666666664</v>
      </c>
      <c r="J10115" s="1">
        <v>2.18354944908452</v>
      </c>
      <c r="K10115" s="1" t="s">
        <v>18</v>
      </c>
      <c r="M10115" s="3">
        <v>43790.31608283565</v>
      </c>
    </row>
    <row r="10116">
      <c r="A10116" s="1">
        <v>10114.0</v>
      </c>
      <c r="B10116" s="1" t="s">
        <v>2448</v>
      </c>
      <c r="C10116" s="1" t="s">
        <v>18581</v>
      </c>
      <c r="D10116" s="1" t="s">
        <v>8203</v>
      </c>
      <c r="E10116" s="1" t="s">
        <v>18582</v>
      </c>
      <c r="F10116" s="1" t="s">
        <v>2452</v>
      </c>
      <c r="G10116" s="1" t="s">
        <v>39</v>
      </c>
      <c r="H10116" s="1">
        <v>45.0</v>
      </c>
      <c r="I10116" s="3">
        <v>43849.666666666664</v>
      </c>
      <c r="J10116" s="1">
        <v>3.08424904982364</v>
      </c>
      <c r="K10116" s="1" t="s">
        <v>24</v>
      </c>
      <c r="M10116" s="3">
        <v>43849.70644231481</v>
      </c>
    </row>
    <row r="10117">
      <c r="A10117" s="1">
        <v>10115.0</v>
      </c>
      <c r="B10117" s="1" t="s">
        <v>1315</v>
      </c>
      <c r="C10117" s="1" t="s">
        <v>18583</v>
      </c>
      <c r="D10117" s="1" t="s">
        <v>411</v>
      </c>
      <c r="E10117" s="1" t="s">
        <v>1318</v>
      </c>
      <c r="F10117" s="1" t="s">
        <v>1319</v>
      </c>
      <c r="G10117" s="1" t="s">
        <v>17</v>
      </c>
      <c r="H10117" s="1">
        <v>45.0</v>
      </c>
      <c r="I10117" s="3">
        <v>43778.333333333336</v>
      </c>
      <c r="J10117" s="1">
        <v>0.0624925525049902</v>
      </c>
      <c r="K10117" s="1" t="s">
        <v>18</v>
      </c>
      <c r="M10117" s="3">
        <v>43778.402279375</v>
      </c>
    </row>
    <row r="10118">
      <c r="A10118" s="1">
        <v>10116.0</v>
      </c>
      <c r="B10118" s="1" t="s">
        <v>1315</v>
      </c>
      <c r="C10118" s="1" t="s">
        <v>18584</v>
      </c>
      <c r="D10118" s="1" t="s">
        <v>411</v>
      </c>
      <c r="E10118" s="1" t="s">
        <v>1386</v>
      </c>
      <c r="F10118" s="1" t="s">
        <v>1319</v>
      </c>
      <c r="G10118" s="1" t="s">
        <v>17</v>
      </c>
      <c r="H10118" s="1">
        <v>45.0</v>
      </c>
      <c r="I10118" s="3">
        <v>43879.333333333336</v>
      </c>
      <c r="J10118" s="1">
        <v>0.75628067348355</v>
      </c>
      <c r="K10118" s="1" t="s">
        <v>18</v>
      </c>
      <c r="M10118" s="3">
        <v>43879.36351123843</v>
      </c>
    </row>
    <row r="10119">
      <c r="A10119" s="1">
        <v>10117.0</v>
      </c>
      <c r="B10119" s="1" t="s">
        <v>1031</v>
      </c>
      <c r="C10119" s="1" t="s">
        <v>18585</v>
      </c>
      <c r="D10119" s="1" t="s">
        <v>998</v>
      </c>
      <c r="E10119" s="1" t="s">
        <v>8926</v>
      </c>
      <c r="F10119" s="1" t="s">
        <v>1034</v>
      </c>
      <c r="G10119" s="1" t="s">
        <v>17</v>
      </c>
      <c r="H10119" s="1">
        <v>45.0</v>
      </c>
      <c r="I10119" s="3">
        <v>43797.375</v>
      </c>
      <c r="J10119" s="1">
        <v>0.932589969267875</v>
      </c>
      <c r="K10119" s="1" t="s">
        <v>24</v>
      </c>
      <c r="M10119" s="3">
        <v>43797.47542392361</v>
      </c>
    </row>
    <row r="10120">
      <c r="A10120" s="1">
        <v>10118.0</v>
      </c>
      <c r="B10120" s="1" t="s">
        <v>2272</v>
      </c>
      <c r="C10120" s="1" t="s">
        <v>18586</v>
      </c>
      <c r="D10120" s="1" t="s">
        <v>7765</v>
      </c>
      <c r="E10120" s="1" t="s">
        <v>18587</v>
      </c>
      <c r="F10120" s="1" t="s">
        <v>2275</v>
      </c>
      <c r="G10120" s="1" t="s">
        <v>89</v>
      </c>
      <c r="H10120" s="1">
        <v>45.0</v>
      </c>
      <c r="I10120" s="3">
        <v>43768.63542048611</v>
      </c>
      <c r="J10120" s="1">
        <v>2.2810260520463</v>
      </c>
      <c r="K10120" s="1" t="s">
        <v>18</v>
      </c>
      <c r="M10120" s="3">
        <v>43768.63453996528</v>
      </c>
    </row>
    <row r="10121">
      <c r="A10121" s="1">
        <v>10119.0</v>
      </c>
      <c r="B10121" s="1" t="s">
        <v>455</v>
      </c>
      <c r="C10121" s="1" t="s">
        <v>18588</v>
      </c>
      <c r="D10121" s="1" t="s">
        <v>116</v>
      </c>
      <c r="E10121" s="1" t="s">
        <v>3667</v>
      </c>
      <c r="F10121" s="1" t="s">
        <v>458</v>
      </c>
      <c r="G10121" s="1" t="s">
        <v>17</v>
      </c>
      <c r="H10121" s="1">
        <v>45.0</v>
      </c>
      <c r="I10121" s="3">
        <v>44162.625</v>
      </c>
      <c r="J10121" s="1">
        <v>0.0</v>
      </c>
      <c r="K10121" s="1" t="s">
        <v>24</v>
      </c>
      <c r="L10121" s="1" t="s">
        <v>406</v>
      </c>
      <c r="M10121" s="3">
        <v>44162.5823381713</v>
      </c>
    </row>
    <row r="10122">
      <c r="A10122" s="1">
        <v>10120.0</v>
      </c>
      <c r="B10122" s="1" t="s">
        <v>1679</v>
      </c>
      <c r="C10122" s="1" t="s">
        <v>18589</v>
      </c>
      <c r="D10122" s="1" t="s">
        <v>2806</v>
      </c>
      <c r="E10122" s="1" t="s">
        <v>18590</v>
      </c>
      <c r="F10122" s="1" t="s">
        <v>1682</v>
      </c>
      <c r="G10122" s="1" t="s">
        <v>89</v>
      </c>
      <c r="H10122" s="1">
        <v>45.0</v>
      </c>
      <c r="I10122" s="3">
        <v>43737.768950439815</v>
      </c>
      <c r="J10122" s="1">
        <v>1.9050425813965</v>
      </c>
      <c r="K10122" s="1" t="s">
        <v>24</v>
      </c>
      <c r="M10122" s="3">
        <v>43737.79633482639</v>
      </c>
    </row>
    <row r="10123">
      <c r="A10123" s="1">
        <v>10121.0</v>
      </c>
      <c r="B10123" s="1" t="s">
        <v>2448</v>
      </c>
      <c r="C10123" s="1" t="s">
        <v>18591</v>
      </c>
      <c r="D10123" s="1" t="s">
        <v>5183</v>
      </c>
      <c r="E10123" s="1" t="s">
        <v>18592</v>
      </c>
      <c r="F10123" s="1" t="s">
        <v>2452</v>
      </c>
      <c r="G10123" s="1" t="s">
        <v>39</v>
      </c>
      <c r="H10123" s="1">
        <v>45.0</v>
      </c>
      <c r="I10123" s="3">
        <v>43778.625</v>
      </c>
      <c r="J10123" s="1">
        <v>0.297623153229233</v>
      </c>
      <c r="K10123" s="1" t="s">
        <v>24</v>
      </c>
      <c r="M10123" s="3">
        <v>43778.66080377315</v>
      </c>
    </row>
    <row r="10124">
      <c r="A10124" s="1">
        <v>10122.0</v>
      </c>
      <c r="B10124" s="1" t="s">
        <v>901</v>
      </c>
      <c r="C10124" s="1" t="s">
        <v>18593</v>
      </c>
      <c r="D10124" s="1" t="s">
        <v>3708</v>
      </c>
      <c r="E10124" s="1" t="s">
        <v>18594</v>
      </c>
      <c r="F10124" s="1" t="s">
        <v>904</v>
      </c>
      <c r="G10124" s="1" t="s">
        <v>39</v>
      </c>
      <c r="H10124" s="1">
        <v>45.0</v>
      </c>
      <c r="I10124" s="3">
        <v>43601.708333333336</v>
      </c>
      <c r="J10124" s="1">
        <v>1.62823619797408</v>
      </c>
      <c r="K10124" s="1" t="s">
        <v>24</v>
      </c>
      <c r="M10124" s="3">
        <v>43601.74035827546</v>
      </c>
    </row>
    <row r="10125">
      <c r="A10125" s="1">
        <v>10123.0</v>
      </c>
      <c r="B10125" s="1" t="s">
        <v>324</v>
      </c>
      <c r="C10125" s="1" t="s">
        <v>18595</v>
      </c>
      <c r="D10125" s="1" t="s">
        <v>326</v>
      </c>
      <c r="E10125" s="1" t="s">
        <v>8964</v>
      </c>
      <c r="F10125" s="1" t="s">
        <v>328</v>
      </c>
      <c r="G10125" s="1" t="s">
        <v>17</v>
      </c>
      <c r="H10125" s="1">
        <v>45.0</v>
      </c>
      <c r="I10125" s="3">
        <v>44006.229166666664</v>
      </c>
      <c r="J10125" s="1">
        <v>0.575591869549109</v>
      </c>
      <c r="K10125" s="1" t="s">
        <v>24</v>
      </c>
      <c r="M10125" s="3">
        <v>44006.33813152778</v>
      </c>
    </row>
    <row r="10126">
      <c r="A10126" s="1">
        <v>10124.0</v>
      </c>
      <c r="B10126" s="1" t="s">
        <v>168</v>
      </c>
      <c r="C10126" s="1" t="s">
        <v>18596</v>
      </c>
      <c r="D10126" s="1" t="s">
        <v>163</v>
      </c>
      <c r="E10126" s="1" t="s">
        <v>1582</v>
      </c>
      <c r="F10126" s="1" t="s">
        <v>171</v>
      </c>
      <c r="G10126" s="1" t="s">
        <v>17</v>
      </c>
      <c r="H10126" s="1">
        <v>45.0</v>
      </c>
      <c r="I10126" s="3">
        <v>43801.208333333336</v>
      </c>
      <c r="J10126" s="1">
        <v>2.32660181683511</v>
      </c>
      <c r="K10126" s="1" t="s">
        <v>166</v>
      </c>
      <c r="M10126" s="3">
        <v>43801.26432483796</v>
      </c>
    </row>
    <row r="10127">
      <c r="A10127" s="1">
        <v>10125.0</v>
      </c>
      <c r="B10127" s="1" t="s">
        <v>63</v>
      </c>
      <c r="C10127" s="1" t="s">
        <v>18597</v>
      </c>
      <c r="D10127" s="1" t="s">
        <v>148</v>
      </c>
      <c r="E10127" s="1" t="s">
        <v>8688</v>
      </c>
      <c r="F10127" s="1" t="s">
        <v>67</v>
      </c>
      <c r="G10127" s="1" t="s">
        <v>17</v>
      </c>
      <c r="H10127" s="1">
        <v>45.0</v>
      </c>
      <c r="I10127" s="3">
        <v>44046.229166666664</v>
      </c>
      <c r="J10127" s="1">
        <v>3.4671957630998</v>
      </c>
      <c r="K10127" s="1" t="s">
        <v>24</v>
      </c>
      <c r="M10127" s="3">
        <v>44046.26462880787</v>
      </c>
    </row>
    <row r="10128">
      <c r="A10128" s="1">
        <v>10126.0</v>
      </c>
      <c r="B10128" s="1" t="s">
        <v>752</v>
      </c>
      <c r="C10128" s="1" t="s">
        <v>18598</v>
      </c>
      <c r="D10128" s="1" t="s">
        <v>2380</v>
      </c>
      <c r="E10128" s="1" t="s">
        <v>2381</v>
      </c>
      <c r="F10128" s="1" t="s">
        <v>756</v>
      </c>
      <c r="G10128" s="1" t="s">
        <v>17</v>
      </c>
      <c r="H10128" s="1">
        <v>45.0</v>
      </c>
      <c r="I10128" s="3">
        <v>43815.708333333336</v>
      </c>
      <c r="J10128" s="1">
        <v>1.08839112695496</v>
      </c>
      <c r="K10128" s="1" t="s">
        <v>62</v>
      </c>
      <c r="M10128" s="3">
        <v>43815.74040569444</v>
      </c>
    </row>
    <row r="10129">
      <c r="A10129" s="1">
        <v>10127.0</v>
      </c>
      <c r="B10129" s="1" t="s">
        <v>251</v>
      </c>
      <c r="C10129" s="1" t="s">
        <v>18599</v>
      </c>
      <c r="D10129" s="1" t="s">
        <v>5337</v>
      </c>
      <c r="E10129" s="1" t="s">
        <v>2394</v>
      </c>
      <c r="F10129" s="1" t="s">
        <v>255</v>
      </c>
      <c r="G10129" s="1" t="s">
        <v>17</v>
      </c>
      <c r="H10129" s="1">
        <v>45.0</v>
      </c>
      <c r="I10129" s="3">
        <v>43878.75</v>
      </c>
      <c r="J10129" s="1">
        <v>0.520006747328322</v>
      </c>
      <c r="K10129" s="1" t="s">
        <v>218</v>
      </c>
      <c r="M10129" s="3">
        <v>43878.768978182874</v>
      </c>
    </row>
    <row r="10130">
      <c r="A10130" s="1">
        <v>10128.0</v>
      </c>
      <c r="B10130" s="1" t="s">
        <v>1731</v>
      </c>
      <c r="C10130" s="1" t="s">
        <v>18600</v>
      </c>
      <c r="D10130" s="1" t="s">
        <v>813</v>
      </c>
      <c r="E10130" s="1" t="s">
        <v>3997</v>
      </c>
      <c r="F10130" s="1" t="s">
        <v>1734</v>
      </c>
      <c r="G10130" s="1" t="s">
        <v>17</v>
      </c>
      <c r="H10130" s="1">
        <v>45.0</v>
      </c>
      <c r="I10130" s="3">
        <v>43757.625</v>
      </c>
      <c r="J10130" s="1">
        <v>0.431220980525986</v>
      </c>
      <c r="K10130" s="1" t="s">
        <v>18</v>
      </c>
      <c r="M10130" s="3">
        <v>43757.62273798611</v>
      </c>
    </row>
    <row r="10131">
      <c r="A10131" s="1">
        <v>10129.0</v>
      </c>
      <c r="B10131" s="1" t="s">
        <v>647</v>
      </c>
      <c r="C10131" s="1" t="s">
        <v>18601</v>
      </c>
      <c r="D10131" s="1" t="s">
        <v>649</v>
      </c>
      <c r="E10131" s="1" t="s">
        <v>650</v>
      </c>
      <c r="F10131" s="1" t="s">
        <v>651</v>
      </c>
      <c r="G10131" s="1" t="s">
        <v>17</v>
      </c>
      <c r="H10131" s="1">
        <v>45.0</v>
      </c>
      <c r="I10131" s="3">
        <v>44251.270833333336</v>
      </c>
      <c r="J10131" s="1">
        <v>1.5210184213547</v>
      </c>
      <c r="K10131" s="1" t="s">
        <v>24</v>
      </c>
      <c r="L10131" s="1" t="s">
        <v>188</v>
      </c>
      <c r="M10131" s="3">
        <v>44251.30452482639</v>
      </c>
    </row>
    <row r="10132">
      <c r="A10132" s="1">
        <v>10130.0</v>
      </c>
      <c r="B10132" s="1" t="s">
        <v>1993</v>
      </c>
      <c r="C10132" s="1" t="s">
        <v>18602</v>
      </c>
      <c r="D10132" s="1" t="s">
        <v>326</v>
      </c>
      <c r="E10132" s="1" t="s">
        <v>18603</v>
      </c>
      <c r="F10132" s="1" t="s">
        <v>1997</v>
      </c>
      <c r="G10132" s="1" t="s">
        <v>39</v>
      </c>
      <c r="H10132" s="1">
        <v>45.0</v>
      </c>
      <c r="I10132" s="3">
        <v>44162.635416666664</v>
      </c>
      <c r="J10132" s="1">
        <v>5.48948473198992</v>
      </c>
      <c r="K10132" s="1" t="s">
        <v>24</v>
      </c>
      <c r="M10132" s="3">
        <v>44162.6674021875</v>
      </c>
    </row>
    <row r="10133">
      <c r="A10133" s="1">
        <v>10131.0</v>
      </c>
      <c r="B10133" s="1" t="s">
        <v>2222</v>
      </c>
      <c r="C10133" s="1" t="s">
        <v>18604</v>
      </c>
      <c r="D10133" s="1" t="s">
        <v>3976</v>
      </c>
      <c r="E10133" s="1" t="s">
        <v>18605</v>
      </c>
      <c r="F10133" s="1" t="s">
        <v>2225</v>
      </c>
      <c r="G10133" s="1" t="s">
        <v>89</v>
      </c>
      <c r="H10133" s="1">
        <v>45.0</v>
      </c>
      <c r="I10133" s="3">
        <v>44142.29965847222</v>
      </c>
      <c r="J10133" s="1">
        <v>0.795896810847887</v>
      </c>
      <c r="K10133" s="1" t="s">
        <v>56</v>
      </c>
      <c r="M10133" s="3">
        <v>44142.35599119213</v>
      </c>
    </row>
    <row r="10134">
      <c r="A10134" s="1">
        <v>10132.0</v>
      </c>
      <c r="B10134" s="1" t="s">
        <v>4873</v>
      </c>
      <c r="C10134" s="1" t="s">
        <v>18606</v>
      </c>
      <c r="D10134" s="1" t="s">
        <v>138</v>
      </c>
      <c r="E10134" s="1" t="s">
        <v>18607</v>
      </c>
      <c r="F10134" s="1" t="s">
        <v>4877</v>
      </c>
      <c r="G10134" s="1" t="s">
        <v>39</v>
      </c>
      <c r="H10134" s="1">
        <v>45.0</v>
      </c>
      <c r="I10134" s="3">
        <v>43983.625</v>
      </c>
      <c r="J10134" s="1">
        <v>1.55912541183529</v>
      </c>
      <c r="K10134" s="1" t="s">
        <v>18</v>
      </c>
      <c r="M10134" s="3">
        <v>43983.617335462965</v>
      </c>
    </row>
    <row r="10135">
      <c r="A10135" s="1">
        <v>10133.0</v>
      </c>
      <c r="B10135" s="1" t="s">
        <v>647</v>
      </c>
      <c r="C10135" s="1" t="s">
        <v>18608</v>
      </c>
      <c r="D10135" s="1" t="s">
        <v>2255</v>
      </c>
      <c r="E10135" s="1" t="s">
        <v>8585</v>
      </c>
      <c r="F10135" s="1" t="s">
        <v>651</v>
      </c>
      <c r="G10135" s="1" t="s">
        <v>17</v>
      </c>
      <c r="H10135" s="1">
        <v>45.0</v>
      </c>
      <c r="I10135" s="3">
        <v>44223.666666666664</v>
      </c>
      <c r="J10135" s="1">
        <v>0.581289893002896</v>
      </c>
      <c r="K10135" s="1" t="s">
        <v>24</v>
      </c>
      <c r="L10135" s="1" t="s">
        <v>188</v>
      </c>
      <c r="M10135" s="3">
        <v>44223.71184153935</v>
      </c>
    </row>
    <row r="10136">
      <c r="A10136" s="1">
        <v>10134.0</v>
      </c>
      <c r="B10136" s="1" t="s">
        <v>3196</v>
      </c>
      <c r="C10136" s="1" t="s">
        <v>18609</v>
      </c>
      <c r="D10136" s="1" t="s">
        <v>3198</v>
      </c>
      <c r="E10136" s="1" t="s">
        <v>18406</v>
      </c>
      <c r="F10136" s="1" t="s">
        <v>3200</v>
      </c>
      <c r="G10136" s="1" t="s">
        <v>17</v>
      </c>
      <c r="H10136" s="1">
        <v>45.0</v>
      </c>
      <c r="I10136" s="3">
        <v>43876.25</v>
      </c>
      <c r="J10136" s="1">
        <v>4.34475407286804</v>
      </c>
      <c r="K10136" s="1" t="s">
        <v>2499</v>
      </c>
      <c r="M10136" s="3">
        <v>43876.45009099537</v>
      </c>
    </row>
    <row r="10137">
      <c r="A10137" s="1">
        <v>10135.0</v>
      </c>
      <c r="B10137" s="1" t="s">
        <v>5207</v>
      </c>
      <c r="C10137" s="1" t="s">
        <v>18610</v>
      </c>
      <c r="D10137" s="1" t="s">
        <v>5209</v>
      </c>
      <c r="E10137" s="1" t="s">
        <v>18611</v>
      </c>
      <c r="F10137" s="1" t="s">
        <v>5211</v>
      </c>
      <c r="G10137" s="1" t="s">
        <v>39</v>
      </c>
      <c r="H10137" s="1">
        <v>45.0</v>
      </c>
      <c r="I10137" s="3">
        <v>43686.583333333336</v>
      </c>
      <c r="J10137" s="1">
        <v>1.11908127338504</v>
      </c>
      <c r="K10137" s="1" t="s">
        <v>46</v>
      </c>
      <c r="M10137" s="3">
        <v>43686.715736412036</v>
      </c>
    </row>
    <row r="10138">
      <c r="A10138" s="1">
        <v>10136.0</v>
      </c>
      <c r="B10138" s="1" t="s">
        <v>8040</v>
      </c>
      <c r="C10138" s="1" t="s">
        <v>18612</v>
      </c>
      <c r="D10138" s="1" t="s">
        <v>8042</v>
      </c>
      <c r="E10138" s="1" t="s">
        <v>18613</v>
      </c>
      <c r="F10138" s="1" t="s">
        <v>8044</v>
      </c>
      <c r="G10138" s="1" t="s">
        <v>45</v>
      </c>
      <c r="H10138" s="1">
        <v>45.0</v>
      </c>
      <c r="I10138" s="3">
        <v>44172.25976393519</v>
      </c>
      <c r="J10138" s="1">
        <v>0.489156843538717</v>
      </c>
      <c r="K10138" s="1" t="s">
        <v>56</v>
      </c>
      <c r="L10138" s="1" t="s">
        <v>982</v>
      </c>
      <c r="M10138" s="3">
        <v>44172.26939905093</v>
      </c>
    </row>
    <row r="10139">
      <c r="A10139" s="1">
        <v>10137.0</v>
      </c>
      <c r="B10139" s="1" t="s">
        <v>288</v>
      </c>
      <c r="C10139" s="1" t="s">
        <v>18614</v>
      </c>
      <c r="D10139" s="1" t="s">
        <v>3851</v>
      </c>
      <c r="E10139" s="1" t="s">
        <v>7135</v>
      </c>
      <c r="F10139" s="1" t="s">
        <v>292</v>
      </c>
      <c r="G10139" s="1" t="s">
        <v>17</v>
      </c>
      <c r="H10139" s="1">
        <v>45.0</v>
      </c>
      <c r="I10139" s="3">
        <v>43746.625</v>
      </c>
      <c r="J10139" s="1">
        <v>1.09196023149084</v>
      </c>
      <c r="K10139" s="1" t="s">
        <v>24</v>
      </c>
      <c r="M10139" s="3">
        <v>43746.64917844907</v>
      </c>
    </row>
    <row r="10140">
      <c r="A10140" s="1">
        <v>10138.0</v>
      </c>
      <c r="B10140" s="1" t="s">
        <v>288</v>
      </c>
      <c r="C10140" s="1" t="s">
        <v>18615</v>
      </c>
      <c r="D10140" s="1" t="s">
        <v>16504</v>
      </c>
      <c r="E10140" s="1" t="s">
        <v>14199</v>
      </c>
      <c r="F10140" s="1" t="s">
        <v>292</v>
      </c>
      <c r="G10140" s="1" t="s">
        <v>35</v>
      </c>
      <c r="H10140" s="1">
        <v>45.0</v>
      </c>
      <c r="I10140" s="3">
        <v>43628.625</v>
      </c>
      <c r="J10140" s="1">
        <v>0.50840016266954</v>
      </c>
      <c r="K10140" s="1" t="s">
        <v>24</v>
      </c>
      <c r="M10140" s="3">
        <v>43628.647757199076</v>
      </c>
    </row>
    <row r="10141">
      <c r="A10141" s="1">
        <v>10139.0</v>
      </c>
      <c r="B10141" s="1" t="s">
        <v>2877</v>
      </c>
      <c r="C10141" s="1" t="s">
        <v>18616</v>
      </c>
      <c r="D10141" s="1" t="s">
        <v>126</v>
      </c>
      <c r="E10141" s="1" t="s">
        <v>6748</v>
      </c>
      <c r="F10141" s="1" t="s">
        <v>2881</v>
      </c>
      <c r="G10141" s="1" t="s">
        <v>17</v>
      </c>
      <c r="H10141" s="1">
        <v>45.0</v>
      </c>
      <c r="I10141" s="3">
        <v>44138.666666666664</v>
      </c>
      <c r="J10141" s="1">
        <v>0.744126185179235</v>
      </c>
      <c r="K10141" s="1" t="s">
        <v>62</v>
      </c>
      <c r="M10141" s="3">
        <v>44138.69650175926</v>
      </c>
    </row>
    <row r="10142">
      <c r="A10142" s="1">
        <v>10140.0</v>
      </c>
      <c r="B10142" s="1" t="s">
        <v>319</v>
      </c>
      <c r="C10142" s="1" t="s">
        <v>18617</v>
      </c>
      <c r="D10142" s="1" t="s">
        <v>321</v>
      </c>
      <c r="E10142" s="1" t="s">
        <v>18618</v>
      </c>
      <c r="F10142" s="1" t="s">
        <v>323</v>
      </c>
      <c r="G10142" s="1" t="s">
        <v>39</v>
      </c>
      <c r="H10142" s="1">
        <v>45.0</v>
      </c>
      <c r="I10142" s="3">
        <v>44145.583333333336</v>
      </c>
      <c r="J10142" s="1">
        <v>0.0</v>
      </c>
      <c r="K10142" s="1" t="s">
        <v>24</v>
      </c>
      <c r="M10142" s="3">
        <v>44145.78523581019</v>
      </c>
    </row>
    <row r="10143">
      <c r="A10143" s="1">
        <v>10141.0</v>
      </c>
      <c r="B10143" s="1" t="s">
        <v>434</v>
      </c>
      <c r="C10143" s="1" t="s">
        <v>18619</v>
      </c>
      <c r="D10143" s="1" t="s">
        <v>1204</v>
      </c>
      <c r="E10143" s="1" t="s">
        <v>4908</v>
      </c>
      <c r="F10143" s="1" t="s">
        <v>438</v>
      </c>
      <c r="G10143" s="1" t="s">
        <v>35</v>
      </c>
      <c r="H10143" s="1">
        <v>45.0</v>
      </c>
      <c r="I10143" s="3">
        <v>43710.208333333336</v>
      </c>
      <c r="J10143" s="1">
        <v>2.8726485242193</v>
      </c>
      <c r="K10143" s="1" t="s">
        <v>24</v>
      </c>
      <c r="M10143" s="3">
        <v>43710.24574172454</v>
      </c>
    </row>
    <row r="10144">
      <c r="A10144" s="1">
        <v>10142.0</v>
      </c>
      <c r="B10144" s="1" t="s">
        <v>1031</v>
      </c>
      <c r="C10144" s="1" t="s">
        <v>18620</v>
      </c>
      <c r="D10144" s="1" t="s">
        <v>998</v>
      </c>
      <c r="E10144" s="1" t="s">
        <v>16792</v>
      </c>
      <c r="F10144" s="1" t="s">
        <v>1034</v>
      </c>
      <c r="G10144" s="1" t="s">
        <v>17</v>
      </c>
      <c r="H10144" s="1">
        <v>45.0</v>
      </c>
      <c r="I10144" s="3">
        <v>43777.375</v>
      </c>
      <c r="J10144" s="1">
        <v>1.93276493396374</v>
      </c>
      <c r="K10144" s="1" t="s">
        <v>24</v>
      </c>
      <c r="M10144" s="3">
        <v>43777.4112240625</v>
      </c>
    </row>
    <row r="10145">
      <c r="A10145" s="1">
        <v>10143.0</v>
      </c>
      <c r="B10145" s="1" t="s">
        <v>1315</v>
      </c>
      <c r="C10145" s="1" t="s">
        <v>18621</v>
      </c>
      <c r="D10145" s="1" t="s">
        <v>411</v>
      </c>
      <c r="E10145" s="1" t="s">
        <v>2697</v>
      </c>
      <c r="F10145" s="1" t="s">
        <v>1319</v>
      </c>
      <c r="G10145" s="1" t="s">
        <v>17</v>
      </c>
      <c r="H10145" s="1">
        <v>45.0</v>
      </c>
      <c r="I10145" s="3">
        <v>44101.520833333336</v>
      </c>
      <c r="J10145" s="1">
        <v>0.559083523917043</v>
      </c>
      <c r="K10145" s="1" t="s">
        <v>18</v>
      </c>
      <c r="M10145" s="3">
        <v>44101.5474400463</v>
      </c>
    </row>
    <row r="10146">
      <c r="A10146" s="1">
        <v>10144.0</v>
      </c>
      <c r="B10146" s="1" t="s">
        <v>6994</v>
      </c>
      <c r="C10146" s="1" t="s">
        <v>18622</v>
      </c>
      <c r="D10146" s="1" t="s">
        <v>18623</v>
      </c>
      <c r="E10146" s="1" t="s">
        <v>18624</v>
      </c>
      <c r="F10146" s="1" t="s">
        <v>6997</v>
      </c>
      <c r="G10146" s="1" t="s">
        <v>39</v>
      </c>
      <c r="H10146" s="1">
        <v>45.0</v>
      </c>
      <c r="I10146" s="3">
        <v>43822.666666666664</v>
      </c>
      <c r="J10146" s="1">
        <v>3.16910736741386</v>
      </c>
      <c r="K10146" s="1" t="s">
        <v>24</v>
      </c>
      <c r="M10146" s="3">
        <v>43822.694579780095</v>
      </c>
    </row>
    <row r="10147">
      <c r="A10147" s="1">
        <v>10145.0</v>
      </c>
      <c r="B10147" s="1" t="s">
        <v>303</v>
      </c>
      <c r="C10147" s="1" t="s">
        <v>18625</v>
      </c>
      <c r="D10147" s="1" t="s">
        <v>305</v>
      </c>
      <c r="E10147" s="1" t="s">
        <v>2876</v>
      </c>
      <c r="F10147" s="1" t="s">
        <v>307</v>
      </c>
      <c r="G10147" s="1" t="s">
        <v>17</v>
      </c>
      <c r="H10147" s="1">
        <v>45.0</v>
      </c>
      <c r="I10147" s="3">
        <v>44069.791666666664</v>
      </c>
      <c r="J10147" s="1">
        <v>1.02696656506908</v>
      </c>
      <c r="K10147" s="1" t="s">
        <v>24</v>
      </c>
      <c r="M10147" s="3">
        <v>44069.82868070602</v>
      </c>
    </row>
    <row r="10148">
      <c r="A10148" s="1">
        <v>10146.0</v>
      </c>
      <c r="B10148" s="1" t="s">
        <v>1690</v>
      </c>
      <c r="C10148" s="1" t="s">
        <v>18626</v>
      </c>
      <c r="D10148" s="1" t="s">
        <v>1692</v>
      </c>
      <c r="E10148" s="1" t="s">
        <v>1693</v>
      </c>
      <c r="F10148" s="1" t="s">
        <v>1694</v>
      </c>
      <c r="G10148" s="1" t="s">
        <v>17</v>
      </c>
      <c r="H10148" s="1">
        <v>45.0</v>
      </c>
      <c r="I10148" s="3">
        <v>43754.708333333336</v>
      </c>
      <c r="J10148" s="1">
        <v>2.69665129226036</v>
      </c>
      <c r="K10148" s="1" t="s">
        <v>56</v>
      </c>
      <c r="M10148" s="3">
        <v>43754.78457319445</v>
      </c>
    </row>
    <row r="10149">
      <c r="A10149" s="1">
        <v>10147.0</v>
      </c>
      <c r="B10149" s="1" t="s">
        <v>18627</v>
      </c>
      <c r="C10149" s="1" t="s">
        <v>18628</v>
      </c>
      <c r="D10149" s="1" t="s">
        <v>3355</v>
      </c>
      <c r="E10149" s="1" t="s">
        <v>18629</v>
      </c>
      <c r="F10149" s="1" t="s">
        <v>18630</v>
      </c>
      <c r="G10149" s="1" t="s">
        <v>89</v>
      </c>
      <c r="H10149" s="1">
        <v>45.0</v>
      </c>
      <c r="I10149" s="3">
        <v>44173.55591582176</v>
      </c>
      <c r="J10149" s="1">
        <v>1.60550136415214</v>
      </c>
      <c r="K10149" s="1" t="s">
        <v>56</v>
      </c>
      <c r="L10149" s="1" t="s">
        <v>18631</v>
      </c>
      <c r="M10149" s="3">
        <v>44173.56810192129</v>
      </c>
    </row>
    <row r="10150">
      <c r="A10150" s="1">
        <v>10148.0</v>
      </c>
      <c r="B10150" s="1" t="s">
        <v>1795</v>
      </c>
      <c r="C10150" s="1" t="s">
        <v>18632</v>
      </c>
      <c r="D10150" s="1" t="s">
        <v>1343</v>
      </c>
      <c r="E10150" s="1" t="s">
        <v>18633</v>
      </c>
      <c r="F10150" s="1" t="s">
        <v>1799</v>
      </c>
      <c r="G10150" s="1" t="s">
        <v>89</v>
      </c>
      <c r="H10150" s="1">
        <v>45.0</v>
      </c>
      <c r="I10150" s="3">
        <v>43853.36672542824</v>
      </c>
      <c r="J10150" s="1">
        <v>2.35924952988892</v>
      </c>
      <c r="K10150" s="1" t="s">
        <v>24</v>
      </c>
      <c r="M10150" s="3">
        <v>43853.3865250463</v>
      </c>
    </row>
    <row r="10151">
      <c r="A10151" s="1">
        <v>10149.0</v>
      </c>
      <c r="B10151" s="1" t="s">
        <v>611</v>
      </c>
      <c r="C10151" s="1" t="s">
        <v>18634</v>
      </c>
      <c r="D10151" s="1" t="s">
        <v>2377</v>
      </c>
      <c r="E10151" s="1" t="s">
        <v>2378</v>
      </c>
      <c r="F10151" s="1" t="s">
        <v>615</v>
      </c>
      <c r="G10151" s="1" t="s">
        <v>17</v>
      </c>
      <c r="H10151" s="1">
        <v>45.0</v>
      </c>
      <c r="I10151" s="3">
        <v>44209.239583333336</v>
      </c>
      <c r="J10151" s="1">
        <v>2.99441031882018</v>
      </c>
      <c r="K10151" s="1" t="s">
        <v>616</v>
      </c>
      <c r="L10151" s="1" t="s">
        <v>617</v>
      </c>
      <c r="M10151" s="3">
        <v>44209.23495208333</v>
      </c>
    </row>
    <row r="10152">
      <c r="A10152" s="1">
        <v>10150.0</v>
      </c>
      <c r="B10152" s="1" t="s">
        <v>3295</v>
      </c>
      <c r="C10152" s="1" t="s">
        <v>18635</v>
      </c>
      <c r="D10152" s="1" t="s">
        <v>2504</v>
      </c>
      <c r="E10152" s="1" t="s">
        <v>18636</v>
      </c>
      <c r="F10152" s="1" t="s">
        <v>3298</v>
      </c>
      <c r="G10152" s="1" t="s">
        <v>39</v>
      </c>
      <c r="H10152" s="1">
        <v>45.0</v>
      </c>
      <c r="I10152" s="3">
        <v>44222.645833333336</v>
      </c>
      <c r="J10152" s="1">
        <v>3.68635446704389</v>
      </c>
      <c r="K10152" s="1" t="s">
        <v>24</v>
      </c>
      <c r="L10152" s="1" t="s">
        <v>747</v>
      </c>
      <c r="M10152" s="3">
        <v>44222.67601430556</v>
      </c>
    </row>
    <row r="10153">
      <c r="A10153" s="1">
        <v>10151.0</v>
      </c>
      <c r="B10153" s="1" t="s">
        <v>796</v>
      </c>
      <c r="C10153" s="1" t="s">
        <v>18637</v>
      </c>
      <c r="D10153" s="1" t="s">
        <v>1562</v>
      </c>
      <c r="E10153" s="1" t="s">
        <v>18638</v>
      </c>
      <c r="F10153" s="1" t="s">
        <v>799</v>
      </c>
      <c r="G10153" s="1" t="s">
        <v>89</v>
      </c>
      <c r="H10153" s="1">
        <v>45.0</v>
      </c>
      <c r="I10153" s="3">
        <v>44216.58721864584</v>
      </c>
      <c r="J10153" s="1">
        <v>4.51382572849149</v>
      </c>
      <c r="K10153" s="1" t="s">
        <v>18</v>
      </c>
      <c r="M10153" s="3">
        <v>44216.64254315972</v>
      </c>
    </row>
    <row r="10154">
      <c r="A10154" s="1">
        <v>10152.0</v>
      </c>
      <c r="B10154" s="1" t="s">
        <v>1090</v>
      </c>
      <c r="C10154" s="1" t="s">
        <v>18639</v>
      </c>
      <c r="D10154" s="1" t="s">
        <v>1558</v>
      </c>
      <c r="E10154" s="1" t="s">
        <v>3086</v>
      </c>
      <c r="F10154" s="1" t="s">
        <v>1094</v>
      </c>
      <c r="G10154" s="1" t="s">
        <v>17</v>
      </c>
      <c r="H10154" s="1">
        <v>45.0</v>
      </c>
      <c r="I10154" s="3">
        <v>44189.229166666664</v>
      </c>
      <c r="J10154" s="1">
        <v>1.77455568812794</v>
      </c>
      <c r="K10154" s="1" t="s">
        <v>166</v>
      </c>
      <c r="L10154" s="1" t="s">
        <v>167</v>
      </c>
      <c r="M10154" s="3">
        <v>44189.73304196759</v>
      </c>
    </row>
    <row r="10155">
      <c r="A10155" s="1">
        <v>10153.0</v>
      </c>
      <c r="B10155" s="1" t="s">
        <v>176</v>
      </c>
      <c r="C10155" s="1" t="s">
        <v>18640</v>
      </c>
      <c r="D10155" s="1" t="s">
        <v>178</v>
      </c>
      <c r="E10155" s="1" t="s">
        <v>6229</v>
      </c>
      <c r="F10155" s="1" t="s">
        <v>180</v>
      </c>
      <c r="G10155" s="1" t="s">
        <v>17</v>
      </c>
      <c r="H10155" s="1">
        <v>45.0</v>
      </c>
      <c r="I10155" s="3">
        <v>44134.25</v>
      </c>
      <c r="J10155" s="1">
        <v>2.68901990993304</v>
      </c>
      <c r="K10155" s="1" t="s">
        <v>24</v>
      </c>
      <c r="M10155" s="3">
        <v>44134.288242152776</v>
      </c>
    </row>
    <row r="10156">
      <c r="A10156" s="1">
        <v>10154.0</v>
      </c>
      <c r="B10156" s="1" t="s">
        <v>1423</v>
      </c>
      <c r="C10156" s="1" t="s">
        <v>18641</v>
      </c>
      <c r="D10156" s="1" t="s">
        <v>461</v>
      </c>
      <c r="E10156" s="1" t="s">
        <v>1425</v>
      </c>
      <c r="F10156" s="1" t="s">
        <v>1426</v>
      </c>
      <c r="G10156" s="1" t="s">
        <v>35</v>
      </c>
      <c r="H10156" s="1">
        <v>45.0</v>
      </c>
      <c r="I10156" s="3">
        <v>43655.666666666664</v>
      </c>
      <c r="J10156" s="1">
        <v>0.255240755011244</v>
      </c>
      <c r="K10156" s="1" t="s">
        <v>24</v>
      </c>
      <c r="M10156" s="3">
        <v>43655.86863236111</v>
      </c>
    </row>
    <row r="10157">
      <c r="A10157" s="1">
        <v>10155.0</v>
      </c>
      <c r="B10157" s="1" t="s">
        <v>512</v>
      </c>
      <c r="C10157" s="1" t="s">
        <v>18642</v>
      </c>
      <c r="D10157" s="1" t="s">
        <v>80</v>
      </c>
      <c r="E10157" s="1" t="s">
        <v>515</v>
      </c>
      <c r="F10157" s="1" t="s">
        <v>516</v>
      </c>
      <c r="G10157" s="1" t="s">
        <v>17</v>
      </c>
      <c r="H10157" s="1">
        <v>45.0</v>
      </c>
      <c r="I10157" s="3">
        <v>43889.291666666664</v>
      </c>
      <c r="J10157" s="1">
        <v>37.567220723898</v>
      </c>
      <c r="K10157" s="1" t="s">
        <v>83</v>
      </c>
      <c r="M10157" s="3">
        <v>43889.497178425925</v>
      </c>
    </row>
    <row r="10158">
      <c r="A10158" s="1">
        <v>10156.0</v>
      </c>
      <c r="B10158" s="1" t="s">
        <v>4270</v>
      </c>
      <c r="C10158" s="1" t="s">
        <v>18643</v>
      </c>
      <c r="D10158" s="1" t="s">
        <v>8269</v>
      </c>
      <c r="E10158" s="1" t="s">
        <v>18644</v>
      </c>
      <c r="F10158" s="1" t="s">
        <v>4273</v>
      </c>
      <c r="G10158" s="1" t="s">
        <v>39</v>
      </c>
      <c r="H10158" s="1">
        <v>45.0</v>
      </c>
      <c r="I10158" s="3">
        <v>44034.625</v>
      </c>
      <c r="J10158" s="1">
        <v>3.65610921251162</v>
      </c>
      <c r="K10158" s="1" t="s">
        <v>18</v>
      </c>
      <c r="M10158" s="3">
        <v>44034.663374502314</v>
      </c>
    </row>
    <row r="10159">
      <c r="A10159" s="1">
        <v>10157.0</v>
      </c>
      <c r="B10159" s="1" t="s">
        <v>2395</v>
      </c>
      <c r="C10159" s="1" t="s">
        <v>18645</v>
      </c>
      <c r="D10159" s="1" t="s">
        <v>2397</v>
      </c>
      <c r="E10159" s="1" t="s">
        <v>2398</v>
      </c>
      <c r="F10159" s="1" t="s">
        <v>2399</v>
      </c>
      <c r="G10159" s="1" t="s">
        <v>17</v>
      </c>
      <c r="H10159" s="1">
        <v>45.0</v>
      </c>
      <c r="I10159" s="3">
        <v>43823.583333333336</v>
      </c>
      <c r="J10159" s="1">
        <v>1.44508218216638</v>
      </c>
      <c r="K10159" s="1" t="s">
        <v>166</v>
      </c>
      <c r="M10159" s="3">
        <v>43824.68790133102</v>
      </c>
    </row>
    <row r="10160">
      <c r="A10160" s="1">
        <v>10158.0</v>
      </c>
      <c r="B10160" s="1" t="s">
        <v>1323</v>
      </c>
      <c r="C10160" s="1" t="s">
        <v>18646</v>
      </c>
      <c r="D10160" s="1" t="s">
        <v>1325</v>
      </c>
      <c r="E10160" s="1" t="s">
        <v>1326</v>
      </c>
      <c r="F10160" s="1" t="s">
        <v>1327</v>
      </c>
      <c r="G10160" s="1" t="s">
        <v>17</v>
      </c>
      <c r="H10160" s="1">
        <v>45.0</v>
      </c>
      <c r="I10160" s="3">
        <v>44052.4375</v>
      </c>
      <c r="J10160" s="1">
        <v>0.744357872372781</v>
      </c>
      <c r="K10160" s="1" t="s">
        <v>46</v>
      </c>
      <c r="L10160" s="1" t="s">
        <v>602</v>
      </c>
      <c r="M10160" s="3">
        <v>44052.50070247685</v>
      </c>
    </row>
    <row r="10161">
      <c r="A10161" s="1">
        <v>10159.0</v>
      </c>
      <c r="B10161" s="1" t="s">
        <v>3228</v>
      </c>
      <c r="C10161" s="1" t="s">
        <v>18647</v>
      </c>
      <c r="D10161" s="1" t="s">
        <v>2316</v>
      </c>
      <c r="E10161" s="1" t="s">
        <v>18648</v>
      </c>
      <c r="F10161" s="1" t="s">
        <v>13393</v>
      </c>
      <c r="G10161" s="1" t="s">
        <v>39</v>
      </c>
      <c r="H10161" s="1">
        <v>45.0</v>
      </c>
      <c r="I10161" s="3">
        <v>44220.458333333336</v>
      </c>
      <c r="J10161" s="1">
        <v>0.0</v>
      </c>
      <c r="K10161" s="1" t="s">
        <v>46</v>
      </c>
      <c r="L10161" s="1" t="s">
        <v>3232</v>
      </c>
      <c r="M10161" s="3">
        <v>44220.48886844907</v>
      </c>
    </row>
    <row r="10162">
      <c r="A10162" s="1">
        <v>10160.0</v>
      </c>
      <c r="B10162" s="1" t="s">
        <v>114</v>
      </c>
      <c r="C10162" s="1" t="s">
        <v>18649</v>
      </c>
      <c r="D10162" s="1" t="s">
        <v>116</v>
      </c>
      <c r="E10162" s="1" t="s">
        <v>2016</v>
      </c>
      <c r="F10162" s="1" t="s">
        <v>118</v>
      </c>
      <c r="G10162" s="1" t="s">
        <v>17</v>
      </c>
      <c r="H10162" s="1">
        <v>45.0</v>
      </c>
      <c r="I10162" s="3">
        <v>44144.239583333336</v>
      </c>
      <c r="J10162" s="1">
        <v>4.08932026077939</v>
      </c>
      <c r="K10162" s="1" t="s">
        <v>24</v>
      </c>
      <c r="M10162" s="3">
        <v>44144.2854450463</v>
      </c>
    </row>
    <row r="10163">
      <c r="A10163" s="1">
        <v>10161.0</v>
      </c>
      <c r="B10163" s="1" t="s">
        <v>229</v>
      </c>
      <c r="C10163" s="1" t="s">
        <v>18650</v>
      </c>
      <c r="D10163" s="1" t="s">
        <v>1653</v>
      </c>
      <c r="E10163" s="1" t="s">
        <v>3292</v>
      </c>
      <c r="F10163" s="1" t="s">
        <v>232</v>
      </c>
      <c r="G10163" s="1" t="s">
        <v>35</v>
      </c>
      <c r="H10163" s="1">
        <v>45.0</v>
      </c>
      <c r="I10163" s="3">
        <v>43978.166666666664</v>
      </c>
      <c r="J10163" s="1">
        <v>1.6930120879287</v>
      </c>
      <c r="K10163" s="1" t="s">
        <v>24</v>
      </c>
      <c r="M10163" s="3">
        <v>43979.20118456019</v>
      </c>
    </row>
    <row r="10164">
      <c r="A10164" s="1">
        <v>10162.0</v>
      </c>
      <c r="B10164" s="1" t="s">
        <v>2891</v>
      </c>
      <c r="C10164" s="1" t="s">
        <v>18651</v>
      </c>
      <c r="D10164" s="1" t="s">
        <v>80</v>
      </c>
      <c r="E10164" s="1" t="s">
        <v>8753</v>
      </c>
      <c r="F10164" s="1" t="s">
        <v>2894</v>
      </c>
      <c r="G10164" s="1" t="s">
        <v>17</v>
      </c>
      <c r="H10164" s="1">
        <v>45.0</v>
      </c>
      <c r="I10164" s="3">
        <v>43880.21875</v>
      </c>
      <c r="J10164" s="1">
        <v>0.546515095605946</v>
      </c>
      <c r="K10164" s="1" t="s">
        <v>46</v>
      </c>
      <c r="M10164" s="3">
        <v>43880.267404791666</v>
      </c>
    </row>
    <row r="10165">
      <c r="A10165" s="1">
        <v>10163.0</v>
      </c>
      <c r="B10165" s="1" t="s">
        <v>1348</v>
      </c>
      <c r="C10165" s="1" t="s">
        <v>18652</v>
      </c>
      <c r="D10165" s="1" t="s">
        <v>1802</v>
      </c>
      <c r="E10165" s="1" t="s">
        <v>4325</v>
      </c>
      <c r="F10165" s="1" t="s">
        <v>1352</v>
      </c>
      <c r="G10165" s="1" t="s">
        <v>35</v>
      </c>
      <c r="H10165" s="1">
        <v>45.0</v>
      </c>
      <c r="I10165" s="3">
        <v>43994.25</v>
      </c>
      <c r="J10165" s="1">
        <v>2.36976638542975</v>
      </c>
      <c r="K10165" s="1" t="s">
        <v>18</v>
      </c>
      <c r="M10165" s="3">
        <v>43994.27726841435</v>
      </c>
    </row>
    <row r="10166">
      <c r="A10166" s="1">
        <v>10164.0</v>
      </c>
      <c r="B10166" s="1" t="s">
        <v>7895</v>
      </c>
      <c r="C10166" s="1" t="s">
        <v>18653</v>
      </c>
      <c r="D10166" s="1" t="s">
        <v>10443</v>
      </c>
      <c r="E10166" s="1" t="s">
        <v>18654</v>
      </c>
      <c r="F10166" s="1" t="s">
        <v>7899</v>
      </c>
      <c r="G10166" s="1" t="s">
        <v>89</v>
      </c>
      <c r="H10166" s="1">
        <v>45.0</v>
      </c>
      <c r="I10166" s="3">
        <v>44081.58867390046</v>
      </c>
      <c r="J10166" s="1">
        <v>2.73333425451518</v>
      </c>
      <c r="K10166" s="1" t="s">
        <v>18</v>
      </c>
      <c r="L10166" s="1" t="s">
        <v>1725</v>
      </c>
      <c r="M10166" s="3">
        <v>44081.61962013889</v>
      </c>
    </row>
    <row r="10167">
      <c r="A10167" s="1">
        <v>10165.0</v>
      </c>
      <c r="B10167" s="1" t="s">
        <v>18655</v>
      </c>
      <c r="C10167" s="1" t="s">
        <v>18656</v>
      </c>
      <c r="D10167" s="1" t="s">
        <v>588</v>
      </c>
      <c r="E10167" s="1" t="s">
        <v>18657</v>
      </c>
      <c r="F10167" s="1" t="s">
        <v>18658</v>
      </c>
      <c r="G10167" s="1" t="s">
        <v>39</v>
      </c>
      <c r="H10167" s="1">
        <v>45.0</v>
      </c>
      <c r="I10167" s="3">
        <v>44092.29236111111</v>
      </c>
      <c r="J10167" s="1">
        <v>2.13144425516075</v>
      </c>
      <c r="K10167" s="1" t="s">
        <v>46</v>
      </c>
      <c r="L10167" s="1" t="s">
        <v>2164</v>
      </c>
      <c r="M10167" s="3">
        <v>44092.33168491898</v>
      </c>
    </row>
    <row r="10168">
      <c r="A10168" s="1">
        <v>10166.0</v>
      </c>
      <c r="B10168" s="1" t="s">
        <v>303</v>
      </c>
      <c r="C10168" s="1" t="s">
        <v>18659</v>
      </c>
      <c r="D10168" s="1" t="s">
        <v>305</v>
      </c>
      <c r="E10168" s="1" t="s">
        <v>336</v>
      </c>
      <c r="F10168" s="1" t="s">
        <v>307</v>
      </c>
      <c r="G10168" s="1" t="s">
        <v>17</v>
      </c>
      <c r="H10168" s="1">
        <v>45.0</v>
      </c>
      <c r="I10168" s="3">
        <v>44105.625</v>
      </c>
      <c r="J10168" s="1">
        <v>1.05591703645797</v>
      </c>
      <c r="K10168" s="1" t="s">
        <v>24</v>
      </c>
      <c r="M10168" s="3">
        <v>44105.6857571875</v>
      </c>
    </row>
    <row r="10169">
      <c r="A10169" s="1">
        <v>10167.0</v>
      </c>
      <c r="B10169" s="1" t="s">
        <v>1616</v>
      </c>
      <c r="C10169" s="1" t="s">
        <v>18660</v>
      </c>
      <c r="D10169" s="1" t="s">
        <v>560</v>
      </c>
      <c r="E10169" s="1" t="s">
        <v>16685</v>
      </c>
      <c r="F10169" s="1" t="s">
        <v>1620</v>
      </c>
      <c r="G10169" s="1" t="s">
        <v>17</v>
      </c>
      <c r="H10169" s="1">
        <v>45.0</v>
      </c>
      <c r="I10169" s="3">
        <v>43852.625</v>
      </c>
      <c r="J10169" s="1">
        <v>1.10294892513224</v>
      </c>
      <c r="K10169" s="1" t="s">
        <v>24</v>
      </c>
      <c r="M10169" s="3">
        <v>43852.63778075232</v>
      </c>
    </row>
    <row r="10170">
      <c r="A10170" s="1">
        <v>10168.0</v>
      </c>
      <c r="B10170" s="1" t="s">
        <v>130</v>
      </c>
      <c r="C10170" s="1" t="s">
        <v>18661</v>
      </c>
      <c r="D10170" s="1" t="s">
        <v>132</v>
      </c>
      <c r="E10170" s="1" t="s">
        <v>1598</v>
      </c>
      <c r="F10170" s="1" t="s">
        <v>134</v>
      </c>
      <c r="G10170" s="1" t="s">
        <v>17</v>
      </c>
      <c r="H10170" s="1">
        <v>45.0</v>
      </c>
      <c r="I10170" s="3">
        <v>44151.583333333336</v>
      </c>
      <c r="J10170" s="1">
        <v>1.24159973048465</v>
      </c>
      <c r="K10170" s="1" t="s">
        <v>24</v>
      </c>
      <c r="L10170" s="1" t="s">
        <v>135</v>
      </c>
      <c r="M10170" s="3">
        <v>44151.730912534724</v>
      </c>
    </row>
    <row r="10171">
      <c r="A10171" s="1">
        <v>10169.0</v>
      </c>
      <c r="B10171" s="1" t="s">
        <v>73</v>
      </c>
      <c r="C10171" s="1" t="s">
        <v>18662</v>
      </c>
      <c r="D10171" s="1" t="s">
        <v>1595</v>
      </c>
      <c r="E10171" s="1" t="s">
        <v>4897</v>
      </c>
      <c r="F10171" s="1" t="s">
        <v>77</v>
      </c>
      <c r="G10171" s="1" t="s">
        <v>35</v>
      </c>
      <c r="H10171" s="1">
        <v>45.0</v>
      </c>
      <c r="I10171" s="3">
        <v>43528.291666666664</v>
      </c>
      <c r="J10171" s="1">
        <v>2.03552923348653</v>
      </c>
      <c r="K10171" s="1" t="s">
        <v>24</v>
      </c>
      <c r="M10171" s="3">
        <v>43528.346604791666</v>
      </c>
    </row>
    <row r="10172">
      <c r="A10172" s="1">
        <v>10170.0</v>
      </c>
      <c r="B10172" s="1" t="s">
        <v>1336</v>
      </c>
      <c r="C10172" s="1" t="s">
        <v>18663</v>
      </c>
      <c r="D10172" s="1" t="s">
        <v>18664</v>
      </c>
      <c r="E10172" s="1" t="s">
        <v>18665</v>
      </c>
      <c r="F10172" s="1" t="s">
        <v>1340</v>
      </c>
      <c r="G10172" s="1" t="s">
        <v>39</v>
      </c>
      <c r="H10172" s="1">
        <v>45.0</v>
      </c>
      <c r="I10172" s="3">
        <v>44150.770833333336</v>
      </c>
      <c r="J10172" s="1">
        <v>5.55219751438944</v>
      </c>
      <c r="K10172" s="1" t="s">
        <v>62</v>
      </c>
      <c r="M10172" s="3">
        <v>44150.80620525463</v>
      </c>
    </row>
    <row r="10173">
      <c r="A10173" s="1">
        <v>10171.0</v>
      </c>
      <c r="B10173" s="1" t="s">
        <v>233</v>
      </c>
      <c r="C10173" s="1" t="s">
        <v>18666</v>
      </c>
      <c r="D10173" s="1" t="s">
        <v>1756</v>
      </c>
      <c r="E10173" s="1" t="s">
        <v>1757</v>
      </c>
      <c r="F10173" s="1" t="s">
        <v>237</v>
      </c>
      <c r="G10173" s="1" t="s">
        <v>35</v>
      </c>
      <c r="H10173" s="1">
        <v>45.0</v>
      </c>
      <c r="I10173" s="3">
        <v>44162.5625</v>
      </c>
      <c r="J10173" s="1">
        <v>2.10213602552463</v>
      </c>
      <c r="K10173" s="1" t="s">
        <v>24</v>
      </c>
      <c r="L10173" s="1" t="s">
        <v>238</v>
      </c>
      <c r="M10173" s="3">
        <v>44162.59978855324</v>
      </c>
    </row>
    <row r="10174">
      <c r="A10174" s="1">
        <v>10172.0</v>
      </c>
      <c r="B10174" s="1" t="s">
        <v>2123</v>
      </c>
      <c r="C10174" s="1" t="s">
        <v>18667</v>
      </c>
      <c r="D10174" s="1" t="s">
        <v>241</v>
      </c>
      <c r="E10174" s="1" t="s">
        <v>18668</v>
      </c>
      <c r="F10174" s="1" t="s">
        <v>2127</v>
      </c>
      <c r="G10174" s="1" t="s">
        <v>89</v>
      </c>
      <c r="H10174" s="1">
        <v>45.0</v>
      </c>
      <c r="I10174" s="3">
        <v>44145.44369332176</v>
      </c>
      <c r="J10174" s="1">
        <v>1.29959477271702</v>
      </c>
      <c r="K10174" s="1" t="s">
        <v>56</v>
      </c>
      <c r="M10174" s="3">
        <v>44145.49855722222</v>
      </c>
    </row>
    <row r="10175">
      <c r="A10175" s="1">
        <v>10173.0</v>
      </c>
      <c r="B10175" s="1" t="s">
        <v>119</v>
      </c>
      <c r="C10175" s="1" t="s">
        <v>18669</v>
      </c>
      <c r="D10175" s="1" t="s">
        <v>6750</v>
      </c>
      <c r="E10175" s="1" t="s">
        <v>18670</v>
      </c>
      <c r="F10175" s="1" t="s">
        <v>123</v>
      </c>
      <c r="G10175" s="1" t="s">
        <v>89</v>
      </c>
      <c r="H10175" s="1">
        <v>45.0</v>
      </c>
      <c r="I10175" s="3">
        <v>43898.32188708333</v>
      </c>
      <c r="J10175" s="1">
        <v>2.12150855563583</v>
      </c>
      <c r="K10175" s="1" t="s">
        <v>18</v>
      </c>
      <c r="M10175" s="3">
        <v>43898.355328541664</v>
      </c>
    </row>
    <row r="10176">
      <c r="A10176" s="1">
        <v>10174.0</v>
      </c>
      <c r="B10176" s="1" t="s">
        <v>1644</v>
      </c>
      <c r="C10176" s="1" t="s">
        <v>18671</v>
      </c>
      <c r="D10176" s="1" t="s">
        <v>1250</v>
      </c>
      <c r="E10176" s="1" t="s">
        <v>17101</v>
      </c>
      <c r="F10176" s="1" t="s">
        <v>1647</v>
      </c>
      <c r="G10176" s="1" t="s">
        <v>17</v>
      </c>
      <c r="H10176" s="1">
        <v>45.0</v>
      </c>
      <c r="I10176" s="3">
        <v>44063.791666666664</v>
      </c>
      <c r="J10176" s="1">
        <v>0.0</v>
      </c>
      <c r="K10176" s="1" t="s">
        <v>24</v>
      </c>
      <c r="L10176" s="1" t="s">
        <v>741</v>
      </c>
      <c r="M10176" s="3">
        <v>44064.46273850695</v>
      </c>
    </row>
    <row r="10177">
      <c r="A10177" s="1">
        <v>10175.0</v>
      </c>
      <c r="B10177" s="1" t="s">
        <v>319</v>
      </c>
      <c r="C10177" s="1" t="s">
        <v>18672</v>
      </c>
      <c r="D10177" s="1" t="s">
        <v>321</v>
      </c>
      <c r="E10177" s="1" t="s">
        <v>18673</v>
      </c>
      <c r="F10177" s="1" t="s">
        <v>323</v>
      </c>
      <c r="G10177" s="1" t="s">
        <v>39</v>
      </c>
      <c r="H10177" s="1">
        <v>45.0</v>
      </c>
      <c r="I10177" s="3">
        <v>43928.770833333336</v>
      </c>
      <c r="J10177" s="1">
        <v>0.256168073409888</v>
      </c>
      <c r="K10177" s="1" t="s">
        <v>24</v>
      </c>
      <c r="M10177" s="3">
        <v>43928.78462305556</v>
      </c>
    </row>
    <row r="10178">
      <c r="A10178" s="1">
        <v>10176.0</v>
      </c>
      <c r="B10178" s="1" t="s">
        <v>1644</v>
      </c>
      <c r="C10178" s="1" t="s">
        <v>18674</v>
      </c>
      <c r="D10178" s="1" t="s">
        <v>1250</v>
      </c>
      <c r="E10178" s="1" t="s">
        <v>17101</v>
      </c>
      <c r="F10178" s="1" t="s">
        <v>1647</v>
      </c>
      <c r="G10178" s="1" t="s">
        <v>17</v>
      </c>
      <c r="H10178" s="1">
        <v>45.0</v>
      </c>
      <c r="I10178" s="3">
        <v>44069.791666666664</v>
      </c>
      <c r="J10178" s="1">
        <v>0.184025774925618</v>
      </c>
      <c r="K10178" s="1" t="s">
        <v>24</v>
      </c>
      <c r="L10178" s="1" t="s">
        <v>741</v>
      </c>
      <c r="M10178" s="3">
        <v>44069.8375562963</v>
      </c>
    </row>
    <row r="10179">
      <c r="A10179" s="1">
        <v>10177.0</v>
      </c>
      <c r="B10179" s="1" t="s">
        <v>1031</v>
      </c>
      <c r="C10179" s="1" t="s">
        <v>18675</v>
      </c>
      <c r="D10179" s="1" t="s">
        <v>998</v>
      </c>
      <c r="E10179" s="1" t="s">
        <v>16792</v>
      </c>
      <c r="F10179" s="1" t="s">
        <v>1034</v>
      </c>
      <c r="G10179" s="1" t="s">
        <v>17</v>
      </c>
      <c r="H10179" s="1">
        <v>45.0</v>
      </c>
      <c r="I10179" s="3">
        <v>43783.375</v>
      </c>
      <c r="J10179" s="1">
        <v>0.372437224812324</v>
      </c>
      <c r="K10179" s="1" t="s">
        <v>24</v>
      </c>
      <c r="M10179" s="3">
        <v>43783.360059907405</v>
      </c>
    </row>
    <row r="10180">
      <c r="A10180" s="1">
        <v>10178.0</v>
      </c>
      <c r="B10180" s="1" t="s">
        <v>2944</v>
      </c>
      <c r="C10180" s="1" t="s">
        <v>18676</v>
      </c>
      <c r="D10180" s="1" t="s">
        <v>818</v>
      </c>
      <c r="E10180" s="1" t="s">
        <v>9363</v>
      </c>
      <c r="F10180" s="1" t="s">
        <v>2947</v>
      </c>
      <c r="G10180" s="1" t="s">
        <v>17</v>
      </c>
      <c r="H10180" s="1">
        <v>45.0</v>
      </c>
      <c r="I10180" s="3">
        <v>44168.1875</v>
      </c>
      <c r="J10180" s="1">
        <v>2.66340206908965</v>
      </c>
      <c r="K10180" s="1" t="s">
        <v>18</v>
      </c>
      <c r="L10180" s="1" t="s">
        <v>1047</v>
      </c>
      <c r="M10180" s="3">
        <v>44168.26668212963</v>
      </c>
    </row>
    <row r="10181">
      <c r="A10181" s="1">
        <v>10179.0</v>
      </c>
      <c r="B10181" s="1" t="s">
        <v>1315</v>
      </c>
      <c r="C10181" s="1" t="s">
        <v>18677</v>
      </c>
      <c r="D10181" s="1" t="s">
        <v>411</v>
      </c>
      <c r="E10181" s="1" t="s">
        <v>5376</v>
      </c>
      <c r="F10181" s="1" t="s">
        <v>1319</v>
      </c>
      <c r="G10181" s="1" t="s">
        <v>17</v>
      </c>
      <c r="H10181" s="1">
        <v>45.0</v>
      </c>
      <c r="I10181" s="3">
        <v>43973.333333333336</v>
      </c>
      <c r="J10181" s="1">
        <v>0.488968117999211</v>
      </c>
      <c r="K10181" s="1" t="s">
        <v>18</v>
      </c>
      <c r="M10181" s="3">
        <v>43973.355882511576</v>
      </c>
    </row>
    <row r="10182">
      <c r="A10182" s="1">
        <v>10180.0</v>
      </c>
      <c r="B10182" s="1" t="s">
        <v>233</v>
      </c>
      <c r="C10182" s="1" t="s">
        <v>18678</v>
      </c>
      <c r="D10182" s="1" t="s">
        <v>3452</v>
      </c>
      <c r="E10182" s="1" t="s">
        <v>236</v>
      </c>
      <c r="F10182" s="1" t="s">
        <v>237</v>
      </c>
      <c r="G10182" s="1" t="s">
        <v>17</v>
      </c>
      <c r="H10182" s="1">
        <v>45.0</v>
      </c>
      <c r="I10182" s="3">
        <v>44125.239583333336</v>
      </c>
      <c r="J10182" s="1">
        <v>2.31480926953277</v>
      </c>
      <c r="K10182" s="1" t="s">
        <v>24</v>
      </c>
      <c r="L10182" s="1" t="s">
        <v>238</v>
      </c>
      <c r="M10182" s="3">
        <v>44125.2785241088</v>
      </c>
    </row>
    <row r="10183">
      <c r="A10183" s="1">
        <v>10181.0</v>
      </c>
      <c r="B10183" s="1" t="s">
        <v>1454</v>
      </c>
      <c r="C10183" s="1" t="s">
        <v>18679</v>
      </c>
      <c r="D10183" s="1" t="s">
        <v>7765</v>
      </c>
      <c r="E10183" s="1" t="s">
        <v>1457</v>
      </c>
      <c r="F10183" s="1" t="s">
        <v>1458</v>
      </c>
      <c r="G10183" s="1" t="s">
        <v>35</v>
      </c>
      <c r="H10183" s="1">
        <v>45.0</v>
      </c>
      <c r="I10183" s="3">
        <v>43581.375</v>
      </c>
      <c r="J10183" s="1">
        <v>0.829055004808449</v>
      </c>
      <c r="K10183" s="1" t="s">
        <v>18</v>
      </c>
      <c r="M10183" s="3">
        <v>43581.43591894676</v>
      </c>
    </row>
    <row r="10184">
      <c r="A10184" s="1">
        <v>10182.0</v>
      </c>
      <c r="B10184" s="1" t="s">
        <v>536</v>
      </c>
      <c r="C10184" s="1" t="s">
        <v>18680</v>
      </c>
      <c r="D10184" s="1" t="s">
        <v>396</v>
      </c>
      <c r="E10184" s="1" t="s">
        <v>3114</v>
      </c>
      <c r="F10184" s="1" t="s">
        <v>539</v>
      </c>
      <c r="G10184" s="1" t="s">
        <v>17</v>
      </c>
      <c r="H10184" s="1">
        <v>45.0</v>
      </c>
      <c r="I10184" s="3">
        <v>43710.666666666664</v>
      </c>
      <c r="J10184" s="1">
        <v>2.65286605403073</v>
      </c>
      <c r="K10184" s="1" t="s">
        <v>83</v>
      </c>
      <c r="M10184" s="3">
        <v>43711.31841564815</v>
      </c>
    </row>
    <row r="10185">
      <c r="A10185" s="1">
        <v>10183.0</v>
      </c>
      <c r="B10185" s="1" t="s">
        <v>3971</v>
      </c>
      <c r="C10185" s="1" t="s">
        <v>18681</v>
      </c>
      <c r="D10185" s="1" t="s">
        <v>1343</v>
      </c>
      <c r="E10185" s="1" t="s">
        <v>3973</v>
      </c>
      <c r="F10185" s="1" t="s">
        <v>3974</v>
      </c>
      <c r="G10185" s="1" t="s">
        <v>17</v>
      </c>
      <c r="H10185" s="1">
        <v>45.0</v>
      </c>
      <c r="I10185" s="3">
        <v>43895.25</v>
      </c>
      <c r="J10185" s="1">
        <v>1.24047401507157</v>
      </c>
      <c r="K10185" s="1" t="s">
        <v>24</v>
      </c>
      <c r="M10185" s="3">
        <v>43895.30480212963</v>
      </c>
    </row>
    <row r="10186">
      <c r="A10186" s="1">
        <v>10184.0</v>
      </c>
      <c r="B10186" s="1" t="s">
        <v>1315</v>
      </c>
      <c r="C10186" s="1" t="s">
        <v>18682</v>
      </c>
      <c r="D10186" s="1" t="s">
        <v>411</v>
      </c>
      <c r="E10186" s="1" t="s">
        <v>7975</v>
      </c>
      <c r="F10186" s="1" t="s">
        <v>1319</v>
      </c>
      <c r="G10186" s="1" t="s">
        <v>17</v>
      </c>
      <c r="H10186" s="1">
        <v>45.0</v>
      </c>
      <c r="I10186" s="3">
        <v>43829.333333333336</v>
      </c>
      <c r="J10186" s="1">
        <v>0.058236849623111</v>
      </c>
      <c r="K10186" s="1" t="s">
        <v>18</v>
      </c>
      <c r="M10186" s="3">
        <v>43829.36518314815</v>
      </c>
    </row>
    <row r="10187">
      <c r="A10187" s="1">
        <v>10185.0</v>
      </c>
      <c r="B10187" s="1" t="s">
        <v>303</v>
      </c>
      <c r="C10187" s="1" t="s">
        <v>18683</v>
      </c>
      <c r="D10187" s="1" t="s">
        <v>305</v>
      </c>
      <c r="E10187" s="1" t="s">
        <v>2594</v>
      </c>
      <c r="F10187" s="1" t="s">
        <v>307</v>
      </c>
      <c r="G10187" s="1" t="s">
        <v>17</v>
      </c>
      <c r="H10187" s="1">
        <v>45.0</v>
      </c>
      <c r="I10187" s="3">
        <v>43908.625</v>
      </c>
      <c r="J10187" s="1">
        <v>1.93023555671356</v>
      </c>
      <c r="K10187" s="1" t="s">
        <v>24</v>
      </c>
      <c r="M10187" s="3">
        <v>43908.65771629629</v>
      </c>
    </row>
    <row r="10188">
      <c r="A10188" s="1">
        <v>10186.0</v>
      </c>
      <c r="B10188" s="1" t="s">
        <v>459</v>
      </c>
      <c r="C10188" s="1" t="s">
        <v>18684</v>
      </c>
      <c r="D10188" s="1" t="s">
        <v>461</v>
      </c>
      <c r="E10188" s="1" t="s">
        <v>1058</v>
      </c>
      <c r="F10188" s="1" t="s">
        <v>463</v>
      </c>
      <c r="G10188" s="1" t="s">
        <v>17</v>
      </c>
      <c r="H10188" s="1">
        <v>45.0</v>
      </c>
      <c r="I10188" s="3">
        <v>44144.645833333336</v>
      </c>
      <c r="J10188" s="1">
        <v>0.914932626795505</v>
      </c>
      <c r="K10188" s="1" t="s">
        <v>24</v>
      </c>
      <c r="L10188" s="1" t="s">
        <v>464</v>
      </c>
      <c r="M10188" s="3">
        <v>44144.6915075463</v>
      </c>
    </row>
    <row r="10189">
      <c r="A10189" s="1">
        <v>10187.0</v>
      </c>
      <c r="B10189" s="1" t="s">
        <v>8563</v>
      </c>
      <c r="C10189" s="1" t="s">
        <v>18685</v>
      </c>
      <c r="D10189" s="1" t="s">
        <v>99</v>
      </c>
      <c r="E10189" s="1" t="s">
        <v>18686</v>
      </c>
      <c r="F10189" s="1" t="s">
        <v>8566</v>
      </c>
      <c r="G10189" s="1" t="s">
        <v>45</v>
      </c>
      <c r="H10189" s="1">
        <v>45.0</v>
      </c>
      <c r="I10189" s="3">
        <v>44149.333583125</v>
      </c>
      <c r="J10189" s="1">
        <v>0.947161885784148</v>
      </c>
      <c r="K10189" s="1" t="s">
        <v>159</v>
      </c>
      <c r="L10189" s="1" t="s">
        <v>160</v>
      </c>
      <c r="M10189" s="3">
        <v>44149.35197847222</v>
      </c>
    </row>
    <row r="10190">
      <c r="A10190" s="1">
        <v>10188.0</v>
      </c>
      <c r="B10190" s="1" t="s">
        <v>932</v>
      </c>
      <c r="C10190" s="1" t="s">
        <v>18687</v>
      </c>
      <c r="D10190" s="1" t="s">
        <v>18688</v>
      </c>
      <c r="E10190" s="1" t="s">
        <v>4467</v>
      </c>
      <c r="F10190" s="1" t="s">
        <v>936</v>
      </c>
      <c r="G10190" s="1" t="s">
        <v>17</v>
      </c>
      <c r="H10190" s="1">
        <v>45.0</v>
      </c>
      <c r="I10190" s="3">
        <v>43829.666666666664</v>
      </c>
      <c r="J10190" s="1">
        <v>3.09117315719169</v>
      </c>
      <c r="K10190" s="1" t="s">
        <v>159</v>
      </c>
      <c r="M10190" s="3">
        <v>43829.68995895833</v>
      </c>
    </row>
    <row r="10191">
      <c r="A10191" s="1">
        <v>10189.0</v>
      </c>
      <c r="B10191" s="1" t="s">
        <v>1993</v>
      </c>
      <c r="C10191" s="1" t="s">
        <v>18689</v>
      </c>
      <c r="D10191" s="1" t="s">
        <v>1446</v>
      </c>
      <c r="E10191" s="1" t="s">
        <v>18690</v>
      </c>
      <c r="F10191" s="1" t="s">
        <v>1997</v>
      </c>
      <c r="G10191" s="1" t="s">
        <v>39</v>
      </c>
      <c r="H10191" s="1">
        <v>45.0</v>
      </c>
      <c r="I10191" s="3">
        <v>44083.645833333336</v>
      </c>
      <c r="J10191" s="1">
        <v>0.984312837334772</v>
      </c>
      <c r="K10191" s="1" t="s">
        <v>24</v>
      </c>
      <c r="M10191" s="3">
        <v>44083.67587344907</v>
      </c>
    </row>
    <row r="10192">
      <c r="A10192" s="1">
        <v>10190.0</v>
      </c>
      <c r="B10192" s="1" t="s">
        <v>184</v>
      </c>
      <c r="C10192" s="1" t="s">
        <v>18691</v>
      </c>
      <c r="D10192" s="1" t="s">
        <v>148</v>
      </c>
      <c r="E10192" s="1" t="s">
        <v>2105</v>
      </c>
      <c r="F10192" s="1" t="s">
        <v>187</v>
      </c>
      <c r="G10192" s="1" t="s">
        <v>17</v>
      </c>
      <c r="H10192" s="1">
        <v>45.0</v>
      </c>
      <c r="I10192" s="3">
        <v>44032.333333333336</v>
      </c>
      <c r="J10192" s="1">
        <v>1.04453351633882</v>
      </c>
      <c r="K10192" s="1" t="s">
        <v>24</v>
      </c>
      <c r="L10192" s="1" t="s">
        <v>188</v>
      </c>
      <c r="M10192" s="3">
        <v>44032.3872278125</v>
      </c>
    </row>
    <row r="10193">
      <c r="A10193" s="1">
        <v>10191.0</v>
      </c>
      <c r="B10193" s="1" t="s">
        <v>732</v>
      </c>
      <c r="C10193" s="1" t="s">
        <v>18692</v>
      </c>
      <c r="D10193" s="1" t="s">
        <v>3388</v>
      </c>
      <c r="E10193" s="1" t="s">
        <v>1818</v>
      </c>
      <c r="F10193" s="1" t="s">
        <v>735</v>
      </c>
      <c r="G10193" s="1" t="s">
        <v>17</v>
      </c>
      <c r="H10193" s="1">
        <v>45.0</v>
      </c>
      <c r="I10193" s="3">
        <v>44134.4375</v>
      </c>
      <c r="J10193" s="1">
        <v>2.62681809562191</v>
      </c>
      <c r="K10193" s="1" t="s">
        <v>24</v>
      </c>
      <c r="M10193" s="3">
        <v>44134.48842592593</v>
      </c>
    </row>
    <row r="10194">
      <c r="A10194" s="1">
        <v>10192.0</v>
      </c>
      <c r="B10194" s="1" t="s">
        <v>773</v>
      </c>
      <c r="C10194" s="1" t="s">
        <v>18693</v>
      </c>
      <c r="D10194" s="1" t="s">
        <v>18694</v>
      </c>
      <c r="E10194" s="1" t="s">
        <v>18695</v>
      </c>
      <c r="F10194" s="1" t="s">
        <v>776</v>
      </c>
      <c r="G10194" s="1" t="s">
        <v>39</v>
      </c>
      <c r="H10194" s="1">
        <v>45.0</v>
      </c>
      <c r="I10194" s="3">
        <v>43592.416666666664</v>
      </c>
      <c r="J10194" s="1">
        <v>0.486945590084302</v>
      </c>
      <c r="K10194" s="1" t="s">
        <v>18</v>
      </c>
      <c r="M10194" s="3">
        <v>43592.44779306713</v>
      </c>
    </row>
    <row r="10195">
      <c r="A10195" s="1">
        <v>10193.0</v>
      </c>
      <c r="B10195" s="1" t="s">
        <v>1938</v>
      </c>
      <c r="C10195" s="1" t="s">
        <v>18696</v>
      </c>
      <c r="D10195" s="1" t="s">
        <v>1940</v>
      </c>
      <c r="E10195" s="1" t="s">
        <v>18697</v>
      </c>
      <c r="F10195" s="1" t="s">
        <v>1942</v>
      </c>
      <c r="G10195" s="1" t="s">
        <v>39</v>
      </c>
      <c r="H10195" s="1">
        <v>45.0</v>
      </c>
      <c r="I10195" s="3">
        <v>44152.75</v>
      </c>
      <c r="J10195" s="1">
        <v>10.9882639634645</v>
      </c>
      <c r="K10195" s="1" t="s">
        <v>62</v>
      </c>
      <c r="M10195" s="3">
        <v>44152.78641039352</v>
      </c>
    </row>
    <row r="10196">
      <c r="A10196" s="1">
        <v>10194.0</v>
      </c>
      <c r="B10196" s="1" t="s">
        <v>15697</v>
      </c>
      <c r="C10196" s="1" t="s">
        <v>18698</v>
      </c>
      <c r="D10196" s="1" t="s">
        <v>5256</v>
      </c>
      <c r="E10196" s="1" t="s">
        <v>18699</v>
      </c>
      <c r="F10196" s="1" t="s">
        <v>15700</v>
      </c>
      <c r="G10196" s="1" t="s">
        <v>89</v>
      </c>
      <c r="H10196" s="1">
        <v>45.0</v>
      </c>
      <c r="I10196" s="3">
        <v>43814.67439855324</v>
      </c>
      <c r="J10196" s="1">
        <v>4.15464179563493</v>
      </c>
      <c r="K10196" s="1" t="s">
        <v>24</v>
      </c>
      <c r="M10196" s="3">
        <v>43814.69336324074</v>
      </c>
    </row>
    <row r="10197">
      <c r="A10197" s="1">
        <v>10195.0</v>
      </c>
      <c r="B10197" s="1" t="s">
        <v>8798</v>
      </c>
      <c r="C10197" s="1" t="s">
        <v>18700</v>
      </c>
      <c r="D10197" s="1" t="s">
        <v>4912</v>
      </c>
      <c r="E10197" s="1" t="s">
        <v>18701</v>
      </c>
      <c r="F10197" s="1" t="s">
        <v>8801</v>
      </c>
      <c r="G10197" s="1" t="s">
        <v>39</v>
      </c>
      <c r="H10197" s="1">
        <v>45.0</v>
      </c>
      <c r="I10197" s="3">
        <v>43964.5625</v>
      </c>
      <c r="J10197" s="1">
        <v>2.14221339767582</v>
      </c>
      <c r="K10197" s="1" t="s">
        <v>601</v>
      </c>
      <c r="L10197" s="1" t="s">
        <v>10796</v>
      </c>
      <c r="M10197" s="3">
        <v>43964.59734085648</v>
      </c>
    </row>
    <row r="10198">
      <c r="A10198" s="1">
        <v>10196.0</v>
      </c>
      <c r="B10198" s="1" t="s">
        <v>3144</v>
      </c>
      <c r="C10198" s="1" t="s">
        <v>18702</v>
      </c>
      <c r="D10198" s="1" t="s">
        <v>126</v>
      </c>
      <c r="E10198" s="1" t="s">
        <v>18703</v>
      </c>
      <c r="F10198" s="1" t="s">
        <v>3147</v>
      </c>
      <c r="G10198" s="1" t="s">
        <v>89</v>
      </c>
      <c r="H10198" s="1">
        <v>45.0</v>
      </c>
      <c r="I10198" s="3">
        <v>44169.591578506945</v>
      </c>
      <c r="J10198" s="1">
        <v>0.227032771485334</v>
      </c>
      <c r="K10198" s="1" t="s">
        <v>62</v>
      </c>
      <c r="M10198" s="3">
        <v>44169.62429619213</v>
      </c>
    </row>
    <row r="10199">
      <c r="A10199" s="1">
        <v>10197.0</v>
      </c>
      <c r="B10199" s="1" t="s">
        <v>84</v>
      </c>
      <c r="C10199" s="1" t="s">
        <v>18704</v>
      </c>
      <c r="D10199" s="1" t="s">
        <v>1255</v>
      </c>
      <c r="E10199" s="1" t="s">
        <v>18705</v>
      </c>
      <c r="F10199" s="1" t="s">
        <v>5519</v>
      </c>
      <c r="G10199" s="1" t="s">
        <v>89</v>
      </c>
      <c r="H10199" s="1">
        <v>45.0</v>
      </c>
      <c r="I10199" s="3">
        <v>44173.65277777778</v>
      </c>
      <c r="J10199" s="1">
        <v>0.958303192664599</v>
      </c>
      <c r="K10199" s="1" t="s">
        <v>83</v>
      </c>
      <c r="M10199" s="3">
        <v>44173.68533958333</v>
      </c>
    </row>
    <row r="10200">
      <c r="A10200" s="1">
        <v>10198.0</v>
      </c>
      <c r="B10200" s="1" t="s">
        <v>324</v>
      </c>
      <c r="C10200" s="1" t="s">
        <v>18706</v>
      </c>
      <c r="D10200" s="1" t="s">
        <v>326</v>
      </c>
      <c r="E10200" s="1" t="s">
        <v>327</v>
      </c>
      <c r="F10200" s="1" t="s">
        <v>328</v>
      </c>
      <c r="G10200" s="1" t="s">
        <v>17</v>
      </c>
      <c r="H10200" s="1">
        <v>45.0</v>
      </c>
      <c r="I10200" s="3">
        <v>44163.291666666664</v>
      </c>
      <c r="J10200" s="1">
        <v>0.57623308312584</v>
      </c>
      <c r="K10200" s="1" t="s">
        <v>24</v>
      </c>
      <c r="M10200" s="3">
        <v>44163.403562824074</v>
      </c>
    </row>
    <row r="10201">
      <c r="A10201" s="1">
        <v>10199.0</v>
      </c>
      <c r="B10201" s="1" t="s">
        <v>1379</v>
      </c>
      <c r="C10201" s="1" t="s">
        <v>18707</v>
      </c>
      <c r="D10201" s="1" t="s">
        <v>1381</v>
      </c>
      <c r="E10201" s="1" t="s">
        <v>11272</v>
      </c>
      <c r="F10201" s="1" t="s">
        <v>1383</v>
      </c>
      <c r="G10201" s="1" t="s">
        <v>35</v>
      </c>
      <c r="H10201" s="1">
        <v>45.0</v>
      </c>
      <c r="I10201" s="3">
        <v>44217.208333333336</v>
      </c>
      <c r="J10201" s="1">
        <v>2.30970012873602</v>
      </c>
      <c r="K10201" s="1" t="s">
        <v>46</v>
      </c>
      <c r="L10201" s="1" t="s">
        <v>266</v>
      </c>
      <c r="M10201" s="3">
        <v>44217.24225065972</v>
      </c>
    </row>
    <row r="10202">
      <c r="A10202" s="1">
        <v>10200.0</v>
      </c>
      <c r="B10202" s="1" t="s">
        <v>953</v>
      </c>
      <c r="C10202" s="1" t="s">
        <v>18708</v>
      </c>
      <c r="D10202" s="1" t="s">
        <v>1243</v>
      </c>
      <c r="E10202" s="1" t="s">
        <v>1678</v>
      </c>
      <c r="F10202" s="1" t="s">
        <v>1040</v>
      </c>
      <c r="G10202" s="1" t="s">
        <v>17</v>
      </c>
      <c r="H10202" s="1">
        <v>45.0</v>
      </c>
      <c r="I10202" s="3">
        <v>43902.625</v>
      </c>
      <c r="J10202" s="1">
        <v>1.52911349260323</v>
      </c>
      <c r="K10202" s="1" t="s">
        <v>18</v>
      </c>
      <c r="M10202" s="3">
        <v>43902.65978376158</v>
      </c>
    </row>
    <row r="10203">
      <c r="A10203" s="1">
        <v>10201.0</v>
      </c>
      <c r="B10203" s="1" t="s">
        <v>425</v>
      </c>
      <c r="C10203" s="1" t="s">
        <v>18709</v>
      </c>
      <c r="D10203" s="1" t="s">
        <v>326</v>
      </c>
      <c r="E10203" s="1" t="s">
        <v>7717</v>
      </c>
      <c r="F10203" s="1" t="s">
        <v>428</v>
      </c>
      <c r="G10203" s="1" t="s">
        <v>17</v>
      </c>
      <c r="H10203" s="1">
        <v>45.0</v>
      </c>
      <c r="I10203" s="3">
        <v>44033.270833333336</v>
      </c>
      <c r="J10203" s="1">
        <v>0.0</v>
      </c>
      <c r="K10203" s="1" t="s">
        <v>24</v>
      </c>
      <c r="M10203" s="3">
        <v>44033.26627508102</v>
      </c>
    </row>
    <row r="10204">
      <c r="A10204" s="1">
        <v>10202.0</v>
      </c>
      <c r="B10204" s="1" t="s">
        <v>389</v>
      </c>
      <c r="C10204" s="1" t="s">
        <v>18710</v>
      </c>
      <c r="D10204" s="1" t="s">
        <v>408</v>
      </c>
      <c r="E10204" s="1" t="s">
        <v>18711</v>
      </c>
      <c r="F10204" s="1" t="s">
        <v>393</v>
      </c>
      <c r="G10204" s="1" t="s">
        <v>89</v>
      </c>
      <c r="H10204" s="1">
        <v>45.0</v>
      </c>
      <c r="I10204" s="3">
        <v>43836.662133715276</v>
      </c>
      <c r="J10204" s="1">
        <v>2.45984291760257</v>
      </c>
      <c r="K10204" s="1" t="s">
        <v>18</v>
      </c>
      <c r="M10204" s="3">
        <v>43836.67449186343</v>
      </c>
    </row>
    <row r="10205">
      <c r="A10205" s="1">
        <v>10203.0</v>
      </c>
      <c r="B10205" s="1" t="s">
        <v>2795</v>
      </c>
      <c r="C10205" s="1" t="s">
        <v>18712</v>
      </c>
      <c r="D10205" s="1" t="s">
        <v>2797</v>
      </c>
      <c r="E10205" s="1" t="s">
        <v>2798</v>
      </c>
      <c r="F10205" s="1" t="s">
        <v>2799</v>
      </c>
      <c r="G10205" s="1" t="s">
        <v>17</v>
      </c>
      <c r="H10205" s="1">
        <v>45.0</v>
      </c>
      <c r="I10205" s="3">
        <v>43917.4375</v>
      </c>
      <c r="J10205" s="1">
        <v>0.496867726389759</v>
      </c>
      <c r="K10205" s="1" t="s">
        <v>218</v>
      </c>
      <c r="M10205" s="3">
        <v>43923.46476744213</v>
      </c>
    </row>
    <row r="10206">
      <c r="A10206" s="1">
        <v>10204.0</v>
      </c>
      <c r="B10206" s="1" t="s">
        <v>9330</v>
      </c>
      <c r="C10206" s="1" t="s">
        <v>18713</v>
      </c>
      <c r="D10206" s="1" t="s">
        <v>126</v>
      </c>
      <c r="E10206" s="1" t="s">
        <v>9332</v>
      </c>
      <c r="F10206" s="1" t="s">
        <v>9333</v>
      </c>
      <c r="G10206" s="1" t="s">
        <v>17</v>
      </c>
      <c r="H10206" s="1">
        <v>45.0</v>
      </c>
      <c r="I10206" s="3">
        <v>44153.416666666664</v>
      </c>
      <c r="J10206" s="1">
        <v>1.36602980387475</v>
      </c>
      <c r="K10206" s="1" t="s">
        <v>62</v>
      </c>
      <c r="M10206" s="3">
        <v>44153.42559634259</v>
      </c>
    </row>
    <row r="10207">
      <c r="A10207" s="1">
        <v>10205.0</v>
      </c>
      <c r="B10207" s="1" t="s">
        <v>7926</v>
      </c>
      <c r="C10207" s="1" t="s">
        <v>18714</v>
      </c>
      <c r="D10207" s="1" t="s">
        <v>818</v>
      </c>
      <c r="E10207" s="1" t="s">
        <v>18715</v>
      </c>
      <c r="F10207" s="1" t="s">
        <v>7929</v>
      </c>
      <c r="G10207" s="1" t="s">
        <v>39</v>
      </c>
      <c r="H10207" s="1">
        <v>45.0</v>
      </c>
      <c r="I10207" s="3">
        <v>44183.270833333336</v>
      </c>
      <c r="J10207" s="1">
        <v>3.03599977279437</v>
      </c>
      <c r="K10207" s="1" t="s">
        <v>18</v>
      </c>
      <c r="M10207" s="3">
        <v>44183.30736810185</v>
      </c>
    </row>
    <row r="10208">
      <c r="A10208" s="1">
        <v>10206.0</v>
      </c>
      <c r="B10208" s="1" t="s">
        <v>582</v>
      </c>
      <c r="C10208" s="1" t="s">
        <v>18716</v>
      </c>
      <c r="D10208" s="1" t="s">
        <v>461</v>
      </c>
      <c r="E10208" s="1" t="s">
        <v>18717</v>
      </c>
      <c r="F10208" s="1" t="s">
        <v>586</v>
      </c>
      <c r="G10208" s="1" t="s">
        <v>17</v>
      </c>
      <c r="H10208" s="1">
        <v>45.0</v>
      </c>
      <c r="I10208" s="3">
        <v>43965.25</v>
      </c>
      <c r="J10208" s="1">
        <v>1.15657841473003</v>
      </c>
      <c r="K10208" s="1" t="s">
        <v>24</v>
      </c>
      <c r="M10208" s="3">
        <v>43965.27851416667</v>
      </c>
    </row>
    <row r="10209">
      <c r="A10209" s="1">
        <v>10207.0</v>
      </c>
      <c r="B10209" s="1" t="s">
        <v>768</v>
      </c>
      <c r="C10209" s="1" t="s">
        <v>18718</v>
      </c>
      <c r="D10209" s="1" t="s">
        <v>315</v>
      </c>
      <c r="E10209" s="1" t="s">
        <v>7060</v>
      </c>
      <c r="F10209" s="1" t="s">
        <v>772</v>
      </c>
      <c r="G10209" s="1" t="s">
        <v>35</v>
      </c>
      <c r="H10209" s="1">
        <v>45.0</v>
      </c>
      <c r="I10209" s="3">
        <v>44225.635416666664</v>
      </c>
      <c r="J10209" s="1">
        <v>1.96330648952918</v>
      </c>
      <c r="K10209" s="1" t="s">
        <v>166</v>
      </c>
      <c r="L10209" s="1" t="s">
        <v>318</v>
      </c>
      <c r="M10209" s="3">
        <v>44225.68328887731</v>
      </c>
    </row>
    <row r="10210">
      <c r="A10210" s="1">
        <v>10208.0</v>
      </c>
      <c r="B10210" s="1" t="s">
        <v>1954</v>
      </c>
      <c r="C10210" s="1" t="s">
        <v>18719</v>
      </c>
      <c r="D10210" s="1" t="s">
        <v>1255</v>
      </c>
      <c r="E10210" s="1" t="s">
        <v>18720</v>
      </c>
      <c r="F10210" s="1" t="s">
        <v>1957</v>
      </c>
      <c r="G10210" s="1" t="s">
        <v>39</v>
      </c>
      <c r="H10210" s="1">
        <v>45.0</v>
      </c>
      <c r="I10210" s="3">
        <v>44145.239583333336</v>
      </c>
      <c r="J10210" s="1">
        <v>2.12038306661743</v>
      </c>
      <c r="K10210" s="1" t="s">
        <v>83</v>
      </c>
      <c r="M10210" s="3">
        <v>44145.27138907407</v>
      </c>
    </row>
    <row r="10211">
      <c r="A10211" s="1">
        <v>10209.0</v>
      </c>
      <c r="B10211" s="1" t="s">
        <v>30</v>
      </c>
      <c r="C10211" s="1" t="s">
        <v>18721</v>
      </c>
      <c r="D10211" s="1" t="s">
        <v>32</v>
      </c>
      <c r="E10211" s="1" t="s">
        <v>8263</v>
      </c>
      <c r="F10211" s="1" t="s">
        <v>34</v>
      </c>
      <c r="G10211" s="1" t="s">
        <v>17</v>
      </c>
      <c r="H10211" s="1">
        <v>45.0</v>
      </c>
      <c r="I10211" s="3">
        <v>44117.458333333336</v>
      </c>
      <c r="J10211" s="1">
        <v>2.38962711467443</v>
      </c>
      <c r="K10211" s="1" t="s">
        <v>24</v>
      </c>
      <c r="M10211" s="3">
        <v>44117.48858532408</v>
      </c>
    </row>
    <row r="10212">
      <c r="A10212" s="1">
        <v>10210.0</v>
      </c>
      <c r="B10212" s="1" t="s">
        <v>1498</v>
      </c>
      <c r="C10212" s="1" t="s">
        <v>18722</v>
      </c>
      <c r="D10212" s="1" t="s">
        <v>1500</v>
      </c>
      <c r="E10212" s="1" t="s">
        <v>18723</v>
      </c>
      <c r="F10212" s="1" t="s">
        <v>1502</v>
      </c>
      <c r="G10212" s="1" t="s">
        <v>39</v>
      </c>
      <c r="H10212" s="1">
        <v>45.0</v>
      </c>
      <c r="I10212" s="3">
        <v>43583.291666666664</v>
      </c>
      <c r="J10212" s="1">
        <v>1.05817279639184</v>
      </c>
      <c r="K10212" s="1" t="s">
        <v>24</v>
      </c>
      <c r="M10212" s="3">
        <v>43583.311039016204</v>
      </c>
    </row>
    <row r="10213">
      <c r="A10213" s="1">
        <v>10211.0</v>
      </c>
      <c r="B10213" s="1" t="s">
        <v>288</v>
      </c>
      <c r="C10213" s="1" t="s">
        <v>18724</v>
      </c>
      <c r="D10213" s="1" t="s">
        <v>14198</v>
      </c>
      <c r="E10213" s="1" t="s">
        <v>4479</v>
      </c>
      <c r="F10213" s="1" t="s">
        <v>292</v>
      </c>
      <c r="G10213" s="1" t="s">
        <v>35</v>
      </c>
      <c r="H10213" s="1">
        <v>45.0</v>
      </c>
      <c r="I10213" s="3">
        <v>43609.625</v>
      </c>
      <c r="J10213" s="1">
        <v>0.116559922189207</v>
      </c>
      <c r="K10213" s="1" t="s">
        <v>24</v>
      </c>
      <c r="M10213" s="3">
        <v>43609.67057287037</v>
      </c>
    </row>
    <row r="10214">
      <c r="A10214" s="1">
        <v>10212.0</v>
      </c>
      <c r="B10214" s="1" t="s">
        <v>8798</v>
      </c>
      <c r="C10214" s="1" t="s">
        <v>18725</v>
      </c>
      <c r="D10214" s="1" t="s">
        <v>4912</v>
      </c>
      <c r="E10214" s="1" t="s">
        <v>18726</v>
      </c>
      <c r="F10214" s="1" t="s">
        <v>8801</v>
      </c>
      <c r="G10214" s="1" t="s">
        <v>39</v>
      </c>
      <c r="H10214" s="1">
        <v>45.0</v>
      </c>
      <c r="I10214" s="3">
        <v>43984.583333333336</v>
      </c>
      <c r="J10214" s="1">
        <v>0.278826857982356</v>
      </c>
      <c r="K10214" s="1" t="s">
        <v>601</v>
      </c>
      <c r="L10214" s="1" t="s">
        <v>10796</v>
      </c>
      <c r="M10214" s="3">
        <v>43984.62226297454</v>
      </c>
    </row>
    <row r="10215">
      <c r="A10215" s="1">
        <v>10213.0</v>
      </c>
      <c r="B10215" s="1" t="s">
        <v>184</v>
      </c>
      <c r="C10215" s="1" t="s">
        <v>18727</v>
      </c>
      <c r="D10215" s="1" t="s">
        <v>1297</v>
      </c>
      <c r="E10215" s="1" t="s">
        <v>2011</v>
      </c>
      <c r="F10215" s="1" t="s">
        <v>187</v>
      </c>
      <c r="G10215" s="1" t="s">
        <v>17</v>
      </c>
      <c r="H10215" s="1">
        <v>45.0</v>
      </c>
      <c r="I10215" s="3">
        <v>44129.333333333336</v>
      </c>
      <c r="J10215" s="1">
        <v>1.30067292646658</v>
      </c>
      <c r="K10215" s="1" t="s">
        <v>24</v>
      </c>
      <c r="M10215" s="3">
        <v>44129.32492987269</v>
      </c>
    </row>
    <row r="10216">
      <c r="A10216" s="1">
        <v>10214.0</v>
      </c>
      <c r="B10216" s="1" t="s">
        <v>788</v>
      </c>
      <c r="C10216" s="1" t="s">
        <v>18728</v>
      </c>
      <c r="D10216" s="1" t="s">
        <v>5629</v>
      </c>
      <c r="E10216" s="1" t="s">
        <v>18729</v>
      </c>
      <c r="F10216" s="1" t="s">
        <v>791</v>
      </c>
      <c r="G10216" s="1" t="s">
        <v>17</v>
      </c>
      <c r="H10216" s="1">
        <v>45.0</v>
      </c>
      <c r="I10216" s="3">
        <v>44157.708333333336</v>
      </c>
      <c r="J10216" s="1">
        <v>1.90168079797836</v>
      </c>
      <c r="K10216" s="1" t="s">
        <v>24</v>
      </c>
      <c r="M10216" s="3">
        <v>44157.70314885417</v>
      </c>
    </row>
    <row r="10217">
      <c r="A10217" s="1">
        <v>10215.0</v>
      </c>
      <c r="B10217" s="1" t="s">
        <v>308</v>
      </c>
      <c r="C10217" s="1" t="s">
        <v>18730</v>
      </c>
      <c r="D10217" s="1" t="s">
        <v>310</v>
      </c>
      <c r="E10217" s="1" t="s">
        <v>2281</v>
      </c>
      <c r="F10217" s="1" t="s">
        <v>312</v>
      </c>
      <c r="G10217" s="1" t="s">
        <v>17</v>
      </c>
      <c r="H10217" s="1">
        <v>45.0</v>
      </c>
      <c r="I10217" s="3">
        <v>44156.583333333336</v>
      </c>
      <c r="J10217" s="1">
        <v>1.18733813217818</v>
      </c>
      <c r="K10217" s="1" t="s">
        <v>24</v>
      </c>
      <c r="L10217" s="1" t="s">
        <v>96</v>
      </c>
      <c r="M10217" s="3">
        <v>44156.612814837965</v>
      </c>
    </row>
    <row r="10218">
      <c r="A10218" s="1">
        <v>10216.0</v>
      </c>
      <c r="B10218" s="1" t="s">
        <v>136</v>
      </c>
      <c r="C10218" s="1" t="s">
        <v>18731</v>
      </c>
      <c r="D10218" s="1" t="s">
        <v>18732</v>
      </c>
      <c r="E10218" s="1" t="s">
        <v>18733</v>
      </c>
      <c r="F10218" s="1" t="s">
        <v>140</v>
      </c>
      <c r="G10218" s="1" t="s">
        <v>17</v>
      </c>
      <c r="H10218" s="1">
        <v>45.0</v>
      </c>
      <c r="I10218" s="3">
        <v>43888.791666666664</v>
      </c>
      <c r="J10218" s="1">
        <v>0.545035792095808</v>
      </c>
      <c r="K10218" s="1" t="s">
        <v>18</v>
      </c>
      <c r="M10218" s="3">
        <v>43888.82524503472</v>
      </c>
    </row>
    <row r="10219">
      <c r="A10219" s="1">
        <v>10217.0</v>
      </c>
      <c r="B10219" s="1" t="s">
        <v>345</v>
      </c>
      <c r="C10219" s="1" t="s">
        <v>18734</v>
      </c>
      <c r="D10219" s="1" t="s">
        <v>347</v>
      </c>
      <c r="E10219" s="1" t="s">
        <v>348</v>
      </c>
      <c r="F10219" s="1" t="s">
        <v>349</v>
      </c>
      <c r="G10219" s="1" t="s">
        <v>17</v>
      </c>
      <c r="H10219" s="1">
        <v>45.0</v>
      </c>
      <c r="I10219" s="3">
        <v>43755.666666666664</v>
      </c>
      <c r="J10219" s="1">
        <v>0.71518373193636</v>
      </c>
      <c r="K10219" s="1" t="s">
        <v>24</v>
      </c>
      <c r="M10219" s="3">
        <v>43755.660668599536</v>
      </c>
    </row>
    <row r="10220">
      <c r="A10220" s="1">
        <v>10218.0</v>
      </c>
      <c r="B10220" s="1" t="s">
        <v>73</v>
      </c>
      <c r="C10220" s="1" t="s">
        <v>18735</v>
      </c>
      <c r="D10220" s="1" t="s">
        <v>1595</v>
      </c>
      <c r="E10220" s="1" t="s">
        <v>1596</v>
      </c>
      <c r="F10220" s="1" t="s">
        <v>77</v>
      </c>
      <c r="G10220" s="1" t="s">
        <v>35</v>
      </c>
      <c r="H10220" s="1">
        <v>45.0</v>
      </c>
      <c r="I10220" s="3">
        <v>43493.291666666664</v>
      </c>
      <c r="J10220" s="1">
        <v>1.30907654980761</v>
      </c>
      <c r="K10220" s="1" t="s">
        <v>24</v>
      </c>
      <c r="M10220" s="3">
        <v>43493.34137928241</v>
      </c>
    </row>
    <row r="10221">
      <c r="A10221" s="1">
        <v>10219.0</v>
      </c>
      <c r="B10221" s="1" t="s">
        <v>303</v>
      </c>
      <c r="C10221" s="1" t="s">
        <v>18736</v>
      </c>
      <c r="D10221" s="1" t="s">
        <v>305</v>
      </c>
      <c r="E10221" s="1" t="s">
        <v>1295</v>
      </c>
      <c r="F10221" s="1" t="s">
        <v>307</v>
      </c>
      <c r="G10221" s="1" t="s">
        <v>17</v>
      </c>
      <c r="H10221" s="1">
        <v>45.0</v>
      </c>
      <c r="I10221" s="3">
        <v>43854.229166666664</v>
      </c>
      <c r="J10221" s="1">
        <v>1.89696822278656</v>
      </c>
      <c r="K10221" s="1" t="s">
        <v>24</v>
      </c>
      <c r="M10221" s="3">
        <v>43854.254864375</v>
      </c>
    </row>
    <row r="10222">
      <c r="A10222" s="1">
        <v>10220.0</v>
      </c>
      <c r="B10222" s="1" t="s">
        <v>324</v>
      </c>
      <c r="C10222" s="1" t="s">
        <v>18737</v>
      </c>
      <c r="D10222" s="1" t="s">
        <v>326</v>
      </c>
      <c r="E10222" s="1" t="s">
        <v>548</v>
      </c>
      <c r="F10222" s="1" t="s">
        <v>328</v>
      </c>
      <c r="G10222" s="1" t="s">
        <v>17</v>
      </c>
      <c r="H10222" s="1">
        <v>45.0</v>
      </c>
      <c r="I10222" s="3">
        <v>44211.291666666664</v>
      </c>
      <c r="J10222" s="1">
        <v>0.0</v>
      </c>
      <c r="K10222" s="1" t="s">
        <v>24</v>
      </c>
      <c r="M10222" s="3">
        <v>44211.63044556713</v>
      </c>
    </row>
    <row r="10223">
      <c r="A10223" s="1">
        <v>10221.0</v>
      </c>
      <c r="B10223" s="1" t="s">
        <v>465</v>
      </c>
      <c r="C10223" s="1" t="s">
        <v>18738</v>
      </c>
      <c r="D10223" s="1" t="s">
        <v>6246</v>
      </c>
      <c r="E10223" s="1" t="s">
        <v>6247</v>
      </c>
      <c r="F10223" s="1" t="s">
        <v>468</v>
      </c>
      <c r="G10223" s="1" t="s">
        <v>17</v>
      </c>
      <c r="H10223" s="1">
        <v>45.0</v>
      </c>
      <c r="I10223" s="3">
        <v>43822.291666666664</v>
      </c>
      <c r="J10223" s="1">
        <v>1.57353512724736</v>
      </c>
      <c r="K10223" s="1" t="s">
        <v>24</v>
      </c>
      <c r="M10223" s="3">
        <v>43822.30637837963</v>
      </c>
    </row>
    <row r="10224">
      <c r="A10224" s="1">
        <v>10222.0</v>
      </c>
      <c r="B10224" s="1" t="s">
        <v>161</v>
      </c>
      <c r="C10224" s="1" t="s">
        <v>18739</v>
      </c>
      <c r="D10224" s="1" t="s">
        <v>163</v>
      </c>
      <c r="E10224" s="1" t="s">
        <v>1811</v>
      </c>
      <c r="F10224" s="1" t="s">
        <v>165</v>
      </c>
      <c r="G10224" s="1" t="s">
        <v>17</v>
      </c>
      <c r="H10224" s="1">
        <v>45.0</v>
      </c>
      <c r="I10224" s="3">
        <v>44099.208333333336</v>
      </c>
      <c r="J10224" s="1">
        <v>1.88100577690803</v>
      </c>
      <c r="K10224" s="1" t="s">
        <v>166</v>
      </c>
      <c r="L10224" s="1" t="s">
        <v>167</v>
      </c>
      <c r="M10224" s="3">
        <v>44099.242174224535</v>
      </c>
    </row>
    <row r="10225">
      <c r="A10225" s="1">
        <v>10223.0</v>
      </c>
      <c r="B10225" s="1" t="s">
        <v>18740</v>
      </c>
      <c r="C10225" s="1" t="s">
        <v>18741</v>
      </c>
      <c r="D10225" s="1" t="s">
        <v>11268</v>
      </c>
      <c r="E10225" s="1" t="s">
        <v>18742</v>
      </c>
      <c r="F10225" s="1" t="s">
        <v>18743</v>
      </c>
      <c r="G10225" s="1" t="s">
        <v>89</v>
      </c>
      <c r="H10225" s="1">
        <v>45.0</v>
      </c>
      <c r="I10225" s="3">
        <v>43870.74213082176</v>
      </c>
      <c r="J10225" s="1">
        <v>1.39749713527425</v>
      </c>
      <c r="K10225" s="1" t="s">
        <v>24</v>
      </c>
      <c r="M10225" s="3">
        <v>43870.75845855324</v>
      </c>
    </row>
    <row r="10226">
      <c r="A10226" s="1">
        <v>10224.0</v>
      </c>
      <c r="B10226" s="1" t="s">
        <v>2416</v>
      </c>
      <c r="C10226" s="1" t="s">
        <v>18744</v>
      </c>
      <c r="D10226" s="1" t="s">
        <v>5183</v>
      </c>
      <c r="E10226" s="1" t="s">
        <v>18745</v>
      </c>
      <c r="F10226" s="1" t="s">
        <v>2419</v>
      </c>
      <c r="G10226" s="1" t="s">
        <v>89</v>
      </c>
      <c r="H10226" s="1">
        <v>45.0</v>
      </c>
      <c r="I10226" s="3">
        <v>43650.53143831019</v>
      </c>
      <c r="J10226" s="1">
        <v>1.2412337749098</v>
      </c>
      <c r="K10226" s="1" t="s">
        <v>24</v>
      </c>
      <c r="M10226" s="3">
        <v>43650.56216113426</v>
      </c>
    </row>
    <row r="10227">
      <c r="A10227" s="1">
        <v>10225.0</v>
      </c>
      <c r="B10227" s="1" t="s">
        <v>11203</v>
      </c>
      <c r="C10227" s="1" t="s">
        <v>18746</v>
      </c>
      <c r="D10227" s="1" t="s">
        <v>3180</v>
      </c>
      <c r="E10227" s="1" t="s">
        <v>11205</v>
      </c>
      <c r="F10227" s="1" t="s">
        <v>11206</v>
      </c>
      <c r="G10227" s="1" t="s">
        <v>17</v>
      </c>
      <c r="H10227" s="1">
        <v>45.0</v>
      </c>
      <c r="I10227" s="3">
        <v>44121.1875</v>
      </c>
      <c r="J10227" s="1">
        <v>0.308144571328735</v>
      </c>
      <c r="K10227" s="1" t="s">
        <v>18</v>
      </c>
      <c r="L10227" s="1" t="s">
        <v>11207</v>
      </c>
      <c r="M10227" s="3">
        <v>44121.27910607639</v>
      </c>
    </row>
    <row r="10228">
      <c r="A10228" s="1">
        <v>10226.0</v>
      </c>
      <c r="B10228" s="1" t="s">
        <v>1954</v>
      </c>
      <c r="C10228" s="1" t="s">
        <v>18747</v>
      </c>
      <c r="D10228" s="1" t="s">
        <v>1255</v>
      </c>
      <c r="E10228" s="1" t="s">
        <v>18748</v>
      </c>
      <c r="F10228" s="1" t="s">
        <v>1957</v>
      </c>
      <c r="G10228" s="1" t="s">
        <v>39</v>
      </c>
      <c r="H10228" s="1">
        <v>45.0</v>
      </c>
      <c r="I10228" s="3">
        <v>44179.416666666664</v>
      </c>
      <c r="J10228" s="1">
        <v>2.21048910850871</v>
      </c>
      <c r="K10228" s="1" t="s">
        <v>83</v>
      </c>
      <c r="L10228" s="1" t="s">
        <v>1958</v>
      </c>
      <c r="M10228" s="3">
        <v>44179.44399122685</v>
      </c>
    </row>
    <row r="10229">
      <c r="A10229" s="1">
        <v>10227.0</v>
      </c>
      <c r="B10229" s="1" t="s">
        <v>3116</v>
      </c>
      <c r="C10229" s="1" t="s">
        <v>18749</v>
      </c>
      <c r="D10229" s="1" t="s">
        <v>21</v>
      </c>
      <c r="E10229" s="1" t="s">
        <v>3118</v>
      </c>
      <c r="F10229" s="1" t="s">
        <v>3119</v>
      </c>
      <c r="G10229" s="1" t="s">
        <v>17</v>
      </c>
      <c r="H10229" s="1">
        <v>45.0</v>
      </c>
      <c r="I10229" s="3">
        <v>44067.25</v>
      </c>
      <c r="J10229" s="1">
        <v>2.52766936858513</v>
      </c>
      <c r="K10229" s="1" t="s">
        <v>24</v>
      </c>
      <c r="L10229" s="1" t="s">
        <v>188</v>
      </c>
      <c r="M10229" s="3">
        <v>44067.28678248842</v>
      </c>
    </row>
    <row r="10230">
      <c r="A10230" s="1">
        <v>10228.0</v>
      </c>
      <c r="B10230" s="1" t="s">
        <v>4431</v>
      </c>
      <c r="C10230" s="1" t="s">
        <v>18750</v>
      </c>
      <c r="D10230" s="1" t="s">
        <v>4433</v>
      </c>
      <c r="E10230" s="1" t="s">
        <v>18751</v>
      </c>
      <c r="F10230" s="1" t="s">
        <v>4435</v>
      </c>
      <c r="G10230" s="1" t="s">
        <v>45</v>
      </c>
      <c r="H10230" s="1">
        <v>45.0</v>
      </c>
      <c r="I10230" s="3">
        <v>44149.21443991898</v>
      </c>
      <c r="J10230" s="1">
        <v>4.84005048127586</v>
      </c>
      <c r="K10230" s="1" t="s">
        <v>218</v>
      </c>
      <c r="L10230" s="1" t="s">
        <v>287</v>
      </c>
      <c r="M10230" s="3">
        <v>44149.25117378472</v>
      </c>
    </row>
    <row r="10231">
      <c r="A10231" s="1">
        <v>10229.0</v>
      </c>
      <c r="B10231" s="1" t="s">
        <v>1075</v>
      </c>
      <c r="C10231" s="1" t="s">
        <v>18752</v>
      </c>
      <c r="D10231" s="1" t="s">
        <v>578</v>
      </c>
      <c r="E10231" s="1" t="s">
        <v>11385</v>
      </c>
      <c r="F10231" s="1" t="s">
        <v>1079</v>
      </c>
      <c r="G10231" s="1" t="s">
        <v>17</v>
      </c>
      <c r="H10231" s="1">
        <v>45.0</v>
      </c>
      <c r="I10231" s="3">
        <v>44090.270833333336</v>
      </c>
      <c r="J10231" s="1">
        <v>3.7550888948592</v>
      </c>
      <c r="K10231" s="1" t="s">
        <v>18</v>
      </c>
      <c r="L10231" s="1" t="s">
        <v>1080</v>
      </c>
      <c r="M10231" s="3">
        <v>44090.3081775463</v>
      </c>
    </row>
    <row r="10232">
      <c r="A10232" s="1">
        <v>10230.0</v>
      </c>
      <c r="B10232" s="1" t="s">
        <v>3129</v>
      </c>
      <c r="C10232" s="1" t="s">
        <v>18753</v>
      </c>
      <c r="D10232" s="1" t="s">
        <v>18754</v>
      </c>
      <c r="E10232" s="1" t="s">
        <v>18755</v>
      </c>
      <c r="F10232" s="1" t="s">
        <v>3133</v>
      </c>
      <c r="G10232" s="1" t="s">
        <v>89</v>
      </c>
      <c r="H10232" s="1">
        <v>45.0</v>
      </c>
      <c r="I10232" s="3">
        <v>43839.689117395836</v>
      </c>
      <c r="J10232" s="1">
        <v>0.0</v>
      </c>
      <c r="K10232" s="1" t="s">
        <v>218</v>
      </c>
      <c r="M10232" s="3">
        <v>43839.73356193287</v>
      </c>
    </row>
    <row r="10233">
      <c r="A10233" s="1">
        <v>10231.0</v>
      </c>
      <c r="B10233" s="1" t="s">
        <v>119</v>
      </c>
      <c r="C10233" s="1" t="s">
        <v>18756</v>
      </c>
      <c r="D10233" s="1" t="s">
        <v>37</v>
      </c>
      <c r="E10233" s="1" t="s">
        <v>18757</v>
      </c>
      <c r="F10233" s="1" t="s">
        <v>123</v>
      </c>
      <c r="G10233" s="1" t="s">
        <v>39</v>
      </c>
      <c r="H10233" s="1">
        <v>45.0</v>
      </c>
      <c r="I10233" s="3">
        <v>44236.604166666664</v>
      </c>
      <c r="J10233" s="1">
        <v>1.83673724262262</v>
      </c>
      <c r="K10233" s="1" t="s">
        <v>18</v>
      </c>
      <c r="M10233" s="3">
        <v>44236.6341378588</v>
      </c>
    </row>
    <row r="10234">
      <c r="A10234" s="1">
        <v>10232.0</v>
      </c>
      <c r="B10234" s="1" t="s">
        <v>2033</v>
      </c>
      <c r="C10234" s="1" t="s">
        <v>18758</v>
      </c>
      <c r="D10234" s="1" t="s">
        <v>461</v>
      </c>
      <c r="E10234" s="1" t="s">
        <v>18759</v>
      </c>
      <c r="F10234" s="1" t="s">
        <v>2036</v>
      </c>
      <c r="G10234" s="1" t="s">
        <v>39</v>
      </c>
      <c r="H10234" s="1">
        <v>45.0</v>
      </c>
      <c r="I10234" s="3">
        <v>43768.625</v>
      </c>
      <c r="J10234" s="1">
        <v>1.33654853959726</v>
      </c>
      <c r="K10234" s="1" t="s">
        <v>24</v>
      </c>
      <c r="M10234" s="3">
        <v>43768.66238232639</v>
      </c>
    </row>
    <row r="10235">
      <c r="A10235" s="1">
        <v>10233.0</v>
      </c>
      <c r="B10235" s="1" t="s">
        <v>2744</v>
      </c>
      <c r="C10235" s="1" t="s">
        <v>18760</v>
      </c>
      <c r="D10235" s="1" t="s">
        <v>18761</v>
      </c>
      <c r="E10235" s="1" t="s">
        <v>18762</v>
      </c>
      <c r="F10235" s="1" t="s">
        <v>2748</v>
      </c>
      <c r="G10235" s="1" t="s">
        <v>89</v>
      </c>
      <c r="H10235" s="1">
        <v>45.0</v>
      </c>
      <c r="I10235" s="3">
        <v>43808.33137637731</v>
      </c>
      <c r="J10235" s="1">
        <v>2.02806890013205</v>
      </c>
      <c r="K10235" s="1" t="s">
        <v>24</v>
      </c>
      <c r="M10235" s="3">
        <v>43808.341398703706</v>
      </c>
    </row>
    <row r="10236">
      <c r="A10236" s="1">
        <v>10234.0</v>
      </c>
      <c r="B10236" s="1" t="s">
        <v>385</v>
      </c>
      <c r="C10236" s="1" t="s">
        <v>18763</v>
      </c>
      <c r="D10236" s="1" t="s">
        <v>32</v>
      </c>
      <c r="E10236" s="1" t="s">
        <v>2924</v>
      </c>
      <c r="F10236" s="1" t="s">
        <v>388</v>
      </c>
      <c r="G10236" s="1" t="s">
        <v>17</v>
      </c>
      <c r="H10236" s="1">
        <v>45.0</v>
      </c>
      <c r="I10236" s="3">
        <v>44111.666666666664</v>
      </c>
      <c r="J10236" s="1">
        <v>2.18330123933499</v>
      </c>
      <c r="K10236" s="1" t="s">
        <v>24</v>
      </c>
      <c r="M10236" s="3">
        <v>44111.651152858794</v>
      </c>
    </row>
    <row r="10237">
      <c r="A10237" s="1">
        <v>10235.0</v>
      </c>
      <c r="B10237" s="1" t="s">
        <v>2069</v>
      </c>
      <c r="C10237" s="1" t="s">
        <v>18764</v>
      </c>
      <c r="D10237" s="1" t="s">
        <v>326</v>
      </c>
      <c r="E10237" s="1" t="s">
        <v>4734</v>
      </c>
      <c r="F10237" s="1" t="s">
        <v>2072</v>
      </c>
      <c r="G10237" s="1" t="s">
        <v>17</v>
      </c>
      <c r="H10237" s="1">
        <v>45.0</v>
      </c>
      <c r="I10237" s="3">
        <v>44144.333333333336</v>
      </c>
      <c r="J10237" s="1">
        <v>0.0</v>
      </c>
      <c r="K10237" s="1" t="s">
        <v>24</v>
      </c>
      <c r="M10237" s="3">
        <v>44144.398445949075</v>
      </c>
    </row>
    <row r="10238">
      <c r="A10238" s="1">
        <v>10236.0</v>
      </c>
      <c r="B10238" s="1" t="s">
        <v>501</v>
      </c>
      <c r="C10238" s="1" t="s">
        <v>18765</v>
      </c>
      <c r="D10238" s="1" t="s">
        <v>503</v>
      </c>
      <c r="E10238" s="1" t="s">
        <v>5083</v>
      </c>
      <c r="F10238" s="1" t="s">
        <v>505</v>
      </c>
      <c r="G10238" s="1" t="s">
        <v>17</v>
      </c>
      <c r="H10238" s="1">
        <v>45.0</v>
      </c>
      <c r="I10238" s="3">
        <v>43744.708333333336</v>
      </c>
      <c r="J10238" s="1">
        <v>0.244766921903528</v>
      </c>
      <c r="K10238" s="1" t="s">
        <v>18</v>
      </c>
      <c r="M10238" s="3">
        <v>43744.68021186342</v>
      </c>
    </row>
    <row r="10239">
      <c r="A10239" s="1">
        <v>10237.0</v>
      </c>
      <c r="B10239" s="1" t="s">
        <v>727</v>
      </c>
      <c r="C10239" s="1" t="s">
        <v>18766</v>
      </c>
      <c r="D10239" s="1" t="s">
        <v>6510</v>
      </c>
      <c r="E10239" s="1" t="s">
        <v>18767</v>
      </c>
      <c r="F10239" s="1" t="s">
        <v>731</v>
      </c>
      <c r="G10239" s="1" t="s">
        <v>39</v>
      </c>
      <c r="H10239" s="1">
        <v>45.0</v>
      </c>
      <c r="I10239" s="3">
        <v>43834.625</v>
      </c>
      <c r="J10239" s="1">
        <v>1.6032672120632</v>
      </c>
      <c r="K10239" s="1" t="s">
        <v>24</v>
      </c>
      <c r="M10239" s="3">
        <v>43834.66167900463</v>
      </c>
    </row>
    <row r="10240">
      <c r="A10240" s="1">
        <v>10238.0</v>
      </c>
      <c r="B10240" s="1" t="s">
        <v>12</v>
      </c>
      <c r="C10240" s="1" t="s">
        <v>18768</v>
      </c>
      <c r="D10240" s="1" t="s">
        <v>1813</v>
      </c>
      <c r="E10240" s="1" t="s">
        <v>18769</v>
      </c>
      <c r="F10240" s="1" t="s">
        <v>16</v>
      </c>
      <c r="G10240" s="1" t="s">
        <v>39</v>
      </c>
      <c r="H10240" s="1">
        <v>45.0</v>
      </c>
      <c r="I10240" s="3">
        <v>44152.625</v>
      </c>
      <c r="J10240" s="1">
        <v>1.41724020171947</v>
      </c>
      <c r="K10240" s="1" t="s">
        <v>18</v>
      </c>
      <c r="M10240" s="3">
        <v>44152.66093337963</v>
      </c>
    </row>
    <row r="10241">
      <c r="A10241" s="1">
        <v>10239.0</v>
      </c>
      <c r="B10241" s="1" t="s">
        <v>1449</v>
      </c>
      <c r="C10241" s="1" t="s">
        <v>18770</v>
      </c>
      <c r="D10241" s="1" t="s">
        <v>3131</v>
      </c>
      <c r="E10241" s="1" t="s">
        <v>18771</v>
      </c>
      <c r="F10241" s="1" t="s">
        <v>1453</v>
      </c>
      <c r="G10241" s="1" t="s">
        <v>39</v>
      </c>
      <c r="H10241" s="1">
        <v>45.0</v>
      </c>
      <c r="I10241" s="3">
        <v>44236.270833333336</v>
      </c>
      <c r="J10241" s="1">
        <v>4.40142429751754</v>
      </c>
      <c r="K10241" s="1" t="s">
        <v>218</v>
      </c>
      <c r="L10241" s="1" t="s">
        <v>287</v>
      </c>
      <c r="M10241" s="3">
        <v>44236.302088715274</v>
      </c>
    </row>
    <row r="10242">
      <c r="A10242" s="1">
        <v>10240.0</v>
      </c>
      <c r="B10242" s="1" t="s">
        <v>319</v>
      </c>
      <c r="C10242" s="1" t="s">
        <v>18772</v>
      </c>
      <c r="D10242" s="1" t="s">
        <v>321</v>
      </c>
      <c r="E10242" s="1" t="s">
        <v>18773</v>
      </c>
      <c r="F10242" s="1" t="s">
        <v>323</v>
      </c>
      <c r="G10242" s="1" t="s">
        <v>39</v>
      </c>
      <c r="H10242" s="1">
        <v>45.0</v>
      </c>
      <c r="I10242" s="3">
        <v>43986.28125</v>
      </c>
      <c r="J10242" s="1">
        <v>0.0</v>
      </c>
      <c r="K10242" s="1" t="s">
        <v>24</v>
      </c>
      <c r="M10242" s="3">
        <v>43986.341265902774</v>
      </c>
    </row>
    <row r="10243">
      <c r="A10243" s="1">
        <v>10241.0</v>
      </c>
      <c r="B10243" s="1" t="s">
        <v>796</v>
      </c>
      <c r="C10243" s="1" t="s">
        <v>18774</v>
      </c>
      <c r="D10243" s="1" t="s">
        <v>173</v>
      </c>
      <c r="E10243" s="1" t="s">
        <v>18775</v>
      </c>
      <c r="F10243" s="1" t="s">
        <v>799</v>
      </c>
      <c r="G10243" s="1" t="s">
        <v>89</v>
      </c>
      <c r="H10243" s="1">
        <v>45.0</v>
      </c>
      <c r="I10243" s="3">
        <v>44147.66198282407</v>
      </c>
      <c r="J10243" s="1">
        <v>1.28773073995844</v>
      </c>
      <c r="K10243" s="1" t="s">
        <v>18</v>
      </c>
      <c r="M10243" s="3">
        <v>44147.7241255787</v>
      </c>
    </row>
    <row r="10244">
      <c r="A10244" s="1">
        <v>10242.0</v>
      </c>
      <c r="B10244" s="1" t="s">
        <v>2891</v>
      </c>
      <c r="C10244" s="1" t="s">
        <v>18776</v>
      </c>
      <c r="D10244" s="1" t="s">
        <v>7807</v>
      </c>
      <c r="E10244" s="1" t="s">
        <v>7808</v>
      </c>
      <c r="F10244" s="1" t="s">
        <v>2894</v>
      </c>
      <c r="G10244" s="1" t="s">
        <v>17</v>
      </c>
      <c r="H10244" s="1">
        <v>45.0</v>
      </c>
      <c r="I10244" s="3">
        <v>44082.208333333336</v>
      </c>
      <c r="J10244" s="1">
        <v>1.14907625148977</v>
      </c>
      <c r="K10244" s="1" t="s">
        <v>46</v>
      </c>
      <c r="M10244" s="3">
        <v>44082.236374733795</v>
      </c>
    </row>
    <row r="10245">
      <c r="A10245" s="1">
        <v>10243.0</v>
      </c>
      <c r="B10245" s="1" t="s">
        <v>1516</v>
      </c>
      <c r="C10245" s="1" t="s">
        <v>18777</v>
      </c>
      <c r="D10245" s="1" t="s">
        <v>211</v>
      </c>
      <c r="E10245" s="1" t="s">
        <v>18778</v>
      </c>
      <c r="F10245" s="1" t="s">
        <v>1519</v>
      </c>
      <c r="G10245" s="1" t="s">
        <v>17</v>
      </c>
      <c r="H10245" s="1">
        <v>45.0</v>
      </c>
      <c r="I10245" s="3">
        <v>44108.625</v>
      </c>
      <c r="J10245" s="1">
        <v>7.4789207153396</v>
      </c>
      <c r="K10245" s="1" t="s">
        <v>689</v>
      </c>
      <c r="M10245" s="3">
        <v>44108.67347555556</v>
      </c>
    </row>
    <row r="10246">
      <c r="A10246" s="1">
        <v>10244.0</v>
      </c>
      <c r="B10246" s="1" t="s">
        <v>887</v>
      </c>
      <c r="C10246" s="1" t="s">
        <v>18779</v>
      </c>
      <c r="D10246" s="1" t="s">
        <v>998</v>
      </c>
      <c r="E10246" s="1" t="s">
        <v>18780</v>
      </c>
      <c r="F10246" s="1" t="s">
        <v>891</v>
      </c>
      <c r="G10246" s="1" t="s">
        <v>39</v>
      </c>
      <c r="H10246" s="1">
        <v>45.0</v>
      </c>
      <c r="I10246" s="3">
        <v>43903.71875</v>
      </c>
      <c r="J10246" s="1">
        <v>1.31618113644666</v>
      </c>
      <c r="K10246" s="1" t="s">
        <v>24</v>
      </c>
      <c r="M10246" s="3">
        <v>43903.73656384259</v>
      </c>
    </row>
    <row r="10247">
      <c r="A10247" s="1">
        <v>10245.0</v>
      </c>
      <c r="B10247" s="1" t="s">
        <v>12</v>
      </c>
      <c r="C10247" s="1" t="s">
        <v>18781</v>
      </c>
      <c r="D10247" s="1" t="s">
        <v>411</v>
      </c>
      <c r="E10247" s="1" t="s">
        <v>4148</v>
      </c>
      <c r="F10247" s="1" t="s">
        <v>16</v>
      </c>
      <c r="G10247" s="1" t="s">
        <v>17</v>
      </c>
      <c r="H10247" s="1">
        <v>45.0</v>
      </c>
      <c r="I10247" s="3">
        <v>44109.625</v>
      </c>
      <c r="J10247" s="1">
        <v>0.872124357110141</v>
      </c>
      <c r="K10247" s="1" t="s">
        <v>18</v>
      </c>
      <c r="M10247" s="3">
        <v>44109.72631261574</v>
      </c>
    </row>
    <row r="10248">
      <c r="A10248" s="1">
        <v>10246.0</v>
      </c>
      <c r="B10248" s="1" t="s">
        <v>288</v>
      </c>
      <c r="C10248" s="1" t="s">
        <v>18782</v>
      </c>
      <c r="D10248" s="1" t="s">
        <v>290</v>
      </c>
      <c r="E10248" s="1" t="s">
        <v>14199</v>
      </c>
      <c r="F10248" s="1" t="s">
        <v>292</v>
      </c>
      <c r="G10248" s="1" t="s">
        <v>35</v>
      </c>
      <c r="H10248" s="1">
        <v>45.0</v>
      </c>
      <c r="I10248" s="3">
        <v>43637.625</v>
      </c>
      <c r="J10248" s="1">
        <v>3.05374409533688</v>
      </c>
      <c r="K10248" s="1" t="s">
        <v>24</v>
      </c>
      <c r="M10248" s="3">
        <v>43637.666795219906</v>
      </c>
    </row>
    <row r="10249">
      <c r="A10249" s="1">
        <v>10247.0</v>
      </c>
      <c r="B10249" s="1" t="s">
        <v>768</v>
      </c>
      <c r="C10249" s="1" t="s">
        <v>18783</v>
      </c>
      <c r="D10249" s="1" t="s">
        <v>770</v>
      </c>
      <c r="E10249" s="1" t="s">
        <v>1664</v>
      </c>
      <c r="F10249" s="1" t="s">
        <v>772</v>
      </c>
      <c r="G10249" s="1" t="s">
        <v>35</v>
      </c>
      <c r="H10249" s="1">
        <v>45.0</v>
      </c>
      <c r="I10249" s="3">
        <v>44181.645833333336</v>
      </c>
      <c r="J10249" s="1">
        <v>6.0719259386607</v>
      </c>
      <c r="K10249" s="1" t="s">
        <v>166</v>
      </c>
      <c r="L10249" s="1" t="s">
        <v>318</v>
      </c>
      <c r="M10249" s="3">
        <v>44181.68179023148</v>
      </c>
    </row>
    <row r="10250">
      <c r="A10250" s="1">
        <v>10248.0</v>
      </c>
      <c r="B10250" s="1" t="s">
        <v>12</v>
      </c>
      <c r="C10250" s="1" t="s">
        <v>18784</v>
      </c>
      <c r="D10250" s="1" t="s">
        <v>411</v>
      </c>
      <c r="E10250" s="1" t="s">
        <v>4982</v>
      </c>
      <c r="F10250" s="1" t="s">
        <v>16</v>
      </c>
      <c r="G10250" s="1" t="s">
        <v>17</v>
      </c>
      <c r="H10250" s="1">
        <v>45.0</v>
      </c>
      <c r="I10250" s="3">
        <v>43899.291666666664</v>
      </c>
      <c r="J10250" s="1">
        <v>0.350012793407362</v>
      </c>
      <c r="K10250" s="1" t="s">
        <v>18</v>
      </c>
      <c r="M10250" s="3">
        <v>43899.322634351855</v>
      </c>
    </row>
    <row r="10251">
      <c r="A10251" s="1">
        <v>10249.0</v>
      </c>
      <c r="B10251" s="1" t="s">
        <v>293</v>
      </c>
      <c r="C10251" s="1" t="s">
        <v>18785</v>
      </c>
      <c r="D10251" s="1" t="s">
        <v>295</v>
      </c>
      <c r="E10251" s="1" t="s">
        <v>296</v>
      </c>
      <c r="F10251" s="1" t="s">
        <v>297</v>
      </c>
      <c r="G10251" s="1" t="s">
        <v>17</v>
      </c>
      <c r="H10251" s="1">
        <v>45.0</v>
      </c>
      <c r="I10251" s="3">
        <v>43899.291666666664</v>
      </c>
      <c r="J10251" s="1">
        <v>0.356829143507257</v>
      </c>
      <c r="K10251" s="1" t="s">
        <v>62</v>
      </c>
      <c r="M10251" s="3">
        <v>43899.29823875</v>
      </c>
    </row>
    <row r="10252">
      <c r="A10252" s="1">
        <v>10250.0</v>
      </c>
      <c r="B10252" s="1" t="s">
        <v>184</v>
      </c>
      <c r="C10252" s="1" t="s">
        <v>18786</v>
      </c>
      <c r="D10252" s="1" t="s">
        <v>148</v>
      </c>
      <c r="E10252" s="1" t="s">
        <v>2344</v>
      </c>
      <c r="F10252" s="1" t="s">
        <v>187</v>
      </c>
      <c r="G10252" s="1" t="s">
        <v>17</v>
      </c>
      <c r="H10252" s="1">
        <v>45.0</v>
      </c>
      <c r="I10252" s="3">
        <v>44189.666666666664</v>
      </c>
      <c r="J10252" s="1">
        <v>3.10922326730884</v>
      </c>
      <c r="K10252" s="1" t="s">
        <v>24</v>
      </c>
      <c r="L10252" s="1" t="s">
        <v>188</v>
      </c>
      <c r="M10252" s="3">
        <v>44189.39892083334</v>
      </c>
    </row>
    <row r="10253">
      <c r="A10253" s="1">
        <v>10251.0</v>
      </c>
      <c r="B10253" s="1" t="s">
        <v>4326</v>
      </c>
      <c r="C10253" s="1" t="s">
        <v>18787</v>
      </c>
      <c r="D10253" s="1" t="s">
        <v>99</v>
      </c>
      <c r="E10253" s="1" t="s">
        <v>4328</v>
      </c>
      <c r="F10253" s="1" t="s">
        <v>4329</v>
      </c>
      <c r="G10253" s="1" t="s">
        <v>35</v>
      </c>
      <c r="H10253" s="1">
        <v>45.0</v>
      </c>
      <c r="I10253" s="3">
        <v>44158.458333333336</v>
      </c>
      <c r="J10253" s="1">
        <v>2.11891563492014</v>
      </c>
      <c r="K10253" s="1" t="s">
        <v>24</v>
      </c>
      <c r="M10253" s="3">
        <v>44158.50982025463</v>
      </c>
    </row>
    <row r="10254">
      <c r="A10254" s="1">
        <v>10252.0</v>
      </c>
      <c r="B10254" s="1" t="s">
        <v>1061</v>
      </c>
      <c r="C10254" s="1" t="s">
        <v>18788</v>
      </c>
      <c r="D10254" s="1" t="s">
        <v>15483</v>
      </c>
      <c r="E10254" s="1" t="s">
        <v>18789</v>
      </c>
      <c r="F10254" s="1" t="s">
        <v>1064</v>
      </c>
      <c r="G10254" s="1" t="s">
        <v>89</v>
      </c>
      <c r="H10254" s="1">
        <v>45.0</v>
      </c>
      <c r="I10254" s="3">
        <v>44239.334147361114</v>
      </c>
      <c r="J10254" s="1">
        <v>0.599419265238742</v>
      </c>
      <c r="K10254" s="1" t="s">
        <v>24</v>
      </c>
      <c r="M10254" s="3">
        <v>44239.35030922454</v>
      </c>
    </row>
    <row r="10255">
      <c r="A10255" s="1">
        <v>10253.0</v>
      </c>
      <c r="B10255" s="1" t="s">
        <v>5276</v>
      </c>
      <c r="C10255" s="1" t="s">
        <v>18790</v>
      </c>
      <c r="D10255" s="1" t="s">
        <v>5278</v>
      </c>
      <c r="E10255" s="1" t="s">
        <v>18791</v>
      </c>
      <c r="F10255" s="1" t="s">
        <v>5280</v>
      </c>
      <c r="G10255" s="1" t="s">
        <v>17</v>
      </c>
      <c r="H10255" s="1">
        <v>45.0</v>
      </c>
      <c r="I10255" s="3">
        <v>43871.416666666664</v>
      </c>
      <c r="J10255" s="1">
        <v>1.8180131408041</v>
      </c>
      <c r="K10255" s="1" t="s">
        <v>3447</v>
      </c>
      <c r="M10255" s="3">
        <v>43871.445586747686</v>
      </c>
    </row>
    <row r="10256">
      <c r="A10256" s="1">
        <v>10254.0</v>
      </c>
      <c r="B10256" s="1" t="s">
        <v>366</v>
      </c>
      <c r="C10256" s="1" t="s">
        <v>18792</v>
      </c>
      <c r="D10256" s="1" t="s">
        <v>315</v>
      </c>
      <c r="E10256" s="1" t="s">
        <v>18793</v>
      </c>
      <c r="F10256" s="1" t="s">
        <v>370</v>
      </c>
      <c r="G10256" s="1" t="s">
        <v>39</v>
      </c>
      <c r="H10256" s="1">
        <v>45.0</v>
      </c>
      <c r="I10256" s="3">
        <v>44216.6875</v>
      </c>
      <c r="J10256" s="1">
        <v>4.31568914376137</v>
      </c>
      <c r="K10256" s="1" t="s">
        <v>166</v>
      </c>
      <c r="L10256" s="1" t="s">
        <v>167</v>
      </c>
      <c r="M10256" s="3">
        <v>44216.74100275463</v>
      </c>
    </row>
    <row r="10257">
      <c r="A10257" s="1">
        <v>10255.0</v>
      </c>
      <c r="B10257" s="1" t="s">
        <v>282</v>
      </c>
      <c r="C10257" s="1" t="s">
        <v>18794</v>
      </c>
      <c r="D10257" s="1" t="s">
        <v>284</v>
      </c>
      <c r="E10257" s="1" t="s">
        <v>713</v>
      </c>
      <c r="F10257" s="1" t="s">
        <v>286</v>
      </c>
      <c r="G10257" s="1" t="s">
        <v>35</v>
      </c>
      <c r="H10257" s="1">
        <v>45.0</v>
      </c>
      <c r="I10257" s="3">
        <v>44167.729166666664</v>
      </c>
      <c r="J10257" s="1">
        <v>1.36863788377806</v>
      </c>
      <c r="K10257" s="1" t="s">
        <v>218</v>
      </c>
      <c r="L10257" s="1" t="s">
        <v>287</v>
      </c>
      <c r="M10257" s="3">
        <v>44167.66931564815</v>
      </c>
    </row>
    <row r="10258">
      <c r="A10258" s="1">
        <v>10256.0</v>
      </c>
      <c r="B10258" s="1" t="s">
        <v>233</v>
      </c>
      <c r="C10258" s="1" t="s">
        <v>18795</v>
      </c>
      <c r="D10258" s="1" t="s">
        <v>1756</v>
      </c>
      <c r="E10258" s="1" t="s">
        <v>1757</v>
      </c>
      <c r="F10258" s="1" t="s">
        <v>237</v>
      </c>
      <c r="G10258" s="1" t="s">
        <v>35</v>
      </c>
      <c r="H10258" s="1">
        <v>45.0</v>
      </c>
      <c r="I10258" s="3">
        <v>44182.5625</v>
      </c>
      <c r="J10258" s="1">
        <v>2.60105687066876</v>
      </c>
      <c r="K10258" s="1" t="s">
        <v>24</v>
      </c>
      <c r="L10258" s="1" t="s">
        <v>238</v>
      </c>
      <c r="M10258" s="3">
        <v>44182.60102563658</v>
      </c>
    </row>
    <row r="10259">
      <c r="A10259" s="1">
        <v>10257.0</v>
      </c>
      <c r="B10259" s="1" t="s">
        <v>549</v>
      </c>
      <c r="C10259" s="1" t="s">
        <v>18796</v>
      </c>
      <c r="D10259" s="1" t="s">
        <v>470</v>
      </c>
      <c r="E10259" s="1" t="s">
        <v>551</v>
      </c>
      <c r="F10259" s="1" t="s">
        <v>552</v>
      </c>
      <c r="G10259" s="1" t="s">
        <v>17</v>
      </c>
      <c r="H10259" s="1">
        <v>45.0</v>
      </c>
      <c r="I10259" s="3">
        <v>44078.6875</v>
      </c>
      <c r="J10259" s="1">
        <v>0.820726236199079</v>
      </c>
      <c r="K10259" s="1" t="s">
        <v>24</v>
      </c>
      <c r="L10259" s="1" t="s">
        <v>940</v>
      </c>
      <c r="M10259" s="3">
        <v>44078.69742197917</v>
      </c>
    </row>
    <row r="10260">
      <c r="A10260" s="1">
        <v>10258.0</v>
      </c>
      <c r="B10260" s="1" t="s">
        <v>1081</v>
      </c>
      <c r="C10260" s="1" t="s">
        <v>18797</v>
      </c>
      <c r="D10260" s="1" t="s">
        <v>326</v>
      </c>
      <c r="E10260" s="1" t="s">
        <v>1480</v>
      </c>
      <c r="F10260" s="1" t="s">
        <v>1084</v>
      </c>
      <c r="G10260" s="1" t="s">
        <v>17</v>
      </c>
      <c r="H10260" s="1">
        <v>45.0</v>
      </c>
      <c r="I10260" s="3">
        <v>44208.666666666664</v>
      </c>
      <c r="J10260" s="1">
        <v>0.196951915240375</v>
      </c>
      <c r="K10260" s="1" t="s">
        <v>24</v>
      </c>
      <c r="M10260" s="3">
        <v>44209.22995597222</v>
      </c>
    </row>
    <row r="10261">
      <c r="A10261" s="1">
        <v>10259.0</v>
      </c>
      <c r="B10261" s="1" t="s">
        <v>6558</v>
      </c>
      <c r="C10261" s="1" t="s">
        <v>18798</v>
      </c>
      <c r="D10261" s="1" t="s">
        <v>1637</v>
      </c>
      <c r="E10261" s="1" t="s">
        <v>7398</v>
      </c>
      <c r="F10261" s="1" t="s">
        <v>6562</v>
      </c>
      <c r="G10261" s="1" t="s">
        <v>35</v>
      </c>
      <c r="H10261" s="1">
        <v>45.0</v>
      </c>
      <c r="I10261" s="3">
        <v>44207.6875</v>
      </c>
      <c r="J10261" s="1">
        <v>2.48197877698924</v>
      </c>
      <c r="K10261" s="1" t="s">
        <v>24</v>
      </c>
      <c r="L10261" s="1" t="s">
        <v>1830</v>
      </c>
      <c r="M10261" s="3">
        <v>44207.65843611111</v>
      </c>
    </row>
    <row r="10262">
      <c r="A10262" s="1">
        <v>10260.0</v>
      </c>
      <c r="B10262" s="1" t="s">
        <v>5456</v>
      </c>
      <c r="C10262" s="1" t="s">
        <v>18799</v>
      </c>
      <c r="D10262" s="1" t="s">
        <v>5458</v>
      </c>
      <c r="E10262" s="1" t="s">
        <v>5957</v>
      </c>
      <c r="F10262" s="1" t="s">
        <v>5460</v>
      </c>
      <c r="G10262" s="1" t="s">
        <v>35</v>
      </c>
      <c r="H10262" s="1">
        <v>45.0</v>
      </c>
      <c r="I10262" s="3">
        <v>43490.25</v>
      </c>
      <c r="J10262" s="1">
        <v>1.47332268130993</v>
      </c>
      <c r="K10262" s="1" t="s">
        <v>24</v>
      </c>
      <c r="M10262" s="3">
        <v>43490.29447119213</v>
      </c>
    </row>
    <row r="10263">
      <c r="A10263" s="1">
        <v>10261.0</v>
      </c>
      <c r="B10263" s="1" t="s">
        <v>1075</v>
      </c>
      <c r="C10263" s="1" t="s">
        <v>18800</v>
      </c>
      <c r="D10263" s="1" t="s">
        <v>578</v>
      </c>
      <c r="E10263" s="1" t="s">
        <v>8310</v>
      </c>
      <c r="F10263" s="1" t="s">
        <v>1079</v>
      </c>
      <c r="G10263" s="1" t="s">
        <v>17</v>
      </c>
      <c r="H10263" s="1">
        <v>45.0</v>
      </c>
      <c r="I10263" s="3">
        <v>44146.625</v>
      </c>
      <c r="J10263" s="1">
        <v>3.29984413802835</v>
      </c>
      <c r="K10263" s="1" t="s">
        <v>18</v>
      </c>
      <c r="L10263" s="1" t="s">
        <v>1080</v>
      </c>
      <c r="M10263" s="3">
        <v>44146.64611744213</v>
      </c>
    </row>
    <row r="10264">
      <c r="A10264" s="1">
        <v>10262.0</v>
      </c>
      <c r="B10264" s="1" t="s">
        <v>324</v>
      </c>
      <c r="C10264" s="1" t="s">
        <v>18801</v>
      </c>
      <c r="D10264" s="1" t="s">
        <v>326</v>
      </c>
      <c r="E10264" s="1" t="s">
        <v>8404</v>
      </c>
      <c r="F10264" s="1" t="s">
        <v>328</v>
      </c>
      <c r="G10264" s="1" t="s">
        <v>17</v>
      </c>
      <c r="H10264" s="1">
        <v>45.0</v>
      </c>
      <c r="I10264" s="3">
        <v>44019.21875</v>
      </c>
      <c r="J10264" s="1">
        <v>0.118337565829424</v>
      </c>
      <c r="K10264" s="1" t="s">
        <v>24</v>
      </c>
      <c r="M10264" s="3">
        <v>44019.25013584491</v>
      </c>
    </row>
    <row r="10265">
      <c r="A10265" s="1">
        <v>10263.0</v>
      </c>
      <c r="B10265" s="1" t="s">
        <v>838</v>
      </c>
      <c r="C10265" s="1" t="s">
        <v>18802</v>
      </c>
      <c r="D10265" s="1" t="s">
        <v>1208</v>
      </c>
      <c r="E10265" s="1" t="s">
        <v>18803</v>
      </c>
      <c r="F10265" s="1" t="s">
        <v>842</v>
      </c>
      <c r="G10265" s="1" t="s">
        <v>39</v>
      </c>
      <c r="H10265" s="1">
        <v>45.0</v>
      </c>
      <c r="I10265" s="3">
        <v>43819.583333333336</v>
      </c>
      <c r="J10265" s="1">
        <v>2.43609765281852</v>
      </c>
      <c r="K10265" s="1" t="s">
        <v>24</v>
      </c>
      <c r="M10265" s="3">
        <v>43819.630036469905</v>
      </c>
    </row>
    <row r="10266">
      <c r="A10266" s="1">
        <v>10264.0</v>
      </c>
      <c r="B10266" s="1" t="s">
        <v>324</v>
      </c>
      <c r="C10266" s="1" t="s">
        <v>18804</v>
      </c>
      <c r="D10266" s="1" t="s">
        <v>326</v>
      </c>
      <c r="E10266" s="1" t="s">
        <v>3366</v>
      </c>
      <c r="F10266" s="1" t="s">
        <v>328</v>
      </c>
      <c r="G10266" s="1" t="s">
        <v>17</v>
      </c>
      <c r="H10266" s="1">
        <v>45.0</v>
      </c>
      <c r="I10266" s="3">
        <v>44085.625</v>
      </c>
      <c r="J10266" s="1">
        <v>0.0</v>
      </c>
      <c r="K10266" s="1" t="s">
        <v>24</v>
      </c>
      <c r="M10266" s="3">
        <v>44085.727347175925</v>
      </c>
    </row>
    <row r="10267">
      <c r="A10267" s="1">
        <v>10265.0</v>
      </c>
      <c r="B10267" s="1" t="s">
        <v>4524</v>
      </c>
      <c r="C10267" s="1" t="s">
        <v>18805</v>
      </c>
      <c r="D10267" s="1" t="s">
        <v>661</v>
      </c>
      <c r="E10267" s="1" t="s">
        <v>18806</v>
      </c>
      <c r="F10267" s="1" t="s">
        <v>4527</v>
      </c>
      <c r="G10267" s="1" t="s">
        <v>39</v>
      </c>
      <c r="H10267" s="1">
        <v>45.0</v>
      </c>
      <c r="I10267" s="3">
        <v>43542.458333333336</v>
      </c>
      <c r="J10267" s="1">
        <v>3.71503100256029</v>
      </c>
      <c r="K10267" s="1" t="s">
        <v>24</v>
      </c>
      <c r="M10267" s="3">
        <v>43542.44808023148</v>
      </c>
    </row>
    <row r="10268">
      <c r="A10268" s="1">
        <v>10266.0</v>
      </c>
      <c r="B10268" s="1" t="s">
        <v>15228</v>
      </c>
      <c r="C10268" s="1" t="s">
        <v>18807</v>
      </c>
      <c r="D10268" s="1" t="s">
        <v>248</v>
      </c>
      <c r="E10268" s="1" t="s">
        <v>18808</v>
      </c>
      <c r="F10268" s="1" t="s">
        <v>15231</v>
      </c>
      <c r="G10268" s="1" t="s">
        <v>39</v>
      </c>
      <c r="H10268" s="1">
        <v>45.0</v>
      </c>
      <c r="I10268" s="3">
        <v>43837.333333333336</v>
      </c>
      <c r="J10268" s="1">
        <v>1.76269408399189</v>
      </c>
      <c r="K10268" s="1" t="s">
        <v>159</v>
      </c>
      <c r="M10268" s="3">
        <v>43837.37148195602</v>
      </c>
    </row>
    <row r="10269">
      <c r="A10269" s="1">
        <v>10267.0</v>
      </c>
      <c r="B10269" s="1" t="s">
        <v>2136</v>
      </c>
      <c r="C10269" s="1" t="s">
        <v>18809</v>
      </c>
      <c r="D10269" s="1" t="s">
        <v>2359</v>
      </c>
      <c r="E10269" s="1" t="s">
        <v>9010</v>
      </c>
      <c r="F10269" s="1" t="s">
        <v>2139</v>
      </c>
      <c r="G10269" s="1" t="s">
        <v>35</v>
      </c>
      <c r="H10269" s="1">
        <v>45.0</v>
      </c>
      <c r="I10269" s="3">
        <v>44189.6875</v>
      </c>
      <c r="J10269" s="1">
        <v>0.0</v>
      </c>
      <c r="K10269" s="1" t="s">
        <v>18</v>
      </c>
      <c r="L10269" s="1" t="s">
        <v>2140</v>
      </c>
      <c r="M10269" s="3">
        <v>44189.68119913194</v>
      </c>
    </row>
    <row r="10270">
      <c r="A10270" s="1">
        <v>10268.0</v>
      </c>
      <c r="B10270" s="1" t="s">
        <v>324</v>
      </c>
      <c r="C10270" s="1" t="s">
        <v>18810</v>
      </c>
      <c r="D10270" s="1" t="s">
        <v>326</v>
      </c>
      <c r="E10270" s="1" t="s">
        <v>13085</v>
      </c>
      <c r="F10270" s="1" t="s">
        <v>328</v>
      </c>
      <c r="G10270" s="1" t="s">
        <v>17</v>
      </c>
      <c r="H10270" s="1">
        <v>45.0</v>
      </c>
      <c r="I10270" s="3">
        <v>44065.62569444445</v>
      </c>
      <c r="J10270" s="1">
        <v>0.00281929885911619</v>
      </c>
      <c r="K10270" s="1" t="s">
        <v>24</v>
      </c>
      <c r="M10270" s="3">
        <v>44065.643618043985</v>
      </c>
    </row>
    <row r="10271">
      <c r="A10271" s="1">
        <v>10269.0</v>
      </c>
      <c r="B10271" s="1" t="s">
        <v>2555</v>
      </c>
      <c r="C10271" s="1" t="s">
        <v>18811</v>
      </c>
      <c r="D10271" s="1" t="s">
        <v>1255</v>
      </c>
      <c r="E10271" s="1" t="s">
        <v>18812</v>
      </c>
      <c r="F10271" s="1" t="s">
        <v>2558</v>
      </c>
      <c r="G10271" s="1" t="s">
        <v>17</v>
      </c>
      <c r="H10271" s="1">
        <v>45.0</v>
      </c>
      <c r="I10271" s="3">
        <v>43845.291666666664</v>
      </c>
      <c r="J10271" s="1">
        <v>2.60337813548109</v>
      </c>
      <c r="K10271" s="1" t="s">
        <v>83</v>
      </c>
      <c r="M10271" s="3">
        <v>43845.31687862269</v>
      </c>
    </row>
    <row r="10272">
      <c r="A10272" s="1">
        <v>10270.0</v>
      </c>
      <c r="B10272" s="1" t="s">
        <v>638</v>
      </c>
      <c r="C10272" s="1" t="s">
        <v>18813</v>
      </c>
      <c r="D10272" s="1" t="s">
        <v>640</v>
      </c>
      <c r="E10272" s="1" t="s">
        <v>15987</v>
      </c>
      <c r="F10272" s="1" t="s">
        <v>642</v>
      </c>
      <c r="G10272" s="1" t="s">
        <v>35</v>
      </c>
      <c r="H10272" s="1">
        <v>45.0</v>
      </c>
      <c r="I10272" s="3">
        <v>44243.25</v>
      </c>
      <c r="J10272" s="1">
        <v>1.2643368807749</v>
      </c>
      <c r="K10272" s="1" t="s">
        <v>18</v>
      </c>
      <c r="L10272" s="1" t="s">
        <v>444</v>
      </c>
      <c r="M10272" s="3">
        <v>44243.74767203704</v>
      </c>
    </row>
    <row r="10273">
      <c r="A10273" s="1">
        <v>10271.0</v>
      </c>
      <c r="B10273" s="1" t="s">
        <v>17224</v>
      </c>
      <c r="C10273" s="1" t="s">
        <v>18814</v>
      </c>
      <c r="D10273" s="1" t="s">
        <v>2721</v>
      </c>
      <c r="E10273" s="1" t="s">
        <v>18815</v>
      </c>
      <c r="F10273" s="1" t="s">
        <v>17227</v>
      </c>
      <c r="G10273" s="1" t="s">
        <v>39</v>
      </c>
      <c r="H10273" s="1">
        <v>45.0</v>
      </c>
      <c r="I10273" s="3">
        <v>44013.75</v>
      </c>
      <c r="J10273" s="1">
        <v>0.0987520546297713</v>
      </c>
      <c r="K10273" s="1" t="s">
        <v>24</v>
      </c>
      <c r="M10273" s="3">
        <v>44013.783020208335</v>
      </c>
    </row>
    <row r="10274">
      <c r="A10274" s="1">
        <v>10272.0</v>
      </c>
      <c r="B10274" s="1" t="s">
        <v>141</v>
      </c>
      <c r="C10274" s="1" t="s">
        <v>18816</v>
      </c>
      <c r="D10274" s="1" t="s">
        <v>14</v>
      </c>
      <c r="E10274" s="1" t="s">
        <v>18817</v>
      </c>
      <c r="F10274" s="1" t="s">
        <v>175</v>
      </c>
      <c r="G10274" s="1" t="s">
        <v>39</v>
      </c>
      <c r="H10274" s="1">
        <v>45.0</v>
      </c>
      <c r="I10274" s="3">
        <v>44072.666666666664</v>
      </c>
      <c r="J10274" s="1">
        <v>0.963234670073652</v>
      </c>
      <c r="K10274" s="1" t="s">
        <v>46</v>
      </c>
      <c r="M10274" s="3">
        <v>44072.70265489583</v>
      </c>
    </row>
    <row r="10275">
      <c r="A10275" s="1">
        <v>10273.0</v>
      </c>
      <c r="B10275" s="1" t="s">
        <v>425</v>
      </c>
      <c r="C10275" s="1" t="s">
        <v>18818</v>
      </c>
      <c r="D10275" s="1" t="s">
        <v>4741</v>
      </c>
      <c r="E10275" s="1" t="s">
        <v>4373</v>
      </c>
      <c r="F10275" s="1" t="s">
        <v>428</v>
      </c>
      <c r="G10275" s="1" t="s">
        <v>17</v>
      </c>
      <c r="H10275" s="1">
        <v>45.0</v>
      </c>
      <c r="I10275" s="3">
        <v>43910.270833333336</v>
      </c>
      <c r="J10275" s="1">
        <v>2.40787382674098</v>
      </c>
      <c r="K10275" s="1" t="s">
        <v>24</v>
      </c>
      <c r="M10275" s="3">
        <v>43910.31035458334</v>
      </c>
    </row>
    <row r="10276">
      <c r="A10276" s="1">
        <v>10274.0</v>
      </c>
      <c r="B10276" s="1" t="s">
        <v>1498</v>
      </c>
      <c r="C10276" s="1" t="s">
        <v>18819</v>
      </c>
      <c r="D10276" s="1" t="s">
        <v>1500</v>
      </c>
      <c r="E10276" s="1" t="s">
        <v>18820</v>
      </c>
      <c r="F10276" s="1" t="s">
        <v>1502</v>
      </c>
      <c r="G10276" s="1" t="s">
        <v>39</v>
      </c>
      <c r="H10276" s="1">
        <v>45.0</v>
      </c>
      <c r="I10276" s="3">
        <v>43569.25</v>
      </c>
      <c r="J10276" s="1">
        <v>1.56524032269904</v>
      </c>
      <c r="K10276" s="1" t="s">
        <v>24</v>
      </c>
      <c r="M10276" s="3">
        <v>43569.32436935185</v>
      </c>
    </row>
    <row r="10277">
      <c r="A10277" s="1">
        <v>10275.0</v>
      </c>
      <c r="B10277" s="1" t="s">
        <v>288</v>
      </c>
      <c r="C10277" s="1" t="s">
        <v>18821</v>
      </c>
      <c r="D10277" s="1" t="s">
        <v>14198</v>
      </c>
      <c r="E10277" s="1" t="s">
        <v>4479</v>
      </c>
      <c r="F10277" s="1" t="s">
        <v>292</v>
      </c>
      <c r="G10277" s="1" t="s">
        <v>35</v>
      </c>
      <c r="H10277" s="1">
        <v>45.0</v>
      </c>
      <c r="I10277" s="3">
        <v>43607.625</v>
      </c>
      <c r="J10277" s="1">
        <v>0.964344096269317</v>
      </c>
      <c r="K10277" s="1" t="s">
        <v>24</v>
      </c>
      <c r="M10277" s="3">
        <v>43607.67473868056</v>
      </c>
    </row>
    <row r="10278">
      <c r="A10278" s="1">
        <v>10276.0</v>
      </c>
      <c r="B10278" s="1" t="s">
        <v>12</v>
      </c>
      <c r="C10278" s="1" t="s">
        <v>18822</v>
      </c>
      <c r="D10278" s="1" t="s">
        <v>1813</v>
      </c>
      <c r="E10278" s="1" t="s">
        <v>2320</v>
      </c>
      <c r="F10278" s="1" t="s">
        <v>16</v>
      </c>
      <c r="G10278" s="1" t="s">
        <v>35</v>
      </c>
      <c r="H10278" s="1">
        <v>45.0</v>
      </c>
      <c r="I10278" s="3">
        <v>44175.625</v>
      </c>
      <c r="J10278" s="1">
        <v>2.25636510358881</v>
      </c>
      <c r="K10278" s="1" t="s">
        <v>18</v>
      </c>
      <c r="M10278" s="3">
        <v>44175.63917248842</v>
      </c>
    </row>
    <row r="10279">
      <c r="A10279" s="1">
        <v>10277.0</v>
      </c>
      <c r="B10279" s="1" t="s">
        <v>582</v>
      </c>
      <c r="C10279" s="1" t="s">
        <v>18823</v>
      </c>
      <c r="D10279" s="1" t="s">
        <v>1367</v>
      </c>
      <c r="E10279" s="1" t="s">
        <v>14361</v>
      </c>
      <c r="F10279" s="1" t="s">
        <v>586</v>
      </c>
      <c r="G10279" s="1" t="s">
        <v>35</v>
      </c>
      <c r="H10279" s="1">
        <v>45.0</v>
      </c>
      <c r="I10279" s="3">
        <v>44252.25</v>
      </c>
      <c r="J10279" s="1">
        <v>2.20214710068533</v>
      </c>
      <c r="K10279" s="1" t="s">
        <v>166</v>
      </c>
      <c r="L10279" s="1" t="s">
        <v>167</v>
      </c>
      <c r="M10279" s="3">
        <v>44252.28739423611</v>
      </c>
    </row>
    <row r="10280">
      <c r="A10280" s="1">
        <v>10278.0</v>
      </c>
      <c r="B10280" s="1" t="s">
        <v>18824</v>
      </c>
      <c r="C10280" s="1" t="s">
        <v>18825</v>
      </c>
      <c r="D10280" s="1" t="s">
        <v>15579</v>
      </c>
      <c r="E10280" s="1" t="s">
        <v>18826</v>
      </c>
      <c r="F10280" s="1" t="s">
        <v>18827</v>
      </c>
      <c r="G10280" s="1" t="s">
        <v>39</v>
      </c>
      <c r="H10280" s="1">
        <v>45.0</v>
      </c>
      <c r="I10280" s="3">
        <v>44134.75</v>
      </c>
      <c r="J10280" s="1">
        <v>0.0</v>
      </c>
      <c r="K10280" s="1" t="s">
        <v>24</v>
      </c>
      <c r="M10280" s="3">
        <v>44134.828962314816</v>
      </c>
    </row>
    <row r="10281">
      <c r="A10281" s="1">
        <v>10279.0</v>
      </c>
      <c r="B10281" s="1" t="s">
        <v>2944</v>
      </c>
      <c r="C10281" s="1" t="s">
        <v>18828</v>
      </c>
      <c r="D10281" s="1" t="s">
        <v>818</v>
      </c>
      <c r="E10281" s="1" t="s">
        <v>18829</v>
      </c>
      <c r="F10281" s="1" t="s">
        <v>2947</v>
      </c>
      <c r="G10281" s="1" t="s">
        <v>39</v>
      </c>
      <c r="H10281" s="1">
        <v>45.0</v>
      </c>
      <c r="I10281" s="3">
        <v>44117.6875</v>
      </c>
      <c r="J10281" s="1">
        <v>3.16895617402671</v>
      </c>
      <c r="K10281" s="1" t="s">
        <v>18</v>
      </c>
      <c r="L10281" s="1" t="s">
        <v>1047</v>
      </c>
      <c r="M10281" s="3">
        <v>44117.69240611111</v>
      </c>
    </row>
    <row r="10282">
      <c r="A10282" s="1">
        <v>10280.0</v>
      </c>
      <c r="B10282" s="1" t="s">
        <v>2080</v>
      </c>
      <c r="C10282" s="1" t="s">
        <v>18830</v>
      </c>
      <c r="D10282" s="1" t="s">
        <v>1653</v>
      </c>
      <c r="E10282" s="1" t="s">
        <v>2082</v>
      </c>
      <c r="F10282" s="1" t="s">
        <v>2083</v>
      </c>
      <c r="G10282" s="1" t="s">
        <v>17</v>
      </c>
      <c r="H10282" s="1">
        <v>45.0</v>
      </c>
      <c r="I10282" s="3">
        <v>43808.166666666664</v>
      </c>
      <c r="J10282" s="1">
        <v>2.72996756997086</v>
      </c>
      <c r="K10282" s="1" t="s">
        <v>166</v>
      </c>
      <c r="M10282" s="3">
        <v>43808.1670165625</v>
      </c>
    </row>
    <row r="10283">
      <c r="A10283" s="1">
        <v>10281.0</v>
      </c>
      <c r="B10283" s="1" t="s">
        <v>303</v>
      </c>
      <c r="C10283" s="1" t="s">
        <v>18831</v>
      </c>
      <c r="D10283" s="1" t="s">
        <v>305</v>
      </c>
      <c r="E10283" s="1" t="s">
        <v>10693</v>
      </c>
      <c r="F10283" s="1" t="s">
        <v>307</v>
      </c>
      <c r="G10283" s="1" t="s">
        <v>17</v>
      </c>
      <c r="H10283" s="1">
        <v>45.0</v>
      </c>
      <c r="I10283" s="3">
        <v>44161.416666666664</v>
      </c>
      <c r="J10283" s="1">
        <v>1.00823555461017</v>
      </c>
      <c r="K10283" s="1" t="s">
        <v>24</v>
      </c>
      <c r="M10283" s="3">
        <v>44161.449641770836</v>
      </c>
    </row>
    <row r="10284">
      <c r="A10284" s="1">
        <v>10282.0</v>
      </c>
      <c r="B10284" s="1" t="s">
        <v>1289</v>
      </c>
      <c r="C10284" s="1" t="s">
        <v>18832</v>
      </c>
      <c r="D10284" s="1" t="s">
        <v>1666</v>
      </c>
      <c r="E10284" s="1" t="s">
        <v>5238</v>
      </c>
      <c r="F10284" s="1" t="s">
        <v>1293</v>
      </c>
      <c r="G10284" s="1" t="s">
        <v>35</v>
      </c>
      <c r="H10284" s="1">
        <v>45.0</v>
      </c>
      <c r="I10284" s="3">
        <v>43609.666666666664</v>
      </c>
      <c r="J10284" s="1">
        <v>0.233283585659142</v>
      </c>
      <c r="K10284" s="1" t="s">
        <v>24</v>
      </c>
      <c r="M10284" s="3">
        <v>43610.323255428244</v>
      </c>
    </row>
    <row r="10285">
      <c r="A10285" s="1">
        <v>10283.0</v>
      </c>
      <c r="B10285" s="1" t="s">
        <v>562</v>
      </c>
      <c r="C10285" s="1" t="s">
        <v>18833</v>
      </c>
      <c r="D10285" s="1" t="s">
        <v>411</v>
      </c>
      <c r="E10285" s="1" t="s">
        <v>2803</v>
      </c>
      <c r="F10285" s="1" t="s">
        <v>566</v>
      </c>
      <c r="G10285" s="1" t="s">
        <v>17</v>
      </c>
      <c r="H10285" s="1">
        <v>45.0</v>
      </c>
      <c r="I10285" s="3">
        <v>43812.625</v>
      </c>
      <c r="J10285" s="1">
        <v>0.0</v>
      </c>
      <c r="K10285" s="1" t="s">
        <v>62</v>
      </c>
      <c r="M10285" s="3">
        <v>43812.671897719905</v>
      </c>
    </row>
    <row r="10286">
      <c r="A10286" s="1">
        <v>10284.0</v>
      </c>
      <c r="B10286" s="1" t="s">
        <v>184</v>
      </c>
      <c r="C10286" s="1" t="s">
        <v>18834</v>
      </c>
      <c r="D10286" s="1" t="s">
        <v>148</v>
      </c>
      <c r="E10286" s="1" t="s">
        <v>190</v>
      </c>
      <c r="F10286" s="1" t="s">
        <v>187</v>
      </c>
      <c r="G10286" s="1" t="s">
        <v>17</v>
      </c>
      <c r="H10286" s="1">
        <v>45.0</v>
      </c>
      <c r="I10286" s="3">
        <v>44062.666666666664</v>
      </c>
      <c r="J10286" s="1">
        <v>1.75549756378344</v>
      </c>
      <c r="K10286" s="1" t="s">
        <v>24</v>
      </c>
      <c r="L10286" s="1" t="s">
        <v>188</v>
      </c>
      <c r="M10286" s="3">
        <v>44062.61846456018</v>
      </c>
    </row>
    <row r="10287">
      <c r="A10287" s="1">
        <v>10285.0</v>
      </c>
      <c r="B10287" s="1" t="s">
        <v>168</v>
      </c>
      <c r="C10287" s="1" t="s">
        <v>18835</v>
      </c>
      <c r="D10287" s="1" t="s">
        <v>1418</v>
      </c>
      <c r="E10287" s="1" t="s">
        <v>1582</v>
      </c>
      <c r="F10287" s="1" t="s">
        <v>171</v>
      </c>
      <c r="G10287" s="1" t="s">
        <v>17</v>
      </c>
      <c r="H10287" s="1">
        <v>45.0</v>
      </c>
      <c r="I10287" s="3">
        <v>43805.583333333336</v>
      </c>
      <c r="J10287" s="1">
        <v>0.0</v>
      </c>
      <c r="K10287" s="1" t="s">
        <v>166</v>
      </c>
      <c r="M10287" s="3">
        <v>43806.41974607639</v>
      </c>
    </row>
    <row r="10288">
      <c r="A10288" s="1">
        <v>10286.0</v>
      </c>
      <c r="B10288" s="1" t="s">
        <v>2028</v>
      </c>
      <c r="C10288" s="1" t="s">
        <v>18836</v>
      </c>
      <c r="D10288" s="1" t="s">
        <v>1014</v>
      </c>
      <c r="E10288" s="1" t="s">
        <v>18837</v>
      </c>
      <c r="F10288" s="1" t="s">
        <v>2032</v>
      </c>
      <c r="G10288" s="1" t="s">
        <v>17</v>
      </c>
      <c r="H10288" s="1">
        <v>45.0</v>
      </c>
      <c r="I10288" s="3">
        <v>43899.1875</v>
      </c>
      <c r="J10288" s="1">
        <v>1.23971204067815</v>
      </c>
      <c r="K10288" s="1" t="s">
        <v>166</v>
      </c>
      <c r="M10288" s="3">
        <v>43899.23937527778</v>
      </c>
    </row>
    <row r="10289">
      <c r="A10289" s="1">
        <v>10287.0</v>
      </c>
      <c r="B10289" s="1" t="s">
        <v>239</v>
      </c>
      <c r="C10289" s="1" t="s">
        <v>18838</v>
      </c>
      <c r="D10289" s="1" t="s">
        <v>1113</v>
      </c>
      <c r="E10289" s="1" t="s">
        <v>7334</v>
      </c>
      <c r="F10289" s="1" t="s">
        <v>243</v>
      </c>
      <c r="G10289" s="1" t="s">
        <v>35</v>
      </c>
      <c r="H10289" s="1">
        <v>45.0</v>
      </c>
      <c r="I10289" s="3">
        <v>44111.583333333336</v>
      </c>
      <c r="J10289" s="1">
        <v>0.339338647729684</v>
      </c>
      <c r="K10289" s="1" t="s">
        <v>46</v>
      </c>
      <c r="L10289" s="1" t="s">
        <v>244</v>
      </c>
      <c r="M10289" s="3">
        <v>44111.61428519676</v>
      </c>
    </row>
    <row r="10290">
      <c r="A10290" s="1">
        <v>10288.0</v>
      </c>
      <c r="B10290" s="1" t="s">
        <v>2080</v>
      </c>
      <c r="C10290" s="1" t="s">
        <v>18839</v>
      </c>
      <c r="D10290" s="1" t="s">
        <v>7367</v>
      </c>
      <c r="E10290" s="1" t="s">
        <v>3512</v>
      </c>
      <c r="F10290" s="1" t="s">
        <v>2083</v>
      </c>
      <c r="G10290" s="1" t="s">
        <v>17</v>
      </c>
      <c r="H10290" s="1">
        <v>45.0</v>
      </c>
      <c r="I10290" s="3">
        <v>43722.625</v>
      </c>
      <c r="J10290" s="1">
        <v>2.63944956447838</v>
      </c>
      <c r="K10290" s="1" t="s">
        <v>166</v>
      </c>
      <c r="M10290" s="3">
        <v>43722.66170130787</v>
      </c>
    </row>
    <row r="10291">
      <c r="A10291" s="1">
        <v>10289.0</v>
      </c>
      <c r="B10291" s="1" t="s">
        <v>536</v>
      </c>
      <c r="C10291" s="1" t="s">
        <v>18840</v>
      </c>
      <c r="D10291" s="1" t="s">
        <v>1255</v>
      </c>
      <c r="E10291" s="1" t="s">
        <v>1256</v>
      </c>
      <c r="F10291" s="1" t="s">
        <v>539</v>
      </c>
      <c r="G10291" s="1" t="s">
        <v>17</v>
      </c>
      <c r="H10291" s="1">
        <v>45.0</v>
      </c>
      <c r="I10291" s="3">
        <v>43901.791666666664</v>
      </c>
      <c r="J10291" s="1">
        <v>0.0</v>
      </c>
      <c r="K10291" s="1" t="s">
        <v>83</v>
      </c>
      <c r="M10291" s="3">
        <v>43902.66748899306</v>
      </c>
    </row>
    <row r="10292">
      <c r="A10292" s="1">
        <v>10290.0</v>
      </c>
      <c r="B10292" s="1" t="s">
        <v>30</v>
      </c>
      <c r="C10292" s="1" t="s">
        <v>18841</v>
      </c>
      <c r="D10292" s="1" t="s">
        <v>32</v>
      </c>
      <c r="E10292" s="1" t="s">
        <v>2022</v>
      </c>
      <c r="F10292" s="1" t="s">
        <v>34</v>
      </c>
      <c r="G10292" s="1" t="s">
        <v>35</v>
      </c>
      <c r="H10292" s="1">
        <v>45.0</v>
      </c>
      <c r="I10292" s="3">
        <v>44172.416666666664</v>
      </c>
      <c r="J10292" s="1">
        <v>0.86886658439757</v>
      </c>
      <c r="K10292" s="1" t="s">
        <v>24</v>
      </c>
      <c r="M10292" s="3">
        <v>44172.529808611114</v>
      </c>
    </row>
    <row r="10293">
      <c r="A10293" s="1">
        <v>10291.0</v>
      </c>
      <c r="B10293" s="1" t="s">
        <v>73</v>
      </c>
      <c r="C10293" s="1" t="s">
        <v>18842</v>
      </c>
      <c r="D10293" s="1" t="s">
        <v>4482</v>
      </c>
      <c r="E10293" s="1" t="s">
        <v>6740</v>
      </c>
      <c r="F10293" s="1" t="s">
        <v>77</v>
      </c>
      <c r="G10293" s="1" t="s">
        <v>35</v>
      </c>
      <c r="H10293" s="1">
        <v>45.0</v>
      </c>
      <c r="I10293" s="3">
        <v>44235.645833333336</v>
      </c>
      <c r="J10293" s="1">
        <v>1.41959076614938</v>
      </c>
      <c r="K10293" s="1" t="s">
        <v>24</v>
      </c>
      <c r="L10293" s="1" t="s">
        <v>940</v>
      </c>
      <c r="M10293" s="3">
        <v>44235.68465053241</v>
      </c>
    </row>
    <row r="10294">
      <c r="A10294" s="1">
        <v>10292.0</v>
      </c>
      <c r="B10294" s="1" t="s">
        <v>385</v>
      </c>
      <c r="C10294" s="1" t="s">
        <v>18843</v>
      </c>
      <c r="D10294" s="1" t="s">
        <v>116</v>
      </c>
      <c r="E10294" s="1" t="s">
        <v>5374</v>
      </c>
      <c r="F10294" s="1" t="s">
        <v>388</v>
      </c>
      <c r="G10294" s="1" t="s">
        <v>17</v>
      </c>
      <c r="H10294" s="1">
        <v>45.0</v>
      </c>
      <c r="I10294" s="3">
        <v>43810.25</v>
      </c>
      <c r="J10294" s="1">
        <v>11.851741962602</v>
      </c>
      <c r="K10294" s="1" t="s">
        <v>24</v>
      </c>
      <c r="M10294" s="3">
        <v>43810.279034189814</v>
      </c>
    </row>
    <row r="10295">
      <c r="A10295" s="1">
        <v>10293.0</v>
      </c>
      <c r="B10295" s="1" t="s">
        <v>4356</v>
      </c>
      <c r="C10295" s="1" t="s">
        <v>18844</v>
      </c>
      <c r="D10295" s="1" t="s">
        <v>411</v>
      </c>
      <c r="E10295" s="1" t="s">
        <v>4358</v>
      </c>
      <c r="F10295" s="1" t="s">
        <v>4359</v>
      </c>
      <c r="G10295" s="1" t="s">
        <v>17</v>
      </c>
      <c r="H10295" s="1">
        <v>45.0</v>
      </c>
      <c r="I10295" s="3">
        <v>43994.197916666664</v>
      </c>
      <c r="J10295" s="1">
        <v>0.330636127673139</v>
      </c>
      <c r="K10295" s="1" t="s">
        <v>62</v>
      </c>
      <c r="L10295" s="1" t="s">
        <v>4360</v>
      </c>
      <c r="M10295" s="3">
        <v>43994.258558229165</v>
      </c>
    </row>
    <row r="10296">
      <c r="A10296" s="1">
        <v>10294.0</v>
      </c>
      <c r="B10296" s="1" t="s">
        <v>30</v>
      </c>
      <c r="C10296" s="1" t="s">
        <v>18845</v>
      </c>
      <c r="D10296" s="1" t="s">
        <v>32</v>
      </c>
      <c r="E10296" s="1" t="s">
        <v>3906</v>
      </c>
      <c r="F10296" s="1" t="s">
        <v>34</v>
      </c>
      <c r="G10296" s="1" t="s">
        <v>17</v>
      </c>
      <c r="H10296" s="1">
        <v>45.0</v>
      </c>
      <c r="I10296" s="3">
        <v>44140.4375</v>
      </c>
      <c r="J10296" s="1">
        <v>0.0</v>
      </c>
      <c r="K10296" s="1" t="s">
        <v>24</v>
      </c>
      <c r="M10296" s="3">
        <v>44141.305673333336</v>
      </c>
    </row>
    <row r="10297">
      <c r="A10297" s="1">
        <v>10295.0</v>
      </c>
      <c r="B10297" s="1" t="s">
        <v>777</v>
      </c>
      <c r="C10297" s="1" t="s">
        <v>18846</v>
      </c>
      <c r="D10297" s="1" t="s">
        <v>779</v>
      </c>
      <c r="E10297" s="1" t="s">
        <v>18847</v>
      </c>
      <c r="F10297" s="1" t="s">
        <v>781</v>
      </c>
      <c r="G10297" s="1" t="s">
        <v>17</v>
      </c>
      <c r="H10297" s="1">
        <v>45.0</v>
      </c>
      <c r="I10297" s="3">
        <v>43872.291666666664</v>
      </c>
      <c r="J10297" s="1">
        <v>1.33500805213016</v>
      </c>
      <c r="K10297" s="1" t="s">
        <v>18</v>
      </c>
      <c r="M10297" s="3">
        <v>43872.3296765162</v>
      </c>
    </row>
    <row r="10298">
      <c r="A10298" s="1">
        <v>10296.0</v>
      </c>
      <c r="B10298" s="1" t="s">
        <v>520</v>
      </c>
      <c r="C10298" s="1" t="s">
        <v>18848</v>
      </c>
      <c r="D10298" s="1" t="s">
        <v>522</v>
      </c>
      <c r="E10298" s="1" t="s">
        <v>3380</v>
      </c>
      <c r="F10298" s="1" t="s">
        <v>524</v>
      </c>
      <c r="G10298" s="1" t="s">
        <v>35</v>
      </c>
      <c r="H10298" s="1">
        <v>45.0</v>
      </c>
      <c r="I10298" s="3">
        <v>43773.791666666664</v>
      </c>
      <c r="J10298" s="1">
        <v>1.3342620416054</v>
      </c>
      <c r="K10298" s="1" t="s">
        <v>46</v>
      </c>
      <c r="M10298" s="3">
        <v>43772.7213040162</v>
      </c>
    </row>
    <row r="10299">
      <c r="A10299" s="1">
        <v>10297.0</v>
      </c>
      <c r="B10299" s="1" t="s">
        <v>13493</v>
      </c>
      <c r="C10299" s="1" t="s">
        <v>18849</v>
      </c>
      <c r="D10299" s="1" t="s">
        <v>80</v>
      </c>
      <c r="E10299" s="1" t="s">
        <v>18850</v>
      </c>
      <c r="F10299" s="1" t="s">
        <v>13496</v>
      </c>
      <c r="G10299" s="1" t="s">
        <v>89</v>
      </c>
      <c r="H10299" s="1">
        <v>45.0</v>
      </c>
      <c r="I10299" s="3">
        <v>43749.67188025463</v>
      </c>
      <c r="J10299" s="1">
        <v>1.73400826254146</v>
      </c>
      <c r="K10299" s="1" t="s">
        <v>83</v>
      </c>
      <c r="M10299" s="3">
        <v>43749.69618162037</v>
      </c>
    </row>
    <row r="10300">
      <c r="A10300" s="1">
        <v>10298.0</v>
      </c>
      <c r="B10300" s="1" t="s">
        <v>303</v>
      </c>
      <c r="C10300" s="1" t="s">
        <v>18851</v>
      </c>
      <c r="D10300" s="1" t="s">
        <v>305</v>
      </c>
      <c r="E10300" s="1" t="s">
        <v>7657</v>
      </c>
      <c r="F10300" s="1" t="s">
        <v>307</v>
      </c>
      <c r="G10300" s="1" t="s">
        <v>17</v>
      </c>
      <c r="H10300" s="1">
        <v>45.0</v>
      </c>
      <c r="I10300" s="3">
        <v>44242.416666666664</v>
      </c>
      <c r="J10300" s="1">
        <v>1.12578435409376</v>
      </c>
      <c r="K10300" s="1" t="s">
        <v>24</v>
      </c>
      <c r="M10300" s="3">
        <v>44242.42906835648</v>
      </c>
    </row>
    <row r="10301">
      <c r="A10301" s="1">
        <v>10299.0</v>
      </c>
      <c r="B10301" s="1" t="s">
        <v>4069</v>
      </c>
      <c r="C10301" s="1" t="s">
        <v>18852</v>
      </c>
      <c r="D10301" s="1" t="s">
        <v>8291</v>
      </c>
      <c r="E10301" s="1" t="s">
        <v>18853</v>
      </c>
      <c r="F10301" s="1" t="s">
        <v>4072</v>
      </c>
      <c r="G10301" s="1" t="s">
        <v>39</v>
      </c>
      <c r="H10301" s="1">
        <v>45.0</v>
      </c>
      <c r="I10301" s="3">
        <v>44087.572916666664</v>
      </c>
      <c r="J10301" s="1">
        <v>3.87492742502721</v>
      </c>
      <c r="K10301" s="1" t="s">
        <v>24</v>
      </c>
      <c r="M10301" s="3">
        <v>44087.60417974537</v>
      </c>
    </row>
    <row r="10302">
      <c r="A10302" s="1">
        <v>10300.0</v>
      </c>
      <c r="B10302" s="1" t="s">
        <v>30</v>
      </c>
      <c r="C10302" s="1" t="s">
        <v>18854</v>
      </c>
      <c r="D10302" s="1" t="s">
        <v>32</v>
      </c>
      <c r="E10302" s="1" t="s">
        <v>5344</v>
      </c>
      <c r="F10302" s="1" t="s">
        <v>34</v>
      </c>
      <c r="G10302" s="1" t="s">
        <v>17</v>
      </c>
      <c r="H10302" s="1">
        <v>45.0</v>
      </c>
      <c r="I10302" s="3">
        <v>44015.4375</v>
      </c>
      <c r="J10302" s="1">
        <v>0.0</v>
      </c>
      <c r="K10302" s="1" t="s">
        <v>24</v>
      </c>
      <c r="M10302" s="3">
        <v>44015.83707780093</v>
      </c>
    </row>
    <row r="10303">
      <c r="A10303" s="1">
        <v>10301.0</v>
      </c>
      <c r="B10303" s="1" t="s">
        <v>9399</v>
      </c>
      <c r="C10303" s="1" t="s">
        <v>18855</v>
      </c>
      <c r="D10303" s="1" t="s">
        <v>211</v>
      </c>
      <c r="E10303" s="1" t="s">
        <v>18856</v>
      </c>
      <c r="F10303" s="1" t="s">
        <v>9402</v>
      </c>
      <c r="G10303" s="1" t="s">
        <v>39</v>
      </c>
      <c r="H10303" s="1">
        <v>45.0</v>
      </c>
      <c r="I10303" s="3">
        <v>44169.791666666664</v>
      </c>
      <c r="J10303" s="1">
        <v>2.19241793732901</v>
      </c>
      <c r="K10303" s="1" t="s">
        <v>24</v>
      </c>
      <c r="L10303" s="1" t="s">
        <v>741</v>
      </c>
      <c r="M10303" s="3">
        <v>44169.71671634259</v>
      </c>
    </row>
    <row r="10304">
      <c r="A10304" s="1">
        <v>10302.0</v>
      </c>
      <c r="B10304" s="1" t="s">
        <v>6308</v>
      </c>
      <c r="C10304" s="1" t="s">
        <v>18857</v>
      </c>
      <c r="D10304" s="1" t="s">
        <v>3618</v>
      </c>
      <c r="E10304" s="1" t="s">
        <v>6310</v>
      </c>
      <c r="F10304" s="1" t="s">
        <v>6311</v>
      </c>
      <c r="G10304" s="1" t="s">
        <v>17</v>
      </c>
      <c r="H10304" s="1">
        <v>45.0</v>
      </c>
      <c r="I10304" s="3">
        <v>43942.291666666664</v>
      </c>
      <c r="J10304" s="1">
        <v>0.402084367332816</v>
      </c>
      <c r="K10304" s="1" t="s">
        <v>24</v>
      </c>
      <c r="L10304" s="1" t="s">
        <v>6312</v>
      </c>
      <c r="M10304" s="3">
        <v>43942.32630690972</v>
      </c>
    </row>
    <row r="10305">
      <c r="A10305" s="1">
        <v>10303.0</v>
      </c>
      <c r="B10305" s="1" t="s">
        <v>136</v>
      </c>
      <c r="C10305" s="1" t="s">
        <v>18858</v>
      </c>
      <c r="D10305" s="1" t="s">
        <v>1258</v>
      </c>
      <c r="E10305" s="1" t="s">
        <v>1259</v>
      </c>
      <c r="F10305" s="1" t="s">
        <v>140</v>
      </c>
      <c r="G10305" s="1" t="s">
        <v>35</v>
      </c>
      <c r="H10305" s="1">
        <v>45.0</v>
      </c>
      <c r="I10305" s="3">
        <v>44223.791666666664</v>
      </c>
      <c r="J10305" s="1">
        <v>1.17468344995405</v>
      </c>
      <c r="K10305" s="1" t="s">
        <v>18</v>
      </c>
      <c r="M10305" s="3">
        <v>44224.526958229166</v>
      </c>
    </row>
    <row r="10306">
      <c r="A10306" s="1">
        <v>10304.0</v>
      </c>
      <c r="B10306" s="1" t="s">
        <v>239</v>
      </c>
      <c r="C10306" s="1" t="s">
        <v>18859</v>
      </c>
      <c r="D10306" s="1" t="s">
        <v>1268</v>
      </c>
      <c r="E10306" s="1" t="s">
        <v>4703</v>
      </c>
      <c r="F10306" s="1" t="s">
        <v>243</v>
      </c>
      <c r="G10306" s="1" t="s">
        <v>35</v>
      </c>
      <c r="H10306" s="1">
        <v>45.0</v>
      </c>
      <c r="I10306" s="3">
        <v>44200.25</v>
      </c>
      <c r="J10306" s="1">
        <v>2.54292908021785</v>
      </c>
      <c r="K10306" s="1" t="s">
        <v>46</v>
      </c>
      <c r="L10306" s="1" t="s">
        <v>244</v>
      </c>
      <c r="M10306" s="3">
        <v>44200.2805515625</v>
      </c>
    </row>
    <row r="10307">
      <c r="A10307" s="1">
        <v>10305.0</v>
      </c>
      <c r="B10307" s="1" t="s">
        <v>1699</v>
      </c>
      <c r="C10307" s="1" t="s">
        <v>18860</v>
      </c>
      <c r="D10307" s="1" t="s">
        <v>701</v>
      </c>
      <c r="E10307" s="1" t="s">
        <v>7933</v>
      </c>
      <c r="F10307" s="1" t="s">
        <v>1702</v>
      </c>
      <c r="G10307" s="1" t="s">
        <v>35</v>
      </c>
      <c r="H10307" s="1">
        <v>45.0</v>
      </c>
      <c r="I10307" s="3">
        <v>44221.270833333336</v>
      </c>
      <c r="J10307" s="1">
        <v>2.76813343789678</v>
      </c>
      <c r="K10307" s="1" t="s">
        <v>24</v>
      </c>
      <c r="L10307" s="1" t="s">
        <v>1006</v>
      </c>
      <c r="M10307" s="3">
        <v>44221.29102527778</v>
      </c>
    </row>
    <row r="10308">
      <c r="A10308" s="1">
        <v>10306.0</v>
      </c>
      <c r="B10308" s="1" t="s">
        <v>1311</v>
      </c>
      <c r="C10308" s="1" t="s">
        <v>18861</v>
      </c>
      <c r="D10308" s="1" t="s">
        <v>2872</v>
      </c>
      <c r="E10308" s="1" t="s">
        <v>18862</v>
      </c>
      <c r="F10308" s="1" t="s">
        <v>1314</v>
      </c>
      <c r="G10308" s="1" t="s">
        <v>39</v>
      </c>
      <c r="H10308" s="1">
        <v>45.0</v>
      </c>
      <c r="I10308" s="3">
        <v>44202.59375</v>
      </c>
      <c r="J10308" s="1">
        <v>2.00729121656785</v>
      </c>
      <c r="K10308" s="1" t="s">
        <v>24</v>
      </c>
      <c r="L10308" s="1" t="s">
        <v>741</v>
      </c>
      <c r="M10308" s="3">
        <v>44202.618073275466</v>
      </c>
    </row>
    <row r="10309">
      <c r="A10309" s="1">
        <v>10307.0</v>
      </c>
      <c r="B10309" s="1" t="s">
        <v>229</v>
      </c>
      <c r="C10309" s="1" t="s">
        <v>18863</v>
      </c>
      <c r="D10309" s="1" t="s">
        <v>207</v>
      </c>
      <c r="E10309" s="1" t="s">
        <v>5349</v>
      </c>
      <c r="F10309" s="1" t="s">
        <v>232</v>
      </c>
      <c r="G10309" s="1" t="s">
        <v>35</v>
      </c>
      <c r="H10309" s="1">
        <v>45.0</v>
      </c>
      <c r="I10309" s="3">
        <v>44244.229166666664</v>
      </c>
      <c r="J10309" s="1">
        <v>2.24085666921409</v>
      </c>
      <c r="K10309" s="1" t="s">
        <v>24</v>
      </c>
      <c r="L10309" s="1" t="s">
        <v>940</v>
      </c>
      <c r="M10309" s="3">
        <v>44244.28425400463</v>
      </c>
    </row>
    <row r="10310">
      <c r="A10310" s="1">
        <v>10308.0</v>
      </c>
      <c r="B10310" s="1" t="s">
        <v>4502</v>
      </c>
      <c r="C10310" s="1" t="s">
        <v>18864</v>
      </c>
      <c r="D10310" s="1" t="s">
        <v>4504</v>
      </c>
      <c r="E10310" s="1" t="s">
        <v>4505</v>
      </c>
      <c r="F10310" s="1" t="s">
        <v>4506</v>
      </c>
      <c r="G10310" s="1" t="s">
        <v>17</v>
      </c>
      <c r="H10310" s="1">
        <v>45.0</v>
      </c>
      <c r="I10310" s="3">
        <v>44228.5625</v>
      </c>
      <c r="J10310" s="1">
        <v>3.04842529960207</v>
      </c>
      <c r="K10310" s="1" t="s">
        <v>62</v>
      </c>
      <c r="L10310" s="1" t="s">
        <v>671</v>
      </c>
      <c r="M10310" s="3">
        <v>44228.62718960648</v>
      </c>
    </row>
    <row r="10311">
      <c r="A10311" s="1">
        <v>10309.0</v>
      </c>
      <c r="B10311" s="1" t="s">
        <v>18865</v>
      </c>
      <c r="C10311" s="1" t="s">
        <v>18866</v>
      </c>
      <c r="D10311" s="1" t="s">
        <v>99</v>
      </c>
      <c r="E10311" s="1" t="s">
        <v>18867</v>
      </c>
      <c r="F10311" s="1" t="s">
        <v>18868</v>
      </c>
      <c r="G10311" s="1" t="s">
        <v>39</v>
      </c>
      <c r="H10311" s="1">
        <v>45.0</v>
      </c>
      <c r="I10311" s="3">
        <v>44148.416666666664</v>
      </c>
      <c r="J10311" s="1">
        <v>1.35459007768962</v>
      </c>
      <c r="K10311" s="1" t="s">
        <v>24</v>
      </c>
      <c r="L10311" s="1" t="s">
        <v>2724</v>
      </c>
      <c r="M10311" s="3">
        <v>44148.44373753472</v>
      </c>
    </row>
    <row r="10312">
      <c r="A10312" s="1">
        <v>10310.0</v>
      </c>
      <c r="B10312" s="1" t="s">
        <v>1202</v>
      </c>
      <c r="C10312" s="1" t="s">
        <v>18869</v>
      </c>
      <c r="D10312" s="1" t="s">
        <v>1631</v>
      </c>
      <c r="E10312" s="1" t="s">
        <v>1632</v>
      </c>
      <c r="F10312" s="1" t="s">
        <v>1206</v>
      </c>
      <c r="G10312" s="1" t="s">
        <v>35</v>
      </c>
      <c r="H10312" s="1">
        <v>45.0</v>
      </c>
      <c r="I10312" s="3">
        <v>43644.583333333336</v>
      </c>
      <c r="J10312" s="1">
        <v>0.882732525128766</v>
      </c>
      <c r="K10312" s="1" t="s">
        <v>24</v>
      </c>
      <c r="M10312" s="3">
        <v>43644.62068486111</v>
      </c>
    </row>
    <row r="10313">
      <c r="A10313" s="1">
        <v>10311.0</v>
      </c>
      <c r="B10313" s="1" t="s">
        <v>582</v>
      </c>
      <c r="C10313" s="1" t="s">
        <v>18870</v>
      </c>
      <c r="D10313" s="1" t="s">
        <v>1029</v>
      </c>
      <c r="E10313" s="1" t="s">
        <v>3745</v>
      </c>
      <c r="F10313" s="1" t="s">
        <v>586</v>
      </c>
      <c r="G10313" s="1" t="s">
        <v>17</v>
      </c>
      <c r="H10313" s="1">
        <v>45.0</v>
      </c>
      <c r="I10313" s="3">
        <v>43832.625</v>
      </c>
      <c r="J10313" s="1">
        <v>3.21272138545657</v>
      </c>
      <c r="K10313" s="1" t="s">
        <v>24</v>
      </c>
      <c r="M10313" s="3">
        <v>43832.28892085648</v>
      </c>
    </row>
    <row r="10314">
      <c r="A10314" s="1">
        <v>10312.0</v>
      </c>
      <c r="B10314" s="1" t="s">
        <v>30</v>
      </c>
      <c r="C10314" s="1" t="s">
        <v>18871</v>
      </c>
      <c r="D10314" s="1" t="s">
        <v>32</v>
      </c>
      <c r="E10314" s="1" t="s">
        <v>5344</v>
      </c>
      <c r="F10314" s="1" t="s">
        <v>34</v>
      </c>
      <c r="G10314" s="1" t="s">
        <v>17</v>
      </c>
      <c r="H10314" s="1">
        <v>45.0</v>
      </c>
      <c r="I10314" s="3">
        <v>44018.4375</v>
      </c>
      <c r="J10314" s="1">
        <v>0.0</v>
      </c>
      <c r="K10314" s="1" t="s">
        <v>24</v>
      </c>
      <c r="M10314" s="3">
        <v>44018.65552449074</v>
      </c>
    </row>
    <row r="10315">
      <c r="A10315" s="1">
        <v>10313.0</v>
      </c>
      <c r="B10315" s="1" t="s">
        <v>330</v>
      </c>
      <c r="C10315" s="1" t="s">
        <v>18872</v>
      </c>
      <c r="D10315" s="1" t="s">
        <v>332</v>
      </c>
      <c r="E10315" s="1" t="s">
        <v>7740</v>
      </c>
      <c r="F10315" s="1" t="s">
        <v>334</v>
      </c>
      <c r="G10315" s="1" t="s">
        <v>17</v>
      </c>
      <c r="H10315" s="1">
        <v>45.0</v>
      </c>
      <c r="I10315" s="3">
        <v>44068.291666666664</v>
      </c>
      <c r="J10315" s="1">
        <v>1.34481754135523</v>
      </c>
      <c r="K10315" s="1" t="s">
        <v>18</v>
      </c>
      <c r="M10315" s="3">
        <v>44068.33743895833</v>
      </c>
    </row>
    <row r="10316">
      <c r="A10316" s="1">
        <v>10314.0</v>
      </c>
      <c r="B10316" s="1" t="s">
        <v>389</v>
      </c>
      <c r="C10316" s="1" t="s">
        <v>18873</v>
      </c>
      <c r="D10316" s="1" t="s">
        <v>1179</v>
      </c>
      <c r="E10316" s="1" t="s">
        <v>18874</v>
      </c>
      <c r="F10316" s="1" t="s">
        <v>393</v>
      </c>
      <c r="G10316" s="1" t="s">
        <v>39</v>
      </c>
      <c r="H10316" s="1">
        <v>45.0</v>
      </c>
      <c r="I10316" s="3">
        <v>43879.333333333336</v>
      </c>
      <c r="J10316" s="1">
        <v>0.689013551425026</v>
      </c>
      <c r="K10316" s="1" t="s">
        <v>18</v>
      </c>
      <c r="M10316" s="3">
        <v>43879.36594423611</v>
      </c>
    </row>
    <row r="10317">
      <c r="A10317" s="1">
        <v>10315.0</v>
      </c>
      <c r="B10317" s="1" t="s">
        <v>1938</v>
      </c>
      <c r="C10317" s="1" t="s">
        <v>18875</v>
      </c>
      <c r="D10317" s="1" t="s">
        <v>126</v>
      </c>
      <c r="E10317" s="1" t="s">
        <v>18876</v>
      </c>
      <c r="F10317" s="1" t="s">
        <v>1942</v>
      </c>
      <c r="G10317" s="1" t="s">
        <v>39</v>
      </c>
      <c r="H10317" s="1">
        <v>45.0</v>
      </c>
      <c r="I10317" s="3">
        <v>44102.666666666664</v>
      </c>
      <c r="J10317" s="1">
        <v>0.195555675166093</v>
      </c>
      <c r="K10317" s="1" t="s">
        <v>62</v>
      </c>
      <c r="L10317" s="1" t="s">
        <v>4284</v>
      </c>
      <c r="M10317" s="3">
        <v>44102.6761480787</v>
      </c>
    </row>
    <row r="10318">
      <c r="A10318" s="1">
        <v>10316.0</v>
      </c>
      <c r="B10318" s="1" t="s">
        <v>2891</v>
      </c>
      <c r="C10318" s="1" t="s">
        <v>18877</v>
      </c>
      <c r="D10318" s="1" t="s">
        <v>4958</v>
      </c>
      <c r="E10318" s="1" t="s">
        <v>4959</v>
      </c>
      <c r="F10318" s="1" t="s">
        <v>2894</v>
      </c>
      <c r="G10318" s="1" t="s">
        <v>17</v>
      </c>
      <c r="H10318" s="1">
        <v>45.0</v>
      </c>
      <c r="I10318" s="3">
        <v>43742.625</v>
      </c>
      <c r="J10318" s="1">
        <v>2.78334580566497</v>
      </c>
      <c r="K10318" s="1" t="s">
        <v>46</v>
      </c>
      <c r="M10318" s="3">
        <v>43742.69655267361</v>
      </c>
    </row>
    <row r="10319">
      <c r="A10319" s="1">
        <v>10317.0</v>
      </c>
      <c r="B10319" s="1" t="s">
        <v>84</v>
      </c>
      <c r="C10319" s="1" t="s">
        <v>18878</v>
      </c>
      <c r="D10319" s="1" t="s">
        <v>5836</v>
      </c>
      <c r="E10319" s="1" t="s">
        <v>18879</v>
      </c>
      <c r="F10319" s="1" t="s">
        <v>88</v>
      </c>
      <c r="G10319" s="1" t="s">
        <v>39</v>
      </c>
      <c r="H10319" s="1">
        <v>45.0</v>
      </c>
      <c r="I10319" s="3">
        <v>43785.208333333336</v>
      </c>
      <c r="J10319" s="1">
        <v>0.7765231615457</v>
      </c>
      <c r="K10319" s="1" t="s">
        <v>83</v>
      </c>
      <c r="M10319" s="3">
        <v>43785.273056238424</v>
      </c>
    </row>
    <row r="10320">
      <c r="A10320" s="1">
        <v>10318.0</v>
      </c>
      <c r="B10320" s="1" t="s">
        <v>455</v>
      </c>
      <c r="C10320" s="1" t="s">
        <v>18880</v>
      </c>
      <c r="D10320" s="1" t="s">
        <v>116</v>
      </c>
      <c r="E10320" s="1" t="s">
        <v>546</v>
      </c>
      <c r="F10320" s="1" t="s">
        <v>458</v>
      </c>
      <c r="G10320" s="1" t="s">
        <v>17</v>
      </c>
      <c r="H10320" s="1">
        <v>45.0</v>
      </c>
      <c r="I10320" s="3">
        <v>44037.604166666664</v>
      </c>
      <c r="J10320" s="1">
        <v>3.98482644518024</v>
      </c>
      <c r="K10320" s="1" t="s">
        <v>24</v>
      </c>
      <c r="L10320" s="1" t="s">
        <v>406</v>
      </c>
      <c r="M10320" s="3">
        <v>44037.658085856485</v>
      </c>
    </row>
    <row r="10321">
      <c r="A10321" s="1">
        <v>10319.0</v>
      </c>
      <c r="B10321" s="1" t="s">
        <v>582</v>
      </c>
      <c r="C10321" s="1" t="s">
        <v>18881</v>
      </c>
      <c r="D10321" s="1" t="s">
        <v>93</v>
      </c>
      <c r="E10321" s="1" t="s">
        <v>2474</v>
      </c>
      <c r="F10321" s="1" t="s">
        <v>586</v>
      </c>
      <c r="G10321" s="1" t="s">
        <v>17</v>
      </c>
      <c r="H10321" s="1">
        <v>45.0</v>
      </c>
      <c r="I10321" s="3">
        <v>43854.625</v>
      </c>
      <c r="J10321" s="1">
        <v>2.7266660609139</v>
      </c>
      <c r="K10321" s="1" t="s">
        <v>24</v>
      </c>
      <c r="M10321" s="3">
        <v>43854.644287916664</v>
      </c>
    </row>
    <row r="10322">
      <c r="A10322" s="1">
        <v>10320.0</v>
      </c>
      <c r="B10322" s="1" t="s">
        <v>806</v>
      </c>
      <c r="C10322" s="1" t="s">
        <v>18882</v>
      </c>
      <c r="D10322" s="1" t="s">
        <v>2402</v>
      </c>
      <c r="E10322" s="1" t="s">
        <v>15126</v>
      </c>
      <c r="F10322" s="1" t="s">
        <v>810</v>
      </c>
      <c r="G10322" s="1" t="s">
        <v>35</v>
      </c>
      <c r="H10322" s="1">
        <v>45.0</v>
      </c>
      <c r="I10322" s="3">
        <v>43650.708333333336</v>
      </c>
      <c r="J10322" s="1">
        <v>1.40775189058738</v>
      </c>
      <c r="K10322" s="1" t="s">
        <v>24</v>
      </c>
      <c r="M10322" s="3">
        <v>43650.732981458335</v>
      </c>
    </row>
    <row r="10323">
      <c r="A10323" s="1">
        <v>10321.0</v>
      </c>
      <c r="B10323" s="1" t="s">
        <v>1101</v>
      </c>
      <c r="C10323" s="1" t="s">
        <v>18883</v>
      </c>
      <c r="D10323" s="1" t="s">
        <v>1103</v>
      </c>
      <c r="E10323" s="1" t="s">
        <v>18884</v>
      </c>
      <c r="F10323" s="1" t="s">
        <v>1105</v>
      </c>
      <c r="G10323" s="1" t="s">
        <v>39</v>
      </c>
      <c r="H10323" s="1">
        <v>45.0</v>
      </c>
      <c r="I10323" s="3">
        <v>44225.520833333336</v>
      </c>
      <c r="J10323" s="1">
        <v>2.69111183859394</v>
      </c>
      <c r="K10323" s="1" t="s">
        <v>83</v>
      </c>
      <c r="L10323" s="1" t="s">
        <v>1270</v>
      </c>
      <c r="M10323" s="3">
        <v>44225.554341979165</v>
      </c>
    </row>
    <row r="10324">
      <c r="A10324" s="1">
        <v>10322.0</v>
      </c>
      <c r="B10324" s="1" t="s">
        <v>18885</v>
      </c>
      <c r="C10324" s="1" t="s">
        <v>18886</v>
      </c>
      <c r="D10324" s="1" t="s">
        <v>18887</v>
      </c>
      <c r="E10324" s="1" t="s">
        <v>18888</v>
      </c>
      <c r="F10324" s="1" t="s">
        <v>18889</v>
      </c>
      <c r="G10324" s="1" t="s">
        <v>39</v>
      </c>
      <c r="H10324" s="1">
        <v>45.0</v>
      </c>
      <c r="I10324" s="3">
        <v>43899.520833333336</v>
      </c>
      <c r="J10324" s="1">
        <v>4.18768482932921</v>
      </c>
      <c r="K10324" s="1" t="s">
        <v>46</v>
      </c>
      <c r="M10324" s="3">
        <v>43899.55289726852</v>
      </c>
    </row>
    <row r="10325">
      <c r="A10325" s="1">
        <v>10323.0</v>
      </c>
      <c r="B10325" s="1" t="s">
        <v>12</v>
      </c>
      <c r="C10325" s="1" t="s">
        <v>18890</v>
      </c>
      <c r="D10325" s="1" t="s">
        <v>1813</v>
      </c>
      <c r="E10325" s="1" t="s">
        <v>2320</v>
      </c>
      <c r="F10325" s="1" t="s">
        <v>16</v>
      </c>
      <c r="G10325" s="1" t="s">
        <v>35</v>
      </c>
      <c r="H10325" s="1">
        <v>45.0</v>
      </c>
      <c r="I10325" s="3">
        <v>44187.625</v>
      </c>
      <c r="J10325" s="1">
        <v>2.15887320925134</v>
      </c>
      <c r="K10325" s="1" t="s">
        <v>18</v>
      </c>
      <c r="M10325" s="3">
        <v>44187.62068540509</v>
      </c>
    </row>
    <row r="10326">
      <c r="A10326" s="1">
        <v>10324.0</v>
      </c>
      <c r="B10326" s="1" t="s">
        <v>4095</v>
      </c>
      <c r="C10326" s="1" t="s">
        <v>18891</v>
      </c>
      <c r="D10326" s="1" t="s">
        <v>15215</v>
      </c>
      <c r="E10326" s="1" t="s">
        <v>18892</v>
      </c>
      <c r="F10326" s="1" t="s">
        <v>4098</v>
      </c>
      <c r="G10326" s="1" t="s">
        <v>39</v>
      </c>
      <c r="H10326" s="1">
        <v>45.0</v>
      </c>
      <c r="I10326" s="3">
        <v>44188.666666666664</v>
      </c>
      <c r="J10326" s="1">
        <v>0.0</v>
      </c>
      <c r="K10326" s="1" t="s">
        <v>24</v>
      </c>
      <c r="M10326" s="3">
        <v>44188.75236146991</v>
      </c>
    </row>
    <row r="10327">
      <c r="A10327" s="1">
        <v>10325.0</v>
      </c>
      <c r="B10327" s="1" t="s">
        <v>2228</v>
      </c>
      <c r="C10327" s="1" t="s">
        <v>18893</v>
      </c>
      <c r="D10327" s="1" t="s">
        <v>1963</v>
      </c>
      <c r="E10327" s="1" t="s">
        <v>4643</v>
      </c>
      <c r="F10327" s="1" t="s">
        <v>2231</v>
      </c>
      <c r="G10327" s="1" t="s">
        <v>17</v>
      </c>
      <c r="H10327" s="1">
        <v>45.0</v>
      </c>
      <c r="I10327" s="3">
        <v>44102.375</v>
      </c>
      <c r="J10327" s="1">
        <v>3.1434778245961</v>
      </c>
      <c r="K10327" s="1" t="s">
        <v>24</v>
      </c>
      <c r="L10327" s="1" t="s">
        <v>882</v>
      </c>
      <c r="M10327" s="3">
        <v>44102.4088852662</v>
      </c>
    </row>
    <row r="10328">
      <c r="A10328" s="1">
        <v>10326.0</v>
      </c>
      <c r="B10328" s="1" t="s">
        <v>953</v>
      </c>
      <c r="C10328" s="1" t="s">
        <v>18894</v>
      </c>
      <c r="D10328" s="1" t="s">
        <v>121</v>
      </c>
      <c r="E10328" s="1" t="s">
        <v>3065</v>
      </c>
      <c r="F10328" s="1" t="s">
        <v>956</v>
      </c>
      <c r="G10328" s="1" t="s">
        <v>17</v>
      </c>
      <c r="H10328" s="1">
        <v>45.0</v>
      </c>
      <c r="I10328" s="3">
        <v>44186.1875</v>
      </c>
      <c r="J10328" s="1">
        <v>0.0</v>
      </c>
      <c r="K10328" s="1" t="s">
        <v>18</v>
      </c>
      <c r="M10328" s="3">
        <v>44186.218331145836</v>
      </c>
    </row>
    <row r="10329">
      <c r="A10329" s="1">
        <v>10327.0</v>
      </c>
      <c r="B10329" s="1" t="s">
        <v>1031</v>
      </c>
      <c r="C10329" s="1" t="s">
        <v>18895</v>
      </c>
      <c r="D10329" s="1" t="s">
        <v>461</v>
      </c>
      <c r="E10329" s="1" t="s">
        <v>1033</v>
      </c>
      <c r="F10329" s="1" t="s">
        <v>1034</v>
      </c>
      <c r="G10329" s="1" t="s">
        <v>35</v>
      </c>
      <c r="H10329" s="1">
        <v>45.0</v>
      </c>
      <c r="I10329" s="3">
        <v>43602.541666666664</v>
      </c>
      <c r="J10329" s="1">
        <v>0.0068521314323879</v>
      </c>
      <c r="K10329" s="1" t="s">
        <v>24</v>
      </c>
      <c r="M10329" s="3">
        <v>43603.63114740741</v>
      </c>
    </row>
    <row r="10330">
      <c r="A10330" s="1">
        <v>10328.0</v>
      </c>
      <c r="B10330" s="1" t="s">
        <v>18896</v>
      </c>
      <c r="C10330" s="1" t="s">
        <v>18897</v>
      </c>
      <c r="D10330" s="1" t="s">
        <v>701</v>
      </c>
      <c r="E10330" s="1" t="s">
        <v>18898</v>
      </c>
      <c r="F10330" s="1" t="s">
        <v>18899</v>
      </c>
      <c r="G10330" s="1" t="s">
        <v>39</v>
      </c>
      <c r="H10330" s="1">
        <v>45.0</v>
      </c>
      <c r="I10330" s="3">
        <v>44121.197916666664</v>
      </c>
      <c r="J10330" s="1">
        <v>2.86397777835823</v>
      </c>
      <c r="K10330" s="1" t="s">
        <v>24</v>
      </c>
      <c r="L10330" s="1" t="s">
        <v>741</v>
      </c>
      <c r="M10330" s="3">
        <v>44121.24955204861</v>
      </c>
    </row>
    <row r="10331">
      <c r="A10331" s="1">
        <v>10329.0</v>
      </c>
      <c r="B10331" s="1" t="s">
        <v>2188</v>
      </c>
      <c r="C10331" s="1" t="s">
        <v>18900</v>
      </c>
      <c r="D10331" s="1" t="s">
        <v>4083</v>
      </c>
      <c r="E10331" s="1" t="s">
        <v>13130</v>
      </c>
      <c r="F10331" s="1" t="s">
        <v>2192</v>
      </c>
      <c r="G10331" s="1" t="s">
        <v>17</v>
      </c>
      <c r="H10331" s="1">
        <v>45.0</v>
      </c>
      <c r="I10331" s="3">
        <v>44209.666666666664</v>
      </c>
      <c r="J10331" s="1">
        <v>4.83551105624302</v>
      </c>
      <c r="K10331" s="1" t="s">
        <v>18</v>
      </c>
      <c r="M10331" s="3">
        <v>44209.778088541665</v>
      </c>
    </row>
    <row r="10332">
      <c r="A10332" s="1">
        <v>10330.0</v>
      </c>
      <c r="B10332" s="1" t="s">
        <v>991</v>
      </c>
      <c r="C10332" s="1" t="s">
        <v>18901</v>
      </c>
      <c r="D10332" s="1" t="s">
        <v>2601</v>
      </c>
      <c r="E10332" s="1" t="s">
        <v>18902</v>
      </c>
      <c r="F10332" s="1" t="s">
        <v>995</v>
      </c>
      <c r="G10332" s="1" t="s">
        <v>39</v>
      </c>
      <c r="H10332" s="1">
        <v>45.0</v>
      </c>
      <c r="I10332" s="3">
        <v>43901.25</v>
      </c>
      <c r="J10332" s="1">
        <v>1.61255107139835</v>
      </c>
      <c r="K10332" s="1" t="s">
        <v>18</v>
      </c>
      <c r="M10332" s="3">
        <v>43901.298582083335</v>
      </c>
    </row>
    <row r="10333">
      <c r="A10333" s="1">
        <v>10331.0</v>
      </c>
      <c r="B10333" s="1" t="s">
        <v>168</v>
      </c>
      <c r="C10333" s="1" t="s">
        <v>18903</v>
      </c>
      <c r="D10333" s="1" t="s">
        <v>1418</v>
      </c>
      <c r="E10333" s="1" t="s">
        <v>13982</v>
      </c>
      <c r="F10333" s="1" t="s">
        <v>171</v>
      </c>
      <c r="G10333" s="1" t="s">
        <v>17</v>
      </c>
      <c r="H10333" s="1">
        <v>45.0</v>
      </c>
      <c r="I10333" s="3">
        <v>43902.583333333336</v>
      </c>
      <c r="J10333" s="1">
        <v>0.0</v>
      </c>
      <c r="K10333" s="1" t="s">
        <v>166</v>
      </c>
      <c r="M10333" s="3">
        <v>43902.575191875</v>
      </c>
    </row>
    <row r="10334">
      <c r="A10334" s="1">
        <v>10332.0</v>
      </c>
      <c r="B10334" s="1" t="s">
        <v>1245</v>
      </c>
      <c r="C10334" s="1" t="s">
        <v>18904</v>
      </c>
      <c r="D10334" s="1" t="s">
        <v>99</v>
      </c>
      <c r="E10334" s="1" t="s">
        <v>18905</v>
      </c>
      <c r="F10334" s="1" t="s">
        <v>1248</v>
      </c>
      <c r="G10334" s="1" t="s">
        <v>39</v>
      </c>
      <c r="H10334" s="1">
        <v>45.0</v>
      </c>
      <c r="I10334" s="3">
        <v>43984.322916666664</v>
      </c>
      <c r="J10334" s="1">
        <v>1.84853140892782</v>
      </c>
      <c r="K10334" s="1" t="s">
        <v>218</v>
      </c>
      <c r="L10334" s="1" t="s">
        <v>1837</v>
      </c>
      <c r="M10334" s="3">
        <v>43984.37067364583</v>
      </c>
    </row>
    <row r="10335">
      <c r="A10335" s="1">
        <v>10333.0</v>
      </c>
      <c r="B10335" s="1" t="s">
        <v>319</v>
      </c>
      <c r="C10335" s="1" t="s">
        <v>18906</v>
      </c>
      <c r="D10335" s="1" t="s">
        <v>321</v>
      </c>
      <c r="E10335" s="1" t="s">
        <v>18907</v>
      </c>
      <c r="F10335" s="1" t="s">
        <v>323</v>
      </c>
      <c r="G10335" s="1" t="s">
        <v>39</v>
      </c>
      <c r="H10335" s="1">
        <v>45.0</v>
      </c>
      <c r="I10335" s="3">
        <v>44120.541666666664</v>
      </c>
      <c r="J10335" s="1">
        <v>2.17620976149641</v>
      </c>
      <c r="K10335" s="1" t="s">
        <v>24</v>
      </c>
      <c r="M10335" s="3">
        <v>44120.569334976855</v>
      </c>
    </row>
    <row r="10336">
      <c r="A10336" s="1">
        <v>10334.0</v>
      </c>
      <c r="B10336" s="1" t="s">
        <v>184</v>
      </c>
      <c r="C10336" s="1" t="s">
        <v>18908</v>
      </c>
      <c r="D10336" s="1" t="s">
        <v>148</v>
      </c>
      <c r="E10336" s="1" t="s">
        <v>2105</v>
      </c>
      <c r="F10336" s="1" t="s">
        <v>187</v>
      </c>
      <c r="G10336" s="1" t="s">
        <v>17</v>
      </c>
      <c r="H10336" s="1">
        <v>45.0</v>
      </c>
      <c r="I10336" s="3">
        <v>44034.666666666664</v>
      </c>
      <c r="J10336" s="1">
        <v>2.43810712921221</v>
      </c>
      <c r="K10336" s="1" t="s">
        <v>24</v>
      </c>
      <c r="L10336" s="1" t="s">
        <v>188</v>
      </c>
      <c r="M10336" s="3">
        <v>44034.682172002314</v>
      </c>
    </row>
    <row r="10337">
      <c r="A10337" s="1">
        <v>10335.0</v>
      </c>
      <c r="B10337" s="1" t="s">
        <v>455</v>
      </c>
      <c r="C10337" s="1" t="s">
        <v>18909</v>
      </c>
      <c r="D10337" s="1" t="s">
        <v>310</v>
      </c>
      <c r="E10337" s="1" t="s">
        <v>457</v>
      </c>
      <c r="F10337" s="1" t="s">
        <v>458</v>
      </c>
      <c r="G10337" s="1" t="s">
        <v>17</v>
      </c>
      <c r="H10337" s="1">
        <v>45.0</v>
      </c>
      <c r="I10337" s="3">
        <v>44230.625</v>
      </c>
      <c r="J10337" s="1">
        <v>1.09069738676504</v>
      </c>
      <c r="K10337" s="1" t="s">
        <v>24</v>
      </c>
      <c r="L10337" s="1" t="s">
        <v>406</v>
      </c>
      <c r="M10337" s="3">
        <v>44230.61376931713</v>
      </c>
    </row>
    <row r="10338">
      <c r="A10338" s="1">
        <v>10336.0</v>
      </c>
      <c r="B10338" s="1" t="s">
        <v>4524</v>
      </c>
      <c r="C10338" s="1" t="s">
        <v>18910</v>
      </c>
      <c r="D10338" s="1" t="s">
        <v>1208</v>
      </c>
      <c r="E10338" s="1" t="s">
        <v>18911</v>
      </c>
      <c r="F10338" s="1" t="s">
        <v>4527</v>
      </c>
      <c r="G10338" s="1" t="s">
        <v>39</v>
      </c>
      <c r="H10338" s="1">
        <v>45.0</v>
      </c>
      <c r="I10338" s="3">
        <v>43882.822916666664</v>
      </c>
      <c r="J10338" s="1">
        <v>1.72474639674751</v>
      </c>
      <c r="K10338" s="1" t="s">
        <v>24</v>
      </c>
      <c r="M10338" s="3">
        <v>43882.88087811343</v>
      </c>
    </row>
    <row r="10339">
      <c r="A10339" s="1">
        <v>10337.0</v>
      </c>
      <c r="B10339" s="1" t="s">
        <v>273</v>
      </c>
      <c r="C10339" s="1" t="s">
        <v>18912</v>
      </c>
      <c r="D10339" s="1" t="s">
        <v>356</v>
      </c>
      <c r="E10339" s="1" t="s">
        <v>18913</v>
      </c>
      <c r="F10339" s="1" t="s">
        <v>277</v>
      </c>
      <c r="G10339" s="1" t="s">
        <v>39</v>
      </c>
      <c r="H10339" s="1">
        <v>45.0</v>
      </c>
      <c r="I10339" s="3">
        <v>44069.583333333336</v>
      </c>
      <c r="J10339" s="1">
        <v>0.349427396527243</v>
      </c>
      <c r="K10339" s="1" t="s">
        <v>24</v>
      </c>
      <c r="M10339" s="3">
        <v>44069.61187905093</v>
      </c>
    </row>
    <row r="10340">
      <c r="A10340" s="1">
        <v>10338.0</v>
      </c>
      <c r="B10340" s="1" t="s">
        <v>2933</v>
      </c>
      <c r="C10340" s="1" t="s">
        <v>18914</v>
      </c>
      <c r="D10340" s="1" t="s">
        <v>925</v>
      </c>
      <c r="E10340" s="1" t="s">
        <v>2935</v>
      </c>
      <c r="F10340" s="1" t="s">
        <v>2936</v>
      </c>
      <c r="G10340" s="1" t="s">
        <v>17</v>
      </c>
      <c r="H10340" s="1">
        <v>45.0</v>
      </c>
      <c r="I10340" s="3">
        <v>43800.583333333336</v>
      </c>
      <c r="J10340" s="1">
        <v>1.95873435509824</v>
      </c>
      <c r="K10340" s="1" t="s">
        <v>83</v>
      </c>
      <c r="M10340" s="3">
        <v>43800.606902025465</v>
      </c>
    </row>
    <row r="10341">
      <c r="A10341" s="1">
        <v>10339.0</v>
      </c>
      <c r="B10341" s="1" t="s">
        <v>130</v>
      </c>
      <c r="C10341" s="1" t="s">
        <v>18915</v>
      </c>
      <c r="D10341" s="1" t="s">
        <v>132</v>
      </c>
      <c r="E10341" s="1" t="s">
        <v>1598</v>
      </c>
      <c r="F10341" s="1" t="s">
        <v>134</v>
      </c>
      <c r="G10341" s="1" t="s">
        <v>17</v>
      </c>
      <c r="H10341" s="1">
        <v>45.0</v>
      </c>
      <c r="I10341" s="3">
        <v>44139.583333333336</v>
      </c>
      <c r="J10341" s="1">
        <v>1.10336657945977</v>
      </c>
      <c r="K10341" s="1" t="s">
        <v>24</v>
      </c>
      <c r="L10341" s="1" t="s">
        <v>135</v>
      </c>
      <c r="M10341" s="3">
        <v>44139.62350311343</v>
      </c>
    </row>
    <row r="10342">
      <c r="A10342" s="1">
        <v>10340.0</v>
      </c>
      <c r="B10342" s="1" t="s">
        <v>13570</v>
      </c>
      <c r="C10342" s="1" t="s">
        <v>18916</v>
      </c>
      <c r="D10342" s="1" t="s">
        <v>998</v>
      </c>
      <c r="E10342" s="1" t="s">
        <v>18917</v>
      </c>
      <c r="F10342" s="1" t="s">
        <v>13573</v>
      </c>
      <c r="G10342" s="1" t="s">
        <v>17</v>
      </c>
      <c r="H10342" s="1">
        <v>45.0</v>
      </c>
      <c r="I10342" s="3">
        <v>43809.708333333336</v>
      </c>
      <c r="J10342" s="1">
        <v>1.17978320908033</v>
      </c>
      <c r="K10342" s="1" t="s">
        <v>24</v>
      </c>
      <c r="M10342" s="3">
        <v>43809.780155127315</v>
      </c>
    </row>
    <row r="10343">
      <c r="A10343" s="1">
        <v>10341.0</v>
      </c>
      <c r="B10343" s="1" t="s">
        <v>9441</v>
      </c>
      <c r="C10343" s="1" t="s">
        <v>18918</v>
      </c>
      <c r="D10343" s="1" t="s">
        <v>4565</v>
      </c>
      <c r="E10343" s="1" t="s">
        <v>18919</v>
      </c>
      <c r="F10343" s="1" t="s">
        <v>9444</v>
      </c>
      <c r="G10343" s="1" t="s">
        <v>39</v>
      </c>
      <c r="H10343" s="1">
        <v>45.0</v>
      </c>
      <c r="I10343" s="3">
        <v>44161.75</v>
      </c>
      <c r="J10343" s="1">
        <v>5.13232031313748</v>
      </c>
      <c r="K10343" s="1" t="s">
        <v>24</v>
      </c>
      <c r="M10343" s="3">
        <v>44161.78382118056</v>
      </c>
    </row>
    <row r="10344">
      <c r="A10344" s="1">
        <v>10342.0</v>
      </c>
      <c r="B10344" s="1" t="s">
        <v>12</v>
      </c>
      <c r="C10344" s="1" t="s">
        <v>18920</v>
      </c>
      <c r="D10344" s="1" t="s">
        <v>640</v>
      </c>
      <c r="E10344" s="1" t="s">
        <v>1814</v>
      </c>
      <c r="F10344" s="1" t="s">
        <v>16</v>
      </c>
      <c r="G10344" s="1" t="s">
        <v>35</v>
      </c>
      <c r="H10344" s="1">
        <v>45.0</v>
      </c>
      <c r="I10344" s="3">
        <v>44193.291666666664</v>
      </c>
      <c r="J10344" s="1">
        <v>1.87131405671895</v>
      </c>
      <c r="K10344" s="1" t="s">
        <v>18</v>
      </c>
      <c r="M10344" s="3">
        <v>44193.32479755787</v>
      </c>
    </row>
    <row r="10345">
      <c r="A10345" s="1">
        <v>10343.0</v>
      </c>
      <c r="B10345" s="1" t="s">
        <v>1735</v>
      </c>
      <c r="C10345" s="1" t="s">
        <v>18921</v>
      </c>
      <c r="D10345" s="1" t="s">
        <v>121</v>
      </c>
      <c r="E10345" s="1" t="s">
        <v>3429</v>
      </c>
      <c r="F10345" s="1" t="s">
        <v>1738</v>
      </c>
      <c r="G10345" s="1" t="s">
        <v>17</v>
      </c>
      <c r="H10345" s="1">
        <v>45.0</v>
      </c>
      <c r="I10345" s="3">
        <v>44000.75</v>
      </c>
      <c r="J10345" s="1">
        <v>0.0</v>
      </c>
      <c r="K10345" s="1" t="s">
        <v>18</v>
      </c>
      <c r="M10345" s="3">
        <v>44000.806225520835</v>
      </c>
    </row>
    <row r="10346">
      <c r="A10346" s="1">
        <v>10344.0</v>
      </c>
      <c r="B10346" s="1" t="s">
        <v>114</v>
      </c>
      <c r="C10346" s="1" t="s">
        <v>18922</v>
      </c>
      <c r="D10346" s="1" t="s">
        <v>116</v>
      </c>
      <c r="E10346" s="1" t="s">
        <v>6960</v>
      </c>
      <c r="F10346" s="1" t="s">
        <v>118</v>
      </c>
      <c r="G10346" s="1" t="s">
        <v>17</v>
      </c>
      <c r="H10346" s="1">
        <v>45.0</v>
      </c>
      <c r="I10346" s="3">
        <v>44183.25</v>
      </c>
      <c r="J10346" s="1">
        <v>2.35401689165893</v>
      </c>
      <c r="K10346" s="1" t="s">
        <v>24</v>
      </c>
      <c r="M10346" s="3">
        <v>44183.28487511574</v>
      </c>
    </row>
    <row r="10347">
      <c r="A10347" s="1">
        <v>10345.0</v>
      </c>
      <c r="B10347" s="1" t="s">
        <v>15209</v>
      </c>
      <c r="C10347" s="1" t="s">
        <v>18923</v>
      </c>
      <c r="D10347" s="1" t="s">
        <v>1461</v>
      </c>
      <c r="E10347" s="1" t="s">
        <v>18924</v>
      </c>
      <c r="F10347" s="1" t="s">
        <v>18925</v>
      </c>
      <c r="G10347" s="1" t="s">
        <v>39</v>
      </c>
      <c r="H10347" s="1">
        <v>45.0</v>
      </c>
      <c r="I10347" s="3">
        <v>43846.375</v>
      </c>
      <c r="J10347" s="1">
        <v>0.32499211064979</v>
      </c>
      <c r="K10347" s="1" t="s">
        <v>46</v>
      </c>
      <c r="M10347" s="3">
        <v>43846.42519137731</v>
      </c>
    </row>
    <row r="10348">
      <c r="A10348" s="1">
        <v>10346.0</v>
      </c>
      <c r="B10348" s="1" t="s">
        <v>3453</v>
      </c>
      <c r="C10348" s="1" t="s">
        <v>18926</v>
      </c>
      <c r="D10348" s="1" t="s">
        <v>15679</v>
      </c>
      <c r="E10348" s="1" t="s">
        <v>3636</v>
      </c>
      <c r="F10348" s="1" t="s">
        <v>3456</v>
      </c>
      <c r="G10348" s="1" t="s">
        <v>35</v>
      </c>
      <c r="H10348" s="1">
        <v>45.0</v>
      </c>
      <c r="I10348" s="3">
        <v>43602.666666666664</v>
      </c>
      <c r="J10348" s="1">
        <v>1.77513442061309</v>
      </c>
      <c r="K10348" s="1" t="s">
        <v>24</v>
      </c>
      <c r="M10348" s="3">
        <v>43602.71329908565</v>
      </c>
    </row>
    <row r="10349">
      <c r="A10349" s="1">
        <v>10347.0</v>
      </c>
      <c r="B10349" s="1" t="s">
        <v>806</v>
      </c>
      <c r="C10349" s="1" t="s">
        <v>18927</v>
      </c>
      <c r="D10349" s="1" t="s">
        <v>3811</v>
      </c>
      <c r="E10349" s="1" t="s">
        <v>3812</v>
      </c>
      <c r="F10349" s="1" t="s">
        <v>810</v>
      </c>
      <c r="G10349" s="1" t="s">
        <v>35</v>
      </c>
      <c r="H10349" s="1">
        <v>45.0</v>
      </c>
      <c r="I10349" s="3">
        <v>43612.666666666664</v>
      </c>
      <c r="J10349" s="1">
        <v>1.65384619966566</v>
      </c>
      <c r="K10349" s="1" t="s">
        <v>24</v>
      </c>
      <c r="M10349" s="3">
        <v>43612.66409496528</v>
      </c>
    </row>
    <row r="10350">
      <c r="A10350" s="1">
        <v>10348.0</v>
      </c>
      <c r="B10350" s="1" t="s">
        <v>1323</v>
      </c>
      <c r="C10350" s="1" t="s">
        <v>18928</v>
      </c>
      <c r="D10350" s="1" t="s">
        <v>1325</v>
      </c>
      <c r="E10350" s="1" t="s">
        <v>8508</v>
      </c>
      <c r="F10350" s="1" t="s">
        <v>1327</v>
      </c>
      <c r="G10350" s="1" t="s">
        <v>17</v>
      </c>
      <c r="H10350" s="1">
        <v>45.0</v>
      </c>
      <c r="I10350" s="3">
        <v>44034.6875</v>
      </c>
      <c r="J10350" s="1">
        <v>1.52599586280866</v>
      </c>
      <c r="K10350" s="1" t="s">
        <v>46</v>
      </c>
      <c r="L10350" s="1" t="s">
        <v>602</v>
      </c>
      <c r="M10350" s="3">
        <v>44034.703652083335</v>
      </c>
    </row>
    <row r="10351">
      <c r="A10351" s="1">
        <v>10349.0</v>
      </c>
      <c r="B10351" s="1" t="s">
        <v>7239</v>
      </c>
      <c r="C10351" s="1" t="s">
        <v>18929</v>
      </c>
      <c r="D10351" s="1" t="s">
        <v>121</v>
      </c>
      <c r="E10351" s="1" t="s">
        <v>18930</v>
      </c>
      <c r="F10351" s="1" t="s">
        <v>7242</v>
      </c>
      <c r="G10351" s="1" t="s">
        <v>89</v>
      </c>
      <c r="H10351" s="1">
        <v>45.0</v>
      </c>
      <c r="I10351" s="3">
        <v>44151.686778159725</v>
      </c>
      <c r="J10351" s="1">
        <v>3.17960107166985</v>
      </c>
      <c r="K10351" s="1" t="s">
        <v>18</v>
      </c>
      <c r="L10351" s="1" t="s">
        <v>444</v>
      </c>
      <c r="M10351" s="3">
        <v>44151.70681888889</v>
      </c>
    </row>
    <row r="10352">
      <c r="A10352" s="1">
        <v>10350.0</v>
      </c>
      <c r="B10352" s="1" t="s">
        <v>239</v>
      </c>
      <c r="C10352" s="1" t="s">
        <v>18931</v>
      </c>
      <c r="D10352" s="1" t="s">
        <v>86</v>
      </c>
      <c r="E10352" s="1" t="s">
        <v>11389</v>
      </c>
      <c r="F10352" s="1" t="s">
        <v>243</v>
      </c>
      <c r="G10352" s="1" t="s">
        <v>35</v>
      </c>
      <c r="H10352" s="1">
        <v>45.0</v>
      </c>
      <c r="I10352" s="3">
        <v>43858.291666666664</v>
      </c>
      <c r="J10352" s="1">
        <v>1.57710575810159</v>
      </c>
      <c r="K10352" s="1" t="s">
        <v>46</v>
      </c>
      <c r="M10352" s="3">
        <v>43858.31444880787</v>
      </c>
    </row>
    <row r="10353">
      <c r="A10353" s="1">
        <v>10351.0</v>
      </c>
      <c r="B10353" s="1" t="s">
        <v>63</v>
      </c>
      <c r="C10353" s="1" t="s">
        <v>18932</v>
      </c>
      <c r="D10353" s="1" t="s">
        <v>65</v>
      </c>
      <c r="E10353" s="1" t="s">
        <v>6642</v>
      </c>
      <c r="F10353" s="1" t="s">
        <v>67</v>
      </c>
      <c r="G10353" s="1" t="s">
        <v>35</v>
      </c>
      <c r="H10353" s="1">
        <v>45.0</v>
      </c>
      <c r="I10353" s="3">
        <v>44231.208333333336</v>
      </c>
      <c r="J10353" s="1">
        <v>2.88972094603113</v>
      </c>
      <c r="K10353" s="1" t="s">
        <v>24</v>
      </c>
      <c r="M10353" s="3">
        <v>44231.28007862269</v>
      </c>
    </row>
    <row r="10354">
      <c r="A10354" s="1">
        <v>10352.0</v>
      </c>
      <c r="B10354" s="1" t="s">
        <v>6377</v>
      </c>
      <c r="C10354" s="1" t="s">
        <v>18933</v>
      </c>
      <c r="D10354" s="1" t="s">
        <v>1446</v>
      </c>
      <c r="E10354" s="1" t="s">
        <v>18934</v>
      </c>
      <c r="F10354" s="1" t="s">
        <v>6380</v>
      </c>
      <c r="G10354" s="1" t="s">
        <v>89</v>
      </c>
      <c r="H10354" s="1">
        <v>45.0</v>
      </c>
      <c r="I10354" s="3">
        <v>43867.524816122685</v>
      </c>
      <c r="J10354" s="1">
        <v>1.06397714330193</v>
      </c>
      <c r="K10354" s="1" t="s">
        <v>24</v>
      </c>
      <c r="M10354" s="3">
        <v>43867.52677106481</v>
      </c>
    </row>
    <row r="10355">
      <c r="A10355" s="1">
        <v>10353.0</v>
      </c>
      <c r="B10355" s="1" t="s">
        <v>184</v>
      </c>
      <c r="C10355" s="1" t="s">
        <v>18935</v>
      </c>
      <c r="D10355" s="1" t="s">
        <v>1297</v>
      </c>
      <c r="E10355" s="1" t="s">
        <v>1391</v>
      </c>
      <c r="F10355" s="1" t="s">
        <v>187</v>
      </c>
      <c r="G10355" s="1" t="s">
        <v>17</v>
      </c>
      <c r="H10355" s="1">
        <v>45.0</v>
      </c>
      <c r="I10355" s="3">
        <v>43747.416666666664</v>
      </c>
      <c r="J10355" s="1">
        <v>6.54006718153589</v>
      </c>
      <c r="K10355" s="1" t="s">
        <v>24</v>
      </c>
      <c r="M10355" s="3">
        <v>43747.32742956019</v>
      </c>
    </row>
    <row r="10356">
      <c r="A10356" s="1">
        <v>10354.0</v>
      </c>
      <c r="B10356" s="1" t="s">
        <v>136</v>
      </c>
      <c r="C10356" s="1" t="s">
        <v>18936</v>
      </c>
      <c r="D10356" s="1" t="s">
        <v>14</v>
      </c>
      <c r="E10356" s="1" t="s">
        <v>2605</v>
      </c>
      <c r="F10356" s="1" t="s">
        <v>140</v>
      </c>
      <c r="G10356" s="1" t="s">
        <v>17</v>
      </c>
      <c r="H10356" s="1">
        <v>45.0</v>
      </c>
      <c r="I10356" s="3">
        <v>43757.333333333336</v>
      </c>
      <c r="J10356" s="1">
        <v>2.14554738667946</v>
      </c>
      <c r="K10356" s="1" t="s">
        <v>18</v>
      </c>
      <c r="M10356" s="3">
        <v>43757.351039050925</v>
      </c>
    </row>
    <row r="10357">
      <c r="A10357" s="1">
        <v>10355.0</v>
      </c>
      <c r="B10357" s="1" t="s">
        <v>901</v>
      </c>
      <c r="C10357" s="1" t="s">
        <v>18937</v>
      </c>
      <c r="D10357" s="1" t="s">
        <v>5861</v>
      </c>
      <c r="E10357" s="1" t="s">
        <v>5862</v>
      </c>
      <c r="F10357" s="1" t="s">
        <v>904</v>
      </c>
      <c r="G10357" s="1" t="s">
        <v>35</v>
      </c>
      <c r="H10357" s="1">
        <v>45.0</v>
      </c>
      <c r="I10357" s="3">
        <v>43535.416666666664</v>
      </c>
      <c r="J10357" s="1">
        <v>0.399769307646484</v>
      </c>
      <c r="K10357" s="1" t="s">
        <v>24</v>
      </c>
      <c r="M10357" s="3">
        <v>43535.392654351854</v>
      </c>
    </row>
    <row r="10358">
      <c r="A10358" s="1">
        <v>10356.0</v>
      </c>
      <c r="B10358" s="1" t="s">
        <v>2735</v>
      </c>
      <c r="C10358" s="1" t="s">
        <v>18938</v>
      </c>
      <c r="D10358" s="1" t="s">
        <v>5676</v>
      </c>
      <c r="E10358" s="1" t="s">
        <v>18939</v>
      </c>
      <c r="F10358" s="1" t="s">
        <v>2738</v>
      </c>
      <c r="G10358" s="1" t="s">
        <v>39</v>
      </c>
      <c r="H10358" s="1">
        <v>45.0</v>
      </c>
      <c r="I10358" s="3">
        <v>44221.708333333336</v>
      </c>
      <c r="J10358" s="1">
        <v>2.83444194274244</v>
      </c>
      <c r="K10358" s="1" t="s">
        <v>218</v>
      </c>
      <c r="M10358" s="3">
        <v>44221.74874766204</v>
      </c>
    </row>
    <row r="10359">
      <c r="A10359" s="1">
        <v>10357.0</v>
      </c>
      <c r="B10359" s="1" t="s">
        <v>732</v>
      </c>
      <c r="C10359" s="1" t="s">
        <v>18940</v>
      </c>
      <c r="D10359" s="1" t="s">
        <v>461</v>
      </c>
      <c r="E10359" s="1" t="s">
        <v>5010</v>
      </c>
      <c r="F10359" s="1" t="s">
        <v>735</v>
      </c>
      <c r="G10359" s="1" t="s">
        <v>17</v>
      </c>
      <c r="H10359" s="1">
        <v>45.0</v>
      </c>
      <c r="I10359" s="3">
        <v>44037.4375</v>
      </c>
      <c r="J10359" s="1">
        <v>0.231039784095466</v>
      </c>
      <c r="K10359" s="1" t="s">
        <v>24</v>
      </c>
      <c r="M10359" s="3">
        <v>44037.44706895833</v>
      </c>
    </row>
    <row r="10360">
      <c r="A10360" s="1">
        <v>10358.0</v>
      </c>
      <c r="B10360" s="1" t="s">
        <v>796</v>
      </c>
      <c r="C10360" s="1" t="s">
        <v>18941</v>
      </c>
      <c r="D10360" s="1" t="s">
        <v>653</v>
      </c>
      <c r="E10360" s="1" t="s">
        <v>18942</v>
      </c>
      <c r="F10360" s="1" t="s">
        <v>799</v>
      </c>
      <c r="G10360" s="1" t="s">
        <v>89</v>
      </c>
      <c r="H10360" s="1">
        <v>45.0</v>
      </c>
      <c r="I10360" s="3">
        <v>44036.6388896875</v>
      </c>
      <c r="J10360" s="1">
        <v>0.639651308865978</v>
      </c>
      <c r="K10360" s="1" t="s">
        <v>18</v>
      </c>
      <c r="M10360" s="3">
        <v>44036.67382048611</v>
      </c>
    </row>
    <row r="10361">
      <c r="A10361" s="1">
        <v>10359.0</v>
      </c>
      <c r="B10361" s="1" t="s">
        <v>19</v>
      </c>
      <c r="C10361" s="1" t="s">
        <v>18943</v>
      </c>
      <c r="D10361" s="1" t="s">
        <v>3875</v>
      </c>
      <c r="E10361" s="1" t="s">
        <v>5194</v>
      </c>
      <c r="F10361" s="1" t="s">
        <v>23</v>
      </c>
      <c r="G10361" s="1" t="s">
        <v>35</v>
      </c>
      <c r="H10361" s="1">
        <v>45.0</v>
      </c>
      <c r="I10361" s="3">
        <v>43503.291666666664</v>
      </c>
      <c r="J10361" s="1">
        <v>2.59785091362626</v>
      </c>
      <c r="K10361" s="1" t="s">
        <v>24</v>
      </c>
      <c r="M10361" s="3">
        <v>43503.35501975694</v>
      </c>
    </row>
    <row r="10362">
      <c r="A10362" s="1">
        <v>10360.0</v>
      </c>
      <c r="B10362" s="1" t="s">
        <v>501</v>
      </c>
      <c r="C10362" s="1" t="s">
        <v>18944</v>
      </c>
      <c r="D10362" s="1" t="s">
        <v>503</v>
      </c>
      <c r="E10362" s="1" t="s">
        <v>18945</v>
      </c>
      <c r="F10362" s="1" t="s">
        <v>505</v>
      </c>
      <c r="G10362" s="1" t="s">
        <v>39</v>
      </c>
      <c r="H10362" s="1">
        <v>45.0</v>
      </c>
      <c r="I10362" s="3">
        <v>43738.208333333336</v>
      </c>
      <c r="J10362" s="1">
        <v>2.26491787406759</v>
      </c>
      <c r="K10362" s="1" t="s">
        <v>18</v>
      </c>
      <c r="M10362" s="3">
        <v>43738.25504145833</v>
      </c>
    </row>
    <row r="10363">
      <c r="A10363" s="1">
        <v>10361.0</v>
      </c>
      <c r="B10363" s="1" t="s">
        <v>84</v>
      </c>
      <c r="C10363" s="1" t="s">
        <v>18946</v>
      </c>
      <c r="D10363" s="1" t="s">
        <v>342</v>
      </c>
      <c r="E10363" s="1" t="s">
        <v>18947</v>
      </c>
      <c r="F10363" s="1" t="s">
        <v>88</v>
      </c>
      <c r="G10363" s="1" t="s">
        <v>39</v>
      </c>
      <c r="H10363" s="1">
        <v>45.0</v>
      </c>
      <c r="I10363" s="3">
        <v>43807.625</v>
      </c>
      <c r="J10363" s="1">
        <v>0.964192438321544</v>
      </c>
      <c r="K10363" s="1" t="s">
        <v>83</v>
      </c>
      <c r="M10363" s="3">
        <v>43807.65871123843</v>
      </c>
    </row>
    <row r="10364">
      <c r="A10364" s="1">
        <v>10362.0</v>
      </c>
      <c r="B10364" s="1" t="s">
        <v>4058</v>
      </c>
      <c r="C10364" s="1" t="s">
        <v>18948</v>
      </c>
      <c r="D10364" s="1" t="s">
        <v>1165</v>
      </c>
      <c r="E10364" s="1" t="s">
        <v>4060</v>
      </c>
      <c r="F10364" s="1" t="s">
        <v>4061</v>
      </c>
      <c r="G10364" s="1" t="s">
        <v>17</v>
      </c>
      <c r="H10364" s="1">
        <v>45.0</v>
      </c>
      <c r="I10364" s="3">
        <v>43859.791666666664</v>
      </c>
      <c r="J10364" s="1">
        <v>1.84057650639356</v>
      </c>
      <c r="K10364" s="1" t="s">
        <v>24</v>
      </c>
      <c r="M10364" s="3">
        <v>43859.8092859375</v>
      </c>
    </row>
    <row r="10365">
      <c r="A10365" s="1">
        <v>10363.0</v>
      </c>
      <c r="B10365" s="1" t="s">
        <v>1031</v>
      </c>
      <c r="C10365" s="1" t="s">
        <v>18949</v>
      </c>
      <c r="D10365" s="1" t="s">
        <v>461</v>
      </c>
      <c r="E10365" s="1" t="s">
        <v>3246</v>
      </c>
      <c r="F10365" s="1" t="s">
        <v>1034</v>
      </c>
      <c r="G10365" s="1" t="s">
        <v>35</v>
      </c>
      <c r="H10365" s="1">
        <v>45.0</v>
      </c>
      <c r="I10365" s="3">
        <v>43573.333333333336</v>
      </c>
      <c r="J10365" s="1">
        <v>2.63661199452843</v>
      </c>
      <c r="K10365" s="1" t="s">
        <v>24</v>
      </c>
      <c r="M10365" s="3">
        <v>43573.36509280092</v>
      </c>
    </row>
    <row r="10366">
      <c r="A10366" s="1">
        <v>10364.0</v>
      </c>
      <c r="B10366" s="1" t="s">
        <v>3541</v>
      </c>
      <c r="C10366" s="1" t="s">
        <v>18950</v>
      </c>
      <c r="D10366" s="1" t="s">
        <v>1155</v>
      </c>
      <c r="E10366" s="1" t="s">
        <v>18951</v>
      </c>
      <c r="F10366" s="1" t="s">
        <v>3544</v>
      </c>
      <c r="G10366" s="1" t="s">
        <v>17</v>
      </c>
      <c r="H10366" s="1">
        <v>45.0</v>
      </c>
      <c r="I10366" s="3">
        <v>44167.354166666664</v>
      </c>
      <c r="J10366" s="1">
        <v>0.67504830055025</v>
      </c>
      <c r="K10366" s="1" t="s">
        <v>511</v>
      </c>
      <c r="L10366" s="1" t="s">
        <v>1157</v>
      </c>
      <c r="M10366" s="3">
        <v>44167.384014953706</v>
      </c>
    </row>
    <row r="10367">
      <c r="A10367" s="1">
        <v>10365.0</v>
      </c>
      <c r="B10367" s="1" t="s">
        <v>308</v>
      </c>
      <c r="C10367" s="1" t="s">
        <v>18952</v>
      </c>
      <c r="D10367" s="1" t="s">
        <v>310</v>
      </c>
      <c r="E10367" s="1" t="s">
        <v>2281</v>
      </c>
      <c r="F10367" s="1" t="s">
        <v>312</v>
      </c>
      <c r="G10367" s="1" t="s">
        <v>17</v>
      </c>
      <c r="H10367" s="1">
        <v>45.0</v>
      </c>
      <c r="I10367" s="3">
        <v>44155.583333333336</v>
      </c>
      <c r="J10367" s="1">
        <v>1.8165844463307</v>
      </c>
      <c r="K10367" s="1" t="s">
        <v>24</v>
      </c>
      <c r="L10367" s="1" t="s">
        <v>96</v>
      </c>
      <c r="M10367" s="3">
        <v>44155.61863193287</v>
      </c>
    </row>
    <row r="10368">
      <c r="A10368" s="1">
        <v>10366.0</v>
      </c>
      <c r="B10368" s="1" t="s">
        <v>901</v>
      </c>
      <c r="C10368" s="1" t="s">
        <v>18953</v>
      </c>
      <c r="D10368" s="1" t="s">
        <v>148</v>
      </c>
      <c r="E10368" s="1" t="s">
        <v>8225</v>
      </c>
      <c r="F10368" s="1" t="s">
        <v>904</v>
      </c>
      <c r="G10368" s="1" t="s">
        <v>35</v>
      </c>
      <c r="H10368" s="1">
        <v>45.0</v>
      </c>
      <c r="I10368" s="3">
        <v>43626.416666666664</v>
      </c>
      <c r="J10368" s="1">
        <v>3.55391209887378</v>
      </c>
      <c r="K10368" s="1" t="s">
        <v>24</v>
      </c>
      <c r="M10368" s="3">
        <v>43626.45455744213</v>
      </c>
    </row>
    <row r="10369">
      <c r="A10369" s="1">
        <v>10367.0</v>
      </c>
      <c r="B10369" s="1" t="s">
        <v>6994</v>
      </c>
      <c r="C10369" s="1" t="s">
        <v>18954</v>
      </c>
      <c r="D10369" s="1" t="s">
        <v>7575</v>
      </c>
      <c r="E10369" s="1" t="s">
        <v>18955</v>
      </c>
      <c r="F10369" s="1" t="s">
        <v>6997</v>
      </c>
      <c r="G10369" s="1" t="s">
        <v>89</v>
      </c>
      <c r="H10369" s="1">
        <v>45.0</v>
      </c>
      <c r="I10369" s="3">
        <v>43480.71927736111</v>
      </c>
      <c r="J10369" s="1">
        <v>3.39895168699656</v>
      </c>
      <c r="K10369" s="1" t="s">
        <v>24</v>
      </c>
      <c r="M10369" s="3">
        <v>43480.71454143518</v>
      </c>
    </row>
    <row r="10370">
      <c r="A10370" s="1">
        <v>10368.0</v>
      </c>
      <c r="B10370" s="1" t="s">
        <v>773</v>
      </c>
      <c r="C10370" s="1" t="s">
        <v>18956</v>
      </c>
      <c r="D10370" s="1" t="s">
        <v>588</v>
      </c>
      <c r="E10370" s="1" t="s">
        <v>10292</v>
      </c>
      <c r="F10370" s="1" t="s">
        <v>776</v>
      </c>
      <c r="G10370" s="1" t="s">
        <v>17</v>
      </c>
      <c r="H10370" s="1">
        <v>45.0</v>
      </c>
      <c r="I10370" s="3">
        <v>43778.458333333336</v>
      </c>
      <c r="J10370" s="1">
        <v>2.2372695623927</v>
      </c>
      <c r="K10370" s="1" t="s">
        <v>18</v>
      </c>
      <c r="M10370" s="3">
        <v>43778.49191853009</v>
      </c>
    </row>
    <row r="10371">
      <c r="A10371" s="1">
        <v>10369.0</v>
      </c>
      <c r="B10371" s="1" t="s">
        <v>385</v>
      </c>
      <c r="C10371" s="1" t="s">
        <v>18957</v>
      </c>
      <c r="D10371" s="1" t="s">
        <v>116</v>
      </c>
      <c r="E10371" s="1" t="s">
        <v>2924</v>
      </c>
      <c r="F10371" s="1" t="s">
        <v>388</v>
      </c>
      <c r="G10371" s="1" t="s">
        <v>17</v>
      </c>
      <c r="H10371" s="1">
        <v>45.0</v>
      </c>
      <c r="I10371" s="3">
        <v>44106.291666666664</v>
      </c>
      <c r="J10371" s="1">
        <v>0.0</v>
      </c>
      <c r="K10371" s="1" t="s">
        <v>24</v>
      </c>
      <c r="M10371" s="3">
        <v>44106.57433299768</v>
      </c>
    </row>
    <row r="10372">
      <c r="A10372" s="1">
        <v>10370.0</v>
      </c>
      <c r="B10372" s="1" t="s">
        <v>434</v>
      </c>
      <c r="C10372" s="1" t="s">
        <v>18958</v>
      </c>
      <c r="D10372" s="1" t="s">
        <v>1250</v>
      </c>
      <c r="E10372" s="1" t="s">
        <v>18959</v>
      </c>
      <c r="F10372" s="1" t="s">
        <v>438</v>
      </c>
      <c r="G10372" s="1" t="s">
        <v>39</v>
      </c>
      <c r="H10372" s="1">
        <v>45.0</v>
      </c>
      <c r="I10372" s="3">
        <v>43703.208333333336</v>
      </c>
      <c r="J10372" s="1">
        <v>0.0219473545691597</v>
      </c>
      <c r="K10372" s="1" t="s">
        <v>24</v>
      </c>
      <c r="M10372" s="3">
        <v>43703.277633530095</v>
      </c>
    </row>
    <row r="10373">
      <c r="A10373" s="1">
        <v>10371.0</v>
      </c>
      <c r="B10373" s="1" t="s">
        <v>319</v>
      </c>
      <c r="C10373" s="1" t="s">
        <v>18960</v>
      </c>
      <c r="D10373" s="1" t="s">
        <v>1128</v>
      </c>
      <c r="E10373" s="1" t="s">
        <v>18961</v>
      </c>
      <c r="F10373" s="1" t="s">
        <v>323</v>
      </c>
      <c r="G10373" s="1" t="s">
        <v>39</v>
      </c>
      <c r="H10373" s="1">
        <v>45.0</v>
      </c>
      <c r="I10373" s="3">
        <v>44159.791666666664</v>
      </c>
      <c r="J10373" s="1">
        <v>0.195472582442887</v>
      </c>
      <c r="K10373" s="1" t="s">
        <v>24</v>
      </c>
      <c r="M10373" s="3">
        <v>44159.819509837966</v>
      </c>
    </row>
    <row r="10374">
      <c r="A10374" s="1">
        <v>10372.0</v>
      </c>
      <c r="B10374" s="1" t="s">
        <v>239</v>
      </c>
      <c r="C10374" s="1" t="s">
        <v>18962</v>
      </c>
      <c r="D10374" s="1" t="s">
        <v>86</v>
      </c>
      <c r="E10374" s="1" t="s">
        <v>17841</v>
      </c>
      <c r="F10374" s="1" t="s">
        <v>243</v>
      </c>
      <c r="G10374" s="1" t="s">
        <v>35</v>
      </c>
      <c r="H10374" s="1">
        <v>45.0</v>
      </c>
      <c r="I10374" s="3">
        <v>43657.291666666664</v>
      </c>
      <c r="J10374" s="1">
        <v>0.0371142940319844</v>
      </c>
      <c r="K10374" s="1" t="s">
        <v>46</v>
      </c>
      <c r="M10374" s="3">
        <v>43657.31093972222</v>
      </c>
    </row>
    <row r="10375">
      <c r="A10375" s="1">
        <v>10373.0</v>
      </c>
      <c r="B10375" s="1" t="s">
        <v>4069</v>
      </c>
      <c r="C10375" s="1" t="s">
        <v>18963</v>
      </c>
      <c r="D10375" s="1" t="s">
        <v>18964</v>
      </c>
      <c r="E10375" s="1" t="s">
        <v>18965</v>
      </c>
      <c r="F10375" s="1" t="s">
        <v>4072</v>
      </c>
      <c r="G10375" s="1" t="s">
        <v>39</v>
      </c>
      <c r="H10375" s="1">
        <v>45.0</v>
      </c>
      <c r="I10375" s="3">
        <v>44136.666666666664</v>
      </c>
      <c r="J10375" s="1">
        <v>1.15245015301306</v>
      </c>
      <c r="K10375" s="1" t="s">
        <v>24</v>
      </c>
      <c r="M10375" s="3">
        <v>44136.69382486111</v>
      </c>
    </row>
    <row r="10376">
      <c r="A10376" s="1">
        <v>10374.0</v>
      </c>
      <c r="B10376" s="1" t="s">
        <v>229</v>
      </c>
      <c r="C10376" s="1" t="s">
        <v>18966</v>
      </c>
      <c r="D10376" s="1" t="s">
        <v>1653</v>
      </c>
      <c r="E10376" s="1" t="s">
        <v>9768</v>
      </c>
      <c r="F10376" s="1" t="s">
        <v>232</v>
      </c>
      <c r="G10376" s="1" t="s">
        <v>35</v>
      </c>
      <c r="H10376" s="1">
        <v>45.0</v>
      </c>
      <c r="I10376" s="3">
        <v>43957.229166666664</v>
      </c>
      <c r="J10376" s="1">
        <v>2.67199894055214</v>
      </c>
      <c r="K10376" s="1" t="s">
        <v>24</v>
      </c>
      <c r="M10376" s="3">
        <v>43957.293047604166</v>
      </c>
    </row>
    <row r="10377">
      <c r="A10377" s="1">
        <v>10375.0</v>
      </c>
      <c r="B10377" s="1" t="s">
        <v>303</v>
      </c>
      <c r="C10377" s="1" t="s">
        <v>18967</v>
      </c>
      <c r="D10377" s="1" t="s">
        <v>305</v>
      </c>
      <c r="E10377" s="1" t="s">
        <v>1201</v>
      </c>
      <c r="F10377" s="1" t="s">
        <v>307</v>
      </c>
      <c r="G10377" s="1" t="s">
        <v>17</v>
      </c>
      <c r="H10377" s="1">
        <v>45.0</v>
      </c>
      <c r="I10377" s="3">
        <v>44014.229166666664</v>
      </c>
      <c r="J10377" s="1">
        <v>1.73937884540457</v>
      </c>
      <c r="K10377" s="1" t="s">
        <v>24</v>
      </c>
      <c r="M10377" s="3">
        <v>44014.26574097222</v>
      </c>
    </row>
    <row r="10378">
      <c r="A10378" s="1">
        <v>10376.0</v>
      </c>
      <c r="B10378" s="1" t="s">
        <v>303</v>
      </c>
      <c r="C10378" s="1" t="s">
        <v>18968</v>
      </c>
      <c r="D10378" s="1" t="s">
        <v>305</v>
      </c>
      <c r="E10378" s="1" t="s">
        <v>7161</v>
      </c>
      <c r="F10378" s="1" t="s">
        <v>307</v>
      </c>
      <c r="G10378" s="1" t="s">
        <v>17</v>
      </c>
      <c r="H10378" s="1">
        <v>45.0</v>
      </c>
      <c r="I10378" s="3">
        <v>43950.625</v>
      </c>
      <c r="J10378" s="1">
        <v>0.779428807918794</v>
      </c>
      <c r="K10378" s="1" t="s">
        <v>24</v>
      </c>
      <c r="M10378" s="3">
        <v>43950.65395380787</v>
      </c>
    </row>
    <row r="10379">
      <c r="A10379" s="1">
        <v>10377.0</v>
      </c>
      <c r="B10379" s="1" t="s">
        <v>455</v>
      </c>
      <c r="C10379" s="1" t="s">
        <v>18969</v>
      </c>
      <c r="D10379" s="1" t="s">
        <v>116</v>
      </c>
      <c r="E10379" s="1" t="s">
        <v>4178</v>
      </c>
      <c r="F10379" s="1" t="s">
        <v>458</v>
      </c>
      <c r="G10379" s="1" t="s">
        <v>17</v>
      </c>
      <c r="H10379" s="1">
        <v>45.0</v>
      </c>
      <c r="I10379" s="3">
        <v>43999.3125</v>
      </c>
      <c r="J10379" s="1">
        <v>4.81082910916427</v>
      </c>
      <c r="K10379" s="1" t="s">
        <v>24</v>
      </c>
      <c r="L10379" s="1" t="s">
        <v>406</v>
      </c>
      <c r="M10379" s="3">
        <v>43999.36326196759</v>
      </c>
    </row>
    <row r="10380">
      <c r="A10380" s="1">
        <v>10378.0</v>
      </c>
      <c r="B10380" s="1" t="s">
        <v>620</v>
      </c>
      <c r="C10380" s="1" t="s">
        <v>18970</v>
      </c>
      <c r="D10380" s="1" t="s">
        <v>121</v>
      </c>
      <c r="E10380" s="1" t="s">
        <v>18971</v>
      </c>
      <c r="F10380" s="1" t="s">
        <v>623</v>
      </c>
      <c r="G10380" s="1" t="s">
        <v>39</v>
      </c>
      <c r="H10380" s="1">
        <v>45.0</v>
      </c>
      <c r="I10380" s="3">
        <v>43972.291666666664</v>
      </c>
      <c r="J10380" s="1">
        <v>1.80462524720166</v>
      </c>
      <c r="K10380" s="1" t="s">
        <v>18</v>
      </c>
      <c r="M10380" s="3">
        <v>43972.32877195602</v>
      </c>
    </row>
    <row r="10381">
      <c r="A10381" s="1">
        <v>10379.0</v>
      </c>
      <c r="B10381" s="1" t="s">
        <v>73</v>
      </c>
      <c r="C10381" s="1" t="s">
        <v>18972</v>
      </c>
      <c r="D10381" s="1" t="s">
        <v>1595</v>
      </c>
      <c r="E10381" s="1" t="s">
        <v>5650</v>
      </c>
      <c r="F10381" s="1" t="s">
        <v>77</v>
      </c>
      <c r="G10381" s="1" t="s">
        <v>35</v>
      </c>
      <c r="H10381" s="1">
        <v>45.0</v>
      </c>
      <c r="I10381" s="3">
        <v>43510.291666666664</v>
      </c>
      <c r="J10381" s="1">
        <v>1.57814973819303</v>
      </c>
      <c r="K10381" s="1" t="s">
        <v>24</v>
      </c>
      <c r="M10381" s="3">
        <v>43510.34143983796</v>
      </c>
    </row>
    <row r="10382">
      <c r="A10382" s="1">
        <v>10380.0</v>
      </c>
      <c r="B10382" s="1" t="s">
        <v>97</v>
      </c>
      <c r="C10382" s="1" t="s">
        <v>18973</v>
      </c>
      <c r="D10382" s="1" t="s">
        <v>2019</v>
      </c>
      <c r="E10382" s="1" t="s">
        <v>18974</v>
      </c>
      <c r="F10382" s="1" t="s">
        <v>101</v>
      </c>
      <c r="G10382" s="1" t="s">
        <v>39</v>
      </c>
      <c r="H10382" s="1">
        <v>45.0</v>
      </c>
      <c r="I10382" s="3">
        <v>44239.40625</v>
      </c>
      <c r="J10382" s="1">
        <v>3.93679442672493</v>
      </c>
      <c r="K10382" s="1" t="s">
        <v>24</v>
      </c>
      <c r="L10382" s="1" t="s">
        <v>882</v>
      </c>
      <c r="M10382" s="3">
        <v>44239.44405853009</v>
      </c>
    </row>
    <row r="10383">
      <c r="A10383" s="1">
        <v>10381.0</v>
      </c>
      <c r="B10383" s="1" t="s">
        <v>319</v>
      </c>
      <c r="C10383" s="1" t="s">
        <v>18975</v>
      </c>
      <c r="D10383" s="1" t="s">
        <v>321</v>
      </c>
      <c r="E10383" s="1" t="s">
        <v>18976</v>
      </c>
      <c r="F10383" s="1" t="s">
        <v>323</v>
      </c>
      <c r="G10383" s="1" t="s">
        <v>39</v>
      </c>
      <c r="H10383" s="1">
        <v>45.0</v>
      </c>
      <c r="I10383" s="3">
        <v>43925.541666666664</v>
      </c>
      <c r="J10383" s="1">
        <v>1.92198350076222</v>
      </c>
      <c r="K10383" s="1" t="s">
        <v>24</v>
      </c>
      <c r="M10383" s="3">
        <v>43925.65591400463</v>
      </c>
    </row>
    <row r="10384">
      <c r="A10384" s="1">
        <v>10382.0</v>
      </c>
      <c r="B10384" s="1" t="s">
        <v>4929</v>
      </c>
      <c r="C10384" s="1" t="s">
        <v>18977</v>
      </c>
      <c r="D10384" s="1" t="s">
        <v>21</v>
      </c>
      <c r="E10384" s="1" t="s">
        <v>16147</v>
      </c>
      <c r="F10384" s="1" t="s">
        <v>4932</v>
      </c>
      <c r="G10384" s="1" t="s">
        <v>17</v>
      </c>
      <c r="H10384" s="1">
        <v>45.0</v>
      </c>
      <c r="I10384" s="3">
        <v>43766.291666666664</v>
      </c>
      <c r="J10384" s="1">
        <v>0.0190781526807144</v>
      </c>
      <c r="K10384" s="1" t="s">
        <v>24</v>
      </c>
      <c r="M10384" s="3">
        <v>43739.40189204861</v>
      </c>
    </row>
    <row r="10385">
      <c r="A10385" s="1">
        <v>10383.0</v>
      </c>
      <c r="B10385" s="1" t="s">
        <v>114</v>
      </c>
      <c r="C10385" s="1" t="s">
        <v>18978</v>
      </c>
      <c r="D10385" s="1" t="s">
        <v>116</v>
      </c>
      <c r="E10385" s="1" t="s">
        <v>1161</v>
      </c>
      <c r="F10385" s="1" t="s">
        <v>118</v>
      </c>
      <c r="G10385" s="1" t="s">
        <v>17</v>
      </c>
      <c r="H10385" s="1">
        <v>45.0</v>
      </c>
      <c r="I10385" s="3">
        <v>44022.270833333336</v>
      </c>
      <c r="J10385" s="1">
        <v>1.58265544377297</v>
      </c>
      <c r="K10385" s="1" t="s">
        <v>24</v>
      </c>
      <c r="L10385" s="1" t="s">
        <v>1006</v>
      </c>
      <c r="M10385" s="3">
        <v>44022.28290041666</v>
      </c>
    </row>
    <row r="10386">
      <c r="A10386" s="1">
        <v>10384.0</v>
      </c>
      <c r="B10386" s="1" t="s">
        <v>161</v>
      </c>
      <c r="C10386" s="1" t="s">
        <v>18979</v>
      </c>
      <c r="D10386" s="1" t="s">
        <v>163</v>
      </c>
      <c r="E10386" s="1" t="s">
        <v>164</v>
      </c>
      <c r="F10386" s="1" t="s">
        <v>165</v>
      </c>
      <c r="G10386" s="1" t="s">
        <v>35</v>
      </c>
      <c r="H10386" s="1">
        <v>45.0</v>
      </c>
      <c r="I10386" s="3">
        <v>44138.197916666664</v>
      </c>
      <c r="J10386" s="1">
        <v>0.454153463650909</v>
      </c>
      <c r="K10386" s="1" t="s">
        <v>166</v>
      </c>
      <c r="L10386" s="1" t="s">
        <v>167</v>
      </c>
      <c r="M10386" s="3">
        <v>44138.243413159726</v>
      </c>
    </row>
    <row r="10387">
      <c r="A10387" s="1">
        <v>10385.0</v>
      </c>
      <c r="B10387" s="1" t="s">
        <v>2645</v>
      </c>
      <c r="C10387" s="1" t="s">
        <v>18980</v>
      </c>
      <c r="D10387" s="1" t="s">
        <v>1096</v>
      </c>
      <c r="E10387" s="1" t="s">
        <v>6639</v>
      </c>
      <c r="F10387" s="1" t="s">
        <v>2649</v>
      </c>
      <c r="G10387" s="1" t="s">
        <v>17</v>
      </c>
      <c r="H10387" s="1">
        <v>45.0</v>
      </c>
      <c r="I10387" s="3">
        <v>43943.291666666664</v>
      </c>
      <c r="J10387" s="1">
        <v>0.855901704826037</v>
      </c>
      <c r="K10387" s="1" t="s">
        <v>18</v>
      </c>
      <c r="M10387" s="3">
        <v>43943.31786008102</v>
      </c>
    </row>
    <row r="10388">
      <c r="A10388" s="1">
        <v>10386.0</v>
      </c>
      <c r="B10388" s="1" t="s">
        <v>114</v>
      </c>
      <c r="C10388" s="1" t="s">
        <v>18981</v>
      </c>
      <c r="D10388" s="1" t="s">
        <v>116</v>
      </c>
      <c r="E10388" s="1" t="s">
        <v>1832</v>
      </c>
      <c r="F10388" s="1" t="s">
        <v>118</v>
      </c>
      <c r="G10388" s="1" t="s">
        <v>17</v>
      </c>
      <c r="H10388" s="1">
        <v>45.0</v>
      </c>
      <c r="I10388" s="3">
        <v>44065.25</v>
      </c>
      <c r="J10388" s="1">
        <v>7.11427155406167</v>
      </c>
      <c r="K10388" s="1" t="s">
        <v>24</v>
      </c>
      <c r="M10388" s="3">
        <v>44065.283780949074</v>
      </c>
    </row>
    <row r="10389">
      <c r="A10389" s="1">
        <v>10387.0</v>
      </c>
      <c r="B10389" s="1" t="s">
        <v>1454</v>
      </c>
      <c r="C10389" s="1" t="s">
        <v>18982</v>
      </c>
      <c r="D10389" s="1" t="s">
        <v>1456</v>
      </c>
      <c r="E10389" s="1" t="s">
        <v>1457</v>
      </c>
      <c r="F10389" s="1" t="s">
        <v>1458</v>
      </c>
      <c r="G10389" s="1" t="s">
        <v>35</v>
      </c>
      <c r="H10389" s="1">
        <v>45.0</v>
      </c>
      <c r="I10389" s="3">
        <v>43593.75</v>
      </c>
      <c r="J10389" s="1">
        <v>1.37695935282845</v>
      </c>
      <c r="K10389" s="1" t="s">
        <v>18</v>
      </c>
      <c r="M10389" s="3">
        <v>43593.79101068287</v>
      </c>
    </row>
    <row r="10390">
      <c r="A10390" s="1">
        <v>10388.0</v>
      </c>
      <c r="B10390" s="1" t="s">
        <v>385</v>
      </c>
      <c r="C10390" s="1" t="s">
        <v>18983</v>
      </c>
      <c r="D10390" s="1" t="s">
        <v>1250</v>
      </c>
      <c r="E10390" s="1" t="s">
        <v>711</v>
      </c>
      <c r="F10390" s="1" t="s">
        <v>388</v>
      </c>
      <c r="G10390" s="1" t="s">
        <v>35</v>
      </c>
      <c r="H10390" s="1">
        <v>45.0</v>
      </c>
      <c r="I10390" s="3">
        <v>43721.5</v>
      </c>
      <c r="J10390" s="1">
        <v>4.88854203557635</v>
      </c>
      <c r="K10390" s="1" t="s">
        <v>24</v>
      </c>
      <c r="M10390" s="3">
        <v>43722.529933125</v>
      </c>
    </row>
    <row r="10391">
      <c r="A10391" s="1">
        <v>10389.0</v>
      </c>
      <c r="B10391" s="1" t="s">
        <v>229</v>
      </c>
      <c r="C10391" s="1" t="s">
        <v>18984</v>
      </c>
      <c r="D10391" s="1" t="s">
        <v>32</v>
      </c>
      <c r="E10391" s="1" t="s">
        <v>231</v>
      </c>
      <c r="F10391" s="1" t="s">
        <v>232</v>
      </c>
      <c r="G10391" s="1" t="s">
        <v>35</v>
      </c>
      <c r="H10391" s="1">
        <v>45.0</v>
      </c>
      <c r="I10391" s="3">
        <v>43759.625</v>
      </c>
      <c r="J10391" s="1">
        <v>0.0</v>
      </c>
      <c r="K10391" s="1" t="s">
        <v>24</v>
      </c>
      <c r="M10391" s="3">
        <v>43759.7961418287</v>
      </c>
    </row>
    <row r="10392">
      <c r="A10392" s="1">
        <v>10390.0</v>
      </c>
      <c r="B10392" s="1" t="s">
        <v>953</v>
      </c>
      <c r="C10392" s="1" t="s">
        <v>18985</v>
      </c>
      <c r="D10392" s="1" t="s">
        <v>1243</v>
      </c>
      <c r="E10392" s="1" t="s">
        <v>3045</v>
      </c>
      <c r="F10392" s="1" t="s">
        <v>1040</v>
      </c>
      <c r="G10392" s="1" t="s">
        <v>17</v>
      </c>
      <c r="H10392" s="1">
        <v>45.0</v>
      </c>
      <c r="I10392" s="3">
        <v>43812.625</v>
      </c>
      <c r="J10392" s="1">
        <v>1.55198096156139</v>
      </c>
      <c r="K10392" s="1" t="s">
        <v>18</v>
      </c>
      <c r="M10392" s="3">
        <v>43812.655819768515</v>
      </c>
    </row>
    <row r="10393">
      <c r="A10393" s="1">
        <v>10391.0</v>
      </c>
      <c r="B10393" s="1" t="s">
        <v>1315</v>
      </c>
      <c r="C10393" s="1" t="s">
        <v>18986</v>
      </c>
      <c r="D10393" s="1" t="s">
        <v>411</v>
      </c>
      <c r="E10393" s="1" t="s">
        <v>10798</v>
      </c>
      <c r="F10393" s="1" t="s">
        <v>1319</v>
      </c>
      <c r="G10393" s="1" t="s">
        <v>17</v>
      </c>
      <c r="H10393" s="1">
        <v>45.0</v>
      </c>
      <c r="I10393" s="3">
        <v>43997.520833333336</v>
      </c>
      <c r="J10393" s="1">
        <v>0.546336091489308</v>
      </c>
      <c r="K10393" s="1" t="s">
        <v>18</v>
      </c>
      <c r="M10393" s="3">
        <v>43997.55139961805</v>
      </c>
    </row>
    <row r="10394">
      <c r="A10394" s="1">
        <v>10392.0</v>
      </c>
      <c r="B10394" s="1" t="s">
        <v>2719</v>
      </c>
      <c r="C10394" s="1" t="s">
        <v>18987</v>
      </c>
      <c r="D10394" s="1" t="s">
        <v>879</v>
      </c>
      <c r="E10394" s="1" t="s">
        <v>18988</v>
      </c>
      <c r="F10394" s="1" t="s">
        <v>2723</v>
      </c>
      <c r="G10394" s="1" t="s">
        <v>39</v>
      </c>
      <c r="H10394" s="1">
        <v>45.0</v>
      </c>
      <c r="I10394" s="3">
        <v>44113.375</v>
      </c>
      <c r="J10394" s="1">
        <v>3.43755583122993</v>
      </c>
      <c r="K10394" s="1" t="s">
        <v>24</v>
      </c>
      <c r="L10394" s="1" t="s">
        <v>2724</v>
      </c>
      <c r="M10394" s="3">
        <v>44113.40537042824</v>
      </c>
    </row>
    <row r="10395">
      <c r="A10395" s="1">
        <v>10393.0</v>
      </c>
      <c r="B10395" s="1" t="s">
        <v>2203</v>
      </c>
      <c r="C10395" s="1" t="s">
        <v>18989</v>
      </c>
      <c r="D10395" s="1" t="s">
        <v>5539</v>
      </c>
      <c r="E10395" s="1" t="s">
        <v>9519</v>
      </c>
      <c r="F10395" s="1" t="s">
        <v>2206</v>
      </c>
      <c r="G10395" s="1" t="s">
        <v>35</v>
      </c>
      <c r="H10395" s="1">
        <v>45.0</v>
      </c>
      <c r="I10395" s="3">
        <v>44140.208333333336</v>
      </c>
      <c r="J10395" s="1">
        <v>0.00258588243211595</v>
      </c>
      <c r="K10395" s="1" t="s">
        <v>46</v>
      </c>
      <c r="L10395" s="1" t="s">
        <v>2207</v>
      </c>
      <c r="M10395" s="3">
        <v>44140.239388055554</v>
      </c>
    </row>
    <row r="10396">
      <c r="A10396" s="1">
        <v>10394.0</v>
      </c>
      <c r="B10396" s="1" t="s">
        <v>184</v>
      </c>
      <c r="C10396" s="1" t="s">
        <v>18990</v>
      </c>
      <c r="D10396" s="1" t="s">
        <v>148</v>
      </c>
      <c r="E10396" s="1" t="s">
        <v>1935</v>
      </c>
      <c r="F10396" s="1" t="s">
        <v>187</v>
      </c>
      <c r="G10396" s="1" t="s">
        <v>17</v>
      </c>
      <c r="H10396" s="1">
        <v>45.0</v>
      </c>
      <c r="I10396" s="3">
        <v>44084.333333333336</v>
      </c>
      <c r="J10396" s="1">
        <v>2.50760148560207</v>
      </c>
      <c r="K10396" s="1" t="s">
        <v>24</v>
      </c>
      <c r="L10396" s="1" t="s">
        <v>188</v>
      </c>
      <c r="M10396" s="3">
        <v>44084.374802743056</v>
      </c>
    </row>
    <row r="10397">
      <c r="A10397" s="1">
        <v>10395.0</v>
      </c>
      <c r="B10397" s="1" t="s">
        <v>1101</v>
      </c>
      <c r="C10397" s="1" t="s">
        <v>18991</v>
      </c>
      <c r="D10397" s="1" t="s">
        <v>1103</v>
      </c>
      <c r="E10397" s="1" t="s">
        <v>18992</v>
      </c>
      <c r="F10397" s="1" t="s">
        <v>1105</v>
      </c>
      <c r="G10397" s="1" t="s">
        <v>39</v>
      </c>
      <c r="H10397" s="1">
        <v>45.0</v>
      </c>
      <c r="I10397" s="3">
        <v>44224.6875</v>
      </c>
      <c r="J10397" s="1">
        <v>4.99282915892874</v>
      </c>
      <c r="K10397" s="1" t="s">
        <v>83</v>
      </c>
      <c r="L10397" s="1" t="s">
        <v>1270</v>
      </c>
      <c r="M10397" s="3">
        <v>44224.716200752315</v>
      </c>
    </row>
    <row r="10398">
      <c r="A10398" s="1">
        <v>10396.0</v>
      </c>
      <c r="B10398" s="1" t="s">
        <v>620</v>
      </c>
      <c r="C10398" s="1" t="s">
        <v>18993</v>
      </c>
      <c r="D10398" s="1" t="s">
        <v>1096</v>
      </c>
      <c r="E10398" s="1" t="s">
        <v>6414</v>
      </c>
      <c r="F10398" s="1" t="s">
        <v>623</v>
      </c>
      <c r="G10398" s="1" t="s">
        <v>17</v>
      </c>
      <c r="H10398" s="1">
        <v>45.0</v>
      </c>
      <c r="I10398" s="3">
        <v>43929.333333333336</v>
      </c>
      <c r="J10398" s="1">
        <v>1.30740557433359</v>
      </c>
      <c r="K10398" s="1" t="s">
        <v>18</v>
      </c>
      <c r="M10398" s="3">
        <v>43929.36909163195</v>
      </c>
    </row>
    <row r="10399">
      <c r="A10399" s="1">
        <v>10397.0</v>
      </c>
      <c r="B10399" s="1" t="s">
        <v>732</v>
      </c>
      <c r="C10399" s="1" t="s">
        <v>18994</v>
      </c>
      <c r="D10399" s="1" t="s">
        <v>5064</v>
      </c>
      <c r="E10399" s="1" t="s">
        <v>3404</v>
      </c>
      <c r="F10399" s="1" t="s">
        <v>735</v>
      </c>
      <c r="G10399" s="1" t="s">
        <v>17</v>
      </c>
      <c r="H10399" s="1">
        <v>45.0</v>
      </c>
      <c r="I10399" s="3">
        <v>44224.4375</v>
      </c>
      <c r="J10399" s="1">
        <v>2.81079594469992</v>
      </c>
      <c r="K10399" s="1" t="s">
        <v>24</v>
      </c>
      <c r="M10399" s="3">
        <v>44224.47972686343</v>
      </c>
    </row>
    <row r="10400">
      <c r="A10400" s="1">
        <v>10398.0</v>
      </c>
      <c r="B10400" s="1" t="s">
        <v>796</v>
      </c>
      <c r="C10400" s="1" t="s">
        <v>18995</v>
      </c>
      <c r="D10400" s="1" t="s">
        <v>1802</v>
      </c>
      <c r="E10400" s="1" t="s">
        <v>18996</v>
      </c>
      <c r="F10400" s="1" t="s">
        <v>799</v>
      </c>
      <c r="G10400" s="1" t="s">
        <v>89</v>
      </c>
      <c r="H10400" s="1">
        <v>45.0</v>
      </c>
      <c r="I10400" s="3">
        <v>44003.416666666664</v>
      </c>
      <c r="J10400" s="1">
        <v>4.20126699414331</v>
      </c>
      <c r="K10400" s="1" t="s">
        <v>18</v>
      </c>
      <c r="L10400" s="1" t="s">
        <v>1883</v>
      </c>
      <c r="M10400" s="3">
        <v>44003.41419984954</v>
      </c>
    </row>
    <row r="10401">
      <c r="A10401" s="1">
        <v>10399.0</v>
      </c>
      <c r="B10401" s="1" t="s">
        <v>455</v>
      </c>
      <c r="C10401" s="1" t="s">
        <v>18997</v>
      </c>
      <c r="D10401" s="1" t="s">
        <v>32</v>
      </c>
      <c r="E10401" s="1" t="s">
        <v>4178</v>
      </c>
      <c r="F10401" s="1" t="s">
        <v>458</v>
      </c>
      <c r="G10401" s="1" t="s">
        <v>17</v>
      </c>
      <c r="H10401" s="1">
        <v>45.0</v>
      </c>
      <c r="I10401" s="3">
        <v>43983.625</v>
      </c>
      <c r="J10401" s="1">
        <v>1.87345441972692</v>
      </c>
      <c r="K10401" s="1" t="s">
        <v>24</v>
      </c>
      <c r="L10401" s="1" t="s">
        <v>406</v>
      </c>
      <c r="M10401" s="3">
        <v>43983.67195142361</v>
      </c>
    </row>
    <row r="10402">
      <c r="A10402" s="1">
        <v>10400.0</v>
      </c>
      <c r="B10402" s="1" t="s">
        <v>1516</v>
      </c>
      <c r="C10402" s="1" t="s">
        <v>18998</v>
      </c>
      <c r="D10402" s="1" t="s">
        <v>211</v>
      </c>
      <c r="E10402" s="1" t="s">
        <v>18999</v>
      </c>
      <c r="F10402" s="1" t="s">
        <v>1519</v>
      </c>
      <c r="G10402" s="1" t="s">
        <v>17</v>
      </c>
      <c r="H10402" s="1">
        <v>45.0</v>
      </c>
      <c r="I10402" s="3">
        <v>44196.625</v>
      </c>
      <c r="J10402" s="1">
        <v>5.23843767408867</v>
      </c>
      <c r="K10402" s="1" t="s">
        <v>689</v>
      </c>
      <c r="M10402" s="3">
        <v>44196.588029004626</v>
      </c>
    </row>
    <row r="10403">
      <c r="A10403" s="1">
        <v>10401.0</v>
      </c>
      <c r="B10403" s="1" t="s">
        <v>3758</v>
      </c>
      <c r="C10403" s="1" t="s">
        <v>19000</v>
      </c>
      <c r="D10403" s="1" t="s">
        <v>1558</v>
      </c>
      <c r="E10403" s="1" t="s">
        <v>19001</v>
      </c>
      <c r="F10403" s="1" t="s">
        <v>3761</v>
      </c>
      <c r="G10403" s="1" t="s">
        <v>39</v>
      </c>
      <c r="H10403" s="1">
        <v>45.0</v>
      </c>
      <c r="I10403" s="3">
        <v>44135.791666666664</v>
      </c>
      <c r="J10403" s="1">
        <v>3.17846148731543</v>
      </c>
      <c r="K10403" s="1" t="s">
        <v>166</v>
      </c>
      <c r="M10403" s="3">
        <v>44135.81056344907</v>
      </c>
    </row>
    <row r="10404">
      <c r="A10404" s="1">
        <v>10402.0</v>
      </c>
      <c r="B10404" s="1" t="s">
        <v>345</v>
      </c>
      <c r="C10404" s="1" t="s">
        <v>19002</v>
      </c>
      <c r="D10404" s="1" t="s">
        <v>3392</v>
      </c>
      <c r="E10404" s="1" t="s">
        <v>823</v>
      </c>
      <c r="F10404" s="1" t="s">
        <v>349</v>
      </c>
      <c r="G10404" s="1" t="s">
        <v>17</v>
      </c>
      <c r="H10404" s="1">
        <v>45.0</v>
      </c>
      <c r="I10404" s="3">
        <v>43777.625</v>
      </c>
      <c r="J10404" s="1">
        <v>0.870425388771198</v>
      </c>
      <c r="K10404" s="1" t="s">
        <v>24</v>
      </c>
      <c r="M10404" s="3">
        <v>43777.6744721875</v>
      </c>
    </row>
    <row r="10405">
      <c r="A10405" s="1">
        <v>10403.0</v>
      </c>
      <c r="B10405" s="1" t="s">
        <v>2345</v>
      </c>
      <c r="C10405" s="1" t="s">
        <v>19003</v>
      </c>
      <c r="D10405" s="1" t="s">
        <v>532</v>
      </c>
      <c r="E10405" s="1" t="s">
        <v>19004</v>
      </c>
      <c r="F10405" s="1" t="s">
        <v>2348</v>
      </c>
      <c r="G10405" s="1" t="s">
        <v>89</v>
      </c>
      <c r="H10405" s="1">
        <v>45.0</v>
      </c>
      <c r="I10405" s="3">
        <v>44158.386890891205</v>
      </c>
      <c r="J10405" s="1">
        <v>0.0</v>
      </c>
      <c r="K10405" s="1" t="s">
        <v>24</v>
      </c>
      <c r="M10405" s="3">
        <v>44158.45245525463</v>
      </c>
    </row>
    <row r="10406">
      <c r="A10406" s="1">
        <v>10404.0</v>
      </c>
      <c r="B10406" s="1" t="s">
        <v>267</v>
      </c>
      <c r="C10406" s="1" t="s">
        <v>19005</v>
      </c>
      <c r="D10406" s="1" t="s">
        <v>1301</v>
      </c>
      <c r="E10406" s="1" t="s">
        <v>3234</v>
      </c>
      <c r="F10406" s="1" t="s">
        <v>271</v>
      </c>
      <c r="G10406" s="1" t="s">
        <v>35</v>
      </c>
      <c r="H10406" s="1">
        <v>45.0</v>
      </c>
      <c r="I10406" s="3">
        <v>44195.708333333336</v>
      </c>
      <c r="J10406" s="1">
        <v>2.93604127298548</v>
      </c>
      <c r="K10406" s="1" t="s">
        <v>56</v>
      </c>
      <c r="L10406" s="1" t="s">
        <v>272</v>
      </c>
      <c r="M10406" s="3">
        <v>44195.64710525463</v>
      </c>
    </row>
    <row r="10407">
      <c r="A10407" s="1">
        <v>10405.0</v>
      </c>
      <c r="B10407" s="1" t="s">
        <v>582</v>
      </c>
      <c r="C10407" s="1" t="s">
        <v>19006</v>
      </c>
      <c r="D10407" s="1" t="s">
        <v>1446</v>
      </c>
      <c r="E10407" s="1" t="s">
        <v>2242</v>
      </c>
      <c r="F10407" s="1" t="s">
        <v>586</v>
      </c>
      <c r="G10407" s="1" t="s">
        <v>17</v>
      </c>
      <c r="H10407" s="1">
        <v>45.0</v>
      </c>
      <c r="I10407" s="3">
        <v>43885.25</v>
      </c>
      <c r="J10407" s="1">
        <v>0.62306752417678</v>
      </c>
      <c r="K10407" s="1" t="s">
        <v>24</v>
      </c>
      <c r="M10407" s="3">
        <v>43885.28844240741</v>
      </c>
    </row>
    <row r="10408">
      <c r="A10408" s="1">
        <v>10406.0</v>
      </c>
      <c r="B10408" s="1" t="s">
        <v>3971</v>
      </c>
      <c r="C10408" s="1" t="s">
        <v>19007</v>
      </c>
      <c r="D10408" s="1" t="s">
        <v>626</v>
      </c>
      <c r="E10408" s="1" t="s">
        <v>19008</v>
      </c>
      <c r="F10408" s="1" t="s">
        <v>3974</v>
      </c>
      <c r="G10408" s="1" t="s">
        <v>17</v>
      </c>
      <c r="H10408" s="1">
        <v>45.0</v>
      </c>
      <c r="I10408" s="3">
        <v>43908.25</v>
      </c>
      <c r="J10408" s="1">
        <v>0.0</v>
      </c>
      <c r="K10408" s="1" t="s">
        <v>24</v>
      </c>
      <c r="M10408" s="3">
        <v>43908.273794837965</v>
      </c>
    </row>
    <row r="10409">
      <c r="A10409" s="1">
        <v>10407.0</v>
      </c>
      <c r="B10409" s="1" t="s">
        <v>684</v>
      </c>
      <c r="C10409" s="1" t="s">
        <v>19009</v>
      </c>
      <c r="D10409" s="1" t="s">
        <v>686</v>
      </c>
      <c r="E10409" s="1" t="s">
        <v>3990</v>
      </c>
      <c r="F10409" s="1" t="s">
        <v>688</v>
      </c>
      <c r="G10409" s="1" t="s">
        <v>17</v>
      </c>
      <c r="H10409" s="1">
        <v>45.0</v>
      </c>
      <c r="I10409" s="3">
        <v>44202.395833333336</v>
      </c>
      <c r="J10409" s="1">
        <v>1.16254768748642</v>
      </c>
      <c r="K10409" s="1" t="s">
        <v>689</v>
      </c>
      <c r="L10409" s="1" t="s">
        <v>690</v>
      </c>
      <c r="M10409" s="3">
        <v>44202.45596640046</v>
      </c>
    </row>
    <row r="10410">
      <c r="A10410" s="1">
        <v>10408.0</v>
      </c>
      <c r="B10410" s="1" t="s">
        <v>957</v>
      </c>
      <c r="C10410" s="1" t="s">
        <v>19010</v>
      </c>
      <c r="D10410" s="1" t="s">
        <v>321</v>
      </c>
      <c r="E10410" s="1" t="s">
        <v>19011</v>
      </c>
      <c r="F10410" s="1" t="s">
        <v>961</v>
      </c>
      <c r="G10410" s="1" t="s">
        <v>39</v>
      </c>
      <c r="H10410" s="1">
        <v>45.0</v>
      </c>
      <c r="I10410" s="3">
        <v>43943.666666666664</v>
      </c>
      <c r="J10410" s="1">
        <v>2.07864661616559</v>
      </c>
      <c r="K10410" s="1" t="s">
        <v>24</v>
      </c>
      <c r="M10410" s="3">
        <v>43943.701869780096</v>
      </c>
    </row>
    <row r="10411">
      <c r="A10411" s="1">
        <v>10409.0</v>
      </c>
      <c r="B10411" s="1" t="s">
        <v>792</v>
      </c>
      <c r="C10411" s="1" t="s">
        <v>19012</v>
      </c>
      <c r="D10411" s="1" t="s">
        <v>19013</v>
      </c>
      <c r="E10411" s="1" t="s">
        <v>19014</v>
      </c>
      <c r="F10411" s="1" t="s">
        <v>795</v>
      </c>
      <c r="G10411" s="1" t="s">
        <v>39</v>
      </c>
      <c r="H10411" s="1">
        <v>45.0</v>
      </c>
      <c r="I10411" s="3">
        <v>44167.625</v>
      </c>
      <c r="J10411" s="1">
        <v>1.85724557153389</v>
      </c>
      <c r="K10411" s="1" t="s">
        <v>18</v>
      </c>
      <c r="M10411" s="3">
        <v>44167.640010393516</v>
      </c>
    </row>
    <row r="10412">
      <c r="A10412" s="1">
        <v>10410.0</v>
      </c>
      <c r="B10412" s="1" t="s">
        <v>19015</v>
      </c>
      <c r="C10412" s="1" t="s">
        <v>19016</v>
      </c>
      <c r="D10412" s="1" t="s">
        <v>49</v>
      </c>
      <c r="E10412" s="1" t="s">
        <v>19017</v>
      </c>
      <c r="F10412" s="1" t="s">
        <v>19018</v>
      </c>
      <c r="G10412" s="1" t="s">
        <v>39</v>
      </c>
      <c r="H10412" s="1">
        <v>45.0</v>
      </c>
      <c r="I10412" s="3">
        <v>44023.197916666664</v>
      </c>
      <c r="J10412" s="1">
        <v>3.37270661250261</v>
      </c>
      <c r="K10412" s="1" t="s">
        <v>18</v>
      </c>
      <c r="M10412" s="3">
        <v>44023.230695983795</v>
      </c>
    </row>
    <row r="10413">
      <c r="A10413" s="1">
        <v>10411.0</v>
      </c>
      <c r="B10413" s="1" t="s">
        <v>3612</v>
      </c>
      <c r="C10413" s="1" t="s">
        <v>19019</v>
      </c>
      <c r="D10413" s="1" t="s">
        <v>3471</v>
      </c>
      <c r="E10413" s="1" t="s">
        <v>19020</v>
      </c>
      <c r="F10413" s="1" t="s">
        <v>3615</v>
      </c>
      <c r="G10413" s="1" t="s">
        <v>39</v>
      </c>
      <c r="H10413" s="1">
        <v>45.0</v>
      </c>
      <c r="I10413" s="3">
        <v>43770.291666666664</v>
      </c>
      <c r="J10413" s="1">
        <v>2.8465777297404</v>
      </c>
      <c r="K10413" s="1" t="s">
        <v>62</v>
      </c>
      <c r="M10413" s="3">
        <v>43770.424292476855</v>
      </c>
    </row>
    <row r="10414">
      <c r="A10414" s="1">
        <v>10412.0</v>
      </c>
      <c r="B10414" s="1" t="s">
        <v>853</v>
      </c>
      <c r="C10414" s="1" t="s">
        <v>19021</v>
      </c>
      <c r="D10414" s="1" t="s">
        <v>1806</v>
      </c>
      <c r="E10414" s="1" t="s">
        <v>12628</v>
      </c>
      <c r="F10414" s="1" t="s">
        <v>856</v>
      </c>
      <c r="G10414" s="1" t="s">
        <v>35</v>
      </c>
      <c r="H10414" s="1">
        <v>45.0</v>
      </c>
      <c r="I10414" s="3">
        <v>44228.541666666664</v>
      </c>
      <c r="J10414" s="1">
        <v>1.64423733955746</v>
      </c>
      <c r="K10414" s="1" t="s">
        <v>18</v>
      </c>
      <c r="M10414" s="3">
        <v>44228.57818869213</v>
      </c>
    </row>
    <row r="10415">
      <c r="A10415" s="1">
        <v>10413.0</v>
      </c>
      <c r="B10415" s="1" t="s">
        <v>184</v>
      </c>
      <c r="C10415" s="1" t="s">
        <v>19022</v>
      </c>
      <c r="D10415" s="1" t="s">
        <v>148</v>
      </c>
      <c r="E10415" s="1" t="s">
        <v>2105</v>
      </c>
      <c r="F10415" s="1" t="s">
        <v>187</v>
      </c>
      <c r="G10415" s="1" t="s">
        <v>17</v>
      </c>
      <c r="H10415" s="1">
        <v>45.0</v>
      </c>
      <c r="I10415" s="3">
        <v>44034.333333333336</v>
      </c>
      <c r="J10415" s="1">
        <v>2.10360765180653</v>
      </c>
      <c r="K10415" s="1" t="s">
        <v>24</v>
      </c>
      <c r="L10415" s="1" t="s">
        <v>188</v>
      </c>
      <c r="M10415" s="3">
        <v>44034.380993541665</v>
      </c>
    </row>
    <row r="10416">
      <c r="A10416" s="1">
        <v>10414.0</v>
      </c>
      <c r="B10416" s="1" t="s">
        <v>2400</v>
      </c>
      <c r="C10416" s="1" t="s">
        <v>19023</v>
      </c>
      <c r="D10416" s="1" t="s">
        <v>6215</v>
      </c>
      <c r="E10416" s="1" t="s">
        <v>2403</v>
      </c>
      <c r="F10416" s="1" t="s">
        <v>2404</v>
      </c>
      <c r="G10416" s="1" t="s">
        <v>35</v>
      </c>
      <c r="H10416" s="1">
        <v>45.0</v>
      </c>
      <c r="I10416" s="3">
        <v>43479.666666666664</v>
      </c>
      <c r="J10416" s="1">
        <v>0.00897635191188488</v>
      </c>
      <c r="K10416" s="1" t="s">
        <v>24</v>
      </c>
      <c r="M10416" s="3">
        <v>43479.70105256944</v>
      </c>
    </row>
    <row r="10417">
      <c r="A10417" s="1">
        <v>10415.0</v>
      </c>
      <c r="B10417" s="1" t="s">
        <v>19024</v>
      </c>
      <c r="C10417" s="1" t="s">
        <v>19025</v>
      </c>
      <c r="D10417" s="1" t="s">
        <v>4891</v>
      </c>
      <c r="E10417" s="1" t="s">
        <v>19026</v>
      </c>
      <c r="F10417" s="1" t="s">
        <v>19027</v>
      </c>
      <c r="G10417" s="1" t="s">
        <v>17</v>
      </c>
      <c r="H10417" s="1">
        <v>45.0</v>
      </c>
      <c r="I10417" s="3">
        <v>44122.229166666664</v>
      </c>
      <c r="J10417" s="1">
        <v>0.68592822016181</v>
      </c>
      <c r="K10417" s="1" t="s">
        <v>166</v>
      </c>
      <c r="L10417" s="1" t="s">
        <v>4606</v>
      </c>
      <c r="M10417" s="3">
        <v>44122.25696895833</v>
      </c>
    </row>
    <row r="10418">
      <c r="A10418" s="1">
        <v>10416.0</v>
      </c>
      <c r="B10418" s="1" t="s">
        <v>3553</v>
      </c>
      <c r="C10418" s="1" t="s">
        <v>19028</v>
      </c>
      <c r="D10418" s="1" t="s">
        <v>869</v>
      </c>
      <c r="E10418" s="1" t="s">
        <v>19029</v>
      </c>
      <c r="F10418" s="1" t="s">
        <v>3557</v>
      </c>
      <c r="G10418" s="1" t="s">
        <v>89</v>
      </c>
      <c r="H10418" s="1">
        <v>45.0</v>
      </c>
      <c r="I10418" s="3">
        <v>44195.601237476854</v>
      </c>
      <c r="J10418" s="1">
        <v>2.50497151778957</v>
      </c>
      <c r="K10418" s="1" t="s">
        <v>24</v>
      </c>
      <c r="L10418" s="1" t="s">
        <v>747</v>
      </c>
      <c r="M10418" s="3">
        <v>44195.620534421294</v>
      </c>
    </row>
    <row r="10419">
      <c r="A10419" s="1">
        <v>10417.0</v>
      </c>
      <c r="B10419" s="1" t="s">
        <v>1289</v>
      </c>
      <c r="C10419" s="1" t="s">
        <v>19030</v>
      </c>
      <c r="D10419" s="1" t="s">
        <v>2721</v>
      </c>
      <c r="E10419" s="1" t="s">
        <v>19031</v>
      </c>
      <c r="F10419" s="1" t="s">
        <v>1293</v>
      </c>
      <c r="G10419" s="1" t="s">
        <v>39</v>
      </c>
      <c r="H10419" s="1">
        <v>45.0</v>
      </c>
      <c r="I10419" s="3">
        <v>44152.416666666664</v>
      </c>
      <c r="J10419" s="1">
        <v>0.0</v>
      </c>
      <c r="K10419" s="1" t="s">
        <v>24</v>
      </c>
      <c r="M10419" s="3">
        <v>44152.458006747685</v>
      </c>
    </row>
    <row r="10420">
      <c r="A10420" s="1">
        <v>10418.0</v>
      </c>
      <c r="B10420" s="1" t="s">
        <v>512</v>
      </c>
      <c r="C10420" s="1" t="s">
        <v>19032</v>
      </c>
      <c r="D10420" s="1" t="s">
        <v>80</v>
      </c>
      <c r="E10420" s="1" t="s">
        <v>515</v>
      </c>
      <c r="F10420" s="1" t="s">
        <v>516</v>
      </c>
      <c r="G10420" s="1" t="s">
        <v>17</v>
      </c>
      <c r="H10420" s="1">
        <v>45.0</v>
      </c>
      <c r="I10420" s="3">
        <v>43893.291666666664</v>
      </c>
      <c r="J10420" s="1">
        <v>0.172106647002988</v>
      </c>
      <c r="K10420" s="1" t="s">
        <v>83</v>
      </c>
      <c r="M10420" s="3">
        <v>43893.54559122685</v>
      </c>
    </row>
    <row r="10421">
      <c r="A10421" s="1">
        <v>10419.0</v>
      </c>
      <c r="B10421" s="1" t="s">
        <v>732</v>
      </c>
      <c r="C10421" s="1" t="s">
        <v>19033</v>
      </c>
      <c r="D10421" s="1" t="s">
        <v>461</v>
      </c>
      <c r="E10421" s="1" t="s">
        <v>849</v>
      </c>
      <c r="F10421" s="1" t="s">
        <v>735</v>
      </c>
      <c r="G10421" s="1" t="s">
        <v>17</v>
      </c>
      <c r="H10421" s="1">
        <v>45.0</v>
      </c>
      <c r="I10421" s="3">
        <v>43983.4375</v>
      </c>
      <c r="J10421" s="1">
        <v>2.15461302720029</v>
      </c>
      <c r="K10421" s="1" t="s">
        <v>24</v>
      </c>
      <c r="M10421" s="3">
        <v>43983.48700065972</v>
      </c>
    </row>
    <row r="10422">
      <c r="A10422" s="1">
        <v>10420.0</v>
      </c>
      <c r="B10422" s="1" t="s">
        <v>184</v>
      </c>
      <c r="C10422" s="1" t="s">
        <v>19034</v>
      </c>
      <c r="D10422" s="1" t="s">
        <v>3395</v>
      </c>
      <c r="E10422" s="1" t="s">
        <v>1436</v>
      </c>
      <c r="F10422" s="1" t="s">
        <v>187</v>
      </c>
      <c r="G10422" s="1" t="s">
        <v>17</v>
      </c>
      <c r="H10422" s="1">
        <v>45.0</v>
      </c>
      <c r="I10422" s="3">
        <v>43881.75</v>
      </c>
      <c r="J10422" s="1">
        <v>2.49828966767604</v>
      </c>
      <c r="K10422" s="1" t="s">
        <v>24</v>
      </c>
      <c r="M10422" s="3">
        <v>43881.82126131944</v>
      </c>
    </row>
    <row r="10423">
      <c r="A10423" s="1">
        <v>10421.0</v>
      </c>
      <c r="B10423" s="1" t="s">
        <v>3612</v>
      </c>
      <c r="C10423" s="1" t="s">
        <v>19035</v>
      </c>
      <c r="D10423" s="1" t="s">
        <v>3471</v>
      </c>
      <c r="E10423" s="1" t="s">
        <v>3614</v>
      </c>
      <c r="F10423" s="1" t="s">
        <v>3615</v>
      </c>
      <c r="G10423" s="1" t="s">
        <v>17</v>
      </c>
      <c r="H10423" s="1">
        <v>45.0</v>
      </c>
      <c r="I10423" s="3">
        <v>43781.333333333336</v>
      </c>
      <c r="J10423" s="1">
        <v>2.89506108585309</v>
      </c>
      <c r="K10423" s="1" t="s">
        <v>62</v>
      </c>
      <c r="M10423" s="3">
        <v>43781.50686769676</v>
      </c>
    </row>
    <row r="10424">
      <c r="A10424" s="1">
        <v>10422.0</v>
      </c>
      <c r="B10424" s="1" t="s">
        <v>19036</v>
      </c>
      <c r="C10424" s="1" t="s">
        <v>19037</v>
      </c>
      <c r="D10424" s="1" t="s">
        <v>13618</v>
      </c>
      <c r="E10424" s="1" t="s">
        <v>19038</v>
      </c>
      <c r="F10424" s="1" t="s">
        <v>19039</v>
      </c>
      <c r="G10424" s="1" t="s">
        <v>39</v>
      </c>
      <c r="H10424" s="1">
        <v>45.0</v>
      </c>
      <c r="I10424" s="3">
        <v>43605.166666666664</v>
      </c>
      <c r="J10424" s="1">
        <v>2.76412197043218</v>
      </c>
      <c r="K10424" s="1" t="s">
        <v>24</v>
      </c>
      <c r="M10424" s="3">
        <v>43605.20456190972</v>
      </c>
    </row>
    <row r="10425">
      <c r="A10425" s="1">
        <v>10423.0</v>
      </c>
      <c r="B10425" s="1" t="s">
        <v>251</v>
      </c>
      <c r="C10425" s="1" t="s">
        <v>19040</v>
      </c>
      <c r="D10425" s="1" t="s">
        <v>5337</v>
      </c>
      <c r="E10425" s="1" t="s">
        <v>2394</v>
      </c>
      <c r="F10425" s="1" t="s">
        <v>255</v>
      </c>
      <c r="G10425" s="1" t="s">
        <v>17</v>
      </c>
      <c r="H10425" s="1">
        <v>45.0</v>
      </c>
      <c r="I10425" s="3">
        <v>43878.416666666664</v>
      </c>
      <c r="J10425" s="1">
        <v>1.24809392446213</v>
      </c>
      <c r="K10425" s="1" t="s">
        <v>218</v>
      </c>
      <c r="M10425" s="3">
        <v>43878.431341655094</v>
      </c>
    </row>
    <row r="10426">
      <c r="A10426" s="1">
        <v>10424.0</v>
      </c>
      <c r="B10426" s="1" t="s">
        <v>1181</v>
      </c>
      <c r="C10426" s="1" t="s">
        <v>19041</v>
      </c>
      <c r="D10426" s="1" t="s">
        <v>80</v>
      </c>
      <c r="E10426" s="1" t="s">
        <v>7762</v>
      </c>
      <c r="F10426" s="1" t="s">
        <v>1184</v>
      </c>
      <c r="G10426" s="1" t="s">
        <v>35</v>
      </c>
      <c r="H10426" s="1">
        <v>45.0</v>
      </c>
      <c r="I10426" s="3">
        <v>43678.625</v>
      </c>
      <c r="J10426" s="1">
        <v>0.509944133260418</v>
      </c>
      <c r="K10426" s="1" t="s">
        <v>46</v>
      </c>
      <c r="M10426" s="3">
        <v>43678.680807627316</v>
      </c>
    </row>
    <row r="10427">
      <c r="A10427" s="1">
        <v>10425.0</v>
      </c>
      <c r="B10427" s="1" t="s">
        <v>303</v>
      </c>
      <c r="C10427" s="1" t="s">
        <v>19042</v>
      </c>
      <c r="D10427" s="1" t="s">
        <v>305</v>
      </c>
      <c r="E10427" s="1" t="s">
        <v>3630</v>
      </c>
      <c r="F10427" s="1" t="s">
        <v>307</v>
      </c>
      <c r="G10427" s="1" t="s">
        <v>17</v>
      </c>
      <c r="H10427" s="1">
        <v>45.0</v>
      </c>
      <c r="I10427" s="3">
        <v>43948.416666666664</v>
      </c>
      <c r="J10427" s="1">
        <v>1.71960555616363</v>
      </c>
      <c r="K10427" s="1" t="s">
        <v>24</v>
      </c>
      <c r="M10427" s="3">
        <v>43948.449844537034</v>
      </c>
    </row>
    <row r="10428">
      <c r="A10428" s="1">
        <v>10426.0</v>
      </c>
      <c r="B10428" s="1" t="s">
        <v>385</v>
      </c>
      <c r="C10428" s="1" t="s">
        <v>19043</v>
      </c>
      <c r="D10428" s="1" t="s">
        <v>116</v>
      </c>
      <c r="E10428" s="1" t="s">
        <v>5197</v>
      </c>
      <c r="F10428" s="1" t="s">
        <v>388</v>
      </c>
      <c r="G10428" s="1" t="s">
        <v>17</v>
      </c>
      <c r="H10428" s="1">
        <v>45.0</v>
      </c>
      <c r="I10428" s="3">
        <v>43943.5</v>
      </c>
      <c r="J10428" s="1">
        <v>4.19788976752933</v>
      </c>
      <c r="K10428" s="1" t="s">
        <v>24</v>
      </c>
      <c r="M10428" s="3">
        <v>43943.66570542824</v>
      </c>
    </row>
    <row r="10429">
      <c r="A10429" s="1">
        <v>10427.0</v>
      </c>
      <c r="B10429" s="1" t="s">
        <v>6424</v>
      </c>
      <c r="C10429" s="1" t="s">
        <v>19044</v>
      </c>
      <c r="D10429" s="1" t="s">
        <v>211</v>
      </c>
      <c r="E10429" s="1" t="s">
        <v>19045</v>
      </c>
      <c r="F10429" s="1" t="s">
        <v>6427</v>
      </c>
      <c r="G10429" s="1" t="s">
        <v>17</v>
      </c>
      <c r="H10429" s="1">
        <v>45.0</v>
      </c>
      <c r="I10429" s="3">
        <v>44097.166666666664</v>
      </c>
      <c r="J10429" s="1">
        <v>1.15314304142593</v>
      </c>
      <c r="K10429" s="1" t="s">
        <v>218</v>
      </c>
      <c r="M10429" s="3">
        <v>44097.18145333333</v>
      </c>
    </row>
    <row r="10430">
      <c r="A10430" s="1">
        <v>10428.0</v>
      </c>
      <c r="B10430" s="1" t="s">
        <v>1090</v>
      </c>
      <c r="C10430" s="1" t="s">
        <v>19046</v>
      </c>
      <c r="D10430" s="1" t="s">
        <v>1558</v>
      </c>
      <c r="E10430" s="1" t="s">
        <v>3086</v>
      </c>
      <c r="F10430" s="1" t="s">
        <v>1094</v>
      </c>
      <c r="G10430" s="1" t="s">
        <v>17</v>
      </c>
      <c r="H10430" s="1">
        <v>45.0</v>
      </c>
      <c r="I10430" s="3">
        <v>44187.229166666664</v>
      </c>
      <c r="J10430" s="1">
        <v>5.25084160451939</v>
      </c>
      <c r="K10430" s="1" t="s">
        <v>166</v>
      </c>
      <c r="L10430" s="1" t="s">
        <v>167</v>
      </c>
      <c r="M10430" s="3">
        <v>44187.7099083912</v>
      </c>
    </row>
    <row r="10431">
      <c r="A10431" s="1">
        <v>10429.0</v>
      </c>
      <c r="B10431" s="1" t="s">
        <v>303</v>
      </c>
      <c r="C10431" s="1" t="s">
        <v>19047</v>
      </c>
      <c r="D10431" s="1" t="s">
        <v>305</v>
      </c>
      <c r="E10431" s="1" t="s">
        <v>7657</v>
      </c>
      <c r="F10431" s="1" t="s">
        <v>307</v>
      </c>
      <c r="G10431" s="1" t="s">
        <v>17</v>
      </c>
      <c r="H10431" s="1">
        <v>45.0</v>
      </c>
      <c r="I10431" s="3">
        <v>44238.229166666664</v>
      </c>
      <c r="J10431" s="1">
        <v>1.36923402389767</v>
      </c>
      <c r="K10431" s="1" t="s">
        <v>24</v>
      </c>
      <c r="M10431" s="3">
        <v>44238.264130393516</v>
      </c>
    </row>
    <row r="10432">
      <c r="A10432" s="1">
        <v>10430.0</v>
      </c>
      <c r="B10432" s="1" t="s">
        <v>84</v>
      </c>
      <c r="C10432" s="1" t="s">
        <v>19048</v>
      </c>
      <c r="D10432" s="1" t="s">
        <v>80</v>
      </c>
      <c r="E10432" s="1" t="s">
        <v>2840</v>
      </c>
      <c r="F10432" s="1" t="s">
        <v>88</v>
      </c>
      <c r="G10432" s="1" t="s">
        <v>17</v>
      </c>
      <c r="H10432" s="1">
        <v>45.0</v>
      </c>
      <c r="I10432" s="3">
        <v>43769.166666666664</v>
      </c>
      <c r="J10432" s="1">
        <v>0.650943576055252</v>
      </c>
      <c r="K10432" s="1" t="s">
        <v>83</v>
      </c>
      <c r="M10432" s="3">
        <v>43769.236438796295</v>
      </c>
    </row>
    <row r="10433">
      <c r="A10433" s="1">
        <v>10431.0</v>
      </c>
      <c r="B10433" s="1" t="s">
        <v>2933</v>
      </c>
      <c r="C10433" s="1" t="s">
        <v>19049</v>
      </c>
      <c r="D10433" s="1" t="s">
        <v>925</v>
      </c>
      <c r="E10433" s="1" t="s">
        <v>19050</v>
      </c>
      <c r="F10433" s="1" t="s">
        <v>2936</v>
      </c>
      <c r="G10433" s="1" t="s">
        <v>17</v>
      </c>
      <c r="H10433" s="1">
        <v>45.0</v>
      </c>
      <c r="I10433" s="3">
        <v>43756.583333333336</v>
      </c>
      <c r="J10433" s="1">
        <v>3.31413105392019</v>
      </c>
      <c r="K10433" s="1" t="s">
        <v>83</v>
      </c>
      <c r="M10433" s="3">
        <v>43756.60130841435</v>
      </c>
    </row>
    <row r="10434">
      <c r="A10434" s="1">
        <v>10432.0</v>
      </c>
      <c r="B10434" s="1" t="s">
        <v>2165</v>
      </c>
      <c r="C10434" s="1" t="s">
        <v>19051</v>
      </c>
      <c r="D10434" s="1" t="s">
        <v>701</v>
      </c>
      <c r="E10434" s="1" t="s">
        <v>19052</v>
      </c>
      <c r="F10434" s="1" t="s">
        <v>2168</v>
      </c>
      <c r="G10434" s="1" t="s">
        <v>17</v>
      </c>
      <c r="H10434" s="1">
        <v>45.0</v>
      </c>
      <c r="I10434" s="3">
        <v>44193.166666666664</v>
      </c>
      <c r="J10434" s="1">
        <v>2.29687180671865</v>
      </c>
      <c r="K10434" s="1" t="s">
        <v>24</v>
      </c>
      <c r="L10434" s="1" t="s">
        <v>406</v>
      </c>
      <c r="M10434" s="3">
        <v>44193.20913238426</v>
      </c>
    </row>
    <row r="10435">
      <c r="A10435" s="1">
        <v>10433.0</v>
      </c>
      <c r="B10435" s="1" t="s">
        <v>19</v>
      </c>
      <c r="C10435" s="1" t="s">
        <v>19053</v>
      </c>
      <c r="D10435" s="1" t="s">
        <v>584</v>
      </c>
      <c r="E10435" s="1" t="s">
        <v>2313</v>
      </c>
      <c r="F10435" s="1" t="s">
        <v>23</v>
      </c>
      <c r="G10435" s="1" t="s">
        <v>17</v>
      </c>
      <c r="H10435" s="1">
        <v>45.0</v>
      </c>
      <c r="I10435" s="3">
        <v>43787.291666666664</v>
      </c>
      <c r="J10435" s="1">
        <v>4.96329618747148</v>
      </c>
      <c r="K10435" s="1" t="s">
        <v>24</v>
      </c>
      <c r="M10435" s="3">
        <v>43759.35560116898</v>
      </c>
    </row>
    <row r="10436">
      <c r="A10436" s="1">
        <v>10434.0</v>
      </c>
      <c r="B10436" s="1" t="s">
        <v>2662</v>
      </c>
      <c r="C10436" s="1" t="s">
        <v>19054</v>
      </c>
      <c r="D10436" s="1" t="s">
        <v>2664</v>
      </c>
      <c r="E10436" s="1" t="s">
        <v>2665</v>
      </c>
      <c r="F10436" s="1" t="s">
        <v>2666</v>
      </c>
      <c r="G10436" s="1" t="s">
        <v>17</v>
      </c>
      <c r="H10436" s="1">
        <v>45.0</v>
      </c>
      <c r="I10436" s="3">
        <v>44243.1875</v>
      </c>
      <c r="J10436" s="1">
        <v>2.60042388738272</v>
      </c>
      <c r="K10436" s="1" t="s">
        <v>83</v>
      </c>
      <c r="M10436" s="3">
        <v>44243.227301956016</v>
      </c>
    </row>
    <row r="10437">
      <c r="A10437" s="1">
        <v>10435.0</v>
      </c>
      <c r="B10437" s="1" t="s">
        <v>1961</v>
      </c>
      <c r="C10437" s="1" t="s">
        <v>19055</v>
      </c>
      <c r="D10437" s="1" t="s">
        <v>1963</v>
      </c>
      <c r="E10437" s="1" t="s">
        <v>19056</v>
      </c>
      <c r="F10437" s="1" t="s">
        <v>1965</v>
      </c>
      <c r="G10437" s="1" t="s">
        <v>39</v>
      </c>
      <c r="H10437" s="1">
        <v>45.0</v>
      </c>
      <c r="I10437" s="3">
        <v>44016.708333333336</v>
      </c>
      <c r="J10437" s="1">
        <v>4.49877906650233</v>
      </c>
      <c r="K10437" s="1" t="s">
        <v>24</v>
      </c>
      <c r="L10437" s="1" t="s">
        <v>882</v>
      </c>
      <c r="M10437" s="3">
        <v>44016.74047387732</v>
      </c>
    </row>
    <row r="10438">
      <c r="A10438" s="1">
        <v>10436.0</v>
      </c>
      <c r="B10438" s="1" t="s">
        <v>485</v>
      </c>
      <c r="C10438" s="1" t="s">
        <v>19057</v>
      </c>
      <c r="D10438" s="1" t="s">
        <v>2521</v>
      </c>
      <c r="E10438" s="1" t="s">
        <v>5655</v>
      </c>
      <c r="F10438" s="1" t="s">
        <v>489</v>
      </c>
      <c r="G10438" s="1" t="s">
        <v>17</v>
      </c>
      <c r="H10438" s="1">
        <v>45.0</v>
      </c>
      <c r="I10438" s="3">
        <v>43804.25</v>
      </c>
      <c r="J10438" s="1">
        <v>1.57319731524544</v>
      </c>
      <c r="K10438" s="1" t="s">
        <v>166</v>
      </c>
      <c r="M10438" s="3">
        <v>43804.27626395833</v>
      </c>
    </row>
    <row r="10439">
      <c r="A10439" s="1">
        <v>10437.0</v>
      </c>
      <c r="B10439" s="1" t="s">
        <v>1323</v>
      </c>
      <c r="C10439" s="1" t="s">
        <v>19058</v>
      </c>
      <c r="D10439" s="1" t="s">
        <v>1325</v>
      </c>
      <c r="E10439" s="1" t="s">
        <v>3192</v>
      </c>
      <c r="F10439" s="1" t="s">
        <v>1327</v>
      </c>
      <c r="G10439" s="1" t="s">
        <v>17</v>
      </c>
      <c r="H10439" s="1">
        <v>45.0</v>
      </c>
      <c r="I10439" s="3">
        <v>44101.6875</v>
      </c>
      <c r="J10439" s="1">
        <v>0.521459688400785</v>
      </c>
      <c r="K10439" s="1" t="s">
        <v>46</v>
      </c>
      <c r="M10439" s="3">
        <v>44101.644675625</v>
      </c>
    </row>
    <row r="10440">
      <c r="A10440" s="1">
        <v>10438.0</v>
      </c>
      <c r="B10440" s="1" t="s">
        <v>239</v>
      </c>
      <c r="C10440" s="1" t="s">
        <v>19059</v>
      </c>
      <c r="D10440" s="1" t="s">
        <v>241</v>
      </c>
      <c r="E10440" s="1" t="s">
        <v>6672</v>
      </c>
      <c r="F10440" s="1" t="s">
        <v>243</v>
      </c>
      <c r="G10440" s="1" t="s">
        <v>35</v>
      </c>
      <c r="H10440" s="1">
        <v>45.0</v>
      </c>
      <c r="I10440" s="3">
        <v>44172.541666666664</v>
      </c>
      <c r="J10440" s="1">
        <v>1.96089169446432</v>
      </c>
      <c r="K10440" s="1" t="s">
        <v>46</v>
      </c>
      <c r="L10440" s="1" t="s">
        <v>244</v>
      </c>
      <c r="M10440" s="3">
        <v>44172.54415354167</v>
      </c>
    </row>
    <row r="10441">
      <c r="A10441" s="1">
        <v>10439.0</v>
      </c>
      <c r="B10441" s="1" t="s">
        <v>293</v>
      </c>
      <c r="C10441" s="1" t="s">
        <v>19060</v>
      </c>
      <c r="D10441" s="1" t="s">
        <v>588</v>
      </c>
      <c r="E10441" s="1" t="s">
        <v>4145</v>
      </c>
      <c r="F10441" s="1" t="s">
        <v>297</v>
      </c>
      <c r="G10441" s="1" t="s">
        <v>17</v>
      </c>
      <c r="H10441" s="1">
        <v>45.0</v>
      </c>
      <c r="I10441" s="3">
        <v>43934.791666666664</v>
      </c>
      <c r="J10441" s="1">
        <v>0.961425405278587</v>
      </c>
      <c r="K10441" s="1" t="s">
        <v>62</v>
      </c>
      <c r="M10441" s="3">
        <v>43934.75225271991</v>
      </c>
    </row>
    <row r="10442">
      <c r="A10442" s="1">
        <v>10440.0</v>
      </c>
      <c r="B10442" s="1" t="s">
        <v>4095</v>
      </c>
      <c r="C10442" s="1" t="s">
        <v>19061</v>
      </c>
      <c r="D10442" s="1" t="s">
        <v>19062</v>
      </c>
      <c r="E10442" s="1" t="s">
        <v>19063</v>
      </c>
      <c r="F10442" s="1" t="s">
        <v>4098</v>
      </c>
      <c r="G10442" s="1" t="s">
        <v>39</v>
      </c>
      <c r="H10442" s="1">
        <v>45.0</v>
      </c>
      <c r="I10442" s="3">
        <v>43513.25</v>
      </c>
      <c r="J10442" s="1">
        <v>2.44065666652329</v>
      </c>
      <c r="K10442" s="1" t="s">
        <v>24</v>
      </c>
      <c r="M10442" s="3">
        <v>43513.286413298614</v>
      </c>
    </row>
    <row r="10443">
      <c r="A10443" s="1">
        <v>10441.0</v>
      </c>
      <c r="B10443" s="1" t="s">
        <v>768</v>
      </c>
      <c r="C10443" s="1" t="s">
        <v>19064</v>
      </c>
      <c r="D10443" s="1" t="s">
        <v>163</v>
      </c>
      <c r="E10443" s="1" t="s">
        <v>1430</v>
      </c>
      <c r="F10443" s="1" t="s">
        <v>772</v>
      </c>
      <c r="G10443" s="1" t="s">
        <v>35</v>
      </c>
      <c r="H10443" s="1">
        <v>45.0</v>
      </c>
      <c r="I10443" s="3">
        <v>44155.25</v>
      </c>
      <c r="J10443" s="1">
        <v>2.76253101102921</v>
      </c>
      <c r="K10443" s="1" t="s">
        <v>166</v>
      </c>
      <c r="M10443" s="3">
        <v>44155.29537648148</v>
      </c>
    </row>
    <row r="10444">
      <c r="A10444" s="1">
        <v>10442.0</v>
      </c>
      <c r="B10444" s="1" t="s">
        <v>788</v>
      </c>
      <c r="C10444" s="1" t="s">
        <v>19065</v>
      </c>
      <c r="D10444" s="1" t="s">
        <v>879</v>
      </c>
      <c r="E10444" s="1" t="s">
        <v>4202</v>
      </c>
      <c r="F10444" s="1" t="s">
        <v>791</v>
      </c>
      <c r="G10444" s="1" t="s">
        <v>17</v>
      </c>
      <c r="H10444" s="1">
        <v>45.0</v>
      </c>
      <c r="I10444" s="3">
        <v>44112.729166666664</v>
      </c>
      <c r="J10444" s="1">
        <v>0.176946521228697</v>
      </c>
      <c r="K10444" s="1" t="s">
        <v>24</v>
      </c>
      <c r="M10444" s="3">
        <v>44112.82679883102</v>
      </c>
    </row>
    <row r="10445">
      <c r="A10445" s="1">
        <v>10443.0</v>
      </c>
      <c r="B10445" s="1" t="s">
        <v>7926</v>
      </c>
      <c r="C10445" s="1" t="s">
        <v>19066</v>
      </c>
      <c r="D10445" s="1" t="s">
        <v>1802</v>
      </c>
      <c r="E10445" s="1" t="s">
        <v>19067</v>
      </c>
      <c r="F10445" s="1" t="s">
        <v>7929</v>
      </c>
      <c r="G10445" s="1" t="s">
        <v>89</v>
      </c>
      <c r="H10445" s="1">
        <v>45.0</v>
      </c>
      <c r="I10445" s="3">
        <v>43990.29983689815</v>
      </c>
      <c r="J10445" s="1">
        <v>9.92139294107865</v>
      </c>
      <c r="K10445" s="1" t="s">
        <v>18</v>
      </c>
      <c r="M10445" s="3">
        <v>43990.33327818287</v>
      </c>
    </row>
    <row r="10446">
      <c r="A10446" s="1">
        <v>10444.0</v>
      </c>
      <c r="B10446" s="1" t="s">
        <v>4120</v>
      </c>
      <c r="C10446" s="1" t="s">
        <v>19068</v>
      </c>
      <c r="D10446" s="1" t="s">
        <v>588</v>
      </c>
      <c r="E10446" s="1" t="s">
        <v>11797</v>
      </c>
      <c r="F10446" s="1" t="s">
        <v>4123</v>
      </c>
      <c r="G10446" s="1" t="s">
        <v>17</v>
      </c>
      <c r="H10446" s="1">
        <v>45.0</v>
      </c>
      <c r="I10446" s="3">
        <v>43811.625</v>
      </c>
      <c r="J10446" s="1">
        <v>3.37602104525731</v>
      </c>
      <c r="K10446" s="1" t="s">
        <v>62</v>
      </c>
      <c r="M10446" s="3">
        <v>43811.681299641205</v>
      </c>
    </row>
    <row r="10447">
      <c r="A10447" s="1">
        <v>10445.0</v>
      </c>
      <c r="B10447" s="1" t="s">
        <v>911</v>
      </c>
      <c r="C10447" s="1" t="s">
        <v>19069</v>
      </c>
      <c r="D10447" s="1" t="s">
        <v>657</v>
      </c>
      <c r="E10447" s="1" t="s">
        <v>15694</v>
      </c>
      <c r="F10447" s="1" t="s">
        <v>914</v>
      </c>
      <c r="G10447" s="1" t="s">
        <v>35</v>
      </c>
      <c r="H10447" s="1">
        <v>45.0</v>
      </c>
      <c r="I10447" s="3">
        <v>43598.458333333336</v>
      </c>
      <c r="J10447" s="1">
        <v>0.225619507477335</v>
      </c>
      <c r="K10447" s="1" t="s">
        <v>18</v>
      </c>
      <c r="M10447" s="3">
        <v>43598.56492546296</v>
      </c>
    </row>
    <row r="10448">
      <c r="A10448" s="1">
        <v>10446.0</v>
      </c>
      <c r="B10448" s="1" t="s">
        <v>7746</v>
      </c>
      <c r="C10448" s="1" t="s">
        <v>19070</v>
      </c>
      <c r="D10448" s="1" t="s">
        <v>1797</v>
      </c>
      <c r="E10448" s="1" t="s">
        <v>19071</v>
      </c>
      <c r="F10448" s="1" t="s">
        <v>7749</v>
      </c>
      <c r="G10448" s="1" t="s">
        <v>17</v>
      </c>
      <c r="H10448" s="1">
        <v>45.0</v>
      </c>
      <c r="I10448" s="3">
        <v>44235.270833333336</v>
      </c>
      <c r="J10448" s="1">
        <v>1.24393415592747</v>
      </c>
      <c r="K10448" s="1" t="s">
        <v>24</v>
      </c>
      <c r="L10448" s="1" t="s">
        <v>365</v>
      </c>
      <c r="M10448" s="3">
        <v>44235.283759432874</v>
      </c>
    </row>
    <row r="10449">
      <c r="A10449" s="1">
        <v>10447.0</v>
      </c>
      <c r="B10449" s="1" t="s">
        <v>2276</v>
      </c>
      <c r="C10449" s="1" t="s">
        <v>19072</v>
      </c>
      <c r="D10449" s="1" t="s">
        <v>11659</v>
      </c>
      <c r="E10449" s="1" t="s">
        <v>11660</v>
      </c>
      <c r="F10449" s="1" t="s">
        <v>2279</v>
      </c>
      <c r="G10449" s="1" t="s">
        <v>17</v>
      </c>
      <c r="H10449" s="1">
        <v>45.0</v>
      </c>
      <c r="I10449" s="3">
        <v>43889.708333333336</v>
      </c>
      <c r="J10449" s="1">
        <v>1.19204165427977</v>
      </c>
      <c r="K10449" s="1" t="s">
        <v>159</v>
      </c>
      <c r="M10449" s="3">
        <v>43889.698221342594</v>
      </c>
    </row>
    <row r="10450">
      <c r="A10450" s="1">
        <v>10448.0</v>
      </c>
      <c r="B10450" s="1" t="s">
        <v>8162</v>
      </c>
      <c r="C10450" s="1" t="s">
        <v>19073</v>
      </c>
      <c r="D10450" s="1" t="s">
        <v>3703</v>
      </c>
      <c r="E10450" s="1" t="s">
        <v>19074</v>
      </c>
      <c r="F10450" s="1" t="s">
        <v>19075</v>
      </c>
      <c r="G10450" s="1" t="s">
        <v>89</v>
      </c>
      <c r="H10450" s="1">
        <v>45.0</v>
      </c>
      <c r="I10450" s="3">
        <v>44157.4375</v>
      </c>
      <c r="J10450" s="1">
        <v>0.998782930973825</v>
      </c>
      <c r="K10450" s="1" t="s">
        <v>166</v>
      </c>
      <c r="M10450" s="3">
        <v>44157.47419680555</v>
      </c>
    </row>
    <row r="10451">
      <c r="A10451" s="1">
        <v>10449.0</v>
      </c>
      <c r="B10451" s="1" t="s">
        <v>303</v>
      </c>
      <c r="C10451" s="1" t="s">
        <v>19076</v>
      </c>
      <c r="D10451" s="1" t="s">
        <v>305</v>
      </c>
      <c r="E10451" s="1" t="s">
        <v>7161</v>
      </c>
      <c r="F10451" s="1" t="s">
        <v>307</v>
      </c>
      <c r="G10451" s="1" t="s">
        <v>17</v>
      </c>
      <c r="H10451" s="1">
        <v>45.0</v>
      </c>
      <c r="I10451" s="3">
        <v>43937.791666666664</v>
      </c>
      <c r="J10451" s="1">
        <v>1.39502864751258</v>
      </c>
      <c r="K10451" s="1" t="s">
        <v>24</v>
      </c>
      <c r="M10451" s="3">
        <v>43937.81992328704</v>
      </c>
    </row>
    <row r="10452">
      <c r="A10452" s="1">
        <v>10450.0</v>
      </c>
      <c r="B10452" s="1" t="s">
        <v>877</v>
      </c>
      <c r="C10452" s="1" t="s">
        <v>19077</v>
      </c>
      <c r="D10452" s="1" t="s">
        <v>207</v>
      </c>
      <c r="E10452" s="1" t="s">
        <v>19078</v>
      </c>
      <c r="F10452" s="1" t="s">
        <v>881</v>
      </c>
      <c r="G10452" s="1" t="s">
        <v>89</v>
      </c>
      <c r="H10452" s="1">
        <v>45.0</v>
      </c>
      <c r="I10452" s="3">
        <v>44200.703970138886</v>
      </c>
      <c r="J10452" s="1">
        <v>1.5317378404078</v>
      </c>
      <c r="K10452" s="1" t="s">
        <v>24</v>
      </c>
      <c r="L10452" s="1" t="s">
        <v>882</v>
      </c>
      <c r="M10452" s="3">
        <v>44200.72014679398</v>
      </c>
    </row>
    <row r="10453">
      <c r="A10453" s="1">
        <v>10451.0</v>
      </c>
      <c r="B10453" s="1" t="s">
        <v>777</v>
      </c>
      <c r="C10453" s="1" t="s">
        <v>19079</v>
      </c>
      <c r="D10453" s="1" t="s">
        <v>779</v>
      </c>
      <c r="E10453" s="1" t="s">
        <v>19080</v>
      </c>
      <c r="F10453" s="1" t="s">
        <v>781</v>
      </c>
      <c r="G10453" s="1" t="s">
        <v>17</v>
      </c>
      <c r="H10453" s="1">
        <v>45.0</v>
      </c>
      <c r="I10453" s="3">
        <v>43906.291666666664</v>
      </c>
      <c r="J10453" s="1">
        <v>1.71927215098604</v>
      </c>
      <c r="K10453" s="1" t="s">
        <v>18</v>
      </c>
      <c r="M10453" s="3">
        <v>43906.79265679398</v>
      </c>
    </row>
    <row r="10454">
      <c r="A10454" s="1">
        <v>10452.0</v>
      </c>
      <c r="B10454" s="1" t="s">
        <v>10126</v>
      </c>
      <c r="C10454" s="1" t="s">
        <v>19081</v>
      </c>
      <c r="D10454" s="1" t="s">
        <v>103</v>
      </c>
      <c r="E10454" s="1" t="s">
        <v>19082</v>
      </c>
      <c r="F10454" s="1" t="s">
        <v>10129</v>
      </c>
      <c r="G10454" s="1" t="s">
        <v>39</v>
      </c>
      <c r="H10454" s="1">
        <v>45.0</v>
      </c>
      <c r="I10454" s="3">
        <v>44099.270833333336</v>
      </c>
      <c r="J10454" s="1">
        <v>2.83427534528669</v>
      </c>
      <c r="K10454" s="1" t="s">
        <v>1194</v>
      </c>
      <c r="L10454" s="1" t="s">
        <v>10130</v>
      </c>
      <c r="M10454" s="3">
        <v>44099.29689297454</v>
      </c>
    </row>
    <row r="10455">
      <c r="A10455" s="1">
        <v>10453.0</v>
      </c>
      <c r="B10455" s="1" t="s">
        <v>389</v>
      </c>
      <c r="C10455" s="1" t="s">
        <v>19083</v>
      </c>
      <c r="D10455" s="1" t="s">
        <v>818</v>
      </c>
      <c r="E10455" s="1" t="s">
        <v>2550</v>
      </c>
      <c r="F10455" s="1" t="s">
        <v>393</v>
      </c>
      <c r="G10455" s="1" t="s">
        <v>17</v>
      </c>
      <c r="H10455" s="1">
        <v>45.0</v>
      </c>
      <c r="I10455" s="3">
        <v>44167.291666666664</v>
      </c>
      <c r="J10455" s="1">
        <v>0.527488616050167</v>
      </c>
      <c r="K10455" s="1" t="s">
        <v>18</v>
      </c>
      <c r="M10455" s="3">
        <v>44167.32730546296</v>
      </c>
    </row>
    <row r="10456">
      <c r="A10456" s="1">
        <v>10454.0</v>
      </c>
      <c r="B10456" s="1" t="s">
        <v>7096</v>
      </c>
      <c r="C10456" s="1" t="s">
        <v>19084</v>
      </c>
      <c r="D10456" s="1" t="s">
        <v>3708</v>
      </c>
      <c r="E10456" s="1" t="s">
        <v>7098</v>
      </c>
      <c r="F10456" s="1" t="s">
        <v>7099</v>
      </c>
      <c r="G10456" s="1" t="s">
        <v>17</v>
      </c>
      <c r="H10456" s="1">
        <v>45.0</v>
      </c>
      <c r="I10456" s="3">
        <v>44098.770833333336</v>
      </c>
      <c r="J10456" s="1">
        <v>0.00936403963298022</v>
      </c>
      <c r="K10456" s="1" t="s">
        <v>46</v>
      </c>
      <c r="L10456" s="1" t="s">
        <v>7100</v>
      </c>
      <c r="M10456" s="3">
        <v>44098.82957770833</v>
      </c>
    </row>
    <row r="10457">
      <c r="A10457" s="1">
        <v>10455.0</v>
      </c>
      <c r="B10457" s="1" t="s">
        <v>953</v>
      </c>
      <c r="C10457" s="1" t="s">
        <v>19085</v>
      </c>
      <c r="D10457" s="1" t="s">
        <v>121</v>
      </c>
      <c r="E10457" s="1" t="s">
        <v>955</v>
      </c>
      <c r="F10457" s="1" t="s">
        <v>956</v>
      </c>
      <c r="G10457" s="1" t="s">
        <v>35</v>
      </c>
      <c r="H10457" s="1">
        <v>45.0</v>
      </c>
      <c r="I10457" s="3">
        <v>44152.625</v>
      </c>
      <c r="J10457" s="1">
        <v>1.73231199164416</v>
      </c>
      <c r="K10457" s="1" t="s">
        <v>18</v>
      </c>
      <c r="M10457" s="3">
        <v>44152.649448530094</v>
      </c>
    </row>
    <row r="10458">
      <c r="A10458" s="1">
        <v>10456.0</v>
      </c>
      <c r="B10458" s="1" t="s">
        <v>582</v>
      </c>
      <c r="C10458" s="1" t="s">
        <v>19086</v>
      </c>
      <c r="D10458" s="1" t="s">
        <v>1029</v>
      </c>
      <c r="E10458" s="1" t="s">
        <v>3745</v>
      </c>
      <c r="F10458" s="1" t="s">
        <v>586</v>
      </c>
      <c r="G10458" s="1" t="s">
        <v>17</v>
      </c>
      <c r="H10458" s="1">
        <v>45.0</v>
      </c>
      <c r="I10458" s="3">
        <v>43833.625</v>
      </c>
      <c r="J10458" s="1">
        <v>1.16151461124113</v>
      </c>
      <c r="K10458" s="1" t="s">
        <v>24</v>
      </c>
      <c r="M10458" s="3">
        <v>43833.659756747686</v>
      </c>
    </row>
    <row r="10459">
      <c r="A10459" s="1">
        <v>10457.0</v>
      </c>
      <c r="B10459" s="1" t="s">
        <v>7934</v>
      </c>
      <c r="C10459" s="1" t="s">
        <v>19087</v>
      </c>
      <c r="D10459" s="1" t="s">
        <v>7084</v>
      </c>
      <c r="E10459" s="1" t="s">
        <v>19088</v>
      </c>
      <c r="F10459" s="1" t="s">
        <v>9681</v>
      </c>
      <c r="G10459" s="1" t="s">
        <v>89</v>
      </c>
      <c r="H10459" s="1">
        <v>45.0</v>
      </c>
      <c r="I10459" s="3">
        <v>44225.494844409724</v>
      </c>
      <c r="J10459" s="1">
        <v>1.17659281706393</v>
      </c>
      <c r="K10459" s="1" t="s">
        <v>159</v>
      </c>
      <c r="L10459" s="1" t="s">
        <v>1974</v>
      </c>
      <c r="M10459" s="3">
        <v>44225.525553148145</v>
      </c>
    </row>
    <row r="10460">
      <c r="A10460" s="1">
        <v>10458.0</v>
      </c>
      <c r="B10460" s="1" t="s">
        <v>1858</v>
      </c>
      <c r="C10460" s="1" t="s">
        <v>19089</v>
      </c>
      <c r="D10460" s="1" t="s">
        <v>14772</v>
      </c>
      <c r="E10460" s="1" t="s">
        <v>19090</v>
      </c>
      <c r="F10460" s="1" t="s">
        <v>1861</v>
      </c>
      <c r="G10460" s="1" t="s">
        <v>39</v>
      </c>
      <c r="H10460" s="1">
        <v>45.0</v>
      </c>
      <c r="I10460" s="3">
        <v>44217.489583333336</v>
      </c>
      <c r="J10460" s="1">
        <v>3.72329861130583</v>
      </c>
      <c r="K10460" s="1" t="s">
        <v>18</v>
      </c>
      <c r="L10460" s="1" t="s">
        <v>1047</v>
      </c>
      <c r="M10460" s="3">
        <v>44217.540525972225</v>
      </c>
    </row>
    <row r="10461">
      <c r="A10461" s="1">
        <v>10459.0</v>
      </c>
      <c r="B10461" s="1" t="s">
        <v>5099</v>
      </c>
      <c r="C10461" s="1" t="s">
        <v>19091</v>
      </c>
      <c r="D10461" s="1" t="s">
        <v>5101</v>
      </c>
      <c r="E10461" s="1" t="s">
        <v>5102</v>
      </c>
      <c r="F10461" s="1" t="s">
        <v>5103</v>
      </c>
      <c r="G10461" s="1" t="s">
        <v>35</v>
      </c>
      <c r="H10461" s="1">
        <v>45.0</v>
      </c>
      <c r="I10461" s="3">
        <v>43493.458333333336</v>
      </c>
      <c r="J10461" s="1">
        <v>2.22346310703039</v>
      </c>
      <c r="K10461" s="1" t="s">
        <v>24</v>
      </c>
      <c r="M10461" s="3">
        <v>43493.49394388889</v>
      </c>
    </row>
    <row r="10462">
      <c r="A10462" s="1">
        <v>10460.0</v>
      </c>
      <c r="B10462" s="1" t="s">
        <v>1459</v>
      </c>
      <c r="C10462" s="1" t="s">
        <v>19092</v>
      </c>
      <c r="D10462" s="1" t="s">
        <v>7228</v>
      </c>
      <c r="E10462" s="1" t="s">
        <v>19093</v>
      </c>
      <c r="F10462" s="1" t="s">
        <v>3715</v>
      </c>
      <c r="G10462" s="1" t="s">
        <v>39</v>
      </c>
      <c r="H10462" s="1">
        <v>45.0</v>
      </c>
      <c r="I10462" s="3">
        <v>44239.65625</v>
      </c>
      <c r="J10462" s="1">
        <v>1.83189024634274</v>
      </c>
      <c r="K10462" s="1" t="s">
        <v>18</v>
      </c>
      <c r="M10462" s="3">
        <v>44239.67965319444</v>
      </c>
    </row>
    <row r="10463">
      <c r="A10463" s="1">
        <v>10461.0</v>
      </c>
      <c r="B10463" s="1" t="s">
        <v>239</v>
      </c>
      <c r="C10463" s="1" t="s">
        <v>19094</v>
      </c>
      <c r="D10463" s="1" t="s">
        <v>1268</v>
      </c>
      <c r="E10463" s="1" t="s">
        <v>4171</v>
      </c>
      <c r="F10463" s="1" t="s">
        <v>243</v>
      </c>
      <c r="G10463" s="1" t="s">
        <v>35</v>
      </c>
      <c r="H10463" s="1">
        <v>45.0</v>
      </c>
      <c r="I10463" s="3">
        <v>44252.291666666664</v>
      </c>
      <c r="J10463" s="1">
        <v>1.02173318865258</v>
      </c>
      <c r="K10463" s="1" t="s">
        <v>46</v>
      </c>
      <c r="L10463" s="1" t="s">
        <v>244</v>
      </c>
      <c r="M10463" s="3">
        <v>44252.31214987268</v>
      </c>
    </row>
    <row r="10464">
      <c r="A10464" s="1">
        <v>10462.0</v>
      </c>
      <c r="B10464" s="1" t="s">
        <v>5034</v>
      </c>
      <c r="C10464" s="1" t="s">
        <v>19095</v>
      </c>
      <c r="D10464" s="1" t="s">
        <v>3465</v>
      </c>
      <c r="E10464" s="1" t="s">
        <v>12921</v>
      </c>
      <c r="F10464" s="1" t="s">
        <v>5037</v>
      </c>
      <c r="G10464" s="1" t="s">
        <v>35</v>
      </c>
      <c r="H10464" s="1">
        <v>45.0</v>
      </c>
      <c r="I10464" s="3">
        <v>43748.416666666664</v>
      </c>
      <c r="J10464" s="1">
        <v>2.13155481459429</v>
      </c>
      <c r="K10464" s="1" t="s">
        <v>24</v>
      </c>
      <c r="M10464" s="3">
        <v>43748.47000725695</v>
      </c>
    </row>
    <row r="10465">
      <c r="A10465" s="1">
        <v>10463.0</v>
      </c>
      <c r="B10465" s="1" t="s">
        <v>13570</v>
      </c>
      <c r="C10465" s="1" t="s">
        <v>19096</v>
      </c>
      <c r="D10465" s="1" t="s">
        <v>998</v>
      </c>
      <c r="E10465" s="1" t="s">
        <v>13572</v>
      </c>
      <c r="F10465" s="1" t="s">
        <v>13573</v>
      </c>
      <c r="G10465" s="1" t="s">
        <v>17</v>
      </c>
      <c r="H10465" s="1">
        <v>45.0</v>
      </c>
      <c r="I10465" s="3">
        <v>43901.708333333336</v>
      </c>
      <c r="J10465" s="1">
        <v>0.411553910161534</v>
      </c>
      <c r="K10465" s="1" t="s">
        <v>24</v>
      </c>
      <c r="M10465" s="3">
        <v>43901.71666275463</v>
      </c>
    </row>
    <row r="10466">
      <c r="A10466" s="1">
        <v>10464.0</v>
      </c>
      <c r="B10466" s="1" t="s">
        <v>63</v>
      </c>
      <c r="C10466" s="1" t="s">
        <v>19097</v>
      </c>
      <c r="D10466" s="1" t="s">
        <v>65</v>
      </c>
      <c r="E10466" s="1" t="s">
        <v>66</v>
      </c>
      <c r="F10466" s="1" t="s">
        <v>67</v>
      </c>
      <c r="G10466" s="1" t="s">
        <v>17</v>
      </c>
      <c r="H10466" s="1">
        <v>45.0</v>
      </c>
      <c r="I10466" s="3">
        <v>44194.270833333336</v>
      </c>
      <c r="J10466" s="1">
        <v>2.90804370952851</v>
      </c>
      <c r="K10466" s="1" t="s">
        <v>24</v>
      </c>
      <c r="M10466" s="3">
        <v>44194.293645983795</v>
      </c>
    </row>
    <row r="10467">
      <c r="A10467" s="1">
        <v>10465.0</v>
      </c>
      <c r="B10467" s="1" t="s">
        <v>1920</v>
      </c>
      <c r="C10467" s="1" t="s">
        <v>19098</v>
      </c>
      <c r="D10467" s="1" t="s">
        <v>1332</v>
      </c>
      <c r="E10467" s="1" t="s">
        <v>19099</v>
      </c>
      <c r="F10467" s="1" t="s">
        <v>1923</v>
      </c>
      <c r="G10467" s="1" t="s">
        <v>39</v>
      </c>
      <c r="H10467" s="1">
        <v>45.0</v>
      </c>
      <c r="I10467" s="3">
        <v>43833.75</v>
      </c>
      <c r="J10467" s="1">
        <v>2.80892112990329</v>
      </c>
      <c r="K10467" s="1" t="s">
        <v>218</v>
      </c>
      <c r="M10467" s="3">
        <v>43833.774933900466</v>
      </c>
    </row>
    <row r="10468">
      <c r="A10468" s="1">
        <v>10466.0</v>
      </c>
      <c r="B10468" s="1" t="s">
        <v>2494</v>
      </c>
      <c r="C10468" s="1" t="s">
        <v>19100</v>
      </c>
      <c r="D10468" s="1" t="s">
        <v>8305</v>
      </c>
      <c r="E10468" s="1" t="s">
        <v>10719</v>
      </c>
      <c r="F10468" s="1" t="s">
        <v>2498</v>
      </c>
      <c r="G10468" s="1" t="s">
        <v>17</v>
      </c>
      <c r="H10468" s="1">
        <v>45.0</v>
      </c>
      <c r="I10468" s="3">
        <v>44100.177083333336</v>
      </c>
      <c r="J10468" s="1">
        <v>0.801098053188291</v>
      </c>
      <c r="K10468" s="1" t="s">
        <v>2499</v>
      </c>
      <c r="L10468" s="1" t="s">
        <v>2499</v>
      </c>
      <c r="M10468" s="3">
        <v>44100.21667822917</v>
      </c>
    </row>
    <row r="10469">
      <c r="A10469" s="1">
        <v>10467.0</v>
      </c>
      <c r="B10469" s="1" t="s">
        <v>611</v>
      </c>
      <c r="C10469" s="1" t="s">
        <v>19101</v>
      </c>
      <c r="D10469" s="1" t="s">
        <v>3641</v>
      </c>
      <c r="E10469" s="1" t="s">
        <v>6036</v>
      </c>
      <c r="F10469" s="1" t="s">
        <v>615</v>
      </c>
      <c r="G10469" s="1" t="s">
        <v>17</v>
      </c>
      <c r="H10469" s="1">
        <v>45.0</v>
      </c>
      <c r="I10469" s="3">
        <v>44239.166666666664</v>
      </c>
      <c r="J10469" s="1">
        <v>2.64248069004959</v>
      </c>
      <c r="K10469" s="1" t="s">
        <v>616</v>
      </c>
      <c r="L10469" s="1" t="s">
        <v>617</v>
      </c>
      <c r="M10469" s="3">
        <v>44238.751695949075</v>
      </c>
    </row>
    <row r="10470">
      <c r="A10470" s="1">
        <v>10468.0</v>
      </c>
      <c r="B10470" s="1" t="s">
        <v>282</v>
      </c>
      <c r="C10470" s="1" t="s">
        <v>19102</v>
      </c>
      <c r="D10470" s="1" t="s">
        <v>4891</v>
      </c>
      <c r="E10470" s="1" t="s">
        <v>4892</v>
      </c>
      <c r="F10470" s="1" t="s">
        <v>286</v>
      </c>
      <c r="G10470" s="1" t="s">
        <v>35</v>
      </c>
      <c r="H10470" s="1">
        <v>45.0</v>
      </c>
      <c r="I10470" s="3">
        <v>44251.604166666664</v>
      </c>
      <c r="J10470" s="1">
        <v>2.16751781762265</v>
      </c>
      <c r="K10470" s="1" t="s">
        <v>218</v>
      </c>
      <c r="L10470" s="1" t="s">
        <v>287</v>
      </c>
      <c r="M10470" s="3">
        <v>44251.63254560185</v>
      </c>
    </row>
    <row r="10471">
      <c r="A10471" s="1">
        <v>10469.0</v>
      </c>
      <c r="B10471" s="1" t="s">
        <v>19</v>
      </c>
      <c r="C10471" s="1" t="s">
        <v>19103</v>
      </c>
      <c r="D10471" s="1" t="s">
        <v>21</v>
      </c>
      <c r="E10471" s="1" t="s">
        <v>16018</v>
      </c>
      <c r="F10471" s="1" t="s">
        <v>23</v>
      </c>
      <c r="G10471" s="1" t="s">
        <v>17</v>
      </c>
      <c r="H10471" s="1">
        <v>45.0</v>
      </c>
      <c r="I10471" s="3">
        <v>43803.291666666664</v>
      </c>
      <c r="J10471" s="1">
        <v>0.85894215121078</v>
      </c>
      <c r="K10471" s="1" t="s">
        <v>24</v>
      </c>
      <c r="M10471" s="3">
        <v>43803.34841200231</v>
      </c>
    </row>
    <row r="10472">
      <c r="A10472" s="1">
        <v>10470.0</v>
      </c>
      <c r="B10472" s="1" t="s">
        <v>19104</v>
      </c>
      <c r="C10472" s="1" t="s">
        <v>19105</v>
      </c>
      <c r="D10472" s="1" t="s">
        <v>80</v>
      </c>
      <c r="E10472" s="1" t="s">
        <v>19106</v>
      </c>
      <c r="F10472" s="1" t="s">
        <v>19107</v>
      </c>
      <c r="G10472" s="1" t="s">
        <v>17</v>
      </c>
      <c r="H10472" s="1">
        <v>45.0</v>
      </c>
      <c r="I10472" s="3">
        <v>43848.354166666664</v>
      </c>
      <c r="J10472" s="1">
        <v>0.380185502596778</v>
      </c>
      <c r="K10472" s="1" t="s">
        <v>46</v>
      </c>
      <c r="M10472" s="3">
        <v>43848.387214421295</v>
      </c>
    </row>
    <row r="10473">
      <c r="A10473" s="1">
        <v>10471.0</v>
      </c>
      <c r="B10473" s="1" t="s">
        <v>141</v>
      </c>
      <c r="C10473" s="1" t="s">
        <v>19108</v>
      </c>
      <c r="D10473" s="1" t="s">
        <v>1179</v>
      </c>
      <c r="E10473" s="1" t="s">
        <v>19109</v>
      </c>
      <c r="F10473" s="1" t="s">
        <v>175</v>
      </c>
      <c r="G10473" s="1" t="s">
        <v>39</v>
      </c>
      <c r="H10473" s="1">
        <v>45.0</v>
      </c>
      <c r="I10473" s="3">
        <v>43925.75</v>
      </c>
      <c r="J10473" s="1">
        <v>1.20971150252413</v>
      </c>
      <c r="K10473" s="1" t="s">
        <v>46</v>
      </c>
      <c r="M10473" s="3">
        <v>43925.77770944445</v>
      </c>
    </row>
    <row r="10474">
      <c r="A10474" s="1">
        <v>10472.0</v>
      </c>
      <c r="B10474" s="1" t="s">
        <v>340</v>
      </c>
      <c r="C10474" s="1" t="s">
        <v>19110</v>
      </c>
      <c r="D10474" s="1" t="s">
        <v>2994</v>
      </c>
      <c r="E10474" s="1" t="s">
        <v>19111</v>
      </c>
      <c r="F10474" s="1" t="s">
        <v>344</v>
      </c>
      <c r="G10474" s="1" t="s">
        <v>39</v>
      </c>
      <c r="H10474" s="1">
        <v>45.0</v>
      </c>
      <c r="I10474" s="3">
        <v>44218.552083333336</v>
      </c>
      <c r="J10474" s="1">
        <v>2.41052540760557</v>
      </c>
      <c r="K10474" s="1" t="s">
        <v>83</v>
      </c>
      <c r="M10474" s="3">
        <v>44218.579803692126</v>
      </c>
    </row>
    <row r="10475">
      <c r="A10475" s="1">
        <v>10473.0</v>
      </c>
      <c r="B10475" s="1" t="s">
        <v>17514</v>
      </c>
      <c r="C10475" s="1" t="s">
        <v>19112</v>
      </c>
      <c r="D10475" s="1" t="s">
        <v>80</v>
      </c>
      <c r="E10475" s="1" t="s">
        <v>19113</v>
      </c>
      <c r="F10475" s="1" t="s">
        <v>17517</v>
      </c>
      <c r="G10475" s="1" t="s">
        <v>39</v>
      </c>
      <c r="H10475" s="1">
        <v>45.0</v>
      </c>
      <c r="I10475" s="3">
        <v>43677.666666666664</v>
      </c>
      <c r="J10475" s="1">
        <v>1.325225562156</v>
      </c>
      <c r="K10475" s="1" t="s">
        <v>18</v>
      </c>
      <c r="M10475" s="3">
        <v>43677.72686861111</v>
      </c>
    </row>
    <row r="10476">
      <c r="A10476" s="1">
        <v>10474.0</v>
      </c>
      <c r="B10476" s="1" t="s">
        <v>991</v>
      </c>
      <c r="C10476" s="1" t="s">
        <v>19114</v>
      </c>
      <c r="D10476" s="1" t="s">
        <v>3708</v>
      </c>
      <c r="E10476" s="1" t="s">
        <v>19115</v>
      </c>
      <c r="F10476" s="1" t="s">
        <v>995</v>
      </c>
      <c r="G10476" s="1" t="s">
        <v>89</v>
      </c>
      <c r="H10476" s="1">
        <v>45.0</v>
      </c>
      <c r="I10476" s="3">
        <v>43730.79738425926</v>
      </c>
      <c r="J10476" s="1">
        <v>0.793203260954199</v>
      </c>
      <c r="K10476" s="1" t="s">
        <v>18</v>
      </c>
      <c r="M10476" s="3">
        <v>43730.8197947338</v>
      </c>
    </row>
    <row r="10477">
      <c r="A10477" s="1">
        <v>10475.0</v>
      </c>
      <c r="B10477" s="1" t="s">
        <v>19116</v>
      </c>
      <c r="C10477" s="1" t="s">
        <v>19117</v>
      </c>
      <c r="D10477" s="1" t="s">
        <v>4240</v>
      </c>
      <c r="E10477" s="1" t="s">
        <v>19118</v>
      </c>
      <c r="F10477" s="1" t="s">
        <v>19119</v>
      </c>
      <c r="G10477" s="1" t="s">
        <v>89</v>
      </c>
      <c r="H10477" s="1">
        <v>45.0</v>
      </c>
      <c r="I10477" s="3">
        <v>43853.458202152775</v>
      </c>
      <c r="J10477" s="1">
        <v>1.09761896867133</v>
      </c>
      <c r="K10477" s="1" t="s">
        <v>166</v>
      </c>
      <c r="M10477" s="3">
        <v>43853.480532974536</v>
      </c>
    </row>
    <row r="10478">
      <c r="A10478" s="1">
        <v>10476.0</v>
      </c>
      <c r="B10478" s="1" t="s">
        <v>84</v>
      </c>
      <c r="C10478" s="1" t="s">
        <v>19120</v>
      </c>
      <c r="D10478" s="1" t="s">
        <v>1899</v>
      </c>
      <c r="E10478" s="1" t="s">
        <v>1900</v>
      </c>
      <c r="F10478" s="1" t="s">
        <v>88</v>
      </c>
      <c r="G10478" s="1" t="s">
        <v>35</v>
      </c>
      <c r="H10478" s="1">
        <v>45.0</v>
      </c>
      <c r="I10478" s="3">
        <v>43721.166666666664</v>
      </c>
      <c r="J10478" s="1">
        <v>1.77604002982738</v>
      </c>
      <c r="K10478" s="1" t="s">
        <v>83</v>
      </c>
      <c r="M10478" s="3">
        <v>43721.207513298614</v>
      </c>
    </row>
    <row r="10479">
      <c r="A10479" s="1">
        <v>10477.0</v>
      </c>
      <c r="B10479" s="1" t="s">
        <v>303</v>
      </c>
      <c r="C10479" s="1" t="s">
        <v>19121</v>
      </c>
      <c r="D10479" s="1" t="s">
        <v>305</v>
      </c>
      <c r="E10479" s="1" t="s">
        <v>2594</v>
      </c>
      <c r="F10479" s="1" t="s">
        <v>307</v>
      </c>
      <c r="G10479" s="1" t="s">
        <v>17</v>
      </c>
      <c r="H10479" s="1">
        <v>45.0</v>
      </c>
      <c r="I10479" s="3">
        <v>43913.625</v>
      </c>
      <c r="J10479" s="1">
        <v>1.44013285624526</v>
      </c>
      <c r="K10479" s="1" t="s">
        <v>24</v>
      </c>
      <c r="M10479" s="3">
        <v>43913.651529131945</v>
      </c>
    </row>
    <row r="10480">
      <c r="A10480" s="1">
        <v>10478.0</v>
      </c>
      <c r="B10480" s="1" t="s">
        <v>4270</v>
      </c>
      <c r="C10480" s="1" t="s">
        <v>19122</v>
      </c>
      <c r="D10480" s="1" t="s">
        <v>1179</v>
      </c>
      <c r="E10480" s="1" t="s">
        <v>19123</v>
      </c>
      <c r="F10480" s="1" t="s">
        <v>4273</v>
      </c>
      <c r="G10480" s="1" t="s">
        <v>39</v>
      </c>
      <c r="H10480" s="1">
        <v>45.0</v>
      </c>
      <c r="I10480" s="3">
        <v>43951.375</v>
      </c>
      <c r="J10480" s="1">
        <v>0.615166464924853</v>
      </c>
      <c r="K10480" s="1" t="s">
        <v>18</v>
      </c>
      <c r="M10480" s="3">
        <v>43951.40366413195</v>
      </c>
    </row>
    <row r="10481">
      <c r="A10481" s="1">
        <v>10479.0</v>
      </c>
      <c r="B10481" s="1" t="s">
        <v>2333</v>
      </c>
      <c r="C10481" s="1" t="s">
        <v>19124</v>
      </c>
      <c r="D10481" s="1" t="s">
        <v>226</v>
      </c>
      <c r="E10481" s="1" t="s">
        <v>19125</v>
      </c>
      <c r="F10481" s="1" t="s">
        <v>2336</v>
      </c>
      <c r="G10481" s="1" t="s">
        <v>39</v>
      </c>
      <c r="H10481" s="1">
        <v>45.0</v>
      </c>
      <c r="I10481" s="3">
        <v>43468.208333333336</v>
      </c>
      <c r="J10481" s="1">
        <v>0.0122642426435747</v>
      </c>
      <c r="K10481" s="1" t="s">
        <v>24</v>
      </c>
      <c r="M10481" s="3">
        <v>43467.65203740741</v>
      </c>
    </row>
    <row r="10482">
      <c r="A10482" s="1">
        <v>10480.0</v>
      </c>
      <c r="B10482" s="1" t="s">
        <v>4933</v>
      </c>
      <c r="C10482" s="1" t="s">
        <v>19126</v>
      </c>
      <c r="D10482" s="1" t="s">
        <v>1128</v>
      </c>
      <c r="E10482" s="1" t="s">
        <v>19127</v>
      </c>
      <c r="F10482" s="1" t="s">
        <v>4937</v>
      </c>
      <c r="G10482" s="1" t="s">
        <v>89</v>
      </c>
      <c r="H10482" s="1">
        <v>45.0</v>
      </c>
      <c r="I10482" s="3">
        <v>44088.407453472224</v>
      </c>
      <c r="J10482" s="1">
        <v>1.25910911402721</v>
      </c>
      <c r="K10482" s="1" t="s">
        <v>218</v>
      </c>
      <c r="L10482" s="1" t="s">
        <v>4938</v>
      </c>
      <c r="M10482" s="3">
        <v>44088.44066960648</v>
      </c>
    </row>
    <row r="10483">
      <c r="A10483" s="1">
        <v>10481.0</v>
      </c>
      <c r="B10483" s="1" t="s">
        <v>2291</v>
      </c>
      <c r="C10483" s="1" t="s">
        <v>19128</v>
      </c>
      <c r="D10483" s="1" t="s">
        <v>818</v>
      </c>
      <c r="E10483" s="1" t="s">
        <v>19129</v>
      </c>
      <c r="F10483" s="1" t="s">
        <v>2294</v>
      </c>
      <c r="G10483" s="1" t="s">
        <v>89</v>
      </c>
      <c r="H10483" s="1">
        <v>45.0</v>
      </c>
      <c r="I10483" s="3">
        <v>44127.456199849534</v>
      </c>
      <c r="J10483" s="1">
        <v>3.70504313770353</v>
      </c>
      <c r="K10483" s="1" t="s">
        <v>62</v>
      </c>
      <c r="L10483" s="1" t="s">
        <v>3888</v>
      </c>
      <c r="M10483" s="3">
        <v>44127.47486576389</v>
      </c>
    </row>
    <row r="10484">
      <c r="A10484" s="1">
        <v>10482.0</v>
      </c>
      <c r="B10484" s="1" t="s">
        <v>5319</v>
      </c>
      <c r="C10484" s="1" t="s">
        <v>19130</v>
      </c>
      <c r="D10484" s="1" t="s">
        <v>13210</v>
      </c>
      <c r="E10484" s="1" t="s">
        <v>19131</v>
      </c>
      <c r="F10484" s="1" t="s">
        <v>5322</v>
      </c>
      <c r="G10484" s="1" t="s">
        <v>39</v>
      </c>
      <c r="H10484" s="1">
        <v>45.0</v>
      </c>
      <c r="I10484" s="3">
        <v>44009.666666666664</v>
      </c>
      <c r="J10484" s="1">
        <v>0.304815218611949</v>
      </c>
      <c r="K10484" s="1" t="s">
        <v>24</v>
      </c>
      <c r="L10484" s="1" t="s">
        <v>741</v>
      </c>
      <c r="M10484" s="3">
        <v>44009.68556212963</v>
      </c>
    </row>
    <row r="10485">
      <c r="A10485" s="1">
        <v>10483.0</v>
      </c>
      <c r="B10485" s="1" t="s">
        <v>4448</v>
      </c>
      <c r="C10485" s="1" t="s">
        <v>19132</v>
      </c>
      <c r="D10485" s="1" t="s">
        <v>701</v>
      </c>
      <c r="E10485" s="1" t="s">
        <v>15480</v>
      </c>
      <c r="F10485" s="1" t="s">
        <v>4451</v>
      </c>
      <c r="G10485" s="1" t="s">
        <v>17</v>
      </c>
      <c r="H10485" s="1">
        <v>45.0</v>
      </c>
      <c r="I10485" s="3">
        <v>44215.375</v>
      </c>
      <c r="J10485" s="1">
        <v>0.923918738248297</v>
      </c>
      <c r="K10485" s="1" t="s">
        <v>24</v>
      </c>
      <c r="M10485" s="3">
        <v>44215.43997454861</v>
      </c>
    </row>
    <row r="10486">
      <c r="A10486" s="1">
        <v>10484.0</v>
      </c>
      <c r="B10486" s="1" t="s">
        <v>3437</v>
      </c>
      <c r="C10486" s="1" t="s">
        <v>19133</v>
      </c>
      <c r="D10486" s="1" t="s">
        <v>2402</v>
      </c>
      <c r="E10486" s="1" t="s">
        <v>3439</v>
      </c>
      <c r="F10486" s="1" t="s">
        <v>3440</v>
      </c>
      <c r="G10486" s="1" t="s">
        <v>35</v>
      </c>
      <c r="H10486" s="1">
        <v>45.0</v>
      </c>
      <c r="I10486" s="3">
        <v>43495.208333333336</v>
      </c>
      <c r="J10486" s="1">
        <v>1.12956611135524</v>
      </c>
      <c r="K10486" s="1" t="s">
        <v>24</v>
      </c>
      <c r="M10486" s="3">
        <v>43495.281726215275</v>
      </c>
    </row>
    <row r="10487">
      <c r="A10487" s="1">
        <v>10485.0</v>
      </c>
      <c r="B10487" s="1" t="s">
        <v>12</v>
      </c>
      <c r="C10487" s="1" t="s">
        <v>19134</v>
      </c>
      <c r="D10487" s="1" t="s">
        <v>4220</v>
      </c>
      <c r="E10487" s="1" t="s">
        <v>4982</v>
      </c>
      <c r="F10487" s="1" t="s">
        <v>16</v>
      </c>
      <c r="G10487" s="1" t="s">
        <v>17</v>
      </c>
      <c r="H10487" s="1">
        <v>45.0</v>
      </c>
      <c r="I10487" s="3">
        <v>43916.625</v>
      </c>
      <c r="J10487" s="1">
        <v>1.22758577315778</v>
      </c>
      <c r="K10487" s="1" t="s">
        <v>18</v>
      </c>
      <c r="M10487" s="3">
        <v>43916.67450724537</v>
      </c>
    </row>
    <row r="10488">
      <c r="A10488" s="1">
        <v>10486.0</v>
      </c>
      <c r="B10488" s="1" t="s">
        <v>6308</v>
      </c>
      <c r="C10488" s="1" t="s">
        <v>19135</v>
      </c>
      <c r="D10488" s="1" t="s">
        <v>3618</v>
      </c>
      <c r="E10488" s="1" t="s">
        <v>6310</v>
      </c>
      <c r="F10488" s="1" t="s">
        <v>6311</v>
      </c>
      <c r="G10488" s="1" t="s">
        <v>17</v>
      </c>
      <c r="H10488" s="1">
        <v>45.0</v>
      </c>
      <c r="I10488" s="3">
        <v>43930.291666666664</v>
      </c>
      <c r="J10488" s="1">
        <v>0.834605703229666</v>
      </c>
      <c r="K10488" s="1" t="s">
        <v>24</v>
      </c>
      <c r="L10488" s="1" t="s">
        <v>6312</v>
      </c>
      <c r="M10488" s="3">
        <v>43931.361792905096</v>
      </c>
    </row>
    <row r="10489">
      <c r="A10489" s="1">
        <v>10487.0</v>
      </c>
      <c r="B10489" s="1" t="s">
        <v>2177</v>
      </c>
      <c r="C10489" s="1" t="s">
        <v>19136</v>
      </c>
      <c r="D10489" s="1" t="s">
        <v>121</v>
      </c>
      <c r="E10489" s="1" t="s">
        <v>19137</v>
      </c>
      <c r="F10489" s="1" t="s">
        <v>2180</v>
      </c>
      <c r="G10489" s="1" t="s">
        <v>39</v>
      </c>
      <c r="H10489" s="1">
        <v>45.0</v>
      </c>
      <c r="I10489" s="3">
        <v>44157.375</v>
      </c>
      <c r="J10489" s="1">
        <v>3.8432809091895</v>
      </c>
      <c r="K10489" s="1" t="s">
        <v>46</v>
      </c>
      <c r="L10489" s="1" t="s">
        <v>2164</v>
      </c>
      <c r="M10489" s="3">
        <v>44157.41076712963</v>
      </c>
    </row>
    <row r="10490">
      <c r="A10490" s="1">
        <v>10488.0</v>
      </c>
      <c r="B10490" s="1" t="s">
        <v>1101</v>
      </c>
      <c r="C10490" s="1" t="s">
        <v>19138</v>
      </c>
      <c r="D10490" s="1" t="s">
        <v>2485</v>
      </c>
      <c r="E10490" s="1" t="s">
        <v>19139</v>
      </c>
      <c r="F10490" s="1" t="s">
        <v>1105</v>
      </c>
      <c r="G10490" s="1" t="s">
        <v>89</v>
      </c>
      <c r="H10490" s="1">
        <v>45.0</v>
      </c>
      <c r="I10490" s="3">
        <v>44239.34066753472</v>
      </c>
      <c r="J10490" s="1">
        <v>4.651998302589</v>
      </c>
      <c r="K10490" s="1" t="s">
        <v>83</v>
      </c>
      <c r="L10490" s="1" t="s">
        <v>1270</v>
      </c>
      <c r="M10490" s="3">
        <v>44239.373324409724</v>
      </c>
    </row>
    <row r="10491">
      <c r="A10491" s="1">
        <v>10489.0</v>
      </c>
      <c r="B10491" s="1" t="s">
        <v>12345</v>
      </c>
      <c r="C10491" s="1" t="s">
        <v>19140</v>
      </c>
      <c r="D10491" s="1" t="s">
        <v>2553</v>
      </c>
      <c r="E10491" s="1" t="s">
        <v>19141</v>
      </c>
      <c r="F10491" s="1" t="s">
        <v>12348</v>
      </c>
      <c r="G10491" s="1" t="s">
        <v>39</v>
      </c>
      <c r="H10491" s="1">
        <v>45.0</v>
      </c>
      <c r="I10491" s="3">
        <v>44128.65625</v>
      </c>
      <c r="J10491" s="1">
        <v>2.2346265677243</v>
      </c>
      <c r="K10491" s="1" t="s">
        <v>24</v>
      </c>
      <c r="L10491" s="1" t="s">
        <v>741</v>
      </c>
      <c r="M10491" s="3">
        <v>44128.687908657404</v>
      </c>
    </row>
    <row r="10492">
      <c r="A10492" s="1">
        <v>10490.0</v>
      </c>
      <c r="B10492" s="1" t="s">
        <v>2467</v>
      </c>
      <c r="C10492" s="1" t="s">
        <v>19142</v>
      </c>
      <c r="D10492" s="1" t="s">
        <v>2173</v>
      </c>
      <c r="E10492" s="1" t="s">
        <v>3328</v>
      </c>
      <c r="F10492" s="1" t="s">
        <v>2470</v>
      </c>
      <c r="G10492" s="1" t="s">
        <v>17</v>
      </c>
      <c r="H10492" s="1">
        <v>45.0</v>
      </c>
      <c r="I10492" s="3">
        <v>43803.583333333336</v>
      </c>
      <c r="J10492" s="1">
        <v>1.38367465262923</v>
      </c>
      <c r="K10492" s="1" t="s">
        <v>83</v>
      </c>
      <c r="M10492" s="3">
        <v>43803.62203362268</v>
      </c>
    </row>
    <row r="10493">
      <c r="A10493" s="1">
        <v>10491.0</v>
      </c>
      <c r="B10493" s="1" t="s">
        <v>2671</v>
      </c>
      <c r="C10493" s="1" t="s">
        <v>19143</v>
      </c>
      <c r="D10493" s="1" t="s">
        <v>2673</v>
      </c>
      <c r="E10493" s="1" t="s">
        <v>2674</v>
      </c>
      <c r="F10493" s="1" t="s">
        <v>2675</v>
      </c>
      <c r="G10493" s="1" t="s">
        <v>17</v>
      </c>
      <c r="H10493" s="1">
        <v>45.0</v>
      </c>
      <c r="I10493" s="3">
        <v>44119.291666666664</v>
      </c>
      <c r="J10493" s="1">
        <v>0.778807752884567</v>
      </c>
      <c r="K10493" s="1" t="s">
        <v>83</v>
      </c>
      <c r="L10493" s="1" t="s">
        <v>90</v>
      </c>
      <c r="M10493" s="3">
        <v>44119.3329387037</v>
      </c>
    </row>
    <row r="10494">
      <c r="A10494" s="1">
        <v>10492.0</v>
      </c>
      <c r="B10494" s="1" t="s">
        <v>758</v>
      </c>
      <c r="C10494" s="1" t="s">
        <v>19144</v>
      </c>
      <c r="D10494" s="1" t="s">
        <v>5543</v>
      </c>
      <c r="E10494" s="1" t="s">
        <v>19145</v>
      </c>
      <c r="F10494" s="1" t="s">
        <v>762</v>
      </c>
      <c r="G10494" s="1" t="s">
        <v>39</v>
      </c>
      <c r="H10494" s="1">
        <v>45.0</v>
      </c>
      <c r="I10494" s="3">
        <v>43887.739583333336</v>
      </c>
      <c r="J10494" s="1">
        <v>2.83662305046537</v>
      </c>
      <c r="K10494" s="1" t="s">
        <v>159</v>
      </c>
      <c r="M10494" s="3">
        <v>43887.77328596065</v>
      </c>
    </row>
    <row r="10495">
      <c r="A10495" s="1">
        <v>10493.0</v>
      </c>
      <c r="B10495" s="1" t="s">
        <v>1181</v>
      </c>
      <c r="C10495" s="1" t="s">
        <v>19146</v>
      </c>
      <c r="D10495" s="1" t="s">
        <v>80</v>
      </c>
      <c r="E10495" s="1" t="s">
        <v>6502</v>
      </c>
      <c r="F10495" s="1" t="s">
        <v>1184</v>
      </c>
      <c r="G10495" s="1" t="s">
        <v>35</v>
      </c>
      <c r="H10495" s="1">
        <v>45.0</v>
      </c>
      <c r="I10495" s="3">
        <v>43710.625</v>
      </c>
      <c r="J10495" s="1">
        <v>1.01141368117111</v>
      </c>
      <c r="K10495" s="1" t="s">
        <v>46</v>
      </c>
      <c r="M10495" s="3">
        <v>43710.60713069444</v>
      </c>
    </row>
    <row r="10496">
      <c r="A10496" s="1">
        <v>10494.0</v>
      </c>
      <c r="B10496" s="1" t="s">
        <v>3116</v>
      </c>
      <c r="C10496" s="1" t="s">
        <v>19147</v>
      </c>
      <c r="D10496" s="1" t="s">
        <v>21</v>
      </c>
      <c r="E10496" s="1" t="s">
        <v>6468</v>
      </c>
      <c r="F10496" s="1" t="s">
        <v>3119</v>
      </c>
      <c r="G10496" s="1" t="s">
        <v>17</v>
      </c>
      <c r="H10496" s="1">
        <v>45.0</v>
      </c>
      <c r="I10496" s="3">
        <v>44074.271527777775</v>
      </c>
      <c r="J10496" s="1">
        <v>2.5948691364903</v>
      </c>
      <c r="K10496" s="1" t="s">
        <v>24</v>
      </c>
      <c r="M10496" s="3">
        <v>44074.304790787035</v>
      </c>
    </row>
    <row r="10497">
      <c r="A10497" s="1">
        <v>10495.0</v>
      </c>
      <c r="B10497" s="1" t="s">
        <v>953</v>
      </c>
      <c r="C10497" s="1" t="s">
        <v>19148</v>
      </c>
      <c r="D10497" s="1" t="s">
        <v>7831</v>
      </c>
      <c r="E10497" s="1" t="s">
        <v>7832</v>
      </c>
      <c r="F10497" s="1" t="s">
        <v>965</v>
      </c>
      <c r="G10497" s="1" t="s">
        <v>35</v>
      </c>
      <c r="H10497" s="1">
        <v>45.0</v>
      </c>
      <c r="I10497" s="3">
        <v>43650.666666666664</v>
      </c>
      <c r="J10497" s="1">
        <v>0.832981192101267</v>
      </c>
      <c r="K10497" s="1" t="s">
        <v>18</v>
      </c>
      <c r="M10497" s="3">
        <v>43650.71421813657</v>
      </c>
    </row>
    <row r="10498">
      <c r="A10498" s="1">
        <v>10496.0</v>
      </c>
      <c r="B10498" s="1" t="s">
        <v>385</v>
      </c>
      <c r="C10498" s="1" t="s">
        <v>19149</v>
      </c>
      <c r="D10498" s="1" t="s">
        <v>305</v>
      </c>
      <c r="E10498" s="1" t="s">
        <v>9829</v>
      </c>
      <c r="F10498" s="1" t="s">
        <v>388</v>
      </c>
      <c r="G10498" s="1" t="s">
        <v>17</v>
      </c>
      <c r="H10498" s="1">
        <v>45.0</v>
      </c>
      <c r="I10498" s="3">
        <v>43765.5</v>
      </c>
      <c r="J10498" s="1">
        <v>0.734725384805761</v>
      </c>
      <c r="K10498" s="1" t="s">
        <v>24</v>
      </c>
      <c r="M10498" s="3">
        <v>43742.68456410879</v>
      </c>
    </row>
    <row r="10499">
      <c r="A10499" s="1">
        <v>10497.0</v>
      </c>
      <c r="B10499" s="1" t="s">
        <v>354</v>
      </c>
      <c r="C10499" s="1" t="s">
        <v>19150</v>
      </c>
      <c r="D10499" s="1" t="s">
        <v>19151</v>
      </c>
      <c r="E10499" s="1" t="s">
        <v>19152</v>
      </c>
      <c r="F10499" s="1" t="s">
        <v>358</v>
      </c>
      <c r="G10499" s="1" t="s">
        <v>89</v>
      </c>
      <c r="H10499" s="1">
        <v>45.0</v>
      </c>
      <c r="I10499" s="3">
        <v>44133.36474939815</v>
      </c>
      <c r="J10499" s="1">
        <v>1.07726211690471</v>
      </c>
      <c r="K10499" s="1" t="s">
        <v>24</v>
      </c>
      <c r="M10499" s="3">
        <v>44133.38474903935</v>
      </c>
    </row>
    <row r="10500">
      <c r="A10500" s="1">
        <v>10498.0</v>
      </c>
      <c r="B10500" s="1" t="s">
        <v>303</v>
      </c>
      <c r="C10500" s="1" t="s">
        <v>19153</v>
      </c>
      <c r="D10500" s="1" t="s">
        <v>305</v>
      </c>
      <c r="E10500" s="1" t="s">
        <v>7244</v>
      </c>
      <c r="F10500" s="1" t="s">
        <v>307</v>
      </c>
      <c r="G10500" s="1" t="s">
        <v>17</v>
      </c>
      <c r="H10500" s="1">
        <v>45.0</v>
      </c>
      <c r="I10500" s="3">
        <v>43986.791666666664</v>
      </c>
      <c r="J10500" s="1">
        <v>1.03695431356721</v>
      </c>
      <c r="K10500" s="1" t="s">
        <v>24</v>
      </c>
      <c r="M10500" s="3">
        <v>43986.818689837964</v>
      </c>
    </row>
    <row r="10501">
      <c r="A10501" s="1">
        <v>10499.0</v>
      </c>
      <c r="B10501" s="1" t="s">
        <v>953</v>
      </c>
      <c r="C10501" s="1" t="s">
        <v>19154</v>
      </c>
      <c r="D10501" s="1" t="s">
        <v>121</v>
      </c>
      <c r="E10501" s="1" t="s">
        <v>3065</v>
      </c>
      <c r="F10501" s="1" t="s">
        <v>956</v>
      </c>
      <c r="G10501" s="1" t="s">
        <v>17</v>
      </c>
      <c r="H10501" s="1">
        <v>45.0</v>
      </c>
      <c r="I10501" s="3">
        <v>44172.625</v>
      </c>
      <c r="J10501" s="1">
        <v>1.83180796499704</v>
      </c>
      <c r="K10501" s="1" t="s">
        <v>18</v>
      </c>
      <c r="M10501" s="3">
        <v>44172.6730219213</v>
      </c>
    </row>
    <row r="10502">
      <c r="A10502" s="1">
        <v>10500.0</v>
      </c>
      <c r="B10502" s="1" t="s">
        <v>4120</v>
      </c>
      <c r="C10502" s="1" t="s">
        <v>19155</v>
      </c>
      <c r="D10502" s="1" t="s">
        <v>1461</v>
      </c>
      <c r="E10502" s="1" t="s">
        <v>6124</v>
      </c>
      <c r="F10502" s="1" t="s">
        <v>4123</v>
      </c>
      <c r="G10502" s="1" t="s">
        <v>35</v>
      </c>
      <c r="H10502" s="1">
        <v>45.0</v>
      </c>
      <c r="I10502" s="3">
        <v>43850.625</v>
      </c>
      <c r="J10502" s="1">
        <v>5.13850924282606</v>
      </c>
      <c r="K10502" s="1" t="s">
        <v>62</v>
      </c>
      <c r="M10502" s="3">
        <v>43850.68169927083</v>
      </c>
    </row>
    <row r="10503">
      <c r="A10503" s="1">
        <v>10501.0</v>
      </c>
      <c r="B10503" s="1" t="s">
        <v>991</v>
      </c>
      <c r="C10503" s="1" t="s">
        <v>19156</v>
      </c>
      <c r="D10503" s="1" t="s">
        <v>37</v>
      </c>
      <c r="E10503" s="1" t="s">
        <v>19157</v>
      </c>
      <c r="F10503" s="1" t="s">
        <v>995</v>
      </c>
      <c r="G10503" s="1" t="s">
        <v>89</v>
      </c>
      <c r="H10503" s="1">
        <v>45.0</v>
      </c>
      <c r="I10503" s="3">
        <v>44196.36313077546</v>
      </c>
      <c r="J10503" s="1">
        <v>2.33023404024838</v>
      </c>
      <c r="K10503" s="1" t="s">
        <v>18</v>
      </c>
      <c r="M10503" s="3">
        <v>44196.38644501157</v>
      </c>
    </row>
    <row r="10504">
      <c r="A10504" s="1">
        <v>10502.0</v>
      </c>
      <c r="B10504" s="1" t="s">
        <v>1031</v>
      </c>
      <c r="C10504" s="1" t="s">
        <v>19158</v>
      </c>
      <c r="D10504" s="1" t="s">
        <v>998</v>
      </c>
      <c r="E10504" s="1" t="s">
        <v>8926</v>
      </c>
      <c r="F10504" s="1" t="s">
        <v>1034</v>
      </c>
      <c r="G10504" s="1" t="s">
        <v>17</v>
      </c>
      <c r="H10504" s="1">
        <v>45.0</v>
      </c>
      <c r="I10504" s="3">
        <v>43754.375</v>
      </c>
      <c r="J10504" s="1">
        <v>1.19175017197492</v>
      </c>
      <c r="K10504" s="1" t="s">
        <v>24</v>
      </c>
      <c r="M10504" s="3">
        <v>43754.408037002315</v>
      </c>
    </row>
    <row r="10505">
      <c r="A10505" s="1">
        <v>10503.0</v>
      </c>
      <c r="B10505" s="1" t="s">
        <v>838</v>
      </c>
      <c r="C10505" s="1" t="s">
        <v>19159</v>
      </c>
      <c r="D10505" s="1" t="s">
        <v>560</v>
      </c>
      <c r="E10505" s="1" t="s">
        <v>19160</v>
      </c>
      <c r="F10505" s="1" t="s">
        <v>842</v>
      </c>
      <c r="G10505" s="1" t="s">
        <v>39</v>
      </c>
      <c r="H10505" s="1">
        <v>45.0</v>
      </c>
      <c r="I10505" s="3">
        <v>43642.666666666664</v>
      </c>
      <c r="J10505" s="1">
        <v>2.69534251362532</v>
      </c>
      <c r="K10505" s="1" t="s">
        <v>24</v>
      </c>
      <c r="M10505" s="3">
        <v>43642.771891875</v>
      </c>
    </row>
    <row r="10506">
      <c r="A10506" s="1">
        <v>10504.0</v>
      </c>
      <c r="B10506" s="1" t="s">
        <v>512</v>
      </c>
      <c r="C10506" s="1" t="s">
        <v>19161</v>
      </c>
      <c r="D10506" s="1" t="s">
        <v>514</v>
      </c>
      <c r="E10506" s="1" t="s">
        <v>515</v>
      </c>
      <c r="F10506" s="1" t="s">
        <v>516</v>
      </c>
      <c r="G10506" s="1" t="s">
        <v>17</v>
      </c>
      <c r="H10506" s="1">
        <v>45.0</v>
      </c>
      <c r="I10506" s="3">
        <v>43890.708333333336</v>
      </c>
      <c r="J10506" s="1">
        <v>0.666251358102909</v>
      </c>
      <c r="K10506" s="1" t="s">
        <v>83</v>
      </c>
      <c r="M10506" s="3">
        <v>43890.7805455787</v>
      </c>
    </row>
    <row r="10507">
      <c r="A10507" s="1">
        <v>10505.0</v>
      </c>
      <c r="B10507" s="1" t="s">
        <v>73</v>
      </c>
      <c r="C10507" s="1" t="s">
        <v>19162</v>
      </c>
      <c r="D10507" s="1" t="s">
        <v>1595</v>
      </c>
      <c r="E10507" s="1" t="s">
        <v>1596</v>
      </c>
      <c r="F10507" s="1" t="s">
        <v>77</v>
      </c>
      <c r="G10507" s="1" t="s">
        <v>35</v>
      </c>
      <c r="H10507" s="1">
        <v>45.0</v>
      </c>
      <c r="I10507" s="3">
        <v>43487.291666666664</v>
      </c>
      <c r="J10507" s="1">
        <v>2.08434858240731</v>
      </c>
      <c r="K10507" s="1" t="s">
        <v>24</v>
      </c>
      <c r="M10507" s="3">
        <v>43487.33943787037</v>
      </c>
    </row>
    <row r="10508">
      <c r="A10508" s="1">
        <v>10506.0</v>
      </c>
      <c r="B10508" s="1" t="s">
        <v>1954</v>
      </c>
      <c r="C10508" s="1" t="s">
        <v>19163</v>
      </c>
      <c r="D10508" s="1" t="s">
        <v>5758</v>
      </c>
      <c r="E10508" s="1" t="s">
        <v>19164</v>
      </c>
      <c r="F10508" s="1" t="s">
        <v>1957</v>
      </c>
      <c r="G10508" s="1" t="s">
        <v>39</v>
      </c>
      <c r="H10508" s="1">
        <v>45.0</v>
      </c>
      <c r="I10508" s="3">
        <v>44118.260416666664</v>
      </c>
      <c r="J10508" s="1">
        <v>48.8309591639572</v>
      </c>
      <c r="K10508" s="1" t="s">
        <v>83</v>
      </c>
      <c r="L10508" s="1" t="s">
        <v>1958</v>
      </c>
      <c r="M10508" s="3">
        <v>44118.30059200231</v>
      </c>
    </row>
    <row r="10509">
      <c r="A10509" s="1">
        <v>10507.0</v>
      </c>
      <c r="B10509" s="1" t="s">
        <v>1090</v>
      </c>
      <c r="C10509" s="1" t="s">
        <v>19165</v>
      </c>
      <c r="D10509" s="1" t="s">
        <v>1558</v>
      </c>
      <c r="E10509" s="1" t="s">
        <v>3300</v>
      </c>
      <c r="F10509" s="1" t="s">
        <v>1094</v>
      </c>
      <c r="G10509" s="1" t="s">
        <v>17</v>
      </c>
      <c r="H10509" s="1">
        <v>45.0</v>
      </c>
      <c r="I10509" s="3">
        <v>44159.729166666664</v>
      </c>
      <c r="J10509" s="1">
        <v>1.99312014777696</v>
      </c>
      <c r="K10509" s="1" t="s">
        <v>166</v>
      </c>
      <c r="L10509" s="1" t="s">
        <v>167</v>
      </c>
      <c r="M10509" s="3">
        <v>44159.75743579861</v>
      </c>
    </row>
    <row r="10510">
      <c r="A10510" s="1">
        <v>10508.0</v>
      </c>
      <c r="B10510" s="1" t="s">
        <v>319</v>
      </c>
      <c r="C10510" s="1" t="s">
        <v>19166</v>
      </c>
      <c r="D10510" s="1" t="s">
        <v>321</v>
      </c>
      <c r="E10510" s="1" t="s">
        <v>19167</v>
      </c>
      <c r="F10510" s="1" t="s">
        <v>323</v>
      </c>
      <c r="G10510" s="1" t="s">
        <v>39</v>
      </c>
      <c r="H10510" s="1">
        <v>45.0</v>
      </c>
      <c r="I10510" s="3">
        <v>43950.270833333336</v>
      </c>
      <c r="J10510" s="1">
        <v>0.0</v>
      </c>
      <c r="K10510" s="1" t="s">
        <v>24</v>
      </c>
      <c r="M10510" s="3">
        <v>43950.37579924768</v>
      </c>
    </row>
    <row r="10511">
      <c r="A10511" s="1">
        <v>10509.0</v>
      </c>
      <c r="B10511" s="1" t="s">
        <v>303</v>
      </c>
      <c r="C10511" s="1" t="s">
        <v>19168</v>
      </c>
      <c r="D10511" s="1" t="s">
        <v>305</v>
      </c>
      <c r="E10511" s="1" t="s">
        <v>306</v>
      </c>
      <c r="F10511" s="1" t="s">
        <v>307</v>
      </c>
      <c r="G10511" s="1" t="s">
        <v>17</v>
      </c>
      <c r="H10511" s="1">
        <v>45.0</v>
      </c>
      <c r="I10511" s="3">
        <v>44027.416666666664</v>
      </c>
      <c r="J10511" s="1">
        <v>1.14537285094143</v>
      </c>
      <c r="K10511" s="1" t="s">
        <v>24</v>
      </c>
      <c r="M10511" s="3">
        <v>44027.456633333335</v>
      </c>
    </row>
    <row r="10512">
      <c r="A10512" s="1">
        <v>10510.0</v>
      </c>
      <c r="B10512" s="1" t="s">
        <v>25</v>
      </c>
      <c r="C10512" s="1" t="s">
        <v>19169</v>
      </c>
      <c r="D10512" s="1" t="s">
        <v>19170</v>
      </c>
      <c r="E10512" s="1" t="s">
        <v>19171</v>
      </c>
      <c r="F10512" s="1" t="s">
        <v>29</v>
      </c>
      <c r="G10512" s="1" t="s">
        <v>39</v>
      </c>
      <c r="H10512" s="1">
        <v>45.0</v>
      </c>
      <c r="I10512" s="3">
        <v>44239.333333333336</v>
      </c>
      <c r="J10512" s="1">
        <v>3.36651638813903</v>
      </c>
      <c r="K10512" s="1" t="s">
        <v>18</v>
      </c>
      <c r="M10512" s="3">
        <v>44239.36938171296</v>
      </c>
    </row>
    <row r="10513">
      <c r="A10513" s="1">
        <v>10511.0</v>
      </c>
      <c r="B10513" s="1" t="s">
        <v>2165</v>
      </c>
      <c r="C10513" s="1" t="s">
        <v>19172</v>
      </c>
      <c r="D10513" s="1" t="s">
        <v>116</v>
      </c>
      <c r="E10513" s="1" t="s">
        <v>4489</v>
      </c>
      <c r="F10513" s="1" t="s">
        <v>2168</v>
      </c>
      <c r="G10513" s="1" t="s">
        <v>17</v>
      </c>
      <c r="H10513" s="1">
        <v>45.0</v>
      </c>
      <c r="I10513" s="3">
        <v>43986.145833333336</v>
      </c>
      <c r="J10513" s="1">
        <v>6.81994392810781</v>
      </c>
      <c r="K10513" s="1" t="s">
        <v>24</v>
      </c>
      <c r="L10513" s="1" t="s">
        <v>406</v>
      </c>
      <c r="M10513" s="3">
        <v>43986.1831725</v>
      </c>
    </row>
    <row r="10514">
      <c r="A10514" s="1">
        <v>10512.0</v>
      </c>
      <c r="B10514" s="1" t="s">
        <v>684</v>
      </c>
      <c r="C10514" s="1" t="s">
        <v>19173</v>
      </c>
      <c r="D10514" s="1" t="s">
        <v>686</v>
      </c>
      <c r="E10514" s="1" t="s">
        <v>6066</v>
      </c>
      <c r="F10514" s="1" t="s">
        <v>688</v>
      </c>
      <c r="G10514" s="1" t="s">
        <v>17</v>
      </c>
      <c r="H10514" s="1">
        <v>45.0</v>
      </c>
      <c r="I10514" s="3">
        <v>44183.395833333336</v>
      </c>
      <c r="J10514" s="1">
        <v>0.0130452924298879</v>
      </c>
      <c r="K10514" s="1" t="s">
        <v>689</v>
      </c>
      <c r="L10514" s="1" t="s">
        <v>690</v>
      </c>
      <c r="M10514" s="3">
        <v>44183.431095914355</v>
      </c>
    </row>
    <row r="10515">
      <c r="A10515" s="1">
        <v>10513.0</v>
      </c>
      <c r="B10515" s="1" t="s">
        <v>1731</v>
      </c>
      <c r="C10515" s="1" t="s">
        <v>19174</v>
      </c>
      <c r="D10515" s="1" t="s">
        <v>813</v>
      </c>
      <c r="E10515" s="1" t="s">
        <v>3997</v>
      </c>
      <c r="F10515" s="1" t="s">
        <v>1734</v>
      </c>
      <c r="G10515" s="1" t="s">
        <v>17</v>
      </c>
      <c r="H10515" s="1">
        <v>45.0</v>
      </c>
      <c r="I10515" s="3">
        <v>43755.625</v>
      </c>
      <c r="J10515" s="1">
        <v>0.400167304903245</v>
      </c>
      <c r="K10515" s="1" t="s">
        <v>18</v>
      </c>
      <c r="M10515" s="3">
        <v>43755.616993587966</v>
      </c>
    </row>
    <row r="10516">
      <c r="A10516" s="1">
        <v>10514.0</v>
      </c>
      <c r="B10516" s="1" t="s">
        <v>16934</v>
      </c>
      <c r="C10516" s="1" t="s">
        <v>19175</v>
      </c>
      <c r="D10516" s="1" t="s">
        <v>1925</v>
      </c>
      <c r="E10516" s="1" t="s">
        <v>19176</v>
      </c>
      <c r="F10516" s="1" t="s">
        <v>16937</v>
      </c>
      <c r="G10516" s="1" t="s">
        <v>17</v>
      </c>
      <c r="H10516" s="1">
        <v>45.0</v>
      </c>
      <c r="I10516" s="3">
        <v>44091.729166666664</v>
      </c>
      <c r="J10516" s="1">
        <v>0.0</v>
      </c>
      <c r="K10516" s="1" t="s">
        <v>166</v>
      </c>
      <c r="M10516" s="3">
        <v>44091.754194629626</v>
      </c>
    </row>
    <row r="10517">
      <c r="A10517" s="1">
        <v>10515.0</v>
      </c>
      <c r="B10517" s="1" t="s">
        <v>1289</v>
      </c>
      <c r="C10517" s="1" t="s">
        <v>19177</v>
      </c>
      <c r="D10517" s="1" t="s">
        <v>1666</v>
      </c>
      <c r="E10517" s="1" t="s">
        <v>5238</v>
      </c>
      <c r="F10517" s="1" t="s">
        <v>1293</v>
      </c>
      <c r="G10517" s="1" t="s">
        <v>35</v>
      </c>
      <c r="H10517" s="1">
        <v>45.0</v>
      </c>
      <c r="I10517" s="3">
        <v>43613.666666666664</v>
      </c>
      <c r="J10517" s="1">
        <v>0.266909100154349</v>
      </c>
      <c r="K10517" s="1" t="s">
        <v>24</v>
      </c>
      <c r="M10517" s="3">
        <v>43613.69593141204</v>
      </c>
    </row>
    <row r="10518">
      <c r="A10518" s="1">
        <v>10516.0</v>
      </c>
      <c r="B10518" s="1" t="s">
        <v>84</v>
      </c>
      <c r="C10518" s="1" t="s">
        <v>19178</v>
      </c>
      <c r="D10518" s="1" t="s">
        <v>1549</v>
      </c>
      <c r="E10518" s="1" t="s">
        <v>19179</v>
      </c>
      <c r="F10518" s="1" t="s">
        <v>88</v>
      </c>
      <c r="G10518" s="1" t="s">
        <v>39</v>
      </c>
      <c r="H10518" s="1">
        <v>45.0</v>
      </c>
      <c r="I10518" s="3">
        <v>43841.208333333336</v>
      </c>
      <c r="J10518" s="1">
        <v>1.78160606290203</v>
      </c>
      <c r="K10518" s="1" t="s">
        <v>83</v>
      </c>
      <c r="M10518" s="3">
        <v>43841.23572435185</v>
      </c>
    </row>
    <row r="10519">
      <c r="A10519" s="1">
        <v>10517.0</v>
      </c>
      <c r="B10519" s="1" t="s">
        <v>136</v>
      </c>
      <c r="C10519" s="1" t="s">
        <v>19180</v>
      </c>
      <c r="D10519" s="1" t="s">
        <v>138</v>
      </c>
      <c r="E10519" s="1" t="s">
        <v>1259</v>
      </c>
      <c r="F10519" s="1" t="s">
        <v>140</v>
      </c>
      <c r="G10519" s="1" t="s">
        <v>35</v>
      </c>
      <c r="H10519" s="1">
        <v>45.0</v>
      </c>
      <c r="I10519" s="3">
        <v>44217.375</v>
      </c>
      <c r="J10519" s="1">
        <v>2.65528176164277</v>
      </c>
      <c r="K10519" s="1" t="s">
        <v>18</v>
      </c>
      <c r="M10519" s="3">
        <v>44217.32055643519</v>
      </c>
    </row>
    <row r="10520">
      <c r="A10520" s="1">
        <v>10518.0</v>
      </c>
      <c r="B10520" s="1" t="s">
        <v>1012</v>
      </c>
      <c r="C10520" s="1" t="s">
        <v>19181</v>
      </c>
      <c r="D10520" s="1" t="s">
        <v>1014</v>
      </c>
      <c r="E10520" s="1" t="s">
        <v>1015</v>
      </c>
      <c r="F10520" s="1" t="s">
        <v>1016</v>
      </c>
      <c r="G10520" s="1" t="s">
        <v>17</v>
      </c>
      <c r="H10520" s="1">
        <v>45.0</v>
      </c>
      <c r="I10520" s="3">
        <v>43920.291666666664</v>
      </c>
      <c r="J10520" s="1">
        <v>0.793861374246645</v>
      </c>
      <c r="K10520" s="1" t="s">
        <v>166</v>
      </c>
      <c r="M10520" s="3">
        <v>43920.29365670139</v>
      </c>
    </row>
    <row r="10521">
      <c r="A10521" s="1">
        <v>10519.0</v>
      </c>
      <c r="B10521" s="1" t="s">
        <v>536</v>
      </c>
      <c r="C10521" s="1" t="s">
        <v>19182</v>
      </c>
      <c r="D10521" s="1" t="s">
        <v>1255</v>
      </c>
      <c r="E10521" s="1" t="s">
        <v>3747</v>
      </c>
      <c r="F10521" s="1" t="s">
        <v>539</v>
      </c>
      <c r="G10521" s="1" t="s">
        <v>17</v>
      </c>
      <c r="H10521" s="1">
        <v>45.0</v>
      </c>
      <c r="I10521" s="3">
        <v>43737.291666666664</v>
      </c>
      <c r="J10521" s="1">
        <v>2.23266663720658</v>
      </c>
      <c r="K10521" s="1" t="s">
        <v>83</v>
      </c>
      <c r="M10521" s="3">
        <v>43737.636958599534</v>
      </c>
    </row>
    <row r="10522">
      <c r="A10522" s="1">
        <v>10520.0</v>
      </c>
      <c r="B10522" s="1" t="s">
        <v>620</v>
      </c>
      <c r="C10522" s="1" t="s">
        <v>19183</v>
      </c>
      <c r="D10522" s="1" t="s">
        <v>1096</v>
      </c>
      <c r="E10522" s="1" t="s">
        <v>19184</v>
      </c>
      <c r="F10522" s="1" t="s">
        <v>623</v>
      </c>
      <c r="G10522" s="1" t="s">
        <v>17</v>
      </c>
      <c r="H10522" s="1">
        <v>45.0</v>
      </c>
      <c r="I10522" s="3">
        <v>43936.333333333336</v>
      </c>
      <c r="J10522" s="1">
        <v>1.74185183939643</v>
      </c>
      <c r="K10522" s="1" t="s">
        <v>18</v>
      </c>
      <c r="M10522" s="3">
        <v>43936.38875013889</v>
      </c>
    </row>
    <row r="10523">
      <c r="A10523" s="1">
        <v>10521.0</v>
      </c>
      <c r="B10523" s="1" t="s">
        <v>485</v>
      </c>
      <c r="C10523" s="1" t="s">
        <v>19185</v>
      </c>
      <c r="D10523" s="1" t="s">
        <v>315</v>
      </c>
      <c r="E10523" s="1" t="s">
        <v>1675</v>
      </c>
      <c r="F10523" s="1" t="s">
        <v>489</v>
      </c>
      <c r="G10523" s="1" t="s">
        <v>17</v>
      </c>
      <c r="H10523" s="1">
        <v>45.0</v>
      </c>
      <c r="I10523" s="3">
        <v>44093.666666666664</v>
      </c>
      <c r="J10523" s="1">
        <v>2.63729328213541</v>
      </c>
      <c r="K10523" s="1" t="s">
        <v>166</v>
      </c>
      <c r="M10523" s="3">
        <v>44093.695006863425</v>
      </c>
    </row>
    <row r="10524">
      <c r="A10524" s="1">
        <v>10522.0</v>
      </c>
      <c r="B10524" s="1" t="s">
        <v>6649</v>
      </c>
      <c r="C10524" s="1" t="s">
        <v>19186</v>
      </c>
      <c r="D10524" s="1" t="s">
        <v>2464</v>
      </c>
      <c r="E10524" s="1" t="s">
        <v>19187</v>
      </c>
      <c r="F10524" s="1" t="s">
        <v>6652</v>
      </c>
      <c r="G10524" s="1" t="s">
        <v>89</v>
      </c>
      <c r="H10524" s="1">
        <v>45.0</v>
      </c>
      <c r="I10524" s="3">
        <v>44034.319444444445</v>
      </c>
      <c r="J10524" s="1">
        <v>5.16825226403118</v>
      </c>
      <c r="K10524" s="1" t="s">
        <v>56</v>
      </c>
      <c r="L10524" s="1" t="s">
        <v>1614</v>
      </c>
      <c r="M10524" s="3">
        <v>44034.40382576389</v>
      </c>
    </row>
    <row r="10525">
      <c r="A10525" s="1">
        <v>10523.0</v>
      </c>
      <c r="B10525" s="1" t="s">
        <v>418</v>
      </c>
      <c r="C10525" s="1" t="s">
        <v>19188</v>
      </c>
      <c r="D10525" s="1" t="s">
        <v>420</v>
      </c>
      <c r="E10525" s="1" t="s">
        <v>7177</v>
      </c>
      <c r="F10525" s="1" t="s">
        <v>422</v>
      </c>
      <c r="G10525" s="1" t="s">
        <v>17</v>
      </c>
      <c r="H10525" s="1">
        <v>45.0</v>
      </c>
      <c r="I10525" s="3">
        <v>43799.208333333336</v>
      </c>
      <c r="J10525" s="1">
        <v>0.0</v>
      </c>
      <c r="K10525" s="1" t="s">
        <v>24</v>
      </c>
      <c r="M10525" s="3">
        <v>43799.31619347222</v>
      </c>
    </row>
    <row r="10526">
      <c r="A10526" s="1">
        <v>10524.0</v>
      </c>
      <c r="B10526" s="1" t="s">
        <v>620</v>
      </c>
      <c r="C10526" s="1" t="s">
        <v>19189</v>
      </c>
      <c r="D10526" s="1" t="s">
        <v>121</v>
      </c>
      <c r="E10526" s="1" t="s">
        <v>19190</v>
      </c>
      <c r="F10526" s="1" t="s">
        <v>623</v>
      </c>
      <c r="G10526" s="1" t="s">
        <v>39</v>
      </c>
      <c r="H10526" s="1">
        <v>45.0</v>
      </c>
      <c r="I10526" s="3">
        <v>44006.75</v>
      </c>
      <c r="J10526" s="1">
        <v>0.498831245200256</v>
      </c>
      <c r="K10526" s="1" t="s">
        <v>18</v>
      </c>
      <c r="M10526" s="3">
        <v>44006.764599131944</v>
      </c>
    </row>
    <row r="10527">
      <c r="A10527" s="1">
        <v>10525.0</v>
      </c>
      <c r="B10527" s="1" t="s">
        <v>84</v>
      </c>
      <c r="C10527" s="1" t="s">
        <v>19191</v>
      </c>
      <c r="D10527" s="1" t="s">
        <v>80</v>
      </c>
      <c r="E10527" s="1" t="s">
        <v>2840</v>
      </c>
      <c r="F10527" s="1" t="s">
        <v>88</v>
      </c>
      <c r="G10527" s="1" t="s">
        <v>17</v>
      </c>
      <c r="H10527" s="1">
        <v>45.0</v>
      </c>
      <c r="I10527" s="3">
        <v>43759.625</v>
      </c>
      <c r="J10527" s="1">
        <v>3.10985853911772</v>
      </c>
      <c r="K10527" s="1" t="s">
        <v>83</v>
      </c>
      <c r="M10527" s="3">
        <v>43759.66163753472</v>
      </c>
    </row>
    <row r="10528">
      <c r="A10528" s="1">
        <v>10526.0</v>
      </c>
      <c r="B10528" s="1" t="s">
        <v>324</v>
      </c>
      <c r="C10528" s="1" t="s">
        <v>19192</v>
      </c>
      <c r="D10528" s="1" t="s">
        <v>326</v>
      </c>
      <c r="E10528" s="1" t="s">
        <v>13085</v>
      </c>
      <c r="F10528" s="1" t="s">
        <v>328</v>
      </c>
      <c r="G10528" s="1" t="s">
        <v>17</v>
      </c>
      <c r="H10528" s="1">
        <v>45.0</v>
      </c>
      <c r="I10528" s="3">
        <v>44087.333333333336</v>
      </c>
      <c r="J10528" s="1">
        <v>0.0</v>
      </c>
      <c r="K10528" s="1" t="s">
        <v>24</v>
      </c>
      <c r="M10528" s="3">
        <v>44087.428655</v>
      </c>
    </row>
    <row r="10529">
      <c r="A10529" s="1">
        <v>10527.0</v>
      </c>
      <c r="B10529" s="1" t="s">
        <v>536</v>
      </c>
      <c r="C10529" s="1" t="s">
        <v>19193</v>
      </c>
      <c r="D10529" s="1" t="s">
        <v>1255</v>
      </c>
      <c r="E10529" s="1" t="s">
        <v>4030</v>
      </c>
      <c r="F10529" s="1" t="s">
        <v>539</v>
      </c>
      <c r="G10529" s="1" t="s">
        <v>17</v>
      </c>
      <c r="H10529" s="1">
        <v>45.0</v>
      </c>
      <c r="I10529" s="3">
        <v>43845.833333333336</v>
      </c>
      <c r="J10529" s="1">
        <v>0.0</v>
      </c>
      <c r="K10529" s="1" t="s">
        <v>83</v>
      </c>
      <c r="M10529" s="3">
        <v>43844.850054780094</v>
      </c>
    </row>
    <row r="10530">
      <c r="A10530" s="1">
        <v>10528.0</v>
      </c>
      <c r="B10530" s="1" t="s">
        <v>9204</v>
      </c>
      <c r="C10530" s="1" t="s">
        <v>19194</v>
      </c>
      <c r="D10530" s="1" t="s">
        <v>560</v>
      </c>
      <c r="E10530" s="1" t="s">
        <v>9206</v>
      </c>
      <c r="F10530" s="1" t="s">
        <v>9207</v>
      </c>
      <c r="G10530" s="1" t="s">
        <v>35</v>
      </c>
      <c r="H10530" s="1">
        <v>45.0</v>
      </c>
      <c r="I10530" s="3">
        <v>43640.666666666664</v>
      </c>
      <c r="J10530" s="1">
        <v>1.75960062638837</v>
      </c>
      <c r="K10530" s="1" t="s">
        <v>24</v>
      </c>
      <c r="M10530" s="3">
        <v>43640.68849714121</v>
      </c>
    </row>
    <row r="10531">
      <c r="A10531" s="1">
        <v>10529.0</v>
      </c>
      <c r="B10531" s="1" t="s">
        <v>4929</v>
      </c>
      <c r="C10531" s="1" t="s">
        <v>19195</v>
      </c>
      <c r="D10531" s="1" t="s">
        <v>1236</v>
      </c>
      <c r="E10531" s="1" t="s">
        <v>19196</v>
      </c>
      <c r="F10531" s="1" t="s">
        <v>4932</v>
      </c>
      <c r="G10531" s="1" t="s">
        <v>39</v>
      </c>
      <c r="H10531" s="1">
        <v>45.0</v>
      </c>
      <c r="I10531" s="3">
        <v>43677.625</v>
      </c>
      <c r="J10531" s="1">
        <v>4.16298690338789</v>
      </c>
      <c r="K10531" s="1" t="s">
        <v>24</v>
      </c>
      <c r="M10531" s="3">
        <v>43677.7073284838</v>
      </c>
    </row>
    <row r="10532">
      <c r="A10532" s="1">
        <v>10530.0</v>
      </c>
      <c r="B10532" s="1" t="s">
        <v>520</v>
      </c>
      <c r="C10532" s="1" t="s">
        <v>19197</v>
      </c>
      <c r="D10532" s="1" t="s">
        <v>86</v>
      </c>
      <c r="E10532" s="1" t="s">
        <v>4075</v>
      </c>
      <c r="F10532" s="1" t="s">
        <v>524</v>
      </c>
      <c r="G10532" s="1" t="s">
        <v>35</v>
      </c>
      <c r="H10532" s="1">
        <v>45.0</v>
      </c>
      <c r="I10532" s="3">
        <v>43699.25</v>
      </c>
      <c r="J10532" s="1">
        <v>2.11524874784086</v>
      </c>
      <c r="K10532" s="1" t="s">
        <v>46</v>
      </c>
      <c r="M10532" s="3">
        <v>43687.37880168982</v>
      </c>
    </row>
    <row r="10533">
      <c r="A10533" s="1">
        <v>10531.0</v>
      </c>
      <c r="B10533" s="1" t="s">
        <v>11179</v>
      </c>
      <c r="C10533" s="1" t="s">
        <v>19198</v>
      </c>
      <c r="D10533" s="1" t="s">
        <v>3821</v>
      </c>
      <c r="E10533" s="1" t="s">
        <v>19199</v>
      </c>
      <c r="F10533" s="1" t="s">
        <v>11182</v>
      </c>
      <c r="G10533" s="1" t="s">
        <v>17</v>
      </c>
      <c r="H10533" s="1">
        <v>45.0</v>
      </c>
      <c r="I10533" s="3">
        <v>44182.6875</v>
      </c>
      <c r="J10533" s="1">
        <v>3.12872172943143</v>
      </c>
      <c r="K10533" s="1" t="s">
        <v>18</v>
      </c>
      <c r="L10533" s="1" t="s">
        <v>2972</v>
      </c>
      <c r="M10533" s="3">
        <v>44182.716748101855</v>
      </c>
    </row>
    <row r="10534">
      <c r="A10534" s="1">
        <v>10532.0</v>
      </c>
      <c r="B10534" s="1" t="s">
        <v>63</v>
      </c>
      <c r="C10534" s="1" t="s">
        <v>19200</v>
      </c>
      <c r="D10534" s="1" t="s">
        <v>65</v>
      </c>
      <c r="E10534" s="1" t="s">
        <v>6642</v>
      </c>
      <c r="F10534" s="1" t="s">
        <v>67</v>
      </c>
      <c r="G10534" s="1" t="s">
        <v>35</v>
      </c>
      <c r="H10534" s="1">
        <v>45.0</v>
      </c>
      <c r="I10534" s="3">
        <v>44229.6875</v>
      </c>
      <c r="J10534" s="1">
        <v>2.43932457224886</v>
      </c>
      <c r="K10534" s="1" t="s">
        <v>24</v>
      </c>
      <c r="M10534" s="3">
        <v>44229.705411689814</v>
      </c>
    </row>
    <row r="10535">
      <c r="A10535" s="1">
        <v>10533.0</v>
      </c>
      <c r="B10535" s="1" t="s">
        <v>6317</v>
      </c>
      <c r="C10535" s="1" t="s">
        <v>19201</v>
      </c>
      <c r="D10535" s="1" t="s">
        <v>49</v>
      </c>
      <c r="E10535" s="1" t="s">
        <v>19202</v>
      </c>
      <c r="F10535" s="1" t="s">
        <v>11651</v>
      </c>
      <c r="G10535" s="1" t="s">
        <v>39</v>
      </c>
      <c r="H10535" s="1">
        <v>45.0</v>
      </c>
      <c r="I10535" s="3">
        <v>43835.333333333336</v>
      </c>
      <c r="J10535" s="1">
        <v>2.35274178849845</v>
      </c>
      <c r="K10535" s="1" t="s">
        <v>18</v>
      </c>
      <c r="M10535" s="3">
        <v>43835.363869872686</v>
      </c>
    </row>
    <row r="10536">
      <c r="A10536" s="1">
        <v>10534.0</v>
      </c>
      <c r="B10536" s="1" t="s">
        <v>7219</v>
      </c>
      <c r="C10536" s="1" t="s">
        <v>19203</v>
      </c>
      <c r="D10536" s="1" t="s">
        <v>3672</v>
      </c>
      <c r="E10536" s="1" t="s">
        <v>19204</v>
      </c>
      <c r="F10536" s="1" t="s">
        <v>7223</v>
      </c>
      <c r="G10536" s="1" t="s">
        <v>39</v>
      </c>
      <c r="H10536" s="1">
        <v>45.0</v>
      </c>
      <c r="I10536" s="3">
        <v>44043.208333333336</v>
      </c>
      <c r="J10536" s="1">
        <v>3.4155427183298</v>
      </c>
      <c r="K10536" s="1" t="s">
        <v>24</v>
      </c>
      <c r="L10536" s="1" t="s">
        <v>882</v>
      </c>
      <c r="M10536" s="3">
        <v>44043.24060293981</v>
      </c>
    </row>
    <row r="10537">
      <c r="A10537" s="1">
        <v>10535.0</v>
      </c>
      <c r="B10537" s="1" t="s">
        <v>303</v>
      </c>
      <c r="C10537" s="1" t="s">
        <v>19205</v>
      </c>
      <c r="D10537" s="1" t="s">
        <v>305</v>
      </c>
      <c r="E10537" s="1" t="s">
        <v>1295</v>
      </c>
      <c r="F10537" s="1" t="s">
        <v>307</v>
      </c>
      <c r="G10537" s="1" t="s">
        <v>17</v>
      </c>
      <c r="H10537" s="1">
        <v>45.0</v>
      </c>
      <c r="I10537" s="3">
        <v>43847.40625</v>
      </c>
      <c r="J10537" s="1">
        <v>2.3485863635466</v>
      </c>
      <c r="K10537" s="1" t="s">
        <v>24</v>
      </c>
      <c r="M10537" s="3">
        <v>43847.44678443287</v>
      </c>
    </row>
    <row r="10538">
      <c r="A10538" s="1">
        <v>10536.0</v>
      </c>
      <c r="B10538" s="1" t="s">
        <v>2467</v>
      </c>
      <c r="C10538" s="1" t="s">
        <v>19206</v>
      </c>
      <c r="D10538" s="1" t="s">
        <v>2173</v>
      </c>
      <c r="E10538" s="1" t="s">
        <v>3328</v>
      </c>
      <c r="F10538" s="1" t="s">
        <v>2470</v>
      </c>
      <c r="G10538" s="1" t="s">
        <v>17</v>
      </c>
      <c r="H10538" s="1">
        <v>45.0</v>
      </c>
      <c r="I10538" s="3">
        <v>43805.583333333336</v>
      </c>
      <c r="J10538" s="1">
        <v>0.0</v>
      </c>
      <c r="K10538" s="1" t="s">
        <v>83</v>
      </c>
      <c r="M10538" s="3">
        <v>43806.30399947917</v>
      </c>
    </row>
    <row r="10539">
      <c r="A10539" s="1">
        <v>10537.0</v>
      </c>
      <c r="B10539" s="1" t="s">
        <v>1858</v>
      </c>
      <c r="C10539" s="1" t="s">
        <v>19207</v>
      </c>
      <c r="D10539" s="1" t="s">
        <v>14772</v>
      </c>
      <c r="E10539" s="1" t="s">
        <v>19208</v>
      </c>
      <c r="F10539" s="1" t="s">
        <v>1861</v>
      </c>
      <c r="G10539" s="1" t="s">
        <v>39</v>
      </c>
      <c r="H10539" s="1">
        <v>45.0</v>
      </c>
      <c r="I10539" s="3">
        <v>44250.479166666664</v>
      </c>
      <c r="J10539" s="1">
        <v>4.27111213932607</v>
      </c>
      <c r="K10539" s="1" t="s">
        <v>18</v>
      </c>
      <c r="L10539" s="1" t="s">
        <v>1047</v>
      </c>
      <c r="M10539" s="3">
        <v>44250.545456817126</v>
      </c>
    </row>
    <row r="10540">
      <c r="A10540" s="1">
        <v>10538.0</v>
      </c>
      <c r="B10540" s="1" t="s">
        <v>6558</v>
      </c>
      <c r="C10540" s="1" t="s">
        <v>19209</v>
      </c>
      <c r="D10540" s="1" t="s">
        <v>6560</v>
      </c>
      <c r="E10540" s="1" t="s">
        <v>6561</v>
      </c>
      <c r="F10540" s="1" t="s">
        <v>6562</v>
      </c>
      <c r="G10540" s="1" t="s">
        <v>35</v>
      </c>
      <c r="H10540" s="1">
        <v>45.0</v>
      </c>
      <c r="I10540" s="3">
        <v>44231.666666666664</v>
      </c>
      <c r="J10540" s="1">
        <v>3.25099772937719</v>
      </c>
      <c r="K10540" s="1" t="s">
        <v>24</v>
      </c>
      <c r="L10540" s="1" t="s">
        <v>1830</v>
      </c>
      <c r="M10540" s="3">
        <v>44231.7201747338</v>
      </c>
    </row>
    <row r="10541">
      <c r="A10541" s="1">
        <v>10539.0</v>
      </c>
      <c r="B10541" s="1" t="s">
        <v>136</v>
      </c>
      <c r="C10541" s="1" t="s">
        <v>19210</v>
      </c>
      <c r="D10541" s="1" t="s">
        <v>18732</v>
      </c>
      <c r="E10541" s="1" t="s">
        <v>18733</v>
      </c>
      <c r="F10541" s="1" t="s">
        <v>140</v>
      </c>
      <c r="G10541" s="1" t="s">
        <v>17</v>
      </c>
      <c r="H10541" s="1">
        <v>45.0</v>
      </c>
      <c r="I10541" s="3">
        <v>43895.791666666664</v>
      </c>
      <c r="J10541" s="1">
        <v>0.478145942247261</v>
      </c>
      <c r="K10541" s="1" t="s">
        <v>18</v>
      </c>
      <c r="M10541" s="3">
        <v>43895.82766391204</v>
      </c>
    </row>
    <row r="10542">
      <c r="A10542" s="1">
        <v>10540.0</v>
      </c>
      <c r="B10542" s="1" t="s">
        <v>1401</v>
      </c>
      <c r="C10542" s="1" t="s">
        <v>19211</v>
      </c>
      <c r="D10542" s="1" t="s">
        <v>13181</v>
      </c>
      <c r="E10542" s="1" t="s">
        <v>19212</v>
      </c>
      <c r="F10542" s="1" t="s">
        <v>1405</v>
      </c>
      <c r="G10542" s="1" t="s">
        <v>39</v>
      </c>
      <c r="H10542" s="1">
        <v>45.0</v>
      </c>
      <c r="I10542" s="3">
        <v>44237.3125</v>
      </c>
      <c r="J10542" s="1">
        <v>2.44813410275893</v>
      </c>
      <c r="K10542" s="1" t="s">
        <v>1406</v>
      </c>
      <c r="L10542" s="1" t="s">
        <v>1407</v>
      </c>
      <c r="M10542" s="3">
        <v>44237.33796895833</v>
      </c>
    </row>
    <row r="10543">
      <c r="A10543" s="1">
        <v>10541.0</v>
      </c>
      <c r="B10543" s="1" t="s">
        <v>4669</v>
      </c>
      <c r="C10543" s="1" t="s">
        <v>19213</v>
      </c>
      <c r="D10543" s="1" t="s">
        <v>211</v>
      </c>
      <c r="E10543" s="1" t="s">
        <v>19214</v>
      </c>
      <c r="F10543" s="1" t="s">
        <v>5421</v>
      </c>
      <c r="G10543" s="1" t="s">
        <v>89</v>
      </c>
      <c r="H10543" s="1">
        <v>45.0</v>
      </c>
      <c r="I10543" s="3">
        <v>44194.335974050926</v>
      </c>
      <c r="J10543" s="1">
        <v>5.58060305204601</v>
      </c>
      <c r="K10543" s="1" t="s">
        <v>24</v>
      </c>
      <c r="L10543" s="1" t="s">
        <v>747</v>
      </c>
      <c r="M10543" s="3">
        <v>44194.37514069444</v>
      </c>
    </row>
    <row r="10544">
      <c r="A10544" s="1">
        <v>10542.0</v>
      </c>
      <c r="B10544" s="1" t="s">
        <v>19</v>
      </c>
      <c r="C10544" s="1" t="s">
        <v>19215</v>
      </c>
      <c r="D10544" s="1" t="s">
        <v>21</v>
      </c>
      <c r="E10544" s="1" t="s">
        <v>2939</v>
      </c>
      <c r="F10544" s="1" t="s">
        <v>23</v>
      </c>
      <c r="G10544" s="1" t="s">
        <v>17</v>
      </c>
      <c r="H10544" s="1">
        <v>45.0</v>
      </c>
      <c r="I10544" s="3">
        <v>43748.291666666664</v>
      </c>
      <c r="J10544" s="1">
        <v>0.241649741905177</v>
      </c>
      <c r="K10544" s="1" t="s">
        <v>24</v>
      </c>
      <c r="M10544" s="3">
        <v>43748.270769525465</v>
      </c>
    </row>
    <row r="10545">
      <c r="A10545" s="1">
        <v>10543.0</v>
      </c>
      <c r="B10545" s="1" t="s">
        <v>2203</v>
      </c>
      <c r="C10545" s="1" t="s">
        <v>19216</v>
      </c>
      <c r="D10545" s="1" t="s">
        <v>5539</v>
      </c>
      <c r="E10545" s="1" t="s">
        <v>2205</v>
      </c>
      <c r="F10545" s="1" t="s">
        <v>2206</v>
      </c>
      <c r="G10545" s="1" t="s">
        <v>35</v>
      </c>
      <c r="H10545" s="1">
        <v>45.0</v>
      </c>
      <c r="I10545" s="3">
        <v>44158.625</v>
      </c>
      <c r="J10545" s="1">
        <v>2.85063382625956</v>
      </c>
      <c r="K10545" s="1" t="s">
        <v>46</v>
      </c>
      <c r="L10545" s="1" t="s">
        <v>2207</v>
      </c>
      <c r="M10545" s="3">
        <v>44158.73746755787</v>
      </c>
    </row>
    <row r="10546">
      <c r="A10546" s="1">
        <v>10544.0</v>
      </c>
      <c r="B10546" s="1" t="s">
        <v>251</v>
      </c>
      <c r="C10546" s="1" t="s">
        <v>19217</v>
      </c>
      <c r="D10546" s="1" t="s">
        <v>5337</v>
      </c>
      <c r="E10546" s="1" t="s">
        <v>2394</v>
      </c>
      <c r="F10546" s="1" t="s">
        <v>255</v>
      </c>
      <c r="G10546" s="1" t="s">
        <v>17</v>
      </c>
      <c r="H10546" s="1">
        <v>45.0</v>
      </c>
      <c r="I10546" s="3">
        <v>43891.416666666664</v>
      </c>
      <c r="J10546" s="1">
        <v>0.0</v>
      </c>
      <c r="K10546" s="1" t="s">
        <v>218</v>
      </c>
      <c r="M10546" s="3">
        <v>43891.36707951389</v>
      </c>
    </row>
    <row r="10547">
      <c r="A10547" s="1">
        <v>10545.0</v>
      </c>
      <c r="B10547" s="1" t="s">
        <v>6213</v>
      </c>
      <c r="C10547" s="1" t="s">
        <v>19218</v>
      </c>
      <c r="D10547" s="1" t="s">
        <v>6215</v>
      </c>
      <c r="E10547" s="1" t="s">
        <v>19219</v>
      </c>
      <c r="F10547" s="1" t="s">
        <v>6217</v>
      </c>
      <c r="G10547" s="1" t="s">
        <v>39</v>
      </c>
      <c r="H10547" s="1">
        <v>45.0</v>
      </c>
      <c r="I10547" s="3">
        <v>43512.666666666664</v>
      </c>
      <c r="J10547" s="1">
        <v>2.6648862092655</v>
      </c>
      <c r="K10547" s="1" t="s">
        <v>24</v>
      </c>
      <c r="M10547" s="3">
        <v>43512.69658229167</v>
      </c>
    </row>
    <row r="10548">
      <c r="A10548" s="1">
        <v>10546.0</v>
      </c>
      <c r="B10548" s="1" t="s">
        <v>3463</v>
      </c>
      <c r="C10548" s="1" t="s">
        <v>19220</v>
      </c>
      <c r="D10548" s="1" t="s">
        <v>2013</v>
      </c>
      <c r="E10548" s="1" t="s">
        <v>19221</v>
      </c>
      <c r="F10548" s="1" t="s">
        <v>3467</v>
      </c>
      <c r="G10548" s="1" t="s">
        <v>89</v>
      </c>
      <c r="H10548" s="1">
        <v>45.0</v>
      </c>
      <c r="I10548" s="3">
        <v>43866.66006613426</v>
      </c>
      <c r="J10548" s="1">
        <v>0.0</v>
      </c>
      <c r="K10548" s="1" t="s">
        <v>18</v>
      </c>
      <c r="M10548" s="3">
        <v>43866.65407493056</v>
      </c>
    </row>
    <row r="10549">
      <c r="A10549" s="1">
        <v>10547.0</v>
      </c>
      <c r="B10549" s="1" t="s">
        <v>282</v>
      </c>
      <c r="C10549" s="1" t="s">
        <v>19222</v>
      </c>
      <c r="D10549" s="1" t="s">
        <v>284</v>
      </c>
      <c r="E10549" s="1" t="s">
        <v>713</v>
      </c>
      <c r="F10549" s="1" t="s">
        <v>286</v>
      </c>
      <c r="G10549" s="1" t="s">
        <v>35</v>
      </c>
      <c r="H10549" s="1">
        <v>45.0</v>
      </c>
      <c r="I10549" s="3">
        <v>44163.333333333336</v>
      </c>
      <c r="J10549" s="1">
        <v>0.398532620853801</v>
      </c>
      <c r="K10549" s="1" t="s">
        <v>218</v>
      </c>
      <c r="M10549" s="3">
        <v>44163.67739179398</v>
      </c>
    </row>
    <row r="10550">
      <c r="A10550" s="1">
        <v>10548.0</v>
      </c>
      <c r="B10550" s="1" t="s">
        <v>1202</v>
      </c>
      <c r="C10550" s="1" t="s">
        <v>19223</v>
      </c>
      <c r="D10550" s="1" t="s">
        <v>3392</v>
      </c>
      <c r="E10550" s="1" t="s">
        <v>1205</v>
      </c>
      <c r="F10550" s="1" t="s">
        <v>1206</v>
      </c>
      <c r="G10550" s="1" t="s">
        <v>17</v>
      </c>
      <c r="H10550" s="1">
        <v>45.0</v>
      </c>
      <c r="I10550" s="3">
        <v>43710.583333333336</v>
      </c>
      <c r="J10550" s="1">
        <v>0.0767589952194252</v>
      </c>
      <c r="K10550" s="1" t="s">
        <v>24</v>
      </c>
      <c r="M10550" s="3">
        <v>43711.557993344904</v>
      </c>
    </row>
    <row r="10551">
      <c r="A10551" s="1">
        <v>10549.0</v>
      </c>
      <c r="B10551" s="1" t="s">
        <v>19224</v>
      </c>
      <c r="C10551" s="1" t="s">
        <v>19225</v>
      </c>
      <c r="D10551" s="1" t="s">
        <v>19226</v>
      </c>
      <c r="E10551" s="1" t="s">
        <v>19227</v>
      </c>
      <c r="F10551" s="1" t="s">
        <v>19228</v>
      </c>
      <c r="G10551" s="1" t="s">
        <v>89</v>
      </c>
      <c r="H10551" s="1">
        <v>45.0</v>
      </c>
      <c r="I10551" s="3">
        <v>43515.94767513889</v>
      </c>
      <c r="J10551" s="1">
        <v>0.0501487715165577</v>
      </c>
      <c r="K10551" s="1" t="s">
        <v>24</v>
      </c>
      <c r="M10551" s="3">
        <v>43515.90820892361</v>
      </c>
    </row>
    <row r="10552">
      <c r="A10552" s="1">
        <v>10550.0</v>
      </c>
      <c r="B10552" s="1" t="s">
        <v>303</v>
      </c>
      <c r="C10552" s="1" t="s">
        <v>19229</v>
      </c>
      <c r="D10552" s="1" t="s">
        <v>148</v>
      </c>
      <c r="E10552" s="1" t="s">
        <v>1782</v>
      </c>
      <c r="F10552" s="1" t="s">
        <v>307</v>
      </c>
      <c r="G10552" s="1" t="s">
        <v>17</v>
      </c>
      <c r="H10552" s="1">
        <v>45.0</v>
      </c>
      <c r="I10552" s="3">
        <v>43844.791666666664</v>
      </c>
      <c r="J10552" s="1">
        <v>1.78506870432722</v>
      </c>
      <c r="K10552" s="1" t="s">
        <v>24</v>
      </c>
      <c r="M10552" s="3">
        <v>43844.82938011574</v>
      </c>
    </row>
    <row r="10553">
      <c r="A10553" s="1">
        <v>10551.0</v>
      </c>
      <c r="B10553" s="1" t="s">
        <v>293</v>
      </c>
      <c r="C10553" s="1" t="s">
        <v>19230</v>
      </c>
      <c r="D10553" s="1" t="s">
        <v>588</v>
      </c>
      <c r="E10553" s="1" t="s">
        <v>1698</v>
      </c>
      <c r="F10553" s="1" t="s">
        <v>297</v>
      </c>
      <c r="G10553" s="1" t="s">
        <v>17</v>
      </c>
      <c r="H10553" s="1">
        <v>45.0</v>
      </c>
      <c r="I10553" s="3">
        <v>43907.541666666664</v>
      </c>
      <c r="J10553" s="1">
        <v>1.71555126174863</v>
      </c>
      <c r="K10553" s="1" t="s">
        <v>62</v>
      </c>
      <c r="M10553" s="3">
        <v>43907.590556759256</v>
      </c>
    </row>
    <row r="10554">
      <c r="A10554" s="1">
        <v>10552.0</v>
      </c>
      <c r="B10554" s="1" t="s">
        <v>385</v>
      </c>
      <c r="C10554" s="1" t="s">
        <v>19231</v>
      </c>
      <c r="D10554" s="1" t="s">
        <v>19232</v>
      </c>
      <c r="E10554" s="1" t="s">
        <v>19233</v>
      </c>
      <c r="F10554" s="1" t="s">
        <v>388</v>
      </c>
      <c r="G10554" s="1" t="s">
        <v>39</v>
      </c>
      <c r="H10554" s="1">
        <v>45.0</v>
      </c>
      <c r="I10554" s="3">
        <v>43557.666666666664</v>
      </c>
      <c r="J10554" s="1">
        <v>2.40246613449052</v>
      </c>
      <c r="K10554" s="1" t="s">
        <v>24</v>
      </c>
      <c r="M10554" s="3">
        <v>43557.7384953588</v>
      </c>
    </row>
    <row r="10555">
      <c r="A10555" s="1">
        <v>10553.0</v>
      </c>
      <c r="B10555" s="1" t="s">
        <v>858</v>
      </c>
      <c r="C10555" s="1" t="s">
        <v>19234</v>
      </c>
      <c r="D10555" s="1" t="s">
        <v>1925</v>
      </c>
      <c r="E10555" s="1" t="s">
        <v>19235</v>
      </c>
      <c r="F10555" s="1" t="s">
        <v>861</v>
      </c>
      <c r="G10555" s="1" t="s">
        <v>89</v>
      </c>
      <c r="H10555" s="1">
        <v>45.0</v>
      </c>
      <c r="I10555" s="3">
        <v>44091.63070209491</v>
      </c>
      <c r="J10555" s="1">
        <v>0.422341838160737</v>
      </c>
      <c r="K10555" s="1" t="s">
        <v>24</v>
      </c>
      <c r="M10555" s="3">
        <v>44091.639163645836</v>
      </c>
    </row>
    <row r="10556">
      <c r="A10556" s="1">
        <v>10554.0</v>
      </c>
      <c r="B10556" s="1" t="s">
        <v>1218</v>
      </c>
      <c r="C10556" s="1" t="s">
        <v>19236</v>
      </c>
      <c r="D10556" s="1" t="s">
        <v>2019</v>
      </c>
      <c r="E10556" s="1" t="s">
        <v>19237</v>
      </c>
      <c r="F10556" s="1" t="s">
        <v>1222</v>
      </c>
      <c r="G10556" s="1" t="s">
        <v>39</v>
      </c>
      <c r="H10556" s="1">
        <v>45.0</v>
      </c>
      <c r="I10556" s="3">
        <v>44244.625</v>
      </c>
      <c r="J10556" s="1">
        <v>1.76178819536258</v>
      </c>
      <c r="K10556" s="1" t="s">
        <v>218</v>
      </c>
      <c r="L10556" s="1" t="s">
        <v>2492</v>
      </c>
      <c r="M10556" s="3">
        <v>44244.64879778935</v>
      </c>
    </row>
    <row r="10557">
      <c r="A10557" s="1">
        <v>10555.0</v>
      </c>
      <c r="B10557" s="1" t="s">
        <v>1012</v>
      </c>
      <c r="C10557" s="1" t="s">
        <v>19238</v>
      </c>
      <c r="D10557" s="1" t="s">
        <v>1014</v>
      </c>
      <c r="E10557" s="1" t="s">
        <v>1573</v>
      </c>
      <c r="F10557" s="1" t="s">
        <v>1016</v>
      </c>
      <c r="G10557" s="1" t="s">
        <v>17</v>
      </c>
      <c r="H10557" s="1">
        <v>45.0</v>
      </c>
      <c r="I10557" s="3">
        <v>43893.541666666664</v>
      </c>
      <c r="J10557" s="1">
        <v>1.28908293733235</v>
      </c>
      <c r="K10557" s="1" t="s">
        <v>166</v>
      </c>
      <c r="M10557" s="3">
        <v>43893.56892417824</v>
      </c>
    </row>
    <row r="10558">
      <c r="A10558" s="1">
        <v>10556.0</v>
      </c>
      <c r="B10558" s="1" t="s">
        <v>1202</v>
      </c>
      <c r="C10558" s="1" t="s">
        <v>19239</v>
      </c>
      <c r="D10558" s="1" t="s">
        <v>3392</v>
      </c>
      <c r="E10558" s="1" t="s">
        <v>3393</v>
      </c>
      <c r="F10558" s="1" t="s">
        <v>1206</v>
      </c>
      <c r="G10558" s="1" t="s">
        <v>17</v>
      </c>
      <c r="H10558" s="1">
        <v>45.0</v>
      </c>
      <c r="I10558" s="3">
        <v>43737.291666666664</v>
      </c>
      <c r="J10558" s="1">
        <v>1.69371351946098</v>
      </c>
      <c r="K10558" s="1" t="s">
        <v>24</v>
      </c>
      <c r="M10558" s="3">
        <v>43737.619002997686</v>
      </c>
    </row>
    <row r="10559">
      <c r="A10559" s="1">
        <v>10557.0</v>
      </c>
      <c r="B10559" s="1" t="s">
        <v>5681</v>
      </c>
      <c r="C10559" s="1" t="s">
        <v>19240</v>
      </c>
      <c r="D10559" s="1" t="s">
        <v>2248</v>
      </c>
      <c r="E10559" s="1" t="s">
        <v>19241</v>
      </c>
      <c r="F10559" s="1" t="s">
        <v>5684</v>
      </c>
      <c r="G10559" s="1" t="s">
        <v>45</v>
      </c>
      <c r="H10559" s="1">
        <v>45.0</v>
      </c>
      <c r="I10559" s="3">
        <v>44228.24762431713</v>
      </c>
      <c r="J10559" s="1">
        <v>2.58601461229382</v>
      </c>
      <c r="K10559" s="1" t="s">
        <v>24</v>
      </c>
      <c r="L10559" s="1" t="s">
        <v>5685</v>
      </c>
      <c r="M10559" s="3">
        <v>44228.26951096065</v>
      </c>
    </row>
    <row r="10560">
      <c r="A10560" s="1">
        <v>10558.0</v>
      </c>
      <c r="B10560" s="1" t="s">
        <v>1529</v>
      </c>
      <c r="C10560" s="1" t="s">
        <v>19242</v>
      </c>
      <c r="D10560" s="1" t="s">
        <v>1531</v>
      </c>
      <c r="E10560" s="1" t="s">
        <v>1532</v>
      </c>
      <c r="F10560" s="1" t="s">
        <v>1533</v>
      </c>
      <c r="G10560" s="1" t="s">
        <v>35</v>
      </c>
      <c r="H10560" s="1">
        <v>45.0</v>
      </c>
      <c r="I10560" s="3">
        <v>43612.375</v>
      </c>
      <c r="J10560" s="1">
        <v>0.697795837270408</v>
      </c>
      <c r="K10560" s="1" t="s">
        <v>18</v>
      </c>
      <c r="M10560" s="3">
        <v>43612.35766582176</v>
      </c>
    </row>
    <row r="10561">
      <c r="A10561" s="1">
        <v>10559.0</v>
      </c>
      <c r="B10561" s="1" t="s">
        <v>161</v>
      </c>
      <c r="C10561" s="1" t="s">
        <v>19243</v>
      </c>
      <c r="D10561" s="1" t="s">
        <v>315</v>
      </c>
      <c r="E10561" s="1" t="s">
        <v>16209</v>
      </c>
      <c r="F10561" s="1" t="s">
        <v>165</v>
      </c>
      <c r="G10561" s="1" t="s">
        <v>35</v>
      </c>
      <c r="H10561" s="1">
        <v>45.0</v>
      </c>
      <c r="I10561" s="3">
        <v>44244.614583333336</v>
      </c>
      <c r="J10561" s="1">
        <v>1.4963663967958</v>
      </c>
      <c r="K10561" s="1" t="s">
        <v>166</v>
      </c>
      <c r="L10561" s="1" t="s">
        <v>167</v>
      </c>
      <c r="M10561" s="3">
        <v>44244.65905142361</v>
      </c>
    </row>
    <row r="10562">
      <c r="A10562" s="1">
        <v>10560.0</v>
      </c>
      <c r="B10562" s="1" t="s">
        <v>465</v>
      </c>
      <c r="C10562" s="1" t="s">
        <v>19244</v>
      </c>
      <c r="D10562" s="1" t="s">
        <v>3259</v>
      </c>
      <c r="E10562" s="1" t="s">
        <v>5472</v>
      </c>
      <c r="F10562" s="1" t="s">
        <v>468</v>
      </c>
      <c r="G10562" s="1" t="s">
        <v>17</v>
      </c>
      <c r="H10562" s="1">
        <v>45.0</v>
      </c>
      <c r="I10562" s="3">
        <v>43858.25</v>
      </c>
      <c r="J10562" s="1">
        <v>2.50377912229993</v>
      </c>
      <c r="K10562" s="1" t="s">
        <v>24</v>
      </c>
      <c r="M10562" s="3">
        <v>43858.288880960645</v>
      </c>
    </row>
    <row r="10563">
      <c r="A10563" s="1">
        <v>10561.0</v>
      </c>
      <c r="B10563" s="1" t="s">
        <v>1735</v>
      </c>
      <c r="C10563" s="1" t="s">
        <v>19245</v>
      </c>
      <c r="D10563" s="1" t="s">
        <v>653</v>
      </c>
      <c r="E10563" s="1" t="s">
        <v>19246</v>
      </c>
      <c r="F10563" s="1" t="s">
        <v>1738</v>
      </c>
      <c r="G10563" s="1" t="s">
        <v>17</v>
      </c>
      <c r="H10563" s="1">
        <v>45.0</v>
      </c>
      <c r="I10563" s="3">
        <v>44023.791666666664</v>
      </c>
      <c r="J10563" s="1">
        <v>0.488060955873402</v>
      </c>
      <c r="K10563" s="1" t="s">
        <v>18</v>
      </c>
      <c r="M10563" s="3">
        <v>44023.826683113424</v>
      </c>
    </row>
    <row r="10564">
      <c r="A10564" s="1">
        <v>10562.0</v>
      </c>
      <c r="B10564" s="1" t="s">
        <v>16193</v>
      </c>
      <c r="C10564" s="1" t="s">
        <v>19247</v>
      </c>
      <c r="D10564" s="1" t="s">
        <v>1243</v>
      </c>
      <c r="E10564" s="1" t="s">
        <v>16195</v>
      </c>
      <c r="F10564" s="1" t="s">
        <v>16196</v>
      </c>
      <c r="G10564" s="1" t="s">
        <v>17</v>
      </c>
      <c r="H10564" s="1">
        <v>45.0</v>
      </c>
      <c r="I10564" s="3">
        <v>43751.625</v>
      </c>
      <c r="J10564" s="1">
        <v>2.08454641377784</v>
      </c>
      <c r="K10564" s="1" t="s">
        <v>46</v>
      </c>
      <c r="M10564" s="3">
        <v>43751.69941332176</v>
      </c>
    </row>
    <row r="10565">
      <c r="A10565" s="1">
        <v>10563.0</v>
      </c>
      <c r="B10565" s="1" t="s">
        <v>340</v>
      </c>
      <c r="C10565" s="1" t="s">
        <v>19248</v>
      </c>
      <c r="D10565" s="1" t="s">
        <v>1255</v>
      </c>
      <c r="E10565" s="1" t="s">
        <v>19249</v>
      </c>
      <c r="F10565" s="1" t="s">
        <v>344</v>
      </c>
      <c r="G10565" s="1" t="s">
        <v>39</v>
      </c>
      <c r="H10565" s="1">
        <v>45.0</v>
      </c>
      <c r="I10565" s="3">
        <v>44139.583333333336</v>
      </c>
      <c r="J10565" s="1">
        <v>0.255045104387707</v>
      </c>
      <c r="K10565" s="1" t="s">
        <v>83</v>
      </c>
      <c r="M10565" s="3">
        <v>44139.608240625</v>
      </c>
    </row>
    <row r="10566">
      <c r="A10566" s="1">
        <v>10564.0</v>
      </c>
      <c r="B10566" s="1" t="s">
        <v>219</v>
      </c>
      <c r="C10566" s="1" t="s">
        <v>19250</v>
      </c>
      <c r="D10566" s="1" t="s">
        <v>221</v>
      </c>
      <c r="E10566" s="1" t="s">
        <v>19251</v>
      </c>
      <c r="F10566" s="1" t="s">
        <v>223</v>
      </c>
      <c r="G10566" s="1" t="s">
        <v>17</v>
      </c>
      <c r="H10566" s="1">
        <v>45.0</v>
      </c>
      <c r="I10566" s="3">
        <v>43851.666666666664</v>
      </c>
      <c r="J10566" s="1">
        <v>1.67287304827518</v>
      </c>
      <c r="K10566" s="1" t="s">
        <v>24</v>
      </c>
      <c r="M10566" s="3">
        <v>43851.533578310184</v>
      </c>
    </row>
    <row r="10567">
      <c r="A10567" s="1">
        <v>10565.0</v>
      </c>
      <c r="B10567" s="1" t="s">
        <v>1341</v>
      </c>
      <c r="C10567" s="1" t="s">
        <v>19252</v>
      </c>
      <c r="D10567" s="1" t="s">
        <v>4088</v>
      </c>
      <c r="E10567" s="1" t="s">
        <v>19253</v>
      </c>
      <c r="F10567" s="1" t="s">
        <v>1345</v>
      </c>
      <c r="G10567" s="1" t="s">
        <v>89</v>
      </c>
      <c r="H10567" s="1">
        <v>45.0</v>
      </c>
      <c r="I10567" s="3">
        <v>44237.70853550926</v>
      </c>
      <c r="J10567" s="1">
        <v>0.0</v>
      </c>
      <c r="K10567" s="1" t="s">
        <v>24</v>
      </c>
      <c r="M10567" s="3">
        <v>44237.7165887963</v>
      </c>
    </row>
    <row r="10568">
      <c r="A10568" s="1">
        <v>10566.0</v>
      </c>
      <c r="B10568" s="1" t="s">
        <v>806</v>
      </c>
      <c r="C10568" s="1" t="s">
        <v>19254</v>
      </c>
      <c r="D10568" s="1" t="s">
        <v>3811</v>
      </c>
      <c r="E10568" s="1" t="s">
        <v>7919</v>
      </c>
      <c r="F10568" s="1" t="s">
        <v>810</v>
      </c>
      <c r="G10568" s="1" t="s">
        <v>35</v>
      </c>
      <c r="H10568" s="1">
        <v>45.0</v>
      </c>
      <c r="I10568" s="3">
        <v>43809.708333333336</v>
      </c>
      <c r="J10568" s="1">
        <v>1.26813799536221</v>
      </c>
      <c r="K10568" s="1" t="s">
        <v>24</v>
      </c>
      <c r="M10568" s="3">
        <v>43810.74418902778</v>
      </c>
    </row>
    <row r="10569">
      <c r="A10569" s="1">
        <v>10567.0</v>
      </c>
      <c r="B10569" s="1" t="s">
        <v>638</v>
      </c>
      <c r="C10569" s="1" t="s">
        <v>19255</v>
      </c>
      <c r="D10569" s="1" t="s">
        <v>640</v>
      </c>
      <c r="E10569" s="1" t="s">
        <v>15987</v>
      </c>
      <c r="F10569" s="1" t="s">
        <v>642</v>
      </c>
      <c r="G10569" s="1" t="s">
        <v>35</v>
      </c>
      <c r="H10569" s="1">
        <v>45.0</v>
      </c>
      <c r="I10569" s="3">
        <v>44253.229166666664</v>
      </c>
      <c r="J10569" s="1">
        <v>1.48046731421748</v>
      </c>
      <c r="K10569" s="1" t="s">
        <v>18</v>
      </c>
      <c r="M10569" s="3">
        <v>44253.23700393519</v>
      </c>
    </row>
    <row r="10570">
      <c r="A10570" s="1">
        <v>10568.0</v>
      </c>
      <c r="B10570" s="1" t="s">
        <v>2100</v>
      </c>
      <c r="C10570" s="1" t="s">
        <v>19256</v>
      </c>
      <c r="D10570" s="1" t="s">
        <v>1988</v>
      </c>
      <c r="E10570" s="1" t="s">
        <v>19257</v>
      </c>
      <c r="F10570" s="1" t="s">
        <v>2103</v>
      </c>
      <c r="G10570" s="1" t="s">
        <v>39</v>
      </c>
      <c r="H10570" s="1">
        <v>45.0</v>
      </c>
      <c r="I10570" s="3">
        <v>43905.604166666664</v>
      </c>
      <c r="J10570" s="1">
        <v>6.52760920792495</v>
      </c>
      <c r="K10570" s="1" t="s">
        <v>18</v>
      </c>
      <c r="M10570" s="3">
        <v>43905.64469592593</v>
      </c>
    </row>
    <row r="10571">
      <c r="A10571" s="1">
        <v>10569.0</v>
      </c>
      <c r="B10571" s="1" t="s">
        <v>324</v>
      </c>
      <c r="C10571" s="1" t="s">
        <v>19258</v>
      </c>
      <c r="D10571" s="1" t="s">
        <v>326</v>
      </c>
      <c r="E10571" s="1" t="s">
        <v>327</v>
      </c>
      <c r="F10571" s="1" t="s">
        <v>328</v>
      </c>
      <c r="G10571" s="1" t="s">
        <v>17</v>
      </c>
      <c r="H10571" s="1">
        <v>45.0</v>
      </c>
      <c r="I10571" s="3">
        <v>44165.625</v>
      </c>
      <c r="J10571" s="1">
        <v>0.366646664623853</v>
      </c>
      <c r="K10571" s="1" t="s">
        <v>24</v>
      </c>
      <c r="M10571" s="3">
        <v>44165.6629331713</v>
      </c>
    </row>
    <row r="10572">
      <c r="A10572" s="1">
        <v>10570.0</v>
      </c>
      <c r="B10572" s="1" t="s">
        <v>389</v>
      </c>
      <c r="C10572" s="1" t="s">
        <v>19259</v>
      </c>
      <c r="D10572" s="1" t="s">
        <v>818</v>
      </c>
      <c r="E10572" s="1" t="s">
        <v>12901</v>
      </c>
      <c r="F10572" s="1" t="s">
        <v>393</v>
      </c>
      <c r="G10572" s="1" t="s">
        <v>17</v>
      </c>
      <c r="H10572" s="1">
        <v>45.0</v>
      </c>
      <c r="I10572" s="3">
        <v>44232.291666666664</v>
      </c>
      <c r="J10572" s="1">
        <v>2.76102175801557</v>
      </c>
      <c r="K10572" s="1" t="s">
        <v>18</v>
      </c>
      <c r="M10572" s="3">
        <v>44232.355417164355</v>
      </c>
    </row>
    <row r="10573">
      <c r="A10573" s="1">
        <v>10571.0</v>
      </c>
      <c r="B10573" s="1" t="s">
        <v>385</v>
      </c>
      <c r="C10573" s="1" t="s">
        <v>19260</v>
      </c>
      <c r="D10573" s="1" t="s">
        <v>116</v>
      </c>
      <c r="E10573" s="1" t="s">
        <v>9829</v>
      </c>
      <c r="F10573" s="1" t="s">
        <v>388</v>
      </c>
      <c r="G10573" s="1" t="s">
        <v>17</v>
      </c>
      <c r="H10573" s="1">
        <v>45.0</v>
      </c>
      <c r="I10573" s="3">
        <v>43754.5</v>
      </c>
      <c r="J10573" s="1">
        <v>7.97672036976762</v>
      </c>
      <c r="K10573" s="1" t="s">
        <v>24</v>
      </c>
      <c r="M10573" s="3">
        <v>43754.50802659722</v>
      </c>
    </row>
    <row r="10574">
      <c r="A10574" s="1">
        <v>10572.0</v>
      </c>
      <c r="B10574" s="1" t="s">
        <v>1954</v>
      </c>
      <c r="C10574" s="1" t="s">
        <v>19261</v>
      </c>
      <c r="D10574" s="1" t="s">
        <v>5758</v>
      </c>
      <c r="E10574" s="1" t="s">
        <v>19262</v>
      </c>
      <c r="F10574" s="1" t="s">
        <v>1957</v>
      </c>
      <c r="G10574" s="1" t="s">
        <v>39</v>
      </c>
      <c r="H10574" s="1">
        <v>45.0</v>
      </c>
      <c r="I10574" s="3">
        <v>44113.708333333336</v>
      </c>
      <c r="J10574" s="1">
        <v>0.898786593189604</v>
      </c>
      <c r="K10574" s="1" t="s">
        <v>83</v>
      </c>
      <c r="L10574" s="1" t="s">
        <v>1958</v>
      </c>
      <c r="M10574" s="3">
        <v>44113.74173199074</v>
      </c>
    </row>
    <row r="10575">
      <c r="A10575" s="1">
        <v>10573.0</v>
      </c>
      <c r="B10575" s="1" t="s">
        <v>2028</v>
      </c>
      <c r="C10575" s="1" t="s">
        <v>19263</v>
      </c>
      <c r="D10575" s="1" t="s">
        <v>3555</v>
      </c>
      <c r="E10575" s="1" t="s">
        <v>19264</v>
      </c>
      <c r="F10575" s="1" t="s">
        <v>2032</v>
      </c>
      <c r="G10575" s="1" t="s">
        <v>39</v>
      </c>
      <c r="H10575" s="1">
        <v>45.0</v>
      </c>
      <c r="I10575" s="3">
        <v>44225.708333333336</v>
      </c>
      <c r="J10575" s="1">
        <v>4.84197918581745</v>
      </c>
      <c r="K10575" s="1" t="s">
        <v>166</v>
      </c>
      <c r="L10575" s="1" t="s">
        <v>318</v>
      </c>
      <c r="M10575" s="3">
        <v>44225.77624236111</v>
      </c>
    </row>
    <row r="10576">
      <c r="A10576" s="1">
        <v>10574.0</v>
      </c>
      <c r="B10576" s="1" t="s">
        <v>4720</v>
      </c>
      <c r="C10576" s="1" t="s">
        <v>19265</v>
      </c>
      <c r="D10576" s="1" t="s">
        <v>1287</v>
      </c>
      <c r="E10576" s="1" t="s">
        <v>4723</v>
      </c>
      <c r="F10576" s="1" t="s">
        <v>4724</v>
      </c>
      <c r="G10576" s="1" t="s">
        <v>17</v>
      </c>
      <c r="H10576" s="1">
        <v>45.0</v>
      </c>
      <c r="I10576" s="3">
        <v>44144.458333333336</v>
      </c>
      <c r="J10576" s="1">
        <v>0.16798271069094</v>
      </c>
      <c r="K10576" s="1" t="s">
        <v>1194</v>
      </c>
      <c r="L10576" s="1" t="s">
        <v>4725</v>
      </c>
      <c r="M10576" s="3">
        <v>44144.48928336806</v>
      </c>
    </row>
    <row r="10577">
      <c r="A10577" s="1">
        <v>10575.0</v>
      </c>
      <c r="B10577" s="1" t="s">
        <v>251</v>
      </c>
      <c r="C10577" s="1" t="s">
        <v>19266</v>
      </c>
      <c r="D10577" s="1" t="s">
        <v>436</v>
      </c>
      <c r="E10577" s="1" t="s">
        <v>1167</v>
      </c>
      <c r="F10577" s="1" t="s">
        <v>255</v>
      </c>
      <c r="G10577" s="1" t="s">
        <v>17</v>
      </c>
      <c r="H10577" s="1">
        <v>45.0</v>
      </c>
      <c r="I10577" s="3">
        <v>43791.75</v>
      </c>
      <c r="J10577" s="1">
        <v>2.60316945039723</v>
      </c>
      <c r="K10577" s="1" t="s">
        <v>218</v>
      </c>
      <c r="M10577" s="3">
        <v>43791.77873210648</v>
      </c>
    </row>
    <row r="10578">
      <c r="A10578" s="1">
        <v>10576.0</v>
      </c>
      <c r="B10578" s="1" t="s">
        <v>161</v>
      </c>
      <c r="C10578" s="1" t="s">
        <v>19267</v>
      </c>
      <c r="D10578" s="1" t="s">
        <v>163</v>
      </c>
      <c r="E10578" s="1" t="s">
        <v>3700</v>
      </c>
      <c r="F10578" s="1" t="s">
        <v>165</v>
      </c>
      <c r="G10578" s="1" t="s">
        <v>17</v>
      </c>
      <c r="H10578" s="1">
        <v>45.0</v>
      </c>
      <c r="I10578" s="3">
        <v>44120.614583333336</v>
      </c>
      <c r="J10578" s="1">
        <v>2.33151179501774</v>
      </c>
      <c r="K10578" s="1" t="s">
        <v>166</v>
      </c>
      <c r="L10578" s="1" t="s">
        <v>167</v>
      </c>
      <c r="M10578" s="3">
        <v>44120.656661747686</v>
      </c>
    </row>
    <row r="10579">
      <c r="A10579" s="1">
        <v>10577.0</v>
      </c>
      <c r="B10579" s="1" t="s">
        <v>3073</v>
      </c>
      <c r="C10579" s="1" t="s">
        <v>19268</v>
      </c>
      <c r="D10579" s="1" t="s">
        <v>1870</v>
      </c>
      <c r="E10579" s="1" t="s">
        <v>6044</v>
      </c>
      <c r="F10579" s="1" t="s">
        <v>3419</v>
      </c>
      <c r="G10579" s="1" t="s">
        <v>17</v>
      </c>
      <c r="H10579" s="1">
        <v>45.0</v>
      </c>
      <c r="I10579" s="3">
        <v>44069.625</v>
      </c>
      <c r="J10579" s="1">
        <v>1.26074400162612</v>
      </c>
      <c r="K10579" s="1" t="s">
        <v>24</v>
      </c>
      <c r="M10579" s="3">
        <v>44069.66085025463</v>
      </c>
    </row>
    <row r="10580">
      <c r="A10580" s="1">
        <v>10578.0</v>
      </c>
      <c r="B10580" s="1" t="s">
        <v>2345</v>
      </c>
      <c r="C10580" s="1" t="s">
        <v>19269</v>
      </c>
      <c r="D10580" s="1" t="s">
        <v>10138</v>
      </c>
      <c r="E10580" s="1" t="s">
        <v>19270</v>
      </c>
      <c r="F10580" s="1" t="s">
        <v>2348</v>
      </c>
      <c r="G10580" s="1" t="s">
        <v>89</v>
      </c>
      <c r="H10580" s="1">
        <v>45.0</v>
      </c>
      <c r="I10580" s="3">
        <v>44090.30048452546</v>
      </c>
      <c r="J10580" s="1">
        <v>0.898688475211039</v>
      </c>
      <c r="K10580" s="1" t="s">
        <v>24</v>
      </c>
      <c r="M10580" s="3">
        <v>44090.31959825232</v>
      </c>
    </row>
    <row r="10581">
      <c r="A10581" s="1">
        <v>10579.0</v>
      </c>
      <c r="B10581" s="1" t="s">
        <v>896</v>
      </c>
      <c r="C10581" s="1" t="s">
        <v>19271</v>
      </c>
      <c r="D10581" s="1" t="s">
        <v>898</v>
      </c>
      <c r="E10581" s="1" t="s">
        <v>19272</v>
      </c>
      <c r="F10581" s="1" t="s">
        <v>900</v>
      </c>
      <c r="G10581" s="1" t="s">
        <v>17</v>
      </c>
      <c r="H10581" s="1">
        <v>45.0</v>
      </c>
      <c r="I10581" s="3">
        <v>44094.25</v>
      </c>
      <c r="J10581" s="1">
        <v>1.65496161388141</v>
      </c>
      <c r="K10581" s="1" t="s">
        <v>24</v>
      </c>
      <c r="L10581" s="1" t="s">
        <v>741</v>
      </c>
      <c r="M10581" s="3">
        <v>44094.287555636576</v>
      </c>
    </row>
    <row r="10582">
      <c r="A10582" s="1">
        <v>10580.0</v>
      </c>
      <c r="B10582" s="1" t="s">
        <v>340</v>
      </c>
      <c r="C10582" s="1" t="s">
        <v>19273</v>
      </c>
      <c r="D10582" s="1" t="s">
        <v>1255</v>
      </c>
      <c r="E10582" s="1" t="s">
        <v>19274</v>
      </c>
      <c r="F10582" s="1" t="s">
        <v>344</v>
      </c>
      <c r="G10582" s="1" t="s">
        <v>39</v>
      </c>
      <c r="H10582" s="1">
        <v>45.0</v>
      </c>
      <c r="I10582" s="3">
        <v>43928.583333333336</v>
      </c>
      <c r="J10582" s="1">
        <v>2.32741406379008</v>
      </c>
      <c r="K10582" s="1" t="s">
        <v>83</v>
      </c>
      <c r="M10582" s="3">
        <v>43928.730305335645</v>
      </c>
    </row>
    <row r="10583">
      <c r="A10583" s="1">
        <v>10581.0</v>
      </c>
      <c r="B10583" s="1" t="s">
        <v>4775</v>
      </c>
      <c r="C10583" s="1" t="s">
        <v>19275</v>
      </c>
      <c r="D10583" s="1" t="s">
        <v>326</v>
      </c>
      <c r="E10583" s="1" t="s">
        <v>4830</v>
      </c>
      <c r="F10583" s="1" t="s">
        <v>4778</v>
      </c>
      <c r="G10583" s="1" t="s">
        <v>17</v>
      </c>
      <c r="H10583" s="1">
        <v>45.0</v>
      </c>
      <c r="I10583" s="3">
        <v>43870.25</v>
      </c>
      <c r="J10583" s="1">
        <v>0.403658195322312</v>
      </c>
      <c r="K10583" s="1" t="s">
        <v>24</v>
      </c>
      <c r="M10583" s="3">
        <v>43870.281249988424</v>
      </c>
    </row>
    <row r="10584">
      <c r="A10584" s="1">
        <v>10582.0</v>
      </c>
      <c r="B10584" s="1" t="s">
        <v>459</v>
      </c>
      <c r="C10584" s="1" t="s">
        <v>19276</v>
      </c>
      <c r="D10584" s="1" t="s">
        <v>461</v>
      </c>
      <c r="E10584" s="1" t="s">
        <v>1058</v>
      </c>
      <c r="F10584" s="1" t="s">
        <v>463</v>
      </c>
      <c r="G10584" s="1" t="s">
        <v>17</v>
      </c>
      <c r="H10584" s="1">
        <v>45.0</v>
      </c>
      <c r="I10584" s="3">
        <v>44132.645833333336</v>
      </c>
      <c r="J10584" s="1">
        <v>0.351780601132298</v>
      </c>
      <c r="K10584" s="1" t="s">
        <v>24</v>
      </c>
      <c r="L10584" s="1" t="s">
        <v>464</v>
      </c>
      <c r="M10584" s="3">
        <v>44132.671183275466</v>
      </c>
    </row>
    <row r="10585">
      <c r="A10585" s="1">
        <v>10583.0</v>
      </c>
      <c r="B10585" s="1" t="s">
        <v>9441</v>
      </c>
      <c r="C10585" s="1" t="s">
        <v>19277</v>
      </c>
      <c r="D10585" s="1" t="s">
        <v>2920</v>
      </c>
      <c r="E10585" s="1" t="s">
        <v>19278</v>
      </c>
      <c r="F10585" s="1" t="s">
        <v>9444</v>
      </c>
      <c r="G10585" s="1" t="s">
        <v>39</v>
      </c>
      <c r="H10585" s="1">
        <v>45.0</v>
      </c>
      <c r="I10585" s="3">
        <v>44091.78125</v>
      </c>
      <c r="J10585" s="1">
        <v>3.2994797572228</v>
      </c>
      <c r="K10585" s="1" t="s">
        <v>24</v>
      </c>
      <c r="L10585" s="1" t="s">
        <v>188</v>
      </c>
      <c r="M10585" s="3">
        <v>44091.81463623843</v>
      </c>
    </row>
    <row r="10586">
      <c r="A10586" s="1">
        <v>10584.0</v>
      </c>
      <c r="B10586" s="1" t="s">
        <v>582</v>
      </c>
      <c r="C10586" s="1" t="s">
        <v>19279</v>
      </c>
      <c r="D10586" s="1" t="s">
        <v>1029</v>
      </c>
      <c r="E10586" s="1" t="s">
        <v>3745</v>
      </c>
      <c r="F10586" s="1" t="s">
        <v>586</v>
      </c>
      <c r="G10586" s="1" t="s">
        <v>17</v>
      </c>
      <c r="H10586" s="1">
        <v>45.0</v>
      </c>
      <c r="I10586" s="3">
        <v>43817.625</v>
      </c>
      <c r="J10586" s="1">
        <v>2.07655488174327</v>
      </c>
      <c r="K10586" s="1" t="s">
        <v>24</v>
      </c>
      <c r="M10586" s="3">
        <v>43817.658024826385</v>
      </c>
    </row>
    <row r="10587">
      <c r="A10587" s="1">
        <v>10585.0</v>
      </c>
      <c r="B10587" s="1" t="s">
        <v>4720</v>
      </c>
      <c r="C10587" s="1" t="s">
        <v>19280</v>
      </c>
      <c r="D10587" s="1" t="s">
        <v>3104</v>
      </c>
      <c r="E10587" s="1" t="s">
        <v>19281</v>
      </c>
      <c r="F10587" s="1" t="s">
        <v>4724</v>
      </c>
      <c r="G10587" s="1" t="s">
        <v>39</v>
      </c>
      <c r="H10587" s="1">
        <v>45.0</v>
      </c>
      <c r="I10587" s="3">
        <v>44153.708333333336</v>
      </c>
      <c r="J10587" s="1">
        <v>2.05659447258321</v>
      </c>
      <c r="K10587" s="1" t="s">
        <v>1194</v>
      </c>
      <c r="M10587" s="3">
        <v>44153.75472480324</v>
      </c>
    </row>
    <row r="10588">
      <c r="A10588" s="1">
        <v>10586.0</v>
      </c>
      <c r="B10588" s="1" t="s">
        <v>465</v>
      </c>
      <c r="C10588" s="1" t="s">
        <v>19282</v>
      </c>
      <c r="D10588" s="1" t="s">
        <v>3259</v>
      </c>
      <c r="E10588" s="1" t="s">
        <v>3260</v>
      </c>
      <c r="F10588" s="1" t="s">
        <v>468</v>
      </c>
      <c r="G10588" s="1" t="s">
        <v>17</v>
      </c>
      <c r="H10588" s="1">
        <v>45.0</v>
      </c>
      <c r="I10588" s="3">
        <v>43900.25</v>
      </c>
      <c r="J10588" s="1">
        <v>2.57453202713906</v>
      </c>
      <c r="K10588" s="1" t="s">
        <v>24</v>
      </c>
      <c r="M10588" s="3">
        <v>43900.284913379626</v>
      </c>
    </row>
    <row r="10589">
      <c r="A10589" s="1">
        <v>10587.0</v>
      </c>
      <c r="B10589" s="1" t="s">
        <v>1635</v>
      </c>
      <c r="C10589" s="1" t="s">
        <v>19283</v>
      </c>
      <c r="D10589" s="1" t="s">
        <v>1637</v>
      </c>
      <c r="E10589" s="1" t="s">
        <v>12422</v>
      </c>
      <c r="F10589" s="1" t="s">
        <v>1639</v>
      </c>
      <c r="G10589" s="1" t="s">
        <v>17</v>
      </c>
      <c r="H10589" s="1">
        <v>45.0</v>
      </c>
      <c r="I10589" s="3">
        <v>44137.708333333336</v>
      </c>
      <c r="J10589" s="1">
        <v>2.31612004858553</v>
      </c>
      <c r="K10589" s="1" t="s">
        <v>46</v>
      </c>
      <c r="L10589" s="1" t="s">
        <v>266</v>
      </c>
      <c r="M10589" s="3">
        <v>44137.736640717594</v>
      </c>
    </row>
    <row r="10590">
      <c r="A10590" s="1">
        <v>10588.0</v>
      </c>
      <c r="B10590" s="1" t="s">
        <v>196</v>
      </c>
      <c r="C10590" s="1" t="s">
        <v>19284</v>
      </c>
      <c r="D10590" s="1" t="s">
        <v>198</v>
      </c>
      <c r="E10590" s="1" t="s">
        <v>1535</v>
      </c>
      <c r="F10590" s="1" t="s">
        <v>200</v>
      </c>
      <c r="G10590" s="1" t="s">
        <v>17</v>
      </c>
      <c r="H10590" s="1">
        <v>45.0</v>
      </c>
      <c r="I10590" s="3">
        <v>44215.229166666664</v>
      </c>
      <c r="J10590" s="1">
        <v>2.78120525456535</v>
      </c>
      <c r="K10590" s="1" t="s">
        <v>24</v>
      </c>
      <c r="M10590" s="3">
        <v>44215.296050289355</v>
      </c>
    </row>
    <row r="10591">
      <c r="A10591" s="1">
        <v>10589.0</v>
      </c>
      <c r="B10591" s="1" t="s">
        <v>401</v>
      </c>
      <c r="C10591" s="1" t="s">
        <v>19285</v>
      </c>
      <c r="D10591" s="1" t="s">
        <v>3318</v>
      </c>
      <c r="E10591" s="1" t="s">
        <v>19286</v>
      </c>
      <c r="F10591" s="1" t="s">
        <v>405</v>
      </c>
      <c r="G10591" s="1" t="s">
        <v>89</v>
      </c>
      <c r="H10591" s="1">
        <v>45.0</v>
      </c>
      <c r="I10591" s="3">
        <v>44253.427815</v>
      </c>
      <c r="J10591" s="1">
        <v>2.22459696042748</v>
      </c>
      <c r="K10591" s="1" t="s">
        <v>24</v>
      </c>
      <c r="L10591" s="1" t="s">
        <v>406</v>
      </c>
      <c r="M10591" s="3">
        <v>44253.45909898148</v>
      </c>
    </row>
    <row r="10592">
      <c r="A10592" s="1">
        <v>10590.0</v>
      </c>
      <c r="B10592" s="1" t="s">
        <v>4376</v>
      </c>
      <c r="C10592" s="1" t="s">
        <v>19287</v>
      </c>
      <c r="D10592" s="1" t="s">
        <v>1232</v>
      </c>
      <c r="E10592" s="1" t="s">
        <v>11892</v>
      </c>
      <c r="F10592" s="1" t="s">
        <v>4379</v>
      </c>
      <c r="G10592" s="1" t="s">
        <v>17</v>
      </c>
      <c r="H10592" s="1">
        <v>45.0</v>
      </c>
      <c r="I10592" s="3">
        <v>44046.708333333336</v>
      </c>
      <c r="J10592" s="1">
        <v>0.776298154938424</v>
      </c>
      <c r="K10592" s="1" t="s">
        <v>159</v>
      </c>
      <c r="L10592" s="1" t="s">
        <v>1986</v>
      </c>
      <c r="M10592" s="3">
        <v>44046.74522534722</v>
      </c>
    </row>
    <row r="10593">
      <c r="A10593" s="1">
        <v>10591.0</v>
      </c>
      <c r="B10593" s="1" t="s">
        <v>1361</v>
      </c>
      <c r="C10593" s="1" t="s">
        <v>19288</v>
      </c>
      <c r="D10593" s="1" t="s">
        <v>1363</v>
      </c>
      <c r="E10593" s="1" t="s">
        <v>1364</v>
      </c>
      <c r="F10593" s="1" t="s">
        <v>1365</v>
      </c>
      <c r="G10593" s="1" t="s">
        <v>35</v>
      </c>
      <c r="H10593" s="1">
        <v>45.0</v>
      </c>
      <c r="I10593" s="3">
        <v>44229.208333333336</v>
      </c>
      <c r="J10593" s="1">
        <v>3.85687063335061</v>
      </c>
      <c r="K10593" s="1" t="s">
        <v>62</v>
      </c>
      <c r="L10593" s="1" t="s">
        <v>671</v>
      </c>
      <c r="M10593" s="3">
        <v>44229.24363481481</v>
      </c>
    </row>
    <row r="10594">
      <c r="A10594" s="1">
        <v>10592.0</v>
      </c>
      <c r="B10594" s="1" t="s">
        <v>2744</v>
      </c>
      <c r="C10594" s="1" t="s">
        <v>19289</v>
      </c>
      <c r="D10594" s="1" t="s">
        <v>701</v>
      </c>
      <c r="E10594" s="1" t="s">
        <v>19290</v>
      </c>
      <c r="F10594" s="1" t="s">
        <v>2748</v>
      </c>
      <c r="G10594" s="1" t="s">
        <v>89</v>
      </c>
      <c r="H10594" s="1">
        <v>45.0</v>
      </c>
      <c r="I10594" s="3">
        <v>44179.708333333336</v>
      </c>
      <c r="J10594" s="1">
        <v>2.59108582957312</v>
      </c>
      <c r="K10594" s="1" t="s">
        <v>24</v>
      </c>
      <c r="M10594" s="3">
        <v>44179.780904768515</v>
      </c>
    </row>
    <row r="10595">
      <c r="A10595" s="1">
        <v>10593.0</v>
      </c>
      <c r="B10595" s="1" t="s">
        <v>9279</v>
      </c>
      <c r="C10595" s="1" t="s">
        <v>19291</v>
      </c>
      <c r="D10595" s="1" t="s">
        <v>2030</v>
      </c>
      <c r="E10595" s="1" t="s">
        <v>19292</v>
      </c>
      <c r="F10595" s="1" t="s">
        <v>9282</v>
      </c>
      <c r="G10595" s="1" t="s">
        <v>39</v>
      </c>
      <c r="H10595" s="1">
        <v>45.0</v>
      </c>
      <c r="I10595" s="3">
        <v>43866.604166666664</v>
      </c>
      <c r="J10595" s="1">
        <v>2.75412115031955</v>
      </c>
      <c r="K10595" s="1" t="s">
        <v>24</v>
      </c>
      <c r="M10595" s="3">
        <v>43866.6162334375</v>
      </c>
    </row>
    <row r="10596">
      <c r="A10596" s="1">
        <v>10594.0</v>
      </c>
      <c r="B10596" s="1" t="s">
        <v>1659</v>
      </c>
      <c r="C10596" s="1" t="s">
        <v>19293</v>
      </c>
      <c r="D10596" s="1" t="s">
        <v>998</v>
      </c>
      <c r="E10596" s="1" t="s">
        <v>19294</v>
      </c>
      <c r="F10596" s="1" t="s">
        <v>1662</v>
      </c>
      <c r="G10596" s="1" t="s">
        <v>17</v>
      </c>
      <c r="H10596" s="1">
        <v>45.0</v>
      </c>
      <c r="I10596" s="3">
        <v>43896.333333333336</v>
      </c>
      <c r="J10596" s="1">
        <v>0.00355897713778116</v>
      </c>
      <c r="K10596" s="1" t="s">
        <v>24</v>
      </c>
      <c r="M10596" s="3">
        <v>43896.35361967592</v>
      </c>
    </row>
    <row r="10597">
      <c r="A10597" s="1">
        <v>10595.0</v>
      </c>
      <c r="B10597" s="1" t="s">
        <v>732</v>
      </c>
      <c r="C10597" s="1" t="s">
        <v>19295</v>
      </c>
      <c r="D10597" s="1" t="s">
        <v>3403</v>
      </c>
      <c r="E10597" s="1" t="s">
        <v>3634</v>
      </c>
      <c r="F10597" s="1" t="s">
        <v>735</v>
      </c>
      <c r="G10597" s="1" t="s">
        <v>17</v>
      </c>
      <c r="H10597" s="1">
        <v>45.0</v>
      </c>
      <c r="I10597" s="3">
        <v>44249.729166666664</v>
      </c>
      <c r="J10597" s="1">
        <v>0.456514973561619</v>
      </c>
      <c r="K10597" s="1" t="s">
        <v>24</v>
      </c>
      <c r="M10597" s="3">
        <v>44249.72285082176</v>
      </c>
    </row>
    <row r="10598">
      <c r="A10598" s="1">
        <v>10596.0</v>
      </c>
      <c r="B10598" s="1" t="s">
        <v>425</v>
      </c>
      <c r="C10598" s="1" t="s">
        <v>19296</v>
      </c>
      <c r="D10598" s="1" t="s">
        <v>326</v>
      </c>
      <c r="E10598" s="1" t="s">
        <v>14622</v>
      </c>
      <c r="F10598" s="1" t="s">
        <v>428</v>
      </c>
      <c r="G10598" s="1" t="s">
        <v>17</v>
      </c>
      <c r="H10598" s="1">
        <v>45.0</v>
      </c>
      <c r="I10598" s="3">
        <v>43965.270833333336</v>
      </c>
      <c r="J10598" s="1">
        <v>1.74533590937627</v>
      </c>
      <c r="K10598" s="1" t="s">
        <v>24</v>
      </c>
      <c r="M10598" s="3">
        <v>43965.314626747684</v>
      </c>
    </row>
    <row r="10599">
      <c r="A10599" s="1">
        <v>10597.0</v>
      </c>
      <c r="B10599" s="1" t="s">
        <v>485</v>
      </c>
      <c r="C10599" s="1" t="s">
        <v>19297</v>
      </c>
      <c r="D10599" s="1" t="s">
        <v>1014</v>
      </c>
      <c r="E10599" s="1" t="s">
        <v>2456</v>
      </c>
      <c r="F10599" s="1" t="s">
        <v>489</v>
      </c>
      <c r="G10599" s="1" t="s">
        <v>17</v>
      </c>
      <c r="H10599" s="1">
        <v>45.0</v>
      </c>
      <c r="I10599" s="3">
        <v>43759.125</v>
      </c>
      <c r="J10599" s="1">
        <v>1.52302340189221</v>
      </c>
      <c r="K10599" s="1" t="s">
        <v>166</v>
      </c>
      <c r="M10599" s="3">
        <v>43759.196343738426</v>
      </c>
    </row>
    <row r="10600">
      <c r="A10600" s="1">
        <v>10598.0</v>
      </c>
      <c r="B10600" s="1" t="s">
        <v>1323</v>
      </c>
      <c r="C10600" s="1" t="s">
        <v>19298</v>
      </c>
      <c r="D10600" s="1" t="s">
        <v>1325</v>
      </c>
      <c r="E10600" s="1" t="s">
        <v>3192</v>
      </c>
      <c r="F10600" s="1" t="s">
        <v>1327</v>
      </c>
      <c r="G10600" s="1" t="s">
        <v>17</v>
      </c>
      <c r="H10600" s="1">
        <v>45.0</v>
      </c>
      <c r="I10600" s="3">
        <v>44108.6875</v>
      </c>
      <c r="J10600" s="1">
        <v>0.231187535283368</v>
      </c>
      <c r="K10600" s="1" t="s">
        <v>46</v>
      </c>
      <c r="M10600" s="3">
        <v>44108.69645751157</v>
      </c>
    </row>
    <row r="10601">
      <c r="A10601" s="1">
        <v>10599.0</v>
      </c>
      <c r="B10601" s="1" t="s">
        <v>853</v>
      </c>
      <c r="C10601" s="1" t="s">
        <v>19299</v>
      </c>
      <c r="D10601" s="1" t="s">
        <v>578</v>
      </c>
      <c r="E10601" s="1" t="s">
        <v>9171</v>
      </c>
      <c r="F10601" s="1" t="s">
        <v>856</v>
      </c>
      <c r="G10601" s="1" t="s">
        <v>17</v>
      </c>
      <c r="H10601" s="1">
        <v>45.0</v>
      </c>
      <c r="I10601" s="3">
        <v>43986.541666666664</v>
      </c>
      <c r="J10601" s="1">
        <v>0.365767211493509</v>
      </c>
      <c r="K10601" s="1" t="s">
        <v>18</v>
      </c>
      <c r="M10601" s="3">
        <v>43986.57101896991</v>
      </c>
    </row>
    <row r="10602">
      <c r="A10602" s="1">
        <v>10600.0</v>
      </c>
      <c r="B10602" s="1" t="s">
        <v>239</v>
      </c>
      <c r="C10602" s="1" t="s">
        <v>19300</v>
      </c>
      <c r="D10602" s="1" t="s">
        <v>1113</v>
      </c>
      <c r="E10602" s="1" t="s">
        <v>1114</v>
      </c>
      <c r="F10602" s="1" t="s">
        <v>243</v>
      </c>
      <c r="G10602" s="1" t="s">
        <v>35</v>
      </c>
      <c r="H10602" s="1">
        <v>45.0</v>
      </c>
      <c r="I10602" s="3">
        <v>44102.25</v>
      </c>
      <c r="J10602" s="1">
        <v>1.33887109891874</v>
      </c>
      <c r="K10602" s="1" t="s">
        <v>46</v>
      </c>
      <c r="M10602" s="3">
        <v>44102.289760231484</v>
      </c>
    </row>
    <row r="10603">
      <c r="A10603" s="1">
        <v>10601.0</v>
      </c>
      <c r="B10603" s="1" t="s">
        <v>319</v>
      </c>
      <c r="C10603" s="1" t="s">
        <v>19301</v>
      </c>
      <c r="D10603" s="1" t="s">
        <v>321</v>
      </c>
      <c r="E10603" s="1" t="s">
        <v>19302</v>
      </c>
      <c r="F10603" s="1" t="s">
        <v>323</v>
      </c>
      <c r="G10603" s="1" t="s">
        <v>39</v>
      </c>
      <c r="H10603" s="1">
        <v>45.0</v>
      </c>
      <c r="I10603" s="3">
        <v>43930.625</v>
      </c>
      <c r="J10603" s="1">
        <v>0.0</v>
      </c>
      <c r="K10603" s="1" t="s">
        <v>24</v>
      </c>
      <c r="M10603" s="3">
        <v>43930.64251247685</v>
      </c>
    </row>
    <row r="10604">
      <c r="A10604" s="1">
        <v>10602.0</v>
      </c>
      <c r="B10604" s="1" t="s">
        <v>9441</v>
      </c>
      <c r="C10604" s="1" t="s">
        <v>19303</v>
      </c>
      <c r="D10604" s="1" t="s">
        <v>2920</v>
      </c>
      <c r="E10604" s="1" t="s">
        <v>19304</v>
      </c>
      <c r="F10604" s="1" t="s">
        <v>9444</v>
      </c>
      <c r="G10604" s="1" t="s">
        <v>39</v>
      </c>
      <c r="H10604" s="1">
        <v>45.0</v>
      </c>
      <c r="I10604" s="3">
        <v>44098.291666666664</v>
      </c>
      <c r="J10604" s="1">
        <v>4.43702094462656</v>
      </c>
      <c r="K10604" s="1" t="s">
        <v>24</v>
      </c>
      <c r="L10604" s="1" t="s">
        <v>188</v>
      </c>
      <c r="M10604" s="3">
        <v>44098.322309490744</v>
      </c>
    </row>
    <row r="10605">
      <c r="A10605" s="1">
        <v>10603.0</v>
      </c>
      <c r="B10605" s="1" t="s">
        <v>1551</v>
      </c>
      <c r="C10605" s="1" t="s">
        <v>19305</v>
      </c>
      <c r="D10605" s="1" t="s">
        <v>1553</v>
      </c>
      <c r="E10605" s="1" t="s">
        <v>19306</v>
      </c>
      <c r="F10605" s="1" t="s">
        <v>1555</v>
      </c>
      <c r="G10605" s="1" t="s">
        <v>39</v>
      </c>
      <c r="H10605" s="1">
        <v>45.0</v>
      </c>
      <c r="I10605" s="3">
        <v>44152.635416666664</v>
      </c>
      <c r="J10605" s="1">
        <v>0.739987498970674</v>
      </c>
      <c r="K10605" s="1" t="s">
        <v>218</v>
      </c>
      <c r="L10605" s="1" t="s">
        <v>1556</v>
      </c>
      <c r="M10605" s="3">
        <v>44152.67719195602</v>
      </c>
    </row>
    <row r="10606">
      <c r="A10606" s="1">
        <v>10604.0</v>
      </c>
      <c r="B10606" s="1" t="s">
        <v>2314</v>
      </c>
      <c r="C10606" s="1" t="s">
        <v>19307</v>
      </c>
      <c r="D10606" s="1" t="s">
        <v>2673</v>
      </c>
      <c r="E10606" s="1" t="s">
        <v>9476</v>
      </c>
      <c r="F10606" s="1" t="s">
        <v>2318</v>
      </c>
      <c r="G10606" s="1" t="s">
        <v>17</v>
      </c>
      <c r="H10606" s="1">
        <v>45.0</v>
      </c>
      <c r="I10606" s="3">
        <v>44123.666666666664</v>
      </c>
      <c r="J10606" s="1">
        <v>2.19786603938799</v>
      </c>
      <c r="K10606" s="1" t="s">
        <v>18</v>
      </c>
      <c r="M10606" s="3">
        <v>44123.74664967592</v>
      </c>
    </row>
    <row r="10607">
      <c r="A10607" s="1">
        <v>10605.0</v>
      </c>
      <c r="B10607" s="1" t="s">
        <v>12154</v>
      </c>
      <c r="C10607" s="1" t="s">
        <v>19308</v>
      </c>
      <c r="D10607" s="1" t="s">
        <v>749</v>
      </c>
      <c r="E10607" s="1" t="s">
        <v>19309</v>
      </c>
      <c r="F10607" s="1" t="s">
        <v>12157</v>
      </c>
      <c r="G10607" s="1" t="s">
        <v>89</v>
      </c>
      <c r="H10607" s="1">
        <v>45.0</v>
      </c>
      <c r="I10607" s="3">
        <v>43784.77964612268</v>
      </c>
      <c r="J10607" s="1">
        <v>2.81994780859664</v>
      </c>
      <c r="K10607" s="1" t="s">
        <v>24</v>
      </c>
      <c r="M10607" s="3">
        <v>43784.813968055554</v>
      </c>
    </row>
    <row r="10608">
      <c r="A10608" s="1">
        <v>10606.0</v>
      </c>
      <c r="B10608" s="1" t="s">
        <v>1800</v>
      </c>
      <c r="C10608" s="1" t="s">
        <v>19310</v>
      </c>
      <c r="D10608" s="1" t="s">
        <v>1802</v>
      </c>
      <c r="E10608" s="1" t="s">
        <v>13606</v>
      </c>
      <c r="F10608" s="1" t="s">
        <v>1804</v>
      </c>
      <c r="G10608" s="1" t="s">
        <v>17</v>
      </c>
      <c r="H10608" s="1">
        <v>45.0</v>
      </c>
      <c r="I10608" s="3">
        <v>43903.25</v>
      </c>
      <c r="J10608" s="1">
        <v>0.369067080932337</v>
      </c>
      <c r="K10608" s="1" t="s">
        <v>83</v>
      </c>
      <c r="M10608" s="3">
        <v>43903.285990717595</v>
      </c>
    </row>
    <row r="10609">
      <c r="A10609" s="1">
        <v>10607.0</v>
      </c>
      <c r="B10609" s="1" t="s">
        <v>303</v>
      </c>
      <c r="C10609" s="1" t="s">
        <v>19311</v>
      </c>
      <c r="D10609" s="1" t="s">
        <v>305</v>
      </c>
      <c r="E10609" s="1" t="s">
        <v>7244</v>
      </c>
      <c r="F10609" s="1" t="s">
        <v>307</v>
      </c>
      <c r="G10609" s="1" t="s">
        <v>17</v>
      </c>
      <c r="H10609" s="1">
        <v>45.0</v>
      </c>
      <c r="I10609" s="3">
        <v>43971.625</v>
      </c>
      <c r="J10609" s="1">
        <v>1.04698174177021</v>
      </c>
      <c r="K10609" s="1" t="s">
        <v>24</v>
      </c>
      <c r="M10609" s="3">
        <v>43971.65421637731</v>
      </c>
    </row>
    <row r="10610">
      <c r="A10610" s="1">
        <v>10608.0</v>
      </c>
      <c r="B10610" s="1" t="s">
        <v>932</v>
      </c>
      <c r="C10610" s="1" t="s">
        <v>19312</v>
      </c>
      <c r="D10610" s="1" t="s">
        <v>2384</v>
      </c>
      <c r="E10610" s="1" t="s">
        <v>2385</v>
      </c>
      <c r="F10610" s="1" t="s">
        <v>936</v>
      </c>
      <c r="G10610" s="1" t="s">
        <v>17</v>
      </c>
      <c r="H10610" s="1">
        <v>45.0</v>
      </c>
      <c r="I10610" s="3">
        <v>43812.166666666664</v>
      </c>
      <c r="J10610" s="1">
        <v>6.45385910962182</v>
      </c>
      <c r="K10610" s="1" t="s">
        <v>159</v>
      </c>
      <c r="M10610" s="3">
        <v>43812.202814675926</v>
      </c>
    </row>
    <row r="10611">
      <c r="A10611" s="1">
        <v>10609.0</v>
      </c>
      <c r="B10611" s="1" t="s">
        <v>19313</v>
      </c>
      <c r="C10611" s="1" t="s">
        <v>19314</v>
      </c>
      <c r="D10611" s="1" t="s">
        <v>653</v>
      </c>
      <c r="E10611" s="1" t="s">
        <v>19315</v>
      </c>
      <c r="F10611" s="1" t="s">
        <v>19316</v>
      </c>
      <c r="G10611" s="1" t="s">
        <v>39</v>
      </c>
      <c r="H10611" s="1">
        <v>45.0</v>
      </c>
      <c r="I10611" s="3">
        <v>43808.5</v>
      </c>
      <c r="J10611" s="1">
        <v>0.0</v>
      </c>
      <c r="K10611" s="1" t="s">
        <v>218</v>
      </c>
      <c r="M10611" s="3">
        <v>43808.66165375</v>
      </c>
    </row>
    <row r="10612">
      <c r="A10612" s="1">
        <v>10610.0</v>
      </c>
      <c r="B10612" s="1" t="s">
        <v>161</v>
      </c>
      <c r="C10612" s="1" t="s">
        <v>19317</v>
      </c>
      <c r="D10612" s="1" t="s">
        <v>315</v>
      </c>
      <c r="E10612" s="1" t="s">
        <v>2516</v>
      </c>
      <c r="F10612" s="1" t="s">
        <v>165</v>
      </c>
      <c r="G10612" s="1" t="s">
        <v>35</v>
      </c>
      <c r="H10612" s="1">
        <v>45.0</v>
      </c>
      <c r="I10612" s="3">
        <v>44238.614583333336</v>
      </c>
      <c r="J10612" s="1">
        <v>1.42756521349558</v>
      </c>
      <c r="K10612" s="1" t="s">
        <v>166</v>
      </c>
      <c r="L10612" s="1" t="s">
        <v>167</v>
      </c>
      <c r="M10612" s="3">
        <v>44238.636687847225</v>
      </c>
    </row>
    <row r="10613">
      <c r="A10613" s="1">
        <v>10611.0</v>
      </c>
      <c r="B10613" s="1" t="s">
        <v>1023</v>
      </c>
      <c r="C10613" s="1" t="s">
        <v>19318</v>
      </c>
      <c r="D10613" s="1" t="s">
        <v>1250</v>
      </c>
      <c r="E10613" s="1" t="s">
        <v>11703</v>
      </c>
      <c r="F10613" s="1" t="s">
        <v>1027</v>
      </c>
      <c r="G10613" s="1" t="s">
        <v>17</v>
      </c>
      <c r="H10613" s="1">
        <v>45.0</v>
      </c>
      <c r="I10613" s="3">
        <v>44043.1875</v>
      </c>
      <c r="J10613" s="1">
        <v>0.710697215969189</v>
      </c>
      <c r="K10613" s="1" t="s">
        <v>24</v>
      </c>
      <c r="M10613" s="3">
        <v>44043.26895868056</v>
      </c>
    </row>
    <row r="10614">
      <c r="A10614" s="1">
        <v>10612.0</v>
      </c>
      <c r="B10614" s="1" t="s">
        <v>2944</v>
      </c>
      <c r="C10614" s="1" t="s">
        <v>19319</v>
      </c>
      <c r="D10614" s="1" t="s">
        <v>818</v>
      </c>
      <c r="E10614" s="1" t="s">
        <v>19320</v>
      </c>
      <c r="F10614" s="1" t="s">
        <v>2947</v>
      </c>
      <c r="G10614" s="1" t="s">
        <v>39</v>
      </c>
      <c r="H10614" s="1">
        <v>45.0</v>
      </c>
      <c r="I10614" s="3">
        <v>44218.697916666664</v>
      </c>
      <c r="J10614" s="1">
        <v>2.91828689929754</v>
      </c>
      <c r="K10614" s="1" t="s">
        <v>18</v>
      </c>
      <c r="L10614" s="1" t="s">
        <v>1047</v>
      </c>
      <c r="M10614" s="3">
        <v>44218.682704837964</v>
      </c>
    </row>
    <row r="10615">
      <c r="A10615" s="1">
        <v>10613.0</v>
      </c>
      <c r="B10615" s="1" t="s">
        <v>901</v>
      </c>
      <c r="C10615" s="1" t="s">
        <v>19321</v>
      </c>
      <c r="D10615" s="1" t="s">
        <v>19322</v>
      </c>
      <c r="E10615" s="1" t="s">
        <v>903</v>
      </c>
      <c r="F10615" s="1" t="s">
        <v>904</v>
      </c>
      <c r="G10615" s="1" t="s">
        <v>35</v>
      </c>
      <c r="H10615" s="1">
        <v>45.0</v>
      </c>
      <c r="I10615" s="3">
        <v>43698.416666666664</v>
      </c>
      <c r="J10615" s="1">
        <v>0.410045835629958</v>
      </c>
      <c r="K10615" s="1" t="s">
        <v>24</v>
      </c>
      <c r="M10615" s="3">
        <v>43680.77453115741</v>
      </c>
    </row>
    <row r="10616">
      <c r="A10616" s="1">
        <v>10614.0</v>
      </c>
      <c r="B10616" s="1" t="s">
        <v>73</v>
      </c>
      <c r="C10616" s="1" t="s">
        <v>19323</v>
      </c>
      <c r="D10616" s="1" t="s">
        <v>2872</v>
      </c>
      <c r="E10616" s="1" t="s">
        <v>9588</v>
      </c>
      <c r="F10616" s="1" t="s">
        <v>77</v>
      </c>
      <c r="G10616" s="1" t="s">
        <v>17</v>
      </c>
      <c r="H10616" s="1">
        <v>45.0</v>
      </c>
      <c r="I10616" s="3">
        <v>44202.645833333336</v>
      </c>
      <c r="J10616" s="1">
        <v>2.5947683088997</v>
      </c>
      <c r="K10616" s="1" t="s">
        <v>24</v>
      </c>
      <c r="L10616" s="1" t="s">
        <v>940</v>
      </c>
      <c r="M10616" s="3">
        <v>44202.673598761576</v>
      </c>
    </row>
    <row r="10617">
      <c r="A10617" s="1">
        <v>10615.0</v>
      </c>
      <c r="B10617" s="1" t="s">
        <v>11203</v>
      </c>
      <c r="C10617" s="1" t="s">
        <v>19324</v>
      </c>
      <c r="D10617" s="1" t="s">
        <v>3180</v>
      </c>
      <c r="E10617" s="1" t="s">
        <v>11205</v>
      </c>
      <c r="F10617" s="1" t="s">
        <v>11206</v>
      </c>
      <c r="G10617" s="1" t="s">
        <v>17</v>
      </c>
      <c r="H10617" s="1">
        <v>45.0</v>
      </c>
      <c r="I10617" s="3">
        <v>44120.1875</v>
      </c>
      <c r="J10617" s="1">
        <v>0.0694765774722569</v>
      </c>
      <c r="K10617" s="1" t="s">
        <v>18</v>
      </c>
      <c r="L10617" s="1" t="s">
        <v>11207</v>
      </c>
      <c r="M10617" s="3">
        <v>44120.278984502314</v>
      </c>
    </row>
    <row r="10618">
      <c r="A10618" s="1">
        <v>10616.0</v>
      </c>
      <c r="B10618" s="1" t="s">
        <v>582</v>
      </c>
      <c r="C10618" s="1" t="s">
        <v>19325</v>
      </c>
      <c r="D10618" s="1" t="s">
        <v>4415</v>
      </c>
      <c r="E10618" s="1" t="s">
        <v>4416</v>
      </c>
      <c r="F10618" s="1" t="s">
        <v>586</v>
      </c>
      <c r="G10618" s="1" t="s">
        <v>17</v>
      </c>
      <c r="H10618" s="1">
        <v>45.0</v>
      </c>
      <c r="I10618" s="3">
        <v>44127.25</v>
      </c>
      <c r="J10618" s="1">
        <v>2.04369405238822</v>
      </c>
      <c r="K10618" s="1" t="s">
        <v>166</v>
      </c>
      <c r="L10618" s="1" t="s">
        <v>167</v>
      </c>
      <c r="M10618" s="3">
        <v>44127.290495497684</v>
      </c>
    </row>
    <row r="10619">
      <c r="A10619" s="1">
        <v>10617.0</v>
      </c>
      <c r="B10619" s="1" t="s">
        <v>298</v>
      </c>
      <c r="C10619" s="1" t="s">
        <v>19326</v>
      </c>
      <c r="D10619" s="1" t="s">
        <v>1446</v>
      </c>
      <c r="E10619" s="1" t="s">
        <v>12626</v>
      </c>
      <c r="F10619" s="1" t="s">
        <v>302</v>
      </c>
      <c r="G10619" s="1" t="s">
        <v>17</v>
      </c>
      <c r="H10619" s="1">
        <v>45.0</v>
      </c>
      <c r="I10619" s="3">
        <v>43966.416666666664</v>
      </c>
      <c r="J10619" s="1">
        <v>4.06684584654669</v>
      </c>
      <c r="K10619" s="1" t="s">
        <v>218</v>
      </c>
      <c r="M10619" s="3">
        <v>43966.426485648146</v>
      </c>
    </row>
    <row r="10620">
      <c r="A10620" s="1">
        <v>10618.0</v>
      </c>
      <c r="B10620" s="1" t="s">
        <v>251</v>
      </c>
      <c r="C10620" s="1" t="s">
        <v>19327</v>
      </c>
      <c r="D10620" s="1" t="s">
        <v>1418</v>
      </c>
      <c r="E10620" s="1" t="s">
        <v>6109</v>
      </c>
      <c r="F10620" s="1" t="s">
        <v>255</v>
      </c>
      <c r="G10620" s="1" t="s">
        <v>17</v>
      </c>
      <c r="H10620" s="1">
        <v>45.0</v>
      </c>
      <c r="I10620" s="3">
        <v>43832.375</v>
      </c>
      <c r="J10620" s="1">
        <v>0.0</v>
      </c>
      <c r="K10620" s="1" t="s">
        <v>218</v>
      </c>
      <c r="M10620" s="3">
        <v>43832.44326496528</v>
      </c>
    </row>
    <row r="10621">
      <c r="A10621" s="1">
        <v>10619.0</v>
      </c>
      <c r="B10621" s="1" t="s">
        <v>239</v>
      </c>
      <c r="C10621" s="1" t="s">
        <v>19328</v>
      </c>
      <c r="D10621" s="1" t="s">
        <v>241</v>
      </c>
      <c r="E10621" s="1" t="s">
        <v>4171</v>
      </c>
      <c r="F10621" s="1" t="s">
        <v>243</v>
      </c>
      <c r="G10621" s="1" t="s">
        <v>35</v>
      </c>
      <c r="H10621" s="1">
        <v>45.0</v>
      </c>
      <c r="I10621" s="3">
        <v>44252.5</v>
      </c>
      <c r="J10621" s="1">
        <v>5.48964165352153</v>
      </c>
      <c r="K10621" s="1" t="s">
        <v>46</v>
      </c>
      <c r="L10621" s="1" t="s">
        <v>244</v>
      </c>
      <c r="M10621" s="3">
        <v>44252.52740403935</v>
      </c>
    </row>
    <row r="10622">
      <c r="A10622" s="1">
        <v>10620.0</v>
      </c>
      <c r="B10622" s="1" t="s">
        <v>582</v>
      </c>
      <c r="C10622" s="1" t="s">
        <v>19329</v>
      </c>
      <c r="D10622" s="1" t="s">
        <v>93</v>
      </c>
      <c r="E10622" s="1" t="s">
        <v>2474</v>
      </c>
      <c r="F10622" s="1" t="s">
        <v>586</v>
      </c>
      <c r="G10622" s="1" t="s">
        <v>17</v>
      </c>
      <c r="H10622" s="1">
        <v>45.0</v>
      </c>
      <c r="I10622" s="3">
        <v>43860.25</v>
      </c>
      <c r="J10622" s="1">
        <v>0.763224323935657</v>
      </c>
      <c r="K10622" s="1" t="s">
        <v>24</v>
      </c>
      <c r="M10622" s="3">
        <v>43860.276408287034</v>
      </c>
    </row>
    <row r="10623">
      <c r="A10623" s="1">
        <v>10621.0</v>
      </c>
      <c r="B10623" s="1" t="s">
        <v>2448</v>
      </c>
      <c r="C10623" s="1" t="s">
        <v>19330</v>
      </c>
      <c r="D10623" s="1" t="s">
        <v>3403</v>
      </c>
      <c r="E10623" s="1" t="s">
        <v>19331</v>
      </c>
      <c r="F10623" s="1" t="s">
        <v>2452</v>
      </c>
      <c r="G10623" s="1" t="s">
        <v>39</v>
      </c>
      <c r="H10623" s="1">
        <v>45.0</v>
      </c>
      <c r="I10623" s="3">
        <v>43843.625</v>
      </c>
      <c r="J10623" s="1">
        <v>1.47157980501124</v>
      </c>
      <c r="K10623" s="1" t="s">
        <v>24</v>
      </c>
      <c r="M10623" s="3">
        <v>43843.65796866898</v>
      </c>
    </row>
    <row r="10624">
      <c r="A10624" s="1">
        <v>10622.0</v>
      </c>
      <c r="B10624" s="1" t="s">
        <v>2744</v>
      </c>
      <c r="C10624" s="1" t="s">
        <v>19332</v>
      </c>
      <c r="D10624" s="1" t="s">
        <v>4521</v>
      </c>
      <c r="E10624" s="1" t="s">
        <v>19333</v>
      </c>
      <c r="F10624" s="1" t="s">
        <v>2748</v>
      </c>
      <c r="G10624" s="1" t="s">
        <v>89</v>
      </c>
      <c r="H10624" s="1">
        <v>45.0</v>
      </c>
      <c r="I10624" s="3">
        <v>44139.52424085648</v>
      </c>
      <c r="J10624" s="1">
        <v>1.40468396363071</v>
      </c>
      <c r="K10624" s="1" t="s">
        <v>24</v>
      </c>
      <c r="M10624" s="3">
        <v>44139.53522950231</v>
      </c>
    </row>
    <row r="10625">
      <c r="A10625" s="1">
        <v>10623.0</v>
      </c>
      <c r="B10625" s="1" t="s">
        <v>1085</v>
      </c>
      <c r="C10625" s="1" t="s">
        <v>19334</v>
      </c>
      <c r="D10625" s="1" t="s">
        <v>1087</v>
      </c>
      <c r="E10625" s="1" t="s">
        <v>2460</v>
      </c>
      <c r="F10625" s="1" t="s">
        <v>1089</v>
      </c>
      <c r="G10625" s="1" t="s">
        <v>17</v>
      </c>
      <c r="H10625" s="1">
        <v>45.0</v>
      </c>
      <c r="I10625" s="3">
        <v>44144.541666666664</v>
      </c>
      <c r="J10625" s="1">
        <v>1.22575166002156</v>
      </c>
      <c r="K10625" s="1" t="s">
        <v>159</v>
      </c>
      <c r="M10625" s="3">
        <v>44144.56976225694</v>
      </c>
    </row>
    <row r="10626">
      <c r="A10626" s="1">
        <v>10624.0</v>
      </c>
      <c r="B10626" s="1" t="s">
        <v>2188</v>
      </c>
      <c r="C10626" s="1" t="s">
        <v>19335</v>
      </c>
      <c r="D10626" s="1" t="s">
        <v>4083</v>
      </c>
      <c r="E10626" s="1" t="s">
        <v>7277</v>
      </c>
      <c r="F10626" s="1" t="s">
        <v>2192</v>
      </c>
      <c r="G10626" s="1" t="s">
        <v>17</v>
      </c>
      <c r="H10626" s="1">
        <v>45.0</v>
      </c>
      <c r="I10626" s="3">
        <v>44202.666666666664</v>
      </c>
      <c r="J10626" s="1">
        <v>0.0</v>
      </c>
      <c r="K10626" s="1" t="s">
        <v>18</v>
      </c>
      <c r="M10626" s="3">
        <v>44203.58986371528</v>
      </c>
    </row>
    <row r="10627">
      <c r="A10627" s="1">
        <v>10625.0</v>
      </c>
      <c r="B10627" s="1" t="s">
        <v>13694</v>
      </c>
      <c r="C10627" s="1" t="s">
        <v>19336</v>
      </c>
      <c r="D10627" s="1" t="s">
        <v>211</v>
      </c>
      <c r="E10627" s="1" t="s">
        <v>13696</v>
      </c>
      <c r="F10627" s="1" t="s">
        <v>13697</v>
      </c>
      <c r="G10627" s="1" t="s">
        <v>17</v>
      </c>
      <c r="H10627" s="1">
        <v>45.0</v>
      </c>
      <c r="I10627" s="3">
        <v>44063.6875</v>
      </c>
      <c r="J10627" s="1">
        <v>5.14407885989684</v>
      </c>
      <c r="K10627" s="1" t="s">
        <v>218</v>
      </c>
      <c r="L10627" s="1" t="s">
        <v>1556</v>
      </c>
      <c r="M10627" s="3">
        <v>44063.69402744213</v>
      </c>
    </row>
    <row r="10628">
      <c r="A10628" s="1">
        <v>10626.0</v>
      </c>
      <c r="B10628" s="1" t="s">
        <v>1583</v>
      </c>
      <c r="C10628" s="1" t="s">
        <v>19337</v>
      </c>
      <c r="D10628" s="1" t="s">
        <v>1827</v>
      </c>
      <c r="E10628" s="1" t="s">
        <v>19338</v>
      </c>
      <c r="F10628" s="1" t="s">
        <v>1586</v>
      </c>
      <c r="G10628" s="1" t="s">
        <v>39</v>
      </c>
      <c r="H10628" s="1">
        <v>45.0</v>
      </c>
      <c r="I10628" s="3">
        <v>44155.645833333336</v>
      </c>
      <c r="J10628" s="1">
        <v>1.53304861019444</v>
      </c>
      <c r="K10628" s="1" t="s">
        <v>24</v>
      </c>
      <c r="L10628" s="1" t="s">
        <v>188</v>
      </c>
      <c r="M10628" s="3">
        <v>44155.75685203704</v>
      </c>
    </row>
    <row r="10629">
      <c r="A10629" s="1">
        <v>10627.0</v>
      </c>
      <c r="B10629" s="1" t="s">
        <v>2698</v>
      </c>
      <c r="C10629" s="1" t="s">
        <v>19339</v>
      </c>
      <c r="D10629" s="1" t="s">
        <v>5745</v>
      </c>
      <c r="E10629" s="1" t="s">
        <v>5746</v>
      </c>
      <c r="F10629" s="1" t="s">
        <v>2701</v>
      </c>
      <c r="G10629" s="1" t="s">
        <v>17</v>
      </c>
      <c r="H10629" s="1">
        <v>45.0</v>
      </c>
      <c r="I10629" s="3">
        <v>44058.25</v>
      </c>
      <c r="J10629" s="1">
        <v>1.40518969597987</v>
      </c>
      <c r="K10629" s="1" t="s">
        <v>46</v>
      </c>
      <c r="L10629" s="1" t="s">
        <v>3232</v>
      </c>
      <c r="M10629" s="3">
        <v>44058.28225519676</v>
      </c>
    </row>
    <row r="10630">
      <c r="A10630" s="1">
        <v>10628.0</v>
      </c>
      <c r="B10630" s="1" t="s">
        <v>796</v>
      </c>
      <c r="C10630" s="1" t="s">
        <v>19340</v>
      </c>
      <c r="D10630" s="1" t="s">
        <v>19341</v>
      </c>
      <c r="E10630" s="1" t="s">
        <v>19342</v>
      </c>
      <c r="F10630" s="1" t="s">
        <v>799</v>
      </c>
      <c r="G10630" s="1" t="s">
        <v>39</v>
      </c>
      <c r="H10630" s="1">
        <v>45.0</v>
      </c>
      <c r="I10630" s="3">
        <v>44072.583333333336</v>
      </c>
      <c r="J10630" s="1">
        <v>0.931510544513382</v>
      </c>
      <c r="K10630" s="1" t="s">
        <v>18</v>
      </c>
      <c r="M10630" s="3">
        <v>44072.61431769676</v>
      </c>
    </row>
    <row r="10631">
      <c r="A10631" s="1">
        <v>10629.0</v>
      </c>
      <c r="B10631" s="1" t="s">
        <v>887</v>
      </c>
      <c r="C10631" s="1" t="s">
        <v>19343</v>
      </c>
      <c r="D10631" s="1" t="s">
        <v>998</v>
      </c>
      <c r="E10631" s="1" t="s">
        <v>19344</v>
      </c>
      <c r="F10631" s="1" t="s">
        <v>891</v>
      </c>
      <c r="G10631" s="1" t="s">
        <v>39</v>
      </c>
      <c r="H10631" s="1">
        <v>45.0</v>
      </c>
      <c r="I10631" s="3">
        <v>43901.75</v>
      </c>
      <c r="J10631" s="1">
        <v>2.13218987757277</v>
      </c>
      <c r="K10631" s="1" t="s">
        <v>24</v>
      </c>
      <c r="M10631" s="3">
        <v>43901.77476006944</v>
      </c>
    </row>
    <row r="10632">
      <c r="A10632" s="1">
        <v>10630.0</v>
      </c>
      <c r="B10632" s="1" t="s">
        <v>303</v>
      </c>
      <c r="C10632" s="1" t="s">
        <v>19345</v>
      </c>
      <c r="D10632" s="1" t="s">
        <v>305</v>
      </c>
      <c r="E10632" s="1" t="s">
        <v>10693</v>
      </c>
      <c r="F10632" s="1" t="s">
        <v>307</v>
      </c>
      <c r="G10632" s="1" t="s">
        <v>17</v>
      </c>
      <c r="H10632" s="1">
        <v>45.0</v>
      </c>
      <c r="I10632" s="3">
        <v>44172.229166666664</v>
      </c>
      <c r="J10632" s="1">
        <v>0.996051240592217</v>
      </c>
      <c r="K10632" s="1" t="s">
        <v>24</v>
      </c>
      <c r="M10632" s="3">
        <v>44172.26054472222</v>
      </c>
    </row>
    <row r="10633">
      <c r="A10633" s="1">
        <v>10631.0</v>
      </c>
      <c r="B10633" s="1" t="s">
        <v>6213</v>
      </c>
      <c r="C10633" s="1" t="s">
        <v>19346</v>
      </c>
      <c r="D10633" s="1" t="s">
        <v>2402</v>
      </c>
      <c r="E10633" s="1" t="s">
        <v>6216</v>
      </c>
      <c r="F10633" s="1" t="s">
        <v>6217</v>
      </c>
      <c r="G10633" s="1" t="s">
        <v>35</v>
      </c>
      <c r="H10633" s="1">
        <v>45.0</v>
      </c>
      <c r="I10633" s="3">
        <v>43476.166666666664</v>
      </c>
      <c r="J10633" s="1">
        <v>1.04679255962639</v>
      </c>
      <c r="K10633" s="1" t="s">
        <v>24</v>
      </c>
      <c r="M10633" s="3">
        <v>43476.22205053241</v>
      </c>
    </row>
    <row r="10634">
      <c r="A10634" s="1">
        <v>10632.0</v>
      </c>
      <c r="B10634" s="1" t="s">
        <v>124</v>
      </c>
      <c r="C10634" s="1" t="s">
        <v>19347</v>
      </c>
      <c r="D10634" s="1" t="s">
        <v>126</v>
      </c>
      <c r="E10634" s="1" t="s">
        <v>5370</v>
      </c>
      <c r="F10634" s="1" t="s">
        <v>128</v>
      </c>
      <c r="G10634" s="1" t="s">
        <v>35</v>
      </c>
      <c r="H10634" s="1">
        <v>45.0</v>
      </c>
      <c r="I10634" s="3">
        <v>44208.4375</v>
      </c>
      <c r="J10634" s="1">
        <v>1.72796366906845</v>
      </c>
      <c r="K10634" s="1" t="s">
        <v>62</v>
      </c>
      <c r="M10634" s="3">
        <v>44208.46961799768</v>
      </c>
    </row>
    <row r="10635">
      <c r="A10635" s="1">
        <v>10633.0</v>
      </c>
      <c r="B10635" s="1" t="s">
        <v>1023</v>
      </c>
      <c r="C10635" s="1" t="s">
        <v>19348</v>
      </c>
      <c r="D10635" s="1" t="s">
        <v>1250</v>
      </c>
      <c r="E10635" s="1" t="s">
        <v>8523</v>
      </c>
      <c r="F10635" s="1" t="s">
        <v>1027</v>
      </c>
      <c r="G10635" s="1" t="s">
        <v>17</v>
      </c>
      <c r="H10635" s="1">
        <v>45.0</v>
      </c>
      <c r="I10635" s="3">
        <v>44038.197916666664</v>
      </c>
      <c r="J10635" s="1">
        <v>0.0455577511314468</v>
      </c>
      <c r="K10635" s="1" t="s">
        <v>24</v>
      </c>
      <c r="M10635" s="3">
        <v>44038.221972974534</v>
      </c>
    </row>
    <row r="10636">
      <c r="A10636" s="1">
        <v>10634.0</v>
      </c>
      <c r="B10636" s="1" t="s">
        <v>6308</v>
      </c>
      <c r="C10636" s="1" t="s">
        <v>19349</v>
      </c>
      <c r="D10636" s="1" t="s">
        <v>3618</v>
      </c>
      <c r="E10636" s="1" t="s">
        <v>6310</v>
      </c>
      <c r="F10636" s="1" t="s">
        <v>6311</v>
      </c>
      <c r="G10636" s="1" t="s">
        <v>17</v>
      </c>
      <c r="H10636" s="1">
        <v>45.0</v>
      </c>
      <c r="I10636" s="3">
        <v>43924.291666666664</v>
      </c>
      <c r="J10636" s="1">
        <v>1.10538179286941</v>
      </c>
      <c r="K10636" s="1" t="s">
        <v>24</v>
      </c>
      <c r="L10636" s="1" t="s">
        <v>6312</v>
      </c>
      <c r="M10636" s="3">
        <v>43925.30511671296</v>
      </c>
    </row>
    <row r="10637">
      <c r="A10637" s="1">
        <v>10635.0</v>
      </c>
      <c r="B10637" s="1" t="s">
        <v>19350</v>
      </c>
      <c r="C10637" s="1" t="s">
        <v>19351</v>
      </c>
      <c r="D10637" s="1" t="s">
        <v>59</v>
      </c>
      <c r="E10637" s="1" t="s">
        <v>19352</v>
      </c>
      <c r="F10637" s="1" t="s">
        <v>19353</v>
      </c>
      <c r="G10637" s="1" t="s">
        <v>39</v>
      </c>
      <c r="H10637" s="1">
        <v>45.0</v>
      </c>
      <c r="I10637" s="3">
        <v>43878.614583333336</v>
      </c>
      <c r="J10637" s="1">
        <v>0.612225871521767</v>
      </c>
      <c r="K10637" s="1" t="s">
        <v>62</v>
      </c>
      <c r="M10637" s="3">
        <v>43878.66833793982</v>
      </c>
    </row>
    <row r="10638">
      <c r="A10638" s="1">
        <v>10636.0</v>
      </c>
      <c r="B10638" s="1" t="s">
        <v>853</v>
      </c>
      <c r="C10638" s="1" t="s">
        <v>19354</v>
      </c>
      <c r="D10638" s="1" t="s">
        <v>1802</v>
      </c>
      <c r="E10638" s="1" t="s">
        <v>9171</v>
      </c>
      <c r="F10638" s="1" t="s">
        <v>856</v>
      </c>
      <c r="G10638" s="1" t="s">
        <v>17</v>
      </c>
      <c r="H10638" s="1">
        <v>45.0</v>
      </c>
      <c r="I10638" s="3">
        <v>43973.541666666664</v>
      </c>
      <c r="J10638" s="1">
        <v>2.06316777049272</v>
      </c>
      <c r="K10638" s="1" t="s">
        <v>18</v>
      </c>
      <c r="M10638" s="3">
        <v>43973.585015729164</v>
      </c>
    </row>
    <row r="10639">
      <c r="A10639" s="1">
        <v>10637.0</v>
      </c>
      <c r="B10639" s="1" t="s">
        <v>2276</v>
      </c>
      <c r="C10639" s="1" t="s">
        <v>19355</v>
      </c>
      <c r="D10639" s="1" t="s">
        <v>4244</v>
      </c>
      <c r="E10639" s="1" t="s">
        <v>4245</v>
      </c>
      <c r="F10639" s="1" t="s">
        <v>2279</v>
      </c>
      <c r="G10639" s="1" t="s">
        <v>35</v>
      </c>
      <c r="H10639" s="1">
        <v>45.0</v>
      </c>
      <c r="I10639" s="3">
        <v>43966.291666666664</v>
      </c>
      <c r="J10639" s="1">
        <v>0.97988342666143</v>
      </c>
      <c r="K10639" s="1" t="s">
        <v>159</v>
      </c>
      <c r="M10639" s="3">
        <v>43966.329661805554</v>
      </c>
    </row>
    <row r="10640">
      <c r="A10640" s="1">
        <v>10638.0</v>
      </c>
      <c r="B10640" s="1" t="s">
        <v>806</v>
      </c>
      <c r="C10640" s="1" t="s">
        <v>19356</v>
      </c>
      <c r="D10640" s="1" t="s">
        <v>116</v>
      </c>
      <c r="E10640" s="1" t="s">
        <v>16856</v>
      </c>
      <c r="F10640" s="1" t="s">
        <v>810</v>
      </c>
      <c r="G10640" s="1" t="s">
        <v>35</v>
      </c>
      <c r="H10640" s="1">
        <v>45.0</v>
      </c>
      <c r="I10640" s="3">
        <v>43985.708333333336</v>
      </c>
      <c r="J10640" s="1">
        <v>3.13956397227174</v>
      </c>
      <c r="K10640" s="1" t="s">
        <v>24</v>
      </c>
      <c r="M10640" s="3">
        <v>43985.759161863425</v>
      </c>
    </row>
    <row r="10641">
      <c r="A10641" s="1">
        <v>10639.0</v>
      </c>
      <c r="B10641" s="1" t="s">
        <v>303</v>
      </c>
      <c r="C10641" s="1" t="s">
        <v>19357</v>
      </c>
      <c r="D10641" s="1" t="s">
        <v>305</v>
      </c>
      <c r="E10641" s="1" t="s">
        <v>644</v>
      </c>
      <c r="F10641" s="1" t="s">
        <v>307</v>
      </c>
      <c r="G10641" s="1" t="s">
        <v>17</v>
      </c>
      <c r="H10641" s="1">
        <v>45.0</v>
      </c>
      <c r="I10641" s="3">
        <v>44089.229166666664</v>
      </c>
      <c r="J10641" s="1">
        <v>0.978383881596303</v>
      </c>
      <c r="K10641" s="1" t="s">
        <v>24</v>
      </c>
      <c r="M10641" s="3">
        <v>44089.28096689815</v>
      </c>
    </row>
    <row r="10642">
      <c r="A10642" s="1">
        <v>10640.0</v>
      </c>
      <c r="B10642" s="1" t="s">
        <v>19358</v>
      </c>
      <c r="C10642" s="1" t="s">
        <v>19359</v>
      </c>
      <c r="D10642" s="1" t="s">
        <v>7897</v>
      </c>
      <c r="E10642" s="1" t="s">
        <v>19360</v>
      </c>
      <c r="F10642" s="1" t="s">
        <v>19361</v>
      </c>
      <c r="G10642" s="1" t="s">
        <v>89</v>
      </c>
      <c r="H10642" s="1">
        <v>45.0</v>
      </c>
      <c r="I10642" s="3">
        <v>43768.48701340278</v>
      </c>
      <c r="J10642" s="1">
        <v>1.19277199129757</v>
      </c>
      <c r="K10642" s="1" t="s">
        <v>18</v>
      </c>
      <c r="M10642" s="3">
        <v>43768.48689689815</v>
      </c>
    </row>
    <row r="10643">
      <c r="A10643" s="1">
        <v>10641.0</v>
      </c>
      <c r="B10643" s="1" t="s">
        <v>229</v>
      </c>
      <c r="C10643" s="1" t="s">
        <v>19362</v>
      </c>
      <c r="D10643" s="1" t="s">
        <v>16200</v>
      </c>
      <c r="E10643" s="1" t="s">
        <v>1072</v>
      </c>
      <c r="F10643" s="1" t="s">
        <v>232</v>
      </c>
      <c r="G10643" s="1" t="s">
        <v>35</v>
      </c>
      <c r="H10643" s="1">
        <v>45.0</v>
      </c>
      <c r="I10643" s="3">
        <v>44026.635416666664</v>
      </c>
      <c r="J10643" s="1">
        <v>1.8659994688595</v>
      </c>
      <c r="K10643" s="1" t="s">
        <v>24</v>
      </c>
      <c r="M10643" s="3">
        <v>44026.71267149306</v>
      </c>
    </row>
    <row r="10644">
      <c r="A10644" s="1">
        <v>10642.0</v>
      </c>
      <c r="B10644" s="1" t="s">
        <v>991</v>
      </c>
      <c r="C10644" s="1" t="s">
        <v>19363</v>
      </c>
      <c r="D10644" s="1" t="s">
        <v>1381</v>
      </c>
      <c r="E10644" s="1" t="s">
        <v>19364</v>
      </c>
      <c r="F10644" s="1" t="s">
        <v>995</v>
      </c>
      <c r="G10644" s="1" t="s">
        <v>39</v>
      </c>
      <c r="H10644" s="1">
        <v>45.0</v>
      </c>
      <c r="I10644" s="3">
        <v>44165.270833333336</v>
      </c>
      <c r="J10644" s="1">
        <v>0.888473396961418</v>
      </c>
      <c r="K10644" s="1" t="s">
        <v>18</v>
      </c>
      <c r="M10644" s="3">
        <v>44165.298337685184</v>
      </c>
    </row>
    <row r="10645">
      <c r="A10645" s="1">
        <v>10643.0</v>
      </c>
      <c r="B10645" s="1" t="s">
        <v>1699</v>
      </c>
      <c r="C10645" s="1" t="s">
        <v>19365</v>
      </c>
      <c r="D10645" s="1" t="s">
        <v>701</v>
      </c>
      <c r="E10645" s="1" t="s">
        <v>1701</v>
      </c>
      <c r="F10645" s="1" t="s">
        <v>1702</v>
      </c>
      <c r="G10645" s="1" t="s">
        <v>35</v>
      </c>
      <c r="H10645" s="1">
        <v>45.0</v>
      </c>
      <c r="I10645" s="3">
        <v>44189.708333333336</v>
      </c>
      <c r="J10645" s="1">
        <v>2.12450410788517</v>
      </c>
      <c r="K10645" s="1" t="s">
        <v>24</v>
      </c>
      <c r="L10645" s="1" t="s">
        <v>1006</v>
      </c>
      <c r="M10645" s="3">
        <v>44189.74087576389</v>
      </c>
    </row>
    <row r="10646">
      <c r="A10646" s="1">
        <v>10644.0</v>
      </c>
      <c r="B10646" s="1" t="s">
        <v>632</v>
      </c>
      <c r="C10646" s="1" t="s">
        <v>19366</v>
      </c>
      <c r="D10646" s="1" t="s">
        <v>342</v>
      </c>
      <c r="E10646" s="1" t="s">
        <v>634</v>
      </c>
      <c r="F10646" s="1" t="s">
        <v>635</v>
      </c>
      <c r="G10646" s="1" t="s">
        <v>17</v>
      </c>
      <c r="H10646" s="1">
        <v>45.0</v>
      </c>
      <c r="I10646" s="3">
        <v>43739.583333333336</v>
      </c>
      <c r="J10646" s="1">
        <v>2.15443277444543</v>
      </c>
      <c r="K10646" s="1" t="s">
        <v>83</v>
      </c>
      <c r="M10646" s="3">
        <v>43739.6435384838</v>
      </c>
    </row>
    <row r="10647">
      <c r="A10647" s="1">
        <v>10645.0</v>
      </c>
      <c r="B10647" s="1" t="s">
        <v>19367</v>
      </c>
      <c r="C10647" s="1" t="s">
        <v>19368</v>
      </c>
      <c r="D10647" s="1" t="s">
        <v>1506</v>
      </c>
      <c r="E10647" s="1" t="s">
        <v>19369</v>
      </c>
      <c r="F10647" s="1" t="s">
        <v>19370</v>
      </c>
      <c r="G10647" s="1" t="s">
        <v>39</v>
      </c>
      <c r="H10647" s="1">
        <v>45.0</v>
      </c>
      <c r="I10647" s="3">
        <v>44104.66736111111</v>
      </c>
      <c r="J10647" s="1">
        <v>0.21286103623761</v>
      </c>
      <c r="K10647" s="1" t="s">
        <v>166</v>
      </c>
      <c r="L10647" s="1" t="s">
        <v>318</v>
      </c>
      <c r="M10647" s="3">
        <v>44104.71072776621</v>
      </c>
    </row>
    <row r="10648">
      <c r="A10648" s="1">
        <v>10646.0</v>
      </c>
      <c r="B10648" s="1" t="s">
        <v>184</v>
      </c>
      <c r="C10648" s="1" t="s">
        <v>19371</v>
      </c>
      <c r="D10648" s="1" t="s">
        <v>148</v>
      </c>
      <c r="E10648" s="1" t="s">
        <v>186</v>
      </c>
      <c r="F10648" s="1" t="s">
        <v>187</v>
      </c>
      <c r="G10648" s="1" t="s">
        <v>17</v>
      </c>
      <c r="H10648" s="1">
        <v>45.0</v>
      </c>
      <c r="I10648" s="3">
        <v>43972.375</v>
      </c>
      <c r="J10648" s="1">
        <v>3.33600900141651</v>
      </c>
      <c r="K10648" s="1" t="s">
        <v>24</v>
      </c>
      <c r="L10648" s="1" t="s">
        <v>188</v>
      </c>
      <c r="M10648" s="3">
        <v>43972.33530423611</v>
      </c>
    </row>
    <row r="10649">
      <c r="A10649" s="1">
        <v>10647.0</v>
      </c>
      <c r="B10649" s="1" t="s">
        <v>319</v>
      </c>
      <c r="C10649" s="1" t="s">
        <v>19372</v>
      </c>
      <c r="D10649" s="1" t="s">
        <v>1128</v>
      </c>
      <c r="E10649" s="1" t="s">
        <v>19373</v>
      </c>
      <c r="F10649" s="1" t="s">
        <v>323</v>
      </c>
      <c r="G10649" s="1" t="s">
        <v>39</v>
      </c>
      <c r="H10649" s="1">
        <v>45.0</v>
      </c>
      <c r="I10649" s="3">
        <v>44123.791666666664</v>
      </c>
      <c r="J10649" s="1">
        <v>0.0</v>
      </c>
      <c r="K10649" s="1" t="s">
        <v>24</v>
      </c>
      <c r="M10649" s="3">
        <v>44124.669580775466</v>
      </c>
    </row>
    <row r="10650">
      <c r="A10650" s="1">
        <v>10648.0</v>
      </c>
      <c r="B10650" s="1" t="s">
        <v>2698</v>
      </c>
      <c r="C10650" s="1" t="s">
        <v>19374</v>
      </c>
      <c r="D10650" s="1" t="s">
        <v>5745</v>
      </c>
      <c r="E10650" s="1" t="s">
        <v>5746</v>
      </c>
      <c r="F10650" s="1" t="s">
        <v>2701</v>
      </c>
      <c r="G10650" s="1" t="s">
        <v>17</v>
      </c>
      <c r="H10650" s="1">
        <v>45.0</v>
      </c>
      <c r="I10650" s="3">
        <v>44062.5625</v>
      </c>
      <c r="J10650" s="1">
        <v>1.33323512791881</v>
      </c>
      <c r="K10650" s="1" t="s">
        <v>46</v>
      </c>
      <c r="L10650" s="1" t="s">
        <v>3232</v>
      </c>
      <c r="M10650" s="3">
        <v>44062.741211886576</v>
      </c>
    </row>
    <row r="10651">
      <c r="A10651" s="1">
        <v>10649.0</v>
      </c>
      <c r="B10651" s="1" t="s">
        <v>1001</v>
      </c>
      <c r="C10651" s="1" t="s">
        <v>19375</v>
      </c>
      <c r="D10651" s="1" t="s">
        <v>840</v>
      </c>
      <c r="E10651" s="1" t="s">
        <v>6790</v>
      </c>
      <c r="F10651" s="1" t="s">
        <v>1005</v>
      </c>
      <c r="G10651" s="1" t="s">
        <v>17</v>
      </c>
      <c r="H10651" s="1">
        <v>45.0</v>
      </c>
      <c r="I10651" s="3">
        <v>44232.291666666664</v>
      </c>
      <c r="J10651" s="1">
        <v>3.04127623932974</v>
      </c>
      <c r="K10651" s="1" t="s">
        <v>24</v>
      </c>
      <c r="L10651" s="1" t="s">
        <v>1006</v>
      </c>
      <c r="M10651" s="3">
        <v>44232.33070880787</v>
      </c>
    </row>
    <row r="10652">
      <c r="A10652" s="1">
        <v>10650.0</v>
      </c>
      <c r="B10652" s="1" t="s">
        <v>319</v>
      </c>
      <c r="C10652" s="1" t="s">
        <v>19376</v>
      </c>
      <c r="D10652" s="1" t="s">
        <v>321</v>
      </c>
      <c r="E10652" s="1" t="s">
        <v>19377</v>
      </c>
      <c r="F10652" s="1" t="s">
        <v>323</v>
      </c>
      <c r="G10652" s="1" t="s">
        <v>39</v>
      </c>
      <c r="H10652" s="1">
        <v>45.0</v>
      </c>
      <c r="I10652" s="3">
        <v>43989.635416666664</v>
      </c>
      <c r="J10652" s="1">
        <v>1.0244728662914</v>
      </c>
      <c r="K10652" s="1" t="s">
        <v>24</v>
      </c>
      <c r="M10652" s="3">
        <v>43989.648338935185</v>
      </c>
    </row>
    <row r="10653">
      <c r="A10653" s="1">
        <v>10651.0</v>
      </c>
      <c r="B10653" s="1" t="s">
        <v>1075</v>
      </c>
      <c r="C10653" s="1" t="s">
        <v>19378</v>
      </c>
      <c r="D10653" s="1" t="s">
        <v>818</v>
      </c>
      <c r="E10653" s="1" t="s">
        <v>19379</v>
      </c>
      <c r="F10653" s="1" t="s">
        <v>1079</v>
      </c>
      <c r="G10653" s="1" t="s">
        <v>39</v>
      </c>
      <c r="H10653" s="1">
        <v>45.0</v>
      </c>
      <c r="I10653" s="3">
        <v>44119.625</v>
      </c>
      <c r="J10653" s="1">
        <v>3.5788206023175</v>
      </c>
      <c r="K10653" s="1" t="s">
        <v>18</v>
      </c>
      <c r="M10653" s="3">
        <v>44119.66508291667</v>
      </c>
    </row>
    <row r="10654">
      <c r="A10654" s="1">
        <v>10652.0</v>
      </c>
      <c r="B10654" s="1" t="s">
        <v>303</v>
      </c>
      <c r="C10654" s="1" t="s">
        <v>19380</v>
      </c>
      <c r="D10654" s="1" t="s">
        <v>305</v>
      </c>
      <c r="E10654" s="1" t="s">
        <v>1671</v>
      </c>
      <c r="F10654" s="1" t="s">
        <v>307</v>
      </c>
      <c r="G10654" s="1" t="s">
        <v>17</v>
      </c>
      <c r="H10654" s="1">
        <v>45.0</v>
      </c>
      <c r="I10654" s="3">
        <v>43929.416666666664</v>
      </c>
      <c r="J10654" s="1">
        <v>1.77773247348064</v>
      </c>
      <c r="K10654" s="1" t="s">
        <v>24</v>
      </c>
      <c r="M10654" s="3">
        <v>43929.444146180555</v>
      </c>
    </row>
    <row r="10655">
      <c r="A10655" s="1">
        <v>10653.0</v>
      </c>
      <c r="B10655" s="1" t="s">
        <v>2037</v>
      </c>
      <c r="C10655" s="1" t="s">
        <v>19381</v>
      </c>
      <c r="D10655" s="1" t="s">
        <v>19382</v>
      </c>
      <c r="E10655" s="1" t="s">
        <v>19383</v>
      </c>
      <c r="F10655" s="1" t="s">
        <v>2040</v>
      </c>
      <c r="G10655" s="1" t="s">
        <v>17</v>
      </c>
      <c r="H10655" s="1">
        <v>45.0</v>
      </c>
      <c r="I10655" s="3">
        <v>44182.604166666664</v>
      </c>
      <c r="J10655" s="1">
        <v>4.50571717544532</v>
      </c>
      <c r="K10655" s="1" t="s">
        <v>1376</v>
      </c>
      <c r="L10655" s="1" t="s">
        <v>2041</v>
      </c>
      <c r="M10655" s="3">
        <v>44182.632159189816</v>
      </c>
    </row>
    <row r="10656">
      <c r="A10656" s="1">
        <v>10654.0</v>
      </c>
      <c r="B10656" s="1" t="s">
        <v>501</v>
      </c>
      <c r="C10656" s="1" t="s">
        <v>19384</v>
      </c>
      <c r="D10656" s="1" t="s">
        <v>503</v>
      </c>
      <c r="E10656" s="1" t="s">
        <v>3720</v>
      </c>
      <c r="F10656" s="1" t="s">
        <v>505</v>
      </c>
      <c r="G10656" s="1" t="s">
        <v>17</v>
      </c>
      <c r="H10656" s="1">
        <v>45.0</v>
      </c>
      <c r="I10656" s="3">
        <v>43831.208333333336</v>
      </c>
      <c r="J10656" s="1">
        <v>1.21308543004467</v>
      </c>
      <c r="K10656" s="1" t="s">
        <v>18</v>
      </c>
      <c r="M10656" s="3">
        <v>43831.38796564815</v>
      </c>
    </row>
    <row r="10657">
      <c r="A10657" s="1">
        <v>10655.0</v>
      </c>
      <c r="B10657" s="1" t="s">
        <v>2944</v>
      </c>
      <c r="C10657" s="1" t="s">
        <v>19385</v>
      </c>
      <c r="D10657" s="1" t="s">
        <v>818</v>
      </c>
      <c r="E10657" s="1" t="s">
        <v>19386</v>
      </c>
      <c r="F10657" s="1" t="s">
        <v>2947</v>
      </c>
      <c r="G10657" s="1" t="s">
        <v>89</v>
      </c>
      <c r="H10657" s="1">
        <v>45.0</v>
      </c>
      <c r="I10657" s="3">
        <v>44162.70534988426</v>
      </c>
      <c r="J10657" s="1">
        <v>2.38297902658276</v>
      </c>
      <c r="K10657" s="1" t="s">
        <v>18</v>
      </c>
      <c r="L10657" s="1" t="s">
        <v>1047</v>
      </c>
      <c r="M10657" s="3">
        <v>44162.706188668984</v>
      </c>
    </row>
    <row r="10658">
      <c r="A10658" s="1">
        <v>10656.0</v>
      </c>
      <c r="B10658" s="1" t="s">
        <v>773</v>
      </c>
      <c r="C10658" s="1" t="s">
        <v>19387</v>
      </c>
      <c r="D10658" s="1" t="s">
        <v>2485</v>
      </c>
      <c r="E10658" s="1" t="s">
        <v>19388</v>
      </c>
      <c r="F10658" s="1" t="s">
        <v>776</v>
      </c>
      <c r="G10658" s="1" t="s">
        <v>39</v>
      </c>
      <c r="H10658" s="1">
        <v>45.0</v>
      </c>
      <c r="I10658" s="3">
        <v>44201.291666666664</v>
      </c>
      <c r="J10658" s="1">
        <v>5.11329080348638</v>
      </c>
      <c r="K10658" s="1" t="s">
        <v>18</v>
      </c>
      <c r="M10658" s="3">
        <v>44201.323338125</v>
      </c>
    </row>
    <row r="10659">
      <c r="A10659" s="1">
        <v>10657.0</v>
      </c>
      <c r="B10659" s="1" t="s">
        <v>9050</v>
      </c>
      <c r="C10659" s="1" t="s">
        <v>19389</v>
      </c>
      <c r="D10659" s="1" t="s">
        <v>7084</v>
      </c>
      <c r="E10659" s="1" t="s">
        <v>19390</v>
      </c>
      <c r="F10659" s="1" t="s">
        <v>9054</v>
      </c>
      <c r="G10659" s="1" t="s">
        <v>39</v>
      </c>
      <c r="H10659" s="1">
        <v>45.0</v>
      </c>
      <c r="I10659" s="3">
        <v>44168.541666666664</v>
      </c>
      <c r="J10659" s="1">
        <v>1.25313069767243</v>
      </c>
      <c r="K10659" s="1" t="s">
        <v>159</v>
      </c>
      <c r="L10659" s="1" t="s">
        <v>9055</v>
      </c>
      <c r="M10659" s="3">
        <v>44168.57509673611</v>
      </c>
    </row>
    <row r="10660">
      <c r="A10660" s="1">
        <v>10658.0</v>
      </c>
      <c r="B10660" s="1" t="s">
        <v>303</v>
      </c>
      <c r="C10660" s="1" t="s">
        <v>19391</v>
      </c>
      <c r="D10660" s="1" t="s">
        <v>305</v>
      </c>
      <c r="E10660" s="1" t="s">
        <v>15027</v>
      </c>
      <c r="F10660" s="1" t="s">
        <v>307</v>
      </c>
      <c r="G10660" s="1" t="s">
        <v>17</v>
      </c>
      <c r="H10660" s="1">
        <v>45.0</v>
      </c>
      <c r="I10660" s="3">
        <v>44232.625</v>
      </c>
      <c r="J10660" s="1">
        <v>1.72959752915958</v>
      </c>
      <c r="K10660" s="1" t="s">
        <v>24</v>
      </c>
      <c r="M10660" s="3">
        <v>44232.6482946875</v>
      </c>
    </row>
    <row r="10661">
      <c r="A10661" s="1">
        <v>10659.0</v>
      </c>
      <c r="B10661" s="1" t="s">
        <v>19392</v>
      </c>
      <c r="C10661" s="1" t="s">
        <v>19393</v>
      </c>
      <c r="D10661" s="1" t="s">
        <v>121</v>
      </c>
      <c r="E10661" s="1" t="s">
        <v>19394</v>
      </c>
      <c r="F10661" s="1" t="s">
        <v>19395</v>
      </c>
      <c r="G10661" s="1" t="s">
        <v>89</v>
      </c>
      <c r="H10661" s="1">
        <v>45.0</v>
      </c>
      <c r="I10661" s="3">
        <v>43857.64605596065</v>
      </c>
      <c r="J10661" s="1">
        <v>5.01173841135531</v>
      </c>
      <c r="K10661" s="1" t="s">
        <v>18</v>
      </c>
      <c r="M10661" s="3">
        <v>43857.675353680555</v>
      </c>
    </row>
    <row r="10662">
      <c r="A10662" s="1">
        <v>10660.0</v>
      </c>
      <c r="B10662" s="1" t="s">
        <v>18865</v>
      </c>
      <c r="C10662" s="1" t="s">
        <v>19396</v>
      </c>
      <c r="D10662" s="1" t="s">
        <v>99</v>
      </c>
      <c r="E10662" s="1" t="s">
        <v>19397</v>
      </c>
      <c r="F10662" s="1" t="s">
        <v>18868</v>
      </c>
      <c r="G10662" s="1" t="s">
        <v>45</v>
      </c>
      <c r="H10662" s="1">
        <v>45.0</v>
      </c>
      <c r="I10662" s="3">
        <v>44139.626825046296</v>
      </c>
      <c r="J10662" s="1">
        <v>1.3685191956674</v>
      </c>
      <c r="K10662" s="1" t="s">
        <v>24</v>
      </c>
      <c r="L10662" s="1" t="s">
        <v>2724</v>
      </c>
      <c r="M10662" s="3">
        <v>44139.669310578705</v>
      </c>
    </row>
    <row r="10663">
      <c r="A10663" s="1">
        <v>10661.0</v>
      </c>
      <c r="B10663" s="1" t="s">
        <v>401</v>
      </c>
      <c r="C10663" s="1" t="s">
        <v>19398</v>
      </c>
      <c r="D10663" s="1" t="s">
        <v>1071</v>
      </c>
      <c r="E10663" s="1" t="s">
        <v>19399</v>
      </c>
      <c r="F10663" s="1" t="s">
        <v>405</v>
      </c>
      <c r="G10663" s="1" t="s">
        <v>39</v>
      </c>
      <c r="H10663" s="1">
        <v>45.0</v>
      </c>
      <c r="I10663" s="3">
        <v>44003.708333333336</v>
      </c>
      <c r="J10663" s="1">
        <v>1.32403671021172</v>
      </c>
      <c r="K10663" s="1" t="s">
        <v>24</v>
      </c>
      <c r="M10663" s="3">
        <v>44003.73019644676</v>
      </c>
    </row>
    <row r="10664">
      <c r="A10664" s="1">
        <v>10662.0</v>
      </c>
      <c r="B10664" s="1" t="s">
        <v>6213</v>
      </c>
      <c r="C10664" s="1" t="s">
        <v>19400</v>
      </c>
      <c r="D10664" s="1" t="s">
        <v>6215</v>
      </c>
      <c r="E10664" s="1" t="s">
        <v>6216</v>
      </c>
      <c r="F10664" s="1" t="s">
        <v>6217</v>
      </c>
      <c r="G10664" s="1" t="s">
        <v>35</v>
      </c>
      <c r="H10664" s="1">
        <v>45.0</v>
      </c>
      <c r="I10664" s="3">
        <v>43480.666666666664</v>
      </c>
      <c r="J10664" s="1">
        <v>2.1646088962643</v>
      </c>
      <c r="K10664" s="1" t="s">
        <v>24</v>
      </c>
      <c r="M10664" s="3">
        <v>43480.69675336806</v>
      </c>
    </row>
    <row r="10665">
      <c r="A10665" s="1">
        <v>10663.0</v>
      </c>
      <c r="B10665" s="1" t="s">
        <v>3724</v>
      </c>
      <c r="C10665" s="1" t="s">
        <v>19401</v>
      </c>
      <c r="D10665" s="1" t="s">
        <v>985</v>
      </c>
      <c r="E10665" s="1" t="s">
        <v>14135</v>
      </c>
      <c r="F10665" s="1" t="s">
        <v>3727</v>
      </c>
      <c r="G10665" s="1" t="s">
        <v>17</v>
      </c>
      <c r="H10665" s="1">
        <v>45.0</v>
      </c>
      <c r="I10665" s="3">
        <v>44022.208333333336</v>
      </c>
      <c r="J10665" s="1">
        <v>1.53446737286232</v>
      </c>
      <c r="K10665" s="1" t="s">
        <v>218</v>
      </c>
      <c r="L10665" s="1" t="s">
        <v>287</v>
      </c>
      <c r="M10665" s="3">
        <v>44022.30138989583</v>
      </c>
    </row>
    <row r="10666">
      <c r="A10666" s="1">
        <v>10664.0</v>
      </c>
      <c r="B10666" s="1" t="s">
        <v>834</v>
      </c>
      <c r="C10666" s="1" t="s">
        <v>19402</v>
      </c>
      <c r="D10666" s="1" t="s">
        <v>19403</v>
      </c>
      <c r="E10666" s="1" t="s">
        <v>19404</v>
      </c>
      <c r="F10666" s="1" t="s">
        <v>837</v>
      </c>
      <c r="G10666" s="1" t="s">
        <v>89</v>
      </c>
      <c r="H10666" s="1">
        <v>45.0</v>
      </c>
      <c r="I10666" s="3">
        <v>43843.79218399306</v>
      </c>
      <c r="J10666" s="1">
        <v>6.77424377535423</v>
      </c>
      <c r="K10666" s="1" t="s">
        <v>18</v>
      </c>
      <c r="M10666" s="3">
        <v>43843.82455711805</v>
      </c>
    </row>
    <row r="10667">
      <c r="A10667" s="1">
        <v>10665.0</v>
      </c>
      <c r="B10667" s="1" t="s">
        <v>1043</v>
      </c>
      <c r="C10667" s="1" t="s">
        <v>19405</v>
      </c>
      <c r="D10667" s="1" t="s">
        <v>27</v>
      </c>
      <c r="E10667" s="1" t="s">
        <v>8245</v>
      </c>
      <c r="F10667" s="1" t="s">
        <v>1046</v>
      </c>
      <c r="G10667" s="1" t="s">
        <v>17</v>
      </c>
      <c r="H10667" s="1">
        <v>45.0</v>
      </c>
      <c r="I10667" s="3">
        <v>44167.208333333336</v>
      </c>
      <c r="J10667" s="1">
        <v>5.27869016963506</v>
      </c>
      <c r="K10667" s="1" t="s">
        <v>18</v>
      </c>
      <c r="L10667" s="1" t="s">
        <v>1047</v>
      </c>
      <c r="M10667" s="3">
        <v>44167.278792094905</v>
      </c>
    </row>
    <row r="10668">
      <c r="A10668" s="1">
        <v>10666.0</v>
      </c>
      <c r="B10668" s="1" t="s">
        <v>2662</v>
      </c>
      <c r="C10668" s="1" t="s">
        <v>19406</v>
      </c>
      <c r="D10668" s="1" t="s">
        <v>5758</v>
      </c>
      <c r="E10668" s="1" t="s">
        <v>19407</v>
      </c>
      <c r="F10668" s="1" t="s">
        <v>2666</v>
      </c>
      <c r="G10668" s="1" t="s">
        <v>89</v>
      </c>
      <c r="H10668" s="1">
        <v>45.0</v>
      </c>
      <c r="I10668" s="3">
        <v>44120.31862883102</v>
      </c>
      <c r="J10668" s="1">
        <v>20.2771530755146</v>
      </c>
      <c r="K10668" s="1" t="s">
        <v>83</v>
      </c>
      <c r="M10668" s="3">
        <v>44120.35487069444</v>
      </c>
    </row>
    <row r="10669">
      <c r="A10669" s="1">
        <v>10667.0</v>
      </c>
      <c r="B10669" s="1" t="s">
        <v>536</v>
      </c>
      <c r="C10669" s="1" t="s">
        <v>19408</v>
      </c>
      <c r="D10669" s="1" t="s">
        <v>1255</v>
      </c>
      <c r="E10669" s="1" t="s">
        <v>2063</v>
      </c>
      <c r="F10669" s="1" t="s">
        <v>539</v>
      </c>
      <c r="G10669" s="1" t="s">
        <v>17</v>
      </c>
      <c r="H10669" s="1">
        <v>45.0</v>
      </c>
      <c r="I10669" s="3">
        <v>43791.291666666664</v>
      </c>
      <c r="J10669" s="1">
        <v>1.30320194684482</v>
      </c>
      <c r="K10669" s="1" t="s">
        <v>83</v>
      </c>
      <c r="M10669" s="3">
        <v>43791.30592572917</v>
      </c>
    </row>
    <row r="10670">
      <c r="A10670" s="1">
        <v>10668.0</v>
      </c>
      <c r="B10670" s="1" t="s">
        <v>455</v>
      </c>
      <c r="C10670" s="1" t="s">
        <v>19409</v>
      </c>
      <c r="D10670" s="1" t="s">
        <v>116</v>
      </c>
      <c r="E10670" s="1" t="s">
        <v>546</v>
      </c>
      <c r="F10670" s="1" t="s">
        <v>458</v>
      </c>
      <c r="G10670" s="1" t="s">
        <v>17</v>
      </c>
      <c r="H10670" s="1">
        <v>45.0</v>
      </c>
      <c r="I10670" s="3">
        <v>44013.3125</v>
      </c>
      <c r="J10670" s="1">
        <v>0.0</v>
      </c>
      <c r="K10670" s="1" t="s">
        <v>24</v>
      </c>
      <c r="L10670" s="1" t="s">
        <v>406</v>
      </c>
      <c r="M10670" s="3">
        <v>44013.371516527775</v>
      </c>
    </row>
    <row r="10671">
      <c r="A10671" s="1">
        <v>10669.0</v>
      </c>
      <c r="B10671" s="1" t="s">
        <v>324</v>
      </c>
      <c r="C10671" s="1" t="s">
        <v>19410</v>
      </c>
      <c r="D10671" s="1" t="s">
        <v>326</v>
      </c>
      <c r="E10671" s="1" t="s">
        <v>2751</v>
      </c>
      <c r="F10671" s="1" t="s">
        <v>328</v>
      </c>
      <c r="G10671" s="1" t="s">
        <v>17</v>
      </c>
      <c r="H10671" s="1">
        <v>45.0</v>
      </c>
      <c r="I10671" s="3">
        <v>44040.625</v>
      </c>
      <c r="J10671" s="1">
        <v>0.0</v>
      </c>
      <c r="K10671" s="1" t="s">
        <v>24</v>
      </c>
      <c r="M10671" s="3">
        <v>44040.6606109375</v>
      </c>
    </row>
    <row r="10672">
      <c r="A10672" s="1">
        <v>10670.0</v>
      </c>
      <c r="B10672" s="1" t="s">
        <v>1726</v>
      </c>
      <c r="C10672" s="1" t="s">
        <v>19411</v>
      </c>
      <c r="D10672" s="1" t="s">
        <v>1728</v>
      </c>
      <c r="E10672" s="1" t="s">
        <v>19412</v>
      </c>
      <c r="F10672" s="1" t="s">
        <v>1730</v>
      </c>
      <c r="G10672" s="1" t="s">
        <v>17</v>
      </c>
      <c r="H10672" s="1">
        <v>45.0</v>
      </c>
      <c r="I10672" s="3">
        <v>43831.25</v>
      </c>
      <c r="J10672" s="1">
        <v>1.31228150293941</v>
      </c>
      <c r="K10672" s="1" t="s">
        <v>62</v>
      </c>
      <c r="M10672" s="3">
        <v>43831.39173336806</v>
      </c>
    </row>
    <row r="10673">
      <c r="A10673" s="1">
        <v>10671.0</v>
      </c>
      <c r="B10673" s="1" t="s">
        <v>732</v>
      </c>
      <c r="C10673" s="1" t="s">
        <v>19413</v>
      </c>
      <c r="D10673" s="1" t="s">
        <v>4508</v>
      </c>
      <c r="E10673" s="1" t="s">
        <v>4719</v>
      </c>
      <c r="F10673" s="1" t="s">
        <v>735</v>
      </c>
      <c r="G10673" s="1" t="s">
        <v>17</v>
      </c>
      <c r="H10673" s="1">
        <v>45.0</v>
      </c>
      <c r="I10673" s="3">
        <v>43931.4375</v>
      </c>
      <c r="J10673" s="1">
        <v>2.48630108758984</v>
      </c>
      <c r="K10673" s="1" t="s">
        <v>24</v>
      </c>
      <c r="M10673" s="3">
        <v>43931.46104769676</v>
      </c>
    </row>
    <row r="10674">
      <c r="A10674" s="1">
        <v>10672.0</v>
      </c>
      <c r="B10674" s="1" t="s">
        <v>2069</v>
      </c>
      <c r="C10674" s="1" t="s">
        <v>19414</v>
      </c>
      <c r="D10674" s="1" t="s">
        <v>99</v>
      </c>
      <c r="E10674" s="1" t="s">
        <v>19415</v>
      </c>
      <c r="F10674" s="1" t="s">
        <v>2072</v>
      </c>
      <c r="G10674" s="1" t="s">
        <v>89</v>
      </c>
      <c r="H10674" s="1">
        <v>45.0</v>
      </c>
      <c r="I10674" s="3">
        <v>44239.53594891204</v>
      </c>
      <c r="J10674" s="1">
        <v>5.24091988481679</v>
      </c>
      <c r="K10674" s="1" t="s">
        <v>24</v>
      </c>
      <c r="M10674" s="3">
        <v>44239.5774971412</v>
      </c>
    </row>
    <row r="10675">
      <c r="A10675" s="1">
        <v>10673.0</v>
      </c>
      <c r="B10675" s="1" t="s">
        <v>425</v>
      </c>
      <c r="C10675" s="1" t="s">
        <v>19416</v>
      </c>
      <c r="D10675" s="1" t="s">
        <v>326</v>
      </c>
      <c r="E10675" s="1" t="s">
        <v>7717</v>
      </c>
      <c r="F10675" s="1" t="s">
        <v>428</v>
      </c>
      <c r="G10675" s="1" t="s">
        <v>17</v>
      </c>
      <c r="H10675" s="1">
        <v>45.0</v>
      </c>
      <c r="I10675" s="3">
        <v>44035.270833333336</v>
      </c>
      <c r="J10675" s="1">
        <v>0.0</v>
      </c>
      <c r="K10675" s="1" t="s">
        <v>24</v>
      </c>
      <c r="M10675" s="3">
        <v>44035.2828412963</v>
      </c>
    </row>
    <row r="10676">
      <c r="A10676" s="1">
        <v>10674.0</v>
      </c>
      <c r="B10676" s="1" t="s">
        <v>267</v>
      </c>
      <c r="C10676" s="1" t="s">
        <v>19417</v>
      </c>
      <c r="D10676" s="1" t="s">
        <v>1103</v>
      </c>
      <c r="E10676" s="1" t="s">
        <v>9361</v>
      </c>
      <c r="F10676" s="1" t="s">
        <v>271</v>
      </c>
      <c r="G10676" s="1" t="s">
        <v>35</v>
      </c>
      <c r="H10676" s="1">
        <v>45.0</v>
      </c>
      <c r="I10676" s="3">
        <v>44235.625</v>
      </c>
      <c r="J10676" s="1">
        <v>2.87072961263521</v>
      </c>
      <c r="K10676" s="1" t="s">
        <v>56</v>
      </c>
      <c r="L10676" s="1" t="s">
        <v>272</v>
      </c>
      <c r="M10676" s="3">
        <v>44235.65597344907</v>
      </c>
    </row>
    <row r="10677">
      <c r="A10677" s="1">
        <v>10675.0</v>
      </c>
      <c r="B10677" s="1" t="s">
        <v>267</v>
      </c>
      <c r="C10677" s="1" t="s">
        <v>19418</v>
      </c>
      <c r="D10677" s="1" t="s">
        <v>1301</v>
      </c>
      <c r="E10677" s="1" t="s">
        <v>3234</v>
      </c>
      <c r="F10677" s="1" t="s">
        <v>271</v>
      </c>
      <c r="G10677" s="1" t="s">
        <v>35</v>
      </c>
      <c r="H10677" s="1">
        <v>45.0</v>
      </c>
      <c r="I10677" s="3">
        <v>44188.25</v>
      </c>
      <c r="J10677" s="1">
        <v>3.48872753256381</v>
      </c>
      <c r="K10677" s="1" t="s">
        <v>56</v>
      </c>
      <c r="L10677" s="1" t="s">
        <v>272</v>
      </c>
      <c r="M10677" s="3">
        <v>44188.2801090162</v>
      </c>
    </row>
    <row r="10678">
      <c r="A10678" s="1">
        <v>10676.0</v>
      </c>
      <c r="B10678" s="1" t="s">
        <v>2610</v>
      </c>
      <c r="C10678" s="1" t="s">
        <v>19419</v>
      </c>
      <c r="D10678" s="1" t="s">
        <v>19420</v>
      </c>
      <c r="E10678" s="1" t="s">
        <v>19421</v>
      </c>
      <c r="F10678" s="1" t="s">
        <v>2614</v>
      </c>
      <c r="G10678" s="1" t="s">
        <v>39</v>
      </c>
      <c r="H10678" s="1">
        <v>45.0</v>
      </c>
      <c r="I10678" s="3">
        <v>43857.25</v>
      </c>
      <c r="J10678" s="1">
        <v>0.0</v>
      </c>
      <c r="K10678" s="1" t="s">
        <v>46</v>
      </c>
      <c r="M10678" s="3">
        <v>43857.18603429398</v>
      </c>
    </row>
    <row r="10679">
      <c r="A10679" s="1">
        <v>10677.0</v>
      </c>
      <c r="B10679" s="1" t="s">
        <v>303</v>
      </c>
      <c r="C10679" s="1" t="s">
        <v>19422</v>
      </c>
      <c r="D10679" s="1" t="s">
        <v>305</v>
      </c>
      <c r="E10679" s="1" t="s">
        <v>4572</v>
      </c>
      <c r="F10679" s="1" t="s">
        <v>307</v>
      </c>
      <c r="G10679" s="1" t="s">
        <v>17</v>
      </c>
      <c r="H10679" s="1">
        <v>45.0</v>
      </c>
      <c r="I10679" s="3">
        <v>44249.416666666664</v>
      </c>
      <c r="J10679" s="1">
        <v>3.12193934032295</v>
      </c>
      <c r="K10679" s="1" t="s">
        <v>24</v>
      </c>
      <c r="M10679" s="3">
        <v>44249.46212451389</v>
      </c>
    </row>
    <row r="10680">
      <c r="A10680" s="1">
        <v>10678.0</v>
      </c>
      <c r="B10680" s="1" t="s">
        <v>620</v>
      </c>
      <c r="C10680" s="1" t="s">
        <v>19423</v>
      </c>
      <c r="D10680" s="1" t="s">
        <v>1096</v>
      </c>
      <c r="E10680" s="1" t="s">
        <v>19424</v>
      </c>
      <c r="F10680" s="1" t="s">
        <v>623</v>
      </c>
      <c r="G10680" s="1" t="s">
        <v>39</v>
      </c>
      <c r="H10680" s="1">
        <v>45.0</v>
      </c>
      <c r="I10680" s="3">
        <v>43919.333333333336</v>
      </c>
      <c r="J10680" s="1">
        <v>1.11579894924886</v>
      </c>
      <c r="K10680" s="1" t="s">
        <v>18</v>
      </c>
      <c r="M10680" s="3">
        <v>43919.37139849537</v>
      </c>
    </row>
    <row r="10681">
      <c r="A10681" s="1">
        <v>10679.0</v>
      </c>
      <c r="B10681" s="1" t="s">
        <v>273</v>
      </c>
      <c r="C10681" s="1" t="s">
        <v>19425</v>
      </c>
      <c r="D10681" s="1" t="s">
        <v>8231</v>
      </c>
      <c r="E10681" s="1" t="s">
        <v>19426</v>
      </c>
      <c r="F10681" s="1" t="s">
        <v>277</v>
      </c>
      <c r="G10681" s="1" t="s">
        <v>89</v>
      </c>
      <c r="H10681" s="1">
        <v>45.0</v>
      </c>
      <c r="I10681" s="3">
        <v>43949.25</v>
      </c>
      <c r="J10681" s="1">
        <v>5.18831437670433</v>
      </c>
      <c r="K10681" s="1" t="s">
        <v>24</v>
      </c>
      <c r="M10681" s="3">
        <v>43949.28064186343</v>
      </c>
    </row>
    <row r="10682">
      <c r="A10682" s="1">
        <v>10680.0</v>
      </c>
      <c r="B10682" s="1" t="s">
        <v>313</v>
      </c>
      <c r="C10682" s="1" t="s">
        <v>19427</v>
      </c>
      <c r="D10682" s="1" t="s">
        <v>315</v>
      </c>
      <c r="E10682" s="1" t="s">
        <v>316</v>
      </c>
      <c r="F10682" s="1" t="s">
        <v>317</v>
      </c>
      <c r="G10682" s="1" t="s">
        <v>17</v>
      </c>
      <c r="H10682" s="1">
        <v>45.0</v>
      </c>
      <c r="I10682" s="3">
        <v>44125.177083333336</v>
      </c>
      <c r="J10682" s="1">
        <v>1.60648458239577</v>
      </c>
      <c r="K10682" s="1" t="s">
        <v>166</v>
      </c>
      <c r="L10682" s="1" t="s">
        <v>318</v>
      </c>
      <c r="M10682" s="3">
        <v>44125.21313646991</v>
      </c>
    </row>
    <row r="10683">
      <c r="A10683" s="1">
        <v>10681.0</v>
      </c>
      <c r="B10683" s="1" t="s">
        <v>13735</v>
      </c>
      <c r="C10683" s="1" t="s">
        <v>19428</v>
      </c>
      <c r="D10683" s="1" t="s">
        <v>1827</v>
      </c>
      <c r="E10683" s="1" t="s">
        <v>19429</v>
      </c>
      <c r="F10683" s="1" t="s">
        <v>13738</v>
      </c>
      <c r="G10683" s="1" t="s">
        <v>89</v>
      </c>
      <c r="H10683" s="1">
        <v>45.0</v>
      </c>
      <c r="I10683" s="3">
        <v>44144.34170744213</v>
      </c>
      <c r="J10683" s="1">
        <v>2.02193213183909</v>
      </c>
      <c r="K10683" s="1" t="s">
        <v>24</v>
      </c>
      <c r="L10683" s="1" t="s">
        <v>4561</v>
      </c>
      <c r="M10683" s="3">
        <v>44144.34701619213</v>
      </c>
    </row>
    <row r="10684">
      <c r="A10684" s="1">
        <v>10682.0</v>
      </c>
      <c r="B10684" s="1" t="s">
        <v>385</v>
      </c>
      <c r="C10684" s="1" t="s">
        <v>19430</v>
      </c>
      <c r="D10684" s="1" t="s">
        <v>116</v>
      </c>
      <c r="E10684" s="1" t="s">
        <v>3535</v>
      </c>
      <c r="F10684" s="1" t="s">
        <v>388</v>
      </c>
      <c r="G10684" s="1" t="s">
        <v>17</v>
      </c>
      <c r="H10684" s="1">
        <v>45.0</v>
      </c>
      <c r="I10684" s="3">
        <v>43782.5</v>
      </c>
      <c r="J10684" s="1">
        <v>6.69123216446555</v>
      </c>
      <c r="K10684" s="1" t="s">
        <v>24</v>
      </c>
      <c r="M10684" s="3">
        <v>43782.52036236111</v>
      </c>
    </row>
    <row r="10685">
      <c r="A10685" s="1">
        <v>10683.0</v>
      </c>
      <c r="B10685" s="1" t="s">
        <v>5602</v>
      </c>
      <c r="C10685" s="1" t="s">
        <v>19431</v>
      </c>
      <c r="D10685" s="1" t="s">
        <v>2248</v>
      </c>
      <c r="E10685" s="1" t="s">
        <v>19432</v>
      </c>
      <c r="F10685" s="1" t="s">
        <v>5605</v>
      </c>
      <c r="G10685" s="1" t="s">
        <v>89</v>
      </c>
      <c r="H10685" s="1">
        <v>45.0</v>
      </c>
      <c r="I10685" s="3">
        <v>44240.68622216435</v>
      </c>
      <c r="J10685" s="1">
        <v>3.71898094454489</v>
      </c>
      <c r="K10685" s="1" t="s">
        <v>601</v>
      </c>
      <c r="L10685" s="1" t="s">
        <v>5606</v>
      </c>
      <c r="M10685" s="3">
        <v>44240.701993518516</v>
      </c>
    </row>
    <row r="10686">
      <c r="A10686" s="1">
        <v>10684.0</v>
      </c>
      <c r="B10686" s="1" t="s">
        <v>824</v>
      </c>
      <c r="C10686" s="1" t="s">
        <v>19433</v>
      </c>
      <c r="D10686" s="1" t="s">
        <v>80</v>
      </c>
      <c r="E10686" s="1" t="s">
        <v>19434</v>
      </c>
      <c r="F10686" s="1" t="s">
        <v>827</v>
      </c>
      <c r="G10686" s="1" t="s">
        <v>89</v>
      </c>
      <c r="H10686" s="1">
        <v>45.0</v>
      </c>
      <c r="I10686" s="3">
        <v>43819.40542446759</v>
      </c>
      <c r="J10686" s="1">
        <v>1.16634423779903</v>
      </c>
      <c r="K10686" s="1" t="s">
        <v>18</v>
      </c>
      <c r="M10686" s="3">
        <v>43819.433649479164</v>
      </c>
    </row>
    <row r="10687">
      <c r="A10687" s="1">
        <v>10685.0</v>
      </c>
      <c r="B10687" s="1" t="s">
        <v>953</v>
      </c>
      <c r="C10687" s="1" t="s">
        <v>19435</v>
      </c>
      <c r="D10687" s="1" t="s">
        <v>1802</v>
      </c>
      <c r="E10687" s="1" t="s">
        <v>5748</v>
      </c>
      <c r="F10687" s="1" t="s">
        <v>1040</v>
      </c>
      <c r="G10687" s="1" t="s">
        <v>17</v>
      </c>
      <c r="H10687" s="1">
        <v>45.0</v>
      </c>
      <c r="I10687" s="3">
        <v>43986.166666666664</v>
      </c>
      <c r="J10687" s="1">
        <v>2.11064519905895</v>
      </c>
      <c r="K10687" s="1" t="s">
        <v>18</v>
      </c>
      <c r="M10687" s="3">
        <v>43986.21312099537</v>
      </c>
    </row>
    <row r="10688">
      <c r="A10688" s="1">
        <v>10686.0</v>
      </c>
      <c r="B10688" s="1" t="s">
        <v>3602</v>
      </c>
      <c r="C10688" s="1" t="s">
        <v>19436</v>
      </c>
      <c r="D10688" s="1" t="s">
        <v>248</v>
      </c>
      <c r="E10688" s="1" t="s">
        <v>19437</v>
      </c>
      <c r="F10688" s="1" t="s">
        <v>3605</v>
      </c>
      <c r="G10688" s="1" t="s">
        <v>39</v>
      </c>
      <c r="H10688" s="1">
        <v>45.0</v>
      </c>
      <c r="I10688" s="3">
        <v>43814.625</v>
      </c>
      <c r="J10688" s="1">
        <v>2.40283548511063</v>
      </c>
      <c r="K10688" s="1" t="s">
        <v>159</v>
      </c>
      <c r="M10688" s="3">
        <v>43814.6378012037</v>
      </c>
    </row>
    <row r="10689">
      <c r="A10689" s="1">
        <v>10687.0</v>
      </c>
      <c r="B10689" s="1" t="s">
        <v>2944</v>
      </c>
      <c r="C10689" s="1" t="s">
        <v>19438</v>
      </c>
      <c r="D10689" s="1" t="s">
        <v>818</v>
      </c>
      <c r="E10689" s="1" t="s">
        <v>19439</v>
      </c>
      <c r="F10689" s="1" t="s">
        <v>2947</v>
      </c>
      <c r="G10689" s="1" t="s">
        <v>39</v>
      </c>
      <c r="H10689" s="1">
        <v>45.0</v>
      </c>
      <c r="I10689" s="3">
        <v>44099.1875</v>
      </c>
      <c r="J10689" s="1">
        <v>2.37796157437366</v>
      </c>
      <c r="K10689" s="1" t="s">
        <v>18</v>
      </c>
      <c r="L10689" s="1" t="s">
        <v>1047</v>
      </c>
      <c r="M10689" s="3">
        <v>44099.22453690972</v>
      </c>
    </row>
    <row r="10690">
      <c r="A10690" s="1">
        <v>10688.0</v>
      </c>
      <c r="B10690" s="1" t="s">
        <v>1408</v>
      </c>
      <c r="C10690" s="1" t="s">
        <v>19440</v>
      </c>
      <c r="D10690" s="1" t="s">
        <v>1410</v>
      </c>
      <c r="E10690" s="1" t="s">
        <v>1411</v>
      </c>
      <c r="F10690" s="1" t="s">
        <v>1412</v>
      </c>
      <c r="G10690" s="1" t="s">
        <v>17</v>
      </c>
      <c r="H10690" s="1">
        <v>45.0</v>
      </c>
      <c r="I10690" s="3">
        <v>43792.666666666664</v>
      </c>
      <c r="J10690" s="1">
        <v>0.473181019905857</v>
      </c>
      <c r="K10690" s="1" t="s">
        <v>18</v>
      </c>
      <c r="M10690" s="3">
        <v>43792.69604148148</v>
      </c>
    </row>
    <row r="10691">
      <c r="A10691" s="1">
        <v>10689.0</v>
      </c>
      <c r="B10691" s="1" t="s">
        <v>119</v>
      </c>
      <c r="C10691" s="1" t="s">
        <v>19441</v>
      </c>
      <c r="D10691" s="1" t="s">
        <v>37</v>
      </c>
      <c r="E10691" s="1" t="s">
        <v>8675</v>
      </c>
      <c r="F10691" s="1" t="s">
        <v>123</v>
      </c>
      <c r="G10691" s="1" t="s">
        <v>17</v>
      </c>
      <c r="H10691" s="1">
        <v>45.0</v>
      </c>
      <c r="I10691" s="3">
        <v>44167.25</v>
      </c>
      <c r="J10691" s="1">
        <v>1.55193512612499</v>
      </c>
      <c r="K10691" s="1" t="s">
        <v>18</v>
      </c>
      <c r="M10691" s="3">
        <v>44167.23268313657</v>
      </c>
    </row>
    <row r="10692">
      <c r="A10692" s="1">
        <v>10690.0</v>
      </c>
      <c r="B10692" s="1" t="s">
        <v>1043</v>
      </c>
      <c r="C10692" s="1" t="s">
        <v>19442</v>
      </c>
      <c r="D10692" s="1" t="s">
        <v>2359</v>
      </c>
      <c r="E10692" s="1" t="s">
        <v>8245</v>
      </c>
      <c r="F10692" s="1" t="s">
        <v>1046</v>
      </c>
      <c r="G10692" s="1" t="s">
        <v>17</v>
      </c>
      <c r="H10692" s="1">
        <v>45.0</v>
      </c>
      <c r="I10692" s="3">
        <v>44179.208333333336</v>
      </c>
      <c r="J10692" s="1">
        <v>1.57826582627387</v>
      </c>
      <c r="K10692" s="1" t="s">
        <v>18</v>
      </c>
      <c r="L10692" s="1" t="s">
        <v>1047</v>
      </c>
      <c r="M10692" s="3">
        <v>44179.23937269676</v>
      </c>
    </row>
    <row r="10693">
      <c r="A10693" s="1">
        <v>10691.0</v>
      </c>
      <c r="B10693" s="1" t="s">
        <v>4881</v>
      </c>
      <c r="C10693" s="1" t="s">
        <v>19443</v>
      </c>
      <c r="D10693" s="1" t="s">
        <v>3009</v>
      </c>
      <c r="E10693" s="1" t="s">
        <v>4884</v>
      </c>
      <c r="F10693" s="1" t="s">
        <v>4885</v>
      </c>
      <c r="G10693" s="1" t="s">
        <v>35</v>
      </c>
      <c r="H10693" s="1">
        <v>45.0</v>
      </c>
      <c r="I10693" s="3">
        <v>43525.25</v>
      </c>
      <c r="J10693" s="1">
        <v>2.47614347125211</v>
      </c>
      <c r="K10693" s="1" t="s">
        <v>24</v>
      </c>
      <c r="M10693" s="3">
        <v>43525.2402084375</v>
      </c>
    </row>
    <row r="10694">
      <c r="A10694" s="1">
        <v>10692.0</v>
      </c>
      <c r="B10694" s="1" t="s">
        <v>1751</v>
      </c>
      <c r="C10694" s="1" t="s">
        <v>19444</v>
      </c>
      <c r="D10694" s="1" t="s">
        <v>1250</v>
      </c>
      <c r="E10694" s="1" t="s">
        <v>18377</v>
      </c>
      <c r="F10694" s="1" t="s">
        <v>1754</v>
      </c>
      <c r="G10694" s="1" t="s">
        <v>17</v>
      </c>
      <c r="H10694" s="1">
        <v>45.0</v>
      </c>
      <c r="I10694" s="3">
        <v>43790.666666666664</v>
      </c>
      <c r="J10694" s="1">
        <v>4.87459986680773</v>
      </c>
      <c r="K10694" s="1" t="s">
        <v>24</v>
      </c>
      <c r="M10694" s="3">
        <v>43790.55330543982</v>
      </c>
    </row>
    <row r="10695">
      <c r="A10695" s="1">
        <v>10693.0</v>
      </c>
      <c r="B10695" s="1" t="s">
        <v>319</v>
      </c>
      <c r="C10695" s="1" t="s">
        <v>19445</v>
      </c>
      <c r="D10695" s="1" t="s">
        <v>321</v>
      </c>
      <c r="E10695" s="1" t="s">
        <v>19446</v>
      </c>
      <c r="F10695" s="1" t="s">
        <v>323</v>
      </c>
      <c r="G10695" s="1" t="s">
        <v>39</v>
      </c>
      <c r="H10695" s="1">
        <v>45.0</v>
      </c>
      <c r="I10695" s="3">
        <v>43948.5</v>
      </c>
      <c r="J10695" s="1">
        <v>0.373053397813892</v>
      </c>
      <c r="K10695" s="1" t="s">
        <v>24</v>
      </c>
      <c r="M10695" s="3">
        <v>43948.540135902775</v>
      </c>
    </row>
    <row r="10696">
      <c r="A10696" s="1">
        <v>10694.0</v>
      </c>
      <c r="B10696" s="1" t="s">
        <v>1444</v>
      </c>
      <c r="C10696" s="1" t="s">
        <v>19447</v>
      </c>
      <c r="D10696" s="1" t="s">
        <v>7792</v>
      </c>
      <c r="E10696" s="1" t="s">
        <v>19448</v>
      </c>
      <c r="F10696" s="1" t="s">
        <v>1448</v>
      </c>
      <c r="G10696" s="1" t="s">
        <v>39</v>
      </c>
      <c r="H10696" s="1">
        <v>45.0</v>
      </c>
      <c r="I10696" s="3">
        <v>44055.697916666664</v>
      </c>
      <c r="J10696" s="1">
        <v>1.86930635050195</v>
      </c>
      <c r="K10696" s="1" t="s">
        <v>218</v>
      </c>
      <c r="L10696" s="1" t="s">
        <v>433</v>
      </c>
      <c r="M10696" s="3">
        <v>44055.72550663194</v>
      </c>
    </row>
    <row r="10697">
      <c r="A10697" s="1">
        <v>10695.0</v>
      </c>
      <c r="B10697" s="1" t="s">
        <v>6185</v>
      </c>
      <c r="C10697" s="1" t="s">
        <v>19449</v>
      </c>
      <c r="D10697" s="1" t="s">
        <v>3821</v>
      </c>
      <c r="E10697" s="1" t="s">
        <v>19450</v>
      </c>
      <c r="F10697" s="1" t="s">
        <v>6188</v>
      </c>
      <c r="G10697" s="1" t="s">
        <v>89</v>
      </c>
      <c r="H10697" s="1">
        <v>45.0</v>
      </c>
      <c r="I10697" s="3">
        <v>44087.77709082176</v>
      </c>
      <c r="J10697" s="1">
        <v>1.81829135292463</v>
      </c>
      <c r="K10697" s="1" t="s">
        <v>24</v>
      </c>
      <c r="M10697" s="3">
        <v>44087.791942916665</v>
      </c>
    </row>
    <row r="10698">
      <c r="A10698" s="1">
        <v>10696.0</v>
      </c>
      <c r="B10698" s="1" t="s">
        <v>12</v>
      </c>
      <c r="C10698" s="1" t="s">
        <v>19451</v>
      </c>
      <c r="D10698" s="1" t="s">
        <v>411</v>
      </c>
      <c r="E10698" s="1" t="s">
        <v>412</v>
      </c>
      <c r="F10698" s="1" t="s">
        <v>16</v>
      </c>
      <c r="G10698" s="1" t="s">
        <v>17</v>
      </c>
      <c r="H10698" s="1">
        <v>45.0</v>
      </c>
      <c r="I10698" s="3">
        <v>44000.291666666664</v>
      </c>
      <c r="J10698" s="1">
        <v>0.247464170134846</v>
      </c>
      <c r="K10698" s="1" t="s">
        <v>18</v>
      </c>
      <c r="M10698" s="3">
        <v>44000.321431689816</v>
      </c>
    </row>
    <row r="10699">
      <c r="A10699" s="1">
        <v>10697.0</v>
      </c>
      <c r="B10699" s="1" t="s">
        <v>2891</v>
      </c>
      <c r="C10699" s="1" t="s">
        <v>19452</v>
      </c>
      <c r="D10699" s="1" t="s">
        <v>522</v>
      </c>
      <c r="E10699" s="1" t="s">
        <v>9950</v>
      </c>
      <c r="F10699" s="1" t="s">
        <v>2894</v>
      </c>
      <c r="G10699" s="1" t="s">
        <v>35</v>
      </c>
      <c r="H10699" s="1">
        <v>45.0</v>
      </c>
      <c r="I10699" s="3">
        <v>44151.229166666664</v>
      </c>
      <c r="J10699" s="1">
        <v>0.684992102082832</v>
      </c>
      <c r="K10699" s="1" t="s">
        <v>46</v>
      </c>
      <c r="M10699" s="3">
        <v>44151.261886782406</v>
      </c>
    </row>
    <row r="10700">
      <c r="A10700" s="1">
        <v>10698.0</v>
      </c>
      <c r="B10700" s="1" t="s">
        <v>161</v>
      </c>
      <c r="C10700" s="1" t="s">
        <v>19453</v>
      </c>
      <c r="D10700" s="1" t="s">
        <v>163</v>
      </c>
      <c r="E10700" s="1" t="s">
        <v>1811</v>
      </c>
      <c r="F10700" s="1" t="s">
        <v>165</v>
      </c>
      <c r="G10700" s="1" t="s">
        <v>17</v>
      </c>
      <c r="H10700" s="1">
        <v>45.0</v>
      </c>
      <c r="I10700" s="3">
        <v>44104.604166666664</v>
      </c>
      <c r="J10700" s="1">
        <v>1.80506175539532</v>
      </c>
      <c r="K10700" s="1" t="s">
        <v>166</v>
      </c>
      <c r="L10700" s="1" t="s">
        <v>167</v>
      </c>
      <c r="M10700" s="3">
        <v>44104.65446440972</v>
      </c>
    </row>
    <row r="10701">
      <c r="A10701" s="1">
        <v>10699.0</v>
      </c>
      <c r="B10701" s="1" t="s">
        <v>97</v>
      </c>
      <c r="C10701" s="1" t="s">
        <v>19454</v>
      </c>
      <c r="D10701" s="1" t="s">
        <v>211</v>
      </c>
      <c r="E10701" s="1" t="s">
        <v>19455</v>
      </c>
      <c r="F10701" s="1" t="s">
        <v>101</v>
      </c>
      <c r="G10701" s="1" t="s">
        <v>89</v>
      </c>
      <c r="H10701" s="1">
        <v>45.0</v>
      </c>
      <c r="I10701" s="3">
        <v>44165.429489675924</v>
      </c>
      <c r="J10701" s="1">
        <v>8.63883028045187</v>
      </c>
      <c r="K10701" s="1" t="s">
        <v>24</v>
      </c>
      <c r="M10701" s="3">
        <v>44165.45591844907</v>
      </c>
    </row>
    <row r="10702">
      <c r="A10702" s="1">
        <v>10700.0</v>
      </c>
      <c r="B10702" s="1" t="s">
        <v>19</v>
      </c>
      <c r="C10702" s="1" t="s">
        <v>19456</v>
      </c>
      <c r="D10702" s="1" t="s">
        <v>21</v>
      </c>
      <c r="E10702" s="1" t="s">
        <v>22</v>
      </c>
      <c r="F10702" s="1" t="s">
        <v>23</v>
      </c>
      <c r="G10702" s="1" t="s">
        <v>17</v>
      </c>
      <c r="H10702" s="1">
        <v>45.0</v>
      </c>
      <c r="I10702" s="3">
        <v>43885.3125</v>
      </c>
      <c r="J10702" s="1">
        <v>1.68312418784649</v>
      </c>
      <c r="K10702" s="1" t="s">
        <v>24</v>
      </c>
      <c r="M10702" s="3">
        <v>43885.35493997685</v>
      </c>
    </row>
    <row r="10703">
      <c r="A10703" s="1">
        <v>10701.0</v>
      </c>
      <c r="B10703" s="1" t="s">
        <v>303</v>
      </c>
      <c r="C10703" s="1" t="s">
        <v>19457</v>
      </c>
      <c r="D10703" s="1" t="s">
        <v>305</v>
      </c>
      <c r="E10703" s="1" t="s">
        <v>7161</v>
      </c>
      <c r="F10703" s="1" t="s">
        <v>307</v>
      </c>
      <c r="G10703" s="1" t="s">
        <v>17</v>
      </c>
      <c r="H10703" s="1">
        <v>45.0</v>
      </c>
      <c r="I10703" s="3">
        <v>43950.791666666664</v>
      </c>
      <c r="J10703" s="1">
        <v>1.28975039824125</v>
      </c>
      <c r="K10703" s="1" t="s">
        <v>24</v>
      </c>
      <c r="M10703" s="3">
        <v>43950.81950100695</v>
      </c>
    </row>
    <row r="10704">
      <c r="A10704" s="1">
        <v>10702.0</v>
      </c>
      <c r="B10704" s="1" t="s">
        <v>293</v>
      </c>
      <c r="C10704" s="1" t="s">
        <v>19458</v>
      </c>
      <c r="D10704" s="1" t="s">
        <v>295</v>
      </c>
      <c r="E10704" s="1" t="s">
        <v>2620</v>
      </c>
      <c r="F10704" s="1" t="s">
        <v>297</v>
      </c>
      <c r="G10704" s="1" t="s">
        <v>17</v>
      </c>
      <c r="H10704" s="1">
        <v>45.0</v>
      </c>
      <c r="I10704" s="3">
        <v>43877.791666666664</v>
      </c>
      <c r="J10704" s="1">
        <v>0.872967368799641</v>
      </c>
      <c r="K10704" s="1" t="s">
        <v>62</v>
      </c>
      <c r="M10704" s="3">
        <v>43877.80559332176</v>
      </c>
    </row>
    <row r="10705">
      <c r="A10705" s="1">
        <v>10703.0</v>
      </c>
      <c r="B10705" s="1" t="s">
        <v>742</v>
      </c>
      <c r="C10705" s="1" t="s">
        <v>19459</v>
      </c>
      <c r="D10705" s="1" t="s">
        <v>148</v>
      </c>
      <c r="E10705" s="1" t="s">
        <v>3823</v>
      </c>
      <c r="F10705" s="1" t="s">
        <v>746</v>
      </c>
      <c r="G10705" s="1" t="s">
        <v>35</v>
      </c>
      <c r="H10705" s="1">
        <v>45.0</v>
      </c>
      <c r="I10705" s="3">
        <v>44208.270833333336</v>
      </c>
      <c r="J10705" s="1">
        <v>1.9330613654513</v>
      </c>
      <c r="K10705" s="1" t="s">
        <v>24</v>
      </c>
      <c r="L10705" s="1" t="s">
        <v>747</v>
      </c>
      <c r="M10705" s="3">
        <v>44208.314165752316</v>
      </c>
    </row>
    <row r="10706">
      <c r="A10706" s="1">
        <v>10704.0</v>
      </c>
      <c r="B10706" s="1" t="s">
        <v>229</v>
      </c>
      <c r="C10706" s="1" t="s">
        <v>19460</v>
      </c>
      <c r="D10706" s="1" t="s">
        <v>461</v>
      </c>
      <c r="E10706" s="1" t="s">
        <v>9768</v>
      </c>
      <c r="F10706" s="1" t="s">
        <v>232</v>
      </c>
      <c r="G10706" s="1" t="s">
        <v>35</v>
      </c>
      <c r="H10706" s="1">
        <v>45.0</v>
      </c>
      <c r="I10706" s="3">
        <v>43972.625</v>
      </c>
      <c r="J10706" s="1">
        <v>1.93354531385328</v>
      </c>
      <c r="K10706" s="1" t="s">
        <v>24</v>
      </c>
      <c r="M10706" s="3">
        <v>43972.64958282407</v>
      </c>
    </row>
    <row r="10707">
      <c r="A10707" s="1">
        <v>10705.0</v>
      </c>
      <c r="B10707" s="1" t="s">
        <v>445</v>
      </c>
      <c r="C10707" s="1" t="s">
        <v>19461</v>
      </c>
      <c r="D10707" s="1" t="s">
        <v>447</v>
      </c>
      <c r="E10707" s="1" t="s">
        <v>3632</v>
      </c>
      <c r="F10707" s="1" t="s">
        <v>449</v>
      </c>
      <c r="G10707" s="1" t="s">
        <v>35</v>
      </c>
      <c r="H10707" s="1">
        <v>45.0</v>
      </c>
      <c r="I10707" s="3">
        <v>43616.416666666664</v>
      </c>
      <c r="J10707" s="1">
        <v>1.38177209158944</v>
      </c>
      <c r="K10707" s="1" t="s">
        <v>24</v>
      </c>
      <c r="M10707" s="3">
        <v>43616.46476483796</v>
      </c>
    </row>
    <row r="10708">
      <c r="A10708" s="1">
        <v>10706.0</v>
      </c>
      <c r="B10708" s="1" t="s">
        <v>953</v>
      </c>
      <c r="C10708" s="1" t="s">
        <v>19462</v>
      </c>
      <c r="D10708" s="1" t="s">
        <v>121</v>
      </c>
      <c r="E10708" s="1" t="s">
        <v>5584</v>
      </c>
      <c r="F10708" s="1" t="s">
        <v>956</v>
      </c>
      <c r="G10708" s="1" t="s">
        <v>17</v>
      </c>
      <c r="H10708" s="1">
        <v>45.0</v>
      </c>
      <c r="I10708" s="3">
        <v>44216.625</v>
      </c>
      <c r="J10708" s="1">
        <v>2.93172430052591</v>
      </c>
      <c r="K10708" s="1" t="s">
        <v>18</v>
      </c>
      <c r="M10708" s="3">
        <v>44216.62255622685</v>
      </c>
    </row>
    <row r="10709">
      <c r="A10709" s="1">
        <v>10707.0</v>
      </c>
      <c r="B10709" s="1" t="s">
        <v>2645</v>
      </c>
      <c r="C10709" s="1" t="s">
        <v>19463</v>
      </c>
      <c r="D10709" s="1" t="s">
        <v>1179</v>
      </c>
      <c r="E10709" s="1" t="s">
        <v>2648</v>
      </c>
      <c r="F10709" s="1" t="s">
        <v>2649</v>
      </c>
      <c r="G10709" s="1" t="s">
        <v>17</v>
      </c>
      <c r="H10709" s="1">
        <v>45.0</v>
      </c>
      <c r="I10709" s="3">
        <v>43844.583333333336</v>
      </c>
      <c r="J10709" s="1">
        <v>1.35343749649335</v>
      </c>
      <c r="K10709" s="1" t="s">
        <v>18</v>
      </c>
      <c r="M10709" s="3">
        <v>43844.63100706018</v>
      </c>
    </row>
    <row r="10710">
      <c r="A10710" s="1">
        <v>10708.0</v>
      </c>
      <c r="B10710" s="1" t="s">
        <v>282</v>
      </c>
      <c r="C10710" s="1" t="s">
        <v>19464</v>
      </c>
      <c r="D10710" s="1" t="s">
        <v>284</v>
      </c>
      <c r="E10710" s="1" t="s">
        <v>713</v>
      </c>
      <c r="F10710" s="1" t="s">
        <v>286</v>
      </c>
      <c r="G10710" s="1" t="s">
        <v>35</v>
      </c>
      <c r="H10710" s="1">
        <v>45.0</v>
      </c>
      <c r="I10710" s="3">
        <v>44160.229166666664</v>
      </c>
      <c r="J10710" s="1">
        <v>3.72967579701896</v>
      </c>
      <c r="K10710" s="1" t="s">
        <v>218</v>
      </c>
      <c r="L10710" s="1" t="s">
        <v>287</v>
      </c>
      <c r="M10710" s="3">
        <v>44160.258237395836</v>
      </c>
    </row>
    <row r="10711">
      <c r="A10711" s="1">
        <v>10709.0</v>
      </c>
      <c r="B10711" s="1" t="s">
        <v>3295</v>
      </c>
      <c r="C10711" s="1" t="s">
        <v>19465</v>
      </c>
      <c r="D10711" s="1" t="s">
        <v>2504</v>
      </c>
      <c r="E10711" s="1" t="s">
        <v>19466</v>
      </c>
      <c r="F10711" s="1" t="s">
        <v>3298</v>
      </c>
      <c r="G10711" s="1" t="s">
        <v>39</v>
      </c>
      <c r="H10711" s="1">
        <v>45.0</v>
      </c>
      <c r="I10711" s="3">
        <v>44188.666666666664</v>
      </c>
      <c r="J10711" s="1">
        <v>2.40077110244122</v>
      </c>
      <c r="K10711" s="1" t="s">
        <v>24</v>
      </c>
      <c r="L10711" s="1" t="s">
        <v>747</v>
      </c>
      <c r="M10711" s="3">
        <v>44188.695832233796</v>
      </c>
    </row>
    <row r="10712">
      <c r="A10712" s="1">
        <v>10710.0</v>
      </c>
      <c r="B10712" s="1" t="s">
        <v>389</v>
      </c>
      <c r="C10712" s="1" t="s">
        <v>19467</v>
      </c>
      <c r="D10712" s="1" t="s">
        <v>588</v>
      </c>
      <c r="E10712" s="1" t="s">
        <v>10064</v>
      </c>
      <c r="F10712" s="1" t="s">
        <v>393</v>
      </c>
      <c r="G10712" s="1" t="s">
        <v>17</v>
      </c>
      <c r="H10712" s="1">
        <v>45.0</v>
      </c>
      <c r="I10712" s="3">
        <v>43896.333333333336</v>
      </c>
      <c r="J10712" s="1">
        <v>5.03088956888775</v>
      </c>
      <c r="K10712" s="1" t="s">
        <v>18</v>
      </c>
      <c r="M10712" s="3">
        <v>43896.38369912037</v>
      </c>
    </row>
    <row r="10713">
      <c r="A10713" s="1">
        <v>10711.0</v>
      </c>
      <c r="B10713" s="1" t="s">
        <v>5792</v>
      </c>
      <c r="C10713" s="1" t="s">
        <v>19468</v>
      </c>
      <c r="D10713" s="1" t="s">
        <v>80</v>
      </c>
      <c r="E10713" s="1" t="s">
        <v>12191</v>
      </c>
      <c r="F10713" s="1" t="s">
        <v>5795</v>
      </c>
      <c r="G10713" s="1" t="s">
        <v>17</v>
      </c>
      <c r="H10713" s="1">
        <v>45.0</v>
      </c>
      <c r="I10713" s="3">
        <v>43819.583333333336</v>
      </c>
      <c r="J10713" s="1">
        <v>0.12810060586077</v>
      </c>
      <c r="K10713" s="1" t="s">
        <v>83</v>
      </c>
      <c r="M10713" s="3">
        <v>43819.60067299769</v>
      </c>
    </row>
    <row r="10714">
      <c r="A10714" s="1">
        <v>10712.0</v>
      </c>
      <c r="B10714" s="1" t="s">
        <v>229</v>
      </c>
      <c r="C10714" s="1" t="s">
        <v>19469</v>
      </c>
      <c r="D10714" s="1" t="s">
        <v>1250</v>
      </c>
      <c r="E10714" s="1" t="s">
        <v>4002</v>
      </c>
      <c r="F10714" s="1" t="s">
        <v>232</v>
      </c>
      <c r="G10714" s="1" t="s">
        <v>35</v>
      </c>
      <c r="H10714" s="1">
        <v>45.0</v>
      </c>
      <c r="I10714" s="3">
        <v>43801.166666666664</v>
      </c>
      <c r="J10714" s="1">
        <v>1.30022645261247</v>
      </c>
      <c r="K10714" s="1" t="s">
        <v>24</v>
      </c>
      <c r="M10714" s="3">
        <v>43801.21906964121</v>
      </c>
    </row>
    <row r="10715">
      <c r="A10715" s="1">
        <v>10713.0</v>
      </c>
      <c r="B10715" s="1" t="s">
        <v>1126</v>
      </c>
      <c r="C10715" s="1" t="s">
        <v>19470</v>
      </c>
      <c r="D10715" s="1" t="s">
        <v>1128</v>
      </c>
      <c r="E10715" s="1" t="s">
        <v>1129</v>
      </c>
      <c r="F10715" s="1" t="s">
        <v>1130</v>
      </c>
      <c r="G10715" s="1" t="s">
        <v>17</v>
      </c>
      <c r="H10715" s="1">
        <v>45.0</v>
      </c>
      <c r="I10715" s="3">
        <v>44143.229166666664</v>
      </c>
      <c r="J10715" s="1">
        <v>2.8518869126044</v>
      </c>
      <c r="K10715" s="1" t="s">
        <v>24</v>
      </c>
      <c r="M10715" s="3">
        <v>44143.25525054398</v>
      </c>
    </row>
    <row r="10716">
      <c r="A10716" s="1">
        <v>10714.0</v>
      </c>
      <c r="B10716" s="1" t="s">
        <v>1202</v>
      </c>
      <c r="C10716" s="1" t="s">
        <v>19471</v>
      </c>
      <c r="D10716" s="1" t="s">
        <v>3392</v>
      </c>
      <c r="E10716" s="1" t="s">
        <v>12538</v>
      </c>
      <c r="F10716" s="1" t="s">
        <v>7847</v>
      </c>
      <c r="G10716" s="1" t="s">
        <v>17</v>
      </c>
      <c r="H10716" s="1">
        <v>45.0</v>
      </c>
      <c r="I10716" s="3">
        <v>43782.291666666664</v>
      </c>
      <c r="J10716" s="1">
        <v>1.11449886603325</v>
      </c>
      <c r="K10716" s="1" t="s">
        <v>24</v>
      </c>
      <c r="M10716" s="3">
        <v>43782.3693369213</v>
      </c>
    </row>
    <row r="10717">
      <c r="A10717" s="1">
        <v>10715.0</v>
      </c>
      <c r="B10717" s="1" t="s">
        <v>465</v>
      </c>
      <c r="C10717" s="1" t="s">
        <v>19472</v>
      </c>
      <c r="D10717" s="1" t="s">
        <v>1637</v>
      </c>
      <c r="E10717" s="1" t="s">
        <v>6390</v>
      </c>
      <c r="F10717" s="1" t="s">
        <v>468</v>
      </c>
      <c r="G10717" s="1" t="s">
        <v>17</v>
      </c>
      <c r="H10717" s="1">
        <v>45.0</v>
      </c>
      <c r="I10717" s="3">
        <v>44202.25</v>
      </c>
      <c r="J10717" s="1">
        <v>0.0</v>
      </c>
      <c r="K10717" s="1" t="s">
        <v>24</v>
      </c>
      <c r="M10717" s="3">
        <v>44202.28605724537</v>
      </c>
    </row>
    <row r="10718">
      <c r="A10718" s="1">
        <v>10716.0</v>
      </c>
      <c r="B10718" s="1" t="s">
        <v>887</v>
      </c>
      <c r="C10718" s="1" t="s">
        <v>19473</v>
      </c>
      <c r="D10718" s="1" t="s">
        <v>1071</v>
      </c>
      <c r="E10718" s="1" t="s">
        <v>19474</v>
      </c>
      <c r="F10718" s="1" t="s">
        <v>891</v>
      </c>
      <c r="G10718" s="1" t="s">
        <v>89</v>
      </c>
      <c r="H10718" s="1">
        <v>45.0</v>
      </c>
      <c r="I10718" s="3">
        <v>43999.39168638889</v>
      </c>
      <c r="J10718" s="1">
        <v>1.49648203733054</v>
      </c>
      <c r="K10718" s="1" t="s">
        <v>24</v>
      </c>
      <c r="M10718" s="3">
        <v>43999.39724646991</v>
      </c>
    </row>
    <row r="10719">
      <c r="A10719" s="1">
        <v>10717.0</v>
      </c>
      <c r="B10719" s="1" t="s">
        <v>512</v>
      </c>
      <c r="C10719" s="1" t="s">
        <v>19475</v>
      </c>
      <c r="D10719" s="1" t="s">
        <v>723</v>
      </c>
      <c r="E10719" s="1" t="s">
        <v>724</v>
      </c>
      <c r="F10719" s="1" t="s">
        <v>516</v>
      </c>
      <c r="G10719" s="1" t="s">
        <v>17</v>
      </c>
      <c r="H10719" s="1">
        <v>45.0</v>
      </c>
      <c r="I10719" s="3">
        <v>43811.791666666664</v>
      </c>
      <c r="J10719" s="1">
        <v>0.564017074232066</v>
      </c>
      <c r="K10719" s="1" t="s">
        <v>83</v>
      </c>
      <c r="M10719" s="3">
        <v>43811.782454803244</v>
      </c>
    </row>
    <row r="10720">
      <c r="A10720" s="1">
        <v>10718.0</v>
      </c>
      <c r="B10720" s="1" t="s">
        <v>4682</v>
      </c>
      <c r="C10720" s="1" t="s">
        <v>19476</v>
      </c>
      <c r="D10720" s="1" t="s">
        <v>1494</v>
      </c>
      <c r="E10720" s="1" t="s">
        <v>19477</v>
      </c>
      <c r="F10720" s="1" t="s">
        <v>4685</v>
      </c>
      <c r="G10720" s="1" t="s">
        <v>39</v>
      </c>
      <c r="H10720" s="1">
        <v>45.0</v>
      </c>
      <c r="I10720" s="3">
        <v>44122.71875</v>
      </c>
      <c r="J10720" s="1">
        <v>2.15545984128146</v>
      </c>
      <c r="K10720" s="1" t="s">
        <v>46</v>
      </c>
      <c r="M10720" s="3">
        <v>44122.7521324537</v>
      </c>
    </row>
    <row r="10721">
      <c r="A10721" s="1">
        <v>10719.0</v>
      </c>
      <c r="B10721" s="1" t="s">
        <v>485</v>
      </c>
      <c r="C10721" s="1" t="s">
        <v>19478</v>
      </c>
      <c r="D10721" s="1" t="s">
        <v>4508</v>
      </c>
      <c r="E10721" s="1" t="s">
        <v>4509</v>
      </c>
      <c r="F10721" s="1" t="s">
        <v>489</v>
      </c>
      <c r="G10721" s="1" t="s">
        <v>17</v>
      </c>
      <c r="H10721" s="1">
        <v>45.0</v>
      </c>
      <c r="I10721" s="3">
        <v>43922.666666666664</v>
      </c>
      <c r="J10721" s="1">
        <v>3.50434366028118</v>
      </c>
      <c r="K10721" s="1" t="s">
        <v>166</v>
      </c>
      <c r="M10721" s="3">
        <v>43922.70432136574</v>
      </c>
    </row>
    <row r="10722">
      <c r="A10722" s="1">
        <v>10720.0</v>
      </c>
      <c r="B10722" s="1" t="s">
        <v>2891</v>
      </c>
      <c r="C10722" s="1" t="s">
        <v>19479</v>
      </c>
      <c r="D10722" s="1" t="s">
        <v>86</v>
      </c>
      <c r="E10722" s="1" t="s">
        <v>19480</v>
      </c>
      <c r="F10722" s="1" t="s">
        <v>2894</v>
      </c>
      <c r="G10722" s="1" t="s">
        <v>17</v>
      </c>
      <c r="H10722" s="1">
        <v>45.0</v>
      </c>
      <c r="I10722" s="3">
        <v>43789.208333333336</v>
      </c>
      <c r="J10722" s="1">
        <v>2.25796124704526</v>
      </c>
      <c r="K10722" s="1" t="s">
        <v>46</v>
      </c>
      <c r="M10722" s="3">
        <v>43789.24472644676</v>
      </c>
    </row>
    <row r="10723">
      <c r="A10723" s="1">
        <v>10721.0</v>
      </c>
      <c r="B10723" s="1" t="s">
        <v>638</v>
      </c>
      <c r="C10723" s="1" t="s">
        <v>19481</v>
      </c>
      <c r="D10723" s="1" t="s">
        <v>640</v>
      </c>
      <c r="E10723" s="1" t="s">
        <v>641</v>
      </c>
      <c r="F10723" s="1" t="s">
        <v>642</v>
      </c>
      <c r="G10723" s="1" t="s">
        <v>35</v>
      </c>
      <c r="H10723" s="1">
        <v>45.0</v>
      </c>
      <c r="I10723" s="3">
        <v>44232.708333333336</v>
      </c>
      <c r="J10723" s="1">
        <v>2.27497904568461</v>
      </c>
      <c r="K10723" s="1" t="s">
        <v>18</v>
      </c>
      <c r="L10723" s="1" t="s">
        <v>444</v>
      </c>
      <c r="M10723" s="3">
        <v>44232.74229689815</v>
      </c>
    </row>
    <row r="10724">
      <c r="A10724" s="1">
        <v>10722.0</v>
      </c>
      <c r="B10724" s="1" t="s">
        <v>233</v>
      </c>
      <c r="C10724" s="1" t="s">
        <v>19482</v>
      </c>
      <c r="D10724" s="1" t="s">
        <v>3452</v>
      </c>
      <c r="E10724" s="1" t="s">
        <v>236</v>
      </c>
      <c r="F10724" s="1" t="s">
        <v>237</v>
      </c>
      <c r="G10724" s="1" t="s">
        <v>17</v>
      </c>
      <c r="H10724" s="1">
        <v>45.0</v>
      </c>
      <c r="I10724" s="3">
        <v>44119.583333333336</v>
      </c>
      <c r="J10724" s="1">
        <v>1.45365027762857</v>
      </c>
      <c r="K10724" s="1" t="s">
        <v>24</v>
      </c>
      <c r="L10724" s="1" t="s">
        <v>238</v>
      </c>
      <c r="M10724" s="3">
        <v>44119.61543929398</v>
      </c>
    </row>
    <row r="10725">
      <c r="A10725" s="1">
        <v>10723.0</v>
      </c>
      <c r="B10725" s="1" t="s">
        <v>229</v>
      </c>
      <c r="C10725" s="1" t="s">
        <v>19483</v>
      </c>
      <c r="D10725" s="1" t="s">
        <v>1653</v>
      </c>
      <c r="E10725" s="1" t="s">
        <v>11550</v>
      </c>
      <c r="F10725" s="1" t="s">
        <v>232</v>
      </c>
      <c r="G10725" s="1" t="s">
        <v>35</v>
      </c>
      <c r="H10725" s="1">
        <v>45.0</v>
      </c>
      <c r="I10725" s="3">
        <v>43916.15625</v>
      </c>
      <c r="J10725" s="1">
        <v>2.39835613745256</v>
      </c>
      <c r="K10725" s="1" t="s">
        <v>24</v>
      </c>
      <c r="M10725" s="3">
        <v>43916.18811821759</v>
      </c>
    </row>
    <row r="10726">
      <c r="A10726" s="1">
        <v>10724.0</v>
      </c>
      <c r="B10726" s="1" t="s">
        <v>2467</v>
      </c>
      <c r="C10726" s="1" t="s">
        <v>19484</v>
      </c>
      <c r="D10726" s="1" t="s">
        <v>1255</v>
      </c>
      <c r="E10726" s="1" t="s">
        <v>6579</v>
      </c>
      <c r="F10726" s="1" t="s">
        <v>2470</v>
      </c>
      <c r="G10726" s="1" t="s">
        <v>17</v>
      </c>
      <c r="H10726" s="1">
        <v>45.0</v>
      </c>
      <c r="I10726" s="3">
        <v>44147.583333333336</v>
      </c>
      <c r="J10726" s="1">
        <v>0.107992020622901</v>
      </c>
      <c r="K10726" s="1" t="s">
        <v>83</v>
      </c>
      <c r="M10726" s="3">
        <v>44147.615984212964</v>
      </c>
    </row>
    <row r="10727">
      <c r="A10727" s="1">
        <v>10725.0</v>
      </c>
      <c r="B10727" s="1" t="s">
        <v>7025</v>
      </c>
      <c r="C10727" s="1" t="s">
        <v>19485</v>
      </c>
      <c r="D10727" s="1" t="s">
        <v>305</v>
      </c>
      <c r="E10727" s="1" t="s">
        <v>7027</v>
      </c>
      <c r="F10727" s="1" t="s">
        <v>7028</v>
      </c>
      <c r="G10727" s="1" t="s">
        <v>35</v>
      </c>
      <c r="H10727" s="1">
        <v>45.0</v>
      </c>
      <c r="I10727" s="3">
        <v>43752.583333333336</v>
      </c>
      <c r="J10727" s="1">
        <v>3.35149862772162</v>
      </c>
      <c r="K10727" s="1" t="s">
        <v>24</v>
      </c>
      <c r="M10727" s="3">
        <v>43752.617858530095</v>
      </c>
    </row>
    <row r="10728">
      <c r="A10728" s="1">
        <v>10726.0</v>
      </c>
      <c r="B10728" s="1" t="s">
        <v>12</v>
      </c>
      <c r="C10728" s="1" t="s">
        <v>19486</v>
      </c>
      <c r="D10728" s="1" t="s">
        <v>1531</v>
      </c>
      <c r="E10728" s="1" t="s">
        <v>50</v>
      </c>
      <c r="F10728" s="1" t="s">
        <v>16</v>
      </c>
      <c r="G10728" s="1" t="s">
        <v>35</v>
      </c>
      <c r="H10728" s="1">
        <v>45.0</v>
      </c>
      <c r="I10728" s="3">
        <v>44231.583333333336</v>
      </c>
      <c r="J10728" s="1">
        <v>2.57374027113125</v>
      </c>
      <c r="K10728" s="1" t="s">
        <v>18</v>
      </c>
      <c r="L10728" s="1" t="s">
        <v>444</v>
      </c>
      <c r="M10728" s="3">
        <v>44231.61204291667</v>
      </c>
    </row>
    <row r="10729">
      <c r="A10729" s="1">
        <v>10727.0</v>
      </c>
      <c r="B10729" s="1" t="s">
        <v>161</v>
      </c>
      <c r="C10729" s="1" t="s">
        <v>19487</v>
      </c>
      <c r="D10729" s="1" t="s">
        <v>1915</v>
      </c>
      <c r="E10729" s="1" t="s">
        <v>715</v>
      </c>
      <c r="F10729" s="1" t="s">
        <v>165</v>
      </c>
      <c r="G10729" s="1" t="s">
        <v>35</v>
      </c>
      <c r="H10729" s="1">
        <v>45.0</v>
      </c>
      <c r="I10729" s="3">
        <v>44176.614583333336</v>
      </c>
      <c r="J10729" s="1">
        <v>3.10018956868393</v>
      </c>
      <c r="K10729" s="1" t="s">
        <v>166</v>
      </c>
      <c r="L10729" s="1" t="s">
        <v>167</v>
      </c>
      <c r="M10729" s="3">
        <v>44176.652890613426</v>
      </c>
    </row>
    <row r="10730">
      <c r="A10730" s="1">
        <v>10728.0</v>
      </c>
      <c r="B10730" s="1" t="s">
        <v>19488</v>
      </c>
      <c r="C10730" s="1" t="s">
        <v>19489</v>
      </c>
      <c r="D10730" s="1" t="s">
        <v>2129</v>
      </c>
      <c r="E10730" s="1" t="s">
        <v>19490</v>
      </c>
      <c r="F10730" s="1" t="s">
        <v>19491</v>
      </c>
      <c r="G10730" s="1" t="s">
        <v>39</v>
      </c>
      <c r="H10730" s="1">
        <v>45.0</v>
      </c>
      <c r="I10730" s="3">
        <v>43887.6875</v>
      </c>
      <c r="J10730" s="1">
        <v>2.7585853786439</v>
      </c>
      <c r="K10730" s="1" t="s">
        <v>18</v>
      </c>
      <c r="M10730" s="3">
        <v>43887.7210259375</v>
      </c>
    </row>
    <row r="10731">
      <c r="A10731" s="1">
        <v>10729.0</v>
      </c>
      <c r="B10731" s="1" t="s">
        <v>732</v>
      </c>
      <c r="C10731" s="1" t="s">
        <v>19492</v>
      </c>
      <c r="D10731" s="1" t="s">
        <v>8203</v>
      </c>
      <c r="E10731" s="1" t="s">
        <v>4719</v>
      </c>
      <c r="F10731" s="1" t="s">
        <v>735</v>
      </c>
      <c r="G10731" s="1" t="s">
        <v>17</v>
      </c>
      <c r="H10731" s="1">
        <v>45.0</v>
      </c>
      <c r="I10731" s="3">
        <v>43911.4375</v>
      </c>
      <c r="J10731" s="1">
        <v>1.77002851479608</v>
      </c>
      <c r="K10731" s="1" t="s">
        <v>24</v>
      </c>
      <c r="M10731" s="3">
        <v>43911.46936822917</v>
      </c>
    </row>
    <row r="10732">
      <c r="A10732" s="1">
        <v>10730.0</v>
      </c>
      <c r="B10732" s="1" t="s">
        <v>293</v>
      </c>
      <c r="C10732" s="1" t="s">
        <v>19493</v>
      </c>
      <c r="D10732" s="1" t="s">
        <v>588</v>
      </c>
      <c r="E10732" s="1" t="s">
        <v>1698</v>
      </c>
      <c r="F10732" s="1" t="s">
        <v>297</v>
      </c>
      <c r="G10732" s="1" t="s">
        <v>17</v>
      </c>
      <c r="H10732" s="1">
        <v>45.0</v>
      </c>
      <c r="I10732" s="3">
        <v>43909.541666666664</v>
      </c>
      <c r="J10732" s="1">
        <v>1.40728119441024</v>
      </c>
      <c r="K10732" s="1" t="s">
        <v>62</v>
      </c>
      <c r="M10732" s="3">
        <v>43909.56071597222</v>
      </c>
    </row>
    <row r="10733">
      <c r="A10733" s="1">
        <v>10731.0</v>
      </c>
      <c r="B10733" s="1" t="s">
        <v>389</v>
      </c>
      <c r="C10733" s="1" t="s">
        <v>19494</v>
      </c>
      <c r="D10733" s="1" t="s">
        <v>49</v>
      </c>
      <c r="E10733" s="1" t="s">
        <v>19495</v>
      </c>
      <c r="F10733" s="1" t="s">
        <v>393</v>
      </c>
      <c r="G10733" s="1" t="s">
        <v>39</v>
      </c>
      <c r="H10733" s="1">
        <v>45.0</v>
      </c>
      <c r="I10733" s="3">
        <v>43885.375</v>
      </c>
      <c r="J10733" s="1">
        <v>3.76429193073226</v>
      </c>
      <c r="K10733" s="1" t="s">
        <v>18</v>
      </c>
      <c r="M10733" s="3">
        <v>43885.40268675926</v>
      </c>
    </row>
    <row r="10734">
      <c r="A10734" s="1">
        <v>10732.0</v>
      </c>
      <c r="B10734" s="1" t="s">
        <v>12</v>
      </c>
      <c r="C10734" s="1" t="s">
        <v>19496</v>
      </c>
      <c r="D10734" s="1" t="s">
        <v>1813</v>
      </c>
      <c r="E10734" s="1" t="s">
        <v>1814</v>
      </c>
      <c r="F10734" s="1" t="s">
        <v>16</v>
      </c>
      <c r="G10734" s="1" t="s">
        <v>35</v>
      </c>
      <c r="H10734" s="1">
        <v>45.0</v>
      </c>
      <c r="I10734" s="3">
        <v>44201.291666666664</v>
      </c>
      <c r="J10734" s="1">
        <v>2.19299133301785</v>
      </c>
      <c r="K10734" s="1" t="s">
        <v>18</v>
      </c>
      <c r="M10734" s="3">
        <v>44201.32295347222</v>
      </c>
    </row>
    <row r="10735">
      <c r="A10735" s="1">
        <v>10733.0</v>
      </c>
      <c r="B10735" s="1" t="s">
        <v>68</v>
      </c>
      <c r="C10735" s="1" t="s">
        <v>19497</v>
      </c>
      <c r="D10735" s="1" t="s">
        <v>16132</v>
      </c>
      <c r="E10735" s="1" t="s">
        <v>19498</v>
      </c>
      <c r="F10735" s="1" t="s">
        <v>72</v>
      </c>
      <c r="G10735" s="1" t="s">
        <v>39</v>
      </c>
      <c r="H10735" s="1">
        <v>45.0</v>
      </c>
      <c r="I10735" s="3">
        <v>43770.625</v>
      </c>
      <c r="J10735" s="1">
        <v>1.17287603872302</v>
      </c>
      <c r="K10735" s="1" t="s">
        <v>24</v>
      </c>
      <c r="M10735" s="3">
        <v>43770.65749171296</v>
      </c>
    </row>
    <row r="10736">
      <c r="A10736" s="1">
        <v>10734.0</v>
      </c>
      <c r="B10736" s="1" t="s">
        <v>205</v>
      </c>
      <c r="C10736" s="1" t="s">
        <v>19499</v>
      </c>
      <c r="D10736" s="1" t="s">
        <v>11706</v>
      </c>
      <c r="E10736" s="1" t="s">
        <v>19500</v>
      </c>
      <c r="F10736" s="1" t="s">
        <v>209</v>
      </c>
      <c r="G10736" s="1" t="s">
        <v>39</v>
      </c>
      <c r="H10736" s="1">
        <v>45.0</v>
      </c>
      <c r="I10736" s="3">
        <v>44243.697916666664</v>
      </c>
      <c r="J10736" s="1">
        <v>2.40530534558343</v>
      </c>
      <c r="K10736" s="1" t="s">
        <v>24</v>
      </c>
      <c r="L10736" s="1" t="s">
        <v>6312</v>
      </c>
      <c r="M10736" s="3">
        <v>44243.708261851854</v>
      </c>
    </row>
    <row r="10737">
      <c r="A10737" s="1">
        <v>10735.0</v>
      </c>
      <c r="B10737" s="1" t="s">
        <v>293</v>
      </c>
      <c r="C10737" s="1" t="s">
        <v>19501</v>
      </c>
      <c r="D10737" s="1" t="s">
        <v>1186</v>
      </c>
      <c r="E10737" s="1" t="s">
        <v>1187</v>
      </c>
      <c r="F10737" s="1" t="s">
        <v>297</v>
      </c>
      <c r="G10737" s="1" t="s">
        <v>17</v>
      </c>
      <c r="H10737" s="1">
        <v>45.0</v>
      </c>
      <c r="I10737" s="3">
        <v>44168.291666666664</v>
      </c>
      <c r="J10737" s="1">
        <v>1.798345494854</v>
      </c>
      <c r="K10737" s="1" t="s">
        <v>62</v>
      </c>
      <c r="L10737" s="1" t="s">
        <v>1188</v>
      </c>
      <c r="M10737" s="3">
        <v>44168.32030300926</v>
      </c>
    </row>
    <row r="10738">
      <c r="A10738" s="1">
        <v>10736.0</v>
      </c>
      <c r="B10738" s="1" t="s">
        <v>229</v>
      </c>
      <c r="C10738" s="1" t="s">
        <v>19502</v>
      </c>
      <c r="D10738" s="1" t="s">
        <v>1071</v>
      </c>
      <c r="E10738" s="1" t="s">
        <v>1072</v>
      </c>
      <c r="F10738" s="1" t="s">
        <v>232</v>
      </c>
      <c r="G10738" s="1" t="s">
        <v>35</v>
      </c>
      <c r="H10738" s="1">
        <v>45.0</v>
      </c>
      <c r="I10738" s="3">
        <v>44007.635416666664</v>
      </c>
      <c r="J10738" s="1">
        <v>1.49532689809788</v>
      </c>
      <c r="K10738" s="1" t="s">
        <v>24</v>
      </c>
      <c r="M10738" s="3">
        <v>44007.6545318287</v>
      </c>
    </row>
    <row r="10739">
      <c r="A10739" s="1">
        <v>10737.0</v>
      </c>
      <c r="B10739" s="1" t="s">
        <v>251</v>
      </c>
      <c r="C10739" s="1" t="s">
        <v>19503</v>
      </c>
      <c r="D10739" s="1" t="s">
        <v>1418</v>
      </c>
      <c r="E10739" s="1" t="s">
        <v>7915</v>
      </c>
      <c r="F10739" s="1" t="s">
        <v>255</v>
      </c>
      <c r="G10739" s="1" t="s">
        <v>17</v>
      </c>
      <c r="H10739" s="1">
        <v>45.0</v>
      </c>
      <c r="I10739" s="3">
        <v>43764.375</v>
      </c>
      <c r="J10739" s="1">
        <v>1.08452831384452</v>
      </c>
      <c r="K10739" s="1" t="s">
        <v>218</v>
      </c>
      <c r="M10739" s="3">
        <v>43764.412397962966</v>
      </c>
    </row>
    <row r="10740">
      <c r="A10740" s="1">
        <v>10738.0</v>
      </c>
      <c r="B10740" s="1" t="s">
        <v>742</v>
      </c>
      <c r="C10740" s="1" t="s">
        <v>19504</v>
      </c>
      <c r="D10740" s="1" t="s">
        <v>148</v>
      </c>
      <c r="E10740" s="1" t="s">
        <v>921</v>
      </c>
      <c r="F10740" s="1" t="s">
        <v>746</v>
      </c>
      <c r="G10740" s="1" t="s">
        <v>17</v>
      </c>
      <c r="H10740" s="1">
        <v>45.0</v>
      </c>
      <c r="I10740" s="3">
        <v>43997.583333333336</v>
      </c>
      <c r="J10740" s="1">
        <v>1.15668441665576</v>
      </c>
      <c r="K10740" s="1" t="s">
        <v>24</v>
      </c>
      <c r="M10740" s="3">
        <v>43997.620068738426</v>
      </c>
    </row>
    <row r="10741">
      <c r="A10741" s="1">
        <v>10739.0</v>
      </c>
      <c r="B10741" s="1" t="s">
        <v>6994</v>
      </c>
      <c r="C10741" s="1" t="s">
        <v>19505</v>
      </c>
      <c r="D10741" s="1" t="s">
        <v>305</v>
      </c>
      <c r="E10741" s="1" t="s">
        <v>19506</v>
      </c>
      <c r="F10741" s="1" t="s">
        <v>6997</v>
      </c>
      <c r="G10741" s="1" t="s">
        <v>45</v>
      </c>
      <c r="H10741" s="1">
        <v>45.0</v>
      </c>
      <c r="I10741" s="3">
        <v>44164.593513900465</v>
      </c>
      <c r="J10741" s="1">
        <v>0.519218594933093</v>
      </c>
      <c r="K10741" s="1" t="s">
        <v>24</v>
      </c>
      <c r="M10741" s="3">
        <v>44164.61940322917</v>
      </c>
    </row>
    <row r="10742">
      <c r="A10742" s="1">
        <v>10740.0</v>
      </c>
      <c r="B10742" s="1" t="s">
        <v>1644</v>
      </c>
      <c r="C10742" s="1" t="s">
        <v>19507</v>
      </c>
      <c r="D10742" s="1" t="s">
        <v>1250</v>
      </c>
      <c r="E10742" s="1" t="s">
        <v>1646</v>
      </c>
      <c r="F10742" s="1" t="s">
        <v>1647</v>
      </c>
      <c r="G10742" s="1" t="s">
        <v>17</v>
      </c>
      <c r="H10742" s="1">
        <v>45.0</v>
      </c>
      <c r="I10742" s="3">
        <v>44136.791666666664</v>
      </c>
      <c r="J10742" s="1">
        <v>1.58078048941823</v>
      </c>
      <c r="K10742" s="1" t="s">
        <v>24</v>
      </c>
      <c r="L10742" s="1" t="s">
        <v>741</v>
      </c>
      <c r="M10742" s="3">
        <v>44136.84931712963</v>
      </c>
    </row>
    <row r="10743">
      <c r="A10743" s="1">
        <v>10741.0</v>
      </c>
      <c r="B10743" s="1" t="s">
        <v>1218</v>
      </c>
      <c r="C10743" s="1" t="s">
        <v>19508</v>
      </c>
      <c r="D10743" s="1" t="s">
        <v>879</v>
      </c>
      <c r="E10743" s="1" t="s">
        <v>19509</v>
      </c>
      <c r="F10743" s="1" t="s">
        <v>1222</v>
      </c>
      <c r="G10743" s="1" t="s">
        <v>39</v>
      </c>
      <c r="H10743" s="1">
        <v>45.0</v>
      </c>
      <c r="I10743" s="3">
        <v>44152.6875</v>
      </c>
      <c r="J10743" s="1">
        <v>2.41389677011108</v>
      </c>
      <c r="K10743" s="1" t="s">
        <v>218</v>
      </c>
      <c r="L10743" s="1" t="s">
        <v>2492</v>
      </c>
      <c r="M10743" s="3">
        <v>44152.70947931713</v>
      </c>
    </row>
    <row r="10744">
      <c r="A10744" s="1">
        <v>10742.0</v>
      </c>
      <c r="B10744" s="1" t="s">
        <v>5207</v>
      </c>
      <c r="C10744" s="1" t="s">
        <v>19510</v>
      </c>
      <c r="D10744" s="1" t="s">
        <v>5209</v>
      </c>
      <c r="E10744" s="1" t="s">
        <v>19511</v>
      </c>
      <c r="F10744" s="1" t="s">
        <v>5211</v>
      </c>
      <c r="G10744" s="1" t="s">
        <v>39</v>
      </c>
      <c r="H10744" s="1">
        <v>45.0</v>
      </c>
      <c r="I10744" s="3">
        <v>43666.708333333336</v>
      </c>
      <c r="J10744" s="1">
        <v>1.49996281801184</v>
      </c>
      <c r="K10744" s="1" t="s">
        <v>46</v>
      </c>
      <c r="M10744" s="3">
        <v>43666.789574699076</v>
      </c>
    </row>
    <row r="10745">
      <c r="A10745" s="1">
        <v>10743.0</v>
      </c>
      <c r="B10745" s="1" t="s">
        <v>19</v>
      </c>
      <c r="C10745" s="1" t="s">
        <v>19512</v>
      </c>
      <c r="D10745" s="1" t="s">
        <v>4545</v>
      </c>
      <c r="E10745" s="1" t="s">
        <v>19513</v>
      </c>
      <c r="F10745" s="1" t="s">
        <v>23</v>
      </c>
      <c r="G10745" s="1" t="s">
        <v>89</v>
      </c>
      <c r="H10745" s="1">
        <v>45.0</v>
      </c>
      <c r="I10745" s="3">
        <v>43732.64611252315</v>
      </c>
      <c r="J10745" s="1">
        <v>0.311666543569422</v>
      </c>
      <c r="K10745" s="1" t="s">
        <v>24</v>
      </c>
      <c r="M10745" s="3">
        <v>43732.69113300926</v>
      </c>
    </row>
    <row r="10746">
      <c r="A10746" s="1">
        <v>10744.0</v>
      </c>
      <c r="B10746" s="1" t="s">
        <v>3102</v>
      </c>
      <c r="C10746" s="1" t="s">
        <v>19514</v>
      </c>
      <c r="D10746" s="1" t="s">
        <v>2173</v>
      </c>
      <c r="E10746" s="1" t="s">
        <v>19515</v>
      </c>
      <c r="F10746" s="1" t="s">
        <v>3106</v>
      </c>
      <c r="G10746" s="1" t="s">
        <v>89</v>
      </c>
      <c r="H10746" s="1">
        <v>45.0</v>
      </c>
      <c r="I10746" s="3">
        <v>43745.835397905095</v>
      </c>
      <c r="J10746" s="1">
        <v>2.4041168012059</v>
      </c>
      <c r="K10746" s="1" t="s">
        <v>83</v>
      </c>
      <c r="M10746" s="3">
        <v>43745.83421972222</v>
      </c>
    </row>
    <row r="10747">
      <c r="A10747" s="1">
        <v>10745.0</v>
      </c>
      <c r="B10747" s="1" t="s">
        <v>13891</v>
      </c>
      <c r="C10747" s="1" t="s">
        <v>19516</v>
      </c>
      <c r="D10747" s="1" t="s">
        <v>657</v>
      </c>
      <c r="E10747" s="1" t="s">
        <v>19517</v>
      </c>
      <c r="F10747" s="1" t="s">
        <v>13895</v>
      </c>
      <c r="G10747" s="1" t="s">
        <v>39</v>
      </c>
      <c r="H10747" s="1">
        <v>45.0</v>
      </c>
      <c r="I10747" s="3">
        <v>43590.25</v>
      </c>
      <c r="J10747" s="1">
        <v>0.828418474765216</v>
      </c>
      <c r="K10747" s="1" t="s">
        <v>18</v>
      </c>
      <c r="M10747" s="3">
        <v>43590.364891944446</v>
      </c>
    </row>
    <row r="10748">
      <c r="A10748" s="1">
        <v>10746.0</v>
      </c>
      <c r="B10748" s="1" t="s">
        <v>340</v>
      </c>
      <c r="C10748" s="1" t="s">
        <v>19518</v>
      </c>
      <c r="D10748" s="1" t="s">
        <v>342</v>
      </c>
      <c r="E10748" s="1" t="s">
        <v>19519</v>
      </c>
      <c r="F10748" s="1" t="s">
        <v>344</v>
      </c>
      <c r="G10748" s="1" t="s">
        <v>39</v>
      </c>
      <c r="H10748" s="1">
        <v>45.0</v>
      </c>
      <c r="I10748" s="3">
        <v>44235.677083333336</v>
      </c>
      <c r="J10748" s="1">
        <v>2.94430136134422</v>
      </c>
      <c r="K10748" s="1" t="s">
        <v>83</v>
      </c>
      <c r="M10748" s="3">
        <v>44235.70738677083</v>
      </c>
    </row>
    <row r="10749">
      <c r="A10749" s="1">
        <v>10747.0</v>
      </c>
      <c r="B10749" s="1" t="s">
        <v>191</v>
      </c>
      <c r="C10749" s="1" t="s">
        <v>19520</v>
      </c>
      <c r="D10749" s="1" t="s">
        <v>21</v>
      </c>
      <c r="E10749" s="1" t="s">
        <v>5051</v>
      </c>
      <c r="F10749" s="1" t="s">
        <v>195</v>
      </c>
      <c r="G10749" s="1" t="s">
        <v>17</v>
      </c>
      <c r="H10749" s="1">
        <v>45.0</v>
      </c>
      <c r="I10749" s="3">
        <v>43781.208333333336</v>
      </c>
      <c r="J10749" s="1">
        <v>3.83069522887438</v>
      </c>
      <c r="K10749" s="1" t="s">
        <v>24</v>
      </c>
      <c r="M10749" s="3">
        <v>43781.22018265046</v>
      </c>
    </row>
    <row r="10750">
      <c r="A10750" s="1">
        <v>10748.0</v>
      </c>
      <c r="B10750" s="1" t="s">
        <v>1012</v>
      </c>
      <c r="C10750" s="1" t="s">
        <v>19521</v>
      </c>
      <c r="D10750" s="1" t="s">
        <v>1014</v>
      </c>
      <c r="E10750" s="1" t="s">
        <v>1015</v>
      </c>
      <c r="F10750" s="1" t="s">
        <v>1016</v>
      </c>
      <c r="G10750" s="1" t="s">
        <v>17</v>
      </c>
      <c r="H10750" s="1">
        <v>45.0</v>
      </c>
      <c r="I10750" s="3">
        <v>43920.541666666664</v>
      </c>
      <c r="J10750" s="1">
        <v>0.735038300860011</v>
      </c>
      <c r="K10750" s="1" t="s">
        <v>166</v>
      </c>
      <c r="M10750" s="3">
        <v>43920.56875767361</v>
      </c>
    </row>
    <row r="10751">
      <c r="A10751" s="1">
        <v>10749.0</v>
      </c>
      <c r="B10751" s="1" t="s">
        <v>273</v>
      </c>
      <c r="C10751" s="1" t="s">
        <v>19522</v>
      </c>
      <c r="D10751" s="1" t="s">
        <v>4372</v>
      </c>
      <c r="E10751" s="1" t="s">
        <v>19523</v>
      </c>
      <c r="F10751" s="1" t="s">
        <v>277</v>
      </c>
      <c r="G10751" s="1" t="s">
        <v>89</v>
      </c>
      <c r="H10751" s="1">
        <v>45.0</v>
      </c>
      <c r="I10751" s="3">
        <v>43891.47445444445</v>
      </c>
      <c r="J10751" s="1">
        <v>3.21846802074952</v>
      </c>
      <c r="K10751" s="1" t="s">
        <v>24</v>
      </c>
      <c r="M10751" s="3">
        <v>43891.50003321759</v>
      </c>
    </row>
    <row r="10752">
      <c r="A10752" s="1">
        <v>10750.0</v>
      </c>
      <c r="B10752" s="1" t="s">
        <v>2698</v>
      </c>
      <c r="C10752" s="1" t="s">
        <v>19524</v>
      </c>
      <c r="D10752" s="1" t="s">
        <v>925</v>
      </c>
      <c r="E10752" s="1" t="s">
        <v>2700</v>
      </c>
      <c r="F10752" s="1" t="s">
        <v>2701</v>
      </c>
      <c r="G10752" s="1" t="s">
        <v>17</v>
      </c>
      <c r="H10752" s="1">
        <v>45.0</v>
      </c>
      <c r="I10752" s="3">
        <v>44066.583333333336</v>
      </c>
      <c r="J10752" s="1">
        <v>0.689563553513392</v>
      </c>
      <c r="K10752" s="1" t="s">
        <v>46</v>
      </c>
      <c r="M10752" s="3">
        <v>44066.61899314815</v>
      </c>
    </row>
    <row r="10753">
      <c r="A10753" s="1">
        <v>10751.0</v>
      </c>
      <c r="B10753" s="1" t="s">
        <v>114</v>
      </c>
      <c r="C10753" s="1" t="s">
        <v>19525</v>
      </c>
      <c r="D10753" s="1" t="s">
        <v>116</v>
      </c>
      <c r="E10753" s="1" t="s">
        <v>2016</v>
      </c>
      <c r="F10753" s="1" t="s">
        <v>118</v>
      </c>
      <c r="G10753" s="1" t="s">
        <v>17</v>
      </c>
      <c r="H10753" s="1">
        <v>45.0</v>
      </c>
      <c r="I10753" s="3">
        <v>44139.239583333336</v>
      </c>
      <c r="J10753" s="1">
        <v>5.2426548853673</v>
      </c>
      <c r="K10753" s="1" t="s">
        <v>24</v>
      </c>
      <c r="M10753" s="3">
        <v>44139.283873912034</v>
      </c>
    </row>
    <row r="10754">
      <c r="A10754" s="1">
        <v>10752.0</v>
      </c>
      <c r="B10754" s="1" t="s">
        <v>459</v>
      </c>
      <c r="C10754" s="1" t="s">
        <v>19526</v>
      </c>
      <c r="D10754" s="1" t="s">
        <v>461</v>
      </c>
      <c r="E10754" s="1" t="s">
        <v>6948</v>
      </c>
      <c r="F10754" s="1" t="s">
        <v>463</v>
      </c>
      <c r="G10754" s="1" t="s">
        <v>17</v>
      </c>
      <c r="H10754" s="1">
        <v>45.0</v>
      </c>
      <c r="I10754" s="3">
        <v>44188.541666666664</v>
      </c>
      <c r="J10754" s="1">
        <v>8.70054517011857E-4</v>
      </c>
      <c r="K10754" s="1" t="s">
        <v>24</v>
      </c>
      <c r="L10754" s="1" t="s">
        <v>464</v>
      </c>
      <c r="M10754" s="3">
        <v>44188.63239215278</v>
      </c>
    </row>
    <row r="10755">
      <c r="A10755" s="1">
        <v>10753.0</v>
      </c>
      <c r="B10755" s="1" t="s">
        <v>319</v>
      </c>
      <c r="C10755" s="1" t="s">
        <v>19527</v>
      </c>
      <c r="D10755" s="1" t="s">
        <v>321</v>
      </c>
      <c r="E10755" s="1" t="s">
        <v>19528</v>
      </c>
      <c r="F10755" s="1" t="s">
        <v>323</v>
      </c>
      <c r="G10755" s="1" t="s">
        <v>39</v>
      </c>
      <c r="H10755" s="1">
        <v>45.0</v>
      </c>
      <c r="I10755" s="3">
        <v>43972.5</v>
      </c>
      <c r="J10755" s="1">
        <v>2.32751316450705</v>
      </c>
      <c r="K10755" s="1" t="s">
        <v>24</v>
      </c>
      <c r="M10755" s="3">
        <v>43972.534744212964</v>
      </c>
    </row>
    <row r="10756">
      <c r="A10756" s="1">
        <v>10754.0</v>
      </c>
      <c r="B10756" s="1" t="s">
        <v>8295</v>
      </c>
      <c r="C10756" s="1" t="s">
        <v>19529</v>
      </c>
      <c r="D10756" s="1" t="s">
        <v>1363</v>
      </c>
      <c r="E10756" s="1" t="s">
        <v>19530</v>
      </c>
      <c r="F10756" s="1" t="s">
        <v>8299</v>
      </c>
      <c r="G10756" s="1" t="s">
        <v>35</v>
      </c>
      <c r="H10756" s="1">
        <v>45.0</v>
      </c>
      <c r="I10756" s="3">
        <v>44221.1875</v>
      </c>
      <c r="J10756" s="1">
        <v>3.87608660867696</v>
      </c>
      <c r="K10756" s="1" t="s">
        <v>62</v>
      </c>
      <c r="M10756" s="3">
        <v>44221.22240474537</v>
      </c>
    </row>
    <row r="10757">
      <c r="A10757" s="1">
        <v>10755.0</v>
      </c>
      <c r="B10757" s="1" t="s">
        <v>872</v>
      </c>
      <c r="C10757" s="1" t="s">
        <v>19531</v>
      </c>
      <c r="D10757" s="1" t="s">
        <v>1144</v>
      </c>
      <c r="E10757" s="1" t="s">
        <v>6664</v>
      </c>
      <c r="F10757" s="1" t="s">
        <v>875</v>
      </c>
      <c r="G10757" s="1" t="s">
        <v>17</v>
      </c>
      <c r="H10757" s="1">
        <v>45.0</v>
      </c>
      <c r="I10757" s="3">
        <v>44144.625</v>
      </c>
      <c r="J10757" s="1">
        <v>1.08892953670854</v>
      </c>
      <c r="K10757" s="1" t="s">
        <v>18</v>
      </c>
      <c r="M10757" s="3">
        <v>44144.662365034725</v>
      </c>
    </row>
    <row r="10758">
      <c r="A10758" s="1">
        <v>10756.0</v>
      </c>
      <c r="B10758" s="1" t="s">
        <v>303</v>
      </c>
      <c r="C10758" s="1" t="s">
        <v>19532</v>
      </c>
      <c r="D10758" s="1" t="s">
        <v>305</v>
      </c>
      <c r="E10758" s="1" t="s">
        <v>3101</v>
      </c>
      <c r="F10758" s="1" t="s">
        <v>307</v>
      </c>
      <c r="G10758" s="1" t="s">
        <v>17</v>
      </c>
      <c r="H10758" s="1">
        <v>45.0</v>
      </c>
      <c r="I10758" s="3">
        <v>44066.416666666664</v>
      </c>
      <c r="J10758" s="1">
        <v>0.929277212985676</v>
      </c>
      <c r="K10758" s="1" t="s">
        <v>24</v>
      </c>
      <c r="M10758" s="3">
        <v>44066.437586319444</v>
      </c>
    </row>
    <row r="10759">
      <c r="A10759" s="1">
        <v>10757.0</v>
      </c>
      <c r="B10759" s="1" t="s">
        <v>12345</v>
      </c>
      <c r="C10759" s="1" t="s">
        <v>19533</v>
      </c>
      <c r="D10759" s="1" t="s">
        <v>1140</v>
      </c>
      <c r="E10759" s="1" t="s">
        <v>19534</v>
      </c>
      <c r="F10759" s="1" t="s">
        <v>12348</v>
      </c>
      <c r="G10759" s="1" t="s">
        <v>39</v>
      </c>
      <c r="H10759" s="1">
        <v>45.0</v>
      </c>
      <c r="I10759" s="3">
        <v>44128.208333333336</v>
      </c>
      <c r="J10759" s="1">
        <v>5.87843462075361</v>
      </c>
      <c r="K10759" s="1" t="s">
        <v>24</v>
      </c>
      <c r="L10759" s="1" t="s">
        <v>741</v>
      </c>
      <c r="M10759" s="3">
        <v>44128.243988298615</v>
      </c>
    </row>
    <row r="10760">
      <c r="A10760" s="1">
        <v>10758.0</v>
      </c>
      <c r="B10760" s="1" t="s">
        <v>425</v>
      </c>
      <c r="C10760" s="1" t="s">
        <v>19535</v>
      </c>
      <c r="D10760" s="1" t="s">
        <v>305</v>
      </c>
      <c r="E10760" s="1" t="s">
        <v>11498</v>
      </c>
      <c r="F10760" s="1" t="s">
        <v>428</v>
      </c>
      <c r="G10760" s="1" t="s">
        <v>17</v>
      </c>
      <c r="H10760" s="1">
        <v>45.0</v>
      </c>
      <c r="I10760" s="3">
        <v>44064.645833333336</v>
      </c>
      <c r="J10760" s="1">
        <v>1.90911397998633</v>
      </c>
      <c r="K10760" s="1" t="s">
        <v>24</v>
      </c>
      <c r="M10760" s="3">
        <v>44064.66582475694</v>
      </c>
    </row>
    <row r="10761">
      <c r="A10761" s="1">
        <v>10759.0</v>
      </c>
      <c r="B10761" s="1" t="s">
        <v>196</v>
      </c>
      <c r="C10761" s="1" t="s">
        <v>19536</v>
      </c>
      <c r="D10761" s="1" t="s">
        <v>198</v>
      </c>
      <c r="E10761" s="1" t="s">
        <v>5150</v>
      </c>
      <c r="F10761" s="1" t="s">
        <v>200</v>
      </c>
      <c r="G10761" s="1" t="s">
        <v>17</v>
      </c>
      <c r="H10761" s="1">
        <v>45.0</v>
      </c>
      <c r="I10761" s="3">
        <v>44235.5625</v>
      </c>
      <c r="J10761" s="1">
        <v>3.39292396294044</v>
      </c>
      <c r="K10761" s="1" t="s">
        <v>24</v>
      </c>
      <c r="M10761" s="3">
        <v>44235.591537719905</v>
      </c>
    </row>
    <row r="10762">
      <c r="A10762" s="1">
        <v>10760.0</v>
      </c>
      <c r="B10762" s="1" t="s">
        <v>953</v>
      </c>
      <c r="C10762" s="1" t="s">
        <v>19537</v>
      </c>
      <c r="D10762" s="1" t="s">
        <v>121</v>
      </c>
      <c r="E10762" s="1" t="s">
        <v>5423</v>
      </c>
      <c r="F10762" s="1" t="s">
        <v>956</v>
      </c>
      <c r="G10762" s="1" t="s">
        <v>35</v>
      </c>
      <c r="H10762" s="1">
        <v>45.0</v>
      </c>
      <c r="I10762" s="3">
        <v>44252.1875</v>
      </c>
      <c r="J10762" s="1">
        <v>2.4643180973291</v>
      </c>
      <c r="K10762" s="1" t="s">
        <v>18</v>
      </c>
      <c r="M10762" s="3">
        <v>44252.22039613426</v>
      </c>
    </row>
    <row r="10763">
      <c r="A10763" s="1">
        <v>10761.0</v>
      </c>
      <c r="B10763" s="1" t="s">
        <v>239</v>
      </c>
      <c r="C10763" s="1" t="s">
        <v>19538</v>
      </c>
      <c r="D10763" s="1" t="s">
        <v>653</v>
      </c>
      <c r="E10763" s="1" t="s">
        <v>19539</v>
      </c>
      <c r="F10763" s="1" t="s">
        <v>243</v>
      </c>
      <c r="G10763" s="1" t="s">
        <v>39</v>
      </c>
      <c r="H10763" s="1">
        <v>45.0</v>
      </c>
      <c r="I10763" s="3">
        <v>44014.541666666664</v>
      </c>
      <c r="J10763" s="1">
        <v>0.871271059659757</v>
      </c>
      <c r="K10763" s="1" t="s">
        <v>46</v>
      </c>
      <c r="M10763" s="3">
        <v>44014.57703359954</v>
      </c>
    </row>
    <row r="10764">
      <c r="A10764" s="1">
        <v>10762.0</v>
      </c>
      <c r="B10764" s="1" t="s">
        <v>196</v>
      </c>
      <c r="C10764" s="1" t="s">
        <v>19540</v>
      </c>
      <c r="D10764" s="1" t="s">
        <v>198</v>
      </c>
      <c r="E10764" s="1" t="s">
        <v>5150</v>
      </c>
      <c r="F10764" s="1" t="s">
        <v>200</v>
      </c>
      <c r="G10764" s="1" t="s">
        <v>17</v>
      </c>
      <c r="H10764" s="1">
        <v>45.0</v>
      </c>
      <c r="I10764" s="3">
        <v>44224.5625</v>
      </c>
      <c r="J10764" s="1">
        <v>2.68467125170695</v>
      </c>
      <c r="K10764" s="1" t="s">
        <v>24</v>
      </c>
      <c r="M10764" s="3">
        <v>44224.55145377315</v>
      </c>
    </row>
    <row r="10765">
      <c r="A10765" s="1">
        <v>10763.0</v>
      </c>
      <c r="B10765" s="1" t="s">
        <v>4873</v>
      </c>
      <c r="C10765" s="1" t="s">
        <v>19541</v>
      </c>
      <c r="D10765" s="1" t="s">
        <v>138</v>
      </c>
      <c r="E10765" s="1" t="s">
        <v>19542</v>
      </c>
      <c r="F10765" s="1" t="s">
        <v>4877</v>
      </c>
      <c r="G10765" s="1" t="s">
        <v>39</v>
      </c>
      <c r="H10765" s="1">
        <v>45.0</v>
      </c>
      <c r="I10765" s="3">
        <v>43973.583333333336</v>
      </c>
      <c r="J10765" s="1">
        <v>2.4233990218017</v>
      </c>
      <c r="K10765" s="1" t="s">
        <v>18</v>
      </c>
      <c r="M10765" s="3">
        <v>43973.58236028935</v>
      </c>
    </row>
    <row r="10766">
      <c r="A10766" s="1">
        <v>10764.0</v>
      </c>
      <c r="B10766" s="1" t="s">
        <v>4967</v>
      </c>
      <c r="C10766" s="1" t="s">
        <v>19543</v>
      </c>
      <c r="D10766" s="1" t="s">
        <v>11339</v>
      </c>
      <c r="E10766" s="1" t="s">
        <v>19544</v>
      </c>
      <c r="F10766" s="1" t="s">
        <v>4970</v>
      </c>
      <c r="G10766" s="1" t="s">
        <v>17</v>
      </c>
      <c r="H10766" s="1">
        <v>45.0</v>
      </c>
      <c r="I10766" s="3">
        <v>44189.208333333336</v>
      </c>
      <c r="J10766" s="1">
        <v>2.03297833792542</v>
      </c>
      <c r="K10766" s="1" t="s">
        <v>166</v>
      </c>
      <c r="L10766" s="1" t="s">
        <v>318</v>
      </c>
      <c r="M10766" s="3">
        <v>44189.24160166667</v>
      </c>
    </row>
    <row r="10767">
      <c r="A10767" s="1">
        <v>10765.0</v>
      </c>
      <c r="B10767" s="1" t="s">
        <v>1085</v>
      </c>
      <c r="C10767" s="1" t="s">
        <v>19545</v>
      </c>
      <c r="D10767" s="1" t="s">
        <v>1087</v>
      </c>
      <c r="E10767" s="1" t="s">
        <v>2460</v>
      </c>
      <c r="F10767" s="1" t="s">
        <v>1089</v>
      </c>
      <c r="G10767" s="1" t="s">
        <v>17</v>
      </c>
      <c r="H10767" s="1">
        <v>45.0</v>
      </c>
      <c r="I10767" s="3">
        <v>44147.541666666664</v>
      </c>
      <c r="J10767" s="1">
        <v>1.45461513501754</v>
      </c>
      <c r="K10767" s="1" t="s">
        <v>159</v>
      </c>
      <c r="M10767" s="3">
        <v>44147.58748414352</v>
      </c>
    </row>
    <row r="10768">
      <c r="A10768" s="1">
        <v>10766.0</v>
      </c>
      <c r="B10768" s="1" t="s">
        <v>1202</v>
      </c>
      <c r="C10768" s="1" t="s">
        <v>19546</v>
      </c>
      <c r="D10768" s="1" t="s">
        <v>436</v>
      </c>
      <c r="E10768" s="1" t="s">
        <v>3393</v>
      </c>
      <c r="F10768" s="1" t="s">
        <v>1206</v>
      </c>
      <c r="G10768" s="1" t="s">
        <v>17</v>
      </c>
      <c r="H10768" s="1">
        <v>45.0</v>
      </c>
      <c r="I10768" s="3">
        <v>43747.583333333336</v>
      </c>
      <c r="J10768" s="1">
        <v>2.84758738762075</v>
      </c>
      <c r="K10768" s="1" t="s">
        <v>24</v>
      </c>
      <c r="M10768" s="3">
        <v>43747.63246674769</v>
      </c>
    </row>
    <row r="10769">
      <c r="A10769" s="1">
        <v>10767.0</v>
      </c>
      <c r="B10769" s="1" t="s">
        <v>19547</v>
      </c>
      <c r="C10769" s="1" t="s">
        <v>19548</v>
      </c>
      <c r="D10769" s="1" t="s">
        <v>4912</v>
      </c>
      <c r="E10769" s="1" t="s">
        <v>19549</v>
      </c>
      <c r="F10769" s="1" t="s">
        <v>19550</v>
      </c>
      <c r="G10769" s="1" t="s">
        <v>89</v>
      </c>
      <c r="H10769" s="1">
        <v>45.0</v>
      </c>
      <c r="I10769" s="3">
        <v>43904.541443125</v>
      </c>
      <c r="J10769" s="1">
        <v>6.75894652324074</v>
      </c>
      <c r="K10769" s="1" t="s">
        <v>601</v>
      </c>
      <c r="M10769" s="3">
        <v>43904.5665297338</v>
      </c>
    </row>
    <row r="10770">
      <c r="A10770" s="1">
        <v>10768.0</v>
      </c>
      <c r="B10770" s="1" t="s">
        <v>229</v>
      </c>
      <c r="C10770" s="1" t="s">
        <v>19551</v>
      </c>
      <c r="D10770" s="1" t="s">
        <v>1140</v>
      </c>
      <c r="E10770" s="1" t="s">
        <v>4872</v>
      </c>
      <c r="F10770" s="1" t="s">
        <v>232</v>
      </c>
      <c r="G10770" s="1" t="s">
        <v>35</v>
      </c>
      <c r="H10770" s="1">
        <v>45.0</v>
      </c>
      <c r="I10770" s="3">
        <v>44124.229166666664</v>
      </c>
      <c r="J10770" s="1">
        <v>1.5551480126859</v>
      </c>
      <c r="K10770" s="1" t="s">
        <v>24</v>
      </c>
      <c r="M10770" s="3">
        <v>44124.277031412035</v>
      </c>
    </row>
    <row r="10771">
      <c r="A10771" s="1">
        <v>10769.0</v>
      </c>
      <c r="B10771" s="1" t="s">
        <v>6895</v>
      </c>
      <c r="C10771" s="1" t="s">
        <v>19552</v>
      </c>
      <c r="D10771" s="1" t="s">
        <v>19553</v>
      </c>
      <c r="E10771" s="1" t="s">
        <v>19554</v>
      </c>
      <c r="F10771" s="1" t="s">
        <v>6898</v>
      </c>
      <c r="G10771" s="1" t="s">
        <v>89</v>
      </c>
      <c r="H10771" s="1">
        <v>45.0</v>
      </c>
      <c r="I10771" s="3">
        <v>43895.78066170139</v>
      </c>
      <c r="J10771" s="1">
        <v>2.56401723172756</v>
      </c>
      <c r="K10771" s="1" t="s">
        <v>24</v>
      </c>
      <c r="M10771" s="3">
        <v>43895.80468869213</v>
      </c>
    </row>
    <row r="10772">
      <c r="A10772" s="1">
        <v>10770.0</v>
      </c>
      <c r="B10772" s="1" t="s">
        <v>239</v>
      </c>
      <c r="C10772" s="1" t="s">
        <v>19555</v>
      </c>
      <c r="D10772" s="1" t="s">
        <v>241</v>
      </c>
      <c r="E10772" s="1" t="s">
        <v>6672</v>
      </c>
      <c r="F10772" s="1" t="s">
        <v>243</v>
      </c>
      <c r="G10772" s="1" t="s">
        <v>35</v>
      </c>
      <c r="H10772" s="1">
        <v>45.0</v>
      </c>
      <c r="I10772" s="3">
        <v>44173.291666666664</v>
      </c>
      <c r="J10772" s="1">
        <v>5.21936596321464</v>
      </c>
      <c r="K10772" s="1" t="s">
        <v>46</v>
      </c>
      <c r="L10772" s="1" t="s">
        <v>244</v>
      </c>
      <c r="M10772" s="3">
        <v>44173.28092369213</v>
      </c>
    </row>
    <row r="10773">
      <c r="A10773" s="1">
        <v>10771.0</v>
      </c>
      <c r="B10773" s="1" t="s">
        <v>2069</v>
      </c>
      <c r="C10773" s="1" t="s">
        <v>19556</v>
      </c>
      <c r="D10773" s="1" t="s">
        <v>326</v>
      </c>
      <c r="E10773" s="1" t="s">
        <v>2445</v>
      </c>
      <c r="F10773" s="1" t="s">
        <v>2072</v>
      </c>
      <c r="G10773" s="1" t="s">
        <v>17</v>
      </c>
      <c r="H10773" s="1">
        <v>45.0</v>
      </c>
      <c r="I10773" s="3">
        <v>44134.333333333336</v>
      </c>
      <c r="J10773" s="1">
        <v>0.0</v>
      </c>
      <c r="K10773" s="1" t="s">
        <v>24</v>
      </c>
      <c r="M10773" s="3">
        <v>44134.38425783565</v>
      </c>
    </row>
    <row r="10774">
      <c r="A10774" s="1">
        <v>10772.0</v>
      </c>
      <c r="B10774" s="1" t="s">
        <v>73</v>
      </c>
      <c r="C10774" s="1" t="s">
        <v>19557</v>
      </c>
      <c r="D10774" s="1" t="s">
        <v>75</v>
      </c>
      <c r="E10774" s="1" t="s">
        <v>19558</v>
      </c>
      <c r="F10774" s="1" t="s">
        <v>77</v>
      </c>
      <c r="G10774" s="1" t="s">
        <v>39</v>
      </c>
      <c r="H10774" s="1">
        <v>45.0</v>
      </c>
      <c r="I10774" s="3">
        <v>43477.291666666664</v>
      </c>
      <c r="J10774" s="1">
        <v>1.08111086117467</v>
      </c>
      <c r="K10774" s="1" t="s">
        <v>24</v>
      </c>
      <c r="M10774" s="3">
        <v>43477.3541591088</v>
      </c>
    </row>
    <row r="10775">
      <c r="A10775" s="1">
        <v>10773.0</v>
      </c>
      <c r="B10775" s="1" t="s">
        <v>19</v>
      </c>
      <c r="C10775" s="1" t="s">
        <v>19559</v>
      </c>
      <c r="D10775" s="1" t="s">
        <v>21</v>
      </c>
      <c r="E10775" s="1" t="s">
        <v>19560</v>
      </c>
      <c r="F10775" s="1" t="s">
        <v>23</v>
      </c>
      <c r="G10775" s="1" t="s">
        <v>17</v>
      </c>
      <c r="H10775" s="1">
        <v>45.0</v>
      </c>
      <c r="I10775" s="3">
        <v>43818.291666666664</v>
      </c>
      <c r="J10775" s="1">
        <v>1.99243618674436</v>
      </c>
      <c r="K10775" s="1" t="s">
        <v>24</v>
      </c>
      <c r="M10775" s="3">
        <v>43818.34132364584</v>
      </c>
    </row>
    <row r="10776">
      <c r="A10776" s="1">
        <v>10774.0</v>
      </c>
      <c r="B10776" s="1" t="s">
        <v>12</v>
      </c>
      <c r="C10776" s="1" t="s">
        <v>19561</v>
      </c>
      <c r="D10776" s="1" t="s">
        <v>411</v>
      </c>
      <c r="E10776" s="1" t="s">
        <v>5115</v>
      </c>
      <c r="F10776" s="1" t="s">
        <v>16</v>
      </c>
      <c r="G10776" s="1" t="s">
        <v>17</v>
      </c>
      <c r="H10776" s="1">
        <v>45.0</v>
      </c>
      <c r="I10776" s="3">
        <v>43980.625</v>
      </c>
      <c r="J10776" s="1">
        <v>0.773279376188125</v>
      </c>
      <c r="K10776" s="1" t="s">
        <v>18</v>
      </c>
      <c r="M10776" s="3">
        <v>43980.6284669213</v>
      </c>
    </row>
    <row r="10777">
      <c r="A10777" s="1">
        <v>10775.0</v>
      </c>
      <c r="B10777" s="1" t="s">
        <v>19562</v>
      </c>
      <c r="C10777" s="1" t="s">
        <v>19563</v>
      </c>
      <c r="D10777" s="1" t="s">
        <v>121</v>
      </c>
      <c r="E10777" s="1" t="s">
        <v>19564</v>
      </c>
      <c r="F10777" s="1" t="s">
        <v>19565</v>
      </c>
      <c r="G10777" s="1" t="s">
        <v>89</v>
      </c>
      <c r="H10777" s="1">
        <v>45.0</v>
      </c>
      <c r="I10777" s="3">
        <v>44143.490785925926</v>
      </c>
      <c r="J10777" s="1">
        <v>1.69557896868198</v>
      </c>
      <c r="K10777" s="1" t="s">
        <v>18</v>
      </c>
      <c r="L10777" s="1" t="s">
        <v>1725</v>
      </c>
      <c r="M10777" s="3">
        <v>44143.51577702547</v>
      </c>
    </row>
    <row r="10778">
      <c r="A10778" s="1">
        <v>10776.0</v>
      </c>
      <c r="B10778" s="1" t="s">
        <v>4326</v>
      </c>
      <c r="C10778" s="1" t="s">
        <v>19566</v>
      </c>
      <c r="D10778" s="1" t="s">
        <v>99</v>
      </c>
      <c r="E10778" s="1" t="s">
        <v>19567</v>
      </c>
      <c r="F10778" s="1" t="s">
        <v>19568</v>
      </c>
      <c r="G10778" s="1" t="s">
        <v>35</v>
      </c>
      <c r="H10778" s="1">
        <v>45.0</v>
      </c>
      <c r="I10778" s="3">
        <v>44204.458333333336</v>
      </c>
      <c r="J10778" s="1">
        <v>2.4784942496111</v>
      </c>
      <c r="K10778" s="1" t="s">
        <v>24</v>
      </c>
      <c r="M10778" s="3">
        <v>44204.43354071759</v>
      </c>
    </row>
    <row r="10779">
      <c r="A10779" s="1">
        <v>10777.0</v>
      </c>
      <c r="B10779" s="1" t="s">
        <v>901</v>
      </c>
      <c r="C10779" s="1" t="s">
        <v>19569</v>
      </c>
      <c r="D10779" s="1" t="s">
        <v>148</v>
      </c>
      <c r="E10779" s="1" t="s">
        <v>19570</v>
      </c>
      <c r="F10779" s="1" t="s">
        <v>904</v>
      </c>
      <c r="G10779" s="1" t="s">
        <v>39</v>
      </c>
      <c r="H10779" s="1">
        <v>45.0</v>
      </c>
      <c r="I10779" s="3">
        <v>43603.375</v>
      </c>
      <c r="J10779" s="1">
        <v>1.54860471430958</v>
      </c>
      <c r="K10779" s="1" t="s">
        <v>24</v>
      </c>
      <c r="M10779" s="3">
        <v>43603.37043533565</v>
      </c>
    </row>
    <row r="10780">
      <c r="A10780" s="1">
        <v>10778.0</v>
      </c>
      <c r="B10780" s="1" t="s">
        <v>2944</v>
      </c>
      <c r="C10780" s="1" t="s">
        <v>19571</v>
      </c>
      <c r="D10780" s="1" t="s">
        <v>818</v>
      </c>
      <c r="E10780" s="1" t="s">
        <v>19572</v>
      </c>
      <c r="F10780" s="1" t="s">
        <v>2947</v>
      </c>
      <c r="G10780" s="1" t="s">
        <v>17</v>
      </c>
      <c r="H10780" s="1">
        <v>45.0</v>
      </c>
      <c r="I10780" s="3">
        <v>44127.197916666664</v>
      </c>
      <c r="J10780" s="1">
        <v>2.71426244107269</v>
      </c>
      <c r="K10780" s="1" t="s">
        <v>18</v>
      </c>
      <c r="L10780" s="1" t="s">
        <v>1047</v>
      </c>
      <c r="M10780" s="3">
        <v>44127.25465998842</v>
      </c>
    </row>
    <row r="10781">
      <c r="A10781" s="1">
        <v>10779.0</v>
      </c>
      <c r="B10781" s="1" t="s">
        <v>2037</v>
      </c>
      <c r="C10781" s="1" t="s">
        <v>19573</v>
      </c>
      <c r="D10781" s="1" t="s">
        <v>5382</v>
      </c>
      <c r="E10781" s="1" t="s">
        <v>2486</v>
      </c>
      <c r="F10781" s="1" t="s">
        <v>2040</v>
      </c>
      <c r="G10781" s="1" t="s">
        <v>17</v>
      </c>
      <c r="H10781" s="1">
        <v>45.0</v>
      </c>
      <c r="I10781" s="3">
        <v>44117.604166666664</v>
      </c>
      <c r="J10781" s="1">
        <v>0.188955598971273</v>
      </c>
      <c r="K10781" s="1" t="s">
        <v>1376</v>
      </c>
      <c r="L10781" s="1" t="s">
        <v>2041</v>
      </c>
      <c r="M10781" s="3">
        <v>44117.624229270834</v>
      </c>
    </row>
    <row r="10782">
      <c r="A10782" s="1">
        <v>10780.0</v>
      </c>
      <c r="B10782" s="1" t="s">
        <v>308</v>
      </c>
      <c r="C10782" s="1" t="s">
        <v>19574</v>
      </c>
      <c r="D10782" s="1" t="s">
        <v>998</v>
      </c>
      <c r="E10782" s="1" t="s">
        <v>19575</v>
      </c>
      <c r="F10782" s="1" t="s">
        <v>312</v>
      </c>
      <c r="G10782" s="1" t="s">
        <v>39</v>
      </c>
      <c r="H10782" s="1">
        <v>45.0</v>
      </c>
      <c r="I10782" s="3">
        <v>44143.583333333336</v>
      </c>
      <c r="J10782" s="1">
        <v>1.9757105584431</v>
      </c>
      <c r="K10782" s="1" t="s">
        <v>24</v>
      </c>
      <c r="M10782" s="3">
        <v>44143.61410903935</v>
      </c>
    </row>
    <row r="10783">
      <c r="A10783" s="1">
        <v>10781.0</v>
      </c>
      <c r="B10783" s="1" t="s">
        <v>2744</v>
      </c>
      <c r="C10783" s="1" t="s">
        <v>19576</v>
      </c>
      <c r="D10783" s="1" t="s">
        <v>347</v>
      </c>
      <c r="E10783" s="1" t="s">
        <v>19577</v>
      </c>
      <c r="F10783" s="1" t="s">
        <v>2748</v>
      </c>
      <c r="G10783" s="1" t="s">
        <v>89</v>
      </c>
      <c r="H10783" s="1">
        <v>45.0</v>
      </c>
      <c r="I10783" s="3">
        <v>43543.44598878472</v>
      </c>
      <c r="J10783" s="1">
        <v>1.8799649589288</v>
      </c>
      <c r="K10783" s="1" t="s">
        <v>24</v>
      </c>
      <c r="M10783" s="3">
        <v>43543.46034642361</v>
      </c>
    </row>
    <row r="10784">
      <c r="A10784" s="1">
        <v>10782.0</v>
      </c>
      <c r="B10784" s="1" t="s">
        <v>124</v>
      </c>
      <c r="C10784" s="1" t="s">
        <v>19578</v>
      </c>
      <c r="D10784" s="1" t="s">
        <v>126</v>
      </c>
      <c r="E10784" s="1" t="s">
        <v>19579</v>
      </c>
      <c r="F10784" s="1" t="s">
        <v>128</v>
      </c>
      <c r="G10784" s="1" t="s">
        <v>17</v>
      </c>
      <c r="H10784" s="1">
        <v>45.0</v>
      </c>
      <c r="I10784" s="3">
        <v>44103.21875</v>
      </c>
      <c r="J10784" s="1">
        <v>1.91816341762635</v>
      </c>
      <c r="K10784" s="1" t="s">
        <v>62</v>
      </c>
      <c r="L10784" s="1" t="s">
        <v>129</v>
      </c>
      <c r="M10784" s="3">
        <v>44103.25735851852</v>
      </c>
    </row>
    <row r="10785">
      <c r="A10785" s="1">
        <v>10783.0</v>
      </c>
      <c r="B10785" s="1" t="s">
        <v>1858</v>
      </c>
      <c r="C10785" s="1" t="s">
        <v>19580</v>
      </c>
      <c r="D10785" s="1" t="s">
        <v>818</v>
      </c>
      <c r="E10785" s="1" t="s">
        <v>7280</v>
      </c>
      <c r="F10785" s="1" t="s">
        <v>1861</v>
      </c>
      <c r="G10785" s="1" t="s">
        <v>17</v>
      </c>
      <c r="H10785" s="1">
        <v>45.0</v>
      </c>
      <c r="I10785" s="3">
        <v>44148.229166666664</v>
      </c>
      <c r="J10785" s="1">
        <v>2.84806693757857</v>
      </c>
      <c r="K10785" s="1" t="s">
        <v>18</v>
      </c>
      <c r="M10785" s="3">
        <v>44148.26688993056</v>
      </c>
    </row>
    <row r="10786">
      <c r="A10786" s="1">
        <v>10784.0</v>
      </c>
      <c r="B10786" s="1" t="s">
        <v>298</v>
      </c>
      <c r="C10786" s="1" t="s">
        <v>19581</v>
      </c>
      <c r="D10786" s="1" t="s">
        <v>19582</v>
      </c>
      <c r="E10786" s="1" t="s">
        <v>19583</v>
      </c>
      <c r="F10786" s="1" t="s">
        <v>302</v>
      </c>
      <c r="G10786" s="1" t="s">
        <v>35</v>
      </c>
      <c r="H10786" s="1">
        <v>45.0</v>
      </c>
      <c r="I10786" s="3">
        <v>43879.5</v>
      </c>
      <c r="J10786" s="1">
        <v>0.887573716210249</v>
      </c>
      <c r="K10786" s="1" t="s">
        <v>218</v>
      </c>
      <c r="M10786" s="3">
        <v>43879.539744560185</v>
      </c>
    </row>
    <row r="10787">
      <c r="A10787" s="1">
        <v>10785.0</v>
      </c>
      <c r="B10787" s="1" t="s">
        <v>19</v>
      </c>
      <c r="C10787" s="1" t="s">
        <v>19584</v>
      </c>
      <c r="D10787" s="1" t="s">
        <v>1165</v>
      </c>
      <c r="E10787" s="1" t="s">
        <v>19560</v>
      </c>
      <c r="F10787" s="1" t="s">
        <v>23</v>
      </c>
      <c r="G10787" s="1" t="s">
        <v>17</v>
      </c>
      <c r="H10787" s="1">
        <v>45.0</v>
      </c>
      <c r="I10787" s="3">
        <v>43825.291666666664</v>
      </c>
      <c r="J10787" s="1">
        <v>1.30757798082929</v>
      </c>
      <c r="K10787" s="1" t="s">
        <v>24</v>
      </c>
      <c r="M10787" s="3">
        <v>43825.32670388889</v>
      </c>
    </row>
    <row r="10788">
      <c r="A10788" s="1">
        <v>10786.0</v>
      </c>
      <c r="B10788" s="1" t="s">
        <v>239</v>
      </c>
      <c r="C10788" s="1" t="s">
        <v>19585</v>
      </c>
      <c r="D10788" s="1" t="s">
        <v>80</v>
      </c>
      <c r="E10788" s="1" t="s">
        <v>11389</v>
      </c>
      <c r="F10788" s="1" t="s">
        <v>243</v>
      </c>
      <c r="G10788" s="1" t="s">
        <v>35</v>
      </c>
      <c r="H10788" s="1">
        <v>45.0</v>
      </c>
      <c r="I10788" s="3">
        <v>43874.291666666664</v>
      </c>
      <c r="J10788" s="1">
        <v>0.363209923751922</v>
      </c>
      <c r="K10788" s="1" t="s">
        <v>46</v>
      </c>
      <c r="M10788" s="3">
        <v>43874.32639141204</v>
      </c>
    </row>
    <row r="10789">
      <c r="A10789" s="1">
        <v>10787.0</v>
      </c>
      <c r="B10789" s="1" t="s">
        <v>17745</v>
      </c>
      <c r="C10789" s="1" t="s">
        <v>19586</v>
      </c>
      <c r="D10789" s="1" t="s">
        <v>373</v>
      </c>
      <c r="E10789" s="1" t="s">
        <v>17747</v>
      </c>
      <c r="F10789" s="1" t="s">
        <v>17748</v>
      </c>
      <c r="G10789" s="1" t="s">
        <v>35</v>
      </c>
      <c r="H10789" s="1">
        <v>45.0</v>
      </c>
      <c r="I10789" s="3">
        <v>43539.625</v>
      </c>
      <c r="J10789" s="1">
        <v>0.305586076609363</v>
      </c>
      <c r="K10789" s="1" t="s">
        <v>18</v>
      </c>
      <c r="M10789" s="3">
        <v>43539.669102824075</v>
      </c>
    </row>
    <row r="10790">
      <c r="A10790" s="1">
        <v>10788.0</v>
      </c>
      <c r="B10790" s="1" t="s">
        <v>293</v>
      </c>
      <c r="C10790" s="1" t="s">
        <v>19587</v>
      </c>
      <c r="D10790" s="1" t="s">
        <v>588</v>
      </c>
      <c r="E10790" s="1" t="s">
        <v>1698</v>
      </c>
      <c r="F10790" s="1" t="s">
        <v>297</v>
      </c>
      <c r="G10790" s="1" t="s">
        <v>17</v>
      </c>
      <c r="H10790" s="1">
        <v>45.0</v>
      </c>
      <c r="I10790" s="3">
        <v>43914.541666666664</v>
      </c>
      <c r="J10790" s="1">
        <v>0.772481722947979</v>
      </c>
      <c r="K10790" s="1" t="s">
        <v>62</v>
      </c>
      <c r="M10790" s="3">
        <v>43914.75586895833</v>
      </c>
    </row>
    <row r="10791">
      <c r="A10791" s="1">
        <v>10789.0</v>
      </c>
      <c r="B10791" s="1" t="s">
        <v>84</v>
      </c>
      <c r="C10791" s="1" t="s">
        <v>19588</v>
      </c>
      <c r="D10791" s="1" t="s">
        <v>86</v>
      </c>
      <c r="E10791" s="1" t="s">
        <v>2899</v>
      </c>
      <c r="F10791" s="1" t="s">
        <v>88</v>
      </c>
      <c r="G10791" s="1" t="s">
        <v>17</v>
      </c>
      <c r="H10791" s="1">
        <v>45.0</v>
      </c>
      <c r="I10791" s="3">
        <v>43882.59375</v>
      </c>
      <c r="J10791" s="1">
        <v>0.90103514668276</v>
      </c>
      <c r="K10791" s="1" t="s">
        <v>83</v>
      </c>
      <c r="M10791" s="3">
        <v>43882.63307646991</v>
      </c>
    </row>
    <row r="10792">
      <c r="A10792" s="1">
        <v>10790.0</v>
      </c>
      <c r="B10792" s="1" t="s">
        <v>1721</v>
      </c>
      <c r="C10792" s="1" t="s">
        <v>19589</v>
      </c>
      <c r="D10792" s="1" t="s">
        <v>2359</v>
      </c>
      <c r="E10792" s="1" t="s">
        <v>4006</v>
      </c>
      <c r="F10792" s="1" t="s">
        <v>1724</v>
      </c>
      <c r="G10792" s="1" t="s">
        <v>17</v>
      </c>
      <c r="H10792" s="1">
        <v>45.0</v>
      </c>
      <c r="I10792" s="3">
        <v>44182.291666666664</v>
      </c>
      <c r="J10792" s="1">
        <v>2.12889765124439</v>
      </c>
      <c r="K10792" s="1" t="s">
        <v>18</v>
      </c>
      <c r="L10792" s="1" t="s">
        <v>1725</v>
      </c>
      <c r="M10792" s="3">
        <v>44182.31516699074</v>
      </c>
    </row>
    <row r="10793">
      <c r="A10793" s="1">
        <v>10791.0</v>
      </c>
      <c r="B10793" s="1" t="s">
        <v>806</v>
      </c>
      <c r="C10793" s="1" t="s">
        <v>19590</v>
      </c>
      <c r="D10793" s="1" t="s">
        <v>1280</v>
      </c>
      <c r="E10793" s="1" t="s">
        <v>3043</v>
      </c>
      <c r="F10793" s="1" t="s">
        <v>810</v>
      </c>
      <c r="G10793" s="1" t="s">
        <v>35</v>
      </c>
      <c r="H10793" s="1">
        <v>45.0</v>
      </c>
      <c r="I10793" s="3">
        <v>43886.75</v>
      </c>
      <c r="J10793" s="1">
        <v>0.0630214835364285</v>
      </c>
      <c r="K10793" s="1" t="s">
        <v>24</v>
      </c>
      <c r="M10793" s="3">
        <v>43886.78197068287</v>
      </c>
    </row>
    <row r="10794">
      <c r="A10794" s="1">
        <v>10792.0</v>
      </c>
      <c r="B10794" s="1" t="s">
        <v>1466</v>
      </c>
      <c r="C10794" s="1" t="s">
        <v>19591</v>
      </c>
      <c r="D10794" s="1" t="s">
        <v>411</v>
      </c>
      <c r="E10794" s="1" t="s">
        <v>12461</v>
      </c>
      <c r="F10794" s="1" t="s">
        <v>1470</v>
      </c>
      <c r="G10794" s="1" t="s">
        <v>17</v>
      </c>
      <c r="H10794" s="1">
        <v>45.0</v>
      </c>
      <c r="I10794" s="3">
        <v>43843.5</v>
      </c>
      <c r="J10794" s="1">
        <v>0.672358359983314</v>
      </c>
      <c r="K10794" s="1" t="s">
        <v>18</v>
      </c>
      <c r="M10794" s="3">
        <v>43843.52526287037</v>
      </c>
    </row>
    <row r="10795">
      <c r="A10795" s="1">
        <v>10793.0</v>
      </c>
      <c r="B10795" s="1" t="s">
        <v>896</v>
      </c>
      <c r="C10795" s="1" t="s">
        <v>19592</v>
      </c>
      <c r="D10795" s="1" t="s">
        <v>898</v>
      </c>
      <c r="E10795" s="1" t="s">
        <v>3694</v>
      </c>
      <c r="F10795" s="1" t="s">
        <v>900</v>
      </c>
      <c r="G10795" s="1" t="s">
        <v>17</v>
      </c>
      <c r="H10795" s="1">
        <v>45.0</v>
      </c>
      <c r="I10795" s="3">
        <v>44117.583333333336</v>
      </c>
      <c r="J10795" s="1">
        <v>2.79393957230239</v>
      </c>
      <c r="K10795" s="1" t="s">
        <v>24</v>
      </c>
      <c r="L10795" s="1" t="s">
        <v>741</v>
      </c>
      <c r="M10795" s="3">
        <v>44117.71598335648</v>
      </c>
    </row>
    <row r="10796">
      <c r="A10796" s="1">
        <v>10794.0</v>
      </c>
      <c r="B10796" s="1" t="s">
        <v>308</v>
      </c>
      <c r="C10796" s="1" t="s">
        <v>19593</v>
      </c>
      <c r="D10796" s="1" t="s">
        <v>310</v>
      </c>
      <c r="E10796" s="1" t="s">
        <v>2281</v>
      </c>
      <c r="F10796" s="1" t="s">
        <v>312</v>
      </c>
      <c r="G10796" s="1" t="s">
        <v>17</v>
      </c>
      <c r="H10796" s="1">
        <v>45.0</v>
      </c>
      <c r="I10796" s="3">
        <v>44152.229166666664</v>
      </c>
      <c r="J10796" s="1">
        <v>0.858621391691957</v>
      </c>
      <c r="K10796" s="1" t="s">
        <v>24</v>
      </c>
      <c r="L10796" s="1" t="s">
        <v>96</v>
      </c>
      <c r="M10796" s="3">
        <v>44152.26182976852</v>
      </c>
    </row>
    <row r="10797">
      <c r="A10797" s="1">
        <v>10795.0</v>
      </c>
      <c r="B10797" s="1" t="s">
        <v>2080</v>
      </c>
      <c r="C10797" s="1" t="s">
        <v>19594</v>
      </c>
      <c r="D10797" s="1" t="s">
        <v>258</v>
      </c>
      <c r="E10797" s="1" t="s">
        <v>2082</v>
      </c>
      <c r="F10797" s="1" t="s">
        <v>2083</v>
      </c>
      <c r="G10797" s="1" t="s">
        <v>17</v>
      </c>
      <c r="H10797" s="1">
        <v>45.0</v>
      </c>
      <c r="I10797" s="3">
        <v>43808.625</v>
      </c>
      <c r="J10797" s="1">
        <v>2.23943939401966</v>
      </c>
      <c r="K10797" s="1" t="s">
        <v>166</v>
      </c>
      <c r="M10797" s="3">
        <v>43808.67352664352</v>
      </c>
    </row>
    <row r="10798">
      <c r="A10798" s="1">
        <v>10796.0</v>
      </c>
      <c r="B10798" s="1" t="s">
        <v>12</v>
      </c>
      <c r="C10798" s="1" t="s">
        <v>19595</v>
      </c>
      <c r="D10798" s="1" t="s">
        <v>4220</v>
      </c>
      <c r="E10798" s="1" t="s">
        <v>4982</v>
      </c>
      <c r="F10798" s="1" t="s">
        <v>16</v>
      </c>
      <c r="G10798" s="1" t="s">
        <v>17</v>
      </c>
      <c r="H10798" s="1">
        <v>45.0</v>
      </c>
      <c r="I10798" s="3">
        <v>43921.625</v>
      </c>
      <c r="J10798" s="1">
        <v>0.0</v>
      </c>
      <c r="K10798" s="1" t="s">
        <v>18</v>
      </c>
      <c r="M10798" s="3">
        <v>43921.80856875</v>
      </c>
    </row>
    <row r="10799">
      <c r="A10799" s="1">
        <v>10797.0</v>
      </c>
      <c r="B10799" s="1" t="s">
        <v>1315</v>
      </c>
      <c r="C10799" s="1" t="s">
        <v>19596</v>
      </c>
      <c r="D10799" s="1" t="s">
        <v>411</v>
      </c>
      <c r="E10799" s="1" t="s">
        <v>1386</v>
      </c>
      <c r="F10799" s="1" t="s">
        <v>1319</v>
      </c>
      <c r="G10799" s="1" t="s">
        <v>17</v>
      </c>
      <c r="H10799" s="1">
        <v>45.0</v>
      </c>
      <c r="I10799" s="3">
        <v>43882.541666666664</v>
      </c>
      <c r="J10799" s="1">
        <v>0.0</v>
      </c>
      <c r="K10799" s="1" t="s">
        <v>18</v>
      </c>
      <c r="M10799" s="3">
        <v>43882.74131597222</v>
      </c>
    </row>
    <row r="10800">
      <c r="A10800" s="1">
        <v>10798.0</v>
      </c>
      <c r="B10800" s="1" t="s">
        <v>298</v>
      </c>
      <c r="C10800" s="1" t="s">
        <v>19597</v>
      </c>
      <c r="D10800" s="1" t="s">
        <v>1446</v>
      </c>
      <c r="E10800" s="1" t="s">
        <v>5548</v>
      </c>
      <c r="F10800" s="1" t="s">
        <v>302</v>
      </c>
      <c r="G10800" s="1" t="s">
        <v>17</v>
      </c>
      <c r="H10800" s="1">
        <v>45.0</v>
      </c>
      <c r="I10800" s="3">
        <v>43936.416666666664</v>
      </c>
      <c r="J10800" s="1">
        <v>13.0774366446735</v>
      </c>
      <c r="K10800" s="1" t="s">
        <v>218</v>
      </c>
      <c r="M10800" s="3">
        <v>43936.507699016205</v>
      </c>
    </row>
    <row r="10801">
      <c r="A10801" s="1">
        <v>10799.0</v>
      </c>
      <c r="B10801" s="1" t="s">
        <v>1048</v>
      </c>
      <c r="C10801" s="1" t="s">
        <v>19598</v>
      </c>
      <c r="D10801" s="1" t="s">
        <v>1611</v>
      </c>
      <c r="E10801" s="1" t="s">
        <v>19599</v>
      </c>
      <c r="F10801" s="1" t="s">
        <v>1051</v>
      </c>
      <c r="G10801" s="1" t="s">
        <v>89</v>
      </c>
      <c r="H10801" s="1">
        <v>45.0</v>
      </c>
      <c r="I10801" s="3">
        <v>44189.492001921295</v>
      </c>
      <c r="J10801" s="1">
        <v>2.17154371058083</v>
      </c>
      <c r="K10801" s="1" t="s">
        <v>56</v>
      </c>
      <c r="L10801" s="1" t="s">
        <v>3742</v>
      </c>
      <c r="M10801" s="3">
        <v>44189.52841841435</v>
      </c>
    </row>
    <row r="10802">
      <c r="A10802" s="1">
        <v>10800.0</v>
      </c>
      <c r="B10802" s="1" t="s">
        <v>119</v>
      </c>
      <c r="C10802" s="1" t="s">
        <v>19600</v>
      </c>
      <c r="D10802" s="1" t="s">
        <v>121</v>
      </c>
      <c r="E10802" s="1" t="s">
        <v>19601</v>
      </c>
      <c r="F10802" s="1" t="s">
        <v>123</v>
      </c>
      <c r="G10802" s="1" t="s">
        <v>39</v>
      </c>
      <c r="H10802" s="1">
        <v>45.0</v>
      </c>
      <c r="I10802" s="3">
        <v>43919.583333333336</v>
      </c>
      <c r="J10802" s="1">
        <v>2.7405673713736</v>
      </c>
      <c r="K10802" s="1" t="s">
        <v>18</v>
      </c>
      <c r="M10802" s="3">
        <v>43919.60730643519</v>
      </c>
    </row>
    <row r="10803">
      <c r="A10803" s="1">
        <v>10801.0</v>
      </c>
      <c r="B10803" s="1" t="s">
        <v>19602</v>
      </c>
      <c r="C10803" s="1" t="s">
        <v>19603</v>
      </c>
      <c r="D10803" s="1" t="s">
        <v>7901</v>
      </c>
      <c r="E10803" s="1" t="s">
        <v>19604</v>
      </c>
      <c r="F10803" s="1" t="s">
        <v>19605</v>
      </c>
      <c r="G10803" s="1" t="s">
        <v>17</v>
      </c>
      <c r="H10803" s="1">
        <v>45.0</v>
      </c>
      <c r="I10803" s="3">
        <v>43782.166666666664</v>
      </c>
      <c r="J10803" s="1">
        <v>4.19536599654285</v>
      </c>
      <c r="K10803" s="1" t="s">
        <v>218</v>
      </c>
      <c r="M10803" s="3">
        <v>43782.219990150465</v>
      </c>
    </row>
    <row r="10804">
      <c r="A10804" s="1">
        <v>10802.0</v>
      </c>
      <c r="B10804" s="1" t="s">
        <v>536</v>
      </c>
      <c r="C10804" s="1" t="s">
        <v>19606</v>
      </c>
      <c r="D10804" s="1" t="s">
        <v>1255</v>
      </c>
      <c r="E10804" s="1" t="s">
        <v>3747</v>
      </c>
      <c r="F10804" s="1" t="s">
        <v>539</v>
      </c>
      <c r="G10804" s="1" t="s">
        <v>17</v>
      </c>
      <c r="H10804" s="1">
        <v>45.0</v>
      </c>
      <c r="I10804" s="3">
        <v>43729.708333333336</v>
      </c>
      <c r="J10804" s="1">
        <v>1.07710163478244</v>
      </c>
      <c r="K10804" s="1" t="s">
        <v>83</v>
      </c>
      <c r="M10804" s="3">
        <v>43729.74372643518</v>
      </c>
    </row>
    <row r="10805">
      <c r="A10805" s="1">
        <v>10803.0</v>
      </c>
      <c r="B10805" s="1" t="s">
        <v>824</v>
      </c>
      <c r="C10805" s="1" t="s">
        <v>19607</v>
      </c>
      <c r="D10805" s="1" t="s">
        <v>2173</v>
      </c>
      <c r="E10805" s="1" t="s">
        <v>19608</v>
      </c>
      <c r="F10805" s="1" t="s">
        <v>827</v>
      </c>
      <c r="G10805" s="1" t="s">
        <v>17</v>
      </c>
      <c r="H10805" s="1">
        <v>45.0</v>
      </c>
      <c r="I10805" s="3">
        <v>43761.166666666664</v>
      </c>
      <c r="J10805" s="1">
        <v>2.3509314054203</v>
      </c>
      <c r="K10805" s="1" t="s">
        <v>18</v>
      </c>
      <c r="M10805" s="3">
        <v>43761.22862259259</v>
      </c>
    </row>
    <row r="10806">
      <c r="A10806" s="1">
        <v>10804.0</v>
      </c>
      <c r="B10806" s="1" t="s">
        <v>953</v>
      </c>
      <c r="C10806" s="1" t="s">
        <v>19609</v>
      </c>
      <c r="D10806" s="1" t="s">
        <v>156</v>
      </c>
      <c r="E10806" s="1" t="s">
        <v>19610</v>
      </c>
      <c r="F10806" s="1" t="s">
        <v>1040</v>
      </c>
      <c r="G10806" s="1" t="s">
        <v>39</v>
      </c>
      <c r="H10806" s="1">
        <v>45.0</v>
      </c>
      <c r="I10806" s="3">
        <v>43888.625</v>
      </c>
      <c r="J10806" s="1">
        <v>2.53198787736389</v>
      </c>
      <c r="K10806" s="1" t="s">
        <v>18</v>
      </c>
      <c r="M10806" s="3">
        <v>43888.65727081019</v>
      </c>
    </row>
    <row r="10807">
      <c r="A10807" s="1">
        <v>10805.0</v>
      </c>
      <c r="B10807" s="1" t="s">
        <v>1289</v>
      </c>
      <c r="C10807" s="1" t="s">
        <v>19611</v>
      </c>
      <c r="D10807" s="1" t="s">
        <v>1666</v>
      </c>
      <c r="E10807" s="1" t="s">
        <v>1667</v>
      </c>
      <c r="F10807" s="1" t="s">
        <v>1293</v>
      </c>
      <c r="G10807" s="1" t="s">
        <v>35</v>
      </c>
      <c r="H10807" s="1">
        <v>45.0</v>
      </c>
      <c r="I10807" s="3">
        <v>43595.166666666664</v>
      </c>
      <c r="J10807" s="1">
        <v>0.355499347569085</v>
      </c>
      <c r="K10807" s="1" t="s">
        <v>24</v>
      </c>
      <c r="M10807" s="3">
        <v>43595.20301420139</v>
      </c>
    </row>
    <row r="10808">
      <c r="A10808" s="1">
        <v>10806.0</v>
      </c>
      <c r="B10808" s="1" t="s">
        <v>5394</v>
      </c>
      <c r="C10808" s="1" t="s">
        <v>19612</v>
      </c>
      <c r="D10808" s="1" t="s">
        <v>2816</v>
      </c>
      <c r="E10808" s="1" t="s">
        <v>19613</v>
      </c>
      <c r="F10808" s="1" t="s">
        <v>5397</v>
      </c>
      <c r="G10808" s="1" t="s">
        <v>39</v>
      </c>
      <c r="H10808" s="1">
        <v>45.0</v>
      </c>
      <c r="I10808" s="3">
        <v>44086.333333333336</v>
      </c>
      <c r="J10808" s="1">
        <v>1.85054848693427</v>
      </c>
      <c r="K10808" s="1" t="s">
        <v>24</v>
      </c>
      <c r="L10808" s="1" t="s">
        <v>741</v>
      </c>
      <c r="M10808" s="3">
        <v>44086.36611325231</v>
      </c>
    </row>
    <row r="10809">
      <c r="A10809" s="1">
        <v>10807.0</v>
      </c>
      <c r="B10809" s="1" t="s">
        <v>991</v>
      </c>
      <c r="C10809" s="1" t="s">
        <v>19614</v>
      </c>
      <c r="D10809" s="1" t="s">
        <v>4022</v>
      </c>
      <c r="E10809" s="1" t="s">
        <v>19615</v>
      </c>
      <c r="F10809" s="1" t="s">
        <v>995</v>
      </c>
      <c r="G10809" s="1" t="s">
        <v>39</v>
      </c>
      <c r="H10809" s="1">
        <v>45.0</v>
      </c>
      <c r="I10809" s="3">
        <v>43885.333333333336</v>
      </c>
      <c r="J10809" s="1">
        <v>0.0</v>
      </c>
      <c r="K10809" s="1" t="s">
        <v>18</v>
      </c>
      <c r="M10809" s="3">
        <v>43885.376191550924</v>
      </c>
    </row>
    <row r="10810">
      <c r="A10810" s="1">
        <v>10808.0</v>
      </c>
      <c r="B10810" s="1" t="s">
        <v>1423</v>
      </c>
      <c r="C10810" s="1" t="s">
        <v>19616</v>
      </c>
      <c r="D10810" s="1" t="s">
        <v>2477</v>
      </c>
      <c r="E10810" s="1" t="s">
        <v>8159</v>
      </c>
      <c r="F10810" s="1" t="s">
        <v>1426</v>
      </c>
      <c r="G10810" s="1" t="s">
        <v>17</v>
      </c>
      <c r="H10810" s="1">
        <v>45.0</v>
      </c>
      <c r="I10810" s="3">
        <v>43740.25</v>
      </c>
      <c r="J10810" s="1">
        <v>0.188328597232537</v>
      </c>
      <c r="K10810" s="1" t="s">
        <v>24</v>
      </c>
      <c r="M10810" s="3">
        <v>43740.30760984954</v>
      </c>
    </row>
    <row r="10811">
      <c r="A10811" s="1">
        <v>10809.0</v>
      </c>
      <c r="B10811" s="1" t="s">
        <v>806</v>
      </c>
      <c r="C10811" s="1" t="s">
        <v>19617</v>
      </c>
      <c r="D10811" s="1" t="s">
        <v>2402</v>
      </c>
      <c r="E10811" s="1" t="s">
        <v>15126</v>
      </c>
      <c r="F10811" s="1" t="s">
        <v>810</v>
      </c>
      <c r="G10811" s="1" t="s">
        <v>35</v>
      </c>
      <c r="H10811" s="1">
        <v>45.0</v>
      </c>
      <c r="I10811" s="3">
        <v>43642.708333333336</v>
      </c>
      <c r="J10811" s="1">
        <v>0.999798803150266</v>
      </c>
      <c r="K10811" s="1" t="s">
        <v>24</v>
      </c>
      <c r="M10811" s="3">
        <v>43642.72795555556</v>
      </c>
    </row>
    <row r="10812">
      <c r="A10812" s="1">
        <v>10810.0</v>
      </c>
      <c r="B10812" s="1" t="s">
        <v>12</v>
      </c>
      <c r="C10812" s="1" t="s">
        <v>19618</v>
      </c>
      <c r="D10812" s="1" t="s">
        <v>411</v>
      </c>
      <c r="E10812" s="1" t="s">
        <v>5115</v>
      </c>
      <c r="F10812" s="1" t="s">
        <v>16</v>
      </c>
      <c r="G10812" s="1" t="s">
        <v>17</v>
      </c>
      <c r="H10812" s="1">
        <v>45.0</v>
      </c>
      <c r="I10812" s="3">
        <v>43964.291666666664</v>
      </c>
      <c r="J10812" s="1">
        <v>1.30593941988753</v>
      </c>
      <c r="K10812" s="1" t="s">
        <v>18</v>
      </c>
      <c r="M10812" s="3">
        <v>43964.32682267361</v>
      </c>
    </row>
    <row r="10813">
      <c r="A10813" s="1">
        <v>10811.0</v>
      </c>
      <c r="B10813" s="1" t="s">
        <v>806</v>
      </c>
      <c r="C10813" s="1" t="s">
        <v>19619</v>
      </c>
      <c r="D10813" s="1" t="s">
        <v>1036</v>
      </c>
      <c r="E10813" s="1" t="s">
        <v>8073</v>
      </c>
      <c r="F10813" s="1" t="s">
        <v>810</v>
      </c>
      <c r="G10813" s="1" t="s">
        <v>35</v>
      </c>
      <c r="H10813" s="1">
        <v>45.0</v>
      </c>
      <c r="I10813" s="3">
        <v>44140.697916666664</v>
      </c>
      <c r="J10813" s="1">
        <v>2.15582496746892</v>
      </c>
      <c r="K10813" s="1" t="s">
        <v>24</v>
      </c>
      <c r="M10813" s="3">
        <v>44140.71960517361</v>
      </c>
    </row>
    <row r="10814">
      <c r="A10814" s="1">
        <v>10812.0</v>
      </c>
      <c r="B10814" s="1" t="s">
        <v>4036</v>
      </c>
      <c r="C10814" s="1" t="s">
        <v>19620</v>
      </c>
      <c r="D10814" s="1" t="s">
        <v>80</v>
      </c>
      <c r="E10814" s="1" t="s">
        <v>4038</v>
      </c>
      <c r="F10814" s="1" t="s">
        <v>4039</v>
      </c>
      <c r="G10814" s="1" t="s">
        <v>17</v>
      </c>
      <c r="H10814" s="1">
        <v>45.0</v>
      </c>
      <c r="I10814" s="3">
        <v>43792.416666666664</v>
      </c>
      <c r="J10814" s="1">
        <v>0.460417323298844</v>
      </c>
      <c r="K10814" s="1" t="s">
        <v>24</v>
      </c>
      <c r="M10814" s="3">
        <v>43792.44874752315</v>
      </c>
    </row>
    <row r="10815">
      <c r="A10815" s="1">
        <v>10813.0</v>
      </c>
      <c r="B10815" s="1" t="s">
        <v>340</v>
      </c>
      <c r="C10815" s="1" t="s">
        <v>19621</v>
      </c>
      <c r="D10815" s="1" t="s">
        <v>121</v>
      </c>
      <c r="E10815" s="1" t="s">
        <v>19622</v>
      </c>
      <c r="F10815" s="1" t="s">
        <v>344</v>
      </c>
      <c r="G10815" s="1" t="s">
        <v>39</v>
      </c>
      <c r="H10815" s="1">
        <v>45.0</v>
      </c>
      <c r="I10815" s="3">
        <v>43881.770833333336</v>
      </c>
      <c r="J10815" s="1">
        <v>2.12523509681885</v>
      </c>
      <c r="K10815" s="1" t="s">
        <v>83</v>
      </c>
      <c r="M10815" s="3">
        <v>43881.7954471412</v>
      </c>
    </row>
    <row r="10816">
      <c r="A10816" s="1">
        <v>10814.0</v>
      </c>
      <c r="B10816" s="1" t="s">
        <v>385</v>
      </c>
      <c r="C10816" s="1" t="s">
        <v>19623</v>
      </c>
      <c r="D10816" s="1" t="s">
        <v>116</v>
      </c>
      <c r="E10816" s="1" t="s">
        <v>3535</v>
      </c>
      <c r="F10816" s="1" t="s">
        <v>388</v>
      </c>
      <c r="G10816" s="1" t="s">
        <v>17</v>
      </c>
      <c r="H10816" s="1">
        <v>45.0</v>
      </c>
      <c r="I10816" s="3">
        <v>43790.5</v>
      </c>
      <c r="J10816" s="1">
        <v>0.0</v>
      </c>
      <c r="K10816" s="1" t="s">
        <v>24</v>
      </c>
      <c r="M10816" s="3">
        <v>43764.51751278935</v>
      </c>
    </row>
    <row r="10817">
      <c r="A10817" s="1">
        <v>10815.0</v>
      </c>
      <c r="B10817" s="1" t="s">
        <v>1659</v>
      </c>
      <c r="C10817" s="1" t="s">
        <v>19624</v>
      </c>
      <c r="D10817" s="1" t="s">
        <v>998</v>
      </c>
      <c r="E10817" s="1" t="s">
        <v>8960</v>
      </c>
      <c r="F10817" s="1" t="s">
        <v>1662</v>
      </c>
      <c r="G10817" s="1" t="s">
        <v>17</v>
      </c>
      <c r="H10817" s="1">
        <v>45.0</v>
      </c>
      <c r="I10817" s="3">
        <v>43822.333333333336</v>
      </c>
      <c r="J10817" s="1">
        <v>0.77742232491596</v>
      </c>
      <c r="K10817" s="1" t="s">
        <v>24</v>
      </c>
      <c r="M10817" s="3">
        <v>43822.37251431713</v>
      </c>
    </row>
    <row r="10818">
      <c r="A10818" s="1">
        <v>10816.0</v>
      </c>
      <c r="B10818" s="1" t="s">
        <v>97</v>
      </c>
      <c r="C10818" s="1" t="s">
        <v>19625</v>
      </c>
      <c r="D10818" s="1" t="s">
        <v>2598</v>
      </c>
      <c r="E10818" s="1" t="s">
        <v>19626</v>
      </c>
      <c r="F10818" s="1" t="s">
        <v>101</v>
      </c>
      <c r="G10818" s="1" t="s">
        <v>89</v>
      </c>
      <c r="H10818" s="1">
        <v>45.0</v>
      </c>
      <c r="I10818" s="3">
        <v>43906.41837561342</v>
      </c>
      <c r="J10818" s="1">
        <v>0.19584528132913</v>
      </c>
      <c r="K10818" s="1" t="s">
        <v>24</v>
      </c>
      <c r="L10818" s="1" t="s">
        <v>882</v>
      </c>
      <c r="M10818" s="3">
        <v>43906.45606447916</v>
      </c>
    </row>
    <row r="10819">
      <c r="A10819" s="1">
        <v>10817.0</v>
      </c>
      <c r="B10819" s="1" t="s">
        <v>2534</v>
      </c>
      <c r="C10819" s="1" t="s">
        <v>19627</v>
      </c>
      <c r="D10819" s="1" t="s">
        <v>342</v>
      </c>
      <c r="E10819" s="1" t="s">
        <v>19628</v>
      </c>
      <c r="F10819" s="1" t="s">
        <v>2538</v>
      </c>
      <c r="G10819" s="1" t="s">
        <v>39</v>
      </c>
      <c r="H10819" s="1">
        <v>45.0</v>
      </c>
      <c r="I10819" s="3">
        <v>43718.375</v>
      </c>
      <c r="J10819" s="1">
        <v>2.08593546444865</v>
      </c>
      <c r="K10819" s="1" t="s">
        <v>18</v>
      </c>
      <c r="M10819" s="3">
        <v>43718.416684351854</v>
      </c>
    </row>
    <row r="10820">
      <c r="A10820" s="1">
        <v>10818.0</v>
      </c>
      <c r="B10820" s="1" t="s">
        <v>63</v>
      </c>
      <c r="C10820" s="1" t="s">
        <v>19629</v>
      </c>
      <c r="D10820" s="1" t="s">
        <v>3461</v>
      </c>
      <c r="E10820" s="1" t="s">
        <v>3462</v>
      </c>
      <c r="F10820" s="1" t="s">
        <v>67</v>
      </c>
      <c r="G10820" s="1" t="s">
        <v>17</v>
      </c>
      <c r="H10820" s="1">
        <v>45.0</v>
      </c>
      <c r="I10820" s="3">
        <v>43913.645833333336</v>
      </c>
      <c r="J10820" s="1">
        <v>2.15527424253743</v>
      </c>
      <c r="K10820" s="1" t="s">
        <v>24</v>
      </c>
      <c r="M10820" s="3">
        <v>43913.6832840625</v>
      </c>
    </row>
    <row r="10821">
      <c r="A10821" s="1">
        <v>10819.0</v>
      </c>
      <c r="B10821" s="1" t="s">
        <v>9823</v>
      </c>
      <c r="C10821" s="1" t="s">
        <v>19630</v>
      </c>
      <c r="D10821" s="1" t="s">
        <v>9499</v>
      </c>
      <c r="E10821" s="1" t="s">
        <v>19631</v>
      </c>
      <c r="F10821" s="1" t="s">
        <v>9827</v>
      </c>
      <c r="G10821" s="1" t="s">
        <v>39</v>
      </c>
      <c r="H10821" s="1">
        <v>45.0</v>
      </c>
      <c r="I10821" s="3">
        <v>44168.625</v>
      </c>
      <c r="J10821" s="1">
        <v>1.98477509427988</v>
      </c>
      <c r="K10821" s="1" t="s">
        <v>18</v>
      </c>
      <c r="M10821" s="3">
        <v>44168.65680697917</v>
      </c>
    </row>
    <row r="10822">
      <c r="A10822" s="1">
        <v>10820.0</v>
      </c>
      <c r="B10822" s="1" t="s">
        <v>2864</v>
      </c>
      <c r="C10822" s="1" t="s">
        <v>19632</v>
      </c>
      <c r="D10822" s="1" t="s">
        <v>411</v>
      </c>
      <c r="E10822" s="1" t="s">
        <v>3917</v>
      </c>
      <c r="F10822" s="1" t="s">
        <v>2867</v>
      </c>
      <c r="G10822" s="1" t="s">
        <v>17</v>
      </c>
      <c r="H10822" s="1">
        <v>45.0</v>
      </c>
      <c r="I10822" s="3">
        <v>43860.625</v>
      </c>
      <c r="J10822" s="1">
        <v>1.50137162047539</v>
      </c>
      <c r="K10822" s="1" t="s">
        <v>62</v>
      </c>
      <c r="M10822" s="3">
        <v>43860.64773587963</v>
      </c>
    </row>
    <row r="10823">
      <c r="A10823" s="1">
        <v>10821.0</v>
      </c>
      <c r="B10823" s="1" t="s">
        <v>84</v>
      </c>
      <c r="C10823" s="1" t="s">
        <v>19633</v>
      </c>
      <c r="D10823" s="1" t="s">
        <v>1549</v>
      </c>
      <c r="E10823" s="1" t="s">
        <v>19634</v>
      </c>
      <c r="F10823" s="1" t="s">
        <v>88</v>
      </c>
      <c r="G10823" s="1" t="s">
        <v>39</v>
      </c>
      <c r="H10823" s="1">
        <v>45.0</v>
      </c>
      <c r="I10823" s="3">
        <v>44034.25069444445</v>
      </c>
      <c r="J10823" s="1">
        <v>1.57868419679106</v>
      </c>
      <c r="K10823" s="1" t="s">
        <v>83</v>
      </c>
      <c r="L10823" s="1" t="s">
        <v>90</v>
      </c>
      <c r="M10823" s="3">
        <v>44034.278285277775</v>
      </c>
    </row>
    <row r="10824">
      <c r="A10824" s="1">
        <v>10822.0</v>
      </c>
      <c r="B10824" s="1" t="s">
        <v>136</v>
      </c>
      <c r="C10824" s="1" t="s">
        <v>19635</v>
      </c>
      <c r="D10824" s="1" t="s">
        <v>1258</v>
      </c>
      <c r="E10824" s="1" t="s">
        <v>10398</v>
      </c>
      <c r="F10824" s="1" t="s">
        <v>140</v>
      </c>
      <c r="G10824" s="1" t="s">
        <v>17</v>
      </c>
      <c r="H10824" s="1">
        <v>45.0</v>
      </c>
      <c r="I10824" s="3">
        <v>44232.791666666664</v>
      </c>
      <c r="J10824" s="1">
        <v>1.6536522022784</v>
      </c>
      <c r="K10824" s="1" t="s">
        <v>18</v>
      </c>
      <c r="M10824" s="3">
        <v>44232.731478125</v>
      </c>
    </row>
    <row r="10825">
      <c r="A10825" s="1">
        <v>10823.0</v>
      </c>
      <c r="B10825" s="1" t="s">
        <v>576</v>
      </c>
      <c r="C10825" s="1" t="s">
        <v>19636</v>
      </c>
      <c r="D10825" s="1" t="s">
        <v>578</v>
      </c>
      <c r="E10825" s="1" t="s">
        <v>19637</v>
      </c>
      <c r="F10825" s="1" t="s">
        <v>580</v>
      </c>
      <c r="G10825" s="1" t="s">
        <v>17</v>
      </c>
      <c r="H10825" s="1">
        <v>45.0</v>
      </c>
      <c r="I10825" s="3">
        <v>44082.21875</v>
      </c>
      <c r="J10825" s="1">
        <v>3.03217151649942</v>
      </c>
      <c r="K10825" s="1" t="s">
        <v>18</v>
      </c>
      <c r="L10825" s="1" t="s">
        <v>581</v>
      </c>
      <c r="M10825" s="3">
        <v>44082.24528940972</v>
      </c>
    </row>
    <row r="10826">
      <c r="A10826" s="1">
        <v>10824.0</v>
      </c>
      <c r="B10826" s="1" t="s">
        <v>3753</v>
      </c>
      <c r="C10826" s="1" t="s">
        <v>19638</v>
      </c>
      <c r="D10826" s="1" t="s">
        <v>3875</v>
      </c>
      <c r="E10826" s="1" t="s">
        <v>19639</v>
      </c>
      <c r="F10826" s="1" t="s">
        <v>3757</v>
      </c>
      <c r="G10826" s="1" t="s">
        <v>39</v>
      </c>
      <c r="H10826" s="1">
        <v>45.0</v>
      </c>
      <c r="I10826" s="3">
        <v>43471.583333333336</v>
      </c>
      <c r="J10826" s="1">
        <v>6.61021518286076</v>
      </c>
      <c r="K10826" s="1" t="s">
        <v>24</v>
      </c>
      <c r="M10826" s="3">
        <v>43471.61356994213</v>
      </c>
    </row>
    <row r="10827">
      <c r="A10827" s="1">
        <v>10825.0</v>
      </c>
      <c r="B10827" s="1" t="s">
        <v>455</v>
      </c>
      <c r="C10827" s="1" t="s">
        <v>19640</v>
      </c>
      <c r="D10827" s="1" t="s">
        <v>116</v>
      </c>
      <c r="E10827" s="1" t="s">
        <v>3667</v>
      </c>
      <c r="F10827" s="1" t="s">
        <v>458</v>
      </c>
      <c r="G10827" s="1" t="s">
        <v>17</v>
      </c>
      <c r="H10827" s="1">
        <v>45.0</v>
      </c>
      <c r="I10827" s="3">
        <v>44152.625</v>
      </c>
      <c r="J10827" s="1">
        <v>0.0</v>
      </c>
      <c r="K10827" s="1" t="s">
        <v>24</v>
      </c>
      <c r="L10827" s="1" t="s">
        <v>406</v>
      </c>
      <c r="M10827" s="3">
        <v>44152.62515989583</v>
      </c>
    </row>
    <row r="10828">
      <c r="A10828" s="1">
        <v>10826.0</v>
      </c>
      <c r="B10828" s="1" t="s">
        <v>1699</v>
      </c>
      <c r="C10828" s="1" t="s">
        <v>19641</v>
      </c>
      <c r="D10828" s="1" t="s">
        <v>701</v>
      </c>
      <c r="E10828" s="1" t="s">
        <v>1701</v>
      </c>
      <c r="F10828" s="1" t="s">
        <v>1702</v>
      </c>
      <c r="G10828" s="1" t="s">
        <v>35</v>
      </c>
      <c r="H10828" s="1">
        <v>45.0</v>
      </c>
      <c r="I10828" s="3">
        <v>44201.270833333336</v>
      </c>
      <c r="J10828" s="1">
        <v>1.71795413616804</v>
      </c>
      <c r="K10828" s="1" t="s">
        <v>24</v>
      </c>
      <c r="L10828" s="1" t="s">
        <v>1006</v>
      </c>
      <c r="M10828" s="3">
        <v>44201.309617060186</v>
      </c>
    </row>
    <row r="10829">
      <c r="A10829" s="1">
        <v>10827.0</v>
      </c>
      <c r="B10829" s="1" t="s">
        <v>251</v>
      </c>
      <c r="C10829" s="1" t="s">
        <v>19642</v>
      </c>
      <c r="D10829" s="1" t="s">
        <v>1418</v>
      </c>
      <c r="E10829" s="1" t="s">
        <v>7915</v>
      </c>
      <c r="F10829" s="1" t="s">
        <v>255</v>
      </c>
      <c r="G10829" s="1" t="s">
        <v>17</v>
      </c>
      <c r="H10829" s="1">
        <v>45.0</v>
      </c>
      <c r="I10829" s="3">
        <v>43778.375</v>
      </c>
      <c r="J10829" s="1">
        <v>0.0805230232063948</v>
      </c>
      <c r="K10829" s="1" t="s">
        <v>218</v>
      </c>
      <c r="M10829" s="3">
        <v>43778.414290625</v>
      </c>
    </row>
    <row r="10830">
      <c r="A10830" s="1">
        <v>10828.0</v>
      </c>
      <c r="B10830" s="1" t="s">
        <v>184</v>
      </c>
      <c r="C10830" s="1" t="s">
        <v>19643</v>
      </c>
      <c r="D10830" s="1" t="s">
        <v>148</v>
      </c>
      <c r="E10830" s="1" t="s">
        <v>2344</v>
      </c>
      <c r="F10830" s="1" t="s">
        <v>187</v>
      </c>
      <c r="G10830" s="1" t="s">
        <v>17</v>
      </c>
      <c r="H10830" s="1">
        <v>45.0</v>
      </c>
      <c r="I10830" s="3">
        <v>44176.666666666664</v>
      </c>
      <c r="J10830" s="1">
        <v>1.02137706528982</v>
      </c>
      <c r="K10830" s="1" t="s">
        <v>24</v>
      </c>
      <c r="L10830" s="1" t="s">
        <v>188</v>
      </c>
      <c r="M10830" s="3">
        <v>44176.412170428244</v>
      </c>
    </row>
    <row r="10831">
      <c r="A10831" s="1">
        <v>10829.0</v>
      </c>
      <c r="B10831" s="1" t="s">
        <v>2940</v>
      </c>
      <c r="C10831" s="1" t="s">
        <v>19644</v>
      </c>
      <c r="D10831" s="1" t="s">
        <v>1397</v>
      </c>
      <c r="E10831" s="1" t="s">
        <v>8057</v>
      </c>
      <c r="F10831" s="1" t="s">
        <v>2943</v>
      </c>
      <c r="G10831" s="1" t="s">
        <v>17</v>
      </c>
      <c r="H10831" s="1">
        <v>45.0</v>
      </c>
      <c r="I10831" s="3">
        <v>43875.25</v>
      </c>
      <c r="J10831" s="1">
        <v>2.61696550276026</v>
      </c>
      <c r="K10831" s="1" t="s">
        <v>24</v>
      </c>
      <c r="M10831" s="3">
        <v>43875.303650625</v>
      </c>
    </row>
    <row r="10832">
      <c r="A10832" s="1">
        <v>10830.0</v>
      </c>
      <c r="B10832" s="1" t="s">
        <v>293</v>
      </c>
      <c r="C10832" s="1" t="s">
        <v>19645</v>
      </c>
      <c r="D10832" s="1" t="s">
        <v>295</v>
      </c>
      <c r="E10832" s="1" t="s">
        <v>2620</v>
      </c>
      <c r="F10832" s="1" t="s">
        <v>297</v>
      </c>
      <c r="G10832" s="1" t="s">
        <v>17</v>
      </c>
      <c r="H10832" s="1">
        <v>45.0</v>
      </c>
      <c r="I10832" s="3">
        <v>43851.291666666664</v>
      </c>
      <c r="J10832" s="1">
        <v>0.340662608180705</v>
      </c>
      <c r="K10832" s="1" t="s">
        <v>62</v>
      </c>
      <c r="M10832" s="3">
        <v>43851.319579537034</v>
      </c>
    </row>
    <row r="10833">
      <c r="A10833" s="1">
        <v>10831.0</v>
      </c>
      <c r="B10833" s="1" t="s">
        <v>130</v>
      </c>
      <c r="C10833" s="1" t="s">
        <v>19646</v>
      </c>
      <c r="D10833" s="1" t="s">
        <v>132</v>
      </c>
      <c r="E10833" s="1" t="s">
        <v>1598</v>
      </c>
      <c r="F10833" s="1" t="s">
        <v>134</v>
      </c>
      <c r="G10833" s="1" t="s">
        <v>17</v>
      </c>
      <c r="H10833" s="1">
        <v>45.0</v>
      </c>
      <c r="I10833" s="3">
        <v>44144.583333333336</v>
      </c>
      <c r="J10833" s="1">
        <v>0.979162030885793</v>
      </c>
      <c r="K10833" s="1" t="s">
        <v>24</v>
      </c>
      <c r="L10833" s="1" t="s">
        <v>135</v>
      </c>
      <c r="M10833" s="3">
        <v>44144.640049305555</v>
      </c>
    </row>
    <row r="10834">
      <c r="A10834" s="1">
        <v>10832.0</v>
      </c>
      <c r="B10834" s="1" t="s">
        <v>114</v>
      </c>
      <c r="C10834" s="1" t="s">
        <v>19647</v>
      </c>
      <c r="D10834" s="1" t="s">
        <v>116</v>
      </c>
      <c r="E10834" s="1" t="s">
        <v>117</v>
      </c>
      <c r="F10834" s="1" t="s">
        <v>118</v>
      </c>
      <c r="G10834" s="1" t="s">
        <v>17</v>
      </c>
      <c r="H10834" s="1">
        <v>45.0</v>
      </c>
      <c r="I10834" s="3">
        <v>44119.25</v>
      </c>
      <c r="J10834" s="1">
        <v>3.10126371400969</v>
      </c>
      <c r="K10834" s="1" t="s">
        <v>24</v>
      </c>
      <c r="M10834" s="3">
        <v>44119.285987511576</v>
      </c>
    </row>
    <row r="10835">
      <c r="A10835" s="1">
        <v>10833.0</v>
      </c>
      <c r="B10835" s="1" t="s">
        <v>953</v>
      </c>
      <c r="C10835" s="1" t="s">
        <v>19648</v>
      </c>
      <c r="D10835" s="1" t="s">
        <v>1243</v>
      </c>
      <c r="E10835" s="1" t="s">
        <v>3045</v>
      </c>
      <c r="F10835" s="1" t="s">
        <v>1040</v>
      </c>
      <c r="G10835" s="1" t="s">
        <v>17</v>
      </c>
      <c r="H10835" s="1">
        <v>45.0</v>
      </c>
      <c r="I10835" s="3">
        <v>43816.625</v>
      </c>
      <c r="J10835" s="1">
        <v>0.0</v>
      </c>
      <c r="K10835" s="1" t="s">
        <v>18</v>
      </c>
      <c r="M10835" s="3">
        <v>43816.84029040509</v>
      </c>
    </row>
    <row r="10836">
      <c r="A10836" s="1">
        <v>10834.0</v>
      </c>
      <c r="B10836" s="1" t="s">
        <v>806</v>
      </c>
      <c r="C10836" s="1" t="s">
        <v>19649</v>
      </c>
      <c r="D10836" s="1" t="s">
        <v>1036</v>
      </c>
      <c r="E10836" s="1" t="s">
        <v>9751</v>
      </c>
      <c r="F10836" s="1" t="s">
        <v>810</v>
      </c>
      <c r="G10836" s="1" t="s">
        <v>35</v>
      </c>
      <c r="H10836" s="1">
        <v>45.0</v>
      </c>
      <c r="I10836" s="3">
        <v>44214.65625</v>
      </c>
      <c r="J10836" s="1">
        <v>1.57027900290134</v>
      </c>
      <c r="K10836" s="1" t="s">
        <v>24</v>
      </c>
      <c r="M10836" s="3">
        <v>44214.683667627316</v>
      </c>
    </row>
    <row r="10837">
      <c r="A10837" s="1">
        <v>10835.0</v>
      </c>
      <c r="B10837" s="1" t="s">
        <v>1466</v>
      </c>
      <c r="C10837" s="1" t="s">
        <v>19650</v>
      </c>
      <c r="D10837" s="1" t="s">
        <v>411</v>
      </c>
      <c r="E10837" s="1" t="s">
        <v>10818</v>
      </c>
      <c r="F10837" s="1" t="s">
        <v>1470</v>
      </c>
      <c r="G10837" s="1" t="s">
        <v>17</v>
      </c>
      <c r="H10837" s="1">
        <v>45.0</v>
      </c>
      <c r="I10837" s="3">
        <v>43906.5</v>
      </c>
      <c r="J10837" s="1">
        <v>0.571886564772849</v>
      </c>
      <c r="K10837" s="1" t="s">
        <v>18</v>
      </c>
      <c r="M10837" s="3">
        <v>43906.52652368056</v>
      </c>
    </row>
    <row r="10838">
      <c r="A10838" s="1">
        <v>10836.0</v>
      </c>
      <c r="B10838" s="1" t="s">
        <v>1913</v>
      </c>
      <c r="C10838" s="1" t="s">
        <v>19651</v>
      </c>
      <c r="D10838" s="1" t="s">
        <v>1592</v>
      </c>
      <c r="E10838" s="1" t="s">
        <v>19652</v>
      </c>
      <c r="F10838" s="1" t="s">
        <v>1917</v>
      </c>
      <c r="G10838" s="1" t="s">
        <v>39</v>
      </c>
      <c r="H10838" s="1">
        <v>45.0</v>
      </c>
      <c r="I10838" s="3">
        <v>44166.625</v>
      </c>
      <c r="J10838" s="1">
        <v>1.57829502096506</v>
      </c>
      <c r="K10838" s="1" t="s">
        <v>166</v>
      </c>
      <c r="M10838" s="3">
        <v>44166.672875358796</v>
      </c>
    </row>
    <row r="10839">
      <c r="A10839" s="1">
        <v>10837.0</v>
      </c>
      <c r="B10839" s="1" t="s">
        <v>455</v>
      </c>
      <c r="C10839" s="1" t="s">
        <v>19653</v>
      </c>
      <c r="D10839" s="1" t="s">
        <v>116</v>
      </c>
      <c r="E10839" s="1" t="s">
        <v>546</v>
      </c>
      <c r="F10839" s="1" t="s">
        <v>458</v>
      </c>
      <c r="G10839" s="1" t="s">
        <v>17</v>
      </c>
      <c r="H10839" s="1">
        <v>45.0</v>
      </c>
      <c r="I10839" s="3">
        <v>44031.604166666664</v>
      </c>
      <c r="J10839" s="1">
        <v>3.5791232082923</v>
      </c>
      <c r="K10839" s="1" t="s">
        <v>24</v>
      </c>
      <c r="L10839" s="1" t="s">
        <v>406</v>
      </c>
      <c r="M10839" s="3">
        <v>44031.66305564815</v>
      </c>
    </row>
    <row r="10840">
      <c r="A10840" s="1">
        <v>10838.0</v>
      </c>
      <c r="B10840" s="1" t="s">
        <v>201</v>
      </c>
      <c r="C10840" s="1" t="s">
        <v>19654</v>
      </c>
      <c r="D10840" s="1" t="s">
        <v>80</v>
      </c>
      <c r="E10840" s="1" t="s">
        <v>15619</v>
      </c>
      <c r="F10840" s="1" t="s">
        <v>204</v>
      </c>
      <c r="G10840" s="1" t="s">
        <v>17</v>
      </c>
      <c r="H10840" s="1">
        <v>45.0</v>
      </c>
      <c r="I10840" s="3">
        <v>43774.291666666664</v>
      </c>
      <c r="J10840" s="1">
        <v>3.04936965598504</v>
      </c>
      <c r="K10840" s="1" t="s">
        <v>46</v>
      </c>
      <c r="M10840" s="3">
        <v>43774.33036020833</v>
      </c>
    </row>
    <row r="10841">
      <c r="A10841" s="1">
        <v>10839.0</v>
      </c>
      <c r="B10841" s="1" t="s">
        <v>2891</v>
      </c>
      <c r="C10841" s="1" t="s">
        <v>19655</v>
      </c>
      <c r="D10841" s="1" t="s">
        <v>1802</v>
      </c>
      <c r="E10841" s="1" t="s">
        <v>19656</v>
      </c>
      <c r="F10841" s="1" t="s">
        <v>2894</v>
      </c>
      <c r="G10841" s="1" t="s">
        <v>39</v>
      </c>
      <c r="H10841" s="1">
        <v>45.0</v>
      </c>
      <c r="I10841" s="3">
        <v>43823.583333333336</v>
      </c>
      <c r="J10841" s="1">
        <v>2.81661937158472</v>
      </c>
      <c r="K10841" s="1" t="s">
        <v>46</v>
      </c>
      <c r="M10841" s="3">
        <v>43823.6172705787</v>
      </c>
    </row>
    <row r="10842">
      <c r="A10842" s="1">
        <v>10840.0</v>
      </c>
      <c r="B10842" s="1" t="s">
        <v>282</v>
      </c>
      <c r="C10842" s="1" t="s">
        <v>19657</v>
      </c>
      <c r="D10842" s="1" t="s">
        <v>284</v>
      </c>
      <c r="E10842" s="1" t="s">
        <v>3914</v>
      </c>
      <c r="F10842" s="1" t="s">
        <v>286</v>
      </c>
      <c r="G10842" s="1" t="s">
        <v>35</v>
      </c>
      <c r="H10842" s="1">
        <v>45.0</v>
      </c>
      <c r="I10842" s="3">
        <v>44204.25</v>
      </c>
      <c r="J10842" s="1">
        <v>1.14783362430879</v>
      </c>
      <c r="K10842" s="1" t="s">
        <v>218</v>
      </c>
      <c r="L10842" s="1" t="s">
        <v>287</v>
      </c>
      <c r="M10842" s="3">
        <v>44204.262016574074</v>
      </c>
    </row>
    <row r="10843">
      <c r="A10843" s="1">
        <v>10841.0</v>
      </c>
      <c r="B10843" s="1" t="s">
        <v>8079</v>
      </c>
      <c r="C10843" s="1" t="s">
        <v>19658</v>
      </c>
      <c r="D10843" s="1" t="s">
        <v>8081</v>
      </c>
      <c r="E10843" s="1" t="s">
        <v>8082</v>
      </c>
      <c r="F10843" s="1" t="s">
        <v>8083</v>
      </c>
      <c r="G10843" s="1" t="s">
        <v>17</v>
      </c>
      <c r="H10843" s="1">
        <v>45.0</v>
      </c>
      <c r="I10843" s="3">
        <v>43846.208333333336</v>
      </c>
      <c r="J10843" s="1">
        <v>1.56147990772794</v>
      </c>
      <c r="K10843" s="1" t="s">
        <v>18</v>
      </c>
      <c r="M10843" s="3">
        <v>43846.23273875</v>
      </c>
    </row>
    <row r="10844">
      <c r="A10844" s="1">
        <v>10842.0</v>
      </c>
      <c r="B10844" s="1" t="s">
        <v>1031</v>
      </c>
      <c r="C10844" s="1" t="s">
        <v>19659</v>
      </c>
      <c r="D10844" s="1" t="s">
        <v>19660</v>
      </c>
      <c r="E10844" s="1" t="s">
        <v>7315</v>
      </c>
      <c r="F10844" s="1" t="s">
        <v>1034</v>
      </c>
      <c r="G10844" s="1" t="s">
        <v>17</v>
      </c>
      <c r="H10844" s="1">
        <v>45.0</v>
      </c>
      <c r="I10844" s="3">
        <v>43675.375</v>
      </c>
      <c r="J10844" s="1">
        <v>0.0815739830836148</v>
      </c>
      <c r="K10844" s="1" t="s">
        <v>24</v>
      </c>
      <c r="M10844" s="3">
        <v>43675.402015231484</v>
      </c>
    </row>
    <row r="10845">
      <c r="A10845" s="1">
        <v>10843.0</v>
      </c>
      <c r="B10845" s="1" t="s">
        <v>620</v>
      </c>
      <c r="C10845" s="1" t="s">
        <v>19661</v>
      </c>
      <c r="D10845" s="1" t="s">
        <v>1461</v>
      </c>
      <c r="E10845" s="1" t="s">
        <v>19662</v>
      </c>
      <c r="F10845" s="1" t="s">
        <v>623</v>
      </c>
      <c r="G10845" s="1" t="s">
        <v>39</v>
      </c>
      <c r="H10845" s="1">
        <v>45.0</v>
      </c>
      <c r="I10845" s="3">
        <v>43868.291666666664</v>
      </c>
      <c r="J10845" s="1">
        <v>3.70809413738325</v>
      </c>
      <c r="K10845" s="1" t="s">
        <v>18</v>
      </c>
      <c r="M10845" s="3">
        <v>43868.3302002662</v>
      </c>
    </row>
    <row r="10846">
      <c r="A10846" s="1">
        <v>10844.0</v>
      </c>
      <c r="B10846" s="1" t="s">
        <v>582</v>
      </c>
      <c r="C10846" s="1" t="s">
        <v>19663</v>
      </c>
      <c r="D10846" s="1" t="s">
        <v>461</v>
      </c>
      <c r="E10846" s="1" t="s">
        <v>2580</v>
      </c>
      <c r="F10846" s="1" t="s">
        <v>586</v>
      </c>
      <c r="G10846" s="1" t="s">
        <v>17</v>
      </c>
      <c r="H10846" s="1">
        <v>45.0</v>
      </c>
      <c r="I10846" s="3">
        <v>43914.25</v>
      </c>
      <c r="J10846" s="1">
        <v>2.43206591071298</v>
      </c>
      <c r="K10846" s="1" t="s">
        <v>24</v>
      </c>
      <c r="M10846" s="3">
        <v>43914.27553699074</v>
      </c>
    </row>
    <row r="10847">
      <c r="A10847" s="1">
        <v>10845.0</v>
      </c>
      <c r="B10847" s="1" t="s">
        <v>7239</v>
      </c>
      <c r="C10847" s="1" t="s">
        <v>19664</v>
      </c>
      <c r="D10847" s="1" t="s">
        <v>1179</v>
      </c>
      <c r="E10847" s="1" t="s">
        <v>19665</v>
      </c>
      <c r="F10847" s="1" t="s">
        <v>7242</v>
      </c>
      <c r="G10847" s="1" t="s">
        <v>89</v>
      </c>
      <c r="H10847" s="1">
        <v>45.0</v>
      </c>
      <c r="I10847" s="3">
        <v>43895.403898425924</v>
      </c>
      <c r="J10847" s="1">
        <v>1.32089540255529</v>
      </c>
      <c r="K10847" s="1" t="s">
        <v>18</v>
      </c>
      <c r="M10847" s="3">
        <v>43895.40525578704</v>
      </c>
    </row>
    <row r="10848">
      <c r="A10848" s="1">
        <v>10846.0</v>
      </c>
      <c r="B10848" s="1" t="s">
        <v>1023</v>
      </c>
      <c r="C10848" s="1" t="s">
        <v>19666</v>
      </c>
      <c r="D10848" s="1" t="s">
        <v>518</v>
      </c>
      <c r="E10848" s="1" t="s">
        <v>8117</v>
      </c>
      <c r="F10848" s="1" t="s">
        <v>1027</v>
      </c>
      <c r="G10848" s="1" t="s">
        <v>17</v>
      </c>
      <c r="H10848" s="1">
        <v>45.0</v>
      </c>
      <c r="I10848" s="3">
        <v>44004.197916666664</v>
      </c>
      <c r="J10848" s="1">
        <v>0.0040073813518138</v>
      </c>
      <c r="K10848" s="1" t="s">
        <v>24</v>
      </c>
      <c r="M10848" s="3">
        <v>44004.23529309028</v>
      </c>
    </row>
    <row r="10849">
      <c r="A10849" s="1">
        <v>10847.0</v>
      </c>
      <c r="B10849" s="1" t="s">
        <v>11174</v>
      </c>
      <c r="C10849" s="1" t="s">
        <v>19667</v>
      </c>
      <c r="D10849" s="1" t="s">
        <v>5064</v>
      </c>
      <c r="E10849" s="1" t="s">
        <v>12652</v>
      </c>
      <c r="F10849" s="1" t="s">
        <v>11177</v>
      </c>
      <c r="G10849" s="1" t="s">
        <v>35</v>
      </c>
      <c r="H10849" s="1">
        <v>45.0</v>
      </c>
      <c r="I10849" s="3">
        <v>44252.333333333336</v>
      </c>
      <c r="J10849" s="1">
        <v>1.88761028086782</v>
      </c>
      <c r="K10849" s="1" t="s">
        <v>24</v>
      </c>
      <c r="L10849" s="1" t="s">
        <v>741</v>
      </c>
      <c r="M10849" s="3">
        <v>44252.356356550925</v>
      </c>
    </row>
    <row r="10850">
      <c r="A10850" s="1">
        <v>10848.0</v>
      </c>
      <c r="B10850" s="1" t="s">
        <v>6185</v>
      </c>
      <c r="C10850" s="1" t="s">
        <v>19668</v>
      </c>
      <c r="D10850" s="1" t="s">
        <v>998</v>
      </c>
      <c r="E10850" s="1" t="s">
        <v>19669</v>
      </c>
      <c r="F10850" s="1" t="s">
        <v>6188</v>
      </c>
      <c r="G10850" s="1" t="s">
        <v>89</v>
      </c>
      <c r="H10850" s="1">
        <v>45.0</v>
      </c>
      <c r="I10850" s="3">
        <v>43901.584280243056</v>
      </c>
      <c r="J10850" s="1">
        <v>1.85530527554606</v>
      </c>
      <c r="K10850" s="1" t="s">
        <v>24</v>
      </c>
      <c r="M10850" s="3">
        <v>43901.6014575</v>
      </c>
    </row>
    <row r="10851">
      <c r="A10851" s="1">
        <v>10849.0</v>
      </c>
      <c r="B10851" s="1" t="s">
        <v>184</v>
      </c>
      <c r="C10851" s="1" t="s">
        <v>19670</v>
      </c>
      <c r="D10851" s="1" t="s">
        <v>148</v>
      </c>
      <c r="E10851" s="1" t="s">
        <v>7849</v>
      </c>
      <c r="F10851" s="1" t="s">
        <v>187</v>
      </c>
      <c r="G10851" s="1" t="s">
        <v>17</v>
      </c>
      <c r="H10851" s="1">
        <v>45.0</v>
      </c>
      <c r="I10851" s="3">
        <v>43858.708333333336</v>
      </c>
      <c r="J10851" s="1">
        <v>1.96388244914988</v>
      </c>
      <c r="K10851" s="1" t="s">
        <v>24</v>
      </c>
      <c r="M10851" s="3">
        <v>43858.79334957176</v>
      </c>
    </row>
    <row r="10852">
      <c r="A10852" s="1">
        <v>10850.0</v>
      </c>
      <c r="B10852" s="1" t="s">
        <v>953</v>
      </c>
      <c r="C10852" s="1" t="s">
        <v>19671</v>
      </c>
      <c r="D10852" s="1" t="s">
        <v>1243</v>
      </c>
      <c r="E10852" s="1" t="s">
        <v>1074</v>
      </c>
      <c r="F10852" s="1" t="s">
        <v>1040</v>
      </c>
      <c r="G10852" s="1" t="s">
        <v>17</v>
      </c>
      <c r="H10852" s="1">
        <v>45.0</v>
      </c>
      <c r="I10852" s="3">
        <v>44069.625</v>
      </c>
      <c r="J10852" s="1">
        <v>1.95955275805321</v>
      </c>
      <c r="K10852" s="1" t="s">
        <v>18</v>
      </c>
      <c r="M10852" s="3">
        <v>44069.66185798611</v>
      </c>
    </row>
    <row r="10853">
      <c r="A10853" s="1">
        <v>10851.0</v>
      </c>
      <c r="B10853" s="1" t="s">
        <v>319</v>
      </c>
      <c r="C10853" s="1" t="s">
        <v>19672</v>
      </c>
      <c r="D10853" s="1" t="s">
        <v>560</v>
      </c>
      <c r="E10853" s="1" t="s">
        <v>561</v>
      </c>
      <c r="F10853" s="1" t="s">
        <v>323</v>
      </c>
      <c r="G10853" s="1" t="s">
        <v>17</v>
      </c>
      <c r="H10853" s="1">
        <v>45.0</v>
      </c>
      <c r="I10853" s="3">
        <v>43739.625</v>
      </c>
      <c r="J10853" s="1">
        <v>3.69187510183715</v>
      </c>
      <c r="K10853" s="1" t="s">
        <v>24</v>
      </c>
      <c r="M10853" s="3">
        <v>43739.700009768516</v>
      </c>
    </row>
    <row r="10854">
      <c r="A10854" s="1">
        <v>10852.0</v>
      </c>
      <c r="B10854" s="1" t="s">
        <v>7895</v>
      </c>
      <c r="C10854" s="1" t="s">
        <v>19673</v>
      </c>
      <c r="D10854" s="1" t="s">
        <v>2485</v>
      </c>
      <c r="E10854" s="1" t="s">
        <v>19674</v>
      </c>
      <c r="F10854" s="1" t="s">
        <v>7899</v>
      </c>
      <c r="G10854" s="1" t="s">
        <v>89</v>
      </c>
      <c r="H10854" s="1">
        <v>45.0</v>
      </c>
      <c r="I10854" s="3">
        <v>44041.375</v>
      </c>
      <c r="J10854" s="1">
        <v>1.38363141020562</v>
      </c>
      <c r="K10854" s="1" t="s">
        <v>18</v>
      </c>
      <c r="L10854" s="1" t="s">
        <v>1725</v>
      </c>
      <c r="M10854" s="3">
        <v>44041.394594537036</v>
      </c>
    </row>
    <row r="10855">
      <c r="A10855" s="1">
        <v>10853.0</v>
      </c>
      <c r="B10855" s="1" t="s">
        <v>1315</v>
      </c>
      <c r="C10855" s="1" t="s">
        <v>19675</v>
      </c>
      <c r="D10855" s="1" t="s">
        <v>411</v>
      </c>
      <c r="E10855" s="1" t="s">
        <v>7500</v>
      </c>
      <c r="F10855" s="1" t="s">
        <v>1319</v>
      </c>
      <c r="G10855" s="1" t="s">
        <v>17</v>
      </c>
      <c r="H10855" s="1">
        <v>45.0</v>
      </c>
      <c r="I10855" s="3">
        <v>43791.541666666664</v>
      </c>
      <c r="J10855" s="1">
        <v>0.0</v>
      </c>
      <c r="K10855" s="1" t="s">
        <v>18</v>
      </c>
      <c r="M10855" s="3">
        <v>43791.621490625</v>
      </c>
    </row>
    <row r="10856">
      <c r="A10856" s="1">
        <v>10854.0</v>
      </c>
      <c r="B10856" s="1" t="s">
        <v>7301</v>
      </c>
      <c r="C10856" s="1" t="s">
        <v>19676</v>
      </c>
      <c r="D10856" s="1" t="s">
        <v>5973</v>
      </c>
      <c r="E10856" s="1" t="s">
        <v>19677</v>
      </c>
      <c r="F10856" s="1" t="s">
        <v>7304</v>
      </c>
      <c r="G10856" s="1" t="s">
        <v>89</v>
      </c>
      <c r="H10856" s="1">
        <v>45.0</v>
      </c>
      <c r="I10856" s="3">
        <v>43885.587920162034</v>
      </c>
      <c r="J10856" s="1">
        <v>2.52309380860331</v>
      </c>
      <c r="K10856" s="1" t="s">
        <v>56</v>
      </c>
      <c r="M10856" s="3">
        <v>43885.60919824074</v>
      </c>
    </row>
    <row r="10857">
      <c r="A10857" s="1">
        <v>10855.0</v>
      </c>
      <c r="B10857" s="1" t="s">
        <v>2885</v>
      </c>
      <c r="C10857" s="1" t="s">
        <v>19678</v>
      </c>
      <c r="D10857" s="1" t="s">
        <v>148</v>
      </c>
      <c r="E10857" s="1" t="s">
        <v>10306</v>
      </c>
      <c r="F10857" s="1" t="s">
        <v>2888</v>
      </c>
      <c r="G10857" s="1" t="s">
        <v>17</v>
      </c>
      <c r="H10857" s="1">
        <v>45.0</v>
      </c>
      <c r="I10857" s="3">
        <v>43825.25</v>
      </c>
      <c r="J10857" s="1">
        <v>0.745733430563145</v>
      </c>
      <c r="K10857" s="1" t="s">
        <v>24</v>
      </c>
      <c r="M10857" s="3">
        <v>43825.29132380787</v>
      </c>
    </row>
    <row r="10858">
      <c r="A10858" s="1">
        <v>10856.0</v>
      </c>
      <c r="B10858" s="1" t="s">
        <v>1699</v>
      </c>
      <c r="C10858" s="1" t="s">
        <v>19679</v>
      </c>
      <c r="D10858" s="1" t="s">
        <v>701</v>
      </c>
      <c r="E10858" s="1" t="s">
        <v>15570</v>
      </c>
      <c r="F10858" s="1" t="s">
        <v>1702</v>
      </c>
      <c r="G10858" s="1" t="s">
        <v>35</v>
      </c>
      <c r="H10858" s="1">
        <v>45.0</v>
      </c>
      <c r="I10858" s="3">
        <v>44166.770833333336</v>
      </c>
      <c r="J10858" s="1">
        <v>2.29948296995385</v>
      </c>
      <c r="K10858" s="1" t="s">
        <v>24</v>
      </c>
      <c r="L10858" s="1" t="s">
        <v>1006</v>
      </c>
      <c r="M10858" s="3">
        <v>44166.30850987269</v>
      </c>
    </row>
    <row r="10859">
      <c r="A10859" s="1">
        <v>10857.0</v>
      </c>
      <c r="B10859" s="1" t="s">
        <v>5701</v>
      </c>
      <c r="C10859" s="1" t="s">
        <v>19680</v>
      </c>
      <c r="D10859" s="1" t="s">
        <v>1397</v>
      </c>
      <c r="E10859" s="1" t="s">
        <v>5703</v>
      </c>
      <c r="F10859" s="1" t="s">
        <v>5704</v>
      </c>
      <c r="G10859" s="1" t="s">
        <v>35</v>
      </c>
      <c r="H10859" s="1">
        <v>45.0</v>
      </c>
      <c r="I10859" s="3">
        <v>43822.458333333336</v>
      </c>
      <c r="J10859" s="1">
        <v>2.59693106455571</v>
      </c>
      <c r="K10859" s="1" t="s">
        <v>24</v>
      </c>
      <c r="M10859" s="3">
        <v>43822.50153487269</v>
      </c>
    </row>
    <row r="10860">
      <c r="A10860" s="1">
        <v>10858.0</v>
      </c>
      <c r="B10860" s="1" t="s">
        <v>2645</v>
      </c>
      <c r="C10860" s="1" t="s">
        <v>19681</v>
      </c>
      <c r="D10860" s="1" t="s">
        <v>1096</v>
      </c>
      <c r="E10860" s="1" t="s">
        <v>3332</v>
      </c>
      <c r="F10860" s="1" t="s">
        <v>2649</v>
      </c>
      <c r="G10860" s="1" t="s">
        <v>17</v>
      </c>
      <c r="H10860" s="1">
        <v>45.0</v>
      </c>
      <c r="I10860" s="3">
        <v>43941.291666666664</v>
      </c>
      <c r="J10860" s="1">
        <v>1.31821886504047</v>
      </c>
      <c r="K10860" s="1" t="s">
        <v>18</v>
      </c>
      <c r="M10860" s="3">
        <v>43941.32957112268</v>
      </c>
    </row>
    <row r="10861">
      <c r="A10861" s="1">
        <v>10859.0</v>
      </c>
      <c r="B10861" s="1" t="s">
        <v>2203</v>
      </c>
      <c r="C10861" s="1" t="s">
        <v>19682</v>
      </c>
      <c r="D10861" s="1" t="s">
        <v>182</v>
      </c>
      <c r="E10861" s="1" t="s">
        <v>9568</v>
      </c>
      <c r="F10861" s="1" t="s">
        <v>2206</v>
      </c>
      <c r="G10861" s="1" t="s">
        <v>17</v>
      </c>
      <c r="H10861" s="1">
        <v>45.0</v>
      </c>
      <c r="I10861" s="3">
        <v>44104.21875</v>
      </c>
      <c r="J10861" s="1">
        <v>1.3795912747312</v>
      </c>
      <c r="K10861" s="1" t="s">
        <v>46</v>
      </c>
      <c r="L10861" s="1" t="s">
        <v>2207</v>
      </c>
      <c r="M10861" s="3">
        <v>44104.25243972222</v>
      </c>
    </row>
    <row r="10862">
      <c r="A10862" s="1">
        <v>10860.0</v>
      </c>
      <c r="B10862" s="1" t="s">
        <v>229</v>
      </c>
      <c r="C10862" s="1" t="s">
        <v>19683</v>
      </c>
      <c r="D10862" s="1" t="s">
        <v>518</v>
      </c>
      <c r="E10862" s="1" t="s">
        <v>5233</v>
      </c>
      <c r="F10862" s="1" t="s">
        <v>232</v>
      </c>
      <c r="G10862" s="1" t="s">
        <v>35</v>
      </c>
      <c r="H10862" s="1">
        <v>45.0</v>
      </c>
      <c r="I10862" s="3">
        <v>44181.229166666664</v>
      </c>
      <c r="J10862" s="1">
        <v>0.907331715164202</v>
      </c>
      <c r="K10862" s="1" t="s">
        <v>24</v>
      </c>
      <c r="M10862" s="3">
        <v>44181.27365631944</v>
      </c>
    </row>
    <row r="10863">
      <c r="A10863" s="1">
        <v>10861.0</v>
      </c>
      <c r="B10863" s="1" t="s">
        <v>485</v>
      </c>
      <c r="C10863" s="1" t="s">
        <v>19684</v>
      </c>
      <c r="D10863" s="1" t="s">
        <v>4508</v>
      </c>
      <c r="E10863" s="1" t="s">
        <v>7627</v>
      </c>
      <c r="F10863" s="1" t="s">
        <v>489</v>
      </c>
      <c r="G10863" s="1" t="s">
        <v>17</v>
      </c>
      <c r="H10863" s="1">
        <v>45.0</v>
      </c>
      <c r="I10863" s="3">
        <v>43973.25</v>
      </c>
      <c r="J10863" s="1">
        <v>1.5731524973192</v>
      </c>
      <c r="K10863" s="1" t="s">
        <v>166</v>
      </c>
      <c r="M10863" s="3">
        <v>43973.28406109953</v>
      </c>
    </row>
    <row r="10864">
      <c r="A10864" s="1">
        <v>10862.0</v>
      </c>
      <c r="B10864" s="1" t="s">
        <v>896</v>
      </c>
      <c r="C10864" s="1" t="s">
        <v>19685</v>
      </c>
      <c r="D10864" s="1" t="s">
        <v>898</v>
      </c>
      <c r="E10864" s="1" t="s">
        <v>11134</v>
      </c>
      <c r="F10864" s="1" t="s">
        <v>900</v>
      </c>
      <c r="G10864" s="1" t="s">
        <v>17</v>
      </c>
      <c r="H10864" s="1">
        <v>45.0</v>
      </c>
      <c r="I10864" s="3">
        <v>44128.25</v>
      </c>
      <c r="J10864" s="1">
        <v>3.17587287015903</v>
      </c>
      <c r="K10864" s="1" t="s">
        <v>24</v>
      </c>
      <c r="M10864" s="3">
        <v>44128.2886162037</v>
      </c>
    </row>
    <row r="10865">
      <c r="A10865" s="1">
        <v>10863.0</v>
      </c>
      <c r="B10865" s="1" t="s">
        <v>150</v>
      </c>
      <c r="C10865" s="1" t="s">
        <v>19686</v>
      </c>
      <c r="D10865" s="1" t="s">
        <v>116</v>
      </c>
      <c r="E10865" s="1" t="s">
        <v>11291</v>
      </c>
      <c r="F10865" s="1" t="s">
        <v>153</v>
      </c>
      <c r="G10865" s="1" t="s">
        <v>17</v>
      </c>
      <c r="H10865" s="1">
        <v>45.0</v>
      </c>
      <c r="I10865" s="3">
        <v>43993.6875</v>
      </c>
      <c r="J10865" s="1">
        <v>1.4387710975385</v>
      </c>
      <c r="K10865" s="1" t="s">
        <v>24</v>
      </c>
      <c r="L10865" s="1" t="s">
        <v>406</v>
      </c>
      <c r="M10865" s="3">
        <v>43993.724276203706</v>
      </c>
    </row>
    <row r="10866">
      <c r="A10866" s="1">
        <v>10864.0</v>
      </c>
      <c r="B10866" s="1" t="s">
        <v>1065</v>
      </c>
      <c r="C10866" s="1" t="s">
        <v>19687</v>
      </c>
      <c r="D10866" s="1" t="s">
        <v>1067</v>
      </c>
      <c r="E10866" s="1" t="s">
        <v>3277</v>
      </c>
      <c r="F10866" s="1" t="s">
        <v>1069</v>
      </c>
      <c r="G10866" s="1" t="s">
        <v>17</v>
      </c>
      <c r="H10866" s="1">
        <v>45.0</v>
      </c>
      <c r="I10866" s="3">
        <v>44207.229166666664</v>
      </c>
      <c r="J10866" s="1">
        <v>2.02391348839669</v>
      </c>
      <c r="K10866" s="1" t="s">
        <v>24</v>
      </c>
      <c r="L10866" s="1" t="s">
        <v>188</v>
      </c>
      <c r="M10866" s="3">
        <v>44207.25609084491</v>
      </c>
    </row>
    <row r="10867">
      <c r="A10867" s="1">
        <v>10865.0</v>
      </c>
      <c r="B10867" s="1" t="s">
        <v>455</v>
      </c>
      <c r="C10867" s="1" t="s">
        <v>19688</v>
      </c>
      <c r="D10867" s="1" t="s">
        <v>116</v>
      </c>
      <c r="E10867" s="1" t="s">
        <v>4178</v>
      </c>
      <c r="F10867" s="1" t="s">
        <v>458</v>
      </c>
      <c r="G10867" s="1" t="s">
        <v>17</v>
      </c>
      <c r="H10867" s="1">
        <v>45.0</v>
      </c>
      <c r="I10867" s="3">
        <v>43997.3125</v>
      </c>
      <c r="J10867" s="1">
        <v>3.9091722477792</v>
      </c>
      <c r="K10867" s="1" t="s">
        <v>24</v>
      </c>
      <c r="L10867" s="1" t="s">
        <v>406</v>
      </c>
      <c r="M10867" s="3">
        <v>43997.3658340162</v>
      </c>
    </row>
    <row r="10868">
      <c r="A10868" s="1">
        <v>10866.0</v>
      </c>
      <c r="B10868" s="1" t="s">
        <v>811</v>
      </c>
      <c r="C10868" s="1" t="s">
        <v>19689</v>
      </c>
      <c r="D10868" s="1" t="s">
        <v>2639</v>
      </c>
      <c r="E10868" s="1" t="s">
        <v>19690</v>
      </c>
      <c r="F10868" s="1" t="s">
        <v>815</v>
      </c>
      <c r="G10868" s="1" t="s">
        <v>89</v>
      </c>
      <c r="H10868" s="1">
        <v>45.0</v>
      </c>
      <c r="I10868" s="3">
        <v>43894.74751188658</v>
      </c>
      <c r="J10868" s="1">
        <v>1.898483489286</v>
      </c>
      <c r="K10868" s="1" t="s">
        <v>18</v>
      </c>
      <c r="M10868" s="3">
        <v>43894.78415950231</v>
      </c>
    </row>
    <row r="10869">
      <c r="A10869" s="1">
        <v>10867.0</v>
      </c>
      <c r="B10869" s="1" t="s">
        <v>5537</v>
      </c>
      <c r="C10869" s="1" t="s">
        <v>19691</v>
      </c>
      <c r="D10869" s="1" t="s">
        <v>5539</v>
      </c>
      <c r="E10869" s="1" t="s">
        <v>5887</v>
      </c>
      <c r="F10869" s="1" t="s">
        <v>5541</v>
      </c>
      <c r="G10869" s="1" t="s">
        <v>35</v>
      </c>
      <c r="H10869" s="1">
        <v>45.0</v>
      </c>
      <c r="I10869" s="3">
        <v>43607.375</v>
      </c>
      <c r="J10869" s="1">
        <v>0.621139224412194</v>
      </c>
      <c r="K10869" s="1" t="s">
        <v>18</v>
      </c>
      <c r="M10869" s="3">
        <v>43607.443497789354</v>
      </c>
    </row>
    <row r="10870">
      <c r="A10870" s="1">
        <v>10868.0</v>
      </c>
      <c r="B10870" s="1" t="s">
        <v>17853</v>
      </c>
      <c r="C10870" s="1" t="s">
        <v>19692</v>
      </c>
      <c r="D10870" s="1" t="s">
        <v>5012</v>
      </c>
      <c r="E10870" s="1" t="s">
        <v>19693</v>
      </c>
      <c r="F10870" s="1" t="s">
        <v>17856</v>
      </c>
      <c r="G10870" s="1" t="s">
        <v>39</v>
      </c>
      <c r="H10870" s="1">
        <v>45.0</v>
      </c>
      <c r="I10870" s="3">
        <v>44230.25</v>
      </c>
      <c r="J10870" s="1">
        <v>2.30153359053724</v>
      </c>
      <c r="K10870" s="1" t="s">
        <v>18</v>
      </c>
      <c r="L10870" s="1" t="s">
        <v>11207</v>
      </c>
      <c r="M10870" s="3">
        <v>44230.27340297454</v>
      </c>
    </row>
    <row r="10871">
      <c r="A10871" s="1">
        <v>10869.0</v>
      </c>
      <c r="B10871" s="1" t="s">
        <v>576</v>
      </c>
      <c r="C10871" s="1" t="s">
        <v>19694</v>
      </c>
      <c r="D10871" s="1" t="s">
        <v>10529</v>
      </c>
      <c r="E10871" s="1" t="s">
        <v>16367</v>
      </c>
      <c r="F10871" s="1" t="s">
        <v>580</v>
      </c>
      <c r="G10871" s="1" t="s">
        <v>17</v>
      </c>
      <c r="H10871" s="1">
        <v>45.0</v>
      </c>
      <c r="I10871" s="3">
        <v>44064.21875</v>
      </c>
      <c r="J10871" s="1">
        <v>2.91617088860062</v>
      </c>
      <c r="K10871" s="1" t="s">
        <v>18</v>
      </c>
      <c r="L10871" s="1" t="s">
        <v>581</v>
      </c>
      <c r="M10871" s="3">
        <v>44064.26799462963</v>
      </c>
    </row>
    <row r="10872">
      <c r="A10872" s="1">
        <v>10870.0</v>
      </c>
      <c r="B10872" s="1" t="s">
        <v>1336</v>
      </c>
      <c r="C10872" s="1" t="s">
        <v>19695</v>
      </c>
      <c r="D10872" s="1" t="s">
        <v>49</v>
      </c>
      <c r="E10872" s="1" t="s">
        <v>19696</v>
      </c>
      <c r="F10872" s="1" t="s">
        <v>1340</v>
      </c>
      <c r="G10872" s="1" t="s">
        <v>39</v>
      </c>
      <c r="H10872" s="1">
        <v>45.0</v>
      </c>
      <c r="I10872" s="3">
        <v>43849.75</v>
      </c>
      <c r="J10872" s="1">
        <v>3.53747085655544</v>
      </c>
      <c r="K10872" s="1" t="s">
        <v>62</v>
      </c>
      <c r="M10872" s="3">
        <v>43849.76958645834</v>
      </c>
    </row>
    <row r="10873">
      <c r="A10873" s="1">
        <v>10871.0</v>
      </c>
      <c r="B10873" s="1" t="s">
        <v>4095</v>
      </c>
      <c r="C10873" s="1" t="s">
        <v>19697</v>
      </c>
      <c r="D10873" s="1" t="s">
        <v>19062</v>
      </c>
      <c r="E10873" s="1" t="s">
        <v>19698</v>
      </c>
      <c r="F10873" s="1" t="s">
        <v>4098</v>
      </c>
      <c r="G10873" s="1" t="s">
        <v>39</v>
      </c>
      <c r="H10873" s="1">
        <v>45.0</v>
      </c>
      <c r="I10873" s="3">
        <v>43501.291666666664</v>
      </c>
      <c r="J10873" s="1">
        <v>5.46154666106054</v>
      </c>
      <c r="K10873" s="1" t="s">
        <v>24</v>
      </c>
      <c r="M10873" s="3">
        <v>43501.3495609838</v>
      </c>
    </row>
    <row r="10874">
      <c r="A10874" s="1">
        <v>10872.0</v>
      </c>
      <c r="B10874" s="1" t="s">
        <v>17455</v>
      </c>
      <c r="C10874" s="1" t="s">
        <v>19699</v>
      </c>
      <c r="D10874" s="1" t="s">
        <v>1208</v>
      </c>
      <c r="E10874" s="1" t="s">
        <v>19700</v>
      </c>
      <c r="F10874" s="1" t="s">
        <v>17459</v>
      </c>
      <c r="G10874" s="1" t="s">
        <v>89</v>
      </c>
      <c r="H10874" s="1">
        <v>45.0</v>
      </c>
      <c r="I10874" s="3">
        <v>43835.48099671296</v>
      </c>
      <c r="J10874" s="1">
        <v>0.817189601579667</v>
      </c>
      <c r="K10874" s="1" t="s">
        <v>24</v>
      </c>
      <c r="M10874" s="3">
        <v>43835.50209295139</v>
      </c>
    </row>
    <row r="10875">
      <c r="A10875" s="1">
        <v>10873.0</v>
      </c>
      <c r="B10875" s="1" t="s">
        <v>239</v>
      </c>
      <c r="C10875" s="1" t="s">
        <v>19701</v>
      </c>
      <c r="D10875" s="1" t="s">
        <v>653</v>
      </c>
      <c r="E10875" s="1" t="s">
        <v>2074</v>
      </c>
      <c r="F10875" s="1" t="s">
        <v>243</v>
      </c>
      <c r="G10875" s="1" t="s">
        <v>17</v>
      </c>
      <c r="H10875" s="1">
        <v>45.0</v>
      </c>
      <c r="I10875" s="3">
        <v>44033.25</v>
      </c>
      <c r="J10875" s="1">
        <v>1.24976855029057</v>
      </c>
      <c r="K10875" s="1" t="s">
        <v>46</v>
      </c>
      <c r="M10875" s="3">
        <v>44033.28731917824</v>
      </c>
    </row>
    <row r="10876">
      <c r="A10876" s="1">
        <v>10874.0</v>
      </c>
      <c r="B10876" s="1" t="s">
        <v>84</v>
      </c>
      <c r="C10876" s="1" t="s">
        <v>19702</v>
      </c>
      <c r="D10876" s="1" t="s">
        <v>86</v>
      </c>
      <c r="E10876" s="1" t="s">
        <v>4462</v>
      </c>
      <c r="F10876" s="1" t="s">
        <v>88</v>
      </c>
      <c r="G10876" s="1" t="s">
        <v>17</v>
      </c>
      <c r="H10876" s="1">
        <v>45.0</v>
      </c>
      <c r="I10876" s="3">
        <v>43811.166666666664</v>
      </c>
      <c r="J10876" s="1">
        <v>0.98452670627076</v>
      </c>
      <c r="K10876" s="1" t="s">
        <v>83</v>
      </c>
      <c r="M10876" s="3">
        <v>43811.21889862268</v>
      </c>
    </row>
    <row r="10877">
      <c r="A10877" s="1">
        <v>10875.0</v>
      </c>
      <c r="B10877" s="1" t="s">
        <v>3295</v>
      </c>
      <c r="C10877" s="1" t="s">
        <v>19703</v>
      </c>
      <c r="D10877" s="1" t="s">
        <v>321</v>
      </c>
      <c r="E10877" s="1" t="s">
        <v>19704</v>
      </c>
      <c r="F10877" s="1" t="s">
        <v>3298</v>
      </c>
      <c r="G10877" s="1" t="s">
        <v>39</v>
      </c>
      <c r="H10877" s="1">
        <v>45.0</v>
      </c>
      <c r="I10877" s="3">
        <v>43673.625</v>
      </c>
      <c r="J10877" s="1">
        <v>2.2877102465021</v>
      </c>
      <c r="K10877" s="1" t="s">
        <v>24</v>
      </c>
      <c r="M10877" s="3">
        <v>43673.65837625</v>
      </c>
    </row>
    <row r="10878">
      <c r="A10878" s="1">
        <v>10876.0</v>
      </c>
      <c r="B10878" s="1" t="s">
        <v>3236</v>
      </c>
      <c r="C10878" s="1" t="s">
        <v>19705</v>
      </c>
      <c r="D10878" s="1" t="s">
        <v>4635</v>
      </c>
      <c r="E10878" s="1" t="s">
        <v>19706</v>
      </c>
      <c r="F10878" s="1" t="s">
        <v>3240</v>
      </c>
      <c r="G10878" s="1" t="s">
        <v>17</v>
      </c>
      <c r="H10878" s="1">
        <v>45.0</v>
      </c>
      <c r="I10878" s="3">
        <v>43693.666666666664</v>
      </c>
      <c r="J10878" s="1">
        <v>4.95312391547397</v>
      </c>
      <c r="K10878" s="1" t="s">
        <v>24</v>
      </c>
      <c r="M10878" s="3">
        <v>43693.710035648146</v>
      </c>
    </row>
    <row r="10879">
      <c r="A10879" s="1">
        <v>10877.0</v>
      </c>
      <c r="B10879" s="1" t="s">
        <v>168</v>
      </c>
      <c r="C10879" s="1" t="s">
        <v>19707</v>
      </c>
      <c r="D10879" s="1" t="s">
        <v>1418</v>
      </c>
      <c r="E10879" s="1" t="s">
        <v>1582</v>
      </c>
      <c r="F10879" s="1" t="s">
        <v>171</v>
      </c>
      <c r="G10879" s="1" t="s">
        <v>17</v>
      </c>
      <c r="H10879" s="1">
        <v>45.0</v>
      </c>
      <c r="I10879" s="3">
        <v>43806.583333333336</v>
      </c>
      <c r="J10879" s="1">
        <v>0.0</v>
      </c>
      <c r="K10879" s="1" t="s">
        <v>166</v>
      </c>
      <c r="M10879" s="3">
        <v>43807.31987864583</v>
      </c>
    </row>
    <row r="10880">
      <c r="A10880" s="1">
        <v>10878.0</v>
      </c>
      <c r="B10880" s="1" t="s">
        <v>853</v>
      </c>
      <c r="C10880" s="1" t="s">
        <v>19708</v>
      </c>
      <c r="D10880" s="1" t="s">
        <v>1802</v>
      </c>
      <c r="E10880" s="1" t="s">
        <v>2575</v>
      </c>
      <c r="F10880" s="1" t="s">
        <v>856</v>
      </c>
      <c r="G10880" s="1" t="s">
        <v>17</v>
      </c>
      <c r="H10880" s="1">
        <v>45.0</v>
      </c>
      <c r="I10880" s="3">
        <v>44005.541666666664</v>
      </c>
      <c r="J10880" s="1">
        <v>2.56304077739417</v>
      </c>
      <c r="K10880" s="1" t="s">
        <v>18</v>
      </c>
      <c r="M10880" s="3">
        <v>44005.371979282405</v>
      </c>
    </row>
    <row r="10881">
      <c r="A10881" s="1">
        <v>10879.0</v>
      </c>
      <c r="B10881" s="1" t="s">
        <v>184</v>
      </c>
      <c r="C10881" s="1" t="s">
        <v>19709</v>
      </c>
      <c r="D10881" s="1" t="s">
        <v>148</v>
      </c>
      <c r="E10881" s="1" t="s">
        <v>1895</v>
      </c>
      <c r="F10881" s="1" t="s">
        <v>187</v>
      </c>
      <c r="G10881" s="1" t="s">
        <v>17</v>
      </c>
      <c r="H10881" s="1">
        <v>45.0</v>
      </c>
      <c r="I10881" s="3">
        <v>43818.416666666664</v>
      </c>
      <c r="J10881" s="1">
        <v>2.39812177305028</v>
      </c>
      <c r="K10881" s="1" t="s">
        <v>24</v>
      </c>
      <c r="M10881" s="3">
        <v>43793.33491201389</v>
      </c>
    </row>
    <row r="10882">
      <c r="A10882" s="1">
        <v>10880.0</v>
      </c>
      <c r="B10882" s="1" t="s">
        <v>354</v>
      </c>
      <c r="C10882" s="1" t="s">
        <v>19710</v>
      </c>
      <c r="D10882" s="1" t="s">
        <v>4698</v>
      </c>
      <c r="E10882" s="1" t="s">
        <v>357</v>
      </c>
      <c r="F10882" s="1" t="s">
        <v>358</v>
      </c>
      <c r="G10882" s="1" t="s">
        <v>35</v>
      </c>
      <c r="H10882" s="1">
        <v>45.0</v>
      </c>
      <c r="I10882" s="3">
        <v>44064.666666666664</v>
      </c>
      <c r="J10882" s="1">
        <v>2.20579899626756</v>
      </c>
      <c r="K10882" s="1" t="s">
        <v>24</v>
      </c>
      <c r="M10882" s="3">
        <v>44064.66423553241</v>
      </c>
    </row>
    <row r="10883">
      <c r="A10883" s="1">
        <v>10881.0</v>
      </c>
      <c r="B10883" s="1" t="s">
        <v>2188</v>
      </c>
      <c r="C10883" s="1" t="s">
        <v>19711</v>
      </c>
      <c r="D10883" s="1" t="s">
        <v>10842</v>
      </c>
      <c r="E10883" s="1" t="s">
        <v>10843</v>
      </c>
      <c r="F10883" s="1" t="s">
        <v>2192</v>
      </c>
      <c r="G10883" s="1" t="s">
        <v>17</v>
      </c>
      <c r="H10883" s="1">
        <v>45.0</v>
      </c>
      <c r="I10883" s="3">
        <v>44165.1875</v>
      </c>
      <c r="J10883" s="1">
        <v>4.81845711861962</v>
      </c>
      <c r="K10883" s="1" t="s">
        <v>18</v>
      </c>
      <c r="M10883" s="3">
        <v>44165.23181196759</v>
      </c>
    </row>
    <row r="10884">
      <c r="A10884" s="1">
        <v>10882.0</v>
      </c>
      <c r="B10884" s="1" t="s">
        <v>1659</v>
      </c>
      <c r="C10884" s="1" t="s">
        <v>19712</v>
      </c>
      <c r="D10884" s="1" t="s">
        <v>1250</v>
      </c>
      <c r="E10884" s="1" t="s">
        <v>19713</v>
      </c>
      <c r="F10884" s="1" t="s">
        <v>1662</v>
      </c>
      <c r="G10884" s="1" t="s">
        <v>89</v>
      </c>
      <c r="H10884" s="1">
        <v>45.0</v>
      </c>
      <c r="I10884" s="3">
        <v>43715.38948052083</v>
      </c>
      <c r="J10884" s="1">
        <v>0.574405767507665</v>
      </c>
      <c r="K10884" s="1" t="s">
        <v>24</v>
      </c>
      <c r="M10884" s="3">
        <v>43715.69902554398</v>
      </c>
    </row>
    <row r="10885">
      <c r="A10885" s="1">
        <v>10883.0</v>
      </c>
      <c r="B10885" s="1" t="s">
        <v>932</v>
      </c>
      <c r="C10885" s="1" t="s">
        <v>19714</v>
      </c>
      <c r="D10885" s="1" t="s">
        <v>2384</v>
      </c>
      <c r="E10885" s="1" t="s">
        <v>2385</v>
      </c>
      <c r="F10885" s="1" t="s">
        <v>936</v>
      </c>
      <c r="G10885" s="1" t="s">
        <v>17</v>
      </c>
      <c r="H10885" s="1">
        <v>45.0</v>
      </c>
      <c r="I10885" s="3">
        <v>43816.166666666664</v>
      </c>
      <c r="J10885" s="1">
        <v>4.44024109321399</v>
      </c>
      <c r="K10885" s="1" t="s">
        <v>159</v>
      </c>
      <c r="M10885" s="3">
        <v>43816.28004125</v>
      </c>
    </row>
    <row r="10886">
      <c r="A10886" s="1">
        <v>10884.0</v>
      </c>
      <c r="B10886" s="1" t="s">
        <v>2735</v>
      </c>
      <c r="C10886" s="1" t="s">
        <v>19715</v>
      </c>
      <c r="D10886" s="1" t="s">
        <v>738</v>
      </c>
      <c r="E10886" s="1" t="s">
        <v>19716</v>
      </c>
      <c r="F10886" s="1" t="s">
        <v>2738</v>
      </c>
      <c r="G10886" s="1" t="s">
        <v>39</v>
      </c>
      <c r="H10886" s="1">
        <v>45.0</v>
      </c>
      <c r="I10886" s="3">
        <v>44143.270833333336</v>
      </c>
      <c r="J10886" s="1">
        <v>0.776180064283208</v>
      </c>
      <c r="K10886" s="1" t="s">
        <v>218</v>
      </c>
      <c r="M10886" s="3">
        <v>44143.30458738426</v>
      </c>
    </row>
    <row r="10887">
      <c r="A10887" s="1">
        <v>10885.0</v>
      </c>
      <c r="B10887" s="1" t="s">
        <v>84</v>
      </c>
      <c r="C10887" s="1" t="s">
        <v>19717</v>
      </c>
      <c r="D10887" s="1" t="s">
        <v>80</v>
      </c>
      <c r="E10887" s="1" t="s">
        <v>2840</v>
      </c>
      <c r="F10887" s="1" t="s">
        <v>88</v>
      </c>
      <c r="G10887" s="1" t="s">
        <v>17</v>
      </c>
      <c r="H10887" s="1">
        <v>45.0</v>
      </c>
      <c r="I10887" s="3">
        <v>43748.625</v>
      </c>
      <c r="J10887" s="1">
        <v>0.441096522347956</v>
      </c>
      <c r="K10887" s="1" t="s">
        <v>83</v>
      </c>
      <c r="M10887" s="3">
        <v>43748.662706331015</v>
      </c>
    </row>
    <row r="10888">
      <c r="A10888" s="1">
        <v>10886.0</v>
      </c>
      <c r="B10888" s="1" t="s">
        <v>1323</v>
      </c>
      <c r="C10888" s="1" t="s">
        <v>19718</v>
      </c>
      <c r="D10888" s="1" t="s">
        <v>1325</v>
      </c>
      <c r="E10888" s="1" t="s">
        <v>1326</v>
      </c>
      <c r="F10888" s="1" t="s">
        <v>1327</v>
      </c>
      <c r="G10888" s="1" t="s">
        <v>17</v>
      </c>
      <c r="H10888" s="1">
        <v>45.0</v>
      </c>
      <c r="I10888" s="3">
        <v>44065.6875</v>
      </c>
      <c r="J10888" s="1">
        <v>0.397830914310312</v>
      </c>
      <c r="K10888" s="1" t="s">
        <v>46</v>
      </c>
      <c r="M10888" s="3">
        <v>44066.436866585645</v>
      </c>
    </row>
    <row r="10889">
      <c r="A10889" s="1">
        <v>10887.0</v>
      </c>
      <c r="B10889" s="1" t="s">
        <v>201</v>
      </c>
      <c r="C10889" s="1" t="s">
        <v>19719</v>
      </c>
      <c r="D10889" s="1" t="s">
        <v>5947</v>
      </c>
      <c r="E10889" s="1" t="s">
        <v>19720</v>
      </c>
      <c r="F10889" s="1" t="s">
        <v>204</v>
      </c>
      <c r="G10889" s="1" t="s">
        <v>39</v>
      </c>
      <c r="H10889" s="1">
        <v>45.0</v>
      </c>
      <c r="I10889" s="3">
        <v>44149.78125</v>
      </c>
      <c r="J10889" s="1">
        <v>1.32330685213608</v>
      </c>
      <c r="K10889" s="1" t="s">
        <v>46</v>
      </c>
      <c r="M10889" s="3">
        <v>44149.834906828706</v>
      </c>
    </row>
    <row r="10890">
      <c r="A10890" s="1">
        <v>10888.0</v>
      </c>
      <c r="B10890" s="1" t="s">
        <v>2462</v>
      </c>
      <c r="C10890" s="1" t="s">
        <v>19721</v>
      </c>
      <c r="D10890" s="1" t="s">
        <v>2464</v>
      </c>
      <c r="E10890" s="1" t="s">
        <v>3022</v>
      </c>
      <c r="F10890" s="1" t="s">
        <v>2466</v>
      </c>
      <c r="G10890" s="1" t="s">
        <v>17</v>
      </c>
      <c r="H10890" s="1">
        <v>45.0</v>
      </c>
      <c r="I10890" s="3">
        <v>44064.229166666664</v>
      </c>
      <c r="J10890" s="1">
        <v>1.98433631954526</v>
      </c>
      <c r="K10890" s="1" t="s">
        <v>56</v>
      </c>
      <c r="L10890" s="1" t="s">
        <v>3023</v>
      </c>
      <c r="M10890" s="3">
        <v>44064.33047184028</v>
      </c>
    </row>
    <row r="10891">
      <c r="A10891" s="1">
        <v>10889.0</v>
      </c>
      <c r="B10891" s="1" t="s">
        <v>1315</v>
      </c>
      <c r="C10891" s="1" t="s">
        <v>19722</v>
      </c>
      <c r="D10891" s="1" t="s">
        <v>1317</v>
      </c>
      <c r="E10891" s="1" t="s">
        <v>1318</v>
      </c>
      <c r="F10891" s="1" t="s">
        <v>1319</v>
      </c>
      <c r="G10891" s="1" t="s">
        <v>17</v>
      </c>
      <c r="H10891" s="1">
        <v>45.0</v>
      </c>
      <c r="I10891" s="3">
        <v>43764.541666666664</v>
      </c>
      <c r="J10891" s="1">
        <v>1.52250245516043</v>
      </c>
      <c r="K10891" s="1" t="s">
        <v>18</v>
      </c>
      <c r="M10891" s="3">
        <v>43764.60174733796</v>
      </c>
    </row>
    <row r="10892">
      <c r="A10892" s="1">
        <v>10890.0</v>
      </c>
      <c r="B10892" s="1" t="s">
        <v>455</v>
      </c>
      <c r="C10892" s="1" t="s">
        <v>19723</v>
      </c>
      <c r="D10892" s="1" t="s">
        <v>403</v>
      </c>
      <c r="E10892" s="1" t="s">
        <v>19724</v>
      </c>
      <c r="F10892" s="1" t="s">
        <v>458</v>
      </c>
      <c r="G10892" s="1" t="s">
        <v>39</v>
      </c>
      <c r="H10892" s="1">
        <v>45.0</v>
      </c>
      <c r="I10892" s="3">
        <v>44247.625</v>
      </c>
      <c r="J10892" s="1">
        <v>2.36635399543911</v>
      </c>
      <c r="K10892" s="1" t="s">
        <v>24</v>
      </c>
      <c r="L10892" s="1" t="s">
        <v>406</v>
      </c>
      <c r="M10892" s="3">
        <v>44247.618748472225</v>
      </c>
    </row>
    <row r="10893">
      <c r="A10893" s="1">
        <v>10891.0</v>
      </c>
      <c r="B10893" s="1" t="s">
        <v>1299</v>
      </c>
      <c r="C10893" s="1" t="s">
        <v>19725</v>
      </c>
      <c r="D10893" s="1" t="s">
        <v>1301</v>
      </c>
      <c r="E10893" s="1" t="s">
        <v>19726</v>
      </c>
      <c r="F10893" s="1" t="s">
        <v>1303</v>
      </c>
      <c r="G10893" s="1" t="s">
        <v>39</v>
      </c>
      <c r="H10893" s="1">
        <v>45.0</v>
      </c>
      <c r="I10893" s="3">
        <v>44126.208333333336</v>
      </c>
      <c r="J10893" s="1">
        <v>4.05025365926229</v>
      </c>
      <c r="K10893" s="1" t="s">
        <v>56</v>
      </c>
      <c r="L10893" s="1" t="s">
        <v>113</v>
      </c>
      <c r="M10893" s="3">
        <v>44126.22719784722</v>
      </c>
    </row>
    <row r="10894">
      <c r="A10894" s="1">
        <v>10892.0</v>
      </c>
      <c r="B10894" s="1" t="s">
        <v>251</v>
      </c>
      <c r="C10894" s="1" t="s">
        <v>19727</v>
      </c>
      <c r="D10894" s="1" t="s">
        <v>1418</v>
      </c>
      <c r="E10894" s="1" t="s">
        <v>6109</v>
      </c>
      <c r="F10894" s="1" t="s">
        <v>255</v>
      </c>
      <c r="G10894" s="1" t="s">
        <v>17</v>
      </c>
      <c r="H10894" s="1">
        <v>45.0</v>
      </c>
      <c r="I10894" s="3">
        <v>43823.708333333336</v>
      </c>
      <c r="J10894" s="1">
        <v>0.0</v>
      </c>
      <c r="K10894" s="1" t="s">
        <v>218</v>
      </c>
      <c r="M10894" s="3">
        <v>43823.836262060184</v>
      </c>
    </row>
    <row r="10895">
      <c r="A10895" s="1">
        <v>10893.0</v>
      </c>
      <c r="B10895" s="1" t="s">
        <v>953</v>
      </c>
      <c r="C10895" s="1" t="s">
        <v>19728</v>
      </c>
      <c r="D10895" s="1" t="s">
        <v>121</v>
      </c>
      <c r="E10895" s="1" t="s">
        <v>1074</v>
      </c>
      <c r="F10895" s="1" t="s">
        <v>1040</v>
      </c>
      <c r="G10895" s="1" t="s">
        <v>17</v>
      </c>
      <c r="H10895" s="1">
        <v>45.0</v>
      </c>
      <c r="I10895" s="3">
        <v>44061.625</v>
      </c>
      <c r="J10895" s="1">
        <v>4.50231205770728</v>
      </c>
      <c r="K10895" s="1" t="s">
        <v>18</v>
      </c>
      <c r="M10895" s="3">
        <v>44061.65953409722</v>
      </c>
    </row>
    <row r="10896">
      <c r="A10896" s="1">
        <v>10894.0</v>
      </c>
      <c r="B10896" s="1" t="s">
        <v>330</v>
      </c>
      <c r="C10896" s="1" t="s">
        <v>19729</v>
      </c>
      <c r="D10896" s="1" t="s">
        <v>332</v>
      </c>
      <c r="E10896" s="1" t="s">
        <v>19730</v>
      </c>
      <c r="F10896" s="1" t="s">
        <v>334</v>
      </c>
      <c r="G10896" s="1" t="s">
        <v>17</v>
      </c>
      <c r="H10896" s="1">
        <v>45.0</v>
      </c>
      <c r="I10896" s="3">
        <v>44074.291666666664</v>
      </c>
      <c r="J10896" s="1">
        <v>0.0</v>
      </c>
      <c r="K10896" s="1" t="s">
        <v>18</v>
      </c>
      <c r="M10896" s="3">
        <v>44075.38297006945</v>
      </c>
    </row>
    <row r="10897">
      <c r="A10897" s="1">
        <v>10895.0</v>
      </c>
      <c r="B10897" s="1" t="s">
        <v>1299</v>
      </c>
      <c r="C10897" s="1" t="s">
        <v>19731</v>
      </c>
      <c r="D10897" s="1" t="s">
        <v>1301</v>
      </c>
      <c r="E10897" s="1" t="s">
        <v>4004</v>
      </c>
      <c r="F10897" s="1" t="s">
        <v>1303</v>
      </c>
      <c r="G10897" s="1" t="s">
        <v>17</v>
      </c>
      <c r="H10897" s="1">
        <v>45.0</v>
      </c>
      <c r="I10897" s="3">
        <v>44193.5625</v>
      </c>
      <c r="J10897" s="1">
        <v>3.21683465516923</v>
      </c>
      <c r="K10897" s="1" t="s">
        <v>56</v>
      </c>
      <c r="L10897" s="1" t="s">
        <v>113</v>
      </c>
      <c r="M10897" s="3">
        <v>44193.62546275463</v>
      </c>
    </row>
    <row r="10898">
      <c r="A10898" s="1">
        <v>10896.0</v>
      </c>
      <c r="B10898" s="1" t="s">
        <v>168</v>
      </c>
      <c r="C10898" s="1" t="s">
        <v>19732</v>
      </c>
      <c r="D10898" s="1" t="s">
        <v>8698</v>
      </c>
      <c r="E10898" s="1" t="s">
        <v>5524</v>
      </c>
      <c r="F10898" s="1" t="s">
        <v>171</v>
      </c>
      <c r="G10898" s="1" t="s">
        <v>17</v>
      </c>
      <c r="H10898" s="1">
        <v>45.0</v>
      </c>
      <c r="I10898" s="3">
        <v>43777.208333333336</v>
      </c>
      <c r="J10898" s="1">
        <v>1.37087750275791</v>
      </c>
      <c r="K10898" s="1" t="s">
        <v>166</v>
      </c>
      <c r="M10898" s="3">
        <v>43777.246362025464</v>
      </c>
    </row>
    <row r="10899">
      <c r="A10899" s="1">
        <v>10897.0</v>
      </c>
      <c r="B10899" s="1" t="s">
        <v>1202</v>
      </c>
      <c r="C10899" s="1" t="s">
        <v>19733</v>
      </c>
      <c r="D10899" s="1" t="s">
        <v>3392</v>
      </c>
      <c r="E10899" s="1" t="s">
        <v>1205</v>
      </c>
      <c r="F10899" s="1" t="s">
        <v>1206</v>
      </c>
      <c r="G10899" s="1" t="s">
        <v>17</v>
      </c>
      <c r="H10899" s="1">
        <v>45.0</v>
      </c>
      <c r="I10899" s="3">
        <v>43722.291666666664</v>
      </c>
      <c r="J10899" s="1">
        <v>0.00150098664235032</v>
      </c>
      <c r="K10899" s="1" t="s">
        <v>24</v>
      </c>
      <c r="M10899" s="3">
        <v>43722.83186313658</v>
      </c>
    </row>
    <row r="10900">
      <c r="A10900" s="1">
        <v>10898.0</v>
      </c>
      <c r="B10900" s="1" t="s">
        <v>824</v>
      </c>
      <c r="C10900" s="1" t="s">
        <v>19734</v>
      </c>
      <c r="D10900" s="1" t="s">
        <v>5465</v>
      </c>
      <c r="E10900" s="1" t="s">
        <v>19735</v>
      </c>
      <c r="F10900" s="1" t="s">
        <v>827</v>
      </c>
      <c r="G10900" s="1" t="s">
        <v>89</v>
      </c>
      <c r="H10900" s="1">
        <v>45.0</v>
      </c>
      <c r="I10900" s="3">
        <v>43905.782284305555</v>
      </c>
      <c r="J10900" s="1">
        <v>1.46083335356323</v>
      </c>
      <c r="K10900" s="1" t="s">
        <v>24</v>
      </c>
      <c r="M10900" s="3">
        <v>43905.82678916667</v>
      </c>
    </row>
    <row r="10901">
      <c r="A10901" s="1">
        <v>10899.0</v>
      </c>
      <c r="B10901" s="1" t="s">
        <v>536</v>
      </c>
      <c r="C10901" s="1" t="s">
        <v>19736</v>
      </c>
      <c r="D10901" s="1" t="s">
        <v>1255</v>
      </c>
      <c r="E10901" s="1" t="s">
        <v>1256</v>
      </c>
      <c r="F10901" s="1" t="s">
        <v>539</v>
      </c>
      <c r="G10901" s="1" t="s">
        <v>17</v>
      </c>
      <c r="H10901" s="1">
        <v>45.0</v>
      </c>
      <c r="I10901" s="3">
        <v>43903.25</v>
      </c>
      <c r="J10901" s="1">
        <v>2.07083384151636</v>
      </c>
      <c r="K10901" s="1" t="s">
        <v>83</v>
      </c>
      <c r="M10901" s="3">
        <v>43903.30983153935</v>
      </c>
    </row>
    <row r="10902">
      <c r="A10902" s="1">
        <v>10900.0</v>
      </c>
      <c r="B10902" s="1" t="s">
        <v>401</v>
      </c>
      <c r="C10902" s="1" t="s">
        <v>19737</v>
      </c>
      <c r="D10902" s="1" t="s">
        <v>13114</v>
      </c>
      <c r="E10902" s="1" t="s">
        <v>19738</v>
      </c>
      <c r="F10902" s="1" t="s">
        <v>405</v>
      </c>
      <c r="G10902" s="1" t="s">
        <v>39</v>
      </c>
      <c r="H10902" s="1">
        <v>45.0</v>
      </c>
      <c r="I10902" s="3">
        <v>43865.708333333336</v>
      </c>
      <c r="J10902" s="1">
        <v>2.48377197401458</v>
      </c>
      <c r="K10902" s="1" t="s">
        <v>24</v>
      </c>
      <c r="M10902" s="3">
        <v>43865.73827513889</v>
      </c>
    </row>
    <row r="10903">
      <c r="A10903" s="1">
        <v>10901.0</v>
      </c>
      <c r="B10903" s="1" t="s">
        <v>788</v>
      </c>
      <c r="C10903" s="1" t="s">
        <v>19739</v>
      </c>
      <c r="D10903" s="1" t="s">
        <v>4531</v>
      </c>
      <c r="E10903" s="1" t="s">
        <v>4532</v>
      </c>
      <c r="F10903" s="1" t="s">
        <v>791</v>
      </c>
      <c r="G10903" s="1" t="s">
        <v>17</v>
      </c>
      <c r="H10903" s="1">
        <v>45.0</v>
      </c>
      <c r="I10903" s="3">
        <v>44062.729166666664</v>
      </c>
      <c r="J10903" s="1">
        <v>1.06153034321076</v>
      </c>
      <c r="K10903" s="1" t="s">
        <v>24</v>
      </c>
      <c r="M10903" s="3">
        <v>44062.76963958333</v>
      </c>
    </row>
    <row r="10904">
      <c r="A10904" s="1">
        <v>10902.0</v>
      </c>
      <c r="B10904" s="1" t="s">
        <v>9234</v>
      </c>
      <c r="C10904" s="1" t="s">
        <v>19740</v>
      </c>
      <c r="D10904" s="1" t="s">
        <v>19741</v>
      </c>
      <c r="E10904" s="1" t="s">
        <v>19742</v>
      </c>
      <c r="F10904" s="1" t="s">
        <v>9237</v>
      </c>
      <c r="G10904" s="1" t="s">
        <v>89</v>
      </c>
      <c r="H10904" s="1">
        <v>45.0</v>
      </c>
      <c r="I10904" s="3">
        <v>43894.787730868054</v>
      </c>
      <c r="J10904" s="1">
        <v>2.04277556078404</v>
      </c>
      <c r="K10904" s="1" t="s">
        <v>18</v>
      </c>
      <c r="M10904" s="3">
        <v>43894.814370381944</v>
      </c>
    </row>
    <row r="10905">
      <c r="A10905" s="1">
        <v>10903.0</v>
      </c>
      <c r="B10905" s="1" t="s">
        <v>2143</v>
      </c>
      <c r="C10905" s="1" t="s">
        <v>19743</v>
      </c>
      <c r="D10905" s="1" t="s">
        <v>2145</v>
      </c>
      <c r="E10905" s="1" t="s">
        <v>19744</v>
      </c>
      <c r="F10905" s="1" t="s">
        <v>2147</v>
      </c>
      <c r="G10905" s="1" t="s">
        <v>39</v>
      </c>
      <c r="H10905" s="1">
        <v>45.0</v>
      </c>
      <c r="I10905" s="3">
        <v>44055.666666666664</v>
      </c>
      <c r="J10905" s="1">
        <v>1.8528332244039</v>
      </c>
      <c r="K10905" s="1" t="s">
        <v>18</v>
      </c>
      <c r="M10905" s="3">
        <v>44055.70284628472</v>
      </c>
    </row>
    <row r="10906">
      <c r="A10906" s="1">
        <v>10904.0</v>
      </c>
      <c r="B10906" s="1" t="s">
        <v>679</v>
      </c>
      <c r="C10906" s="1" t="s">
        <v>19745</v>
      </c>
      <c r="D10906" s="1" t="s">
        <v>37</v>
      </c>
      <c r="E10906" s="1" t="s">
        <v>681</v>
      </c>
      <c r="F10906" s="1" t="s">
        <v>682</v>
      </c>
      <c r="G10906" s="1" t="s">
        <v>17</v>
      </c>
      <c r="H10906" s="1">
        <v>45.0</v>
      </c>
      <c r="I10906" s="3">
        <v>44252.583333333336</v>
      </c>
      <c r="J10906" s="1">
        <v>2.5305026510722</v>
      </c>
      <c r="K10906" s="1" t="s">
        <v>18</v>
      </c>
      <c r="L10906" s="1" t="s">
        <v>683</v>
      </c>
      <c r="M10906" s="3">
        <v>44252.59229693287</v>
      </c>
    </row>
    <row r="10907">
      <c r="A10907" s="1">
        <v>10905.0</v>
      </c>
      <c r="B10907" s="1" t="s">
        <v>12</v>
      </c>
      <c r="C10907" s="1" t="s">
        <v>19746</v>
      </c>
      <c r="D10907" s="1" t="s">
        <v>925</v>
      </c>
      <c r="E10907" s="1" t="s">
        <v>8111</v>
      </c>
      <c r="F10907" s="1" t="s">
        <v>16</v>
      </c>
      <c r="G10907" s="1" t="s">
        <v>17</v>
      </c>
      <c r="H10907" s="1">
        <v>45.0</v>
      </c>
      <c r="I10907" s="3">
        <v>43819.625</v>
      </c>
      <c r="J10907" s="1">
        <v>2.47521230934385</v>
      </c>
      <c r="K10907" s="1" t="s">
        <v>18</v>
      </c>
      <c r="M10907" s="3">
        <v>43819.62270215278</v>
      </c>
    </row>
    <row r="10908">
      <c r="A10908" s="1">
        <v>10906.0</v>
      </c>
      <c r="B10908" s="1" t="s">
        <v>2333</v>
      </c>
      <c r="C10908" s="1" t="s">
        <v>19747</v>
      </c>
      <c r="D10908" s="1" t="s">
        <v>116</v>
      </c>
      <c r="E10908" s="1" t="s">
        <v>2371</v>
      </c>
      <c r="F10908" s="1" t="s">
        <v>2336</v>
      </c>
      <c r="G10908" s="1" t="s">
        <v>35</v>
      </c>
      <c r="H10908" s="1">
        <v>45.0</v>
      </c>
      <c r="I10908" s="3">
        <v>43915.270833333336</v>
      </c>
      <c r="J10908" s="1">
        <v>0.0</v>
      </c>
      <c r="K10908" s="1" t="s">
        <v>24</v>
      </c>
      <c r="M10908" s="3">
        <v>43921.80850351852</v>
      </c>
    </row>
    <row r="10909">
      <c r="A10909" s="1">
        <v>10907.0</v>
      </c>
      <c r="B10909" s="1" t="s">
        <v>788</v>
      </c>
      <c r="C10909" s="1" t="s">
        <v>19748</v>
      </c>
      <c r="D10909" s="1" t="s">
        <v>148</v>
      </c>
      <c r="E10909" s="1" t="s">
        <v>1891</v>
      </c>
      <c r="F10909" s="1" t="s">
        <v>791</v>
      </c>
      <c r="G10909" s="1" t="s">
        <v>17</v>
      </c>
      <c r="H10909" s="1">
        <v>45.0</v>
      </c>
      <c r="I10909" s="3">
        <v>43849.645833333336</v>
      </c>
      <c r="J10909" s="1">
        <v>2.00174889542438</v>
      </c>
      <c r="K10909" s="1" t="s">
        <v>24</v>
      </c>
      <c r="M10909" s="3">
        <v>43849.69252049769</v>
      </c>
    </row>
    <row r="10910">
      <c r="A10910" s="1">
        <v>10908.0</v>
      </c>
      <c r="B10910" s="1" t="s">
        <v>229</v>
      </c>
      <c r="C10910" s="1" t="s">
        <v>19749</v>
      </c>
      <c r="D10910" s="1" t="s">
        <v>207</v>
      </c>
      <c r="E10910" s="1" t="s">
        <v>339</v>
      </c>
      <c r="F10910" s="1" t="s">
        <v>232</v>
      </c>
      <c r="G10910" s="1" t="s">
        <v>17</v>
      </c>
      <c r="H10910" s="1">
        <v>45.0</v>
      </c>
      <c r="I10910" s="3">
        <v>44049.166666666664</v>
      </c>
      <c r="J10910" s="1">
        <v>1.10358073958726</v>
      </c>
      <c r="K10910" s="1" t="s">
        <v>24</v>
      </c>
      <c r="M10910" s="3">
        <v>44049.29130052083</v>
      </c>
    </row>
    <row r="10911">
      <c r="A10911" s="1">
        <v>10909.0</v>
      </c>
      <c r="B10911" s="1" t="s">
        <v>1716</v>
      </c>
      <c r="C10911" s="1" t="s">
        <v>19750</v>
      </c>
      <c r="D10911" s="1" t="s">
        <v>1280</v>
      </c>
      <c r="E10911" s="1" t="s">
        <v>19751</v>
      </c>
      <c r="F10911" s="1" t="s">
        <v>1719</v>
      </c>
      <c r="G10911" s="1" t="s">
        <v>39</v>
      </c>
      <c r="H10911" s="1">
        <v>45.0</v>
      </c>
      <c r="I10911" s="3">
        <v>43874.5</v>
      </c>
      <c r="J10911" s="1">
        <v>4.7395695648466</v>
      </c>
      <c r="K10911" s="1" t="s">
        <v>18</v>
      </c>
      <c r="M10911" s="3">
        <v>43874.55268994213</v>
      </c>
    </row>
    <row r="10912">
      <c r="A10912" s="1">
        <v>10910.0</v>
      </c>
      <c r="B10912" s="1" t="s">
        <v>1920</v>
      </c>
      <c r="C10912" s="1" t="s">
        <v>19752</v>
      </c>
      <c r="D10912" s="1" t="s">
        <v>207</v>
      </c>
      <c r="E10912" s="1" t="s">
        <v>19753</v>
      </c>
      <c r="F10912" s="1" t="s">
        <v>1923</v>
      </c>
      <c r="G10912" s="1" t="s">
        <v>39</v>
      </c>
      <c r="H10912" s="1">
        <v>45.0</v>
      </c>
      <c r="I10912" s="3">
        <v>44017.333333333336</v>
      </c>
      <c r="J10912" s="1">
        <v>1.61408518177827</v>
      </c>
      <c r="K10912" s="1" t="s">
        <v>218</v>
      </c>
      <c r="M10912" s="3">
        <v>44017.36789686343</v>
      </c>
    </row>
    <row r="10913">
      <c r="A10913" s="1">
        <v>10911.0</v>
      </c>
      <c r="B10913" s="1" t="s">
        <v>385</v>
      </c>
      <c r="C10913" s="1" t="s">
        <v>19754</v>
      </c>
      <c r="D10913" s="1" t="s">
        <v>116</v>
      </c>
      <c r="E10913" s="1" t="s">
        <v>833</v>
      </c>
      <c r="F10913" s="1" t="s">
        <v>388</v>
      </c>
      <c r="G10913" s="1" t="s">
        <v>17</v>
      </c>
      <c r="H10913" s="1">
        <v>45.0</v>
      </c>
      <c r="I10913" s="3">
        <v>44029.25</v>
      </c>
      <c r="J10913" s="1">
        <v>3.62231673530467</v>
      </c>
      <c r="K10913" s="1" t="s">
        <v>24</v>
      </c>
      <c r="M10913" s="3">
        <v>44029.28177724537</v>
      </c>
    </row>
    <row r="10914">
      <c r="A10914" s="1">
        <v>10912.0</v>
      </c>
      <c r="B10914" s="1" t="s">
        <v>282</v>
      </c>
      <c r="C10914" s="1" t="s">
        <v>19755</v>
      </c>
      <c r="D10914" s="1" t="s">
        <v>284</v>
      </c>
      <c r="E10914" s="1" t="s">
        <v>3914</v>
      </c>
      <c r="F10914" s="1" t="s">
        <v>286</v>
      </c>
      <c r="G10914" s="1" t="s">
        <v>35</v>
      </c>
      <c r="H10914" s="1">
        <v>45.0</v>
      </c>
      <c r="I10914" s="3">
        <v>44202.25</v>
      </c>
      <c r="J10914" s="1">
        <v>1.53864087976219</v>
      </c>
      <c r="K10914" s="1" t="s">
        <v>218</v>
      </c>
      <c r="L10914" s="1" t="s">
        <v>287</v>
      </c>
      <c r="M10914" s="3">
        <v>44202.27477498843</v>
      </c>
    </row>
    <row r="10915">
      <c r="A10915" s="1">
        <v>10913.0</v>
      </c>
      <c r="B10915" s="1" t="s">
        <v>1075</v>
      </c>
      <c r="C10915" s="1" t="s">
        <v>19756</v>
      </c>
      <c r="D10915" s="1" t="s">
        <v>676</v>
      </c>
      <c r="E10915" s="1" t="s">
        <v>4077</v>
      </c>
      <c r="F10915" s="1" t="s">
        <v>1079</v>
      </c>
      <c r="G10915" s="1" t="s">
        <v>17</v>
      </c>
      <c r="H10915" s="1">
        <v>45.0</v>
      </c>
      <c r="I10915" s="3">
        <v>44222.625</v>
      </c>
      <c r="J10915" s="1">
        <v>3.25108055526931</v>
      </c>
      <c r="K10915" s="1" t="s">
        <v>18</v>
      </c>
      <c r="L10915" s="1" t="s">
        <v>1080</v>
      </c>
      <c r="M10915" s="3">
        <v>44222.62362849537</v>
      </c>
    </row>
    <row r="10916">
      <c r="A10916" s="1">
        <v>10914.0</v>
      </c>
      <c r="B10916" s="1" t="s">
        <v>796</v>
      </c>
      <c r="C10916" s="1" t="s">
        <v>19757</v>
      </c>
      <c r="D10916" s="1" t="s">
        <v>173</v>
      </c>
      <c r="E10916" s="1" t="s">
        <v>798</v>
      </c>
      <c r="F10916" s="1" t="s">
        <v>799</v>
      </c>
      <c r="G10916" s="1" t="s">
        <v>35</v>
      </c>
      <c r="H10916" s="1">
        <v>45.0</v>
      </c>
      <c r="I10916" s="3">
        <v>44208.614583333336</v>
      </c>
      <c r="J10916" s="1">
        <v>1.86559574398275</v>
      </c>
      <c r="K10916" s="1" t="s">
        <v>18</v>
      </c>
      <c r="M10916" s="3">
        <v>44208.67073315972</v>
      </c>
    </row>
    <row r="10917">
      <c r="A10917" s="1">
        <v>10915.0</v>
      </c>
      <c r="B10917" s="1" t="s">
        <v>512</v>
      </c>
      <c r="C10917" s="1" t="s">
        <v>19758</v>
      </c>
      <c r="D10917" s="1" t="s">
        <v>723</v>
      </c>
      <c r="E10917" s="1" t="s">
        <v>2513</v>
      </c>
      <c r="F10917" s="1" t="s">
        <v>516</v>
      </c>
      <c r="G10917" s="1" t="s">
        <v>17</v>
      </c>
      <c r="H10917" s="1">
        <v>45.0</v>
      </c>
      <c r="I10917" s="3">
        <v>43845.375</v>
      </c>
      <c r="J10917" s="1">
        <v>0.456398186360053</v>
      </c>
      <c r="K10917" s="1" t="s">
        <v>83</v>
      </c>
      <c r="M10917" s="3">
        <v>43845.38628605324</v>
      </c>
    </row>
    <row r="10918">
      <c r="A10918" s="1">
        <v>10916.0</v>
      </c>
      <c r="B10918" s="1" t="s">
        <v>1516</v>
      </c>
      <c r="C10918" s="1" t="s">
        <v>19759</v>
      </c>
      <c r="D10918" s="1" t="s">
        <v>211</v>
      </c>
      <c r="E10918" s="1" t="s">
        <v>19760</v>
      </c>
      <c r="F10918" s="1" t="s">
        <v>1519</v>
      </c>
      <c r="G10918" s="1" t="s">
        <v>17</v>
      </c>
      <c r="H10918" s="1">
        <v>45.0</v>
      </c>
      <c r="I10918" s="3">
        <v>44161.625</v>
      </c>
      <c r="J10918" s="1">
        <v>12.9123911338771</v>
      </c>
      <c r="K10918" s="1" t="s">
        <v>689</v>
      </c>
      <c r="M10918" s="3">
        <v>44161.66099895833</v>
      </c>
    </row>
    <row r="10919">
      <c r="A10919" s="1">
        <v>10917.0</v>
      </c>
      <c r="B10919" s="1" t="s">
        <v>788</v>
      </c>
      <c r="C10919" s="1" t="s">
        <v>19761</v>
      </c>
      <c r="D10919" s="1" t="s">
        <v>869</v>
      </c>
      <c r="E10919" s="1" t="s">
        <v>1786</v>
      </c>
      <c r="F10919" s="1" t="s">
        <v>791</v>
      </c>
      <c r="G10919" s="1" t="s">
        <v>17</v>
      </c>
      <c r="H10919" s="1">
        <v>45.0</v>
      </c>
      <c r="I10919" s="3">
        <v>44217.208333333336</v>
      </c>
      <c r="J10919" s="1">
        <v>2.35653792183485</v>
      </c>
      <c r="K10919" s="1" t="s">
        <v>24</v>
      </c>
      <c r="M10919" s="3">
        <v>44217.24494094907</v>
      </c>
    </row>
    <row r="10920">
      <c r="A10920" s="1">
        <v>10918.0</v>
      </c>
      <c r="B10920" s="1" t="s">
        <v>991</v>
      </c>
      <c r="C10920" s="1" t="s">
        <v>19762</v>
      </c>
      <c r="D10920" s="1" t="s">
        <v>10186</v>
      </c>
      <c r="E10920" s="1" t="s">
        <v>19763</v>
      </c>
      <c r="F10920" s="1" t="s">
        <v>995</v>
      </c>
      <c r="G10920" s="1" t="s">
        <v>39</v>
      </c>
      <c r="H10920" s="1">
        <v>45.0</v>
      </c>
      <c r="I10920" s="3">
        <v>43758.75</v>
      </c>
      <c r="J10920" s="1">
        <v>0.622770158148397</v>
      </c>
      <c r="K10920" s="1" t="s">
        <v>18</v>
      </c>
      <c r="M10920" s="3">
        <v>43758.78265150463</v>
      </c>
    </row>
    <row r="10921">
      <c r="A10921" s="1">
        <v>10919.0</v>
      </c>
      <c r="B10921" s="1" t="s">
        <v>1800</v>
      </c>
      <c r="C10921" s="1" t="s">
        <v>19764</v>
      </c>
      <c r="D10921" s="1" t="s">
        <v>1802</v>
      </c>
      <c r="E10921" s="1" t="s">
        <v>2958</v>
      </c>
      <c r="F10921" s="1" t="s">
        <v>1804</v>
      </c>
      <c r="G10921" s="1" t="s">
        <v>17</v>
      </c>
      <c r="H10921" s="1">
        <v>45.0</v>
      </c>
      <c r="I10921" s="3">
        <v>43868.625</v>
      </c>
      <c r="J10921" s="1">
        <v>0.202320572449734</v>
      </c>
      <c r="K10921" s="1" t="s">
        <v>83</v>
      </c>
      <c r="M10921" s="3">
        <v>43868.65970568287</v>
      </c>
    </row>
    <row r="10922">
      <c r="A10922" s="1">
        <v>10920.0</v>
      </c>
      <c r="B10922" s="1" t="s">
        <v>1118</v>
      </c>
      <c r="C10922" s="1" t="s">
        <v>19765</v>
      </c>
      <c r="D10922" s="1" t="s">
        <v>1562</v>
      </c>
      <c r="E10922" s="1" t="s">
        <v>19766</v>
      </c>
      <c r="F10922" s="1" t="s">
        <v>1121</v>
      </c>
      <c r="G10922" s="1" t="s">
        <v>39</v>
      </c>
      <c r="H10922" s="1">
        <v>45.0</v>
      </c>
      <c r="I10922" s="3">
        <v>44216.645833333336</v>
      </c>
      <c r="J10922" s="1">
        <v>2.71196915166708</v>
      </c>
      <c r="K10922" s="1" t="s">
        <v>46</v>
      </c>
      <c r="M10922" s="3">
        <v>44216.68744886574</v>
      </c>
    </row>
    <row r="10923">
      <c r="A10923" s="1">
        <v>10921.0</v>
      </c>
      <c r="B10923" s="1" t="s">
        <v>303</v>
      </c>
      <c r="C10923" s="1" t="s">
        <v>19767</v>
      </c>
      <c r="D10923" s="1" t="s">
        <v>305</v>
      </c>
      <c r="E10923" s="1" t="s">
        <v>1839</v>
      </c>
      <c r="F10923" s="1" t="s">
        <v>307</v>
      </c>
      <c r="G10923" s="1" t="s">
        <v>17</v>
      </c>
      <c r="H10923" s="1">
        <v>45.0</v>
      </c>
      <c r="I10923" s="3">
        <v>43883.666666666664</v>
      </c>
      <c r="J10923" s="1">
        <v>1.89301000003721</v>
      </c>
      <c r="K10923" s="1" t="s">
        <v>24</v>
      </c>
      <c r="M10923" s="3">
        <v>43883.69583118056</v>
      </c>
    </row>
    <row r="10924">
      <c r="A10924" s="1">
        <v>10922.0</v>
      </c>
      <c r="B10924" s="1" t="s">
        <v>303</v>
      </c>
      <c r="C10924" s="1" t="s">
        <v>19768</v>
      </c>
      <c r="D10924" s="1" t="s">
        <v>305</v>
      </c>
      <c r="E10924" s="1" t="s">
        <v>5127</v>
      </c>
      <c r="F10924" s="1" t="s">
        <v>307</v>
      </c>
      <c r="G10924" s="1" t="s">
        <v>17</v>
      </c>
      <c r="H10924" s="1">
        <v>45.0</v>
      </c>
      <c r="I10924" s="3">
        <v>44165.791666666664</v>
      </c>
      <c r="J10924" s="1">
        <v>0.629284440373232</v>
      </c>
      <c r="K10924" s="1" t="s">
        <v>24</v>
      </c>
      <c r="M10924" s="3">
        <v>44165.82441216435</v>
      </c>
    </row>
    <row r="10925">
      <c r="A10925" s="1">
        <v>10923.0</v>
      </c>
      <c r="B10925" s="1" t="s">
        <v>1282</v>
      </c>
      <c r="C10925" s="1" t="s">
        <v>19769</v>
      </c>
      <c r="D10925" s="1" t="s">
        <v>32</v>
      </c>
      <c r="E10925" s="1" t="s">
        <v>19770</v>
      </c>
      <c r="F10925" s="1" t="s">
        <v>1285</v>
      </c>
      <c r="G10925" s="1" t="s">
        <v>45</v>
      </c>
      <c r="H10925" s="1">
        <v>45.0</v>
      </c>
      <c r="I10925" s="3">
        <v>44127.81382310185</v>
      </c>
      <c r="J10925" s="1">
        <v>0.0</v>
      </c>
      <c r="K10925" s="1" t="s">
        <v>24</v>
      </c>
      <c r="M10925" s="3">
        <v>44130.35550456018</v>
      </c>
    </row>
    <row r="10926">
      <c r="A10926" s="1">
        <v>10924.0</v>
      </c>
      <c r="B10926" s="1" t="s">
        <v>10425</v>
      </c>
      <c r="C10926" s="1" t="s">
        <v>19771</v>
      </c>
      <c r="D10926" s="1" t="s">
        <v>9117</v>
      </c>
      <c r="E10926" s="1" t="s">
        <v>19772</v>
      </c>
      <c r="F10926" s="1" t="s">
        <v>10428</v>
      </c>
      <c r="G10926" s="1" t="s">
        <v>39</v>
      </c>
      <c r="H10926" s="1">
        <v>45.0</v>
      </c>
      <c r="I10926" s="3">
        <v>44156.6875</v>
      </c>
      <c r="J10926" s="1">
        <v>2.24788915192362</v>
      </c>
      <c r="K10926" s="1" t="s">
        <v>24</v>
      </c>
      <c r="L10926" s="1" t="s">
        <v>135</v>
      </c>
      <c r="M10926" s="3">
        <v>44156.67996621528</v>
      </c>
    </row>
    <row r="10927">
      <c r="A10927" s="1">
        <v>10925.0</v>
      </c>
      <c r="B10927" s="1" t="s">
        <v>732</v>
      </c>
      <c r="C10927" s="1" t="s">
        <v>19773</v>
      </c>
      <c r="D10927" s="1" t="s">
        <v>12783</v>
      </c>
      <c r="E10927" s="1" t="s">
        <v>12784</v>
      </c>
      <c r="F10927" s="1" t="s">
        <v>735</v>
      </c>
      <c r="G10927" s="1" t="s">
        <v>35</v>
      </c>
      <c r="H10927" s="1">
        <v>45.0</v>
      </c>
      <c r="I10927" s="3">
        <v>43881.729166666664</v>
      </c>
      <c r="J10927" s="1">
        <v>1.23061111516725</v>
      </c>
      <c r="K10927" s="1" t="s">
        <v>24</v>
      </c>
      <c r="M10927" s="3">
        <v>43881.76359137731</v>
      </c>
    </row>
    <row r="10928">
      <c r="A10928" s="1">
        <v>10926.0</v>
      </c>
      <c r="B10928" s="1" t="s">
        <v>2188</v>
      </c>
      <c r="C10928" s="1" t="s">
        <v>19774</v>
      </c>
      <c r="D10928" s="1" t="s">
        <v>2190</v>
      </c>
      <c r="E10928" s="1" t="s">
        <v>3495</v>
      </c>
      <c r="F10928" s="1" t="s">
        <v>2192</v>
      </c>
      <c r="G10928" s="1" t="s">
        <v>17</v>
      </c>
      <c r="H10928" s="1">
        <v>45.0</v>
      </c>
      <c r="I10928" s="3">
        <v>44175.1875</v>
      </c>
      <c r="J10928" s="1">
        <v>3.61259334328569</v>
      </c>
      <c r="K10928" s="1" t="s">
        <v>18</v>
      </c>
      <c r="M10928" s="3">
        <v>44175.242386875</v>
      </c>
    </row>
    <row r="10929">
      <c r="A10929" s="1">
        <v>10927.0</v>
      </c>
      <c r="B10929" s="1" t="s">
        <v>973</v>
      </c>
      <c r="C10929" s="1" t="s">
        <v>19775</v>
      </c>
      <c r="D10929" s="1" t="s">
        <v>99</v>
      </c>
      <c r="E10929" s="1" t="s">
        <v>19776</v>
      </c>
      <c r="F10929" s="1" t="s">
        <v>976</v>
      </c>
      <c r="G10929" s="1" t="s">
        <v>39</v>
      </c>
      <c r="H10929" s="1">
        <v>45.0</v>
      </c>
      <c r="I10929" s="3">
        <v>44156.291666666664</v>
      </c>
      <c r="J10929" s="1">
        <v>2.49248689701153</v>
      </c>
      <c r="K10929" s="1" t="s">
        <v>18</v>
      </c>
      <c r="M10929" s="3">
        <v>44156.34758952546</v>
      </c>
    </row>
    <row r="10930">
      <c r="A10930" s="1">
        <v>10928.0</v>
      </c>
      <c r="B10930" s="1" t="s">
        <v>582</v>
      </c>
      <c r="C10930" s="1" t="s">
        <v>19777</v>
      </c>
      <c r="D10930" s="1" t="s">
        <v>720</v>
      </c>
      <c r="E10930" s="1" t="s">
        <v>19778</v>
      </c>
      <c r="F10930" s="1" t="s">
        <v>586</v>
      </c>
      <c r="G10930" s="1" t="s">
        <v>39</v>
      </c>
      <c r="H10930" s="1">
        <v>45.0</v>
      </c>
      <c r="I10930" s="3">
        <v>43720.25</v>
      </c>
      <c r="J10930" s="1">
        <v>8.98242593108183</v>
      </c>
      <c r="K10930" s="1" t="s">
        <v>24</v>
      </c>
      <c r="M10930" s="3">
        <v>43720.281370972225</v>
      </c>
    </row>
    <row r="10931">
      <c r="A10931" s="1">
        <v>10929.0</v>
      </c>
      <c r="B10931" s="1" t="s">
        <v>957</v>
      </c>
      <c r="C10931" s="1" t="s">
        <v>19779</v>
      </c>
      <c r="D10931" s="1" t="s">
        <v>1332</v>
      </c>
      <c r="E10931" s="1" t="s">
        <v>19780</v>
      </c>
      <c r="F10931" s="1" t="s">
        <v>961</v>
      </c>
      <c r="G10931" s="1" t="s">
        <v>17</v>
      </c>
      <c r="H10931" s="1">
        <v>45.0</v>
      </c>
      <c r="I10931" s="3">
        <v>43861.645833333336</v>
      </c>
      <c r="J10931" s="1">
        <v>2.3357208501412</v>
      </c>
      <c r="K10931" s="1" t="s">
        <v>24</v>
      </c>
      <c r="M10931" s="3">
        <v>43861.67482857639</v>
      </c>
    </row>
    <row r="10932">
      <c r="A10932" s="1">
        <v>10930.0</v>
      </c>
      <c r="B10932" s="1" t="s">
        <v>777</v>
      </c>
      <c r="C10932" s="1" t="s">
        <v>19781</v>
      </c>
      <c r="D10932" s="1" t="s">
        <v>779</v>
      </c>
      <c r="E10932" s="1" t="s">
        <v>780</v>
      </c>
      <c r="F10932" s="1" t="s">
        <v>781</v>
      </c>
      <c r="G10932" s="1" t="s">
        <v>35</v>
      </c>
      <c r="H10932" s="1">
        <v>45.0</v>
      </c>
      <c r="I10932" s="3">
        <v>44103.291666666664</v>
      </c>
      <c r="J10932" s="1">
        <v>1.34010077593763</v>
      </c>
      <c r="K10932" s="1" t="s">
        <v>18</v>
      </c>
      <c r="M10932" s="3">
        <v>44103.34865533565</v>
      </c>
    </row>
    <row r="10933">
      <c r="A10933" s="1">
        <v>10931.0</v>
      </c>
      <c r="B10933" s="1" t="s">
        <v>3453</v>
      </c>
      <c r="C10933" s="1" t="s">
        <v>19782</v>
      </c>
      <c r="D10933" s="1" t="s">
        <v>461</v>
      </c>
      <c r="E10933" s="1" t="s">
        <v>3636</v>
      </c>
      <c r="F10933" s="1" t="s">
        <v>3456</v>
      </c>
      <c r="G10933" s="1" t="s">
        <v>35</v>
      </c>
      <c r="H10933" s="1">
        <v>45.0</v>
      </c>
      <c r="I10933" s="3">
        <v>43591.666666666664</v>
      </c>
      <c r="J10933" s="1">
        <v>2.005843306637</v>
      </c>
      <c r="K10933" s="1" t="s">
        <v>24</v>
      </c>
      <c r="M10933" s="3">
        <v>43591.68723222222</v>
      </c>
    </row>
    <row r="10934">
      <c r="A10934" s="1">
        <v>10932.0</v>
      </c>
      <c r="B10934" s="1" t="s">
        <v>10111</v>
      </c>
      <c r="C10934" s="1" t="s">
        <v>19783</v>
      </c>
      <c r="D10934" s="1" t="s">
        <v>1096</v>
      </c>
      <c r="E10934" s="1" t="s">
        <v>19784</v>
      </c>
      <c r="F10934" s="1" t="s">
        <v>10114</v>
      </c>
      <c r="G10934" s="1" t="s">
        <v>39</v>
      </c>
      <c r="H10934" s="1">
        <v>45.0</v>
      </c>
      <c r="I10934" s="3">
        <v>43989.291666666664</v>
      </c>
      <c r="J10934" s="1">
        <v>1.56010215192929</v>
      </c>
      <c r="K10934" s="1" t="s">
        <v>1194</v>
      </c>
      <c r="M10934" s="3">
        <v>43989.33100377315</v>
      </c>
    </row>
    <row r="10935">
      <c r="A10935" s="1">
        <v>10933.0</v>
      </c>
      <c r="B10935" s="1" t="s">
        <v>12</v>
      </c>
      <c r="C10935" s="1" t="s">
        <v>19785</v>
      </c>
      <c r="D10935" s="1" t="s">
        <v>411</v>
      </c>
      <c r="E10935" s="1" t="s">
        <v>1657</v>
      </c>
      <c r="F10935" s="1" t="s">
        <v>16</v>
      </c>
      <c r="G10935" s="1" t="s">
        <v>35</v>
      </c>
      <c r="H10935" s="1">
        <v>45.0</v>
      </c>
      <c r="I10935" s="3">
        <v>44133.625</v>
      </c>
      <c r="J10935" s="1">
        <v>0.83769206610653</v>
      </c>
      <c r="K10935" s="1" t="s">
        <v>18</v>
      </c>
      <c r="M10935" s="3">
        <v>44133.629805972225</v>
      </c>
    </row>
    <row r="10936">
      <c r="A10936" s="1">
        <v>10934.0</v>
      </c>
      <c r="B10936" s="1" t="s">
        <v>811</v>
      </c>
      <c r="C10936" s="1" t="s">
        <v>19786</v>
      </c>
      <c r="D10936" s="1" t="s">
        <v>121</v>
      </c>
      <c r="E10936" s="1" t="s">
        <v>19787</v>
      </c>
      <c r="F10936" s="1" t="s">
        <v>815</v>
      </c>
      <c r="G10936" s="1" t="s">
        <v>39</v>
      </c>
      <c r="H10936" s="1">
        <v>45.0</v>
      </c>
      <c r="I10936" s="3">
        <v>43882.729166666664</v>
      </c>
      <c r="J10936" s="1">
        <v>6.39418296271671</v>
      </c>
      <c r="K10936" s="1" t="s">
        <v>18</v>
      </c>
      <c r="M10936" s="3">
        <v>43882.74432993055</v>
      </c>
    </row>
    <row r="10937">
      <c r="A10937" s="1">
        <v>10935.0</v>
      </c>
      <c r="B10937" s="1" t="s">
        <v>385</v>
      </c>
      <c r="C10937" s="1" t="s">
        <v>19788</v>
      </c>
      <c r="D10937" s="1" t="s">
        <v>116</v>
      </c>
      <c r="E10937" s="1" t="s">
        <v>6984</v>
      </c>
      <c r="F10937" s="1" t="s">
        <v>388</v>
      </c>
      <c r="G10937" s="1" t="s">
        <v>17</v>
      </c>
      <c r="H10937" s="1">
        <v>45.0</v>
      </c>
      <c r="I10937" s="3">
        <v>43966.25</v>
      </c>
      <c r="J10937" s="1">
        <v>3.96751247498264</v>
      </c>
      <c r="K10937" s="1" t="s">
        <v>24</v>
      </c>
      <c r="M10937" s="3">
        <v>43966.29608451389</v>
      </c>
    </row>
    <row r="10938">
      <c r="A10938" s="1">
        <v>10936.0</v>
      </c>
      <c r="B10938" s="1" t="s">
        <v>313</v>
      </c>
      <c r="C10938" s="1" t="s">
        <v>19789</v>
      </c>
      <c r="D10938" s="1" t="s">
        <v>163</v>
      </c>
      <c r="E10938" s="1" t="s">
        <v>19790</v>
      </c>
      <c r="F10938" s="1" t="s">
        <v>317</v>
      </c>
      <c r="G10938" s="1" t="s">
        <v>39</v>
      </c>
      <c r="H10938" s="1">
        <v>45.0</v>
      </c>
      <c r="I10938" s="3">
        <v>44105.25</v>
      </c>
      <c r="J10938" s="1">
        <v>2.57545997945823</v>
      </c>
      <c r="K10938" s="1" t="s">
        <v>166</v>
      </c>
      <c r="M10938" s="3">
        <v>44105.28281309028</v>
      </c>
    </row>
    <row r="10939">
      <c r="A10939" s="1">
        <v>10937.0</v>
      </c>
      <c r="B10939" s="1" t="s">
        <v>796</v>
      </c>
      <c r="C10939" s="1" t="s">
        <v>19791</v>
      </c>
      <c r="D10939" s="1" t="s">
        <v>5131</v>
      </c>
      <c r="E10939" s="1" t="s">
        <v>19792</v>
      </c>
      <c r="F10939" s="1" t="s">
        <v>799</v>
      </c>
      <c r="G10939" s="1" t="s">
        <v>39</v>
      </c>
      <c r="H10939" s="1">
        <v>45.0</v>
      </c>
      <c r="I10939" s="3">
        <v>44054.458333333336</v>
      </c>
      <c r="J10939" s="1">
        <v>5.63288030507516</v>
      </c>
      <c r="K10939" s="1" t="s">
        <v>18</v>
      </c>
      <c r="M10939" s="3">
        <v>44054.511826712966</v>
      </c>
    </row>
    <row r="10940">
      <c r="A10940" s="1">
        <v>10938.0</v>
      </c>
      <c r="B10940" s="1" t="s">
        <v>84</v>
      </c>
      <c r="C10940" s="1" t="s">
        <v>19793</v>
      </c>
      <c r="D10940" s="1" t="s">
        <v>86</v>
      </c>
      <c r="E10940" s="1" t="s">
        <v>4666</v>
      </c>
      <c r="F10940" s="1" t="s">
        <v>88</v>
      </c>
      <c r="G10940" s="1" t="s">
        <v>35</v>
      </c>
      <c r="H10940" s="1">
        <v>45.0</v>
      </c>
      <c r="I10940" s="3">
        <v>43780.166666666664</v>
      </c>
      <c r="J10940" s="1">
        <v>1.62940510264556</v>
      </c>
      <c r="K10940" s="1" t="s">
        <v>83</v>
      </c>
      <c r="M10940" s="3">
        <v>43780.19655350695</v>
      </c>
    </row>
    <row r="10941">
      <c r="A10941" s="1">
        <v>10939.0</v>
      </c>
      <c r="B10941" s="1" t="s">
        <v>1289</v>
      </c>
      <c r="C10941" s="1" t="s">
        <v>19794</v>
      </c>
      <c r="D10941" s="1" t="s">
        <v>1666</v>
      </c>
      <c r="E10941" s="1" t="s">
        <v>5238</v>
      </c>
      <c r="F10941" s="1" t="s">
        <v>1293</v>
      </c>
      <c r="G10941" s="1" t="s">
        <v>35</v>
      </c>
      <c r="H10941" s="1">
        <v>45.0</v>
      </c>
      <c r="I10941" s="3">
        <v>43615.166666666664</v>
      </c>
      <c r="J10941" s="1">
        <v>0.460441981476984</v>
      </c>
      <c r="K10941" s="1" t="s">
        <v>24</v>
      </c>
      <c r="M10941" s="3">
        <v>43615.23249545139</v>
      </c>
    </row>
    <row r="10942">
      <c r="A10942" s="1">
        <v>10940.0</v>
      </c>
      <c r="B10942" s="1" t="s">
        <v>303</v>
      </c>
      <c r="C10942" s="1" t="s">
        <v>19795</v>
      </c>
      <c r="D10942" s="1" t="s">
        <v>305</v>
      </c>
      <c r="E10942" s="1" t="s">
        <v>886</v>
      </c>
      <c r="F10942" s="1" t="s">
        <v>307</v>
      </c>
      <c r="G10942" s="1" t="s">
        <v>17</v>
      </c>
      <c r="H10942" s="1">
        <v>45.0</v>
      </c>
      <c r="I10942" s="3">
        <v>44130.229166666664</v>
      </c>
      <c r="J10942" s="1">
        <v>1.39153946404705</v>
      </c>
      <c r="K10942" s="1" t="s">
        <v>24</v>
      </c>
      <c r="M10942" s="3">
        <v>44130.27336144676</v>
      </c>
    </row>
    <row r="10943">
      <c r="A10943" s="1">
        <v>10941.0</v>
      </c>
      <c r="B10943" s="1" t="s">
        <v>3588</v>
      </c>
      <c r="C10943" s="1" t="s">
        <v>19796</v>
      </c>
      <c r="D10943" s="1" t="s">
        <v>1592</v>
      </c>
      <c r="E10943" s="1" t="s">
        <v>19797</v>
      </c>
      <c r="F10943" s="1" t="s">
        <v>3591</v>
      </c>
      <c r="G10943" s="1" t="s">
        <v>39</v>
      </c>
      <c r="H10943" s="1">
        <v>45.0</v>
      </c>
      <c r="I10943" s="3">
        <v>44180.260416666664</v>
      </c>
      <c r="J10943" s="1">
        <v>0.531780905281316</v>
      </c>
      <c r="K10943" s="1" t="s">
        <v>166</v>
      </c>
      <c r="L10943" s="1" t="s">
        <v>318</v>
      </c>
      <c r="M10943" s="3">
        <v>44180.290568310185</v>
      </c>
    </row>
    <row r="10944">
      <c r="A10944" s="1">
        <v>10942.0</v>
      </c>
      <c r="B10944" s="1" t="s">
        <v>506</v>
      </c>
      <c r="C10944" s="1" t="s">
        <v>19798</v>
      </c>
      <c r="D10944" s="1" t="s">
        <v>1155</v>
      </c>
      <c r="E10944" s="1" t="s">
        <v>1156</v>
      </c>
      <c r="F10944" s="1" t="s">
        <v>510</v>
      </c>
      <c r="G10944" s="1" t="s">
        <v>35</v>
      </c>
      <c r="H10944" s="1">
        <v>45.0</v>
      </c>
      <c r="I10944" s="3">
        <v>44173.291666666664</v>
      </c>
      <c r="J10944" s="1">
        <v>2.68945048673114</v>
      </c>
      <c r="K10944" s="1" t="s">
        <v>511</v>
      </c>
      <c r="L10944" s="1" t="s">
        <v>1157</v>
      </c>
      <c r="M10944" s="3">
        <v>44173.343726527775</v>
      </c>
    </row>
    <row r="10945">
      <c r="A10945" s="1">
        <v>10943.0</v>
      </c>
      <c r="B10945" s="1" t="s">
        <v>834</v>
      </c>
      <c r="C10945" s="1" t="s">
        <v>19799</v>
      </c>
      <c r="D10945" s="1" t="s">
        <v>19800</v>
      </c>
      <c r="E10945" s="1" t="s">
        <v>19801</v>
      </c>
      <c r="F10945" s="1" t="s">
        <v>837</v>
      </c>
      <c r="G10945" s="1" t="s">
        <v>39</v>
      </c>
      <c r="H10945" s="1">
        <v>45.0</v>
      </c>
      <c r="I10945" s="3">
        <v>43895.333333333336</v>
      </c>
      <c r="J10945" s="1">
        <v>0.919394391610504</v>
      </c>
      <c r="K10945" s="1" t="s">
        <v>18</v>
      </c>
      <c r="M10945" s="3">
        <v>43895.368030185185</v>
      </c>
    </row>
    <row r="10946">
      <c r="A10946" s="1">
        <v>10944.0</v>
      </c>
      <c r="B10946" s="1" t="s">
        <v>2494</v>
      </c>
      <c r="C10946" s="1" t="s">
        <v>19802</v>
      </c>
      <c r="D10946" s="1" t="s">
        <v>8305</v>
      </c>
      <c r="E10946" s="1" t="s">
        <v>9495</v>
      </c>
      <c r="F10946" s="1" t="s">
        <v>2498</v>
      </c>
      <c r="G10946" s="1" t="s">
        <v>17</v>
      </c>
      <c r="H10946" s="1">
        <v>45.0</v>
      </c>
      <c r="I10946" s="3">
        <v>44122.177083333336</v>
      </c>
      <c r="J10946" s="1">
        <v>0.357191215110867</v>
      </c>
      <c r="K10946" s="1" t="s">
        <v>2499</v>
      </c>
      <c r="L10946" s="1" t="s">
        <v>2499</v>
      </c>
      <c r="M10946" s="3">
        <v>44122.212851620374</v>
      </c>
    </row>
    <row r="10947">
      <c r="A10947" s="1">
        <v>10945.0</v>
      </c>
      <c r="B10947" s="1" t="s">
        <v>792</v>
      </c>
      <c r="C10947" s="1" t="s">
        <v>19803</v>
      </c>
      <c r="D10947" s="1" t="s">
        <v>49</v>
      </c>
      <c r="E10947" s="1" t="s">
        <v>19804</v>
      </c>
      <c r="F10947" s="1" t="s">
        <v>795</v>
      </c>
      <c r="G10947" s="1" t="s">
        <v>39</v>
      </c>
      <c r="H10947" s="1">
        <v>45.0</v>
      </c>
      <c r="I10947" s="3">
        <v>44165.625</v>
      </c>
      <c r="J10947" s="1">
        <v>2.00923712454413</v>
      </c>
      <c r="K10947" s="1" t="s">
        <v>18</v>
      </c>
      <c r="M10947" s="3">
        <v>44165.656514236114</v>
      </c>
    </row>
    <row r="10948">
      <c r="A10948" s="1">
        <v>10946.0</v>
      </c>
      <c r="B10948" s="1" t="s">
        <v>308</v>
      </c>
      <c r="C10948" s="1" t="s">
        <v>19805</v>
      </c>
      <c r="D10948" s="1" t="s">
        <v>310</v>
      </c>
      <c r="E10948" s="1" t="s">
        <v>8254</v>
      </c>
      <c r="F10948" s="1" t="s">
        <v>312</v>
      </c>
      <c r="G10948" s="1" t="s">
        <v>17</v>
      </c>
      <c r="H10948" s="1">
        <v>45.0</v>
      </c>
      <c r="I10948" s="3">
        <v>44175.229166666664</v>
      </c>
      <c r="J10948" s="1">
        <v>1.82343251801336</v>
      </c>
      <c r="K10948" s="1" t="s">
        <v>24</v>
      </c>
      <c r="L10948" s="1" t="s">
        <v>96</v>
      </c>
      <c r="M10948" s="3">
        <v>44174.61197578704</v>
      </c>
    </row>
    <row r="10949">
      <c r="A10949" s="1">
        <v>10947.0</v>
      </c>
      <c r="B10949" s="1" t="s">
        <v>953</v>
      </c>
      <c r="C10949" s="1" t="s">
        <v>19806</v>
      </c>
      <c r="D10949" s="1" t="s">
        <v>121</v>
      </c>
      <c r="E10949" s="1" t="s">
        <v>1967</v>
      </c>
      <c r="F10949" s="1" t="s">
        <v>1040</v>
      </c>
      <c r="G10949" s="1" t="s">
        <v>17</v>
      </c>
      <c r="H10949" s="1">
        <v>45.0</v>
      </c>
      <c r="I10949" s="3">
        <v>44131.625</v>
      </c>
      <c r="J10949" s="1">
        <v>1.76728454635734</v>
      </c>
      <c r="K10949" s="1" t="s">
        <v>18</v>
      </c>
      <c r="M10949" s="3">
        <v>44131.6702715162</v>
      </c>
    </row>
    <row r="10950">
      <c r="A10950" s="1">
        <v>10948.0</v>
      </c>
      <c r="B10950" s="1" t="s">
        <v>4502</v>
      </c>
      <c r="C10950" s="1" t="s">
        <v>19807</v>
      </c>
      <c r="D10950" s="1" t="s">
        <v>9844</v>
      </c>
      <c r="E10950" s="1" t="s">
        <v>12040</v>
      </c>
      <c r="F10950" s="1" t="s">
        <v>4506</v>
      </c>
      <c r="G10950" s="1" t="s">
        <v>17</v>
      </c>
      <c r="H10950" s="1">
        <v>45.0</v>
      </c>
      <c r="I10950" s="3">
        <v>44172.583333333336</v>
      </c>
      <c r="J10950" s="1">
        <v>0.712810758152576</v>
      </c>
      <c r="K10950" s="1" t="s">
        <v>62</v>
      </c>
      <c r="M10950" s="3">
        <v>44172.628708530094</v>
      </c>
    </row>
    <row r="10951">
      <c r="A10951" s="1">
        <v>10949.0</v>
      </c>
      <c r="B10951" s="1" t="s">
        <v>6931</v>
      </c>
      <c r="C10951" s="1" t="s">
        <v>19808</v>
      </c>
      <c r="D10951" s="1" t="s">
        <v>15916</v>
      </c>
      <c r="E10951" s="1" t="s">
        <v>19809</v>
      </c>
      <c r="F10951" s="1" t="s">
        <v>6934</v>
      </c>
      <c r="G10951" s="1" t="s">
        <v>39</v>
      </c>
      <c r="H10951" s="1">
        <v>45.0</v>
      </c>
      <c r="I10951" s="3">
        <v>43792.666666666664</v>
      </c>
      <c r="J10951" s="1">
        <v>2.35866576156497</v>
      </c>
      <c r="K10951" s="1" t="s">
        <v>166</v>
      </c>
      <c r="M10951" s="3">
        <v>43792.703512789354</v>
      </c>
    </row>
    <row r="10952">
      <c r="A10952" s="1">
        <v>10950.0</v>
      </c>
      <c r="B10952" s="1" t="s">
        <v>582</v>
      </c>
      <c r="C10952" s="1" t="s">
        <v>19810</v>
      </c>
      <c r="D10952" s="1" t="s">
        <v>12748</v>
      </c>
      <c r="E10952" s="1" t="s">
        <v>19811</v>
      </c>
      <c r="F10952" s="1" t="s">
        <v>586</v>
      </c>
      <c r="G10952" s="1" t="s">
        <v>39</v>
      </c>
      <c r="H10952" s="1">
        <v>45.0</v>
      </c>
      <c r="I10952" s="3">
        <v>43726.708333333336</v>
      </c>
      <c r="J10952" s="1">
        <v>0.796790874619114</v>
      </c>
      <c r="K10952" s="1" t="s">
        <v>24</v>
      </c>
      <c r="M10952" s="3">
        <v>43726.740878715274</v>
      </c>
    </row>
    <row r="10953">
      <c r="A10953" s="1">
        <v>10951.0</v>
      </c>
      <c r="B10953" s="1" t="s">
        <v>1444</v>
      </c>
      <c r="C10953" s="1" t="s">
        <v>19812</v>
      </c>
      <c r="D10953" s="1" t="s">
        <v>99</v>
      </c>
      <c r="E10953" s="1" t="s">
        <v>19813</v>
      </c>
      <c r="F10953" s="1" t="s">
        <v>1448</v>
      </c>
      <c r="G10953" s="1" t="s">
        <v>39</v>
      </c>
      <c r="H10953" s="1">
        <v>45.0</v>
      </c>
      <c r="I10953" s="3">
        <v>43999.65625</v>
      </c>
      <c r="J10953" s="1">
        <v>10.740724511845</v>
      </c>
      <c r="K10953" s="1" t="s">
        <v>218</v>
      </c>
      <c r="L10953" s="1" t="s">
        <v>433</v>
      </c>
      <c r="M10953" s="3">
        <v>43999.69512364583</v>
      </c>
    </row>
    <row r="10954">
      <c r="A10954" s="1">
        <v>10952.0</v>
      </c>
      <c r="B10954" s="1" t="s">
        <v>1315</v>
      </c>
      <c r="C10954" s="1" t="s">
        <v>19814</v>
      </c>
      <c r="D10954" s="1" t="s">
        <v>630</v>
      </c>
      <c r="E10954" s="1" t="s">
        <v>2533</v>
      </c>
      <c r="F10954" s="1" t="s">
        <v>1319</v>
      </c>
      <c r="G10954" s="1" t="s">
        <v>17</v>
      </c>
      <c r="H10954" s="1">
        <v>45.0</v>
      </c>
      <c r="I10954" s="3">
        <v>44024.520833333336</v>
      </c>
      <c r="J10954" s="1">
        <v>0.0</v>
      </c>
      <c r="K10954" s="1" t="s">
        <v>18</v>
      </c>
      <c r="M10954" s="3">
        <v>44024.564650266206</v>
      </c>
    </row>
    <row r="10955">
      <c r="A10955" s="1">
        <v>10953.0</v>
      </c>
      <c r="B10955" s="1" t="s">
        <v>806</v>
      </c>
      <c r="C10955" s="1" t="s">
        <v>19815</v>
      </c>
      <c r="D10955" s="1" t="s">
        <v>1036</v>
      </c>
      <c r="E10955" s="1" t="s">
        <v>8073</v>
      </c>
      <c r="F10955" s="1" t="s">
        <v>810</v>
      </c>
      <c r="G10955" s="1" t="s">
        <v>35</v>
      </c>
      <c r="H10955" s="1">
        <v>45.0</v>
      </c>
      <c r="I10955" s="3">
        <v>44138.697916666664</v>
      </c>
      <c r="J10955" s="1">
        <v>1.9394543490777</v>
      </c>
      <c r="K10955" s="1" t="s">
        <v>24</v>
      </c>
      <c r="M10955" s="3">
        <v>44138.73634269676</v>
      </c>
    </row>
    <row r="10956">
      <c r="A10956" s="1">
        <v>10954.0</v>
      </c>
      <c r="B10956" s="1" t="s">
        <v>887</v>
      </c>
      <c r="C10956" s="1" t="s">
        <v>19816</v>
      </c>
      <c r="D10956" s="1" t="s">
        <v>1287</v>
      </c>
      <c r="E10956" s="1" t="s">
        <v>19817</v>
      </c>
      <c r="F10956" s="1" t="s">
        <v>891</v>
      </c>
      <c r="G10956" s="1" t="s">
        <v>39</v>
      </c>
      <c r="H10956" s="1">
        <v>45.0</v>
      </c>
      <c r="I10956" s="3">
        <v>43835.333333333336</v>
      </c>
      <c r="J10956" s="1">
        <v>1.97654212950266</v>
      </c>
      <c r="K10956" s="1" t="s">
        <v>24</v>
      </c>
      <c r="M10956" s="3">
        <v>43835.370147395835</v>
      </c>
    </row>
    <row r="10957">
      <c r="A10957" s="1">
        <v>10955.0</v>
      </c>
      <c r="B10957" s="1" t="s">
        <v>582</v>
      </c>
      <c r="C10957" s="1" t="s">
        <v>19818</v>
      </c>
      <c r="D10957" s="1" t="s">
        <v>584</v>
      </c>
      <c r="E10957" s="1" t="s">
        <v>585</v>
      </c>
      <c r="F10957" s="1" t="s">
        <v>586</v>
      </c>
      <c r="G10957" s="1" t="s">
        <v>17</v>
      </c>
      <c r="H10957" s="1">
        <v>45.0</v>
      </c>
      <c r="I10957" s="3">
        <v>43770.25</v>
      </c>
      <c r="J10957" s="1">
        <v>4.93112294307886</v>
      </c>
      <c r="K10957" s="1" t="s">
        <v>24</v>
      </c>
      <c r="M10957" s="3">
        <v>43770.29692855324</v>
      </c>
    </row>
    <row r="10958">
      <c r="A10958" s="1">
        <v>10956.0</v>
      </c>
      <c r="B10958" s="1" t="s">
        <v>196</v>
      </c>
      <c r="C10958" s="1" t="s">
        <v>19819</v>
      </c>
      <c r="D10958" s="1" t="s">
        <v>198</v>
      </c>
      <c r="E10958" s="1" t="s">
        <v>199</v>
      </c>
      <c r="F10958" s="1" t="s">
        <v>200</v>
      </c>
      <c r="G10958" s="1" t="s">
        <v>17</v>
      </c>
      <c r="H10958" s="1">
        <v>45.0</v>
      </c>
      <c r="I10958" s="3">
        <v>44190.229166666664</v>
      </c>
      <c r="J10958" s="1">
        <v>3.41009219396229</v>
      </c>
      <c r="K10958" s="1" t="s">
        <v>24</v>
      </c>
      <c r="M10958" s="3">
        <v>44190.28325820602</v>
      </c>
    </row>
    <row r="10959">
      <c r="A10959" s="1">
        <v>10957.0</v>
      </c>
      <c r="B10959" s="1" t="s">
        <v>434</v>
      </c>
      <c r="C10959" s="1" t="s">
        <v>19820</v>
      </c>
      <c r="D10959" s="1" t="s">
        <v>7350</v>
      </c>
      <c r="E10959" s="1" t="s">
        <v>7351</v>
      </c>
      <c r="F10959" s="1" t="s">
        <v>438</v>
      </c>
      <c r="G10959" s="1" t="s">
        <v>17</v>
      </c>
      <c r="H10959" s="1">
        <v>45.0</v>
      </c>
      <c r="I10959" s="3">
        <v>43845.645833333336</v>
      </c>
      <c r="J10959" s="1">
        <v>1.49563834932961</v>
      </c>
      <c r="K10959" s="1" t="s">
        <v>24</v>
      </c>
      <c r="M10959" s="3">
        <v>43845.72630355324</v>
      </c>
    </row>
    <row r="10960">
      <c r="A10960" s="1">
        <v>10958.0</v>
      </c>
      <c r="B10960" s="1" t="s">
        <v>7365</v>
      </c>
      <c r="C10960" s="1" t="s">
        <v>19821</v>
      </c>
      <c r="D10960" s="1" t="s">
        <v>19822</v>
      </c>
      <c r="E10960" s="1" t="s">
        <v>19823</v>
      </c>
      <c r="F10960" s="1" t="s">
        <v>7369</v>
      </c>
      <c r="G10960" s="1" t="s">
        <v>39</v>
      </c>
      <c r="H10960" s="1">
        <v>45.0</v>
      </c>
      <c r="I10960" s="3">
        <v>44120.4375</v>
      </c>
      <c r="J10960" s="1">
        <v>0.956881665818151</v>
      </c>
      <c r="K10960" s="1" t="s">
        <v>24</v>
      </c>
      <c r="L10960" s="1" t="s">
        <v>9991</v>
      </c>
      <c r="M10960" s="3">
        <v>44120.4793302662</v>
      </c>
    </row>
    <row r="10961">
      <c r="A10961" s="1">
        <v>10959.0</v>
      </c>
      <c r="B10961" s="1" t="s">
        <v>455</v>
      </c>
      <c r="C10961" s="1" t="s">
        <v>19824</v>
      </c>
      <c r="D10961" s="1" t="s">
        <v>116</v>
      </c>
      <c r="E10961" s="1" t="s">
        <v>546</v>
      </c>
      <c r="F10961" s="1" t="s">
        <v>458</v>
      </c>
      <c r="G10961" s="1" t="s">
        <v>17</v>
      </c>
      <c r="H10961" s="1">
        <v>45.0</v>
      </c>
      <c r="I10961" s="3">
        <v>44030.604166666664</v>
      </c>
      <c r="J10961" s="1">
        <v>3.64169481360393</v>
      </c>
      <c r="K10961" s="1" t="s">
        <v>24</v>
      </c>
      <c r="L10961" s="1" t="s">
        <v>406</v>
      </c>
      <c r="M10961" s="3">
        <v>44030.65673416667</v>
      </c>
    </row>
    <row r="10962">
      <c r="A10962" s="1">
        <v>10960.0</v>
      </c>
      <c r="B10962" s="1" t="s">
        <v>1659</v>
      </c>
      <c r="C10962" s="1" t="s">
        <v>19825</v>
      </c>
      <c r="D10962" s="1" t="s">
        <v>1255</v>
      </c>
      <c r="E10962" s="1" t="s">
        <v>19826</v>
      </c>
      <c r="F10962" s="1" t="s">
        <v>1662</v>
      </c>
      <c r="G10962" s="1" t="s">
        <v>89</v>
      </c>
      <c r="H10962" s="1">
        <v>45.0</v>
      </c>
      <c r="I10962" s="3">
        <v>43887.64212297454</v>
      </c>
      <c r="J10962" s="1">
        <v>0.0</v>
      </c>
      <c r="K10962" s="1" t="s">
        <v>24</v>
      </c>
      <c r="M10962" s="3">
        <v>43887.60532726852</v>
      </c>
    </row>
    <row r="10963">
      <c r="A10963" s="1">
        <v>10961.0</v>
      </c>
      <c r="B10963" s="1" t="s">
        <v>2232</v>
      </c>
      <c r="C10963" s="1" t="s">
        <v>19827</v>
      </c>
      <c r="D10963" s="1" t="s">
        <v>1562</v>
      </c>
      <c r="E10963" s="1" t="s">
        <v>19828</v>
      </c>
      <c r="F10963" s="1" t="s">
        <v>2235</v>
      </c>
      <c r="G10963" s="1" t="s">
        <v>89</v>
      </c>
      <c r="H10963" s="1">
        <v>45.0</v>
      </c>
      <c r="I10963" s="3">
        <v>44187.36575734954</v>
      </c>
      <c r="J10963" s="1">
        <v>2.80861357612505</v>
      </c>
      <c r="K10963" s="1" t="s">
        <v>18</v>
      </c>
      <c r="L10963" s="1" t="s">
        <v>9017</v>
      </c>
      <c r="M10963" s="3">
        <v>44187.42530971065</v>
      </c>
    </row>
    <row r="10964">
      <c r="A10964" s="1">
        <v>10962.0</v>
      </c>
      <c r="B10964" s="1" t="s">
        <v>806</v>
      </c>
      <c r="C10964" s="1" t="s">
        <v>19829</v>
      </c>
      <c r="D10964" s="1" t="s">
        <v>542</v>
      </c>
      <c r="E10964" s="1" t="s">
        <v>1153</v>
      </c>
      <c r="F10964" s="1" t="s">
        <v>810</v>
      </c>
      <c r="G10964" s="1" t="s">
        <v>35</v>
      </c>
      <c r="H10964" s="1">
        <v>45.0</v>
      </c>
      <c r="I10964" s="3">
        <v>44088.708333333336</v>
      </c>
      <c r="J10964" s="1">
        <v>0.816198931628</v>
      </c>
      <c r="K10964" s="1" t="s">
        <v>24</v>
      </c>
      <c r="M10964" s="3">
        <v>44088.747689930555</v>
      </c>
    </row>
    <row r="10965">
      <c r="A10965" s="1">
        <v>10963.0</v>
      </c>
      <c r="B10965" s="1" t="s">
        <v>957</v>
      </c>
      <c r="C10965" s="1" t="s">
        <v>19830</v>
      </c>
      <c r="D10965" s="1" t="s">
        <v>321</v>
      </c>
      <c r="E10965" s="1" t="s">
        <v>3214</v>
      </c>
      <c r="F10965" s="1" t="s">
        <v>961</v>
      </c>
      <c r="G10965" s="1" t="s">
        <v>17</v>
      </c>
      <c r="H10965" s="1">
        <v>45.0</v>
      </c>
      <c r="I10965" s="3">
        <v>44104.68819444445</v>
      </c>
      <c r="J10965" s="1">
        <v>0.0</v>
      </c>
      <c r="K10965" s="1" t="s">
        <v>24</v>
      </c>
      <c r="M10965" s="3">
        <v>44103.73362021991</v>
      </c>
    </row>
    <row r="10966">
      <c r="A10966" s="1">
        <v>10964.0</v>
      </c>
      <c r="B10966" s="1" t="s">
        <v>12</v>
      </c>
      <c r="C10966" s="1" t="s">
        <v>19831</v>
      </c>
      <c r="D10966" s="1" t="s">
        <v>925</v>
      </c>
      <c r="E10966" s="1" t="s">
        <v>8111</v>
      </c>
      <c r="F10966" s="1" t="s">
        <v>16</v>
      </c>
      <c r="G10966" s="1" t="s">
        <v>17</v>
      </c>
      <c r="H10966" s="1">
        <v>45.0</v>
      </c>
      <c r="I10966" s="3">
        <v>43818.625</v>
      </c>
      <c r="J10966" s="1">
        <v>0.729626962943309</v>
      </c>
      <c r="K10966" s="1" t="s">
        <v>18</v>
      </c>
      <c r="M10966" s="3">
        <v>43818.65847549769</v>
      </c>
    </row>
    <row r="10967">
      <c r="A10967" s="1">
        <v>10965.0</v>
      </c>
      <c r="B10967" s="1" t="s">
        <v>293</v>
      </c>
      <c r="C10967" s="1" t="s">
        <v>19832</v>
      </c>
      <c r="D10967" s="1" t="s">
        <v>295</v>
      </c>
      <c r="E10967" s="1" t="s">
        <v>2620</v>
      </c>
      <c r="F10967" s="1" t="s">
        <v>297</v>
      </c>
      <c r="G10967" s="1" t="s">
        <v>17</v>
      </c>
      <c r="H10967" s="1">
        <v>45.0</v>
      </c>
      <c r="I10967" s="3">
        <v>43870.291666666664</v>
      </c>
      <c r="J10967" s="1">
        <v>0.223715795782693</v>
      </c>
      <c r="K10967" s="1" t="s">
        <v>62</v>
      </c>
      <c r="M10967" s="3">
        <v>43870.313133958334</v>
      </c>
    </row>
    <row r="10968">
      <c r="A10968" s="1">
        <v>10966.0</v>
      </c>
      <c r="B10968" s="1" t="s">
        <v>834</v>
      </c>
      <c r="C10968" s="1" t="s">
        <v>19833</v>
      </c>
      <c r="D10968" s="1" t="s">
        <v>49</v>
      </c>
      <c r="E10968" s="1" t="s">
        <v>19834</v>
      </c>
      <c r="F10968" s="1" t="s">
        <v>837</v>
      </c>
      <c r="G10968" s="1" t="s">
        <v>89</v>
      </c>
      <c r="H10968" s="1">
        <v>45.0</v>
      </c>
      <c r="I10968" s="3">
        <v>43885.7562769213</v>
      </c>
      <c r="J10968" s="1">
        <v>3.0374075357645</v>
      </c>
      <c r="K10968" s="1" t="s">
        <v>18</v>
      </c>
      <c r="M10968" s="3">
        <v>43885.76983109954</v>
      </c>
    </row>
    <row r="10969">
      <c r="A10969" s="1">
        <v>10967.0</v>
      </c>
      <c r="B10969" s="1" t="s">
        <v>354</v>
      </c>
      <c r="C10969" s="1" t="s">
        <v>19835</v>
      </c>
      <c r="D10969" s="1" t="s">
        <v>1653</v>
      </c>
      <c r="E10969" s="1" t="s">
        <v>19836</v>
      </c>
      <c r="F10969" s="1" t="s">
        <v>358</v>
      </c>
      <c r="G10969" s="1" t="s">
        <v>39</v>
      </c>
      <c r="H10969" s="1">
        <v>45.0</v>
      </c>
      <c r="I10969" s="3">
        <v>43816.6875</v>
      </c>
      <c r="J10969" s="1">
        <v>1.0168917168067</v>
      </c>
      <c r="K10969" s="1" t="s">
        <v>24</v>
      </c>
      <c r="M10969" s="3">
        <v>43816.681992164355</v>
      </c>
    </row>
    <row r="10970">
      <c r="A10970" s="1">
        <v>10968.0</v>
      </c>
      <c r="B10970" s="1" t="s">
        <v>303</v>
      </c>
      <c r="C10970" s="1" t="s">
        <v>19837</v>
      </c>
      <c r="D10970" s="1" t="s">
        <v>305</v>
      </c>
      <c r="E10970" s="1" t="s">
        <v>1713</v>
      </c>
      <c r="F10970" s="1" t="s">
        <v>307</v>
      </c>
      <c r="G10970" s="1" t="s">
        <v>17</v>
      </c>
      <c r="H10970" s="1">
        <v>45.0</v>
      </c>
      <c r="I10970" s="3">
        <v>43861.791666666664</v>
      </c>
      <c r="J10970" s="1">
        <v>1.69667506439052</v>
      </c>
      <c r="K10970" s="1" t="s">
        <v>24</v>
      </c>
      <c r="M10970" s="3">
        <v>43861.84303701389</v>
      </c>
    </row>
    <row r="10971">
      <c r="A10971" s="1">
        <v>10969.0</v>
      </c>
      <c r="B10971" s="1" t="s">
        <v>5762</v>
      </c>
      <c r="C10971" s="1" t="s">
        <v>19838</v>
      </c>
      <c r="D10971" s="1" t="s">
        <v>121</v>
      </c>
      <c r="E10971" s="1" t="s">
        <v>19839</v>
      </c>
      <c r="F10971" s="1" t="s">
        <v>5765</v>
      </c>
      <c r="G10971" s="1" t="s">
        <v>39</v>
      </c>
      <c r="H10971" s="1">
        <v>45.0</v>
      </c>
      <c r="I10971" s="3">
        <v>44230.25</v>
      </c>
      <c r="J10971" s="1">
        <v>1.93843059206973</v>
      </c>
      <c r="K10971" s="1" t="s">
        <v>18</v>
      </c>
      <c r="L10971" s="1" t="s">
        <v>876</v>
      </c>
      <c r="M10971" s="3">
        <v>44230.26436840278</v>
      </c>
    </row>
    <row r="10972">
      <c r="A10972" s="1">
        <v>10970.0</v>
      </c>
      <c r="B10972" s="1" t="s">
        <v>251</v>
      </c>
      <c r="C10972" s="1" t="s">
        <v>19840</v>
      </c>
      <c r="D10972" s="1" t="s">
        <v>5337</v>
      </c>
      <c r="E10972" s="1" t="s">
        <v>2394</v>
      </c>
      <c r="F10972" s="1" t="s">
        <v>255</v>
      </c>
      <c r="G10972" s="1" t="s">
        <v>17</v>
      </c>
      <c r="H10972" s="1">
        <v>45.0</v>
      </c>
      <c r="I10972" s="3">
        <v>43880.416666666664</v>
      </c>
      <c r="J10972" s="1">
        <v>0.663967323995078</v>
      </c>
      <c r="K10972" s="1" t="s">
        <v>218</v>
      </c>
      <c r="M10972" s="3">
        <v>43880.44122153935</v>
      </c>
    </row>
    <row r="10973">
      <c r="A10973" s="1">
        <v>10971.0</v>
      </c>
      <c r="B10973" s="1" t="s">
        <v>184</v>
      </c>
      <c r="C10973" s="1" t="s">
        <v>19841</v>
      </c>
      <c r="D10973" s="1" t="s">
        <v>148</v>
      </c>
      <c r="E10973" s="1" t="s">
        <v>2344</v>
      </c>
      <c r="F10973" s="1" t="s">
        <v>187</v>
      </c>
      <c r="G10973" s="1" t="s">
        <v>17</v>
      </c>
      <c r="H10973" s="1">
        <v>45.0</v>
      </c>
      <c r="I10973" s="3">
        <v>44195.666666666664</v>
      </c>
      <c r="J10973" s="1">
        <v>2.59991696079337</v>
      </c>
      <c r="K10973" s="1" t="s">
        <v>24</v>
      </c>
      <c r="L10973" s="1" t="s">
        <v>188</v>
      </c>
      <c r="M10973" s="3">
        <v>44195.39467032407</v>
      </c>
    </row>
    <row r="10974">
      <c r="A10974" s="1">
        <v>10972.0</v>
      </c>
      <c r="B10974" s="1" t="s">
        <v>732</v>
      </c>
      <c r="C10974" s="1" t="s">
        <v>19842</v>
      </c>
      <c r="D10974" s="1" t="s">
        <v>461</v>
      </c>
      <c r="E10974" s="1" t="s">
        <v>5592</v>
      </c>
      <c r="F10974" s="1" t="s">
        <v>735</v>
      </c>
      <c r="G10974" s="1" t="s">
        <v>17</v>
      </c>
      <c r="H10974" s="1">
        <v>45.0</v>
      </c>
      <c r="I10974" s="3">
        <v>44105.4375</v>
      </c>
      <c r="J10974" s="1">
        <v>0.781682170954814</v>
      </c>
      <c r="K10974" s="1" t="s">
        <v>24</v>
      </c>
      <c r="M10974" s="3">
        <v>44105.44644966435</v>
      </c>
    </row>
    <row r="10975">
      <c r="A10975" s="1">
        <v>10973.0</v>
      </c>
      <c r="B10975" s="1" t="s">
        <v>303</v>
      </c>
      <c r="C10975" s="1" t="s">
        <v>19843</v>
      </c>
      <c r="D10975" s="1" t="s">
        <v>305</v>
      </c>
      <c r="E10975" s="1" t="s">
        <v>1641</v>
      </c>
      <c r="F10975" s="1" t="s">
        <v>307</v>
      </c>
      <c r="G10975" s="1" t="s">
        <v>17</v>
      </c>
      <c r="H10975" s="1">
        <v>45.0</v>
      </c>
      <c r="I10975" s="3">
        <v>44007.625</v>
      </c>
      <c r="J10975" s="1">
        <v>1.58851848826487</v>
      </c>
      <c r="K10975" s="1" t="s">
        <v>24</v>
      </c>
      <c r="M10975" s="3">
        <v>44007.66016791666</v>
      </c>
    </row>
    <row r="10976">
      <c r="A10976" s="1">
        <v>10974.0</v>
      </c>
      <c r="B10976" s="1" t="s">
        <v>4253</v>
      </c>
      <c r="C10976" s="1" t="s">
        <v>19844</v>
      </c>
      <c r="D10976" s="1" t="s">
        <v>19845</v>
      </c>
      <c r="E10976" s="1" t="s">
        <v>19846</v>
      </c>
      <c r="F10976" s="1" t="s">
        <v>4257</v>
      </c>
      <c r="G10976" s="1" t="s">
        <v>89</v>
      </c>
      <c r="H10976" s="1">
        <v>45.0</v>
      </c>
      <c r="I10976" s="3">
        <v>44246.37286431713</v>
      </c>
      <c r="J10976" s="1">
        <v>3.5643508513081</v>
      </c>
      <c r="K10976" s="1" t="s">
        <v>24</v>
      </c>
      <c r="L10976" s="1" t="s">
        <v>406</v>
      </c>
      <c r="M10976" s="3">
        <v>44246.42114471065</v>
      </c>
    </row>
    <row r="10977">
      <c r="A10977" s="1">
        <v>10975.0</v>
      </c>
      <c r="B10977" s="1" t="s">
        <v>394</v>
      </c>
      <c r="C10977" s="1" t="s">
        <v>19847</v>
      </c>
      <c r="D10977" s="1" t="s">
        <v>396</v>
      </c>
      <c r="E10977" s="1" t="s">
        <v>851</v>
      </c>
      <c r="F10977" s="1" t="s">
        <v>398</v>
      </c>
      <c r="G10977" s="1" t="s">
        <v>17</v>
      </c>
      <c r="H10977" s="1">
        <v>45.0</v>
      </c>
      <c r="I10977" s="3">
        <v>43712.625</v>
      </c>
      <c r="J10977" s="1">
        <v>1.3223657486902</v>
      </c>
      <c r="K10977" s="1" t="s">
        <v>83</v>
      </c>
      <c r="M10977" s="3">
        <v>43712.67001717593</v>
      </c>
    </row>
    <row r="10978">
      <c r="A10978" s="1">
        <v>10976.0</v>
      </c>
      <c r="B10978" s="1" t="s">
        <v>19</v>
      </c>
      <c r="C10978" s="1" t="s">
        <v>19848</v>
      </c>
      <c r="D10978" s="1" t="s">
        <v>3875</v>
      </c>
      <c r="E10978" s="1" t="s">
        <v>5194</v>
      </c>
      <c r="F10978" s="1" t="s">
        <v>23</v>
      </c>
      <c r="G10978" s="1" t="s">
        <v>35</v>
      </c>
      <c r="H10978" s="1">
        <v>45.0</v>
      </c>
      <c r="I10978" s="3">
        <v>43514.291666666664</v>
      </c>
      <c r="J10978" s="1">
        <v>4.03208490468695</v>
      </c>
      <c r="K10978" s="1" t="s">
        <v>24</v>
      </c>
      <c r="M10978" s="3">
        <v>43514.32023344907</v>
      </c>
    </row>
    <row r="10979">
      <c r="A10979" s="1">
        <v>10977.0</v>
      </c>
      <c r="B10979" s="1" t="s">
        <v>1023</v>
      </c>
      <c r="C10979" s="1" t="s">
        <v>19849</v>
      </c>
      <c r="D10979" s="1" t="s">
        <v>1025</v>
      </c>
      <c r="E10979" s="1" t="s">
        <v>4600</v>
      </c>
      <c r="F10979" s="1" t="s">
        <v>1027</v>
      </c>
      <c r="G10979" s="1" t="s">
        <v>17</v>
      </c>
      <c r="H10979" s="1">
        <v>45.0</v>
      </c>
      <c r="I10979" s="3">
        <v>43714.125</v>
      </c>
      <c r="J10979" s="1">
        <v>1.06965895496156</v>
      </c>
      <c r="K10979" s="1" t="s">
        <v>24</v>
      </c>
      <c r="M10979" s="3">
        <v>43714.22055636574</v>
      </c>
    </row>
    <row r="10980">
      <c r="A10980" s="1">
        <v>10978.0</v>
      </c>
      <c r="B10980" s="1" t="s">
        <v>168</v>
      </c>
      <c r="C10980" s="1" t="s">
        <v>19850</v>
      </c>
      <c r="D10980" s="1" t="s">
        <v>163</v>
      </c>
      <c r="E10980" s="1" t="s">
        <v>170</v>
      </c>
      <c r="F10980" s="1" t="s">
        <v>171</v>
      </c>
      <c r="G10980" s="1" t="s">
        <v>17</v>
      </c>
      <c r="H10980" s="1">
        <v>45.0</v>
      </c>
      <c r="I10980" s="3">
        <v>43835.208333333336</v>
      </c>
      <c r="J10980" s="1">
        <v>2.54071992624758</v>
      </c>
      <c r="K10980" s="1" t="s">
        <v>166</v>
      </c>
      <c r="M10980" s="3">
        <v>43835.32488263889</v>
      </c>
    </row>
    <row r="10981">
      <c r="A10981" s="1">
        <v>10979.0</v>
      </c>
      <c r="B10981" s="1" t="s">
        <v>293</v>
      </c>
      <c r="C10981" s="1" t="s">
        <v>19851</v>
      </c>
      <c r="D10981" s="1" t="s">
        <v>588</v>
      </c>
      <c r="E10981" s="1" t="s">
        <v>5318</v>
      </c>
      <c r="F10981" s="1" t="s">
        <v>297</v>
      </c>
      <c r="G10981" s="1" t="s">
        <v>17</v>
      </c>
      <c r="H10981" s="1">
        <v>45.0</v>
      </c>
      <c r="I10981" s="3">
        <v>44005.791666666664</v>
      </c>
      <c r="J10981" s="1">
        <v>3.03949501571667</v>
      </c>
      <c r="K10981" s="1" t="s">
        <v>62</v>
      </c>
      <c r="M10981" s="3">
        <v>44005.81660971065</v>
      </c>
    </row>
    <row r="10982">
      <c r="A10982" s="1">
        <v>10980.0</v>
      </c>
      <c r="B10982" s="1" t="s">
        <v>1245</v>
      </c>
      <c r="C10982" s="1" t="s">
        <v>19852</v>
      </c>
      <c r="D10982" s="1" t="s">
        <v>1446</v>
      </c>
      <c r="E10982" s="1" t="s">
        <v>19853</v>
      </c>
      <c r="F10982" s="1" t="s">
        <v>1248</v>
      </c>
      <c r="G10982" s="1" t="s">
        <v>39</v>
      </c>
      <c r="H10982" s="1">
        <v>45.0</v>
      </c>
      <c r="I10982" s="3">
        <v>43985.3125</v>
      </c>
      <c r="J10982" s="1">
        <v>0.698881899322898</v>
      </c>
      <c r="K10982" s="1" t="s">
        <v>218</v>
      </c>
      <c r="L10982" s="1" t="s">
        <v>1837</v>
      </c>
      <c r="M10982" s="3">
        <v>43985.34071844907</v>
      </c>
    </row>
    <row r="10983">
      <c r="A10983" s="1">
        <v>10981.0</v>
      </c>
      <c r="B10983" s="1" t="s">
        <v>324</v>
      </c>
      <c r="C10983" s="1" t="s">
        <v>19854</v>
      </c>
      <c r="D10983" s="1" t="s">
        <v>326</v>
      </c>
      <c r="E10983" s="1" t="s">
        <v>19855</v>
      </c>
      <c r="F10983" s="1" t="s">
        <v>328</v>
      </c>
      <c r="G10983" s="1" t="s">
        <v>17</v>
      </c>
      <c r="H10983" s="1">
        <v>45.0</v>
      </c>
      <c r="I10983" s="3">
        <v>43929.4375</v>
      </c>
      <c r="J10983" s="1">
        <v>1.95511566077871</v>
      </c>
      <c r="K10983" s="1" t="s">
        <v>24</v>
      </c>
      <c r="M10983" s="3">
        <v>43929.4491993287</v>
      </c>
    </row>
    <row r="10984">
      <c r="A10984" s="1">
        <v>10982.0</v>
      </c>
      <c r="B10984" s="1" t="s">
        <v>1954</v>
      </c>
      <c r="C10984" s="1" t="s">
        <v>19856</v>
      </c>
      <c r="D10984" s="1" t="s">
        <v>993</v>
      </c>
      <c r="E10984" s="1" t="s">
        <v>19857</v>
      </c>
      <c r="F10984" s="1" t="s">
        <v>1957</v>
      </c>
      <c r="G10984" s="1" t="s">
        <v>39</v>
      </c>
      <c r="H10984" s="1">
        <v>45.0</v>
      </c>
      <c r="I10984" s="3">
        <v>44083.239583333336</v>
      </c>
      <c r="J10984" s="1">
        <v>1.01892710730303</v>
      </c>
      <c r="K10984" s="1" t="s">
        <v>83</v>
      </c>
      <c r="L10984" s="1" t="s">
        <v>1958</v>
      </c>
      <c r="M10984" s="3">
        <v>44083.286187858794</v>
      </c>
    </row>
    <row r="10985">
      <c r="A10985" s="1">
        <v>10983.0</v>
      </c>
      <c r="B10985" s="1" t="s">
        <v>16193</v>
      </c>
      <c r="C10985" s="1" t="s">
        <v>19858</v>
      </c>
      <c r="D10985" s="1" t="s">
        <v>1243</v>
      </c>
      <c r="E10985" s="1" t="s">
        <v>16195</v>
      </c>
      <c r="F10985" s="1" t="s">
        <v>16196</v>
      </c>
      <c r="G10985" s="1" t="s">
        <v>17</v>
      </c>
      <c r="H10985" s="1">
        <v>45.0</v>
      </c>
      <c r="I10985" s="3">
        <v>43750.625</v>
      </c>
      <c r="J10985" s="1">
        <v>2.54846359862119</v>
      </c>
      <c r="K10985" s="1" t="s">
        <v>46</v>
      </c>
      <c r="M10985" s="3">
        <v>43750.70335119213</v>
      </c>
    </row>
    <row r="10986">
      <c r="A10986" s="1">
        <v>10984.0</v>
      </c>
      <c r="B10986" s="1" t="s">
        <v>2885</v>
      </c>
      <c r="C10986" s="1" t="s">
        <v>19859</v>
      </c>
      <c r="D10986" s="1" t="s">
        <v>12395</v>
      </c>
      <c r="E10986" s="1" t="s">
        <v>19860</v>
      </c>
      <c r="F10986" s="1" t="s">
        <v>2888</v>
      </c>
      <c r="G10986" s="1" t="s">
        <v>39</v>
      </c>
      <c r="H10986" s="1">
        <v>45.0</v>
      </c>
      <c r="I10986" s="3">
        <v>44176.270833333336</v>
      </c>
      <c r="J10986" s="1">
        <v>2.65141386309849</v>
      </c>
      <c r="K10986" s="1" t="s">
        <v>24</v>
      </c>
      <c r="L10986" s="1" t="s">
        <v>365</v>
      </c>
      <c r="M10986" s="3">
        <v>44176.30250546296</v>
      </c>
    </row>
    <row r="10987">
      <c r="A10987" s="1">
        <v>10985.0</v>
      </c>
      <c r="B10987" s="1" t="s">
        <v>2339</v>
      </c>
      <c r="C10987" s="1" t="s">
        <v>19861</v>
      </c>
      <c r="D10987" s="1" t="s">
        <v>738</v>
      </c>
      <c r="E10987" s="1" t="s">
        <v>6794</v>
      </c>
      <c r="F10987" s="1" t="s">
        <v>2342</v>
      </c>
      <c r="G10987" s="1" t="s">
        <v>35</v>
      </c>
      <c r="H10987" s="1">
        <v>45.0</v>
      </c>
      <c r="I10987" s="3">
        <v>44229.666666666664</v>
      </c>
      <c r="J10987" s="1">
        <v>0.106207387580475</v>
      </c>
      <c r="K10987" s="1" t="s">
        <v>24</v>
      </c>
      <c r="M10987" s="3">
        <v>44229.69269440972</v>
      </c>
    </row>
    <row r="10988">
      <c r="A10988" s="1">
        <v>10986.0</v>
      </c>
      <c r="B10988" s="1" t="s">
        <v>229</v>
      </c>
      <c r="C10988" s="1" t="s">
        <v>19862</v>
      </c>
      <c r="D10988" s="1" t="s">
        <v>1140</v>
      </c>
      <c r="E10988" s="1" t="s">
        <v>4872</v>
      </c>
      <c r="F10988" s="1" t="s">
        <v>232</v>
      </c>
      <c r="G10988" s="1" t="s">
        <v>35</v>
      </c>
      <c r="H10988" s="1">
        <v>45.0</v>
      </c>
      <c r="I10988" s="3">
        <v>44140.229166666664</v>
      </c>
      <c r="J10988" s="1">
        <v>1.1108147814108</v>
      </c>
      <c r="K10988" s="1" t="s">
        <v>24</v>
      </c>
      <c r="M10988" s="3">
        <v>44140.23289465278</v>
      </c>
    </row>
    <row r="10989">
      <c r="A10989" s="1">
        <v>10987.0</v>
      </c>
      <c r="B10989" s="1" t="s">
        <v>119</v>
      </c>
      <c r="C10989" s="1" t="s">
        <v>19863</v>
      </c>
      <c r="D10989" s="1" t="s">
        <v>3180</v>
      </c>
      <c r="E10989" s="1" t="s">
        <v>19864</v>
      </c>
      <c r="F10989" s="1" t="s">
        <v>123</v>
      </c>
      <c r="G10989" s="1" t="s">
        <v>39</v>
      </c>
      <c r="H10989" s="1">
        <v>45.0</v>
      </c>
      <c r="I10989" s="3">
        <v>44113.625</v>
      </c>
      <c r="J10989" s="1">
        <v>1.10258726989195</v>
      </c>
      <c r="K10989" s="1" t="s">
        <v>18</v>
      </c>
      <c r="M10989" s="3">
        <v>44113.65694533565</v>
      </c>
    </row>
    <row r="10990">
      <c r="A10990" s="1">
        <v>10988.0</v>
      </c>
      <c r="B10990" s="1" t="s">
        <v>2467</v>
      </c>
      <c r="C10990" s="1" t="s">
        <v>19865</v>
      </c>
      <c r="D10990" s="1" t="s">
        <v>2173</v>
      </c>
      <c r="E10990" s="1" t="s">
        <v>3328</v>
      </c>
      <c r="F10990" s="1" t="s">
        <v>2470</v>
      </c>
      <c r="G10990" s="1" t="s">
        <v>17</v>
      </c>
      <c r="H10990" s="1">
        <v>45.0</v>
      </c>
      <c r="I10990" s="3">
        <v>43826.583333333336</v>
      </c>
      <c r="J10990" s="1">
        <v>0.449574853556933</v>
      </c>
      <c r="K10990" s="1" t="s">
        <v>83</v>
      </c>
      <c r="M10990" s="3">
        <v>43826.63368267361</v>
      </c>
    </row>
    <row r="10991">
      <c r="A10991" s="1">
        <v>10989.0</v>
      </c>
      <c r="B10991" s="1" t="s">
        <v>901</v>
      </c>
      <c r="C10991" s="1" t="s">
        <v>19866</v>
      </c>
      <c r="D10991" s="1" t="s">
        <v>148</v>
      </c>
      <c r="E10991" s="1" t="s">
        <v>7678</v>
      </c>
      <c r="F10991" s="1" t="s">
        <v>904</v>
      </c>
      <c r="G10991" s="1" t="s">
        <v>35</v>
      </c>
      <c r="H10991" s="1">
        <v>45.0</v>
      </c>
      <c r="I10991" s="3">
        <v>43662.416666666664</v>
      </c>
      <c r="J10991" s="1">
        <v>3.05599810149477</v>
      </c>
      <c r="K10991" s="1" t="s">
        <v>24</v>
      </c>
      <c r="M10991" s="3">
        <v>43662.45360228009</v>
      </c>
    </row>
    <row r="10992">
      <c r="A10992" s="1">
        <v>10990.0</v>
      </c>
      <c r="B10992" s="1" t="s">
        <v>862</v>
      </c>
      <c r="C10992" s="1" t="s">
        <v>19867</v>
      </c>
      <c r="D10992" s="1" t="s">
        <v>864</v>
      </c>
      <c r="E10992" s="1" t="s">
        <v>865</v>
      </c>
      <c r="F10992" s="1" t="s">
        <v>866</v>
      </c>
      <c r="G10992" s="1" t="s">
        <v>17</v>
      </c>
      <c r="H10992" s="1">
        <v>45.0</v>
      </c>
      <c r="I10992" s="3">
        <v>43714.625</v>
      </c>
      <c r="J10992" s="1">
        <v>1.06343295001958</v>
      </c>
      <c r="K10992" s="1" t="s">
        <v>166</v>
      </c>
      <c r="M10992" s="3">
        <v>43714.65666378472</v>
      </c>
    </row>
    <row r="10993">
      <c r="A10993" s="1">
        <v>10991.0</v>
      </c>
      <c r="B10993" s="1" t="s">
        <v>288</v>
      </c>
      <c r="C10993" s="1" t="s">
        <v>19868</v>
      </c>
      <c r="D10993" s="1" t="s">
        <v>749</v>
      </c>
      <c r="E10993" s="1" t="s">
        <v>3336</v>
      </c>
      <c r="F10993" s="1" t="s">
        <v>292</v>
      </c>
      <c r="G10993" s="1" t="s">
        <v>17</v>
      </c>
      <c r="H10993" s="1">
        <v>45.0</v>
      </c>
      <c r="I10993" s="3">
        <v>43766.75</v>
      </c>
      <c r="J10993" s="1">
        <v>1.34267974034323</v>
      </c>
      <c r="K10993" s="1" t="s">
        <v>24</v>
      </c>
      <c r="M10993" s="3">
        <v>43766.661205648146</v>
      </c>
    </row>
    <row r="10994">
      <c r="A10994" s="1">
        <v>10992.0</v>
      </c>
      <c r="B10994" s="1" t="s">
        <v>161</v>
      </c>
      <c r="C10994" s="1" t="s">
        <v>19869</v>
      </c>
      <c r="D10994" s="1" t="s">
        <v>315</v>
      </c>
      <c r="E10994" s="1" t="s">
        <v>16209</v>
      </c>
      <c r="F10994" s="1" t="s">
        <v>165</v>
      </c>
      <c r="G10994" s="1" t="s">
        <v>35</v>
      </c>
      <c r="H10994" s="1">
        <v>45.0</v>
      </c>
      <c r="I10994" s="3">
        <v>44249.614583333336</v>
      </c>
      <c r="J10994" s="1">
        <v>1.75987348215146</v>
      </c>
      <c r="K10994" s="1" t="s">
        <v>166</v>
      </c>
      <c r="L10994" s="1" t="s">
        <v>167</v>
      </c>
      <c r="M10994" s="3">
        <v>44249.63518215278</v>
      </c>
    </row>
    <row r="10995">
      <c r="A10995" s="1">
        <v>10993.0</v>
      </c>
      <c r="B10995" s="1" t="s">
        <v>991</v>
      </c>
      <c r="C10995" s="1" t="s">
        <v>19870</v>
      </c>
      <c r="D10995" s="1" t="s">
        <v>993</v>
      </c>
      <c r="E10995" s="1" t="s">
        <v>19871</v>
      </c>
      <c r="F10995" s="1" t="s">
        <v>995</v>
      </c>
      <c r="G10995" s="1" t="s">
        <v>89</v>
      </c>
      <c r="H10995" s="1">
        <v>45.0</v>
      </c>
      <c r="I10995" s="3">
        <v>44231.700148310185</v>
      </c>
      <c r="J10995" s="1">
        <v>2.61494767596785</v>
      </c>
      <c r="K10995" s="1" t="s">
        <v>18</v>
      </c>
      <c r="M10995" s="3">
        <v>44231.75038199074</v>
      </c>
    </row>
    <row r="10996">
      <c r="A10996" s="1">
        <v>10994.0</v>
      </c>
      <c r="B10996" s="1" t="s">
        <v>15522</v>
      </c>
      <c r="C10996" s="1" t="s">
        <v>19872</v>
      </c>
      <c r="D10996" s="1" t="s">
        <v>8547</v>
      </c>
      <c r="E10996" s="1" t="s">
        <v>19873</v>
      </c>
      <c r="F10996" s="1" t="s">
        <v>15525</v>
      </c>
      <c r="G10996" s="1" t="s">
        <v>39</v>
      </c>
      <c r="H10996" s="1">
        <v>45.0</v>
      </c>
      <c r="I10996" s="3">
        <v>44146.631944444445</v>
      </c>
      <c r="J10996" s="1">
        <v>0.863327546214735</v>
      </c>
      <c r="K10996" s="1" t="s">
        <v>24</v>
      </c>
      <c r="M10996" s="3">
        <v>44146.67583400463</v>
      </c>
    </row>
    <row r="10997">
      <c r="A10997" s="1">
        <v>10995.0</v>
      </c>
      <c r="B10997" s="1" t="s">
        <v>233</v>
      </c>
      <c r="C10997" s="1" t="s">
        <v>19874</v>
      </c>
      <c r="D10997" s="1" t="s">
        <v>492</v>
      </c>
      <c r="E10997" s="1" t="s">
        <v>236</v>
      </c>
      <c r="F10997" s="1" t="s">
        <v>237</v>
      </c>
      <c r="G10997" s="1" t="s">
        <v>17</v>
      </c>
      <c r="H10997" s="1">
        <v>45.0</v>
      </c>
      <c r="I10997" s="3">
        <v>44116.583333333336</v>
      </c>
      <c r="J10997" s="1">
        <v>2.32431270931683</v>
      </c>
      <c r="K10997" s="1" t="s">
        <v>24</v>
      </c>
      <c r="L10997" s="1" t="s">
        <v>238</v>
      </c>
      <c r="M10997" s="3">
        <v>44116.612417731485</v>
      </c>
    </row>
    <row r="10998">
      <c r="A10998" s="1">
        <v>10996.0</v>
      </c>
      <c r="B10998" s="1" t="s">
        <v>2345</v>
      </c>
      <c r="C10998" s="1" t="s">
        <v>19875</v>
      </c>
      <c r="D10998" s="1" t="s">
        <v>998</v>
      </c>
      <c r="E10998" s="1" t="s">
        <v>19876</v>
      </c>
      <c r="F10998" s="1" t="s">
        <v>2348</v>
      </c>
      <c r="G10998" s="1" t="s">
        <v>89</v>
      </c>
      <c r="H10998" s="1">
        <v>45.0</v>
      </c>
      <c r="I10998" s="3">
        <v>43949.77904518518</v>
      </c>
      <c r="J10998" s="1">
        <v>1.31750772436338</v>
      </c>
      <c r="K10998" s="1" t="s">
        <v>24</v>
      </c>
      <c r="M10998" s="3">
        <v>43949.81102627315</v>
      </c>
    </row>
    <row r="10999">
      <c r="A10999" s="1">
        <v>10997.0</v>
      </c>
      <c r="B10999" s="1" t="s">
        <v>576</v>
      </c>
      <c r="C10999" s="1" t="s">
        <v>19877</v>
      </c>
      <c r="D10999" s="1" t="s">
        <v>5131</v>
      </c>
      <c r="E10999" s="1" t="s">
        <v>16892</v>
      </c>
      <c r="F10999" s="1" t="s">
        <v>580</v>
      </c>
      <c r="G10999" s="1" t="s">
        <v>35</v>
      </c>
      <c r="H10999" s="1">
        <v>45.0</v>
      </c>
      <c r="I10999" s="3">
        <v>44161.229166666664</v>
      </c>
      <c r="J10999" s="1">
        <v>0.977646785708944</v>
      </c>
      <c r="K10999" s="1" t="s">
        <v>18</v>
      </c>
      <c r="L10999" s="1" t="s">
        <v>581</v>
      </c>
      <c r="M10999" s="3">
        <v>44161.27222730324</v>
      </c>
    </row>
    <row r="11000">
      <c r="A11000" s="1">
        <v>10998.0</v>
      </c>
      <c r="B11000" s="1" t="s">
        <v>12</v>
      </c>
      <c r="C11000" s="1" t="s">
        <v>19878</v>
      </c>
      <c r="D11000" s="1" t="s">
        <v>19420</v>
      </c>
      <c r="E11000" s="1" t="s">
        <v>926</v>
      </c>
      <c r="F11000" s="1" t="s">
        <v>16</v>
      </c>
      <c r="G11000" s="1" t="s">
        <v>17</v>
      </c>
      <c r="H11000" s="1">
        <v>45.0</v>
      </c>
      <c r="I11000" s="3">
        <v>43858.291666666664</v>
      </c>
      <c r="J11000" s="1">
        <v>0.55399048283317</v>
      </c>
      <c r="K11000" s="1" t="s">
        <v>18</v>
      </c>
      <c r="M11000" s="3">
        <v>43858.34294776621</v>
      </c>
    </row>
    <row r="11001">
      <c r="A11001" s="1">
        <v>10999.0</v>
      </c>
      <c r="B11001" s="1" t="s">
        <v>3073</v>
      </c>
      <c r="C11001" s="1" t="s">
        <v>19879</v>
      </c>
      <c r="D11001" s="1" t="s">
        <v>326</v>
      </c>
      <c r="E11001" s="1" t="s">
        <v>6541</v>
      </c>
      <c r="F11001" s="1" t="s">
        <v>3419</v>
      </c>
      <c r="G11001" s="1" t="s">
        <v>17</v>
      </c>
      <c r="H11001" s="1">
        <v>45.0</v>
      </c>
      <c r="I11001" s="3">
        <v>43999.791666666664</v>
      </c>
      <c r="J11001" s="1">
        <v>0.0</v>
      </c>
      <c r="K11001" s="1" t="s">
        <v>24</v>
      </c>
      <c r="M11001" s="3">
        <v>43999.82586143519</v>
      </c>
    </row>
    <row r="11002">
      <c r="A11002" s="1">
        <v>11000.0</v>
      </c>
      <c r="B11002" s="1" t="s">
        <v>19880</v>
      </c>
      <c r="C11002" s="1" t="s">
        <v>19881</v>
      </c>
      <c r="D11002" s="1" t="s">
        <v>492</v>
      </c>
      <c r="E11002" s="1" t="s">
        <v>19882</v>
      </c>
      <c r="F11002" s="1" t="s">
        <v>19883</v>
      </c>
      <c r="G11002" s="1" t="s">
        <v>17</v>
      </c>
      <c r="H11002" s="1">
        <v>45.0</v>
      </c>
      <c r="I11002" s="3">
        <v>44111.78125</v>
      </c>
      <c r="J11002" s="1">
        <v>1.65223670951028</v>
      </c>
      <c r="K11002" s="1" t="s">
        <v>166</v>
      </c>
      <c r="L11002" s="1" t="s">
        <v>19884</v>
      </c>
      <c r="M11002" s="3">
        <v>44111.84776511574</v>
      </c>
    </row>
    <row r="11003">
      <c r="A11003" s="1">
        <v>11001.0</v>
      </c>
      <c r="B11003" s="1" t="s">
        <v>655</v>
      </c>
      <c r="C11003" s="1" t="s">
        <v>19885</v>
      </c>
      <c r="D11003" s="1" t="s">
        <v>657</v>
      </c>
      <c r="E11003" s="1" t="s">
        <v>658</v>
      </c>
      <c r="F11003" s="1" t="s">
        <v>659</v>
      </c>
      <c r="G11003" s="1" t="s">
        <v>35</v>
      </c>
      <c r="H11003" s="1">
        <v>45.0</v>
      </c>
      <c r="I11003" s="3">
        <v>43584.458333333336</v>
      </c>
      <c r="J11003" s="1">
        <v>0.900046531978978</v>
      </c>
      <c r="K11003" s="1" t="s">
        <v>18</v>
      </c>
      <c r="M11003" s="3">
        <v>43584.534746296296</v>
      </c>
    </row>
    <row r="11004">
      <c r="A11004" s="1">
        <v>11002.0</v>
      </c>
      <c r="B11004" s="1" t="s">
        <v>324</v>
      </c>
      <c r="C11004" s="1" t="s">
        <v>19886</v>
      </c>
      <c r="D11004" s="1" t="s">
        <v>326</v>
      </c>
      <c r="E11004" s="1" t="s">
        <v>4593</v>
      </c>
      <c r="F11004" s="1" t="s">
        <v>328</v>
      </c>
      <c r="G11004" s="1" t="s">
        <v>17</v>
      </c>
      <c r="H11004" s="1">
        <v>45.0</v>
      </c>
      <c r="I11004" s="3">
        <v>44113.625</v>
      </c>
      <c r="J11004" s="1">
        <v>0.0</v>
      </c>
      <c r="K11004" s="1" t="s">
        <v>24</v>
      </c>
      <c r="M11004" s="3">
        <v>44113.760354375</v>
      </c>
    </row>
    <row r="11005">
      <c r="A11005" s="1">
        <v>11003.0</v>
      </c>
      <c r="B11005" s="1" t="s">
        <v>4594</v>
      </c>
      <c r="C11005" s="1" t="s">
        <v>19887</v>
      </c>
      <c r="D11005" s="1" t="s">
        <v>21</v>
      </c>
      <c r="E11005" s="1" t="s">
        <v>4596</v>
      </c>
      <c r="F11005" s="1" t="s">
        <v>4597</v>
      </c>
      <c r="G11005" s="1" t="s">
        <v>35</v>
      </c>
      <c r="H11005" s="1">
        <v>45.0</v>
      </c>
      <c r="I11005" s="3">
        <v>43896.208333333336</v>
      </c>
      <c r="J11005" s="1">
        <v>1.04744258996922</v>
      </c>
      <c r="K11005" s="1" t="s">
        <v>24</v>
      </c>
      <c r="M11005" s="3">
        <v>43896.23718136574</v>
      </c>
    </row>
    <row r="11006">
      <c r="A11006" s="1">
        <v>11004.0</v>
      </c>
      <c r="B11006" s="1" t="s">
        <v>953</v>
      </c>
      <c r="C11006" s="1" t="s">
        <v>19888</v>
      </c>
      <c r="D11006" s="1" t="s">
        <v>6470</v>
      </c>
      <c r="E11006" s="1" t="s">
        <v>6471</v>
      </c>
      <c r="F11006" s="1" t="s">
        <v>965</v>
      </c>
      <c r="G11006" s="1" t="s">
        <v>17</v>
      </c>
      <c r="H11006" s="1">
        <v>45.0</v>
      </c>
      <c r="I11006" s="3">
        <v>43692.666666666664</v>
      </c>
      <c r="J11006" s="1">
        <v>1.62479866116928</v>
      </c>
      <c r="K11006" s="1" t="s">
        <v>18</v>
      </c>
      <c r="M11006" s="3">
        <v>43692.696705358794</v>
      </c>
    </row>
    <row r="11007">
      <c r="A11007" s="1">
        <v>11005.0</v>
      </c>
      <c r="B11007" s="1" t="s">
        <v>2502</v>
      </c>
      <c r="C11007" s="1" t="s">
        <v>19889</v>
      </c>
      <c r="D11007" s="1" t="s">
        <v>2858</v>
      </c>
      <c r="E11007" s="1" t="s">
        <v>15897</v>
      </c>
      <c r="F11007" s="1" t="s">
        <v>2506</v>
      </c>
      <c r="G11007" s="1" t="s">
        <v>17</v>
      </c>
      <c r="H11007" s="1">
        <v>45.0</v>
      </c>
      <c r="I11007" s="3">
        <v>44162.5</v>
      </c>
      <c r="J11007" s="1">
        <v>0.182487947904178</v>
      </c>
      <c r="K11007" s="1" t="s">
        <v>159</v>
      </c>
      <c r="L11007" s="1" t="s">
        <v>2507</v>
      </c>
      <c r="M11007" s="3">
        <v>44162.53756613426</v>
      </c>
    </row>
    <row r="11008">
      <c r="A11008" s="1">
        <v>11006.0</v>
      </c>
      <c r="B11008" s="1" t="s">
        <v>7721</v>
      </c>
      <c r="C11008" s="1" t="s">
        <v>19890</v>
      </c>
      <c r="D11008" s="1" t="s">
        <v>701</v>
      </c>
      <c r="E11008" s="1" t="s">
        <v>10161</v>
      </c>
      <c r="F11008" s="1" t="s">
        <v>7724</v>
      </c>
      <c r="G11008" s="1" t="s">
        <v>17</v>
      </c>
      <c r="H11008" s="1">
        <v>45.0</v>
      </c>
      <c r="I11008" s="3">
        <v>44153.770833333336</v>
      </c>
      <c r="J11008" s="1">
        <v>1.24439876755814</v>
      </c>
      <c r="K11008" s="1" t="s">
        <v>24</v>
      </c>
      <c r="M11008" s="3">
        <v>44153.72245509259</v>
      </c>
    </row>
    <row r="11009">
      <c r="A11009" s="1">
        <v>11007.0</v>
      </c>
      <c r="B11009" s="1" t="s">
        <v>6998</v>
      </c>
      <c r="C11009" s="1" t="s">
        <v>19891</v>
      </c>
      <c r="D11009" s="1" t="s">
        <v>7000</v>
      </c>
      <c r="E11009" s="1" t="s">
        <v>7001</v>
      </c>
      <c r="F11009" s="1" t="s">
        <v>7002</v>
      </c>
      <c r="G11009" s="1" t="s">
        <v>17</v>
      </c>
      <c r="H11009" s="1">
        <v>45.0</v>
      </c>
      <c r="I11009" s="3">
        <v>44239.375</v>
      </c>
      <c r="J11009" s="1">
        <v>2.28959282197072</v>
      </c>
      <c r="K11009" s="1" t="s">
        <v>62</v>
      </c>
      <c r="L11009" s="1" t="s">
        <v>671</v>
      </c>
      <c r="M11009" s="3">
        <v>44239.40203842593</v>
      </c>
    </row>
    <row r="11010">
      <c r="A11010" s="1">
        <v>11008.0</v>
      </c>
      <c r="B11010" s="1" t="s">
        <v>7239</v>
      </c>
      <c r="C11010" s="1" t="s">
        <v>19892</v>
      </c>
      <c r="D11010" s="1" t="s">
        <v>2577</v>
      </c>
      <c r="E11010" s="1" t="s">
        <v>19893</v>
      </c>
      <c r="F11010" s="1" t="s">
        <v>7242</v>
      </c>
      <c r="G11010" s="1" t="s">
        <v>17</v>
      </c>
      <c r="H11010" s="1">
        <v>45.0</v>
      </c>
      <c r="I11010" s="3">
        <v>44113.1875</v>
      </c>
      <c r="J11010" s="1">
        <v>0.916330798356241</v>
      </c>
      <c r="K11010" s="1" t="s">
        <v>18</v>
      </c>
      <c r="L11010" s="1" t="s">
        <v>444</v>
      </c>
      <c r="M11010" s="3">
        <v>44113.223206979164</v>
      </c>
    </row>
    <row r="11011">
      <c r="A11011" s="1">
        <v>11009.0</v>
      </c>
      <c r="B11011" s="1" t="s">
        <v>1075</v>
      </c>
      <c r="C11011" s="1" t="s">
        <v>19894</v>
      </c>
      <c r="D11011" s="1" t="s">
        <v>3532</v>
      </c>
      <c r="E11011" s="1" t="s">
        <v>1078</v>
      </c>
      <c r="F11011" s="1" t="s">
        <v>1079</v>
      </c>
      <c r="G11011" s="1" t="s">
        <v>17</v>
      </c>
      <c r="H11011" s="1">
        <v>45.0</v>
      </c>
      <c r="I11011" s="3">
        <v>44250.270833333336</v>
      </c>
      <c r="J11011" s="1">
        <v>2.14673172026803</v>
      </c>
      <c r="K11011" s="1" t="s">
        <v>18</v>
      </c>
      <c r="L11011" s="1" t="s">
        <v>1080</v>
      </c>
      <c r="M11011" s="3">
        <v>44250.2899480787</v>
      </c>
    </row>
    <row r="11012">
      <c r="A11012" s="1">
        <v>11010.0</v>
      </c>
      <c r="B11012" s="1" t="s">
        <v>19895</v>
      </c>
      <c r="C11012" s="1" t="s">
        <v>19896</v>
      </c>
      <c r="D11012" s="1" t="s">
        <v>2553</v>
      </c>
      <c r="E11012" s="1" t="s">
        <v>19897</v>
      </c>
      <c r="F11012" s="1" t="s">
        <v>19898</v>
      </c>
      <c r="G11012" s="1" t="s">
        <v>39</v>
      </c>
      <c r="H11012" s="1">
        <v>45.0</v>
      </c>
      <c r="I11012" s="3">
        <v>44149.729166666664</v>
      </c>
      <c r="J11012" s="1">
        <v>2.57317717320067</v>
      </c>
      <c r="K11012" s="1" t="s">
        <v>24</v>
      </c>
      <c r="M11012" s="3">
        <v>44149.762714351855</v>
      </c>
    </row>
    <row r="11013">
      <c r="A11013" s="1">
        <v>11011.0</v>
      </c>
      <c r="B11013" s="1" t="s">
        <v>9069</v>
      </c>
      <c r="C11013" s="1" t="s">
        <v>19899</v>
      </c>
      <c r="D11013" s="1" t="s">
        <v>2485</v>
      </c>
      <c r="E11013" s="1" t="s">
        <v>19900</v>
      </c>
      <c r="F11013" s="1" t="s">
        <v>9072</v>
      </c>
      <c r="G11013" s="1" t="s">
        <v>39</v>
      </c>
      <c r="H11013" s="1">
        <v>45.0</v>
      </c>
      <c r="I11013" s="3">
        <v>44237.3125</v>
      </c>
      <c r="J11013" s="1">
        <v>4.46660598202536</v>
      </c>
      <c r="K11013" s="1" t="s">
        <v>18</v>
      </c>
      <c r="L11013" s="1" t="s">
        <v>2972</v>
      </c>
      <c r="M11013" s="3">
        <v>44237.35123511574</v>
      </c>
    </row>
    <row r="11014">
      <c r="A11014" s="1">
        <v>11012.0</v>
      </c>
      <c r="B11014" s="1" t="s">
        <v>6478</v>
      </c>
      <c r="C11014" s="1" t="s">
        <v>19901</v>
      </c>
      <c r="D11014" s="1" t="s">
        <v>4698</v>
      </c>
      <c r="E11014" s="1" t="s">
        <v>7826</v>
      </c>
      <c r="F11014" s="1" t="s">
        <v>6482</v>
      </c>
      <c r="G11014" s="1" t="s">
        <v>35</v>
      </c>
      <c r="H11014" s="1">
        <v>45.0</v>
      </c>
      <c r="I11014" s="3">
        <v>44249.25</v>
      </c>
      <c r="J11014" s="1">
        <v>2.54931261226763</v>
      </c>
      <c r="K11014" s="1" t="s">
        <v>159</v>
      </c>
      <c r="L11014" s="1" t="s">
        <v>495</v>
      </c>
      <c r="M11014" s="3">
        <v>44249.32551491898</v>
      </c>
    </row>
    <row r="11015">
      <c r="A11015" s="1">
        <v>11013.0</v>
      </c>
      <c r="B11015" s="1" t="s">
        <v>298</v>
      </c>
      <c r="C11015" s="1" t="s">
        <v>19902</v>
      </c>
      <c r="D11015" s="1" t="s">
        <v>211</v>
      </c>
      <c r="E11015" s="1" t="s">
        <v>4204</v>
      </c>
      <c r="F11015" s="1" t="s">
        <v>302</v>
      </c>
      <c r="G11015" s="1" t="s">
        <v>17</v>
      </c>
      <c r="H11015" s="1">
        <v>45.0</v>
      </c>
      <c r="I11015" s="3">
        <v>44125.375</v>
      </c>
      <c r="J11015" s="1">
        <v>2.56155712738918</v>
      </c>
      <c r="K11015" s="1" t="s">
        <v>218</v>
      </c>
      <c r="M11015" s="3">
        <v>44125.427696921295</v>
      </c>
    </row>
    <row r="11016">
      <c r="A11016" s="1">
        <v>11014.0</v>
      </c>
      <c r="B11016" s="1" t="s">
        <v>576</v>
      </c>
      <c r="C11016" s="1" t="s">
        <v>19903</v>
      </c>
      <c r="D11016" s="1" t="s">
        <v>578</v>
      </c>
      <c r="E11016" s="1" t="s">
        <v>1163</v>
      </c>
      <c r="F11016" s="1" t="s">
        <v>580</v>
      </c>
      <c r="G11016" s="1" t="s">
        <v>17</v>
      </c>
      <c r="H11016" s="1">
        <v>45.0</v>
      </c>
      <c r="I11016" s="3">
        <v>44097.21875</v>
      </c>
      <c r="J11016" s="1">
        <v>3.17477117347316</v>
      </c>
      <c r="K11016" s="1" t="s">
        <v>18</v>
      </c>
      <c r="L11016" s="1" t="s">
        <v>581</v>
      </c>
      <c r="M11016" s="3">
        <v>44097.259315208335</v>
      </c>
    </row>
    <row r="11017">
      <c r="A11017" s="1">
        <v>11015.0</v>
      </c>
      <c r="B11017" s="1" t="s">
        <v>9399</v>
      </c>
      <c r="C11017" s="1" t="s">
        <v>19904</v>
      </c>
      <c r="D11017" s="1" t="s">
        <v>1150</v>
      </c>
      <c r="E11017" s="1" t="s">
        <v>9401</v>
      </c>
      <c r="F11017" s="1" t="s">
        <v>9402</v>
      </c>
      <c r="G11017" s="1" t="s">
        <v>17</v>
      </c>
      <c r="H11017" s="1">
        <v>45.0</v>
      </c>
      <c r="I11017" s="3">
        <v>44157.291666666664</v>
      </c>
      <c r="J11017" s="1">
        <v>1.67376639749689</v>
      </c>
      <c r="K11017" s="1" t="s">
        <v>24</v>
      </c>
      <c r="L11017" s="1" t="s">
        <v>741</v>
      </c>
      <c r="M11017" s="3">
        <v>44157.347926712966</v>
      </c>
    </row>
    <row r="11018">
      <c r="A11018" s="1">
        <v>11016.0</v>
      </c>
      <c r="B11018" s="1" t="s">
        <v>1583</v>
      </c>
      <c r="C11018" s="1" t="s">
        <v>19905</v>
      </c>
      <c r="D11018" s="1" t="s">
        <v>148</v>
      </c>
      <c r="E11018" s="1" t="s">
        <v>19906</v>
      </c>
      <c r="F11018" s="1" t="s">
        <v>1586</v>
      </c>
      <c r="G11018" s="1" t="s">
        <v>39</v>
      </c>
      <c r="H11018" s="1">
        <v>45.0</v>
      </c>
      <c r="I11018" s="3">
        <v>44149.729166666664</v>
      </c>
      <c r="J11018" s="1">
        <v>0.897138691115579</v>
      </c>
      <c r="K11018" s="1" t="s">
        <v>24</v>
      </c>
      <c r="L11018" s="1" t="s">
        <v>188</v>
      </c>
      <c r="M11018" s="3">
        <v>44149.76067949074</v>
      </c>
    </row>
    <row r="11019">
      <c r="A11019" s="1">
        <v>11017.0</v>
      </c>
      <c r="B11019" s="1" t="s">
        <v>732</v>
      </c>
      <c r="C11019" s="1" t="s">
        <v>19907</v>
      </c>
      <c r="D11019" s="1" t="s">
        <v>3388</v>
      </c>
      <c r="E11019" s="1" t="s">
        <v>1818</v>
      </c>
      <c r="F11019" s="1" t="s">
        <v>735</v>
      </c>
      <c r="G11019" s="1" t="s">
        <v>17</v>
      </c>
      <c r="H11019" s="1">
        <v>45.0</v>
      </c>
      <c r="I11019" s="3">
        <v>44132.4375</v>
      </c>
      <c r="J11019" s="1">
        <v>3.41763658954885</v>
      </c>
      <c r="K11019" s="1" t="s">
        <v>24</v>
      </c>
      <c r="M11019" s="3">
        <v>44132.47518666667</v>
      </c>
    </row>
    <row r="11020">
      <c r="A11020" s="1">
        <v>11018.0</v>
      </c>
      <c r="B11020" s="1" t="s">
        <v>324</v>
      </c>
      <c r="C11020" s="1" t="s">
        <v>19908</v>
      </c>
      <c r="D11020" s="1" t="s">
        <v>121</v>
      </c>
      <c r="E11020" s="1" t="s">
        <v>19909</v>
      </c>
      <c r="F11020" s="1" t="s">
        <v>328</v>
      </c>
      <c r="G11020" s="1" t="s">
        <v>89</v>
      </c>
      <c r="H11020" s="1">
        <v>45.0</v>
      </c>
      <c r="I11020" s="3">
        <v>43911.350068761574</v>
      </c>
      <c r="J11020" s="1">
        <v>2.84697840867698</v>
      </c>
      <c r="K11020" s="1" t="s">
        <v>24</v>
      </c>
      <c r="M11020" s="3">
        <v>43911.51423976852</v>
      </c>
    </row>
    <row r="11021">
      <c r="A11021" s="1">
        <v>11019.0</v>
      </c>
      <c r="B11021" s="1" t="s">
        <v>1085</v>
      </c>
      <c r="C11021" s="1" t="s">
        <v>19910</v>
      </c>
      <c r="D11021" s="1" t="s">
        <v>1087</v>
      </c>
      <c r="E11021" s="1" t="s">
        <v>9914</v>
      </c>
      <c r="F11021" s="1" t="s">
        <v>1089</v>
      </c>
      <c r="G11021" s="1" t="s">
        <v>35</v>
      </c>
      <c r="H11021" s="1">
        <v>45.0</v>
      </c>
      <c r="I11021" s="3">
        <v>44165.916666666664</v>
      </c>
      <c r="J11021" s="1">
        <v>5.08869400242045</v>
      </c>
      <c r="K11021" s="1" t="s">
        <v>159</v>
      </c>
      <c r="L11021" s="1" t="s">
        <v>3250</v>
      </c>
      <c r="M11021" s="3">
        <v>44166.56497050926</v>
      </c>
    </row>
    <row r="11022">
      <c r="A11022" s="1">
        <v>11020.0</v>
      </c>
      <c r="B11022" s="1" t="s">
        <v>1913</v>
      </c>
      <c r="C11022" s="1" t="s">
        <v>19911</v>
      </c>
      <c r="D11022" s="1" t="s">
        <v>8035</v>
      </c>
      <c r="E11022" s="1" t="s">
        <v>19912</v>
      </c>
      <c r="F11022" s="1" t="s">
        <v>1917</v>
      </c>
      <c r="G11022" s="1" t="s">
        <v>39</v>
      </c>
      <c r="H11022" s="1">
        <v>45.0</v>
      </c>
      <c r="I11022" s="3">
        <v>44051.646527777775</v>
      </c>
      <c r="J11022" s="1">
        <v>1.72439776621165</v>
      </c>
      <c r="K11022" s="1" t="s">
        <v>166</v>
      </c>
      <c r="M11022" s="3">
        <v>44051.71386851852</v>
      </c>
    </row>
    <row r="11023">
      <c r="A11023" s="1">
        <v>11021.0</v>
      </c>
      <c r="B11023" s="1" t="s">
        <v>303</v>
      </c>
      <c r="C11023" s="1" t="s">
        <v>19913</v>
      </c>
      <c r="D11023" s="1" t="s">
        <v>305</v>
      </c>
      <c r="E11023" s="1" t="s">
        <v>886</v>
      </c>
      <c r="F11023" s="1" t="s">
        <v>307</v>
      </c>
      <c r="G11023" s="1" t="s">
        <v>17</v>
      </c>
      <c r="H11023" s="1">
        <v>45.0</v>
      </c>
      <c r="I11023" s="3">
        <v>44126.416666666664</v>
      </c>
      <c r="J11023" s="1">
        <v>1.12177053547772</v>
      </c>
      <c r="K11023" s="1" t="s">
        <v>24</v>
      </c>
      <c r="M11023" s="3">
        <v>44126.4437175</v>
      </c>
    </row>
    <row r="11024">
      <c r="A11024" s="1">
        <v>11022.0</v>
      </c>
      <c r="B11024" s="1" t="s">
        <v>12930</v>
      </c>
      <c r="C11024" s="1" t="s">
        <v>19914</v>
      </c>
      <c r="D11024" s="1" t="s">
        <v>10853</v>
      </c>
      <c r="E11024" s="1" t="s">
        <v>19915</v>
      </c>
      <c r="F11024" s="1" t="s">
        <v>12934</v>
      </c>
      <c r="G11024" s="1" t="s">
        <v>39</v>
      </c>
      <c r="H11024" s="1">
        <v>45.0</v>
      </c>
      <c r="I11024" s="3">
        <v>43502.375</v>
      </c>
      <c r="J11024" s="1">
        <v>0.145733926126369</v>
      </c>
      <c r="K11024" s="1" t="s">
        <v>24</v>
      </c>
      <c r="M11024" s="3">
        <v>43502.45454546296</v>
      </c>
    </row>
    <row r="11025">
      <c r="A11025" s="1">
        <v>11023.0</v>
      </c>
      <c r="B11025" s="1" t="s">
        <v>324</v>
      </c>
      <c r="C11025" s="1" t="s">
        <v>19916</v>
      </c>
      <c r="D11025" s="1" t="s">
        <v>326</v>
      </c>
      <c r="E11025" s="1" t="s">
        <v>548</v>
      </c>
      <c r="F11025" s="1" t="s">
        <v>328</v>
      </c>
      <c r="G11025" s="1" t="s">
        <v>17</v>
      </c>
      <c r="H11025" s="1">
        <v>45.0</v>
      </c>
      <c r="I11025" s="3">
        <v>44231.291666666664</v>
      </c>
      <c r="J11025" s="1">
        <v>0.0</v>
      </c>
      <c r="K11025" s="1" t="s">
        <v>24</v>
      </c>
      <c r="M11025" s="3">
        <v>44231.37208976852</v>
      </c>
    </row>
    <row r="11026">
      <c r="A11026" s="1">
        <v>11024.0</v>
      </c>
      <c r="B11026" s="1" t="s">
        <v>114</v>
      </c>
      <c r="C11026" s="1" t="s">
        <v>19917</v>
      </c>
      <c r="D11026" s="1" t="s">
        <v>116</v>
      </c>
      <c r="E11026" s="1" t="s">
        <v>1161</v>
      </c>
      <c r="F11026" s="1" t="s">
        <v>118</v>
      </c>
      <c r="G11026" s="1" t="s">
        <v>17</v>
      </c>
      <c r="H11026" s="1">
        <v>45.0</v>
      </c>
      <c r="I11026" s="3">
        <v>44033.75</v>
      </c>
      <c r="J11026" s="1">
        <v>6.00572688963612</v>
      </c>
      <c r="K11026" s="1" t="s">
        <v>24</v>
      </c>
      <c r="L11026" s="1" t="s">
        <v>1006</v>
      </c>
      <c r="M11026" s="3">
        <v>44033.78258247685</v>
      </c>
    </row>
    <row r="11027">
      <c r="A11027" s="1">
        <v>11025.0</v>
      </c>
      <c r="B11027" s="1" t="s">
        <v>8666</v>
      </c>
      <c r="C11027" s="1" t="s">
        <v>19918</v>
      </c>
      <c r="D11027" s="1" t="s">
        <v>156</v>
      </c>
      <c r="E11027" s="1" t="s">
        <v>12352</v>
      </c>
      <c r="F11027" s="1" t="s">
        <v>8670</v>
      </c>
      <c r="G11027" s="1" t="s">
        <v>17</v>
      </c>
      <c r="H11027" s="1">
        <v>45.0</v>
      </c>
      <c r="I11027" s="3">
        <v>44126.416666666664</v>
      </c>
      <c r="J11027" s="1">
        <v>0.0</v>
      </c>
      <c r="K11027" s="1" t="s">
        <v>166</v>
      </c>
      <c r="L11027" s="1" t="s">
        <v>8671</v>
      </c>
      <c r="M11027" s="3">
        <v>44126.43360872685</v>
      </c>
    </row>
    <row r="11028">
      <c r="A11028" s="1">
        <v>11026.0</v>
      </c>
      <c r="B11028" s="1" t="s">
        <v>184</v>
      </c>
      <c r="C11028" s="1" t="s">
        <v>19919</v>
      </c>
      <c r="D11028" s="1" t="s">
        <v>148</v>
      </c>
      <c r="E11028" s="1" t="s">
        <v>1935</v>
      </c>
      <c r="F11028" s="1" t="s">
        <v>187</v>
      </c>
      <c r="G11028" s="1" t="s">
        <v>17</v>
      </c>
      <c r="H11028" s="1">
        <v>45.0</v>
      </c>
      <c r="I11028" s="3">
        <v>44114.666666666664</v>
      </c>
      <c r="J11028" s="1">
        <v>1.75066210053875</v>
      </c>
      <c r="K11028" s="1" t="s">
        <v>24</v>
      </c>
      <c r="M11028" s="3">
        <v>44114.66172403935</v>
      </c>
    </row>
    <row r="11029">
      <c r="A11029" s="1">
        <v>11027.0</v>
      </c>
      <c r="B11029" s="1" t="s">
        <v>5289</v>
      </c>
      <c r="C11029" s="1" t="s">
        <v>19920</v>
      </c>
      <c r="D11029" s="1" t="s">
        <v>211</v>
      </c>
      <c r="E11029" s="1" t="s">
        <v>19921</v>
      </c>
      <c r="F11029" s="1" t="s">
        <v>5292</v>
      </c>
      <c r="G11029" s="1" t="s">
        <v>17</v>
      </c>
      <c r="H11029" s="1">
        <v>45.0</v>
      </c>
      <c r="I11029" s="3">
        <v>44045.583333333336</v>
      </c>
      <c r="J11029" s="1">
        <v>4.42862593034425</v>
      </c>
      <c r="K11029" s="1" t="s">
        <v>689</v>
      </c>
      <c r="L11029" s="1" t="s">
        <v>12521</v>
      </c>
      <c r="M11029" s="3">
        <v>44045.44619607639</v>
      </c>
    </row>
    <row r="11030">
      <c r="A11030" s="1">
        <v>11028.0</v>
      </c>
      <c r="B11030" s="1" t="s">
        <v>385</v>
      </c>
      <c r="C11030" s="1" t="s">
        <v>19922</v>
      </c>
      <c r="D11030" s="1" t="s">
        <v>116</v>
      </c>
      <c r="E11030" s="1" t="s">
        <v>2269</v>
      </c>
      <c r="F11030" s="1" t="s">
        <v>388</v>
      </c>
      <c r="G11030" s="1" t="s">
        <v>17</v>
      </c>
      <c r="H11030" s="1">
        <v>45.0</v>
      </c>
      <c r="I11030" s="3">
        <v>43902.25</v>
      </c>
      <c r="J11030" s="1">
        <v>0.0</v>
      </c>
      <c r="K11030" s="1" t="s">
        <v>24</v>
      </c>
      <c r="M11030" s="3">
        <v>43902.268135011574</v>
      </c>
    </row>
    <row r="11031">
      <c r="A11031" s="1">
        <v>11029.0</v>
      </c>
      <c r="B11031" s="1" t="s">
        <v>867</v>
      </c>
      <c r="C11031" s="1" t="s">
        <v>19923</v>
      </c>
      <c r="D11031" s="1" t="s">
        <v>869</v>
      </c>
      <c r="E11031" s="1" t="s">
        <v>19924</v>
      </c>
      <c r="F11031" s="1" t="s">
        <v>871</v>
      </c>
      <c r="G11031" s="1" t="s">
        <v>89</v>
      </c>
      <c r="H11031" s="1">
        <v>45.0</v>
      </c>
      <c r="I11031" s="3">
        <v>44210.29247734954</v>
      </c>
      <c r="J11031" s="1">
        <v>2.65199767375614</v>
      </c>
      <c r="K11031" s="1" t="s">
        <v>24</v>
      </c>
      <c r="L11031" s="1" t="s">
        <v>365</v>
      </c>
      <c r="M11031" s="3">
        <v>44210.30775288194</v>
      </c>
    </row>
    <row r="11032">
      <c r="A11032" s="1">
        <v>11030.0</v>
      </c>
      <c r="B11032" s="1" t="s">
        <v>119</v>
      </c>
      <c r="C11032" s="1" t="s">
        <v>19925</v>
      </c>
      <c r="D11032" s="1" t="s">
        <v>16642</v>
      </c>
      <c r="E11032" s="1" t="s">
        <v>19926</v>
      </c>
      <c r="F11032" s="1" t="s">
        <v>123</v>
      </c>
      <c r="G11032" s="1" t="s">
        <v>39</v>
      </c>
      <c r="H11032" s="1">
        <v>45.0</v>
      </c>
      <c r="I11032" s="3">
        <v>43833.166666666664</v>
      </c>
      <c r="J11032" s="1">
        <v>1.36269130024032</v>
      </c>
      <c r="K11032" s="1" t="s">
        <v>18</v>
      </c>
      <c r="M11032" s="3">
        <v>43833.199518009256</v>
      </c>
    </row>
    <row r="11033">
      <c r="A11033" s="1">
        <v>11031.0</v>
      </c>
      <c r="B11033" s="1" t="s">
        <v>3662</v>
      </c>
      <c r="C11033" s="1" t="s">
        <v>19927</v>
      </c>
      <c r="D11033" s="1" t="s">
        <v>321</v>
      </c>
      <c r="E11033" s="1" t="s">
        <v>3664</v>
      </c>
      <c r="F11033" s="1" t="s">
        <v>3665</v>
      </c>
      <c r="G11033" s="1" t="s">
        <v>35</v>
      </c>
      <c r="H11033" s="1">
        <v>45.0</v>
      </c>
      <c r="I11033" s="3">
        <v>44146.3125</v>
      </c>
      <c r="J11033" s="1">
        <v>1.41251195536424</v>
      </c>
      <c r="K11033" s="1" t="s">
        <v>24</v>
      </c>
      <c r="M11033" s="3">
        <v>44146.34104491898</v>
      </c>
    </row>
    <row r="11034">
      <c r="A11034" s="1">
        <v>11032.0</v>
      </c>
      <c r="B11034" s="1" t="s">
        <v>4069</v>
      </c>
      <c r="C11034" s="1" t="s">
        <v>19928</v>
      </c>
      <c r="D11034" s="1" t="s">
        <v>32</v>
      </c>
      <c r="E11034" s="1" t="s">
        <v>19929</v>
      </c>
      <c r="F11034" s="1" t="s">
        <v>4072</v>
      </c>
      <c r="G11034" s="1" t="s">
        <v>39</v>
      </c>
      <c r="H11034" s="1">
        <v>45.0</v>
      </c>
      <c r="I11034" s="3">
        <v>44180.583333333336</v>
      </c>
      <c r="J11034" s="1">
        <v>0.999756969760336</v>
      </c>
      <c r="K11034" s="1" t="s">
        <v>24</v>
      </c>
      <c r="M11034" s="3">
        <v>44180.6152084375</v>
      </c>
    </row>
    <row r="11035">
      <c r="A11035" s="1">
        <v>11033.0</v>
      </c>
      <c r="B11035" s="1" t="s">
        <v>2080</v>
      </c>
      <c r="C11035" s="1" t="s">
        <v>19930</v>
      </c>
      <c r="D11035" s="1" t="s">
        <v>1653</v>
      </c>
      <c r="E11035" s="1" t="s">
        <v>2082</v>
      </c>
      <c r="F11035" s="1" t="s">
        <v>2083</v>
      </c>
      <c r="G11035" s="1" t="s">
        <v>17</v>
      </c>
      <c r="H11035" s="1">
        <v>45.0</v>
      </c>
      <c r="I11035" s="3">
        <v>43800.166666666664</v>
      </c>
      <c r="J11035" s="1">
        <v>4.00254569554416</v>
      </c>
      <c r="K11035" s="1" t="s">
        <v>166</v>
      </c>
      <c r="M11035" s="3">
        <v>43800.208359641205</v>
      </c>
    </row>
    <row r="11036">
      <c r="A11036" s="1">
        <v>11034.0</v>
      </c>
      <c r="B11036" s="1" t="s">
        <v>953</v>
      </c>
      <c r="C11036" s="1" t="s">
        <v>19931</v>
      </c>
      <c r="D11036" s="1" t="s">
        <v>121</v>
      </c>
      <c r="E11036" s="1" t="s">
        <v>1967</v>
      </c>
      <c r="F11036" s="1" t="s">
        <v>1040</v>
      </c>
      <c r="G11036" s="1" t="s">
        <v>17</v>
      </c>
      <c r="H11036" s="1">
        <v>45.0</v>
      </c>
      <c r="I11036" s="3">
        <v>44119.166666666664</v>
      </c>
      <c r="J11036" s="1">
        <v>1.4017072988173</v>
      </c>
      <c r="K11036" s="1" t="s">
        <v>18</v>
      </c>
      <c r="M11036" s="3">
        <v>44119.201553032406</v>
      </c>
    </row>
    <row r="11037">
      <c r="A11037" s="1">
        <v>11035.0</v>
      </c>
      <c r="B11037" s="1" t="s">
        <v>732</v>
      </c>
      <c r="C11037" s="1" t="s">
        <v>19932</v>
      </c>
      <c r="D11037" s="1" t="s">
        <v>121</v>
      </c>
      <c r="E11037" s="1" t="s">
        <v>849</v>
      </c>
      <c r="F11037" s="1" t="s">
        <v>735</v>
      </c>
      <c r="G11037" s="1" t="s">
        <v>17</v>
      </c>
      <c r="H11037" s="1">
        <v>45.0</v>
      </c>
      <c r="I11037" s="3">
        <v>43965.4375</v>
      </c>
      <c r="J11037" s="1">
        <v>1.57916903323881</v>
      </c>
      <c r="K11037" s="1" t="s">
        <v>24</v>
      </c>
      <c r="M11037" s="3">
        <v>43965.451687581015</v>
      </c>
    </row>
    <row r="11038">
      <c r="A11038" s="1">
        <v>11036.0</v>
      </c>
      <c r="B11038" s="1" t="s">
        <v>73</v>
      </c>
      <c r="C11038" s="1" t="s">
        <v>19933</v>
      </c>
      <c r="D11038" s="1" t="s">
        <v>5629</v>
      </c>
      <c r="E11038" s="1" t="s">
        <v>9588</v>
      </c>
      <c r="F11038" s="1" t="s">
        <v>77</v>
      </c>
      <c r="G11038" s="1" t="s">
        <v>17</v>
      </c>
      <c r="H11038" s="1">
        <v>45.0</v>
      </c>
      <c r="I11038" s="3">
        <v>44189.302083333336</v>
      </c>
      <c r="J11038" s="1">
        <v>2.07623313591112</v>
      </c>
      <c r="K11038" s="1" t="s">
        <v>24</v>
      </c>
      <c r="L11038" s="1" t="s">
        <v>940</v>
      </c>
      <c r="M11038" s="3">
        <v>44189.354828310185</v>
      </c>
    </row>
    <row r="11039">
      <c r="A11039" s="1">
        <v>11037.0</v>
      </c>
      <c r="B11039" s="1" t="s">
        <v>2885</v>
      </c>
      <c r="C11039" s="1" t="s">
        <v>19934</v>
      </c>
      <c r="D11039" s="1" t="s">
        <v>461</v>
      </c>
      <c r="E11039" s="1" t="s">
        <v>2887</v>
      </c>
      <c r="F11039" s="1" t="s">
        <v>2888</v>
      </c>
      <c r="G11039" s="1" t="s">
        <v>17</v>
      </c>
      <c r="H11039" s="1">
        <v>45.0</v>
      </c>
      <c r="I11039" s="3">
        <v>43790.5</v>
      </c>
      <c r="J11039" s="1">
        <v>1.54301999314437</v>
      </c>
      <c r="K11039" s="1" t="s">
        <v>24</v>
      </c>
      <c r="M11039" s="3">
        <v>43790.52484993055</v>
      </c>
    </row>
    <row r="11040">
      <c r="A11040" s="1">
        <v>11038.0</v>
      </c>
      <c r="B11040" s="1" t="s">
        <v>229</v>
      </c>
      <c r="C11040" s="1" t="s">
        <v>19935</v>
      </c>
      <c r="D11040" s="1" t="s">
        <v>1140</v>
      </c>
      <c r="E11040" s="1" t="s">
        <v>4872</v>
      </c>
      <c r="F11040" s="1" t="s">
        <v>232</v>
      </c>
      <c r="G11040" s="1" t="s">
        <v>35</v>
      </c>
      <c r="H11040" s="1">
        <v>45.0</v>
      </c>
      <c r="I11040" s="3">
        <v>44123.625</v>
      </c>
      <c r="J11040" s="1">
        <v>3.09468031165848</v>
      </c>
      <c r="K11040" s="1" t="s">
        <v>24</v>
      </c>
      <c r="M11040" s="3">
        <v>44123.6598878125</v>
      </c>
    </row>
    <row r="11041">
      <c r="A11041" s="1">
        <v>11039.0</v>
      </c>
      <c r="B11041" s="1" t="s">
        <v>501</v>
      </c>
      <c r="C11041" s="1" t="s">
        <v>19936</v>
      </c>
      <c r="D11041" s="1" t="s">
        <v>503</v>
      </c>
      <c r="E11041" s="1" t="s">
        <v>504</v>
      </c>
      <c r="F11041" s="1" t="s">
        <v>505</v>
      </c>
      <c r="G11041" s="1" t="s">
        <v>17</v>
      </c>
      <c r="H11041" s="1">
        <v>45.0</v>
      </c>
      <c r="I11041" s="3">
        <v>43767.208333333336</v>
      </c>
      <c r="J11041" s="1">
        <v>0.364036207545301</v>
      </c>
      <c r="K11041" s="1" t="s">
        <v>18</v>
      </c>
      <c r="M11041" s="3">
        <v>43767.28736335648</v>
      </c>
    </row>
    <row r="11042">
      <c r="A11042" s="1">
        <v>11040.0</v>
      </c>
      <c r="B11042" s="1" t="s">
        <v>1085</v>
      </c>
      <c r="C11042" s="1" t="s">
        <v>19937</v>
      </c>
      <c r="D11042" s="1" t="s">
        <v>1087</v>
      </c>
      <c r="E11042" s="1" t="s">
        <v>1088</v>
      </c>
      <c r="F11042" s="1" t="s">
        <v>1089</v>
      </c>
      <c r="G11042" s="1" t="s">
        <v>17</v>
      </c>
      <c r="H11042" s="1">
        <v>45.0</v>
      </c>
      <c r="I11042" s="3">
        <v>44188.916666666664</v>
      </c>
      <c r="J11042" s="1">
        <v>2.67583807445455</v>
      </c>
      <c r="K11042" s="1" t="s">
        <v>159</v>
      </c>
      <c r="L11042" s="1" t="s">
        <v>3250</v>
      </c>
      <c r="M11042" s="3">
        <v>44188.572110706016</v>
      </c>
    </row>
    <row r="11043">
      <c r="A11043" s="1">
        <v>11041.0</v>
      </c>
      <c r="B11043" s="1" t="s">
        <v>792</v>
      </c>
      <c r="C11043" s="1" t="s">
        <v>19938</v>
      </c>
      <c r="D11043" s="1" t="s">
        <v>2359</v>
      </c>
      <c r="E11043" s="1" t="s">
        <v>19939</v>
      </c>
      <c r="F11043" s="1" t="s">
        <v>795</v>
      </c>
      <c r="G11043" s="1" t="s">
        <v>39</v>
      </c>
      <c r="H11043" s="1">
        <v>45.0</v>
      </c>
      <c r="I11043" s="3">
        <v>44166.625</v>
      </c>
      <c r="J11043" s="1">
        <v>1.52239295258483</v>
      </c>
      <c r="K11043" s="1" t="s">
        <v>18</v>
      </c>
      <c r="M11043" s="3">
        <v>44166.64882122685</v>
      </c>
    </row>
    <row r="11044">
      <c r="A11044" s="1">
        <v>11042.0</v>
      </c>
      <c r="B11044" s="1" t="s">
        <v>3945</v>
      </c>
      <c r="C11044" s="1" t="s">
        <v>19940</v>
      </c>
      <c r="D11044" s="1" t="s">
        <v>148</v>
      </c>
      <c r="E11044" s="1" t="s">
        <v>19941</v>
      </c>
      <c r="F11044" s="1" t="s">
        <v>3948</v>
      </c>
      <c r="G11044" s="1" t="s">
        <v>39</v>
      </c>
      <c r="H11044" s="1">
        <v>45.0</v>
      </c>
      <c r="I11044" s="3">
        <v>43633.125</v>
      </c>
      <c r="J11044" s="1">
        <v>2.74230524784558</v>
      </c>
      <c r="K11044" s="1" t="s">
        <v>24</v>
      </c>
      <c r="M11044" s="3">
        <v>43633.16294793982</v>
      </c>
    </row>
    <row r="11045">
      <c r="A11045" s="1">
        <v>11043.0</v>
      </c>
      <c r="B11045" s="1" t="s">
        <v>824</v>
      </c>
      <c r="C11045" s="1" t="s">
        <v>19942</v>
      </c>
      <c r="D11045" s="1" t="s">
        <v>492</v>
      </c>
      <c r="E11045" s="1" t="s">
        <v>19943</v>
      </c>
      <c r="F11045" s="1" t="s">
        <v>827</v>
      </c>
      <c r="G11045" s="1" t="s">
        <v>89</v>
      </c>
      <c r="H11045" s="1">
        <v>45.0</v>
      </c>
      <c r="I11045" s="3">
        <v>44086.32436252315</v>
      </c>
      <c r="J11045" s="1">
        <v>2.59972018552504</v>
      </c>
      <c r="K11045" s="1" t="s">
        <v>24</v>
      </c>
      <c r="M11045" s="3">
        <v>44086.375261099536</v>
      </c>
    </row>
    <row r="11046">
      <c r="A11046" s="1">
        <v>11044.0</v>
      </c>
      <c r="B11046" s="1" t="s">
        <v>273</v>
      </c>
      <c r="C11046" s="1" t="s">
        <v>19944</v>
      </c>
      <c r="D11046" s="1" t="s">
        <v>818</v>
      </c>
      <c r="E11046" s="1" t="s">
        <v>19945</v>
      </c>
      <c r="F11046" s="1" t="s">
        <v>277</v>
      </c>
      <c r="G11046" s="1" t="s">
        <v>89</v>
      </c>
      <c r="H11046" s="1">
        <v>45.0</v>
      </c>
      <c r="I11046" s="3">
        <v>44114.33998615741</v>
      </c>
      <c r="J11046" s="1">
        <v>3.46863173257119</v>
      </c>
      <c r="K11046" s="1" t="s">
        <v>24</v>
      </c>
      <c r="M11046" s="3">
        <v>44114.3575950463</v>
      </c>
    </row>
    <row r="11047">
      <c r="A11047" s="1">
        <v>11045.0</v>
      </c>
      <c r="B11047" s="1" t="s">
        <v>480</v>
      </c>
      <c r="C11047" s="1" t="s">
        <v>19946</v>
      </c>
      <c r="D11047" s="1" t="s">
        <v>661</v>
      </c>
      <c r="E11047" s="1" t="s">
        <v>12480</v>
      </c>
      <c r="F11047" s="1" t="s">
        <v>484</v>
      </c>
      <c r="G11047" s="1" t="s">
        <v>35</v>
      </c>
      <c r="H11047" s="1">
        <v>45.0</v>
      </c>
      <c r="I11047" s="3">
        <v>43557.416666666664</v>
      </c>
      <c r="J11047" s="1">
        <v>1.55370981097215</v>
      </c>
      <c r="K11047" s="1" t="s">
        <v>24</v>
      </c>
      <c r="M11047" s="3">
        <v>43557.44638097222</v>
      </c>
    </row>
    <row r="11048">
      <c r="A11048" s="1">
        <v>11046.0</v>
      </c>
      <c r="B11048" s="1" t="s">
        <v>2253</v>
      </c>
      <c r="C11048" s="1" t="s">
        <v>19947</v>
      </c>
      <c r="D11048" s="1" t="s">
        <v>2255</v>
      </c>
      <c r="E11048" s="1" t="s">
        <v>2256</v>
      </c>
      <c r="F11048" s="1" t="s">
        <v>2257</v>
      </c>
      <c r="G11048" s="1" t="s">
        <v>35</v>
      </c>
      <c r="H11048" s="1">
        <v>45.0</v>
      </c>
      <c r="I11048" s="3">
        <v>44223.197916666664</v>
      </c>
      <c r="J11048" s="1">
        <v>1.549593928765</v>
      </c>
      <c r="K11048" s="1" t="s">
        <v>24</v>
      </c>
      <c r="L11048" s="1" t="s">
        <v>135</v>
      </c>
      <c r="M11048" s="3">
        <v>44223.22758090278</v>
      </c>
    </row>
    <row r="11049">
      <c r="A11049" s="1">
        <v>11047.0</v>
      </c>
      <c r="B11049" s="1" t="s">
        <v>2948</v>
      </c>
      <c r="C11049" s="1" t="s">
        <v>19948</v>
      </c>
      <c r="D11049" s="1" t="s">
        <v>1255</v>
      </c>
      <c r="E11049" s="1" t="s">
        <v>5627</v>
      </c>
      <c r="F11049" s="1" t="s">
        <v>2951</v>
      </c>
      <c r="G11049" s="1" t="s">
        <v>17</v>
      </c>
      <c r="H11049" s="1">
        <v>45.0</v>
      </c>
      <c r="I11049" s="3">
        <v>43921.333333333336</v>
      </c>
      <c r="J11049" s="1">
        <v>2.33510408000311</v>
      </c>
      <c r="K11049" s="1" t="s">
        <v>83</v>
      </c>
      <c r="M11049" s="3">
        <v>43921.40861571759</v>
      </c>
    </row>
    <row r="11050">
      <c r="A11050" s="1">
        <v>11048.0</v>
      </c>
      <c r="B11050" s="1" t="s">
        <v>25</v>
      </c>
      <c r="C11050" s="1" t="s">
        <v>19949</v>
      </c>
      <c r="D11050" s="1" t="s">
        <v>121</v>
      </c>
      <c r="E11050" s="1" t="s">
        <v>19950</v>
      </c>
      <c r="F11050" s="1" t="s">
        <v>29</v>
      </c>
      <c r="G11050" s="1" t="s">
        <v>89</v>
      </c>
      <c r="H11050" s="1">
        <v>45.0</v>
      </c>
      <c r="I11050" s="3">
        <v>44236.68241837963</v>
      </c>
      <c r="J11050" s="1">
        <v>2.92623283265913</v>
      </c>
      <c r="K11050" s="1" t="s">
        <v>18</v>
      </c>
      <c r="M11050" s="3">
        <v>44236.69385487268</v>
      </c>
    </row>
    <row r="11051">
      <c r="A11051" s="1">
        <v>11049.0</v>
      </c>
      <c r="B11051" s="1" t="s">
        <v>496</v>
      </c>
      <c r="C11051" s="1" t="s">
        <v>19951</v>
      </c>
      <c r="D11051" s="1" t="s">
        <v>116</v>
      </c>
      <c r="E11051" s="1" t="s">
        <v>499</v>
      </c>
      <c r="F11051" s="1" t="s">
        <v>500</v>
      </c>
      <c r="G11051" s="1" t="s">
        <v>17</v>
      </c>
      <c r="H11051" s="1">
        <v>45.0</v>
      </c>
      <c r="I11051" s="3">
        <v>43850.708333333336</v>
      </c>
      <c r="J11051" s="1">
        <v>3.67926628633336</v>
      </c>
      <c r="K11051" s="1" t="s">
        <v>24</v>
      </c>
      <c r="M11051" s="3">
        <v>43850.756119502315</v>
      </c>
    </row>
    <row r="11052">
      <c r="A11052" s="1">
        <v>11050.0</v>
      </c>
      <c r="B11052" s="1" t="s">
        <v>6998</v>
      </c>
      <c r="C11052" s="1" t="s">
        <v>19952</v>
      </c>
      <c r="D11052" s="1" t="s">
        <v>1077</v>
      </c>
      <c r="E11052" s="1" t="s">
        <v>14837</v>
      </c>
      <c r="F11052" s="1" t="s">
        <v>7002</v>
      </c>
      <c r="G11052" s="1" t="s">
        <v>17</v>
      </c>
      <c r="H11052" s="1">
        <v>45.0</v>
      </c>
      <c r="I11052" s="3">
        <v>44225.416666666664</v>
      </c>
      <c r="J11052" s="1">
        <v>2.5085686476484</v>
      </c>
      <c r="K11052" s="1" t="s">
        <v>62</v>
      </c>
      <c r="L11052" s="1" t="s">
        <v>671</v>
      </c>
      <c r="M11052" s="3">
        <v>44225.37990743056</v>
      </c>
    </row>
    <row r="11053">
      <c r="A11053" s="1">
        <v>11051.0</v>
      </c>
      <c r="B11053" s="1" t="s">
        <v>4040</v>
      </c>
      <c r="C11053" s="1" t="s">
        <v>19953</v>
      </c>
      <c r="D11053" s="1" t="s">
        <v>588</v>
      </c>
      <c r="E11053" s="1" t="s">
        <v>19954</v>
      </c>
      <c r="F11053" s="1" t="s">
        <v>4043</v>
      </c>
      <c r="G11053" s="1" t="s">
        <v>89</v>
      </c>
      <c r="H11053" s="1">
        <v>45.0</v>
      </c>
      <c r="I11053" s="3">
        <v>43920.53325071759</v>
      </c>
      <c r="J11053" s="1">
        <v>8.21360583467759</v>
      </c>
      <c r="K11053" s="1" t="s">
        <v>62</v>
      </c>
      <c r="L11053" s="1" t="s">
        <v>3838</v>
      </c>
      <c r="M11053" s="3">
        <v>43920.562778287036</v>
      </c>
    </row>
    <row r="11054">
      <c r="A11054" s="1">
        <v>11052.0</v>
      </c>
      <c r="B11054" s="1" t="s">
        <v>2188</v>
      </c>
      <c r="C11054" s="1" t="s">
        <v>19955</v>
      </c>
      <c r="D11054" s="1" t="s">
        <v>10842</v>
      </c>
      <c r="E11054" s="1" t="s">
        <v>10843</v>
      </c>
      <c r="F11054" s="1" t="s">
        <v>2192</v>
      </c>
      <c r="G11054" s="1" t="s">
        <v>17</v>
      </c>
      <c r="H11054" s="1">
        <v>45.0</v>
      </c>
      <c r="I11054" s="3">
        <v>44147.1875</v>
      </c>
      <c r="J11054" s="1">
        <v>2.70150942997931</v>
      </c>
      <c r="K11054" s="1" t="s">
        <v>18</v>
      </c>
      <c r="M11054" s="3">
        <v>44147.238712569444</v>
      </c>
    </row>
    <row r="11055">
      <c r="A11055" s="1">
        <v>11053.0</v>
      </c>
      <c r="B11055" s="1" t="s">
        <v>485</v>
      </c>
      <c r="C11055" s="1" t="s">
        <v>19956</v>
      </c>
      <c r="D11055" s="1" t="s">
        <v>1014</v>
      </c>
      <c r="E11055" s="1" t="s">
        <v>1526</v>
      </c>
      <c r="F11055" s="1" t="s">
        <v>489</v>
      </c>
      <c r="G11055" s="1" t="s">
        <v>17</v>
      </c>
      <c r="H11055" s="1">
        <v>45.0</v>
      </c>
      <c r="I11055" s="3">
        <v>43775.666666666664</v>
      </c>
      <c r="J11055" s="1">
        <v>4.26675900043125</v>
      </c>
      <c r="K11055" s="1" t="s">
        <v>166</v>
      </c>
      <c r="M11055" s="3">
        <v>43775.70052011574</v>
      </c>
    </row>
    <row r="11056">
      <c r="A11056" s="1">
        <v>11054.0</v>
      </c>
      <c r="B11056" s="1" t="s">
        <v>4682</v>
      </c>
      <c r="C11056" s="1" t="s">
        <v>19957</v>
      </c>
      <c r="D11056" s="1" t="s">
        <v>80</v>
      </c>
      <c r="E11056" s="1" t="s">
        <v>19958</v>
      </c>
      <c r="F11056" s="1" t="s">
        <v>4685</v>
      </c>
      <c r="G11056" s="1" t="s">
        <v>17</v>
      </c>
      <c r="H11056" s="1">
        <v>45.0</v>
      </c>
      <c r="I11056" s="3">
        <v>44014.302083333336</v>
      </c>
      <c r="J11056" s="1">
        <v>0.534701045954588</v>
      </c>
      <c r="K11056" s="1" t="s">
        <v>46</v>
      </c>
      <c r="M11056" s="3">
        <v>44014.33470359954</v>
      </c>
    </row>
    <row r="11057">
      <c r="A11057" s="1">
        <v>11055.0</v>
      </c>
      <c r="B11057" s="1" t="s">
        <v>983</v>
      </c>
      <c r="C11057" s="1" t="s">
        <v>19959</v>
      </c>
      <c r="D11057" s="1" t="s">
        <v>4088</v>
      </c>
      <c r="E11057" s="1" t="s">
        <v>19960</v>
      </c>
      <c r="F11057" s="1" t="s">
        <v>987</v>
      </c>
      <c r="G11057" s="1" t="s">
        <v>39</v>
      </c>
      <c r="H11057" s="1">
        <v>45.0</v>
      </c>
      <c r="I11057" s="3">
        <v>44229.270833333336</v>
      </c>
      <c r="J11057" s="1">
        <v>2.52425369783541</v>
      </c>
      <c r="K11057" s="1" t="s">
        <v>218</v>
      </c>
      <c r="L11057" s="1" t="s">
        <v>1556</v>
      </c>
      <c r="M11057" s="3">
        <v>44229.311873541665</v>
      </c>
    </row>
    <row r="11058">
      <c r="A11058" s="1">
        <v>11056.0</v>
      </c>
      <c r="B11058" s="1" t="s">
        <v>303</v>
      </c>
      <c r="C11058" s="1" t="s">
        <v>19961</v>
      </c>
      <c r="D11058" s="1" t="s">
        <v>305</v>
      </c>
      <c r="E11058" s="1" t="s">
        <v>306</v>
      </c>
      <c r="F11058" s="1" t="s">
        <v>307</v>
      </c>
      <c r="G11058" s="1" t="s">
        <v>17</v>
      </c>
      <c r="H11058" s="1">
        <v>45.0</v>
      </c>
      <c r="I11058" s="3">
        <v>44038.229166666664</v>
      </c>
      <c r="J11058" s="1">
        <v>1.59495797541208</v>
      </c>
      <c r="K11058" s="1" t="s">
        <v>24</v>
      </c>
      <c r="M11058" s="3">
        <v>44038.265118993055</v>
      </c>
    </row>
    <row r="11059">
      <c r="A11059" s="1">
        <v>11057.0</v>
      </c>
      <c r="B11059" s="1" t="s">
        <v>485</v>
      </c>
      <c r="C11059" s="1" t="s">
        <v>19962</v>
      </c>
      <c r="D11059" s="1" t="s">
        <v>1418</v>
      </c>
      <c r="E11059" s="1" t="s">
        <v>5849</v>
      </c>
      <c r="F11059" s="1" t="s">
        <v>489</v>
      </c>
      <c r="G11059" s="1" t="s">
        <v>17</v>
      </c>
      <c r="H11059" s="1">
        <v>45.0</v>
      </c>
      <c r="I11059" s="3">
        <v>43846.666666666664</v>
      </c>
      <c r="J11059" s="1">
        <v>0.668747571106194</v>
      </c>
      <c r="K11059" s="1" t="s">
        <v>166</v>
      </c>
      <c r="M11059" s="3">
        <v>43846.726670069445</v>
      </c>
    </row>
    <row r="11060">
      <c r="A11060" s="1">
        <v>11058.0</v>
      </c>
      <c r="B11060" s="1" t="s">
        <v>298</v>
      </c>
      <c r="C11060" s="1" t="s">
        <v>19963</v>
      </c>
      <c r="D11060" s="1" t="s">
        <v>211</v>
      </c>
      <c r="E11060" s="1" t="s">
        <v>5552</v>
      </c>
      <c r="F11060" s="1" t="s">
        <v>302</v>
      </c>
      <c r="G11060" s="1" t="s">
        <v>35</v>
      </c>
      <c r="H11060" s="1">
        <v>45.0</v>
      </c>
      <c r="I11060" s="3">
        <v>44149.375</v>
      </c>
      <c r="J11060" s="1">
        <v>0.994515007094601</v>
      </c>
      <c r="K11060" s="1" t="s">
        <v>218</v>
      </c>
      <c r="M11060" s="3">
        <v>44149.41877431713</v>
      </c>
    </row>
    <row r="11061">
      <c r="A11061" s="1">
        <v>11059.0</v>
      </c>
      <c r="B11061" s="1" t="s">
        <v>273</v>
      </c>
      <c r="C11061" s="1" t="s">
        <v>19964</v>
      </c>
      <c r="D11061" s="1" t="s">
        <v>1446</v>
      </c>
      <c r="E11061" s="1" t="s">
        <v>19965</v>
      </c>
      <c r="F11061" s="1" t="s">
        <v>277</v>
      </c>
      <c r="G11061" s="1" t="s">
        <v>89</v>
      </c>
      <c r="H11061" s="1">
        <v>45.0</v>
      </c>
      <c r="I11061" s="3">
        <v>43971.29232503472</v>
      </c>
      <c r="J11061" s="1">
        <v>1.36999465271484</v>
      </c>
      <c r="K11061" s="1" t="s">
        <v>24</v>
      </c>
      <c r="M11061" s="3">
        <v>43971.3195315162</v>
      </c>
    </row>
    <row r="11062">
      <c r="A11062" s="1">
        <v>11060.0</v>
      </c>
      <c r="B11062" s="1" t="s">
        <v>385</v>
      </c>
      <c r="C11062" s="1" t="s">
        <v>19966</v>
      </c>
      <c r="D11062" s="1" t="s">
        <v>305</v>
      </c>
      <c r="E11062" s="1" t="s">
        <v>9829</v>
      </c>
      <c r="F11062" s="1" t="s">
        <v>388</v>
      </c>
      <c r="G11062" s="1" t="s">
        <v>17</v>
      </c>
      <c r="H11062" s="1">
        <v>45.0</v>
      </c>
      <c r="I11062" s="3">
        <v>43739.5</v>
      </c>
      <c r="J11062" s="1">
        <v>2.10632014579661</v>
      </c>
      <c r="K11062" s="1" t="s">
        <v>24</v>
      </c>
      <c r="M11062" s="3">
        <v>43739.52776201389</v>
      </c>
    </row>
    <row r="11063">
      <c r="A11063" s="1">
        <v>11061.0</v>
      </c>
      <c r="B11063" s="1" t="s">
        <v>73</v>
      </c>
      <c r="C11063" s="1" t="s">
        <v>19967</v>
      </c>
      <c r="D11063" s="1" t="s">
        <v>1595</v>
      </c>
      <c r="E11063" s="1" t="s">
        <v>1596</v>
      </c>
      <c r="F11063" s="1" t="s">
        <v>77</v>
      </c>
      <c r="G11063" s="1" t="s">
        <v>35</v>
      </c>
      <c r="H11063" s="1">
        <v>45.0</v>
      </c>
      <c r="I11063" s="3">
        <v>43469.666666666664</v>
      </c>
      <c r="J11063" s="1">
        <v>2.83248388839582</v>
      </c>
      <c r="K11063" s="1" t="s">
        <v>24</v>
      </c>
      <c r="M11063" s="3">
        <v>43469.70675240741</v>
      </c>
    </row>
    <row r="11064">
      <c r="A11064" s="1">
        <v>11062.0</v>
      </c>
      <c r="B11064" s="1" t="s">
        <v>239</v>
      </c>
      <c r="C11064" s="1" t="s">
        <v>19968</v>
      </c>
      <c r="D11064" s="1" t="s">
        <v>80</v>
      </c>
      <c r="E11064" s="1" t="s">
        <v>19969</v>
      </c>
      <c r="F11064" s="1" t="s">
        <v>243</v>
      </c>
      <c r="G11064" s="1" t="s">
        <v>39</v>
      </c>
      <c r="H11064" s="1">
        <v>45.0</v>
      </c>
      <c r="I11064" s="3">
        <v>43764.333333333336</v>
      </c>
      <c r="J11064" s="1">
        <v>1.032351352531</v>
      </c>
      <c r="K11064" s="1" t="s">
        <v>46</v>
      </c>
      <c r="M11064" s="3">
        <v>43764.36702252315</v>
      </c>
    </row>
    <row r="11065">
      <c r="A11065" s="1">
        <v>11063.0</v>
      </c>
      <c r="B11065" s="1" t="s">
        <v>877</v>
      </c>
      <c r="C11065" s="1" t="s">
        <v>19970</v>
      </c>
      <c r="D11065" s="1" t="s">
        <v>2504</v>
      </c>
      <c r="E11065" s="1" t="s">
        <v>19971</v>
      </c>
      <c r="F11065" s="1" t="s">
        <v>881</v>
      </c>
      <c r="G11065" s="1" t="s">
        <v>39</v>
      </c>
      <c r="H11065" s="1">
        <v>45.0</v>
      </c>
      <c r="I11065" s="3">
        <v>44162.166666666664</v>
      </c>
      <c r="J11065" s="1">
        <v>2.37387653752889</v>
      </c>
      <c r="K11065" s="1" t="s">
        <v>24</v>
      </c>
      <c r="L11065" s="1" t="s">
        <v>882</v>
      </c>
      <c r="M11065" s="3">
        <v>44162.194259351854</v>
      </c>
    </row>
    <row r="11066">
      <c r="A11066" s="1">
        <v>11064.0</v>
      </c>
      <c r="B11066" s="1" t="s">
        <v>2345</v>
      </c>
      <c r="C11066" s="1" t="s">
        <v>19972</v>
      </c>
      <c r="D11066" s="1" t="s">
        <v>121</v>
      </c>
      <c r="E11066" s="1" t="s">
        <v>19973</v>
      </c>
      <c r="F11066" s="1" t="s">
        <v>2348</v>
      </c>
      <c r="G11066" s="1" t="s">
        <v>89</v>
      </c>
      <c r="H11066" s="1">
        <v>45.0</v>
      </c>
      <c r="I11066" s="3">
        <v>43950.44314565972</v>
      </c>
      <c r="J11066" s="1">
        <v>3.28830635979066</v>
      </c>
      <c r="K11066" s="1" t="s">
        <v>24</v>
      </c>
      <c r="M11066" s="3">
        <v>43950.49029560185</v>
      </c>
    </row>
    <row r="11067">
      <c r="A11067" s="1">
        <v>11065.0</v>
      </c>
      <c r="B11067" s="1" t="s">
        <v>293</v>
      </c>
      <c r="C11067" s="1" t="s">
        <v>19974</v>
      </c>
      <c r="D11067" s="1" t="s">
        <v>588</v>
      </c>
      <c r="E11067" s="1" t="s">
        <v>9720</v>
      </c>
      <c r="F11067" s="1" t="s">
        <v>297</v>
      </c>
      <c r="G11067" s="1" t="s">
        <v>17</v>
      </c>
      <c r="H11067" s="1">
        <v>45.0</v>
      </c>
      <c r="I11067" s="3">
        <v>43828.541666666664</v>
      </c>
      <c r="J11067" s="1">
        <v>3.36033175619845</v>
      </c>
      <c r="K11067" s="1" t="s">
        <v>62</v>
      </c>
      <c r="M11067" s="3">
        <v>43828.583420243056</v>
      </c>
    </row>
    <row r="11068">
      <c r="A11068" s="1">
        <v>11066.0</v>
      </c>
      <c r="B11068" s="1" t="s">
        <v>401</v>
      </c>
      <c r="C11068" s="1" t="s">
        <v>19975</v>
      </c>
      <c r="D11068" s="1" t="s">
        <v>1843</v>
      </c>
      <c r="E11068" s="1" t="s">
        <v>19976</v>
      </c>
      <c r="F11068" s="1" t="s">
        <v>405</v>
      </c>
      <c r="G11068" s="1" t="s">
        <v>39</v>
      </c>
      <c r="H11068" s="1">
        <v>45.0</v>
      </c>
      <c r="I11068" s="3">
        <v>43868.708333333336</v>
      </c>
      <c r="J11068" s="1">
        <v>1.21613126523647</v>
      </c>
      <c r="K11068" s="1" t="s">
        <v>24</v>
      </c>
      <c r="M11068" s="3">
        <v>43868.746586724534</v>
      </c>
    </row>
    <row r="11069">
      <c r="A11069" s="1">
        <v>11067.0</v>
      </c>
      <c r="B11069" s="1" t="s">
        <v>732</v>
      </c>
      <c r="C11069" s="1" t="s">
        <v>19977</v>
      </c>
      <c r="D11069" s="1" t="s">
        <v>461</v>
      </c>
      <c r="E11069" s="1" t="s">
        <v>2710</v>
      </c>
      <c r="F11069" s="1" t="s">
        <v>735</v>
      </c>
      <c r="G11069" s="1" t="s">
        <v>17</v>
      </c>
      <c r="H11069" s="1">
        <v>45.0</v>
      </c>
      <c r="I11069" s="3">
        <v>44063.729166666664</v>
      </c>
      <c r="J11069" s="1">
        <v>1.37864444418954</v>
      </c>
      <c r="K11069" s="1" t="s">
        <v>24</v>
      </c>
      <c r="M11069" s="3">
        <v>44063.757346412036</v>
      </c>
    </row>
    <row r="11070">
      <c r="A11070" s="1">
        <v>11068.0</v>
      </c>
      <c r="B11070" s="1" t="s">
        <v>12154</v>
      </c>
      <c r="C11070" s="1" t="s">
        <v>19978</v>
      </c>
      <c r="D11070" s="1" t="s">
        <v>21</v>
      </c>
      <c r="E11070" s="1" t="s">
        <v>19979</v>
      </c>
      <c r="F11070" s="1" t="s">
        <v>12157</v>
      </c>
      <c r="G11070" s="1" t="s">
        <v>89</v>
      </c>
      <c r="H11070" s="1">
        <v>45.0</v>
      </c>
      <c r="I11070" s="3">
        <v>43818.35367732639</v>
      </c>
      <c r="J11070" s="1">
        <v>2.28854836899521</v>
      </c>
      <c r="K11070" s="1" t="s">
        <v>24</v>
      </c>
      <c r="M11070" s="3">
        <v>43818.3863415625</v>
      </c>
    </row>
    <row r="11071">
      <c r="A11071" s="1">
        <v>11069.0</v>
      </c>
      <c r="B11071" s="1" t="s">
        <v>4095</v>
      </c>
      <c r="C11071" s="1" t="s">
        <v>19980</v>
      </c>
      <c r="D11071" s="1" t="s">
        <v>75</v>
      </c>
      <c r="E11071" s="1" t="s">
        <v>19981</v>
      </c>
      <c r="F11071" s="1" t="s">
        <v>4098</v>
      </c>
      <c r="G11071" s="1" t="s">
        <v>39</v>
      </c>
      <c r="H11071" s="1">
        <v>45.0</v>
      </c>
      <c r="I11071" s="3">
        <v>43505.708333333336</v>
      </c>
      <c r="J11071" s="1">
        <v>2.29873569608449</v>
      </c>
      <c r="K11071" s="1" t="s">
        <v>24</v>
      </c>
      <c r="M11071" s="3">
        <v>43505.75698868056</v>
      </c>
    </row>
    <row r="11072">
      <c r="A11072" s="1">
        <v>11070.0</v>
      </c>
      <c r="B11072" s="1" t="s">
        <v>1583</v>
      </c>
      <c r="C11072" s="1" t="s">
        <v>19982</v>
      </c>
      <c r="D11072" s="1" t="s">
        <v>8286</v>
      </c>
      <c r="E11072" s="1" t="s">
        <v>19983</v>
      </c>
      <c r="F11072" s="1" t="s">
        <v>1586</v>
      </c>
      <c r="G11072" s="1" t="s">
        <v>39</v>
      </c>
      <c r="H11072" s="1">
        <v>45.0</v>
      </c>
      <c r="I11072" s="3">
        <v>44143.729166666664</v>
      </c>
      <c r="J11072" s="1">
        <v>1.69519876524887</v>
      </c>
      <c r="K11072" s="1" t="s">
        <v>24</v>
      </c>
      <c r="L11072" s="1" t="s">
        <v>188</v>
      </c>
      <c r="M11072" s="3">
        <v>44143.75878391204</v>
      </c>
    </row>
    <row r="11073">
      <c r="A11073" s="1">
        <v>11071.0</v>
      </c>
      <c r="B11073" s="1" t="s">
        <v>2877</v>
      </c>
      <c r="C11073" s="1" t="s">
        <v>19984</v>
      </c>
      <c r="D11073" s="1" t="s">
        <v>126</v>
      </c>
      <c r="E11073" s="1" t="s">
        <v>12021</v>
      </c>
      <c r="F11073" s="1" t="s">
        <v>2881</v>
      </c>
      <c r="G11073" s="1" t="s">
        <v>17</v>
      </c>
      <c r="H11073" s="1">
        <v>45.0</v>
      </c>
      <c r="I11073" s="3">
        <v>44124.3125</v>
      </c>
      <c r="J11073" s="1">
        <v>1.00697874297807</v>
      </c>
      <c r="K11073" s="1" t="s">
        <v>62</v>
      </c>
      <c r="M11073" s="3">
        <v>44124.35987880787</v>
      </c>
    </row>
    <row r="11074">
      <c r="A11074" s="1">
        <v>11072.0</v>
      </c>
      <c r="B11074" s="1" t="s">
        <v>73</v>
      </c>
      <c r="C11074" s="1" t="s">
        <v>19985</v>
      </c>
      <c r="D11074" s="1" t="s">
        <v>1595</v>
      </c>
      <c r="E11074" s="1" t="s">
        <v>5650</v>
      </c>
      <c r="F11074" s="1" t="s">
        <v>77</v>
      </c>
      <c r="G11074" s="1" t="s">
        <v>35</v>
      </c>
      <c r="H11074" s="1">
        <v>45.0</v>
      </c>
      <c r="I11074" s="3">
        <v>43511.666666666664</v>
      </c>
      <c r="J11074" s="1">
        <v>1.17865454147</v>
      </c>
      <c r="K11074" s="1" t="s">
        <v>24</v>
      </c>
      <c r="M11074" s="3">
        <v>43511.693233530095</v>
      </c>
    </row>
    <row r="11075">
      <c r="A11075" s="1">
        <v>11073.0</v>
      </c>
      <c r="B11075" s="1" t="s">
        <v>2405</v>
      </c>
      <c r="C11075" s="1" t="s">
        <v>19986</v>
      </c>
      <c r="D11075" s="1" t="s">
        <v>560</v>
      </c>
      <c r="E11075" s="1" t="s">
        <v>19987</v>
      </c>
      <c r="F11075" s="1" t="s">
        <v>2408</v>
      </c>
      <c r="G11075" s="1" t="s">
        <v>17</v>
      </c>
      <c r="H11075" s="1">
        <v>45.0</v>
      </c>
      <c r="I11075" s="3">
        <v>43783.166666666664</v>
      </c>
      <c r="J11075" s="4">
        <v>9.49307305463114E-5</v>
      </c>
      <c r="K11075" s="1" t="s">
        <v>166</v>
      </c>
      <c r="M11075" s="3">
        <v>43783.22327938658</v>
      </c>
    </row>
    <row r="11076">
      <c r="A11076" s="1">
        <v>11074.0</v>
      </c>
      <c r="B11076" s="1" t="s">
        <v>2349</v>
      </c>
      <c r="C11076" s="1" t="s">
        <v>19988</v>
      </c>
      <c r="D11076" s="1" t="s">
        <v>487</v>
      </c>
      <c r="E11076" s="1" t="s">
        <v>19989</v>
      </c>
      <c r="F11076" s="1" t="s">
        <v>2352</v>
      </c>
      <c r="G11076" s="1" t="s">
        <v>45</v>
      </c>
      <c r="H11076" s="1">
        <v>45.0</v>
      </c>
      <c r="I11076" s="3">
        <v>44240.71727429398</v>
      </c>
      <c r="J11076" s="1">
        <v>2.65057975681108</v>
      </c>
      <c r="K11076" s="1" t="s">
        <v>159</v>
      </c>
      <c r="L11076" s="1" t="s">
        <v>160</v>
      </c>
      <c r="M11076" s="3">
        <v>44240.74769142361</v>
      </c>
    </row>
    <row r="11077">
      <c r="A11077" s="1">
        <v>11075.0</v>
      </c>
      <c r="B11077" s="1" t="s">
        <v>853</v>
      </c>
      <c r="C11077" s="1" t="s">
        <v>19990</v>
      </c>
      <c r="D11077" s="1" t="s">
        <v>1802</v>
      </c>
      <c r="E11077" s="1" t="s">
        <v>9171</v>
      </c>
      <c r="F11077" s="1" t="s">
        <v>856</v>
      </c>
      <c r="G11077" s="1" t="s">
        <v>17</v>
      </c>
      <c r="H11077" s="1">
        <v>45.0</v>
      </c>
      <c r="I11077" s="3">
        <v>43962.541666666664</v>
      </c>
      <c r="J11077" s="1">
        <v>2.60644685380459</v>
      </c>
      <c r="K11077" s="1" t="s">
        <v>18</v>
      </c>
      <c r="M11077" s="3">
        <v>43962.57332054398</v>
      </c>
    </row>
    <row r="11078">
      <c r="A11078" s="1">
        <v>11076.0</v>
      </c>
      <c r="B11078" s="1" t="s">
        <v>576</v>
      </c>
      <c r="C11078" s="1" t="s">
        <v>19991</v>
      </c>
      <c r="D11078" s="1" t="s">
        <v>578</v>
      </c>
      <c r="E11078" s="1" t="s">
        <v>6437</v>
      </c>
      <c r="F11078" s="1" t="s">
        <v>580</v>
      </c>
      <c r="G11078" s="1" t="s">
        <v>17</v>
      </c>
      <c r="H11078" s="1">
        <v>45.0</v>
      </c>
      <c r="I11078" s="3">
        <v>44077.21875</v>
      </c>
      <c r="J11078" s="1">
        <v>3.3042786504634</v>
      </c>
      <c r="K11078" s="1" t="s">
        <v>18</v>
      </c>
      <c r="L11078" s="1" t="s">
        <v>581</v>
      </c>
      <c r="M11078" s="3">
        <v>44077.24711643519</v>
      </c>
    </row>
    <row r="11079">
      <c r="A11079" s="1">
        <v>11077.0</v>
      </c>
      <c r="B11079" s="1" t="s">
        <v>119</v>
      </c>
      <c r="C11079" s="1" t="s">
        <v>19992</v>
      </c>
      <c r="D11079" s="1" t="s">
        <v>7884</v>
      </c>
      <c r="E11079" s="1" t="s">
        <v>19993</v>
      </c>
      <c r="F11079" s="1" t="s">
        <v>123</v>
      </c>
      <c r="G11079" s="1" t="s">
        <v>39</v>
      </c>
      <c r="H11079" s="1">
        <v>45.0</v>
      </c>
      <c r="I11079" s="3">
        <v>43840.5625</v>
      </c>
      <c r="J11079" s="1">
        <v>2.9958853751407</v>
      </c>
      <c r="K11079" s="1" t="s">
        <v>18</v>
      </c>
      <c r="M11079" s="3">
        <v>43840.592556157404</v>
      </c>
    </row>
    <row r="11080">
      <c r="A11080" s="1">
        <v>11078.0</v>
      </c>
      <c r="B11080" s="1" t="s">
        <v>2339</v>
      </c>
      <c r="C11080" s="1" t="s">
        <v>19994</v>
      </c>
      <c r="D11080" s="1" t="s">
        <v>738</v>
      </c>
      <c r="E11080" s="1" t="s">
        <v>11963</v>
      </c>
      <c r="F11080" s="1" t="s">
        <v>2342</v>
      </c>
      <c r="G11080" s="1" t="s">
        <v>17</v>
      </c>
      <c r="H11080" s="1">
        <v>45.0</v>
      </c>
      <c r="I11080" s="3">
        <v>44139.1875</v>
      </c>
      <c r="J11080" s="1">
        <v>1.70402766804185</v>
      </c>
      <c r="K11080" s="1" t="s">
        <v>24</v>
      </c>
      <c r="M11080" s="3">
        <v>44139.30944096065</v>
      </c>
    </row>
    <row r="11081">
      <c r="A11081" s="1">
        <v>11079.0</v>
      </c>
      <c r="B11081" s="1" t="s">
        <v>2526</v>
      </c>
      <c r="C11081" s="1" t="s">
        <v>19995</v>
      </c>
      <c r="D11081" s="1" t="s">
        <v>2528</v>
      </c>
      <c r="E11081" s="1" t="s">
        <v>19996</v>
      </c>
      <c r="F11081" s="1" t="s">
        <v>2530</v>
      </c>
      <c r="G11081" s="1" t="s">
        <v>39</v>
      </c>
      <c r="H11081" s="1">
        <v>45.0</v>
      </c>
      <c r="I11081" s="3">
        <v>43839.791666666664</v>
      </c>
      <c r="J11081" s="1">
        <v>3.0841969876522</v>
      </c>
      <c r="K11081" s="1" t="s">
        <v>83</v>
      </c>
      <c r="M11081" s="3">
        <v>43839.832487569445</v>
      </c>
    </row>
    <row r="11082">
      <c r="A11082" s="1">
        <v>11080.0</v>
      </c>
      <c r="B11082" s="1" t="s">
        <v>25</v>
      </c>
      <c r="C11082" s="1" t="s">
        <v>19997</v>
      </c>
      <c r="D11082" s="1" t="s">
        <v>37</v>
      </c>
      <c r="E11082" s="1" t="s">
        <v>19998</v>
      </c>
      <c r="F11082" s="1" t="s">
        <v>29</v>
      </c>
      <c r="G11082" s="1" t="s">
        <v>17</v>
      </c>
      <c r="H11082" s="1">
        <v>45.0</v>
      </c>
      <c r="I11082" s="3">
        <v>44202.291666666664</v>
      </c>
      <c r="J11082" s="1">
        <v>2.0188975884698</v>
      </c>
      <c r="K11082" s="1" t="s">
        <v>18</v>
      </c>
      <c r="M11082" s="3">
        <v>44202.26911833333</v>
      </c>
    </row>
    <row r="11083">
      <c r="A11083" s="1">
        <v>11081.0</v>
      </c>
      <c r="B11083" s="1" t="s">
        <v>3602</v>
      </c>
      <c r="C11083" s="1" t="s">
        <v>19999</v>
      </c>
      <c r="D11083" s="1" t="s">
        <v>263</v>
      </c>
      <c r="E11083" s="1" t="s">
        <v>20000</v>
      </c>
      <c r="F11083" s="1" t="s">
        <v>3605</v>
      </c>
      <c r="G11083" s="1" t="s">
        <v>39</v>
      </c>
      <c r="H11083" s="1">
        <v>45.0</v>
      </c>
      <c r="I11083" s="3">
        <v>44195.635416666664</v>
      </c>
      <c r="J11083" s="1">
        <v>2.47345586149044</v>
      </c>
      <c r="K11083" s="1" t="s">
        <v>159</v>
      </c>
      <c r="M11083" s="3">
        <v>44195.66516556713</v>
      </c>
    </row>
    <row r="11084">
      <c r="A11084" s="1">
        <v>11082.0</v>
      </c>
      <c r="B11084" s="1" t="s">
        <v>9204</v>
      </c>
      <c r="C11084" s="1" t="s">
        <v>20001</v>
      </c>
      <c r="D11084" s="1" t="s">
        <v>16504</v>
      </c>
      <c r="E11084" s="1" t="s">
        <v>9206</v>
      </c>
      <c r="F11084" s="1" t="s">
        <v>9207</v>
      </c>
      <c r="G11084" s="1" t="s">
        <v>35</v>
      </c>
      <c r="H11084" s="1">
        <v>45.0</v>
      </c>
      <c r="I11084" s="3">
        <v>43628.666666666664</v>
      </c>
      <c r="J11084" s="1">
        <v>0.287065697687005</v>
      </c>
      <c r="K11084" s="1" t="s">
        <v>24</v>
      </c>
      <c r="M11084" s="3">
        <v>43628.79107167824</v>
      </c>
    </row>
    <row r="11085">
      <c r="A11085" s="1">
        <v>11083.0</v>
      </c>
      <c r="B11085" s="1" t="s">
        <v>303</v>
      </c>
      <c r="C11085" s="1" t="s">
        <v>20002</v>
      </c>
      <c r="D11085" s="1" t="s">
        <v>305</v>
      </c>
      <c r="E11085" s="1" t="s">
        <v>1839</v>
      </c>
      <c r="F11085" s="1" t="s">
        <v>307</v>
      </c>
      <c r="G11085" s="1" t="s">
        <v>17</v>
      </c>
      <c r="H11085" s="1">
        <v>45.0</v>
      </c>
      <c r="I11085" s="3">
        <v>43892.791666666664</v>
      </c>
      <c r="J11085" s="1">
        <v>1.61442094017043</v>
      </c>
      <c r="K11085" s="1" t="s">
        <v>24</v>
      </c>
      <c r="M11085" s="3">
        <v>43892.81983655092</v>
      </c>
    </row>
    <row r="11086">
      <c r="A11086" s="1">
        <v>11084.0</v>
      </c>
      <c r="B11086" s="1" t="s">
        <v>293</v>
      </c>
      <c r="C11086" s="1" t="s">
        <v>20003</v>
      </c>
      <c r="D11086" s="1" t="s">
        <v>588</v>
      </c>
      <c r="E11086" s="1" t="s">
        <v>5318</v>
      </c>
      <c r="F11086" s="1" t="s">
        <v>297</v>
      </c>
      <c r="G11086" s="1" t="s">
        <v>17</v>
      </c>
      <c r="H11086" s="1">
        <v>45.0</v>
      </c>
      <c r="I11086" s="3">
        <v>43999.791666666664</v>
      </c>
      <c r="J11086" s="1">
        <v>1.27235022613335</v>
      </c>
      <c r="K11086" s="1" t="s">
        <v>62</v>
      </c>
      <c r="M11086" s="3">
        <v>43999.81690715278</v>
      </c>
    </row>
    <row r="11087">
      <c r="A11087" s="1">
        <v>11085.0</v>
      </c>
      <c r="B11087" s="1" t="s">
        <v>1885</v>
      </c>
      <c r="C11087" s="1" t="s">
        <v>20004</v>
      </c>
      <c r="D11087" s="1" t="s">
        <v>116</v>
      </c>
      <c r="E11087" s="1" t="s">
        <v>1887</v>
      </c>
      <c r="F11087" s="1" t="s">
        <v>1888</v>
      </c>
      <c r="G11087" s="1" t="s">
        <v>17</v>
      </c>
      <c r="H11087" s="1">
        <v>45.0</v>
      </c>
      <c r="I11087" s="3">
        <v>43873.197916666664</v>
      </c>
      <c r="J11087" s="1">
        <v>0.0</v>
      </c>
      <c r="K11087" s="1" t="s">
        <v>24</v>
      </c>
      <c r="M11087" s="3">
        <v>43873.28833069444</v>
      </c>
    </row>
    <row r="11088">
      <c r="A11088" s="1">
        <v>11086.0</v>
      </c>
      <c r="B11088" s="1" t="s">
        <v>2645</v>
      </c>
      <c r="C11088" s="1" t="s">
        <v>20005</v>
      </c>
      <c r="D11088" s="1" t="s">
        <v>1096</v>
      </c>
      <c r="E11088" s="1" t="s">
        <v>6639</v>
      </c>
      <c r="F11088" s="1" t="s">
        <v>2649</v>
      </c>
      <c r="G11088" s="1" t="s">
        <v>17</v>
      </c>
      <c r="H11088" s="1">
        <v>45.0</v>
      </c>
      <c r="I11088" s="3">
        <v>43965.291666666664</v>
      </c>
      <c r="J11088" s="1">
        <v>1.16125990132175</v>
      </c>
      <c r="K11088" s="1" t="s">
        <v>18</v>
      </c>
      <c r="M11088" s="3">
        <v>43965.32569320602</v>
      </c>
    </row>
    <row r="11089">
      <c r="A11089" s="1">
        <v>11087.0</v>
      </c>
      <c r="B11089" s="1" t="s">
        <v>303</v>
      </c>
      <c r="C11089" s="1" t="s">
        <v>20006</v>
      </c>
      <c r="D11089" s="1" t="s">
        <v>305</v>
      </c>
      <c r="E11089" s="1" t="s">
        <v>3493</v>
      </c>
      <c r="F11089" s="1" t="s">
        <v>307</v>
      </c>
      <c r="G11089" s="1" t="s">
        <v>17</v>
      </c>
      <c r="H11089" s="1">
        <v>45.0</v>
      </c>
      <c r="I11089" s="3">
        <v>44136.416666666664</v>
      </c>
      <c r="J11089" s="1">
        <v>1.66339296097673</v>
      </c>
      <c r="K11089" s="1" t="s">
        <v>24</v>
      </c>
      <c r="M11089" s="3">
        <v>44136.45080835648</v>
      </c>
    </row>
    <row r="11090">
      <c r="A11090" s="1">
        <v>11088.0</v>
      </c>
      <c r="B11090" s="1" t="s">
        <v>806</v>
      </c>
      <c r="C11090" s="1" t="s">
        <v>20007</v>
      </c>
      <c r="D11090" s="1" t="s">
        <v>2238</v>
      </c>
      <c r="E11090" s="1" t="s">
        <v>20008</v>
      </c>
      <c r="F11090" s="1" t="s">
        <v>810</v>
      </c>
      <c r="G11090" s="1" t="s">
        <v>35</v>
      </c>
      <c r="H11090" s="1">
        <v>45.0</v>
      </c>
      <c r="I11090" s="3">
        <v>43537.625</v>
      </c>
      <c r="J11090" s="1">
        <v>1.8586053639342</v>
      </c>
      <c r="K11090" s="1" t="s">
        <v>24</v>
      </c>
      <c r="M11090" s="3">
        <v>43537.69636578704</v>
      </c>
    </row>
    <row r="11091">
      <c r="A11091" s="1">
        <v>11089.0</v>
      </c>
      <c r="B11091" s="1" t="s">
        <v>119</v>
      </c>
      <c r="C11091" s="1" t="s">
        <v>20009</v>
      </c>
      <c r="D11091" s="1" t="s">
        <v>37</v>
      </c>
      <c r="E11091" s="1" t="s">
        <v>20010</v>
      </c>
      <c r="F11091" s="1" t="s">
        <v>123</v>
      </c>
      <c r="G11091" s="1" t="s">
        <v>39</v>
      </c>
      <c r="H11091" s="1">
        <v>45.0</v>
      </c>
      <c r="I11091" s="3">
        <v>44215.604166666664</v>
      </c>
      <c r="J11091" s="1">
        <v>3.28596728490063</v>
      </c>
      <c r="K11091" s="1" t="s">
        <v>18</v>
      </c>
      <c r="M11091" s="3">
        <v>44215.638017199075</v>
      </c>
    </row>
    <row r="11092">
      <c r="A11092" s="1">
        <v>11090.0</v>
      </c>
      <c r="B11092" s="1" t="s">
        <v>1498</v>
      </c>
      <c r="C11092" s="1" t="s">
        <v>20011</v>
      </c>
      <c r="D11092" s="1" t="s">
        <v>1500</v>
      </c>
      <c r="E11092" s="1" t="s">
        <v>20012</v>
      </c>
      <c r="F11092" s="1" t="s">
        <v>1502</v>
      </c>
      <c r="G11092" s="1" t="s">
        <v>39</v>
      </c>
      <c r="H11092" s="1">
        <v>45.0</v>
      </c>
      <c r="I11092" s="3">
        <v>43506.291666666664</v>
      </c>
      <c r="J11092" s="1">
        <v>0.979973776733533</v>
      </c>
      <c r="K11092" s="1" t="s">
        <v>24</v>
      </c>
      <c r="M11092" s="3">
        <v>43506.3119553588</v>
      </c>
    </row>
    <row r="11093">
      <c r="A11093" s="1">
        <v>11091.0</v>
      </c>
      <c r="B11093" s="1" t="s">
        <v>1659</v>
      </c>
      <c r="C11093" s="1" t="s">
        <v>20013</v>
      </c>
      <c r="D11093" s="1" t="s">
        <v>998</v>
      </c>
      <c r="E11093" s="1" t="s">
        <v>8960</v>
      </c>
      <c r="F11093" s="1" t="s">
        <v>1662</v>
      </c>
      <c r="G11093" s="1" t="s">
        <v>17</v>
      </c>
      <c r="H11093" s="1">
        <v>45.0</v>
      </c>
      <c r="I11093" s="3">
        <v>43818.333333333336</v>
      </c>
      <c r="J11093" s="1">
        <v>0.424833304395801</v>
      </c>
      <c r="K11093" s="1" t="s">
        <v>24</v>
      </c>
      <c r="M11093" s="3">
        <v>43818.35721174769</v>
      </c>
    </row>
    <row r="11094">
      <c r="A11094" s="1">
        <v>11092.0</v>
      </c>
      <c r="B11094" s="1" t="s">
        <v>273</v>
      </c>
      <c r="C11094" s="1" t="s">
        <v>20014</v>
      </c>
      <c r="D11094" s="1" t="s">
        <v>1963</v>
      </c>
      <c r="E11094" s="1" t="s">
        <v>20015</v>
      </c>
      <c r="F11094" s="1" t="s">
        <v>277</v>
      </c>
      <c r="G11094" s="1" t="s">
        <v>39</v>
      </c>
      <c r="H11094" s="1">
        <v>45.0</v>
      </c>
      <c r="I11094" s="3">
        <v>44006.583333333336</v>
      </c>
      <c r="J11094" s="1">
        <v>4.42012682974799</v>
      </c>
      <c r="K11094" s="1" t="s">
        <v>24</v>
      </c>
      <c r="M11094" s="3">
        <v>44006.61661094907</v>
      </c>
    </row>
    <row r="11095">
      <c r="A11095" s="1">
        <v>11093.0</v>
      </c>
      <c r="B11095" s="1" t="s">
        <v>303</v>
      </c>
      <c r="C11095" s="1" t="s">
        <v>20016</v>
      </c>
      <c r="D11095" s="1" t="s">
        <v>305</v>
      </c>
      <c r="E11095" s="1" t="s">
        <v>7161</v>
      </c>
      <c r="F11095" s="1" t="s">
        <v>307</v>
      </c>
      <c r="G11095" s="1" t="s">
        <v>17</v>
      </c>
      <c r="H11095" s="1">
        <v>45.0</v>
      </c>
      <c r="I11095" s="3">
        <v>43958.791666666664</v>
      </c>
      <c r="J11095" s="1">
        <v>0.542109772576933</v>
      </c>
      <c r="K11095" s="1" t="s">
        <v>24</v>
      </c>
      <c r="M11095" s="3">
        <v>43958.82341162037</v>
      </c>
    </row>
    <row r="11096">
      <c r="A11096" s="1">
        <v>11094.0</v>
      </c>
      <c r="B11096" s="1" t="s">
        <v>1408</v>
      </c>
      <c r="C11096" s="1" t="s">
        <v>20017</v>
      </c>
      <c r="D11096" s="1" t="s">
        <v>1410</v>
      </c>
      <c r="E11096" s="1" t="s">
        <v>1411</v>
      </c>
      <c r="F11096" s="1" t="s">
        <v>1412</v>
      </c>
      <c r="G11096" s="1" t="s">
        <v>17</v>
      </c>
      <c r="H11096" s="1">
        <v>45.0</v>
      </c>
      <c r="I11096" s="3">
        <v>43811.666666666664</v>
      </c>
      <c r="J11096" s="1">
        <v>0.00218729168751569</v>
      </c>
      <c r="K11096" s="1" t="s">
        <v>18</v>
      </c>
      <c r="M11096" s="3">
        <v>43811.823789675924</v>
      </c>
    </row>
    <row r="11097">
      <c r="A11097" s="1">
        <v>11095.0</v>
      </c>
      <c r="B11097" s="1" t="s">
        <v>293</v>
      </c>
      <c r="C11097" s="1" t="s">
        <v>20018</v>
      </c>
      <c r="D11097" s="1" t="s">
        <v>588</v>
      </c>
      <c r="E11097" s="1" t="s">
        <v>1969</v>
      </c>
      <c r="F11097" s="1" t="s">
        <v>297</v>
      </c>
      <c r="G11097" s="1" t="s">
        <v>17</v>
      </c>
      <c r="H11097" s="1">
        <v>45.0</v>
      </c>
      <c r="I11097" s="3">
        <v>43990.791666666664</v>
      </c>
      <c r="J11097" s="1">
        <v>1.1112829246335</v>
      </c>
      <c r="K11097" s="1" t="s">
        <v>62</v>
      </c>
      <c r="M11097" s="3">
        <v>43990.85398976852</v>
      </c>
    </row>
    <row r="11098">
      <c r="A11098" s="1">
        <v>11096.0</v>
      </c>
      <c r="B11098" s="1" t="s">
        <v>3144</v>
      </c>
      <c r="C11098" s="1" t="s">
        <v>20019</v>
      </c>
      <c r="D11098" s="1" t="s">
        <v>1338</v>
      </c>
      <c r="E11098" s="1" t="s">
        <v>20020</v>
      </c>
      <c r="F11098" s="1" t="s">
        <v>3147</v>
      </c>
      <c r="G11098" s="1" t="s">
        <v>89</v>
      </c>
      <c r="H11098" s="1">
        <v>45.0</v>
      </c>
      <c r="I11098" s="3">
        <v>44101.31041666667</v>
      </c>
      <c r="J11098" s="1">
        <v>1.92316885388412</v>
      </c>
      <c r="K11098" s="1" t="s">
        <v>62</v>
      </c>
      <c r="M11098" s="3">
        <v>44101.33631133102</v>
      </c>
    </row>
    <row r="11099">
      <c r="A11099" s="1">
        <v>11097.0</v>
      </c>
      <c r="B11099" s="1" t="s">
        <v>2534</v>
      </c>
      <c r="C11099" s="1" t="s">
        <v>20021</v>
      </c>
      <c r="D11099" s="1" t="s">
        <v>4470</v>
      </c>
      <c r="E11099" s="1" t="s">
        <v>20022</v>
      </c>
      <c r="F11099" s="1" t="s">
        <v>2538</v>
      </c>
      <c r="G11099" s="1" t="s">
        <v>89</v>
      </c>
      <c r="H11099" s="1">
        <v>45.0</v>
      </c>
      <c r="I11099" s="3">
        <v>43829.440180439815</v>
      </c>
      <c r="J11099" s="1">
        <v>1.65828611029984</v>
      </c>
      <c r="K11099" s="1" t="s">
        <v>18</v>
      </c>
      <c r="M11099" s="3">
        <v>43829.439154768515</v>
      </c>
    </row>
    <row r="11100">
      <c r="A11100" s="1">
        <v>11098.0</v>
      </c>
      <c r="B11100" s="1" t="s">
        <v>2963</v>
      </c>
      <c r="C11100" s="1" t="s">
        <v>20023</v>
      </c>
      <c r="D11100" s="1" t="s">
        <v>2965</v>
      </c>
      <c r="E11100" s="1" t="s">
        <v>2966</v>
      </c>
      <c r="F11100" s="1" t="s">
        <v>2967</v>
      </c>
      <c r="G11100" s="1" t="s">
        <v>17</v>
      </c>
      <c r="H11100" s="1">
        <v>45.0</v>
      </c>
      <c r="I11100" s="3">
        <v>44047.645833333336</v>
      </c>
      <c r="J11100" s="1">
        <v>2.07922377987267</v>
      </c>
      <c r="K11100" s="1" t="s">
        <v>24</v>
      </c>
      <c r="L11100" s="1" t="s">
        <v>238</v>
      </c>
      <c r="M11100" s="3">
        <v>44047.67403543981</v>
      </c>
    </row>
    <row r="11101">
      <c r="A11101" s="1">
        <v>11099.0</v>
      </c>
      <c r="B11101" s="1" t="s">
        <v>3612</v>
      </c>
      <c r="C11101" s="1" t="s">
        <v>20024</v>
      </c>
      <c r="D11101" s="1" t="s">
        <v>16963</v>
      </c>
      <c r="E11101" s="1" t="s">
        <v>16964</v>
      </c>
      <c r="F11101" s="1" t="s">
        <v>3615</v>
      </c>
      <c r="G11101" s="1" t="s">
        <v>17</v>
      </c>
      <c r="H11101" s="1">
        <v>45.0</v>
      </c>
      <c r="I11101" s="3">
        <v>43826.333333333336</v>
      </c>
      <c r="J11101" s="1">
        <v>0.582016113155946</v>
      </c>
      <c r="K11101" s="1" t="s">
        <v>62</v>
      </c>
      <c r="M11101" s="3">
        <v>43826.37533077546</v>
      </c>
    </row>
    <row r="11102">
      <c r="A11102" s="1">
        <v>11100.0</v>
      </c>
      <c r="B11102" s="1" t="s">
        <v>459</v>
      </c>
      <c r="C11102" s="1" t="s">
        <v>20025</v>
      </c>
      <c r="D11102" s="1" t="s">
        <v>461</v>
      </c>
      <c r="E11102" s="1" t="s">
        <v>9802</v>
      </c>
      <c r="F11102" s="1" t="s">
        <v>463</v>
      </c>
      <c r="G11102" s="1" t="s">
        <v>17</v>
      </c>
      <c r="H11102" s="1">
        <v>45.0</v>
      </c>
      <c r="I11102" s="3">
        <v>44081.666666666664</v>
      </c>
      <c r="J11102" s="1">
        <v>0.365439614167235</v>
      </c>
      <c r="K11102" s="1" t="s">
        <v>24</v>
      </c>
      <c r="M11102" s="3">
        <v>44081.69020880787</v>
      </c>
    </row>
    <row r="11103">
      <c r="A11103" s="1">
        <v>11101.0</v>
      </c>
      <c r="B11103" s="1" t="s">
        <v>161</v>
      </c>
      <c r="C11103" s="1" t="s">
        <v>20026</v>
      </c>
      <c r="D11103" s="1" t="s">
        <v>2515</v>
      </c>
      <c r="E11103" s="1" t="s">
        <v>2516</v>
      </c>
      <c r="F11103" s="1" t="s">
        <v>165</v>
      </c>
      <c r="G11103" s="1" t="s">
        <v>35</v>
      </c>
      <c r="H11103" s="1">
        <v>45.0</v>
      </c>
      <c r="I11103" s="3">
        <v>44215.208333333336</v>
      </c>
      <c r="J11103" s="1">
        <v>2.01902968108085</v>
      </c>
      <c r="K11103" s="1" t="s">
        <v>166</v>
      </c>
      <c r="L11103" s="1" t="s">
        <v>167</v>
      </c>
      <c r="M11103" s="3">
        <v>44215.24695241898</v>
      </c>
    </row>
    <row r="11104">
      <c r="A11104" s="1">
        <v>11102.0</v>
      </c>
      <c r="B11104" s="1" t="s">
        <v>256</v>
      </c>
      <c r="C11104" s="1" t="s">
        <v>20027</v>
      </c>
      <c r="D11104" s="1" t="s">
        <v>6121</v>
      </c>
      <c r="E11104" s="1" t="s">
        <v>20028</v>
      </c>
      <c r="F11104" s="1" t="s">
        <v>260</v>
      </c>
      <c r="G11104" s="1" t="s">
        <v>39</v>
      </c>
      <c r="H11104" s="1">
        <v>45.0</v>
      </c>
      <c r="I11104" s="3">
        <v>43751.375</v>
      </c>
      <c r="J11104" s="1">
        <v>0.380143644398349</v>
      </c>
      <c r="K11104" s="1" t="s">
        <v>218</v>
      </c>
      <c r="M11104" s="3">
        <v>43751.377518113426</v>
      </c>
    </row>
    <row r="11105">
      <c r="A11105" s="1">
        <v>11103.0</v>
      </c>
      <c r="B11105" s="1" t="s">
        <v>2744</v>
      </c>
      <c r="C11105" s="1" t="s">
        <v>20029</v>
      </c>
      <c r="D11105" s="1" t="s">
        <v>1827</v>
      </c>
      <c r="E11105" s="1" t="s">
        <v>20030</v>
      </c>
      <c r="F11105" s="1" t="s">
        <v>2748</v>
      </c>
      <c r="G11105" s="1" t="s">
        <v>39</v>
      </c>
      <c r="H11105" s="1">
        <v>45.0</v>
      </c>
      <c r="I11105" s="3">
        <v>44250.71875</v>
      </c>
      <c r="J11105" s="1">
        <v>1.97369551371479</v>
      </c>
      <c r="K11105" s="1" t="s">
        <v>24</v>
      </c>
      <c r="M11105" s="3">
        <v>44250.77170873842</v>
      </c>
    </row>
    <row r="11106">
      <c r="A11106" s="1">
        <v>11104.0</v>
      </c>
      <c r="B11106" s="1" t="s">
        <v>1885</v>
      </c>
      <c r="C11106" s="1" t="s">
        <v>20031</v>
      </c>
      <c r="D11106" s="1" t="s">
        <v>116</v>
      </c>
      <c r="E11106" s="1" t="s">
        <v>1887</v>
      </c>
      <c r="F11106" s="1" t="s">
        <v>1888</v>
      </c>
      <c r="G11106" s="1" t="s">
        <v>17</v>
      </c>
      <c r="H11106" s="1">
        <v>45.0</v>
      </c>
      <c r="I11106" s="3">
        <v>43866.708333333336</v>
      </c>
      <c r="J11106" s="1">
        <v>3.5738663483573</v>
      </c>
      <c r="K11106" s="1" t="s">
        <v>24</v>
      </c>
      <c r="M11106" s="3">
        <v>43866.611129467594</v>
      </c>
    </row>
    <row r="11107">
      <c r="A11107" s="1">
        <v>11105.0</v>
      </c>
      <c r="B11107" s="1" t="s">
        <v>4270</v>
      </c>
      <c r="C11107" s="1" t="s">
        <v>20032</v>
      </c>
      <c r="D11107" s="1" t="s">
        <v>5399</v>
      </c>
      <c r="E11107" s="1" t="s">
        <v>20033</v>
      </c>
      <c r="F11107" s="1" t="s">
        <v>4273</v>
      </c>
      <c r="G11107" s="1" t="s">
        <v>39</v>
      </c>
      <c r="H11107" s="1">
        <v>45.0</v>
      </c>
      <c r="I11107" s="3">
        <v>43927.62569444445</v>
      </c>
      <c r="J11107" s="1">
        <v>0.860127696856571</v>
      </c>
      <c r="K11107" s="1" t="s">
        <v>18</v>
      </c>
      <c r="M11107" s="3">
        <v>43927.689589988426</v>
      </c>
    </row>
    <row r="11108">
      <c r="A11108" s="1">
        <v>11106.0</v>
      </c>
      <c r="B11108" s="1" t="s">
        <v>20034</v>
      </c>
      <c r="C11108" s="1" t="s">
        <v>20035</v>
      </c>
      <c r="D11108" s="1" t="s">
        <v>173</v>
      </c>
      <c r="E11108" s="1" t="s">
        <v>20036</v>
      </c>
      <c r="F11108" s="1" t="s">
        <v>20037</v>
      </c>
      <c r="G11108" s="1" t="s">
        <v>39</v>
      </c>
      <c r="H11108" s="1">
        <v>45.0</v>
      </c>
      <c r="I11108" s="3">
        <v>44041.333333333336</v>
      </c>
      <c r="J11108" s="1">
        <v>0.849748960761141</v>
      </c>
      <c r="K11108" s="1" t="s">
        <v>18</v>
      </c>
      <c r="L11108" s="1" t="s">
        <v>683</v>
      </c>
      <c r="M11108" s="3">
        <v>44041.370341064816</v>
      </c>
    </row>
    <row r="11109">
      <c r="A11109" s="1">
        <v>11107.0</v>
      </c>
      <c r="B11109" s="1" t="s">
        <v>3909</v>
      </c>
      <c r="C11109" s="1" t="s">
        <v>20038</v>
      </c>
      <c r="D11109" s="1" t="s">
        <v>3882</v>
      </c>
      <c r="E11109" s="1" t="s">
        <v>7150</v>
      </c>
      <c r="F11109" s="1" t="s">
        <v>3912</v>
      </c>
      <c r="G11109" s="1" t="s">
        <v>17</v>
      </c>
      <c r="H11109" s="1">
        <v>45.0</v>
      </c>
      <c r="I11109" s="3">
        <v>43870.697916666664</v>
      </c>
      <c r="J11109" s="1">
        <v>2.31719675484995</v>
      </c>
      <c r="K11109" s="1" t="s">
        <v>24</v>
      </c>
      <c r="M11109" s="3">
        <v>43870.73929071759</v>
      </c>
    </row>
    <row r="11110">
      <c r="A11110" s="1">
        <v>11108.0</v>
      </c>
      <c r="B11110" s="1" t="s">
        <v>2645</v>
      </c>
      <c r="C11110" s="1" t="s">
        <v>20039</v>
      </c>
      <c r="D11110" s="1" t="s">
        <v>1176</v>
      </c>
      <c r="E11110" s="1" t="s">
        <v>6639</v>
      </c>
      <c r="F11110" s="1" t="s">
        <v>2649</v>
      </c>
      <c r="G11110" s="1" t="s">
        <v>17</v>
      </c>
      <c r="H11110" s="1">
        <v>45.0</v>
      </c>
      <c r="I11110" s="3">
        <v>43971.583333333336</v>
      </c>
      <c r="J11110" s="1">
        <v>1.85698361151423</v>
      </c>
      <c r="K11110" s="1" t="s">
        <v>18</v>
      </c>
      <c r="M11110" s="3">
        <v>43971.61575667824</v>
      </c>
    </row>
    <row r="11111">
      <c r="A11111" s="1">
        <v>11109.0</v>
      </c>
      <c r="B11111" s="1" t="s">
        <v>4046</v>
      </c>
      <c r="C11111" s="1" t="s">
        <v>20040</v>
      </c>
      <c r="D11111" s="1" t="s">
        <v>116</v>
      </c>
      <c r="E11111" s="1" t="s">
        <v>6269</v>
      </c>
      <c r="F11111" s="1" t="s">
        <v>4049</v>
      </c>
      <c r="G11111" s="1" t="s">
        <v>35</v>
      </c>
      <c r="H11111" s="1">
        <v>45.0</v>
      </c>
      <c r="I11111" s="3">
        <v>44165.1875</v>
      </c>
      <c r="J11111" s="1">
        <v>4.55269793332</v>
      </c>
      <c r="K11111" s="1" t="s">
        <v>24</v>
      </c>
      <c r="L11111" s="1" t="s">
        <v>4561</v>
      </c>
      <c r="M11111" s="3">
        <v>44165.20946920139</v>
      </c>
    </row>
    <row r="11112">
      <c r="A11112" s="1">
        <v>11110.0</v>
      </c>
      <c r="B11112" s="1" t="s">
        <v>354</v>
      </c>
      <c r="C11112" s="1" t="s">
        <v>20041</v>
      </c>
      <c r="D11112" s="1" t="s">
        <v>93</v>
      </c>
      <c r="E11112" s="1" t="s">
        <v>13375</v>
      </c>
      <c r="F11112" s="1" t="s">
        <v>358</v>
      </c>
      <c r="G11112" s="1" t="s">
        <v>35</v>
      </c>
      <c r="H11112" s="1">
        <v>45.0</v>
      </c>
      <c r="I11112" s="3">
        <v>44201.645833333336</v>
      </c>
      <c r="J11112" s="1">
        <v>9.5067803742975</v>
      </c>
      <c r="K11112" s="1" t="s">
        <v>24</v>
      </c>
      <c r="M11112" s="3">
        <v>44201.68109494213</v>
      </c>
    </row>
    <row r="11113">
      <c r="A11113" s="1">
        <v>11111.0</v>
      </c>
      <c r="B11113" s="1" t="s">
        <v>15697</v>
      </c>
      <c r="C11113" s="1" t="s">
        <v>20042</v>
      </c>
      <c r="D11113" s="1" t="s">
        <v>11268</v>
      </c>
      <c r="E11113" s="1" t="s">
        <v>20043</v>
      </c>
      <c r="F11113" s="1" t="s">
        <v>15700</v>
      </c>
      <c r="G11113" s="1" t="s">
        <v>39</v>
      </c>
      <c r="H11113" s="1">
        <v>45.0</v>
      </c>
      <c r="I11113" s="3">
        <v>43876.270833333336</v>
      </c>
      <c r="J11113" s="1">
        <v>3.05293905692094</v>
      </c>
      <c r="K11113" s="1" t="s">
        <v>24</v>
      </c>
      <c r="M11113" s="3">
        <v>43876.30823011574</v>
      </c>
    </row>
    <row r="11114">
      <c r="A11114" s="1">
        <v>11112.0</v>
      </c>
      <c r="B11114" s="1" t="s">
        <v>953</v>
      </c>
      <c r="C11114" s="1" t="s">
        <v>20044</v>
      </c>
      <c r="D11114" s="1" t="s">
        <v>1802</v>
      </c>
      <c r="E11114" s="1" t="s">
        <v>2170</v>
      </c>
      <c r="F11114" s="1" t="s">
        <v>1040</v>
      </c>
      <c r="G11114" s="1" t="s">
        <v>17</v>
      </c>
      <c r="H11114" s="1">
        <v>45.0</v>
      </c>
      <c r="I11114" s="3">
        <v>43935.166666666664</v>
      </c>
      <c r="J11114" s="1">
        <v>1.545353617463</v>
      </c>
      <c r="K11114" s="1" t="s">
        <v>18</v>
      </c>
      <c r="M11114" s="3">
        <v>43935.21762590278</v>
      </c>
    </row>
    <row r="11115">
      <c r="A11115" s="1">
        <v>11113.0</v>
      </c>
      <c r="B11115" s="1" t="s">
        <v>1516</v>
      </c>
      <c r="C11115" s="1" t="s">
        <v>20045</v>
      </c>
      <c r="D11115" s="1" t="s">
        <v>8069</v>
      </c>
      <c r="E11115" s="1" t="s">
        <v>20046</v>
      </c>
      <c r="F11115" s="1" t="s">
        <v>1519</v>
      </c>
      <c r="G11115" s="1" t="s">
        <v>17</v>
      </c>
      <c r="H11115" s="1">
        <v>45.0</v>
      </c>
      <c r="I11115" s="3">
        <v>44237.625</v>
      </c>
      <c r="J11115" s="1">
        <v>2.81139420658035</v>
      </c>
      <c r="K11115" s="1" t="s">
        <v>689</v>
      </c>
      <c r="M11115" s="3">
        <v>44237.653174907406</v>
      </c>
    </row>
    <row r="11116">
      <c r="A11116" s="1">
        <v>11114.0</v>
      </c>
      <c r="B11116" s="1" t="s">
        <v>19</v>
      </c>
      <c r="C11116" s="1" t="s">
        <v>20047</v>
      </c>
      <c r="D11116" s="1" t="s">
        <v>326</v>
      </c>
      <c r="E11116" s="1" t="s">
        <v>2826</v>
      </c>
      <c r="F11116" s="1" t="s">
        <v>23</v>
      </c>
      <c r="G11116" s="1" t="s">
        <v>17</v>
      </c>
      <c r="H11116" s="1">
        <v>45.0</v>
      </c>
      <c r="I11116" s="3">
        <v>43971.3125</v>
      </c>
      <c r="J11116" s="1">
        <v>0.270629406356089</v>
      </c>
      <c r="K11116" s="1" t="s">
        <v>24</v>
      </c>
      <c r="M11116" s="3">
        <v>43971.3904606713</v>
      </c>
    </row>
    <row r="11117">
      <c r="A11117" s="1">
        <v>11115.0</v>
      </c>
      <c r="B11117" s="1" t="s">
        <v>1954</v>
      </c>
      <c r="C11117" s="1" t="s">
        <v>20048</v>
      </c>
      <c r="D11117" s="1" t="s">
        <v>5758</v>
      </c>
      <c r="E11117" s="1" t="s">
        <v>20049</v>
      </c>
      <c r="F11117" s="1" t="s">
        <v>1957</v>
      </c>
      <c r="G11117" s="1" t="s">
        <v>39</v>
      </c>
      <c r="H11117" s="1">
        <v>45.0</v>
      </c>
      <c r="I11117" s="3">
        <v>44125.25</v>
      </c>
      <c r="J11117" s="1">
        <v>9.52157147717608</v>
      </c>
      <c r="K11117" s="1" t="s">
        <v>83</v>
      </c>
      <c r="L11117" s="1" t="s">
        <v>1958</v>
      </c>
      <c r="M11117" s="3">
        <v>44125.28777116898</v>
      </c>
    </row>
    <row r="11118">
      <c r="A11118" s="1">
        <v>11116.0</v>
      </c>
      <c r="B11118" s="1" t="s">
        <v>1348</v>
      </c>
      <c r="C11118" s="1" t="s">
        <v>20050</v>
      </c>
      <c r="D11118" s="1" t="s">
        <v>1802</v>
      </c>
      <c r="E11118" s="1" t="s">
        <v>4325</v>
      </c>
      <c r="F11118" s="1" t="s">
        <v>1352</v>
      </c>
      <c r="G11118" s="1" t="s">
        <v>35</v>
      </c>
      <c r="H11118" s="1">
        <v>45.0</v>
      </c>
      <c r="I11118" s="3">
        <v>43986.25</v>
      </c>
      <c r="J11118" s="1">
        <v>0.0</v>
      </c>
      <c r="K11118" s="1" t="s">
        <v>18</v>
      </c>
      <c r="M11118" s="3">
        <v>43986.341133229165</v>
      </c>
    </row>
    <row r="11119">
      <c r="A11119" s="1">
        <v>11117.0</v>
      </c>
      <c r="B11119" s="1" t="s">
        <v>12</v>
      </c>
      <c r="C11119" s="1" t="s">
        <v>20051</v>
      </c>
      <c r="D11119" s="1" t="s">
        <v>411</v>
      </c>
      <c r="E11119" s="1" t="s">
        <v>1278</v>
      </c>
      <c r="F11119" s="1" t="s">
        <v>16</v>
      </c>
      <c r="G11119" s="1" t="s">
        <v>17</v>
      </c>
      <c r="H11119" s="1">
        <v>45.0</v>
      </c>
      <c r="I11119" s="3">
        <v>43879.291666666664</v>
      </c>
      <c r="J11119" s="1">
        <v>0.426671594296878</v>
      </c>
      <c r="K11119" s="1" t="s">
        <v>18</v>
      </c>
      <c r="M11119" s="3">
        <v>43879.32765079861</v>
      </c>
    </row>
    <row r="11120">
      <c r="A11120" s="1">
        <v>11118.0</v>
      </c>
      <c r="B11120" s="1" t="s">
        <v>536</v>
      </c>
      <c r="C11120" s="1" t="s">
        <v>20052</v>
      </c>
      <c r="D11120" s="1" t="s">
        <v>1255</v>
      </c>
      <c r="E11120" s="1" t="s">
        <v>3747</v>
      </c>
      <c r="F11120" s="1" t="s">
        <v>539</v>
      </c>
      <c r="G11120" s="1" t="s">
        <v>17</v>
      </c>
      <c r="H11120" s="1">
        <v>45.0</v>
      </c>
      <c r="I11120" s="3">
        <v>43735.708333333336</v>
      </c>
      <c r="J11120" s="1">
        <v>1.96135040809664</v>
      </c>
      <c r="K11120" s="1" t="s">
        <v>83</v>
      </c>
      <c r="M11120" s="3">
        <v>43735.635898796296</v>
      </c>
    </row>
    <row r="11121">
      <c r="A11121" s="1">
        <v>11119.0</v>
      </c>
      <c r="B11121" s="1" t="s">
        <v>119</v>
      </c>
      <c r="C11121" s="1" t="s">
        <v>20053</v>
      </c>
      <c r="D11121" s="1" t="s">
        <v>818</v>
      </c>
      <c r="E11121" s="1" t="s">
        <v>20054</v>
      </c>
      <c r="F11121" s="1" t="s">
        <v>123</v>
      </c>
      <c r="G11121" s="1" t="s">
        <v>39</v>
      </c>
      <c r="H11121" s="1">
        <v>45.0</v>
      </c>
      <c r="I11121" s="3">
        <v>44209.604166666664</v>
      </c>
      <c r="J11121" s="1">
        <v>3.58257314355692</v>
      </c>
      <c r="K11121" s="1" t="s">
        <v>18</v>
      </c>
      <c r="M11121" s="3">
        <v>44209.63118586806</v>
      </c>
    </row>
    <row r="11122">
      <c r="A11122" s="1">
        <v>11120.0</v>
      </c>
      <c r="B11122" s="1" t="s">
        <v>742</v>
      </c>
      <c r="C11122" s="1" t="s">
        <v>20055</v>
      </c>
      <c r="D11122" s="1" t="s">
        <v>99</v>
      </c>
      <c r="E11122" s="1" t="s">
        <v>3823</v>
      </c>
      <c r="F11122" s="1" t="s">
        <v>746</v>
      </c>
      <c r="G11122" s="1" t="s">
        <v>35</v>
      </c>
      <c r="H11122" s="1">
        <v>45.0</v>
      </c>
      <c r="I11122" s="3">
        <v>44200.270833333336</v>
      </c>
      <c r="J11122" s="1">
        <v>2.62738374772081</v>
      </c>
      <c r="K11122" s="1" t="s">
        <v>24</v>
      </c>
      <c r="L11122" s="1" t="s">
        <v>747</v>
      </c>
      <c r="M11122" s="3">
        <v>44200.30221407407</v>
      </c>
    </row>
    <row r="11123">
      <c r="A11123" s="1">
        <v>11121.0</v>
      </c>
      <c r="B11123" s="1" t="s">
        <v>3353</v>
      </c>
      <c r="C11123" s="1" t="s">
        <v>20056</v>
      </c>
      <c r="D11123" s="1" t="s">
        <v>3355</v>
      </c>
      <c r="E11123" s="1" t="s">
        <v>9890</v>
      </c>
      <c r="F11123" s="1" t="s">
        <v>3357</v>
      </c>
      <c r="G11123" s="1" t="s">
        <v>35</v>
      </c>
      <c r="H11123" s="1">
        <v>45.0</v>
      </c>
      <c r="I11123" s="3">
        <v>44251.479166666664</v>
      </c>
      <c r="J11123" s="1">
        <v>0.702119638522984</v>
      </c>
      <c r="K11123" s="1" t="s">
        <v>56</v>
      </c>
      <c r="L11123" s="1" t="s">
        <v>1614</v>
      </c>
      <c r="M11123" s="3">
        <v>44251.49832471065</v>
      </c>
    </row>
    <row r="11124">
      <c r="A11124" s="1">
        <v>11122.0</v>
      </c>
      <c r="B11124" s="1" t="s">
        <v>732</v>
      </c>
      <c r="C11124" s="1" t="s">
        <v>20057</v>
      </c>
      <c r="D11124" s="1" t="s">
        <v>461</v>
      </c>
      <c r="E11124" s="1" t="s">
        <v>734</v>
      </c>
      <c r="F11124" s="1" t="s">
        <v>735</v>
      </c>
      <c r="G11124" s="1" t="s">
        <v>17</v>
      </c>
      <c r="H11124" s="1">
        <v>45.0</v>
      </c>
      <c r="I11124" s="3">
        <v>44004.4375</v>
      </c>
      <c r="J11124" s="1">
        <v>2.59359428852096</v>
      </c>
      <c r="K11124" s="1" t="s">
        <v>24</v>
      </c>
      <c r="M11124" s="3">
        <v>44004.45017125</v>
      </c>
    </row>
    <row r="11125">
      <c r="A11125" s="1">
        <v>11123.0</v>
      </c>
      <c r="B11125" s="1" t="s">
        <v>5289</v>
      </c>
      <c r="C11125" s="1" t="s">
        <v>20058</v>
      </c>
      <c r="D11125" s="1" t="s">
        <v>211</v>
      </c>
      <c r="E11125" s="1" t="s">
        <v>20059</v>
      </c>
      <c r="F11125" s="1" t="s">
        <v>5292</v>
      </c>
      <c r="G11125" s="1" t="s">
        <v>17</v>
      </c>
      <c r="H11125" s="1">
        <v>45.0</v>
      </c>
      <c r="I11125" s="3">
        <v>44039.604166666664</v>
      </c>
      <c r="J11125" s="1">
        <v>1.6665629826335</v>
      </c>
      <c r="K11125" s="1" t="s">
        <v>689</v>
      </c>
      <c r="L11125" s="1" t="s">
        <v>12521</v>
      </c>
      <c r="M11125" s="3">
        <v>44039.64174695602</v>
      </c>
    </row>
    <row r="11126">
      <c r="A11126" s="1">
        <v>11124.0</v>
      </c>
      <c r="B11126" s="1" t="s">
        <v>806</v>
      </c>
      <c r="C11126" s="1" t="s">
        <v>20060</v>
      </c>
      <c r="D11126" s="1" t="s">
        <v>2820</v>
      </c>
      <c r="E11126" s="1" t="s">
        <v>2821</v>
      </c>
      <c r="F11126" s="1" t="s">
        <v>810</v>
      </c>
      <c r="G11126" s="1" t="s">
        <v>35</v>
      </c>
      <c r="H11126" s="1">
        <v>45.0</v>
      </c>
      <c r="I11126" s="3">
        <v>43782.708333333336</v>
      </c>
      <c r="J11126" s="1">
        <v>0.0</v>
      </c>
      <c r="K11126" s="1" t="s">
        <v>24</v>
      </c>
      <c r="M11126" s="3">
        <v>43783.490885416664</v>
      </c>
    </row>
    <row r="11127">
      <c r="A11127" s="1">
        <v>11125.0</v>
      </c>
      <c r="B11127" s="1" t="s">
        <v>9156</v>
      </c>
      <c r="C11127" s="1" t="s">
        <v>20061</v>
      </c>
      <c r="D11127" s="1" t="s">
        <v>4935</v>
      </c>
      <c r="E11127" s="1" t="s">
        <v>20062</v>
      </c>
      <c r="F11127" s="1" t="s">
        <v>9159</v>
      </c>
      <c r="G11127" s="1" t="s">
        <v>39</v>
      </c>
      <c r="H11127" s="1">
        <v>45.0</v>
      </c>
      <c r="I11127" s="3">
        <v>44066.333333333336</v>
      </c>
      <c r="J11127" s="1">
        <v>2.96638984072183</v>
      </c>
      <c r="K11127" s="1" t="s">
        <v>166</v>
      </c>
      <c r="M11127" s="3">
        <v>44066.37482719908</v>
      </c>
    </row>
    <row r="11128">
      <c r="A11128" s="1">
        <v>11126.0</v>
      </c>
      <c r="B11128" s="1" t="s">
        <v>459</v>
      </c>
      <c r="C11128" s="1" t="s">
        <v>20063</v>
      </c>
      <c r="D11128" s="1" t="s">
        <v>461</v>
      </c>
      <c r="E11128" s="1" t="s">
        <v>462</v>
      </c>
      <c r="F11128" s="1" t="s">
        <v>463</v>
      </c>
      <c r="G11128" s="1" t="s">
        <v>17</v>
      </c>
      <c r="H11128" s="1">
        <v>45.0</v>
      </c>
      <c r="I11128" s="3">
        <v>44039.791666666664</v>
      </c>
      <c r="J11128" s="1">
        <v>0.0</v>
      </c>
      <c r="K11128" s="1" t="s">
        <v>24</v>
      </c>
      <c r="L11128" s="1" t="s">
        <v>464</v>
      </c>
      <c r="M11128" s="3">
        <v>44039.783882337964</v>
      </c>
    </row>
    <row r="11129">
      <c r="A11129" s="1">
        <v>11127.0</v>
      </c>
      <c r="B11129" s="1" t="s">
        <v>2719</v>
      </c>
      <c r="C11129" s="1" t="s">
        <v>20064</v>
      </c>
      <c r="D11129" s="1" t="s">
        <v>879</v>
      </c>
      <c r="E11129" s="1" t="s">
        <v>20065</v>
      </c>
      <c r="F11129" s="1" t="s">
        <v>2723</v>
      </c>
      <c r="G11129" s="1" t="s">
        <v>39</v>
      </c>
      <c r="H11129" s="1">
        <v>45.0</v>
      </c>
      <c r="I11129" s="3">
        <v>44127.666666666664</v>
      </c>
      <c r="J11129" s="1">
        <v>2.81832226131267</v>
      </c>
      <c r="K11129" s="1" t="s">
        <v>24</v>
      </c>
      <c r="M11129" s="3">
        <v>44127.69653313657</v>
      </c>
    </row>
    <row r="11130">
      <c r="A11130" s="1">
        <v>11128.0</v>
      </c>
      <c r="B11130" s="1" t="s">
        <v>20066</v>
      </c>
      <c r="C11130" s="1" t="s">
        <v>20067</v>
      </c>
      <c r="D11130" s="1" t="s">
        <v>1802</v>
      </c>
      <c r="E11130" s="1" t="s">
        <v>20068</v>
      </c>
      <c r="F11130" s="1" t="s">
        <v>20069</v>
      </c>
      <c r="G11130" s="1" t="s">
        <v>39</v>
      </c>
      <c r="H11130" s="1">
        <v>45.0</v>
      </c>
      <c r="I11130" s="3">
        <v>43829.416666666664</v>
      </c>
      <c r="J11130" s="1">
        <v>0.572127693801247</v>
      </c>
      <c r="K11130" s="1" t="s">
        <v>56</v>
      </c>
      <c r="M11130" s="3">
        <v>43829.44265056713</v>
      </c>
    </row>
    <row r="11131">
      <c r="A11131" s="1">
        <v>11129.0</v>
      </c>
      <c r="B11131" s="1" t="s">
        <v>512</v>
      </c>
      <c r="C11131" s="1" t="s">
        <v>20070</v>
      </c>
      <c r="D11131" s="1" t="s">
        <v>723</v>
      </c>
      <c r="E11131" s="1" t="s">
        <v>2513</v>
      </c>
      <c r="F11131" s="1" t="s">
        <v>516</v>
      </c>
      <c r="G11131" s="1" t="s">
        <v>17</v>
      </c>
      <c r="H11131" s="1">
        <v>45.0</v>
      </c>
      <c r="I11131" s="3">
        <v>43841.375</v>
      </c>
      <c r="J11131" s="1">
        <v>0.0</v>
      </c>
      <c r="K11131" s="1" t="s">
        <v>83</v>
      </c>
      <c r="M11131" s="3">
        <v>43843.48852209491</v>
      </c>
    </row>
    <row r="11132">
      <c r="A11132" s="1">
        <v>11130.0</v>
      </c>
      <c r="B11132" s="1" t="s">
        <v>620</v>
      </c>
      <c r="C11132" s="1" t="s">
        <v>20071</v>
      </c>
      <c r="D11132" s="1" t="s">
        <v>37</v>
      </c>
      <c r="E11132" s="1" t="s">
        <v>20072</v>
      </c>
      <c r="F11132" s="1" t="s">
        <v>623</v>
      </c>
      <c r="G11132" s="1" t="s">
        <v>39</v>
      </c>
      <c r="H11132" s="1">
        <v>45.0</v>
      </c>
      <c r="I11132" s="3">
        <v>44174.1875</v>
      </c>
      <c r="J11132" s="1">
        <v>1.2017088016677</v>
      </c>
      <c r="K11132" s="1" t="s">
        <v>18</v>
      </c>
      <c r="M11132" s="3">
        <v>44174.20854310185</v>
      </c>
    </row>
    <row r="11133">
      <c r="A11133" s="1">
        <v>11131.0</v>
      </c>
      <c r="B11133" s="1" t="s">
        <v>293</v>
      </c>
      <c r="C11133" s="1" t="s">
        <v>20073</v>
      </c>
      <c r="D11133" s="1" t="s">
        <v>588</v>
      </c>
      <c r="E11133" s="1" t="s">
        <v>4145</v>
      </c>
      <c r="F11133" s="1" t="s">
        <v>297</v>
      </c>
      <c r="G11133" s="1" t="s">
        <v>17</v>
      </c>
      <c r="H11133" s="1">
        <v>45.0</v>
      </c>
      <c r="I11133" s="3">
        <v>43951.791666666664</v>
      </c>
      <c r="J11133" s="1">
        <v>1.68798679912116</v>
      </c>
      <c r="K11133" s="1" t="s">
        <v>62</v>
      </c>
      <c r="M11133" s="3">
        <v>43951.77461461806</v>
      </c>
    </row>
    <row r="11134">
      <c r="A11134" s="1">
        <v>11132.0</v>
      </c>
      <c r="B11134" s="1" t="s">
        <v>16934</v>
      </c>
      <c r="C11134" s="1" t="s">
        <v>20074</v>
      </c>
      <c r="D11134" s="1" t="s">
        <v>1925</v>
      </c>
      <c r="E11134" s="1" t="s">
        <v>19176</v>
      </c>
      <c r="F11134" s="1" t="s">
        <v>16937</v>
      </c>
      <c r="G11134" s="1" t="s">
        <v>17</v>
      </c>
      <c r="H11134" s="1">
        <v>45.0</v>
      </c>
      <c r="I11134" s="3">
        <v>44088.166666666664</v>
      </c>
      <c r="J11134" s="1">
        <v>0.0</v>
      </c>
      <c r="K11134" s="1" t="s">
        <v>166</v>
      </c>
      <c r="M11134" s="3">
        <v>44088.204366481485</v>
      </c>
    </row>
    <row r="11135">
      <c r="A11135" s="1">
        <v>11133.0</v>
      </c>
      <c r="B11135" s="1" t="s">
        <v>2467</v>
      </c>
      <c r="C11135" s="1" t="s">
        <v>20075</v>
      </c>
      <c r="D11135" s="1" t="s">
        <v>2173</v>
      </c>
      <c r="E11135" s="1" t="s">
        <v>5754</v>
      </c>
      <c r="F11135" s="1" t="s">
        <v>2470</v>
      </c>
      <c r="G11135" s="1" t="s">
        <v>17</v>
      </c>
      <c r="H11135" s="1">
        <v>45.0</v>
      </c>
      <c r="I11135" s="3">
        <v>43868.604166666664</v>
      </c>
      <c r="J11135" s="1">
        <v>0.503097679223433</v>
      </c>
      <c r="K11135" s="1" t="s">
        <v>83</v>
      </c>
      <c r="M11135" s="3">
        <v>43868.801223229166</v>
      </c>
    </row>
    <row r="11136">
      <c r="A11136" s="1">
        <v>11134.0</v>
      </c>
      <c r="B11136" s="1" t="s">
        <v>2400</v>
      </c>
      <c r="C11136" s="1" t="s">
        <v>20076</v>
      </c>
      <c r="D11136" s="1" t="s">
        <v>2402</v>
      </c>
      <c r="E11136" s="1" t="s">
        <v>2403</v>
      </c>
      <c r="F11136" s="1" t="s">
        <v>2404</v>
      </c>
      <c r="G11136" s="1" t="s">
        <v>35</v>
      </c>
      <c r="H11136" s="1">
        <v>45.0</v>
      </c>
      <c r="I11136" s="3">
        <v>43495.666666666664</v>
      </c>
      <c r="J11136" s="1">
        <v>2.73100736697568</v>
      </c>
      <c r="K11136" s="1" t="s">
        <v>24</v>
      </c>
      <c r="M11136" s="3">
        <v>43495.71942035879</v>
      </c>
    </row>
    <row r="11137">
      <c r="A11137" s="1">
        <v>11135.0</v>
      </c>
      <c r="B11137" s="1" t="s">
        <v>303</v>
      </c>
      <c r="C11137" s="1" t="s">
        <v>20077</v>
      </c>
      <c r="D11137" s="1" t="s">
        <v>148</v>
      </c>
      <c r="E11137" s="1" t="s">
        <v>2763</v>
      </c>
      <c r="F11137" s="1" t="s">
        <v>307</v>
      </c>
      <c r="G11137" s="1" t="s">
        <v>17</v>
      </c>
      <c r="H11137" s="1">
        <v>45.0</v>
      </c>
      <c r="I11137" s="3">
        <v>43820.791666666664</v>
      </c>
      <c r="J11137" s="1">
        <v>1.48723774642739</v>
      </c>
      <c r="K11137" s="1" t="s">
        <v>24</v>
      </c>
      <c r="M11137" s="3">
        <v>43820.8137924537</v>
      </c>
    </row>
    <row r="11138">
      <c r="A11138" s="1">
        <v>11136.0</v>
      </c>
      <c r="B11138" s="1" t="s">
        <v>853</v>
      </c>
      <c r="C11138" s="1" t="s">
        <v>20078</v>
      </c>
      <c r="D11138" s="1" t="s">
        <v>2013</v>
      </c>
      <c r="E11138" s="1" t="s">
        <v>3937</v>
      </c>
      <c r="F11138" s="1" t="s">
        <v>856</v>
      </c>
      <c r="G11138" s="1" t="s">
        <v>17</v>
      </c>
      <c r="H11138" s="1">
        <v>45.0</v>
      </c>
      <c r="I11138" s="3">
        <v>44034.541666666664</v>
      </c>
      <c r="J11138" s="1">
        <v>0.579732644913282</v>
      </c>
      <c r="K11138" s="1" t="s">
        <v>18</v>
      </c>
      <c r="M11138" s="3">
        <v>44034.57571690972</v>
      </c>
    </row>
    <row r="11139">
      <c r="A11139" s="1">
        <v>11137.0</v>
      </c>
      <c r="B11139" s="1" t="s">
        <v>293</v>
      </c>
      <c r="C11139" s="1" t="s">
        <v>20079</v>
      </c>
      <c r="D11139" s="1" t="s">
        <v>588</v>
      </c>
      <c r="E11139" s="1" t="s">
        <v>1969</v>
      </c>
      <c r="F11139" s="1" t="s">
        <v>297</v>
      </c>
      <c r="G11139" s="1" t="s">
        <v>17</v>
      </c>
      <c r="H11139" s="1">
        <v>45.0</v>
      </c>
      <c r="I11139" s="3">
        <v>43985.291666666664</v>
      </c>
      <c r="J11139" s="1">
        <v>0.883874603835802</v>
      </c>
      <c r="K11139" s="1" t="s">
        <v>62</v>
      </c>
      <c r="M11139" s="3">
        <v>43985.29224917824</v>
      </c>
    </row>
    <row r="11140">
      <c r="A11140" s="1">
        <v>11138.0</v>
      </c>
      <c r="B11140" s="1" t="s">
        <v>4775</v>
      </c>
      <c r="C11140" s="1" t="s">
        <v>20080</v>
      </c>
      <c r="D11140" s="1" t="s">
        <v>8286</v>
      </c>
      <c r="E11140" s="1" t="s">
        <v>20081</v>
      </c>
      <c r="F11140" s="1" t="s">
        <v>4778</v>
      </c>
      <c r="G11140" s="1" t="s">
        <v>89</v>
      </c>
      <c r="H11140" s="1">
        <v>45.0</v>
      </c>
      <c r="I11140" s="3">
        <v>43894.33965262731</v>
      </c>
      <c r="J11140" s="1">
        <v>3.7933460886241</v>
      </c>
      <c r="K11140" s="1" t="s">
        <v>24</v>
      </c>
      <c r="M11140" s="3">
        <v>43894.3709534838</v>
      </c>
    </row>
    <row r="11141">
      <c r="A11141" s="1">
        <v>11139.0</v>
      </c>
      <c r="B11141" s="1" t="s">
        <v>2276</v>
      </c>
      <c r="C11141" s="1" t="s">
        <v>20082</v>
      </c>
      <c r="D11141" s="1" t="s">
        <v>4244</v>
      </c>
      <c r="E11141" s="1" t="s">
        <v>4245</v>
      </c>
      <c r="F11141" s="1" t="s">
        <v>2279</v>
      </c>
      <c r="G11141" s="1" t="s">
        <v>35</v>
      </c>
      <c r="H11141" s="1">
        <v>45.0</v>
      </c>
      <c r="I11141" s="3">
        <v>43963.625</v>
      </c>
      <c r="J11141" s="1">
        <v>0.947610422037579</v>
      </c>
      <c r="K11141" s="1" t="s">
        <v>159</v>
      </c>
      <c r="M11141" s="3">
        <v>43963.660082685186</v>
      </c>
    </row>
    <row r="11142">
      <c r="A11142" s="1">
        <v>11140.0</v>
      </c>
      <c r="B11142" s="1" t="s">
        <v>2400</v>
      </c>
      <c r="C11142" s="1" t="s">
        <v>20083</v>
      </c>
      <c r="D11142" s="1" t="s">
        <v>6215</v>
      </c>
      <c r="E11142" s="1" t="s">
        <v>2403</v>
      </c>
      <c r="F11142" s="1" t="s">
        <v>2404</v>
      </c>
      <c r="G11142" s="1" t="s">
        <v>35</v>
      </c>
      <c r="H11142" s="1">
        <v>45.0</v>
      </c>
      <c r="I11142" s="3">
        <v>43473.666666666664</v>
      </c>
      <c r="J11142" s="1">
        <v>1.14637010457098</v>
      </c>
      <c r="K11142" s="1" t="s">
        <v>24</v>
      </c>
      <c r="M11142" s="3">
        <v>43473.69948425926</v>
      </c>
    </row>
    <row r="11143">
      <c r="A11143" s="1">
        <v>11141.0</v>
      </c>
      <c r="B11143" s="1" t="s">
        <v>2467</v>
      </c>
      <c r="C11143" s="1" t="s">
        <v>20084</v>
      </c>
      <c r="D11143" s="1" t="s">
        <v>1255</v>
      </c>
      <c r="E11143" s="1" t="s">
        <v>4400</v>
      </c>
      <c r="F11143" s="1" t="s">
        <v>2470</v>
      </c>
      <c r="G11143" s="1" t="s">
        <v>17</v>
      </c>
      <c r="H11143" s="1">
        <v>45.0</v>
      </c>
      <c r="I11143" s="3">
        <v>43913.604166666664</v>
      </c>
      <c r="J11143" s="1">
        <v>0.00269843836884626</v>
      </c>
      <c r="K11143" s="1" t="s">
        <v>83</v>
      </c>
      <c r="M11143" s="3">
        <v>43914.387641724534</v>
      </c>
    </row>
    <row r="11144">
      <c r="A11144" s="1">
        <v>11142.0</v>
      </c>
      <c r="B11144" s="1" t="s">
        <v>68</v>
      </c>
      <c r="C11144" s="1" t="s">
        <v>20085</v>
      </c>
      <c r="D11144" s="1" t="s">
        <v>749</v>
      </c>
      <c r="E11144" s="1" t="s">
        <v>20086</v>
      </c>
      <c r="F11144" s="1" t="s">
        <v>72</v>
      </c>
      <c r="G11144" s="1" t="s">
        <v>39</v>
      </c>
      <c r="H11144" s="1">
        <v>45.0</v>
      </c>
      <c r="I11144" s="3">
        <v>43775.625</v>
      </c>
      <c r="J11144" s="1">
        <v>2.02715826478231</v>
      </c>
      <c r="K11144" s="1" t="s">
        <v>24</v>
      </c>
      <c r="M11144" s="3">
        <v>43775.66064045139</v>
      </c>
    </row>
    <row r="11145">
      <c r="A11145" s="1">
        <v>11143.0</v>
      </c>
      <c r="B11145" s="1" t="s">
        <v>3758</v>
      </c>
      <c r="C11145" s="1" t="s">
        <v>20087</v>
      </c>
      <c r="D11145" s="1" t="s">
        <v>1592</v>
      </c>
      <c r="E11145" s="1" t="s">
        <v>20088</v>
      </c>
      <c r="F11145" s="1" t="s">
        <v>3761</v>
      </c>
      <c r="G11145" s="1" t="s">
        <v>45</v>
      </c>
      <c r="H11145" s="1">
        <v>45.0</v>
      </c>
      <c r="I11145" s="3">
        <v>44197.30005790509</v>
      </c>
      <c r="J11145" s="1">
        <v>1.65247704245986</v>
      </c>
      <c r="K11145" s="1" t="s">
        <v>166</v>
      </c>
      <c r="L11145" s="1" t="s">
        <v>167</v>
      </c>
      <c r="M11145" s="3">
        <v>44197.33104679398</v>
      </c>
    </row>
    <row r="11146">
      <c r="A11146" s="1">
        <v>11144.0</v>
      </c>
      <c r="B11146" s="1" t="s">
        <v>20089</v>
      </c>
      <c r="C11146" s="1" t="s">
        <v>20090</v>
      </c>
      <c r="D11146" s="1" t="s">
        <v>411</v>
      </c>
      <c r="E11146" s="1" t="s">
        <v>20091</v>
      </c>
      <c r="F11146" s="1" t="s">
        <v>20092</v>
      </c>
      <c r="G11146" s="1" t="s">
        <v>17</v>
      </c>
      <c r="H11146" s="1">
        <v>45.0</v>
      </c>
      <c r="I11146" s="3">
        <v>43826.416666666664</v>
      </c>
      <c r="J11146" s="1">
        <v>0.0</v>
      </c>
      <c r="K11146" s="1" t="s">
        <v>18</v>
      </c>
      <c r="M11146" s="3">
        <v>43826.68766831019</v>
      </c>
    </row>
    <row r="11147">
      <c r="A11147" s="1">
        <v>11145.0</v>
      </c>
      <c r="B11147" s="1" t="s">
        <v>6529</v>
      </c>
      <c r="C11147" s="1" t="s">
        <v>20093</v>
      </c>
      <c r="D11147" s="1" t="s">
        <v>6215</v>
      </c>
      <c r="E11147" s="1" t="s">
        <v>6531</v>
      </c>
      <c r="F11147" s="1" t="s">
        <v>6532</v>
      </c>
      <c r="G11147" s="1" t="s">
        <v>17</v>
      </c>
      <c r="H11147" s="1">
        <v>45.0</v>
      </c>
      <c r="I11147" s="3">
        <v>43778.625</v>
      </c>
      <c r="J11147" s="1">
        <v>0.0</v>
      </c>
      <c r="K11147" s="1" t="s">
        <v>24</v>
      </c>
      <c r="M11147" s="3">
        <v>43778.689876435186</v>
      </c>
    </row>
    <row r="11148">
      <c r="A11148" s="1">
        <v>11146.0</v>
      </c>
      <c r="B11148" s="1" t="s">
        <v>2314</v>
      </c>
      <c r="C11148" s="1" t="s">
        <v>20094</v>
      </c>
      <c r="D11148" s="1" t="s">
        <v>2994</v>
      </c>
      <c r="E11148" s="1" t="s">
        <v>20095</v>
      </c>
      <c r="F11148" s="1" t="s">
        <v>2318</v>
      </c>
      <c r="G11148" s="1" t="s">
        <v>35</v>
      </c>
      <c r="H11148" s="1">
        <v>45.0</v>
      </c>
      <c r="I11148" s="3">
        <v>44250.666666666664</v>
      </c>
      <c r="J11148" s="1">
        <v>1.91283221256594</v>
      </c>
      <c r="K11148" s="1" t="s">
        <v>18</v>
      </c>
      <c r="M11148" s="3">
        <v>44250.64714247685</v>
      </c>
    </row>
    <row r="11149">
      <c r="A11149" s="1">
        <v>11147.0</v>
      </c>
      <c r="B11149" s="1" t="s">
        <v>501</v>
      </c>
      <c r="C11149" s="1" t="s">
        <v>20096</v>
      </c>
      <c r="D11149" s="1" t="s">
        <v>813</v>
      </c>
      <c r="E11149" s="1" t="s">
        <v>20097</v>
      </c>
      <c r="F11149" s="1" t="s">
        <v>505</v>
      </c>
      <c r="G11149" s="1" t="s">
        <v>39</v>
      </c>
      <c r="H11149" s="1">
        <v>45.0</v>
      </c>
      <c r="I11149" s="3">
        <v>43719.166666666664</v>
      </c>
      <c r="J11149" s="1">
        <v>0.222384246212793</v>
      </c>
      <c r="K11149" s="1" t="s">
        <v>18</v>
      </c>
      <c r="M11149" s="3">
        <v>43719.230028391205</v>
      </c>
    </row>
    <row r="11150">
      <c r="A11150" s="1">
        <v>11148.0</v>
      </c>
      <c r="B11150" s="1" t="s">
        <v>20098</v>
      </c>
      <c r="C11150" s="1" t="s">
        <v>20099</v>
      </c>
      <c r="D11150" s="1" t="s">
        <v>37</v>
      </c>
      <c r="E11150" s="1" t="s">
        <v>20100</v>
      </c>
      <c r="F11150" s="1" t="s">
        <v>20101</v>
      </c>
      <c r="G11150" s="1" t="s">
        <v>39</v>
      </c>
      <c r="H11150" s="1">
        <v>45.0</v>
      </c>
      <c r="I11150" s="3">
        <v>44236.177083333336</v>
      </c>
      <c r="J11150" s="1">
        <v>3.24577520545462</v>
      </c>
      <c r="K11150" s="1" t="s">
        <v>18</v>
      </c>
      <c r="L11150" s="1" t="s">
        <v>699</v>
      </c>
      <c r="M11150" s="3">
        <v>44236.208861203704</v>
      </c>
    </row>
    <row r="11151">
      <c r="A11151" s="1">
        <v>11149.0</v>
      </c>
      <c r="B11151" s="1" t="s">
        <v>6213</v>
      </c>
      <c r="C11151" s="1" t="s">
        <v>20102</v>
      </c>
      <c r="D11151" s="1" t="s">
        <v>6215</v>
      </c>
      <c r="E11151" s="1" t="s">
        <v>6216</v>
      </c>
      <c r="F11151" s="1" t="s">
        <v>6217</v>
      </c>
      <c r="G11151" s="1" t="s">
        <v>35</v>
      </c>
      <c r="H11151" s="1">
        <v>45.0</v>
      </c>
      <c r="I11151" s="3">
        <v>43489.666666666664</v>
      </c>
      <c r="J11151" s="1">
        <v>4.70579554885929</v>
      </c>
      <c r="K11151" s="1" t="s">
        <v>24</v>
      </c>
      <c r="M11151" s="3">
        <v>43489.697278680556</v>
      </c>
    </row>
    <row r="11152">
      <c r="A11152" s="1">
        <v>11150.0</v>
      </c>
      <c r="B11152" s="1" t="s">
        <v>501</v>
      </c>
      <c r="C11152" s="1" t="s">
        <v>20103</v>
      </c>
      <c r="D11152" s="1" t="s">
        <v>503</v>
      </c>
      <c r="E11152" s="1" t="s">
        <v>504</v>
      </c>
      <c r="F11152" s="1" t="s">
        <v>505</v>
      </c>
      <c r="G11152" s="1" t="s">
        <v>17</v>
      </c>
      <c r="H11152" s="1">
        <v>45.0</v>
      </c>
      <c r="I11152" s="3">
        <v>43767.708333333336</v>
      </c>
      <c r="J11152" s="1">
        <v>1.09481489926414</v>
      </c>
      <c r="K11152" s="1" t="s">
        <v>18</v>
      </c>
      <c r="M11152" s="3">
        <v>43767.71192576389</v>
      </c>
    </row>
    <row r="11153">
      <c r="A11153" s="1">
        <v>11151.0</v>
      </c>
      <c r="B11153" s="1" t="s">
        <v>278</v>
      </c>
      <c r="C11153" s="1" t="s">
        <v>20104</v>
      </c>
      <c r="D11153" s="1" t="s">
        <v>17794</v>
      </c>
      <c r="E11153" s="1" t="s">
        <v>20105</v>
      </c>
      <c r="F11153" s="1" t="s">
        <v>281</v>
      </c>
      <c r="G11153" s="1" t="s">
        <v>17</v>
      </c>
      <c r="H11153" s="1">
        <v>45.0</v>
      </c>
      <c r="I11153" s="3">
        <v>44084.3125</v>
      </c>
      <c r="J11153" s="1">
        <v>0.886645246513088</v>
      </c>
      <c r="K11153" s="1" t="s">
        <v>24</v>
      </c>
      <c r="M11153" s="3">
        <v>44084.345049270836</v>
      </c>
    </row>
    <row r="11154">
      <c r="A11154" s="1">
        <v>11152.0</v>
      </c>
      <c r="B11154" s="1" t="s">
        <v>792</v>
      </c>
      <c r="C11154" s="1" t="s">
        <v>20106</v>
      </c>
      <c r="D11154" s="1" t="s">
        <v>578</v>
      </c>
      <c r="E11154" s="1" t="s">
        <v>794</v>
      </c>
      <c r="F11154" s="1" t="s">
        <v>795</v>
      </c>
      <c r="G11154" s="1" t="s">
        <v>17</v>
      </c>
      <c r="H11154" s="1">
        <v>45.0</v>
      </c>
      <c r="I11154" s="3">
        <v>44098.1875</v>
      </c>
      <c r="J11154" s="1">
        <v>4.18606881296066</v>
      </c>
      <c r="K11154" s="1" t="s">
        <v>18</v>
      </c>
      <c r="L11154" s="1" t="s">
        <v>444</v>
      </c>
      <c r="M11154" s="3">
        <v>44098.21022188658</v>
      </c>
    </row>
    <row r="11155">
      <c r="A11155" s="1">
        <v>11153.0</v>
      </c>
      <c r="B11155" s="1" t="s">
        <v>5034</v>
      </c>
      <c r="C11155" s="1" t="s">
        <v>20107</v>
      </c>
      <c r="D11155" s="1" t="s">
        <v>116</v>
      </c>
      <c r="E11155" s="1" t="s">
        <v>11815</v>
      </c>
      <c r="F11155" s="1" t="s">
        <v>5037</v>
      </c>
      <c r="G11155" s="1" t="s">
        <v>35</v>
      </c>
      <c r="H11155" s="1">
        <v>45.0</v>
      </c>
      <c r="I11155" s="3">
        <v>43783.458333333336</v>
      </c>
      <c r="J11155" s="1">
        <v>4.18914245340159</v>
      </c>
      <c r="K11155" s="1" t="s">
        <v>24</v>
      </c>
      <c r="M11155" s="3">
        <v>43783.45493393519</v>
      </c>
    </row>
    <row r="11156">
      <c r="A11156" s="1">
        <v>11154.0</v>
      </c>
      <c r="B11156" s="1" t="s">
        <v>647</v>
      </c>
      <c r="C11156" s="1" t="s">
        <v>20108</v>
      </c>
      <c r="D11156" s="1" t="s">
        <v>148</v>
      </c>
      <c r="E11156" s="1" t="s">
        <v>8129</v>
      </c>
      <c r="F11156" s="1" t="s">
        <v>651</v>
      </c>
      <c r="G11156" s="1" t="s">
        <v>17</v>
      </c>
      <c r="H11156" s="1">
        <v>45.0</v>
      </c>
      <c r="I11156" s="3">
        <v>44167.260416666664</v>
      </c>
      <c r="J11156" s="1">
        <v>0.493961102239147</v>
      </c>
      <c r="K11156" s="1" t="s">
        <v>24</v>
      </c>
      <c r="L11156" s="1" t="s">
        <v>238</v>
      </c>
      <c r="M11156" s="3">
        <v>44167.281843668985</v>
      </c>
    </row>
    <row r="11157">
      <c r="A11157" s="1">
        <v>11155.0</v>
      </c>
      <c r="B11157" s="1" t="s">
        <v>389</v>
      </c>
      <c r="C11157" s="1" t="s">
        <v>20109</v>
      </c>
      <c r="D11157" s="1" t="s">
        <v>818</v>
      </c>
      <c r="E11157" s="1" t="s">
        <v>2550</v>
      </c>
      <c r="F11157" s="1" t="s">
        <v>393</v>
      </c>
      <c r="G11157" s="1" t="s">
        <v>17</v>
      </c>
      <c r="H11157" s="1">
        <v>45.0</v>
      </c>
      <c r="I11157" s="3">
        <v>44164.291666666664</v>
      </c>
      <c r="J11157" s="1">
        <v>2.74014957582748</v>
      </c>
      <c r="K11157" s="1" t="s">
        <v>18</v>
      </c>
      <c r="M11157" s="3">
        <v>44164.3558677662</v>
      </c>
    </row>
    <row r="11158">
      <c r="A11158" s="1">
        <v>11156.0</v>
      </c>
      <c r="B11158" s="1" t="s">
        <v>1126</v>
      </c>
      <c r="C11158" s="1" t="s">
        <v>20110</v>
      </c>
      <c r="D11158" s="1" t="s">
        <v>1128</v>
      </c>
      <c r="E11158" s="1" t="s">
        <v>9439</v>
      </c>
      <c r="F11158" s="1" t="s">
        <v>1130</v>
      </c>
      <c r="G11158" s="1" t="s">
        <v>17</v>
      </c>
      <c r="H11158" s="1">
        <v>45.0</v>
      </c>
      <c r="I11158" s="3">
        <v>44160.21875</v>
      </c>
      <c r="J11158" s="1">
        <v>0.56471834609347</v>
      </c>
      <c r="K11158" s="1" t="s">
        <v>24</v>
      </c>
      <c r="M11158" s="3">
        <v>44160.25637954861</v>
      </c>
    </row>
    <row r="11159">
      <c r="A11159" s="1">
        <v>11157.0</v>
      </c>
      <c r="B11159" s="1" t="s">
        <v>1323</v>
      </c>
      <c r="C11159" s="1" t="s">
        <v>20111</v>
      </c>
      <c r="D11159" s="1" t="s">
        <v>1325</v>
      </c>
      <c r="E11159" s="1" t="s">
        <v>8508</v>
      </c>
      <c r="F11159" s="1" t="s">
        <v>1327</v>
      </c>
      <c r="G11159" s="1" t="s">
        <v>17</v>
      </c>
      <c r="H11159" s="1">
        <v>45.0</v>
      </c>
      <c r="I11159" s="3">
        <v>44040.4375</v>
      </c>
      <c r="J11159" s="1">
        <v>1.85029310336408</v>
      </c>
      <c r="K11159" s="1" t="s">
        <v>46</v>
      </c>
      <c r="L11159" s="1" t="s">
        <v>602</v>
      </c>
      <c r="M11159" s="3">
        <v>44040.48644366898</v>
      </c>
    </row>
    <row r="11160">
      <c r="A11160" s="1">
        <v>11158.0</v>
      </c>
      <c r="B11160" s="1" t="s">
        <v>3196</v>
      </c>
      <c r="C11160" s="1" t="s">
        <v>20112</v>
      </c>
      <c r="D11160" s="1" t="s">
        <v>3198</v>
      </c>
      <c r="E11160" s="1" t="s">
        <v>18406</v>
      </c>
      <c r="F11160" s="1" t="s">
        <v>3200</v>
      </c>
      <c r="G11160" s="1" t="s">
        <v>17</v>
      </c>
      <c r="H11160" s="1">
        <v>45.0</v>
      </c>
      <c r="I11160" s="3">
        <v>43891.635416666664</v>
      </c>
      <c r="J11160" s="1">
        <v>4.22323680346118</v>
      </c>
      <c r="K11160" s="1" t="s">
        <v>2499</v>
      </c>
      <c r="M11160" s="3">
        <v>43891.69979303241</v>
      </c>
    </row>
    <row r="11161">
      <c r="A11161" s="1">
        <v>11159.0</v>
      </c>
      <c r="B11161" s="1" t="s">
        <v>1604</v>
      </c>
      <c r="C11161" s="1" t="s">
        <v>20113</v>
      </c>
      <c r="D11161" s="1" t="s">
        <v>49</v>
      </c>
      <c r="E11161" s="1" t="s">
        <v>20114</v>
      </c>
      <c r="F11161" s="1" t="s">
        <v>1608</v>
      </c>
      <c r="G11161" s="1" t="s">
        <v>39</v>
      </c>
      <c r="H11161" s="1">
        <v>45.0</v>
      </c>
      <c r="I11161" s="3">
        <v>44106.645833333336</v>
      </c>
      <c r="J11161" s="1">
        <v>2.53296530986571</v>
      </c>
      <c r="K11161" s="1" t="s">
        <v>18</v>
      </c>
      <c r="M11161" s="3">
        <v>44106.672423020835</v>
      </c>
    </row>
    <row r="11162">
      <c r="A11162" s="1">
        <v>11160.0</v>
      </c>
      <c r="B11162" s="1" t="s">
        <v>12</v>
      </c>
      <c r="C11162" s="1" t="s">
        <v>20115</v>
      </c>
      <c r="D11162" s="1" t="s">
        <v>411</v>
      </c>
      <c r="E11162" s="1" t="s">
        <v>5115</v>
      </c>
      <c r="F11162" s="1" t="s">
        <v>16</v>
      </c>
      <c r="G11162" s="1" t="s">
        <v>17</v>
      </c>
      <c r="H11162" s="1">
        <v>45.0</v>
      </c>
      <c r="I11162" s="3">
        <v>43955.625</v>
      </c>
      <c r="J11162" s="1">
        <v>0.681056591644036</v>
      </c>
      <c r="K11162" s="1" t="s">
        <v>18</v>
      </c>
      <c r="M11162" s="3">
        <v>43955.629773877314</v>
      </c>
    </row>
    <row r="11163">
      <c r="A11163" s="1">
        <v>11161.0</v>
      </c>
      <c r="B11163" s="1" t="s">
        <v>1742</v>
      </c>
      <c r="C11163" s="1" t="s">
        <v>20116</v>
      </c>
      <c r="D11163" s="1" t="s">
        <v>1744</v>
      </c>
      <c r="E11163" s="1" t="s">
        <v>20117</v>
      </c>
      <c r="F11163" s="1" t="s">
        <v>1746</v>
      </c>
      <c r="G11163" s="1" t="s">
        <v>89</v>
      </c>
      <c r="H11163" s="1">
        <v>45.0</v>
      </c>
      <c r="I11163" s="3">
        <v>43476.446734178244</v>
      </c>
      <c r="J11163" s="1">
        <v>0.0101593624196783</v>
      </c>
      <c r="K11163" s="1" t="s">
        <v>24</v>
      </c>
      <c r="M11163" s="3">
        <v>43476.41375571759</v>
      </c>
    </row>
    <row r="11164">
      <c r="A11164" s="1">
        <v>11162.0</v>
      </c>
      <c r="B11164" s="1" t="s">
        <v>1872</v>
      </c>
      <c r="C11164" s="1" t="s">
        <v>20118</v>
      </c>
      <c r="D11164" s="1" t="s">
        <v>12581</v>
      </c>
      <c r="E11164" s="1" t="s">
        <v>20119</v>
      </c>
      <c r="F11164" s="1" t="s">
        <v>1876</v>
      </c>
      <c r="G11164" s="1" t="s">
        <v>39</v>
      </c>
      <c r="H11164" s="1">
        <v>45.0</v>
      </c>
      <c r="I11164" s="3">
        <v>44230.645833333336</v>
      </c>
      <c r="J11164" s="1">
        <v>2.3138258455029</v>
      </c>
      <c r="K11164" s="1" t="s">
        <v>24</v>
      </c>
      <c r="L11164" s="1" t="s">
        <v>406</v>
      </c>
      <c r="M11164" s="3">
        <v>44230.68340137731</v>
      </c>
    </row>
    <row r="11165">
      <c r="A11165" s="1">
        <v>11163.0</v>
      </c>
      <c r="B11165" s="1" t="s">
        <v>267</v>
      </c>
      <c r="C11165" s="1" t="s">
        <v>20120</v>
      </c>
      <c r="D11165" s="1" t="s">
        <v>269</v>
      </c>
      <c r="E11165" s="1" t="s">
        <v>270</v>
      </c>
      <c r="F11165" s="1" t="s">
        <v>271</v>
      </c>
      <c r="G11165" s="1" t="s">
        <v>35</v>
      </c>
      <c r="H11165" s="1">
        <v>45.0</v>
      </c>
      <c r="I11165" s="3">
        <v>44229.625</v>
      </c>
      <c r="J11165" s="1">
        <v>2.47177571216214</v>
      </c>
      <c r="K11165" s="1" t="s">
        <v>56</v>
      </c>
      <c r="L11165" s="1" t="s">
        <v>272</v>
      </c>
      <c r="M11165" s="3">
        <v>44229.655300046295</v>
      </c>
    </row>
    <row r="11166">
      <c r="A11166" s="1">
        <v>11164.0</v>
      </c>
      <c r="B11166" s="1" t="s">
        <v>520</v>
      </c>
      <c r="C11166" s="1" t="s">
        <v>20121</v>
      </c>
      <c r="D11166" s="1" t="s">
        <v>503</v>
      </c>
      <c r="E11166" s="1" t="s">
        <v>523</v>
      </c>
      <c r="F11166" s="1" t="s">
        <v>524</v>
      </c>
      <c r="G11166" s="1" t="s">
        <v>35</v>
      </c>
      <c r="H11166" s="1">
        <v>45.0</v>
      </c>
      <c r="I11166" s="3">
        <v>43763.291666666664</v>
      </c>
      <c r="J11166" s="1">
        <v>2.4454225993038</v>
      </c>
      <c r="K11166" s="1" t="s">
        <v>46</v>
      </c>
      <c r="M11166" s="3">
        <v>43736.354876157406</v>
      </c>
    </row>
    <row r="11167">
      <c r="A11167" s="1">
        <v>11165.0</v>
      </c>
      <c r="B11167" s="1" t="s">
        <v>2944</v>
      </c>
      <c r="C11167" s="1" t="s">
        <v>20122</v>
      </c>
      <c r="D11167" s="1" t="s">
        <v>818</v>
      </c>
      <c r="E11167" s="1" t="s">
        <v>20123</v>
      </c>
      <c r="F11167" s="1" t="s">
        <v>2947</v>
      </c>
      <c r="G11167" s="1" t="s">
        <v>39</v>
      </c>
      <c r="H11167" s="1">
        <v>45.0</v>
      </c>
      <c r="I11167" s="3">
        <v>44136.25</v>
      </c>
      <c r="J11167" s="1">
        <v>3.27633522321671</v>
      </c>
      <c r="K11167" s="1" t="s">
        <v>18</v>
      </c>
      <c r="L11167" s="1" t="s">
        <v>1047</v>
      </c>
      <c r="M11167" s="3">
        <v>44136.282236493054</v>
      </c>
    </row>
    <row r="11168">
      <c r="A11168" s="1">
        <v>11166.0</v>
      </c>
      <c r="B11168" s="1" t="s">
        <v>1348</v>
      </c>
      <c r="C11168" s="1" t="s">
        <v>20124</v>
      </c>
      <c r="D11168" s="1" t="s">
        <v>121</v>
      </c>
      <c r="E11168" s="1" t="s">
        <v>2568</v>
      </c>
      <c r="F11168" s="1" t="s">
        <v>1352</v>
      </c>
      <c r="G11168" s="1" t="s">
        <v>17</v>
      </c>
      <c r="H11168" s="1">
        <v>45.0</v>
      </c>
      <c r="I11168" s="3">
        <v>44048.708333333336</v>
      </c>
      <c r="J11168" s="1">
        <v>1.29253531503923</v>
      </c>
      <c r="K11168" s="1" t="s">
        <v>18</v>
      </c>
      <c r="M11168" s="3">
        <v>44048.71676991898</v>
      </c>
    </row>
    <row r="11169">
      <c r="A11169" s="1">
        <v>11167.0</v>
      </c>
      <c r="B11169" s="1" t="s">
        <v>806</v>
      </c>
      <c r="C11169" s="1" t="s">
        <v>20125</v>
      </c>
      <c r="D11169" s="1" t="s">
        <v>2402</v>
      </c>
      <c r="E11169" s="1" t="s">
        <v>15126</v>
      </c>
      <c r="F11169" s="1" t="s">
        <v>810</v>
      </c>
      <c r="G11169" s="1" t="s">
        <v>35</v>
      </c>
      <c r="H11169" s="1">
        <v>45.0</v>
      </c>
      <c r="I11169" s="3">
        <v>43647.708333333336</v>
      </c>
      <c r="J11169" s="1">
        <v>0.0193134465731262</v>
      </c>
      <c r="K11169" s="1" t="s">
        <v>24</v>
      </c>
      <c r="M11169" s="3">
        <v>43648.6226175</v>
      </c>
    </row>
    <row r="11170">
      <c r="A11170" s="1">
        <v>11168.0</v>
      </c>
      <c r="B11170" s="1" t="s">
        <v>1583</v>
      </c>
      <c r="C11170" s="1" t="s">
        <v>20126</v>
      </c>
      <c r="D11170" s="1" t="s">
        <v>148</v>
      </c>
      <c r="E11170" s="1" t="s">
        <v>5884</v>
      </c>
      <c r="F11170" s="1" t="s">
        <v>1586</v>
      </c>
      <c r="G11170" s="1" t="s">
        <v>17</v>
      </c>
      <c r="H11170" s="1">
        <v>45.0</v>
      </c>
      <c r="I11170" s="3">
        <v>44154.729166666664</v>
      </c>
      <c r="J11170" s="1">
        <v>2.93542008348213</v>
      </c>
      <c r="K11170" s="1" t="s">
        <v>24</v>
      </c>
      <c r="L11170" s="1" t="s">
        <v>188</v>
      </c>
      <c r="M11170" s="3">
        <v>44154.766433923614</v>
      </c>
    </row>
    <row r="11171">
      <c r="A11171" s="1">
        <v>11169.0</v>
      </c>
      <c r="B11171" s="1" t="s">
        <v>732</v>
      </c>
      <c r="C11171" s="1" t="s">
        <v>20127</v>
      </c>
      <c r="D11171" s="1" t="s">
        <v>461</v>
      </c>
      <c r="E11171" s="1" t="s">
        <v>1818</v>
      </c>
      <c r="F11171" s="1" t="s">
        <v>735</v>
      </c>
      <c r="G11171" s="1" t="s">
        <v>17</v>
      </c>
      <c r="H11171" s="1">
        <v>45.0</v>
      </c>
      <c r="I11171" s="3">
        <v>44112.4375</v>
      </c>
      <c r="J11171" s="1">
        <v>2.36773942158234</v>
      </c>
      <c r="K11171" s="1" t="s">
        <v>24</v>
      </c>
      <c r="M11171" s="3">
        <v>44112.4418975463</v>
      </c>
    </row>
    <row r="11172">
      <c r="A11172" s="1">
        <v>11170.0</v>
      </c>
      <c r="B11172" s="1" t="s">
        <v>161</v>
      </c>
      <c r="C11172" s="1" t="s">
        <v>20128</v>
      </c>
      <c r="D11172" s="1" t="s">
        <v>3703</v>
      </c>
      <c r="E11172" s="1" t="s">
        <v>715</v>
      </c>
      <c r="F11172" s="1" t="s">
        <v>165</v>
      </c>
      <c r="G11172" s="1" t="s">
        <v>35</v>
      </c>
      <c r="H11172" s="1">
        <v>45.0</v>
      </c>
      <c r="I11172" s="3">
        <v>44162.614583333336</v>
      </c>
      <c r="J11172" s="1">
        <v>0.335941341656683</v>
      </c>
      <c r="K11172" s="1" t="s">
        <v>166</v>
      </c>
      <c r="L11172" s="1" t="s">
        <v>167</v>
      </c>
      <c r="M11172" s="3">
        <v>44162.64658612268</v>
      </c>
    </row>
    <row r="11173">
      <c r="A11173" s="1">
        <v>11171.0</v>
      </c>
      <c r="B11173" s="1" t="s">
        <v>5104</v>
      </c>
      <c r="C11173" s="1" t="s">
        <v>20129</v>
      </c>
      <c r="D11173" s="1" t="s">
        <v>5741</v>
      </c>
      <c r="E11173" s="1" t="s">
        <v>20130</v>
      </c>
      <c r="F11173" s="1" t="s">
        <v>5107</v>
      </c>
      <c r="G11173" s="1" t="s">
        <v>39</v>
      </c>
      <c r="H11173" s="1">
        <v>45.0</v>
      </c>
      <c r="I11173" s="3">
        <v>44165.458333333336</v>
      </c>
      <c r="J11173" s="1">
        <v>3.20613551354282</v>
      </c>
      <c r="K11173" s="1" t="s">
        <v>24</v>
      </c>
      <c r="M11173" s="3">
        <v>44165.49494670139</v>
      </c>
    </row>
    <row r="11174">
      <c r="A11174" s="1">
        <v>11172.0</v>
      </c>
      <c r="B11174" s="1" t="s">
        <v>12329</v>
      </c>
      <c r="C11174" s="1" t="s">
        <v>20131</v>
      </c>
      <c r="D11174" s="1" t="s">
        <v>1853</v>
      </c>
      <c r="E11174" s="1" t="s">
        <v>20132</v>
      </c>
      <c r="F11174" s="1" t="s">
        <v>12332</v>
      </c>
      <c r="G11174" s="1" t="s">
        <v>17</v>
      </c>
      <c r="H11174" s="1">
        <v>45.0</v>
      </c>
      <c r="I11174" s="3">
        <v>44072.666666666664</v>
      </c>
      <c r="J11174" s="1">
        <v>0.656528921141939</v>
      </c>
      <c r="K11174" s="1" t="s">
        <v>166</v>
      </c>
      <c r="M11174" s="3">
        <v>44072.69780447917</v>
      </c>
    </row>
    <row r="11175">
      <c r="A11175" s="1">
        <v>11173.0</v>
      </c>
      <c r="B11175" s="1" t="s">
        <v>732</v>
      </c>
      <c r="C11175" s="1" t="s">
        <v>20133</v>
      </c>
      <c r="D11175" s="1" t="s">
        <v>2504</v>
      </c>
      <c r="E11175" s="1" t="s">
        <v>20134</v>
      </c>
      <c r="F11175" s="1" t="s">
        <v>735</v>
      </c>
      <c r="G11175" s="1" t="s">
        <v>39</v>
      </c>
      <c r="H11175" s="1">
        <v>45.0</v>
      </c>
      <c r="I11175" s="3">
        <v>44100.72986111111</v>
      </c>
      <c r="J11175" s="1">
        <v>3.01650061774744</v>
      </c>
      <c r="K11175" s="1" t="s">
        <v>24</v>
      </c>
      <c r="M11175" s="3">
        <v>44100.758174780094</v>
      </c>
    </row>
    <row r="11176">
      <c r="A11176" s="1">
        <v>11174.0</v>
      </c>
      <c r="B11176" s="1" t="s">
        <v>15956</v>
      </c>
      <c r="C11176" s="1" t="s">
        <v>20135</v>
      </c>
      <c r="D11176" s="1" t="s">
        <v>1096</v>
      </c>
      <c r="E11176" s="1" t="s">
        <v>20136</v>
      </c>
      <c r="F11176" s="1" t="s">
        <v>20137</v>
      </c>
      <c r="G11176" s="1" t="s">
        <v>89</v>
      </c>
      <c r="H11176" s="1">
        <v>45.0</v>
      </c>
      <c r="I11176" s="3">
        <v>43889.49034267361</v>
      </c>
      <c r="J11176" s="1">
        <v>56.6141283137012</v>
      </c>
      <c r="K11176" s="1" t="s">
        <v>18</v>
      </c>
      <c r="M11176" s="3">
        <v>43889.51944550926</v>
      </c>
    </row>
    <row r="11177">
      <c r="A11177" s="1">
        <v>11175.0</v>
      </c>
      <c r="B11177" s="1" t="s">
        <v>474</v>
      </c>
      <c r="C11177" s="1" t="s">
        <v>20138</v>
      </c>
      <c r="D11177" s="1" t="s">
        <v>2601</v>
      </c>
      <c r="E11177" s="1" t="s">
        <v>20139</v>
      </c>
      <c r="F11177" s="1" t="s">
        <v>477</v>
      </c>
      <c r="G11177" s="1" t="s">
        <v>89</v>
      </c>
      <c r="H11177" s="1">
        <v>45.0</v>
      </c>
      <c r="I11177" s="3">
        <v>43822.82645422454</v>
      </c>
      <c r="J11177" s="1">
        <v>5.07627489375698</v>
      </c>
      <c r="K11177" s="1" t="s">
        <v>46</v>
      </c>
      <c r="M11177" s="3">
        <v>43822.861795902776</v>
      </c>
    </row>
    <row r="11178">
      <c r="A11178" s="1">
        <v>11176.0</v>
      </c>
      <c r="B11178" s="1" t="s">
        <v>5302</v>
      </c>
      <c r="C11178" s="1" t="s">
        <v>20140</v>
      </c>
      <c r="D11178" s="1" t="s">
        <v>1988</v>
      </c>
      <c r="E11178" s="1" t="s">
        <v>20141</v>
      </c>
      <c r="F11178" s="1" t="s">
        <v>5305</v>
      </c>
      <c r="G11178" s="1" t="s">
        <v>89</v>
      </c>
      <c r="H11178" s="1">
        <v>45.0</v>
      </c>
      <c r="I11178" s="3">
        <v>43880.72061362269</v>
      </c>
      <c r="J11178" s="1">
        <v>2.28393329700294</v>
      </c>
      <c r="K11178" s="1" t="s">
        <v>18</v>
      </c>
      <c r="M11178" s="3">
        <v>43880.756928877316</v>
      </c>
    </row>
    <row r="11179">
      <c r="A11179" s="1">
        <v>11177.0</v>
      </c>
      <c r="B11179" s="1" t="s">
        <v>2918</v>
      </c>
      <c r="C11179" s="1" t="s">
        <v>20142</v>
      </c>
      <c r="D11179" s="1" t="s">
        <v>20143</v>
      </c>
      <c r="E11179" s="1" t="s">
        <v>20144</v>
      </c>
      <c r="F11179" s="1" t="s">
        <v>2922</v>
      </c>
      <c r="G11179" s="1" t="s">
        <v>89</v>
      </c>
      <c r="H11179" s="1">
        <v>45.0</v>
      </c>
      <c r="I11179" s="3">
        <v>44078.65734619213</v>
      </c>
      <c r="J11179" s="1">
        <v>0.21043687280956</v>
      </c>
      <c r="K11179" s="1" t="s">
        <v>24</v>
      </c>
      <c r="M11179" s="3">
        <v>44078.71469700232</v>
      </c>
    </row>
    <row r="11180">
      <c r="A11180" s="1">
        <v>11178.0</v>
      </c>
      <c r="B11180" s="1" t="s">
        <v>887</v>
      </c>
      <c r="C11180" s="1" t="s">
        <v>20145</v>
      </c>
      <c r="D11180" s="1" t="s">
        <v>998</v>
      </c>
      <c r="E11180" s="1" t="s">
        <v>20146</v>
      </c>
      <c r="F11180" s="1" t="s">
        <v>891</v>
      </c>
      <c r="G11180" s="1" t="s">
        <v>39</v>
      </c>
      <c r="H11180" s="1">
        <v>45.0</v>
      </c>
      <c r="I11180" s="3">
        <v>43930.708333333336</v>
      </c>
      <c r="J11180" s="1">
        <v>1.9302152679812</v>
      </c>
      <c r="K11180" s="1" t="s">
        <v>24</v>
      </c>
      <c r="M11180" s="3">
        <v>43930.73805541667</v>
      </c>
    </row>
    <row r="11181">
      <c r="A11181" s="1">
        <v>11179.0</v>
      </c>
      <c r="B11181" s="1" t="s">
        <v>303</v>
      </c>
      <c r="C11181" s="1" t="s">
        <v>20147</v>
      </c>
      <c r="D11181" s="1" t="s">
        <v>305</v>
      </c>
      <c r="E11181" s="1" t="s">
        <v>1950</v>
      </c>
      <c r="F11181" s="1" t="s">
        <v>307</v>
      </c>
      <c r="G11181" s="1" t="s">
        <v>17</v>
      </c>
      <c r="H11181" s="1">
        <v>45.0</v>
      </c>
      <c r="I11181" s="3">
        <v>43889.229166666664</v>
      </c>
      <c r="J11181" s="1">
        <v>1.49345397384237</v>
      </c>
      <c r="K11181" s="1" t="s">
        <v>24</v>
      </c>
      <c r="M11181" s="3">
        <v>43889.255081967596</v>
      </c>
    </row>
    <row r="11182">
      <c r="A11182" s="1">
        <v>11180.0</v>
      </c>
      <c r="B11182" s="1" t="s">
        <v>2905</v>
      </c>
      <c r="C11182" s="1" t="s">
        <v>20148</v>
      </c>
      <c r="D11182" s="1" t="s">
        <v>3858</v>
      </c>
      <c r="E11182" s="1" t="s">
        <v>20149</v>
      </c>
      <c r="F11182" s="1" t="s">
        <v>2909</v>
      </c>
      <c r="G11182" s="1" t="s">
        <v>39</v>
      </c>
      <c r="H11182" s="1">
        <v>45.0</v>
      </c>
      <c r="I11182" s="3">
        <v>44109.604166666664</v>
      </c>
      <c r="J11182" s="1">
        <v>1.11319787922442</v>
      </c>
      <c r="K11182" s="1" t="s">
        <v>166</v>
      </c>
      <c r="M11182" s="3">
        <v>44109.63011686342</v>
      </c>
    </row>
    <row r="11183">
      <c r="A11183" s="1">
        <v>11181.0</v>
      </c>
      <c r="B11183" s="1" t="s">
        <v>340</v>
      </c>
      <c r="C11183" s="1" t="s">
        <v>20150</v>
      </c>
      <c r="D11183" s="1" t="s">
        <v>59</v>
      </c>
      <c r="E11183" s="1" t="s">
        <v>20151</v>
      </c>
      <c r="F11183" s="1" t="s">
        <v>344</v>
      </c>
      <c r="G11183" s="1" t="s">
        <v>39</v>
      </c>
      <c r="H11183" s="1">
        <v>45.0</v>
      </c>
      <c r="I11183" s="3">
        <v>43872.729166666664</v>
      </c>
      <c r="J11183" s="1">
        <v>0.771744663923332</v>
      </c>
      <c r="K11183" s="1" t="s">
        <v>83</v>
      </c>
      <c r="M11183" s="3">
        <v>43872.760956527774</v>
      </c>
    </row>
    <row r="11184">
      <c r="A11184" s="1">
        <v>11182.0</v>
      </c>
      <c r="B11184" s="1" t="s">
        <v>2467</v>
      </c>
      <c r="C11184" s="1" t="s">
        <v>20152</v>
      </c>
      <c r="D11184" s="1" t="s">
        <v>2173</v>
      </c>
      <c r="E11184" s="1" t="s">
        <v>6041</v>
      </c>
      <c r="F11184" s="1" t="s">
        <v>2470</v>
      </c>
      <c r="G11184" s="1" t="s">
        <v>17</v>
      </c>
      <c r="H11184" s="1">
        <v>45.0</v>
      </c>
      <c r="I11184" s="3">
        <v>43768.625</v>
      </c>
      <c r="J11184" s="1">
        <v>0.747458112255323</v>
      </c>
      <c r="K11184" s="1" t="s">
        <v>83</v>
      </c>
      <c r="M11184" s="3">
        <v>43768.63376762732</v>
      </c>
    </row>
    <row r="11185">
      <c r="A11185" s="1">
        <v>11183.0</v>
      </c>
      <c r="B11185" s="1" t="s">
        <v>434</v>
      </c>
      <c r="C11185" s="1" t="s">
        <v>20153</v>
      </c>
      <c r="D11185" s="1" t="s">
        <v>1250</v>
      </c>
      <c r="E11185" s="1" t="s">
        <v>9986</v>
      </c>
      <c r="F11185" s="1" t="s">
        <v>438</v>
      </c>
      <c r="G11185" s="1" t="s">
        <v>17</v>
      </c>
      <c r="H11185" s="1">
        <v>45.0</v>
      </c>
      <c r="I11185" s="3">
        <v>43716.666666666664</v>
      </c>
      <c r="J11185" s="1">
        <v>7.75357108215294</v>
      </c>
      <c r="K11185" s="1" t="s">
        <v>24</v>
      </c>
      <c r="M11185" s="3">
        <v>43718.51640450231</v>
      </c>
    </row>
    <row r="11186">
      <c r="A11186" s="1">
        <v>11184.0</v>
      </c>
      <c r="B11186" s="1" t="s">
        <v>1516</v>
      </c>
      <c r="C11186" s="1" t="s">
        <v>20154</v>
      </c>
      <c r="D11186" s="1" t="s">
        <v>598</v>
      </c>
      <c r="E11186" s="1" t="s">
        <v>20155</v>
      </c>
      <c r="F11186" s="1" t="s">
        <v>1519</v>
      </c>
      <c r="G11186" s="1" t="s">
        <v>39</v>
      </c>
      <c r="H11186" s="1">
        <v>45.0</v>
      </c>
      <c r="I11186" s="3">
        <v>44094.625</v>
      </c>
      <c r="J11186" s="1">
        <v>0.39215645038182</v>
      </c>
      <c r="K11186" s="1" t="s">
        <v>689</v>
      </c>
      <c r="M11186" s="3">
        <v>44094.66534581019</v>
      </c>
    </row>
    <row r="11187">
      <c r="A11187" s="1">
        <v>11185.0</v>
      </c>
      <c r="B11187" s="1" t="s">
        <v>303</v>
      </c>
      <c r="C11187" s="1" t="s">
        <v>20156</v>
      </c>
      <c r="D11187" s="1" t="s">
        <v>148</v>
      </c>
      <c r="E11187" s="1" t="s">
        <v>2763</v>
      </c>
      <c r="F11187" s="1" t="s">
        <v>307</v>
      </c>
      <c r="G11187" s="1" t="s">
        <v>17</v>
      </c>
      <c r="H11187" s="1">
        <v>45.0</v>
      </c>
      <c r="I11187" s="3">
        <v>43824.666666666664</v>
      </c>
      <c r="J11187" s="1">
        <v>1.45252486803053</v>
      </c>
      <c r="K11187" s="1" t="s">
        <v>24</v>
      </c>
      <c r="M11187" s="3">
        <v>43824.71429002315</v>
      </c>
    </row>
    <row r="11188">
      <c r="A11188" s="1">
        <v>11186.0</v>
      </c>
      <c r="B11188" s="1" t="s">
        <v>6478</v>
      </c>
      <c r="C11188" s="1" t="s">
        <v>20157</v>
      </c>
      <c r="D11188" s="1" t="s">
        <v>3207</v>
      </c>
      <c r="E11188" s="1" t="s">
        <v>7876</v>
      </c>
      <c r="F11188" s="1" t="s">
        <v>6482</v>
      </c>
      <c r="G11188" s="1" t="s">
        <v>35</v>
      </c>
      <c r="H11188" s="1">
        <v>45.0</v>
      </c>
      <c r="I11188" s="3">
        <v>44236.25</v>
      </c>
      <c r="J11188" s="1">
        <v>1.89973485166481</v>
      </c>
      <c r="K11188" s="1" t="s">
        <v>159</v>
      </c>
      <c r="L11188" s="1" t="s">
        <v>495</v>
      </c>
      <c r="M11188" s="3">
        <v>44236.30257395833</v>
      </c>
    </row>
    <row r="11189">
      <c r="A11189" s="1">
        <v>11187.0</v>
      </c>
      <c r="B11189" s="1" t="s">
        <v>450</v>
      </c>
      <c r="C11189" s="1" t="s">
        <v>20158</v>
      </c>
      <c r="D11189" s="1" t="s">
        <v>3581</v>
      </c>
      <c r="E11189" s="1" t="s">
        <v>16066</v>
      </c>
      <c r="F11189" s="1" t="s">
        <v>454</v>
      </c>
      <c r="G11189" s="1" t="s">
        <v>17</v>
      </c>
      <c r="H11189" s="1">
        <v>45.0</v>
      </c>
      <c r="I11189" s="3">
        <v>44151.1875</v>
      </c>
      <c r="J11189" s="1">
        <v>2.44662318263403</v>
      </c>
      <c r="K11189" s="1" t="s">
        <v>24</v>
      </c>
      <c r="L11189" s="1" t="s">
        <v>238</v>
      </c>
      <c r="M11189" s="3">
        <v>44151.22416253472</v>
      </c>
    </row>
    <row r="11190">
      <c r="A11190" s="1">
        <v>11188.0</v>
      </c>
      <c r="B11190" s="1" t="s">
        <v>732</v>
      </c>
      <c r="C11190" s="1" t="s">
        <v>20159</v>
      </c>
      <c r="D11190" s="1" t="s">
        <v>461</v>
      </c>
      <c r="E11190" s="1" t="s">
        <v>5592</v>
      </c>
      <c r="F11190" s="1" t="s">
        <v>735</v>
      </c>
      <c r="G11190" s="1" t="s">
        <v>17</v>
      </c>
      <c r="H11190" s="1">
        <v>45.0</v>
      </c>
      <c r="I11190" s="3">
        <v>44092.729166666664</v>
      </c>
      <c r="J11190" s="1">
        <v>5.12676865293448</v>
      </c>
      <c r="K11190" s="1" t="s">
        <v>24</v>
      </c>
      <c r="M11190" s="3">
        <v>44092.75517231481</v>
      </c>
    </row>
    <row r="11191">
      <c r="A11191" s="1">
        <v>11189.0</v>
      </c>
      <c r="B11191" s="1" t="s">
        <v>1012</v>
      </c>
      <c r="C11191" s="1" t="s">
        <v>20160</v>
      </c>
      <c r="D11191" s="1" t="s">
        <v>1014</v>
      </c>
      <c r="E11191" s="1" t="s">
        <v>1960</v>
      </c>
      <c r="F11191" s="1" t="s">
        <v>1016</v>
      </c>
      <c r="G11191" s="1" t="s">
        <v>17</v>
      </c>
      <c r="H11191" s="1">
        <v>45.0</v>
      </c>
      <c r="I11191" s="3">
        <v>43934.260416666664</v>
      </c>
      <c r="J11191" s="1">
        <v>0.0</v>
      </c>
      <c r="K11191" s="1" t="s">
        <v>166</v>
      </c>
      <c r="M11191" s="3">
        <v>43934.28698793981</v>
      </c>
    </row>
    <row r="11192">
      <c r="A11192" s="1">
        <v>11190.0</v>
      </c>
      <c r="B11192" s="1" t="s">
        <v>184</v>
      </c>
      <c r="C11192" s="1" t="s">
        <v>20161</v>
      </c>
      <c r="D11192" s="1" t="s">
        <v>148</v>
      </c>
      <c r="E11192" s="1" t="s">
        <v>20162</v>
      </c>
      <c r="F11192" s="1" t="s">
        <v>187</v>
      </c>
      <c r="G11192" s="1" t="s">
        <v>17</v>
      </c>
      <c r="H11192" s="1">
        <v>45.0</v>
      </c>
      <c r="I11192" s="3">
        <v>44239.333333333336</v>
      </c>
      <c r="J11192" s="1">
        <v>1.9660054896028</v>
      </c>
      <c r="K11192" s="1" t="s">
        <v>24</v>
      </c>
      <c r="L11192" s="1" t="s">
        <v>188</v>
      </c>
      <c r="M11192" s="3">
        <v>44239.3627519213</v>
      </c>
    </row>
    <row r="11193">
      <c r="A11193" s="1">
        <v>11191.0</v>
      </c>
      <c r="B11193" s="1" t="s">
        <v>582</v>
      </c>
      <c r="C11193" s="1" t="s">
        <v>20163</v>
      </c>
      <c r="D11193" s="1" t="s">
        <v>1827</v>
      </c>
      <c r="E11193" s="1" t="s">
        <v>5125</v>
      </c>
      <c r="F11193" s="1" t="s">
        <v>586</v>
      </c>
      <c r="G11193" s="1" t="s">
        <v>35</v>
      </c>
      <c r="H11193" s="1">
        <v>45.0</v>
      </c>
      <c r="I11193" s="3">
        <v>44162.25</v>
      </c>
      <c r="J11193" s="1">
        <v>0.915926201639672</v>
      </c>
      <c r="K11193" s="1" t="s">
        <v>166</v>
      </c>
      <c r="M11193" s="3">
        <v>44162.282985439815</v>
      </c>
    </row>
    <row r="11194">
      <c r="A11194" s="1">
        <v>11192.0</v>
      </c>
      <c r="B11194" s="1" t="s">
        <v>732</v>
      </c>
      <c r="C11194" s="1" t="s">
        <v>20164</v>
      </c>
      <c r="D11194" s="1" t="s">
        <v>461</v>
      </c>
      <c r="E11194" s="1" t="s">
        <v>849</v>
      </c>
      <c r="F11194" s="1" t="s">
        <v>735</v>
      </c>
      <c r="G11194" s="1" t="s">
        <v>17</v>
      </c>
      <c r="H11194" s="1">
        <v>45.0</v>
      </c>
      <c r="I11194" s="3">
        <v>43993.729166666664</v>
      </c>
      <c r="J11194" s="1">
        <v>1.62914717667082</v>
      </c>
      <c r="K11194" s="1" t="s">
        <v>24</v>
      </c>
      <c r="M11194" s="3">
        <v>43993.75631321759</v>
      </c>
    </row>
    <row r="11195">
      <c r="A11195" s="1">
        <v>11193.0</v>
      </c>
      <c r="B11195" s="1" t="s">
        <v>1023</v>
      </c>
      <c r="C11195" s="1" t="s">
        <v>20165</v>
      </c>
      <c r="D11195" s="1" t="s">
        <v>1370</v>
      </c>
      <c r="E11195" s="1" t="s">
        <v>2099</v>
      </c>
      <c r="F11195" s="1" t="s">
        <v>1027</v>
      </c>
      <c r="G11195" s="1" t="s">
        <v>35</v>
      </c>
      <c r="H11195" s="1">
        <v>45.0</v>
      </c>
      <c r="I11195" s="3">
        <v>43581.166666666664</v>
      </c>
      <c r="J11195" s="1">
        <v>1.30798406654561</v>
      </c>
      <c r="K11195" s="1" t="s">
        <v>24</v>
      </c>
      <c r="M11195" s="3">
        <v>43581.18910244213</v>
      </c>
    </row>
    <row r="11196">
      <c r="A11196" s="1">
        <v>11194.0</v>
      </c>
      <c r="B11196" s="1" t="s">
        <v>5792</v>
      </c>
      <c r="C11196" s="1" t="s">
        <v>20166</v>
      </c>
      <c r="D11196" s="1" t="s">
        <v>80</v>
      </c>
      <c r="E11196" s="1" t="s">
        <v>7882</v>
      </c>
      <c r="F11196" s="1" t="s">
        <v>5795</v>
      </c>
      <c r="G11196" s="1" t="s">
        <v>17</v>
      </c>
      <c r="H11196" s="1">
        <v>45.0</v>
      </c>
      <c r="I11196" s="3">
        <v>43784.541666666664</v>
      </c>
      <c r="J11196" s="1">
        <v>0.345034338935698</v>
      </c>
      <c r="K11196" s="1" t="s">
        <v>83</v>
      </c>
      <c r="M11196" s="3">
        <v>43784.62209302084</v>
      </c>
    </row>
    <row r="11197">
      <c r="A11197" s="1">
        <v>11195.0</v>
      </c>
      <c r="B11197" s="1" t="s">
        <v>345</v>
      </c>
      <c r="C11197" s="1" t="s">
        <v>20167</v>
      </c>
      <c r="D11197" s="1" t="s">
        <v>347</v>
      </c>
      <c r="E11197" s="1" t="s">
        <v>348</v>
      </c>
      <c r="F11197" s="1" t="s">
        <v>349</v>
      </c>
      <c r="G11197" s="1" t="s">
        <v>17</v>
      </c>
      <c r="H11197" s="1">
        <v>45.0</v>
      </c>
      <c r="I11197" s="3">
        <v>43756.166666666664</v>
      </c>
      <c r="J11197" s="1">
        <v>2.07191137322413</v>
      </c>
      <c r="K11197" s="1" t="s">
        <v>24</v>
      </c>
      <c r="M11197" s="3">
        <v>43756.22251869213</v>
      </c>
    </row>
    <row r="11198">
      <c r="A11198" s="1">
        <v>11196.0</v>
      </c>
      <c r="B11198" s="1" t="s">
        <v>389</v>
      </c>
      <c r="C11198" s="1" t="s">
        <v>20168</v>
      </c>
      <c r="D11198" s="1" t="s">
        <v>818</v>
      </c>
      <c r="E11198" s="1" t="s">
        <v>20169</v>
      </c>
      <c r="F11198" s="1" t="s">
        <v>393</v>
      </c>
      <c r="G11198" s="1" t="s">
        <v>17</v>
      </c>
      <c r="H11198" s="1">
        <v>45.0</v>
      </c>
      <c r="I11198" s="3">
        <v>44193.291666666664</v>
      </c>
      <c r="J11198" s="1">
        <v>2.61329271486901</v>
      </c>
      <c r="K11198" s="1" t="s">
        <v>18</v>
      </c>
      <c r="M11198" s="3">
        <v>44193.36663125</v>
      </c>
    </row>
    <row r="11199">
      <c r="A11199" s="1">
        <v>11197.0</v>
      </c>
      <c r="B11199" s="1" t="s">
        <v>12</v>
      </c>
      <c r="C11199" s="1" t="s">
        <v>20170</v>
      </c>
      <c r="D11199" s="1" t="s">
        <v>411</v>
      </c>
      <c r="E11199" s="1" t="s">
        <v>4148</v>
      </c>
      <c r="F11199" s="1" t="s">
        <v>16</v>
      </c>
      <c r="G11199" s="1" t="s">
        <v>17</v>
      </c>
      <c r="H11199" s="1">
        <v>45.0</v>
      </c>
      <c r="I11199" s="3">
        <v>44120.291666666664</v>
      </c>
      <c r="J11199" s="1">
        <v>0.331338319896509</v>
      </c>
      <c r="K11199" s="1" t="s">
        <v>18</v>
      </c>
      <c r="M11199" s="3">
        <v>44120.32314263889</v>
      </c>
    </row>
    <row r="11200">
      <c r="A11200" s="1">
        <v>11198.0</v>
      </c>
      <c r="B11200" s="1" t="s">
        <v>2080</v>
      </c>
      <c r="C11200" s="1" t="s">
        <v>20171</v>
      </c>
      <c r="D11200" s="1" t="s">
        <v>7367</v>
      </c>
      <c r="E11200" s="1" t="s">
        <v>3512</v>
      </c>
      <c r="F11200" s="1" t="s">
        <v>2083</v>
      </c>
      <c r="G11200" s="1" t="s">
        <v>17</v>
      </c>
      <c r="H11200" s="1">
        <v>45.0</v>
      </c>
      <c r="I11200" s="3">
        <v>43726.625</v>
      </c>
      <c r="J11200" s="1">
        <v>2.07961405431577</v>
      </c>
      <c r="K11200" s="1" t="s">
        <v>166</v>
      </c>
      <c r="M11200" s="3">
        <v>43726.709205231484</v>
      </c>
    </row>
    <row r="11201">
      <c r="A11201" s="1">
        <v>11199.0</v>
      </c>
      <c r="B11201" s="1" t="s">
        <v>2877</v>
      </c>
      <c r="C11201" s="1" t="s">
        <v>20172</v>
      </c>
      <c r="D11201" s="1" t="s">
        <v>126</v>
      </c>
      <c r="E11201" s="1" t="s">
        <v>12021</v>
      </c>
      <c r="F11201" s="1" t="s">
        <v>2881</v>
      </c>
      <c r="G11201" s="1" t="s">
        <v>17</v>
      </c>
      <c r="H11201" s="1">
        <v>45.0</v>
      </c>
      <c r="I11201" s="3">
        <v>44127.666666666664</v>
      </c>
      <c r="J11201" s="1">
        <v>0.758343090806831</v>
      </c>
      <c r="K11201" s="1" t="s">
        <v>62</v>
      </c>
      <c r="M11201" s="3">
        <v>44127.78684314815</v>
      </c>
    </row>
    <row r="11202">
      <c r="A11202" s="1">
        <v>11200.0</v>
      </c>
      <c r="B11202" s="1" t="s">
        <v>2534</v>
      </c>
      <c r="C11202" s="1" t="s">
        <v>20173</v>
      </c>
      <c r="D11202" s="1" t="s">
        <v>5995</v>
      </c>
      <c r="E11202" s="1" t="s">
        <v>20174</v>
      </c>
      <c r="F11202" s="1" t="s">
        <v>2538</v>
      </c>
      <c r="G11202" s="1" t="s">
        <v>89</v>
      </c>
      <c r="H11202" s="1">
        <v>45.0</v>
      </c>
      <c r="I11202" s="3">
        <v>43888.72786071759</v>
      </c>
      <c r="J11202" s="1">
        <v>1.71439147252247</v>
      </c>
      <c r="K11202" s="1" t="s">
        <v>18</v>
      </c>
      <c r="M11202" s="3">
        <v>43888.76834636574</v>
      </c>
    </row>
    <row r="11203">
      <c r="A11203" s="1">
        <v>11201.0</v>
      </c>
      <c r="B11203" s="1" t="s">
        <v>824</v>
      </c>
      <c r="C11203" s="1" t="s">
        <v>20175</v>
      </c>
      <c r="D11203" s="1" t="s">
        <v>373</v>
      </c>
      <c r="E11203" s="1" t="s">
        <v>8480</v>
      </c>
      <c r="F11203" s="1" t="s">
        <v>827</v>
      </c>
      <c r="G11203" s="1" t="s">
        <v>35</v>
      </c>
      <c r="H11203" s="1">
        <v>45.0</v>
      </c>
      <c r="I11203" s="3">
        <v>43567.208333333336</v>
      </c>
      <c r="J11203" s="1">
        <v>1.76580479890099</v>
      </c>
      <c r="K11203" s="1" t="s">
        <v>18</v>
      </c>
      <c r="M11203" s="3">
        <v>43567.26531560185</v>
      </c>
    </row>
    <row r="11204">
      <c r="A11204" s="1">
        <v>11202.0</v>
      </c>
      <c r="B11204" s="1" t="s">
        <v>512</v>
      </c>
      <c r="C11204" s="1" t="s">
        <v>20176</v>
      </c>
      <c r="D11204" s="1" t="s">
        <v>1549</v>
      </c>
      <c r="E11204" s="1" t="s">
        <v>2513</v>
      </c>
      <c r="F11204" s="1" t="s">
        <v>516</v>
      </c>
      <c r="G11204" s="1" t="s">
        <v>17</v>
      </c>
      <c r="H11204" s="1">
        <v>45.0</v>
      </c>
      <c r="I11204" s="3">
        <v>43850.375</v>
      </c>
      <c r="J11204" s="1">
        <v>3.18934432242798</v>
      </c>
      <c r="K11204" s="1" t="s">
        <v>83</v>
      </c>
      <c r="M11204" s="3">
        <v>43850.3529537963</v>
      </c>
    </row>
    <row r="11205">
      <c r="A11205" s="1">
        <v>11203.0</v>
      </c>
      <c r="B11205" s="1" t="s">
        <v>834</v>
      </c>
      <c r="C11205" s="1" t="s">
        <v>20177</v>
      </c>
      <c r="D11205" s="1" t="s">
        <v>5745</v>
      </c>
      <c r="E11205" s="1" t="s">
        <v>20178</v>
      </c>
      <c r="F11205" s="1" t="s">
        <v>837</v>
      </c>
      <c r="G11205" s="1" t="s">
        <v>39</v>
      </c>
      <c r="H11205" s="1">
        <v>45.0</v>
      </c>
      <c r="I11205" s="3">
        <v>44046.75</v>
      </c>
      <c r="J11205" s="1">
        <v>0.911229236679876</v>
      </c>
      <c r="K11205" s="1" t="s">
        <v>18</v>
      </c>
      <c r="M11205" s="3">
        <v>44046.77886427083</v>
      </c>
    </row>
    <row r="11206">
      <c r="A11206" s="1">
        <v>11204.0</v>
      </c>
      <c r="B11206" s="1" t="s">
        <v>340</v>
      </c>
      <c r="C11206" s="1" t="s">
        <v>20179</v>
      </c>
      <c r="D11206" s="1" t="s">
        <v>1255</v>
      </c>
      <c r="E11206" s="1" t="s">
        <v>20180</v>
      </c>
      <c r="F11206" s="1" t="s">
        <v>344</v>
      </c>
      <c r="G11206" s="1" t="s">
        <v>39</v>
      </c>
      <c r="H11206" s="1">
        <v>45.0</v>
      </c>
      <c r="I11206" s="3">
        <v>44026.666666666664</v>
      </c>
      <c r="J11206" s="1">
        <v>2.34418405036206</v>
      </c>
      <c r="K11206" s="1" t="s">
        <v>83</v>
      </c>
      <c r="M11206" s="3">
        <v>44026.700173125</v>
      </c>
    </row>
    <row r="11207">
      <c r="A11207" s="1">
        <v>11205.0</v>
      </c>
      <c r="B11207" s="1" t="s">
        <v>319</v>
      </c>
      <c r="C11207" s="1" t="s">
        <v>20181</v>
      </c>
      <c r="D11207" s="1" t="s">
        <v>321</v>
      </c>
      <c r="E11207" s="1" t="s">
        <v>20182</v>
      </c>
      <c r="F11207" s="1" t="s">
        <v>323</v>
      </c>
      <c r="G11207" s="1" t="s">
        <v>39</v>
      </c>
      <c r="H11207" s="1">
        <v>45.0</v>
      </c>
      <c r="I11207" s="3">
        <v>44130.666666666664</v>
      </c>
      <c r="J11207" s="1">
        <v>0.0</v>
      </c>
      <c r="K11207" s="1" t="s">
        <v>24</v>
      </c>
      <c r="M11207" s="3">
        <v>44131.24308730324</v>
      </c>
    </row>
    <row r="11208">
      <c r="A11208" s="1">
        <v>11206.0</v>
      </c>
      <c r="B11208" s="1" t="s">
        <v>136</v>
      </c>
      <c r="C11208" s="1" t="s">
        <v>20183</v>
      </c>
      <c r="D11208" s="1" t="s">
        <v>138</v>
      </c>
      <c r="E11208" s="1" t="s">
        <v>1259</v>
      </c>
      <c r="F11208" s="1" t="s">
        <v>140</v>
      </c>
      <c r="G11208" s="1" t="s">
        <v>35</v>
      </c>
      <c r="H11208" s="1">
        <v>45.0</v>
      </c>
      <c r="I11208" s="3">
        <v>44218.375</v>
      </c>
      <c r="J11208" s="1">
        <v>2.58375742725306</v>
      </c>
      <c r="K11208" s="1" t="s">
        <v>18</v>
      </c>
      <c r="M11208" s="3">
        <v>44218.32295988426</v>
      </c>
    </row>
    <row r="11209">
      <c r="A11209" s="1">
        <v>11207.0</v>
      </c>
      <c r="B11209" s="1" t="s">
        <v>872</v>
      </c>
      <c r="C11209" s="1" t="s">
        <v>20184</v>
      </c>
      <c r="D11209" s="1" t="s">
        <v>121</v>
      </c>
      <c r="E11209" s="1" t="s">
        <v>20185</v>
      </c>
      <c r="F11209" s="1" t="s">
        <v>875</v>
      </c>
      <c r="G11209" s="1" t="s">
        <v>89</v>
      </c>
      <c r="H11209" s="1">
        <v>45.0</v>
      </c>
      <c r="I11209" s="3">
        <v>44202.57212672454</v>
      </c>
      <c r="J11209" s="1">
        <v>2.5259969543029</v>
      </c>
      <c r="K11209" s="1" t="s">
        <v>18</v>
      </c>
      <c r="M11209" s="3">
        <v>44202.59963143519</v>
      </c>
    </row>
    <row r="11210">
      <c r="A11210" s="1">
        <v>11208.0</v>
      </c>
      <c r="B11210" s="1" t="s">
        <v>2357</v>
      </c>
      <c r="C11210" s="1" t="s">
        <v>20186</v>
      </c>
      <c r="D11210" s="1" t="s">
        <v>2359</v>
      </c>
      <c r="E11210" s="1" t="s">
        <v>2360</v>
      </c>
      <c r="F11210" s="1" t="s">
        <v>2361</v>
      </c>
      <c r="G11210" s="1" t="s">
        <v>17</v>
      </c>
      <c r="H11210" s="1">
        <v>45.0</v>
      </c>
      <c r="I11210" s="3">
        <v>44158.6875</v>
      </c>
      <c r="J11210" s="1">
        <v>0.0</v>
      </c>
      <c r="K11210" s="1" t="s">
        <v>18</v>
      </c>
      <c r="M11210" s="3">
        <v>44158.773834722226</v>
      </c>
    </row>
    <row r="11211">
      <c r="A11211" s="1">
        <v>11209.0</v>
      </c>
      <c r="B11211" s="1" t="s">
        <v>1651</v>
      </c>
      <c r="C11211" s="1" t="s">
        <v>20187</v>
      </c>
      <c r="D11211" s="1" t="s">
        <v>32</v>
      </c>
      <c r="E11211" s="1" t="s">
        <v>20188</v>
      </c>
      <c r="F11211" s="1" t="s">
        <v>1655</v>
      </c>
      <c r="G11211" s="1" t="s">
        <v>39</v>
      </c>
      <c r="H11211" s="1">
        <v>45.0</v>
      </c>
      <c r="I11211" s="3">
        <v>43773.708333333336</v>
      </c>
      <c r="J11211" s="1">
        <v>2.04958503230455</v>
      </c>
      <c r="K11211" s="1" t="s">
        <v>24</v>
      </c>
      <c r="M11211" s="3">
        <v>43773.73825142361</v>
      </c>
    </row>
    <row r="11212">
      <c r="A11212" s="1">
        <v>11210.0</v>
      </c>
      <c r="B11212" s="1" t="s">
        <v>308</v>
      </c>
      <c r="C11212" s="1" t="s">
        <v>20189</v>
      </c>
      <c r="D11212" s="1" t="s">
        <v>310</v>
      </c>
      <c r="E11212" s="1" t="s">
        <v>8254</v>
      </c>
      <c r="F11212" s="1" t="s">
        <v>312</v>
      </c>
      <c r="G11212" s="1" t="s">
        <v>17</v>
      </c>
      <c r="H11212" s="1">
        <v>45.0</v>
      </c>
      <c r="I11212" s="3">
        <v>44165.229166666664</v>
      </c>
      <c r="J11212" s="1">
        <v>0.630348320108777</v>
      </c>
      <c r="K11212" s="1" t="s">
        <v>24</v>
      </c>
      <c r="L11212" s="1" t="s">
        <v>96</v>
      </c>
      <c r="M11212" s="3">
        <v>44165.26091027778</v>
      </c>
    </row>
    <row r="11213">
      <c r="A11213" s="1">
        <v>11211.0</v>
      </c>
      <c r="B11213" s="1" t="s">
        <v>191</v>
      </c>
      <c r="C11213" s="1" t="s">
        <v>20190</v>
      </c>
      <c r="D11213" s="1" t="s">
        <v>21</v>
      </c>
      <c r="E11213" s="1" t="s">
        <v>5051</v>
      </c>
      <c r="F11213" s="1" t="s">
        <v>195</v>
      </c>
      <c r="G11213" s="1" t="s">
        <v>17</v>
      </c>
      <c r="H11213" s="1">
        <v>45.0</v>
      </c>
      <c r="I11213" s="3">
        <v>43783.208333333336</v>
      </c>
      <c r="J11213" s="1">
        <v>2.83519443709599</v>
      </c>
      <c r="K11213" s="1" t="s">
        <v>24</v>
      </c>
      <c r="M11213" s="3">
        <v>43783.22082981482</v>
      </c>
    </row>
    <row r="11214">
      <c r="A11214" s="1">
        <v>11212.0</v>
      </c>
      <c r="B11214" s="1" t="s">
        <v>1101</v>
      </c>
      <c r="C11214" s="1" t="s">
        <v>20191</v>
      </c>
      <c r="D11214" s="1" t="s">
        <v>2861</v>
      </c>
      <c r="E11214" s="1" t="s">
        <v>20192</v>
      </c>
      <c r="F11214" s="1" t="s">
        <v>1105</v>
      </c>
      <c r="G11214" s="1" t="s">
        <v>39</v>
      </c>
      <c r="H11214" s="1">
        <v>45.0</v>
      </c>
      <c r="I11214" s="3">
        <v>44195.583333333336</v>
      </c>
      <c r="J11214" s="1">
        <v>2.63737390246388</v>
      </c>
      <c r="K11214" s="1" t="s">
        <v>83</v>
      </c>
      <c r="L11214" s="1" t="s">
        <v>1270</v>
      </c>
      <c r="M11214" s="3">
        <v>44195.61877782407</v>
      </c>
    </row>
    <row r="11215">
      <c r="A11215" s="1">
        <v>11213.0</v>
      </c>
      <c r="B11215" s="1" t="s">
        <v>2645</v>
      </c>
      <c r="C11215" s="1" t="s">
        <v>20193</v>
      </c>
      <c r="D11215" s="1" t="s">
        <v>1179</v>
      </c>
      <c r="E11215" s="1" t="s">
        <v>2648</v>
      </c>
      <c r="F11215" s="1" t="s">
        <v>2649</v>
      </c>
      <c r="G11215" s="1" t="s">
        <v>17</v>
      </c>
      <c r="H11215" s="1">
        <v>45.0</v>
      </c>
      <c r="I11215" s="3">
        <v>43837.291666666664</v>
      </c>
      <c r="J11215" s="1">
        <v>0.286610204472583</v>
      </c>
      <c r="K11215" s="1" t="s">
        <v>18</v>
      </c>
      <c r="M11215" s="3">
        <v>43837.34399833333</v>
      </c>
    </row>
    <row r="11216">
      <c r="A11216" s="1">
        <v>11214.0</v>
      </c>
      <c r="B11216" s="1" t="s">
        <v>1260</v>
      </c>
      <c r="C11216" s="1" t="s">
        <v>20194</v>
      </c>
      <c r="D11216" s="1" t="s">
        <v>10356</v>
      </c>
      <c r="E11216" s="1" t="s">
        <v>20195</v>
      </c>
      <c r="F11216" s="1" t="s">
        <v>1264</v>
      </c>
      <c r="G11216" s="1" t="s">
        <v>39</v>
      </c>
      <c r="H11216" s="1">
        <v>45.0</v>
      </c>
      <c r="I11216" s="3">
        <v>44077.604166666664</v>
      </c>
      <c r="J11216" s="1">
        <v>3.27883611967378</v>
      </c>
      <c r="K11216" s="1" t="s">
        <v>24</v>
      </c>
      <c r="L11216" s="1" t="s">
        <v>406</v>
      </c>
      <c r="M11216" s="3">
        <v>44077.632543831016</v>
      </c>
    </row>
    <row r="11217">
      <c r="A11217" s="1">
        <v>11215.0</v>
      </c>
      <c r="B11217" s="1" t="s">
        <v>434</v>
      </c>
      <c r="C11217" s="1" t="s">
        <v>20196</v>
      </c>
      <c r="D11217" s="1" t="s">
        <v>1653</v>
      </c>
      <c r="E11217" s="1" t="s">
        <v>20197</v>
      </c>
      <c r="F11217" s="1" t="s">
        <v>438</v>
      </c>
      <c r="G11217" s="1" t="s">
        <v>17</v>
      </c>
      <c r="H11217" s="1">
        <v>45.0</v>
      </c>
      <c r="I11217" s="3">
        <v>43849.625</v>
      </c>
      <c r="J11217" s="1">
        <v>1.47669610093125</v>
      </c>
      <c r="K11217" s="1" t="s">
        <v>24</v>
      </c>
      <c r="M11217" s="3">
        <v>43849.650890613426</v>
      </c>
    </row>
    <row r="11218">
      <c r="A11218" s="1">
        <v>11216.0</v>
      </c>
      <c r="B11218" s="1" t="s">
        <v>2405</v>
      </c>
      <c r="C11218" s="1" t="s">
        <v>20198</v>
      </c>
      <c r="D11218" s="1" t="s">
        <v>1014</v>
      </c>
      <c r="E11218" s="1" t="s">
        <v>20199</v>
      </c>
      <c r="F11218" s="1" t="s">
        <v>2408</v>
      </c>
      <c r="G11218" s="1" t="s">
        <v>17</v>
      </c>
      <c r="H11218" s="1">
        <v>45.0</v>
      </c>
      <c r="I11218" s="3">
        <v>43868.166666666664</v>
      </c>
      <c r="J11218" s="1">
        <v>0.472662246482176</v>
      </c>
      <c r="K11218" s="1" t="s">
        <v>166</v>
      </c>
      <c r="M11218" s="3">
        <v>43868.23831936342</v>
      </c>
    </row>
    <row r="11219">
      <c r="A11219" s="1">
        <v>11217.0</v>
      </c>
      <c r="B11219" s="1" t="s">
        <v>1090</v>
      </c>
      <c r="C11219" s="1" t="s">
        <v>20200</v>
      </c>
      <c r="D11219" s="1" t="s">
        <v>1092</v>
      </c>
      <c r="E11219" s="1" t="s">
        <v>1093</v>
      </c>
      <c r="F11219" s="1" t="s">
        <v>1094</v>
      </c>
      <c r="G11219" s="1" t="s">
        <v>17</v>
      </c>
      <c r="H11219" s="1">
        <v>45.0</v>
      </c>
      <c r="I11219" s="3">
        <v>44085.708333333336</v>
      </c>
      <c r="J11219" s="1">
        <v>1.45657018819382</v>
      </c>
      <c r="K11219" s="1" t="s">
        <v>166</v>
      </c>
      <c r="L11219" s="1" t="s">
        <v>167</v>
      </c>
      <c r="M11219" s="3">
        <v>44085.743541157404</v>
      </c>
    </row>
    <row r="11220">
      <c r="A11220" s="1">
        <v>11218.0</v>
      </c>
      <c r="B11220" s="1" t="s">
        <v>620</v>
      </c>
      <c r="C11220" s="1" t="s">
        <v>20201</v>
      </c>
      <c r="D11220" s="1" t="s">
        <v>10049</v>
      </c>
      <c r="E11220" s="1" t="s">
        <v>12923</v>
      </c>
      <c r="F11220" s="1" t="s">
        <v>623</v>
      </c>
      <c r="G11220" s="1" t="s">
        <v>17</v>
      </c>
      <c r="H11220" s="1">
        <v>45.0</v>
      </c>
      <c r="I11220" s="3">
        <v>44042.291666666664</v>
      </c>
      <c r="J11220" s="1">
        <v>1.24138171152181</v>
      </c>
      <c r="K11220" s="1" t="s">
        <v>18</v>
      </c>
      <c r="M11220" s="3">
        <v>44042.34371216435</v>
      </c>
    </row>
    <row r="11221">
      <c r="A11221" s="1">
        <v>11219.0</v>
      </c>
      <c r="B11221" s="1" t="s">
        <v>858</v>
      </c>
      <c r="C11221" s="1" t="s">
        <v>20202</v>
      </c>
      <c r="D11221" s="1" t="s">
        <v>1250</v>
      </c>
      <c r="E11221" s="1" t="s">
        <v>20203</v>
      </c>
      <c r="F11221" s="1" t="s">
        <v>861</v>
      </c>
      <c r="G11221" s="1" t="s">
        <v>89</v>
      </c>
      <c r="H11221" s="1">
        <v>45.0</v>
      </c>
      <c r="I11221" s="3">
        <v>43777.330647627314</v>
      </c>
      <c r="J11221" s="1">
        <v>0.637786555732958</v>
      </c>
      <c r="K11221" s="1" t="s">
        <v>24</v>
      </c>
      <c r="M11221" s="3">
        <v>43777.338190208335</v>
      </c>
    </row>
    <row r="11222">
      <c r="A11222" s="1">
        <v>11220.0</v>
      </c>
      <c r="B11222" s="1" t="s">
        <v>991</v>
      </c>
      <c r="C11222" s="1" t="s">
        <v>20204</v>
      </c>
      <c r="D11222" s="1" t="s">
        <v>121</v>
      </c>
      <c r="E11222" s="1" t="s">
        <v>20205</v>
      </c>
      <c r="F11222" s="1" t="s">
        <v>995</v>
      </c>
      <c r="G11222" s="1" t="s">
        <v>89</v>
      </c>
      <c r="H11222" s="1">
        <v>45.0</v>
      </c>
      <c r="I11222" s="3">
        <v>44223.69440690972</v>
      </c>
      <c r="J11222" s="1">
        <v>2.17304728287272</v>
      </c>
      <c r="K11222" s="1" t="s">
        <v>18</v>
      </c>
      <c r="M11222" s="3">
        <v>44223.723189606484</v>
      </c>
    </row>
    <row r="11223">
      <c r="A11223" s="1">
        <v>11221.0</v>
      </c>
      <c r="B11223" s="1" t="s">
        <v>1726</v>
      </c>
      <c r="C11223" s="1" t="s">
        <v>20206</v>
      </c>
      <c r="D11223" s="1" t="s">
        <v>49</v>
      </c>
      <c r="E11223" s="1" t="s">
        <v>20207</v>
      </c>
      <c r="F11223" s="1" t="s">
        <v>1730</v>
      </c>
      <c r="G11223" s="1" t="s">
        <v>39</v>
      </c>
      <c r="H11223" s="1">
        <v>45.0</v>
      </c>
      <c r="I11223" s="3">
        <v>44129.75</v>
      </c>
      <c r="J11223" s="1">
        <v>2.40775958404253</v>
      </c>
      <c r="K11223" s="1" t="s">
        <v>62</v>
      </c>
      <c r="L11223" s="1" t="s">
        <v>3500</v>
      </c>
      <c r="M11223" s="3">
        <v>44129.78024532407</v>
      </c>
    </row>
    <row r="11224">
      <c r="A11224" s="1">
        <v>11222.0</v>
      </c>
      <c r="B11224" s="1" t="s">
        <v>136</v>
      </c>
      <c r="C11224" s="1" t="s">
        <v>20208</v>
      </c>
      <c r="D11224" s="1" t="s">
        <v>1258</v>
      </c>
      <c r="E11224" s="1" t="s">
        <v>1259</v>
      </c>
      <c r="F11224" s="1" t="s">
        <v>140</v>
      </c>
      <c r="G11224" s="1" t="s">
        <v>35</v>
      </c>
      <c r="H11224" s="1">
        <v>45.0</v>
      </c>
      <c r="I11224" s="3">
        <v>44224.791666666664</v>
      </c>
      <c r="J11224" s="1">
        <v>1.24065961825393</v>
      </c>
      <c r="K11224" s="1" t="s">
        <v>18</v>
      </c>
      <c r="M11224" s="3">
        <v>44224.72458423611</v>
      </c>
    </row>
    <row r="11225">
      <c r="A11225" s="1">
        <v>11223.0</v>
      </c>
      <c r="B11225" s="1" t="s">
        <v>806</v>
      </c>
      <c r="C11225" s="1" t="s">
        <v>20209</v>
      </c>
      <c r="D11225" s="1" t="s">
        <v>3042</v>
      </c>
      <c r="E11225" s="1" t="s">
        <v>3043</v>
      </c>
      <c r="F11225" s="1" t="s">
        <v>810</v>
      </c>
      <c r="G11225" s="1" t="s">
        <v>35</v>
      </c>
      <c r="H11225" s="1">
        <v>45.0</v>
      </c>
      <c r="I11225" s="3">
        <v>43903.75</v>
      </c>
      <c r="J11225" s="1">
        <v>0.532324734041597</v>
      </c>
      <c r="K11225" s="1" t="s">
        <v>24</v>
      </c>
      <c r="M11225" s="3">
        <v>43903.73863306713</v>
      </c>
    </row>
    <row r="11226">
      <c r="A11226" s="1">
        <v>11224.0</v>
      </c>
      <c r="B11226" s="1" t="s">
        <v>293</v>
      </c>
      <c r="C11226" s="1" t="s">
        <v>20210</v>
      </c>
      <c r="D11226" s="1" t="s">
        <v>295</v>
      </c>
      <c r="E11226" s="1" t="s">
        <v>9720</v>
      </c>
      <c r="F11226" s="1" t="s">
        <v>297</v>
      </c>
      <c r="G11226" s="1" t="s">
        <v>17</v>
      </c>
      <c r="H11226" s="1">
        <v>45.0</v>
      </c>
      <c r="I11226" s="3">
        <v>43842.291666666664</v>
      </c>
      <c r="J11226" s="1">
        <v>0.171789956053539</v>
      </c>
      <c r="K11226" s="1" t="s">
        <v>62</v>
      </c>
      <c r="M11226" s="3">
        <v>43842.318944074075</v>
      </c>
    </row>
    <row r="11227">
      <c r="A11227" s="1">
        <v>11225.0</v>
      </c>
      <c r="B11227" s="1" t="s">
        <v>5034</v>
      </c>
      <c r="C11227" s="1" t="s">
        <v>20211</v>
      </c>
      <c r="D11227" s="1" t="s">
        <v>116</v>
      </c>
      <c r="E11227" s="1" t="s">
        <v>14496</v>
      </c>
      <c r="F11227" s="1" t="s">
        <v>5037</v>
      </c>
      <c r="G11227" s="1" t="s">
        <v>35</v>
      </c>
      <c r="H11227" s="1">
        <v>45.0</v>
      </c>
      <c r="I11227" s="3">
        <v>43817.458333333336</v>
      </c>
      <c r="J11227" s="1">
        <v>3.32425934311059</v>
      </c>
      <c r="K11227" s="1" t="s">
        <v>24</v>
      </c>
      <c r="M11227" s="3">
        <v>43817.4522816088</v>
      </c>
    </row>
    <row r="11228">
      <c r="A11228" s="1">
        <v>11226.0</v>
      </c>
      <c r="B11228" s="1" t="s">
        <v>303</v>
      </c>
      <c r="C11228" s="1" t="s">
        <v>20212</v>
      </c>
      <c r="D11228" s="1" t="s">
        <v>305</v>
      </c>
      <c r="E11228" s="1" t="s">
        <v>2306</v>
      </c>
      <c r="F11228" s="1" t="s">
        <v>307</v>
      </c>
      <c r="G11228" s="1" t="s">
        <v>35</v>
      </c>
      <c r="H11228" s="1">
        <v>45.0</v>
      </c>
      <c r="I11228" s="3">
        <v>44207.416666666664</v>
      </c>
      <c r="J11228" s="1">
        <v>1.61518188191548</v>
      </c>
      <c r="K11228" s="1" t="s">
        <v>24</v>
      </c>
      <c r="M11228" s="3">
        <v>44207.44871481482</v>
      </c>
    </row>
    <row r="11229">
      <c r="A11229" s="1">
        <v>11227.0</v>
      </c>
      <c r="B11229" s="1" t="s">
        <v>957</v>
      </c>
      <c r="C11229" s="1" t="s">
        <v>20213</v>
      </c>
      <c r="D11229" s="1" t="s">
        <v>3821</v>
      </c>
      <c r="E11229" s="1" t="s">
        <v>20214</v>
      </c>
      <c r="F11229" s="1" t="s">
        <v>961</v>
      </c>
      <c r="G11229" s="1" t="s">
        <v>39</v>
      </c>
      <c r="H11229" s="1">
        <v>45.0</v>
      </c>
      <c r="I11229" s="3">
        <v>44071.75</v>
      </c>
      <c r="J11229" s="1">
        <v>1.02102795622886</v>
      </c>
      <c r="K11229" s="1" t="s">
        <v>24</v>
      </c>
      <c r="M11229" s="3">
        <v>44071.78182657407</v>
      </c>
    </row>
    <row r="11230">
      <c r="A11230" s="1">
        <v>11228.0</v>
      </c>
      <c r="B11230" s="1" t="s">
        <v>1348</v>
      </c>
      <c r="C11230" s="1" t="s">
        <v>20215</v>
      </c>
      <c r="D11230" s="1" t="s">
        <v>121</v>
      </c>
      <c r="E11230" s="1" t="s">
        <v>2568</v>
      </c>
      <c r="F11230" s="1" t="s">
        <v>1352</v>
      </c>
      <c r="G11230" s="1" t="s">
        <v>17</v>
      </c>
      <c r="H11230" s="1">
        <v>45.0</v>
      </c>
      <c r="I11230" s="3">
        <v>44043.208333333336</v>
      </c>
      <c r="J11230" s="1">
        <v>3.1500430557578</v>
      </c>
      <c r="K11230" s="1" t="s">
        <v>18</v>
      </c>
      <c r="M11230" s="3">
        <v>44043.250262037036</v>
      </c>
    </row>
    <row r="11231">
      <c r="A11231" s="1">
        <v>11229.0</v>
      </c>
      <c r="B11231" s="1" t="s">
        <v>536</v>
      </c>
      <c r="C11231" s="1" t="s">
        <v>20216</v>
      </c>
      <c r="D11231" s="1" t="s">
        <v>1255</v>
      </c>
      <c r="E11231" s="1" t="s">
        <v>2063</v>
      </c>
      <c r="F11231" s="1" t="s">
        <v>539</v>
      </c>
      <c r="G11231" s="1" t="s">
        <v>17</v>
      </c>
      <c r="H11231" s="1">
        <v>45.0</v>
      </c>
      <c r="I11231" s="3">
        <v>43778.291666666664</v>
      </c>
      <c r="J11231" s="1">
        <v>0.92194870576464</v>
      </c>
      <c r="K11231" s="1" t="s">
        <v>83</v>
      </c>
      <c r="M11231" s="3">
        <v>43778.329663530094</v>
      </c>
    </row>
    <row r="11232">
      <c r="A11232" s="1">
        <v>11230.0</v>
      </c>
      <c r="B11232" s="1" t="s">
        <v>1289</v>
      </c>
      <c r="C11232" s="1" t="s">
        <v>20217</v>
      </c>
      <c r="D11232" s="1" t="s">
        <v>4748</v>
      </c>
      <c r="E11232" s="1" t="s">
        <v>20218</v>
      </c>
      <c r="F11232" s="1" t="s">
        <v>1293</v>
      </c>
      <c r="G11232" s="1" t="s">
        <v>39</v>
      </c>
      <c r="H11232" s="1">
        <v>45.0</v>
      </c>
      <c r="I11232" s="3">
        <v>44252.458333333336</v>
      </c>
      <c r="J11232" s="1">
        <v>7.76959278729035</v>
      </c>
      <c r="K11232" s="1" t="s">
        <v>24</v>
      </c>
      <c r="M11232" s="3">
        <v>44252.52394800926</v>
      </c>
    </row>
    <row r="11233">
      <c r="A11233" s="1">
        <v>11231.0</v>
      </c>
      <c r="B11233" s="1" t="s">
        <v>5792</v>
      </c>
      <c r="C11233" s="1" t="s">
        <v>20219</v>
      </c>
      <c r="D11233" s="1" t="s">
        <v>514</v>
      </c>
      <c r="E11233" s="1" t="s">
        <v>7959</v>
      </c>
      <c r="F11233" s="1" t="s">
        <v>5795</v>
      </c>
      <c r="G11233" s="1" t="s">
        <v>17</v>
      </c>
      <c r="H11233" s="1">
        <v>45.0</v>
      </c>
      <c r="I11233" s="3">
        <v>43908.583333333336</v>
      </c>
      <c r="J11233" s="1">
        <v>0.0580284966095711</v>
      </c>
      <c r="K11233" s="1" t="s">
        <v>83</v>
      </c>
      <c r="M11233" s="3">
        <v>43908.62157471065</v>
      </c>
    </row>
    <row r="11234">
      <c r="A11234" s="1">
        <v>11232.0</v>
      </c>
      <c r="B11234" s="1" t="s">
        <v>4775</v>
      </c>
      <c r="C11234" s="1" t="s">
        <v>20220</v>
      </c>
      <c r="D11234" s="1" t="s">
        <v>305</v>
      </c>
      <c r="E11234" s="1" t="s">
        <v>4777</v>
      </c>
      <c r="F11234" s="1" t="s">
        <v>4778</v>
      </c>
      <c r="G11234" s="1" t="s">
        <v>17</v>
      </c>
      <c r="H11234" s="1">
        <v>45.0</v>
      </c>
      <c r="I11234" s="3">
        <v>43889.625</v>
      </c>
      <c r="J11234" s="1">
        <v>1.14024704912355</v>
      </c>
      <c r="K11234" s="1" t="s">
        <v>24</v>
      </c>
      <c r="M11234" s="3">
        <v>43889.652781261575</v>
      </c>
    </row>
    <row r="11235">
      <c r="A11235" s="1">
        <v>11233.0</v>
      </c>
      <c r="B11235" s="1" t="s">
        <v>319</v>
      </c>
      <c r="C11235" s="1" t="s">
        <v>20221</v>
      </c>
      <c r="D11235" s="1" t="s">
        <v>321</v>
      </c>
      <c r="E11235" s="1" t="s">
        <v>20222</v>
      </c>
      <c r="F11235" s="1" t="s">
        <v>323</v>
      </c>
      <c r="G11235" s="1" t="s">
        <v>39</v>
      </c>
      <c r="H11235" s="1">
        <v>45.0</v>
      </c>
      <c r="I11235" s="3">
        <v>44033.395833333336</v>
      </c>
      <c r="J11235" s="1">
        <v>6.74644222327126</v>
      </c>
      <c r="K11235" s="1" t="s">
        <v>24</v>
      </c>
      <c r="M11235" s="3">
        <v>44033.67318269676</v>
      </c>
    </row>
    <row r="11236">
      <c r="A11236" s="1">
        <v>11234.0</v>
      </c>
      <c r="B11236" s="1" t="s">
        <v>278</v>
      </c>
      <c r="C11236" s="1" t="s">
        <v>20223</v>
      </c>
      <c r="D11236" s="1" t="s">
        <v>1025</v>
      </c>
      <c r="E11236" s="1" t="s">
        <v>20224</v>
      </c>
      <c r="F11236" s="1" t="s">
        <v>281</v>
      </c>
      <c r="G11236" s="1" t="s">
        <v>39</v>
      </c>
      <c r="H11236" s="1">
        <v>45.0</v>
      </c>
      <c r="I11236" s="3">
        <v>43675.291666666664</v>
      </c>
      <c r="J11236" s="1">
        <v>1.67384408498185</v>
      </c>
      <c r="K11236" s="1" t="s">
        <v>24</v>
      </c>
      <c r="M11236" s="3">
        <v>43675.33845885417</v>
      </c>
    </row>
    <row r="11237">
      <c r="A11237" s="1">
        <v>11235.0</v>
      </c>
      <c r="B11237" s="1" t="s">
        <v>119</v>
      </c>
      <c r="C11237" s="1" t="s">
        <v>20225</v>
      </c>
      <c r="D11237" s="1" t="s">
        <v>248</v>
      </c>
      <c r="E11237" s="1" t="s">
        <v>20226</v>
      </c>
      <c r="F11237" s="1" t="s">
        <v>123</v>
      </c>
      <c r="G11237" s="1" t="s">
        <v>39</v>
      </c>
      <c r="H11237" s="1">
        <v>45.0</v>
      </c>
      <c r="I11237" s="3">
        <v>43816.583333333336</v>
      </c>
      <c r="J11237" s="1">
        <v>3.81574452761258</v>
      </c>
      <c r="K11237" s="1" t="s">
        <v>18</v>
      </c>
      <c r="M11237" s="3">
        <v>43816.619722222225</v>
      </c>
    </row>
    <row r="11238">
      <c r="A11238" s="1">
        <v>11236.0</v>
      </c>
      <c r="B11238" s="1" t="s">
        <v>340</v>
      </c>
      <c r="C11238" s="1" t="s">
        <v>20227</v>
      </c>
      <c r="D11238" s="1" t="s">
        <v>1255</v>
      </c>
      <c r="E11238" s="1" t="s">
        <v>20228</v>
      </c>
      <c r="F11238" s="1" t="s">
        <v>344</v>
      </c>
      <c r="G11238" s="1" t="s">
        <v>39</v>
      </c>
      <c r="H11238" s="1">
        <v>45.0</v>
      </c>
      <c r="I11238" s="3">
        <v>43921.291666666664</v>
      </c>
      <c r="J11238" s="1">
        <v>2.08162170276164</v>
      </c>
      <c r="K11238" s="1" t="s">
        <v>83</v>
      </c>
      <c r="M11238" s="3">
        <v>43921.27923017361</v>
      </c>
    </row>
    <row r="11239">
      <c r="A11239" s="1">
        <v>11237.0</v>
      </c>
      <c r="B11239" s="1" t="s">
        <v>73</v>
      </c>
      <c r="C11239" s="1" t="s">
        <v>20229</v>
      </c>
      <c r="D11239" s="1" t="s">
        <v>1595</v>
      </c>
      <c r="E11239" s="1" t="s">
        <v>5650</v>
      </c>
      <c r="F11239" s="1" t="s">
        <v>77</v>
      </c>
      <c r="G11239" s="1" t="s">
        <v>35</v>
      </c>
      <c r="H11239" s="1">
        <v>45.0</v>
      </c>
      <c r="I11239" s="3">
        <v>43514.666666666664</v>
      </c>
      <c r="J11239" s="1">
        <v>1.37419022893416</v>
      </c>
      <c r="K11239" s="1" t="s">
        <v>24</v>
      </c>
      <c r="M11239" s="3">
        <v>43514.710518645836</v>
      </c>
    </row>
    <row r="11240">
      <c r="A11240" s="1">
        <v>11238.0</v>
      </c>
      <c r="B11240" s="1" t="s">
        <v>4246</v>
      </c>
      <c r="C11240" s="1" t="s">
        <v>20230</v>
      </c>
      <c r="D11240" s="1" t="s">
        <v>21</v>
      </c>
      <c r="E11240" s="1" t="s">
        <v>4249</v>
      </c>
      <c r="F11240" s="1" t="s">
        <v>4250</v>
      </c>
      <c r="G11240" s="1" t="s">
        <v>17</v>
      </c>
      <c r="H11240" s="1">
        <v>45.0</v>
      </c>
      <c r="I11240" s="3">
        <v>43887.145833333336</v>
      </c>
      <c r="J11240" s="1">
        <v>1.19812394203008</v>
      </c>
      <c r="K11240" s="1" t="s">
        <v>24</v>
      </c>
      <c r="M11240" s="3">
        <v>43887.19760488426</v>
      </c>
    </row>
    <row r="11241">
      <c r="A11241" s="1">
        <v>11239.0</v>
      </c>
      <c r="B11241" s="1" t="s">
        <v>229</v>
      </c>
      <c r="C11241" s="1" t="s">
        <v>20231</v>
      </c>
      <c r="D11241" s="1" t="s">
        <v>198</v>
      </c>
      <c r="E11241" s="1" t="s">
        <v>1141</v>
      </c>
      <c r="F11241" s="1" t="s">
        <v>232</v>
      </c>
      <c r="G11241" s="1" t="s">
        <v>35</v>
      </c>
      <c r="H11241" s="1">
        <v>45.0</v>
      </c>
      <c r="I11241" s="3">
        <v>44099.625</v>
      </c>
      <c r="J11241" s="1">
        <v>0.761784721914426</v>
      </c>
      <c r="K11241" s="1" t="s">
        <v>24</v>
      </c>
      <c r="M11241" s="3">
        <v>44099.6650306713</v>
      </c>
    </row>
    <row r="11242">
      <c r="A11242" s="1">
        <v>11240.0</v>
      </c>
      <c r="B11242" s="1" t="s">
        <v>184</v>
      </c>
      <c r="C11242" s="1" t="s">
        <v>20232</v>
      </c>
      <c r="D11242" s="1" t="s">
        <v>65</v>
      </c>
      <c r="E11242" s="1" t="s">
        <v>1298</v>
      </c>
      <c r="F11242" s="1" t="s">
        <v>187</v>
      </c>
      <c r="G11242" s="1" t="s">
        <v>17</v>
      </c>
      <c r="H11242" s="1">
        <v>45.0</v>
      </c>
      <c r="I11242" s="3">
        <v>43836.791666666664</v>
      </c>
      <c r="J11242" s="1">
        <v>1.0523373143964</v>
      </c>
      <c r="K11242" s="1" t="s">
        <v>24</v>
      </c>
      <c r="M11242" s="3">
        <v>43836.80751452546</v>
      </c>
    </row>
    <row r="11243">
      <c r="A11243" s="1">
        <v>11241.0</v>
      </c>
      <c r="B11243" s="1" t="s">
        <v>319</v>
      </c>
      <c r="C11243" s="1" t="s">
        <v>20233</v>
      </c>
      <c r="D11243" s="1" t="s">
        <v>4635</v>
      </c>
      <c r="E11243" s="1" t="s">
        <v>6195</v>
      </c>
      <c r="F11243" s="1" t="s">
        <v>323</v>
      </c>
      <c r="G11243" s="1" t="s">
        <v>17</v>
      </c>
      <c r="H11243" s="1">
        <v>45.0</v>
      </c>
      <c r="I11243" s="3">
        <v>43712.291666666664</v>
      </c>
      <c r="J11243" s="1">
        <v>2.37891721684548</v>
      </c>
      <c r="K11243" s="1" t="s">
        <v>24</v>
      </c>
      <c r="M11243" s="3">
        <v>43712.326426921296</v>
      </c>
    </row>
    <row r="11244">
      <c r="A11244" s="1">
        <v>11242.0</v>
      </c>
      <c r="B11244" s="1" t="s">
        <v>3724</v>
      </c>
      <c r="C11244" s="1" t="s">
        <v>20234</v>
      </c>
      <c r="D11244" s="1" t="s">
        <v>738</v>
      </c>
      <c r="E11244" s="1" t="s">
        <v>20235</v>
      </c>
      <c r="F11244" s="1" t="s">
        <v>3727</v>
      </c>
      <c r="G11244" s="1" t="s">
        <v>89</v>
      </c>
      <c r="H11244" s="1">
        <v>45.0</v>
      </c>
      <c r="I11244" s="3">
        <v>44104.502889131945</v>
      </c>
      <c r="J11244" s="1">
        <v>2.74609222841826</v>
      </c>
      <c r="K11244" s="1" t="s">
        <v>218</v>
      </c>
      <c r="L11244" s="1" t="s">
        <v>287</v>
      </c>
      <c r="M11244" s="3">
        <v>44104.53750063657</v>
      </c>
    </row>
    <row r="11245">
      <c r="A11245" s="1">
        <v>11243.0</v>
      </c>
      <c r="B11245" s="1" t="s">
        <v>303</v>
      </c>
      <c r="C11245" s="1" t="s">
        <v>20236</v>
      </c>
      <c r="D11245" s="1" t="s">
        <v>148</v>
      </c>
      <c r="E11245" s="1" t="s">
        <v>1782</v>
      </c>
      <c r="F11245" s="1" t="s">
        <v>307</v>
      </c>
      <c r="G11245" s="1" t="s">
        <v>17</v>
      </c>
      <c r="H11245" s="1">
        <v>45.0</v>
      </c>
      <c r="I11245" s="3">
        <v>43838.791666666664</v>
      </c>
      <c r="J11245" s="1">
        <v>1.28479264731874</v>
      </c>
      <c r="K11245" s="1" t="s">
        <v>24</v>
      </c>
      <c r="M11245" s="3">
        <v>43838.81262359954</v>
      </c>
    </row>
    <row r="11246">
      <c r="A11246" s="1">
        <v>11244.0</v>
      </c>
      <c r="B11246" s="1" t="s">
        <v>490</v>
      </c>
      <c r="C11246" s="1" t="s">
        <v>20237</v>
      </c>
      <c r="D11246" s="1" t="s">
        <v>492</v>
      </c>
      <c r="E11246" s="1" t="s">
        <v>20238</v>
      </c>
      <c r="F11246" s="1" t="s">
        <v>494</v>
      </c>
      <c r="G11246" s="1" t="s">
        <v>39</v>
      </c>
      <c r="H11246" s="1">
        <v>45.0</v>
      </c>
      <c r="I11246" s="3">
        <v>44118.75</v>
      </c>
      <c r="J11246" s="1">
        <v>2.6659004910577</v>
      </c>
      <c r="K11246" s="1" t="s">
        <v>159</v>
      </c>
      <c r="L11246" s="1" t="s">
        <v>495</v>
      </c>
      <c r="M11246" s="3">
        <v>44118.795531828706</v>
      </c>
    </row>
    <row r="11247">
      <c r="A11247" s="1">
        <v>11245.0</v>
      </c>
      <c r="B11247" s="1" t="s">
        <v>401</v>
      </c>
      <c r="C11247" s="1" t="s">
        <v>20239</v>
      </c>
      <c r="D11247" s="1" t="s">
        <v>275</v>
      </c>
      <c r="E11247" s="1" t="s">
        <v>20240</v>
      </c>
      <c r="F11247" s="1" t="s">
        <v>405</v>
      </c>
      <c r="G11247" s="1" t="s">
        <v>89</v>
      </c>
      <c r="H11247" s="1">
        <v>45.0</v>
      </c>
      <c r="I11247" s="3">
        <v>44065.541666666664</v>
      </c>
      <c r="J11247" s="1">
        <v>1.94427134895384</v>
      </c>
      <c r="K11247" s="1" t="s">
        <v>24</v>
      </c>
      <c r="M11247" s="3">
        <v>44065.57250307871</v>
      </c>
    </row>
    <row r="11248">
      <c r="A11248" s="1">
        <v>11246.0</v>
      </c>
      <c r="B11248" s="1" t="s">
        <v>1583</v>
      </c>
      <c r="C11248" s="1" t="s">
        <v>20241</v>
      </c>
      <c r="D11248" s="1" t="s">
        <v>148</v>
      </c>
      <c r="E11248" s="1" t="s">
        <v>4993</v>
      </c>
      <c r="F11248" s="1" t="s">
        <v>1586</v>
      </c>
      <c r="G11248" s="1" t="s">
        <v>17</v>
      </c>
      <c r="H11248" s="1">
        <v>45.0</v>
      </c>
      <c r="I11248" s="3">
        <v>44204.697916666664</v>
      </c>
      <c r="J11248" s="1">
        <v>2.36778574415892</v>
      </c>
      <c r="K11248" s="1" t="s">
        <v>24</v>
      </c>
      <c r="L11248" s="1" t="s">
        <v>188</v>
      </c>
      <c r="M11248" s="3">
        <v>44204.738818020836</v>
      </c>
    </row>
    <row r="11249">
      <c r="A11249" s="1">
        <v>11247.0</v>
      </c>
      <c r="B11249" s="1" t="s">
        <v>7721</v>
      </c>
      <c r="C11249" s="1" t="s">
        <v>20242</v>
      </c>
      <c r="D11249" s="1" t="s">
        <v>701</v>
      </c>
      <c r="E11249" s="1" t="s">
        <v>12662</v>
      </c>
      <c r="F11249" s="1" t="s">
        <v>7724</v>
      </c>
      <c r="G11249" s="1" t="s">
        <v>17</v>
      </c>
      <c r="H11249" s="1">
        <v>45.0</v>
      </c>
      <c r="I11249" s="3">
        <v>44169.125</v>
      </c>
      <c r="J11249" s="1">
        <v>0.0101447155670085</v>
      </c>
      <c r="K11249" s="1" t="s">
        <v>24</v>
      </c>
      <c r="M11249" s="3">
        <v>44169.19267797453</v>
      </c>
    </row>
    <row r="11250">
      <c r="A11250" s="1">
        <v>11248.0</v>
      </c>
      <c r="B11250" s="1" t="s">
        <v>303</v>
      </c>
      <c r="C11250" s="1" t="s">
        <v>20243</v>
      </c>
      <c r="D11250" s="1" t="s">
        <v>305</v>
      </c>
      <c r="E11250" s="1" t="s">
        <v>1295</v>
      </c>
      <c r="F11250" s="1" t="s">
        <v>307</v>
      </c>
      <c r="G11250" s="1" t="s">
        <v>17</v>
      </c>
      <c r="H11250" s="1">
        <v>45.0</v>
      </c>
      <c r="I11250" s="3">
        <v>43856.229166666664</v>
      </c>
      <c r="J11250" s="1">
        <v>1.69681757313007</v>
      </c>
      <c r="K11250" s="1" t="s">
        <v>24</v>
      </c>
      <c r="M11250" s="3">
        <v>43856.25236204861</v>
      </c>
    </row>
    <row r="11251">
      <c r="A11251" s="1">
        <v>11249.0</v>
      </c>
      <c r="B11251" s="1" t="s">
        <v>20244</v>
      </c>
      <c r="C11251" s="1" t="s">
        <v>20245</v>
      </c>
      <c r="D11251" s="1" t="s">
        <v>75</v>
      </c>
      <c r="E11251" s="1" t="s">
        <v>20246</v>
      </c>
      <c r="F11251" s="1" t="s">
        <v>20247</v>
      </c>
      <c r="G11251" s="1" t="s">
        <v>39</v>
      </c>
      <c r="H11251" s="1">
        <v>45.0</v>
      </c>
      <c r="I11251" s="3">
        <v>43496.583333333336</v>
      </c>
      <c r="J11251" s="1">
        <v>2.87958500968831</v>
      </c>
      <c r="K11251" s="1" t="s">
        <v>24</v>
      </c>
      <c r="M11251" s="3">
        <v>43496.629085925924</v>
      </c>
    </row>
    <row r="11252">
      <c r="A11252" s="1">
        <v>11250.0</v>
      </c>
      <c r="B11252" s="1" t="s">
        <v>119</v>
      </c>
      <c r="C11252" s="1" t="s">
        <v>20248</v>
      </c>
      <c r="D11252" s="1" t="s">
        <v>121</v>
      </c>
      <c r="E11252" s="1" t="s">
        <v>20249</v>
      </c>
      <c r="F11252" s="1" t="s">
        <v>123</v>
      </c>
      <c r="G11252" s="1" t="s">
        <v>89</v>
      </c>
      <c r="H11252" s="1">
        <v>45.0</v>
      </c>
      <c r="I11252" s="3">
        <v>44121.59571505787</v>
      </c>
      <c r="J11252" s="1">
        <v>2.26024992925542</v>
      </c>
      <c r="K11252" s="1" t="s">
        <v>18</v>
      </c>
      <c r="M11252" s="3">
        <v>44121.615710162034</v>
      </c>
    </row>
    <row r="11253">
      <c r="A11253" s="1">
        <v>11251.0</v>
      </c>
      <c r="B11253" s="1" t="s">
        <v>5456</v>
      </c>
      <c r="C11253" s="1" t="s">
        <v>20250</v>
      </c>
      <c r="D11253" s="1" t="s">
        <v>5458</v>
      </c>
      <c r="E11253" s="1" t="s">
        <v>5957</v>
      </c>
      <c r="F11253" s="1" t="s">
        <v>5460</v>
      </c>
      <c r="G11253" s="1" t="s">
        <v>35</v>
      </c>
      <c r="H11253" s="1">
        <v>45.0</v>
      </c>
      <c r="I11253" s="3">
        <v>43493.208333333336</v>
      </c>
      <c r="J11253" s="1">
        <v>1.29913037097883</v>
      </c>
      <c r="K11253" s="1" t="s">
        <v>24</v>
      </c>
      <c r="M11253" s="3">
        <v>43493.259488483796</v>
      </c>
    </row>
    <row r="11254">
      <c r="A11254" s="1">
        <v>11252.0</v>
      </c>
      <c r="B11254" s="1" t="s">
        <v>506</v>
      </c>
      <c r="C11254" s="1" t="s">
        <v>20251</v>
      </c>
      <c r="D11254" s="1" t="s">
        <v>1155</v>
      </c>
      <c r="E11254" s="1" t="s">
        <v>13771</v>
      </c>
      <c r="F11254" s="1" t="s">
        <v>510</v>
      </c>
      <c r="G11254" s="1" t="s">
        <v>35</v>
      </c>
      <c r="H11254" s="1">
        <v>45.0</v>
      </c>
      <c r="I11254" s="3">
        <v>44201.270833333336</v>
      </c>
      <c r="J11254" s="1">
        <v>4.64502921709124</v>
      </c>
      <c r="K11254" s="1" t="s">
        <v>511</v>
      </c>
      <c r="L11254" s="1" t="s">
        <v>1157</v>
      </c>
      <c r="M11254" s="3">
        <v>44201.38664300926</v>
      </c>
    </row>
    <row r="11255">
      <c r="A11255" s="1">
        <v>11253.0</v>
      </c>
      <c r="B11255" s="1" t="s">
        <v>520</v>
      </c>
      <c r="C11255" s="1" t="s">
        <v>20252</v>
      </c>
      <c r="D11255" s="1" t="s">
        <v>1099</v>
      </c>
      <c r="E11255" s="1" t="s">
        <v>1100</v>
      </c>
      <c r="F11255" s="1" t="s">
        <v>524</v>
      </c>
      <c r="G11255" s="1" t="s">
        <v>35</v>
      </c>
      <c r="H11255" s="1">
        <v>45.0</v>
      </c>
      <c r="I11255" s="3">
        <v>43738.291666666664</v>
      </c>
      <c r="J11255" s="1">
        <v>4.48894988492327</v>
      </c>
      <c r="K11255" s="1" t="s">
        <v>46</v>
      </c>
      <c r="M11255" s="3">
        <v>43729.38026226852</v>
      </c>
    </row>
    <row r="11256">
      <c r="A11256" s="1">
        <v>11254.0</v>
      </c>
      <c r="B11256" s="1" t="s">
        <v>1048</v>
      </c>
      <c r="C11256" s="1" t="s">
        <v>20253</v>
      </c>
      <c r="D11256" s="1" t="s">
        <v>20254</v>
      </c>
      <c r="E11256" s="1" t="s">
        <v>20255</v>
      </c>
      <c r="F11256" s="1" t="s">
        <v>1051</v>
      </c>
      <c r="G11256" s="1" t="s">
        <v>89</v>
      </c>
      <c r="H11256" s="1">
        <v>45.0</v>
      </c>
      <c r="I11256" s="3">
        <v>44136.47005934028</v>
      </c>
      <c r="J11256" s="1">
        <v>2.08419133319944</v>
      </c>
      <c r="K11256" s="1" t="s">
        <v>56</v>
      </c>
      <c r="L11256" s="1" t="s">
        <v>3742</v>
      </c>
      <c r="M11256" s="3">
        <v>44136.49184890046</v>
      </c>
    </row>
    <row r="11257">
      <c r="A11257" s="1">
        <v>11255.0</v>
      </c>
      <c r="B11257" s="1" t="s">
        <v>3453</v>
      </c>
      <c r="C11257" s="1" t="s">
        <v>20256</v>
      </c>
      <c r="D11257" s="1" t="s">
        <v>664</v>
      </c>
      <c r="E11257" s="1" t="s">
        <v>20257</v>
      </c>
      <c r="F11257" s="1" t="s">
        <v>3456</v>
      </c>
      <c r="G11257" s="1" t="s">
        <v>39</v>
      </c>
      <c r="H11257" s="1">
        <v>45.0</v>
      </c>
      <c r="I11257" s="3">
        <v>43629.708333333336</v>
      </c>
      <c r="J11257" s="1">
        <v>2.03241351467666</v>
      </c>
      <c r="K11257" s="1" t="s">
        <v>24</v>
      </c>
      <c r="M11257" s="3">
        <v>43629.75262650463</v>
      </c>
    </row>
    <row r="11258">
      <c r="A11258" s="1">
        <v>11256.0</v>
      </c>
      <c r="B11258" s="1" t="s">
        <v>455</v>
      </c>
      <c r="C11258" s="1" t="s">
        <v>20258</v>
      </c>
      <c r="D11258" s="1" t="s">
        <v>116</v>
      </c>
      <c r="E11258" s="1" t="s">
        <v>3667</v>
      </c>
      <c r="F11258" s="1" t="s">
        <v>458</v>
      </c>
      <c r="G11258" s="1" t="s">
        <v>17</v>
      </c>
      <c r="H11258" s="1">
        <v>45.0</v>
      </c>
      <c r="I11258" s="3">
        <v>44152.333333333336</v>
      </c>
      <c r="J11258" s="1">
        <v>0.0</v>
      </c>
      <c r="K11258" s="1" t="s">
        <v>24</v>
      </c>
      <c r="M11258" s="3">
        <v>44152.53342738426</v>
      </c>
    </row>
    <row r="11259">
      <c r="A11259" s="1">
        <v>11257.0</v>
      </c>
      <c r="B11259" s="1" t="s">
        <v>1489</v>
      </c>
      <c r="C11259" s="1" t="s">
        <v>20259</v>
      </c>
      <c r="D11259" s="1" t="s">
        <v>818</v>
      </c>
      <c r="E11259" s="1" t="s">
        <v>20260</v>
      </c>
      <c r="F11259" s="1" t="s">
        <v>1492</v>
      </c>
      <c r="G11259" s="1" t="s">
        <v>39</v>
      </c>
      <c r="H11259" s="1">
        <v>45.0</v>
      </c>
      <c r="I11259" s="3">
        <v>44105.208333333336</v>
      </c>
      <c r="J11259" s="1">
        <v>2.8414472581799</v>
      </c>
      <c r="K11259" s="1" t="s">
        <v>18</v>
      </c>
      <c r="M11259" s="3">
        <v>44105.25546201389</v>
      </c>
    </row>
    <row r="11260">
      <c r="A11260" s="1">
        <v>11258.0</v>
      </c>
      <c r="B11260" s="1" t="s">
        <v>887</v>
      </c>
      <c r="C11260" s="1" t="s">
        <v>20261</v>
      </c>
      <c r="D11260" s="1" t="s">
        <v>116</v>
      </c>
      <c r="E11260" s="1" t="s">
        <v>20262</v>
      </c>
      <c r="F11260" s="1" t="s">
        <v>891</v>
      </c>
      <c r="G11260" s="1" t="s">
        <v>39</v>
      </c>
      <c r="H11260" s="1">
        <v>45.0</v>
      </c>
      <c r="I11260" s="3">
        <v>43955.708333333336</v>
      </c>
      <c r="J11260" s="1">
        <v>5.83587653955363</v>
      </c>
      <c r="K11260" s="1" t="s">
        <v>24</v>
      </c>
      <c r="M11260" s="3">
        <v>43955.75385262731</v>
      </c>
    </row>
    <row r="11261">
      <c r="A11261" s="1">
        <v>11259.0</v>
      </c>
      <c r="B11261" s="1" t="s">
        <v>354</v>
      </c>
      <c r="C11261" s="1" t="s">
        <v>20263</v>
      </c>
      <c r="D11261" s="1" t="s">
        <v>93</v>
      </c>
      <c r="E11261" s="1" t="s">
        <v>3481</v>
      </c>
      <c r="F11261" s="1" t="s">
        <v>358</v>
      </c>
      <c r="G11261" s="1" t="s">
        <v>35</v>
      </c>
      <c r="H11261" s="1">
        <v>45.0</v>
      </c>
      <c r="I11261" s="3">
        <v>43992.645833333336</v>
      </c>
      <c r="J11261" s="1">
        <v>1.83471314671795</v>
      </c>
      <c r="K11261" s="1" t="s">
        <v>24</v>
      </c>
      <c r="M11261" s="3">
        <v>43992.681893587964</v>
      </c>
    </row>
    <row r="11262">
      <c r="A11262" s="1">
        <v>11260.0</v>
      </c>
      <c r="B11262" s="1" t="s">
        <v>455</v>
      </c>
      <c r="C11262" s="1" t="s">
        <v>20264</v>
      </c>
      <c r="D11262" s="1" t="s">
        <v>116</v>
      </c>
      <c r="E11262" s="1" t="s">
        <v>4178</v>
      </c>
      <c r="F11262" s="1" t="s">
        <v>458</v>
      </c>
      <c r="G11262" s="1" t="s">
        <v>17</v>
      </c>
      <c r="H11262" s="1">
        <v>45.0</v>
      </c>
      <c r="I11262" s="3">
        <v>43994.625</v>
      </c>
      <c r="J11262" s="1">
        <v>2.0851551899203</v>
      </c>
      <c r="K11262" s="1" t="s">
        <v>24</v>
      </c>
      <c r="L11262" s="1" t="s">
        <v>406</v>
      </c>
      <c r="M11262" s="3">
        <v>43994.67014099537</v>
      </c>
    </row>
    <row r="11263">
      <c r="A11263" s="1">
        <v>11261.0</v>
      </c>
      <c r="B11263" s="1" t="s">
        <v>5537</v>
      </c>
      <c r="C11263" s="1" t="s">
        <v>20265</v>
      </c>
      <c r="D11263" s="1" t="s">
        <v>5539</v>
      </c>
      <c r="E11263" s="1" t="s">
        <v>7942</v>
      </c>
      <c r="F11263" s="1" t="s">
        <v>5541</v>
      </c>
      <c r="G11263" s="1" t="s">
        <v>35</v>
      </c>
      <c r="H11263" s="1">
        <v>45.0</v>
      </c>
      <c r="I11263" s="3">
        <v>43668.583333333336</v>
      </c>
      <c r="J11263" s="1">
        <v>0.596289377107979</v>
      </c>
      <c r="K11263" s="1" t="s">
        <v>18</v>
      </c>
      <c r="M11263" s="3">
        <v>43668.49948079861</v>
      </c>
    </row>
    <row r="11264">
      <c r="A11264" s="1">
        <v>11262.0</v>
      </c>
      <c r="B11264" s="1" t="s">
        <v>229</v>
      </c>
      <c r="C11264" s="1" t="s">
        <v>20266</v>
      </c>
      <c r="D11264" s="1" t="s">
        <v>461</v>
      </c>
      <c r="E11264" s="1" t="s">
        <v>3292</v>
      </c>
      <c r="F11264" s="1" t="s">
        <v>232</v>
      </c>
      <c r="G11264" s="1" t="s">
        <v>35</v>
      </c>
      <c r="H11264" s="1">
        <v>45.0</v>
      </c>
      <c r="I11264" s="3">
        <v>43990.625</v>
      </c>
      <c r="J11264" s="1">
        <v>1.70304168057728</v>
      </c>
      <c r="K11264" s="1" t="s">
        <v>24</v>
      </c>
      <c r="M11264" s="3">
        <v>43990.67715944444</v>
      </c>
    </row>
    <row r="11265">
      <c r="A11265" s="1">
        <v>11263.0</v>
      </c>
      <c r="B11265" s="1" t="s">
        <v>4095</v>
      </c>
      <c r="C11265" s="1" t="s">
        <v>20267</v>
      </c>
      <c r="D11265" s="1" t="s">
        <v>75</v>
      </c>
      <c r="E11265" s="1" t="s">
        <v>20268</v>
      </c>
      <c r="F11265" s="1" t="s">
        <v>4098</v>
      </c>
      <c r="G11265" s="1" t="s">
        <v>39</v>
      </c>
      <c r="H11265" s="1">
        <v>45.0</v>
      </c>
      <c r="I11265" s="3">
        <v>43504.666666666664</v>
      </c>
      <c r="J11265" s="1">
        <v>1.81278245367278</v>
      </c>
      <c r="K11265" s="1" t="s">
        <v>24</v>
      </c>
      <c r="M11265" s="3">
        <v>43504.728268217594</v>
      </c>
    </row>
    <row r="11266">
      <c r="A11266" s="1">
        <v>11264.0</v>
      </c>
      <c r="B11266" s="1" t="s">
        <v>5739</v>
      </c>
      <c r="C11266" s="1" t="s">
        <v>20269</v>
      </c>
      <c r="D11266" s="1" t="s">
        <v>5741</v>
      </c>
      <c r="E11266" s="1" t="s">
        <v>11428</v>
      </c>
      <c r="F11266" s="1" t="s">
        <v>5743</v>
      </c>
      <c r="G11266" s="1" t="s">
        <v>17</v>
      </c>
      <c r="H11266" s="1">
        <v>45.0</v>
      </c>
      <c r="I11266" s="3">
        <v>44173.666666666664</v>
      </c>
      <c r="J11266" s="1">
        <v>1.59662146028429</v>
      </c>
      <c r="K11266" s="1" t="s">
        <v>24</v>
      </c>
      <c r="M11266" s="3">
        <v>44173.71569503472</v>
      </c>
    </row>
    <row r="11267">
      <c r="A11267" s="1">
        <v>11265.0</v>
      </c>
      <c r="B11267" s="1" t="s">
        <v>184</v>
      </c>
      <c r="C11267" s="1" t="s">
        <v>20270</v>
      </c>
      <c r="D11267" s="1" t="s">
        <v>148</v>
      </c>
      <c r="E11267" s="1" t="s">
        <v>4447</v>
      </c>
      <c r="F11267" s="1" t="s">
        <v>187</v>
      </c>
      <c r="G11267" s="1" t="s">
        <v>17</v>
      </c>
      <c r="H11267" s="1">
        <v>45.0</v>
      </c>
      <c r="I11267" s="3">
        <v>44159.666666666664</v>
      </c>
      <c r="J11267" s="1">
        <v>0.777157620176413</v>
      </c>
      <c r="K11267" s="1" t="s">
        <v>24</v>
      </c>
      <c r="L11267" s="1" t="s">
        <v>188</v>
      </c>
      <c r="M11267" s="3">
        <v>44159.703975648146</v>
      </c>
    </row>
    <row r="11268">
      <c r="A11268" s="1">
        <v>11266.0</v>
      </c>
      <c r="B11268" s="1" t="s">
        <v>1466</v>
      </c>
      <c r="C11268" s="1" t="s">
        <v>20271</v>
      </c>
      <c r="D11268" s="1" t="s">
        <v>1468</v>
      </c>
      <c r="E11268" s="1" t="s">
        <v>1469</v>
      </c>
      <c r="F11268" s="1" t="s">
        <v>1470</v>
      </c>
      <c r="G11268" s="1" t="s">
        <v>17</v>
      </c>
      <c r="H11268" s="1">
        <v>45.0</v>
      </c>
      <c r="I11268" s="3">
        <v>43700.625</v>
      </c>
      <c r="J11268" s="1">
        <v>0.227664869941355</v>
      </c>
      <c r="K11268" s="1" t="s">
        <v>18</v>
      </c>
      <c r="M11268" s="3">
        <v>43700.6614809375</v>
      </c>
    </row>
    <row r="11269">
      <c r="A11269" s="1">
        <v>11267.0</v>
      </c>
      <c r="B11269" s="1" t="s">
        <v>239</v>
      </c>
      <c r="C11269" s="1" t="s">
        <v>20272</v>
      </c>
      <c r="D11269" s="1" t="s">
        <v>182</v>
      </c>
      <c r="E11269" s="1" t="s">
        <v>20273</v>
      </c>
      <c r="F11269" s="1" t="s">
        <v>243</v>
      </c>
      <c r="G11269" s="1" t="s">
        <v>39</v>
      </c>
      <c r="H11269" s="1">
        <v>45.0</v>
      </c>
      <c r="I11269" s="3">
        <v>44107.291666666664</v>
      </c>
      <c r="J11269" s="1">
        <v>1.98091387145082</v>
      </c>
      <c r="K11269" s="1" t="s">
        <v>46</v>
      </c>
      <c r="L11269" s="1" t="s">
        <v>244</v>
      </c>
      <c r="M11269" s="3">
        <v>44107.323733460646</v>
      </c>
    </row>
    <row r="11270">
      <c r="A11270" s="1">
        <v>11268.0</v>
      </c>
      <c r="B11270" s="1" t="s">
        <v>2314</v>
      </c>
      <c r="C11270" s="1" t="s">
        <v>20274</v>
      </c>
      <c r="D11270" s="1" t="s">
        <v>470</v>
      </c>
      <c r="E11270" s="1" t="s">
        <v>20275</v>
      </c>
      <c r="F11270" s="1" t="s">
        <v>2318</v>
      </c>
      <c r="G11270" s="1" t="s">
        <v>39</v>
      </c>
      <c r="H11270" s="1">
        <v>45.0</v>
      </c>
      <c r="I11270" s="3">
        <v>44060.666666666664</v>
      </c>
      <c r="J11270" s="1">
        <v>6.20630707356806</v>
      </c>
      <c r="K11270" s="1" t="s">
        <v>18</v>
      </c>
      <c r="M11270" s="3">
        <v>44060.69933555555</v>
      </c>
    </row>
    <row r="11271">
      <c r="A11271" s="1">
        <v>11269.0</v>
      </c>
      <c r="B11271" s="1" t="s">
        <v>303</v>
      </c>
      <c r="C11271" s="1" t="s">
        <v>20276</v>
      </c>
      <c r="D11271" s="1" t="s">
        <v>305</v>
      </c>
      <c r="E11271" s="1" t="s">
        <v>1295</v>
      </c>
      <c r="F11271" s="1" t="s">
        <v>307</v>
      </c>
      <c r="G11271" s="1" t="s">
        <v>17</v>
      </c>
      <c r="H11271" s="1">
        <v>45.0</v>
      </c>
      <c r="I11271" s="3">
        <v>43851.40625</v>
      </c>
      <c r="J11271" s="1">
        <v>1.40020204062191</v>
      </c>
      <c r="K11271" s="1" t="s">
        <v>24</v>
      </c>
      <c r="M11271" s="3">
        <v>43851.44272054398</v>
      </c>
    </row>
    <row r="11272">
      <c r="A11272" s="1">
        <v>11270.0</v>
      </c>
      <c r="B11272" s="1" t="s">
        <v>20277</v>
      </c>
      <c r="C11272" s="1" t="s">
        <v>20278</v>
      </c>
      <c r="D11272" s="1" t="s">
        <v>661</v>
      </c>
      <c r="E11272" s="1" t="s">
        <v>20279</v>
      </c>
      <c r="F11272" s="1" t="s">
        <v>20280</v>
      </c>
      <c r="G11272" s="1" t="s">
        <v>39</v>
      </c>
      <c r="H11272" s="1">
        <v>45.0</v>
      </c>
      <c r="I11272" s="3">
        <v>43605.375</v>
      </c>
      <c r="J11272" s="1">
        <v>1.89609912081137</v>
      </c>
      <c r="K11272" s="1" t="s">
        <v>24</v>
      </c>
      <c r="M11272" s="3">
        <v>43605.41353653935</v>
      </c>
    </row>
    <row r="11273">
      <c r="A11273" s="1">
        <v>11271.0</v>
      </c>
      <c r="B11273" s="1" t="s">
        <v>3073</v>
      </c>
      <c r="C11273" s="1" t="s">
        <v>20281</v>
      </c>
      <c r="D11273" s="1" t="s">
        <v>2504</v>
      </c>
      <c r="E11273" s="1" t="s">
        <v>5007</v>
      </c>
      <c r="F11273" s="1" t="s">
        <v>5008</v>
      </c>
      <c r="G11273" s="1" t="s">
        <v>17</v>
      </c>
      <c r="H11273" s="1">
        <v>45.0</v>
      </c>
      <c r="I11273" s="3">
        <v>44179.6875</v>
      </c>
      <c r="J11273" s="1">
        <v>1.61568297422248</v>
      </c>
      <c r="K11273" s="1" t="s">
        <v>24</v>
      </c>
      <c r="M11273" s="3">
        <v>44179.70189539352</v>
      </c>
    </row>
    <row r="11274">
      <c r="A11274" s="1">
        <v>11272.0</v>
      </c>
      <c r="B11274" s="1" t="s">
        <v>119</v>
      </c>
      <c r="C11274" s="1" t="s">
        <v>20282</v>
      </c>
      <c r="D11274" s="1" t="s">
        <v>37</v>
      </c>
      <c r="E11274" s="1" t="s">
        <v>20283</v>
      </c>
      <c r="F11274" s="1" t="s">
        <v>123</v>
      </c>
      <c r="G11274" s="1" t="s">
        <v>39</v>
      </c>
      <c r="H11274" s="1">
        <v>45.0</v>
      </c>
      <c r="I11274" s="3">
        <v>44136.625</v>
      </c>
      <c r="J11274" s="1">
        <v>2.85989122076602</v>
      </c>
      <c r="K11274" s="1" t="s">
        <v>18</v>
      </c>
      <c r="M11274" s="3">
        <v>44136.646567372685</v>
      </c>
    </row>
    <row r="11275">
      <c r="A11275" s="1">
        <v>11273.0</v>
      </c>
      <c r="B11275" s="1" t="s">
        <v>3482</v>
      </c>
      <c r="C11275" s="1" t="s">
        <v>20284</v>
      </c>
      <c r="D11275" s="1" t="s">
        <v>2504</v>
      </c>
      <c r="E11275" s="1" t="s">
        <v>20285</v>
      </c>
      <c r="F11275" s="1" t="s">
        <v>3486</v>
      </c>
      <c r="G11275" s="1" t="s">
        <v>39</v>
      </c>
      <c r="H11275" s="1">
        <v>45.0</v>
      </c>
      <c r="I11275" s="3">
        <v>44181.3125</v>
      </c>
      <c r="J11275" s="1">
        <v>24.644857635577</v>
      </c>
      <c r="K11275" s="1" t="s">
        <v>24</v>
      </c>
      <c r="L11275" s="1" t="s">
        <v>406</v>
      </c>
      <c r="M11275" s="3">
        <v>44181.33994612269</v>
      </c>
    </row>
    <row r="11276">
      <c r="A11276" s="1">
        <v>11274.0</v>
      </c>
      <c r="B11276" s="1" t="s">
        <v>303</v>
      </c>
      <c r="C11276" s="1" t="s">
        <v>20286</v>
      </c>
      <c r="D11276" s="1" t="s">
        <v>305</v>
      </c>
      <c r="E11276" s="1" t="s">
        <v>1839</v>
      </c>
      <c r="F11276" s="1" t="s">
        <v>307</v>
      </c>
      <c r="G11276" s="1" t="s">
        <v>17</v>
      </c>
      <c r="H11276" s="1">
        <v>45.0</v>
      </c>
      <c r="I11276" s="3">
        <v>43884.791666666664</v>
      </c>
      <c r="J11276" s="1">
        <v>1.6158567755904</v>
      </c>
      <c r="K11276" s="1" t="s">
        <v>24</v>
      </c>
      <c r="M11276" s="3">
        <v>43884.8195546875</v>
      </c>
    </row>
    <row r="11277">
      <c r="A11277" s="1">
        <v>11275.0</v>
      </c>
      <c r="B11277" s="1" t="s">
        <v>536</v>
      </c>
      <c r="C11277" s="1" t="s">
        <v>20287</v>
      </c>
      <c r="D11277" s="1" t="s">
        <v>1255</v>
      </c>
      <c r="E11277" s="1" t="s">
        <v>5979</v>
      </c>
      <c r="F11277" s="1" t="s">
        <v>539</v>
      </c>
      <c r="G11277" s="1" t="s">
        <v>17</v>
      </c>
      <c r="H11277" s="1">
        <v>45.0</v>
      </c>
      <c r="I11277" s="3">
        <v>43747.708333333336</v>
      </c>
      <c r="J11277" s="1">
        <v>1.56391399689058</v>
      </c>
      <c r="K11277" s="1" t="s">
        <v>83</v>
      </c>
      <c r="M11277" s="3">
        <v>43747.71011568287</v>
      </c>
    </row>
    <row r="11278">
      <c r="A11278" s="1">
        <v>11276.0</v>
      </c>
      <c r="B11278" s="1" t="s">
        <v>20288</v>
      </c>
      <c r="C11278" s="1" t="s">
        <v>20289</v>
      </c>
      <c r="D11278" s="1" t="s">
        <v>1255</v>
      </c>
      <c r="E11278" s="1" t="s">
        <v>20290</v>
      </c>
      <c r="F11278" s="1" t="s">
        <v>20291</v>
      </c>
      <c r="G11278" s="1" t="s">
        <v>89</v>
      </c>
      <c r="H11278" s="1">
        <v>45.0</v>
      </c>
      <c r="I11278" s="3">
        <v>44144.36253262732</v>
      </c>
      <c r="J11278" s="1">
        <v>3.39883556675756</v>
      </c>
      <c r="K11278" s="1" t="s">
        <v>83</v>
      </c>
      <c r="L11278" s="1" t="s">
        <v>3326</v>
      </c>
      <c r="M11278" s="3">
        <v>44144.360473368055</v>
      </c>
    </row>
    <row r="11279">
      <c r="A11279" s="1">
        <v>11277.0</v>
      </c>
      <c r="B11279" s="1" t="s">
        <v>9823</v>
      </c>
      <c r="C11279" s="1" t="s">
        <v>20292</v>
      </c>
      <c r="D11279" s="1" t="s">
        <v>2639</v>
      </c>
      <c r="E11279" s="1" t="s">
        <v>12845</v>
      </c>
      <c r="F11279" s="1" t="s">
        <v>9827</v>
      </c>
      <c r="G11279" s="1" t="s">
        <v>17</v>
      </c>
      <c r="H11279" s="1">
        <v>45.0</v>
      </c>
      <c r="I11279" s="3">
        <v>44163.625</v>
      </c>
      <c r="J11279" s="1">
        <v>0.841301587585543</v>
      </c>
      <c r="K11279" s="1" t="s">
        <v>18</v>
      </c>
      <c r="L11279" s="1" t="s">
        <v>1765</v>
      </c>
      <c r="M11279" s="3">
        <v>44163.662705347226</v>
      </c>
    </row>
    <row r="11280">
      <c r="A11280" s="1">
        <v>11278.0</v>
      </c>
      <c r="B11280" s="1" t="s">
        <v>389</v>
      </c>
      <c r="C11280" s="1" t="s">
        <v>20293</v>
      </c>
      <c r="D11280" s="1" t="s">
        <v>588</v>
      </c>
      <c r="E11280" s="1" t="s">
        <v>12025</v>
      </c>
      <c r="F11280" s="1" t="s">
        <v>393</v>
      </c>
      <c r="G11280" s="1" t="s">
        <v>17</v>
      </c>
      <c r="H11280" s="1">
        <v>45.0</v>
      </c>
      <c r="I11280" s="3">
        <v>43965.333333333336</v>
      </c>
      <c r="J11280" s="1">
        <v>4.31501258264156</v>
      </c>
      <c r="K11280" s="1" t="s">
        <v>18</v>
      </c>
      <c r="M11280" s="3">
        <v>43965.391024097225</v>
      </c>
    </row>
    <row r="11281">
      <c r="A11281" s="1">
        <v>11279.0</v>
      </c>
      <c r="B11281" s="1" t="s">
        <v>7630</v>
      </c>
      <c r="C11281" s="1" t="s">
        <v>20294</v>
      </c>
      <c r="D11281" s="1" t="s">
        <v>99</v>
      </c>
      <c r="E11281" s="1" t="s">
        <v>20295</v>
      </c>
      <c r="F11281" s="1" t="s">
        <v>7633</v>
      </c>
      <c r="G11281" s="1" t="s">
        <v>45</v>
      </c>
      <c r="H11281" s="1">
        <v>45.0</v>
      </c>
      <c r="I11281" s="3">
        <v>44164.29930135416</v>
      </c>
      <c r="J11281" s="1">
        <v>1.34252862756302</v>
      </c>
      <c r="K11281" s="1" t="s">
        <v>24</v>
      </c>
      <c r="L11281" s="1" t="s">
        <v>406</v>
      </c>
      <c r="M11281" s="3">
        <v>44164.33069811342</v>
      </c>
    </row>
    <row r="11282">
      <c r="A11282" s="1">
        <v>11280.0</v>
      </c>
      <c r="B11282" s="1" t="s">
        <v>20296</v>
      </c>
      <c r="C11282" s="1" t="s">
        <v>20297</v>
      </c>
      <c r="D11282" s="1" t="s">
        <v>527</v>
      </c>
      <c r="E11282" s="1" t="s">
        <v>20298</v>
      </c>
      <c r="F11282" s="1" t="s">
        <v>20299</v>
      </c>
      <c r="G11282" s="1" t="s">
        <v>39</v>
      </c>
      <c r="H11282" s="1">
        <v>45.0</v>
      </c>
      <c r="I11282" s="3">
        <v>44231.302083333336</v>
      </c>
      <c r="J11282" s="1">
        <v>3.06802454837366</v>
      </c>
      <c r="K11282" s="1" t="s">
        <v>13226</v>
      </c>
      <c r="L11282" s="1" t="s">
        <v>20300</v>
      </c>
      <c r="M11282" s="3">
        <v>44231.34945862269</v>
      </c>
    </row>
    <row r="11283">
      <c r="A11283" s="1">
        <v>11281.0</v>
      </c>
      <c r="B11283" s="1" t="s">
        <v>1048</v>
      </c>
      <c r="C11283" s="1" t="s">
        <v>20301</v>
      </c>
      <c r="D11283" s="1" t="s">
        <v>1611</v>
      </c>
      <c r="E11283" s="1" t="s">
        <v>20302</v>
      </c>
      <c r="F11283" s="1" t="s">
        <v>1051</v>
      </c>
      <c r="G11283" s="1" t="s">
        <v>89</v>
      </c>
      <c r="H11283" s="1">
        <v>45.0</v>
      </c>
      <c r="I11283" s="3">
        <v>44204.58248885417</v>
      </c>
      <c r="J11283" s="1">
        <v>2.83362060169466</v>
      </c>
      <c r="K11283" s="1" t="s">
        <v>56</v>
      </c>
      <c r="L11283" s="1" t="s">
        <v>3742</v>
      </c>
      <c r="M11283" s="3">
        <v>44204.581592546296</v>
      </c>
    </row>
    <row r="11284">
      <c r="A11284" s="1">
        <v>11282.0</v>
      </c>
      <c r="B11284" s="1" t="s">
        <v>30</v>
      </c>
      <c r="C11284" s="1" t="s">
        <v>20303</v>
      </c>
      <c r="D11284" s="1" t="s">
        <v>32</v>
      </c>
      <c r="E11284" s="1" t="s">
        <v>20304</v>
      </c>
      <c r="F11284" s="1" t="s">
        <v>34</v>
      </c>
      <c r="G11284" s="1" t="s">
        <v>39</v>
      </c>
      <c r="H11284" s="1">
        <v>45.0</v>
      </c>
      <c r="I11284" s="3">
        <v>43795.416666666664</v>
      </c>
      <c r="J11284" s="1">
        <v>1.09089289555739</v>
      </c>
      <c r="K11284" s="1" t="s">
        <v>24</v>
      </c>
      <c r="M11284" s="3">
        <v>43795.42209010417</v>
      </c>
    </row>
    <row r="11285">
      <c r="A11285" s="1">
        <v>11283.0</v>
      </c>
      <c r="B11285" s="1" t="s">
        <v>184</v>
      </c>
      <c r="C11285" s="1" t="s">
        <v>20305</v>
      </c>
      <c r="D11285" s="1" t="s">
        <v>148</v>
      </c>
      <c r="E11285" s="1" t="s">
        <v>5962</v>
      </c>
      <c r="F11285" s="1" t="s">
        <v>187</v>
      </c>
      <c r="G11285" s="1" t="s">
        <v>17</v>
      </c>
      <c r="H11285" s="1">
        <v>45.0</v>
      </c>
      <c r="I11285" s="3">
        <v>43814.770833333336</v>
      </c>
      <c r="J11285" s="1">
        <v>19.2855311253912</v>
      </c>
      <c r="K11285" s="1" t="s">
        <v>24</v>
      </c>
      <c r="M11285" s="3">
        <v>43814.82066695602</v>
      </c>
    </row>
    <row r="11286">
      <c r="A11286" s="1">
        <v>11284.0</v>
      </c>
      <c r="B11286" s="1" t="s">
        <v>273</v>
      </c>
      <c r="C11286" s="1" t="s">
        <v>20306</v>
      </c>
      <c r="D11286" s="1" t="s">
        <v>1446</v>
      </c>
      <c r="E11286" s="1" t="s">
        <v>20307</v>
      </c>
      <c r="F11286" s="1" t="s">
        <v>277</v>
      </c>
      <c r="G11286" s="1" t="s">
        <v>39</v>
      </c>
      <c r="H11286" s="1">
        <v>45.0</v>
      </c>
      <c r="I11286" s="3">
        <v>44058.625</v>
      </c>
      <c r="J11286" s="1">
        <v>0.966039293058149</v>
      </c>
      <c r="K11286" s="1" t="s">
        <v>24</v>
      </c>
      <c r="M11286" s="3">
        <v>44058.64021100695</v>
      </c>
    </row>
    <row r="11287">
      <c r="A11287" s="1">
        <v>11285.0</v>
      </c>
      <c r="B11287" s="1" t="s">
        <v>459</v>
      </c>
      <c r="C11287" s="1" t="s">
        <v>20308</v>
      </c>
      <c r="D11287" s="1" t="s">
        <v>461</v>
      </c>
      <c r="E11287" s="1" t="s">
        <v>692</v>
      </c>
      <c r="F11287" s="1" t="s">
        <v>463</v>
      </c>
      <c r="G11287" s="1" t="s">
        <v>17</v>
      </c>
      <c r="H11287" s="1">
        <v>45.0</v>
      </c>
      <c r="I11287" s="3">
        <v>44012.645833333336</v>
      </c>
      <c r="J11287" s="1">
        <v>0.250061057095094</v>
      </c>
      <c r="K11287" s="1" t="s">
        <v>24</v>
      </c>
      <c r="L11287" s="1" t="s">
        <v>464</v>
      </c>
      <c r="M11287" s="3">
        <v>44012.674326597225</v>
      </c>
    </row>
    <row r="11288">
      <c r="A11288" s="1">
        <v>11286.0</v>
      </c>
      <c r="B11288" s="1" t="s">
        <v>229</v>
      </c>
      <c r="C11288" s="1" t="s">
        <v>20309</v>
      </c>
      <c r="D11288" s="1" t="s">
        <v>518</v>
      </c>
      <c r="E11288" s="1" t="s">
        <v>5233</v>
      </c>
      <c r="F11288" s="1" t="s">
        <v>232</v>
      </c>
      <c r="G11288" s="1" t="s">
        <v>35</v>
      </c>
      <c r="H11288" s="1">
        <v>45.0</v>
      </c>
      <c r="I11288" s="3">
        <v>44176.625</v>
      </c>
      <c r="J11288" s="1">
        <v>0.41296180321423</v>
      </c>
      <c r="K11288" s="1" t="s">
        <v>24</v>
      </c>
      <c r="M11288" s="3">
        <v>44176.65901145833</v>
      </c>
    </row>
    <row r="11289">
      <c r="A11289" s="1">
        <v>11287.0</v>
      </c>
      <c r="B11289" s="1" t="s">
        <v>2143</v>
      </c>
      <c r="C11289" s="1" t="s">
        <v>20310</v>
      </c>
      <c r="D11289" s="1" t="s">
        <v>20311</v>
      </c>
      <c r="E11289" s="1" t="s">
        <v>20312</v>
      </c>
      <c r="F11289" s="1" t="s">
        <v>2147</v>
      </c>
      <c r="G11289" s="1" t="s">
        <v>89</v>
      </c>
      <c r="H11289" s="1">
        <v>45.0</v>
      </c>
      <c r="I11289" s="3">
        <v>43865.614921319444</v>
      </c>
      <c r="J11289" s="1">
        <v>1.26405790784022</v>
      </c>
      <c r="K11289" s="1" t="s">
        <v>18</v>
      </c>
      <c r="M11289" s="3">
        <v>43865.64863875</v>
      </c>
    </row>
    <row r="11290">
      <c r="A11290" s="1">
        <v>11288.0</v>
      </c>
      <c r="B11290" s="1" t="s">
        <v>6658</v>
      </c>
      <c r="C11290" s="1" t="s">
        <v>20313</v>
      </c>
      <c r="D11290" s="1" t="s">
        <v>6810</v>
      </c>
      <c r="E11290" s="1" t="s">
        <v>20314</v>
      </c>
      <c r="F11290" s="1" t="s">
        <v>6661</v>
      </c>
      <c r="G11290" s="1" t="s">
        <v>39</v>
      </c>
      <c r="H11290" s="1">
        <v>45.0</v>
      </c>
      <c r="I11290" s="3">
        <v>43538.541666666664</v>
      </c>
      <c r="J11290" s="1">
        <v>0.0194307178692178</v>
      </c>
      <c r="K11290" s="1" t="s">
        <v>24</v>
      </c>
      <c r="M11290" s="3">
        <v>43538.51981204861</v>
      </c>
    </row>
    <row r="11291">
      <c r="A11291" s="1">
        <v>11289.0</v>
      </c>
      <c r="B11291" s="1" t="s">
        <v>1315</v>
      </c>
      <c r="C11291" s="1" t="s">
        <v>20315</v>
      </c>
      <c r="D11291" s="1" t="s">
        <v>411</v>
      </c>
      <c r="E11291" s="1" t="s">
        <v>1824</v>
      </c>
      <c r="F11291" s="1" t="s">
        <v>1319</v>
      </c>
      <c r="G11291" s="1" t="s">
        <v>17</v>
      </c>
      <c r="H11291" s="1">
        <v>45.0</v>
      </c>
      <c r="I11291" s="3">
        <v>44041.333333333336</v>
      </c>
      <c r="J11291" s="1">
        <v>0.332376510138531</v>
      </c>
      <c r="K11291" s="1" t="s">
        <v>18</v>
      </c>
      <c r="M11291" s="3">
        <v>44041.35548637732</v>
      </c>
    </row>
    <row r="11292">
      <c r="A11292" s="1">
        <v>11290.0</v>
      </c>
      <c r="B11292" s="1" t="s">
        <v>5537</v>
      </c>
      <c r="C11292" s="1" t="s">
        <v>20316</v>
      </c>
      <c r="D11292" s="1" t="s">
        <v>5539</v>
      </c>
      <c r="E11292" s="1" t="s">
        <v>5540</v>
      </c>
      <c r="F11292" s="1" t="s">
        <v>5541</v>
      </c>
      <c r="G11292" s="1" t="s">
        <v>35</v>
      </c>
      <c r="H11292" s="1">
        <v>45.0</v>
      </c>
      <c r="I11292" s="3">
        <v>43574.375</v>
      </c>
      <c r="J11292" s="1">
        <v>0.713260773759894</v>
      </c>
      <c r="K11292" s="1" t="s">
        <v>18</v>
      </c>
      <c r="M11292" s="3">
        <v>43574.632423310184</v>
      </c>
    </row>
    <row r="11293">
      <c r="A11293" s="1">
        <v>11291.0</v>
      </c>
      <c r="B11293" s="1" t="s">
        <v>4064</v>
      </c>
      <c r="C11293" s="1" t="s">
        <v>20317</v>
      </c>
      <c r="D11293" s="1" t="s">
        <v>258</v>
      </c>
      <c r="E11293" s="1" t="s">
        <v>20318</v>
      </c>
      <c r="F11293" s="1" t="s">
        <v>4068</v>
      </c>
      <c r="G11293" s="1" t="s">
        <v>89</v>
      </c>
      <c r="H11293" s="1">
        <v>45.0</v>
      </c>
      <c r="I11293" s="3">
        <v>43715.7357333912</v>
      </c>
      <c r="J11293" s="1">
        <v>3.92219907231472</v>
      </c>
      <c r="K11293" s="1" t="s">
        <v>166</v>
      </c>
      <c r="M11293" s="3">
        <v>43715.750032488424</v>
      </c>
    </row>
    <row r="11294">
      <c r="A11294" s="1">
        <v>11292.0</v>
      </c>
      <c r="B11294" s="1" t="s">
        <v>3102</v>
      </c>
      <c r="C11294" s="1" t="s">
        <v>20319</v>
      </c>
      <c r="D11294" s="1" t="s">
        <v>86</v>
      </c>
      <c r="E11294" s="1" t="s">
        <v>20320</v>
      </c>
      <c r="F11294" s="1" t="s">
        <v>3106</v>
      </c>
      <c r="G11294" s="1" t="s">
        <v>39</v>
      </c>
      <c r="H11294" s="1">
        <v>45.0</v>
      </c>
      <c r="I11294" s="3">
        <v>43622.375</v>
      </c>
      <c r="J11294" s="1">
        <v>2.12348681116937</v>
      </c>
      <c r="K11294" s="1" t="s">
        <v>18</v>
      </c>
      <c r="M11294" s="3">
        <v>43622.41241538194</v>
      </c>
    </row>
    <row r="11295">
      <c r="A11295" s="1">
        <v>11293.0</v>
      </c>
      <c r="B11295" s="1" t="s">
        <v>838</v>
      </c>
      <c r="C11295" s="1" t="s">
        <v>20321</v>
      </c>
      <c r="D11295" s="1" t="s">
        <v>321</v>
      </c>
      <c r="E11295" s="1" t="s">
        <v>20322</v>
      </c>
      <c r="F11295" s="1" t="s">
        <v>842</v>
      </c>
      <c r="G11295" s="1" t="s">
        <v>39</v>
      </c>
      <c r="H11295" s="1">
        <v>45.0</v>
      </c>
      <c r="I11295" s="3">
        <v>43987.65625</v>
      </c>
      <c r="J11295" s="1">
        <v>2.46663645018862</v>
      </c>
      <c r="K11295" s="1" t="s">
        <v>24</v>
      </c>
      <c r="M11295" s="3">
        <v>43987.696412916666</v>
      </c>
    </row>
    <row r="11296">
      <c r="A11296" s="1">
        <v>11294.0</v>
      </c>
      <c r="B11296" s="1" t="s">
        <v>459</v>
      </c>
      <c r="C11296" s="1" t="s">
        <v>20323</v>
      </c>
      <c r="D11296" s="1" t="s">
        <v>461</v>
      </c>
      <c r="E11296" s="1" t="s">
        <v>1428</v>
      </c>
      <c r="F11296" s="1" t="s">
        <v>463</v>
      </c>
      <c r="G11296" s="1" t="s">
        <v>17</v>
      </c>
      <c r="H11296" s="1">
        <v>45.0</v>
      </c>
      <c r="I11296" s="3">
        <v>44109.604166666664</v>
      </c>
      <c r="J11296" s="1">
        <v>1.04162888933684</v>
      </c>
      <c r="K11296" s="1" t="s">
        <v>24</v>
      </c>
      <c r="L11296" s="1" t="s">
        <v>464</v>
      </c>
      <c r="M11296" s="3">
        <v>44109.686987650464</v>
      </c>
    </row>
    <row r="11297">
      <c r="A11297" s="1">
        <v>11295.0</v>
      </c>
      <c r="B11297" s="1" t="s">
        <v>20324</v>
      </c>
      <c r="C11297" s="1" t="s">
        <v>20325</v>
      </c>
      <c r="D11297" s="1" t="s">
        <v>12884</v>
      </c>
      <c r="E11297" s="1" t="s">
        <v>20326</v>
      </c>
      <c r="F11297" s="1" t="s">
        <v>20327</v>
      </c>
      <c r="G11297" s="1" t="s">
        <v>39</v>
      </c>
      <c r="H11297" s="1">
        <v>45.0</v>
      </c>
      <c r="I11297" s="3">
        <v>44127.583333333336</v>
      </c>
      <c r="J11297" s="1">
        <v>3.06639445054968</v>
      </c>
      <c r="K11297" s="1" t="s">
        <v>1376</v>
      </c>
      <c r="L11297" s="1" t="s">
        <v>20328</v>
      </c>
      <c r="M11297" s="3">
        <v>44127.615420856484</v>
      </c>
    </row>
    <row r="11298">
      <c r="A11298" s="1">
        <v>11296.0</v>
      </c>
      <c r="B11298" s="1" t="s">
        <v>184</v>
      </c>
      <c r="C11298" s="1" t="s">
        <v>20329</v>
      </c>
      <c r="D11298" s="1" t="s">
        <v>148</v>
      </c>
      <c r="E11298" s="1" t="s">
        <v>6328</v>
      </c>
      <c r="F11298" s="1" t="s">
        <v>187</v>
      </c>
      <c r="G11298" s="1" t="s">
        <v>17</v>
      </c>
      <c r="H11298" s="1">
        <v>45.0</v>
      </c>
      <c r="I11298" s="3">
        <v>44215.333333333336</v>
      </c>
      <c r="J11298" s="1">
        <v>2.33622653102297</v>
      </c>
      <c r="K11298" s="1" t="s">
        <v>24</v>
      </c>
      <c r="L11298" s="1" t="s">
        <v>188</v>
      </c>
      <c r="M11298" s="3">
        <v>44215.42089525463</v>
      </c>
    </row>
    <row r="11299">
      <c r="A11299" s="1">
        <v>11297.0</v>
      </c>
      <c r="B11299" s="1" t="s">
        <v>184</v>
      </c>
      <c r="C11299" s="1" t="s">
        <v>20330</v>
      </c>
      <c r="D11299" s="1" t="s">
        <v>148</v>
      </c>
      <c r="E11299" s="1" t="s">
        <v>4951</v>
      </c>
      <c r="F11299" s="1" t="s">
        <v>187</v>
      </c>
      <c r="G11299" s="1" t="s">
        <v>17</v>
      </c>
      <c r="H11299" s="1">
        <v>45.0</v>
      </c>
      <c r="I11299" s="3">
        <v>43731.75</v>
      </c>
      <c r="J11299" s="1">
        <v>35.502257969654</v>
      </c>
      <c r="K11299" s="1" t="s">
        <v>24</v>
      </c>
      <c r="M11299" s="3">
        <v>43738.47755960648</v>
      </c>
    </row>
    <row r="11300">
      <c r="A11300" s="1">
        <v>11298.0</v>
      </c>
      <c r="B11300" s="1" t="s">
        <v>977</v>
      </c>
      <c r="C11300" s="1" t="s">
        <v>20331</v>
      </c>
      <c r="D11300" s="1" t="s">
        <v>20332</v>
      </c>
      <c r="E11300" s="1" t="s">
        <v>20333</v>
      </c>
      <c r="F11300" s="1" t="s">
        <v>981</v>
      </c>
      <c r="G11300" s="1" t="s">
        <v>39</v>
      </c>
      <c r="H11300" s="1">
        <v>45.0</v>
      </c>
      <c r="I11300" s="3">
        <v>44138.25</v>
      </c>
      <c r="J11300" s="1">
        <v>0.83643393788291</v>
      </c>
      <c r="K11300" s="1" t="s">
        <v>56</v>
      </c>
      <c r="L11300" s="1" t="s">
        <v>982</v>
      </c>
      <c r="M11300" s="3">
        <v>44138.281823715275</v>
      </c>
    </row>
    <row r="11301">
      <c r="A11301" s="1">
        <v>11299.0</v>
      </c>
      <c r="B11301" s="1" t="s">
        <v>1679</v>
      </c>
      <c r="C11301" s="1" t="s">
        <v>20334</v>
      </c>
      <c r="D11301" s="1" t="s">
        <v>5658</v>
      </c>
      <c r="E11301" s="1" t="s">
        <v>20335</v>
      </c>
      <c r="F11301" s="1" t="s">
        <v>1682</v>
      </c>
      <c r="G11301" s="1" t="s">
        <v>89</v>
      </c>
      <c r="H11301" s="1">
        <v>45.0</v>
      </c>
      <c r="I11301" s="3">
        <v>43847.394587511575</v>
      </c>
      <c r="J11301" s="1">
        <v>2.71105907635137</v>
      </c>
      <c r="K11301" s="1" t="s">
        <v>24</v>
      </c>
      <c r="M11301" s="3">
        <v>43847.4234309375</v>
      </c>
    </row>
    <row r="11302">
      <c r="A11302" s="1">
        <v>11300.0</v>
      </c>
      <c r="B11302" s="1" t="s">
        <v>520</v>
      </c>
      <c r="C11302" s="1" t="s">
        <v>20336</v>
      </c>
      <c r="D11302" s="1" t="s">
        <v>503</v>
      </c>
      <c r="E11302" s="1" t="s">
        <v>523</v>
      </c>
      <c r="F11302" s="1" t="s">
        <v>524</v>
      </c>
      <c r="G11302" s="1" t="s">
        <v>35</v>
      </c>
      <c r="H11302" s="1">
        <v>45.0</v>
      </c>
      <c r="I11302" s="3">
        <v>43756.291666666664</v>
      </c>
      <c r="J11302" s="1">
        <v>1.18017612771417</v>
      </c>
      <c r="K11302" s="1" t="s">
        <v>46</v>
      </c>
      <c r="M11302" s="3">
        <v>43751.36788748843</v>
      </c>
    </row>
    <row r="11303">
      <c r="A11303" s="1">
        <v>11301.0</v>
      </c>
      <c r="B11303" s="1" t="s">
        <v>10951</v>
      </c>
      <c r="C11303" s="1" t="s">
        <v>20337</v>
      </c>
      <c r="D11303" s="1" t="s">
        <v>584</v>
      </c>
      <c r="E11303" s="1" t="s">
        <v>20338</v>
      </c>
      <c r="F11303" s="1" t="s">
        <v>10954</v>
      </c>
      <c r="G11303" s="1" t="s">
        <v>89</v>
      </c>
      <c r="H11303" s="1">
        <v>45.0</v>
      </c>
      <c r="I11303" s="3">
        <v>43753.46809028935</v>
      </c>
      <c r="J11303" s="1">
        <v>4.01791602560099</v>
      </c>
      <c r="K11303" s="1" t="s">
        <v>218</v>
      </c>
      <c r="M11303" s="3">
        <v>43753.498548587966</v>
      </c>
    </row>
    <row r="11304">
      <c r="A11304" s="1">
        <v>11302.0</v>
      </c>
      <c r="B11304" s="1" t="s">
        <v>655</v>
      </c>
      <c r="C11304" s="1" t="s">
        <v>20339</v>
      </c>
      <c r="D11304" s="1" t="s">
        <v>6130</v>
      </c>
      <c r="E11304" s="1" t="s">
        <v>3433</v>
      </c>
      <c r="F11304" s="1" t="s">
        <v>659</v>
      </c>
      <c r="G11304" s="1" t="s">
        <v>35</v>
      </c>
      <c r="H11304" s="1">
        <v>45.0</v>
      </c>
      <c r="I11304" s="3">
        <v>43612.458333333336</v>
      </c>
      <c r="J11304" s="1">
        <v>0.0658383787937806</v>
      </c>
      <c r="K11304" s="1" t="s">
        <v>18</v>
      </c>
      <c r="M11304" s="3">
        <v>43623.68544648148</v>
      </c>
    </row>
    <row r="11305">
      <c r="A11305" s="1">
        <v>11303.0</v>
      </c>
      <c r="B11305" s="1" t="s">
        <v>8276</v>
      </c>
      <c r="C11305" s="1" t="s">
        <v>20340</v>
      </c>
      <c r="D11305" s="1" t="s">
        <v>720</v>
      </c>
      <c r="E11305" s="1" t="s">
        <v>20341</v>
      </c>
      <c r="F11305" s="1" t="s">
        <v>8279</v>
      </c>
      <c r="G11305" s="1" t="s">
        <v>39</v>
      </c>
      <c r="H11305" s="1">
        <v>45.0</v>
      </c>
      <c r="I11305" s="3">
        <v>43680.5</v>
      </c>
      <c r="J11305" s="1">
        <v>2.80326022603211</v>
      </c>
      <c r="K11305" s="1" t="s">
        <v>24</v>
      </c>
      <c r="M11305" s="3">
        <v>43680.54465243056</v>
      </c>
    </row>
    <row r="11306">
      <c r="A11306" s="1">
        <v>11304.0</v>
      </c>
      <c r="B11306" s="1" t="s">
        <v>20342</v>
      </c>
      <c r="C11306" s="1" t="s">
        <v>20343</v>
      </c>
      <c r="D11306" s="1" t="s">
        <v>1802</v>
      </c>
      <c r="E11306" s="1" t="s">
        <v>20344</v>
      </c>
      <c r="F11306" s="1" t="s">
        <v>20345</v>
      </c>
      <c r="G11306" s="1" t="s">
        <v>39</v>
      </c>
      <c r="H11306" s="1">
        <v>45.0</v>
      </c>
      <c r="I11306" s="3">
        <v>44145.6875</v>
      </c>
      <c r="J11306" s="1">
        <v>3.28967822811624</v>
      </c>
      <c r="K11306" s="1" t="s">
        <v>46</v>
      </c>
      <c r="M11306" s="3">
        <v>44145.73192684028</v>
      </c>
    </row>
    <row r="11307">
      <c r="A11307" s="1">
        <v>11305.0</v>
      </c>
      <c r="B11307" s="1" t="s">
        <v>1761</v>
      </c>
      <c r="C11307" s="1" t="s">
        <v>20346</v>
      </c>
      <c r="D11307" s="1" t="s">
        <v>121</v>
      </c>
      <c r="E11307" s="1" t="s">
        <v>20347</v>
      </c>
      <c r="F11307" s="1" t="s">
        <v>1764</v>
      </c>
      <c r="G11307" s="1" t="s">
        <v>39</v>
      </c>
      <c r="H11307" s="1">
        <v>45.0</v>
      </c>
      <c r="I11307" s="3">
        <v>44143.708333333336</v>
      </c>
      <c r="J11307" s="1">
        <v>0.521892912047112</v>
      </c>
      <c r="K11307" s="1" t="s">
        <v>18</v>
      </c>
      <c r="M11307" s="3">
        <v>44143.72650172454</v>
      </c>
    </row>
    <row r="11308">
      <c r="A11308" s="1">
        <v>11306.0</v>
      </c>
      <c r="B11308" s="1" t="s">
        <v>796</v>
      </c>
      <c r="C11308" s="1" t="s">
        <v>20348</v>
      </c>
      <c r="D11308" s="1" t="s">
        <v>121</v>
      </c>
      <c r="E11308" s="1" t="s">
        <v>20349</v>
      </c>
      <c r="F11308" s="1" t="s">
        <v>799</v>
      </c>
      <c r="G11308" s="1" t="s">
        <v>89</v>
      </c>
      <c r="H11308" s="1">
        <v>45.0</v>
      </c>
      <c r="I11308" s="3">
        <v>44017.676562962966</v>
      </c>
      <c r="J11308" s="1">
        <v>3.2009743504106</v>
      </c>
      <c r="K11308" s="1" t="s">
        <v>18</v>
      </c>
      <c r="L11308" s="1" t="s">
        <v>1883</v>
      </c>
      <c r="M11308" s="3">
        <v>44017.691526759256</v>
      </c>
    </row>
    <row r="11309">
      <c r="A11309" s="1">
        <v>11307.0</v>
      </c>
      <c r="B11309" s="1" t="s">
        <v>176</v>
      </c>
      <c r="C11309" s="1" t="s">
        <v>20350</v>
      </c>
      <c r="D11309" s="1" t="s">
        <v>32</v>
      </c>
      <c r="E11309" s="1" t="s">
        <v>20351</v>
      </c>
      <c r="F11309" s="1" t="s">
        <v>180</v>
      </c>
      <c r="G11309" s="1" t="s">
        <v>17</v>
      </c>
      <c r="H11309" s="1">
        <v>45.0</v>
      </c>
      <c r="I11309" s="3">
        <v>44062.708333333336</v>
      </c>
      <c r="J11309" s="1">
        <v>5.45227737601796</v>
      </c>
      <c r="K11309" s="1" t="s">
        <v>24</v>
      </c>
      <c r="L11309" s="1" t="s">
        <v>1006</v>
      </c>
      <c r="M11309" s="3">
        <v>44062.75339849537</v>
      </c>
    </row>
    <row r="11310">
      <c r="A11310" s="1">
        <v>11308.0</v>
      </c>
      <c r="B11310" s="1" t="s">
        <v>2228</v>
      </c>
      <c r="C11310" s="1" t="s">
        <v>20352</v>
      </c>
      <c r="D11310" s="1" t="s">
        <v>1963</v>
      </c>
      <c r="E11310" s="1" t="s">
        <v>4643</v>
      </c>
      <c r="F11310" s="1" t="s">
        <v>2231</v>
      </c>
      <c r="G11310" s="1" t="s">
        <v>17</v>
      </c>
      <c r="H11310" s="1">
        <v>45.0</v>
      </c>
      <c r="I11310" s="3">
        <v>44096.375</v>
      </c>
      <c r="J11310" s="1">
        <v>3.55231879815734</v>
      </c>
      <c r="K11310" s="1" t="s">
        <v>24</v>
      </c>
      <c r="L11310" s="1" t="s">
        <v>882</v>
      </c>
      <c r="M11310" s="3">
        <v>44096.41916055555</v>
      </c>
    </row>
    <row r="11311">
      <c r="A11311" s="1">
        <v>11309.0</v>
      </c>
      <c r="B11311" s="1" t="s">
        <v>1323</v>
      </c>
      <c r="C11311" s="1" t="s">
        <v>20353</v>
      </c>
      <c r="D11311" s="1" t="s">
        <v>1325</v>
      </c>
      <c r="E11311" s="1" t="s">
        <v>1326</v>
      </c>
      <c r="F11311" s="1" t="s">
        <v>1327</v>
      </c>
      <c r="G11311" s="1" t="s">
        <v>17</v>
      </c>
      <c r="H11311" s="1">
        <v>45.0</v>
      </c>
      <c r="I11311" s="3">
        <v>44072.6875</v>
      </c>
      <c r="J11311" s="1">
        <v>0.747586559306266</v>
      </c>
      <c r="K11311" s="1" t="s">
        <v>46</v>
      </c>
      <c r="M11311" s="3">
        <v>44072.728921539354</v>
      </c>
    </row>
    <row r="11312">
      <c r="A11312" s="1">
        <v>11310.0</v>
      </c>
      <c r="B11312" s="1" t="s">
        <v>1031</v>
      </c>
      <c r="C11312" s="1" t="s">
        <v>20354</v>
      </c>
      <c r="D11312" s="1" t="s">
        <v>6668</v>
      </c>
      <c r="E11312" s="1" t="s">
        <v>7315</v>
      </c>
      <c r="F11312" s="1" t="s">
        <v>1034</v>
      </c>
      <c r="G11312" s="1" t="s">
        <v>17</v>
      </c>
      <c r="H11312" s="1">
        <v>45.0</v>
      </c>
      <c r="I11312" s="3">
        <v>43700.375</v>
      </c>
      <c r="J11312" s="1">
        <v>0.0191223577520481</v>
      </c>
      <c r="K11312" s="1" t="s">
        <v>24</v>
      </c>
      <c r="M11312" s="3">
        <v>43700.4002959375</v>
      </c>
    </row>
    <row r="11313">
      <c r="A11313" s="1">
        <v>11311.0</v>
      </c>
      <c r="B11313" s="1" t="s">
        <v>354</v>
      </c>
      <c r="C11313" s="1" t="s">
        <v>20355</v>
      </c>
      <c r="D11313" s="1" t="s">
        <v>1853</v>
      </c>
      <c r="E11313" s="1" t="s">
        <v>1854</v>
      </c>
      <c r="F11313" s="1" t="s">
        <v>358</v>
      </c>
      <c r="G11313" s="1" t="s">
        <v>35</v>
      </c>
      <c r="H11313" s="1">
        <v>45.0</v>
      </c>
      <c r="I11313" s="3">
        <v>44085.666666666664</v>
      </c>
      <c r="J11313" s="1">
        <v>1.28717462332518</v>
      </c>
      <c r="K11313" s="1" t="s">
        <v>24</v>
      </c>
      <c r="M11313" s="3">
        <v>44085.68912599537</v>
      </c>
    </row>
    <row r="11314">
      <c r="A11314" s="1">
        <v>11312.0</v>
      </c>
      <c r="B11314" s="1" t="s">
        <v>4213</v>
      </c>
      <c r="C11314" s="1" t="s">
        <v>20356</v>
      </c>
      <c r="D11314" s="1" t="s">
        <v>75</v>
      </c>
      <c r="E11314" s="1" t="s">
        <v>20357</v>
      </c>
      <c r="F11314" s="1" t="s">
        <v>4216</v>
      </c>
      <c r="G11314" s="1" t="s">
        <v>39</v>
      </c>
      <c r="H11314" s="1">
        <v>45.0</v>
      </c>
      <c r="I11314" s="3">
        <v>43675.583333333336</v>
      </c>
      <c r="J11314" s="1">
        <v>1.29909621536213</v>
      </c>
      <c r="K11314" s="1" t="s">
        <v>24</v>
      </c>
      <c r="M11314" s="3">
        <v>43675.656744155094</v>
      </c>
    </row>
    <row r="11315">
      <c r="A11315" s="1">
        <v>11313.0</v>
      </c>
      <c r="B11315" s="1" t="s">
        <v>354</v>
      </c>
      <c r="C11315" s="1" t="s">
        <v>20358</v>
      </c>
      <c r="D11315" s="1" t="s">
        <v>1874</v>
      </c>
      <c r="E11315" s="1" t="s">
        <v>2122</v>
      </c>
      <c r="F11315" s="1" t="s">
        <v>358</v>
      </c>
      <c r="G11315" s="1" t="s">
        <v>35</v>
      </c>
      <c r="H11315" s="1">
        <v>45.0</v>
      </c>
      <c r="I11315" s="3">
        <v>44225.645833333336</v>
      </c>
      <c r="J11315" s="1">
        <v>2.19717881295511</v>
      </c>
      <c r="K11315" s="1" t="s">
        <v>24</v>
      </c>
      <c r="M11315" s="3">
        <v>44225.67336995371</v>
      </c>
    </row>
    <row r="11316">
      <c r="A11316" s="1">
        <v>11314.0</v>
      </c>
      <c r="B11316" s="1" t="s">
        <v>191</v>
      </c>
      <c r="C11316" s="1" t="s">
        <v>20359</v>
      </c>
      <c r="D11316" s="1" t="s">
        <v>21</v>
      </c>
      <c r="E11316" s="1" t="s">
        <v>5051</v>
      </c>
      <c r="F11316" s="1" t="s">
        <v>195</v>
      </c>
      <c r="G11316" s="1" t="s">
        <v>17</v>
      </c>
      <c r="H11316" s="1">
        <v>45.0</v>
      </c>
      <c r="I11316" s="3">
        <v>43787.208333333336</v>
      </c>
      <c r="J11316" s="1">
        <v>3.56425527987566</v>
      </c>
      <c r="K11316" s="1" t="s">
        <v>24</v>
      </c>
      <c r="M11316" s="3">
        <v>43787.2194865162</v>
      </c>
    </row>
    <row r="11317">
      <c r="A11317" s="1">
        <v>11315.0</v>
      </c>
      <c r="B11317" s="1" t="s">
        <v>1065</v>
      </c>
      <c r="C11317" s="1" t="s">
        <v>20360</v>
      </c>
      <c r="D11317" s="1" t="s">
        <v>1067</v>
      </c>
      <c r="E11317" s="1" t="s">
        <v>1068</v>
      </c>
      <c r="F11317" s="1" t="s">
        <v>1069</v>
      </c>
      <c r="G11317" s="1" t="s">
        <v>17</v>
      </c>
      <c r="H11317" s="1">
        <v>45.0</v>
      </c>
      <c r="I11317" s="3">
        <v>44232.270833333336</v>
      </c>
      <c r="J11317" s="1">
        <v>2.62354817184623</v>
      </c>
      <c r="K11317" s="1" t="s">
        <v>24</v>
      </c>
      <c r="L11317" s="1" t="s">
        <v>188</v>
      </c>
      <c r="M11317" s="3">
        <v>44232.30397140046</v>
      </c>
    </row>
    <row r="11318">
      <c r="A11318" s="1">
        <v>11316.0</v>
      </c>
      <c r="B11318" s="1" t="s">
        <v>1017</v>
      </c>
      <c r="C11318" s="1" t="s">
        <v>20361</v>
      </c>
      <c r="D11318" s="1" t="s">
        <v>1019</v>
      </c>
      <c r="E11318" s="1" t="s">
        <v>1310</v>
      </c>
      <c r="F11318" s="1" t="s">
        <v>1021</v>
      </c>
      <c r="G11318" s="1" t="s">
        <v>17</v>
      </c>
      <c r="H11318" s="1">
        <v>45.0</v>
      </c>
      <c r="I11318" s="3">
        <v>44211.208333333336</v>
      </c>
      <c r="J11318" s="1">
        <v>0.0100960729367343</v>
      </c>
      <c r="K11318" s="1" t="s">
        <v>24</v>
      </c>
      <c r="M11318" s="3">
        <v>44211.20106798611</v>
      </c>
    </row>
    <row r="11319">
      <c r="A11319" s="1">
        <v>11317.0</v>
      </c>
      <c r="B11319" s="1" t="s">
        <v>4594</v>
      </c>
      <c r="C11319" s="1" t="s">
        <v>20362</v>
      </c>
      <c r="D11319" s="1" t="s">
        <v>21</v>
      </c>
      <c r="E11319" s="1" t="s">
        <v>9181</v>
      </c>
      <c r="F11319" s="1" t="s">
        <v>4597</v>
      </c>
      <c r="G11319" s="1" t="s">
        <v>17</v>
      </c>
      <c r="H11319" s="1">
        <v>45.0</v>
      </c>
      <c r="I11319" s="3">
        <v>43901.197916666664</v>
      </c>
      <c r="J11319" s="1">
        <v>1.47970355746977</v>
      </c>
      <c r="K11319" s="1" t="s">
        <v>24</v>
      </c>
      <c r="M11319" s="3">
        <v>43901.22958918982</v>
      </c>
    </row>
    <row r="11320">
      <c r="A11320" s="1">
        <v>11318.0</v>
      </c>
      <c r="B11320" s="1" t="s">
        <v>501</v>
      </c>
      <c r="C11320" s="1" t="s">
        <v>20363</v>
      </c>
      <c r="D11320" s="1" t="s">
        <v>503</v>
      </c>
      <c r="E11320" s="1" t="s">
        <v>20364</v>
      </c>
      <c r="F11320" s="1" t="s">
        <v>505</v>
      </c>
      <c r="G11320" s="1" t="s">
        <v>39</v>
      </c>
      <c r="H11320" s="1">
        <v>45.0</v>
      </c>
      <c r="I11320" s="3">
        <v>44068.666666666664</v>
      </c>
      <c r="J11320" s="1">
        <v>0.0</v>
      </c>
      <c r="K11320" s="1" t="s">
        <v>18</v>
      </c>
      <c r="M11320" s="3">
        <v>44068.67634537037</v>
      </c>
    </row>
    <row r="11321">
      <c r="A11321" s="1">
        <v>11319.0</v>
      </c>
      <c r="B11321" s="1" t="s">
        <v>1090</v>
      </c>
      <c r="C11321" s="1" t="s">
        <v>20365</v>
      </c>
      <c r="D11321" s="1" t="s">
        <v>1558</v>
      </c>
      <c r="E11321" s="1" t="s">
        <v>3300</v>
      </c>
      <c r="F11321" s="1" t="s">
        <v>1094</v>
      </c>
      <c r="G11321" s="1" t="s">
        <v>17</v>
      </c>
      <c r="H11321" s="1">
        <v>45.0</v>
      </c>
      <c r="I11321" s="3">
        <v>44160.729166666664</v>
      </c>
      <c r="J11321" s="1">
        <v>2.0136255015604</v>
      </c>
      <c r="K11321" s="1" t="s">
        <v>166</v>
      </c>
      <c r="L11321" s="1" t="s">
        <v>167</v>
      </c>
      <c r="M11321" s="3">
        <v>44160.749337152774</v>
      </c>
    </row>
    <row r="11322">
      <c r="A11322" s="1">
        <v>11320.0</v>
      </c>
      <c r="B11322" s="1" t="s">
        <v>1336</v>
      </c>
      <c r="C11322" s="1" t="s">
        <v>20366</v>
      </c>
      <c r="D11322" s="1" t="s">
        <v>59</v>
      </c>
      <c r="E11322" s="1" t="s">
        <v>20367</v>
      </c>
      <c r="F11322" s="1" t="s">
        <v>1340</v>
      </c>
      <c r="G11322" s="1" t="s">
        <v>39</v>
      </c>
      <c r="H11322" s="1">
        <v>45.0</v>
      </c>
      <c r="I11322" s="3">
        <v>44024.75</v>
      </c>
      <c r="J11322" s="1">
        <v>0.817889416315514</v>
      </c>
      <c r="K11322" s="1" t="s">
        <v>62</v>
      </c>
      <c r="M11322" s="3">
        <v>44024.783137418985</v>
      </c>
    </row>
    <row r="11323">
      <c r="A11323" s="1">
        <v>11321.0</v>
      </c>
      <c r="B11323" s="1" t="s">
        <v>73</v>
      </c>
      <c r="C11323" s="1" t="s">
        <v>20368</v>
      </c>
      <c r="D11323" s="1" t="s">
        <v>2872</v>
      </c>
      <c r="E11323" s="1" t="s">
        <v>9588</v>
      </c>
      <c r="F11323" s="1" t="s">
        <v>77</v>
      </c>
      <c r="G11323" s="1" t="s">
        <v>17</v>
      </c>
      <c r="H11323" s="1">
        <v>45.0</v>
      </c>
      <c r="I11323" s="3">
        <v>44203.645833333336</v>
      </c>
      <c r="J11323" s="1">
        <v>0.848065545184682</v>
      </c>
      <c r="K11323" s="1" t="s">
        <v>24</v>
      </c>
      <c r="L11323" s="1" t="s">
        <v>940</v>
      </c>
      <c r="M11323" s="3">
        <v>44203.652385497684</v>
      </c>
    </row>
    <row r="11324">
      <c r="A11324" s="1">
        <v>11322.0</v>
      </c>
      <c r="B11324" s="1" t="s">
        <v>2702</v>
      </c>
      <c r="C11324" s="1" t="s">
        <v>20369</v>
      </c>
      <c r="D11324" s="1" t="s">
        <v>2920</v>
      </c>
      <c r="E11324" s="1" t="s">
        <v>20370</v>
      </c>
      <c r="F11324" s="1" t="s">
        <v>2705</v>
      </c>
      <c r="G11324" s="1" t="s">
        <v>39</v>
      </c>
      <c r="H11324" s="1">
        <v>45.0</v>
      </c>
      <c r="I11324" s="3">
        <v>44131.645833333336</v>
      </c>
      <c r="J11324" s="1">
        <v>4.42810595532813</v>
      </c>
      <c r="K11324" s="1" t="s">
        <v>24</v>
      </c>
      <c r="L11324" s="1" t="s">
        <v>365</v>
      </c>
      <c r="M11324" s="3">
        <v>44131.68140310185</v>
      </c>
    </row>
    <row r="11325">
      <c r="A11325" s="1">
        <v>11323.0</v>
      </c>
      <c r="B11325" s="1" t="s">
        <v>1466</v>
      </c>
      <c r="C11325" s="1" t="s">
        <v>20371</v>
      </c>
      <c r="D11325" s="1" t="s">
        <v>411</v>
      </c>
      <c r="E11325" s="1" t="s">
        <v>12461</v>
      </c>
      <c r="F11325" s="1" t="s">
        <v>1470</v>
      </c>
      <c r="G11325" s="1" t="s">
        <v>17</v>
      </c>
      <c r="H11325" s="1">
        <v>45.0</v>
      </c>
      <c r="I11325" s="3">
        <v>43823.5</v>
      </c>
      <c r="J11325" s="1">
        <v>0.648821225271263</v>
      </c>
      <c r="K11325" s="1" t="s">
        <v>18</v>
      </c>
      <c r="M11325" s="3">
        <v>43823.53208636574</v>
      </c>
    </row>
    <row r="11326">
      <c r="A11326" s="1">
        <v>11324.0</v>
      </c>
      <c r="B11326" s="1" t="s">
        <v>303</v>
      </c>
      <c r="C11326" s="1" t="s">
        <v>20372</v>
      </c>
      <c r="D11326" s="1" t="s">
        <v>305</v>
      </c>
      <c r="E11326" s="1" t="s">
        <v>1671</v>
      </c>
      <c r="F11326" s="1" t="s">
        <v>307</v>
      </c>
      <c r="G11326" s="1" t="s">
        <v>17</v>
      </c>
      <c r="H11326" s="1">
        <v>45.0</v>
      </c>
      <c r="I11326" s="3">
        <v>43907.229166666664</v>
      </c>
      <c r="J11326" s="1">
        <v>1.93521917719327</v>
      </c>
      <c r="K11326" s="1" t="s">
        <v>24</v>
      </c>
      <c r="M11326" s="3">
        <v>43907.26312148148</v>
      </c>
    </row>
    <row r="11327">
      <c r="A11327" s="1">
        <v>11325.0</v>
      </c>
      <c r="B11327" s="1" t="s">
        <v>1489</v>
      </c>
      <c r="C11327" s="1" t="s">
        <v>20373</v>
      </c>
      <c r="D11327" s="1" t="s">
        <v>818</v>
      </c>
      <c r="E11327" s="1" t="s">
        <v>1491</v>
      </c>
      <c r="F11327" s="1" t="s">
        <v>1492</v>
      </c>
      <c r="G11327" s="1" t="s">
        <v>35</v>
      </c>
      <c r="H11327" s="1">
        <v>45.0</v>
      </c>
      <c r="I11327" s="3">
        <v>44172.208333333336</v>
      </c>
      <c r="J11327" s="1">
        <v>2.69615169291809</v>
      </c>
      <c r="K11327" s="1" t="s">
        <v>18</v>
      </c>
      <c r="M11327" s="3">
        <v>44172.27154599537</v>
      </c>
    </row>
    <row r="11328">
      <c r="A11328" s="1">
        <v>11326.0</v>
      </c>
      <c r="B11328" s="1" t="s">
        <v>293</v>
      </c>
      <c r="C11328" s="1" t="s">
        <v>20374</v>
      </c>
      <c r="D11328" s="1" t="s">
        <v>588</v>
      </c>
      <c r="E11328" s="1" t="s">
        <v>20375</v>
      </c>
      <c r="F11328" s="1" t="s">
        <v>297</v>
      </c>
      <c r="G11328" s="1" t="s">
        <v>39</v>
      </c>
      <c r="H11328" s="1">
        <v>45.0</v>
      </c>
      <c r="I11328" s="3">
        <v>43962.791666666664</v>
      </c>
      <c r="J11328" s="1">
        <v>3.43073509532477</v>
      </c>
      <c r="K11328" s="1" t="s">
        <v>62</v>
      </c>
      <c r="M11328" s="3">
        <v>43962.80752149306</v>
      </c>
    </row>
    <row r="11329">
      <c r="A11329" s="1">
        <v>11327.0</v>
      </c>
      <c r="B11329" s="1" t="s">
        <v>4356</v>
      </c>
      <c r="C11329" s="1" t="s">
        <v>20376</v>
      </c>
      <c r="D11329" s="1" t="s">
        <v>411</v>
      </c>
      <c r="E11329" s="1" t="s">
        <v>7371</v>
      </c>
      <c r="F11329" s="1" t="s">
        <v>4359</v>
      </c>
      <c r="G11329" s="1" t="s">
        <v>17</v>
      </c>
      <c r="H11329" s="1">
        <v>45.0</v>
      </c>
      <c r="I11329" s="3">
        <v>44069.229166666664</v>
      </c>
      <c r="J11329" s="1">
        <v>0.361630712971445</v>
      </c>
      <c r="K11329" s="1" t="s">
        <v>62</v>
      </c>
      <c r="M11329" s="3">
        <v>44069.29193796296</v>
      </c>
    </row>
    <row r="11330">
      <c r="A11330" s="1">
        <v>11328.0</v>
      </c>
      <c r="B11330" s="1" t="s">
        <v>553</v>
      </c>
      <c r="C11330" s="1" t="s">
        <v>20377</v>
      </c>
      <c r="D11330" s="1" t="s">
        <v>555</v>
      </c>
      <c r="E11330" s="1" t="s">
        <v>556</v>
      </c>
      <c r="F11330" s="1" t="s">
        <v>557</v>
      </c>
      <c r="G11330" s="1" t="s">
        <v>17</v>
      </c>
      <c r="H11330" s="1">
        <v>45.0</v>
      </c>
      <c r="I11330" s="3">
        <v>44236.645833333336</v>
      </c>
      <c r="J11330" s="1">
        <v>2.68576098414935</v>
      </c>
      <c r="K11330" s="1" t="s">
        <v>46</v>
      </c>
      <c r="L11330" s="1" t="s">
        <v>558</v>
      </c>
      <c r="M11330" s="3">
        <v>44236.69863070602</v>
      </c>
    </row>
    <row r="11331">
      <c r="A11331" s="1">
        <v>11329.0</v>
      </c>
      <c r="B11331" s="1" t="s">
        <v>1289</v>
      </c>
      <c r="C11331" s="1" t="s">
        <v>20378</v>
      </c>
      <c r="D11331" s="1" t="s">
        <v>1666</v>
      </c>
      <c r="E11331" s="1" t="s">
        <v>7263</v>
      </c>
      <c r="F11331" s="1" t="s">
        <v>1293</v>
      </c>
      <c r="G11331" s="1" t="s">
        <v>35</v>
      </c>
      <c r="H11331" s="1">
        <v>45.0</v>
      </c>
      <c r="I11331" s="3">
        <v>43566.166666666664</v>
      </c>
      <c r="J11331" s="1">
        <v>0.17579002926361</v>
      </c>
      <c r="K11331" s="1" t="s">
        <v>24</v>
      </c>
      <c r="M11331" s="3">
        <v>43566.193121226854</v>
      </c>
    </row>
    <row r="11332">
      <c r="A11332" s="1">
        <v>11330.0</v>
      </c>
      <c r="B11332" s="1" t="s">
        <v>2891</v>
      </c>
      <c r="C11332" s="1" t="s">
        <v>20379</v>
      </c>
      <c r="D11332" s="1" t="s">
        <v>80</v>
      </c>
      <c r="E11332" s="1" t="s">
        <v>4799</v>
      </c>
      <c r="F11332" s="1" t="s">
        <v>2894</v>
      </c>
      <c r="G11332" s="1" t="s">
        <v>17</v>
      </c>
      <c r="H11332" s="1">
        <v>45.0</v>
      </c>
      <c r="I11332" s="3">
        <v>43851.21875</v>
      </c>
      <c r="J11332" s="1">
        <v>0.506193135893977</v>
      </c>
      <c r="K11332" s="1" t="s">
        <v>46</v>
      </c>
      <c r="M11332" s="3">
        <v>43851.25325771991</v>
      </c>
    </row>
    <row r="11333">
      <c r="A11333" s="1">
        <v>11331.0</v>
      </c>
      <c r="B11333" s="1" t="s">
        <v>3724</v>
      </c>
      <c r="C11333" s="1" t="s">
        <v>20380</v>
      </c>
      <c r="D11333" s="1" t="s">
        <v>3376</v>
      </c>
      <c r="E11333" s="1" t="s">
        <v>20381</v>
      </c>
      <c r="F11333" s="1" t="s">
        <v>3727</v>
      </c>
      <c r="G11333" s="1" t="s">
        <v>89</v>
      </c>
      <c r="H11333" s="1">
        <v>45.0</v>
      </c>
      <c r="I11333" s="3">
        <v>44236.7013316088</v>
      </c>
      <c r="J11333" s="1">
        <v>2.56638985701357</v>
      </c>
      <c r="K11333" s="1" t="s">
        <v>218</v>
      </c>
      <c r="L11333" s="1" t="s">
        <v>287</v>
      </c>
      <c r="M11333" s="3">
        <v>44236.734446724535</v>
      </c>
    </row>
    <row r="11334">
      <c r="A11334" s="1">
        <v>11332.0</v>
      </c>
      <c r="B11334" s="1" t="s">
        <v>13570</v>
      </c>
      <c r="C11334" s="1" t="s">
        <v>20382</v>
      </c>
      <c r="D11334" s="1" t="s">
        <v>998</v>
      </c>
      <c r="E11334" s="1" t="s">
        <v>13572</v>
      </c>
      <c r="F11334" s="1" t="s">
        <v>13573</v>
      </c>
      <c r="G11334" s="1" t="s">
        <v>17</v>
      </c>
      <c r="H11334" s="1">
        <v>45.0</v>
      </c>
      <c r="I11334" s="3">
        <v>43900.708333333336</v>
      </c>
      <c r="J11334" s="1">
        <v>0.700083153724028</v>
      </c>
      <c r="K11334" s="1" t="s">
        <v>24</v>
      </c>
      <c r="M11334" s="3">
        <v>43900.6961009838</v>
      </c>
    </row>
    <row r="11335">
      <c r="A11335" s="1">
        <v>11333.0</v>
      </c>
      <c r="B11335" s="1" t="s">
        <v>350</v>
      </c>
      <c r="C11335" s="1" t="s">
        <v>20383</v>
      </c>
      <c r="D11335" s="1" t="s">
        <v>75</v>
      </c>
      <c r="E11335" s="1" t="s">
        <v>1389</v>
      </c>
      <c r="F11335" s="1" t="s">
        <v>353</v>
      </c>
      <c r="G11335" s="1" t="s">
        <v>35</v>
      </c>
      <c r="H11335" s="1">
        <v>45.0</v>
      </c>
      <c r="I11335" s="3">
        <v>43640.625</v>
      </c>
      <c r="J11335" s="1">
        <v>0.227338864077419</v>
      </c>
      <c r="K11335" s="1" t="s">
        <v>24</v>
      </c>
      <c r="M11335" s="3">
        <v>43640.67873726852</v>
      </c>
    </row>
    <row r="11336">
      <c r="A11336" s="1">
        <v>11334.0</v>
      </c>
      <c r="B11336" s="1" t="s">
        <v>603</v>
      </c>
      <c r="C11336" s="1" t="s">
        <v>20384</v>
      </c>
      <c r="D11336" s="1" t="s">
        <v>116</v>
      </c>
      <c r="E11336" s="1" t="s">
        <v>20385</v>
      </c>
      <c r="F11336" s="1" t="s">
        <v>606</v>
      </c>
      <c r="G11336" s="1" t="s">
        <v>89</v>
      </c>
      <c r="H11336" s="1">
        <v>45.0</v>
      </c>
      <c r="I11336" s="3">
        <v>43956.379709305555</v>
      </c>
      <c r="J11336" s="1">
        <v>4.43464737336969</v>
      </c>
      <c r="K11336" s="1" t="s">
        <v>24</v>
      </c>
      <c r="M11336" s="3">
        <v>43956.40952263889</v>
      </c>
    </row>
    <row r="11337">
      <c r="A11337" s="1">
        <v>11335.0</v>
      </c>
      <c r="B11337" s="1" t="s">
        <v>3949</v>
      </c>
      <c r="C11337" s="1" t="s">
        <v>20386</v>
      </c>
      <c r="D11337" s="1" t="s">
        <v>14</v>
      </c>
      <c r="E11337" s="1" t="s">
        <v>3951</v>
      </c>
      <c r="F11337" s="1" t="s">
        <v>3952</v>
      </c>
      <c r="G11337" s="1" t="s">
        <v>17</v>
      </c>
      <c r="H11337" s="1">
        <v>45.0</v>
      </c>
      <c r="I11337" s="3">
        <v>43741.291666666664</v>
      </c>
      <c r="J11337" s="1">
        <v>0.497745757628624</v>
      </c>
      <c r="K11337" s="1" t="s">
        <v>18</v>
      </c>
      <c r="M11337" s="3">
        <v>43741.332397708335</v>
      </c>
    </row>
    <row r="11338">
      <c r="A11338" s="1">
        <v>11336.0</v>
      </c>
      <c r="B11338" s="1" t="s">
        <v>20387</v>
      </c>
      <c r="C11338" s="1" t="s">
        <v>20388</v>
      </c>
      <c r="D11338" s="1" t="s">
        <v>321</v>
      </c>
      <c r="E11338" s="1" t="s">
        <v>20389</v>
      </c>
      <c r="F11338" s="1" t="s">
        <v>20390</v>
      </c>
      <c r="G11338" s="1" t="s">
        <v>39</v>
      </c>
      <c r="H11338" s="1">
        <v>45.0</v>
      </c>
      <c r="I11338" s="3">
        <v>43897.29236111111</v>
      </c>
      <c r="J11338" s="1">
        <v>0.42638093765884</v>
      </c>
      <c r="K11338" s="1" t="s">
        <v>218</v>
      </c>
      <c r="M11338" s="3">
        <v>43897.310477893516</v>
      </c>
    </row>
    <row r="11339">
      <c r="A11339" s="1">
        <v>11337.0</v>
      </c>
      <c r="B11339" s="1" t="s">
        <v>2232</v>
      </c>
      <c r="C11339" s="1" t="s">
        <v>20391</v>
      </c>
      <c r="D11339" s="1" t="s">
        <v>37</v>
      </c>
      <c r="E11339" s="1" t="s">
        <v>20392</v>
      </c>
      <c r="F11339" s="1" t="s">
        <v>2235</v>
      </c>
      <c r="G11339" s="1" t="s">
        <v>89</v>
      </c>
      <c r="H11339" s="1">
        <v>45.0</v>
      </c>
      <c r="I11339" s="3">
        <v>44210.34584417824</v>
      </c>
      <c r="J11339" s="1">
        <v>1.33315332260815</v>
      </c>
      <c r="K11339" s="1" t="s">
        <v>18</v>
      </c>
      <c r="M11339" s="3">
        <v>44210.37841505787</v>
      </c>
    </row>
    <row r="11340">
      <c r="A11340" s="1">
        <v>11338.0</v>
      </c>
      <c r="B11340" s="1" t="s">
        <v>5762</v>
      </c>
      <c r="C11340" s="1" t="s">
        <v>20393</v>
      </c>
      <c r="D11340" s="1" t="s">
        <v>1531</v>
      </c>
      <c r="E11340" s="1" t="s">
        <v>20394</v>
      </c>
      <c r="F11340" s="1" t="s">
        <v>5765</v>
      </c>
      <c r="G11340" s="1" t="s">
        <v>35</v>
      </c>
      <c r="H11340" s="1">
        <v>45.0</v>
      </c>
      <c r="I11340" s="3">
        <v>43539.583333333336</v>
      </c>
      <c r="J11340" s="1">
        <v>1.53809527155201</v>
      </c>
      <c r="K11340" s="1" t="s">
        <v>18</v>
      </c>
      <c r="M11340" s="3">
        <v>43541.73927716435</v>
      </c>
    </row>
    <row r="11341">
      <c r="A11341" s="1">
        <v>11339.0</v>
      </c>
      <c r="B11341" s="1" t="s">
        <v>1731</v>
      </c>
      <c r="C11341" s="1" t="s">
        <v>20395</v>
      </c>
      <c r="D11341" s="1" t="s">
        <v>86</v>
      </c>
      <c r="E11341" s="1" t="s">
        <v>9861</v>
      </c>
      <c r="F11341" s="1" t="s">
        <v>1734</v>
      </c>
      <c r="G11341" s="1" t="s">
        <v>35</v>
      </c>
      <c r="H11341" s="1">
        <v>45.0</v>
      </c>
      <c r="I11341" s="3">
        <v>43656.625</v>
      </c>
      <c r="J11341" s="1">
        <v>1.35704859937344</v>
      </c>
      <c r="K11341" s="1" t="s">
        <v>18</v>
      </c>
      <c r="M11341" s="3">
        <v>43656.60881898148</v>
      </c>
    </row>
    <row r="11342">
      <c r="A11342" s="1">
        <v>11340.0</v>
      </c>
      <c r="B11342" s="1" t="s">
        <v>3682</v>
      </c>
      <c r="C11342" s="1" t="s">
        <v>20396</v>
      </c>
      <c r="D11342" s="1" t="s">
        <v>5495</v>
      </c>
      <c r="E11342" s="1" t="s">
        <v>8458</v>
      </c>
      <c r="F11342" s="1" t="s">
        <v>3685</v>
      </c>
      <c r="G11342" s="1" t="s">
        <v>35</v>
      </c>
      <c r="H11342" s="1">
        <v>45.0</v>
      </c>
      <c r="I11342" s="3">
        <v>44243.5</v>
      </c>
      <c r="J11342" s="1">
        <v>3.00174243002334</v>
      </c>
      <c r="K11342" s="1" t="s">
        <v>24</v>
      </c>
      <c r="L11342" s="1" t="s">
        <v>2724</v>
      </c>
      <c r="M11342" s="3">
        <v>44243.53046233796</v>
      </c>
    </row>
    <row r="11343">
      <c r="A11343" s="1">
        <v>11341.0</v>
      </c>
      <c r="B11343" s="1" t="s">
        <v>853</v>
      </c>
      <c r="C11343" s="1" t="s">
        <v>20397</v>
      </c>
      <c r="D11343" s="1" t="s">
        <v>578</v>
      </c>
      <c r="E11343" s="1" t="s">
        <v>9171</v>
      </c>
      <c r="F11343" s="1" t="s">
        <v>856</v>
      </c>
      <c r="G11343" s="1" t="s">
        <v>17</v>
      </c>
      <c r="H11343" s="1">
        <v>45.0</v>
      </c>
      <c r="I11343" s="3">
        <v>43987.541666666664</v>
      </c>
      <c r="J11343" s="1">
        <v>0.310480209926986</v>
      </c>
      <c r="K11343" s="1" t="s">
        <v>18</v>
      </c>
      <c r="M11343" s="3">
        <v>43987.57134122685</v>
      </c>
    </row>
    <row r="11344">
      <c r="A11344" s="1">
        <v>11342.0</v>
      </c>
      <c r="B11344" s="1" t="s">
        <v>303</v>
      </c>
      <c r="C11344" s="1" t="s">
        <v>20398</v>
      </c>
      <c r="D11344" s="1" t="s">
        <v>305</v>
      </c>
      <c r="E11344" s="1" t="s">
        <v>1201</v>
      </c>
      <c r="F11344" s="1" t="s">
        <v>307</v>
      </c>
      <c r="G11344" s="1" t="s">
        <v>17</v>
      </c>
      <c r="H11344" s="1">
        <v>45.0</v>
      </c>
      <c r="I11344" s="3">
        <v>43999.416666666664</v>
      </c>
      <c r="J11344" s="1">
        <v>0.989159242763989</v>
      </c>
      <c r="K11344" s="1" t="s">
        <v>24</v>
      </c>
      <c r="M11344" s="3">
        <v>43999.50970313657</v>
      </c>
    </row>
    <row r="11345">
      <c r="A11345" s="1">
        <v>11343.0</v>
      </c>
      <c r="B11345" s="1" t="s">
        <v>2610</v>
      </c>
      <c r="C11345" s="1" t="s">
        <v>20399</v>
      </c>
      <c r="D11345" s="1" t="s">
        <v>121</v>
      </c>
      <c r="E11345" s="1" t="s">
        <v>20400</v>
      </c>
      <c r="F11345" s="1" t="s">
        <v>2614</v>
      </c>
      <c r="G11345" s="1" t="s">
        <v>89</v>
      </c>
      <c r="H11345" s="1">
        <v>45.0</v>
      </c>
      <c r="I11345" s="3">
        <v>43864.68084699074</v>
      </c>
      <c r="J11345" s="1">
        <v>2.64675493949042</v>
      </c>
      <c r="K11345" s="1" t="s">
        <v>46</v>
      </c>
      <c r="M11345" s="3">
        <v>43864.70032795139</v>
      </c>
    </row>
    <row r="11346">
      <c r="A11346" s="1">
        <v>11344.0</v>
      </c>
      <c r="B11346" s="1" t="s">
        <v>10986</v>
      </c>
      <c r="C11346" s="1" t="s">
        <v>20401</v>
      </c>
      <c r="D11346" s="1" t="s">
        <v>1186</v>
      </c>
      <c r="E11346" s="1" t="s">
        <v>10988</v>
      </c>
      <c r="F11346" s="1" t="s">
        <v>10989</v>
      </c>
      <c r="G11346" s="1" t="s">
        <v>17</v>
      </c>
      <c r="H11346" s="1">
        <v>45.0</v>
      </c>
      <c r="I11346" s="3">
        <v>44153.604166666664</v>
      </c>
      <c r="J11346" s="1">
        <v>1.75206074932799</v>
      </c>
      <c r="K11346" s="1" t="s">
        <v>62</v>
      </c>
      <c r="M11346" s="3">
        <v>44153.62636405093</v>
      </c>
    </row>
    <row r="11347">
      <c r="A11347" s="1">
        <v>11345.0</v>
      </c>
      <c r="B11347" s="1" t="s">
        <v>727</v>
      </c>
      <c r="C11347" s="1" t="s">
        <v>20402</v>
      </c>
      <c r="D11347" s="1" t="s">
        <v>701</v>
      </c>
      <c r="E11347" s="1" t="s">
        <v>4135</v>
      </c>
      <c r="F11347" s="1" t="s">
        <v>731</v>
      </c>
      <c r="G11347" s="1" t="s">
        <v>35</v>
      </c>
      <c r="H11347" s="1">
        <v>45.0</v>
      </c>
      <c r="I11347" s="3">
        <v>44155.21875</v>
      </c>
      <c r="J11347" s="1">
        <v>2.08299470914631</v>
      </c>
      <c r="K11347" s="1" t="s">
        <v>24</v>
      </c>
      <c r="L11347" s="1" t="s">
        <v>741</v>
      </c>
      <c r="M11347" s="3">
        <v>44155.26388799769</v>
      </c>
    </row>
    <row r="11348">
      <c r="A11348" s="1">
        <v>11346.0</v>
      </c>
      <c r="B11348" s="1" t="s">
        <v>119</v>
      </c>
      <c r="C11348" s="1" t="s">
        <v>20403</v>
      </c>
      <c r="D11348" s="1" t="s">
        <v>4466</v>
      </c>
      <c r="E11348" s="1" t="s">
        <v>20404</v>
      </c>
      <c r="F11348" s="1" t="s">
        <v>123</v>
      </c>
      <c r="G11348" s="1" t="s">
        <v>39</v>
      </c>
      <c r="H11348" s="1">
        <v>45.0</v>
      </c>
      <c r="I11348" s="3">
        <v>43836.541666666664</v>
      </c>
      <c r="J11348" s="1">
        <v>0.92734601027155</v>
      </c>
      <c r="K11348" s="1" t="s">
        <v>18</v>
      </c>
      <c r="M11348" s="3">
        <v>43836.57891292824</v>
      </c>
    </row>
    <row r="11349">
      <c r="A11349" s="1">
        <v>11347.0</v>
      </c>
      <c r="B11349" s="1" t="s">
        <v>6478</v>
      </c>
      <c r="C11349" s="1" t="s">
        <v>20405</v>
      </c>
      <c r="D11349" s="1" t="s">
        <v>3207</v>
      </c>
      <c r="E11349" s="1" t="s">
        <v>7876</v>
      </c>
      <c r="F11349" s="1" t="s">
        <v>6482</v>
      </c>
      <c r="G11349" s="1" t="s">
        <v>35</v>
      </c>
      <c r="H11349" s="1">
        <v>45.0</v>
      </c>
      <c r="I11349" s="3">
        <v>44214.666666666664</v>
      </c>
      <c r="J11349" s="1">
        <v>1.5000292682737</v>
      </c>
      <c r="K11349" s="1" t="s">
        <v>159</v>
      </c>
      <c r="L11349" s="1" t="s">
        <v>495</v>
      </c>
      <c r="M11349" s="3">
        <v>44214.69569461806</v>
      </c>
    </row>
    <row r="11350">
      <c r="A11350" s="1">
        <v>11348.0</v>
      </c>
      <c r="B11350" s="1" t="s">
        <v>78</v>
      </c>
      <c r="C11350" s="1" t="s">
        <v>20406</v>
      </c>
      <c r="D11350" s="1" t="s">
        <v>80</v>
      </c>
      <c r="E11350" s="1" t="s">
        <v>11283</v>
      </c>
      <c r="F11350" s="1" t="s">
        <v>82</v>
      </c>
      <c r="G11350" s="1" t="s">
        <v>17</v>
      </c>
      <c r="H11350" s="1">
        <v>45.0</v>
      </c>
      <c r="I11350" s="3">
        <v>44011.541666666664</v>
      </c>
      <c r="J11350" s="1">
        <v>0.0778587105735993</v>
      </c>
      <c r="K11350" s="1" t="s">
        <v>83</v>
      </c>
      <c r="M11350" s="3">
        <v>44011.62750401621</v>
      </c>
    </row>
    <row r="11351">
      <c r="A11351" s="1">
        <v>11349.0</v>
      </c>
      <c r="B11351" s="1" t="s">
        <v>229</v>
      </c>
      <c r="C11351" s="1" t="s">
        <v>20407</v>
      </c>
      <c r="D11351" s="1" t="s">
        <v>16200</v>
      </c>
      <c r="E11351" s="1" t="s">
        <v>1072</v>
      </c>
      <c r="F11351" s="1" t="s">
        <v>232</v>
      </c>
      <c r="G11351" s="1" t="s">
        <v>35</v>
      </c>
      <c r="H11351" s="1">
        <v>45.0</v>
      </c>
      <c r="I11351" s="3">
        <v>44026.177083333336</v>
      </c>
      <c r="J11351" s="1">
        <v>2.30700791123929</v>
      </c>
      <c r="K11351" s="1" t="s">
        <v>24</v>
      </c>
      <c r="M11351" s="3">
        <v>44026.28936206018</v>
      </c>
    </row>
    <row r="11352">
      <c r="A11352" s="1">
        <v>11350.0</v>
      </c>
      <c r="B11352" s="1" t="s">
        <v>196</v>
      </c>
      <c r="C11352" s="1" t="s">
        <v>20408</v>
      </c>
      <c r="D11352" s="1" t="s">
        <v>198</v>
      </c>
      <c r="E11352" s="1" t="s">
        <v>5150</v>
      </c>
      <c r="F11352" s="1" t="s">
        <v>200</v>
      </c>
      <c r="G11352" s="1" t="s">
        <v>17</v>
      </c>
      <c r="H11352" s="1">
        <v>45.0</v>
      </c>
      <c r="I11352" s="3">
        <v>44223.25</v>
      </c>
      <c r="J11352" s="1">
        <v>3.15385312537634</v>
      </c>
      <c r="K11352" s="1" t="s">
        <v>24</v>
      </c>
      <c r="M11352" s="3">
        <v>44223.29381416667</v>
      </c>
    </row>
    <row r="11353">
      <c r="A11353" s="1">
        <v>11351.0</v>
      </c>
      <c r="B11353" s="1" t="s">
        <v>1516</v>
      </c>
      <c r="C11353" s="1" t="s">
        <v>20409</v>
      </c>
      <c r="D11353" s="1" t="s">
        <v>1227</v>
      </c>
      <c r="E11353" s="1" t="s">
        <v>20410</v>
      </c>
      <c r="F11353" s="1" t="s">
        <v>1519</v>
      </c>
      <c r="G11353" s="1" t="s">
        <v>89</v>
      </c>
      <c r="H11353" s="1">
        <v>45.0</v>
      </c>
      <c r="I11353" s="3">
        <v>43862.37366725694</v>
      </c>
      <c r="J11353" s="1">
        <v>5.16547544954387</v>
      </c>
      <c r="K11353" s="1" t="s">
        <v>689</v>
      </c>
      <c r="M11353" s="3">
        <v>43862.39624947916</v>
      </c>
    </row>
    <row r="11354">
      <c r="A11354" s="1">
        <v>11352.0</v>
      </c>
      <c r="B11354" s="1" t="s">
        <v>512</v>
      </c>
      <c r="C11354" s="1" t="s">
        <v>20411</v>
      </c>
      <c r="D11354" s="1" t="s">
        <v>723</v>
      </c>
      <c r="E11354" s="1" t="s">
        <v>2513</v>
      </c>
      <c r="F11354" s="1" t="s">
        <v>516</v>
      </c>
      <c r="G11354" s="1" t="s">
        <v>17</v>
      </c>
      <c r="H11354" s="1">
        <v>45.0</v>
      </c>
      <c r="I11354" s="3">
        <v>43847.833333333336</v>
      </c>
      <c r="J11354" s="1">
        <v>0.278006305876396</v>
      </c>
      <c r="K11354" s="1" t="s">
        <v>83</v>
      </c>
      <c r="M11354" s="3">
        <v>43847.853933680555</v>
      </c>
    </row>
    <row r="11355">
      <c r="A11355" s="1">
        <v>11353.0</v>
      </c>
      <c r="B11355" s="1" t="s">
        <v>6213</v>
      </c>
      <c r="C11355" s="1" t="s">
        <v>20412</v>
      </c>
      <c r="D11355" s="1" t="s">
        <v>6215</v>
      </c>
      <c r="E11355" s="1" t="s">
        <v>6216</v>
      </c>
      <c r="F11355" s="1" t="s">
        <v>6217</v>
      </c>
      <c r="G11355" s="1" t="s">
        <v>35</v>
      </c>
      <c r="H11355" s="1">
        <v>45.0</v>
      </c>
      <c r="I11355" s="3">
        <v>43486.166666666664</v>
      </c>
      <c r="J11355" s="1">
        <v>2.35162424819648</v>
      </c>
      <c r="K11355" s="1" t="s">
        <v>24</v>
      </c>
      <c r="M11355" s="3">
        <v>43486.22121824074</v>
      </c>
    </row>
    <row r="11356">
      <c r="A11356" s="1">
        <v>11354.0</v>
      </c>
      <c r="B11356" s="1" t="s">
        <v>1659</v>
      </c>
      <c r="C11356" s="1" t="s">
        <v>20413</v>
      </c>
      <c r="D11356" s="1" t="s">
        <v>998</v>
      </c>
      <c r="E11356" s="1" t="s">
        <v>8960</v>
      </c>
      <c r="F11356" s="1" t="s">
        <v>1662</v>
      </c>
      <c r="G11356" s="1" t="s">
        <v>17</v>
      </c>
      <c r="H11356" s="1">
        <v>45.0</v>
      </c>
      <c r="I11356" s="3">
        <v>43817.333333333336</v>
      </c>
      <c r="J11356" s="1">
        <v>1.21654925643415</v>
      </c>
      <c r="K11356" s="1" t="s">
        <v>24</v>
      </c>
      <c r="M11356" s="3">
        <v>43817.369889201385</v>
      </c>
    </row>
    <row r="11357">
      <c r="A11357" s="1">
        <v>11355.0</v>
      </c>
      <c r="B11357" s="1" t="s">
        <v>620</v>
      </c>
      <c r="C11357" s="1" t="s">
        <v>20414</v>
      </c>
      <c r="D11357" s="1" t="s">
        <v>20415</v>
      </c>
      <c r="E11357" s="1" t="s">
        <v>20416</v>
      </c>
      <c r="F11357" s="1" t="s">
        <v>623</v>
      </c>
      <c r="G11357" s="1" t="s">
        <v>39</v>
      </c>
      <c r="H11357" s="1">
        <v>45.0</v>
      </c>
      <c r="I11357" s="3">
        <v>43901.75</v>
      </c>
      <c r="J11357" s="1">
        <v>1.8956382753151</v>
      </c>
      <c r="K11357" s="1" t="s">
        <v>18</v>
      </c>
      <c r="M11357" s="3">
        <v>43901.783267465275</v>
      </c>
    </row>
    <row r="11358">
      <c r="A11358" s="1">
        <v>11356.0</v>
      </c>
      <c r="B11358" s="1" t="s">
        <v>40</v>
      </c>
      <c r="C11358" s="1" t="s">
        <v>20417</v>
      </c>
      <c r="D11358" s="1" t="s">
        <v>1494</v>
      </c>
      <c r="E11358" s="1" t="s">
        <v>20418</v>
      </c>
      <c r="F11358" s="1" t="s">
        <v>44</v>
      </c>
      <c r="G11358" s="1" t="s">
        <v>45</v>
      </c>
      <c r="H11358" s="1">
        <v>45.0</v>
      </c>
      <c r="I11358" s="3">
        <v>44191.24318375</v>
      </c>
      <c r="J11358" s="1">
        <v>1.78208251731932</v>
      </c>
      <c r="K11358" s="1" t="s">
        <v>46</v>
      </c>
      <c r="L11358" s="1" t="s">
        <v>47</v>
      </c>
      <c r="M11358" s="3">
        <v>44191.28430707176</v>
      </c>
    </row>
    <row r="11359">
      <c r="A11359" s="1">
        <v>11357.0</v>
      </c>
      <c r="B11359" s="1" t="s">
        <v>2671</v>
      </c>
      <c r="C11359" s="1" t="s">
        <v>20419</v>
      </c>
      <c r="D11359" s="1" t="s">
        <v>2673</v>
      </c>
      <c r="E11359" s="1" t="s">
        <v>2674</v>
      </c>
      <c r="F11359" s="1" t="s">
        <v>2675</v>
      </c>
      <c r="G11359" s="1" t="s">
        <v>17</v>
      </c>
      <c r="H11359" s="1">
        <v>45.0</v>
      </c>
      <c r="I11359" s="3">
        <v>44126.291666666664</v>
      </c>
      <c r="J11359" s="1">
        <v>0.859864715060051</v>
      </c>
      <c r="K11359" s="1" t="s">
        <v>83</v>
      </c>
      <c r="L11359" s="1" t="s">
        <v>90</v>
      </c>
      <c r="M11359" s="3">
        <v>44126.332351840276</v>
      </c>
    </row>
    <row r="11360">
      <c r="A11360" s="1">
        <v>11358.0</v>
      </c>
      <c r="B11360" s="1" t="s">
        <v>2702</v>
      </c>
      <c r="C11360" s="1" t="s">
        <v>20420</v>
      </c>
      <c r="D11360" s="1" t="s">
        <v>1952</v>
      </c>
      <c r="E11360" s="1" t="s">
        <v>20421</v>
      </c>
      <c r="F11360" s="1" t="s">
        <v>2705</v>
      </c>
      <c r="G11360" s="1" t="s">
        <v>39</v>
      </c>
      <c r="H11360" s="1">
        <v>45.0</v>
      </c>
      <c r="I11360" s="3">
        <v>44078.666666666664</v>
      </c>
      <c r="J11360" s="1">
        <v>2.55861215636679</v>
      </c>
      <c r="K11360" s="1" t="s">
        <v>24</v>
      </c>
      <c r="M11360" s="3">
        <v>44078.6950669213</v>
      </c>
    </row>
    <row r="11361">
      <c r="A11361" s="1">
        <v>11359.0</v>
      </c>
      <c r="B11361" s="1" t="s">
        <v>480</v>
      </c>
      <c r="C11361" s="1" t="s">
        <v>20422</v>
      </c>
      <c r="D11361" s="1" t="s">
        <v>482</v>
      </c>
      <c r="E11361" s="1" t="s">
        <v>3583</v>
      </c>
      <c r="F11361" s="1" t="s">
        <v>484</v>
      </c>
      <c r="G11361" s="1" t="s">
        <v>35</v>
      </c>
      <c r="H11361" s="1">
        <v>45.0</v>
      </c>
      <c r="I11361" s="3">
        <v>43675.5</v>
      </c>
      <c r="J11361" s="1">
        <v>0.954354299702359</v>
      </c>
      <c r="K11361" s="1" t="s">
        <v>24</v>
      </c>
      <c r="M11361" s="3">
        <v>43675.57533042824</v>
      </c>
    </row>
    <row r="11362">
      <c r="A11362" s="1">
        <v>11360.0</v>
      </c>
      <c r="B11362" s="1" t="s">
        <v>3949</v>
      </c>
      <c r="C11362" s="1" t="s">
        <v>20423</v>
      </c>
      <c r="D11362" s="1" t="s">
        <v>1531</v>
      </c>
      <c r="E11362" s="1" t="s">
        <v>10393</v>
      </c>
      <c r="F11362" s="1" t="s">
        <v>3952</v>
      </c>
      <c r="G11362" s="1" t="s">
        <v>35</v>
      </c>
      <c r="H11362" s="1">
        <v>45.0</v>
      </c>
      <c r="I11362" s="3">
        <v>43650.625</v>
      </c>
      <c r="J11362" s="1">
        <v>0.460021883694167</v>
      </c>
      <c r="K11362" s="1" t="s">
        <v>18</v>
      </c>
      <c r="M11362" s="3">
        <v>43753.647989606485</v>
      </c>
    </row>
    <row r="11363">
      <c r="A11363" s="1">
        <v>11361.0</v>
      </c>
      <c r="B11363" s="1" t="s">
        <v>136</v>
      </c>
      <c r="C11363" s="1" t="s">
        <v>20424</v>
      </c>
      <c r="D11363" s="1" t="s">
        <v>1258</v>
      </c>
      <c r="E11363" s="1" t="s">
        <v>7362</v>
      </c>
      <c r="F11363" s="1" t="s">
        <v>140</v>
      </c>
      <c r="G11363" s="1" t="s">
        <v>17</v>
      </c>
      <c r="H11363" s="1">
        <v>45.0</v>
      </c>
      <c r="I11363" s="3">
        <v>44159.791666666664</v>
      </c>
      <c r="J11363" s="1">
        <v>1.17205032959981</v>
      </c>
      <c r="K11363" s="1" t="s">
        <v>18</v>
      </c>
      <c r="M11363" s="3">
        <v>44159.823226388886</v>
      </c>
    </row>
    <row r="11364">
      <c r="A11364" s="1">
        <v>11362.0</v>
      </c>
      <c r="B11364" s="1" t="s">
        <v>25</v>
      </c>
      <c r="C11364" s="1" t="s">
        <v>20425</v>
      </c>
      <c r="D11364" s="1" t="s">
        <v>121</v>
      </c>
      <c r="E11364" s="1" t="s">
        <v>20426</v>
      </c>
      <c r="F11364" s="1" t="s">
        <v>29</v>
      </c>
      <c r="G11364" s="1" t="s">
        <v>89</v>
      </c>
      <c r="H11364" s="1">
        <v>45.0</v>
      </c>
      <c r="I11364" s="3">
        <v>44225.63910559028</v>
      </c>
      <c r="J11364" s="1">
        <v>4.47939325389964</v>
      </c>
      <c r="K11364" s="1" t="s">
        <v>18</v>
      </c>
      <c r="M11364" s="3">
        <v>44225.666435844905</v>
      </c>
    </row>
    <row r="11365">
      <c r="A11365" s="1">
        <v>11363.0</v>
      </c>
      <c r="B11365" s="1" t="s">
        <v>78</v>
      </c>
      <c r="C11365" s="1" t="s">
        <v>20427</v>
      </c>
      <c r="D11365" s="1" t="s">
        <v>6449</v>
      </c>
      <c r="E11365" s="1" t="s">
        <v>81</v>
      </c>
      <c r="F11365" s="1" t="s">
        <v>82</v>
      </c>
      <c r="G11365" s="1" t="s">
        <v>17</v>
      </c>
      <c r="H11365" s="1">
        <v>45.0</v>
      </c>
      <c r="I11365" s="3">
        <v>43872.5</v>
      </c>
      <c r="J11365" s="1">
        <v>2.57507714730827</v>
      </c>
      <c r="K11365" s="1" t="s">
        <v>83</v>
      </c>
      <c r="M11365" s="3">
        <v>43872.57774208333</v>
      </c>
    </row>
    <row r="11366">
      <c r="A11366" s="1">
        <v>11364.0</v>
      </c>
      <c r="B11366" s="1" t="s">
        <v>293</v>
      </c>
      <c r="C11366" s="1" t="s">
        <v>20428</v>
      </c>
      <c r="D11366" s="1" t="s">
        <v>588</v>
      </c>
      <c r="E11366" s="1" t="s">
        <v>7094</v>
      </c>
      <c r="F11366" s="1" t="s">
        <v>297</v>
      </c>
      <c r="G11366" s="1" t="s">
        <v>17</v>
      </c>
      <c r="H11366" s="1">
        <v>45.0</v>
      </c>
      <c r="I11366" s="3">
        <v>43809.541666666664</v>
      </c>
      <c r="J11366" s="1">
        <v>2.6785728323579</v>
      </c>
      <c r="K11366" s="1" t="s">
        <v>62</v>
      </c>
      <c r="M11366" s="3">
        <v>43809.567135</v>
      </c>
    </row>
    <row r="11367">
      <c r="A11367" s="1">
        <v>11365.0</v>
      </c>
      <c r="B11367" s="1" t="s">
        <v>3909</v>
      </c>
      <c r="C11367" s="1" t="s">
        <v>20429</v>
      </c>
      <c r="D11367" s="1" t="s">
        <v>116</v>
      </c>
      <c r="E11367" s="1" t="s">
        <v>6623</v>
      </c>
      <c r="F11367" s="1" t="s">
        <v>3912</v>
      </c>
      <c r="G11367" s="1" t="s">
        <v>17</v>
      </c>
      <c r="H11367" s="1">
        <v>45.0</v>
      </c>
      <c r="I11367" s="3">
        <v>43921.333333333336</v>
      </c>
      <c r="J11367" s="1">
        <v>7.546355817647</v>
      </c>
      <c r="K11367" s="1" t="s">
        <v>24</v>
      </c>
      <c r="M11367" s="3">
        <v>43921.36308119213</v>
      </c>
    </row>
    <row r="11368">
      <c r="A11368" s="1">
        <v>11366.0</v>
      </c>
      <c r="B11368" s="1" t="s">
        <v>520</v>
      </c>
      <c r="C11368" s="1" t="s">
        <v>20430</v>
      </c>
      <c r="D11368" s="1" t="s">
        <v>503</v>
      </c>
      <c r="E11368" s="1" t="s">
        <v>523</v>
      </c>
      <c r="F11368" s="1" t="s">
        <v>524</v>
      </c>
      <c r="G11368" s="1" t="s">
        <v>35</v>
      </c>
      <c r="H11368" s="1">
        <v>45.0</v>
      </c>
      <c r="I11368" s="3">
        <v>43746.291666666664</v>
      </c>
      <c r="J11368" s="1">
        <v>3.65633363874075</v>
      </c>
      <c r="K11368" s="1" t="s">
        <v>46</v>
      </c>
      <c r="M11368" s="3">
        <v>43746.334949131946</v>
      </c>
    </row>
    <row r="11369">
      <c r="A11369" s="1">
        <v>11367.0</v>
      </c>
      <c r="B11369" s="1" t="s">
        <v>1954</v>
      </c>
      <c r="C11369" s="1" t="s">
        <v>20431</v>
      </c>
      <c r="D11369" s="1" t="s">
        <v>1255</v>
      </c>
      <c r="E11369" s="1" t="s">
        <v>20432</v>
      </c>
      <c r="F11369" s="1" t="s">
        <v>1957</v>
      </c>
      <c r="G11369" s="1" t="s">
        <v>39</v>
      </c>
      <c r="H11369" s="1">
        <v>45.0</v>
      </c>
      <c r="I11369" s="3">
        <v>44193.458333333336</v>
      </c>
      <c r="J11369" s="1">
        <v>3.08852673595481</v>
      </c>
      <c r="K11369" s="1" t="s">
        <v>83</v>
      </c>
      <c r="M11369" s="3">
        <v>44193.428356979166</v>
      </c>
    </row>
    <row r="11370">
      <c r="A11370" s="1">
        <v>11368.0</v>
      </c>
      <c r="B11370" s="1" t="s">
        <v>4502</v>
      </c>
      <c r="C11370" s="1" t="s">
        <v>20433</v>
      </c>
      <c r="D11370" s="1" t="s">
        <v>7228</v>
      </c>
      <c r="E11370" s="1" t="s">
        <v>20434</v>
      </c>
      <c r="F11370" s="1" t="s">
        <v>4506</v>
      </c>
      <c r="G11370" s="1" t="s">
        <v>39</v>
      </c>
      <c r="H11370" s="1">
        <v>45.0</v>
      </c>
      <c r="I11370" s="3">
        <v>44222.583333333336</v>
      </c>
      <c r="J11370" s="1">
        <v>2.28346283681763</v>
      </c>
      <c r="K11370" s="1" t="s">
        <v>62</v>
      </c>
      <c r="M11370" s="3">
        <v>44222.60743979167</v>
      </c>
    </row>
    <row r="11371">
      <c r="A11371" s="1">
        <v>11369.0</v>
      </c>
      <c r="B11371" s="1" t="s">
        <v>1282</v>
      </c>
      <c r="C11371" s="1" t="s">
        <v>20435</v>
      </c>
      <c r="D11371" s="1" t="s">
        <v>461</v>
      </c>
      <c r="E11371" s="1" t="s">
        <v>2560</v>
      </c>
      <c r="F11371" s="1" t="s">
        <v>1285</v>
      </c>
      <c r="G11371" s="1" t="s">
        <v>17</v>
      </c>
      <c r="H11371" s="1">
        <v>45.0</v>
      </c>
      <c r="I11371" s="3">
        <v>44033.5</v>
      </c>
      <c r="J11371" s="1">
        <v>1.27429147969542</v>
      </c>
      <c r="K11371" s="1" t="s">
        <v>24</v>
      </c>
      <c r="M11371" s="3">
        <v>44033.48011664352</v>
      </c>
    </row>
    <row r="11372">
      <c r="A11372" s="1">
        <v>11370.0</v>
      </c>
      <c r="B11372" s="1" t="s">
        <v>1101</v>
      </c>
      <c r="C11372" s="1" t="s">
        <v>20436</v>
      </c>
      <c r="D11372" s="1" t="s">
        <v>1562</v>
      </c>
      <c r="E11372" s="1" t="s">
        <v>20437</v>
      </c>
      <c r="F11372" s="1" t="s">
        <v>1105</v>
      </c>
      <c r="G11372" s="1" t="s">
        <v>89</v>
      </c>
      <c r="H11372" s="1">
        <v>45.0</v>
      </c>
      <c r="I11372" s="3">
        <v>44232.63199317129</v>
      </c>
      <c r="J11372" s="1">
        <v>3.62776032975392</v>
      </c>
      <c r="K11372" s="1" t="s">
        <v>83</v>
      </c>
      <c r="L11372" s="1" t="s">
        <v>1270</v>
      </c>
      <c r="M11372" s="3">
        <v>44232.6713622338</v>
      </c>
    </row>
    <row r="11373">
      <c r="A11373" s="1">
        <v>11371.0</v>
      </c>
      <c r="B11373" s="1" t="s">
        <v>366</v>
      </c>
      <c r="C11373" s="1" t="s">
        <v>20438</v>
      </c>
      <c r="D11373" s="1" t="s">
        <v>1592</v>
      </c>
      <c r="E11373" s="1" t="s">
        <v>20439</v>
      </c>
      <c r="F11373" s="1" t="s">
        <v>370</v>
      </c>
      <c r="G11373" s="1" t="s">
        <v>89</v>
      </c>
      <c r="H11373" s="1">
        <v>45.0</v>
      </c>
      <c r="I11373" s="3">
        <v>44169.69002998843</v>
      </c>
      <c r="J11373" s="1">
        <v>1.39449475710515</v>
      </c>
      <c r="K11373" s="1" t="s">
        <v>166</v>
      </c>
      <c r="L11373" s="1" t="s">
        <v>167</v>
      </c>
      <c r="M11373" s="3">
        <v>44169.72838746528</v>
      </c>
    </row>
    <row r="11374">
      <c r="A11374" s="1">
        <v>11372.0</v>
      </c>
      <c r="B11374" s="1" t="s">
        <v>10111</v>
      </c>
      <c r="C11374" s="1" t="s">
        <v>20440</v>
      </c>
      <c r="D11374" s="1" t="s">
        <v>1578</v>
      </c>
      <c r="E11374" s="1" t="s">
        <v>20441</v>
      </c>
      <c r="F11374" s="1" t="s">
        <v>10114</v>
      </c>
      <c r="G11374" s="1" t="s">
        <v>39</v>
      </c>
      <c r="H11374" s="1">
        <v>45.0</v>
      </c>
      <c r="I11374" s="3">
        <v>43877.3125</v>
      </c>
      <c r="J11374" s="1">
        <v>2.01393652733046</v>
      </c>
      <c r="K11374" s="1" t="s">
        <v>1194</v>
      </c>
      <c r="M11374" s="3">
        <v>43877.339023796296</v>
      </c>
    </row>
    <row r="11375">
      <c r="A11375" s="1">
        <v>11373.0</v>
      </c>
      <c r="B11375" s="1" t="s">
        <v>251</v>
      </c>
      <c r="C11375" s="1" t="s">
        <v>20442</v>
      </c>
      <c r="D11375" s="1" t="s">
        <v>5337</v>
      </c>
      <c r="E11375" s="1" t="s">
        <v>2394</v>
      </c>
      <c r="F11375" s="1" t="s">
        <v>255</v>
      </c>
      <c r="G11375" s="1" t="s">
        <v>17</v>
      </c>
      <c r="H11375" s="1">
        <v>45.0</v>
      </c>
      <c r="I11375" s="3">
        <v>43877.416666666664</v>
      </c>
      <c r="J11375" s="1">
        <v>0.356690741930822</v>
      </c>
      <c r="K11375" s="1" t="s">
        <v>218</v>
      </c>
      <c r="M11375" s="3">
        <v>43877.442407511575</v>
      </c>
    </row>
    <row r="11376">
      <c r="A11376" s="1">
        <v>11374.0</v>
      </c>
      <c r="B11376" s="1" t="s">
        <v>20443</v>
      </c>
      <c r="C11376" s="1" t="s">
        <v>20444</v>
      </c>
      <c r="D11376" s="1" t="s">
        <v>720</v>
      </c>
      <c r="E11376" s="1" t="s">
        <v>20445</v>
      </c>
      <c r="F11376" s="1" t="s">
        <v>20446</v>
      </c>
      <c r="G11376" s="1" t="s">
        <v>89</v>
      </c>
      <c r="H11376" s="1">
        <v>45.0</v>
      </c>
      <c r="I11376" s="3">
        <v>43709.73392409722</v>
      </c>
      <c r="J11376" s="1">
        <v>1.45030947306609</v>
      </c>
      <c r="K11376" s="1" t="s">
        <v>218</v>
      </c>
      <c r="M11376" s="3">
        <v>43709.748132106484</v>
      </c>
    </row>
    <row r="11377">
      <c r="A11377" s="1">
        <v>11375.0</v>
      </c>
      <c r="B11377" s="1" t="s">
        <v>1230</v>
      </c>
      <c r="C11377" s="1" t="s">
        <v>20447</v>
      </c>
      <c r="D11377" s="1" t="s">
        <v>20448</v>
      </c>
      <c r="E11377" s="1" t="s">
        <v>20449</v>
      </c>
      <c r="F11377" s="1" t="s">
        <v>1234</v>
      </c>
      <c r="G11377" s="1" t="s">
        <v>89</v>
      </c>
      <c r="H11377" s="1">
        <v>45.0</v>
      </c>
      <c r="I11377" s="3">
        <v>44162.43377383102</v>
      </c>
      <c r="J11377" s="1">
        <v>2.79980997221472</v>
      </c>
      <c r="K11377" s="1" t="s">
        <v>18</v>
      </c>
      <c r="L11377" s="1" t="s">
        <v>699</v>
      </c>
      <c r="M11377" s="3">
        <v>44162.468450127315</v>
      </c>
    </row>
    <row r="11378">
      <c r="A11378" s="1">
        <v>11376.0</v>
      </c>
      <c r="B11378" s="1" t="s">
        <v>119</v>
      </c>
      <c r="C11378" s="1" t="s">
        <v>20450</v>
      </c>
      <c r="D11378" s="1" t="s">
        <v>182</v>
      </c>
      <c r="E11378" s="1" t="s">
        <v>360</v>
      </c>
      <c r="F11378" s="1" t="s">
        <v>123</v>
      </c>
      <c r="G11378" s="1" t="s">
        <v>17</v>
      </c>
      <c r="H11378" s="1">
        <v>45.0</v>
      </c>
      <c r="I11378" s="3">
        <v>44067.270833333336</v>
      </c>
      <c r="J11378" s="1">
        <v>1.7800563091757</v>
      </c>
      <c r="K11378" s="1" t="s">
        <v>18</v>
      </c>
      <c r="M11378" s="3">
        <v>44067.301978483796</v>
      </c>
    </row>
    <row r="11379">
      <c r="A11379" s="1">
        <v>11377.0</v>
      </c>
      <c r="B11379" s="1" t="s">
        <v>459</v>
      </c>
      <c r="C11379" s="1" t="s">
        <v>20451</v>
      </c>
      <c r="D11379" s="1" t="s">
        <v>461</v>
      </c>
      <c r="E11379" s="1" t="s">
        <v>462</v>
      </c>
      <c r="F11379" s="1" t="s">
        <v>463</v>
      </c>
      <c r="G11379" s="1" t="s">
        <v>17</v>
      </c>
      <c r="H11379" s="1">
        <v>45.0</v>
      </c>
      <c r="I11379" s="3">
        <v>44026.645833333336</v>
      </c>
      <c r="J11379" s="1">
        <v>0.458573086252887</v>
      </c>
      <c r="K11379" s="1" t="s">
        <v>24</v>
      </c>
      <c r="L11379" s="1" t="s">
        <v>464</v>
      </c>
      <c r="M11379" s="3">
        <v>44026.67427582176</v>
      </c>
    </row>
    <row r="11380">
      <c r="A11380" s="1">
        <v>11378.0</v>
      </c>
      <c r="B11380" s="1" t="s">
        <v>1202</v>
      </c>
      <c r="C11380" s="1" t="s">
        <v>20452</v>
      </c>
      <c r="D11380" s="1" t="s">
        <v>3392</v>
      </c>
      <c r="E11380" s="1" t="s">
        <v>3393</v>
      </c>
      <c r="F11380" s="1" t="s">
        <v>1206</v>
      </c>
      <c r="G11380" s="1" t="s">
        <v>17</v>
      </c>
      <c r="H11380" s="1">
        <v>45.0</v>
      </c>
      <c r="I11380" s="3">
        <v>43752.291666666664</v>
      </c>
      <c r="J11380" s="1">
        <v>1.11174080258361</v>
      </c>
      <c r="K11380" s="1" t="s">
        <v>24</v>
      </c>
      <c r="M11380" s="3">
        <v>43752.62485497685</v>
      </c>
    </row>
    <row r="11381">
      <c r="A11381" s="1">
        <v>11379.0</v>
      </c>
      <c r="B11381" s="1" t="s">
        <v>459</v>
      </c>
      <c r="C11381" s="1" t="s">
        <v>20453</v>
      </c>
      <c r="D11381" s="1" t="s">
        <v>461</v>
      </c>
      <c r="E11381" s="1" t="s">
        <v>20454</v>
      </c>
      <c r="F11381" s="1" t="s">
        <v>463</v>
      </c>
      <c r="G11381" s="1" t="s">
        <v>17</v>
      </c>
      <c r="H11381" s="1">
        <v>45.0</v>
      </c>
      <c r="I11381" s="3">
        <v>44249.541666666664</v>
      </c>
      <c r="J11381" s="1">
        <v>2.58643438841212</v>
      </c>
      <c r="K11381" s="1" t="s">
        <v>24</v>
      </c>
      <c r="L11381" s="1" t="s">
        <v>464</v>
      </c>
      <c r="M11381" s="3">
        <v>44249.7095305787</v>
      </c>
    </row>
    <row r="11382">
      <c r="A11382" s="1">
        <v>11380.0</v>
      </c>
      <c r="B11382" s="1" t="s">
        <v>298</v>
      </c>
      <c r="C11382" s="1" t="s">
        <v>20455</v>
      </c>
      <c r="D11382" s="1" t="s">
        <v>211</v>
      </c>
      <c r="E11382" s="1" t="s">
        <v>5213</v>
      </c>
      <c r="F11382" s="1" t="s">
        <v>302</v>
      </c>
      <c r="G11382" s="1" t="s">
        <v>35</v>
      </c>
      <c r="H11382" s="1">
        <v>45.0</v>
      </c>
      <c r="I11382" s="3">
        <v>44218.375</v>
      </c>
      <c r="J11382" s="1">
        <v>2.29231098072518</v>
      </c>
      <c r="K11382" s="1" t="s">
        <v>218</v>
      </c>
      <c r="M11382" s="3">
        <v>44218.59770895833</v>
      </c>
    </row>
    <row r="11383">
      <c r="A11383" s="1">
        <v>11381.0</v>
      </c>
      <c r="B11383" s="1" t="s">
        <v>2645</v>
      </c>
      <c r="C11383" s="1" t="s">
        <v>20456</v>
      </c>
      <c r="D11383" s="1" t="s">
        <v>1179</v>
      </c>
      <c r="E11383" s="1" t="s">
        <v>6639</v>
      </c>
      <c r="F11383" s="1" t="s">
        <v>2649</v>
      </c>
      <c r="G11383" s="1" t="s">
        <v>17</v>
      </c>
      <c r="H11383" s="1">
        <v>45.0</v>
      </c>
      <c r="I11383" s="3">
        <v>43955.583333333336</v>
      </c>
      <c r="J11383" s="1">
        <v>0.866236215279401</v>
      </c>
      <c r="K11383" s="1" t="s">
        <v>18</v>
      </c>
      <c r="M11383" s="3">
        <v>43955.61617347222</v>
      </c>
    </row>
    <row r="11384">
      <c r="A11384" s="1">
        <v>11382.0</v>
      </c>
      <c r="B11384" s="1" t="s">
        <v>282</v>
      </c>
      <c r="C11384" s="1" t="s">
        <v>20457</v>
      </c>
      <c r="D11384" s="1" t="s">
        <v>284</v>
      </c>
      <c r="E11384" s="1" t="s">
        <v>713</v>
      </c>
      <c r="F11384" s="1" t="s">
        <v>286</v>
      </c>
      <c r="G11384" s="1" t="s">
        <v>35</v>
      </c>
      <c r="H11384" s="1">
        <v>45.0</v>
      </c>
      <c r="I11384" s="3">
        <v>44168.729166666664</v>
      </c>
      <c r="J11384" s="1">
        <v>2.45012038342222</v>
      </c>
      <c r="K11384" s="1" t="s">
        <v>218</v>
      </c>
      <c r="L11384" s="1" t="s">
        <v>287</v>
      </c>
      <c r="M11384" s="3">
        <v>44168.68013424768</v>
      </c>
    </row>
    <row r="11385">
      <c r="A11385" s="1">
        <v>11383.0</v>
      </c>
      <c r="B11385" s="1" t="s">
        <v>732</v>
      </c>
      <c r="C11385" s="1" t="s">
        <v>20458</v>
      </c>
      <c r="D11385" s="1" t="s">
        <v>461</v>
      </c>
      <c r="E11385" s="1" t="s">
        <v>5010</v>
      </c>
      <c r="F11385" s="1" t="s">
        <v>735</v>
      </c>
      <c r="G11385" s="1" t="s">
        <v>17</v>
      </c>
      <c r="H11385" s="1">
        <v>45.0</v>
      </c>
      <c r="I11385" s="3">
        <v>44025.4375</v>
      </c>
      <c r="J11385" s="1">
        <v>0.553984402235939</v>
      </c>
      <c r="K11385" s="1" t="s">
        <v>24</v>
      </c>
      <c r="M11385" s="3">
        <v>44025.454425</v>
      </c>
    </row>
    <row r="11386">
      <c r="A11386" s="1">
        <v>11384.0</v>
      </c>
      <c r="B11386" s="1" t="s">
        <v>1315</v>
      </c>
      <c r="C11386" s="1" t="s">
        <v>20459</v>
      </c>
      <c r="D11386" s="1" t="s">
        <v>1317</v>
      </c>
      <c r="E11386" s="1" t="s">
        <v>1318</v>
      </c>
      <c r="F11386" s="1" t="s">
        <v>1319</v>
      </c>
      <c r="G11386" s="1" t="s">
        <v>17</v>
      </c>
      <c r="H11386" s="1">
        <v>45.0</v>
      </c>
      <c r="I11386" s="3">
        <v>43768.333333333336</v>
      </c>
      <c r="J11386" s="1">
        <v>1.59564303602565</v>
      </c>
      <c r="K11386" s="1" t="s">
        <v>18</v>
      </c>
      <c r="M11386" s="3">
        <v>43768.37010337963</v>
      </c>
    </row>
    <row r="11387">
      <c r="A11387" s="1">
        <v>11385.0</v>
      </c>
      <c r="B11387" s="1" t="s">
        <v>63</v>
      </c>
      <c r="C11387" s="1" t="s">
        <v>20460</v>
      </c>
      <c r="D11387" s="1" t="s">
        <v>65</v>
      </c>
      <c r="E11387" s="1" t="s">
        <v>14481</v>
      </c>
      <c r="F11387" s="1" t="s">
        <v>67</v>
      </c>
      <c r="G11387" s="1" t="s">
        <v>17</v>
      </c>
      <c r="H11387" s="1">
        <v>45.0</v>
      </c>
      <c r="I11387" s="3">
        <v>44246.677083333336</v>
      </c>
      <c r="J11387" s="1">
        <v>2.62277923133882</v>
      </c>
      <c r="K11387" s="1" t="s">
        <v>24</v>
      </c>
      <c r="M11387" s="3">
        <v>44246.72469001157</v>
      </c>
    </row>
    <row r="11388">
      <c r="A11388" s="1">
        <v>11386.0</v>
      </c>
      <c r="B11388" s="1" t="s">
        <v>1431</v>
      </c>
      <c r="C11388" s="1" t="s">
        <v>20461</v>
      </c>
      <c r="D11388" s="1" t="s">
        <v>7572</v>
      </c>
      <c r="E11388" s="1" t="s">
        <v>20462</v>
      </c>
      <c r="F11388" s="1" t="s">
        <v>1434</v>
      </c>
      <c r="G11388" s="1" t="s">
        <v>39</v>
      </c>
      <c r="H11388" s="1">
        <v>45.0</v>
      </c>
      <c r="I11388" s="3">
        <v>44132.75</v>
      </c>
      <c r="J11388" s="1">
        <v>2.43072631030056</v>
      </c>
      <c r="K11388" s="1" t="s">
        <v>46</v>
      </c>
      <c r="M11388" s="3">
        <v>44132.782231516205</v>
      </c>
    </row>
    <row r="11389">
      <c r="A11389" s="1">
        <v>11387.0</v>
      </c>
      <c r="B11389" s="1" t="s">
        <v>796</v>
      </c>
      <c r="C11389" s="1" t="s">
        <v>20463</v>
      </c>
      <c r="D11389" s="1" t="s">
        <v>173</v>
      </c>
      <c r="E11389" s="1" t="s">
        <v>798</v>
      </c>
      <c r="F11389" s="1" t="s">
        <v>799</v>
      </c>
      <c r="G11389" s="1" t="s">
        <v>35</v>
      </c>
      <c r="H11389" s="1">
        <v>45.0</v>
      </c>
      <c r="I11389" s="3">
        <v>44203.614583333336</v>
      </c>
      <c r="J11389" s="1">
        <v>1.44937223895164</v>
      </c>
      <c r="K11389" s="1" t="s">
        <v>18</v>
      </c>
      <c r="M11389" s="3">
        <v>44204.67835284722</v>
      </c>
    </row>
    <row r="11390">
      <c r="A11390" s="1">
        <v>11388.0</v>
      </c>
      <c r="B11390" s="1" t="s">
        <v>624</v>
      </c>
      <c r="C11390" s="1" t="s">
        <v>20464</v>
      </c>
      <c r="D11390" s="1" t="s">
        <v>3581</v>
      </c>
      <c r="E11390" s="1" t="s">
        <v>20465</v>
      </c>
      <c r="F11390" s="1" t="s">
        <v>628</v>
      </c>
      <c r="G11390" s="1" t="s">
        <v>39</v>
      </c>
      <c r="H11390" s="1">
        <v>45.0</v>
      </c>
      <c r="I11390" s="3">
        <v>43862.75</v>
      </c>
      <c r="J11390" s="1">
        <v>1.06546515601245</v>
      </c>
      <c r="K11390" s="1" t="s">
        <v>24</v>
      </c>
      <c r="M11390" s="3">
        <v>43862.76978976852</v>
      </c>
    </row>
    <row r="11391">
      <c r="A11391" s="1">
        <v>11389.0</v>
      </c>
      <c r="B11391" s="1" t="s">
        <v>273</v>
      </c>
      <c r="C11391" s="1" t="s">
        <v>20466</v>
      </c>
      <c r="D11391" s="1" t="s">
        <v>1096</v>
      </c>
      <c r="E11391" s="1" t="s">
        <v>20467</v>
      </c>
      <c r="F11391" s="1" t="s">
        <v>277</v>
      </c>
      <c r="G11391" s="1" t="s">
        <v>89</v>
      </c>
      <c r="H11391" s="1">
        <v>45.0</v>
      </c>
      <c r="I11391" s="3">
        <v>44033.320203125</v>
      </c>
      <c r="J11391" s="1">
        <v>2.08611219463624</v>
      </c>
      <c r="K11391" s="1" t="s">
        <v>24</v>
      </c>
      <c r="M11391" s="3">
        <v>44033.35093179398</v>
      </c>
    </row>
    <row r="11392">
      <c r="A11392" s="1">
        <v>11390.0</v>
      </c>
      <c r="B11392" s="1" t="s">
        <v>957</v>
      </c>
      <c r="C11392" s="1" t="s">
        <v>20468</v>
      </c>
      <c r="D11392" s="1" t="s">
        <v>1332</v>
      </c>
      <c r="E11392" s="1" t="s">
        <v>19780</v>
      </c>
      <c r="F11392" s="1" t="s">
        <v>961</v>
      </c>
      <c r="G11392" s="1" t="s">
        <v>17</v>
      </c>
      <c r="H11392" s="1">
        <v>45.0</v>
      </c>
      <c r="I11392" s="3">
        <v>43865.645833333336</v>
      </c>
      <c r="J11392" s="1">
        <v>1.91734447396723</v>
      </c>
      <c r="K11392" s="1" t="s">
        <v>24</v>
      </c>
      <c r="M11392" s="3">
        <v>43865.67519482639</v>
      </c>
    </row>
    <row r="11393">
      <c r="A11393" s="1">
        <v>11391.0</v>
      </c>
      <c r="B11393" s="1" t="s">
        <v>136</v>
      </c>
      <c r="C11393" s="1" t="s">
        <v>20469</v>
      </c>
      <c r="D11393" s="1" t="s">
        <v>138</v>
      </c>
      <c r="E11393" s="1" t="s">
        <v>12074</v>
      </c>
      <c r="F11393" s="1" t="s">
        <v>140</v>
      </c>
      <c r="G11393" s="1" t="s">
        <v>17</v>
      </c>
      <c r="H11393" s="1">
        <v>45.0</v>
      </c>
      <c r="I11393" s="3">
        <v>43978.333333333336</v>
      </c>
      <c r="J11393" s="1">
        <v>1.0472434951058</v>
      </c>
      <c r="K11393" s="1" t="s">
        <v>18</v>
      </c>
      <c r="M11393" s="3">
        <v>43978.36821233796</v>
      </c>
    </row>
    <row r="11394">
      <c r="A11394" s="1">
        <v>11392.0</v>
      </c>
      <c r="B11394" s="1" t="s">
        <v>788</v>
      </c>
      <c r="C11394" s="1" t="s">
        <v>20470</v>
      </c>
      <c r="D11394" s="1" t="s">
        <v>869</v>
      </c>
      <c r="E11394" s="1" t="s">
        <v>2213</v>
      </c>
      <c r="F11394" s="1" t="s">
        <v>791</v>
      </c>
      <c r="G11394" s="1" t="s">
        <v>17</v>
      </c>
      <c r="H11394" s="1">
        <v>45.0</v>
      </c>
      <c r="I11394" s="3">
        <v>44193.708333333336</v>
      </c>
      <c r="J11394" s="1">
        <v>2.74910764752365</v>
      </c>
      <c r="K11394" s="1" t="s">
        <v>24</v>
      </c>
      <c r="M11394" s="3">
        <v>44193.74544491898</v>
      </c>
    </row>
    <row r="11395">
      <c r="A11395" s="1">
        <v>11393.0</v>
      </c>
      <c r="B11395" s="1" t="s">
        <v>2028</v>
      </c>
      <c r="C11395" s="1" t="s">
        <v>20471</v>
      </c>
      <c r="D11395" s="1" t="s">
        <v>1014</v>
      </c>
      <c r="E11395" s="1" t="s">
        <v>6912</v>
      </c>
      <c r="F11395" s="1" t="s">
        <v>2032</v>
      </c>
      <c r="G11395" s="1" t="s">
        <v>17</v>
      </c>
      <c r="H11395" s="1">
        <v>45.0</v>
      </c>
      <c r="I11395" s="3">
        <v>43922.1875</v>
      </c>
      <c r="J11395" s="1">
        <v>1.70978433416474</v>
      </c>
      <c r="K11395" s="1" t="s">
        <v>166</v>
      </c>
      <c r="M11395" s="3">
        <v>43922.23053221065</v>
      </c>
    </row>
    <row r="11396">
      <c r="A11396" s="1">
        <v>11394.0</v>
      </c>
      <c r="B11396" s="1" t="s">
        <v>150</v>
      </c>
      <c r="C11396" s="1" t="s">
        <v>20472</v>
      </c>
      <c r="D11396" s="1" t="s">
        <v>116</v>
      </c>
      <c r="E11396" s="1" t="s">
        <v>16844</v>
      </c>
      <c r="F11396" s="1" t="s">
        <v>153</v>
      </c>
      <c r="G11396" s="1" t="s">
        <v>17</v>
      </c>
      <c r="H11396" s="1">
        <v>45.0</v>
      </c>
      <c r="I11396" s="3">
        <v>43963.6875</v>
      </c>
      <c r="J11396" s="1">
        <v>5.73932646214983</v>
      </c>
      <c r="K11396" s="1" t="s">
        <v>24</v>
      </c>
      <c r="L11396" s="1" t="s">
        <v>406</v>
      </c>
      <c r="M11396" s="3">
        <v>43963.72471056713</v>
      </c>
    </row>
    <row r="11397">
      <c r="A11397" s="1">
        <v>11395.0</v>
      </c>
      <c r="B11397" s="1" t="s">
        <v>3541</v>
      </c>
      <c r="C11397" s="1" t="s">
        <v>20473</v>
      </c>
      <c r="D11397" s="1" t="s">
        <v>5158</v>
      </c>
      <c r="E11397" s="1" t="s">
        <v>20474</v>
      </c>
      <c r="F11397" s="1" t="s">
        <v>3544</v>
      </c>
      <c r="G11397" s="1" t="s">
        <v>17</v>
      </c>
      <c r="H11397" s="1">
        <v>45.0</v>
      </c>
      <c r="I11397" s="3">
        <v>44228.291666666664</v>
      </c>
      <c r="J11397" s="1">
        <v>3.56875748816946</v>
      </c>
      <c r="K11397" s="1" t="s">
        <v>511</v>
      </c>
      <c r="L11397" s="1" t="s">
        <v>1157</v>
      </c>
      <c r="M11397" s="3">
        <v>44228.3218134375</v>
      </c>
    </row>
    <row r="11398">
      <c r="A11398" s="1">
        <v>11396.0</v>
      </c>
      <c r="B11398" s="1" t="s">
        <v>9501</v>
      </c>
      <c r="C11398" s="1" t="s">
        <v>20475</v>
      </c>
      <c r="D11398" s="1" t="s">
        <v>15461</v>
      </c>
      <c r="E11398" s="1" t="s">
        <v>9503</v>
      </c>
      <c r="F11398" s="1" t="s">
        <v>9504</v>
      </c>
      <c r="G11398" s="1" t="s">
        <v>35</v>
      </c>
      <c r="H11398" s="1">
        <v>45.0</v>
      </c>
      <c r="I11398" s="3">
        <v>44153.25</v>
      </c>
      <c r="J11398" s="1">
        <v>2.08664894907652</v>
      </c>
      <c r="K11398" s="1" t="s">
        <v>1376</v>
      </c>
      <c r="M11398" s="3">
        <v>44153.36525495371</v>
      </c>
    </row>
    <row r="11399">
      <c r="A11399" s="1">
        <v>11397.0</v>
      </c>
      <c r="B11399" s="1" t="s">
        <v>1885</v>
      </c>
      <c r="C11399" s="1" t="s">
        <v>20476</v>
      </c>
      <c r="D11399" s="1" t="s">
        <v>116</v>
      </c>
      <c r="E11399" s="1" t="s">
        <v>1887</v>
      </c>
      <c r="F11399" s="1" t="s">
        <v>1888</v>
      </c>
      <c r="G11399" s="1" t="s">
        <v>17</v>
      </c>
      <c r="H11399" s="1">
        <v>45.0</v>
      </c>
      <c r="I11399" s="3">
        <v>43867.197916666664</v>
      </c>
      <c r="J11399" s="1">
        <v>3.79228993658849</v>
      </c>
      <c r="K11399" s="1" t="s">
        <v>24</v>
      </c>
      <c r="M11399" s="3">
        <v>43867.2255828125</v>
      </c>
    </row>
    <row r="11400">
      <c r="A11400" s="1">
        <v>11398.0</v>
      </c>
      <c r="B11400" s="1" t="s">
        <v>788</v>
      </c>
      <c r="C11400" s="1" t="s">
        <v>20477</v>
      </c>
      <c r="D11400" s="1" t="s">
        <v>5629</v>
      </c>
      <c r="E11400" s="1" t="s">
        <v>18729</v>
      </c>
      <c r="F11400" s="1" t="s">
        <v>791</v>
      </c>
      <c r="G11400" s="1" t="s">
        <v>17</v>
      </c>
      <c r="H11400" s="1">
        <v>45.0</v>
      </c>
      <c r="I11400" s="3">
        <v>44150.208333333336</v>
      </c>
      <c r="J11400" s="1">
        <v>1.10574927320791</v>
      </c>
      <c r="K11400" s="1" t="s">
        <v>24</v>
      </c>
      <c r="M11400" s="3">
        <v>44150.25390542824</v>
      </c>
    </row>
    <row r="11401">
      <c r="A11401" s="1">
        <v>11399.0</v>
      </c>
      <c r="B11401" s="1" t="s">
        <v>6377</v>
      </c>
      <c r="C11401" s="1" t="s">
        <v>20478</v>
      </c>
      <c r="D11401" s="1" t="s">
        <v>326</v>
      </c>
      <c r="E11401" s="1" t="s">
        <v>20479</v>
      </c>
      <c r="F11401" s="1" t="s">
        <v>6380</v>
      </c>
      <c r="G11401" s="1" t="s">
        <v>89</v>
      </c>
      <c r="H11401" s="1">
        <v>45.0</v>
      </c>
      <c r="I11401" s="3">
        <v>43935.49236111111</v>
      </c>
      <c r="J11401" s="1">
        <v>1.60442713386393</v>
      </c>
      <c r="K11401" s="1" t="s">
        <v>24</v>
      </c>
      <c r="M11401" s="3">
        <v>43935.50819119213</v>
      </c>
    </row>
    <row r="11402">
      <c r="A11402" s="1">
        <v>11400.0</v>
      </c>
      <c r="B11402" s="1" t="s">
        <v>119</v>
      </c>
      <c r="C11402" s="1" t="s">
        <v>20480</v>
      </c>
      <c r="D11402" s="1" t="s">
        <v>173</v>
      </c>
      <c r="E11402" s="1" t="s">
        <v>20481</v>
      </c>
      <c r="F11402" s="1" t="s">
        <v>123</v>
      </c>
      <c r="G11402" s="1" t="s">
        <v>39</v>
      </c>
      <c r="H11402" s="1">
        <v>45.0</v>
      </c>
      <c r="I11402" s="3">
        <v>43996.208333333336</v>
      </c>
      <c r="J11402" s="1">
        <v>1.68057917506462</v>
      </c>
      <c r="K11402" s="1" t="s">
        <v>18</v>
      </c>
      <c r="M11402" s="3">
        <v>43996.243752662034</v>
      </c>
    </row>
    <row r="11403">
      <c r="A11403" s="1">
        <v>11401.0</v>
      </c>
      <c r="B11403" s="1" t="s">
        <v>1726</v>
      </c>
      <c r="C11403" s="1" t="s">
        <v>20482</v>
      </c>
      <c r="D11403" s="1" t="s">
        <v>1728</v>
      </c>
      <c r="E11403" s="1" t="s">
        <v>1729</v>
      </c>
      <c r="F11403" s="1" t="s">
        <v>1730</v>
      </c>
      <c r="G11403" s="1" t="s">
        <v>17</v>
      </c>
      <c r="H11403" s="1">
        <v>45.0</v>
      </c>
      <c r="I11403" s="3">
        <v>43754.25</v>
      </c>
      <c r="J11403" s="1">
        <v>0.469140691175048</v>
      </c>
      <c r="K11403" s="1" t="s">
        <v>62</v>
      </c>
      <c r="M11403" s="3">
        <v>43754.29370101852</v>
      </c>
    </row>
    <row r="11404">
      <c r="A11404" s="1">
        <v>11402.0</v>
      </c>
      <c r="B11404" s="1" t="s">
        <v>2400</v>
      </c>
      <c r="C11404" s="1" t="s">
        <v>20483</v>
      </c>
      <c r="D11404" s="1" t="s">
        <v>6215</v>
      </c>
      <c r="E11404" s="1" t="s">
        <v>2403</v>
      </c>
      <c r="F11404" s="1" t="s">
        <v>2404</v>
      </c>
      <c r="G11404" s="1" t="s">
        <v>35</v>
      </c>
      <c r="H11404" s="1">
        <v>45.0</v>
      </c>
      <c r="I11404" s="3">
        <v>43480.166666666664</v>
      </c>
      <c r="J11404" s="1">
        <v>1.68508662086471</v>
      </c>
      <c r="K11404" s="1" t="s">
        <v>24</v>
      </c>
      <c r="M11404" s="3">
        <v>43480.21926621528</v>
      </c>
    </row>
    <row r="11405">
      <c r="A11405" s="1">
        <v>11403.0</v>
      </c>
      <c r="B11405" s="1" t="s">
        <v>788</v>
      </c>
      <c r="C11405" s="1" t="s">
        <v>20484</v>
      </c>
      <c r="D11405" s="1" t="s">
        <v>15215</v>
      </c>
      <c r="E11405" s="1" t="s">
        <v>20485</v>
      </c>
      <c r="F11405" s="1" t="s">
        <v>791</v>
      </c>
      <c r="G11405" s="1" t="s">
        <v>17</v>
      </c>
      <c r="H11405" s="1">
        <v>45.0</v>
      </c>
      <c r="I11405" s="3">
        <v>44142.708333333336</v>
      </c>
      <c r="J11405" s="1">
        <v>2.76069734916047</v>
      </c>
      <c r="K11405" s="1" t="s">
        <v>24</v>
      </c>
      <c r="M11405" s="3">
        <v>44142.74567305556</v>
      </c>
    </row>
    <row r="11406">
      <c r="A11406" s="1">
        <v>11404.0</v>
      </c>
      <c r="B11406" s="1" t="s">
        <v>6381</v>
      </c>
      <c r="C11406" s="1" t="s">
        <v>20486</v>
      </c>
      <c r="D11406" s="1" t="s">
        <v>8387</v>
      </c>
      <c r="E11406" s="1" t="s">
        <v>20487</v>
      </c>
      <c r="F11406" s="1" t="s">
        <v>6384</v>
      </c>
      <c r="G11406" s="1" t="s">
        <v>39</v>
      </c>
      <c r="H11406" s="1">
        <v>45.0</v>
      </c>
      <c r="I11406" s="3">
        <v>43887.729166666664</v>
      </c>
      <c r="J11406" s="1">
        <v>2.40714974428446</v>
      </c>
      <c r="K11406" s="1" t="s">
        <v>24</v>
      </c>
      <c r="M11406" s="3">
        <v>43887.807652407406</v>
      </c>
    </row>
    <row r="11407">
      <c r="A11407" s="1">
        <v>11405.0</v>
      </c>
      <c r="B11407" s="1" t="s">
        <v>838</v>
      </c>
      <c r="C11407" s="1" t="s">
        <v>20488</v>
      </c>
      <c r="D11407" s="1" t="s">
        <v>560</v>
      </c>
      <c r="E11407" s="1" t="s">
        <v>20489</v>
      </c>
      <c r="F11407" s="1" t="s">
        <v>842</v>
      </c>
      <c r="G11407" s="1" t="s">
        <v>39</v>
      </c>
      <c r="H11407" s="1">
        <v>45.0</v>
      </c>
      <c r="I11407" s="3">
        <v>43645.166666666664</v>
      </c>
      <c r="J11407" s="1">
        <v>1.97934900339291</v>
      </c>
      <c r="K11407" s="1" t="s">
        <v>24</v>
      </c>
      <c r="M11407" s="3">
        <v>43645.20117393519</v>
      </c>
    </row>
    <row r="11408">
      <c r="A11408" s="1">
        <v>11406.0</v>
      </c>
      <c r="B11408" s="1" t="s">
        <v>953</v>
      </c>
      <c r="C11408" s="1" t="s">
        <v>20490</v>
      </c>
      <c r="D11408" s="1" t="s">
        <v>1243</v>
      </c>
      <c r="E11408" s="1" t="s">
        <v>1074</v>
      </c>
      <c r="F11408" s="1" t="s">
        <v>1040</v>
      </c>
      <c r="G11408" s="1" t="s">
        <v>17</v>
      </c>
      <c r="H11408" s="1">
        <v>45.0</v>
      </c>
      <c r="I11408" s="3">
        <v>44071.625</v>
      </c>
      <c r="J11408" s="1">
        <v>1.90495183762004</v>
      </c>
      <c r="K11408" s="1" t="s">
        <v>18</v>
      </c>
      <c r="M11408" s="3">
        <v>44071.660109108794</v>
      </c>
    </row>
    <row r="11409">
      <c r="A11409" s="1">
        <v>11407.0</v>
      </c>
      <c r="B11409" s="1" t="s">
        <v>141</v>
      </c>
      <c r="C11409" s="1" t="s">
        <v>20491</v>
      </c>
      <c r="D11409" s="1" t="s">
        <v>182</v>
      </c>
      <c r="E11409" s="1" t="s">
        <v>20492</v>
      </c>
      <c r="F11409" s="1" t="s">
        <v>175</v>
      </c>
      <c r="G11409" s="1" t="s">
        <v>39</v>
      </c>
      <c r="H11409" s="1">
        <v>45.0</v>
      </c>
      <c r="I11409" s="3">
        <v>44024.291666666664</v>
      </c>
      <c r="J11409" s="1">
        <v>2.47311678332018</v>
      </c>
      <c r="K11409" s="1" t="s">
        <v>46</v>
      </c>
      <c r="M11409" s="3">
        <v>44024.367928645835</v>
      </c>
    </row>
    <row r="11410">
      <c r="A11410" s="1">
        <v>11408.0</v>
      </c>
      <c r="B11410" s="1" t="s">
        <v>4690</v>
      </c>
      <c r="C11410" s="1" t="s">
        <v>20493</v>
      </c>
      <c r="D11410" s="1" t="s">
        <v>1176</v>
      </c>
      <c r="E11410" s="1" t="s">
        <v>20494</v>
      </c>
      <c r="F11410" s="1" t="s">
        <v>4693</v>
      </c>
      <c r="G11410" s="1" t="s">
        <v>39</v>
      </c>
      <c r="H11410" s="1">
        <v>45.0</v>
      </c>
      <c r="I11410" s="3">
        <v>43938.604166666664</v>
      </c>
      <c r="J11410" s="1">
        <v>1.08272566039829</v>
      </c>
      <c r="K11410" s="1" t="s">
        <v>46</v>
      </c>
      <c r="M11410" s="3">
        <v>43938.60221633102</v>
      </c>
    </row>
    <row r="11411">
      <c r="A11411" s="1">
        <v>11409.0</v>
      </c>
      <c r="B11411" s="1" t="s">
        <v>366</v>
      </c>
      <c r="C11411" s="1" t="s">
        <v>20495</v>
      </c>
      <c r="D11411" s="1" t="s">
        <v>3400</v>
      </c>
      <c r="E11411" s="1" t="s">
        <v>20496</v>
      </c>
      <c r="F11411" s="1" t="s">
        <v>370</v>
      </c>
      <c r="G11411" s="1" t="s">
        <v>39</v>
      </c>
      <c r="H11411" s="1">
        <v>45.0</v>
      </c>
      <c r="I11411" s="3">
        <v>44208.208333333336</v>
      </c>
      <c r="J11411" s="1">
        <v>5.4619266423692</v>
      </c>
      <c r="K11411" s="1" t="s">
        <v>166</v>
      </c>
      <c r="M11411" s="3">
        <v>44208.26522372685</v>
      </c>
    </row>
    <row r="11412">
      <c r="A11412" s="1">
        <v>11410.0</v>
      </c>
      <c r="B11412" s="1" t="s">
        <v>184</v>
      </c>
      <c r="C11412" s="1" t="s">
        <v>20497</v>
      </c>
      <c r="D11412" s="1" t="s">
        <v>1297</v>
      </c>
      <c r="E11412" s="1" t="s">
        <v>2472</v>
      </c>
      <c r="F11412" s="1" t="s">
        <v>187</v>
      </c>
      <c r="G11412" s="1" t="s">
        <v>17</v>
      </c>
      <c r="H11412" s="1">
        <v>45.0</v>
      </c>
      <c r="I11412" s="3">
        <v>43905.375</v>
      </c>
      <c r="J11412" s="1">
        <v>0.708654599357412</v>
      </c>
      <c r="K11412" s="1" t="s">
        <v>24</v>
      </c>
      <c r="M11412" s="3">
        <v>43903.36511517361</v>
      </c>
    </row>
    <row r="11413">
      <c r="A11413" s="1">
        <v>11411.0</v>
      </c>
      <c r="B11413" s="1" t="s">
        <v>4988</v>
      </c>
      <c r="C11413" s="1" t="s">
        <v>20498</v>
      </c>
      <c r="D11413" s="1" t="s">
        <v>295</v>
      </c>
      <c r="E11413" s="1" t="s">
        <v>5185</v>
      </c>
      <c r="F11413" s="1" t="s">
        <v>4991</v>
      </c>
      <c r="G11413" s="1" t="s">
        <v>17</v>
      </c>
      <c r="H11413" s="1">
        <v>45.0</v>
      </c>
      <c r="I11413" s="3">
        <v>43861.541666666664</v>
      </c>
      <c r="J11413" s="1">
        <v>0.0</v>
      </c>
      <c r="K11413" s="1" t="s">
        <v>62</v>
      </c>
      <c r="M11413" s="3">
        <v>43861.55784365741</v>
      </c>
    </row>
    <row r="11414">
      <c r="A11414" s="1">
        <v>11412.0</v>
      </c>
      <c r="B11414" s="1" t="s">
        <v>4069</v>
      </c>
      <c r="C11414" s="1" t="s">
        <v>20499</v>
      </c>
      <c r="D11414" s="1" t="s">
        <v>1262</v>
      </c>
      <c r="E11414" s="1" t="s">
        <v>10775</v>
      </c>
      <c r="F11414" s="1" t="s">
        <v>4072</v>
      </c>
      <c r="G11414" s="1" t="s">
        <v>17</v>
      </c>
      <c r="H11414" s="1">
        <v>45.0</v>
      </c>
      <c r="I11414" s="3">
        <v>44040.229166666664</v>
      </c>
      <c r="J11414" s="1">
        <v>0.870950194165952</v>
      </c>
      <c r="K11414" s="1" t="s">
        <v>24</v>
      </c>
      <c r="M11414" s="3">
        <v>44040.26233769676</v>
      </c>
    </row>
    <row r="11415">
      <c r="A11415" s="1">
        <v>11413.0</v>
      </c>
      <c r="B11415" s="1" t="s">
        <v>501</v>
      </c>
      <c r="C11415" s="1" t="s">
        <v>20500</v>
      </c>
      <c r="D11415" s="1" t="s">
        <v>503</v>
      </c>
      <c r="E11415" s="1" t="s">
        <v>5083</v>
      </c>
      <c r="F11415" s="1" t="s">
        <v>505</v>
      </c>
      <c r="G11415" s="1" t="s">
        <v>17</v>
      </c>
      <c r="H11415" s="1">
        <v>45.0</v>
      </c>
      <c r="I11415" s="3">
        <v>43758.208333333336</v>
      </c>
      <c r="J11415" s="1">
        <v>0.409678904296075</v>
      </c>
      <c r="K11415" s="1" t="s">
        <v>18</v>
      </c>
      <c r="M11415" s="3">
        <v>43758.303011400465</v>
      </c>
    </row>
    <row r="11416">
      <c r="A11416" s="1">
        <v>11414.0</v>
      </c>
      <c r="B11416" s="1" t="s">
        <v>11238</v>
      </c>
      <c r="C11416" s="1" t="s">
        <v>20501</v>
      </c>
      <c r="D11416" s="1" t="s">
        <v>121</v>
      </c>
      <c r="E11416" s="1" t="s">
        <v>20502</v>
      </c>
      <c r="F11416" s="1" t="s">
        <v>11241</v>
      </c>
      <c r="G11416" s="1" t="s">
        <v>39</v>
      </c>
      <c r="H11416" s="1">
        <v>45.0</v>
      </c>
      <c r="I11416" s="3">
        <v>44136.395833333336</v>
      </c>
      <c r="J11416" s="1">
        <v>2.05280863213247</v>
      </c>
      <c r="K11416" s="1" t="s">
        <v>46</v>
      </c>
      <c r="M11416" s="3">
        <v>44136.42740366898</v>
      </c>
    </row>
    <row r="11417">
      <c r="A11417" s="1">
        <v>11415.0</v>
      </c>
      <c r="B11417" s="1" t="s">
        <v>73</v>
      </c>
      <c r="C11417" s="1" t="s">
        <v>20503</v>
      </c>
      <c r="D11417" s="1" t="s">
        <v>4482</v>
      </c>
      <c r="E11417" s="1" t="s">
        <v>4483</v>
      </c>
      <c r="F11417" s="1" t="s">
        <v>77</v>
      </c>
      <c r="G11417" s="1" t="s">
        <v>17</v>
      </c>
      <c r="H11417" s="1">
        <v>45.0</v>
      </c>
      <c r="I11417" s="3">
        <v>44253.645833333336</v>
      </c>
      <c r="J11417" s="1">
        <v>2.32597011299173</v>
      </c>
      <c r="K11417" s="1" t="s">
        <v>24</v>
      </c>
      <c r="L11417" s="1" t="s">
        <v>940</v>
      </c>
      <c r="M11417" s="3">
        <v>44253.678762511576</v>
      </c>
    </row>
    <row r="11418">
      <c r="A11418" s="1">
        <v>11416.0</v>
      </c>
      <c r="B11418" s="1" t="s">
        <v>3095</v>
      </c>
      <c r="C11418" s="1" t="s">
        <v>20504</v>
      </c>
      <c r="D11418" s="1" t="s">
        <v>11187</v>
      </c>
      <c r="E11418" s="1" t="s">
        <v>20505</v>
      </c>
      <c r="F11418" s="1" t="s">
        <v>3099</v>
      </c>
      <c r="G11418" s="1" t="s">
        <v>17</v>
      </c>
      <c r="H11418" s="1">
        <v>45.0</v>
      </c>
      <c r="I11418" s="3">
        <v>43894.260416666664</v>
      </c>
      <c r="J11418" s="1">
        <v>1.71438418625864</v>
      </c>
      <c r="K11418" s="1" t="s">
        <v>62</v>
      </c>
      <c r="M11418" s="3">
        <v>43894.25309921296</v>
      </c>
    </row>
    <row r="11419">
      <c r="A11419" s="1">
        <v>11417.0</v>
      </c>
      <c r="B11419" s="1" t="s">
        <v>3236</v>
      </c>
      <c r="C11419" s="1" t="s">
        <v>20506</v>
      </c>
      <c r="D11419" s="1" t="s">
        <v>4635</v>
      </c>
      <c r="E11419" s="1" t="s">
        <v>19706</v>
      </c>
      <c r="F11419" s="1" t="s">
        <v>3240</v>
      </c>
      <c r="G11419" s="1" t="s">
        <v>17</v>
      </c>
      <c r="H11419" s="1">
        <v>45.0</v>
      </c>
      <c r="I11419" s="3">
        <v>43692.666666666664</v>
      </c>
      <c r="J11419" s="1">
        <v>4.80214717079382</v>
      </c>
      <c r="K11419" s="1" t="s">
        <v>24</v>
      </c>
      <c r="M11419" s="3">
        <v>43692.728185023145</v>
      </c>
    </row>
    <row r="11420">
      <c r="A11420" s="1">
        <v>11418.0</v>
      </c>
      <c r="B11420" s="1" t="s">
        <v>19</v>
      </c>
      <c r="C11420" s="1" t="s">
        <v>20507</v>
      </c>
      <c r="D11420" s="1" t="s">
        <v>21</v>
      </c>
      <c r="E11420" s="1" t="s">
        <v>22</v>
      </c>
      <c r="F11420" s="1" t="s">
        <v>23</v>
      </c>
      <c r="G11420" s="1" t="s">
        <v>17</v>
      </c>
      <c r="H11420" s="1">
        <v>45.0</v>
      </c>
      <c r="I11420" s="3">
        <v>43896.3125</v>
      </c>
      <c r="J11420" s="1">
        <v>0.0639414849479049</v>
      </c>
      <c r="K11420" s="1" t="s">
        <v>24</v>
      </c>
      <c r="M11420" s="3">
        <v>43896.341583518515</v>
      </c>
    </row>
    <row r="11421">
      <c r="A11421" s="1">
        <v>11419.0</v>
      </c>
      <c r="B11421" s="1" t="s">
        <v>2177</v>
      </c>
      <c r="C11421" s="1" t="s">
        <v>20508</v>
      </c>
      <c r="D11421" s="1" t="s">
        <v>3355</v>
      </c>
      <c r="E11421" s="1" t="s">
        <v>20509</v>
      </c>
      <c r="F11421" s="1" t="s">
        <v>2180</v>
      </c>
      <c r="G11421" s="1" t="s">
        <v>89</v>
      </c>
      <c r="H11421" s="1">
        <v>45.0</v>
      </c>
      <c r="I11421" s="3">
        <v>44221.69115423611</v>
      </c>
      <c r="J11421" s="1">
        <v>1.2708746988473</v>
      </c>
      <c r="K11421" s="1" t="s">
        <v>46</v>
      </c>
      <c r="L11421" s="1" t="s">
        <v>2164</v>
      </c>
      <c r="M11421" s="3">
        <v>44221.70277884259</v>
      </c>
    </row>
    <row r="11422">
      <c r="A11422" s="1">
        <v>11420.0</v>
      </c>
      <c r="B11422" s="1" t="s">
        <v>1075</v>
      </c>
      <c r="C11422" s="1" t="s">
        <v>20510</v>
      </c>
      <c r="D11422" s="1" t="s">
        <v>578</v>
      </c>
      <c r="E11422" s="1" t="s">
        <v>10084</v>
      </c>
      <c r="F11422" s="1" t="s">
        <v>1079</v>
      </c>
      <c r="G11422" s="1" t="s">
        <v>17</v>
      </c>
      <c r="H11422" s="1">
        <v>45.0</v>
      </c>
      <c r="I11422" s="3">
        <v>44125.270833333336</v>
      </c>
      <c r="J11422" s="1">
        <v>3.54446042199953</v>
      </c>
      <c r="K11422" s="1" t="s">
        <v>18</v>
      </c>
      <c r="L11422" s="1" t="s">
        <v>1080</v>
      </c>
      <c r="M11422" s="3">
        <v>44125.28346355324</v>
      </c>
    </row>
    <row r="11423">
      <c r="A11423" s="1">
        <v>11421.0</v>
      </c>
      <c r="B11423" s="1" t="s">
        <v>2080</v>
      </c>
      <c r="C11423" s="1" t="s">
        <v>20511</v>
      </c>
      <c r="D11423" s="1" t="s">
        <v>258</v>
      </c>
      <c r="E11423" s="1" t="s">
        <v>2592</v>
      </c>
      <c r="F11423" s="1" t="s">
        <v>2083</v>
      </c>
      <c r="G11423" s="1" t="s">
        <v>17</v>
      </c>
      <c r="H11423" s="1">
        <v>45.0</v>
      </c>
      <c r="I11423" s="3">
        <v>43784.166666666664</v>
      </c>
      <c r="J11423" s="1">
        <v>1.90110619442802</v>
      </c>
      <c r="K11423" s="1" t="s">
        <v>166</v>
      </c>
      <c r="M11423" s="3">
        <v>43784.19785858796</v>
      </c>
    </row>
    <row r="11424">
      <c r="A11424" s="1">
        <v>11422.0</v>
      </c>
      <c r="B11424" s="1" t="s">
        <v>63</v>
      </c>
      <c r="C11424" s="1" t="s">
        <v>20512</v>
      </c>
      <c r="D11424" s="1" t="s">
        <v>2920</v>
      </c>
      <c r="E11424" s="1" t="s">
        <v>20513</v>
      </c>
      <c r="F11424" s="1" t="s">
        <v>67</v>
      </c>
      <c r="G11424" s="1" t="s">
        <v>89</v>
      </c>
      <c r="H11424" s="1">
        <v>45.0</v>
      </c>
      <c r="I11424" s="3">
        <v>44120.29195126158</v>
      </c>
      <c r="J11424" s="1">
        <v>2.02981767511079</v>
      </c>
      <c r="K11424" s="1" t="s">
        <v>24</v>
      </c>
      <c r="M11424" s="3">
        <v>44120.307839155095</v>
      </c>
    </row>
    <row r="11425">
      <c r="A11425" s="1">
        <v>11423.0</v>
      </c>
      <c r="B11425" s="1" t="s">
        <v>896</v>
      </c>
      <c r="C11425" s="1" t="s">
        <v>20514</v>
      </c>
      <c r="D11425" s="1" t="s">
        <v>898</v>
      </c>
      <c r="E11425" s="1" t="s">
        <v>14856</v>
      </c>
      <c r="F11425" s="1" t="s">
        <v>900</v>
      </c>
      <c r="G11425" s="1" t="s">
        <v>17</v>
      </c>
      <c r="H11425" s="1">
        <v>45.0</v>
      </c>
      <c r="I11425" s="3">
        <v>44196.604166666664</v>
      </c>
      <c r="J11425" s="1">
        <v>2.25998397058897</v>
      </c>
      <c r="K11425" s="1" t="s">
        <v>24</v>
      </c>
      <c r="L11425" s="1" t="s">
        <v>741</v>
      </c>
      <c r="M11425" s="3">
        <v>44196.64124763889</v>
      </c>
    </row>
    <row r="11426">
      <c r="A11426" s="1">
        <v>11424.0</v>
      </c>
      <c r="B11426" s="1" t="s">
        <v>313</v>
      </c>
      <c r="C11426" s="1" t="s">
        <v>20515</v>
      </c>
      <c r="D11426" s="1" t="s">
        <v>163</v>
      </c>
      <c r="E11426" s="1" t="s">
        <v>14760</v>
      </c>
      <c r="F11426" s="1" t="s">
        <v>317</v>
      </c>
      <c r="G11426" s="1" t="s">
        <v>35</v>
      </c>
      <c r="H11426" s="1">
        <v>45.0</v>
      </c>
      <c r="I11426" s="3">
        <v>44144.177083333336</v>
      </c>
      <c r="J11426" s="1">
        <v>0.0691878974651562</v>
      </c>
      <c r="K11426" s="1" t="s">
        <v>166</v>
      </c>
      <c r="L11426" s="1" t="s">
        <v>318</v>
      </c>
      <c r="M11426" s="3">
        <v>44144.19700460648</v>
      </c>
    </row>
    <row r="11427">
      <c r="A11427" s="1">
        <v>11425.0</v>
      </c>
      <c r="B11427" s="1" t="s">
        <v>10094</v>
      </c>
      <c r="C11427" s="1" t="s">
        <v>20516</v>
      </c>
      <c r="D11427" s="1" t="s">
        <v>121</v>
      </c>
      <c r="E11427" s="1" t="s">
        <v>20517</v>
      </c>
      <c r="F11427" s="1" t="s">
        <v>10097</v>
      </c>
      <c r="G11427" s="1" t="s">
        <v>89</v>
      </c>
      <c r="H11427" s="1">
        <v>45.0</v>
      </c>
      <c r="I11427" s="3">
        <v>44121.70605717593</v>
      </c>
      <c r="J11427" s="1">
        <v>1.2423996823188</v>
      </c>
      <c r="K11427" s="1" t="s">
        <v>46</v>
      </c>
      <c r="M11427" s="3">
        <v>44121.71016697917</v>
      </c>
    </row>
    <row r="11428">
      <c r="A11428" s="1">
        <v>11426.0</v>
      </c>
      <c r="B11428" s="1" t="s">
        <v>12329</v>
      </c>
      <c r="C11428" s="1" t="s">
        <v>20518</v>
      </c>
      <c r="D11428" s="1" t="s">
        <v>1853</v>
      </c>
      <c r="E11428" s="1" t="s">
        <v>20519</v>
      </c>
      <c r="F11428" s="1" t="s">
        <v>12332</v>
      </c>
      <c r="G11428" s="1" t="s">
        <v>39</v>
      </c>
      <c r="H11428" s="1">
        <v>45.0</v>
      </c>
      <c r="I11428" s="3">
        <v>44057.666666666664</v>
      </c>
      <c r="J11428" s="1">
        <v>1.19045218990219</v>
      </c>
      <c r="K11428" s="1" t="s">
        <v>166</v>
      </c>
      <c r="M11428" s="3">
        <v>44057.71678825231</v>
      </c>
    </row>
    <row r="11429">
      <c r="A11429" s="1">
        <v>11427.0</v>
      </c>
      <c r="B11429" s="1" t="s">
        <v>12448</v>
      </c>
      <c r="C11429" s="1" t="s">
        <v>20520</v>
      </c>
      <c r="D11429" s="1" t="s">
        <v>12450</v>
      </c>
      <c r="E11429" s="1" t="s">
        <v>12451</v>
      </c>
      <c r="F11429" s="1" t="s">
        <v>12452</v>
      </c>
      <c r="G11429" s="1" t="s">
        <v>17</v>
      </c>
      <c r="H11429" s="1">
        <v>45.0</v>
      </c>
      <c r="I11429" s="3">
        <v>44243.25</v>
      </c>
      <c r="J11429" s="1">
        <v>1.87276633712431</v>
      </c>
      <c r="K11429" s="1" t="s">
        <v>18</v>
      </c>
      <c r="L11429" s="1" t="s">
        <v>581</v>
      </c>
      <c r="M11429" s="3">
        <v>44243.28581646991</v>
      </c>
    </row>
    <row r="11430">
      <c r="A11430" s="1">
        <v>11428.0</v>
      </c>
      <c r="B11430" s="1" t="s">
        <v>455</v>
      </c>
      <c r="C11430" s="1" t="s">
        <v>20521</v>
      </c>
      <c r="D11430" s="1" t="s">
        <v>116</v>
      </c>
      <c r="E11430" s="1" t="s">
        <v>3667</v>
      </c>
      <c r="F11430" s="1" t="s">
        <v>458</v>
      </c>
      <c r="G11430" s="1" t="s">
        <v>17</v>
      </c>
      <c r="H11430" s="1">
        <v>45.0</v>
      </c>
      <c r="I11430" s="3">
        <v>44165.625</v>
      </c>
      <c r="J11430" s="1">
        <v>0.0</v>
      </c>
      <c r="K11430" s="1" t="s">
        <v>24</v>
      </c>
      <c r="L11430" s="1" t="s">
        <v>406</v>
      </c>
      <c r="M11430" s="3">
        <v>44165.62675789352</v>
      </c>
    </row>
    <row r="11431">
      <c r="A11431" s="1">
        <v>11429.0</v>
      </c>
      <c r="B11431" s="1" t="s">
        <v>3073</v>
      </c>
      <c r="C11431" s="1" t="s">
        <v>20522</v>
      </c>
      <c r="D11431" s="1" t="s">
        <v>2504</v>
      </c>
      <c r="E11431" s="1" t="s">
        <v>8326</v>
      </c>
      <c r="F11431" s="1" t="s">
        <v>3076</v>
      </c>
      <c r="G11431" s="1" t="s">
        <v>35</v>
      </c>
      <c r="H11431" s="1">
        <v>45.0</v>
      </c>
      <c r="I11431" s="3">
        <v>44189.604166666664</v>
      </c>
      <c r="J11431" s="1">
        <v>3.89064618869855</v>
      </c>
      <c r="K11431" s="1" t="s">
        <v>24</v>
      </c>
      <c r="M11431" s="3">
        <v>44189.63101725694</v>
      </c>
    </row>
    <row r="11432">
      <c r="A11432" s="1">
        <v>11430.0</v>
      </c>
      <c r="B11432" s="1" t="s">
        <v>991</v>
      </c>
      <c r="C11432" s="1" t="s">
        <v>20523</v>
      </c>
      <c r="D11432" s="1" t="s">
        <v>121</v>
      </c>
      <c r="E11432" s="1" t="s">
        <v>20524</v>
      </c>
      <c r="F11432" s="1" t="s">
        <v>995</v>
      </c>
      <c r="G11432" s="1" t="s">
        <v>39</v>
      </c>
      <c r="H11432" s="1">
        <v>45.0</v>
      </c>
      <c r="I11432" s="3">
        <v>44146.75</v>
      </c>
      <c r="J11432" s="1">
        <v>2.44651922443326</v>
      </c>
      <c r="K11432" s="1" t="s">
        <v>18</v>
      </c>
      <c r="M11432" s="3">
        <v>44146.783485810185</v>
      </c>
    </row>
    <row r="11433">
      <c r="A11433" s="1">
        <v>11431.0</v>
      </c>
      <c r="B11433" s="1" t="s">
        <v>1299</v>
      </c>
      <c r="C11433" s="1" t="s">
        <v>20525</v>
      </c>
      <c r="D11433" s="1" t="s">
        <v>1301</v>
      </c>
      <c r="E11433" s="1" t="s">
        <v>20526</v>
      </c>
      <c r="F11433" s="1" t="s">
        <v>1303</v>
      </c>
      <c r="G11433" s="1" t="s">
        <v>39</v>
      </c>
      <c r="H11433" s="1">
        <v>45.0</v>
      </c>
      <c r="I11433" s="3">
        <v>44143.583333333336</v>
      </c>
      <c r="J11433" s="1">
        <v>3.85142840186068</v>
      </c>
      <c r="K11433" s="1" t="s">
        <v>56</v>
      </c>
      <c r="L11433" s="1" t="s">
        <v>113</v>
      </c>
      <c r="M11433" s="3">
        <v>44143.60442309028</v>
      </c>
    </row>
    <row r="11434">
      <c r="A11434" s="1">
        <v>11432.0</v>
      </c>
      <c r="B11434" s="1" t="s">
        <v>119</v>
      </c>
      <c r="C11434" s="1" t="s">
        <v>20527</v>
      </c>
      <c r="D11434" s="1" t="s">
        <v>182</v>
      </c>
      <c r="E11434" s="1" t="s">
        <v>20528</v>
      </c>
      <c r="F11434" s="1" t="s">
        <v>123</v>
      </c>
      <c r="G11434" s="1" t="s">
        <v>39</v>
      </c>
      <c r="H11434" s="1">
        <v>45.0</v>
      </c>
      <c r="I11434" s="3">
        <v>44025.25</v>
      </c>
      <c r="J11434" s="1">
        <v>2.29162600198522</v>
      </c>
      <c r="K11434" s="1" t="s">
        <v>18</v>
      </c>
      <c r="M11434" s="3">
        <v>44025.28170820602</v>
      </c>
    </row>
    <row r="11435">
      <c r="A11435" s="1">
        <v>11433.0</v>
      </c>
      <c r="B11435" s="1" t="s">
        <v>124</v>
      </c>
      <c r="C11435" s="1" t="s">
        <v>20529</v>
      </c>
      <c r="D11435" s="1" t="s">
        <v>1494</v>
      </c>
      <c r="E11435" s="1" t="s">
        <v>2133</v>
      </c>
      <c r="F11435" s="1" t="s">
        <v>128</v>
      </c>
      <c r="G11435" s="1" t="s">
        <v>17</v>
      </c>
      <c r="H11435" s="1">
        <v>45.0</v>
      </c>
      <c r="I11435" s="3">
        <v>44085.4375</v>
      </c>
      <c r="J11435" s="1">
        <v>1.61849291141808</v>
      </c>
      <c r="K11435" s="1" t="s">
        <v>62</v>
      </c>
      <c r="L11435" s="1" t="s">
        <v>129</v>
      </c>
      <c r="M11435" s="3">
        <v>44085.47166166667</v>
      </c>
    </row>
    <row r="11436">
      <c r="A11436" s="1">
        <v>11434.0</v>
      </c>
      <c r="B11436" s="1" t="s">
        <v>141</v>
      </c>
      <c r="C11436" s="1" t="s">
        <v>20530</v>
      </c>
      <c r="D11436" s="1" t="s">
        <v>14</v>
      </c>
      <c r="E11436" s="1" t="s">
        <v>20531</v>
      </c>
      <c r="F11436" s="1" t="s">
        <v>175</v>
      </c>
      <c r="G11436" s="1" t="s">
        <v>39</v>
      </c>
      <c r="H11436" s="1">
        <v>45.0</v>
      </c>
      <c r="I11436" s="3">
        <v>44100.5</v>
      </c>
      <c r="J11436" s="1">
        <v>1.95199390185494</v>
      </c>
      <c r="K11436" s="1" t="s">
        <v>46</v>
      </c>
      <c r="M11436" s="3">
        <v>44100.53587475695</v>
      </c>
    </row>
    <row r="11437">
      <c r="A11437" s="1">
        <v>11435.0</v>
      </c>
      <c r="B11437" s="1" t="s">
        <v>1800</v>
      </c>
      <c r="C11437" s="1" t="s">
        <v>20532</v>
      </c>
      <c r="D11437" s="1" t="s">
        <v>1802</v>
      </c>
      <c r="E11437" s="1" t="s">
        <v>13606</v>
      </c>
      <c r="F11437" s="1" t="s">
        <v>1804</v>
      </c>
      <c r="G11437" s="1" t="s">
        <v>17</v>
      </c>
      <c r="H11437" s="1">
        <v>45.0</v>
      </c>
      <c r="I11437" s="3">
        <v>43905.25</v>
      </c>
      <c r="J11437" s="1">
        <v>0.210780572975694</v>
      </c>
      <c r="K11437" s="1" t="s">
        <v>83</v>
      </c>
      <c r="M11437" s="3">
        <v>43905.318501435184</v>
      </c>
    </row>
    <row r="11438">
      <c r="A11438" s="1">
        <v>11436.0</v>
      </c>
      <c r="B11438" s="1" t="s">
        <v>2804</v>
      </c>
      <c r="C11438" s="1" t="s">
        <v>20533</v>
      </c>
      <c r="D11438" s="1" t="s">
        <v>326</v>
      </c>
      <c r="E11438" s="1" t="s">
        <v>8470</v>
      </c>
      <c r="F11438" s="1" t="s">
        <v>2808</v>
      </c>
      <c r="G11438" s="1" t="s">
        <v>35</v>
      </c>
      <c r="H11438" s="1">
        <v>45.0</v>
      </c>
      <c r="I11438" s="3">
        <v>43906.75</v>
      </c>
      <c r="J11438" s="1">
        <v>3.08880919193939</v>
      </c>
      <c r="K11438" s="1" t="s">
        <v>24</v>
      </c>
      <c r="M11438" s="3">
        <v>43903.68620321759</v>
      </c>
    </row>
    <row r="11439">
      <c r="A11439" s="1">
        <v>11437.0</v>
      </c>
      <c r="B11439" s="1" t="s">
        <v>5319</v>
      </c>
      <c r="C11439" s="1" t="s">
        <v>20534</v>
      </c>
      <c r="D11439" s="1" t="s">
        <v>1071</v>
      </c>
      <c r="E11439" s="1" t="s">
        <v>16777</v>
      </c>
      <c r="F11439" s="1" t="s">
        <v>5322</v>
      </c>
      <c r="G11439" s="1" t="s">
        <v>17</v>
      </c>
      <c r="H11439" s="1">
        <v>45.0</v>
      </c>
      <c r="I11439" s="3">
        <v>43999.666666666664</v>
      </c>
      <c r="J11439" s="1">
        <v>1.57660450337544</v>
      </c>
      <c r="K11439" s="1" t="s">
        <v>24</v>
      </c>
      <c r="L11439" s="1" t="s">
        <v>741</v>
      </c>
      <c r="M11439" s="3">
        <v>43999.68239120371</v>
      </c>
    </row>
    <row r="11440">
      <c r="A11440" s="1">
        <v>11438.0</v>
      </c>
      <c r="B11440" s="1" t="s">
        <v>2467</v>
      </c>
      <c r="C11440" s="1" t="s">
        <v>20535</v>
      </c>
      <c r="D11440" s="1" t="s">
        <v>1255</v>
      </c>
      <c r="E11440" s="1" t="s">
        <v>2469</v>
      </c>
      <c r="F11440" s="1" t="s">
        <v>2470</v>
      </c>
      <c r="G11440" s="1" t="s">
        <v>17</v>
      </c>
      <c r="H11440" s="1">
        <v>45.0</v>
      </c>
      <c r="I11440" s="3">
        <v>43731.583333333336</v>
      </c>
      <c r="J11440" s="1">
        <v>0.811565612526583</v>
      </c>
      <c r="K11440" s="1" t="s">
        <v>83</v>
      </c>
      <c r="M11440" s="3">
        <v>43731.67716517361</v>
      </c>
    </row>
    <row r="11441">
      <c r="A11441" s="1">
        <v>11439.0</v>
      </c>
      <c r="B11441" s="1" t="s">
        <v>1961</v>
      </c>
      <c r="C11441" s="1" t="s">
        <v>20536</v>
      </c>
      <c r="D11441" s="1" t="s">
        <v>879</v>
      </c>
      <c r="E11441" s="1" t="s">
        <v>20537</v>
      </c>
      <c r="F11441" s="1" t="s">
        <v>1965</v>
      </c>
      <c r="G11441" s="1" t="s">
        <v>39</v>
      </c>
      <c r="H11441" s="1">
        <v>45.0</v>
      </c>
      <c r="I11441" s="3">
        <v>44154.666666666664</v>
      </c>
      <c r="J11441" s="1">
        <v>0.0</v>
      </c>
      <c r="K11441" s="1" t="s">
        <v>24</v>
      </c>
      <c r="L11441" s="1" t="s">
        <v>882</v>
      </c>
      <c r="M11441" s="3">
        <v>44154.68371282407</v>
      </c>
    </row>
    <row r="11442">
      <c r="A11442" s="1">
        <v>11440.0</v>
      </c>
      <c r="B11442" s="1" t="s">
        <v>5701</v>
      </c>
      <c r="C11442" s="1" t="s">
        <v>20538</v>
      </c>
      <c r="D11442" s="1" t="s">
        <v>1397</v>
      </c>
      <c r="E11442" s="1" t="s">
        <v>5703</v>
      </c>
      <c r="F11442" s="1" t="s">
        <v>5704</v>
      </c>
      <c r="G11442" s="1" t="s">
        <v>35</v>
      </c>
      <c r="H11442" s="1">
        <v>45.0</v>
      </c>
      <c r="I11442" s="3">
        <v>43836.458333333336</v>
      </c>
      <c r="J11442" s="1">
        <v>2.73822014854577</v>
      </c>
      <c r="K11442" s="1" t="s">
        <v>24</v>
      </c>
      <c r="M11442" s="3">
        <v>43836.50324155093</v>
      </c>
    </row>
    <row r="11443">
      <c r="A11443" s="1">
        <v>11441.0</v>
      </c>
      <c r="B11443" s="1" t="s">
        <v>350</v>
      </c>
      <c r="C11443" s="1" t="s">
        <v>20539</v>
      </c>
      <c r="D11443" s="1" t="s">
        <v>75</v>
      </c>
      <c r="E11443" s="1" t="s">
        <v>352</v>
      </c>
      <c r="F11443" s="1" t="s">
        <v>353</v>
      </c>
      <c r="G11443" s="1" t="s">
        <v>35</v>
      </c>
      <c r="H11443" s="1">
        <v>45.0</v>
      </c>
      <c r="I11443" s="3">
        <v>43650.166666666664</v>
      </c>
      <c r="J11443" s="1">
        <v>1.28188512374513</v>
      </c>
      <c r="K11443" s="1" t="s">
        <v>24</v>
      </c>
      <c r="M11443" s="3">
        <v>43650.661679537036</v>
      </c>
    </row>
    <row r="11444">
      <c r="A11444" s="1">
        <v>11442.0</v>
      </c>
      <c r="B11444" s="1" t="s">
        <v>11999</v>
      </c>
      <c r="C11444" s="1" t="s">
        <v>20540</v>
      </c>
      <c r="D11444" s="1" t="s">
        <v>132</v>
      </c>
      <c r="E11444" s="1" t="s">
        <v>12001</v>
      </c>
      <c r="F11444" s="1" t="s">
        <v>12002</v>
      </c>
      <c r="G11444" s="1" t="s">
        <v>35</v>
      </c>
      <c r="H11444" s="1">
        <v>45.0</v>
      </c>
      <c r="I11444" s="3">
        <v>44148.291666666664</v>
      </c>
      <c r="J11444" s="1">
        <v>3.25305366550055</v>
      </c>
      <c r="K11444" s="1" t="s">
        <v>24</v>
      </c>
      <c r="L11444" s="1" t="s">
        <v>741</v>
      </c>
      <c r="M11444" s="3">
        <v>44148.494049085646</v>
      </c>
    </row>
    <row r="11445">
      <c r="A11445" s="1">
        <v>11443.0</v>
      </c>
      <c r="B11445" s="1" t="s">
        <v>168</v>
      </c>
      <c r="C11445" s="1" t="s">
        <v>20541</v>
      </c>
      <c r="D11445" s="1" t="s">
        <v>163</v>
      </c>
      <c r="E11445" s="1" t="s">
        <v>170</v>
      </c>
      <c r="F11445" s="1" t="s">
        <v>171</v>
      </c>
      <c r="G11445" s="1" t="s">
        <v>17</v>
      </c>
      <c r="H11445" s="1">
        <v>45.0</v>
      </c>
      <c r="I11445" s="3">
        <v>43843.208333333336</v>
      </c>
      <c r="J11445" s="1">
        <v>1.99344200062937</v>
      </c>
      <c r="K11445" s="1" t="s">
        <v>166</v>
      </c>
      <c r="M11445" s="3">
        <v>43843.28890125</v>
      </c>
    </row>
    <row r="11446">
      <c r="A11446" s="1">
        <v>11444.0</v>
      </c>
      <c r="B11446" s="1" t="s">
        <v>303</v>
      </c>
      <c r="C11446" s="1" t="s">
        <v>20542</v>
      </c>
      <c r="D11446" s="1" t="s">
        <v>305</v>
      </c>
      <c r="E11446" s="1" t="s">
        <v>306</v>
      </c>
      <c r="F11446" s="1" t="s">
        <v>307</v>
      </c>
      <c r="G11446" s="1" t="s">
        <v>17</v>
      </c>
      <c r="H11446" s="1">
        <v>45.0</v>
      </c>
      <c r="I11446" s="3">
        <v>44030.416666666664</v>
      </c>
      <c r="J11446" s="1">
        <v>1.50124440313669</v>
      </c>
      <c r="K11446" s="1" t="s">
        <v>24</v>
      </c>
      <c r="M11446" s="3">
        <v>44030.44342362269</v>
      </c>
    </row>
    <row r="11447">
      <c r="A11447" s="1">
        <v>11445.0</v>
      </c>
      <c r="B11447" s="1" t="s">
        <v>282</v>
      </c>
      <c r="C11447" s="1" t="s">
        <v>20543</v>
      </c>
      <c r="D11447" s="1" t="s">
        <v>4891</v>
      </c>
      <c r="E11447" s="1" t="s">
        <v>4892</v>
      </c>
      <c r="F11447" s="1" t="s">
        <v>286</v>
      </c>
      <c r="G11447" s="1" t="s">
        <v>35</v>
      </c>
      <c r="H11447" s="1">
        <v>45.0</v>
      </c>
      <c r="I11447" s="3">
        <v>44245.604166666664</v>
      </c>
      <c r="J11447" s="1">
        <v>0.0</v>
      </c>
      <c r="K11447" s="1" t="s">
        <v>218</v>
      </c>
      <c r="L11447" s="1" t="s">
        <v>287</v>
      </c>
      <c r="M11447" s="3">
        <v>44249.23694685185</v>
      </c>
    </row>
    <row r="11448">
      <c r="A11448" s="1">
        <v>11446.0</v>
      </c>
      <c r="B11448" s="1" t="s">
        <v>184</v>
      </c>
      <c r="C11448" s="1" t="s">
        <v>20544</v>
      </c>
      <c r="D11448" s="1" t="s">
        <v>65</v>
      </c>
      <c r="E11448" s="1" t="s">
        <v>5962</v>
      </c>
      <c r="F11448" s="1" t="s">
        <v>187</v>
      </c>
      <c r="G11448" s="1" t="s">
        <v>17</v>
      </c>
      <c r="H11448" s="1">
        <v>45.0</v>
      </c>
      <c r="I11448" s="3">
        <v>43827.354166666664</v>
      </c>
      <c r="J11448" s="1">
        <v>0.758417996054709</v>
      </c>
      <c r="K11448" s="1" t="s">
        <v>24</v>
      </c>
      <c r="M11448" s="3">
        <v>43827.38908221065</v>
      </c>
    </row>
    <row r="11449">
      <c r="A11449" s="1">
        <v>11447.0</v>
      </c>
      <c r="B11449" s="1" t="s">
        <v>303</v>
      </c>
      <c r="C11449" s="1" t="s">
        <v>20545</v>
      </c>
      <c r="D11449" s="1" t="s">
        <v>305</v>
      </c>
      <c r="E11449" s="1" t="s">
        <v>2876</v>
      </c>
      <c r="F11449" s="1" t="s">
        <v>307</v>
      </c>
      <c r="G11449" s="1" t="s">
        <v>17</v>
      </c>
      <c r="H11449" s="1">
        <v>45.0</v>
      </c>
      <c r="I11449" s="3">
        <v>44066.791666666664</v>
      </c>
      <c r="J11449" s="1">
        <v>1.50433812353903</v>
      </c>
      <c r="K11449" s="1" t="s">
        <v>24</v>
      </c>
      <c r="M11449" s="3">
        <v>44066.82315127315</v>
      </c>
    </row>
    <row r="11450">
      <c r="A11450" s="1">
        <v>11448.0</v>
      </c>
      <c r="B11450" s="1" t="s">
        <v>7007</v>
      </c>
      <c r="C11450" s="1" t="s">
        <v>20546</v>
      </c>
      <c r="D11450" s="1" t="s">
        <v>9186</v>
      </c>
      <c r="E11450" s="1" t="s">
        <v>20547</v>
      </c>
      <c r="F11450" s="1" t="s">
        <v>7010</v>
      </c>
      <c r="G11450" s="1" t="s">
        <v>39</v>
      </c>
      <c r="H11450" s="1">
        <v>45.0</v>
      </c>
      <c r="I11450" s="3">
        <v>44204.458333333336</v>
      </c>
      <c r="J11450" s="1">
        <v>2.39465819970186</v>
      </c>
      <c r="K11450" s="1" t="s">
        <v>24</v>
      </c>
      <c r="L11450" s="1" t="s">
        <v>741</v>
      </c>
      <c r="M11450" s="3">
        <v>44204.492431886574</v>
      </c>
    </row>
    <row r="11451">
      <c r="A11451" s="1">
        <v>11449.0</v>
      </c>
      <c r="B11451" s="1" t="s">
        <v>1315</v>
      </c>
      <c r="C11451" s="1" t="s">
        <v>20548</v>
      </c>
      <c r="D11451" s="1" t="s">
        <v>411</v>
      </c>
      <c r="E11451" s="1" t="s">
        <v>7975</v>
      </c>
      <c r="F11451" s="1" t="s">
        <v>1319</v>
      </c>
      <c r="G11451" s="1" t="s">
        <v>17</v>
      </c>
      <c r="H11451" s="1">
        <v>45.0</v>
      </c>
      <c r="I11451" s="3">
        <v>43808.541666666664</v>
      </c>
      <c r="J11451" s="1">
        <v>0.266414313256969</v>
      </c>
      <c r="K11451" s="1" t="s">
        <v>18</v>
      </c>
      <c r="M11451" s="3">
        <v>43808.575154618055</v>
      </c>
    </row>
    <row r="11452">
      <c r="A11452" s="1">
        <v>11450.0</v>
      </c>
      <c r="B11452" s="1" t="s">
        <v>119</v>
      </c>
      <c r="C11452" s="1" t="s">
        <v>20549</v>
      </c>
      <c r="D11452" s="1" t="s">
        <v>121</v>
      </c>
      <c r="E11452" s="1" t="s">
        <v>20550</v>
      </c>
      <c r="F11452" s="1" t="s">
        <v>123</v>
      </c>
      <c r="G11452" s="1" t="s">
        <v>39</v>
      </c>
      <c r="H11452" s="1">
        <v>45.0</v>
      </c>
      <c r="I11452" s="3">
        <v>44018.645833333336</v>
      </c>
      <c r="J11452" s="1">
        <v>0.786873990038766</v>
      </c>
      <c r="K11452" s="1" t="s">
        <v>18</v>
      </c>
      <c r="M11452" s="3">
        <v>44018.669271631945</v>
      </c>
    </row>
    <row r="11453">
      <c r="A11453" s="1">
        <v>11451.0</v>
      </c>
      <c r="B11453" s="1" t="s">
        <v>887</v>
      </c>
      <c r="C11453" s="1" t="s">
        <v>20551</v>
      </c>
      <c r="D11453" s="1" t="s">
        <v>4772</v>
      </c>
      <c r="E11453" s="1" t="s">
        <v>20552</v>
      </c>
      <c r="F11453" s="1" t="s">
        <v>891</v>
      </c>
      <c r="G11453" s="1" t="s">
        <v>89</v>
      </c>
      <c r="H11453" s="1">
        <v>45.0</v>
      </c>
      <c r="I11453" s="3">
        <v>44091.43771751157</v>
      </c>
      <c r="J11453" s="1">
        <v>0.158414998442577</v>
      </c>
      <c r="K11453" s="1" t="s">
        <v>24</v>
      </c>
      <c r="M11453" s="3">
        <v>44091.48128849537</v>
      </c>
    </row>
    <row r="11454">
      <c r="A11454" s="1">
        <v>11452.0</v>
      </c>
      <c r="B11454" s="1" t="s">
        <v>239</v>
      </c>
      <c r="C11454" s="1" t="s">
        <v>20553</v>
      </c>
      <c r="D11454" s="1" t="s">
        <v>630</v>
      </c>
      <c r="E11454" s="1" t="s">
        <v>3502</v>
      </c>
      <c r="F11454" s="1" t="s">
        <v>243</v>
      </c>
      <c r="G11454" s="1" t="s">
        <v>35</v>
      </c>
      <c r="H11454" s="1">
        <v>45.0</v>
      </c>
      <c r="I11454" s="3">
        <v>43915.25</v>
      </c>
      <c r="J11454" s="1">
        <v>1.25941928817549</v>
      </c>
      <c r="K11454" s="1" t="s">
        <v>46</v>
      </c>
      <c r="M11454" s="3">
        <v>43915.28882498843</v>
      </c>
    </row>
    <row r="11455">
      <c r="A11455" s="1">
        <v>11453.0</v>
      </c>
      <c r="B11455" s="1" t="s">
        <v>293</v>
      </c>
      <c r="C11455" s="1" t="s">
        <v>20554</v>
      </c>
      <c r="D11455" s="1" t="s">
        <v>1186</v>
      </c>
      <c r="E11455" s="1" t="s">
        <v>6729</v>
      </c>
      <c r="F11455" s="1" t="s">
        <v>297</v>
      </c>
      <c r="G11455" s="1" t="s">
        <v>17</v>
      </c>
      <c r="H11455" s="1">
        <v>45.0</v>
      </c>
      <c r="I11455" s="3">
        <v>44224.291666666664</v>
      </c>
      <c r="J11455" s="1">
        <v>11.1148517716423</v>
      </c>
      <c r="K11455" s="1" t="s">
        <v>62</v>
      </c>
      <c r="L11455" s="1" t="s">
        <v>1188</v>
      </c>
      <c r="M11455" s="3">
        <v>44224.32448916667</v>
      </c>
    </row>
    <row r="11456">
      <c r="A11456" s="1">
        <v>11454.0</v>
      </c>
      <c r="B11456" s="1" t="s">
        <v>251</v>
      </c>
      <c r="C11456" s="1" t="s">
        <v>20555</v>
      </c>
      <c r="D11456" s="1" t="s">
        <v>5337</v>
      </c>
      <c r="E11456" s="1" t="s">
        <v>2394</v>
      </c>
      <c r="F11456" s="1" t="s">
        <v>255</v>
      </c>
      <c r="G11456" s="1" t="s">
        <v>17</v>
      </c>
      <c r="H11456" s="1">
        <v>45.0</v>
      </c>
      <c r="I11456" s="3">
        <v>43885.416666666664</v>
      </c>
      <c r="J11456" s="1">
        <v>0.815694772021171</v>
      </c>
      <c r="K11456" s="1" t="s">
        <v>218</v>
      </c>
      <c r="M11456" s="3">
        <v>43885.42664518519</v>
      </c>
    </row>
    <row r="11457">
      <c r="A11457" s="1">
        <v>11455.0</v>
      </c>
      <c r="B11457" s="1" t="s">
        <v>68</v>
      </c>
      <c r="C11457" s="1" t="s">
        <v>20556</v>
      </c>
      <c r="D11457" s="1" t="s">
        <v>347</v>
      </c>
      <c r="E11457" s="1" t="s">
        <v>20557</v>
      </c>
      <c r="F11457" s="1" t="s">
        <v>72</v>
      </c>
      <c r="G11457" s="1" t="s">
        <v>39</v>
      </c>
      <c r="H11457" s="1">
        <v>45.0</v>
      </c>
      <c r="I11457" s="3">
        <v>43541.666666666664</v>
      </c>
      <c r="J11457" s="1">
        <v>1.57430968966206</v>
      </c>
      <c r="K11457" s="1" t="s">
        <v>24</v>
      </c>
      <c r="M11457" s="3">
        <v>43541.69770903935</v>
      </c>
    </row>
    <row r="11458">
      <c r="A11458" s="1">
        <v>11456.0</v>
      </c>
      <c r="B11458" s="1" t="s">
        <v>20558</v>
      </c>
      <c r="C11458" s="1" t="s">
        <v>20559</v>
      </c>
      <c r="D11458" s="1" t="s">
        <v>738</v>
      </c>
      <c r="E11458" s="1" t="s">
        <v>20560</v>
      </c>
      <c r="F11458" s="1" t="s">
        <v>20561</v>
      </c>
      <c r="G11458" s="1" t="s">
        <v>17</v>
      </c>
      <c r="H11458" s="1">
        <v>45.0</v>
      </c>
      <c r="I11458" s="3">
        <v>44081.229166666664</v>
      </c>
      <c r="J11458" s="1">
        <v>2.63376294234716</v>
      </c>
      <c r="K11458" s="1" t="s">
        <v>601</v>
      </c>
      <c r="L11458" s="1" t="s">
        <v>2366</v>
      </c>
      <c r="M11458" s="3">
        <v>44081.252458993054</v>
      </c>
    </row>
    <row r="11459">
      <c r="A11459" s="1">
        <v>11457.0</v>
      </c>
      <c r="B11459" s="1" t="s">
        <v>20562</v>
      </c>
      <c r="C11459" s="1" t="s">
        <v>20563</v>
      </c>
      <c r="D11459" s="1" t="s">
        <v>8714</v>
      </c>
      <c r="E11459" s="1" t="s">
        <v>20564</v>
      </c>
      <c r="F11459" s="1" t="s">
        <v>20565</v>
      </c>
      <c r="G11459" s="1" t="s">
        <v>89</v>
      </c>
      <c r="H11459" s="1">
        <v>45.0</v>
      </c>
      <c r="I11459" s="3">
        <v>43890.60701662037</v>
      </c>
      <c r="J11459" s="1">
        <v>2.70490101223319</v>
      </c>
      <c r="K11459" s="1" t="s">
        <v>24</v>
      </c>
      <c r="M11459" s="3">
        <v>43890.64875366898</v>
      </c>
    </row>
    <row r="11460">
      <c r="A11460" s="1">
        <v>11458.0</v>
      </c>
      <c r="B11460" s="1" t="s">
        <v>520</v>
      </c>
      <c r="C11460" s="1" t="s">
        <v>20566</v>
      </c>
      <c r="D11460" s="1" t="s">
        <v>86</v>
      </c>
      <c r="E11460" s="1" t="s">
        <v>3689</v>
      </c>
      <c r="F11460" s="1" t="s">
        <v>524</v>
      </c>
      <c r="G11460" s="1" t="s">
        <v>35</v>
      </c>
      <c r="H11460" s="1">
        <v>45.0</v>
      </c>
      <c r="I11460" s="3">
        <v>43654.5</v>
      </c>
      <c r="J11460" s="1">
        <v>3.05371515549627</v>
      </c>
      <c r="K11460" s="1" t="s">
        <v>46</v>
      </c>
      <c r="M11460" s="3">
        <v>43654.54389342593</v>
      </c>
    </row>
    <row r="11461">
      <c r="A11461" s="1">
        <v>11459.0</v>
      </c>
      <c r="B11461" s="1" t="s">
        <v>11568</v>
      </c>
      <c r="C11461" s="1" t="s">
        <v>20567</v>
      </c>
      <c r="D11461" s="1" t="s">
        <v>11570</v>
      </c>
      <c r="E11461" s="1" t="s">
        <v>11571</v>
      </c>
      <c r="F11461" s="1" t="s">
        <v>11572</v>
      </c>
      <c r="G11461" s="1" t="s">
        <v>17</v>
      </c>
      <c r="H11461" s="1">
        <v>45.0</v>
      </c>
      <c r="I11461" s="3">
        <v>43775.333333333336</v>
      </c>
      <c r="J11461" s="1">
        <v>2.87887792972248</v>
      </c>
      <c r="K11461" s="1" t="s">
        <v>218</v>
      </c>
      <c r="M11461" s="3">
        <v>43775.35726370371</v>
      </c>
    </row>
    <row r="11462">
      <c r="A11462" s="1">
        <v>11460.0</v>
      </c>
      <c r="B11462" s="1" t="s">
        <v>1454</v>
      </c>
      <c r="C11462" s="1" t="s">
        <v>20568</v>
      </c>
      <c r="D11462" s="1" t="s">
        <v>1456</v>
      </c>
      <c r="E11462" s="1" t="s">
        <v>1457</v>
      </c>
      <c r="F11462" s="1" t="s">
        <v>1458</v>
      </c>
      <c r="G11462" s="1" t="s">
        <v>35</v>
      </c>
      <c r="H11462" s="1">
        <v>45.0</v>
      </c>
      <c r="I11462" s="3">
        <v>43592.75</v>
      </c>
      <c r="J11462" s="1">
        <v>1.38572660689925</v>
      </c>
      <c r="K11462" s="1" t="s">
        <v>18</v>
      </c>
      <c r="M11462" s="3">
        <v>43593.37996445602</v>
      </c>
    </row>
    <row r="11463">
      <c r="A11463" s="1">
        <v>11461.0</v>
      </c>
      <c r="B11463" s="1" t="s">
        <v>553</v>
      </c>
      <c r="C11463" s="1" t="s">
        <v>20569</v>
      </c>
      <c r="D11463" s="1" t="s">
        <v>555</v>
      </c>
      <c r="E11463" s="1" t="s">
        <v>556</v>
      </c>
      <c r="F11463" s="1" t="s">
        <v>557</v>
      </c>
      <c r="G11463" s="1" t="s">
        <v>17</v>
      </c>
      <c r="H11463" s="1">
        <v>45.0</v>
      </c>
      <c r="I11463" s="3">
        <v>44228.25</v>
      </c>
      <c r="J11463" s="1">
        <v>1.88082125247094</v>
      </c>
      <c r="K11463" s="1" t="s">
        <v>46</v>
      </c>
      <c r="L11463" s="1" t="s">
        <v>558</v>
      </c>
      <c r="M11463" s="3">
        <v>44228.30849199074</v>
      </c>
    </row>
    <row r="11464">
      <c r="A11464" s="1">
        <v>11462.0</v>
      </c>
      <c r="B11464" s="1" t="s">
        <v>3136</v>
      </c>
      <c r="C11464" s="1" t="s">
        <v>20570</v>
      </c>
      <c r="D11464" s="1" t="s">
        <v>4958</v>
      </c>
      <c r="E11464" s="1" t="s">
        <v>7129</v>
      </c>
      <c r="F11464" s="1" t="s">
        <v>3140</v>
      </c>
      <c r="G11464" s="1" t="s">
        <v>17</v>
      </c>
      <c r="H11464" s="1">
        <v>45.0</v>
      </c>
      <c r="I11464" s="3">
        <v>43754.75</v>
      </c>
      <c r="J11464" s="1">
        <v>3.55465105692094</v>
      </c>
      <c r="K11464" s="1" t="s">
        <v>18</v>
      </c>
      <c r="M11464" s="3">
        <v>43754.77494681713</v>
      </c>
    </row>
    <row r="11465">
      <c r="A11465" s="1">
        <v>11463.0</v>
      </c>
      <c r="B11465" s="1" t="s">
        <v>6302</v>
      </c>
      <c r="C11465" s="1" t="s">
        <v>20571</v>
      </c>
      <c r="D11465" s="1" t="s">
        <v>211</v>
      </c>
      <c r="E11465" s="1" t="s">
        <v>20572</v>
      </c>
      <c r="F11465" s="1" t="s">
        <v>6305</v>
      </c>
      <c r="G11465" s="1" t="s">
        <v>89</v>
      </c>
      <c r="H11465" s="1">
        <v>45.0</v>
      </c>
      <c r="I11465" s="3">
        <v>44076.70064299768</v>
      </c>
      <c r="J11465" s="1">
        <v>6.65268478328404</v>
      </c>
      <c r="K11465" s="1" t="s">
        <v>218</v>
      </c>
      <c r="M11465" s="3">
        <v>44076.72177434028</v>
      </c>
    </row>
    <row r="11466">
      <c r="A11466" s="1">
        <v>11464.0</v>
      </c>
      <c r="B11466" s="1" t="s">
        <v>18330</v>
      </c>
      <c r="C11466" s="1" t="s">
        <v>20573</v>
      </c>
      <c r="D11466" s="1" t="s">
        <v>80</v>
      </c>
      <c r="E11466" s="1" t="s">
        <v>20574</v>
      </c>
      <c r="F11466" s="1" t="s">
        <v>18333</v>
      </c>
      <c r="G11466" s="1" t="s">
        <v>89</v>
      </c>
      <c r="H11466" s="1">
        <v>45.0</v>
      </c>
      <c r="I11466" s="3">
        <v>43829.58680913194</v>
      </c>
      <c r="J11466" s="1">
        <v>0.535206322084551</v>
      </c>
      <c r="K11466" s="1" t="s">
        <v>83</v>
      </c>
      <c r="M11466" s="3">
        <v>43829.6089337963</v>
      </c>
    </row>
    <row r="11467">
      <c r="A11467" s="1">
        <v>11465.0</v>
      </c>
      <c r="B11467" s="1" t="s">
        <v>3295</v>
      </c>
      <c r="C11467" s="1" t="s">
        <v>20575</v>
      </c>
      <c r="D11467" s="1" t="s">
        <v>2504</v>
      </c>
      <c r="E11467" s="1" t="s">
        <v>20576</v>
      </c>
      <c r="F11467" s="1" t="s">
        <v>3298</v>
      </c>
      <c r="G11467" s="1" t="s">
        <v>39</v>
      </c>
      <c r="H11467" s="1">
        <v>45.0</v>
      </c>
      <c r="I11467" s="3">
        <v>44196.666666666664</v>
      </c>
      <c r="J11467" s="1">
        <v>5.29035749143126</v>
      </c>
      <c r="K11467" s="1" t="s">
        <v>24</v>
      </c>
      <c r="L11467" s="1" t="s">
        <v>747</v>
      </c>
      <c r="M11467" s="3">
        <v>44196.67148449074</v>
      </c>
    </row>
    <row r="11468">
      <c r="A11468" s="1">
        <v>11466.0</v>
      </c>
      <c r="B11468" s="1" t="s">
        <v>2645</v>
      </c>
      <c r="C11468" s="1" t="s">
        <v>20577</v>
      </c>
      <c r="D11468" s="1" t="s">
        <v>1096</v>
      </c>
      <c r="E11468" s="1" t="s">
        <v>6639</v>
      </c>
      <c r="F11468" s="1" t="s">
        <v>2649</v>
      </c>
      <c r="G11468" s="1" t="s">
        <v>17</v>
      </c>
      <c r="H11468" s="1">
        <v>45.0</v>
      </c>
      <c r="I11468" s="3">
        <v>43949.583333333336</v>
      </c>
      <c r="J11468" s="1">
        <v>0.388861363765849</v>
      </c>
      <c r="K11468" s="1" t="s">
        <v>18</v>
      </c>
      <c r="M11468" s="3">
        <v>43949.61139626157</v>
      </c>
    </row>
    <row r="11469">
      <c r="A11469" s="1">
        <v>11467.0</v>
      </c>
      <c r="B11469" s="1" t="s">
        <v>1516</v>
      </c>
      <c r="C11469" s="1" t="s">
        <v>20578</v>
      </c>
      <c r="D11469" s="1" t="s">
        <v>8069</v>
      </c>
      <c r="E11469" s="1" t="s">
        <v>20579</v>
      </c>
      <c r="F11469" s="1" t="s">
        <v>1519</v>
      </c>
      <c r="G11469" s="1" t="s">
        <v>17</v>
      </c>
      <c r="H11469" s="1">
        <v>45.0</v>
      </c>
      <c r="I11469" s="3">
        <v>44253.625</v>
      </c>
      <c r="J11469" s="1">
        <v>0.890032172491854</v>
      </c>
      <c r="K11469" s="1" t="s">
        <v>689</v>
      </c>
      <c r="M11469" s="3">
        <v>44253.655208460645</v>
      </c>
    </row>
    <row r="11470">
      <c r="A11470" s="1">
        <v>11468.0</v>
      </c>
      <c r="B11470" s="1" t="s">
        <v>838</v>
      </c>
      <c r="C11470" s="1" t="s">
        <v>20580</v>
      </c>
      <c r="D11470" s="1" t="s">
        <v>8938</v>
      </c>
      <c r="E11470" s="1" t="s">
        <v>20581</v>
      </c>
      <c r="F11470" s="1" t="s">
        <v>842</v>
      </c>
      <c r="G11470" s="1" t="s">
        <v>39</v>
      </c>
      <c r="H11470" s="1">
        <v>45.0</v>
      </c>
      <c r="I11470" s="3">
        <v>43876.583333333336</v>
      </c>
      <c r="J11470" s="1">
        <v>4.01210921071254</v>
      </c>
      <c r="K11470" s="1" t="s">
        <v>24</v>
      </c>
      <c r="M11470" s="3">
        <v>43876.611835891206</v>
      </c>
    </row>
    <row r="11471">
      <c r="A11471" s="1">
        <v>11469.0</v>
      </c>
      <c r="B11471" s="1" t="s">
        <v>474</v>
      </c>
      <c r="C11471" s="1" t="s">
        <v>20582</v>
      </c>
      <c r="D11471" s="1" t="s">
        <v>121</v>
      </c>
      <c r="E11471" s="1" t="s">
        <v>20583</v>
      </c>
      <c r="F11471" s="1" t="s">
        <v>477</v>
      </c>
      <c r="G11471" s="1" t="s">
        <v>89</v>
      </c>
      <c r="H11471" s="1">
        <v>45.0</v>
      </c>
      <c r="I11471" s="3">
        <v>43858.75966636574</v>
      </c>
      <c r="J11471" s="1">
        <v>2.41212358690766</v>
      </c>
      <c r="K11471" s="1" t="s">
        <v>46</v>
      </c>
      <c r="M11471" s="3">
        <v>43858.810319606484</v>
      </c>
    </row>
    <row r="11472">
      <c r="A11472" s="1">
        <v>11470.0</v>
      </c>
      <c r="B11472" s="1" t="s">
        <v>303</v>
      </c>
      <c r="C11472" s="1" t="s">
        <v>20584</v>
      </c>
      <c r="D11472" s="1" t="s">
        <v>305</v>
      </c>
      <c r="E11472" s="1" t="s">
        <v>7244</v>
      </c>
      <c r="F11472" s="1" t="s">
        <v>307</v>
      </c>
      <c r="G11472" s="1" t="s">
        <v>17</v>
      </c>
      <c r="H11472" s="1">
        <v>45.0</v>
      </c>
      <c r="I11472" s="3">
        <v>43979.791666666664</v>
      </c>
      <c r="J11472" s="1">
        <v>0.763871700964226</v>
      </c>
      <c r="K11472" s="1" t="s">
        <v>24</v>
      </c>
      <c r="M11472" s="3">
        <v>43979.82326266204</v>
      </c>
    </row>
    <row r="11473">
      <c r="A11473" s="1">
        <v>11471.0</v>
      </c>
      <c r="B11473" s="1" t="s">
        <v>2918</v>
      </c>
      <c r="C11473" s="1" t="s">
        <v>20585</v>
      </c>
      <c r="D11473" s="1" t="s">
        <v>2504</v>
      </c>
      <c r="E11473" s="1" t="s">
        <v>20586</v>
      </c>
      <c r="F11473" s="1" t="s">
        <v>2922</v>
      </c>
      <c r="G11473" s="1" t="s">
        <v>39</v>
      </c>
      <c r="H11473" s="1">
        <v>45.0</v>
      </c>
      <c r="I11473" s="3">
        <v>44098.25</v>
      </c>
      <c r="J11473" s="1">
        <v>4.17597259741882</v>
      </c>
      <c r="K11473" s="1" t="s">
        <v>24</v>
      </c>
      <c r="L11473" s="1" t="s">
        <v>238</v>
      </c>
      <c r="M11473" s="3">
        <v>44098.26414515046</v>
      </c>
    </row>
    <row r="11474">
      <c r="A11474" s="1">
        <v>11472.0</v>
      </c>
      <c r="B11474" s="1" t="s">
        <v>1061</v>
      </c>
      <c r="C11474" s="1" t="s">
        <v>20587</v>
      </c>
      <c r="D11474" s="1" t="s">
        <v>4565</v>
      </c>
      <c r="E11474" s="1" t="s">
        <v>20588</v>
      </c>
      <c r="F11474" s="1" t="s">
        <v>1064</v>
      </c>
      <c r="G11474" s="1" t="s">
        <v>89</v>
      </c>
      <c r="H11474" s="1">
        <v>45.0</v>
      </c>
      <c r="I11474" s="3">
        <v>44165.76530435185</v>
      </c>
      <c r="J11474" s="1">
        <v>3.02893389118012</v>
      </c>
      <c r="K11474" s="1" t="s">
        <v>24</v>
      </c>
      <c r="M11474" s="3">
        <v>44165.769495416665</v>
      </c>
    </row>
    <row r="11475">
      <c r="A11475" s="1">
        <v>11473.0</v>
      </c>
      <c r="B11475" s="1" t="s">
        <v>1012</v>
      </c>
      <c r="C11475" s="1" t="s">
        <v>20589</v>
      </c>
      <c r="D11475" s="1" t="s">
        <v>1014</v>
      </c>
      <c r="E11475" s="1" t="s">
        <v>1573</v>
      </c>
      <c r="F11475" s="1" t="s">
        <v>1016</v>
      </c>
      <c r="G11475" s="1" t="s">
        <v>17</v>
      </c>
      <c r="H11475" s="1">
        <v>45.0</v>
      </c>
      <c r="I11475" s="3">
        <v>43888.270833333336</v>
      </c>
      <c r="J11475" s="1">
        <v>0.869385488500529</v>
      </c>
      <c r="K11475" s="1" t="s">
        <v>166</v>
      </c>
      <c r="M11475" s="3">
        <v>43888.296208252315</v>
      </c>
    </row>
    <row r="11476">
      <c r="A11476" s="1">
        <v>11474.0</v>
      </c>
      <c r="B11476" s="1" t="s">
        <v>84</v>
      </c>
      <c r="C11476" s="1" t="s">
        <v>20590</v>
      </c>
      <c r="D11476" s="1" t="s">
        <v>86</v>
      </c>
      <c r="E11476" s="1" t="s">
        <v>4462</v>
      </c>
      <c r="F11476" s="1" t="s">
        <v>88</v>
      </c>
      <c r="G11476" s="1" t="s">
        <v>17</v>
      </c>
      <c r="H11476" s="1">
        <v>45.0</v>
      </c>
      <c r="I11476" s="3">
        <v>43803.166666666664</v>
      </c>
      <c r="J11476" s="1">
        <v>1.10677310072822</v>
      </c>
      <c r="K11476" s="1" t="s">
        <v>83</v>
      </c>
      <c r="M11476" s="3">
        <v>43803.22323806713</v>
      </c>
    </row>
    <row r="11477">
      <c r="A11477" s="1">
        <v>11475.0</v>
      </c>
      <c r="B11477" s="1" t="s">
        <v>413</v>
      </c>
      <c r="C11477" s="1" t="s">
        <v>20591</v>
      </c>
      <c r="D11477" s="1" t="s">
        <v>4521</v>
      </c>
      <c r="E11477" s="1" t="s">
        <v>20592</v>
      </c>
      <c r="F11477" s="1" t="s">
        <v>417</v>
      </c>
      <c r="G11477" s="1" t="s">
        <v>39</v>
      </c>
      <c r="H11477" s="1">
        <v>45.0</v>
      </c>
      <c r="I11477" s="3">
        <v>44141.708333333336</v>
      </c>
      <c r="J11477" s="1">
        <v>1.49791500845881</v>
      </c>
      <c r="K11477" s="1" t="s">
        <v>24</v>
      </c>
      <c r="M11477" s="3">
        <v>44141.737134965275</v>
      </c>
    </row>
    <row r="11478">
      <c r="A11478" s="1">
        <v>11476.0</v>
      </c>
      <c r="B11478" s="1" t="s">
        <v>12</v>
      </c>
      <c r="C11478" s="1" t="s">
        <v>20593</v>
      </c>
      <c r="D11478" s="1" t="s">
        <v>411</v>
      </c>
      <c r="E11478" s="1" t="s">
        <v>412</v>
      </c>
      <c r="F11478" s="1" t="s">
        <v>16</v>
      </c>
      <c r="G11478" s="1" t="s">
        <v>17</v>
      </c>
      <c r="H11478" s="1">
        <v>45.0</v>
      </c>
      <c r="I11478" s="3">
        <v>43983.291666666664</v>
      </c>
      <c r="J11478" s="1">
        <v>0.314120088670396</v>
      </c>
      <c r="K11478" s="1" t="s">
        <v>18</v>
      </c>
      <c r="M11478" s="3">
        <v>43983.32162519676</v>
      </c>
    </row>
    <row r="11479">
      <c r="A11479" s="1">
        <v>11477.0</v>
      </c>
      <c r="B11479" s="1" t="s">
        <v>184</v>
      </c>
      <c r="C11479" s="1" t="s">
        <v>20594</v>
      </c>
      <c r="D11479" s="1" t="s">
        <v>148</v>
      </c>
      <c r="E11479" s="1" t="s">
        <v>1895</v>
      </c>
      <c r="F11479" s="1" t="s">
        <v>187</v>
      </c>
      <c r="G11479" s="1" t="s">
        <v>17</v>
      </c>
      <c r="H11479" s="1">
        <v>45.0</v>
      </c>
      <c r="I11479" s="3">
        <v>43807.75</v>
      </c>
      <c r="J11479" s="1">
        <v>0.00676161264128781</v>
      </c>
      <c r="K11479" s="1" t="s">
        <v>24</v>
      </c>
      <c r="M11479" s="3">
        <v>43808.42835136574</v>
      </c>
    </row>
    <row r="11480">
      <c r="A11480" s="1">
        <v>11478.0</v>
      </c>
      <c r="B11480" s="1" t="s">
        <v>624</v>
      </c>
      <c r="C11480" s="1" t="s">
        <v>20595</v>
      </c>
      <c r="D11480" s="1" t="s">
        <v>7392</v>
      </c>
      <c r="E11480" s="1" t="s">
        <v>20596</v>
      </c>
      <c r="F11480" s="1" t="s">
        <v>628</v>
      </c>
      <c r="G11480" s="1" t="s">
        <v>39</v>
      </c>
      <c r="H11480" s="1">
        <v>45.0</v>
      </c>
      <c r="I11480" s="3">
        <v>43552.708333333336</v>
      </c>
      <c r="J11480" s="1">
        <v>0.245677898519256</v>
      </c>
      <c r="K11480" s="1" t="s">
        <v>24</v>
      </c>
      <c r="M11480" s="3">
        <v>43552.74979219907</v>
      </c>
    </row>
    <row r="11481">
      <c r="A11481" s="1">
        <v>11479.0</v>
      </c>
      <c r="B11481" s="1" t="s">
        <v>1651</v>
      </c>
      <c r="C11481" s="1" t="s">
        <v>20597</v>
      </c>
      <c r="D11481" s="1" t="s">
        <v>32</v>
      </c>
      <c r="E11481" s="1" t="s">
        <v>20598</v>
      </c>
      <c r="F11481" s="1" t="s">
        <v>1655</v>
      </c>
      <c r="G11481" s="1" t="s">
        <v>39</v>
      </c>
      <c r="H11481" s="1">
        <v>45.0</v>
      </c>
      <c r="I11481" s="3">
        <v>43786.541666666664</v>
      </c>
      <c r="J11481" s="1">
        <v>0.496559474342697</v>
      </c>
      <c r="K11481" s="1" t="s">
        <v>24</v>
      </c>
      <c r="M11481" s="3">
        <v>43786.55804726852</v>
      </c>
    </row>
    <row r="11482">
      <c r="A11482" s="1">
        <v>11480.0</v>
      </c>
      <c r="B11482" s="1" t="s">
        <v>239</v>
      </c>
      <c r="C11482" s="1" t="s">
        <v>20599</v>
      </c>
      <c r="D11482" s="1" t="s">
        <v>241</v>
      </c>
      <c r="E11482" s="1" t="s">
        <v>4171</v>
      </c>
      <c r="F11482" s="1" t="s">
        <v>243</v>
      </c>
      <c r="G11482" s="1" t="s">
        <v>35</v>
      </c>
      <c r="H11482" s="1">
        <v>45.0</v>
      </c>
      <c r="I11482" s="3">
        <v>44250.5</v>
      </c>
      <c r="J11482" s="1">
        <v>7.66997198461341</v>
      </c>
      <c r="K11482" s="1" t="s">
        <v>46</v>
      </c>
      <c r="L11482" s="1" t="s">
        <v>244</v>
      </c>
      <c r="M11482" s="3">
        <v>44250.580572453706</v>
      </c>
    </row>
    <row r="11483">
      <c r="A11483" s="1">
        <v>11481.0</v>
      </c>
      <c r="B11483" s="1" t="s">
        <v>485</v>
      </c>
      <c r="C11483" s="1" t="s">
        <v>20600</v>
      </c>
      <c r="D11483" s="1" t="s">
        <v>1418</v>
      </c>
      <c r="E11483" s="1" t="s">
        <v>15645</v>
      </c>
      <c r="F11483" s="1" t="s">
        <v>489</v>
      </c>
      <c r="G11483" s="1" t="s">
        <v>17</v>
      </c>
      <c r="H11483" s="1">
        <v>45.0</v>
      </c>
      <c r="I11483" s="3">
        <v>43907.65625</v>
      </c>
      <c r="J11483" s="1">
        <v>0.0</v>
      </c>
      <c r="K11483" s="1" t="s">
        <v>166</v>
      </c>
      <c r="M11483" s="3">
        <v>43908.26944065972</v>
      </c>
    </row>
    <row r="11484">
      <c r="A11484" s="1">
        <v>11482.0</v>
      </c>
      <c r="B11484" s="1" t="s">
        <v>887</v>
      </c>
      <c r="C11484" s="1" t="s">
        <v>20601</v>
      </c>
      <c r="D11484" s="1" t="s">
        <v>11959</v>
      </c>
      <c r="E11484" s="1" t="s">
        <v>20602</v>
      </c>
      <c r="F11484" s="1" t="s">
        <v>10124</v>
      </c>
      <c r="G11484" s="1" t="s">
        <v>89</v>
      </c>
      <c r="H11484" s="1">
        <v>45.0</v>
      </c>
      <c r="I11484" s="3">
        <v>44175.49941131945</v>
      </c>
      <c r="J11484" s="1">
        <v>0.796503688165561</v>
      </c>
      <c r="K11484" s="1" t="s">
        <v>24</v>
      </c>
      <c r="M11484" s="3">
        <v>44175.53268094907</v>
      </c>
    </row>
    <row r="11485">
      <c r="A11485" s="1">
        <v>11483.0</v>
      </c>
      <c r="B11485" s="1" t="s">
        <v>7365</v>
      </c>
      <c r="C11485" s="1" t="s">
        <v>20603</v>
      </c>
      <c r="D11485" s="1" t="s">
        <v>6560</v>
      </c>
      <c r="E11485" s="1" t="s">
        <v>20604</v>
      </c>
      <c r="F11485" s="1" t="s">
        <v>7369</v>
      </c>
      <c r="G11485" s="1" t="s">
        <v>39</v>
      </c>
      <c r="H11485" s="1">
        <v>45.0</v>
      </c>
      <c r="I11485" s="3">
        <v>44232.708333333336</v>
      </c>
      <c r="J11485" s="1">
        <v>3.25617498115274</v>
      </c>
      <c r="K11485" s="1" t="s">
        <v>24</v>
      </c>
      <c r="L11485" s="1" t="s">
        <v>9991</v>
      </c>
      <c r="M11485" s="3">
        <v>44232.75342199074</v>
      </c>
    </row>
    <row r="11486">
      <c r="A11486" s="1">
        <v>11484.0</v>
      </c>
      <c r="B11486" s="1" t="s">
        <v>239</v>
      </c>
      <c r="C11486" s="1" t="s">
        <v>20605</v>
      </c>
      <c r="D11486" s="1" t="s">
        <v>630</v>
      </c>
      <c r="E11486" s="1" t="s">
        <v>3502</v>
      </c>
      <c r="F11486" s="1" t="s">
        <v>243</v>
      </c>
      <c r="G11486" s="1" t="s">
        <v>35</v>
      </c>
      <c r="H11486" s="1">
        <v>45.0</v>
      </c>
      <c r="I11486" s="3">
        <v>43928.25</v>
      </c>
      <c r="J11486" s="1">
        <v>0.947363076916505</v>
      </c>
      <c r="K11486" s="1" t="s">
        <v>46</v>
      </c>
      <c r="M11486" s="3">
        <v>43928.29101547454</v>
      </c>
    </row>
    <row r="11487">
      <c r="A11487" s="1">
        <v>11485.0</v>
      </c>
      <c r="B11487" s="1" t="s">
        <v>896</v>
      </c>
      <c r="C11487" s="1" t="s">
        <v>20606</v>
      </c>
      <c r="D11487" s="1" t="s">
        <v>898</v>
      </c>
      <c r="E11487" s="1" t="s">
        <v>3694</v>
      </c>
      <c r="F11487" s="1" t="s">
        <v>900</v>
      </c>
      <c r="G11487" s="1" t="s">
        <v>17</v>
      </c>
      <c r="H11487" s="1">
        <v>45.0</v>
      </c>
      <c r="I11487" s="3">
        <v>44118.583333333336</v>
      </c>
      <c r="J11487" s="1">
        <v>2.30524262935132</v>
      </c>
      <c r="K11487" s="1" t="s">
        <v>24</v>
      </c>
      <c r="L11487" s="1" t="s">
        <v>741</v>
      </c>
      <c r="M11487" s="3">
        <v>44118.617931863424</v>
      </c>
    </row>
    <row r="11488">
      <c r="A11488" s="1">
        <v>11486.0</v>
      </c>
      <c r="B11488" s="1" t="s">
        <v>150</v>
      </c>
      <c r="C11488" s="1" t="s">
        <v>20607</v>
      </c>
      <c r="D11488" s="1" t="s">
        <v>116</v>
      </c>
      <c r="E11488" s="1" t="s">
        <v>2626</v>
      </c>
      <c r="F11488" s="1" t="s">
        <v>153</v>
      </c>
      <c r="G11488" s="1" t="s">
        <v>17</v>
      </c>
      <c r="H11488" s="1">
        <v>45.0</v>
      </c>
      <c r="I11488" s="3">
        <v>43983.291666666664</v>
      </c>
      <c r="J11488" s="1">
        <v>3.60942158771858</v>
      </c>
      <c r="K11488" s="1" t="s">
        <v>24</v>
      </c>
      <c r="L11488" s="1" t="s">
        <v>406</v>
      </c>
      <c r="M11488" s="3">
        <v>43983.312911493056</v>
      </c>
    </row>
    <row r="11489">
      <c r="A11489" s="1">
        <v>11487.0</v>
      </c>
      <c r="B11489" s="1" t="s">
        <v>1993</v>
      </c>
      <c r="C11489" s="1" t="s">
        <v>20608</v>
      </c>
      <c r="D11489" s="1" t="s">
        <v>326</v>
      </c>
      <c r="E11489" s="1" t="s">
        <v>20609</v>
      </c>
      <c r="F11489" s="1" t="s">
        <v>1997</v>
      </c>
      <c r="G11489" s="1" t="s">
        <v>39</v>
      </c>
      <c r="H11489" s="1">
        <v>45.0</v>
      </c>
      <c r="I11489" s="3">
        <v>44165.59375</v>
      </c>
      <c r="J11489" s="1">
        <v>5.97479518562214</v>
      </c>
      <c r="K11489" s="1" t="s">
        <v>24</v>
      </c>
      <c r="M11489" s="3">
        <v>44165.62590828704</v>
      </c>
    </row>
    <row r="11490">
      <c r="A11490" s="1">
        <v>11488.0</v>
      </c>
      <c r="B11490" s="1" t="s">
        <v>1858</v>
      </c>
      <c r="C11490" s="1" t="s">
        <v>20610</v>
      </c>
      <c r="D11490" s="1" t="s">
        <v>818</v>
      </c>
      <c r="E11490" s="1" t="s">
        <v>9877</v>
      </c>
      <c r="F11490" s="1" t="s">
        <v>1861</v>
      </c>
      <c r="G11490" s="1" t="s">
        <v>17</v>
      </c>
      <c r="H11490" s="1">
        <v>45.0</v>
      </c>
      <c r="I11490" s="3">
        <v>44244.197916666664</v>
      </c>
      <c r="J11490" s="1">
        <v>2.80432237985659</v>
      </c>
      <c r="K11490" s="1" t="s">
        <v>18</v>
      </c>
      <c r="L11490" s="1" t="s">
        <v>1047</v>
      </c>
      <c r="M11490" s="3">
        <v>44244.257480092594</v>
      </c>
    </row>
    <row r="11491">
      <c r="A11491" s="1">
        <v>11489.0</v>
      </c>
      <c r="B11491" s="1" t="s">
        <v>732</v>
      </c>
      <c r="C11491" s="1" t="s">
        <v>20611</v>
      </c>
      <c r="D11491" s="1" t="s">
        <v>461</v>
      </c>
      <c r="E11491" s="1" t="s">
        <v>5592</v>
      </c>
      <c r="F11491" s="1" t="s">
        <v>735</v>
      </c>
      <c r="G11491" s="1" t="s">
        <v>17</v>
      </c>
      <c r="H11491" s="1">
        <v>45.0</v>
      </c>
      <c r="I11491" s="3">
        <v>44096.729166666664</v>
      </c>
      <c r="J11491" s="1">
        <v>0.506180094637187</v>
      </c>
      <c r="K11491" s="1" t="s">
        <v>24</v>
      </c>
      <c r="M11491" s="3">
        <v>44096.75333233796</v>
      </c>
    </row>
    <row r="11492">
      <c r="A11492" s="1">
        <v>11490.0</v>
      </c>
      <c r="B11492" s="1" t="s">
        <v>191</v>
      </c>
      <c r="C11492" s="1" t="s">
        <v>20612</v>
      </c>
      <c r="D11492" s="1" t="s">
        <v>1925</v>
      </c>
      <c r="E11492" s="1" t="s">
        <v>14037</v>
      </c>
      <c r="F11492" s="1" t="s">
        <v>195</v>
      </c>
      <c r="G11492" s="1" t="s">
        <v>17</v>
      </c>
      <c r="H11492" s="1">
        <v>45.0</v>
      </c>
      <c r="I11492" s="3">
        <v>44104.25</v>
      </c>
      <c r="J11492" s="1">
        <v>0.658558709769607</v>
      </c>
      <c r="K11492" s="1" t="s">
        <v>24</v>
      </c>
      <c r="M11492" s="3">
        <v>44104.29091001157</v>
      </c>
    </row>
    <row r="11493">
      <c r="A11493" s="1">
        <v>11491.0</v>
      </c>
      <c r="B11493" s="1" t="s">
        <v>2534</v>
      </c>
      <c r="C11493" s="1" t="s">
        <v>20613</v>
      </c>
      <c r="D11493" s="1" t="s">
        <v>2521</v>
      </c>
      <c r="E11493" s="1" t="s">
        <v>20614</v>
      </c>
      <c r="F11493" s="1" t="s">
        <v>2538</v>
      </c>
      <c r="G11493" s="1" t="s">
        <v>39</v>
      </c>
      <c r="H11493" s="1">
        <v>45.0</v>
      </c>
      <c r="I11493" s="3">
        <v>43850.416666666664</v>
      </c>
      <c r="J11493" s="1">
        <v>1.45890612650329</v>
      </c>
      <c r="K11493" s="1" t="s">
        <v>18</v>
      </c>
      <c r="M11493" s="3">
        <v>43850.44316614584</v>
      </c>
    </row>
    <row r="11494">
      <c r="A11494" s="1">
        <v>11492.0</v>
      </c>
      <c r="B11494" s="1" t="s">
        <v>2804</v>
      </c>
      <c r="C11494" s="1" t="s">
        <v>20615</v>
      </c>
      <c r="D11494" s="1" t="s">
        <v>326</v>
      </c>
      <c r="E11494" s="1" t="s">
        <v>20616</v>
      </c>
      <c r="F11494" s="1" t="s">
        <v>2808</v>
      </c>
      <c r="G11494" s="1" t="s">
        <v>39</v>
      </c>
      <c r="H11494" s="1">
        <v>45.0</v>
      </c>
      <c r="I11494" s="3">
        <v>43837.75</v>
      </c>
      <c r="J11494" s="1">
        <v>0.681352346341612</v>
      </c>
      <c r="K11494" s="1" t="s">
        <v>24</v>
      </c>
      <c r="M11494" s="3">
        <v>43837.75995003472</v>
      </c>
    </row>
    <row r="11495">
      <c r="A11495" s="1">
        <v>11493.0</v>
      </c>
      <c r="B11495" s="1" t="s">
        <v>354</v>
      </c>
      <c r="C11495" s="1" t="s">
        <v>20617</v>
      </c>
      <c r="D11495" s="1" t="s">
        <v>16223</v>
      </c>
      <c r="E11495" s="1" t="s">
        <v>1569</v>
      </c>
      <c r="F11495" s="1" t="s">
        <v>358</v>
      </c>
      <c r="G11495" s="1" t="s">
        <v>35</v>
      </c>
      <c r="H11495" s="1">
        <v>45.0</v>
      </c>
      <c r="I11495" s="3">
        <v>44125.645833333336</v>
      </c>
      <c r="J11495" s="1">
        <v>0.0</v>
      </c>
      <c r="K11495" s="1" t="s">
        <v>24</v>
      </c>
      <c r="M11495" s="3">
        <v>44125.67715025463</v>
      </c>
    </row>
    <row r="11496">
      <c r="A11496" s="1">
        <v>11494.0</v>
      </c>
      <c r="B11496" s="1" t="s">
        <v>2885</v>
      </c>
      <c r="C11496" s="1" t="s">
        <v>20618</v>
      </c>
      <c r="D11496" s="1" t="s">
        <v>461</v>
      </c>
      <c r="E11496" s="1" t="s">
        <v>2887</v>
      </c>
      <c r="F11496" s="1" t="s">
        <v>2888</v>
      </c>
      <c r="G11496" s="1" t="s">
        <v>17</v>
      </c>
      <c r="H11496" s="1">
        <v>45.0</v>
      </c>
      <c r="I11496" s="3">
        <v>43784.5</v>
      </c>
      <c r="J11496" s="1">
        <v>1.22475501530244</v>
      </c>
      <c r="K11496" s="1" t="s">
        <v>24</v>
      </c>
      <c r="M11496" s="3">
        <v>43784.542047627314</v>
      </c>
    </row>
    <row r="11497">
      <c r="A11497" s="1">
        <v>11495.0</v>
      </c>
      <c r="B11497" s="1" t="s">
        <v>13967</v>
      </c>
      <c r="C11497" s="1" t="s">
        <v>20619</v>
      </c>
      <c r="D11497" s="1" t="s">
        <v>21</v>
      </c>
      <c r="E11497" s="1" t="s">
        <v>13969</v>
      </c>
      <c r="F11497" s="1" t="s">
        <v>13970</v>
      </c>
      <c r="G11497" s="1" t="s">
        <v>35</v>
      </c>
      <c r="H11497" s="1">
        <v>45.0</v>
      </c>
      <c r="I11497" s="3">
        <v>43739.166666666664</v>
      </c>
      <c r="J11497" s="1">
        <v>3.24831467221815</v>
      </c>
      <c r="K11497" s="1" t="s">
        <v>24</v>
      </c>
      <c r="M11497" s="3">
        <v>43739.19758028935</v>
      </c>
    </row>
    <row r="11498">
      <c r="A11498" s="1">
        <v>11496.0</v>
      </c>
      <c r="B11498" s="1" t="s">
        <v>1489</v>
      </c>
      <c r="C11498" s="1" t="s">
        <v>20620</v>
      </c>
      <c r="D11498" s="1" t="s">
        <v>1096</v>
      </c>
      <c r="E11498" s="1" t="s">
        <v>20621</v>
      </c>
      <c r="F11498" s="1" t="s">
        <v>1492</v>
      </c>
      <c r="G11498" s="1" t="s">
        <v>17</v>
      </c>
      <c r="H11498" s="1">
        <v>45.0</v>
      </c>
      <c r="I11498" s="3">
        <v>43971.25</v>
      </c>
      <c r="J11498" s="1">
        <v>1.44557125717774</v>
      </c>
      <c r="K11498" s="1" t="s">
        <v>18</v>
      </c>
      <c r="M11498" s="3">
        <v>43971.290710775465</v>
      </c>
    </row>
    <row r="11499">
      <c r="A11499" s="1">
        <v>11497.0</v>
      </c>
      <c r="B11499" s="1" t="s">
        <v>401</v>
      </c>
      <c r="C11499" s="1" t="s">
        <v>20622</v>
      </c>
      <c r="D11499" s="1" t="s">
        <v>9664</v>
      </c>
      <c r="E11499" s="1" t="s">
        <v>20623</v>
      </c>
      <c r="F11499" s="1" t="s">
        <v>405</v>
      </c>
      <c r="G11499" s="1" t="s">
        <v>89</v>
      </c>
      <c r="H11499" s="1">
        <v>45.0</v>
      </c>
      <c r="I11499" s="3">
        <v>43871.41790399305</v>
      </c>
      <c r="J11499" s="1">
        <v>1.10065266531098</v>
      </c>
      <c r="K11499" s="1" t="s">
        <v>24</v>
      </c>
      <c r="M11499" s="3">
        <v>43871.4608925</v>
      </c>
    </row>
    <row r="11500">
      <c r="A11500" s="1">
        <v>11498.0</v>
      </c>
      <c r="B11500" s="1" t="s">
        <v>1716</v>
      </c>
      <c r="C11500" s="1" t="s">
        <v>20624</v>
      </c>
      <c r="D11500" s="1" t="s">
        <v>9216</v>
      </c>
      <c r="E11500" s="1" t="s">
        <v>20625</v>
      </c>
      <c r="F11500" s="1" t="s">
        <v>1719</v>
      </c>
      <c r="G11500" s="1" t="s">
        <v>39</v>
      </c>
      <c r="H11500" s="1">
        <v>45.0</v>
      </c>
      <c r="I11500" s="3">
        <v>44249.322916666664</v>
      </c>
      <c r="J11500" s="1">
        <v>2.60612890814996</v>
      </c>
      <c r="K11500" s="1" t="s">
        <v>18</v>
      </c>
      <c r="M11500" s="3">
        <v>44249.31952601852</v>
      </c>
    </row>
    <row r="11501">
      <c r="A11501" s="1">
        <v>11499.0</v>
      </c>
      <c r="B11501" s="1" t="s">
        <v>196</v>
      </c>
      <c r="C11501" s="1" t="s">
        <v>20626</v>
      </c>
      <c r="D11501" s="1" t="s">
        <v>470</v>
      </c>
      <c r="E11501" s="1" t="s">
        <v>471</v>
      </c>
      <c r="F11501" s="1" t="s">
        <v>200</v>
      </c>
      <c r="G11501" s="1" t="s">
        <v>17</v>
      </c>
      <c r="H11501" s="1">
        <v>45.0</v>
      </c>
      <c r="I11501" s="3">
        <v>44071.21875</v>
      </c>
      <c r="J11501" s="1">
        <v>0.471351506695949</v>
      </c>
      <c r="K11501" s="1" t="s">
        <v>24</v>
      </c>
      <c r="M11501" s="3">
        <v>44071.25693880787</v>
      </c>
    </row>
    <row r="11502">
      <c r="A11502" s="1">
        <v>11500.0</v>
      </c>
      <c r="B11502" s="1" t="s">
        <v>1449</v>
      </c>
      <c r="C11502" s="1" t="s">
        <v>20627</v>
      </c>
      <c r="D11502" s="1" t="s">
        <v>3376</v>
      </c>
      <c r="E11502" s="1" t="s">
        <v>9749</v>
      </c>
      <c r="F11502" s="1" t="s">
        <v>1453</v>
      </c>
      <c r="G11502" s="1" t="s">
        <v>17</v>
      </c>
      <c r="H11502" s="1">
        <v>45.0</v>
      </c>
      <c r="I11502" s="3">
        <v>44176.270833333336</v>
      </c>
      <c r="J11502" s="1">
        <v>2.05111496868992</v>
      </c>
      <c r="K11502" s="1" t="s">
        <v>218</v>
      </c>
      <c r="M11502" s="3">
        <v>44176.30718420139</v>
      </c>
    </row>
    <row r="11503">
      <c r="A11503" s="1">
        <v>11501.0</v>
      </c>
      <c r="B11503" s="1" t="s">
        <v>5586</v>
      </c>
      <c r="C11503" s="1" t="s">
        <v>20628</v>
      </c>
      <c r="D11503" s="1" t="s">
        <v>2162</v>
      </c>
      <c r="E11503" s="1" t="s">
        <v>20629</v>
      </c>
      <c r="F11503" s="1" t="s">
        <v>5589</v>
      </c>
      <c r="G11503" s="1" t="s">
        <v>39</v>
      </c>
      <c r="H11503" s="1">
        <v>45.0</v>
      </c>
      <c r="I11503" s="3">
        <v>44099.625</v>
      </c>
      <c r="J11503" s="1">
        <v>1.23944434139972</v>
      </c>
      <c r="K11503" s="1" t="s">
        <v>62</v>
      </c>
      <c r="M11503" s="3">
        <v>44099.65812445602</v>
      </c>
    </row>
    <row r="11504">
      <c r="A11504" s="1">
        <v>11502.0</v>
      </c>
      <c r="B11504" s="1" t="s">
        <v>611</v>
      </c>
      <c r="C11504" s="1" t="s">
        <v>20630</v>
      </c>
      <c r="D11504" s="1" t="s">
        <v>2377</v>
      </c>
      <c r="E11504" s="1" t="s">
        <v>2378</v>
      </c>
      <c r="F11504" s="1" t="s">
        <v>615</v>
      </c>
      <c r="G11504" s="1" t="s">
        <v>17</v>
      </c>
      <c r="H11504" s="1">
        <v>45.0</v>
      </c>
      <c r="I11504" s="3">
        <v>44194.697916666664</v>
      </c>
      <c r="J11504" s="1">
        <v>4.33933316102797</v>
      </c>
      <c r="K11504" s="1" t="s">
        <v>616</v>
      </c>
      <c r="L11504" s="1" t="s">
        <v>617</v>
      </c>
      <c r="M11504" s="3">
        <v>44194.724710532406</v>
      </c>
    </row>
    <row r="11505">
      <c r="A11505" s="1">
        <v>11503.0</v>
      </c>
      <c r="B11505" s="1" t="s">
        <v>25</v>
      </c>
      <c r="C11505" s="1" t="s">
        <v>20631</v>
      </c>
      <c r="D11505" s="1" t="s">
        <v>2601</v>
      </c>
      <c r="E11505" s="1" t="s">
        <v>20632</v>
      </c>
      <c r="F11505" s="1" t="s">
        <v>29</v>
      </c>
      <c r="G11505" s="1" t="s">
        <v>89</v>
      </c>
      <c r="H11505" s="1">
        <v>45.0</v>
      </c>
      <c r="I11505" s="3">
        <v>43902.35256961806</v>
      </c>
      <c r="J11505" s="1">
        <v>3.91355846318152</v>
      </c>
      <c r="K11505" s="1" t="s">
        <v>18</v>
      </c>
      <c r="M11505" s="3">
        <v>43902.38976908565</v>
      </c>
    </row>
    <row r="11506">
      <c r="A11506" s="1">
        <v>11504.0</v>
      </c>
      <c r="B11506" s="1" t="s">
        <v>788</v>
      </c>
      <c r="C11506" s="1" t="s">
        <v>20633</v>
      </c>
      <c r="D11506" s="1" t="s">
        <v>178</v>
      </c>
      <c r="E11506" s="1" t="s">
        <v>20634</v>
      </c>
      <c r="F11506" s="1" t="s">
        <v>791</v>
      </c>
      <c r="G11506" s="1" t="s">
        <v>39</v>
      </c>
      <c r="H11506" s="1">
        <v>45.0</v>
      </c>
      <c r="I11506" s="3">
        <v>44051.239583333336</v>
      </c>
      <c r="J11506" s="1">
        <v>1.34114878908148</v>
      </c>
      <c r="K11506" s="1" t="s">
        <v>24</v>
      </c>
      <c r="M11506" s="3">
        <v>44051.27062130787</v>
      </c>
    </row>
    <row r="11507">
      <c r="A11507" s="1">
        <v>11505.0</v>
      </c>
      <c r="B11507" s="1" t="s">
        <v>1751</v>
      </c>
      <c r="C11507" s="1" t="s">
        <v>20635</v>
      </c>
      <c r="D11507" s="1" t="s">
        <v>461</v>
      </c>
      <c r="E11507" s="1" t="s">
        <v>20636</v>
      </c>
      <c r="F11507" s="1" t="s">
        <v>1754</v>
      </c>
      <c r="G11507" s="1" t="s">
        <v>89</v>
      </c>
      <c r="H11507" s="1">
        <v>45.0</v>
      </c>
      <c r="I11507" s="3">
        <v>43795.3262062037</v>
      </c>
      <c r="J11507" s="1">
        <v>3.2081050934102</v>
      </c>
      <c r="K11507" s="1" t="s">
        <v>24</v>
      </c>
      <c r="M11507" s="3">
        <v>43795.340251932874</v>
      </c>
    </row>
    <row r="11508">
      <c r="A11508" s="1">
        <v>11506.0</v>
      </c>
      <c r="B11508" s="1" t="s">
        <v>20637</v>
      </c>
      <c r="C11508" s="1" t="s">
        <v>20638</v>
      </c>
      <c r="D11508" s="1" t="s">
        <v>5136</v>
      </c>
      <c r="E11508" s="1" t="s">
        <v>20639</v>
      </c>
      <c r="F11508" s="1" t="s">
        <v>20640</v>
      </c>
      <c r="G11508" s="1" t="s">
        <v>39</v>
      </c>
      <c r="H11508" s="1">
        <v>45.0</v>
      </c>
      <c r="I11508" s="3">
        <v>44194.479166666664</v>
      </c>
      <c r="J11508" s="1">
        <v>0.0</v>
      </c>
      <c r="K11508" s="1" t="s">
        <v>6693</v>
      </c>
      <c r="M11508" s="3">
        <v>44194.4676465625</v>
      </c>
    </row>
    <row r="11509">
      <c r="A11509" s="1">
        <v>11507.0</v>
      </c>
      <c r="B11509" s="1" t="s">
        <v>1202</v>
      </c>
      <c r="C11509" s="1" t="s">
        <v>20641</v>
      </c>
      <c r="D11509" s="1" t="s">
        <v>1631</v>
      </c>
      <c r="E11509" s="1" t="s">
        <v>9809</v>
      </c>
      <c r="F11509" s="1" t="s">
        <v>1206</v>
      </c>
      <c r="G11509" s="1" t="s">
        <v>35</v>
      </c>
      <c r="H11509" s="1">
        <v>45.0</v>
      </c>
      <c r="I11509" s="3">
        <v>43609.583333333336</v>
      </c>
      <c r="J11509" s="1">
        <v>2.14381430430035</v>
      </c>
      <c r="K11509" s="1" t="s">
        <v>24</v>
      </c>
      <c r="M11509" s="3">
        <v>43609.63319211805</v>
      </c>
    </row>
    <row r="11510">
      <c r="A11510" s="1">
        <v>11508.0</v>
      </c>
      <c r="B11510" s="1" t="s">
        <v>1454</v>
      </c>
      <c r="C11510" s="1" t="s">
        <v>20642</v>
      </c>
      <c r="D11510" s="1" t="s">
        <v>7765</v>
      </c>
      <c r="E11510" s="1" t="s">
        <v>1457</v>
      </c>
      <c r="F11510" s="1" t="s">
        <v>1458</v>
      </c>
      <c r="G11510" s="1" t="s">
        <v>35</v>
      </c>
      <c r="H11510" s="1">
        <v>45.0</v>
      </c>
      <c r="I11510" s="3">
        <v>43585.375</v>
      </c>
      <c r="J11510" s="1">
        <v>0.712817643993821</v>
      </c>
      <c r="K11510" s="1" t="s">
        <v>18</v>
      </c>
      <c r="M11510" s="3">
        <v>43585.44944369213</v>
      </c>
    </row>
    <row r="11511">
      <c r="A11511" s="1">
        <v>11509.0</v>
      </c>
      <c r="B11511" s="1" t="s">
        <v>136</v>
      </c>
      <c r="C11511" s="1" t="s">
        <v>20643</v>
      </c>
      <c r="D11511" s="1" t="s">
        <v>138</v>
      </c>
      <c r="E11511" s="1" t="s">
        <v>146</v>
      </c>
      <c r="F11511" s="1" t="s">
        <v>140</v>
      </c>
      <c r="G11511" s="1" t="s">
        <v>17</v>
      </c>
      <c r="H11511" s="1">
        <v>45.0</v>
      </c>
      <c r="I11511" s="3">
        <v>44125.291666666664</v>
      </c>
      <c r="J11511" s="1">
        <v>1.78949119807064</v>
      </c>
      <c r="K11511" s="1" t="s">
        <v>18</v>
      </c>
      <c r="M11511" s="3">
        <v>44125.323313125</v>
      </c>
    </row>
    <row r="11512">
      <c r="A11512" s="1">
        <v>11510.0</v>
      </c>
      <c r="B11512" s="1" t="s">
        <v>293</v>
      </c>
      <c r="C11512" s="1" t="s">
        <v>20644</v>
      </c>
      <c r="D11512" s="1" t="s">
        <v>588</v>
      </c>
      <c r="E11512" s="1" t="s">
        <v>1809</v>
      </c>
      <c r="F11512" s="1" t="s">
        <v>297</v>
      </c>
      <c r="G11512" s="1" t="s">
        <v>17</v>
      </c>
      <c r="H11512" s="1">
        <v>45.0</v>
      </c>
      <c r="I11512" s="3">
        <v>44022.291666666664</v>
      </c>
      <c r="J11512" s="1">
        <v>17.5499654673806</v>
      </c>
      <c r="K11512" s="1" t="s">
        <v>62</v>
      </c>
      <c r="M11512" s="3">
        <v>44022.31847467593</v>
      </c>
    </row>
    <row r="11513">
      <c r="A11513" s="1">
        <v>11511.0</v>
      </c>
      <c r="B11513" s="1" t="s">
        <v>239</v>
      </c>
      <c r="C11513" s="1" t="s">
        <v>20645</v>
      </c>
      <c r="D11513" s="1" t="s">
        <v>1268</v>
      </c>
      <c r="E11513" s="1" t="s">
        <v>3624</v>
      </c>
      <c r="F11513" s="1" t="s">
        <v>243</v>
      </c>
      <c r="G11513" s="1" t="s">
        <v>35</v>
      </c>
      <c r="H11513" s="1">
        <v>45.0</v>
      </c>
      <c r="I11513" s="3">
        <v>44251.666666666664</v>
      </c>
      <c r="J11513" s="1">
        <v>1.6160888917118</v>
      </c>
      <c r="K11513" s="1" t="s">
        <v>46</v>
      </c>
      <c r="L11513" s="1" t="s">
        <v>244</v>
      </c>
      <c r="M11513" s="3">
        <v>44251.688692222226</v>
      </c>
    </row>
    <row r="11514">
      <c r="A11514" s="1">
        <v>11512.0</v>
      </c>
      <c r="B11514" s="1" t="s">
        <v>2228</v>
      </c>
      <c r="C11514" s="1" t="s">
        <v>20646</v>
      </c>
      <c r="D11514" s="1" t="s">
        <v>1963</v>
      </c>
      <c r="E11514" s="1" t="s">
        <v>4643</v>
      </c>
      <c r="F11514" s="1" t="s">
        <v>2231</v>
      </c>
      <c r="G11514" s="1" t="s">
        <v>17</v>
      </c>
      <c r="H11514" s="1">
        <v>45.0</v>
      </c>
      <c r="I11514" s="3">
        <v>44085.375</v>
      </c>
      <c r="J11514" s="1">
        <v>3.64844681418468</v>
      </c>
      <c r="K11514" s="1" t="s">
        <v>24</v>
      </c>
      <c r="L11514" s="1" t="s">
        <v>882</v>
      </c>
      <c r="M11514" s="3">
        <v>44085.44506527778</v>
      </c>
    </row>
    <row r="11515">
      <c r="A11515" s="1">
        <v>11513.0</v>
      </c>
      <c r="B11515" s="1" t="s">
        <v>303</v>
      </c>
      <c r="C11515" s="1" t="s">
        <v>20647</v>
      </c>
      <c r="D11515" s="1" t="s">
        <v>305</v>
      </c>
      <c r="E11515" s="1" t="s">
        <v>5127</v>
      </c>
      <c r="F11515" s="1" t="s">
        <v>307</v>
      </c>
      <c r="G11515" s="1" t="s">
        <v>17</v>
      </c>
      <c r="H11515" s="1">
        <v>45.0</v>
      </c>
      <c r="I11515" s="3">
        <v>44162.625</v>
      </c>
      <c r="J11515" s="1">
        <v>0.656092088340835</v>
      </c>
      <c r="K11515" s="1" t="s">
        <v>24</v>
      </c>
      <c r="M11515" s="3">
        <v>44162.64325797454</v>
      </c>
    </row>
    <row r="11516">
      <c r="A11516" s="1">
        <v>11514.0</v>
      </c>
      <c r="B11516" s="1" t="s">
        <v>953</v>
      </c>
      <c r="C11516" s="1" t="s">
        <v>20648</v>
      </c>
      <c r="D11516" s="1" t="s">
        <v>121</v>
      </c>
      <c r="E11516" s="1" t="s">
        <v>955</v>
      </c>
      <c r="F11516" s="1" t="s">
        <v>956</v>
      </c>
      <c r="G11516" s="1" t="s">
        <v>35</v>
      </c>
      <c r="H11516" s="1">
        <v>45.0</v>
      </c>
      <c r="I11516" s="3">
        <v>44146.625</v>
      </c>
      <c r="J11516" s="1">
        <v>0.985262403719334</v>
      </c>
      <c r="K11516" s="1" t="s">
        <v>18</v>
      </c>
      <c r="M11516" s="3">
        <v>44146.669904201386</v>
      </c>
    </row>
    <row r="11517">
      <c r="A11517" s="1">
        <v>11515.0</v>
      </c>
      <c r="B11517" s="1" t="s">
        <v>418</v>
      </c>
      <c r="C11517" s="1" t="s">
        <v>20649</v>
      </c>
      <c r="D11517" s="1" t="s">
        <v>420</v>
      </c>
      <c r="E11517" s="1" t="s">
        <v>421</v>
      </c>
      <c r="F11517" s="1" t="s">
        <v>422</v>
      </c>
      <c r="G11517" s="1" t="s">
        <v>35</v>
      </c>
      <c r="H11517" s="1">
        <v>45.0</v>
      </c>
      <c r="I11517" s="3">
        <v>43782.666666666664</v>
      </c>
      <c r="J11517" s="1">
        <v>0.0</v>
      </c>
      <c r="K11517" s="1" t="s">
        <v>24</v>
      </c>
      <c r="M11517" s="3">
        <v>43783.486358263886</v>
      </c>
    </row>
    <row r="11518">
      <c r="A11518" s="1">
        <v>11516.0</v>
      </c>
      <c r="B11518" s="1" t="s">
        <v>2314</v>
      </c>
      <c r="C11518" s="1" t="s">
        <v>20650</v>
      </c>
      <c r="D11518" s="1" t="s">
        <v>653</v>
      </c>
      <c r="E11518" s="1" t="s">
        <v>20651</v>
      </c>
      <c r="F11518" s="1" t="s">
        <v>2318</v>
      </c>
      <c r="G11518" s="1" t="s">
        <v>39</v>
      </c>
      <c r="H11518" s="1">
        <v>45.0</v>
      </c>
      <c r="I11518" s="3">
        <v>44182.666666666664</v>
      </c>
      <c r="J11518" s="1">
        <v>0.150335000062409</v>
      </c>
      <c r="K11518" s="1" t="s">
        <v>18</v>
      </c>
      <c r="M11518" s="3">
        <v>44182.66224002315</v>
      </c>
    </row>
    <row r="11519">
      <c r="A11519" s="1">
        <v>11517.0</v>
      </c>
      <c r="B11519" s="1" t="s">
        <v>838</v>
      </c>
      <c r="C11519" s="1" t="s">
        <v>20652</v>
      </c>
      <c r="D11519" s="1" t="s">
        <v>664</v>
      </c>
      <c r="E11519" s="1" t="s">
        <v>20653</v>
      </c>
      <c r="F11519" s="1" t="s">
        <v>842</v>
      </c>
      <c r="G11519" s="1" t="s">
        <v>39</v>
      </c>
      <c r="H11519" s="1">
        <v>45.0</v>
      </c>
      <c r="I11519" s="3">
        <v>43644.791666666664</v>
      </c>
      <c r="J11519" s="1">
        <v>2.36000932407214</v>
      </c>
      <c r="K11519" s="1" t="s">
        <v>24</v>
      </c>
      <c r="M11519" s="3">
        <v>43644.84437204861</v>
      </c>
    </row>
    <row r="11520">
      <c r="A11520" s="1">
        <v>11518.0</v>
      </c>
      <c r="B11520" s="1" t="s">
        <v>953</v>
      </c>
      <c r="C11520" s="1" t="s">
        <v>20654</v>
      </c>
      <c r="D11520" s="1" t="s">
        <v>121</v>
      </c>
      <c r="E11520" s="1" t="s">
        <v>1528</v>
      </c>
      <c r="F11520" s="1" t="s">
        <v>1040</v>
      </c>
      <c r="G11520" s="1" t="s">
        <v>17</v>
      </c>
      <c r="H11520" s="1">
        <v>45.0</v>
      </c>
      <c r="I11520" s="3">
        <v>44025.625</v>
      </c>
      <c r="J11520" s="1">
        <v>1.19648296227444</v>
      </c>
      <c r="K11520" s="1" t="s">
        <v>18</v>
      </c>
      <c r="M11520" s="3">
        <v>44025.666501782405</v>
      </c>
    </row>
    <row r="11521">
      <c r="A11521" s="1">
        <v>11519.0</v>
      </c>
      <c r="B11521" s="1" t="s">
        <v>8276</v>
      </c>
      <c r="C11521" s="1" t="s">
        <v>20655</v>
      </c>
      <c r="D11521" s="1" t="s">
        <v>998</v>
      </c>
      <c r="E11521" s="1" t="s">
        <v>20656</v>
      </c>
      <c r="F11521" s="1" t="s">
        <v>8279</v>
      </c>
      <c r="G11521" s="1" t="s">
        <v>17</v>
      </c>
      <c r="H11521" s="1">
        <v>45.0</v>
      </c>
      <c r="I11521" s="3">
        <v>43899.291666666664</v>
      </c>
      <c r="J11521" s="1">
        <v>1.4830714534967</v>
      </c>
      <c r="K11521" s="1" t="s">
        <v>24</v>
      </c>
      <c r="M11521" s="3">
        <v>43899.333326712964</v>
      </c>
    </row>
    <row r="11522">
      <c r="A11522" s="1">
        <v>11520.0</v>
      </c>
      <c r="B11522" s="1" t="s">
        <v>953</v>
      </c>
      <c r="C11522" s="1" t="s">
        <v>20657</v>
      </c>
      <c r="D11522" s="1" t="s">
        <v>2985</v>
      </c>
      <c r="E11522" s="1" t="s">
        <v>6471</v>
      </c>
      <c r="F11522" s="1" t="s">
        <v>965</v>
      </c>
      <c r="G11522" s="1" t="s">
        <v>17</v>
      </c>
      <c r="H11522" s="1">
        <v>45.0</v>
      </c>
      <c r="I11522" s="3">
        <v>43717.666666666664</v>
      </c>
      <c r="J11522" s="1">
        <v>6.61783059683803</v>
      </c>
      <c r="K11522" s="1" t="s">
        <v>18</v>
      </c>
      <c r="M11522" s="3">
        <v>43717.69258721065</v>
      </c>
    </row>
    <row r="11523">
      <c r="A11523" s="1">
        <v>11521.0</v>
      </c>
      <c r="B11523" s="1" t="s">
        <v>4064</v>
      </c>
      <c r="C11523" s="1" t="s">
        <v>20658</v>
      </c>
      <c r="D11523" s="1" t="s">
        <v>20659</v>
      </c>
      <c r="E11523" s="1" t="s">
        <v>20660</v>
      </c>
      <c r="F11523" s="1" t="s">
        <v>4068</v>
      </c>
      <c r="G11523" s="1" t="s">
        <v>89</v>
      </c>
      <c r="H11523" s="1">
        <v>45.0</v>
      </c>
      <c r="I11523" s="3">
        <v>44153.6250962037</v>
      </c>
      <c r="J11523" s="1">
        <v>1.90169430446238</v>
      </c>
      <c r="K11523" s="1" t="s">
        <v>166</v>
      </c>
      <c r="M11523" s="3">
        <v>44153.6643290625</v>
      </c>
    </row>
    <row r="11524">
      <c r="A11524" s="1">
        <v>11522.0</v>
      </c>
      <c r="B11524" s="1" t="s">
        <v>1583</v>
      </c>
      <c r="C11524" s="1" t="s">
        <v>20661</v>
      </c>
      <c r="D11524" s="1" t="s">
        <v>1446</v>
      </c>
      <c r="E11524" s="1" t="s">
        <v>4309</v>
      </c>
      <c r="F11524" s="1" t="s">
        <v>1586</v>
      </c>
      <c r="G11524" s="1" t="s">
        <v>17</v>
      </c>
      <c r="H11524" s="1">
        <v>45.0</v>
      </c>
      <c r="I11524" s="3">
        <v>43972.260416666664</v>
      </c>
      <c r="J11524" s="1">
        <v>2.00173116546719</v>
      </c>
      <c r="K11524" s="1" t="s">
        <v>24</v>
      </c>
      <c r="M11524" s="3">
        <v>43972.28325983796</v>
      </c>
    </row>
    <row r="11525">
      <c r="A11525" s="1">
        <v>11523.0</v>
      </c>
      <c r="B11525" s="1" t="s">
        <v>6708</v>
      </c>
      <c r="C11525" s="1" t="s">
        <v>20662</v>
      </c>
      <c r="D11525" s="1" t="s">
        <v>408</v>
      </c>
      <c r="E11525" s="1" t="s">
        <v>20663</v>
      </c>
      <c r="F11525" s="1" t="s">
        <v>6711</v>
      </c>
      <c r="G11525" s="1" t="s">
        <v>39</v>
      </c>
      <c r="H11525" s="1">
        <v>45.0</v>
      </c>
      <c r="I11525" s="3">
        <v>43848.666666666664</v>
      </c>
      <c r="J11525" s="1">
        <v>2.94295871876189</v>
      </c>
      <c r="K11525" s="1" t="s">
        <v>18</v>
      </c>
      <c r="M11525" s="3">
        <v>43848.69165099537</v>
      </c>
    </row>
    <row r="11526">
      <c r="A11526" s="1">
        <v>11524.0</v>
      </c>
      <c r="B11526" s="1" t="s">
        <v>15825</v>
      </c>
      <c r="C11526" s="1" t="s">
        <v>20664</v>
      </c>
      <c r="D11526" s="1" t="s">
        <v>20665</v>
      </c>
      <c r="E11526" s="1" t="s">
        <v>20666</v>
      </c>
      <c r="F11526" s="1" t="s">
        <v>15828</v>
      </c>
      <c r="G11526" s="1" t="s">
        <v>39</v>
      </c>
      <c r="H11526" s="1">
        <v>45.0</v>
      </c>
      <c r="I11526" s="3">
        <v>44148.708333333336</v>
      </c>
      <c r="J11526" s="1">
        <v>0.703130590481005</v>
      </c>
      <c r="K11526" s="1" t="s">
        <v>5146</v>
      </c>
      <c r="M11526" s="3">
        <v>44148.7639356713</v>
      </c>
    </row>
    <row r="11527">
      <c r="A11527" s="1">
        <v>11525.0</v>
      </c>
      <c r="B11527" s="1" t="s">
        <v>853</v>
      </c>
      <c r="C11527" s="1" t="s">
        <v>20667</v>
      </c>
      <c r="D11527" s="1" t="s">
        <v>1806</v>
      </c>
      <c r="E11527" s="1" t="s">
        <v>10786</v>
      </c>
      <c r="F11527" s="1" t="s">
        <v>856</v>
      </c>
      <c r="G11527" s="1" t="s">
        <v>35</v>
      </c>
      <c r="H11527" s="1">
        <v>45.0</v>
      </c>
      <c r="I11527" s="3">
        <v>44174.541666666664</v>
      </c>
      <c r="J11527" s="1">
        <v>2.11414787292962</v>
      </c>
      <c r="K11527" s="1" t="s">
        <v>18</v>
      </c>
      <c r="M11527" s="3">
        <v>44174.583627291664</v>
      </c>
    </row>
    <row r="11528">
      <c r="A11528" s="1">
        <v>11526.0</v>
      </c>
      <c r="B11528" s="1" t="s">
        <v>887</v>
      </c>
      <c r="C11528" s="1" t="s">
        <v>20668</v>
      </c>
      <c r="D11528" s="1" t="s">
        <v>998</v>
      </c>
      <c r="E11528" s="1" t="s">
        <v>20669</v>
      </c>
      <c r="F11528" s="1" t="s">
        <v>891</v>
      </c>
      <c r="G11528" s="1" t="s">
        <v>89</v>
      </c>
      <c r="H11528" s="1">
        <v>45.0</v>
      </c>
      <c r="I11528" s="3">
        <v>43903.40250405092</v>
      </c>
      <c r="J11528" s="1">
        <v>0.0</v>
      </c>
      <c r="K11528" s="1" t="s">
        <v>24</v>
      </c>
      <c r="M11528" s="3">
        <v>43903.428869421296</v>
      </c>
    </row>
    <row r="11529">
      <c r="A11529" s="1">
        <v>11527.0</v>
      </c>
      <c r="B11529" s="1" t="s">
        <v>1437</v>
      </c>
      <c r="C11529" s="1" t="s">
        <v>20670</v>
      </c>
      <c r="D11529" s="1" t="s">
        <v>116</v>
      </c>
      <c r="E11529" s="1" t="s">
        <v>4529</v>
      </c>
      <c r="F11529" s="1" t="s">
        <v>1440</v>
      </c>
      <c r="G11529" s="1" t="s">
        <v>17</v>
      </c>
      <c r="H11529" s="1">
        <v>45.0</v>
      </c>
      <c r="I11529" s="3">
        <v>44179.635416666664</v>
      </c>
      <c r="J11529" s="1">
        <v>4.09276639653594</v>
      </c>
      <c r="K11529" s="1" t="s">
        <v>24</v>
      </c>
      <c r="M11529" s="3">
        <v>44179.680862291665</v>
      </c>
    </row>
    <row r="11530">
      <c r="A11530" s="1">
        <v>11528.0</v>
      </c>
      <c r="B11530" s="1" t="s">
        <v>480</v>
      </c>
      <c r="C11530" s="1" t="s">
        <v>20671</v>
      </c>
      <c r="D11530" s="1" t="s">
        <v>661</v>
      </c>
      <c r="E11530" s="1" t="s">
        <v>12480</v>
      </c>
      <c r="F11530" s="1" t="s">
        <v>484</v>
      </c>
      <c r="G11530" s="1" t="s">
        <v>35</v>
      </c>
      <c r="H11530" s="1">
        <v>45.0</v>
      </c>
      <c r="I11530" s="3">
        <v>43552.416666666664</v>
      </c>
      <c r="J11530" s="1">
        <v>1.7248736079784</v>
      </c>
      <c r="K11530" s="1" t="s">
        <v>24</v>
      </c>
      <c r="M11530" s="3">
        <v>43552.44829891204</v>
      </c>
    </row>
    <row r="11531">
      <c r="A11531" s="1">
        <v>11529.0</v>
      </c>
      <c r="B11531" s="1" t="s">
        <v>768</v>
      </c>
      <c r="C11531" s="1" t="s">
        <v>20672</v>
      </c>
      <c r="D11531" s="1" t="s">
        <v>13926</v>
      </c>
      <c r="E11531" s="1" t="s">
        <v>20673</v>
      </c>
      <c r="F11531" s="1" t="s">
        <v>772</v>
      </c>
      <c r="G11531" s="1" t="s">
        <v>39</v>
      </c>
      <c r="H11531" s="1">
        <v>45.0</v>
      </c>
      <c r="I11531" s="3">
        <v>44216.635416666664</v>
      </c>
      <c r="J11531" s="1">
        <v>3.00167185344704</v>
      </c>
      <c r="K11531" s="1" t="s">
        <v>166</v>
      </c>
      <c r="L11531" s="1" t="s">
        <v>318</v>
      </c>
      <c r="M11531" s="3">
        <v>44216.67233107639</v>
      </c>
    </row>
    <row r="11532">
      <c r="A11532" s="1">
        <v>11530.0</v>
      </c>
      <c r="B11532" s="1" t="s">
        <v>536</v>
      </c>
      <c r="C11532" s="1" t="s">
        <v>20674</v>
      </c>
      <c r="D11532" s="1" t="s">
        <v>396</v>
      </c>
      <c r="E11532" s="1" t="s">
        <v>3114</v>
      </c>
      <c r="F11532" s="1" t="s">
        <v>539</v>
      </c>
      <c r="G11532" s="1" t="s">
        <v>17</v>
      </c>
      <c r="H11532" s="1">
        <v>45.0</v>
      </c>
      <c r="I11532" s="3">
        <v>43706.666666666664</v>
      </c>
      <c r="J11532" s="1">
        <v>2.23303475870902</v>
      </c>
      <c r="K11532" s="1" t="s">
        <v>83</v>
      </c>
      <c r="M11532" s="3">
        <v>43706.69419940972</v>
      </c>
    </row>
    <row r="11533">
      <c r="A11533" s="1">
        <v>11531.0</v>
      </c>
      <c r="B11533" s="1" t="s">
        <v>1913</v>
      </c>
      <c r="C11533" s="1" t="s">
        <v>20675</v>
      </c>
      <c r="D11533" s="1" t="s">
        <v>20676</v>
      </c>
      <c r="E11533" s="1" t="s">
        <v>20677</v>
      </c>
      <c r="F11533" s="1" t="s">
        <v>1917</v>
      </c>
      <c r="G11533" s="1" t="s">
        <v>39</v>
      </c>
      <c r="H11533" s="1">
        <v>45.0</v>
      </c>
      <c r="I11533" s="3">
        <v>43770.666666666664</v>
      </c>
      <c r="J11533" s="1">
        <v>3.07772725889111</v>
      </c>
      <c r="K11533" s="1" t="s">
        <v>166</v>
      </c>
      <c r="M11533" s="3">
        <v>43770.741284270836</v>
      </c>
    </row>
    <row r="11534">
      <c r="A11534" s="1">
        <v>11532.0</v>
      </c>
      <c r="B11534" s="1" t="s">
        <v>1858</v>
      </c>
      <c r="C11534" s="1" t="s">
        <v>20678</v>
      </c>
      <c r="D11534" s="1" t="s">
        <v>3976</v>
      </c>
      <c r="E11534" s="1" t="s">
        <v>20679</v>
      </c>
      <c r="F11534" s="1" t="s">
        <v>1861</v>
      </c>
      <c r="G11534" s="1" t="s">
        <v>39</v>
      </c>
      <c r="H11534" s="1">
        <v>45.0</v>
      </c>
      <c r="I11534" s="3">
        <v>44251.479166666664</v>
      </c>
      <c r="J11534" s="1">
        <v>2.69279983549472</v>
      </c>
      <c r="K11534" s="1" t="s">
        <v>18</v>
      </c>
      <c r="L11534" s="1" t="s">
        <v>1047</v>
      </c>
      <c r="M11534" s="3">
        <v>44251.50974829861</v>
      </c>
    </row>
    <row r="11535">
      <c r="A11535" s="1">
        <v>11533.0</v>
      </c>
      <c r="B11535" s="1" t="s">
        <v>340</v>
      </c>
      <c r="C11535" s="1" t="s">
        <v>20680</v>
      </c>
      <c r="D11535" s="1" t="s">
        <v>342</v>
      </c>
      <c r="E11535" s="1" t="s">
        <v>7803</v>
      </c>
      <c r="F11535" s="1" t="s">
        <v>344</v>
      </c>
      <c r="G11535" s="1" t="s">
        <v>17</v>
      </c>
      <c r="H11535" s="1">
        <v>45.0</v>
      </c>
      <c r="I11535" s="3">
        <v>44203.208333333336</v>
      </c>
      <c r="J11535" s="1">
        <v>2.75091615284674</v>
      </c>
      <c r="K11535" s="1" t="s">
        <v>83</v>
      </c>
      <c r="M11535" s="3">
        <v>44203.24736854167</v>
      </c>
    </row>
    <row r="11536">
      <c r="A11536" s="1">
        <v>11534.0</v>
      </c>
      <c r="B11536" s="1" t="s">
        <v>63</v>
      </c>
      <c r="C11536" s="1" t="s">
        <v>20681</v>
      </c>
      <c r="D11536" s="1" t="s">
        <v>65</v>
      </c>
      <c r="E11536" s="1" t="s">
        <v>66</v>
      </c>
      <c r="F11536" s="1" t="s">
        <v>67</v>
      </c>
      <c r="G11536" s="1" t="s">
        <v>17</v>
      </c>
      <c r="H11536" s="1">
        <v>45.0</v>
      </c>
      <c r="I11536" s="3">
        <v>44188.270833333336</v>
      </c>
      <c r="J11536" s="1">
        <v>2.57605890321845</v>
      </c>
      <c r="K11536" s="1" t="s">
        <v>24</v>
      </c>
      <c r="M11536" s="3">
        <v>44188.337537569445</v>
      </c>
    </row>
    <row r="11537">
      <c r="A11537" s="1">
        <v>11535.0</v>
      </c>
      <c r="B11537" s="1" t="s">
        <v>19</v>
      </c>
      <c r="C11537" s="1" t="s">
        <v>20682</v>
      </c>
      <c r="D11537" s="1" t="s">
        <v>21</v>
      </c>
      <c r="E11537" s="1" t="s">
        <v>2160</v>
      </c>
      <c r="F11537" s="1" t="s">
        <v>23</v>
      </c>
      <c r="G11537" s="1" t="s">
        <v>17</v>
      </c>
      <c r="H11537" s="1">
        <v>45.0</v>
      </c>
      <c r="I11537" s="3">
        <v>43843.3125</v>
      </c>
      <c r="J11537" s="1">
        <v>1.1046351563983</v>
      </c>
      <c r="K11537" s="1" t="s">
        <v>24</v>
      </c>
      <c r="M11537" s="3">
        <v>43843.333297916666</v>
      </c>
    </row>
    <row r="11538">
      <c r="A11538" s="1">
        <v>11536.0</v>
      </c>
      <c r="B11538" s="1" t="s">
        <v>136</v>
      </c>
      <c r="C11538" s="1" t="s">
        <v>20683</v>
      </c>
      <c r="D11538" s="1" t="s">
        <v>138</v>
      </c>
      <c r="E11538" s="1" t="s">
        <v>10983</v>
      </c>
      <c r="F11538" s="1" t="s">
        <v>140</v>
      </c>
      <c r="G11538" s="1" t="s">
        <v>17</v>
      </c>
      <c r="H11538" s="1">
        <v>45.0</v>
      </c>
      <c r="I11538" s="3">
        <v>43993.333333333336</v>
      </c>
      <c r="J11538" s="1">
        <v>1.93576451115574</v>
      </c>
      <c r="K11538" s="1" t="s">
        <v>18</v>
      </c>
      <c r="M11538" s="3">
        <v>43993.36483070602</v>
      </c>
    </row>
    <row r="11539">
      <c r="A11539" s="1">
        <v>11537.0</v>
      </c>
      <c r="B11539" s="1" t="s">
        <v>1466</v>
      </c>
      <c r="C11539" s="1" t="s">
        <v>20684</v>
      </c>
      <c r="D11539" s="1" t="s">
        <v>411</v>
      </c>
      <c r="E11539" s="1" t="s">
        <v>12461</v>
      </c>
      <c r="F11539" s="1" t="s">
        <v>1470</v>
      </c>
      <c r="G11539" s="1" t="s">
        <v>17</v>
      </c>
      <c r="H11539" s="1">
        <v>45.0</v>
      </c>
      <c r="I11539" s="3">
        <v>43824.5</v>
      </c>
      <c r="J11539" s="1">
        <v>0.0</v>
      </c>
      <c r="K11539" s="1" t="s">
        <v>18</v>
      </c>
      <c r="M11539" s="3">
        <v>43824.532240925924</v>
      </c>
    </row>
    <row r="11540">
      <c r="A11540" s="1">
        <v>11538.0</v>
      </c>
      <c r="B11540" s="1" t="s">
        <v>811</v>
      </c>
      <c r="C11540" s="1" t="s">
        <v>20685</v>
      </c>
      <c r="D11540" s="1" t="s">
        <v>121</v>
      </c>
      <c r="E11540" s="1" t="s">
        <v>20686</v>
      </c>
      <c r="F11540" s="1" t="s">
        <v>815</v>
      </c>
      <c r="G11540" s="1" t="s">
        <v>89</v>
      </c>
      <c r="H11540" s="1">
        <v>45.0</v>
      </c>
      <c r="I11540" s="3">
        <v>43816.78061002315</v>
      </c>
      <c r="J11540" s="1">
        <v>2.62019553055207</v>
      </c>
      <c r="K11540" s="1" t="s">
        <v>18</v>
      </c>
      <c r="M11540" s="3">
        <v>43816.79763771991</v>
      </c>
    </row>
    <row r="11541">
      <c r="A11541" s="1">
        <v>11539.0</v>
      </c>
      <c r="B11541" s="1" t="s">
        <v>3073</v>
      </c>
      <c r="C11541" s="1" t="s">
        <v>20687</v>
      </c>
      <c r="D11541" s="1" t="s">
        <v>21</v>
      </c>
      <c r="E11541" s="1" t="s">
        <v>7408</v>
      </c>
      <c r="F11541" s="1" t="s">
        <v>3419</v>
      </c>
      <c r="G11541" s="1" t="s">
        <v>17</v>
      </c>
      <c r="H11541" s="1">
        <v>45.0</v>
      </c>
      <c r="I11541" s="3">
        <v>44133.583333333336</v>
      </c>
      <c r="J11541" s="1">
        <v>2.44261441811589</v>
      </c>
      <c r="K11541" s="1" t="s">
        <v>24</v>
      </c>
      <c r="M11541" s="3">
        <v>44133.61549991898</v>
      </c>
    </row>
    <row r="11542">
      <c r="A11542" s="1">
        <v>11540.0</v>
      </c>
      <c r="B11542" s="1" t="s">
        <v>303</v>
      </c>
      <c r="C11542" s="1" t="s">
        <v>20688</v>
      </c>
      <c r="D11542" s="1" t="s">
        <v>305</v>
      </c>
      <c r="E11542" s="1" t="s">
        <v>2594</v>
      </c>
      <c r="F11542" s="1" t="s">
        <v>307</v>
      </c>
      <c r="G11542" s="1" t="s">
        <v>17</v>
      </c>
      <c r="H11542" s="1">
        <v>45.0</v>
      </c>
      <c r="I11542" s="3">
        <v>43931.625</v>
      </c>
      <c r="J11542" s="1">
        <v>1.81074548318497</v>
      </c>
      <c r="K11542" s="1" t="s">
        <v>24</v>
      </c>
      <c r="M11542" s="3">
        <v>43931.651226284725</v>
      </c>
    </row>
    <row r="11543">
      <c r="A11543" s="1">
        <v>11541.0</v>
      </c>
      <c r="B11543" s="1" t="s">
        <v>3095</v>
      </c>
      <c r="C11543" s="1" t="s">
        <v>20689</v>
      </c>
      <c r="D11543" s="1" t="s">
        <v>5991</v>
      </c>
      <c r="E11543" s="1" t="s">
        <v>5992</v>
      </c>
      <c r="F11543" s="1" t="s">
        <v>3099</v>
      </c>
      <c r="G11543" s="1" t="s">
        <v>17</v>
      </c>
      <c r="H11543" s="1">
        <v>45.0</v>
      </c>
      <c r="I11543" s="3">
        <v>43872.260416666664</v>
      </c>
      <c r="J11543" s="1">
        <v>0.0</v>
      </c>
      <c r="K11543" s="1" t="s">
        <v>62</v>
      </c>
      <c r="M11543" s="3">
        <v>43872.35472336806</v>
      </c>
    </row>
    <row r="11544">
      <c r="A11544" s="1">
        <v>11542.0</v>
      </c>
      <c r="B11544" s="1" t="s">
        <v>6585</v>
      </c>
      <c r="C11544" s="1" t="s">
        <v>20690</v>
      </c>
      <c r="D11544" s="1" t="s">
        <v>93</v>
      </c>
      <c r="E11544" s="1" t="s">
        <v>6819</v>
      </c>
      <c r="F11544" s="1" t="s">
        <v>6588</v>
      </c>
      <c r="G11544" s="1" t="s">
        <v>35</v>
      </c>
      <c r="H11544" s="1">
        <v>45.0</v>
      </c>
      <c r="I11544" s="3">
        <v>44182.458333333336</v>
      </c>
      <c r="J11544" s="1">
        <v>12.1848729814684</v>
      </c>
      <c r="K11544" s="1" t="s">
        <v>159</v>
      </c>
      <c r="L11544" s="1" t="s">
        <v>495</v>
      </c>
      <c r="M11544" s="3">
        <v>44182.4640637037</v>
      </c>
    </row>
    <row r="11545">
      <c r="A11545" s="1">
        <v>11543.0</v>
      </c>
      <c r="B11545" s="1" t="s">
        <v>303</v>
      </c>
      <c r="C11545" s="1" t="s">
        <v>20691</v>
      </c>
      <c r="D11545" s="1" t="s">
        <v>305</v>
      </c>
      <c r="E11545" s="1" t="s">
        <v>15027</v>
      </c>
      <c r="F11545" s="1" t="s">
        <v>307</v>
      </c>
      <c r="G11545" s="1" t="s">
        <v>17</v>
      </c>
      <c r="H11545" s="1">
        <v>45.0</v>
      </c>
      <c r="I11545" s="3">
        <v>44217.625</v>
      </c>
      <c r="J11545" s="1">
        <v>1.12281183152079</v>
      </c>
      <c r="K11545" s="1" t="s">
        <v>24</v>
      </c>
      <c r="M11545" s="3">
        <v>44217.65308149305</v>
      </c>
    </row>
    <row r="11546">
      <c r="A11546" s="1">
        <v>11544.0</v>
      </c>
      <c r="B11546" s="1" t="s">
        <v>5394</v>
      </c>
      <c r="C11546" s="1" t="s">
        <v>20692</v>
      </c>
      <c r="D11546" s="1" t="s">
        <v>1827</v>
      </c>
      <c r="E11546" s="1" t="s">
        <v>20693</v>
      </c>
      <c r="F11546" s="1" t="s">
        <v>5397</v>
      </c>
      <c r="G11546" s="1" t="s">
        <v>39</v>
      </c>
      <c r="H11546" s="1">
        <v>45.0</v>
      </c>
      <c r="I11546" s="3">
        <v>44083.760416666664</v>
      </c>
      <c r="J11546" s="1">
        <v>0.191881320579285</v>
      </c>
      <c r="K11546" s="1" t="s">
        <v>24</v>
      </c>
      <c r="L11546" s="1" t="s">
        <v>741</v>
      </c>
      <c r="M11546" s="3">
        <v>44083.80435197917</v>
      </c>
    </row>
    <row r="11547">
      <c r="A11547" s="1">
        <v>11545.0</v>
      </c>
      <c r="B11547" s="1" t="s">
        <v>1315</v>
      </c>
      <c r="C11547" s="1" t="s">
        <v>20694</v>
      </c>
      <c r="D11547" s="1" t="s">
        <v>411</v>
      </c>
      <c r="E11547" s="1" t="s">
        <v>10798</v>
      </c>
      <c r="F11547" s="1" t="s">
        <v>1319</v>
      </c>
      <c r="G11547" s="1" t="s">
        <v>17</v>
      </c>
      <c r="H11547" s="1">
        <v>45.0</v>
      </c>
      <c r="I11547" s="3">
        <v>43984.333333333336</v>
      </c>
      <c r="J11547" s="1">
        <v>0.0658939775581725</v>
      </c>
      <c r="K11547" s="1" t="s">
        <v>18</v>
      </c>
      <c r="M11547" s="3">
        <v>43984.43020769676</v>
      </c>
    </row>
    <row r="11548">
      <c r="A11548" s="1">
        <v>11546.0</v>
      </c>
      <c r="B11548" s="1" t="s">
        <v>12</v>
      </c>
      <c r="C11548" s="1" t="s">
        <v>20695</v>
      </c>
      <c r="D11548" s="1" t="s">
        <v>925</v>
      </c>
      <c r="E11548" s="1" t="s">
        <v>15</v>
      </c>
      <c r="F11548" s="1" t="s">
        <v>16</v>
      </c>
      <c r="G11548" s="1" t="s">
        <v>17</v>
      </c>
      <c r="H11548" s="1">
        <v>45.0</v>
      </c>
      <c r="I11548" s="3">
        <v>43788.625</v>
      </c>
      <c r="J11548" s="1">
        <v>1.84639036595761</v>
      </c>
      <c r="K11548" s="1" t="s">
        <v>18</v>
      </c>
      <c r="M11548" s="3">
        <v>43788.65736131944</v>
      </c>
    </row>
    <row r="11549">
      <c r="A11549" s="1">
        <v>11547.0</v>
      </c>
      <c r="B11549" s="1" t="s">
        <v>465</v>
      </c>
      <c r="C11549" s="1" t="s">
        <v>20696</v>
      </c>
      <c r="D11549" s="1" t="s">
        <v>1637</v>
      </c>
      <c r="E11549" s="1" t="s">
        <v>6390</v>
      </c>
      <c r="F11549" s="1" t="s">
        <v>468</v>
      </c>
      <c r="G11549" s="1" t="s">
        <v>17</v>
      </c>
      <c r="H11549" s="1">
        <v>45.0</v>
      </c>
      <c r="I11549" s="3">
        <v>44211.666666666664</v>
      </c>
      <c r="J11549" s="1">
        <v>2.92953765447132</v>
      </c>
      <c r="K11549" s="1" t="s">
        <v>24</v>
      </c>
      <c r="M11549" s="3">
        <v>44211.71832114583</v>
      </c>
    </row>
    <row r="11550">
      <c r="A11550" s="1">
        <v>11548.0</v>
      </c>
      <c r="B11550" s="1" t="s">
        <v>792</v>
      </c>
      <c r="C11550" s="1" t="s">
        <v>20697</v>
      </c>
      <c r="D11550" s="1" t="s">
        <v>578</v>
      </c>
      <c r="E11550" s="1" t="s">
        <v>794</v>
      </c>
      <c r="F11550" s="1" t="s">
        <v>795</v>
      </c>
      <c r="G11550" s="1" t="s">
        <v>17</v>
      </c>
      <c r="H11550" s="1">
        <v>45.0</v>
      </c>
      <c r="I11550" s="3">
        <v>44106.1875</v>
      </c>
      <c r="J11550" s="1">
        <v>3.8918766519146</v>
      </c>
      <c r="K11550" s="1" t="s">
        <v>18</v>
      </c>
      <c r="L11550" s="1" t="s">
        <v>444</v>
      </c>
      <c r="M11550" s="3">
        <v>44106.20713099537</v>
      </c>
    </row>
    <row r="11551">
      <c r="A11551" s="1">
        <v>11549.0</v>
      </c>
      <c r="B11551" s="1" t="s">
        <v>6302</v>
      </c>
      <c r="C11551" s="1" t="s">
        <v>20698</v>
      </c>
      <c r="D11551" s="1" t="s">
        <v>8069</v>
      </c>
      <c r="E11551" s="1" t="s">
        <v>20699</v>
      </c>
      <c r="F11551" s="1" t="s">
        <v>6305</v>
      </c>
      <c r="G11551" s="1" t="s">
        <v>39</v>
      </c>
      <c r="H11551" s="1">
        <v>45.0</v>
      </c>
      <c r="I11551" s="3">
        <v>44137.666666666664</v>
      </c>
      <c r="J11551" s="1">
        <v>0.737754704310682</v>
      </c>
      <c r="K11551" s="1" t="s">
        <v>218</v>
      </c>
      <c r="M11551" s="3">
        <v>44137.68465686343</v>
      </c>
    </row>
    <row r="11552">
      <c r="A11552" s="1">
        <v>11550.0</v>
      </c>
      <c r="B11552" s="1" t="s">
        <v>953</v>
      </c>
      <c r="C11552" s="1" t="s">
        <v>20700</v>
      </c>
      <c r="D11552" s="1" t="s">
        <v>1243</v>
      </c>
      <c r="E11552" s="1" t="s">
        <v>10035</v>
      </c>
      <c r="F11552" s="1" t="s">
        <v>1040</v>
      </c>
      <c r="G11552" s="1" t="s">
        <v>17</v>
      </c>
      <c r="H11552" s="1">
        <v>45.0</v>
      </c>
      <c r="I11552" s="3">
        <v>43788.625</v>
      </c>
      <c r="J11552" s="1">
        <v>1.79231459885057</v>
      </c>
      <c r="K11552" s="1" t="s">
        <v>18</v>
      </c>
      <c r="M11552" s="3">
        <v>43788.65844053241</v>
      </c>
    </row>
    <row r="11553">
      <c r="A11553" s="1">
        <v>11551.0</v>
      </c>
      <c r="B11553" s="1" t="s">
        <v>957</v>
      </c>
      <c r="C11553" s="1" t="s">
        <v>20701</v>
      </c>
      <c r="D11553" s="1" t="s">
        <v>1418</v>
      </c>
      <c r="E11553" s="1" t="s">
        <v>3286</v>
      </c>
      <c r="F11553" s="1" t="s">
        <v>961</v>
      </c>
      <c r="G11553" s="1" t="s">
        <v>17</v>
      </c>
      <c r="H11553" s="1">
        <v>45.0</v>
      </c>
      <c r="I11553" s="3">
        <v>43810.625</v>
      </c>
      <c r="J11553" s="1">
        <v>0.0</v>
      </c>
      <c r="K11553" s="1" t="s">
        <v>24</v>
      </c>
      <c r="M11553" s="3">
        <v>43811.45897542824</v>
      </c>
    </row>
    <row r="11554">
      <c r="A11554" s="1">
        <v>11552.0</v>
      </c>
      <c r="B11554" s="1" t="s">
        <v>1023</v>
      </c>
      <c r="C11554" s="1" t="s">
        <v>20702</v>
      </c>
      <c r="D11554" s="1" t="s">
        <v>8231</v>
      </c>
      <c r="E11554" s="1" t="s">
        <v>12822</v>
      </c>
      <c r="F11554" s="1" t="s">
        <v>1027</v>
      </c>
      <c r="G11554" s="1" t="s">
        <v>17</v>
      </c>
      <c r="H11554" s="1">
        <v>45.0</v>
      </c>
      <c r="I11554" s="3">
        <v>43847.166666666664</v>
      </c>
      <c r="J11554" s="1">
        <v>4.01558470265412</v>
      </c>
      <c r="K11554" s="1" t="s">
        <v>24</v>
      </c>
      <c r="M11554" s="3">
        <v>43847.26981194445</v>
      </c>
    </row>
    <row r="11555">
      <c r="A11555" s="1">
        <v>11553.0</v>
      </c>
      <c r="B11555" s="1" t="s">
        <v>12</v>
      </c>
      <c r="C11555" s="1" t="s">
        <v>20703</v>
      </c>
      <c r="D11555" s="1" t="s">
        <v>6850</v>
      </c>
      <c r="E11555" s="1" t="s">
        <v>926</v>
      </c>
      <c r="F11555" s="1" t="s">
        <v>16</v>
      </c>
      <c r="G11555" s="1" t="s">
        <v>17</v>
      </c>
      <c r="H11555" s="1">
        <v>45.0</v>
      </c>
      <c r="I11555" s="3">
        <v>43842.625</v>
      </c>
      <c r="J11555" s="1">
        <v>1.47539479270943</v>
      </c>
      <c r="K11555" s="1" t="s">
        <v>18</v>
      </c>
      <c r="M11555" s="3">
        <v>43842.66587045139</v>
      </c>
    </row>
    <row r="11556">
      <c r="A11556" s="1">
        <v>11554.0</v>
      </c>
      <c r="B11556" s="1" t="s">
        <v>957</v>
      </c>
      <c r="C11556" s="1" t="s">
        <v>20704</v>
      </c>
      <c r="D11556" s="1" t="s">
        <v>518</v>
      </c>
      <c r="E11556" s="1" t="s">
        <v>6087</v>
      </c>
      <c r="F11556" s="1" t="s">
        <v>961</v>
      </c>
      <c r="G11556" s="1" t="s">
        <v>17</v>
      </c>
      <c r="H11556" s="1">
        <v>45.0</v>
      </c>
      <c r="I11556" s="3">
        <v>44018.6875</v>
      </c>
      <c r="J11556" s="1">
        <v>0.279594932243673</v>
      </c>
      <c r="K11556" s="1" t="s">
        <v>24</v>
      </c>
      <c r="M11556" s="3">
        <v>44018.73998056713</v>
      </c>
    </row>
    <row r="11557">
      <c r="A11557" s="1">
        <v>11555.0</v>
      </c>
      <c r="B11557" s="1" t="s">
        <v>1315</v>
      </c>
      <c r="C11557" s="1" t="s">
        <v>20705</v>
      </c>
      <c r="D11557" s="1" t="s">
        <v>411</v>
      </c>
      <c r="E11557" s="1" t="s">
        <v>7500</v>
      </c>
      <c r="F11557" s="1" t="s">
        <v>1319</v>
      </c>
      <c r="G11557" s="1" t="s">
        <v>17</v>
      </c>
      <c r="H11557" s="1">
        <v>45.0</v>
      </c>
      <c r="I11557" s="3">
        <v>43788.541666666664</v>
      </c>
      <c r="J11557" s="1">
        <v>0.721505623112882</v>
      </c>
      <c r="K11557" s="1" t="s">
        <v>18</v>
      </c>
      <c r="M11557" s="3">
        <v>43788.59296806713</v>
      </c>
    </row>
    <row r="11558">
      <c r="A11558" s="1">
        <v>11556.0</v>
      </c>
      <c r="B11558" s="1" t="s">
        <v>401</v>
      </c>
      <c r="C11558" s="1" t="s">
        <v>20706</v>
      </c>
      <c r="D11558" s="1" t="s">
        <v>1874</v>
      </c>
      <c r="E11558" s="1" t="s">
        <v>20707</v>
      </c>
      <c r="F11558" s="1" t="s">
        <v>405</v>
      </c>
      <c r="G11558" s="1" t="s">
        <v>39</v>
      </c>
      <c r="H11558" s="1">
        <v>45.0</v>
      </c>
      <c r="I11558" s="3">
        <v>44236.6875</v>
      </c>
      <c r="J11558" s="1">
        <v>2.97328465510891</v>
      </c>
      <c r="K11558" s="1" t="s">
        <v>24</v>
      </c>
      <c r="M11558" s="3">
        <v>44236.72766344908</v>
      </c>
    </row>
    <row r="11559">
      <c r="A11559" s="1">
        <v>11557.0</v>
      </c>
      <c r="B11559" s="1" t="s">
        <v>777</v>
      </c>
      <c r="C11559" s="1" t="s">
        <v>20708</v>
      </c>
      <c r="D11559" s="1" t="s">
        <v>779</v>
      </c>
      <c r="E11559" s="1" t="s">
        <v>3248</v>
      </c>
      <c r="F11559" s="1" t="s">
        <v>781</v>
      </c>
      <c r="G11559" s="1" t="s">
        <v>35</v>
      </c>
      <c r="H11559" s="1">
        <v>45.0</v>
      </c>
      <c r="I11559" s="3">
        <v>44116.791666666664</v>
      </c>
      <c r="J11559" s="1">
        <v>1.7046116865151</v>
      </c>
      <c r="K11559" s="1" t="s">
        <v>18</v>
      </c>
      <c r="M11559" s="3">
        <v>44116.81742951389</v>
      </c>
    </row>
    <row r="11560">
      <c r="A11560" s="1">
        <v>11558.0</v>
      </c>
      <c r="B11560" s="1" t="s">
        <v>229</v>
      </c>
      <c r="C11560" s="1" t="s">
        <v>20709</v>
      </c>
      <c r="D11560" s="1" t="s">
        <v>207</v>
      </c>
      <c r="E11560" s="1" t="s">
        <v>5233</v>
      </c>
      <c r="F11560" s="1" t="s">
        <v>232</v>
      </c>
      <c r="G11560" s="1" t="s">
        <v>35</v>
      </c>
      <c r="H11560" s="1">
        <v>45.0</v>
      </c>
      <c r="I11560" s="3">
        <v>44196.625</v>
      </c>
      <c r="J11560" s="1">
        <v>1.45869866653968</v>
      </c>
      <c r="K11560" s="1" t="s">
        <v>24</v>
      </c>
      <c r="M11560" s="3">
        <v>44196.67358707176</v>
      </c>
    </row>
    <row r="11561">
      <c r="A11561" s="1">
        <v>11559.0</v>
      </c>
      <c r="B11561" s="1" t="s">
        <v>2786</v>
      </c>
      <c r="C11561" s="1" t="s">
        <v>20710</v>
      </c>
      <c r="D11561" s="1" t="s">
        <v>14</v>
      </c>
      <c r="E11561" s="1" t="s">
        <v>2788</v>
      </c>
      <c r="F11561" s="1" t="s">
        <v>2789</v>
      </c>
      <c r="G11561" s="1" t="s">
        <v>17</v>
      </c>
      <c r="H11561" s="1">
        <v>45.0</v>
      </c>
      <c r="I11561" s="3">
        <v>43776.333333333336</v>
      </c>
      <c r="J11561" s="1">
        <v>0.512535068456335</v>
      </c>
      <c r="K11561" s="1" t="s">
        <v>18</v>
      </c>
      <c r="M11561" s="3">
        <v>43776.39672435185</v>
      </c>
    </row>
    <row r="11562">
      <c r="A11562" s="1">
        <v>11560.0</v>
      </c>
      <c r="B11562" s="1" t="s">
        <v>536</v>
      </c>
      <c r="C11562" s="1" t="s">
        <v>20711</v>
      </c>
      <c r="D11562" s="1" t="s">
        <v>396</v>
      </c>
      <c r="E11562" s="1" t="s">
        <v>3114</v>
      </c>
      <c r="F11562" s="1" t="s">
        <v>539</v>
      </c>
      <c r="G11562" s="1" t="s">
        <v>17</v>
      </c>
      <c r="H11562" s="1">
        <v>45.0</v>
      </c>
      <c r="I11562" s="3">
        <v>43719.666666666664</v>
      </c>
      <c r="J11562" s="1">
        <v>0.00149490510752849</v>
      </c>
      <c r="K11562" s="1" t="s">
        <v>83</v>
      </c>
      <c r="M11562" s="3">
        <v>43691.86234432871</v>
      </c>
    </row>
    <row r="11563">
      <c r="A11563" s="1">
        <v>11561.0</v>
      </c>
      <c r="B11563" s="1" t="s">
        <v>1993</v>
      </c>
      <c r="C11563" s="1" t="s">
        <v>20712</v>
      </c>
      <c r="D11563" s="1" t="s">
        <v>3555</v>
      </c>
      <c r="E11563" s="1" t="s">
        <v>20713</v>
      </c>
      <c r="F11563" s="1" t="s">
        <v>1997</v>
      </c>
      <c r="G11563" s="1" t="s">
        <v>39</v>
      </c>
      <c r="H11563" s="1">
        <v>45.0</v>
      </c>
      <c r="I11563" s="3">
        <v>44224.583333333336</v>
      </c>
      <c r="J11563" s="1">
        <v>3.52224514421796</v>
      </c>
      <c r="K11563" s="1" t="s">
        <v>24</v>
      </c>
      <c r="M11563" s="3">
        <v>44224.619246828704</v>
      </c>
    </row>
    <row r="11564">
      <c r="A11564" s="1">
        <v>11562.0</v>
      </c>
      <c r="B11564" s="1" t="s">
        <v>485</v>
      </c>
      <c r="C11564" s="1" t="s">
        <v>20714</v>
      </c>
      <c r="D11564" s="1" t="s">
        <v>315</v>
      </c>
      <c r="E11564" s="1" t="s">
        <v>2651</v>
      </c>
      <c r="F11564" s="1" t="s">
        <v>489</v>
      </c>
      <c r="G11564" s="1" t="s">
        <v>17</v>
      </c>
      <c r="H11564" s="1">
        <v>45.0</v>
      </c>
      <c r="I11564" s="3">
        <v>44098.666666666664</v>
      </c>
      <c r="J11564" s="1">
        <v>2.33416696251593</v>
      </c>
      <c r="K11564" s="1" t="s">
        <v>166</v>
      </c>
      <c r="M11564" s="3">
        <v>44098.705041678244</v>
      </c>
    </row>
    <row r="11565">
      <c r="A11565" s="1">
        <v>11563.0</v>
      </c>
      <c r="B11565" s="1" t="s">
        <v>1516</v>
      </c>
      <c r="C11565" s="1" t="s">
        <v>20715</v>
      </c>
      <c r="D11565" s="1" t="s">
        <v>8069</v>
      </c>
      <c r="E11565" s="1" t="s">
        <v>20579</v>
      </c>
      <c r="F11565" s="1" t="s">
        <v>1519</v>
      </c>
      <c r="G11565" s="1" t="s">
        <v>17</v>
      </c>
      <c r="H11565" s="1">
        <v>45.0</v>
      </c>
      <c r="I11565" s="3">
        <v>44252.625</v>
      </c>
      <c r="J11565" s="1">
        <v>1.060538302442</v>
      </c>
      <c r="K11565" s="1" t="s">
        <v>689</v>
      </c>
      <c r="M11565" s="3">
        <v>44252.65437708333</v>
      </c>
    </row>
    <row r="11566">
      <c r="A11566" s="1">
        <v>11564.0</v>
      </c>
      <c r="B11566" s="1" t="s">
        <v>12</v>
      </c>
      <c r="C11566" s="1" t="s">
        <v>20716</v>
      </c>
      <c r="D11566" s="1" t="s">
        <v>411</v>
      </c>
      <c r="E11566" s="1" t="s">
        <v>4924</v>
      </c>
      <c r="F11566" s="1" t="s">
        <v>16</v>
      </c>
      <c r="G11566" s="1" t="s">
        <v>17</v>
      </c>
      <c r="H11566" s="1">
        <v>45.0</v>
      </c>
      <c r="I11566" s="3">
        <v>44014.291666666664</v>
      </c>
      <c r="J11566" s="1">
        <v>0.588551936406021</v>
      </c>
      <c r="K11566" s="1" t="s">
        <v>18</v>
      </c>
      <c r="M11566" s="3">
        <v>44014.31876688657</v>
      </c>
    </row>
    <row r="11567">
      <c r="A11567" s="1">
        <v>11565.0</v>
      </c>
      <c r="B11567" s="1" t="s">
        <v>9085</v>
      </c>
      <c r="C11567" s="1" t="s">
        <v>20717</v>
      </c>
      <c r="D11567" s="1" t="s">
        <v>9087</v>
      </c>
      <c r="E11567" s="1" t="s">
        <v>20718</v>
      </c>
      <c r="F11567" s="1" t="s">
        <v>9089</v>
      </c>
      <c r="G11567" s="1" t="s">
        <v>39</v>
      </c>
      <c r="H11567" s="1">
        <v>45.0</v>
      </c>
      <c r="I11567" s="3">
        <v>44160.541666666664</v>
      </c>
      <c r="J11567" s="1">
        <v>0.00332528676954686</v>
      </c>
      <c r="K11567" s="1" t="s">
        <v>3447</v>
      </c>
      <c r="L11567" s="1" t="s">
        <v>18431</v>
      </c>
      <c r="M11567" s="3">
        <v>44160.53823643518</v>
      </c>
    </row>
    <row r="11568">
      <c r="A11568" s="1">
        <v>11566.0</v>
      </c>
      <c r="B11568" s="1" t="s">
        <v>13967</v>
      </c>
      <c r="C11568" s="1" t="s">
        <v>20719</v>
      </c>
      <c r="D11568" s="1" t="s">
        <v>21</v>
      </c>
      <c r="E11568" s="1" t="s">
        <v>13969</v>
      </c>
      <c r="F11568" s="1" t="s">
        <v>13970</v>
      </c>
      <c r="G11568" s="1" t="s">
        <v>35</v>
      </c>
      <c r="H11568" s="1">
        <v>45.0</v>
      </c>
      <c r="I11568" s="3">
        <v>43731.166666666664</v>
      </c>
      <c r="J11568" s="1">
        <v>4.09387285353844</v>
      </c>
      <c r="K11568" s="1" t="s">
        <v>24</v>
      </c>
      <c r="M11568" s="3">
        <v>43731.20146809028</v>
      </c>
    </row>
    <row r="11569">
      <c r="A11569" s="1">
        <v>11567.0</v>
      </c>
      <c r="B11569" s="1" t="s">
        <v>6861</v>
      </c>
      <c r="C11569" s="1" t="s">
        <v>20720</v>
      </c>
      <c r="D11569" s="1" t="s">
        <v>6863</v>
      </c>
      <c r="E11569" s="1" t="s">
        <v>6864</v>
      </c>
      <c r="F11569" s="1" t="s">
        <v>6865</v>
      </c>
      <c r="G11569" s="1" t="s">
        <v>17</v>
      </c>
      <c r="H11569" s="1">
        <v>45.0</v>
      </c>
      <c r="I11569" s="3">
        <v>44141.666666666664</v>
      </c>
      <c r="J11569" s="1">
        <v>1.77444618828626</v>
      </c>
      <c r="K11569" s="1" t="s">
        <v>1194</v>
      </c>
      <c r="M11569" s="3">
        <v>44141.73503616898</v>
      </c>
    </row>
    <row r="11570">
      <c r="A11570" s="1">
        <v>11568.0</v>
      </c>
      <c r="B11570" s="1" t="s">
        <v>582</v>
      </c>
      <c r="C11570" s="1" t="s">
        <v>20721</v>
      </c>
      <c r="D11570" s="1" t="s">
        <v>1506</v>
      </c>
      <c r="E11570" s="1" t="s">
        <v>2097</v>
      </c>
      <c r="F11570" s="1" t="s">
        <v>586</v>
      </c>
      <c r="G11570" s="1" t="s">
        <v>17</v>
      </c>
      <c r="H11570" s="1">
        <v>45.0</v>
      </c>
      <c r="I11570" s="3">
        <v>43999.25</v>
      </c>
      <c r="J11570" s="1">
        <v>2.41946213138322</v>
      </c>
      <c r="K11570" s="1" t="s">
        <v>166</v>
      </c>
      <c r="L11570" s="1" t="s">
        <v>167</v>
      </c>
      <c r="M11570" s="3">
        <v>43999.21667361111</v>
      </c>
    </row>
    <row r="11571">
      <c r="A11571" s="1">
        <v>11569.0</v>
      </c>
      <c r="B11571" s="1" t="s">
        <v>20722</v>
      </c>
      <c r="C11571" s="1" t="s">
        <v>20723</v>
      </c>
      <c r="D11571" s="1" t="s">
        <v>15922</v>
      </c>
      <c r="E11571" s="1" t="s">
        <v>20724</v>
      </c>
      <c r="F11571" s="1" t="s">
        <v>20725</v>
      </c>
      <c r="G11571" s="1" t="s">
        <v>89</v>
      </c>
      <c r="H11571" s="1">
        <v>45.0</v>
      </c>
      <c r="I11571" s="3">
        <v>43891.709284780096</v>
      </c>
      <c r="J11571" s="1">
        <v>0.249078173831401</v>
      </c>
      <c r="K11571" s="1" t="s">
        <v>18</v>
      </c>
      <c r="M11571" s="3">
        <v>43891.74332908565</v>
      </c>
    </row>
    <row r="11572">
      <c r="A11572" s="1">
        <v>11570.0</v>
      </c>
      <c r="B11572" s="1" t="s">
        <v>319</v>
      </c>
      <c r="C11572" s="1" t="s">
        <v>20726</v>
      </c>
      <c r="D11572" s="1" t="s">
        <v>321</v>
      </c>
      <c r="E11572" s="1" t="s">
        <v>20727</v>
      </c>
      <c r="F11572" s="1" t="s">
        <v>323</v>
      </c>
      <c r="G11572" s="1" t="s">
        <v>39</v>
      </c>
      <c r="H11572" s="1">
        <v>45.0</v>
      </c>
      <c r="I11572" s="3">
        <v>43980.479166666664</v>
      </c>
      <c r="J11572" s="1">
        <v>1.38172463865424</v>
      </c>
      <c r="K11572" s="1" t="s">
        <v>24</v>
      </c>
      <c r="M11572" s="3">
        <v>43980.528440925926</v>
      </c>
    </row>
    <row r="11573">
      <c r="A11573" s="1">
        <v>11571.0</v>
      </c>
      <c r="B11573" s="1" t="s">
        <v>12</v>
      </c>
      <c r="C11573" s="1" t="s">
        <v>20728</v>
      </c>
      <c r="D11573" s="1" t="s">
        <v>411</v>
      </c>
      <c r="E11573" s="1" t="s">
        <v>1278</v>
      </c>
      <c r="F11573" s="1" t="s">
        <v>16</v>
      </c>
      <c r="G11573" s="1" t="s">
        <v>17</v>
      </c>
      <c r="H11573" s="1">
        <v>45.0</v>
      </c>
      <c r="I11573" s="3">
        <v>43865.291666666664</v>
      </c>
      <c r="J11573" s="1">
        <v>0.0</v>
      </c>
      <c r="K11573" s="1" t="s">
        <v>18</v>
      </c>
      <c r="M11573" s="3">
        <v>43865.610486805555</v>
      </c>
    </row>
    <row r="11574">
      <c r="A11574" s="1">
        <v>11572.0</v>
      </c>
      <c r="B11574" s="1" t="s">
        <v>1766</v>
      </c>
      <c r="C11574" s="1" t="s">
        <v>20729</v>
      </c>
      <c r="D11574" s="1" t="s">
        <v>116</v>
      </c>
      <c r="E11574" s="1" t="s">
        <v>3802</v>
      </c>
      <c r="F11574" s="1" t="s">
        <v>1769</v>
      </c>
      <c r="G11574" s="1" t="s">
        <v>35</v>
      </c>
      <c r="H11574" s="1">
        <v>45.0</v>
      </c>
      <c r="I11574" s="3">
        <v>44238.666666666664</v>
      </c>
      <c r="J11574" s="1">
        <v>3.43577159992969</v>
      </c>
      <c r="K11574" s="1" t="s">
        <v>24</v>
      </c>
      <c r="L11574" s="1" t="s">
        <v>1006</v>
      </c>
      <c r="M11574" s="3">
        <v>44238.70920810185</v>
      </c>
    </row>
    <row r="11575">
      <c r="A11575" s="1">
        <v>11573.0</v>
      </c>
      <c r="B11575" s="1" t="s">
        <v>308</v>
      </c>
      <c r="C11575" s="1" t="s">
        <v>20730</v>
      </c>
      <c r="D11575" s="1" t="s">
        <v>310</v>
      </c>
      <c r="E11575" s="1" t="s">
        <v>311</v>
      </c>
      <c r="F11575" s="1" t="s">
        <v>312</v>
      </c>
      <c r="G11575" s="1" t="s">
        <v>17</v>
      </c>
      <c r="H11575" s="1">
        <v>45.0</v>
      </c>
      <c r="I11575" s="3">
        <v>44203.583333333336</v>
      </c>
      <c r="J11575" s="1">
        <v>1.72139512530992</v>
      </c>
      <c r="K11575" s="1" t="s">
        <v>24</v>
      </c>
      <c r="L11575" s="1" t="s">
        <v>96</v>
      </c>
      <c r="M11575" s="3">
        <v>44203.61599975694</v>
      </c>
    </row>
    <row r="11576">
      <c r="A11576" s="1">
        <v>11574.0</v>
      </c>
      <c r="B11576" s="1" t="s">
        <v>11243</v>
      </c>
      <c r="C11576" s="1" t="s">
        <v>20731</v>
      </c>
      <c r="D11576" s="1" t="s">
        <v>14</v>
      </c>
      <c r="E11576" s="1" t="s">
        <v>20732</v>
      </c>
      <c r="F11576" s="1" t="s">
        <v>11246</v>
      </c>
      <c r="G11576" s="1" t="s">
        <v>39</v>
      </c>
      <c r="H11576" s="1">
        <v>45.0</v>
      </c>
      <c r="I11576" s="3">
        <v>44060.583333333336</v>
      </c>
      <c r="J11576" s="1">
        <v>1.93525962414776</v>
      </c>
      <c r="K11576" s="1" t="s">
        <v>18</v>
      </c>
      <c r="L11576" s="1" t="s">
        <v>581</v>
      </c>
      <c r="M11576" s="3">
        <v>44060.61685326389</v>
      </c>
    </row>
    <row r="11577">
      <c r="A11577" s="1">
        <v>11575.0</v>
      </c>
      <c r="B11577" s="1" t="s">
        <v>2944</v>
      </c>
      <c r="C11577" s="1" t="s">
        <v>20733</v>
      </c>
      <c r="D11577" s="1" t="s">
        <v>818</v>
      </c>
      <c r="E11577" s="1" t="s">
        <v>2946</v>
      </c>
      <c r="F11577" s="1" t="s">
        <v>2947</v>
      </c>
      <c r="G11577" s="1" t="s">
        <v>17</v>
      </c>
      <c r="H11577" s="1">
        <v>45.0</v>
      </c>
      <c r="I11577" s="3">
        <v>44159.197916666664</v>
      </c>
      <c r="J11577" s="1">
        <v>2.27567993128247</v>
      </c>
      <c r="K11577" s="1" t="s">
        <v>18</v>
      </c>
      <c r="L11577" s="1" t="s">
        <v>1047</v>
      </c>
      <c r="M11577" s="3">
        <v>44159.268762291664</v>
      </c>
    </row>
    <row r="11578">
      <c r="A11578" s="1">
        <v>11576.0</v>
      </c>
      <c r="B11578" s="1" t="s">
        <v>229</v>
      </c>
      <c r="C11578" s="1" t="s">
        <v>20734</v>
      </c>
      <c r="D11578" s="1" t="s">
        <v>1140</v>
      </c>
      <c r="E11578" s="1" t="s">
        <v>519</v>
      </c>
      <c r="F11578" s="1" t="s">
        <v>232</v>
      </c>
      <c r="G11578" s="1" t="s">
        <v>35</v>
      </c>
      <c r="H11578" s="1">
        <v>45.0</v>
      </c>
      <c r="I11578" s="3">
        <v>44154.229166666664</v>
      </c>
      <c r="J11578" s="1">
        <v>1.12682962970099</v>
      </c>
      <c r="K11578" s="1" t="s">
        <v>24</v>
      </c>
      <c r="M11578" s="3">
        <v>44154.22927625</v>
      </c>
    </row>
    <row r="11579">
      <c r="A11579" s="1">
        <v>11577.0</v>
      </c>
      <c r="B11579" s="1" t="s">
        <v>293</v>
      </c>
      <c r="C11579" s="1" t="s">
        <v>20735</v>
      </c>
      <c r="D11579" s="1" t="s">
        <v>295</v>
      </c>
      <c r="E11579" s="1" t="s">
        <v>2620</v>
      </c>
      <c r="F11579" s="1" t="s">
        <v>297</v>
      </c>
      <c r="G11579" s="1" t="s">
        <v>17</v>
      </c>
      <c r="H11579" s="1">
        <v>45.0</v>
      </c>
      <c r="I11579" s="3">
        <v>43859.791666666664</v>
      </c>
      <c r="J11579" s="1">
        <v>0.347915628027437</v>
      </c>
      <c r="K11579" s="1" t="s">
        <v>62</v>
      </c>
      <c r="M11579" s="3">
        <v>43859.808532083334</v>
      </c>
    </row>
    <row r="11580">
      <c r="A11580" s="1">
        <v>11578.0</v>
      </c>
      <c r="B11580" s="1" t="s">
        <v>2494</v>
      </c>
      <c r="C11580" s="1" t="s">
        <v>20736</v>
      </c>
      <c r="D11580" s="1" t="s">
        <v>8305</v>
      </c>
      <c r="E11580" s="1" t="s">
        <v>10719</v>
      </c>
      <c r="F11580" s="1" t="s">
        <v>2498</v>
      </c>
      <c r="G11580" s="1" t="s">
        <v>17</v>
      </c>
      <c r="H11580" s="1">
        <v>45.0</v>
      </c>
      <c r="I11580" s="3">
        <v>44101.666666666664</v>
      </c>
      <c r="J11580" s="1">
        <v>0.298044258981955</v>
      </c>
      <c r="K11580" s="1" t="s">
        <v>2499</v>
      </c>
      <c r="L11580" s="1" t="s">
        <v>2499</v>
      </c>
      <c r="M11580" s="3">
        <v>44101.70059995371</v>
      </c>
    </row>
    <row r="11581">
      <c r="A11581" s="1">
        <v>11579.0</v>
      </c>
      <c r="B11581" s="1" t="s">
        <v>1721</v>
      </c>
      <c r="C11581" s="1" t="s">
        <v>20737</v>
      </c>
      <c r="D11581" s="1" t="s">
        <v>4083</v>
      </c>
      <c r="E11581" s="1" t="s">
        <v>4084</v>
      </c>
      <c r="F11581" s="1" t="s">
        <v>1724</v>
      </c>
      <c r="G11581" s="1" t="s">
        <v>17</v>
      </c>
      <c r="H11581" s="1">
        <v>45.0</v>
      </c>
      <c r="I11581" s="3">
        <v>44190.322916666664</v>
      </c>
      <c r="J11581" s="1">
        <v>1.97487252380438</v>
      </c>
      <c r="K11581" s="1" t="s">
        <v>18</v>
      </c>
      <c r="L11581" s="1" t="s">
        <v>1725</v>
      </c>
      <c r="M11581" s="3">
        <v>44190.35483324074</v>
      </c>
    </row>
    <row r="11582">
      <c r="A11582" s="1">
        <v>11580.0</v>
      </c>
      <c r="B11582" s="1" t="s">
        <v>858</v>
      </c>
      <c r="C11582" s="1" t="s">
        <v>20738</v>
      </c>
      <c r="D11582" s="1" t="s">
        <v>2721</v>
      </c>
      <c r="E11582" s="1" t="s">
        <v>20739</v>
      </c>
      <c r="F11582" s="1" t="s">
        <v>861</v>
      </c>
      <c r="G11582" s="1" t="s">
        <v>89</v>
      </c>
      <c r="H11582" s="1">
        <v>45.0</v>
      </c>
      <c r="I11582" s="3">
        <v>43895.61045337963</v>
      </c>
      <c r="J11582" s="1">
        <v>1.14725205867922</v>
      </c>
      <c r="K11582" s="1" t="s">
        <v>24</v>
      </c>
      <c r="M11582" s="3">
        <v>43895.621323148145</v>
      </c>
    </row>
    <row r="11583">
      <c r="A11583" s="1">
        <v>11581.0</v>
      </c>
      <c r="B11583" s="1" t="s">
        <v>184</v>
      </c>
      <c r="C11583" s="1" t="s">
        <v>20740</v>
      </c>
      <c r="D11583" s="1" t="s">
        <v>1297</v>
      </c>
      <c r="E11583" s="1" t="s">
        <v>1298</v>
      </c>
      <c r="F11583" s="1" t="s">
        <v>187</v>
      </c>
      <c r="G11583" s="1" t="s">
        <v>17</v>
      </c>
      <c r="H11583" s="1">
        <v>45.0</v>
      </c>
      <c r="I11583" s="3">
        <v>43854.708333333336</v>
      </c>
      <c r="J11583" s="1">
        <v>2.1829045026818</v>
      </c>
      <c r="K11583" s="1" t="s">
        <v>24</v>
      </c>
      <c r="M11583" s="3">
        <v>43854.73008168981</v>
      </c>
    </row>
    <row r="11584">
      <c r="A11584" s="1">
        <v>11582.0</v>
      </c>
      <c r="B11584" s="1" t="s">
        <v>953</v>
      </c>
      <c r="C11584" s="1" t="s">
        <v>20741</v>
      </c>
      <c r="D11584" s="1" t="s">
        <v>1243</v>
      </c>
      <c r="E11584" s="1" t="s">
        <v>5950</v>
      </c>
      <c r="F11584" s="1" t="s">
        <v>1040</v>
      </c>
      <c r="G11584" s="1" t="s">
        <v>17</v>
      </c>
      <c r="H11584" s="1">
        <v>45.0</v>
      </c>
      <c r="I11584" s="3">
        <v>43873.625</v>
      </c>
      <c r="J11584" s="1">
        <v>1.85104107131153</v>
      </c>
      <c r="K11584" s="1" t="s">
        <v>18</v>
      </c>
      <c r="M11584" s="3">
        <v>43873.658995590275</v>
      </c>
    </row>
    <row r="11585">
      <c r="A11585" s="1">
        <v>11583.0</v>
      </c>
      <c r="B11585" s="1" t="s">
        <v>63</v>
      </c>
      <c r="C11585" s="1" t="s">
        <v>20742</v>
      </c>
      <c r="D11585" s="1" t="s">
        <v>65</v>
      </c>
      <c r="E11585" s="1" t="s">
        <v>3462</v>
      </c>
      <c r="F11585" s="1" t="s">
        <v>67</v>
      </c>
      <c r="G11585" s="1" t="s">
        <v>17</v>
      </c>
      <c r="H11585" s="1">
        <v>45.0</v>
      </c>
      <c r="I11585" s="3">
        <v>43908.645833333336</v>
      </c>
      <c r="J11585" s="1">
        <v>2.61086403563814</v>
      </c>
      <c r="K11585" s="1" t="s">
        <v>24</v>
      </c>
      <c r="M11585" s="3">
        <v>43907.67019888889</v>
      </c>
    </row>
    <row r="11586">
      <c r="A11586" s="1">
        <v>11584.0</v>
      </c>
      <c r="B11586" s="1" t="s">
        <v>239</v>
      </c>
      <c r="C11586" s="1" t="s">
        <v>20743</v>
      </c>
      <c r="D11586" s="1" t="s">
        <v>1113</v>
      </c>
      <c r="E11586" s="1" t="s">
        <v>1114</v>
      </c>
      <c r="F11586" s="1" t="s">
        <v>243</v>
      </c>
      <c r="G11586" s="1" t="s">
        <v>35</v>
      </c>
      <c r="H11586" s="1">
        <v>45.0</v>
      </c>
      <c r="I11586" s="3">
        <v>44092.25</v>
      </c>
      <c r="J11586" s="1">
        <v>4.2196284819626</v>
      </c>
      <c r="K11586" s="1" t="s">
        <v>46</v>
      </c>
      <c r="M11586" s="3">
        <v>44092.28618577546</v>
      </c>
    </row>
    <row r="11587">
      <c r="A11587" s="1">
        <v>11585.0</v>
      </c>
      <c r="B11587" s="1" t="s">
        <v>1454</v>
      </c>
      <c r="C11587" s="1" t="s">
        <v>20744</v>
      </c>
      <c r="D11587" s="1" t="s">
        <v>1456</v>
      </c>
      <c r="E11587" s="1" t="s">
        <v>1457</v>
      </c>
      <c r="F11587" s="1" t="s">
        <v>1458</v>
      </c>
      <c r="G11587" s="1" t="s">
        <v>35</v>
      </c>
      <c r="H11587" s="1">
        <v>45.0</v>
      </c>
      <c r="I11587" s="3">
        <v>43587.75</v>
      </c>
      <c r="J11587" s="1">
        <v>0.829203699828082</v>
      </c>
      <c r="K11587" s="1" t="s">
        <v>18</v>
      </c>
      <c r="M11587" s="3">
        <v>43588.720055405094</v>
      </c>
    </row>
    <row r="11588">
      <c r="A11588" s="1">
        <v>11586.0</v>
      </c>
      <c r="B11588" s="1" t="s">
        <v>562</v>
      </c>
      <c r="C11588" s="1" t="s">
        <v>20745</v>
      </c>
      <c r="D11588" s="1" t="s">
        <v>564</v>
      </c>
      <c r="E11588" s="1" t="s">
        <v>565</v>
      </c>
      <c r="F11588" s="1" t="s">
        <v>566</v>
      </c>
      <c r="G11588" s="1" t="s">
        <v>17</v>
      </c>
      <c r="H11588" s="1">
        <v>45.0</v>
      </c>
      <c r="I11588" s="3">
        <v>43776.625</v>
      </c>
      <c r="J11588" s="1">
        <v>0.0</v>
      </c>
      <c r="K11588" s="1" t="s">
        <v>62</v>
      </c>
      <c r="M11588" s="3">
        <v>43777.19632638889</v>
      </c>
    </row>
    <row r="11589">
      <c r="A11589" s="1">
        <v>11587.0</v>
      </c>
      <c r="B11589" s="1" t="s">
        <v>1481</v>
      </c>
      <c r="C11589" s="1" t="s">
        <v>20746</v>
      </c>
      <c r="D11589" s="1" t="s">
        <v>16519</v>
      </c>
      <c r="E11589" s="1" t="s">
        <v>20747</v>
      </c>
      <c r="F11589" s="1" t="s">
        <v>1485</v>
      </c>
      <c r="G11589" s="1" t="s">
        <v>89</v>
      </c>
      <c r="H11589" s="1">
        <v>45.0</v>
      </c>
      <c r="I11589" s="3">
        <v>43816.686955972225</v>
      </c>
      <c r="J11589" s="1">
        <v>1.60024434206456</v>
      </c>
      <c r="K11589" s="1" t="s">
        <v>218</v>
      </c>
      <c r="M11589" s="3">
        <v>43816.71763143518</v>
      </c>
    </row>
    <row r="11590">
      <c r="A11590" s="1">
        <v>11588.0</v>
      </c>
      <c r="B11590" s="1" t="s">
        <v>3724</v>
      </c>
      <c r="C11590" s="1" t="s">
        <v>20748</v>
      </c>
      <c r="D11590" s="1" t="s">
        <v>4935</v>
      </c>
      <c r="E11590" s="1" t="s">
        <v>20749</v>
      </c>
      <c r="F11590" s="1" t="s">
        <v>3727</v>
      </c>
      <c r="G11590" s="1" t="s">
        <v>39</v>
      </c>
      <c r="H11590" s="1">
        <v>45.0</v>
      </c>
      <c r="I11590" s="3">
        <v>44232.739583333336</v>
      </c>
      <c r="J11590" s="1">
        <v>1.02476201537786</v>
      </c>
      <c r="K11590" s="1" t="s">
        <v>218</v>
      </c>
      <c r="L11590" s="1" t="s">
        <v>287</v>
      </c>
      <c r="M11590" s="3">
        <v>44232.75907030093</v>
      </c>
    </row>
    <row r="11591">
      <c r="A11591" s="1">
        <v>11589.0</v>
      </c>
      <c r="B11591" s="1" t="s">
        <v>1289</v>
      </c>
      <c r="C11591" s="1" t="s">
        <v>20750</v>
      </c>
      <c r="D11591" s="1" t="s">
        <v>3672</v>
      </c>
      <c r="E11591" s="1" t="s">
        <v>20751</v>
      </c>
      <c r="F11591" s="1" t="s">
        <v>1293</v>
      </c>
      <c r="G11591" s="1" t="s">
        <v>39</v>
      </c>
      <c r="H11591" s="1">
        <v>45.0</v>
      </c>
      <c r="I11591" s="3">
        <v>44100.708333333336</v>
      </c>
      <c r="J11591" s="1">
        <v>0.0609798876110305</v>
      </c>
      <c r="K11591" s="1" t="s">
        <v>24</v>
      </c>
      <c r="M11591" s="3">
        <v>44100.723148784724</v>
      </c>
    </row>
    <row r="11592">
      <c r="A11592" s="1">
        <v>11590.0</v>
      </c>
      <c r="B11592" s="1" t="s">
        <v>73</v>
      </c>
      <c r="C11592" s="1" t="s">
        <v>20752</v>
      </c>
      <c r="D11592" s="1" t="s">
        <v>4482</v>
      </c>
      <c r="E11592" s="1" t="s">
        <v>6740</v>
      </c>
      <c r="F11592" s="1" t="s">
        <v>77</v>
      </c>
      <c r="G11592" s="1" t="s">
        <v>35</v>
      </c>
      <c r="H11592" s="1">
        <v>45.0</v>
      </c>
      <c r="I11592" s="3">
        <v>44224.302083333336</v>
      </c>
      <c r="J11592" s="1">
        <v>2.55854967879841</v>
      </c>
      <c r="K11592" s="1" t="s">
        <v>24</v>
      </c>
      <c r="L11592" s="1" t="s">
        <v>940</v>
      </c>
      <c r="M11592" s="3">
        <v>44224.345391574076</v>
      </c>
    </row>
    <row r="11593">
      <c r="A11593" s="1">
        <v>11591.0</v>
      </c>
      <c r="B11593" s="1" t="s">
        <v>84</v>
      </c>
      <c r="C11593" s="1" t="s">
        <v>20753</v>
      </c>
      <c r="D11593" s="1" t="s">
        <v>1549</v>
      </c>
      <c r="E11593" s="1" t="s">
        <v>12472</v>
      </c>
      <c r="F11593" s="1" t="s">
        <v>88</v>
      </c>
      <c r="G11593" s="1" t="s">
        <v>17</v>
      </c>
      <c r="H11593" s="1">
        <v>45.0</v>
      </c>
      <c r="I11593" s="3">
        <v>44077.229166666664</v>
      </c>
      <c r="J11593" s="1">
        <v>1.05434275464725</v>
      </c>
      <c r="K11593" s="1" t="s">
        <v>83</v>
      </c>
      <c r="M11593" s="3">
        <v>44077.27582509259</v>
      </c>
    </row>
    <row r="11594">
      <c r="A11594" s="1">
        <v>11592.0</v>
      </c>
      <c r="B11594" s="1" t="s">
        <v>256</v>
      </c>
      <c r="C11594" s="1" t="s">
        <v>20754</v>
      </c>
      <c r="D11594" s="1" t="s">
        <v>14156</v>
      </c>
      <c r="E11594" s="1" t="s">
        <v>14576</v>
      </c>
      <c r="F11594" s="1" t="s">
        <v>260</v>
      </c>
      <c r="G11594" s="1" t="s">
        <v>17</v>
      </c>
      <c r="H11594" s="1">
        <v>45.0</v>
      </c>
      <c r="I11594" s="3">
        <v>43755.416666666664</v>
      </c>
      <c r="J11594" s="1">
        <v>1.39200159698418</v>
      </c>
      <c r="K11594" s="1" t="s">
        <v>218</v>
      </c>
      <c r="M11594" s="3">
        <v>43755.483329965275</v>
      </c>
    </row>
    <row r="11595">
      <c r="A11595" s="1">
        <v>11593.0</v>
      </c>
      <c r="B11595" s="1" t="s">
        <v>20755</v>
      </c>
      <c r="C11595" s="1" t="s">
        <v>20756</v>
      </c>
      <c r="D11595" s="1" t="s">
        <v>4083</v>
      </c>
      <c r="E11595" s="1" t="s">
        <v>20757</v>
      </c>
      <c r="F11595" s="1" t="s">
        <v>20758</v>
      </c>
      <c r="G11595" s="1" t="s">
        <v>89</v>
      </c>
      <c r="H11595" s="1">
        <v>45.0</v>
      </c>
      <c r="I11595" s="3">
        <v>44188.58745774306</v>
      </c>
      <c r="J11595" s="1">
        <v>1.40861233226029</v>
      </c>
      <c r="K11595" s="1" t="s">
        <v>18</v>
      </c>
      <c r="L11595" s="1" t="s">
        <v>2972</v>
      </c>
      <c r="M11595" s="3">
        <v>44188.61250012732</v>
      </c>
    </row>
    <row r="11596">
      <c r="A11596" s="1">
        <v>11594.0</v>
      </c>
      <c r="B11596" s="1" t="s">
        <v>293</v>
      </c>
      <c r="C11596" s="1" t="s">
        <v>20759</v>
      </c>
      <c r="D11596" s="1" t="s">
        <v>1186</v>
      </c>
      <c r="E11596" s="1" t="s">
        <v>1187</v>
      </c>
      <c r="F11596" s="1" t="s">
        <v>297</v>
      </c>
      <c r="G11596" s="1" t="s">
        <v>17</v>
      </c>
      <c r="H11596" s="1">
        <v>45.0</v>
      </c>
      <c r="I11596" s="3">
        <v>44174.791666666664</v>
      </c>
      <c r="J11596" s="1">
        <v>1.09952509486108</v>
      </c>
      <c r="K11596" s="1" t="s">
        <v>62</v>
      </c>
      <c r="L11596" s="1" t="s">
        <v>1188</v>
      </c>
      <c r="M11596" s="3">
        <v>44174.73935982639</v>
      </c>
    </row>
    <row r="11597">
      <c r="A11597" s="1">
        <v>11595.0</v>
      </c>
      <c r="B11597" s="1" t="s">
        <v>620</v>
      </c>
      <c r="C11597" s="1" t="s">
        <v>20760</v>
      </c>
      <c r="D11597" s="1" t="s">
        <v>3708</v>
      </c>
      <c r="E11597" s="1" t="s">
        <v>20761</v>
      </c>
      <c r="F11597" s="1" t="s">
        <v>623</v>
      </c>
      <c r="G11597" s="1" t="s">
        <v>45</v>
      </c>
      <c r="H11597" s="1">
        <v>45.0</v>
      </c>
      <c r="I11597" s="3">
        <v>44149.65526199074</v>
      </c>
      <c r="J11597" s="1">
        <v>1.03487782526603</v>
      </c>
      <c r="K11597" s="1" t="s">
        <v>18</v>
      </c>
      <c r="M11597" s="3">
        <v>44149.67510222222</v>
      </c>
    </row>
    <row r="11598">
      <c r="A11598" s="1">
        <v>11596.0</v>
      </c>
      <c r="B11598" s="1" t="s">
        <v>1023</v>
      </c>
      <c r="C11598" s="1" t="s">
        <v>20762</v>
      </c>
      <c r="D11598" s="1" t="s">
        <v>1370</v>
      </c>
      <c r="E11598" s="1" t="s">
        <v>1371</v>
      </c>
      <c r="F11598" s="1" t="s">
        <v>1027</v>
      </c>
      <c r="G11598" s="1" t="s">
        <v>35</v>
      </c>
      <c r="H11598" s="1">
        <v>45.0</v>
      </c>
      <c r="I11598" s="3">
        <v>43563.75</v>
      </c>
      <c r="J11598" s="1">
        <v>1.63653229122339</v>
      </c>
      <c r="K11598" s="1" t="s">
        <v>24</v>
      </c>
      <c r="M11598" s="3">
        <v>43563.74494949074</v>
      </c>
    </row>
    <row r="11599">
      <c r="A11599" s="1">
        <v>11597.0</v>
      </c>
      <c r="B11599" s="1" t="s">
        <v>233</v>
      </c>
      <c r="C11599" s="1" t="s">
        <v>20763</v>
      </c>
      <c r="D11599" s="1" t="s">
        <v>1756</v>
      </c>
      <c r="E11599" s="1" t="s">
        <v>2813</v>
      </c>
      <c r="F11599" s="1" t="s">
        <v>237</v>
      </c>
      <c r="G11599" s="1" t="s">
        <v>35</v>
      </c>
      <c r="H11599" s="1">
        <v>45.0</v>
      </c>
      <c r="I11599" s="3">
        <v>44200.239583333336</v>
      </c>
      <c r="J11599" s="1">
        <v>0.0659499528828252</v>
      </c>
      <c r="K11599" s="1" t="s">
        <v>24</v>
      </c>
      <c r="L11599" s="1" t="s">
        <v>238</v>
      </c>
      <c r="M11599" s="3">
        <v>44200.42085712963</v>
      </c>
    </row>
    <row r="11600">
      <c r="A11600" s="1">
        <v>11598.0</v>
      </c>
      <c r="B11600" s="1" t="s">
        <v>2610</v>
      </c>
      <c r="C11600" s="1" t="s">
        <v>20764</v>
      </c>
      <c r="D11600" s="1" t="s">
        <v>6600</v>
      </c>
      <c r="E11600" s="1" t="s">
        <v>20765</v>
      </c>
      <c r="F11600" s="1" t="s">
        <v>2614</v>
      </c>
      <c r="G11600" s="1" t="s">
        <v>89</v>
      </c>
      <c r="H11600" s="1">
        <v>45.0</v>
      </c>
      <c r="I11600" s="3">
        <v>43853.778102951386</v>
      </c>
      <c r="J11600" s="1">
        <v>2.33957531022978</v>
      </c>
      <c r="K11600" s="1" t="s">
        <v>46</v>
      </c>
      <c r="M11600" s="3">
        <v>43853.79368096065</v>
      </c>
    </row>
    <row r="11601">
      <c r="A11601" s="1">
        <v>11599.0</v>
      </c>
      <c r="B11601" s="1" t="s">
        <v>2782</v>
      </c>
      <c r="C11601" s="1" t="s">
        <v>20766</v>
      </c>
      <c r="D11601" s="1" t="s">
        <v>2521</v>
      </c>
      <c r="E11601" s="1" t="s">
        <v>20767</v>
      </c>
      <c r="F11601" s="1" t="s">
        <v>2785</v>
      </c>
      <c r="G11601" s="1" t="s">
        <v>89</v>
      </c>
      <c r="H11601" s="1">
        <v>45.0</v>
      </c>
      <c r="I11601" s="3">
        <v>43875.506727314816</v>
      </c>
      <c r="J11601" s="1">
        <v>18.0113226485796</v>
      </c>
      <c r="K11601" s="1" t="s">
        <v>159</v>
      </c>
      <c r="M11601" s="3">
        <v>43875.523786446756</v>
      </c>
    </row>
    <row r="11602">
      <c r="A11602" s="1">
        <v>11600.0</v>
      </c>
      <c r="B11602" s="1" t="s">
        <v>792</v>
      </c>
      <c r="C11602" s="1" t="s">
        <v>20768</v>
      </c>
      <c r="D11602" s="1" t="s">
        <v>578</v>
      </c>
      <c r="E11602" s="1" t="s">
        <v>3722</v>
      </c>
      <c r="F11602" s="1" t="s">
        <v>795</v>
      </c>
      <c r="G11602" s="1" t="s">
        <v>17</v>
      </c>
      <c r="H11602" s="1">
        <v>45.0</v>
      </c>
      <c r="I11602" s="3">
        <v>44142.1875</v>
      </c>
      <c r="J11602" s="1">
        <v>2.69992419865259</v>
      </c>
      <c r="K11602" s="1" t="s">
        <v>18</v>
      </c>
      <c r="M11602" s="3">
        <v>44142.209794166665</v>
      </c>
    </row>
    <row r="11603">
      <c r="A11603" s="1">
        <v>11601.0</v>
      </c>
      <c r="B11603" s="1" t="s">
        <v>389</v>
      </c>
      <c r="C11603" s="1" t="s">
        <v>20769</v>
      </c>
      <c r="D11603" s="1" t="s">
        <v>588</v>
      </c>
      <c r="E11603" s="1" t="s">
        <v>5372</v>
      </c>
      <c r="F11603" s="1" t="s">
        <v>393</v>
      </c>
      <c r="G11603" s="1" t="s">
        <v>17</v>
      </c>
      <c r="H11603" s="1">
        <v>45.0</v>
      </c>
      <c r="I11603" s="3">
        <v>43998.333333333336</v>
      </c>
      <c r="J11603" s="1">
        <v>0.0</v>
      </c>
      <c r="K11603" s="1" t="s">
        <v>18</v>
      </c>
      <c r="M11603" s="3">
        <v>43998.58800263889</v>
      </c>
    </row>
    <row r="11604">
      <c r="A11604" s="1">
        <v>11602.0</v>
      </c>
      <c r="B11604" s="1" t="s">
        <v>20770</v>
      </c>
      <c r="C11604" s="1" t="s">
        <v>20771</v>
      </c>
      <c r="D11604" s="1" t="s">
        <v>998</v>
      </c>
      <c r="E11604" s="1" t="s">
        <v>20772</v>
      </c>
      <c r="F11604" s="1" t="s">
        <v>20773</v>
      </c>
      <c r="G11604" s="1" t="s">
        <v>89</v>
      </c>
      <c r="H11604" s="1">
        <v>45.0</v>
      </c>
      <c r="I11604" s="3">
        <v>43989.679531967595</v>
      </c>
      <c r="J11604" s="1">
        <v>1.84960170435125</v>
      </c>
      <c r="K11604" s="1" t="s">
        <v>24</v>
      </c>
      <c r="L11604" s="1" t="s">
        <v>406</v>
      </c>
      <c r="M11604" s="3">
        <v>43989.70354296296</v>
      </c>
    </row>
    <row r="11605">
      <c r="A11605" s="1">
        <v>11603.0</v>
      </c>
      <c r="B11605" s="1" t="s">
        <v>12</v>
      </c>
      <c r="C11605" s="1" t="s">
        <v>20774</v>
      </c>
      <c r="D11605" s="1" t="s">
        <v>6850</v>
      </c>
      <c r="E11605" s="1" t="s">
        <v>926</v>
      </c>
      <c r="F11605" s="1" t="s">
        <v>16</v>
      </c>
      <c r="G11605" s="1" t="s">
        <v>17</v>
      </c>
      <c r="H11605" s="1">
        <v>45.0</v>
      </c>
      <c r="I11605" s="3">
        <v>43856.625</v>
      </c>
      <c r="J11605" s="1">
        <v>3.08916973240718</v>
      </c>
      <c r="K11605" s="1" t="s">
        <v>18</v>
      </c>
      <c r="M11605" s="3">
        <v>43857.28239127315</v>
      </c>
    </row>
    <row r="11606">
      <c r="A11606" s="1">
        <v>11604.0</v>
      </c>
      <c r="B11606" s="1" t="s">
        <v>824</v>
      </c>
      <c r="C11606" s="1" t="s">
        <v>20775</v>
      </c>
      <c r="D11606" s="1" t="s">
        <v>373</v>
      </c>
      <c r="E11606" s="1" t="s">
        <v>12262</v>
      </c>
      <c r="F11606" s="1" t="s">
        <v>827</v>
      </c>
      <c r="G11606" s="1" t="s">
        <v>35</v>
      </c>
      <c r="H11606" s="1">
        <v>45.0</v>
      </c>
      <c r="I11606" s="3">
        <v>43628.208333333336</v>
      </c>
      <c r="J11606" s="1">
        <v>2.65781335044856</v>
      </c>
      <c r="K11606" s="1" t="s">
        <v>18</v>
      </c>
      <c r="M11606" s="3">
        <v>43628.24896300926</v>
      </c>
    </row>
    <row r="11607">
      <c r="A11607" s="1">
        <v>11605.0</v>
      </c>
      <c r="B11607" s="1" t="s">
        <v>119</v>
      </c>
      <c r="C11607" s="1" t="s">
        <v>20776</v>
      </c>
      <c r="D11607" s="1" t="s">
        <v>37</v>
      </c>
      <c r="E11607" s="1" t="s">
        <v>20777</v>
      </c>
      <c r="F11607" s="1" t="s">
        <v>123</v>
      </c>
      <c r="G11607" s="1" t="s">
        <v>39</v>
      </c>
      <c r="H11607" s="1">
        <v>45.0</v>
      </c>
      <c r="I11607" s="3">
        <v>44129.25</v>
      </c>
      <c r="J11607" s="1">
        <v>1.99773097684212</v>
      </c>
      <c r="K11607" s="1" t="s">
        <v>18</v>
      </c>
      <c r="M11607" s="3">
        <v>44129.27661793982</v>
      </c>
    </row>
    <row r="11608">
      <c r="A11608" s="1">
        <v>11606.0</v>
      </c>
      <c r="B11608" s="1" t="s">
        <v>953</v>
      </c>
      <c r="C11608" s="1" t="s">
        <v>20778</v>
      </c>
      <c r="D11608" s="1" t="s">
        <v>10133</v>
      </c>
      <c r="E11608" s="1" t="s">
        <v>6471</v>
      </c>
      <c r="F11608" s="1" t="s">
        <v>965</v>
      </c>
      <c r="G11608" s="1" t="s">
        <v>17</v>
      </c>
      <c r="H11608" s="1">
        <v>45.0</v>
      </c>
      <c r="I11608" s="3">
        <v>43706.666666666664</v>
      </c>
      <c r="J11608" s="1">
        <v>1.78411729424462</v>
      </c>
      <c r="K11608" s="1" t="s">
        <v>18</v>
      </c>
      <c r="M11608" s="3">
        <v>43706.69937998843</v>
      </c>
    </row>
    <row r="11609">
      <c r="A11609" s="1">
        <v>11607.0</v>
      </c>
      <c r="B11609" s="1" t="s">
        <v>385</v>
      </c>
      <c r="C11609" s="1" t="s">
        <v>20779</v>
      </c>
      <c r="D11609" s="1" t="s">
        <v>116</v>
      </c>
      <c r="E11609" s="1" t="s">
        <v>6984</v>
      </c>
      <c r="F11609" s="1" t="s">
        <v>388</v>
      </c>
      <c r="G11609" s="1" t="s">
        <v>17</v>
      </c>
      <c r="H11609" s="1">
        <v>45.0</v>
      </c>
      <c r="I11609" s="3">
        <v>43965.25</v>
      </c>
      <c r="J11609" s="1">
        <v>2.54331467839755</v>
      </c>
      <c r="K11609" s="1" t="s">
        <v>24</v>
      </c>
      <c r="M11609" s="3">
        <v>43965.290063796296</v>
      </c>
    </row>
    <row r="11610">
      <c r="A11610" s="1">
        <v>11608.0</v>
      </c>
      <c r="B11610" s="1" t="s">
        <v>293</v>
      </c>
      <c r="C11610" s="1" t="s">
        <v>20780</v>
      </c>
      <c r="D11610" s="1" t="s">
        <v>588</v>
      </c>
      <c r="E11610" s="1" t="s">
        <v>7094</v>
      </c>
      <c r="F11610" s="1" t="s">
        <v>297</v>
      </c>
      <c r="G11610" s="1" t="s">
        <v>17</v>
      </c>
      <c r="H11610" s="1">
        <v>45.0</v>
      </c>
      <c r="I11610" s="3">
        <v>43795.25</v>
      </c>
      <c r="J11610" s="1">
        <v>0.754714530550302</v>
      </c>
      <c r="K11610" s="1" t="s">
        <v>62</v>
      </c>
      <c r="M11610" s="3">
        <v>43795.27870149306</v>
      </c>
    </row>
    <row r="11611">
      <c r="A11611" s="1">
        <v>11609.0</v>
      </c>
      <c r="B11611" s="1" t="s">
        <v>1920</v>
      </c>
      <c r="C11611" s="1" t="s">
        <v>20781</v>
      </c>
      <c r="D11611" s="1" t="s">
        <v>749</v>
      </c>
      <c r="E11611" s="1" t="s">
        <v>20782</v>
      </c>
      <c r="F11611" s="1" t="s">
        <v>1923</v>
      </c>
      <c r="G11611" s="1" t="s">
        <v>39</v>
      </c>
      <c r="H11611" s="1">
        <v>45.0</v>
      </c>
      <c r="I11611" s="3">
        <v>43859.416666666664</v>
      </c>
      <c r="J11611" s="1">
        <v>4.35769530134659</v>
      </c>
      <c r="K11611" s="1" t="s">
        <v>218</v>
      </c>
      <c r="M11611" s="3">
        <v>43859.45306046296</v>
      </c>
    </row>
    <row r="11612">
      <c r="A11612" s="1">
        <v>11610.0</v>
      </c>
      <c r="B11612" s="1" t="s">
        <v>1761</v>
      </c>
      <c r="C11612" s="1" t="s">
        <v>20783</v>
      </c>
      <c r="D11612" s="1" t="s">
        <v>121</v>
      </c>
      <c r="E11612" s="1" t="s">
        <v>20784</v>
      </c>
      <c r="F11612" s="1" t="s">
        <v>1764</v>
      </c>
      <c r="G11612" s="1" t="s">
        <v>39</v>
      </c>
      <c r="H11612" s="1">
        <v>45.0</v>
      </c>
      <c r="I11612" s="3">
        <v>44154.6875</v>
      </c>
      <c r="J11612" s="1">
        <v>0.520548266520245</v>
      </c>
      <c r="K11612" s="1" t="s">
        <v>18</v>
      </c>
      <c r="M11612" s="3">
        <v>44154.71139361111</v>
      </c>
    </row>
    <row r="11613">
      <c r="A11613" s="1">
        <v>11611.0</v>
      </c>
      <c r="B11613" s="1" t="s">
        <v>319</v>
      </c>
      <c r="C11613" s="1" t="s">
        <v>20785</v>
      </c>
      <c r="D11613" s="1" t="s">
        <v>321</v>
      </c>
      <c r="E11613" s="1" t="s">
        <v>20786</v>
      </c>
      <c r="F11613" s="1" t="s">
        <v>323</v>
      </c>
      <c r="G11613" s="1" t="s">
        <v>39</v>
      </c>
      <c r="H11613" s="1">
        <v>45.0</v>
      </c>
      <c r="I11613" s="3">
        <v>43980.645833333336</v>
      </c>
      <c r="J11613" s="1">
        <v>2.71042563969682</v>
      </c>
      <c r="K11613" s="1" t="s">
        <v>24</v>
      </c>
      <c r="M11613" s="3">
        <v>43980.71002693287</v>
      </c>
    </row>
    <row r="11614">
      <c r="A11614" s="1">
        <v>11612.0</v>
      </c>
      <c r="B11614" s="1" t="s">
        <v>3144</v>
      </c>
      <c r="C11614" s="1" t="s">
        <v>20787</v>
      </c>
      <c r="D11614" s="1" t="s">
        <v>13272</v>
      </c>
      <c r="E11614" s="1" t="s">
        <v>20788</v>
      </c>
      <c r="F11614" s="1" t="s">
        <v>3147</v>
      </c>
      <c r="G11614" s="1" t="s">
        <v>89</v>
      </c>
      <c r="H11614" s="1">
        <v>45.0</v>
      </c>
      <c r="I11614" s="3">
        <v>43860.546522094905</v>
      </c>
      <c r="J11614" s="1">
        <v>2.43035096283974</v>
      </c>
      <c r="K11614" s="1" t="s">
        <v>62</v>
      </c>
      <c r="M11614" s="3">
        <v>43860.56654699074</v>
      </c>
    </row>
    <row r="11615">
      <c r="A11615" s="1">
        <v>11613.0</v>
      </c>
      <c r="B11615" s="1" t="s">
        <v>3056</v>
      </c>
      <c r="C11615" s="1" t="s">
        <v>20789</v>
      </c>
      <c r="D11615" s="1" t="s">
        <v>32</v>
      </c>
      <c r="E11615" s="1" t="s">
        <v>3059</v>
      </c>
      <c r="F11615" s="1" t="s">
        <v>3060</v>
      </c>
      <c r="G11615" s="1" t="s">
        <v>35</v>
      </c>
      <c r="H11615" s="1">
        <v>45.0</v>
      </c>
      <c r="I11615" s="3">
        <v>43836.291666666664</v>
      </c>
      <c r="J11615" s="1">
        <v>0.454140515256619</v>
      </c>
      <c r="K11615" s="1" t="s">
        <v>24</v>
      </c>
      <c r="M11615" s="3">
        <v>43836.29459912037</v>
      </c>
    </row>
    <row r="11616">
      <c r="A11616" s="1">
        <v>11614.0</v>
      </c>
      <c r="B11616" s="1" t="s">
        <v>853</v>
      </c>
      <c r="C11616" s="1" t="s">
        <v>20790</v>
      </c>
      <c r="D11616" s="1" t="s">
        <v>2013</v>
      </c>
      <c r="E11616" s="1" t="s">
        <v>3937</v>
      </c>
      <c r="F11616" s="1" t="s">
        <v>856</v>
      </c>
      <c r="G11616" s="1" t="s">
        <v>17</v>
      </c>
      <c r="H11616" s="1">
        <v>45.0</v>
      </c>
      <c r="I11616" s="3">
        <v>44028.541666666664</v>
      </c>
      <c r="J11616" s="1">
        <v>1.86319123744935</v>
      </c>
      <c r="K11616" s="1" t="s">
        <v>18</v>
      </c>
      <c r="M11616" s="3">
        <v>44028.578499027775</v>
      </c>
    </row>
    <row r="11617">
      <c r="A11617" s="1">
        <v>11615.0</v>
      </c>
      <c r="B11617" s="1" t="s">
        <v>2702</v>
      </c>
      <c r="C11617" s="1" t="s">
        <v>20791</v>
      </c>
      <c r="D11617" s="1" t="s">
        <v>15215</v>
      </c>
      <c r="E11617" s="1" t="s">
        <v>20792</v>
      </c>
      <c r="F11617" s="1" t="s">
        <v>2705</v>
      </c>
      <c r="G11617" s="1" t="s">
        <v>39</v>
      </c>
      <c r="H11617" s="1">
        <v>45.0</v>
      </c>
      <c r="I11617" s="3">
        <v>44181.625</v>
      </c>
      <c r="J11617" s="1">
        <v>2.05422546510447</v>
      </c>
      <c r="K11617" s="1" t="s">
        <v>24</v>
      </c>
      <c r="L11617" s="1" t="s">
        <v>365</v>
      </c>
      <c r="M11617" s="3">
        <v>44181.6572149537</v>
      </c>
    </row>
    <row r="11618">
      <c r="A11618" s="1">
        <v>11616.0</v>
      </c>
      <c r="B11618" s="1" t="s">
        <v>2276</v>
      </c>
      <c r="C11618" s="1" t="s">
        <v>20793</v>
      </c>
      <c r="D11618" s="1" t="s">
        <v>1925</v>
      </c>
      <c r="E11618" s="1" t="s">
        <v>2278</v>
      </c>
      <c r="F11618" s="1" t="s">
        <v>2279</v>
      </c>
      <c r="G11618" s="1" t="s">
        <v>35</v>
      </c>
      <c r="H11618" s="1">
        <v>45.0</v>
      </c>
      <c r="I11618" s="3">
        <v>44104.625</v>
      </c>
      <c r="J11618" s="1">
        <v>5.81338496760815</v>
      </c>
      <c r="K11618" s="1" t="s">
        <v>159</v>
      </c>
      <c r="M11618" s="3">
        <v>44104.672587719906</v>
      </c>
    </row>
    <row r="11619">
      <c r="A11619" s="1">
        <v>11617.0</v>
      </c>
      <c r="B11619" s="1" t="s">
        <v>20794</v>
      </c>
      <c r="C11619" s="1" t="s">
        <v>20795</v>
      </c>
      <c r="D11619" s="1" t="s">
        <v>12323</v>
      </c>
      <c r="E11619" s="1" t="s">
        <v>20796</v>
      </c>
      <c r="F11619" s="1" t="s">
        <v>20797</v>
      </c>
      <c r="G11619" s="1" t="s">
        <v>39</v>
      </c>
      <c r="H11619" s="1">
        <v>45.0</v>
      </c>
      <c r="I11619" s="3">
        <v>44208.25</v>
      </c>
      <c r="J11619" s="1">
        <v>3.5423267425816</v>
      </c>
      <c r="K11619" s="1" t="s">
        <v>46</v>
      </c>
      <c r="M11619" s="3">
        <v>44208.283707222225</v>
      </c>
    </row>
    <row r="11620">
      <c r="A11620" s="1">
        <v>11618.0</v>
      </c>
      <c r="B11620" s="1" t="s">
        <v>1644</v>
      </c>
      <c r="C11620" s="1" t="s">
        <v>20798</v>
      </c>
      <c r="D11620" s="1" t="s">
        <v>1250</v>
      </c>
      <c r="E11620" s="1" t="s">
        <v>5638</v>
      </c>
      <c r="F11620" s="1" t="s">
        <v>1647</v>
      </c>
      <c r="G11620" s="1" t="s">
        <v>17</v>
      </c>
      <c r="H11620" s="1">
        <v>45.0</v>
      </c>
      <c r="I11620" s="3">
        <v>44145.791666666664</v>
      </c>
      <c r="J11620" s="1">
        <v>1.56984089268957</v>
      </c>
      <c r="K11620" s="1" t="s">
        <v>24</v>
      </c>
      <c r="L11620" s="1" t="s">
        <v>741</v>
      </c>
      <c r="M11620" s="3">
        <v>44146.478449375</v>
      </c>
    </row>
    <row r="11621">
      <c r="A11621" s="1">
        <v>11619.0</v>
      </c>
      <c r="B11621" s="1" t="s">
        <v>1993</v>
      </c>
      <c r="C11621" s="1" t="s">
        <v>20799</v>
      </c>
      <c r="D11621" s="1" t="s">
        <v>326</v>
      </c>
      <c r="E11621" s="1" t="s">
        <v>20800</v>
      </c>
      <c r="F11621" s="1" t="s">
        <v>1997</v>
      </c>
      <c r="G11621" s="1" t="s">
        <v>39</v>
      </c>
      <c r="H11621" s="1">
        <v>45.0</v>
      </c>
      <c r="I11621" s="3">
        <v>44173.583333333336</v>
      </c>
      <c r="J11621" s="1">
        <v>5.77333254576128</v>
      </c>
      <c r="K11621" s="1" t="s">
        <v>24</v>
      </c>
      <c r="M11621" s="3">
        <v>44173.61730871528</v>
      </c>
    </row>
    <row r="11622">
      <c r="A11622" s="1">
        <v>11620.0</v>
      </c>
      <c r="B11622" s="1" t="s">
        <v>445</v>
      </c>
      <c r="C11622" s="1" t="s">
        <v>20801</v>
      </c>
      <c r="D11622" s="1" t="s">
        <v>447</v>
      </c>
      <c r="E11622" s="1" t="s">
        <v>448</v>
      </c>
      <c r="F11622" s="1" t="s">
        <v>449</v>
      </c>
      <c r="G11622" s="1" t="s">
        <v>35</v>
      </c>
      <c r="H11622" s="1">
        <v>45.0</v>
      </c>
      <c r="I11622" s="3">
        <v>43628.5</v>
      </c>
      <c r="J11622" s="1">
        <v>1.52055788363952</v>
      </c>
      <c r="K11622" s="1" t="s">
        <v>24</v>
      </c>
      <c r="M11622" s="3">
        <v>43628.453336666666</v>
      </c>
    </row>
    <row r="11623">
      <c r="A11623" s="1">
        <v>11621.0</v>
      </c>
      <c r="B11623" s="1" t="s">
        <v>788</v>
      </c>
      <c r="C11623" s="1" t="s">
        <v>20802</v>
      </c>
      <c r="D11623" s="1" t="s">
        <v>148</v>
      </c>
      <c r="E11623" s="1" t="s">
        <v>1891</v>
      </c>
      <c r="F11623" s="1" t="s">
        <v>791</v>
      </c>
      <c r="G11623" s="1" t="s">
        <v>17</v>
      </c>
      <c r="H11623" s="1">
        <v>45.0</v>
      </c>
      <c r="I11623" s="3">
        <v>43855.145833333336</v>
      </c>
      <c r="J11623" s="1">
        <v>2.38533339593478</v>
      </c>
      <c r="K11623" s="1" t="s">
        <v>24</v>
      </c>
      <c r="M11623" s="3">
        <v>43855.188444583335</v>
      </c>
    </row>
    <row r="11624">
      <c r="A11624" s="1">
        <v>11622.0</v>
      </c>
      <c r="B11624" s="1" t="s">
        <v>872</v>
      </c>
      <c r="C11624" s="1" t="s">
        <v>20803</v>
      </c>
      <c r="D11624" s="1" t="s">
        <v>37</v>
      </c>
      <c r="E11624" s="1" t="s">
        <v>20804</v>
      </c>
      <c r="F11624" s="1" t="s">
        <v>875</v>
      </c>
      <c r="G11624" s="1" t="s">
        <v>89</v>
      </c>
      <c r="H11624" s="1">
        <v>45.0</v>
      </c>
      <c r="I11624" s="3">
        <v>44188.53448785879</v>
      </c>
      <c r="J11624" s="1">
        <v>3.11471097856876</v>
      </c>
      <c r="K11624" s="1" t="s">
        <v>18</v>
      </c>
      <c r="M11624" s="3">
        <v>44188.54140350695</v>
      </c>
    </row>
    <row r="11625">
      <c r="A11625" s="1">
        <v>11623.0</v>
      </c>
      <c r="B11625" s="1" t="s">
        <v>7630</v>
      </c>
      <c r="C11625" s="1" t="s">
        <v>20805</v>
      </c>
      <c r="D11625" s="1" t="s">
        <v>211</v>
      </c>
      <c r="E11625" s="1" t="s">
        <v>20806</v>
      </c>
      <c r="F11625" s="1" t="s">
        <v>7633</v>
      </c>
      <c r="G11625" s="1" t="s">
        <v>39</v>
      </c>
      <c r="H11625" s="1">
        <v>45.0</v>
      </c>
      <c r="I11625" s="3">
        <v>44034.729166666664</v>
      </c>
      <c r="J11625" s="1">
        <v>1.00515038376633</v>
      </c>
      <c r="K11625" s="1" t="s">
        <v>24</v>
      </c>
      <c r="L11625" s="1" t="s">
        <v>406</v>
      </c>
      <c r="M11625" s="3">
        <v>44034.75967254629</v>
      </c>
    </row>
    <row r="11626">
      <c r="A11626" s="1">
        <v>11624.0</v>
      </c>
      <c r="B11626" s="1" t="s">
        <v>4095</v>
      </c>
      <c r="C11626" s="1" t="s">
        <v>20807</v>
      </c>
      <c r="D11626" s="1" t="s">
        <v>75</v>
      </c>
      <c r="E11626" s="1" t="s">
        <v>20808</v>
      </c>
      <c r="F11626" s="1" t="s">
        <v>4098</v>
      </c>
      <c r="G11626" s="1" t="s">
        <v>39</v>
      </c>
      <c r="H11626" s="1">
        <v>45.0</v>
      </c>
      <c r="I11626" s="3">
        <v>43505.25</v>
      </c>
      <c r="J11626" s="1">
        <v>2.67922393791242</v>
      </c>
      <c r="K11626" s="1" t="s">
        <v>24</v>
      </c>
      <c r="M11626" s="3">
        <v>43505.294006724536</v>
      </c>
    </row>
    <row r="11627">
      <c r="A11627" s="1">
        <v>11625.0</v>
      </c>
      <c r="B11627" s="1" t="s">
        <v>3172</v>
      </c>
      <c r="C11627" s="1" t="s">
        <v>20809</v>
      </c>
      <c r="D11627" s="1" t="s">
        <v>116</v>
      </c>
      <c r="E11627" s="1" t="s">
        <v>3522</v>
      </c>
      <c r="F11627" s="1" t="s">
        <v>3175</v>
      </c>
      <c r="G11627" s="1" t="s">
        <v>17</v>
      </c>
      <c r="H11627" s="1">
        <v>45.0</v>
      </c>
      <c r="I11627" s="3">
        <v>44187.291666666664</v>
      </c>
      <c r="J11627" s="1">
        <v>7.38244517781743</v>
      </c>
      <c r="K11627" s="1" t="s">
        <v>24</v>
      </c>
      <c r="L11627" s="1" t="s">
        <v>741</v>
      </c>
      <c r="M11627" s="3">
        <v>44187.32701940972</v>
      </c>
    </row>
    <row r="11628">
      <c r="A11628" s="1">
        <v>11626.0</v>
      </c>
      <c r="B11628" s="1" t="s">
        <v>20810</v>
      </c>
      <c r="C11628" s="1" t="s">
        <v>20811</v>
      </c>
      <c r="D11628" s="1" t="s">
        <v>37</v>
      </c>
      <c r="E11628" s="1" t="s">
        <v>20812</v>
      </c>
      <c r="F11628" s="1" t="s">
        <v>20813</v>
      </c>
      <c r="G11628" s="1" t="s">
        <v>39</v>
      </c>
      <c r="H11628" s="1">
        <v>45.0</v>
      </c>
      <c r="I11628" s="3">
        <v>44148.583333333336</v>
      </c>
      <c r="J11628" s="1">
        <v>1.25757757892579</v>
      </c>
      <c r="K11628" s="1" t="s">
        <v>46</v>
      </c>
      <c r="L11628" s="1" t="s">
        <v>10041</v>
      </c>
      <c r="M11628" s="3">
        <v>44148.61467956018</v>
      </c>
    </row>
    <row r="11629">
      <c r="A11629" s="1">
        <v>11627.0</v>
      </c>
      <c r="B11629" s="1" t="s">
        <v>887</v>
      </c>
      <c r="C11629" s="1" t="s">
        <v>20814</v>
      </c>
      <c r="D11629" s="1" t="s">
        <v>1179</v>
      </c>
      <c r="E11629" s="1" t="s">
        <v>20815</v>
      </c>
      <c r="F11629" s="1" t="s">
        <v>891</v>
      </c>
      <c r="G11629" s="1" t="s">
        <v>89</v>
      </c>
      <c r="H11629" s="1">
        <v>45.0</v>
      </c>
      <c r="I11629" s="3">
        <v>43847.77128508102</v>
      </c>
      <c r="J11629" s="1">
        <v>1.94978276334196</v>
      </c>
      <c r="K11629" s="1" t="s">
        <v>24</v>
      </c>
      <c r="M11629" s="3">
        <v>43847.820425763886</v>
      </c>
    </row>
    <row r="11630">
      <c r="A11630" s="1">
        <v>11628.0</v>
      </c>
      <c r="B11630" s="1" t="s">
        <v>196</v>
      </c>
      <c r="C11630" s="1" t="s">
        <v>20816</v>
      </c>
      <c r="D11630" s="1" t="s">
        <v>198</v>
      </c>
      <c r="E11630" s="1" t="s">
        <v>5150</v>
      </c>
      <c r="F11630" s="1" t="s">
        <v>200</v>
      </c>
      <c r="G11630" s="1" t="s">
        <v>17</v>
      </c>
      <c r="H11630" s="1">
        <v>45.0</v>
      </c>
      <c r="I11630" s="3">
        <v>44223.5625</v>
      </c>
      <c r="J11630" s="1">
        <v>2.75631510256819</v>
      </c>
      <c r="K11630" s="1" t="s">
        <v>24</v>
      </c>
      <c r="M11630" s="3">
        <v>44223.593408252316</v>
      </c>
    </row>
    <row r="11631">
      <c r="A11631" s="1">
        <v>11629.0</v>
      </c>
      <c r="B11631" s="1" t="s">
        <v>2543</v>
      </c>
      <c r="C11631" s="1" t="s">
        <v>20817</v>
      </c>
      <c r="D11631" s="1" t="s">
        <v>1243</v>
      </c>
      <c r="E11631" s="1" t="s">
        <v>5509</v>
      </c>
      <c r="F11631" s="1" t="s">
        <v>2546</v>
      </c>
      <c r="G11631" s="1" t="s">
        <v>17</v>
      </c>
      <c r="H11631" s="1">
        <v>45.0</v>
      </c>
      <c r="I11631" s="3">
        <v>43761.708333333336</v>
      </c>
      <c r="J11631" s="1">
        <v>2.54410035004151</v>
      </c>
      <c r="K11631" s="1" t="s">
        <v>18</v>
      </c>
      <c r="M11631" s="3">
        <v>43761.74666982639</v>
      </c>
    </row>
    <row r="11632">
      <c r="A11632" s="1">
        <v>11630.0</v>
      </c>
      <c r="B11632" s="1" t="s">
        <v>2555</v>
      </c>
      <c r="C11632" s="1" t="s">
        <v>20818</v>
      </c>
      <c r="D11632" s="1" t="s">
        <v>1255</v>
      </c>
      <c r="E11632" s="1" t="s">
        <v>2557</v>
      </c>
      <c r="F11632" s="1" t="s">
        <v>2558</v>
      </c>
      <c r="G11632" s="1" t="s">
        <v>17</v>
      </c>
      <c r="H11632" s="1">
        <v>45.0</v>
      </c>
      <c r="I11632" s="3">
        <v>43883.625</v>
      </c>
      <c r="J11632" s="1">
        <v>0.0</v>
      </c>
      <c r="K11632" s="1" t="s">
        <v>83</v>
      </c>
      <c r="M11632" s="3">
        <v>43884.57562618056</v>
      </c>
    </row>
    <row r="11633">
      <c r="A11633" s="1">
        <v>11631.0</v>
      </c>
      <c r="B11633" s="1" t="s">
        <v>2467</v>
      </c>
      <c r="C11633" s="1" t="s">
        <v>20819</v>
      </c>
      <c r="D11633" s="1" t="s">
        <v>1255</v>
      </c>
      <c r="E11633" s="1" t="s">
        <v>3681</v>
      </c>
      <c r="F11633" s="1" t="s">
        <v>2470</v>
      </c>
      <c r="G11633" s="1" t="s">
        <v>17</v>
      </c>
      <c r="H11633" s="1">
        <v>45.0</v>
      </c>
      <c r="I11633" s="3">
        <v>43891.614583333336</v>
      </c>
      <c r="J11633" s="1">
        <v>1.09798680957499</v>
      </c>
      <c r="K11633" s="1" t="s">
        <v>83</v>
      </c>
      <c r="M11633" s="3">
        <v>43891.62277120371</v>
      </c>
    </row>
    <row r="11634">
      <c r="A11634" s="1">
        <v>11632.0</v>
      </c>
      <c r="B11634" s="1" t="s">
        <v>273</v>
      </c>
      <c r="C11634" s="1" t="s">
        <v>20820</v>
      </c>
      <c r="D11634" s="1" t="s">
        <v>338</v>
      </c>
      <c r="E11634" s="1" t="s">
        <v>20821</v>
      </c>
      <c r="F11634" s="1" t="s">
        <v>277</v>
      </c>
      <c r="G11634" s="1" t="s">
        <v>89</v>
      </c>
      <c r="H11634" s="1">
        <v>45.0</v>
      </c>
      <c r="I11634" s="3">
        <v>44024.431094375</v>
      </c>
      <c r="J11634" s="1">
        <v>1.13846394765449</v>
      </c>
      <c r="K11634" s="1" t="s">
        <v>24</v>
      </c>
      <c r="M11634" s="3">
        <v>44024.454354629626</v>
      </c>
    </row>
    <row r="11635">
      <c r="A11635" s="1">
        <v>11633.0</v>
      </c>
      <c r="B11635" s="1" t="s">
        <v>1583</v>
      </c>
      <c r="C11635" s="1" t="s">
        <v>20822</v>
      </c>
      <c r="D11635" s="1" t="s">
        <v>2965</v>
      </c>
      <c r="E11635" s="1" t="s">
        <v>20823</v>
      </c>
      <c r="F11635" s="1" t="s">
        <v>1586</v>
      </c>
      <c r="G11635" s="1" t="s">
        <v>39</v>
      </c>
      <c r="H11635" s="1">
        <v>45.0</v>
      </c>
      <c r="I11635" s="3">
        <v>43855.75</v>
      </c>
      <c r="J11635" s="1">
        <v>0.79241438456477</v>
      </c>
      <c r="K11635" s="1" t="s">
        <v>24</v>
      </c>
      <c r="M11635" s="3">
        <v>43855.79984920139</v>
      </c>
    </row>
    <row r="11636">
      <c r="A11636" s="1">
        <v>11634.0</v>
      </c>
      <c r="B11636" s="1" t="s">
        <v>150</v>
      </c>
      <c r="C11636" s="1" t="s">
        <v>20824</v>
      </c>
      <c r="D11636" s="1" t="s">
        <v>588</v>
      </c>
      <c r="E11636" s="1" t="s">
        <v>9699</v>
      </c>
      <c r="F11636" s="1" t="s">
        <v>153</v>
      </c>
      <c r="G11636" s="1" t="s">
        <v>17</v>
      </c>
      <c r="H11636" s="1">
        <v>45.0</v>
      </c>
      <c r="I11636" s="3">
        <v>43780.291666666664</v>
      </c>
      <c r="J11636" s="1">
        <v>6.70777456548894</v>
      </c>
      <c r="K11636" s="1" t="s">
        <v>62</v>
      </c>
      <c r="M11636" s="3">
        <v>43780.324649918985</v>
      </c>
    </row>
    <row r="11637">
      <c r="A11637" s="1">
        <v>11635.0</v>
      </c>
      <c r="B11637" s="1" t="s">
        <v>2467</v>
      </c>
      <c r="C11637" s="1" t="s">
        <v>20825</v>
      </c>
      <c r="D11637" s="1" t="s">
        <v>2173</v>
      </c>
      <c r="E11637" s="1" t="s">
        <v>6041</v>
      </c>
      <c r="F11637" s="1" t="s">
        <v>2470</v>
      </c>
      <c r="G11637" s="1" t="s">
        <v>17</v>
      </c>
      <c r="H11637" s="1">
        <v>45.0</v>
      </c>
      <c r="I11637" s="3">
        <v>43773.625</v>
      </c>
      <c r="J11637" s="1">
        <v>0.2025564355057</v>
      </c>
      <c r="K11637" s="1" t="s">
        <v>83</v>
      </c>
      <c r="M11637" s="3">
        <v>43773.63186826389</v>
      </c>
    </row>
    <row r="11638">
      <c r="A11638" s="1">
        <v>11636.0</v>
      </c>
      <c r="B11638" s="1" t="s">
        <v>256</v>
      </c>
      <c r="C11638" s="1" t="s">
        <v>20826</v>
      </c>
      <c r="D11638" s="1" t="s">
        <v>1053</v>
      </c>
      <c r="E11638" s="1" t="s">
        <v>14576</v>
      </c>
      <c r="F11638" s="1" t="s">
        <v>260</v>
      </c>
      <c r="G11638" s="1" t="s">
        <v>17</v>
      </c>
      <c r="H11638" s="1">
        <v>45.0</v>
      </c>
      <c r="I11638" s="3">
        <v>43748.416666666664</v>
      </c>
      <c r="J11638" s="1">
        <v>1.9856394783987</v>
      </c>
      <c r="K11638" s="1" t="s">
        <v>218</v>
      </c>
      <c r="M11638" s="3">
        <v>43748.47571054398</v>
      </c>
    </row>
    <row r="11639">
      <c r="A11639" s="1">
        <v>11637.0</v>
      </c>
      <c r="B11639" s="1" t="s">
        <v>2314</v>
      </c>
      <c r="C11639" s="1" t="s">
        <v>20827</v>
      </c>
      <c r="D11639" s="1" t="s">
        <v>1363</v>
      </c>
      <c r="E11639" s="1" t="s">
        <v>2743</v>
      </c>
      <c r="F11639" s="1" t="s">
        <v>2318</v>
      </c>
      <c r="G11639" s="1" t="s">
        <v>17</v>
      </c>
      <c r="H11639" s="1">
        <v>45.0</v>
      </c>
      <c r="I11639" s="3">
        <v>44161.666666666664</v>
      </c>
      <c r="J11639" s="1">
        <v>1.28646208274705</v>
      </c>
      <c r="K11639" s="1" t="s">
        <v>18</v>
      </c>
      <c r="M11639" s="3">
        <v>44161.705639224536</v>
      </c>
    </row>
    <row r="11640">
      <c r="A11640" s="1">
        <v>11638.0</v>
      </c>
      <c r="B11640" s="1" t="s">
        <v>136</v>
      </c>
      <c r="C11640" s="1" t="s">
        <v>20828</v>
      </c>
      <c r="D11640" s="1" t="s">
        <v>138</v>
      </c>
      <c r="E11640" s="1" t="s">
        <v>1056</v>
      </c>
      <c r="F11640" s="1" t="s">
        <v>140</v>
      </c>
      <c r="G11640" s="1" t="s">
        <v>35</v>
      </c>
      <c r="H11640" s="1">
        <v>45.0</v>
      </c>
      <c r="I11640" s="3">
        <v>44245.291666666664</v>
      </c>
      <c r="J11640" s="1">
        <v>2.0577448603601</v>
      </c>
      <c r="K11640" s="1" t="s">
        <v>18</v>
      </c>
      <c r="M11640" s="3">
        <v>44245.32144574074</v>
      </c>
    </row>
    <row r="11641">
      <c r="A11641" s="1">
        <v>11639.0</v>
      </c>
      <c r="B11641" s="1" t="s">
        <v>5879</v>
      </c>
      <c r="C11641" s="1" t="s">
        <v>20829</v>
      </c>
      <c r="D11641" s="1" t="s">
        <v>20830</v>
      </c>
      <c r="E11641" s="1" t="s">
        <v>20831</v>
      </c>
      <c r="F11641" s="1" t="s">
        <v>5882</v>
      </c>
      <c r="G11641" s="1" t="s">
        <v>89</v>
      </c>
      <c r="H11641" s="1">
        <v>45.0</v>
      </c>
      <c r="I11641" s="3">
        <v>44239.71092012731</v>
      </c>
      <c r="J11641" s="1">
        <v>2.827823342247</v>
      </c>
      <c r="K11641" s="1" t="s">
        <v>24</v>
      </c>
      <c r="L11641" s="1" t="s">
        <v>135</v>
      </c>
      <c r="M11641" s="3">
        <v>44239.73626226852</v>
      </c>
    </row>
    <row r="11642">
      <c r="A11642" s="1">
        <v>11640.0</v>
      </c>
      <c r="B11642" s="1" t="s">
        <v>340</v>
      </c>
      <c r="C11642" s="1" t="s">
        <v>20832</v>
      </c>
      <c r="D11642" s="1" t="s">
        <v>1255</v>
      </c>
      <c r="E11642" s="1" t="s">
        <v>20833</v>
      </c>
      <c r="F11642" s="1" t="s">
        <v>344</v>
      </c>
      <c r="G11642" s="1" t="s">
        <v>39</v>
      </c>
      <c r="H11642" s="1">
        <v>45.0</v>
      </c>
      <c r="I11642" s="3">
        <v>43998.25</v>
      </c>
      <c r="J11642" s="1">
        <v>1.18599292866166</v>
      </c>
      <c r="K11642" s="1" t="s">
        <v>83</v>
      </c>
      <c r="M11642" s="3">
        <v>43998.28153085648</v>
      </c>
    </row>
    <row r="11643">
      <c r="A11643" s="1">
        <v>11641.0</v>
      </c>
      <c r="B11643" s="1" t="s">
        <v>394</v>
      </c>
      <c r="C11643" s="1" t="s">
        <v>20834</v>
      </c>
      <c r="D11643" s="1" t="s">
        <v>396</v>
      </c>
      <c r="E11643" s="1" t="s">
        <v>15132</v>
      </c>
      <c r="F11643" s="1" t="s">
        <v>398</v>
      </c>
      <c r="G11643" s="1" t="s">
        <v>17</v>
      </c>
      <c r="H11643" s="1">
        <v>45.0</v>
      </c>
      <c r="I11643" s="3">
        <v>43701.625</v>
      </c>
      <c r="J11643" s="1">
        <v>1.44035251315168</v>
      </c>
      <c r="K11643" s="1" t="s">
        <v>83</v>
      </c>
      <c r="M11643" s="3">
        <v>43701.651021736114</v>
      </c>
    </row>
    <row r="11644">
      <c r="A11644" s="1">
        <v>11642.0</v>
      </c>
      <c r="B11644" s="1" t="s">
        <v>2339</v>
      </c>
      <c r="C11644" s="1" t="s">
        <v>20835</v>
      </c>
      <c r="D11644" s="1" t="s">
        <v>738</v>
      </c>
      <c r="E11644" s="1" t="s">
        <v>2341</v>
      </c>
      <c r="F11644" s="1" t="s">
        <v>2342</v>
      </c>
      <c r="G11644" s="1" t="s">
        <v>35</v>
      </c>
      <c r="H11644" s="1">
        <v>45.0</v>
      </c>
      <c r="I11644" s="3">
        <v>44173.666666666664</v>
      </c>
      <c r="J11644" s="1">
        <v>0.388793632731398</v>
      </c>
      <c r="K11644" s="1" t="s">
        <v>24</v>
      </c>
      <c r="M11644" s="3">
        <v>44173.70025607639</v>
      </c>
    </row>
    <row r="11645">
      <c r="A11645" s="1">
        <v>11643.0</v>
      </c>
      <c r="B11645" s="1" t="s">
        <v>732</v>
      </c>
      <c r="C11645" s="1" t="s">
        <v>20836</v>
      </c>
      <c r="D11645" s="1" t="s">
        <v>3403</v>
      </c>
      <c r="E11645" s="1" t="s">
        <v>3634</v>
      </c>
      <c r="F11645" s="1" t="s">
        <v>735</v>
      </c>
      <c r="G11645" s="1" t="s">
        <v>17</v>
      </c>
      <c r="H11645" s="1">
        <v>45.0</v>
      </c>
      <c r="I11645" s="3">
        <v>44245.729166666664</v>
      </c>
      <c r="J11645" s="1">
        <v>0.0634142543613207</v>
      </c>
      <c r="K11645" s="1" t="s">
        <v>24</v>
      </c>
      <c r="M11645" s="3">
        <v>44245.71985140046</v>
      </c>
    </row>
    <row r="11646">
      <c r="A11646" s="1">
        <v>11644.0</v>
      </c>
      <c r="B11646" s="1" t="s">
        <v>727</v>
      </c>
      <c r="C11646" s="1" t="s">
        <v>20837</v>
      </c>
      <c r="D11646" s="1" t="s">
        <v>701</v>
      </c>
      <c r="E11646" s="1" t="s">
        <v>4135</v>
      </c>
      <c r="F11646" s="1" t="s">
        <v>731</v>
      </c>
      <c r="G11646" s="1" t="s">
        <v>35</v>
      </c>
      <c r="H11646" s="1">
        <v>45.0</v>
      </c>
      <c r="I11646" s="3">
        <v>44140.21875</v>
      </c>
      <c r="J11646" s="1">
        <v>2.52185237559982</v>
      </c>
      <c r="K11646" s="1" t="s">
        <v>24</v>
      </c>
      <c r="M11646" s="3">
        <v>44140.2718303588</v>
      </c>
    </row>
    <row r="11647">
      <c r="A11647" s="1">
        <v>11645.0</v>
      </c>
      <c r="B11647" s="1" t="s">
        <v>303</v>
      </c>
      <c r="C11647" s="1" t="s">
        <v>20838</v>
      </c>
      <c r="D11647" s="1" t="s">
        <v>305</v>
      </c>
      <c r="E11647" s="1" t="s">
        <v>1839</v>
      </c>
      <c r="F11647" s="1" t="s">
        <v>307</v>
      </c>
      <c r="G11647" s="1" t="s">
        <v>17</v>
      </c>
      <c r="H11647" s="1">
        <v>45.0</v>
      </c>
      <c r="I11647" s="3">
        <v>43888.791666666664</v>
      </c>
      <c r="J11647" s="1">
        <v>0.888273982796661</v>
      </c>
      <c r="K11647" s="1" t="s">
        <v>24</v>
      </c>
      <c r="M11647" s="3">
        <v>43888.819235752315</v>
      </c>
    </row>
    <row r="11648">
      <c r="A11648" s="1">
        <v>11646.0</v>
      </c>
      <c r="B11648" s="1" t="s">
        <v>1023</v>
      </c>
      <c r="C11648" s="1" t="s">
        <v>20839</v>
      </c>
      <c r="D11648" s="1" t="s">
        <v>518</v>
      </c>
      <c r="E11648" s="1" t="s">
        <v>8117</v>
      </c>
      <c r="F11648" s="1" t="s">
        <v>1027</v>
      </c>
      <c r="G11648" s="1" t="s">
        <v>17</v>
      </c>
      <c r="H11648" s="1">
        <v>45.0</v>
      </c>
      <c r="I11648" s="3">
        <v>44003.197916666664</v>
      </c>
      <c r="J11648" s="1">
        <v>1.01888277727811</v>
      </c>
      <c r="K11648" s="1" t="s">
        <v>24</v>
      </c>
      <c r="M11648" s="3">
        <v>44003.233279189815</v>
      </c>
    </row>
    <row r="11649">
      <c r="A11649" s="1">
        <v>11647.0</v>
      </c>
      <c r="B11649" s="1" t="s">
        <v>233</v>
      </c>
      <c r="C11649" s="1" t="s">
        <v>20840</v>
      </c>
      <c r="D11649" s="1" t="s">
        <v>3465</v>
      </c>
      <c r="E11649" s="1" t="s">
        <v>802</v>
      </c>
      <c r="F11649" s="1" t="s">
        <v>237</v>
      </c>
      <c r="G11649" s="1" t="s">
        <v>35</v>
      </c>
      <c r="H11649" s="1">
        <v>45.0</v>
      </c>
      <c r="I11649" s="3">
        <v>44146.583333333336</v>
      </c>
      <c r="J11649" s="1">
        <v>2.32788113013085</v>
      </c>
      <c r="K11649" s="1" t="s">
        <v>24</v>
      </c>
      <c r="L11649" s="1" t="s">
        <v>238</v>
      </c>
      <c r="M11649" s="3">
        <v>44146.614110358794</v>
      </c>
    </row>
    <row r="11650">
      <c r="A11650" s="1">
        <v>11648.0</v>
      </c>
      <c r="B11650" s="1" t="s">
        <v>620</v>
      </c>
      <c r="C11650" s="1" t="s">
        <v>20841</v>
      </c>
      <c r="D11650" s="1" t="s">
        <v>2567</v>
      </c>
      <c r="E11650" s="1" t="s">
        <v>6456</v>
      </c>
      <c r="F11650" s="1" t="s">
        <v>623</v>
      </c>
      <c r="G11650" s="1" t="s">
        <v>17</v>
      </c>
      <c r="H11650" s="1">
        <v>45.0</v>
      </c>
      <c r="I11650" s="3">
        <v>44033.291666666664</v>
      </c>
      <c r="J11650" s="1">
        <v>0.906265981422875</v>
      </c>
      <c r="K11650" s="1" t="s">
        <v>18</v>
      </c>
      <c r="M11650" s="3">
        <v>44033.34697181713</v>
      </c>
    </row>
    <row r="11651">
      <c r="A11651" s="1">
        <v>11649.0</v>
      </c>
      <c r="B11651" s="1" t="s">
        <v>3909</v>
      </c>
      <c r="C11651" s="1" t="s">
        <v>20842</v>
      </c>
      <c r="D11651" s="1" t="s">
        <v>1280</v>
      </c>
      <c r="E11651" s="1" t="s">
        <v>20843</v>
      </c>
      <c r="F11651" s="1" t="s">
        <v>3912</v>
      </c>
      <c r="G11651" s="1" t="s">
        <v>39</v>
      </c>
      <c r="H11651" s="1">
        <v>45.0</v>
      </c>
      <c r="I11651" s="3">
        <v>43879.708333333336</v>
      </c>
      <c r="J11651" s="1">
        <v>2.27263003220586</v>
      </c>
      <c r="K11651" s="1" t="s">
        <v>24</v>
      </c>
      <c r="M11651" s="3">
        <v>43879.73901668981</v>
      </c>
    </row>
    <row r="11652">
      <c r="A11652" s="1">
        <v>11650.0</v>
      </c>
      <c r="B11652" s="1" t="s">
        <v>887</v>
      </c>
      <c r="C11652" s="1" t="s">
        <v>20844</v>
      </c>
      <c r="D11652" s="1" t="s">
        <v>132</v>
      </c>
      <c r="E11652" s="1" t="s">
        <v>20845</v>
      </c>
      <c r="F11652" s="1" t="s">
        <v>891</v>
      </c>
      <c r="G11652" s="1" t="s">
        <v>89</v>
      </c>
      <c r="H11652" s="1">
        <v>45.0</v>
      </c>
      <c r="I11652" s="3">
        <v>44098.55994359954</v>
      </c>
      <c r="J11652" s="1">
        <v>1.30781148515544</v>
      </c>
      <c r="K11652" s="1" t="s">
        <v>24</v>
      </c>
      <c r="M11652" s="3">
        <v>44098.57764336806</v>
      </c>
    </row>
    <row r="11653">
      <c r="A11653" s="1">
        <v>11651.0</v>
      </c>
      <c r="B11653" s="1" t="s">
        <v>350</v>
      </c>
      <c r="C11653" s="1" t="s">
        <v>20846</v>
      </c>
      <c r="D11653" s="1" t="s">
        <v>75</v>
      </c>
      <c r="E11653" s="1" t="s">
        <v>4211</v>
      </c>
      <c r="F11653" s="1" t="s">
        <v>353</v>
      </c>
      <c r="G11653" s="1" t="s">
        <v>35</v>
      </c>
      <c r="H11653" s="1">
        <v>45.0</v>
      </c>
      <c r="I11653" s="3">
        <v>43602.166666666664</v>
      </c>
      <c r="J11653" s="1">
        <v>0.0877234429848284</v>
      </c>
      <c r="K11653" s="1" t="s">
        <v>24</v>
      </c>
      <c r="M11653" s="3">
        <v>43601.961088206015</v>
      </c>
    </row>
    <row r="11654">
      <c r="A11654" s="1">
        <v>11652.0</v>
      </c>
      <c r="B11654" s="1" t="s">
        <v>340</v>
      </c>
      <c r="C11654" s="1" t="s">
        <v>20847</v>
      </c>
      <c r="D11654" s="1" t="s">
        <v>9658</v>
      </c>
      <c r="E11654" s="1" t="s">
        <v>20848</v>
      </c>
      <c r="F11654" s="1" t="s">
        <v>344</v>
      </c>
      <c r="G11654" s="1" t="s">
        <v>17</v>
      </c>
      <c r="H11654" s="1">
        <v>45.0</v>
      </c>
      <c r="I11654" s="3">
        <v>43895.1875</v>
      </c>
      <c r="J11654" s="1">
        <v>0.488546598680349</v>
      </c>
      <c r="K11654" s="1" t="s">
        <v>83</v>
      </c>
      <c r="M11654" s="3">
        <v>43895.22009960648</v>
      </c>
    </row>
    <row r="11655">
      <c r="A11655" s="1">
        <v>11653.0</v>
      </c>
      <c r="B11655" s="1" t="s">
        <v>3971</v>
      </c>
      <c r="C11655" s="1" t="s">
        <v>20849</v>
      </c>
      <c r="D11655" s="1" t="s">
        <v>1483</v>
      </c>
      <c r="E11655" s="1" t="s">
        <v>12506</v>
      </c>
      <c r="F11655" s="1" t="s">
        <v>3974</v>
      </c>
      <c r="G11655" s="1" t="s">
        <v>35</v>
      </c>
      <c r="H11655" s="1">
        <v>45.0</v>
      </c>
      <c r="I11655" s="3">
        <v>43861.25</v>
      </c>
      <c r="J11655" s="1">
        <v>1.00550071527243</v>
      </c>
      <c r="K11655" s="1" t="s">
        <v>24</v>
      </c>
      <c r="M11655" s="3">
        <v>43861.28260380787</v>
      </c>
    </row>
    <row r="11656">
      <c r="A11656" s="1">
        <v>11654.0</v>
      </c>
      <c r="B11656" s="1" t="s">
        <v>184</v>
      </c>
      <c r="C11656" s="1" t="s">
        <v>20850</v>
      </c>
      <c r="D11656" s="1" t="s">
        <v>1297</v>
      </c>
      <c r="E11656" s="1" t="s">
        <v>1391</v>
      </c>
      <c r="F11656" s="1" t="s">
        <v>187</v>
      </c>
      <c r="G11656" s="1" t="s">
        <v>17</v>
      </c>
      <c r="H11656" s="1">
        <v>45.0</v>
      </c>
      <c r="I11656" s="3">
        <v>43759.416666666664</v>
      </c>
      <c r="J11656" s="1">
        <v>2.16063206074199</v>
      </c>
      <c r="K11656" s="1" t="s">
        <v>24</v>
      </c>
      <c r="M11656" s="3">
        <v>43759.44812023148</v>
      </c>
    </row>
    <row r="11657">
      <c r="A11657" s="1">
        <v>11655.0</v>
      </c>
      <c r="B11657" s="1" t="s">
        <v>12</v>
      </c>
      <c r="C11657" s="1" t="s">
        <v>20851</v>
      </c>
      <c r="D11657" s="1" t="s">
        <v>411</v>
      </c>
      <c r="E11657" s="1" t="s">
        <v>4148</v>
      </c>
      <c r="F11657" s="1" t="s">
        <v>16</v>
      </c>
      <c r="G11657" s="1" t="s">
        <v>17</v>
      </c>
      <c r="H11657" s="1">
        <v>45.0</v>
      </c>
      <c r="I11657" s="3">
        <v>44117.625</v>
      </c>
      <c r="J11657" s="1">
        <v>0.460982530165001</v>
      </c>
      <c r="K11657" s="1" t="s">
        <v>18</v>
      </c>
      <c r="M11657" s="3">
        <v>44117.61319603009</v>
      </c>
    </row>
    <row r="11658">
      <c r="A11658" s="1">
        <v>11656.0</v>
      </c>
      <c r="B11658" s="1" t="s">
        <v>6362</v>
      </c>
      <c r="C11658" s="1" t="s">
        <v>20852</v>
      </c>
      <c r="D11658" s="1" t="s">
        <v>6364</v>
      </c>
      <c r="E11658" s="1" t="s">
        <v>6365</v>
      </c>
      <c r="F11658" s="1" t="s">
        <v>6366</v>
      </c>
      <c r="G11658" s="1" t="s">
        <v>35</v>
      </c>
      <c r="H11658" s="1">
        <v>45.0</v>
      </c>
      <c r="I11658" s="3">
        <v>43894.135416666664</v>
      </c>
      <c r="J11658" s="1">
        <v>1.63828328437714</v>
      </c>
      <c r="K11658" s="1" t="s">
        <v>218</v>
      </c>
      <c r="M11658" s="3">
        <v>43894.16987252315</v>
      </c>
    </row>
    <row r="11659">
      <c r="A11659" s="1">
        <v>11657.0</v>
      </c>
      <c r="B11659" s="1" t="s">
        <v>239</v>
      </c>
      <c r="C11659" s="1" t="s">
        <v>20853</v>
      </c>
      <c r="D11659" s="1" t="s">
        <v>1268</v>
      </c>
      <c r="E11659" s="1" t="s">
        <v>1329</v>
      </c>
      <c r="F11659" s="1" t="s">
        <v>243</v>
      </c>
      <c r="G11659" s="1" t="s">
        <v>17</v>
      </c>
      <c r="H11659" s="1">
        <v>45.0</v>
      </c>
      <c r="I11659" s="3">
        <v>44196.666666666664</v>
      </c>
      <c r="J11659" s="1">
        <v>0.00575408666896471</v>
      </c>
      <c r="K11659" s="1" t="s">
        <v>46</v>
      </c>
      <c r="M11659" s="3">
        <v>44196.670890787034</v>
      </c>
    </row>
    <row r="11660">
      <c r="A11660" s="1">
        <v>11658.0</v>
      </c>
      <c r="B11660" s="1" t="s">
        <v>12448</v>
      </c>
      <c r="C11660" s="1" t="s">
        <v>20854</v>
      </c>
      <c r="D11660" s="1" t="s">
        <v>1637</v>
      </c>
      <c r="E11660" s="1" t="s">
        <v>16182</v>
      </c>
      <c r="F11660" s="1" t="s">
        <v>12452</v>
      </c>
      <c r="G11660" s="1" t="s">
        <v>17</v>
      </c>
      <c r="H11660" s="1">
        <v>45.0</v>
      </c>
      <c r="I11660" s="3">
        <v>44153.208333333336</v>
      </c>
      <c r="J11660" s="1">
        <v>0.260881137458529</v>
      </c>
      <c r="K11660" s="1" t="s">
        <v>18</v>
      </c>
      <c r="M11660" s="3">
        <v>44153.25345128472</v>
      </c>
    </row>
    <row r="11661">
      <c r="A11661" s="1">
        <v>11659.0</v>
      </c>
      <c r="B11661" s="1" t="s">
        <v>184</v>
      </c>
      <c r="C11661" s="1" t="s">
        <v>20855</v>
      </c>
      <c r="D11661" s="1" t="s">
        <v>275</v>
      </c>
      <c r="E11661" s="1" t="s">
        <v>20856</v>
      </c>
      <c r="F11661" s="1" t="s">
        <v>13554</v>
      </c>
      <c r="G11661" s="1" t="s">
        <v>89</v>
      </c>
      <c r="H11661" s="1">
        <v>45.0</v>
      </c>
      <c r="I11661" s="3">
        <v>44218.6719297338</v>
      </c>
      <c r="J11661" s="1">
        <v>4.04664357912386</v>
      </c>
      <c r="K11661" s="1" t="s">
        <v>24</v>
      </c>
      <c r="M11661" s="3">
        <v>44218.70681621528</v>
      </c>
    </row>
    <row r="11662">
      <c r="A11662" s="1">
        <v>11660.0</v>
      </c>
      <c r="B11662" s="1" t="s">
        <v>620</v>
      </c>
      <c r="C11662" s="1" t="s">
        <v>20857</v>
      </c>
      <c r="D11662" s="1" t="s">
        <v>1802</v>
      </c>
      <c r="E11662" s="1" t="s">
        <v>20858</v>
      </c>
      <c r="F11662" s="1" t="s">
        <v>623</v>
      </c>
      <c r="G11662" s="1" t="s">
        <v>17</v>
      </c>
      <c r="H11662" s="1">
        <v>45.0</v>
      </c>
      <c r="I11662" s="3">
        <v>44001.291666666664</v>
      </c>
      <c r="J11662" s="1">
        <v>2.70713874469517</v>
      </c>
      <c r="K11662" s="1" t="s">
        <v>18</v>
      </c>
      <c r="M11662" s="3">
        <v>44001.34741688657</v>
      </c>
    </row>
    <row r="11663">
      <c r="A11663" s="1">
        <v>11661.0</v>
      </c>
      <c r="B11663" s="1" t="s">
        <v>114</v>
      </c>
      <c r="C11663" s="1" t="s">
        <v>20859</v>
      </c>
      <c r="D11663" s="1" t="s">
        <v>116</v>
      </c>
      <c r="E11663" s="1" t="s">
        <v>2016</v>
      </c>
      <c r="F11663" s="1" t="s">
        <v>118</v>
      </c>
      <c r="G11663" s="1" t="s">
        <v>17</v>
      </c>
      <c r="H11663" s="1">
        <v>45.0</v>
      </c>
      <c r="I11663" s="3">
        <v>44151.239583333336</v>
      </c>
      <c r="J11663" s="1">
        <v>6.83102420922058</v>
      </c>
      <c r="K11663" s="1" t="s">
        <v>24</v>
      </c>
      <c r="M11663" s="3">
        <v>44151.283111550925</v>
      </c>
    </row>
    <row r="11664">
      <c r="A11664" s="1">
        <v>11662.0</v>
      </c>
      <c r="B11664" s="1" t="s">
        <v>293</v>
      </c>
      <c r="C11664" s="1" t="s">
        <v>20860</v>
      </c>
      <c r="D11664" s="1" t="s">
        <v>588</v>
      </c>
      <c r="E11664" s="1" t="s">
        <v>1969</v>
      </c>
      <c r="F11664" s="1" t="s">
        <v>297</v>
      </c>
      <c r="G11664" s="1" t="s">
        <v>17</v>
      </c>
      <c r="H11664" s="1">
        <v>45.0</v>
      </c>
      <c r="I11664" s="3">
        <v>43965.291666666664</v>
      </c>
      <c r="J11664" s="1">
        <v>1.27286636240059</v>
      </c>
      <c r="K11664" s="1" t="s">
        <v>62</v>
      </c>
      <c r="M11664" s="3">
        <v>43965.32699840278</v>
      </c>
    </row>
    <row r="11665">
      <c r="A11665" s="1">
        <v>11663.0</v>
      </c>
      <c r="B11665" s="1" t="s">
        <v>20861</v>
      </c>
      <c r="C11665" s="1" t="s">
        <v>20862</v>
      </c>
      <c r="D11665" s="1" t="s">
        <v>653</v>
      </c>
      <c r="E11665" s="1" t="s">
        <v>20863</v>
      </c>
      <c r="F11665" s="1" t="s">
        <v>20864</v>
      </c>
      <c r="G11665" s="1" t="s">
        <v>89</v>
      </c>
      <c r="H11665" s="1">
        <v>45.0</v>
      </c>
      <c r="I11665" s="3">
        <v>43826.664807650464</v>
      </c>
      <c r="J11665" s="1">
        <v>0.972250881487042</v>
      </c>
      <c r="K11665" s="1" t="s">
        <v>18</v>
      </c>
      <c r="M11665" s="3">
        <v>43826.663769328705</v>
      </c>
    </row>
    <row r="11666">
      <c r="A11666" s="1">
        <v>11664.0</v>
      </c>
      <c r="B11666" s="1" t="s">
        <v>6649</v>
      </c>
      <c r="C11666" s="1" t="s">
        <v>20865</v>
      </c>
      <c r="D11666" s="1" t="s">
        <v>2496</v>
      </c>
      <c r="E11666" s="1" t="s">
        <v>20866</v>
      </c>
      <c r="F11666" s="1" t="s">
        <v>6652</v>
      </c>
      <c r="G11666" s="1" t="s">
        <v>39</v>
      </c>
      <c r="H11666" s="1">
        <v>45.0</v>
      </c>
      <c r="I11666" s="3">
        <v>44029.291666666664</v>
      </c>
      <c r="J11666" s="1">
        <v>2.40096973106336</v>
      </c>
      <c r="K11666" s="1" t="s">
        <v>56</v>
      </c>
      <c r="L11666" s="1" t="s">
        <v>1614</v>
      </c>
      <c r="M11666" s="3">
        <v>44029.35594743056</v>
      </c>
    </row>
    <row r="11667">
      <c r="A11667" s="1">
        <v>11665.0</v>
      </c>
      <c r="B11667" s="1" t="s">
        <v>1644</v>
      </c>
      <c r="C11667" s="1" t="s">
        <v>20867</v>
      </c>
      <c r="D11667" s="1" t="s">
        <v>1250</v>
      </c>
      <c r="E11667" s="1" t="s">
        <v>5638</v>
      </c>
      <c r="F11667" s="1" t="s">
        <v>1647</v>
      </c>
      <c r="G11667" s="1" t="s">
        <v>17</v>
      </c>
      <c r="H11667" s="1">
        <v>45.0</v>
      </c>
      <c r="I11667" s="3">
        <v>44144.791666666664</v>
      </c>
      <c r="J11667" s="1">
        <v>2.10993590558322</v>
      </c>
      <c r="K11667" s="1" t="s">
        <v>24</v>
      </c>
      <c r="L11667" s="1" t="s">
        <v>741</v>
      </c>
      <c r="M11667" s="3">
        <v>44144.82578943287</v>
      </c>
    </row>
    <row r="11668">
      <c r="A11668" s="1">
        <v>11666.0</v>
      </c>
      <c r="B11668" s="1" t="s">
        <v>8659</v>
      </c>
      <c r="C11668" s="1" t="s">
        <v>20868</v>
      </c>
      <c r="D11668" s="1" t="s">
        <v>3875</v>
      </c>
      <c r="E11668" s="1" t="s">
        <v>8661</v>
      </c>
      <c r="F11668" s="1" t="s">
        <v>8662</v>
      </c>
      <c r="G11668" s="1" t="s">
        <v>35</v>
      </c>
      <c r="H11668" s="1">
        <v>45.0</v>
      </c>
      <c r="I11668" s="3">
        <v>43497.333333333336</v>
      </c>
      <c r="J11668" s="1">
        <v>0.114006975098118</v>
      </c>
      <c r="K11668" s="1" t="s">
        <v>24</v>
      </c>
      <c r="M11668" s="3">
        <v>43498.19976462963</v>
      </c>
    </row>
    <row r="11669">
      <c r="A11669" s="1">
        <v>11667.0</v>
      </c>
      <c r="B11669" s="1" t="s">
        <v>5034</v>
      </c>
      <c r="C11669" s="1" t="s">
        <v>20869</v>
      </c>
      <c r="D11669" s="1" t="s">
        <v>116</v>
      </c>
      <c r="E11669" s="1" t="s">
        <v>14496</v>
      </c>
      <c r="F11669" s="1" t="s">
        <v>5037</v>
      </c>
      <c r="G11669" s="1" t="s">
        <v>35</v>
      </c>
      <c r="H11669" s="1">
        <v>45.0</v>
      </c>
      <c r="I11669" s="3">
        <v>43818.458333333336</v>
      </c>
      <c r="J11669" s="1">
        <v>6.65311511741779</v>
      </c>
      <c r="K11669" s="1" t="s">
        <v>24</v>
      </c>
      <c r="M11669" s="3">
        <v>43818.49010744213</v>
      </c>
    </row>
    <row r="11670">
      <c r="A11670" s="1">
        <v>11668.0</v>
      </c>
      <c r="B11670" s="1" t="s">
        <v>732</v>
      </c>
      <c r="C11670" s="1" t="s">
        <v>20870</v>
      </c>
      <c r="D11670" s="1" t="s">
        <v>8305</v>
      </c>
      <c r="E11670" s="1" t="s">
        <v>20871</v>
      </c>
      <c r="F11670" s="1" t="s">
        <v>735</v>
      </c>
      <c r="G11670" s="1" t="s">
        <v>39</v>
      </c>
      <c r="H11670" s="1">
        <v>45.0</v>
      </c>
      <c r="I11670" s="3">
        <v>44127.4375</v>
      </c>
      <c r="J11670" s="1">
        <v>1.4333760021555</v>
      </c>
      <c r="K11670" s="1" t="s">
        <v>24</v>
      </c>
      <c r="M11670" s="3">
        <v>44127.46573625</v>
      </c>
    </row>
    <row r="11671">
      <c r="A11671" s="1">
        <v>11669.0</v>
      </c>
      <c r="B11671" s="1" t="s">
        <v>1466</v>
      </c>
      <c r="C11671" s="1" t="s">
        <v>20872</v>
      </c>
      <c r="D11671" s="1" t="s">
        <v>411</v>
      </c>
      <c r="E11671" s="1" t="s">
        <v>20873</v>
      </c>
      <c r="F11671" s="1" t="s">
        <v>1470</v>
      </c>
      <c r="G11671" s="1" t="s">
        <v>39</v>
      </c>
      <c r="H11671" s="1">
        <v>45.0</v>
      </c>
      <c r="I11671" s="3">
        <v>43877.5</v>
      </c>
      <c r="J11671" s="1">
        <v>0.566366272821845</v>
      </c>
      <c r="K11671" s="1" t="s">
        <v>18</v>
      </c>
      <c r="M11671" s="3">
        <v>43877.52932414352</v>
      </c>
    </row>
    <row r="11672">
      <c r="A11672" s="1">
        <v>11670.0</v>
      </c>
      <c r="B11672" s="1" t="s">
        <v>2555</v>
      </c>
      <c r="C11672" s="1" t="s">
        <v>20874</v>
      </c>
      <c r="D11672" s="1" t="s">
        <v>1255</v>
      </c>
      <c r="E11672" s="1" t="s">
        <v>2557</v>
      </c>
      <c r="F11672" s="1" t="s">
        <v>2558</v>
      </c>
      <c r="G11672" s="1" t="s">
        <v>17</v>
      </c>
      <c r="H11672" s="1">
        <v>45.0</v>
      </c>
      <c r="I11672" s="3">
        <v>43880.291666666664</v>
      </c>
      <c r="J11672" s="1">
        <v>4.37803294894382</v>
      </c>
      <c r="K11672" s="1" t="s">
        <v>83</v>
      </c>
      <c r="M11672" s="3">
        <v>43880.333553425924</v>
      </c>
    </row>
    <row r="11673">
      <c r="A11673" s="1">
        <v>11671.0</v>
      </c>
      <c r="B11673" s="1" t="s">
        <v>191</v>
      </c>
      <c r="C11673" s="1" t="s">
        <v>20875</v>
      </c>
      <c r="D11673" s="1" t="s">
        <v>21</v>
      </c>
      <c r="E11673" s="1" t="s">
        <v>20876</v>
      </c>
      <c r="F11673" s="1" t="s">
        <v>195</v>
      </c>
      <c r="G11673" s="1" t="s">
        <v>39</v>
      </c>
      <c r="H11673" s="1">
        <v>45.0</v>
      </c>
      <c r="I11673" s="3">
        <v>43843.208333333336</v>
      </c>
      <c r="J11673" s="1">
        <v>1.59616862332109</v>
      </c>
      <c r="K11673" s="1" t="s">
        <v>24</v>
      </c>
      <c r="M11673" s="3">
        <v>43843.250482881944</v>
      </c>
    </row>
    <row r="11674">
      <c r="A11674" s="1">
        <v>11672.0</v>
      </c>
      <c r="B11674" s="1" t="s">
        <v>84</v>
      </c>
      <c r="C11674" s="1" t="s">
        <v>20877</v>
      </c>
      <c r="D11674" s="1" t="s">
        <v>86</v>
      </c>
      <c r="E11674" s="1" t="s">
        <v>2899</v>
      </c>
      <c r="F11674" s="1" t="s">
        <v>88</v>
      </c>
      <c r="G11674" s="1" t="s">
        <v>17</v>
      </c>
      <c r="H11674" s="1">
        <v>45.0</v>
      </c>
      <c r="I11674" s="3">
        <v>43858.197916666664</v>
      </c>
      <c r="J11674" s="1">
        <v>1.58375845081483</v>
      </c>
      <c r="K11674" s="1" t="s">
        <v>83</v>
      </c>
      <c r="M11674" s="3">
        <v>43858.21818366898</v>
      </c>
    </row>
    <row r="11675">
      <c r="A11675" s="1">
        <v>11673.0</v>
      </c>
      <c r="B11675" s="1" t="s">
        <v>953</v>
      </c>
      <c r="C11675" s="1" t="s">
        <v>20878</v>
      </c>
      <c r="D11675" s="1" t="s">
        <v>925</v>
      </c>
      <c r="E11675" s="1" t="s">
        <v>1678</v>
      </c>
      <c r="F11675" s="1" t="s">
        <v>1040</v>
      </c>
      <c r="G11675" s="1" t="s">
        <v>17</v>
      </c>
      <c r="H11675" s="1">
        <v>45.0</v>
      </c>
      <c r="I11675" s="3">
        <v>43894.166666666664</v>
      </c>
      <c r="J11675" s="1">
        <v>1.23733806929802</v>
      </c>
      <c r="K11675" s="1" t="s">
        <v>18</v>
      </c>
      <c r="M11675" s="3">
        <v>43894.19630060185</v>
      </c>
    </row>
    <row r="11676">
      <c r="A11676" s="1">
        <v>11674.0</v>
      </c>
      <c r="B11676" s="1" t="s">
        <v>303</v>
      </c>
      <c r="C11676" s="1" t="s">
        <v>20879</v>
      </c>
      <c r="D11676" s="1" t="s">
        <v>305</v>
      </c>
      <c r="E11676" s="1" t="s">
        <v>4572</v>
      </c>
      <c r="F11676" s="1" t="s">
        <v>307</v>
      </c>
      <c r="G11676" s="1" t="s">
        <v>17</v>
      </c>
      <c r="H11676" s="1">
        <v>45.0</v>
      </c>
      <c r="I11676" s="3">
        <v>44251.229166666664</v>
      </c>
      <c r="J11676" s="1">
        <v>2.00964544116023</v>
      </c>
      <c r="K11676" s="1" t="s">
        <v>24</v>
      </c>
      <c r="M11676" s="3">
        <v>44251.26426043981</v>
      </c>
    </row>
    <row r="11677">
      <c r="A11677" s="1">
        <v>11675.0</v>
      </c>
      <c r="B11677" s="1" t="s">
        <v>184</v>
      </c>
      <c r="C11677" s="1" t="s">
        <v>20880</v>
      </c>
      <c r="D11677" s="1" t="s">
        <v>1297</v>
      </c>
      <c r="E11677" s="1" t="s">
        <v>2472</v>
      </c>
      <c r="F11677" s="1" t="s">
        <v>187</v>
      </c>
      <c r="G11677" s="1" t="s">
        <v>17</v>
      </c>
      <c r="H11677" s="1">
        <v>45.0</v>
      </c>
      <c r="I11677" s="3">
        <v>43894.75</v>
      </c>
      <c r="J11677" s="1">
        <v>0.453962564610803</v>
      </c>
      <c r="K11677" s="1" t="s">
        <v>24</v>
      </c>
      <c r="M11677" s="3">
        <v>43894.826833252315</v>
      </c>
    </row>
    <row r="11678">
      <c r="A11678" s="1">
        <v>11676.0</v>
      </c>
      <c r="B11678" s="1" t="s">
        <v>1023</v>
      </c>
      <c r="C11678" s="1" t="s">
        <v>20881</v>
      </c>
      <c r="D11678" s="1" t="s">
        <v>2116</v>
      </c>
      <c r="E11678" s="1" t="s">
        <v>4600</v>
      </c>
      <c r="F11678" s="1" t="s">
        <v>1027</v>
      </c>
      <c r="G11678" s="1" t="s">
        <v>17</v>
      </c>
      <c r="H11678" s="1">
        <v>45.0</v>
      </c>
      <c r="I11678" s="3">
        <v>43728.125</v>
      </c>
      <c r="J11678" s="1">
        <v>2.89531229532529</v>
      </c>
      <c r="K11678" s="1" t="s">
        <v>24</v>
      </c>
      <c r="M11678" s="3">
        <v>43728.247690868055</v>
      </c>
    </row>
    <row r="11679">
      <c r="A11679" s="1">
        <v>11677.0</v>
      </c>
      <c r="B11679" s="1" t="s">
        <v>1315</v>
      </c>
      <c r="C11679" s="1" t="s">
        <v>20882</v>
      </c>
      <c r="D11679" s="1" t="s">
        <v>411</v>
      </c>
      <c r="E11679" s="1" t="s">
        <v>7975</v>
      </c>
      <c r="F11679" s="1" t="s">
        <v>1319</v>
      </c>
      <c r="G11679" s="1" t="s">
        <v>17</v>
      </c>
      <c r="H11679" s="1">
        <v>45.0</v>
      </c>
      <c r="I11679" s="3">
        <v>43827.541666666664</v>
      </c>
      <c r="J11679" s="1">
        <v>0.12370115226872</v>
      </c>
      <c r="K11679" s="1" t="s">
        <v>18</v>
      </c>
      <c r="M11679" s="3">
        <v>43827.562719375</v>
      </c>
    </row>
    <row r="11680">
      <c r="A11680" s="1">
        <v>11678.0</v>
      </c>
      <c r="B11680" s="1" t="s">
        <v>2475</v>
      </c>
      <c r="C11680" s="1" t="s">
        <v>20883</v>
      </c>
      <c r="D11680" s="1" t="s">
        <v>2477</v>
      </c>
      <c r="E11680" s="1" t="s">
        <v>2478</v>
      </c>
      <c r="F11680" s="1" t="s">
        <v>2479</v>
      </c>
      <c r="G11680" s="1" t="s">
        <v>17</v>
      </c>
      <c r="H11680" s="1">
        <v>45.0</v>
      </c>
      <c r="I11680" s="3">
        <v>43739.666666666664</v>
      </c>
      <c r="J11680" s="1">
        <v>0.240987662490327</v>
      </c>
      <c r="K11680" s="1" t="s">
        <v>24</v>
      </c>
      <c r="M11680" s="3">
        <v>43739.88921518518</v>
      </c>
    </row>
    <row r="11681">
      <c r="A11681" s="1">
        <v>11679.0</v>
      </c>
      <c r="B11681" s="1" t="s">
        <v>3795</v>
      </c>
      <c r="C11681" s="1" t="s">
        <v>20884</v>
      </c>
      <c r="D11681" s="1" t="s">
        <v>116</v>
      </c>
      <c r="E11681" s="1" t="s">
        <v>15467</v>
      </c>
      <c r="F11681" s="1" t="s">
        <v>3798</v>
      </c>
      <c r="G11681" s="1" t="s">
        <v>17</v>
      </c>
      <c r="H11681" s="1">
        <v>45.0</v>
      </c>
      <c r="I11681" s="3">
        <v>43893.375</v>
      </c>
      <c r="J11681" s="1">
        <v>0.0</v>
      </c>
      <c r="K11681" s="1" t="s">
        <v>24</v>
      </c>
      <c r="M11681" s="3">
        <v>43893.678099398145</v>
      </c>
    </row>
    <row r="11682">
      <c r="A11682" s="1">
        <v>11680.0</v>
      </c>
      <c r="B11682" s="1" t="s">
        <v>273</v>
      </c>
      <c r="C11682" s="1" t="s">
        <v>20885</v>
      </c>
      <c r="D11682" s="1" t="s">
        <v>5278</v>
      </c>
      <c r="E11682" s="1" t="s">
        <v>20886</v>
      </c>
      <c r="F11682" s="1" t="s">
        <v>277</v>
      </c>
      <c r="G11682" s="1" t="s">
        <v>89</v>
      </c>
      <c r="H11682" s="1">
        <v>45.0</v>
      </c>
      <c r="I11682" s="3">
        <v>43850.809806412035</v>
      </c>
      <c r="J11682" s="1">
        <v>2.23437443782685</v>
      </c>
      <c r="K11682" s="1" t="s">
        <v>24</v>
      </c>
      <c r="M11682" s="3">
        <v>43850.83816395833</v>
      </c>
    </row>
    <row r="11683">
      <c r="A11683" s="1">
        <v>11681.0</v>
      </c>
      <c r="B11683" s="1" t="s">
        <v>792</v>
      </c>
      <c r="C11683" s="1" t="s">
        <v>20887</v>
      </c>
      <c r="D11683" s="1" t="s">
        <v>1214</v>
      </c>
      <c r="E11683" s="1" t="s">
        <v>7204</v>
      </c>
      <c r="F11683" s="1" t="s">
        <v>795</v>
      </c>
      <c r="G11683" s="1" t="s">
        <v>17</v>
      </c>
      <c r="H11683" s="1">
        <v>45.0</v>
      </c>
      <c r="I11683" s="3">
        <v>44228.625</v>
      </c>
      <c r="J11683" s="1">
        <v>2.68876942279146</v>
      </c>
      <c r="K11683" s="1" t="s">
        <v>18</v>
      </c>
      <c r="L11683" s="1" t="s">
        <v>444</v>
      </c>
      <c r="M11683" s="3">
        <v>44228.65760837963</v>
      </c>
    </row>
    <row r="11684">
      <c r="A11684" s="1">
        <v>11682.0</v>
      </c>
      <c r="B11684" s="1" t="s">
        <v>2933</v>
      </c>
      <c r="C11684" s="1" t="s">
        <v>20888</v>
      </c>
      <c r="D11684" s="1" t="s">
        <v>925</v>
      </c>
      <c r="E11684" s="1" t="s">
        <v>13747</v>
      </c>
      <c r="F11684" s="1" t="s">
        <v>2936</v>
      </c>
      <c r="G11684" s="1" t="s">
        <v>17</v>
      </c>
      <c r="H11684" s="1">
        <v>45.0</v>
      </c>
      <c r="I11684" s="3">
        <v>43762.583333333336</v>
      </c>
      <c r="J11684" s="1">
        <v>7.63264137118496</v>
      </c>
      <c r="K11684" s="1" t="s">
        <v>83</v>
      </c>
      <c r="M11684" s="3">
        <v>43762.602491770835</v>
      </c>
    </row>
    <row r="11685">
      <c r="A11685" s="1">
        <v>11683.0</v>
      </c>
      <c r="B11685" s="1" t="s">
        <v>2864</v>
      </c>
      <c r="C11685" s="1" t="s">
        <v>20889</v>
      </c>
      <c r="D11685" s="1" t="s">
        <v>411</v>
      </c>
      <c r="E11685" s="1" t="s">
        <v>6034</v>
      </c>
      <c r="F11685" s="1" t="s">
        <v>2867</v>
      </c>
      <c r="G11685" s="1" t="s">
        <v>17</v>
      </c>
      <c r="H11685" s="1">
        <v>45.0</v>
      </c>
      <c r="I11685" s="3">
        <v>43900.239583333336</v>
      </c>
      <c r="J11685" s="1">
        <v>0.915950834552035</v>
      </c>
      <c r="K11685" s="1" t="s">
        <v>62</v>
      </c>
      <c r="M11685" s="3">
        <v>43900.275429189816</v>
      </c>
    </row>
    <row r="11686">
      <c r="A11686" s="1">
        <v>11684.0</v>
      </c>
      <c r="B11686" s="1" t="s">
        <v>20890</v>
      </c>
      <c r="C11686" s="1" t="s">
        <v>20891</v>
      </c>
      <c r="D11686" s="1" t="s">
        <v>5652</v>
      </c>
      <c r="E11686" s="1" t="s">
        <v>20892</v>
      </c>
      <c r="F11686" s="1" t="s">
        <v>20893</v>
      </c>
      <c r="G11686" s="1" t="s">
        <v>39</v>
      </c>
      <c r="H11686" s="1">
        <v>45.0</v>
      </c>
      <c r="I11686" s="3">
        <v>44075.625</v>
      </c>
      <c r="J11686" s="1">
        <v>0.760078765759996</v>
      </c>
      <c r="K11686" s="1" t="s">
        <v>46</v>
      </c>
      <c r="M11686" s="3">
        <v>44075.66751195602</v>
      </c>
    </row>
    <row r="11687">
      <c r="A11687" s="1">
        <v>11685.0</v>
      </c>
      <c r="B11687" s="1" t="s">
        <v>324</v>
      </c>
      <c r="C11687" s="1" t="s">
        <v>20894</v>
      </c>
      <c r="D11687" s="1" t="s">
        <v>2598</v>
      </c>
      <c r="E11687" s="1" t="s">
        <v>20895</v>
      </c>
      <c r="F11687" s="1" t="s">
        <v>328</v>
      </c>
      <c r="G11687" s="1" t="s">
        <v>39</v>
      </c>
      <c r="H11687" s="1">
        <v>45.0</v>
      </c>
      <c r="I11687" s="3">
        <v>43927.65694444445</v>
      </c>
      <c r="J11687" s="1">
        <v>1.99994803432047</v>
      </c>
      <c r="K11687" s="1" t="s">
        <v>24</v>
      </c>
      <c r="M11687" s="3">
        <v>43927.69109</v>
      </c>
    </row>
    <row r="11688">
      <c r="A11688" s="1">
        <v>11686.0</v>
      </c>
      <c r="B11688" s="1" t="s">
        <v>4213</v>
      </c>
      <c r="C11688" s="1" t="s">
        <v>20896</v>
      </c>
      <c r="D11688" s="1" t="s">
        <v>1025</v>
      </c>
      <c r="E11688" s="1" t="s">
        <v>20897</v>
      </c>
      <c r="F11688" s="1" t="s">
        <v>4216</v>
      </c>
      <c r="G11688" s="1" t="s">
        <v>39</v>
      </c>
      <c r="H11688" s="1">
        <v>45.0</v>
      </c>
      <c r="I11688" s="3">
        <v>43629.208333333336</v>
      </c>
      <c r="J11688" s="1">
        <v>1.27301990043171</v>
      </c>
      <c r="K11688" s="1" t="s">
        <v>24</v>
      </c>
      <c r="M11688" s="3">
        <v>43629.24083631944</v>
      </c>
    </row>
    <row r="11689">
      <c r="A11689" s="1">
        <v>11687.0</v>
      </c>
      <c r="B11689" s="1" t="s">
        <v>251</v>
      </c>
      <c r="C11689" s="1" t="s">
        <v>20898</v>
      </c>
      <c r="D11689" s="1" t="s">
        <v>5278</v>
      </c>
      <c r="E11689" s="1" t="s">
        <v>254</v>
      </c>
      <c r="F11689" s="1" t="s">
        <v>255</v>
      </c>
      <c r="G11689" s="1" t="s">
        <v>17</v>
      </c>
      <c r="H11689" s="1">
        <v>45.0</v>
      </c>
      <c r="I11689" s="3">
        <v>43853.40625</v>
      </c>
      <c r="J11689" s="1">
        <v>0.0</v>
      </c>
      <c r="K11689" s="1" t="s">
        <v>218</v>
      </c>
      <c r="M11689" s="3">
        <v>43853.480909074075</v>
      </c>
    </row>
    <row r="11690">
      <c r="A11690" s="1">
        <v>11688.0</v>
      </c>
      <c r="B11690" s="1" t="s">
        <v>324</v>
      </c>
      <c r="C11690" s="1" t="s">
        <v>20899</v>
      </c>
      <c r="D11690" s="1" t="s">
        <v>326</v>
      </c>
      <c r="E11690" s="1" t="s">
        <v>327</v>
      </c>
      <c r="F11690" s="1" t="s">
        <v>328</v>
      </c>
      <c r="G11690" s="1" t="s">
        <v>17</v>
      </c>
      <c r="H11690" s="1">
        <v>45.0</v>
      </c>
      <c r="I11690" s="3">
        <v>44160.291666666664</v>
      </c>
      <c r="J11690" s="1">
        <v>0.0</v>
      </c>
      <c r="K11690" s="1" t="s">
        <v>24</v>
      </c>
      <c r="M11690" s="3">
        <v>44160.401172025464</v>
      </c>
    </row>
    <row r="11691">
      <c r="A11691" s="1">
        <v>11689.0</v>
      </c>
      <c r="B11691" s="1" t="s">
        <v>84</v>
      </c>
      <c r="C11691" s="1" t="s">
        <v>20900</v>
      </c>
      <c r="D11691" s="1" t="s">
        <v>86</v>
      </c>
      <c r="E11691" s="1" t="s">
        <v>4666</v>
      </c>
      <c r="F11691" s="1" t="s">
        <v>88</v>
      </c>
      <c r="G11691" s="1" t="s">
        <v>35</v>
      </c>
      <c r="H11691" s="1">
        <v>45.0</v>
      </c>
      <c r="I11691" s="3">
        <v>43782.625</v>
      </c>
      <c r="J11691" s="1">
        <v>3.89150487645408</v>
      </c>
      <c r="K11691" s="1" t="s">
        <v>83</v>
      </c>
      <c r="M11691" s="3">
        <v>43782.63265003472</v>
      </c>
    </row>
    <row r="11692">
      <c r="A11692" s="1">
        <v>11690.0</v>
      </c>
      <c r="B11692" s="1" t="s">
        <v>872</v>
      </c>
      <c r="C11692" s="1" t="s">
        <v>20901</v>
      </c>
      <c r="D11692" s="1" t="s">
        <v>121</v>
      </c>
      <c r="E11692" s="1" t="s">
        <v>20902</v>
      </c>
      <c r="F11692" s="1" t="s">
        <v>875</v>
      </c>
      <c r="G11692" s="1" t="s">
        <v>89</v>
      </c>
      <c r="H11692" s="1">
        <v>45.0</v>
      </c>
      <c r="I11692" s="3">
        <v>44252.659830625</v>
      </c>
      <c r="J11692" s="1">
        <v>2.240747858528</v>
      </c>
      <c r="K11692" s="1" t="s">
        <v>18</v>
      </c>
      <c r="L11692" s="1" t="s">
        <v>876</v>
      </c>
      <c r="M11692" s="3">
        <v>44252.68275019676</v>
      </c>
    </row>
    <row r="11693">
      <c r="A11693" s="1">
        <v>11691.0</v>
      </c>
      <c r="B11693" s="1" t="s">
        <v>1872</v>
      </c>
      <c r="C11693" s="1" t="s">
        <v>20903</v>
      </c>
      <c r="D11693" s="1" t="s">
        <v>1874</v>
      </c>
      <c r="E11693" s="1" t="s">
        <v>1875</v>
      </c>
      <c r="F11693" s="1" t="s">
        <v>1876</v>
      </c>
      <c r="G11693" s="1" t="s">
        <v>17</v>
      </c>
      <c r="H11693" s="1">
        <v>45.0</v>
      </c>
      <c r="I11693" s="3">
        <v>44221.5</v>
      </c>
      <c r="J11693" s="1">
        <v>1.81156113011896</v>
      </c>
      <c r="K11693" s="1" t="s">
        <v>24</v>
      </c>
      <c r="L11693" s="1" t="s">
        <v>406</v>
      </c>
      <c r="M11693" s="3">
        <v>44221.53099195602</v>
      </c>
    </row>
    <row r="11694">
      <c r="A11694" s="1">
        <v>11692.0</v>
      </c>
      <c r="B11694" s="1" t="s">
        <v>2877</v>
      </c>
      <c r="C11694" s="1" t="s">
        <v>20904</v>
      </c>
      <c r="D11694" s="1" t="s">
        <v>1925</v>
      </c>
      <c r="E11694" s="1" t="s">
        <v>20905</v>
      </c>
      <c r="F11694" s="1" t="s">
        <v>2881</v>
      </c>
      <c r="G11694" s="1" t="s">
        <v>89</v>
      </c>
      <c r="H11694" s="1">
        <v>45.0</v>
      </c>
      <c r="I11694" s="3">
        <v>44079.35</v>
      </c>
      <c r="J11694" s="1">
        <v>2.2929394469753</v>
      </c>
      <c r="K11694" s="1" t="s">
        <v>62</v>
      </c>
      <c r="M11694" s="3">
        <v>44079.43528261574</v>
      </c>
    </row>
    <row r="11695">
      <c r="A11695" s="1">
        <v>11693.0</v>
      </c>
      <c r="B11695" s="1" t="s">
        <v>11932</v>
      </c>
      <c r="C11695" s="1" t="s">
        <v>20906</v>
      </c>
      <c r="D11695" s="1" t="s">
        <v>5947</v>
      </c>
      <c r="E11695" s="1" t="s">
        <v>11934</v>
      </c>
      <c r="F11695" s="1" t="s">
        <v>11935</v>
      </c>
      <c r="G11695" s="1" t="s">
        <v>17</v>
      </c>
      <c r="H11695" s="1">
        <v>45.0</v>
      </c>
      <c r="I11695" s="3">
        <v>43878.270833333336</v>
      </c>
      <c r="J11695" s="1">
        <v>1.37517545180223</v>
      </c>
      <c r="K11695" s="1" t="s">
        <v>18</v>
      </c>
      <c r="M11695" s="3">
        <v>43878.315812361114</v>
      </c>
    </row>
    <row r="11696">
      <c r="A11696" s="1">
        <v>11694.0</v>
      </c>
      <c r="B11696" s="1" t="s">
        <v>3013</v>
      </c>
      <c r="C11696" s="1" t="s">
        <v>20907</v>
      </c>
      <c r="D11696" s="1" t="s">
        <v>20908</v>
      </c>
      <c r="E11696" s="1" t="s">
        <v>20909</v>
      </c>
      <c r="F11696" s="1" t="s">
        <v>3016</v>
      </c>
      <c r="G11696" s="1" t="s">
        <v>89</v>
      </c>
      <c r="H11696" s="1">
        <v>45.0</v>
      </c>
      <c r="I11696" s="3">
        <v>44158.4375</v>
      </c>
      <c r="J11696" s="1">
        <v>2.85016755903768</v>
      </c>
      <c r="K11696" s="1" t="s">
        <v>511</v>
      </c>
      <c r="M11696" s="3">
        <v>44158.482037141206</v>
      </c>
    </row>
    <row r="11697">
      <c r="A11697" s="1">
        <v>11695.0</v>
      </c>
      <c r="B11697" s="1" t="s">
        <v>732</v>
      </c>
      <c r="C11697" s="1" t="s">
        <v>20910</v>
      </c>
      <c r="D11697" s="1" t="s">
        <v>461</v>
      </c>
      <c r="E11697" s="1" t="s">
        <v>2710</v>
      </c>
      <c r="F11697" s="1" t="s">
        <v>735</v>
      </c>
      <c r="G11697" s="1" t="s">
        <v>17</v>
      </c>
      <c r="H11697" s="1">
        <v>45.0</v>
      </c>
      <c r="I11697" s="3">
        <v>44060.729166666664</v>
      </c>
      <c r="J11697" s="1">
        <v>0.335473929349321</v>
      </c>
      <c r="K11697" s="1" t="s">
        <v>24</v>
      </c>
      <c r="M11697" s="3">
        <v>44060.75695834491</v>
      </c>
    </row>
    <row r="11698">
      <c r="A11698" s="1">
        <v>11696.0</v>
      </c>
      <c r="B11698" s="1" t="s">
        <v>6381</v>
      </c>
      <c r="C11698" s="1" t="s">
        <v>20911</v>
      </c>
      <c r="D11698" s="1" t="s">
        <v>1036</v>
      </c>
      <c r="E11698" s="1" t="s">
        <v>20912</v>
      </c>
      <c r="F11698" s="1" t="s">
        <v>6384</v>
      </c>
      <c r="G11698" s="1" t="s">
        <v>39</v>
      </c>
      <c r="H11698" s="1">
        <v>45.0</v>
      </c>
      <c r="I11698" s="3">
        <v>44133.75</v>
      </c>
      <c r="J11698" s="1">
        <v>2.32378213173682</v>
      </c>
      <c r="K11698" s="1" t="s">
        <v>24</v>
      </c>
      <c r="L11698" s="1" t="s">
        <v>135</v>
      </c>
      <c r="M11698" s="3">
        <v>44133.78284546296</v>
      </c>
    </row>
    <row r="11699">
      <c r="A11699" s="1">
        <v>11697.0</v>
      </c>
      <c r="B11699" s="1" t="s">
        <v>184</v>
      </c>
      <c r="C11699" s="1" t="s">
        <v>20913</v>
      </c>
      <c r="D11699" s="1" t="s">
        <v>148</v>
      </c>
      <c r="E11699" s="1" t="s">
        <v>20914</v>
      </c>
      <c r="F11699" s="1" t="s">
        <v>187</v>
      </c>
      <c r="G11699" s="1" t="s">
        <v>39</v>
      </c>
      <c r="H11699" s="1">
        <v>45.0</v>
      </c>
      <c r="I11699" s="3">
        <v>44043.75</v>
      </c>
      <c r="J11699" s="1">
        <v>1.6840072078225</v>
      </c>
      <c r="K11699" s="1" t="s">
        <v>24</v>
      </c>
      <c r="M11699" s="3">
        <v>44043.765195844906</v>
      </c>
    </row>
    <row r="11700">
      <c r="A11700" s="1">
        <v>11698.0</v>
      </c>
      <c r="B11700" s="1" t="s">
        <v>20915</v>
      </c>
      <c r="C11700" s="1" t="s">
        <v>20916</v>
      </c>
      <c r="D11700" s="1" t="s">
        <v>1227</v>
      </c>
      <c r="E11700" s="1" t="s">
        <v>20917</v>
      </c>
      <c r="F11700" s="1" t="s">
        <v>20918</v>
      </c>
      <c r="G11700" s="1" t="s">
        <v>39</v>
      </c>
      <c r="H11700" s="1">
        <v>45.0</v>
      </c>
      <c r="I11700" s="3">
        <v>43857.3125</v>
      </c>
      <c r="J11700" s="1">
        <v>2.88344599785854</v>
      </c>
      <c r="K11700" s="1" t="s">
        <v>218</v>
      </c>
      <c r="M11700" s="3">
        <v>43857.35152726852</v>
      </c>
    </row>
    <row r="11701">
      <c r="A11701" s="1">
        <v>11699.0</v>
      </c>
      <c r="B11701" s="1" t="s">
        <v>6529</v>
      </c>
      <c r="C11701" s="1" t="s">
        <v>20919</v>
      </c>
      <c r="D11701" s="1" t="s">
        <v>6215</v>
      </c>
      <c r="E11701" s="1" t="s">
        <v>6531</v>
      </c>
      <c r="F11701" s="1" t="s">
        <v>6532</v>
      </c>
      <c r="G11701" s="1" t="s">
        <v>17</v>
      </c>
      <c r="H11701" s="1">
        <v>45.0</v>
      </c>
      <c r="I11701" s="3">
        <v>43787.166666666664</v>
      </c>
      <c r="J11701" s="1">
        <v>0.0</v>
      </c>
      <c r="K11701" s="1" t="s">
        <v>24</v>
      </c>
      <c r="M11701" s="3">
        <v>43790.60762755787</v>
      </c>
    </row>
    <row r="11702">
      <c r="A11702" s="1">
        <v>11700.0</v>
      </c>
      <c r="B11702" s="1" t="s">
        <v>1289</v>
      </c>
      <c r="C11702" s="1" t="s">
        <v>20920</v>
      </c>
      <c r="D11702" s="1" t="s">
        <v>2721</v>
      </c>
      <c r="E11702" s="1" t="s">
        <v>20921</v>
      </c>
      <c r="F11702" s="1" t="s">
        <v>1293</v>
      </c>
      <c r="G11702" s="1" t="s">
        <v>39</v>
      </c>
      <c r="H11702" s="1">
        <v>45.0</v>
      </c>
      <c r="I11702" s="3">
        <v>44145.375</v>
      </c>
      <c r="J11702" s="1">
        <v>0.0</v>
      </c>
      <c r="K11702" s="1" t="s">
        <v>24</v>
      </c>
      <c r="M11702" s="3">
        <v>44145.42430355324</v>
      </c>
    </row>
    <row r="11703">
      <c r="A11703" s="1">
        <v>11701.0</v>
      </c>
      <c r="B11703" s="1" t="s">
        <v>485</v>
      </c>
      <c r="C11703" s="1" t="s">
        <v>20922</v>
      </c>
      <c r="D11703" s="1" t="s">
        <v>315</v>
      </c>
      <c r="E11703" s="1" t="s">
        <v>1675</v>
      </c>
      <c r="F11703" s="1" t="s">
        <v>489</v>
      </c>
      <c r="G11703" s="1" t="s">
        <v>17</v>
      </c>
      <c r="H11703" s="1">
        <v>45.0</v>
      </c>
      <c r="I11703" s="3">
        <v>44096.291666666664</v>
      </c>
      <c r="J11703" s="1">
        <v>2.11339280501594</v>
      </c>
      <c r="K11703" s="1" t="s">
        <v>166</v>
      </c>
      <c r="M11703" s="3">
        <v>44096.33412429398</v>
      </c>
    </row>
    <row r="11704">
      <c r="A11704" s="1">
        <v>11702.0</v>
      </c>
      <c r="B11704" s="1" t="s">
        <v>319</v>
      </c>
      <c r="C11704" s="1" t="s">
        <v>20923</v>
      </c>
      <c r="D11704" s="1" t="s">
        <v>321</v>
      </c>
      <c r="E11704" s="1" t="s">
        <v>20924</v>
      </c>
      <c r="F11704" s="1" t="s">
        <v>323</v>
      </c>
      <c r="G11704" s="1" t="s">
        <v>39</v>
      </c>
      <c r="H11704" s="1">
        <v>45.0</v>
      </c>
      <c r="I11704" s="3">
        <v>43923.625</v>
      </c>
      <c r="J11704" s="1">
        <v>0.0</v>
      </c>
      <c r="K11704" s="1" t="s">
        <v>24</v>
      </c>
      <c r="M11704" s="3">
        <v>43923.66915940972</v>
      </c>
    </row>
    <row r="11705">
      <c r="A11705" s="1">
        <v>11703.0</v>
      </c>
      <c r="B11705" s="1" t="s">
        <v>485</v>
      </c>
      <c r="C11705" s="1" t="s">
        <v>20925</v>
      </c>
      <c r="D11705" s="1" t="s">
        <v>1418</v>
      </c>
      <c r="E11705" s="1" t="s">
        <v>5849</v>
      </c>
      <c r="F11705" s="1" t="s">
        <v>489</v>
      </c>
      <c r="G11705" s="1" t="s">
        <v>17</v>
      </c>
      <c r="H11705" s="1">
        <v>45.0</v>
      </c>
      <c r="I11705" s="3">
        <v>43858.25</v>
      </c>
      <c r="J11705" s="1">
        <v>0.860294816804263</v>
      </c>
      <c r="K11705" s="1" t="s">
        <v>166</v>
      </c>
      <c r="M11705" s="3">
        <v>43858.490809386574</v>
      </c>
    </row>
    <row r="11706">
      <c r="A11706" s="1">
        <v>11704.0</v>
      </c>
      <c r="B11706" s="1" t="s">
        <v>9441</v>
      </c>
      <c r="C11706" s="1" t="s">
        <v>20926</v>
      </c>
      <c r="D11706" s="1" t="s">
        <v>3131</v>
      </c>
      <c r="E11706" s="1" t="s">
        <v>20927</v>
      </c>
      <c r="F11706" s="1" t="s">
        <v>9444</v>
      </c>
      <c r="G11706" s="1" t="s">
        <v>39</v>
      </c>
      <c r="H11706" s="1">
        <v>45.0</v>
      </c>
      <c r="I11706" s="3">
        <v>44224.3125</v>
      </c>
      <c r="J11706" s="1">
        <v>2.68504509948199</v>
      </c>
      <c r="K11706" s="1" t="s">
        <v>24</v>
      </c>
      <c r="L11706" s="1" t="s">
        <v>188</v>
      </c>
      <c r="M11706" s="3">
        <v>44224.34369517361</v>
      </c>
    </row>
    <row r="11707">
      <c r="A11707" s="1">
        <v>11705.0</v>
      </c>
      <c r="B11707" s="1" t="s">
        <v>4873</v>
      </c>
      <c r="C11707" s="1" t="s">
        <v>20928</v>
      </c>
      <c r="D11707" s="1" t="s">
        <v>138</v>
      </c>
      <c r="E11707" s="1" t="s">
        <v>20929</v>
      </c>
      <c r="F11707" s="1" t="s">
        <v>4877</v>
      </c>
      <c r="G11707" s="1" t="s">
        <v>39</v>
      </c>
      <c r="H11707" s="1">
        <v>45.0</v>
      </c>
      <c r="I11707" s="3">
        <v>44004.645833333336</v>
      </c>
      <c r="J11707" s="1">
        <v>1.45443413676738</v>
      </c>
      <c r="K11707" s="1" t="s">
        <v>18</v>
      </c>
      <c r="M11707" s="3">
        <v>44004.6787894213</v>
      </c>
    </row>
    <row r="11708">
      <c r="A11708" s="1">
        <v>11706.0</v>
      </c>
      <c r="B11708" s="1" t="s">
        <v>6585</v>
      </c>
      <c r="C11708" s="1" t="s">
        <v>20930</v>
      </c>
      <c r="D11708" s="1" t="s">
        <v>93</v>
      </c>
      <c r="E11708" s="1" t="s">
        <v>9437</v>
      </c>
      <c r="F11708" s="1" t="s">
        <v>6588</v>
      </c>
      <c r="G11708" s="1" t="s">
        <v>35</v>
      </c>
      <c r="H11708" s="1">
        <v>45.0</v>
      </c>
      <c r="I11708" s="3">
        <v>44204.25</v>
      </c>
      <c r="J11708" s="1">
        <v>2.55688348517377</v>
      </c>
      <c r="K11708" s="1" t="s">
        <v>159</v>
      </c>
      <c r="L11708" s="1" t="s">
        <v>495</v>
      </c>
      <c r="M11708" s="3">
        <v>44204.28627473379</v>
      </c>
    </row>
    <row r="11709">
      <c r="A11709" s="1">
        <v>11707.0</v>
      </c>
      <c r="B11709" s="1" t="s">
        <v>10111</v>
      </c>
      <c r="C11709" s="1" t="s">
        <v>20931</v>
      </c>
      <c r="D11709" s="1" t="s">
        <v>5462</v>
      </c>
      <c r="E11709" s="1" t="s">
        <v>20932</v>
      </c>
      <c r="F11709" s="1" t="s">
        <v>10114</v>
      </c>
      <c r="G11709" s="1" t="s">
        <v>39</v>
      </c>
      <c r="H11709" s="1">
        <v>45.0</v>
      </c>
      <c r="I11709" s="3">
        <v>43891.635416666664</v>
      </c>
      <c r="J11709" s="1">
        <v>1.37630824390005</v>
      </c>
      <c r="K11709" s="1" t="s">
        <v>1194</v>
      </c>
      <c r="M11709" s="3">
        <v>43891.66664703704</v>
      </c>
    </row>
    <row r="11710">
      <c r="A11710" s="1">
        <v>11708.0</v>
      </c>
      <c r="B11710" s="1" t="s">
        <v>1726</v>
      </c>
      <c r="C11710" s="1" t="s">
        <v>20933</v>
      </c>
      <c r="D11710" s="1" t="s">
        <v>49</v>
      </c>
      <c r="E11710" s="1" t="s">
        <v>20934</v>
      </c>
      <c r="F11710" s="1" t="s">
        <v>1730</v>
      </c>
      <c r="G11710" s="1" t="s">
        <v>39</v>
      </c>
      <c r="H11710" s="1">
        <v>45.0</v>
      </c>
      <c r="I11710" s="3">
        <v>44150.333333333336</v>
      </c>
      <c r="J11710" s="1">
        <v>2.88548720631569</v>
      </c>
      <c r="K11710" s="1" t="s">
        <v>62</v>
      </c>
      <c r="L11710" s="1" t="s">
        <v>3500</v>
      </c>
      <c r="M11710" s="3">
        <v>44150.365382766206</v>
      </c>
    </row>
    <row r="11711">
      <c r="A11711" s="1">
        <v>11709.0</v>
      </c>
      <c r="B11711" s="1" t="s">
        <v>1516</v>
      </c>
      <c r="C11711" s="1" t="s">
        <v>20935</v>
      </c>
      <c r="D11711" s="1" t="s">
        <v>211</v>
      </c>
      <c r="E11711" s="1" t="s">
        <v>20936</v>
      </c>
      <c r="F11711" s="1" t="s">
        <v>1519</v>
      </c>
      <c r="G11711" s="1" t="s">
        <v>17</v>
      </c>
      <c r="H11711" s="1">
        <v>45.0</v>
      </c>
      <c r="I11711" s="3">
        <v>44135.625</v>
      </c>
      <c r="J11711" s="1">
        <v>3.93072095465321</v>
      </c>
      <c r="K11711" s="1" t="s">
        <v>689</v>
      </c>
      <c r="M11711" s="3">
        <v>44135.65365759259</v>
      </c>
    </row>
    <row r="11712">
      <c r="A11712" s="1">
        <v>11710.0</v>
      </c>
      <c r="B11712" s="1" t="s">
        <v>4690</v>
      </c>
      <c r="C11712" s="1" t="s">
        <v>20937</v>
      </c>
      <c r="D11712" s="1" t="s">
        <v>2816</v>
      </c>
      <c r="E11712" s="1" t="s">
        <v>20938</v>
      </c>
      <c r="F11712" s="1" t="s">
        <v>4693</v>
      </c>
      <c r="G11712" s="1" t="s">
        <v>89</v>
      </c>
      <c r="H11712" s="1">
        <v>45.0</v>
      </c>
      <c r="I11712" s="3">
        <v>44063.77467300926</v>
      </c>
      <c r="J11712" s="1">
        <v>0.538573490818752</v>
      </c>
      <c r="K11712" s="1" t="s">
        <v>24</v>
      </c>
      <c r="M11712" s="3">
        <v>44063.80771998843</v>
      </c>
    </row>
    <row r="11713">
      <c r="A11713" s="1">
        <v>11711.0</v>
      </c>
      <c r="B11713" s="1" t="s">
        <v>7075</v>
      </c>
      <c r="C11713" s="1" t="s">
        <v>20939</v>
      </c>
      <c r="D11713" s="1" t="s">
        <v>116</v>
      </c>
      <c r="E11713" s="1" t="s">
        <v>7077</v>
      </c>
      <c r="F11713" s="1" t="s">
        <v>7078</v>
      </c>
      <c r="G11713" s="1" t="s">
        <v>17</v>
      </c>
      <c r="H11713" s="1">
        <v>45.0</v>
      </c>
      <c r="I11713" s="3">
        <v>44063.708333333336</v>
      </c>
      <c r="J11713" s="1">
        <v>3.26666216313799</v>
      </c>
      <c r="K11713" s="1" t="s">
        <v>24</v>
      </c>
      <c r="L11713" s="1" t="s">
        <v>940</v>
      </c>
      <c r="M11713" s="3">
        <v>44063.74423394676</v>
      </c>
    </row>
    <row r="11714">
      <c r="A11714" s="1">
        <v>11712.0</v>
      </c>
      <c r="B11714" s="1" t="s">
        <v>3437</v>
      </c>
      <c r="C11714" s="1" t="s">
        <v>20940</v>
      </c>
      <c r="D11714" s="1" t="s">
        <v>2402</v>
      </c>
      <c r="E11714" s="1" t="s">
        <v>3439</v>
      </c>
      <c r="F11714" s="1" t="s">
        <v>3440</v>
      </c>
      <c r="G11714" s="1" t="s">
        <v>35</v>
      </c>
      <c r="H11714" s="1">
        <v>45.0</v>
      </c>
      <c r="I11714" s="3">
        <v>43490.625</v>
      </c>
      <c r="J11714" s="1">
        <v>0.0635067430643085</v>
      </c>
      <c r="K11714" s="1" t="s">
        <v>24</v>
      </c>
      <c r="M11714" s="3">
        <v>43490.65350261574</v>
      </c>
    </row>
    <row r="11715">
      <c r="A11715" s="1">
        <v>11713.0</v>
      </c>
      <c r="B11715" s="1" t="s">
        <v>119</v>
      </c>
      <c r="C11715" s="1" t="s">
        <v>20941</v>
      </c>
      <c r="D11715" s="1" t="s">
        <v>1802</v>
      </c>
      <c r="E11715" s="1" t="s">
        <v>20942</v>
      </c>
      <c r="F11715" s="1" t="s">
        <v>123</v>
      </c>
      <c r="G11715" s="1" t="s">
        <v>39</v>
      </c>
      <c r="H11715" s="1">
        <v>45.0</v>
      </c>
      <c r="I11715" s="3">
        <v>43827.25</v>
      </c>
      <c r="J11715" s="1">
        <v>3.3483509840698</v>
      </c>
      <c r="K11715" s="1" t="s">
        <v>18</v>
      </c>
      <c r="M11715" s="3">
        <v>43827.28039506944</v>
      </c>
    </row>
    <row r="11716">
      <c r="A11716" s="1">
        <v>11714.0</v>
      </c>
      <c r="B11716" s="1" t="s">
        <v>17172</v>
      </c>
      <c r="C11716" s="1" t="s">
        <v>20943</v>
      </c>
      <c r="D11716" s="1" t="s">
        <v>3220</v>
      </c>
      <c r="E11716" s="1" t="s">
        <v>20944</v>
      </c>
      <c r="F11716" s="1" t="s">
        <v>17175</v>
      </c>
      <c r="G11716" s="1" t="s">
        <v>35</v>
      </c>
      <c r="H11716" s="1">
        <v>45.0</v>
      </c>
      <c r="I11716" s="3">
        <v>44078.25</v>
      </c>
      <c r="J11716" s="1">
        <v>0.558400733848511</v>
      </c>
      <c r="K11716" s="1" t="s">
        <v>18</v>
      </c>
      <c r="L11716" s="1" t="s">
        <v>2972</v>
      </c>
      <c r="M11716" s="3">
        <v>44078.29058048611</v>
      </c>
    </row>
    <row r="11717">
      <c r="A11717" s="1">
        <v>11715.0</v>
      </c>
      <c r="B11717" s="1" t="s">
        <v>114</v>
      </c>
      <c r="C11717" s="1" t="s">
        <v>20945</v>
      </c>
      <c r="D11717" s="1" t="s">
        <v>116</v>
      </c>
      <c r="E11717" s="1" t="s">
        <v>1148</v>
      </c>
      <c r="F11717" s="1" t="s">
        <v>118</v>
      </c>
      <c r="G11717" s="1" t="s">
        <v>35</v>
      </c>
      <c r="H11717" s="1">
        <v>45.0</v>
      </c>
      <c r="I11717" s="3">
        <v>44231.697916666664</v>
      </c>
      <c r="J11717" s="1">
        <v>3.56808381185951</v>
      </c>
      <c r="K11717" s="1" t="s">
        <v>24</v>
      </c>
      <c r="L11717" s="1" t="s">
        <v>1006</v>
      </c>
      <c r="M11717" s="3">
        <v>44232.284311724536</v>
      </c>
    </row>
    <row r="11718">
      <c r="A11718" s="1">
        <v>11716.0</v>
      </c>
      <c r="B11718" s="1" t="s">
        <v>15697</v>
      </c>
      <c r="C11718" s="1" t="s">
        <v>20946</v>
      </c>
      <c r="D11718" s="1" t="s">
        <v>1250</v>
      </c>
      <c r="E11718" s="1" t="s">
        <v>20947</v>
      </c>
      <c r="F11718" s="1" t="s">
        <v>15700</v>
      </c>
      <c r="G11718" s="1" t="s">
        <v>39</v>
      </c>
      <c r="H11718" s="1">
        <v>45.0</v>
      </c>
      <c r="I11718" s="3">
        <v>43723.666666666664</v>
      </c>
      <c r="J11718" s="1">
        <v>1.38240136573723</v>
      </c>
      <c r="K11718" s="1" t="s">
        <v>24</v>
      </c>
      <c r="M11718" s="3">
        <v>43723.67800612268</v>
      </c>
    </row>
    <row r="11719">
      <c r="A11719" s="1">
        <v>11717.0</v>
      </c>
      <c r="B11719" s="1" t="s">
        <v>1699</v>
      </c>
      <c r="C11719" s="1" t="s">
        <v>20948</v>
      </c>
      <c r="D11719" s="1" t="s">
        <v>701</v>
      </c>
      <c r="E11719" s="1" t="s">
        <v>1701</v>
      </c>
      <c r="F11719" s="1" t="s">
        <v>1702</v>
      </c>
      <c r="G11719" s="1" t="s">
        <v>35</v>
      </c>
      <c r="H11719" s="1">
        <v>45.0</v>
      </c>
      <c r="I11719" s="3">
        <v>44190.270833333336</v>
      </c>
      <c r="J11719" s="1">
        <v>2.47951232769993</v>
      </c>
      <c r="K11719" s="1" t="s">
        <v>24</v>
      </c>
      <c r="L11719" s="1" t="s">
        <v>1006</v>
      </c>
      <c r="M11719" s="3">
        <v>44190.36358754629</v>
      </c>
    </row>
    <row r="11720">
      <c r="A11720" s="1">
        <v>11718.0</v>
      </c>
      <c r="B11720" s="1" t="s">
        <v>562</v>
      </c>
      <c r="C11720" s="1" t="s">
        <v>20949</v>
      </c>
      <c r="D11720" s="1" t="s">
        <v>411</v>
      </c>
      <c r="E11720" s="1" t="s">
        <v>2803</v>
      </c>
      <c r="F11720" s="1" t="s">
        <v>566</v>
      </c>
      <c r="G11720" s="1" t="s">
        <v>17</v>
      </c>
      <c r="H11720" s="1">
        <v>45.0</v>
      </c>
      <c r="I11720" s="3">
        <v>43807.625</v>
      </c>
      <c r="J11720" s="1">
        <v>0.0</v>
      </c>
      <c r="K11720" s="1" t="s">
        <v>62</v>
      </c>
      <c r="M11720" s="3">
        <v>43808.425611527775</v>
      </c>
    </row>
    <row r="11721">
      <c r="A11721" s="1">
        <v>11719.0</v>
      </c>
      <c r="B11721" s="1" t="s">
        <v>788</v>
      </c>
      <c r="C11721" s="1" t="s">
        <v>20950</v>
      </c>
      <c r="D11721" s="1" t="s">
        <v>869</v>
      </c>
      <c r="E11721" s="1" t="s">
        <v>1786</v>
      </c>
      <c r="F11721" s="1" t="s">
        <v>791</v>
      </c>
      <c r="G11721" s="1" t="s">
        <v>17</v>
      </c>
      <c r="H11721" s="1">
        <v>45.0</v>
      </c>
      <c r="I11721" s="3">
        <v>44243.708333333336</v>
      </c>
      <c r="J11721" s="1">
        <v>2.57800082068868</v>
      </c>
      <c r="K11721" s="1" t="s">
        <v>24</v>
      </c>
      <c r="M11721" s="3">
        <v>44243.74980653935</v>
      </c>
    </row>
    <row r="11722">
      <c r="A11722" s="1">
        <v>11720.0</v>
      </c>
      <c r="B11722" s="1" t="s">
        <v>319</v>
      </c>
      <c r="C11722" s="1" t="s">
        <v>20951</v>
      </c>
      <c r="D11722" s="1" t="s">
        <v>321</v>
      </c>
      <c r="E11722" s="1" t="s">
        <v>20952</v>
      </c>
      <c r="F11722" s="1" t="s">
        <v>323</v>
      </c>
      <c r="G11722" s="1" t="s">
        <v>39</v>
      </c>
      <c r="H11722" s="1">
        <v>45.0</v>
      </c>
      <c r="I11722" s="3">
        <v>44128.583333333336</v>
      </c>
      <c r="J11722" s="1">
        <v>0.0</v>
      </c>
      <c r="K11722" s="1" t="s">
        <v>24</v>
      </c>
      <c r="M11722" s="3">
        <v>44128.619589456015</v>
      </c>
    </row>
    <row r="11723">
      <c r="A11723" s="1">
        <v>11721.0</v>
      </c>
      <c r="B11723" s="1" t="s">
        <v>13967</v>
      </c>
      <c r="C11723" s="1" t="s">
        <v>20953</v>
      </c>
      <c r="D11723" s="1" t="s">
        <v>21</v>
      </c>
      <c r="E11723" s="1" t="s">
        <v>13969</v>
      </c>
      <c r="F11723" s="1" t="s">
        <v>13970</v>
      </c>
      <c r="G11723" s="1" t="s">
        <v>35</v>
      </c>
      <c r="H11723" s="1">
        <v>45.0</v>
      </c>
      <c r="I11723" s="3">
        <v>43734.166666666664</v>
      </c>
      <c r="J11723" s="1">
        <v>3.74287441263102</v>
      </c>
      <c r="K11723" s="1" t="s">
        <v>24</v>
      </c>
      <c r="M11723" s="3">
        <v>43734.20298152778</v>
      </c>
    </row>
    <row r="11724">
      <c r="A11724" s="1">
        <v>11722.0</v>
      </c>
      <c r="B11724" s="1" t="s">
        <v>19</v>
      </c>
      <c r="C11724" s="1" t="s">
        <v>20954</v>
      </c>
      <c r="D11724" s="1" t="s">
        <v>1165</v>
      </c>
      <c r="E11724" s="1" t="s">
        <v>20955</v>
      </c>
      <c r="F11724" s="1" t="s">
        <v>23</v>
      </c>
      <c r="G11724" s="1" t="s">
        <v>39</v>
      </c>
      <c r="H11724" s="1">
        <v>45.0</v>
      </c>
      <c r="I11724" s="3">
        <v>43825.625</v>
      </c>
      <c r="J11724" s="1">
        <v>0.952592784897644</v>
      </c>
      <c r="K11724" s="1" t="s">
        <v>24</v>
      </c>
      <c r="M11724" s="3">
        <v>43825.684270335645</v>
      </c>
    </row>
    <row r="11725">
      <c r="A11725" s="1">
        <v>11723.0</v>
      </c>
      <c r="B11725" s="1" t="s">
        <v>788</v>
      </c>
      <c r="C11725" s="1" t="s">
        <v>20956</v>
      </c>
      <c r="D11725" s="1" t="s">
        <v>148</v>
      </c>
      <c r="E11725" s="1" t="s">
        <v>1891</v>
      </c>
      <c r="F11725" s="1" t="s">
        <v>791</v>
      </c>
      <c r="G11725" s="1" t="s">
        <v>17</v>
      </c>
      <c r="H11725" s="1">
        <v>45.0</v>
      </c>
      <c r="I11725" s="3">
        <v>43856.145833333336</v>
      </c>
      <c r="J11725" s="1">
        <v>2.16859914017743</v>
      </c>
      <c r="K11725" s="1" t="s">
        <v>24</v>
      </c>
      <c r="M11725" s="3">
        <v>43856.68465673611</v>
      </c>
    </row>
    <row r="11726">
      <c r="A11726" s="1">
        <v>11724.0</v>
      </c>
      <c r="B11726" s="1" t="s">
        <v>30</v>
      </c>
      <c r="C11726" s="1" t="s">
        <v>20957</v>
      </c>
      <c r="D11726" s="1" t="s">
        <v>32</v>
      </c>
      <c r="E11726" s="1" t="s">
        <v>3687</v>
      </c>
      <c r="F11726" s="1" t="s">
        <v>34</v>
      </c>
      <c r="G11726" s="1" t="s">
        <v>17</v>
      </c>
      <c r="H11726" s="1">
        <v>45.0</v>
      </c>
      <c r="I11726" s="3">
        <v>43985.395833333336</v>
      </c>
      <c r="J11726" s="1">
        <v>1.88110487981858</v>
      </c>
      <c r="K11726" s="1" t="s">
        <v>24</v>
      </c>
      <c r="M11726" s="3">
        <v>43985.7062034375</v>
      </c>
    </row>
    <row r="11727">
      <c r="A11727" s="1">
        <v>11725.0</v>
      </c>
      <c r="B11727" s="1" t="s">
        <v>1170</v>
      </c>
      <c r="C11727" s="1" t="s">
        <v>20958</v>
      </c>
      <c r="D11727" s="1" t="s">
        <v>13435</v>
      </c>
      <c r="E11727" s="1" t="s">
        <v>13436</v>
      </c>
      <c r="F11727" s="1" t="s">
        <v>1174</v>
      </c>
      <c r="G11727" s="1" t="s">
        <v>17</v>
      </c>
      <c r="H11727" s="1">
        <v>45.0</v>
      </c>
      <c r="I11727" s="3">
        <v>44246.229166666664</v>
      </c>
      <c r="J11727" s="1">
        <v>1.97334197123113</v>
      </c>
      <c r="K11727" s="1" t="s">
        <v>24</v>
      </c>
      <c r="L11727" s="1" t="s">
        <v>238</v>
      </c>
      <c r="M11727" s="3">
        <v>44246.25786758102</v>
      </c>
    </row>
    <row r="11728">
      <c r="A11728" s="1">
        <v>11726.0</v>
      </c>
      <c r="B11728" s="1" t="s">
        <v>17656</v>
      </c>
      <c r="C11728" s="1" t="s">
        <v>20959</v>
      </c>
      <c r="D11728" s="1" t="s">
        <v>2485</v>
      </c>
      <c r="E11728" s="1" t="s">
        <v>17658</v>
      </c>
      <c r="F11728" s="1" t="s">
        <v>17659</v>
      </c>
      <c r="G11728" s="1" t="s">
        <v>35</v>
      </c>
      <c r="H11728" s="1">
        <v>45.0</v>
      </c>
      <c r="I11728" s="3">
        <v>44249.5</v>
      </c>
      <c r="J11728" s="1">
        <v>3.10106519355854</v>
      </c>
      <c r="K11728" s="1" t="s">
        <v>18</v>
      </c>
      <c r="L11728" s="1" t="s">
        <v>11207</v>
      </c>
      <c r="M11728" s="3">
        <v>44249.58240180556</v>
      </c>
    </row>
    <row r="11729">
      <c r="A11729" s="1">
        <v>11727.0</v>
      </c>
      <c r="B11729" s="1" t="s">
        <v>1466</v>
      </c>
      <c r="C11729" s="1" t="s">
        <v>20960</v>
      </c>
      <c r="D11729" s="1" t="s">
        <v>5571</v>
      </c>
      <c r="E11729" s="1" t="s">
        <v>20961</v>
      </c>
      <c r="F11729" s="1" t="s">
        <v>1470</v>
      </c>
      <c r="G11729" s="1" t="s">
        <v>39</v>
      </c>
      <c r="H11729" s="1">
        <v>45.0</v>
      </c>
      <c r="I11729" s="3">
        <v>43876.5</v>
      </c>
      <c r="J11729" s="1">
        <v>41.3138104547458</v>
      </c>
      <c r="K11729" s="1" t="s">
        <v>18</v>
      </c>
      <c r="M11729" s="3">
        <v>43876.530931678244</v>
      </c>
    </row>
    <row r="11730">
      <c r="A11730" s="1">
        <v>11728.0</v>
      </c>
      <c r="B11730" s="1" t="s">
        <v>20962</v>
      </c>
      <c r="C11730" s="1" t="s">
        <v>20963</v>
      </c>
      <c r="D11730" s="1" t="s">
        <v>1179</v>
      </c>
      <c r="E11730" s="1" t="s">
        <v>20964</v>
      </c>
      <c r="F11730" s="1" t="s">
        <v>20965</v>
      </c>
      <c r="G11730" s="1" t="s">
        <v>89</v>
      </c>
      <c r="H11730" s="1">
        <v>45.0</v>
      </c>
      <c r="I11730" s="3">
        <v>43908.78219769676</v>
      </c>
      <c r="J11730" s="1">
        <v>20.7708425935792</v>
      </c>
      <c r="K11730" s="1" t="s">
        <v>83</v>
      </c>
      <c r="M11730" s="3">
        <v>43908.85787072917</v>
      </c>
    </row>
    <row r="11731">
      <c r="A11731" s="1">
        <v>11729.0</v>
      </c>
      <c r="B11731" s="1" t="s">
        <v>19</v>
      </c>
      <c r="C11731" s="1" t="s">
        <v>20966</v>
      </c>
      <c r="D11731" s="1" t="s">
        <v>21</v>
      </c>
      <c r="E11731" s="1" t="s">
        <v>19560</v>
      </c>
      <c r="F11731" s="1" t="s">
        <v>23</v>
      </c>
      <c r="G11731" s="1" t="s">
        <v>17</v>
      </c>
      <c r="H11731" s="1">
        <v>45.0</v>
      </c>
      <c r="I11731" s="3">
        <v>43832.291666666664</v>
      </c>
      <c r="J11731" s="1">
        <v>0.380419098467963</v>
      </c>
      <c r="K11731" s="1" t="s">
        <v>24</v>
      </c>
      <c r="M11731" s="3">
        <v>43832.331380393516</v>
      </c>
    </row>
    <row r="11732">
      <c r="A11732" s="1">
        <v>11730.0</v>
      </c>
      <c r="B11732" s="1" t="s">
        <v>4289</v>
      </c>
      <c r="C11732" s="1" t="s">
        <v>20967</v>
      </c>
      <c r="D11732" s="1" t="s">
        <v>17924</v>
      </c>
      <c r="E11732" s="1" t="s">
        <v>20968</v>
      </c>
      <c r="F11732" s="1" t="s">
        <v>4292</v>
      </c>
      <c r="G11732" s="1" t="s">
        <v>89</v>
      </c>
      <c r="H11732" s="1">
        <v>45.0</v>
      </c>
      <c r="I11732" s="3">
        <v>43852.37130717593</v>
      </c>
      <c r="J11732" s="1">
        <v>4.25645576900173</v>
      </c>
      <c r="K11732" s="1" t="s">
        <v>601</v>
      </c>
      <c r="M11732" s="3">
        <v>43852.3879353588</v>
      </c>
    </row>
    <row r="11733">
      <c r="A11733" s="1">
        <v>11731.0</v>
      </c>
      <c r="B11733" s="1" t="s">
        <v>576</v>
      </c>
      <c r="C11733" s="1" t="s">
        <v>20969</v>
      </c>
      <c r="D11733" s="1" t="s">
        <v>578</v>
      </c>
      <c r="E11733" s="1" t="s">
        <v>1780</v>
      </c>
      <c r="F11733" s="1" t="s">
        <v>580</v>
      </c>
      <c r="G11733" s="1" t="s">
        <v>35</v>
      </c>
      <c r="H11733" s="1">
        <v>45.0</v>
      </c>
      <c r="I11733" s="3">
        <v>44138.229166666664</v>
      </c>
      <c r="J11733" s="1">
        <v>3.25776351211033</v>
      </c>
      <c r="K11733" s="1" t="s">
        <v>18</v>
      </c>
      <c r="L11733" s="1" t="s">
        <v>581</v>
      </c>
      <c r="M11733" s="3">
        <v>44138.24631596065</v>
      </c>
    </row>
    <row r="11734">
      <c r="A11734" s="1">
        <v>11732.0</v>
      </c>
      <c r="B11734" s="1" t="s">
        <v>4069</v>
      </c>
      <c r="C11734" s="1" t="s">
        <v>20970</v>
      </c>
      <c r="D11734" s="1" t="s">
        <v>32</v>
      </c>
      <c r="E11734" s="1" t="s">
        <v>20971</v>
      </c>
      <c r="F11734" s="1" t="s">
        <v>4072</v>
      </c>
      <c r="G11734" s="1" t="s">
        <v>17</v>
      </c>
      <c r="H11734" s="1">
        <v>45.0</v>
      </c>
      <c r="I11734" s="3">
        <v>44209.583333333336</v>
      </c>
      <c r="J11734" s="1">
        <v>0.0</v>
      </c>
      <c r="K11734" s="1" t="s">
        <v>24</v>
      </c>
      <c r="M11734" s="3">
        <v>44209.592980787034</v>
      </c>
    </row>
    <row r="11735">
      <c r="A11735" s="1">
        <v>11733.0</v>
      </c>
      <c r="B11735" s="1" t="s">
        <v>4120</v>
      </c>
      <c r="C11735" s="1" t="s">
        <v>20972</v>
      </c>
      <c r="D11735" s="1" t="s">
        <v>1461</v>
      </c>
      <c r="E11735" s="1" t="s">
        <v>8884</v>
      </c>
      <c r="F11735" s="1" t="s">
        <v>4123</v>
      </c>
      <c r="G11735" s="1" t="s">
        <v>35</v>
      </c>
      <c r="H11735" s="1">
        <v>45.0</v>
      </c>
      <c r="I11735" s="3">
        <v>43867.75</v>
      </c>
      <c r="J11735" s="1">
        <v>3.65554346172056</v>
      </c>
      <c r="K11735" s="1" t="s">
        <v>62</v>
      </c>
      <c r="M11735" s="3">
        <v>43867.690486354164</v>
      </c>
    </row>
    <row r="11736">
      <c r="A11736" s="1">
        <v>11734.0</v>
      </c>
      <c r="B11736" s="1" t="s">
        <v>1012</v>
      </c>
      <c r="C11736" s="1" t="s">
        <v>20973</v>
      </c>
      <c r="D11736" s="1" t="s">
        <v>1014</v>
      </c>
      <c r="E11736" s="1" t="s">
        <v>1960</v>
      </c>
      <c r="F11736" s="1" t="s">
        <v>1016</v>
      </c>
      <c r="G11736" s="1" t="s">
        <v>17</v>
      </c>
      <c r="H11736" s="1">
        <v>45.0</v>
      </c>
      <c r="I11736" s="3">
        <v>43948.260416666664</v>
      </c>
      <c r="J11736" s="1">
        <v>0.512934388605695</v>
      </c>
      <c r="K11736" s="1" t="s">
        <v>166</v>
      </c>
      <c r="M11736" s="3">
        <v>43948.26923534722</v>
      </c>
    </row>
    <row r="11737">
      <c r="A11737" s="1">
        <v>11735.0</v>
      </c>
      <c r="B11737" s="1" t="s">
        <v>324</v>
      </c>
      <c r="C11737" s="1" t="s">
        <v>20974</v>
      </c>
      <c r="D11737" s="1" t="s">
        <v>326</v>
      </c>
      <c r="E11737" s="1" t="s">
        <v>3871</v>
      </c>
      <c r="F11737" s="1" t="s">
        <v>328</v>
      </c>
      <c r="G11737" s="1" t="s">
        <v>17</v>
      </c>
      <c r="H11737" s="1">
        <v>45.0</v>
      </c>
      <c r="I11737" s="3">
        <v>44204.625</v>
      </c>
      <c r="J11737" s="1">
        <v>0.0</v>
      </c>
      <c r="K11737" s="1" t="s">
        <v>24</v>
      </c>
      <c r="M11737" s="3">
        <v>44205.34639229166</v>
      </c>
    </row>
    <row r="11738">
      <c r="A11738" s="1">
        <v>11736.0</v>
      </c>
      <c r="B11738" s="1" t="s">
        <v>20975</v>
      </c>
      <c r="C11738" s="1" t="s">
        <v>20976</v>
      </c>
      <c r="D11738" s="1" t="s">
        <v>6008</v>
      </c>
      <c r="E11738" s="1" t="s">
        <v>20977</v>
      </c>
      <c r="F11738" s="1" t="s">
        <v>20978</v>
      </c>
      <c r="G11738" s="1" t="s">
        <v>17</v>
      </c>
      <c r="H11738" s="1">
        <v>45.0</v>
      </c>
      <c r="I11738" s="3">
        <v>44157.375</v>
      </c>
      <c r="J11738" s="1">
        <v>1.02377631571867</v>
      </c>
      <c r="K11738" s="1" t="s">
        <v>24</v>
      </c>
      <c r="L11738" s="1" t="s">
        <v>2724</v>
      </c>
      <c r="M11738" s="3">
        <v>44157.422371203706</v>
      </c>
    </row>
    <row r="11739">
      <c r="A11739" s="1">
        <v>11737.0</v>
      </c>
      <c r="B11739" s="1" t="s">
        <v>5811</v>
      </c>
      <c r="C11739" s="1" t="s">
        <v>20979</v>
      </c>
      <c r="D11739" s="1" t="s">
        <v>1802</v>
      </c>
      <c r="E11739" s="1" t="s">
        <v>20980</v>
      </c>
      <c r="F11739" s="1" t="s">
        <v>5814</v>
      </c>
      <c r="G11739" s="1" t="s">
        <v>39</v>
      </c>
      <c r="H11739" s="1">
        <v>45.0</v>
      </c>
      <c r="I11739" s="3">
        <v>43802.625</v>
      </c>
      <c r="J11739" s="1">
        <v>1.85980328582597</v>
      </c>
      <c r="K11739" s="1" t="s">
        <v>62</v>
      </c>
      <c r="M11739" s="3">
        <v>43802.660667662036</v>
      </c>
    </row>
    <row r="11740">
      <c r="A11740" s="1">
        <v>11738.0</v>
      </c>
      <c r="B11740" s="1" t="s">
        <v>2069</v>
      </c>
      <c r="C11740" s="1" t="s">
        <v>20981</v>
      </c>
      <c r="D11740" s="1" t="s">
        <v>326</v>
      </c>
      <c r="E11740" s="1" t="s">
        <v>15087</v>
      </c>
      <c r="F11740" s="1" t="s">
        <v>2072</v>
      </c>
      <c r="G11740" s="1" t="s">
        <v>17</v>
      </c>
      <c r="H11740" s="1">
        <v>45.0</v>
      </c>
      <c r="I11740" s="3">
        <v>44154.75</v>
      </c>
      <c r="J11740" s="1">
        <v>0.0</v>
      </c>
      <c r="K11740" s="1" t="s">
        <v>24</v>
      </c>
      <c r="M11740" s="3">
        <v>44154.80535949074</v>
      </c>
    </row>
    <row r="11741">
      <c r="A11741" s="1">
        <v>11739.0</v>
      </c>
      <c r="B11741" s="1" t="s">
        <v>324</v>
      </c>
      <c r="C11741" s="1" t="s">
        <v>20982</v>
      </c>
      <c r="D11741" s="1" t="s">
        <v>326</v>
      </c>
      <c r="E11741" s="1" t="s">
        <v>3366</v>
      </c>
      <c r="F11741" s="1" t="s">
        <v>328</v>
      </c>
      <c r="G11741" s="1" t="s">
        <v>17</v>
      </c>
      <c r="H11741" s="1">
        <v>45.0</v>
      </c>
      <c r="I11741" s="3">
        <v>44106.291666666664</v>
      </c>
      <c r="J11741" s="1">
        <v>0.0</v>
      </c>
      <c r="K11741" s="1" t="s">
        <v>24</v>
      </c>
      <c r="M11741" s="3">
        <v>44106.32548443287</v>
      </c>
    </row>
    <row r="11742">
      <c r="A11742" s="1">
        <v>11740.0</v>
      </c>
      <c r="B11742" s="1" t="s">
        <v>2766</v>
      </c>
      <c r="C11742" s="1" t="s">
        <v>20983</v>
      </c>
      <c r="D11742" s="1" t="s">
        <v>2768</v>
      </c>
      <c r="E11742" s="1" t="s">
        <v>2769</v>
      </c>
      <c r="F11742" s="1" t="s">
        <v>2770</v>
      </c>
      <c r="G11742" s="1" t="s">
        <v>17</v>
      </c>
      <c r="H11742" s="1">
        <v>45.0</v>
      </c>
      <c r="I11742" s="3">
        <v>44182.458333333336</v>
      </c>
      <c r="J11742" s="1">
        <v>3.44567908438415</v>
      </c>
      <c r="K11742" s="1" t="s">
        <v>62</v>
      </c>
      <c r="L11742" s="1" t="s">
        <v>2771</v>
      </c>
      <c r="M11742" s="3">
        <v>44182.62487917824</v>
      </c>
    </row>
    <row r="11743">
      <c r="A11743" s="1">
        <v>11741.0</v>
      </c>
      <c r="B11743" s="1" t="s">
        <v>184</v>
      </c>
      <c r="C11743" s="1" t="s">
        <v>20984</v>
      </c>
      <c r="D11743" s="1" t="s">
        <v>1297</v>
      </c>
      <c r="E11743" s="1" t="s">
        <v>5962</v>
      </c>
      <c r="F11743" s="1" t="s">
        <v>187</v>
      </c>
      <c r="G11743" s="1" t="s">
        <v>17</v>
      </c>
      <c r="H11743" s="1">
        <v>45.0</v>
      </c>
      <c r="I11743" s="3">
        <v>43826.458333333336</v>
      </c>
      <c r="J11743" s="1">
        <v>2.34720685536118</v>
      </c>
      <c r="K11743" s="1" t="s">
        <v>24</v>
      </c>
      <c r="M11743" s="3">
        <v>43831.787501342595</v>
      </c>
    </row>
    <row r="11744">
      <c r="A11744" s="1">
        <v>11742.0</v>
      </c>
      <c r="B11744" s="1" t="s">
        <v>273</v>
      </c>
      <c r="C11744" s="1" t="s">
        <v>20985</v>
      </c>
      <c r="D11744" s="1" t="s">
        <v>326</v>
      </c>
      <c r="E11744" s="1" t="s">
        <v>20986</v>
      </c>
      <c r="F11744" s="1" t="s">
        <v>277</v>
      </c>
      <c r="G11744" s="1" t="s">
        <v>39</v>
      </c>
      <c r="H11744" s="1">
        <v>45.0</v>
      </c>
      <c r="I11744" s="3">
        <v>43956.29236111111</v>
      </c>
      <c r="J11744" s="1">
        <v>1.70902868485228</v>
      </c>
      <c r="K11744" s="1" t="s">
        <v>24</v>
      </c>
      <c r="M11744" s="3">
        <v>43956.33821645833</v>
      </c>
    </row>
    <row r="11745">
      <c r="A11745" s="1">
        <v>11743.0</v>
      </c>
      <c r="B11745" s="1" t="s">
        <v>6913</v>
      </c>
      <c r="C11745" s="1" t="s">
        <v>20987</v>
      </c>
      <c r="D11745" s="1" t="s">
        <v>211</v>
      </c>
      <c r="E11745" s="1" t="s">
        <v>8261</v>
      </c>
      <c r="F11745" s="1" t="s">
        <v>6916</v>
      </c>
      <c r="G11745" s="1" t="s">
        <v>17</v>
      </c>
      <c r="H11745" s="1">
        <v>45.0</v>
      </c>
      <c r="I11745" s="3">
        <v>44223.333333333336</v>
      </c>
      <c r="J11745" s="1">
        <v>11.2875459690065</v>
      </c>
      <c r="K11745" s="1" t="s">
        <v>218</v>
      </c>
      <c r="L11745" s="1" t="s">
        <v>6917</v>
      </c>
      <c r="M11745" s="3">
        <v>44223.324372476854</v>
      </c>
    </row>
    <row r="11746">
      <c r="A11746" s="1">
        <v>11744.0</v>
      </c>
      <c r="B11746" s="1" t="s">
        <v>136</v>
      </c>
      <c r="C11746" s="1" t="s">
        <v>20988</v>
      </c>
      <c r="D11746" s="1" t="s">
        <v>138</v>
      </c>
      <c r="E11746" s="1" t="s">
        <v>139</v>
      </c>
      <c r="F11746" s="1" t="s">
        <v>140</v>
      </c>
      <c r="G11746" s="1" t="s">
        <v>17</v>
      </c>
      <c r="H11746" s="1">
        <v>45.0</v>
      </c>
      <c r="I11746" s="3">
        <v>43955.333333333336</v>
      </c>
      <c r="J11746" s="1">
        <v>1.73628790545905</v>
      </c>
      <c r="K11746" s="1" t="s">
        <v>18</v>
      </c>
      <c r="M11746" s="3">
        <v>43955.36427665509</v>
      </c>
    </row>
    <row r="11747">
      <c r="A11747" s="1">
        <v>11745.0</v>
      </c>
      <c r="B11747" s="1" t="s">
        <v>319</v>
      </c>
      <c r="C11747" s="1" t="s">
        <v>20989</v>
      </c>
      <c r="D11747" s="1" t="s">
        <v>321</v>
      </c>
      <c r="E11747" s="1" t="s">
        <v>20990</v>
      </c>
      <c r="F11747" s="1" t="s">
        <v>323</v>
      </c>
      <c r="G11747" s="1" t="s">
        <v>39</v>
      </c>
      <c r="H11747" s="1">
        <v>45.0</v>
      </c>
      <c r="I11747" s="3">
        <v>43936.625</v>
      </c>
      <c r="J11747" s="1">
        <v>0.184853657945602</v>
      </c>
      <c r="K11747" s="1" t="s">
        <v>24</v>
      </c>
      <c r="M11747" s="3">
        <v>43937.30286694445</v>
      </c>
    </row>
    <row r="11748">
      <c r="A11748" s="1">
        <v>11746.0</v>
      </c>
      <c r="B11748" s="1" t="s">
        <v>2766</v>
      </c>
      <c r="C11748" s="1" t="s">
        <v>20991</v>
      </c>
      <c r="D11748" s="1" t="s">
        <v>2768</v>
      </c>
      <c r="E11748" s="1" t="s">
        <v>2769</v>
      </c>
      <c r="F11748" s="1" t="s">
        <v>2770</v>
      </c>
      <c r="G11748" s="1" t="s">
        <v>17</v>
      </c>
      <c r="H11748" s="1">
        <v>45.0</v>
      </c>
      <c r="I11748" s="3">
        <v>44172.583333333336</v>
      </c>
      <c r="J11748" s="1">
        <v>1.90062381285075</v>
      </c>
      <c r="K11748" s="1" t="s">
        <v>62</v>
      </c>
      <c r="M11748" s="3">
        <v>44172.631711539354</v>
      </c>
    </row>
    <row r="11749">
      <c r="A11749" s="1">
        <v>11747.0</v>
      </c>
      <c r="B11749" s="1" t="s">
        <v>4426</v>
      </c>
      <c r="C11749" s="1" t="s">
        <v>20992</v>
      </c>
      <c r="D11749" s="1" t="s">
        <v>3976</v>
      </c>
      <c r="E11749" s="1" t="s">
        <v>20993</v>
      </c>
      <c r="F11749" s="1" t="s">
        <v>4429</v>
      </c>
      <c r="G11749" s="1" t="s">
        <v>89</v>
      </c>
      <c r="H11749" s="1">
        <v>45.0</v>
      </c>
      <c r="I11749" s="3">
        <v>44137.73889356481</v>
      </c>
      <c r="J11749" s="1">
        <v>1.41064087232618</v>
      </c>
      <c r="K11749" s="1" t="s">
        <v>46</v>
      </c>
      <c r="M11749" s="3">
        <v>44137.779300138885</v>
      </c>
    </row>
    <row r="11750">
      <c r="A11750" s="1">
        <v>11748.0</v>
      </c>
      <c r="B11750" s="1" t="s">
        <v>13993</v>
      </c>
      <c r="C11750" s="1" t="s">
        <v>20994</v>
      </c>
      <c r="D11750" s="1" t="s">
        <v>11268</v>
      </c>
      <c r="E11750" s="1" t="s">
        <v>20995</v>
      </c>
      <c r="F11750" s="1" t="s">
        <v>13996</v>
      </c>
      <c r="G11750" s="1" t="s">
        <v>89</v>
      </c>
      <c r="H11750" s="1">
        <v>45.0</v>
      </c>
      <c r="I11750" s="3">
        <v>43876.691322314815</v>
      </c>
      <c r="J11750" s="1">
        <v>2.31992564677657</v>
      </c>
      <c r="K11750" s="1" t="s">
        <v>24</v>
      </c>
      <c r="M11750" s="3">
        <v>43876.71460449074</v>
      </c>
    </row>
    <row r="11751">
      <c r="A11751" s="1">
        <v>11749.0</v>
      </c>
      <c r="B11751" s="1" t="s">
        <v>261</v>
      </c>
      <c r="C11751" s="1" t="s">
        <v>20996</v>
      </c>
      <c r="D11751" s="1" t="s">
        <v>925</v>
      </c>
      <c r="E11751" s="1" t="s">
        <v>20997</v>
      </c>
      <c r="F11751" s="1" t="s">
        <v>5917</v>
      </c>
      <c r="G11751" s="1" t="s">
        <v>89</v>
      </c>
      <c r="H11751" s="1">
        <v>45.0</v>
      </c>
      <c r="I11751" s="3">
        <v>44095.71471673611</v>
      </c>
      <c r="J11751" s="1">
        <v>1.16537383988621</v>
      </c>
      <c r="K11751" s="1" t="s">
        <v>46</v>
      </c>
      <c r="L11751" s="1" t="s">
        <v>266</v>
      </c>
      <c r="M11751" s="3">
        <v>44095.73442064815</v>
      </c>
    </row>
    <row r="11752">
      <c r="A11752" s="1">
        <v>11750.0</v>
      </c>
      <c r="B11752" s="1" t="s">
        <v>1489</v>
      </c>
      <c r="C11752" s="1" t="s">
        <v>20998</v>
      </c>
      <c r="D11752" s="1" t="s">
        <v>2567</v>
      </c>
      <c r="E11752" s="1" t="s">
        <v>20999</v>
      </c>
      <c r="F11752" s="1" t="s">
        <v>1492</v>
      </c>
      <c r="G11752" s="1" t="s">
        <v>17</v>
      </c>
      <c r="H11752" s="1">
        <v>45.0</v>
      </c>
      <c r="I11752" s="3">
        <v>44017.625</v>
      </c>
      <c r="J11752" s="1">
        <v>7.97732910398312</v>
      </c>
      <c r="K11752" s="1" t="s">
        <v>18</v>
      </c>
      <c r="M11752" s="3">
        <v>44017.67222528935</v>
      </c>
    </row>
    <row r="11753">
      <c r="A11753" s="1">
        <v>11751.0</v>
      </c>
      <c r="B11753" s="1" t="s">
        <v>3724</v>
      </c>
      <c r="C11753" s="1" t="s">
        <v>21000</v>
      </c>
      <c r="D11753" s="1" t="s">
        <v>1451</v>
      </c>
      <c r="E11753" s="1" t="s">
        <v>21001</v>
      </c>
      <c r="F11753" s="1" t="s">
        <v>3727</v>
      </c>
      <c r="G11753" s="1" t="s">
        <v>39</v>
      </c>
      <c r="H11753" s="1">
        <v>45.0</v>
      </c>
      <c r="I11753" s="3">
        <v>44215.270833333336</v>
      </c>
      <c r="J11753" s="1">
        <v>0.319830081832738</v>
      </c>
      <c r="K11753" s="1" t="s">
        <v>218</v>
      </c>
      <c r="L11753" s="1" t="s">
        <v>287</v>
      </c>
      <c r="M11753" s="3">
        <v>44215.2804428125</v>
      </c>
    </row>
    <row r="11754">
      <c r="A11754" s="1">
        <v>11752.0</v>
      </c>
      <c r="B11754" s="1" t="s">
        <v>229</v>
      </c>
      <c r="C11754" s="1" t="s">
        <v>21002</v>
      </c>
      <c r="D11754" s="1" t="s">
        <v>12134</v>
      </c>
      <c r="E11754" s="1" t="s">
        <v>231</v>
      </c>
      <c r="F11754" s="1" t="s">
        <v>232</v>
      </c>
      <c r="G11754" s="1" t="s">
        <v>35</v>
      </c>
      <c r="H11754" s="1">
        <v>45.0</v>
      </c>
      <c r="I11754" s="3">
        <v>43784.625</v>
      </c>
      <c r="J11754" s="1">
        <v>2.28971083236779</v>
      </c>
      <c r="K11754" s="1" t="s">
        <v>24</v>
      </c>
      <c r="M11754" s="3">
        <v>43783.653632511574</v>
      </c>
    </row>
    <row r="11755">
      <c r="A11755" s="1">
        <v>11753.0</v>
      </c>
      <c r="B11755" s="1" t="s">
        <v>485</v>
      </c>
      <c r="C11755" s="1" t="s">
        <v>21003</v>
      </c>
      <c r="D11755" s="1" t="s">
        <v>2521</v>
      </c>
      <c r="E11755" s="1" t="s">
        <v>5655</v>
      </c>
      <c r="F11755" s="1" t="s">
        <v>489</v>
      </c>
      <c r="G11755" s="1" t="s">
        <v>17</v>
      </c>
      <c r="H11755" s="1">
        <v>45.0</v>
      </c>
      <c r="I11755" s="3">
        <v>43797.666666666664</v>
      </c>
      <c r="J11755" s="1">
        <v>2.39688003060765</v>
      </c>
      <c r="K11755" s="1" t="s">
        <v>166</v>
      </c>
      <c r="M11755" s="3">
        <v>43797.71549996528</v>
      </c>
    </row>
    <row r="11756">
      <c r="A11756" s="1">
        <v>11754.0</v>
      </c>
      <c r="B11756" s="1" t="s">
        <v>2028</v>
      </c>
      <c r="C11756" s="1" t="s">
        <v>21004</v>
      </c>
      <c r="D11756" s="1" t="s">
        <v>1014</v>
      </c>
      <c r="E11756" s="1" t="s">
        <v>18837</v>
      </c>
      <c r="F11756" s="1" t="s">
        <v>2032</v>
      </c>
      <c r="G11756" s="1" t="s">
        <v>17</v>
      </c>
      <c r="H11756" s="1">
        <v>45.0</v>
      </c>
      <c r="I11756" s="3">
        <v>43903.1875</v>
      </c>
      <c r="J11756" s="1">
        <v>1.730269587699</v>
      </c>
      <c r="K11756" s="1" t="s">
        <v>166</v>
      </c>
      <c r="M11756" s="3">
        <v>43903.228785659725</v>
      </c>
    </row>
    <row r="11757">
      <c r="A11757" s="1">
        <v>11755.0</v>
      </c>
      <c r="B11757" s="1" t="s">
        <v>953</v>
      </c>
      <c r="C11757" s="1" t="s">
        <v>21005</v>
      </c>
      <c r="D11757" s="1" t="s">
        <v>121</v>
      </c>
      <c r="E11757" s="1" t="s">
        <v>3065</v>
      </c>
      <c r="F11757" s="1" t="s">
        <v>956</v>
      </c>
      <c r="G11757" s="1" t="s">
        <v>17</v>
      </c>
      <c r="H11757" s="1">
        <v>45.0</v>
      </c>
      <c r="I11757" s="3">
        <v>44193.625</v>
      </c>
      <c r="J11757" s="1">
        <v>2.94367751762738</v>
      </c>
      <c r="K11757" s="1" t="s">
        <v>18</v>
      </c>
      <c r="M11757" s="3">
        <v>44193.6499987037</v>
      </c>
    </row>
    <row r="11758">
      <c r="A11758" s="1">
        <v>11756.0</v>
      </c>
      <c r="B11758" s="1" t="s">
        <v>229</v>
      </c>
      <c r="C11758" s="1" t="s">
        <v>21006</v>
      </c>
      <c r="D11758" s="1" t="s">
        <v>1653</v>
      </c>
      <c r="E11758" s="1" t="s">
        <v>11550</v>
      </c>
      <c r="F11758" s="1" t="s">
        <v>232</v>
      </c>
      <c r="G11758" s="1" t="s">
        <v>35</v>
      </c>
      <c r="H11758" s="1">
        <v>45.0</v>
      </c>
      <c r="I11758" s="3">
        <v>43928.15625</v>
      </c>
      <c r="J11758" s="1">
        <v>2.57166820700262</v>
      </c>
      <c r="K11758" s="1" t="s">
        <v>24</v>
      </c>
      <c r="M11758" s="3">
        <v>43928.27156480324</v>
      </c>
    </row>
    <row r="11759">
      <c r="A11759" s="1">
        <v>11757.0</v>
      </c>
      <c r="B11759" s="1" t="s">
        <v>288</v>
      </c>
      <c r="C11759" s="1" t="s">
        <v>21007</v>
      </c>
      <c r="D11759" s="1" t="s">
        <v>21008</v>
      </c>
      <c r="E11759" s="1" t="s">
        <v>291</v>
      </c>
      <c r="F11759" s="1" t="s">
        <v>292</v>
      </c>
      <c r="G11759" s="1" t="s">
        <v>35</v>
      </c>
      <c r="H11759" s="1">
        <v>45.0</v>
      </c>
      <c r="I11759" s="3">
        <v>43656.625</v>
      </c>
      <c r="J11759" s="1">
        <v>2.6245620980228</v>
      </c>
      <c r="K11759" s="1" t="s">
        <v>24</v>
      </c>
      <c r="M11759" s="3">
        <v>43656.66011885417</v>
      </c>
    </row>
    <row r="11760">
      <c r="A11760" s="1">
        <v>11758.0</v>
      </c>
      <c r="B11760" s="1" t="s">
        <v>465</v>
      </c>
      <c r="C11760" s="1" t="s">
        <v>21009</v>
      </c>
      <c r="D11760" s="1" t="s">
        <v>1637</v>
      </c>
      <c r="E11760" s="1" t="s">
        <v>11455</v>
      </c>
      <c r="F11760" s="1" t="s">
        <v>468</v>
      </c>
      <c r="G11760" s="1" t="s">
        <v>17</v>
      </c>
      <c r="H11760" s="1">
        <v>45.0</v>
      </c>
      <c r="I11760" s="3">
        <v>44216.666666666664</v>
      </c>
      <c r="J11760" s="1">
        <v>2.79375016231008</v>
      </c>
      <c r="K11760" s="1" t="s">
        <v>24</v>
      </c>
      <c r="M11760" s="3">
        <v>44216.69923138889</v>
      </c>
    </row>
    <row r="11761">
      <c r="A11761" s="1">
        <v>11759.0</v>
      </c>
      <c r="B11761" s="1" t="s">
        <v>485</v>
      </c>
      <c r="C11761" s="1" t="s">
        <v>21010</v>
      </c>
      <c r="D11761" s="1" t="s">
        <v>11108</v>
      </c>
      <c r="E11761" s="1" t="s">
        <v>7627</v>
      </c>
      <c r="F11761" s="1" t="s">
        <v>489</v>
      </c>
      <c r="G11761" s="1" t="s">
        <v>17</v>
      </c>
      <c r="H11761" s="1">
        <v>45.0</v>
      </c>
      <c r="I11761" s="3">
        <v>43983.666666666664</v>
      </c>
      <c r="J11761" s="1">
        <v>2.7623425357874</v>
      </c>
      <c r="K11761" s="1" t="s">
        <v>166</v>
      </c>
      <c r="M11761" s="3">
        <v>43983.69510106481</v>
      </c>
    </row>
    <row r="11762">
      <c r="A11762" s="1">
        <v>11760.0</v>
      </c>
      <c r="B11762" s="1" t="s">
        <v>3073</v>
      </c>
      <c r="C11762" s="1" t="s">
        <v>21011</v>
      </c>
      <c r="D11762" s="1" t="s">
        <v>198</v>
      </c>
      <c r="E11762" s="1" t="s">
        <v>5594</v>
      </c>
      <c r="F11762" s="1" t="s">
        <v>3419</v>
      </c>
      <c r="G11762" s="1" t="s">
        <v>17</v>
      </c>
      <c r="H11762" s="1">
        <v>45.0</v>
      </c>
      <c r="I11762" s="3">
        <v>44105.583333333336</v>
      </c>
      <c r="J11762" s="1">
        <v>1.7798329844277</v>
      </c>
      <c r="K11762" s="1" t="s">
        <v>24</v>
      </c>
      <c r="M11762" s="3">
        <v>44105.61981709491</v>
      </c>
    </row>
    <row r="11763">
      <c r="A11763" s="1">
        <v>11761.0</v>
      </c>
      <c r="B11763" s="1" t="s">
        <v>455</v>
      </c>
      <c r="C11763" s="1" t="s">
        <v>21012</v>
      </c>
      <c r="D11763" s="1" t="s">
        <v>116</v>
      </c>
      <c r="E11763" s="1" t="s">
        <v>3667</v>
      </c>
      <c r="F11763" s="1" t="s">
        <v>458</v>
      </c>
      <c r="G11763" s="1" t="s">
        <v>17</v>
      </c>
      <c r="H11763" s="1">
        <v>45.0</v>
      </c>
      <c r="I11763" s="3">
        <v>44145.333333333336</v>
      </c>
      <c r="J11763" s="1">
        <v>0.185566619147965</v>
      </c>
      <c r="K11763" s="1" t="s">
        <v>24</v>
      </c>
      <c r="M11763" s="3">
        <v>44145.38262016204</v>
      </c>
    </row>
    <row r="11764">
      <c r="A11764" s="1">
        <v>11762.0</v>
      </c>
      <c r="B11764" s="1" t="s">
        <v>3073</v>
      </c>
      <c r="C11764" s="1" t="s">
        <v>21013</v>
      </c>
      <c r="D11764" s="1" t="s">
        <v>2504</v>
      </c>
      <c r="E11764" s="1" t="s">
        <v>12533</v>
      </c>
      <c r="F11764" s="1" t="s">
        <v>3076</v>
      </c>
      <c r="G11764" s="1" t="s">
        <v>17</v>
      </c>
      <c r="H11764" s="1">
        <v>45.0</v>
      </c>
      <c r="I11764" s="3">
        <v>44235.583333333336</v>
      </c>
      <c r="J11764" s="1">
        <v>5.29087353675741</v>
      </c>
      <c r="K11764" s="1" t="s">
        <v>24</v>
      </c>
      <c r="M11764" s="3">
        <v>44235.65788209491</v>
      </c>
    </row>
    <row r="11765">
      <c r="A11765" s="1">
        <v>11763.0</v>
      </c>
      <c r="B11765" s="1" t="s">
        <v>25</v>
      </c>
      <c r="C11765" s="1" t="s">
        <v>21014</v>
      </c>
      <c r="D11765" s="1" t="s">
        <v>103</v>
      </c>
      <c r="E11765" s="1" t="s">
        <v>104</v>
      </c>
      <c r="F11765" s="1" t="s">
        <v>29</v>
      </c>
      <c r="G11765" s="1" t="s">
        <v>17</v>
      </c>
      <c r="H11765" s="1">
        <v>45.0</v>
      </c>
      <c r="I11765" s="3">
        <v>44074.25</v>
      </c>
      <c r="J11765" s="1">
        <v>2.5796934276889</v>
      </c>
      <c r="K11765" s="1" t="s">
        <v>18</v>
      </c>
      <c r="M11765" s="3">
        <v>44074.281440266204</v>
      </c>
    </row>
    <row r="11766">
      <c r="A11766" s="1">
        <v>11764.0</v>
      </c>
      <c r="B11766" s="1" t="s">
        <v>1075</v>
      </c>
      <c r="C11766" s="1" t="s">
        <v>21015</v>
      </c>
      <c r="D11766" s="1" t="s">
        <v>676</v>
      </c>
      <c r="E11766" s="1" t="s">
        <v>1687</v>
      </c>
      <c r="F11766" s="1" t="s">
        <v>1079</v>
      </c>
      <c r="G11766" s="1" t="s">
        <v>17</v>
      </c>
      <c r="H11766" s="1">
        <v>45.0</v>
      </c>
      <c r="I11766" s="3">
        <v>44187.625</v>
      </c>
      <c r="J11766" s="1">
        <v>4.0855084263415</v>
      </c>
      <c r="K11766" s="1" t="s">
        <v>18</v>
      </c>
      <c r="L11766" s="1" t="s">
        <v>1080</v>
      </c>
      <c r="M11766" s="3">
        <v>44187.65670827546</v>
      </c>
    </row>
    <row r="11767">
      <c r="A11767" s="1">
        <v>11765.0</v>
      </c>
      <c r="B11767" s="1" t="s">
        <v>20810</v>
      </c>
      <c r="C11767" s="1" t="s">
        <v>21016</v>
      </c>
      <c r="D11767" s="1" t="s">
        <v>37</v>
      </c>
      <c r="E11767" s="1" t="s">
        <v>21017</v>
      </c>
      <c r="F11767" s="1" t="s">
        <v>20813</v>
      </c>
      <c r="G11767" s="1" t="s">
        <v>39</v>
      </c>
      <c r="H11767" s="1">
        <v>45.0</v>
      </c>
      <c r="I11767" s="3">
        <v>44154.65625</v>
      </c>
      <c r="J11767" s="1">
        <v>1.58071349271535</v>
      </c>
      <c r="K11767" s="1" t="s">
        <v>46</v>
      </c>
      <c r="M11767" s="3">
        <v>44154.699307152776</v>
      </c>
    </row>
    <row r="11768">
      <c r="A11768" s="1">
        <v>11766.0</v>
      </c>
      <c r="B11768" s="1" t="s">
        <v>229</v>
      </c>
      <c r="C11768" s="1" t="s">
        <v>21018</v>
      </c>
      <c r="D11768" s="1" t="s">
        <v>1140</v>
      </c>
      <c r="E11768" s="1" t="s">
        <v>519</v>
      </c>
      <c r="F11768" s="1" t="s">
        <v>232</v>
      </c>
      <c r="G11768" s="1" t="s">
        <v>35</v>
      </c>
      <c r="H11768" s="1">
        <v>45.0</v>
      </c>
      <c r="I11768" s="3">
        <v>44152.625</v>
      </c>
      <c r="J11768" s="1">
        <v>1.49617936228056</v>
      </c>
      <c r="K11768" s="1" t="s">
        <v>24</v>
      </c>
      <c r="M11768" s="3">
        <v>44152.661393159724</v>
      </c>
    </row>
    <row r="11769">
      <c r="A11769" s="1">
        <v>11767.0</v>
      </c>
      <c r="B11769" s="1" t="s">
        <v>768</v>
      </c>
      <c r="C11769" s="1" t="s">
        <v>21019</v>
      </c>
      <c r="D11769" s="1" t="s">
        <v>770</v>
      </c>
      <c r="E11769" s="1" t="s">
        <v>771</v>
      </c>
      <c r="F11769" s="1" t="s">
        <v>772</v>
      </c>
      <c r="G11769" s="1" t="s">
        <v>35</v>
      </c>
      <c r="H11769" s="1">
        <v>45.0</v>
      </c>
      <c r="I11769" s="3">
        <v>44145.229166666664</v>
      </c>
      <c r="J11769" s="1">
        <v>3.89626166969794</v>
      </c>
      <c r="K11769" s="1" t="s">
        <v>166</v>
      </c>
      <c r="L11769" s="1" t="s">
        <v>318</v>
      </c>
      <c r="M11769" s="3">
        <v>44145.27372414352</v>
      </c>
    </row>
    <row r="11770">
      <c r="A11770" s="1">
        <v>11768.0</v>
      </c>
      <c r="B11770" s="1" t="s">
        <v>303</v>
      </c>
      <c r="C11770" s="1" t="s">
        <v>21020</v>
      </c>
      <c r="D11770" s="1" t="s">
        <v>305</v>
      </c>
      <c r="E11770" s="1" t="s">
        <v>1671</v>
      </c>
      <c r="F11770" s="1" t="s">
        <v>307</v>
      </c>
      <c r="G11770" s="1" t="s">
        <v>17</v>
      </c>
      <c r="H11770" s="1">
        <v>45.0</v>
      </c>
      <c r="I11770" s="3">
        <v>43923.229166666664</v>
      </c>
      <c r="J11770" s="1">
        <v>2.18165195859178</v>
      </c>
      <c r="K11770" s="1" t="s">
        <v>24</v>
      </c>
      <c r="M11770" s="3">
        <v>43923.260693958335</v>
      </c>
    </row>
    <row r="11771">
      <c r="A11771" s="1">
        <v>11769.0</v>
      </c>
      <c r="B11771" s="1" t="s">
        <v>114</v>
      </c>
      <c r="C11771" s="1" t="s">
        <v>21021</v>
      </c>
      <c r="D11771" s="1" t="s">
        <v>116</v>
      </c>
      <c r="E11771" s="1" t="s">
        <v>1148</v>
      </c>
      <c r="F11771" s="1" t="s">
        <v>118</v>
      </c>
      <c r="G11771" s="1" t="s">
        <v>35</v>
      </c>
      <c r="H11771" s="1">
        <v>45.0</v>
      </c>
      <c r="I11771" s="3">
        <v>44237.697916666664</v>
      </c>
      <c r="J11771" s="1">
        <v>2.93103693676839</v>
      </c>
      <c r="K11771" s="1" t="s">
        <v>24</v>
      </c>
      <c r="L11771" s="1" t="s">
        <v>1006</v>
      </c>
      <c r="M11771" s="3">
        <v>44237.74908202546</v>
      </c>
    </row>
    <row r="11772">
      <c r="A11772" s="1">
        <v>11770.0</v>
      </c>
      <c r="B11772" s="1" t="s">
        <v>2037</v>
      </c>
      <c r="C11772" s="1" t="s">
        <v>21022</v>
      </c>
      <c r="D11772" s="1" t="s">
        <v>1611</v>
      </c>
      <c r="E11772" s="1" t="s">
        <v>21023</v>
      </c>
      <c r="F11772" s="1" t="s">
        <v>2040</v>
      </c>
      <c r="G11772" s="1" t="s">
        <v>45</v>
      </c>
      <c r="H11772" s="1">
        <v>45.0</v>
      </c>
      <c r="I11772" s="3">
        <v>44146.42754365741</v>
      </c>
      <c r="J11772" s="1">
        <v>1.6698359151757</v>
      </c>
      <c r="K11772" s="1" t="s">
        <v>1376</v>
      </c>
      <c r="L11772" s="1" t="s">
        <v>2041</v>
      </c>
      <c r="M11772" s="3">
        <v>44146.46142724537</v>
      </c>
    </row>
    <row r="11773">
      <c r="A11773" s="1">
        <v>11771.0</v>
      </c>
      <c r="B11773" s="1" t="s">
        <v>1747</v>
      </c>
      <c r="C11773" s="1" t="s">
        <v>21024</v>
      </c>
      <c r="D11773" s="1" t="s">
        <v>3811</v>
      </c>
      <c r="E11773" s="1" t="s">
        <v>21025</v>
      </c>
      <c r="F11773" s="1" t="s">
        <v>1750</v>
      </c>
      <c r="G11773" s="1" t="s">
        <v>39</v>
      </c>
      <c r="H11773" s="1">
        <v>45.0</v>
      </c>
      <c r="I11773" s="3">
        <v>43608.583333333336</v>
      </c>
      <c r="J11773" s="1">
        <v>2.31453247281145</v>
      </c>
      <c r="K11773" s="1" t="s">
        <v>24</v>
      </c>
      <c r="M11773" s="3">
        <v>43608.615421435185</v>
      </c>
    </row>
    <row r="11774">
      <c r="A11774" s="1">
        <v>11772.0</v>
      </c>
      <c r="B11774" s="1" t="s">
        <v>2037</v>
      </c>
      <c r="C11774" s="1" t="s">
        <v>21026</v>
      </c>
      <c r="D11774" s="1" t="s">
        <v>19382</v>
      </c>
      <c r="E11774" s="1" t="s">
        <v>19383</v>
      </c>
      <c r="F11774" s="1" t="s">
        <v>2040</v>
      </c>
      <c r="G11774" s="1" t="s">
        <v>17</v>
      </c>
      <c r="H11774" s="1">
        <v>45.0</v>
      </c>
      <c r="I11774" s="3">
        <v>44187.604166666664</v>
      </c>
      <c r="J11774" s="1">
        <v>3.86693078746077</v>
      </c>
      <c r="K11774" s="1" t="s">
        <v>1376</v>
      </c>
      <c r="L11774" s="1" t="s">
        <v>2041</v>
      </c>
      <c r="M11774" s="3">
        <v>44187.638071469904</v>
      </c>
    </row>
    <row r="11775">
      <c r="A11775" s="1">
        <v>11773.0</v>
      </c>
      <c r="B11775" s="1" t="s">
        <v>501</v>
      </c>
      <c r="C11775" s="1" t="s">
        <v>21027</v>
      </c>
      <c r="D11775" s="1" t="s">
        <v>503</v>
      </c>
      <c r="E11775" s="1" t="s">
        <v>884</v>
      </c>
      <c r="F11775" s="1" t="s">
        <v>505</v>
      </c>
      <c r="G11775" s="1" t="s">
        <v>17</v>
      </c>
      <c r="H11775" s="1">
        <v>45.0</v>
      </c>
      <c r="I11775" s="3">
        <v>43901.25</v>
      </c>
      <c r="J11775" s="1">
        <v>0.0</v>
      </c>
      <c r="K11775" s="1" t="s">
        <v>18</v>
      </c>
      <c r="M11775" s="3">
        <v>43901.25010672454</v>
      </c>
    </row>
    <row r="11776">
      <c r="A11776" s="1">
        <v>11774.0</v>
      </c>
      <c r="B11776" s="1" t="s">
        <v>233</v>
      </c>
      <c r="C11776" s="1" t="s">
        <v>21028</v>
      </c>
      <c r="D11776" s="1" t="s">
        <v>3465</v>
      </c>
      <c r="E11776" s="1" t="s">
        <v>802</v>
      </c>
      <c r="F11776" s="1" t="s">
        <v>237</v>
      </c>
      <c r="G11776" s="1" t="s">
        <v>35</v>
      </c>
      <c r="H11776" s="1">
        <v>45.0</v>
      </c>
      <c r="I11776" s="3">
        <v>44144.239583333336</v>
      </c>
      <c r="J11776" s="1">
        <v>2.50632582509064</v>
      </c>
      <c r="K11776" s="1" t="s">
        <v>24</v>
      </c>
      <c r="L11776" s="1" t="s">
        <v>238</v>
      </c>
      <c r="M11776" s="3">
        <v>44144.27374732639</v>
      </c>
    </row>
    <row r="11777">
      <c r="A11777" s="1">
        <v>11775.0</v>
      </c>
      <c r="B11777" s="1" t="s">
        <v>273</v>
      </c>
      <c r="C11777" s="1" t="s">
        <v>21029</v>
      </c>
      <c r="D11777" s="1" t="s">
        <v>321</v>
      </c>
      <c r="E11777" s="1" t="s">
        <v>21030</v>
      </c>
      <c r="F11777" s="1" t="s">
        <v>277</v>
      </c>
      <c r="G11777" s="1" t="s">
        <v>89</v>
      </c>
      <c r="H11777" s="1">
        <v>45.0</v>
      </c>
      <c r="I11777" s="3">
        <v>43962.297330497684</v>
      </c>
      <c r="J11777" s="1">
        <v>2.7329122068925</v>
      </c>
      <c r="K11777" s="1" t="s">
        <v>24</v>
      </c>
      <c r="M11777" s="3">
        <v>43962.319710868054</v>
      </c>
    </row>
    <row r="11778">
      <c r="A11778" s="1">
        <v>11776.0</v>
      </c>
      <c r="B11778" s="1" t="s">
        <v>1644</v>
      </c>
      <c r="C11778" s="1" t="s">
        <v>21031</v>
      </c>
      <c r="D11778" s="1" t="s">
        <v>116</v>
      </c>
      <c r="E11778" s="1" t="s">
        <v>6026</v>
      </c>
      <c r="F11778" s="1" t="s">
        <v>1647</v>
      </c>
      <c r="G11778" s="1" t="s">
        <v>17</v>
      </c>
      <c r="H11778" s="1">
        <v>45.0</v>
      </c>
      <c r="I11778" s="3">
        <v>44055.78125</v>
      </c>
      <c r="J11778" s="1">
        <v>2.81103096251596</v>
      </c>
      <c r="K11778" s="1" t="s">
        <v>24</v>
      </c>
      <c r="L11778" s="1" t="s">
        <v>741</v>
      </c>
      <c r="M11778" s="3">
        <v>44055.823834456016</v>
      </c>
    </row>
    <row r="11779">
      <c r="A11779" s="1">
        <v>11777.0</v>
      </c>
      <c r="B11779" s="1" t="s">
        <v>7630</v>
      </c>
      <c r="C11779" s="1" t="s">
        <v>21032</v>
      </c>
      <c r="D11779" s="1" t="s">
        <v>4772</v>
      </c>
      <c r="E11779" s="1" t="s">
        <v>21033</v>
      </c>
      <c r="F11779" s="1" t="s">
        <v>7633</v>
      </c>
      <c r="G11779" s="1" t="s">
        <v>89</v>
      </c>
      <c r="H11779" s="1">
        <v>45.0</v>
      </c>
      <c r="I11779" s="3">
        <v>44106.425115590275</v>
      </c>
      <c r="J11779" s="1">
        <v>1.22757066588514</v>
      </c>
      <c r="K11779" s="1" t="s">
        <v>24</v>
      </c>
      <c r="L11779" s="1" t="s">
        <v>406</v>
      </c>
      <c r="M11779" s="3">
        <v>44106.458576689816</v>
      </c>
    </row>
    <row r="11780">
      <c r="A11780" s="1">
        <v>11778.0</v>
      </c>
      <c r="B11780" s="1" t="s">
        <v>603</v>
      </c>
      <c r="C11780" s="1" t="s">
        <v>21034</v>
      </c>
      <c r="D11780" s="1" t="s">
        <v>808</v>
      </c>
      <c r="E11780" s="1" t="s">
        <v>21035</v>
      </c>
      <c r="F11780" s="1" t="s">
        <v>606</v>
      </c>
      <c r="G11780" s="1" t="s">
        <v>39</v>
      </c>
      <c r="H11780" s="1">
        <v>45.0</v>
      </c>
      <c r="I11780" s="3">
        <v>43998.197916666664</v>
      </c>
      <c r="J11780" s="1">
        <v>3.73770664912343</v>
      </c>
      <c r="K11780" s="1" t="s">
        <v>24</v>
      </c>
      <c r="M11780" s="3">
        <v>43998.23324288194</v>
      </c>
    </row>
    <row r="11781">
      <c r="A11781" s="1">
        <v>11779.0</v>
      </c>
      <c r="B11781" s="1" t="s">
        <v>350</v>
      </c>
      <c r="C11781" s="1" t="s">
        <v>21036</v>
      </c>
      <c r="D11781" s="1" t="s">
        <v>75</v>
      </c>
      <c r="E11781" s="1" t="s">
        <v>9383</v>
      </c>
      <c r="F11781" s="1" t="s">
        <v>353</v>
      </c>
      <c r="G11781" s="1" t="s">
        <v>35</v>
      </c>
      <c r="H11781" s="1">
        <v>45.0</v>
      </c>
      <c r="I11781" s="3">
        <v>43556.625</v>
      </c>
      <c r="J11781" s="1">
        <v>0.0358642659194585</v>
      </c>
      <c r="K11781" s="1" t="s">
        <v>24</v>
      </c>
      <c r="M11781" s="3">
        <v>43556.778379814816</v>
      </c>
    </row>
    <row r="11782">
      <c r="A11782" s="1">
        <v>11780.0</v>
      </c>
      <c r="B11782" s="1" t="s">
        <v>4238</v>
      </c>
      <c r="C11782" s="1" t="s">
        <v>21037</v>
      </c>
      <c r="D11782" s="1" t="s">
        <v>1014</v>
      </c>
      <c r="E11782" s="1" t="s">
        <v>12501</v>
      </c>
      <c r="F11782" s="1" t="s">
        <v>4242</v>
      </c>
      <c r="G11782" s="1" t="s">
        <v>17</v>
      </c>
      <c r="H11782" s="1">
        <v>45.0</v>
      </c>
      <c r="I11782" s="3">
        <v>43895.333333333336</v>
      </c>
      <c r="J11782" s="1">
        <v>1.40113463655657</v>
      </c>
      <c r="K11782" s="1" t="s">
        <v>166</v>
      </c>
      <c r="M11782" s="3">
        <v>43895.359902592594</v>
      </c>
    </row>
    <row r="11783">
      <c r="A11783" s="1">
        <v>11781.0</v>
      </c>
      <c r="B11783" s="1" t="s">
        <v>2123</v>
      </c>
      <c r="C11783" s="1" t="s">
        <v>21038</v>
      </c>
      <c r="D11783" s="1" t="s">
        <v>269</v>
      </c>
      <c r="E11783" s="1" t="s">
        <v>21039</v>
      </c>
      <c r="F11783" s="1" t="s">
        <v>2127</v>
      </c>
      <c r="G11783" s="1" t="s">
        <v>39</v>
      </c>
      <c r="H11783" s="1">
        <v>45.0</v>
      </c>
      <c r="I11783" s="3">
        <v>44190.489583333336</v>
      </c>
      <c r="J11783" s="1">
        <v>2.36986290600821</v>
      </c>
      <c r="K11783" s="1" t="s">
        <v>56</v>
      </c>
      <c r="L11783" s="1" t="s">
        <v>113</v>
      </c>
      <c r="M11783" s="3">
        <v>44190.52140172454</v>
      </c>
    </row>
    <row r="11784">
      <c r="A11784" s="1">
        <v>11782.0</v>
      </c>
      <c r="B11784" s="1" t="s">
        <v>3073</v>
      </c>
      <c r="C11784" s="1" t="s">
        <v>21040</v>
      </c>
      <c r="D11784" s="1" t="s">
        <v>2504</v>
      </c>
      <c r="E11784" s="1" t="s">
        <v>5007</v>
      </c>
      <c r="F11784" s="1" t="s">
        <v>5008</v>
      </c>
      <c r="G11784" s="1" t="s">
        <v>17</v>
      </c>
      <c r="H11784" s="1">
        <v>45.0</v>
      </c>
      <c r="I11784" s="3">
        <v>44176.6875</v>
      </c>
      <c r="J11784" s="1">
        <v>0.650063822023463</v>
      </c>
      <c r="K11784" s="1" t="s">
        <v>24</v>
      </c>
      <c r="M11784" s="3">
        <v>44176.71457736111</v>
      </c>
    </row>
    <row r="11785">
      <c r="A11785" s="1">
        <v>11783.0</v>
      </c>
      <c r="B11785" s="1" t="s">
        <v>119</v>
      </c>
      <c r="C11785" s="1" t="s">
        <v>21041</v>
      </c>
      <c r="D11785" s="1" t="s">
        <v>37</v>
      </c>
      <c r="E11785" s="1" t="s">
        <v>21042</v>
      </c>
      <c r="F11785" s="1" t="s">
        <v>123</v>
      </c>
      <c r="G11785" s="1" t="s">
        <v>39</v>
      </c>
      <c r="H11785" s="1">
        <v>45.0</v>
      </c>
      <c r="I11785" s="3">
        <v>44236.229166666664</v>
      </c>
      <c r="J11785" s="1">
        <v>1.89716549605985</v>
      </c>
      <c r="K11785" s="1" t="s">
        <v>18</v>
      </c>
      <c r="M11785" s="3">
        <v>44236.257624039354</v>
      </c>
    </row>
    <row r="11786">
      <c r="A11786" s="1">
        <v>11784.0</v>
      </c>
      <c r="B11786" s="1" t="s">
        <v>3178</v>
      </c>
      <c r="C11786" s="1" t="s">
        <v>21043</v>
      </c>
      <c r="D11786" s="1" t="s">
        <v>555</v>
      </c>
      <c r="E11786" s="1" t="s">
        <v>21044</v>
      </c>
      <c r="F11786" s="1" t="s">
        <v>3182</v>
      </c>
      <c r="G11786" s="1" t="s">
        <v>89</v>
      </c>
      <c r="H11786" s="1">
        <v>45.0</v>
      </c>
      <c r="I11786" s="3">
        <v>44133.466605092595</v>
      </c>
      <c r="J11786" s="1">
        <v>1.80294858171713</v>
      </c>
      <c r="K11786" s="1" t="s">
        <v>18</v>
      </c>
      <c r="M11786" s="3">
        <v>44133.499815787036</v>
      </c>
    </row>
    <row r="11787">
      <c r="A11787" s="1">
        <v>11785.0</v>
      </c>
      <c r="B11787" s="1" t="s">
        <v>184</v>
      </c>
      <c r="C11787" s="1" t="s">
        <v>21045</v>
      </c>
      <c r="D11787" s="1" t="s">
        <v>148</v>
      </c>
      <c r="E11787" s="1" t="s">
        <v>2344</v>
      </c>
      <c r="F11787" s="1" t="s">
        <v>187</v>
      </c>
      <c r="G11787" s="1" t="s">
        <v>17</v>
      </c>
      <c r="H11787" s="1">
        <v>45.0</v>
      </c>
      <c r="I11787" s="3">
        <v>44188.666666666664</v>
      </c>
      <c r="J11787" s="1">
        <v>2.22059055752574</v>
      </c>
      <c r="K11787" s="1" t="s">
        <v>24</v>
      </c>
      <c r="L11787" s="1" t="s">
        <v>188</v>
      </c>
      <c r="M11787" s="3">
        <v>44188.69364644676</v>
      </c>
    </row>
    <row r="11788">
      <c r="A11788" s="1">
        <v>11786.0</v>
      </c>
      <c r="B11788" s="1" t="s">
        <v>501</v>
      </c>
      <c r="C11788" s="1" t="s">
        <v>21046</v>
      </c>
      <c r="D11788" s="1" t="s">
        <v>503</v>
      </c>
      <c r="E11788" s="1" t="s">
        <v>5083</v>
      </c>
      <c r="F11788" s="1" t="s">
        <v>505</v>
      </c>
      <c r="G11788" s="1" t="s">
        <v>17</v>
      </c>
      <c r="H11788" s="1">
        <v>45.0</v>
      </c>
      <c r="I11788" s="3">
        <v>43759.208333333336</v>
      </c>
      <c r="J11788" s="1">
        <v>0.0</v>
      </c>
      <c r="K11788" s="1" t="s">
        <v>18</v>
      </c>
      <c r="M11788" s="3">
        <v>43759.26409251158</v>
      </c>
    </row>
    <row r="11789">
      <c r="A11789" s="1">
        <v>11787.0</v>
      </c>
      <c r="B11789" s="1" t="s">
        <v>97</v>
      </c>
      <c r="C11789" s="1" t="s">
        <v>21047</v>
      </c>
      <c r="D11789" s="1" t="s">
        <v>879</v>
      </c>
      <c r="E11789" s="1" t="s">
        <v>21048</v>
      </c>
      <c r="F11789" s="1" t="s">
        <v>101</v>
      </c>
      <c r="G11789" s="1" t="s">
        <v>39</v>
      </c>
      <c r="H11789" s="1">
        <v>45.0</v>
      </c>
      <c r="I11789" s="3">
        <v>44118.395833333336</v>
      </c>
      <c r="J11789" s="1">
        <v>0.667098411023704</v>
      </c>
      <c r="K11789" s="1" t="s">
        <v>24</v>
      </c>
      <c r="L11789" s="1" t="s">
        <v>882</v>
      </c>
      <c r="M11789" s="3">
        <v>44118.427596863425</v>
      </c>
    </row>
    <row r="11790">
      <c r="A11790" s="1">
        <v>11788.0</v>
      </c>
      <c r="B11790" s="1" t="s">
        <v>6529</v>
      </c>
      <c r="C11790" s="1" t="s">
        <v>21049</v>
      </c>
      <c r="D11790" s="1" t="s">
        <v>6215</v>
      </c>
      <c r="E11790" s="1" t="s">
        <v>6531</v>
      </c>
      <c r="F11790" s="1" t="s">
        <v>6532</v>
      </c>
      <c r="G11790" s="1" t="s">
        <v>17</v>
      </c>
      <c r="H11790" s="1">
        <v>45.0</v>
      </c>
      <c r="I11790" s="3">
        <v>43788.625</v>
      </c>
      <c r="J11790" s="1">
        <v>0.0</v>
      </c>
      <c r="K11790" s="1" t="s">
        <v>24</v>
      </c>
      <c r="M11790" s="3">
        <v>43790.60791273148</v>
      </c>
    </row>
    <row r="11791">
      <c r="A11791" s="1">
        <v>11789.0</v>
      </c>
      <c r="B11791" s="1" t="s">
        <v>1336</v>
      </c>
      <c r="C11791" s="1" t="s">
        <v>21050</v>
      </c>
      <c r="D11791" s="1" t="s">
        <v>2729</v>
      </c>
      <c r="E11791" s="1" t="s">
        <v>21051</v>
      </c>
      <c r="F11791" s="1" t="s">
        <v>1340</v>
      </c>
      <c r="G11791" s="1" t="s">
        <v>39</v>
      </c>
      <c r="H11791" s="1">
        <v>45.0</v>
      </c>
      <c r="I11791" s="3">
        <v>44038.770833333336</v>
      </c>
      <c r="J11791" s="1">
        <v>2.39298974860786</v>
      </c>
      <c r="K11791" s="1" t="s">
        <v>62</v>
      </c>
      <c r="M11791" s="3">
        <v>44038.80670474537</v>
      </c>
    </row>
    <row r="11792">
      <c r="A11792" s="1">
        <v>11790.0</v>
      </c>
      <c r="B11792" s="1" t="s">
        <v>161</v>
      </c>
      <c r="C11792" s="1" t="s">
        <v>21052</v>
      </c>
      <c r="D11792" s="1" t="s">
        <v>163</v>
      </c>
      <c r="E11792" s="1" t="s">
        <v>164</v>
      </c>
      <c r="F11792" s="1" t="s">
        <v>165</v>
      </c>
      <c r="G11792" s="1" t="s">
        <v>35</v>
      </c>
      <c r="H11792" s="1">
        <v>45.0</v>
      </c>
      <c r="I11792" s="3">
        <v>44141.614583333336</v>
      </c>
      <c r="J11792" s="1">
        <v>0.629636845468423</v>
      </c>
      <c r="K11792" s="1" t="s">
        <v>166</v>
      </c>
      <c r="L11792" s="1" t="s">
        <v>167</v>
      </c>
      <c r="M11792" s="3">
        <v>44141.626636168985</v>
      </c>
    </row>
    <row r="11793">
      <c r="A11793" s="1">
        <v>11791.0</v>
      </c>
      <c r="B11793" s="1" t="s">
        <v>319</v>
      </c>
      <c r="C11793" s="1" t="s">
        <v>21053</v>
      </c>
      <c r="D11793" s="1" t="s">
        <v>321</v>
      </c>
      <c r="E11793" s="1" t="s">
        <v>21054</v>
      </c>
      <c r="F11793" s="1" t="s">
        <v>323</v>
      </c>
      <c r="G11793" s="1" t="s">
        <v>39</v>
      </c>
      <c r="H11793" s="1">
        <v>45.0</v>
      </c>
      <c r="I11793" s="3">
        <v>44009.645833333336</v>
      </c>
      <c r="J11793" s="1">
        <v>0.805974434205526</v>
      </c>
      <c r="K11793" s="1" t="s">
        <v>24</v>
      </c>
      <c r="M11793" s="3">
        <v>44009.6872830787</v>
      </c>
    </row>
    <row r="11794">
      <c r="A11794" s="1">
        <v>11792.0</v>
      </c>
      <c r="B11794" s="1" t="s">
        <v>5681</v>
      </c>
      <c r="C11794" s="1" t="s">
        <v>21055</v>
      </c>
      <c r="D11794" s="1" t="s">
        <v>2248</v>
      </c>
      <c r="E11794" s="1" t="s">
        <v>21056</v>
      </c>
      <c r="F11794" s="1" t="s">
        <v>5684</v>
      </c>
      <c r="G11794" s="1" t="s">
        <v>17</v>
      </c>
      <c r="H11794" s="1">
        <v>45.0</v>
      </c>
      <c r="I11794" s="3">
        <v>44230.291666666664</v>
      </c>
      <c r="J11794" s="1">
        <v>2.5800064748651</v>
      </c>
      <c r="K11794" s="1" t="s">
        <v>24</v>
      </c>
      <c r="M11794" s="3">
        <v>44230.262397199076</v>
      </c>
    </row>
    <row r="11795">
      <c r="A11795" s="1">
        <v>11793.0</v>
      </c>
      <c r="B11795" s="1" t="s">
        <v>25</v>
      </c>
      <c r="C11795" s="1" t="s">
        <v>21057</v>
      </c>
      <c r="D11795" s="1" t="s">
        <v>103</v>
      </c>
      <c r="E11795" s="1" t="s">
        <v>5966</v>
      </c>
      <c r="F11795" s="1" t="s">
        <v>29</v>
      </c>
      <c r="G11795" s="1" t="s">
        <v>17</v>
      </c>
      <c r="H11795" s="1">
        <v>45.0</v>
      </c>
      <c r="I11795" s="3">
        <v>44082.25</v>
      </c>
      <c r="J11795" s="1">
        <v>2.83218448017888</v>
      </c>
      <c r="K11795" s="1" t="s">
        <v>18</v>
      </c>
      <c r="M11795" s="3">
        <v>44082.275462453705</v>
      </c>
    </row>
    <row r="11796">
      <c r="A11796" s="1">
        <v>11794.0</v>
      </c>
      <c r="B11796" s="1" t="s">
        <v>5276</v>
      </c>
      <c r="C11796" s="1" t="s">
        <v>21058</v>
      </c>
      <c r="D11796" s="1" t="s">
        <v>5278</v>
      </c>
      <c r="E11796" s="1" t="s">
        <v>21059</v>
      </c>
      <c r="F11796" s="1" t="s">
        <v>5280</v>
      </c>
      <c r="G11796" s="1" t="s">
        <v>39</v>
      </c>
      <c r="H11796" s="1">
        <v>45.0</v>
      </c>
      <c r="I11796" s="3">
        <v>43867.416666666664</v>
      </c>
      <c r="J11796" s="1">
        <v>0.361774818958802</v>
      </c>
      <c r="K11796" s="1" t="s">
        <v>3447</v>
      </c>
      <c r="M11796" s="3">
        <v>43867.507001238424</v>
      </c>
    </row>
    <row r="11797">
      <c r="A11797" s="1">
        <v>11795.0</v>
      </c>
      <c r="B11797" s="1" t="s">
        <v>366</v>
      </c>
      <c r="C11797" s="1" t="s">
        <v>21060</v>
      </c>
      <c r="D11797" s="1" t="s">
        <v>6510</v>
      </c>
      <c r="E11797" s="1" t="s">
        <v>21061</v>
      </c>
      <c r="F11797" s="1" t="s">
        <v>370</v>
      </c>
      <c r="G11797" s="1" t="s">
        <v>89</v>
      </c>
      <c r="H11797" s="1">
        <v>45.0</v>
      </c>
      <c r="I11797" s="3">
        <v>43843.778734618056</v>
      </c>
      <c r="J11797" s="1">
        <v>2.61961169107506</v>
      </c>
      <c r="K11797" s="1" t="s">
        <v>166</v>
      </c>
      <c r="M11797" s="3">
        <v>43843.79872575231</v>
      </c>
    </row>
    <row r="11798">
      <c r="A11798" s="1">
        <v>11796.0</v>
      </c>
      <c r="B11798" s="1" t="s">
        <v>196</v>
      </c>
      <c r="C11798" s="1" t="s">
        <v>21062</v>
      </c>
      <c r="D11798" s="1" t="s">
        <v>198</v>
      </c>
      <c r="E11798" s="1" t="s">
        <v>5150</v>
      </c>
      <c r="F11798" s="1" t="s">
        <v>200</v>
      </c>
      <c r="G11798" s="1" t="s">
        <v>17</v>
      </c>
      <c r="H11798" s="1">
        <v>45.0</v>
      </c>
      <c r="I11798" s="3">
        <v>44229.25</v>
      </c>
      <c r="J11798" s="1">
        <v>3.03313974381426</v>
      </c>
      <c r="K11798" s="1" t="s">
        <v>24</v>
      </c>
      <c r="M11798" s="3">
        <v>44229.29313146991</v>
      </c>
    </row>
    <row r="11799">
      <c r="A11799" s="1">
        <v>11797.0</v>
      </c>
      <c r="B11799" s="1" t="s">
        <v>21063</v>
      </c>
      <c r="C11799" s="1" t="s">
        <v>21064</v>
      </c>
      <c r="D11799" s="1" t="s">
        <v>3858</v>
      </c>
      <c r="E11799" s="1" t="s">
        <v>21065</v>
      </c>
      <c r="F11799" s="1" t="s">
        <v>21066</v>
      </c>
      <c r="G11799" s="1" t="s">
        <v>17</v>
      </c>
      <c r="H11799" s="1">
        <v>45.0</v>
      </c>
      <c r="I11799" s="3">
        <v>44032.6875</v>
      </c>
      <c r="J11799" s="1">
        <v>0.880521243117497</v>
      </c>
      <c r="K11799" s="1" t="s">
        <v>159</v>
      </c>
      <c r="L11799" s="1" t="s">
        <v>318</v>
      </c>
      <c r="M11799" s="3">
        <v>44032.71063037037</v>
      </c>
    </row>
    <row r="11800">
      <c r="A11800" s="1">
        <v>11798.0</v>
      </c>
      <c r="B11800" s="1" t="s">
        <v>459</v>
      </c>
      <c r="C11800" s="1" t="s">
        <v>21067</v>
      </c>
      <c r="D11800" s="1" t="s">
        <v>461</v>
      </c>
      <c r="E11800" s="1" t="s">
        <v>1058</v>
      </c>
      <c r="F11800" s="1" t="s">
        <v>463</v>
      </c>
      <c r="G11800" s="1" t="s">
        <v>17</v>
      </c>
      <c r="H11800" s="1">
        <v>45.0</v>
      </c>
      <c r="I11800" s="3">
        <v>44154.645833333336</v>
      </c>
      <c r="J11800" s="1">
        <v>0.302234532289938</v>
      </c>
      <c r="K11800" s="1" t="s">
        <v>24</v>
      </c>
      <c r="M11800" s="3">
        <v>44154.6763662963</v>
      </c>
    </row>
    <row r="11801">
      <c r="A11801" s="1">
        <v>11799.0</v>
      </c>
      <c r="B11801" s="1" t="s">
        <v>1872</v>
      </c>
      <c r="C11801" s="1" t="s">
        <v>21068</v>
      </c>
      <c r="D11801" s="1" t="s">
        <v>1874</v>
      </c>
      <c r="E11801" s="1" t="s">
        <v>5060</v>
      </c>
      <c r="F11801" s="1" t="s">
        <v>1876</v>
      </c>
      <c r="G11801" s="1" t="s">
        <v>35</v>
      </c>
      <c r="H11801" s="1">
        <v>45.0</v>
      </c>
      <c r="I11801" s="3">
        <v>44246.5</v>
      </c>
      <c r="J11801" s="1">
        <v>2.51135169657489</v>
      </c>
      <c r="K11801" s="1" t="s">
        <v>24</v>
      </c>
      <c r="L11801" s="1" t="s">
        <v>406</v>
      </c>
      <c r="M11801" s="3">
        <v>44246.549349444445</v>
      </c>
    </row>
    <row r="11802">
      <c r="A11802" s="1">
        <v>11800.0</v>
      </c>
      <c r="B11802" s="1" t="s">
        <v>425</v>
      </c>
      <c r="C11802" s="1" t="s">
        <v>21069</v>
      </c>
      <c r="D11802" s="1" t="s">
        <v>21</v>
      </c>
      <c r="E11802" s="1" t="s">
        <v>17641</v>
      </c>
      <c r="F11802" s="1" t="s">
        <v>428</v>
      </c>
      <c r="G11802" s="1" t="s">
        <v>17</v>
      </c>
      <c r="H11802" s="1">
        <v>45.0</v>
      </c>
      <c r="I11802" s="3">
        <v>44183.25</v>
      </c>
      <c r="J11802" s="1">
        <v>3.17468209944179</v>
      </c>
      <c r="K11802" s="1" t="s">
        <v>24</v>
      </c>
      <c r="M11802" s="3">
        <v>44183.28658008102</v>
      </c>
    </row>
    <row r="11803">
      <c r="A11803" s="1">
        <v>11801.0</v>
      </c>
      <c r="B11803" s="1" t="s">
        <v>1085</v>
      </c>
      <c r="C11803" s="1" t="s">
        <v>21070</v>
      </c>
      <c r="D11803" s="1" t="s">
        <v>1087</v>
      </c>
      <c r="E11803" s="1" t="s">
        <v>6604</v>
      </c>
      <c r="F11803" s="1" t="s">
        <v>1089</v>
      </c>
      <c r="G11803" s="1" t="s">
        <v>17</v>
      </c>
      <c r="H11803" s="1">
        <v>45.0</v>
      </c>
      <c r="I11803" s="3">
        <v>44249.916666666664</v>
      </c>
      <c r="J11803" s="1">
        <v>2.26585674634745</v>
      </c>
      <c r="K11803" s="1" t="s">
        <v>159</v>
      </c>
      <c r="L11803" s="1" t="s">
        <v>3250</v>
      </c>
      <c r="M11803" s="3">
        <v>44250.63890600694</v>
      </c>
    </row>
    <row r="11804">
      <c r="A11804" s="1">
        <v>11802.0</v>
      </c>
      <c r="B11804" s="1" t="s">
        <v>877</v>
      </c>
      <c r="C11804" s="1" t="s">
        <v>21071</v>
      </c>
      <c r="D11804" s="1" t="s">
        <v>738</v>
      </c>
      <c r="E11804" s="1" t="s">
        <v>21072</v>
      </c>
      <c r="F11804" s="1" t="s">
        <v>881</v>
      </c>
      <c r="G11804" s="1" t="s">
        <v>39</v>
      </c>
      <c r="H11804" s="1">
        <v>45.0</v>
      </c>
      <c r="I11804" s="3">
        <v>44218.34375</v>
      </c>
      <c r="J11804" s="1">
        <v>1.9330476125228</v>
      </c>
      <c r="K11804" s="1" t="s">
        <v>24</v>
      </c>
      <c r="L11804" s="1" t="s">
        <v>882</v>
      </c>
      <c r="M11804" s="3">
        <v>44218.40918054398</v>
      </c>
    </row>
    <row r="11805">
      <c r="A11805" s="1">
        <v>11803.0</v>
      </c>
      <c r="B11805" s="1" t="s">
        <v>7926</v>
      </c>
      <c r="C11805" s="1" t="s">
        <v>21073</v>
      </c>
      <c r="D11805" s="1" t="s">
        <v>7228</v>
      </c>
      <c r="E11805" s="1" t="s">
        <v>21074</v>
      </c>
      <c r="F11805" s="1" t="s">
        <v>7929</v>
      </c>
      <c r="G11805" s="1" t="s">
        <v>39</v>
      </c>
      <c r="H11805" s="1">
        <v>45.0</v>
      </c>
      <c r="I11805" s="3">
        <v>44218.59375</v>
      </c>
      <c r="J11805" s="1">
        <v>1.62647770802881</v>
      </c>
      <c r="K11805" s="1" t="s">
        <v>18</v>
      </c>
      <c r="M11805" s="3">
        <v>44218.62116809028</v>
      </c>
    </row>
    <row r="11806">
      <c r="A11806" s="1">
        <v>11804.0</v>
      </c>
      <c r="B11806" s="1" t="s">
        <v>2372</v>
      </c>
      <c r="C11806" s="1" t="s">
        <v>21075</v>
      </c>
      <c r="D11806" s="1" t="s">
        <v>4845</v>
      </c>
      <c r="E11806" s="1" t="s">
        <v>21076</v>
      </c>
      <c r="F11806" s="1" t="s">
        <v>2375</v>
      </c>
      <c r="G11806" s="1" t="s">
        <v>17</v>
      </c>
      <c r="H11806" s="1">
        <v>45.0</v>
      </c>
      <c r="I11806" s="3">
        <v>44158.458333333336</v>
      </c>
      <c r="J11806" s="1">
        <v>1.08765465782461</v>
      </c>
      <c r="K11806" s="1" t="s">
        <v>46</v>
      </c>
      <c r="M11806" s="3">
        <v>44158.48685540509</v>
      </c>
    </row>
    <row r="11807">
      <c r="A11807" s="1">
        <v>11805.0</v>
      </c>
      <c r="B11807" s="1" t="s">
        <v>239</v>
      </c>
      <c r="C11807" s="1" t="s">
        <v>21077</v>
      </c>
      <c r="D11807" s="1" t="s">
        <v>9997</v>
      </c>
      <c r="E11807" s="1" t="s">
        <v>21078</v>
      </c>
      <c r="F11807" s="1" t="s">
        <v>243</v>
      </c>
      <c r="G11807" s="1" t="s">
        <v>39</v>
      </c>
      <c r="H11807" s="1">
        <v>45.0</v>
      </c>
      <c r="I11807" s="3">
        <v>44019.541666666664</v>
      </c>
      <c r="J11807" s="1">
        <v>3.45018108637139</v>
      </c>
      <c r="K11807" s="1" t="s">
        <v>46</v>
      </c>
      <c r="M11807" s="3">
        <v>44019.57376533565</v>
      </c>
    </row>
    <row r="11808">
      <c r="A11808" s="1">
        <v>11806.0</v>
      </c>
      <c r="B11808" s="1" t="s">
        <v>8276</v>
      </c>
      <c r="C11808" s="1" t="s">
        <v>21079</v>
      </c>
      <c r="D11808" s="1" t="s">
        <v>116</v>
      </c>
      <c r="E11808" s="1" t="s">
        <v>21080</v>
      </c>
      <c r="F11808" s="1" t="s">
        <v>8279</v>
      </c>
      <c r="G11808" s="1" t="s">
        <v>39</v>
      </c>
      <c r="H11808" s="1">
        <v>45.0</v>
      </c>
      <c r="I11808" s="3">
        <v>43849.291666666664</v>
      </c>
      <c r="J11808" s="1">
        <v>3.55478960738613</v>
      </c>
      <c r="K11808" s="1" t="s">
        <v>24</v>
      </c>
      <c r="M11808" s="3">
        <v>43849.322265208335</v>
      </c>
    </row>
    <row r="11809">
      <c r="A11809" s="1">
        <v>11807.0</v>
      </c>
      <c r="B11809" s="1" t="s">
        <v>3196</v>
      </c>
      <c r="C11809" s="1" t="s">
        <v>21081</v>
      </c>
      <c r="D11809" s="1" t="s">
        <v>5973</v>
      </c>
      <c r="E11809" s="1" t="s">
        <v>3199</v>
      </c>
      <c r="F11809" s="1" t="s">
        <v>3200</v>
      </c>
      <c r="G11809" s="1" t="s">
        <v>17</v>
      </c>
      <c r="H11809" s="1">
        <v>45.0</v>
      </c>
      <c r="I11809" s="3">
        <v>43905.25</v>
      </c>
      <c r="J11809" s="1">
        <v>2.22533541689767</v>
      </c>
      <c r="K11809" s="1" t="s">
        <v>2499</v>
      </c>
      <c r="M11809" s="3">
        <v>43905.28766288194</v>
      </c>
    </row>
    <row r="11810">
      <c r="A11810" s="1">
        <v>11808.0</v>
      </c>
      <c r="B11810" s="1" t="s">
        <v>303</v>
      </c>
      <c r="C11810" s="1" t="s">
        <v>21082</v>
      </c>
      <c r="D11810" s="1" t="s">
        <v>305</v>
      </c>
      <c r="E11810" s="1" t="s">
        <v>4572</v>
      </c>
      <c r="F11810" s="1" t="s">
        <v>307</v>
      </c>
      <c r="G11810" s="1" t="s">
        <v>17</v>
      </c>
      <c r="H11810" s="1">
        <v>45.0</v>
      </c>
      <c r="I11810" s="3">
        <v>44244.416666666664</v>
      </c>
      <c r="J11810" s="1">
        <v>4.86920316931349</v>
      </c>
      <c r="K11810" s="1" t="s">
        <v>24</v>
      </c>
      <c r="M11810" s="3">
        <v>44244.47007905092</v>
      </c>
    </row>
    <row r="11811">
      <c r="A11811" s="1">
        <v>11809.0</v>
      </c>
      <c r="B11811" s="1" t="s">
        <v>806</v>
      </c>
      <c r="C11811" s="1" t="s">
        <v>21083</v>
      </c>
      <c r="D11811" s="1" t="s">
        <v>808</v>
      </c>
      <c r="E11811" s="1" t="s">
        <v>809</v>
      </c>
      <c r="F11811" s="1" t="s">
        <v>810</v>
      </c>
      <c r="G11811" s="1" t="s">
        <v>35</v>
      </c>
      <c r="H11811" s="1">
        <v>45.0</v>
      </c>
      <c r="I11811" s="3">
        <v>44041.697916666664</v>
      </c>
      <c r="J11811" s="1">
        <v>2.25500003003328</v>
      </c>
      <c r="K11811" s="1" t="s">
        <v>24</v>
      </c>
      <c r="M11811" s="3">
        <v>44041.72636642361</v>
      </c>
    </row>
    <row r="11812">
      <c r="A11812" s="1">
        <v>11810.0</v>
      </c>
      <c r="B11812" s="1" t="s">
        <v>2282</v>
      </c>
      <c r="C11812" s="1" t="s">
        <v>21084</v>
      </c>
      <c r="D11812" s="1" t="s">
        <v>37</v>
      </c>
      <c r="E11812" s="1" t="s">
        <v>21085</v>
      </c>
      <c r="F11812" s="1" t="s">
        <v>2285</v>
      </c>
      <c r="G11812" s="1" t="s">
        <v>39</v>
      </c>
      <c r="H11812" s="1">
        <v>45.0</v>
      </c>
      <c r="I11812" s="3">
        <v>44130.458333333336</v>
      </c>
      <c r="J11812" s="1">
        <v>3.26504745426523</v>
      </c>
      <c r="K11812" s="1" t="s">
        <v>18</v>
      </c>
      <c r="L11812" s="1" t="s">
        <v>1765</v>
      </c>
      <c r="M11812" s="3">
        <v>44130.49145142361</v>
      </c>
    </row>
    <row r="11813">
      <c r="A11813" s="1">
        <v>11811.0</v>
      </c>
      <c r="B11813" s="1" t="s">
        <v>1023</v>
      </c>
      <c r="C11813" s="1" t="s">
        <v>21086</v>
      </c>
      <c r="D11813" s="1" t="s">
        <v>2116</v>
      </c>
      <c r="E11813" s="1" t="s">
        <v>5025</v>
      </c>
      <c r="F11813" s="1" t="s">
        <v>1027</v>
      </c>
      <c r="G11813" s="1" t="s">
        <v>17</v>
      </c>
      <c r="H11813" s="1">
        <v>45.0</v>
      </c>
      <c r="I11813" s="3">
        <v>43745.208333333336</v>
      </c>
      <c r="J11813" s="1">
        <v>2.4575374595184</v>
      </c>
      <c r="K11813" s="1" t="s">
        <v>24</v>
      </c>
      <c r="M11813" s="3">
        <v>43745.230776006945</v>
      </c>
    </row>
    <row r="11814">
      <c r="A11814" s="1">
        <v>11812.0</v>
      </c>
      <c r="B11814" s="1" t="s">
        <v>19</v>
      </c>
      <c r="C11814" s="1" t="s">
        <v>21087</v>
      </c>
      <c r="D11814" s="1" t="s">
        <v>2983</v>
      </c>
      <c r="E11814" s="1" t="s">
        <v>12509</v>
      </c>
      <c r="F11814" s="1" t="s">
        <v>23</v>
      </c>
      <c r="G11814" s="1" t="s">
        <v>35</v>
      </c>
      <c r="H11814" s="1">
        <v>45.0</v>
      </c>
      <c r="I11814" s="3">
        <v>43543.291666666664</v>
      </c>
      <c r="J11814" s="1">
        <v>1.05425105772598</v>
      </c>
      <c r="K11814" s="1" t="s">
        <v>24</v>
      </c>
      <c r="M11814" s="3">
        <v>43543.322012592595</v>
      </c>
    </row>
    <row r="11815">
      <c r="A11815" s="1">
        <v>11813.0</v>
      </c>
      <c r="B11815" s="1" t="s">
        <v>354</v>
      </c>
      <c r="C11815" s="1" t="s">
        <v>21088</v>
      </c>
      <c r="D11815" s="1" t="s">
        <v>93</v>
      </c>
      <c r="E11815" s="1" t="s">
        <v>909</v>
      </c>
      <c r="F11815" s="1" t="s">
        <v>358</v>
      </c>
      <c r="G11815" s="1" t="s">
        <v>35</v>
      </c>
      <c r="H11815" s="1">
        <v>45.0</v>
      </c>
      <c r="I11815" s="3">
        <v>43885.666666666664</v>
      </c>
      <c r="J11815" s="1">
        <v>1.1725163478115</v>
      </c>
      <c r="K11815" s="1" t="s">
        <v>24</v>
      </c>
      <c r="M11815" s="3">
        <v>43885.68280070602</v>
      </c>
    </row>
    <row r="11816">
      <c r="A11816" s="1">
        <v>11814.0</v>
      </c>
      <c r="B11816" s="1" t="s">
        <v>1090</v>
      </c>
      <c r="C11816" s="1" t="s">
        <v>21089</v>
      </c>
      <c r="D11816" s="1" t="s">
        <v>1092</v>
      </c>
      <c r="E11816" s="1" t="s">
        <v>6441</v>
      </c>
      <c r="F11816" s="1" t="s">
        <v>1094</v>
      </c>
      <c r="G11816" s="1" t="s">
        <v>17</v>
      </c>
      <c r="H11816" s="1">
        <v>45.0</v>
      </c>
      <c r="I11816" s="3">
        <v>44131.6875</v>
      </c>
      <c r="J11816" s="1">
        <v>2.95092035606072</v>
      </c>
      <c r="K11816" s="1" t="s">
        <v>166</v>
      </c>
      <c r="L11816" s="1" t="s">
        <v>167</v>
      </c>
      <c r="M11816" s="3">
        <v>44131.728988703704</v>
      </c>
    </row>
    <row r="11817">
      <c r="A11817" s="1">
        <v>11815.0</v>
      </c>
      <c r="B11817" s="1" t="s">
        <v>434</v>
      </c>
      <c r="C11817" s="1" t="s">
        <v>21090</v>
      </c>
      <c r="D11817" s="1" t="s">
        <v>1204</v>
      </c>
      <c r="E11817" s="1" t="s">
        <v>11365</v>
      </c>
      <c r="F11817" s="1" t="s">
        <v>438</v>
      </c>
      <c r="G11817" s="1" t="s">
        <v>17</v>
      </c>
      <c r="H11817" s="1">
        <v>45.0</v>
      </c>
      <c r="I11817" s="3">
        <v>43780.208333333336</v>
      </c>
      <c r="J11817" s="1">
        <v>1.82565956836057</v>
      </c>
      <c r="K11817" s="1" t="s">
        <v>24</v>
      </c>
      <c r="M11817" s="3">
        <v>43781.262816574075</v>
      </c>
    </row>
    <row r="11818">
      <c r="A11818" s="1">
        <v>11816.0</v>
      </c>
      <c r="B11818" s="1" t="s">
        <v>536</v>
      </c>
      <c r="C11818" s="1" t="s">
        <v>21091</v>
      </c>
      <c r="D11818" s="1" t="s">
        <v>1255</v>
      </c>
      <c r="E11818" s="1" t="s">
        <v>2063</v>
      </c>
      <c r="F11818" s="1" t="s">
        <v>539</v>
      </c>
      <c r="G11818" s="1" t="s">
        <v>17</v>
      </c>
      <c r="H11818" s="1">
        <v>45.0</v>
      </c>
      <c r="I11818" s="3">
        <v>43778.708333333336</v>
      </c>
      <c r="J11818" s="1">
        <v>1.01975815011951</v>
      </c>
      <c r="K11818" s="1" t="s">
        <v>83</v>
      </c>
      <c r="M11818" s="3">
        <v>43779.66424135416</v>
      </c>
    </row>
    <row r="11819">
      <c r="A11819" s="1">
        <v>11817.0</v>
      </c>
      <c r="B11819" s="1" t="s">
        <v>10833</v>
      </c>
      <c r="C11819" s="1" t="s">
        <v>21092</v>
      </c>
      <c r="D11819" s="1" t="s">
        <v>126</v>
      </c>
      <c r="E11819" s="1" t="s">
        <v>21093</v>
      </c>
      <c r="F11819" s="1" t="s">
        <v>10836</v>
      </c>
      <c r="G11819" s="1" t="s">
        <v>39</v>
      </c>
      <c r="H11819" s="1">
        <v>45.0</v>
      </c>
      <c r="I11819" s="3">
        <v>44124.75</v>
      </c>
      <c r="J11819" s="1">
        <v>0.85588512692812</v>
      </c>
      <c r="K11819" s="1" t="s">
        <v>62</v>
      </c>
      <c r="L11819" s="1" t="s">
        <v>671</v>
      </c>
      <c r="M11819" s="3">
        <v>44124.787701712965</v>
      </c>
    </row>
    <row r="11820">
      <c r="A11820" s="1">
        <v>11818.0</v>
      </c>
      <c r="B11820" s="1" t="s">
        <v>520</v>
      </c>
      <c r="C11820" s="1" t="s">
        <v>21094</v>
      </c>
      <c r="D11820" s="1" t="s">
        <v>86</v>
      </c>
      <c r="E11820" s="1" t="s">
        <v>21095</v>
      </c>
      <c r="F11820" s="1" t="s">
        <v>524</v>
      </c>
      <c r="G11820" s="1" t="s">
        <v>35</v>
      </c>
      <c r="H11820" s="1">
        <v>45.0</v>
      </c>
      <c r="I11820" s="3">
        <v>43648.541666666664</v>
      </c>
      <c r="J11820" s="1">
        <v>1.68445468845214</v>
      </c>
      <c r="K11820" s="1" t="s">
        <v>46</v>
      </c>
      <c r="M11820" s="3">
        <v>43648.58562607639</v>
      </c>
    </row>
    <row r="11821">
      <c r="A11821" s="1">
        <v>11819.0</v>
      </c>
      <c r="B11821" s="1" t="s">
        <v>655</v>
      </c>
      <c r="C11821" s="1" t="s">
        <v>21096</v>
      </c>
      <c r="D11821" s="1" t="s">
        <v>6130</v>
      </c>
      <c r="E11821" s="1" t="s">
        <v>3433</v>
      </c>
      <c r="F11821" s="1" t="s">
        <v>659</v>
      </c>
      <c r="G11821" s="1" t="s">
        <v>35</v>
      </c>
      <c r="H11821" s="1">
        <v>45.0</v>
      </c>
      <c r="I11821" s="3">
        <v>43614.458333333336</v>
      </c>
      <c r="J11821" s="1">
        <v>0.00129815821592922</v>
      </c>
      <c r="K11821" s="1" t="s">
        <v>18</v>
      </c>
      <c r="M11821" s="3">
        <v>43615.36211537037</v>
      </c>
    </row>
    <row r="11822">
      <c r="A11822" s="1">
        <v>11820.0</v>
      </c>
      <c r="B11822" s="1" t="s">
        <v>3295</v>
      </c>
      <c r="C11822" s="1" t="s">
        <v>21097</v>
      </c>
      <c r="D11822" s="1" t="s">
        <v>2504</v>
      </c>
      <c r="E11822" s="1" t="s">
        <v>21098</v>
      </c>
      <c r="F11822" s="1" t="s">
        <v>3298</v>
      </c>
      <c r="G11822" s="1" t="s">
        <v>39</v>
      </c>
      <c r="H11822" s="1">
        <v>45.0</v>
      </c>
      <c r="I11822" s="3">
        <v>44181.677083333336</v>
      </c>
      <c r="J11822" s="1">
        <v>2.83810132209344</v>
      </c>
      <c r="K11822" s="1" t="s">
        <v>24</v>
      </c>
      <c r="L11822" s="1" t="s">
        <v>747</v>
      </c>
      <c r="M11822" s="3">
        <v>44181.70682103009</v>
      </c>
    </row>
    <row r="11823">
      <c r="A11823" s="1">
        <v>11821.0</v>
      </c>
      <c r="B11823" s="1" t="s">
        <v>576</v>
      </c>
      <c r="C11823" s="1" t="s">
        <v>21099</v>
      </c>
      <c r="D11823" s="1" t="s">
        <v>578</v>
      </c>
      <c r="E11823" s="1" t="s">
        <v>1780</v>
      </c>
      <c r="F11823" s="1" t="s">
        <v>580</v>
      </c>
      <c r="G11823" s="1" t="s">
        <v>35</v>
      </c>
      <c r="H11823" s="1">
        <v>45.0</v>
      </c>
      <c r="I11823" s="3">
        <v>44141.229166666664</v>
      </c>
      <c r="J11823" s="1">
        <v>3.54574034761411</v>
      </c>
      <c r="K11823" s="1" t="s">
        <v>18</v>
      </c>
      <c r="L11823" s="1" t="s">
        <v>581</v>
      </c>
      <c r="M11823" s="3">
        <v>44141.251727233794</v>
      </c>
    </row>
    <row r="11824">
      <c r="A11824" s="1">
        <v>11822.0</v>
      </c>
      <c r="B11824" s="1" t="s">
        <v>2744</v>
      </c>
      <c r="C11824" s="1" t="s">
        <v>21100</v>
      </c>
      <c r="D11824" s="1" t="s">
        <v>99</v>
      </c>
      <c r="E11824" s="1" t="s">
        <v>21101</v>
      </c>
      <c r="F11824" s="1" t="s">
        <v>2748</v>
      </c>
      <c r="G11824" s="1" t="s">
        <v>89</v>
      </c>
      <c r="H11824" s="1">
        <v>45.0</v>
      </c>
      <c r="I11824" s="3">
        <v>44167.431317291666</v>
      </c>
      <c r="J11824" s="1">
        <v>1.58008460743313</v>
      </c>
      <c r="K11824" s="1" t="s">
        <v>24</v>
      </c>
      <c r="M11824" s="3">
        <v>44167.48703109954</v>
      </c>
    </row>
    <row r="11825">
      <c r="A11825" s="1">
        <v>11823.0</v>
      </c>
      <c r="B11825" s="1" t="s">
        <v>13987</v>
      </c>
      <c r="C11825" s="1" t="s">
        <v>21102</v>
      </c>
      <c r="D11825" s="1" t="s">
        <v>1403</v>
      </c>
      <c r="E11825" s="1" t="s">
        <v>21103</v>
      </c>
      <c r="F11825" s="1" t="s">
        <v>13991</v>
      </c>
      <c r="G11825" s="1" t="s">
        <v>39</v>
      </c>
      <c r="H11825" s="1">
        <v>45.0</v>
      </c>
      <c r="I11825" s="3">
        <v>44245.375</v>
      </c>
      <c r="J11825" s="1">
        <v>2.14763597088993</v>
      </c>
      <c r="K11825" s="1" t="s">
        <v>511</v>
      </c>
      <c r="M11825" s="3">
        <v>44245.36140204861</v>
      </c>
    </row>
    <row r="11826">
      <c r="A11826" s="1">
        <v>11824.0</v>
      </c>
      <c r="B11826" s="1" t="s">
        <v>3909</v>
      </c>
      <c r="C11826" s="1" t="s">
        <v>21104</v>
      </c>
      <c r="D11826" s="1" t="s">
        <v>436</v>
      </c>
      <c r="E11826" s="1" t="s">
        <v>21105</v>
      </c>
      <c r="F11826" s="1" t="s">
        <v>3912</v>
      </c>
      <c r="G11826" s="1" t="s">
        <v>39</v>
      </c>
      <c r="H11826" s="1">
        <v>45.0</v>
      </c>
      <c r="I11826" s="3">
        <v>43902.635416666664</v>
      </c>
      <c r="J11826" s="1">
        <v>2.88465534788407</v>
      </c>
      <c r="K11826" s="1" t="s">
        <v>24</v>
      </c>
      <c r="M11826" s="3">
        <v>43902.66467028935</v>
      </c>
    </row>
    <row r="11827">
      <c r="A11827" s="1">
        <v>11825.0</v>
      </c>
      <c r="B11827" s="1" t="s">
        <v>401</v>
      </c>
      <c r="C11827" s="1" t="s">
        <v>21106</v>
      </c>
      <c r="D11827" s="1" t="s">
        <v>1150</v>
      </c>
      <c r="E11827" s="1" t="s">
        <v>21107</v>
      </c>
      <c r="F11827" s="1" t="s">
        <v>405</v>
      </c>
      <c r="G11827" s="1" t="s">
        <v>89</v>
      </c>
      <c r="H11827" s="1">
        <v>45.0</v>
      </c>
      <c r="I11827" s="3">
        <v>44126.40008327546</v>
      </c>
      <c r="J11827" s="1">
        <v>1.35136978711716</v>
      </c>
      <c r="K11827" s="1" t="s">
        <v>24</v>
      </c>
      <c r="M11827" s="3">
        <v>44126.435332395835</v>
      </c>
    </row>
    <row r="11828">
      <c r="A11828" s="1">
        <v>11826.0</v>
      </c>
      <c r="B11828" s="1" t="s">
        <v>1101</v>
      </c>
      <c r="C11828" s="1" t="s">
        <v>21108</v>
      </c>
      <c r="D11828" s="1" t="s">
        <v>1255</v>
      </c>
      <c r="E11828" s="1" t="s">
        <v>21109</v>
      </c>
      <c r="F11828" s="1" t="s">
        <v>1105</v>
      </c>
      <c r="G11828" s="1" t="s">
        <v>39</v>
      </c>
      <c r="H11828" s="1">
        <v>45.0</v>
      </c>
      <c r="I11828" s="3">
        <v>44173.625</v>
      </c>
      <c r="J11828" s="1">
        <v>2.09157273767726</v>
      </c>
      <c r="K11828" s="1" t="s">
        <v>83</v>
      </c>
      <c r="M11828" s="3">
        <v>44173.648801076386</v>
      </c>
    </row>
    <row r="11829">
      <c r="A11829" s="1">
        <v>11827.0</v>
      </c>
      <c r="B11829" s="1" t="s">
        <v>1023</v>
      </c>
      <c r="C11829" s="1" t="s">
        <v>21110</v>
      </c>
      <c r="D11829" s="1" t="s">
        <v>326</v>
      </c>
      <c r="E11829" s="1" t="s">
        <v>5025</v>
      </c>
      <c r="F11829" s="1" t="s">
        <v>1027</v>
      </c>
      <c r="G11829" s="1" t="s">
        <v>17</v>
      </c>
      <c r="H11829" s="1">
        <v>45.0</v>
      </c>
      <c r="I11829" s="3">
        <v>43751.208333333336</v>
      </c>
      <c r="J11829" s="1">
        <v>2.93509641761911</v>
      </c>
      <c r="K11829" s="1" t="s">
        <v>24</v>
      </c>
      <c r="M11829" s="3">
        <v>43752.813960775464</v>
      </c>
    </row>
    <row r="11830">
      <c r="A11830" s="1">
        <v>11828.0</v>
      </c>
      <c r="B11830" s="1" t="s">
        <v>19</v>
      </c>
      <c r="C11830" s="1" t="s">
        <v>21111</v>
      </c>
      <c r="D11830" s="1" t="s">
        <v>326</v>
      </c>
      <c r="E11830" s="1" t="s">
        <v>2093</v>
      </c>
      <c r="F11830" s="1" t="s">
        <v>23</v>
      </c>
      <c r="G11830" s="1" t="s">
        <v>17</v>
      </c>
      <c r="H11830" s="1">
        <v>45.0</v>
      </c>
      <c r="I11830" s="3">
        <v>43930.291666666664</v>
      </c>
      <c r="J11830" s="1">
        <v>3.31900834649024</v>
      </c>
      <c r="K11830" s="1" t="s">
        <v>24</v>
      </c>
      <c r="M11830" s="3">
        <v>43930.341662418985</v>
      </c>
    </row>
    <row r="11831">
      <c r="A11831" s="1">
        <v>11829.0</v>
      </c>
      <c r="B11831" s="1" t="s">
        <v>5066</v>
      </c>
      <c r="C11831" s="1" t="s">
        <v>21112</v>
      </c>
      <c r="D11831" s="1" t="s">
        <v>21113</v>
      </c>
      <c r="E11831" s="1" t="s">
        <v>21114</v>
      </c>
      <c r="F11831" s="1" t="s">
        <v>5069</v>
      </c>
      <c r="G11831" s="1" t="s">
        <v>89</v>
      </c>
      <c r="H11831" s="1">
        <v>45.0</v>
      </c>
      <c r="I11831" s="3">
        <v>43812.545301087965</v>
      </c>
      <c r="J11831" s="1">
        <v>2.22836072488422</v>
      </c>
      <c r="K11831" s="1" t="s">
        <v>18</v>
      </c>
      <c r="M11831" s="3">
        <v>43812.563324386574</v>
      </c>
    </row>
    <row r="11832">
      <c r="A11832" s="1">
        <v>11830.0</v>
      </c>
      <c r="B11832" s="1" t="s">
        <v>371</v>
      </c>
      <c r="C11832" s="1" t="s">
        <v>21115</v>
      </c>
      <c r="D11832" s="1" t="s">
        <v>373</v>
      </c>
      <c r="E11832" s="1" t="s">
        <v>8098</v>
      </c>
      <c r="F11832" s="1" t="s">
        <v>375</v>
      </c>
      <c r="G11832" s="1" t="s">
        <v>35</v>
      </c>
      <c r="H11832" s="1">
        <v>45.0</v>
      </c>
      <c r="I11832" s="3">
        <v>43628.75</v>
      </c>
      <c r="J11832" s="1">
        <v>1.93691691274547</v>
      </c>
      <c r="K11832" s="1" t="s">
        <v>24</v>
      </c>
      <c r="M11832" s="3">
        <v>43628.66714351852</v>
      </c>
    </row>
    <row r="11833">
      <c r="A11833" s="1">
        <v>11831.0</v>
      </c>
      <c r="B11833" s="1" t="s">
        <v>2136</v>
      </c>
      <c r="C11833" s="1" t="s">
        <v>21116</v>
      </c>
      <c r="D11833" s="1" t="s">
        <v>2359</v>
      </c>
      <c r="E11833" s="1" t="s">
        <v>6919</v>
      </c>
      <c r="F11833" s="1" t="s">
        <v>2139</v>
      </c>
      <c r="G11833" s="1" t="s">
        <v>17</v>
      </c>
      <c r="H11833" s="1">
        <v>45.0</v>
      </c>
      <c r="I11833" s="3">
        <v>44165.791666666664</v>
      </c>
      <c r="J11833" s="1">
        <v>1.20212482854403</v>
      </c>
      <c r="K11833" s="1" t="s">
        <v>18</v>
      </c>
      <c r="L11833" s="1" t="s">
        <v>2140</v>
      </c>
      <c r="M11833" s="3">
        <v>44165.812031724534</v>
      </c>
    </row>
    <row r="11834">
      <c r="A11834" s="1">
        <v>11832.0</v>
      </c>
      <c r="B11834" s="1" t="s">
        <v>727</v>
      </c>
      <c r="C11834" s="1" t="s">
        <v>21117</v>
      </c>
      <c r="D11834" s="1" t="s">
        <v>701</v>
      </c>
      <c r="E11834" s="1" t="s">
        <v>4135</v>
      </c>
      <c r="F11834" s="1" t="s">
        <v>731</v>
      </c>
      <c r="G11834" s="1" t="s">
        <v>35</v>
      </c>
      <c r="H11834" s="1">
        <v>45.0</v>
      </c>
      <c r="I11834" s="3">
        <v>44144.21875</v>
      </c>
      <c r="J11834" s="1">
        <v>4.05258985277548</v>
      </c>
      <c r="K11834" s="1" t="s">
        <v>24</v>
      </c>
      <c r="L11834" s="1" t="s">
        <v>741</v>
      </c>
      <c r="M11834" s="3">
        <v>44144.24581512732</v>
      </c>
    </row>
    <row r="11835">
      <c r="A11835" s="1">
        <v>11833.0</v>
      </c>
      <c r="B11835" s="1" t="s">
        <v>4963</v>
      </c>
      <c r="C11835" s="1" t="s">
        <v>21118</v>
      </c>
      <c r="D11835" s="1" t="s">
        <v>1592</v>
      </c>
      <c r="E11835" s="1" t="s">
        <v>4965</v>
      </c>
      <c r="F11835" s="1" t="s">
        <v>4966</v>
      </c>
      <c r="G11835" s="1" t="s">
        <v>17</v>
      </c>
      <c r="H11835" s="1">
        <v>45.0</v>
      </c>
      <c r="I11835" s="3">
        <v>44173.239583333336</v>
      </c>
      <c r="J11835" s="1">
        <v>0.937350986767863</v>
      </c>
      <c r="K11835" s="1" t="s">
        <v>24</v>
      </c>
      <c r="L11835" s="1" t="s">
        <v>882</v>
      </c>
      <c r="M11835" s="3">
        <v>44173.26511719907</v>
      </c>
    </row>
    <row r="11836">
      <c r="A11836" s="1">
        <v>11834.0</v>
      </c>
      <c r="B11836" s="1" t="s">
        <v>1348</v>
      </c>
      <c r="C11836" s="1" t="s">
        <v>21119</v>
      </c>
      <c r="D11836" s="1" t="s">
        <v>121</v>
      </c>
      <c r="E11836" s="1" t="s">
        <v>7465</v>
      </c>
      <c r="F11836" s="1" t="s">
        <v>1352</v>
      </c>
      <c r="G11836" s="1" t="s">
        <v>17</v>
      </c>
      <c r="H11836" s="1">
        <v>45.0</v>
      </c>
      <c r="I11836" s="3">
        <v>44012.6875</v>
      </c>
      <c r="J11836" s="1">
        <v>0.22948846903435</v>
      </c>
      <c r="K11836" s="1" t="s">
        <v>18</v>
      </c>
      <c r="M11836" s="3">
        <v>44012.72025909722</v>
      </c>
    </row>
    <row r="11837">
      <c r="A11837" s="1">
        <v>11835.0</v>
      </c>
      <c r="B11837" s="1" t="s">
        <v>97</v>
      </c>
      <c r="C11837" s="1" t="s">
        <v>21120</v>
      </c>
      <c r="D11837" s="1" t="s">
        <v>879</v>
      </c>
      <c r="E11837" s="1" t="s">
        <v>21121</v>
      </c>
      <c r="F11837" s="1" t="s">
        <v>101</v>
      </c>
      <c r="G11837" s="1" t="s">
        <v>39</v>
      </c>
      <c r="H11837" s="1">
        <v>45.0</v>
      </c>
      <c r="I11837" s="3">
        <v>44110.395833333336</v>
      </c>
      <c r="J11837" s="1">
        <v>2.79667141967082</v>
      </c>
      <c r="K11837" s="1" t="s">
        <v>24</v>
      </c>
      <c r="L11837" s="1" t="s">
        <v>882</v>
      </c>
      <c r="M11837" s="3">
        <v>44110.43217615741</v>
      </c>
    </row>
    <row r="11838">
      <c r="A11838" s="1">
        <v>11836.0</v>
      </c>
      <c r="B11838" s="1" t="s">
        <v>267</v>
      </c>
      <c r="C11838" s="1" t="s">
        <v>21122</v>
      </c>
      <c r="D11838" s="1" t="s">
        <v>269</v>
      </c>
      <c r="E11838" s="1" t="s">
        <v>9361</v>
      </c>
      <c r="F11838" s="1" t="s">
        <v>271</v>
      </c>
      <c r="G11838" s="1" t="s">
        <v>35</v>
      </c>
      <c r="H11838" s="1">
        <v>45.0</v>
      </c>
      <c r="I11838" s="3">
        <v>44252.625</v>
      </c>
      <c r="J11838" s="1">
        <v>2.09671705548567</v>
      </c>
      <c r="K11838" s="1" t="s">
        <v>56</v>
      </c>
      <c r="L11838" s="1" t="s">
        <v>272</v>
      </c>
      <c r="M11838" s="3">
        <v>44252.670639814816</v>
      </c>
    </row>
    <row r="11839">
      <c r="A11839" s="1">
        <v>11837.0</v>
      </c>
      <c r="B11839" s="1" t="s">
        <v>3303</v>
      </c>
      <c r="C11839" s="1" t="s">
        <v>21123</v>
      </c>
      <c r="D11839" s="1" t="s">
        <v>21124</v>
      </c>
      <c r="E11839" s="1" t="s">
        <v>21125</v>
      </c>
      <c r="F11839" s="1" t="s">
        <v>3306</v>
      </c>
      <c r="G11839" s="1" t="s">
        <v>39</v>
      </c>
      <c r="H11839" s="1">
        <v>45.0</v>
      </c>
      <c r="I11839" s="3">
        <v>44183.625</v>
      </c>
      <c r="J11839" s="1">
        <v>1.85422137169354</v>
      </c>
      <c r="K11839" s="1" t="s">
        <v>62</v>
      </c>
      <c r="M11839" s="3">
        <v>44183.661419675926</v>
      </c>
    </row>
    <row r="11840">
      <c r="A11840" s="1">
        <v>11838.0</v>
      </c>
      <c r="B11840" s="1" t="s">
        <v>2136</v>
      </c>
      <c r="C11840" s="1" t="s">
        <v>21126</v>
      </c>
      <c r="D11840" s="1" t="s">
        <v>2359</v>
      </c>
      <c r="E11840" s="1" t="s">
        <v>9010</v>
      </c>
      <c r="F11840" s="1" t="s">
        <v>2139</v>
      </c>
      <c r="G11840" s="1" t="s">
        <v>35</v>
      </c>
      <c r="H11840" s="1">
        <v>45.0</v>
      </c>
      <c r="I11840" s="3">
        <v>44203.333333333336</v>
      </c>
      <c r="J11840" s="1">
        <v>1.89020752871041</v>
      </c>
      <c r="K11840" s="1" t="s">
        <v>18</v>
      </c>
      <c r="L11840" s="1" t="s">
        <v>2140</v>
      </c>
      <c r="M11840" s="3">
        <v>44203.37076125</v>
      </c>
    </row>
    <row r="11841">
      <c r="A11841" s="1">
        <v>11839.0</v>
      </c>
      <c r="B11841" s="1" t="s">
        <v>5718</v>
      </c>
      <c r="C11841" s="1" t="s">
        <v>21127</v>
      </c>
      <c r="D11841" s="1" t="s">
        <v>326</v>
      </c>
      <c r="E11841" s="1" t="s">
        <v>5720</v>
      </c>
      <c r="F11841" s="1" t="s">
        <v>5721</v>
      </c>
      <c r="G11841" s="1" t="s">
        <v>17</v>
      </c>
      <c r="H11841" s="1">
        <v>45.0</v>
      </c>
      <c r="I11841" s="3">
        <v>44218.333333333336</v>
      </c>
      <c r="J11841" s="1">
        <v>0.361662437181112</v>
      </c>
      <c r="K11841" s="1" t="s">
        <v>24</v>
      </c>
      <c r="L11841" s="1" t="s">
        <v>135</v>
      </c>
      <c r="M11841" s="3">
        <v>44218.381169768516</v>
      </c>
    </row>
    <row r="11842">
      <c r="A11842" s="1">
        <v>11840.0</v>
      </c>
      <c r="B11842" s="1" t="s">
        <v>267</v>
      </c>
      <c r="C11842" s="1" t="s">
        <v>21128</v>
      </c>
      <c r="D11842" s="1" t="s">
        <v>1301</v>
      </c>
      <c r="E11842" s="1" t="s">
        <v>3234</v>
      </c>
      <c r="F11842" s="1" t="s">
        <v>271</v>
      </c>
      <c r="G11842" s="1" t="s">
        <v>35</v>
      </c>
      <c r="H11842" s="1">
        <v>45.0</v>
      </c>
      <c r="I11842" s="3">
        <v>44179.25</v>
      </c>
      <c r="J11842" s="1">
        <v>3.54503784696324</v>
      </c>
      <c r="K11842" s="1" t="s">
        <v>56</v>
      </c>
      <c r="M11842" s="3">
        <v>44179.271560995374</v>
      </c>
    </row>
    <row r="11843">
      <c r="A11843" s="1">
        <v>11841.0</v>
      </c>
      <c r="B11843" s="1" t="s">
        <v>324</v>
      </c>
      <c r="C11843" s="1" t="s">
        <v>21129</v>
      </c>
      <c r="D11843" s="1" t="s">
        <v>326</v>
      </c>
      <c r="E11843" s="1" t="s">
        <v>11440</v>
      </c>
      <c r="F11843" s="1" t="s">
        <v>328</v>
      </c>
      <c r="G11843" s="1" t="s">
        <v>17</v>
      </c>
      <c r="H11843" s="1">
        <v>45.0</v>
      </c>
      <c r="I11843" s="3">
        <v>44239.291666666664</v>
      </c>
      <c r="J11843" s="1">
        <v>1.90516509515047</v>
      </c>
      <c r="K11843" s="1" t="s">
        <v>24</v>
      </c>
      <c r="M11843" s="3">
        <v>44239.328710497684</v>
      </c>
    </row>
    <row r="11844">
      <c r="A11844" s="1">
        <v>11842.0</v>
      </c>
      <c r="B11844" s="1" t="s">
        <v>136</v>
      </c>
      <c r="C11844" s="1" t="s">
        <v>21130</v>
      </c>
      <c r="D11844" s="1" t="s">
        <v>138</v>
      </c>
      <c r="E11844" s="1" t="s">
        <v>21131</v>
      </c>
      <c r="F11844" s="1" t="s">
        <v>140</v>
      </c>
      <c r="G11844" s="1" t="s">
        <v>35</v>
      </c>
      <c r="H11844" s="1">
        <v>45.0</v>
      </c>
      <c r="I11844" s="3">
        <v>44180.375</v>
      </c>
      <c r="J11844" s="1">
        <v>2.41794505500498</v>
      </c>
      <c r="K11844" s="1" t="s">
        <v>18</v>
      </c>
      <c r="M11844" s="3">
        <v>44180.3216391088</v>
      </c>
    </row>
    <row r="11845">
      <c r="A11845" s="1">
        <v>11843.0</v>
      </c>
      <c r="B11845" s="1" t="s">
        <v>2645</v>
      </c>
      <c r="C11845" s="1" t="s">
        <v>21132</v>
      </c>
      <c r="D11845" s="1" t="s">
        <v>1096</v>
      </c>
      <c r="E11845" s="1" t="s">
        <v>3332</v>
      </c>
      <c r="F11845" s="1" t="s">
        <v>2649</v>
      </c>
      <c r="G11845" s="1" t="s">
        <v>17</v>
      </c>
      <c r="H11845" s="1">
        <v>45.0</v>
      </c>
      <c r="I11845" s="3">
        <v>43942.291666666664</v>
      </c>
      <c r="J11845" s="1">
        <v>0.866980002616213</v>
      </c>
      <c r="K11845" s="1" t="s">
        <v>18</v>
      </c>
      <c r="M11845" s="3">
        <v>43942.321633472224</v>
      </c>
    </row>
    <row r="11846">
      <c r="A11846" s="1">
        <v>11844.0</v>
      </c>
      <c r="B11846" s="1" t="s">
        <v>176</v>
      </c>
      <c r="C11846" s="1" t="s">
        <v>21133</v>
      </c>
      <c r="D11846" s="1" t="s">
        <v>32</v>
      </c>
      <c r="E11846" s="1" t="s">
        <v>21134</v>
      </c>
      <c r="F11846" s="1" t="s">
        <v>180</v>
      </c>
      <c r="G11846" s="1" t="s">
        <v>17</v>
      </c>
      <c r="H11846" s="1">
        <v>45.0</v>
      </c>
      <c r="I11846" s="3">
        <v>44043.25</v>
      </c>
      <c r="J11846" s="1">
        <v>0.0166676726009451</v>
      </c>
      <c r="K11846" s="1" t="s">
        <v>24</v>
      </c>
      <c r="L11846" s="1" t="s">
        <v>1006</v>
      </c>
      <c r="M11846" s="3">
        <v>44043.39557122685</v>
      </c>
    </row>
    <row r="11847">
      <c r="A11847" s="1">
        <v>11845.0</v>
      </c>
      <c r="B11847" s="1" t="s">
        <v>1012</v>
      </c>
      <c r="C11847" s="1" t="s">
        <v>21135</v>
      </c>
      <c r="D11847" s="1" t="s">
        <v>1978</v>
      </c>
      <c r="E11847" s="1" t="s">
        <v>1979</v>
      </c>
      <c r="F11847" s="1" t="s">
        <v>1016</v>
      </c>
      <c r="G11847" s="1" t="s">
        <v>17</v>
      </c>
      <c r="H11847" s="1">
        <v>45.0</v>
      </c>
      <c r="I11847" s="3">
        <v>43846.520833333336</v>
      </c>
      <c r="J11847" s="1">
        <v>0.12237071905074</v>
      </c>
      <c r="K11847" s="1" t="s">
        <v>166</v>
      </c>
      <c r="M11847" s="3">
        <v>43846.55134005787</v>
      </c>
    </row>
    <row r="11848">
      <c r="A11848" s="1">
        <v>11846.0</v>
      </c>
      <c r="B11848" s="1" t="s">
        <v>239</v>
      </c>
      <c r="C11848" s="1" t="s">
        <v>21136</v>
      </c>
      <c r="D11848" s="1" t="s">
        <v>86</v>
      </c>
      <c r="E11848" s="1" t="s">
        <v>14100</v>
      </c>
      <c r="F11848" s="1" t="s">
        <v>243</v>
      </c>
      <c r="G11848" s="1" t="s">
        <v>35</v>
      </c>
      <c r="H11848" s="1">
        <v>45.0</v>
      </c>
      <c r="I11848" s="3">
        <v>43832.291666666664</v>
      </c>
      <c r="J11848" s="1">
        <v>1.43434438400689</v>
      </c>
      <c r="K11848" s="1" t="s">
        <v>46</v>
      </c>
      <c r="M11848" s="3">
        <v>43832.31228731482</v>
      </c>
    </row>
    <row r="11849">
      <c r="A11849" s="1">
        <v>11847.0</v>
      </c>
      <c r="B11849" s="1" t="s">
        <v>858</v>
      </c>
      <c r="C11849" s="1" t="s">
        <v>21137</v>
      </c>
      <c r="D11849" s="1" t="s">
        <v>21138</v>
      </c>
      <c r="E11849" s="1" t="s">
        <v>21139</v>
      </c>
      <c r="F11849" s="1" t="s">
        <v>861</v>
      </c>
      <c r="G11849" s="1" t="s">
        <v>89</v>
      </c>
      <c r="H11849" s="1">
        <v>45.0</v>
      </c>
      <c r="I11849" s="3">
        <v>43642.684953159725</v>
      </c>
      <c r="J11849" s="1">
        <v>2.05767552356707</v>
      </c>
      <c r="K11849" s="1" t="s">
        <v>24</v>
      </c>
      <c r="M11849" s="3">
        <v>43642.6855822338</v>
      </c>
    </row>
    <row r="11850">
      <c r="A11850" s="1">
        <v>11848.0</v>
      </c>
      <c r="B11850" s="1" t="s">
        <v>465</v>
      </c>
      <c r="C11850" s="1" t="s">
        <v>21140</v>
      </c>
      <c r="D11850" s="1" t="s">
        <v>3259</v>
      </c>
      <c r="E11850" s="1" t="s">
        <v>8267</v>
      </c>
      <c r="F11850" s="1" t="s">
        <v>468</v>
      </c>
      <c r="G11850" s="1" t="s">
        <v>17</v>
      </c>
      <c r="H11850" s="1">
        <v>45.0</v>
      </c>
      <c r="I11850" s="3">
        <v>43824.25</v>
      </c>
      <c r="J11850" s="1">
        <v>3.46256775056505</v>
      </c>
      <c r="K11850" s="1" t="s">
        <v>24</v>
      </c>
      <c r="M11850" s="3">
        <v>43824.282700324075</v>
      </c>
    </row>
    <row r="11851">
      <c r="A11851" s="1">
        <v>11849.0</v>
      </c>
      <c r="B11851" s="1" t="s">
        <v>887</v>
      </c>
      <c r="C11851" s="1" t="s">
        <v>21141</v>
      </c>
      <c r="D11851" s="1" t="s">
        <v>11268</v>
      </c>
      <c r="E11851" s="1" t="s">
        <v>21142</v>
      </c>
      <c r="F11851" s="1" t="s">
        <v>891</v>
      </c>
      <c r="G11851" s="1" t="s">
        <v>39</v>
      </c>
      <c r="H11851" s="1">
        <v>45.0</v>
      </c>
      <c r="I11851" s="3">
        <v>44060.416666666664</v>
      </c>
      <c r="J11851" s="1">
        <v>2.5447229775058</v>
      </c>
      <c r="K11851" s="1" t="s">
        <v>24</v>
      </c>
      <c r="M11851" s="3">
        <v>44060.45972841435</v>
      </c>
    </row>
    <row r="11852">
      <c r="A11852" s="1">
        <v>11850.0</v>
      </c>
      <c r="B11852" s="1" t="s">
        <v>953</v>
      </c>
      <c r="C11852" s="1" t="s">
        <v>21143</v>
      </c>
      <c r="D11852" s="1" t="s">
        <v>5836</v>
      </c>
      <c r="E11852" s="1" t="s">
        <v>5837</v>
      </c>
      <c r="F11852" s="1" t="s">
        <v>965</v>
      </c>
      <c r="G11852" s="1" t="s">
        <v>35</v>
      </c>
      <c r="H11852" s="1">
        <v>45.0</v>
      </c>
      <c r="I11852" s="3">
        <v>43551.625</v>
      </c>
      <c r="J11852" s="1">
        <v>0.47475000967353</v>
      </c>
      <c r="K11852" s="1" t="s">
        <v>18</v>
      </c>
      <c r="M11852" s="3">
        <v>43551.67560782407</v>
      </c>
    </row>
    <row r="11853">
      <c r="A11853" s="1">
        <v>11851.0</v>
      </c>
      <c r="B11853" s="1" t="s">
        <v>114</v>
      </c>
      <c r="C11853" s="1" t="s">
        <v>21144</v>
      </c>
      <c r="D11853" s="1" t="s">
        <v>305</v>
      </c>
      <c r="E11853" s="1" t="s">
        <v>16293</v>
      </c>
      <c r="F11853" s="1" t="s">
        <v>118</v>
      </c>
      <c r="G11853" s="1" t="s">
        <v>17</v>
      </c>
      <c r="H11853" s="1">
        <v>45.0</v>
      </c>
      <c r="I11853" s="3">
        <v>44000.510416666664</v>
      </c>
      <c r="J11853" s="1">
        <v>1.0489533766802</v>
      </c>
      <c r="K11853" s="1" t="s">
        <v>24</v>
      </c>
      <c r="L11853" s="1" t="s">
        <v>1006</v>
      </c>
      <c r="M11853" s="3">
        <v>44000.54213028935</v>
      </c>
    </row>
    <row r="11854">
      <c r="A11854" s="1">
        <v>11852.0</v>
      </c>
      <c r="B11854" s="1" t="s">
        <v>2944</v>
      </c>
      <c r="C11854" s="1" t="s">
        <v>21145</v>
      </c>
      <c r="D11854" s="1" t="s">
        <v>1813</v>
      </c>
      <c r="E11854" s="1" t="s">
        <v>21146</v>
      </c>
      <c r="F11854" s="1" t="s">
        <v>2947</v>
      </c>
      <c r="G11854" s="1" t="s">
        <v>39</v>
      </c>
      <c r="H11854" s="1">
        <v>45.0</v>
      </c>
      <c r="I11854" s="3">
        <v>44153.666666666664</v>
      </c>
      <c r="J11854" s="1">
        <v>1.97384891172908</v>
      </c>
      <c r="K11854" s="1" t="s">
        <v>18</v>
      </c>
      <c r="L11854" s="1" t="s">
        <v>1047</v>
      </c>
      <c r="M11854" s="3">
        <v>44153.69648842593</v>
      </c>
    </row>
    <row r="11855">
      <c r="A11855" s="1">
        <v>11853.0</v>
      </c>
      <c r="B11855" s="1" t="s">
        <v>485</v>
      </c>
      <c r="C11855" s="1" t="s">
        <v>21147</v>
      </c>
      <c r="D11855" s="1" t="s">
        <v>2521</v>
      </c>
      <c r="E11855" s="1" t="s">
        <v>5655</v>
      </c>
      <c r="F11855" s="1" t="s">
        <v>489</v>
      </c>
      <c r="G11855" s="1" t="s">
        <v>17</v>
      </c>
      <c r="H11855" s="1">
        <v>45.0</v>
      </c>
      <c r="I11855" s="3">
        <v>43797.25</v>
      </c>
      <c r="J11855" s="1">
        <v>0.328343811140661</v>
      </c>
      <c r="K11855" s="1" t="s">
        <v>166</v>
      </c>
      <c r="M11855" s="3">
        <v>43797.28759620371</v>
      </c>
    </row>
    <row r="11856">
      <c r="A11856" s="1">
        <v>11854.0</v>
      </c>
      <c r="B11856" s="1" t="s">
        <v>361</v>
      </c>
      <c r="C11856" s="1" t="s">
        <v>21148</v>
      </c>
      <c r="D11856" s="1" t="s">
        <v>148</v>
      </c>
      <c r="E11856" s="1" t="s">
        <v>21149</v>
      </c>
      <c r="F11856" s="1" t="s">
        <v>364</v>
      </c>
      <c r="G11856" s="1" t="s">
        <v>39</v>
      </c>
      <c r="H11856" s="1">
        <v>45.0</v>
      </c>
      <c r="I11856" s="3">
        <v>44119.302083333336</v>
      </c>
      <c r="J11856" s="1">
        <v>2.52564097896599</v>
      </c>
      <c r="K11856" s="1" t="s">
        <v>24</v>
      </c>
      <c r="L11856" s="1" t="s">
        <v>365</v>
      </c>
      <c r="M11856" s="3">
        <v>44119.34406908565</v>
      </c>
    </row>
    <row r="11857">
      <c r="A11857" s="1">
        <v>11855.0</v>
      </c>
      <c r="B11857" s="1" t="s">
        <v>6585</v>
      </c>
      <c r="C11857" s="1" t="s">
        <v>21150</v>
      </c>
      <c r="D11857" s="1" t="s">
        <v>4698</v>
      </c>
      <c r="E11857" s="1" t="s">
        <v>6587</v>
      </c>
      <c r="F11857" s="1" t="s">
        <v>6588</v>
      </c>
      <c r="G11857" s="1" t="s">
        <v>17</v>
      </c>
      <c r="H11857" s="1">
        <v>45.0</v>
      </c>
      <c r="I11857" s="3">
        <v>44245.25</v>
      </c>
      <c r="J11857" s="1">
        <v>0.574297723509588</v>
      </c>
      <c r="K11857" s="1" t="s">
        <v>159</v>
      </c>
      <c r="L11857" s="1" t="s">
        <v>495</v>
      </c>
      <c r="M11857" s="3">
        <v>44245.28164945602</v>
      </c>
    </row>
    <row r="11858">
      <c r="A11858" s="1">
        <v>11856.0</v>
      </c>
      <c r="B11858" s="1" t="s">
        <v>1323</v>
      </c>
      <c r="C11858" s="1" t="s">
        <v>21151</v>
      </c>
      <c r="D11858" s="1" t="s">
        <v>1325</v>
      </c>
      <c r="E11858" s="1" t="s">
        <v>12180</v>
      </c>
      <c r="F11858" s="1" t="s">
        <v>1327</v>
      </c>
      <c r="G11858" s="1" t="s">
        <v>17</v>
      </c>
      <c r="H11858" s="1">
        <v>45.0</v>
      </c>
      <c r="I11858" s="3">
        <v>44133.395833333336</v>
      </c>
      <c r="J11858" s="1">
        <v>0.533104151491852</v>
      </c>
      <c r="K11858" s="1" t="s">
        <v>46</v>
      </c>
      <c r="M11858" s="3">
        <v>44133.501322916665</v>
      </c>
    </row>
    <row r="11859">
      <c r="A11859" s="1">
        <v>11857.0</v>
      </c>
      <c r="B11859" s="1" t="s">
        <v>25</v>
      </c>
      <c r="C11859" s="1" t="s">
        <v>21152</v>
      </c>
      <c r="D11859" s="1" t="s">
        <v>27</v>
      </c>
      <c r="E11859" s="1" t="s">
        <v>21153</v>
      </c>
      <c r="F11859" s="1" t="s">
        <v>29</v>
      </c>
      <c r="G11859" s="1" t="s">
        <v>39</v>
      </c>
      <c r="H11859" s="1">
        <v>45.0</v>
      </c>
      <c r="I11859" s="3">
        <v>44123.291666666664</v>
      </c>
      <c r="J11859" s="1">
        <v>1.84236359002574</v>
      </c>
      <c r="K11859" s="1" t="s">
        <v>18</v>
      </c>
      <c r="M11859" s="3">
        <v>44123.32353696759</v>
      </c>
    </row>
    <row r="11860">
      <c r="A11860" s="1">
        <v>11858.0</v>
      </c>
      <c r="B11860" s="1" t="s">
        <v>229</v>
      </c>
      <c r="C11860" s="1" t="s">
        <v>21154</v>
      </c>
      <c r="D11860" s="1" t="s">
        <v>21</v>
      </c>
      <c r="E11860" s="1" t="s">
        <v>4002</v>
      </c>
      <c r="F11860" s="1" t="s">
        <v>232</v>
      </c>
      <c r="G11860" s="1" t="s">
        <v>35</v>
      </c>
      <c r="H11860" s="1">
        <v>45.0</v>
      </c>
      <c r="I11860" s="3">
        <v>43805.166666666664</v>
      </c>
      <c r="J11860" s="1">
        <v>0.700572153481081</v>
      </c>
      <c r="K11860" s="1" t="s">
        <v>24</v>
      </c>
      <c r="M11860" s="3">
        <v>43805.19980568287</v>
      </c>
    </row>
    <row r="11861">
      <c r="A11861" s="1">
        <v>11859.0</v>
      </c>
      <c r="B11861" s="1" t="s">
        <v>2885</v>
      </c>
      <c r="C11861" s="1" t="s">
        <v>21155</v>
      </c>
      <c r="D11861" s="1" t="s">
        <v>869</v>
      </c>
      <c r="E11861" s="1" t="s">
        <v>9938</v>
      </c>
      <c r="F11861" s="1" t="s">
        <v>2888</v>
      </c>
      <c r="G11861" s="1" t="s">
        <v>17</v>
      </c>
      <c r="H11861" s="1">
        <v>45.0</v>
      </c>
      <c r="I11861" s="3">
        <v>44214.25</v>
      </c>
      <c r="J11861" s="1">
        <v>3.36512114337689</v>
      </c>
      <c r="K11861" s="1" t="s">
        <v>24</v>
      </c>
      <c r="L11861" s="1" t="s">
        <v>365</v>
      </c>
      <c r="M11861" s="3">
        <v>44214.288020300926</v>
      </c>
    </row>
    <row r="11862">
      <c r="A11862" s="1">
        <v>11860.0</v>
      </c>
      <c r="B11862" s="1" t="s">
        <v>2467</v>
      </c>
      <c r="C11862" s="1" t="s">
        <v>21156</v>
      </c>
      <c r="D11862" s="1" t="s">
        <v>2173</v>
      </c>
      <c r="E11862" s="1" t="s">
        <v>6041</v>
      </c>
      <c r="F11862" s="1" t="s">
        <v>2470</v>
      </c>
      <c r="G11862" s="1" t="s">
        <v>17</v>
      </c>
      <c r="H11862" s="1">
        <v>45.0</v>
      </c>
      <c r="I11862" s="3">
        <v>43764.625</v>
      </c>
      <c r="J11862" s="1">
        <v>0.943210458214977</v>
      </c>
      <c r="K11862" s="1" t="s">
        <v>83</v>
      </c>
      <c r="M11862" s="3">
        <v>43764.63994026621</v>
      </c>
    </row>
    <row r="11863">
      <c r="A11863" s="1">
        <v>11861.0</v>
      </c>
      <c r="B11863" s="1" t="s">
        <v>18330</v>
      </c>
      <c r="C11863" s="1" t="s">
        <v>21157</v>
      </c>
      <c r="D11863" s="1" t="s">
        <v>2639</v>
      </c>
      <c r="E11863" s="1" t="s">
        <v>21158</v>
      </c>
      <c r="F11863" s="1" t="s">
        <v>18333</v>
      </c>
      <c r="G11863" s="1" t="s">
        <v>89</v>
      </c>
      <c r="H11863" s="1">
        <v>45.0</v>
      </c>
      <c r="I11863" s="3">
        <v>43886.758009363424</v>
      </c>
      <c r="J11863" s="1">
        <v>0.0</v>
      </c>
      <c r="K11863" s="1" t="s">
        <v>83</v>
      </c>
      <c r="M11863" s="3">
        <v>43886.71730920139</v>
      </c>
    </row>
    <row r="11864">
      <c r="A11864" s="1">
        <v>11862.0</v>
      </c>
      <c r="B11864" s="1" t="s">
        <v>150</v>
      </c>
      <c r="C11864" s="1" t="s">
        <v>21159</v>
      </c>
      <c r="D11864" s="1" t="s">
        <v>588</v>
      </c>
      <c r="E11864" s="1" t="s">
        <v>11492</v>
      </c>
      <c r="F11864" s="1" t="s">
        <v>153</v>
      </c>
      <c r="G11864" s="1" t="s">
        <v>17</v>
      </c>
      <c r="H11864" s="1">
        <v>45.0</v>
      </c>
      <c r="I11864" s="3">
        <v>43879.291666666664</v>
      </c>
      <c r="J11864" s="1">
        <v>5.039806140829</v>
      </c>
      <c r="K11864" s="1" t="s">
        <v>62</v>
      </c>
      <c r="M11864" s="3">
        <v>43879.32688172453</v>
      </c>
    </row>
    <row r="11865">
      <c r="A11865" s="1">
        <v>11863.0</v>
      </c>
      <c r="B11865" s="1" t="s">
        <v>953</v>
      </c>
      <c r="C11865" s="1" t="s">
        <v>21160</v>
      </c>
      <c r="D11865" s="1" t="s">
        <v>121</v>
      </c>
      <c r="E11865" s="1" t="s">
        <v>1108</v>
      </c>
      <c r="F11865" s="1" t="s">
        <v>1040</v>
      </c>
      <c r="G11865" s="1" t="s">
        <v>17</v>
      </c>
      <c r="H11865" s="1">
        <v>45.0</v>
      </c>
      <c r="I11865" s="3">
        <v>44111.625</v>
      </c>
      <c r="J11865" s="1">
        <v>1.20823451645257</v>
      </c>
      <c r="K11865" s="1" t="s">
        <v>18</v>
      </c>
      <c r="M11865" s="3">
        <v>44111.64786586806</v>
      </c>
    </row>
    <row r="11866">
      <c r="A11866" s="1">
        <v>11864.0</v>
      </c>
      <c r="B11866" s="1" t="s">
        <v>184</v>
      </c>
      <c r="C11866" s="1" t="s">
        <v>21161</v>
      </c>
      <c r="D11866" s="1" t="s">
        <v>148</v>
      </c>
      <c r="E11866" s="1" t="s">
        <v>6328</v>
      </c>
      <c r="F11866" s="1" t="s">
        <v>187</v>
      </c>
      <c r="G11866" s="1" t="s">
        <v>17</v>
      </c>
      <c r="H11866" s="1">
        <v>45.0</v>
      </c>
      <c r="I11866" s="3">
        <v>44202.666666666664</v>
      </c>
      <c r="J11866" s="1">
        <v>2.14828572419009</v>
      </c>
      <c r="K11866" s="1" t="s">
        <v>24</v>
      </c>
      <c r="L11866" s="1" t="s">
        <v>188</v>
      </c>
      <c r="M11866" s="3">
        <v>44202.705458888886</v>
      </c>
    </row>
    <row r="11867">
      <c r="A11867" s="1">
        <v>11865.0</v>
      </c>
      <c r="B11867" s="1" t="s">
        <v>13987</v>
      </c>
      <c r="C11867" s="1" t="s">
        <v>21162</v>
      </c>
      <c r="D11867" s="1" t="s">
        <v>21163</v>
      </c>
      <c r="E11867" s="1" t="s">
        <v>21164</v>
      </c>
      <c r="F11867" s="1" t="s">
        <v>13991</v>
      </c>
      <c r="G11867" s="1" t="s">
        <v>39</v>
      </c>
      <c r="H11867" s="1">
        <v>45.0</v>
      </c>
      <c r="I11867" s="3">
        <v>44087.3125</v>
      </c>
      <c r="J11867" s="1">
        <v>0.203455404552504</v>
      </c>
      <c r="K11867" s="1" t="s">
        <v>511</v>
      </c>
      <c r="L11867" s="1" t="s">
        <v>13992</v>
      </c>
      <c r="M11867" s="3">
        <v>44087.35117949074</v>
      </c>
    </row>
    <row r="11868">
      <c r="A11868" s="1">
        <v>11866.0</v>
      </c>
      <c r="B11868" s="1" t="s">
        <v>8798</v>
      </c>
      <c r="C11868" s="1" t="s">
        <v>21165</v>
      </c>
      <c r="D11868" s="1" t="s">
        <v>4912</v>
      </c>
      <c r="E11868" s="1" t="s">
        <v>21166</v>
      </c>
      <c r="F11868" s="1" t="s">
        <v>8801</v>
      </c>
      <c r="G11868" s="1" t="s">
        <v>39</v>
      </c>
      <c r="H11868" s="1">
        <v>45.0</v>
      </c>
      <c r="I11868" s="3">
        <v>43906.416666666664</v>
      </c>
      <c r="J11868" s="1">
        <v>1.67770570853303</v>
      </c>
      <c r="K11868" s="1" t="s">
        <v>601</v>
      </c>
      <c r="L11868" s="1" t="s">
        <v>10796</v>
      </c>
      <c r="M11868" s="3">
        <v>43906.44859920139</v>
      </c>
    </row>
    <row r="11869">
      <c r="A11869" s="1">
        <v>11867.0</v>
      </c>
      <c r="B11869" s="1" t="s">
        <v>1311</v>
      </c>
      <c r="C11869" s="1" t="s">
        <v>21167</v>
      </c>
      <c r="D11869" s="1" t="s">
        <v>1592</v>
      </c>
      <c r="E11869" s="1" t="s">
        <v>21168</v>
      </c>
      <c r="F11869" s="1" t="s">
        <v>1314</v>
      </c>
      <c r="G11869" s="1" t="s">
        <v>39</v>
      </c>
      <c r="H11869" s="1">
        <v>45.0</v>
      </c>
      <c r="I11869" s="3">
        <v>44182.5625</v>
      </c>
      <c r="J11869" s="1">
        <v>3.78311049095031</v>
      </c>
      <c r="K11869" s="1" t="s">
        <v>24</v>
      </c>
      <c r="L11869" s="1" t="s">
        <v>741</v>
      </c>
      <c r="M11869" s="3">
        <v>44182.593877037034</v>
      </c>
    </row>
    <row r="11870">
      <c r="A11870" s="1">
        <v>11868.0</v>
      </c>
      <c r="B11870" s="1" t="s">
        <v>10743</v>
      </c>
      <c r="C11870" s="1" t="s">
        <v>21169</v>
      </c>
      <c r="D11870" s="1" t="s">
        <v>5676</v>
      </c>
      <c r="E11870" s="1" t="s">
        <v>21170</v>
      </c>
      <c r="F11870" s="1" t="s">
        <v>10747</v>
      </c>
      <c r="G11870" s="1" t="s">
        <v>39</v>
      </c>
      <c r="H11870" s="1">
        <v>45.0</v>
      </c>
      <c r="I11870" s="3">
        <v>44229.572916666664</v>
      </c>
      <c r="J11870" s="1">
        <v>2.80356340237172</v>
      </c>
      <c r="K11870" s="1" t="s">
        <v>218</v>
      </c>
      <c r="L11870" s="1" t="s">
        <v>287</v>
      </c>
      <c r="M11870" s="3">
        <v>44229.60524894676</v>
      </c>
    </row>
    <row r="11871">
      <c r="A11871" s="1">
        <v>11869.0</v>
      </c>
      <c r="B11871" s="1" t="s">
        <v>371</v>
      </c>
      <c r="C11871" s="1" t="s">
        <v>21171</v>
      </c>
      <c r="D11871" s="1" t="s">
        <v>373</v>
      </c>
      <c r="E11871" s="1" t="s">
        <v>374</v>
      </c>
      <c r="F11871" s="1" t="s">
        <v>375</v>
      </c>
      <c r="G11871" s="1" t="s">
        <v>35</v>
      </c>
      <c r="H11871" s="1">
        <v>45.0</v>
      </c>
      <c r="I11871" s="3">
        <v>43578.583333333336</v>
      </c>
      <c r="J11871" s="1">
        <v>2.67054632877408</v>
      </c>
      <c r="K11871" s="1" t="s">
        <v>24</v>
      </c>
      <c r="M11871" s="3">
        <v>43578.68276309028</v>
      </c>
    </row>
    <row r="11872">
      <c r="A11872" s="1">
        <v>11870.0</v>
      </c>
      <c r="B11872" s="1" t="s">
        <v>2772</v>
      </c>
      <c r="C11872" s="1" t="s">
        <v>21172</v>
      </c>
      <c r="D11872" s="1" t="s">
        <v>2721</v>
      </c>
      <c r="E11872" s="1" t="s">
        <v>21173</v>
      </c>
      <c r="F11872" s="1" t="s">
        <v>2775</v>
      </c>
      <c r="G11872" s="1" t="s">
        <v>17</v>
      </c>
      <c r="H11872" s="1">
        <v>45.0</v>
      </c>
      <c r="I11872" s="3">
        <v>44108.635416666664</v>
      </c>
      <c r="J11872" s="1">
        <v>0.189873137220477</v>
      </c>
      <c r="K11872" s="1" t="s">
        <v>24</v>
      </c>
      <c r="M11872" s="3">
        <v>44108.669977337966</v>
      </c>
    </row>
    <row r="11873">
      <c r="A11873" s="1">
        <v>11871.0</v>
      </c>
      <c r="B11873" s="1" t="s">
        <v>19</v>
      </c>
      <c r="C11873" s="1" t="s">
        <v>21174</v>
      </c>
      <c r="D11873" s="1" t="s">
        <v>321</v>
      </c>
      <c r="E11873" s="1" t="s">
        <v>21175</v>
      </c>
      <c r="F11873" s="1" t="s">
        <v>23</v>
      </c>
      <c r="G11873" s="1" t="s">
        <v>17</v>
      </c>
      <c r="H11873" s="1">
        <v>45.0</v>
      </c>
      <c r="I11873" s="3">
        <v>43706.291666666664</v>
      </c>
      <c r="J11873" s="1">
        <v>0.999729256599628</v>
      </c>
      <c r="K11873" s="1" t="s">
        <v>24</v>
      </c>
      <c r="M11873" s="3">
        <v>43706.322525474534</v>
      </c>
    </row>
    <row r="11874">
      <c r="A11874" s="1">
        <v>11872.0</v>
      </c>
      <c r="B11874" s="1" t="s">
        <v>184</v>
      </c>
      <c r="C11874" s="1" t="s">
        <v>21176</v>
      </c>
      <c r="D11874" s="1" t="s">
        <v>1297</v>
      </c>
      <c r="E11874" s="1" t="s">
        <v>7849</v>
      </c>
      <c r="F11874" s="1" t="s">
        <v>187</v>
      </c>
      <c r="G11874" s="1" t="s">
        <v>17</v>
      </c>
      <c r="H11874" s="1">
        <v>45.0</v>
      </c>
      <c r="I11874" s="3">
        <v>43865.40625</v>
      </c>
      <c r="J11874" s="1">
        <v>0.0</v>
      </c>
      <c r="K11874" s="1" t="s">
        <v>24</v>
      </c>
      <c r="M11874" s="3">
        <v>43865.603298842594</v>
      </c>
    </row>
    <row r="11875">
      <c r="A11875" s="1">
        <v>11873.0</v>
      </c>
      <c r="B11875" s="1" t="s">
        <v>394</v>
      </c>
      <c r="C11875" s="1" t="s">
        <v>21177</v>
      </c>
      <c r="D11875" s="1" t="s">
        <v>396</v>
      </c>
      <c r="E11875" s="1" t="s">
        <v>15132</v>
      </c>
      <c r="F11875" s="1" t="s">
        <v>398</v>
      </c>
      <c r="G11875" s="1" t="s">
        <v>17</v>
      </c>
      <c r="H11875" s="1">
        <v>45.0</v>
      </c>
      <c r="I11875" s="3">
        <v>43703.625</v>
      </c>
      <c r="J11875" s="1">
        <v>0.98094306186963</v>
      </c>
      <c r="K11875" s="1" t="s">
        <v>83</v>
      </c>
      <c r="M11875" s="3">
        <v>43703.65146988426</v>
      </c>
    </row>
    <row r="11876">
      <c r="A11876" s="1">
        <v>11874.0</v>
      </c>
      <c r="B11876" s="1" t="s">
        <v>5537</v>
      </c>
      <c r="C11876" s="1" t="s">
        <v>21178</v>
      </c>
      <c r="D11876" s="1" t="s">
        <v>5539</v>
      </c>
      <c r="E11876" s="1" t="s">
        <v>5540</v>
      </c>
      <c r="F11876" s="1" t="s">
        <v>5541</v>
      </c>
      <c r="G11876" s="1" t="s">
        <v>35</v>
      </c>
      <c r="H11876" s="1">
        <v>45.0</v>
      </c>
      <c r="I11876" s="3">
        <v>43559.375</v>
      </c>
      <c r="J11876" s="1">
        <v>0.700603296526413</v>
      </c>
      <c r="K11876" s="1" t="s">
        <v>18</v>
      </c>
      <c r="M11876" s="3">
        <v>43559.59677276621</v>
      </c>
    </row>
    <row r="11877">
      <c r="A11877" s="1">
        <v>11875.0</v>
      </c>
      <c r="B11877" s="1" t="s">
        <v>119</v>
      </c>
      <c r="C11877" s="1" t="s">
        <v>21179</v>
      </c>
      <c r="D11877" s="1" t="s">
        <v>49</v>
      </c>
      <c r="E11877" s="1" t="s">
        <v>21180</v>
      </c>
      <c r="F11877" s="1" t="s">
        <v>123</v>
      </c>
      <c r="G11877" s="1" t="s">
        <v>39</v>
      </c>
      <c r="H11877" s="1">
        <v>45.0</v>
      </c>
      <c r="I11877" s="3">
        <v>44082.270833333336</v>
      </c>
      <c r="J11877" s="1">
        <v>7.12905461407233</v>
      </c>
      <c r="K11877" s="1" t="s">
        <v>18</v>
      </c>
      <c r="M11877" s="3">
        <v>44082.29938481482</v>
      </c>
    </row>
    <row r="11878">
      <c r="A11878" s="1">
        <v>11876.0</v>
      </c>
      <c r="B11878" s="1" t="s">
        <v>2963</v>
      </c>
      <c r="C11878" s="1" t="s">
        <v>21181</v>
      </c>
      <c r="D11878" s="1" t="s">
        <v>2965</v>
      </c>
      <c r="E11878" s="1" t="s">
        <v>2966</v>
      </c>
      <c r="F11878" s="1" t="s">
        <v>2967</v>
      </c>
      <c r="G11878" s="1" t="s">
        <v>17</v>
      </c>
      <c r="H11878" s="1">
        <v>45.0</v>
      </c>
      <c r="I11878" s="3">
        <v>44045.645833333336</v>
      </c>
      <c r="J11878" s="1">
        <v>1.95604247602319</v>
      </c>
      <c r="K11878" s="1" t="s">
        <v>24</v>
      </c>
      <c r="L11878" s="1" t="s">
        <v>238</v>
      </c>
      <c r="M11878" s="3">
        <v>44045.67886380787</v>
      </c>
    </row>
    <row r="11879">
      <c r="A11879" s="1">
        <v>11877.0</v>
      </c>
      <c r="B11879" s="1" t="s">
        <v>465</v>
      </c>
      <c r="C11879" s="1" t="s">
        <v>21182</v>
      </c>
      <c r="D11879" s="1" t="s">
        <v>1637</v>
      </c>
      <c r="E11879" s="1" t="s">
        <v>6390</v>
      </c>
      <c r="F11879" s="1" t="s">
        <v>468</v>
      </c>
      <c r="G11879" s="1" t="s">
        <v>17</v>
      </c>
      <c r="H11879" s="1">
        <v>45.0</v>
      </c>
      <c r="I11879" s="3">
        <v>44193.25</v>
      </c>
      <c r="J11879" s="1">
        <v>0.943153789978446</v>
      </c>
      <c r="K11879" s="1" t="s">
        <v>24</v>
      </c>
      <c r="M11879" s="3">
        <v>44193.28771603009</v>
      </c>
    </row>
    <row r="11880">
      <c r="A11880" s="1">
        <v>11878.0</v>
      </c>
      <c r="B11880" s="1" t="s">
        <v>5681</v>
      </c>
      <c r="C11880" s="1" t="s">
        <v>21183</v>
      </c>
      <c r="D11880" s="1" t="s">
        <v>2248</v>
      </c>
      <c r="E11880" s="1" t="s">
        <v>5683</v>
      </c>
      <c r="F11880" s="1" t="s">
        <v>5684</v>
      </c>
      <c r="G11880" s="1" t="s">
        <v>17</v>
      </c>
      <c r="H11880" s="1">
        <v>45.0</v>
      </c>
      <c r="I11880" s="3">
        <v>44155.25</v>
      </c>
      <c r="J11880" s="1">
        <v>1.99572721305965</v>
      </c>
      <c r="K11880" s="1" t="s">
        <v>24</v>
      </c>
      <c r="L11880" s="1" t="s">
        <v>5685</v>
      </c>
      <c r="M11880" s="3">
        <v>44155.28474228009</v>
      </c>
    </row>
    <row r="11881">
      <c r="A11881" s="1">
        <v>11879.0</v>
      </c>
      <c r="B11881" s="1" t="s">
        <v>3144</v>
      </c>
      <c r="C11881" s="1" t="s">
        <v>21184</v>
      </c>
      <c r="D11881" s="1" t="s">
        <v>3471</v>
      </c>
      <c r="E11881" s="1" t="s">
        <v>21185</v>
      </c>
      <c r="F11881" s="1" t="s">
        <v>3147</v>
      </c>
      <c r="G11881" s="1" t="s">
        <v>89</v>
      </c>
      <c r="H11881" s="1">
        <v>45.0</v>
      </c>
      <c r="I11881" s="3">
        <v>44087.6335365625</v>
      </c>
      <c r="J11881" s="1">
        <v>8.5049257265183</v>
      </c>
      <c r="K11881" s="1" t="s">
        <v>62</v>
      </c>
      <c r="M11881" s="3">
        <v>44087.66880894676</v>
      </c>
    </row>
    <row r="11882">
      <c r="A11882" s="1">
        <v>11880.0</v>
      </c>
      <c r="B11882" s="1" t="s">
        <v>303</v>
      </c>
      <c r="C11882" s="1" t="s">
        <v>21186</v>
      </c>
      <c r="D11882" s="1" t="s">
        <v>305</v>
      </c>
      <c r="E11882" s="1" t="s">
        <v>644</v>
      </c>
      <c r="F11882" s="1" t="s">
        <v>307</v>
      </c>
      <c r="G11882" s="1" t="s">
        <v>17</v>
      </c>
      <c r="H11882" s="1">
        <v>45.0</v>
      </c>
      <c r="I11882" s="3">
        <v>44094.416666666664</v>
      </c>
      <c r="J11882" s="1">
        <v>1.85068896957432</v>
      </c>
      <c r="K11882" s="1" t="s">
        <v>24</v>
      </c>
      <c r="M11882" s="3">
        <v>44094.448780659724</v>
      </c>
    </row>
    <row r="11883">
      <c r="A11883" s="1">
        <v>11881.0</v>
      </c>
      <c r="B11883" s="1" t="s">
        <v>1023</v>
      </c>
      <c r="C11883" s="1" t="s">
        <v>21187</v>
      </c>
      <c r="D11883" s="1" t="s">
        <v>116</v>
      </c>
      <c r="E11883" s="1" t="s">
        <v>12822</v>
      </c>
      <c r="F11883" s="1" t="s">
        <v>1027</v>
      </c>
      <c r="G11883" s="1" t="s">
        <v>17</v>
      </c>
      <c r="H11883" s="1">
        <v>45.0</v>
      </c>
      <c r="I11883" s="3">
        <v>43826.166666666664</v>
      </c>
      <c r="J11883" s="1">
        <v>3.39786337571451</v>
      </c>
      <c r="K11883" s="1" t="s">
        <v>24</v>
      </c>
      <c r="M11883" s="3">
        <v>43826.22049505787</v>
      </c>
    </row>
    <row r="11884">
      <c r="A11884" s="1">
        <v>11882.0</v>
      </c>
      <c r="B11884" s="1" t="s">
        <v>350</v>
      </c>
      <c r="C11884" s="1" t="s">
        <v>21188</v>
      </c>
      <c r="D11884" s="1" t="s">
        <v>75</v>
      </c>
      <c r="E11884" s="1" t="s">
        <v>9383</v>
      </c>
      <c r="F11884" s="1" t="s">
        <v>353</v>
      </c>
      <c r="G11884" s="1" t="s">
        <v>35</v>
      </c>
      <c r="H11884" s="1">
        <v>45.0</v>
      </c>
      <c r="I11884" s="3">
        <v>43544.166666666664</v>
      </c>
      <c r="J11884" s="1">
        <v>0.376382601606317</v>
      </c>
      <c r="K11884" s="1" t="s">
        <v>24</v>
      </c>
      <c r="M11884" s="3">
        <v>43544.207902291666</v>
      </c>
    </row>
    <row r="11885">
      <c r="A11885" s="1">
        <v>11883.0</v>
      </c>
      <c r="B11885" s="1" t="s">
        <v>2136</v>
      </c>
      <c r="C11885" s="1" t="s">
        <v>21189</v>
      </c>
      <c r="D11885" s="1" t="s">
        <v>2359</v>
      </c>
      <c r="E11885" s="1" t="s">
        <v>9010</v>
      </c>
      <c r="F11885" s="1" t="s">
        <v>2139</v>
      </c>
      <c r="G11885" s="1" t="s">
        <v>35</v>
      </c>
      <c r="H11885" s="1">
        <v>45.0</v>
      </c>
      <c r="I11885" s="3">
        <v>44187.333333333336</v>
      </c>
      <c r="J11885" s="1">
        <v>2.80849797149647</v>
      </c>
      <c r="K11885" s="1" t="s">
        <v>18</v>
      </c>
      <c r="L11885" s="1" t="s">
        <v>2140</v>
      </c>
      <c r="M11885" s="3">
        <v>44187.372900625</v>
      </c>
    </row>
    <row r="11886">
      <c r="A11886" s="1">
        <v>11884.0</v>
      </c>
      <c r="B11886" s="1" t="s">
        <v>7934</v>
      </c>
      <c r="C11886" s="1" t="s">
        <v>21190</v>
      </c>
      <c r="D11886" s="1" t="s">
        <v>99</v>
      </c>
      <c r="E11886" s="1" t="s">
        <v>21191</v>
      </c>
      <c r="F11886" s="1" t="s">
        <v>9681</v>
      </c>
      <c r="G11886" s="1" t="s">
        <v>89</v>
      </c>
      <c r="H11886" s="1">
        <v>45.0</v>
      </c>
      <c r="I11886" s="3">
        <v>44243.375</v>
      </c>
      <c r="J11886" s="1">
        <v>3.53642287923155</v>
      </c>
      <c r="K11886" s="1" t="s">
        <v>159</v>
      </c>
      <c r="M11886" s="3">
        <v>44243.3853924537</v>
      </c>
    </row>
    <row r="11887">
      <c r="A11887" s="1">
        <v>11885.0</v>
      </c>
      <c r="B11887" s="1" t="s">
        <v>319</v>
      </c>
      <c r="C11887" s="1" t="s">
        <v>21192</v>
      </c>
      <c r="D11887" s="1" t="s">
        <v>2183</v>
      </c>
      <c r="E11887" s="1" t="s">
        <v>21193</v>
      </c>
      <c r="F11887" s="1" t="s">
        <v>323</v>
      </c>
      <c r="G11887" s="1" t="s">
        <v>89</v>
      </c>
      <c r="H11887" s="1">
        <v>45.0</v>
      </c>
      <c r="I11887" s="3">
        <v>43754.653783090274</v>
      </c>
      <c r="J11887" s="1">
        <v>2.59756756207537</v>
      </c>
      <c r="K11887" s="1" t="s">
        <v>24</v>
      </c>
      <c r="M11887" s="3">
        <v>43754.65892234954</v>
      </c>
    </row>
    <row r="11888">
      <c r="A11888" s="1">
        <v>11886.0</v>
      </c>
      <c r="B11888" s="1" t="s">
        <v>6649</v>
      </c>
      <c r="C11888" s="1" t="s">
        <v>21194</v>
      </c>
      <c r="D11888" s="1" t="s">
        <v>2496</v>
      </c>
      <c r="E11888" s="1" t="s">
        <v>21195</v>
      </c>
      <c r="F11888" s="1" t="s">
        <v>6652</v>
      </c>
      <c r="G11888" s="1" t="s">
        <v>89</v>
      </c>
      <c r="H11888" s="1">
        <v>45.0</v>
      </c>
      <c r="I11888" s="3">
        <v>43988.72547628472</v>
      </c>
      <c r="J11888" s="1">
        <v>3.50604406469602</v>
      </c>
      <c r="K11888" s="1" t="s">
        <v>56</v>
      </c>
      <c r="L11888" s="1" t="s">
        <v>1614</v>
      </c>
      <c r="M11888" s="3">
        <v>43988.74251285879</v>
      </c>
    </row>
    <row r="11889">
      <c r="A11889" s="1">
        <v>11887.0</v>
      </c>
      <c r="B11889" s="1" t="s">
        <v>385</v>
      </c>
      <c r="C11889" s="1" t="s">
        <v>21196</v>
      </c>
      <c r="D11889" s="1" t="s">
        <v>116</v>
      </c>
      <c r="E11889" s="1" t="s">
        <v>2607</v>
      </c>
      <c r="F11889" s="1" t="s">
        <v>388</v>
      </c>
      <c r="G11889" s="1" t="s">
        <v>17</v>
      </c>
      <c r="H11889" s="1">
        <v>45.0</v>
      </c>
      <c r="I11889" s="3">
        <v>43851.25</v>
      </c>
      <c r="J11889" s="1">
        <v>3.66673447225957</v>
      </c>
      <c r="K11889" s="1" t="s">
        <v>24</v>
      </c>
      <c r="M11889" s="3">
        <v>43851.284598530096</v>
      </c>
    </row>
    <row r="11890">
      <c r="A11890" s="1">
        <v>11888.0</v>
      </c>
      <c r="B11890" s="1" t="s">
        <v>3647</v>
      </c>
      <c r="C11890" s="1" t="s">
        <v>21197</v>
      </c>
      <c r="D11890" s="1" t="s">
        <v>12783</v>
      </c>
      <c r="E11890" s="1" t="s">
        <v>21198</v>
      </c>
      <c r="F11890" s="1" t="s">
        <v>3651</v>
      </c>
      <c r="G11890" s="1" t="s">
        <v>39</v>
      </c>
      <c r="H11890" s="1">
        <v>45.0</v>
      </c>
      <c r="I11890" s="3">
        <v>43880.791666666664</v>
      </c>
      <c r="J11890" s="1">
        <v>1.39114427832281</v>
      </c>
      <c r="K11890" s="1" t="s">
        <v>24</v>
      </c>
      <c r="M11890" s="3">
        <v>43880.81289592593</v>
      </c>
    </row>
    <row r="11891">
      <c r="A11891" s="1">
        <v>11889.0</v>
      </c>
      <c r="B11891" s="1" t="s">
        <v>1282</v>
      </c>
      <c r="C11891" s="1" t="s">
        <v>21199</v>
      </c>
      <c r="D11891" s="1" t="s">
        <v>116</v>
      </c>
      <c r="E11891" s="1" t="s">
        <v>1284</v>
      </c>
      <c r="F11891" s="1" t="s">
        <v>1285</v>
      </c>
      <c r="G11891" s="1" t="s">
        <v>17</v>
      </c>
      <c r="H11891" s="1">
        <v>45.0</v>
      </c>
      <c r="I11891" s="3">
        <v>43900.458333333336</v>
      </c>
      <c r="J11891" s="1">
        <v>3.68578103046365</v>
      </c>
      <c r="K11891" s="1" t="s">
        <v>24</v>
      </c>
      <c r="M11891" s="3">
        <v>43900.47164361111</v>
      </c>
    </row>
    <row r="11892">
      <c r="A11892" s="1">
        <v>11890.0</v>
      </c>
      <c r="B11892" s="1" t="s">
        <v>184</v>
      </c>
      <c r="C11892" s="1" t="s">
        <v>21200</v>
      </c>
      <c r="D11892" s="1" t="s">
        <v>148</v>
      </c>
      <c r="E11892" s="1" t="s">
        <v>2432</v>
      </c>
      <c r="F11892" s="1" t="s">
        <v>187</v>
      </c>
      <c r="G11892" s="1" t="s">
        <v>17</v>
      </c>
      <c r="H11892" s="1">
        <v>45.0</v>
      </c>
      <c r="I11892" s="3">
        <v>44018.6875</v>
      </c>
      <c r="J11892" s="1">
        <v>1.01506477172426</v>
      </c>
      <c r="K11892" s="1" t="s">
        <v>24</v>
      </c>
      <c r="L11892" s="1" t="s">
        <v>188</v>
      </c>
      <c r="M11892" s="3">
        <v>44018.71822121528</v>
      </c>
    </row>
    <row r="11893">
      <c r="A11893" s="1">
        <v>11891.0</v>
      </c>
      <c r="B11893" s="1" t="s">
        <v>1489</v>
      </c>
      <c r="C11893" s="1" t="s">
        <v>21201</v>
      </c>
      <c r="D11893" s="1" t="s">
        <v>1096</v>
      </c>
      <c r="E11893" s="1" t="s">
        <v>7681</v>
      </c>
      <c r="F11893" s="1" t="s">
        <v>1492</v>
      </c>
      <c r="G11893" s="1" t="s">
        <v>17</v>
      </c>
      <c r="H11893" s="1">
        <v>45.0</v>
      </c>
      <c r="I11893" s="3">
        <v>43938.645833333336</v>
      </c>
      <c r="J11893" s="1">
        <v>2.24039804698105</v>
      </c>
      <c r="K11893" s="1" t="s">
        <v>18</v>
      </c>
      <c r="M11893" s="3">
        <v>43938.64132351852</v>
      </c>
    </row>
    <row r="11894">
      <c r="A11894" s="1">
        <v>11892.0</v>
      </c>
      <c r="B11894" s="1" t="s">
        <v>957</v>
      </c>
      <c r="C11894" s="1" t="s">
        <v>21202</v>
      </c>
      <c r="D11894" s="1" t="s">
        <v>518</v>
      </c>
      <c r="E11894" s="1" t="s">
        <v>6087</v>
      </c>
      <c r="F11894" s="1" t="s">
        <v>961</v>
      </c>
      <c r="G11894" s="1" t="s">
        <v>17</v>
      </c>
      <c r="H11894" s="1">
        <v>45.0</v>
      </c>
      <c r="I11894" s="3">
        <v>44012.6875</v>
      </c>
      <c r="J11894" s="1">
        <v>0.296576371519929</v>
      </c>
      <c r="K11894" s="1" t="s">
        <v>24</v>
      </c>
      <c r="M11894" s="3">
        <v>44012.72675346065</v>
      </c>
    </row>
    <row r="11895">
      <c r="A11895" s="1">
        <v>11893.0</v>
      </c>
      <c r="B11895" s="1" t="s">
        <v>6050</v>
      </c>
      <c r="C11895" s="1" t="s">
        <v>21203</v>
      </c>
      <c r="D11895" s="1" t="s">
        <v>3658</v>
      </c>
      <c r="E11895" s="1" t="s">
        <v>6052</v>
      </c>
      <c r="F11895" s="1" t="s">
        <v>6053</v>
      </c>
      <c r="G11895" s="1" t="s">
        <v>17</v>
      </c>
      <c r="H11895" s="1">
        <v>45.0</v>
      </c>
      <c r="I11895" s="3">
        <v>43917.354166666664</v>
      </c>
      <c r="J11895" s="1">
        <v>3.60583466039526</v>
      </c>
      <c r="K11895" s="1" t="s">
        <v>218</v>
      </c>
      <c r="M11895" s="3">
        <v>43917.383394537035</v>
      </c>
    </row>
    <row r="11896">
      <c r="A11896" s="1">
        <v>11894.0</v>
      </c>
      <c r="B11896" s="1" t="s">
        <v>590</v>
      </c>
      <c r="C11896" s="1" t="s">
        <v>21204</v>
      </c>
      <c r="D11896" s="1" t="s">
        <v>3943</v>
      </c>
      <c r="E11896" s="1" t="s">
        <v>21205</v>
      </c>
      <c r="F11896" s="1" t="s">
        <v>594</v>
      </c>
      <c r="G11896" s="1" t="s">
        <v>39</v>
      </c>
      <c r="H11896" s="1">
        <v>45.0</v>
      </c>
      <c r="I11896" s="3">
        <v>44120.6875</v>
      </c>
      <c r="J11896" s="1">
        <v>0.0</v>
      </c>
      <c r="K11896" s="1" t="s">
        <v>511</v>
      </c>
      <c r="L11896" s="1" t="s">
        <v>595</v>
      </c>
      <c r="M11896" s="3">
        <v>44120.784945520834</v>
      </c>
    </row>
    <row r="11897">
      <c r="A11897" s="1">
        <v>11895.0</v>
      </c>
      <c r="B11897" s="1" t="s">
        <v>161</v>
      </c>
      <c r="C11897" s="1" t="s">
        <v>21206</v>
      </c>
      <c r="D11897" s="1" t="s">
        <v>11339</v>
      </c>
      <c r="E11897" s="1" t="s">
        <v>11163</v>
      </c>
      <c r="F11897" s="1" t="s">
        <v>165</v>
      </c>
      <c r="G11897" s="1" t="s">
        <v>17</v>
      </c>
      <c r="H11897" s="1">
        <v>45.0</v>
      </c>
      <c r="I11897" s="3">
        <v>44190.614583333336</v>
      </c>
      <c r="J11897" s="1">
        <v>2.60215067950963</v>
      </c>
      <c r="K11897" s="1" t="s">
        <v>166</v>
      </c>
      <c r="L11897" s="1" t="s">
        <v>167</v>
      </c>
      <c r="M11897" s="3">
        <v>44190.66742229167</v>
      </c>
    </row>
    <row r="11898">
      <c r="A11898" s="1">
        <v>11896.0</v>
      </c>
      <c r="B11898" s="1" t="s">
        <v>620</v>
      </c>
      <c r="C11898" s="1" t="s">
        <v>21207</v>
      </c>
      <c r="D11898" s="1" t="s">
        <v>121</v>
      </c>
      <c r="E11898" s="1" t="s">
        <v>21208</v>
      </c>
      <c r="F11898" s="1" t="s">
        <v>623</v>
      </c>
      <c r="G11898" s="1" t="s">
        <v>39</v>
      </c>
      <c r="H11898" s="1">
        <v>45.0</v>
      </c>
      <c r="I11898" s="3">
        <v>43862.6875</v>
      </c>
      <c r="J11898" s="1">
        <v>2.44318623900446</v>
      </c>
      <c r="K11898" s="1" t="s">
        <v>18</v>
      </c>
      <c r="M11898" s="3">
        <v>43862.729452997686</v>
      </c>
    </row>
    <row r="11899">
      <c r="A11899" s="1">
        <v>11897.0</v>
      </c>
      <c r="B11899" s="1" t="s">
        <v>2502</v>
      </c>
      <c r="C11899" s="1" t="s">
        <v>21209</v>
      </c>
      <c r="D11899" s="1" t="s">
        <v>2504</v>
      </c>
      <c r="E11899" s="1" t="s">
        <v>11695</v>
      </c>
      <c r="F11899" s="1" t="s">
        <v>2506</v>
      </c>
      <c r="G11899" s="1" t="s">
        <v>17</v>
      </c>
      <c r="H11899" s="1">
        <v>45.0</v>
      </c>
      <c r="I11899" s="3">
        <v>44196.541666666664</v>
      </c>
      <c r="J11899" s="1">
        <v>3.49628578714443</v>
      </c>
      <c r="K11899" s="1" t="s">
        <v>159</v>
      </c>
      <c r="L11899" s="1" t="s">
        <v>2507</v>
      </c>
      <c r="M11899" s="3">
        <v>44196.567155046294</v>
      </c>
    </row>
    <row r="11900">
      <c r="A11900" s="1">
        <v>11898.0</v>
      </c>
      <c r="B11900" s="1" t="s">
        <v>806</v>
      </c>
      <c r="C11900" s="1" t="s">
        <v>21210</v>
      </c>
      <c r="D11900" s="1" t="s">
        <v>3811</v>
      </c>
      <c r="E11900" s="1" t="s">
        <v>16156</v>
      </c>
      <c r="F11900" s="1" t="s">
        <v>810</v>
      </c>
      <c r="G11900" s="1" t="s">
        <v>35</v>
      </c>
      <c r="H11900" s="1">
        <v>45.0</v>
      </c>
      <c r="I11900" s="3">
        <v>43598.666666666664</v>
      </c>
      <c r="J11900" s="1">
        <v>2.76448721374525</v>
      </c>
      <c r="K11900" s="1" t="s">
        <v>24</v>
      </c>
      <c r="M11900" s="3">
        <v>43598.66959824074</v>
      </c>
    </row>
    <row r="11901">
      <c r="A11901" s="1">
        <v>11899.0</v>
      </c>
      <c r="B11901" s="1" t="s">
        <v>2400</v>
      </c>
      <c r="C11901" s="1" t="s">
        <v>21211</v>
      </c>
      <c r="D11901" s="1" t="s">
        <v>2402</v>
      </c>
      <c r="E11901" s="1" t="s">
        <v>21212</v>
      </c>
      <c r="F11901" s="1" t="s">
        <v>2404</v>
      </c>
      <c r="G11901" s="1" t="s">
        <v>39</v>
      </c>
      <c r="H11901" s="1">
        <v>45.0</v>
      </c>
      <c r="I11901" s="3">
        <v>43471.25</v>
      </c>
      <c r="J11901" s="1">
        <v>0.108293183722225</v>
      </c>
      <c r="K11901" s="1" t="s">
        <v>24</v>
      </c>
      <c r="M11901" s="3">
        <v>43471.27883180555</v>
      </c>
    </row>
    <row r="11902">
      <c r="A11902" s="1">
        <v>11900.0</v>
      </c>
      <c r="B11902" s="1" t="s">
        <v>319</v>
      </c>
      <c r="C11902" s="1" t="s">
        <v>21213</v>
      </c>
      <c r="D11902" s="1" t="s">
        <v>4635</v>
      </c>
      <c r="E11902" s="1" t="s">
        <v>12245</v>
      </c>
      <c r="F11902" s="1" t="s">
        <v>323</v>
      </c>
      <c r="G11902" s="1" t="s">
        <v>17</v>
      </c>
      <c r="H11902" s="1">
        <v>45.0</v>
      </c>
      <c r="I11902" s="3">
        <v>43692.416666666664</v>
      </c>
      <c r="J11902" s="1">
        <v>3.81796320944131</v>
      </c>
      <c r="K11902" s="1" t="s">
        <v>24</v>
      </c>
      <c r="M11902" s="3">
        <v>43692.34360782408</v>
      </c>
    </row>
    <row r="11903">
      <c r="A11903" s="1">
        <v>11901.0</v>
      </c>
      <c r="B11903" s="1" t="s">
        <v>1954</v>
      </c>
      <c r="C11903" s="1" t="s">
        <v>21214</v>
      </c>
      <c r="D11903" s="1" t="s">
        <v>13451</v>
      </c>
      <c r="E11903" s="1" t="s">
        <v>21215</v>
      </c>
      <c r="F11903" s="1" t="s">
        <v>1957</v>
      </c>
      <c r="G11903" s="1" t="s">
        <v>39</v>
      </c>
      <c r="H11903" s="1">
        <v>45.0</v>
      </c>
      <c r="I11903" s="3">
        <v>44222.666666666664</v>
      </c>
      <c r="J11903" s="1">
        <v>2.57871352159899</v>
      </c>
      <c r="K11903" s="1" t="s">
        <v>83</v>
      </c>
      <c r="M11903" s="3">
        <v>44222.69455664352</v>
      </c>
    </row>
    <row r="11904">
      <c r="A11904" s="1">
        <v>11902.0</v>
      </c>
      <c r="B11904" s="1" t="s">
        <v>251</v>
      </c>
      <c r="C11904" s="1" t="s">
        <v>21216</v>
      </c>
      <c r="D11904" s="1" t="s">
        <v>1418</v>
      </c>
      <c r="E11904" s="1" t="s">
        <v>7915</v>
      </c>
      <c r="F11904" s="1" t="s">
        <v>255</v>
      </c>
      <c r="G11904" s="1" t="s">
        <v>17</v>
      </c>
      <c r="H11904" s="1">
        <v>45.0</v>
      </c>
      <c r="I11904" s="3">
        <v>43764.75</v>
      </c>
      <c r="J11904" s="1">
        <v>0.0257558371369177</v>
      </c>
      <c r="K11904" s="1" t="s">
        <v>218</v>
      </c>
      <c r="M11904" s="3">
        <v>43764.99878769676</v>
      </c>
    </row>
    <row r="11905">
      <c r="A11905" s="1">
        <v>11903.0</v>
      </c>
      <c r="B11905" s="1" t="s">
        <v>1993</v>
      </c>
      <c r="C11905" s="1" t="s">
        <v>21217</v>
      </c>
      <c r="D11905" s="1" t="s">
        <v>2504</v>
      </c>
      <c r="E11905" s="1" t="s">
        <v>21218</v>
      </c>
      <c r="F11905" s="1" t="s">
        <v>1997</v>
      </c>
      <c r="G11905" s="1" t="s">
        <v>39</v>
      </c>
      <c r="H11905" s="1">
        <v>45.0</v>
      </c>
      <c r="I11905" s="3">
        <v>44167.625</v>
      </c>
      <c r="J11905" s="1">
        <v>2.28990184532373</v>
      </c>
      <c r="K11905" s="1" t="s">
        <v>24</v>
      </c>
      <c r="M11905" s="3">
        <v>44167.65392878472</v>
      </c>
    </row>
    <row r="11906">
      <c r="A11906" s="1">
        <v>11904.0</v>
      </c>
      <c r="B11906" s="1" t="s">
        <v>12</v>
      </c>
      <c r="C11906" s="1" t="s">
        <v>21219</v>
      </c>
      <c r="D11906" s="1" t="s">
        <v>14</v>
      </c>
      <c r="E11906" s="1" t="s">
        <v>15</v>
      </c>
      <c r="F11906" s="1" t="s">
        <v>16</v>
      </c>
      <c r="G11906" s="1" t="s">
        <v>17</v>
      </c>
      <c r="H11906" s="1">
        <v>45.0</v>
      </c>
      <c r="I11906" s="3">
        <v>43793.291666666664</v>
      </c>
      <c r="J11906" s="1">
        <v>1.06999097092696</v>
      </c>
      <c r="K11906" s="1" t="s">
        <v>18</v>
      </c>
      <c r="M11906" s="3">
        <v>43793.33346423611</v>
      </c>
    </row>
    <row r="11907">
      <c r="A11907" s="1">
        <v>11905.0</v>
      </c>
      <c r="B11907" s="1" t="s">
        <v>2282</v>
      </c>
      <c r="C11907" s="1" t="s">
        <v>21220</v>
      </c>
      <c r="D11907" s="1" t="s">
        <v>9216</v>
      </c>
      <c r="E11907" s="1" t="s">
        <v>21221</v>
      </c>
      <c r="F11907" s="1" t="s">
        <v>2285</v>
      </c>
      <c r="G11907" s="1" t="s">
        <v>17</v>
      </c>
      <c r="H11907" s="1">
        <v>45.0</v>
      </c>
      <c r="I11907" s="3">
        <v>44250.333333333336</v>
      </c>
      <c r="J11907" s="1">
        <v>2.22401591349526</v>
      </c>
      <c r="K11907" s="1" t="s">
        <v>18</v>
      </c>
      <c r="L11907" s="1" t="s">
        <v>1765</v>
      </c>
      <c r="M11907" s="3">
        <v>44250.34489113426</v>
      </c>
    </row>
    <row r="11908">
      <c r="A11908" s="1">
        <v>11906.0</v>
      </c>
      <c r="B11908" s="1" t="s">
        <v>4682</v>
      </c>
      <c r="C11908" s="1" t="s">
        <v>21222</v>
      </c>
      <c r="D11908" s="1" t="s">
        <v>80</v>
      </c>
      <c r="E11908" s="1" t="s">
        <v>21223</v>
      </c>
      <c r="F11908" s="1" t="s">
        <v>4685</v>
      </c>
      <c r="G11908" s="1" t="s">
        <v>39</v>
      </c>
      <c r="H11908" s="1">
        <v>45.0</v>
      </c>
      <c r="I11908" s="3">
        <v>44024.729166666664</v>
      </c>
      <c r="J11908" s="1">
        <v>0.44335187302632</v>
      </c>
      <c r="K11908" s="1" t="s">
        <v>46</v>
      </c>
      <c r="M11908" s="3">
        <v>44024.77271762732</v>
      </c>
    </row>
    <row r="11909">
      <c r="A11909" s="1">
        <v>11907.0</v>
      </c>
      <c r="B11909" s="1" t="s">
        <v>2357</v>
      </c>
      <c r="C11909" s="1" t="s">
        <v>21224</v>
      </c>
      <c r="D11909" s="1" t="s">
        <v>2359</v>
      </c>
      <c r="E11909" s="1" t="s">
        <v>2360</v>
      </c>
      <c r="F11909" s="1" t="s">
        <v>2361</v>
      </c>
      <c r="G11909" s="1" t="s">
        <v>17</v>
      </c>
      <c r="H11909" s="1">
        <v>45.0</v>
      </c>
      <c r="I11909" s="3">
        <v>44165.229166666664</v>
      </c>
      <c r="J11909" s="1">
        <v>0.0513143553541875</v>
      </c>
      <c r="K11909" s="1" t="s">
        <v>18</v>
      </c>
      <c r="M11909" s="3">
        <v>44165.23865111111</v>
      </c>
    </row>
    <row r="11910">
      <c r="A11910" s="1">
        <v>11908.0</v>
      </c>
      <c r="B11910" s="1" t="s">
        <v>119</v>
      </c>
      <c r="C11910" s="1" t="s">
        <v>21225</v>
      </c>
      <c r="D11910" s="1" t="s">
        <v>103</v>
      </c>
      <c r="E11910" s="1" t="s">
        <v>21226</v>
      </c>
      <c r="F11910" s="1" t="s">
        <v>123</v>
      </c>
      <c r="G11910" s="1" t="s">
        <v>39</v>
      </c>
      <c r="H11910" s="1">
        <v>45.0</v>
      </c>
      <c r="I11910" s="3">
        <v>44081.270833333336</v>
      </c>
      <c r="J11910" s="1">
        <v>2.4129377138524</v>
      </c>
      <c r="K11910" s="1" t="s">
        <v>18</v>
      </c>
      <c r="M11910" s="3">
        <v>44081.307071759256</v>
      </c>
    </row>
    <row r="11911">
      <c r="A11911" s="1">
        <v>11909.0</v>
      </c>
      <c r="B11911" s="1" t="s">
        <v>858</v>
      </c>
      <c r="C11911" s="1" t="s">
        <v>21227</v>
      </c>
      <c r="D11911" s="1" t="s">
        <v>326</v>
      </c>
      <c r="E11911" s="1" t="s">
        <v>21228</v>
      </c>
      <c r="F11911" s="1" t="s">
        <v>861</v>
      </c>
      <c r="G11911" s="1" t="s">
        <v>89</v>
      </c>
      <c r="H11911" s="1">
        <v>45.0</v>
      </c>
      <c r="I11911" s="3">
        <v>43736.510387546296</v>
      </c>
      <c r="J11911" s="1">
        <v>4.19592530476016</v>
      </c>
      <c r="K11911" s="1" t="s">
        <v>24</v>
      </c>
      <c r="M11911" s="3">
        <v>43736.52045347222</v>
      </c>
    </row>
    <row r="11912">
      <c r="A11912" s="1">
        <v>11910.0</v>
      </c>
      <c r="B11912" s="1" t="s">
        <v>4058</v>
      </c>
      <c r="C11912" s="1" t="s">
        <v>21229</v>
      </c>
      <c r="D11912" s="1" t="s">
        <v>1165</v>
      </c>
      <c r="E11912" s="1" t="s">
        <v>4060</v>
      </c>
      <c r="F11912" s="1" t="s">
        <v>4061</v>
      </c>
      <c r="G11912" s="1" t="s">
        <v>17</v>
      </c>
      <c r="H11912" s="1">
        <v>45.0</v>
      </c>
      <c r="I11912" s="3">
        <v>43857.791666666664</v>
      </c>
      <c r="J11912" s="1">
        <v>1.76669357471943</v>
      </c>
      <c r="K11912" s="1" t="s">
        <v>24</v>
      </c>
      <c r="M11912" s="3">
        <v>43857.81273023148</v>
      </c>
    </row>
    <row r="11913">
      <c r="A11913" s="1">
        <v>11911.0</v>
      </c>
      <c r="B11913" s="1" t="s">
        <v>293</v>
      </c>
      <c r="C11913" s="1" t="s">
        <v>21230</v>
      </c>
      <c r="D11913" s="1" t="s">
        <v>295</v>
      </c>
      <c r="E11913" s="1" t="s">
        <v>4442</v>
      </c>
      <c r="F11913" s="1" t="s">
        <v>297</v>
      </c>
      <c r="G11913" s="1" t="s">
        <v>17</v>
      </c>
      <c r="H11913" s="1">
        <v>45.0</v>
      </c>
      <c r="I11913" s="3">
        <v>43892.791666666664</v>
      </c>
      <c r="J11913" s="1">
        <v>0.294276782319079</v>
      </c>
      <c r="K11913" s="1" t="s">
        <v>62</v>
      </c>
      <c r="M11913" s="3">
        <v>43892.807914108795</v>
      </c>
    </row>
    <row r="11914">
      <c r="A11914" s="1">
        <v>11912.0</v>
      </c>
      <c r="B11914" s="1" t="s">
        <v>3073</v>
      </c>
      <c r="C11914" s="1" t="s">
        <v>21231</v>
      </c>
      <c r="D11914" s="1" t="s">
        <v>326</v>
      </c>
      <c r="E11914" s="1" t="s">
        <v>12096</v>
      </c>
      <c r="F11914" s="1" t="s">
        <v>3419</v>
      </c>
      <c r="G11914" s="1" t="s">
        <v>17</v>
      </c>
      <c r="H11914" s="1">
        <v>45.0</v>
      </c>
      <c r="I11914" s="3">
        <v>43984.791666666664</v>
      </c>
      <c r="J11914" s="1">
        <v>0.0</v>
      </c>
      <c r="K11914" s="1" t="s">
        <v>24</v>
      </c>
      <c r="M11914" s="3">
        <v>43984.863443194445</v>
      </c>
    </row>
    <row r="11915">
      <c r="A11915" s="1">
        <v>11913.0</v>
      </c>
      <c r="B11915" s="1" t="s">
        <v>620</v>
      </c>
      <c r="C11915" s="1" t="s">
        <v>21232</v>
      </c>
      <c r="D11915" s="1" t="s">
        <v>2567</v>
      </c>
      <c r="E11915" s="1" t="s">
        <v>7683</v>
      </c>
      <c r="F11915" s="1" t="s">
        <v>623</v>
      </c>
      <c r="G11915" s="1" t="s">
        <v>17</v>
      </c>
      <c r="H11915" s="1">
        <v>45.0</v>
      </c>
      <c r="I11915" s="3">
        <v>44024.291666666664</v>
      </c>
      <c r="J11915" s="1">
        <v>2.59300735672385</v>
      </c>
      <c r="K11915" s="1" t="s">
        <v>18</v>
      </c>
      <c r="M11915" s="3">
        <v>44024.37410332176</v>
      </c>
    </row>
    <row r="11916">
      <c r="A11916" s="1">
        <v>11914.0</v>
      </c>
      <c r="B11916" s="1" t="s">
        <v>1858</v>
      </c>
      <c r="C11916" s="1" t="s">
        <v>21233</v>
      </c>
      <c r="D11916" s="1" t="s">
        <v>818</v>
      </c>
      <c r="E11916" s="1" t="s">
        <v>3170</v>
      </c>
      <c r="F11916" s="1" t="s">
        <v>1861</v>
      </c>
      <c r="G11916" s="1" t="s">
        <v>17</v>
      </c>
      <c r="H11916" s="1">
        <v>45.0</v>
      </c>
      <c r="I11916" s="3">
        <v>44180.197916666664</v>
      </c>
      <c r="J11916" s="1">
        <v>2.98860468883886</v>
      </c>
      <c r="K11916" s="1" t="s">
        <v>18</v>
      </c>
      <c r="L11916" s="1" t="s">
        <v>1047</v>
      </c>
      <c r="M11916" s="3">
        <v>44180.21867277778</v>
      </c>
    </row>
    <row r="11917">
      <c r="A11917" s="1">
        <v>11915.0</v>
      </c>
      <c r="B11917" s="1" t="s">
        <v>1489</v>
      </c>
      <c r="C11917" s="1" t="s">
        <v>21234</v>
      </c>
      <c r="D11917" s="1" t="s">
        <v>11989</v>
      </c>
      <c r="E11917" s="1" t="s">
        <v>20999</v>
      </c>
      <c r="F11917" s="1" t="s">
        <v>1492</v>
      </c>
      <c r="G11917" s="1" t="s">
        <v>17</v>
      </c>
      <c r="H11917" s="1">
        <v>45.0</v>
      </c>
      <c r="I11917" s="3">
        <v>44015.625</v>
      </c>
      <c r="J11917" s="1">
        <v>1.57146216417851</v>
      </c>
      <c r="K11917" s="1" t="s">
        <v>18</v>
      </c>
      <c r="M11917" s="3">
        <v>44015.68049820602</v>
      </c>
    </row>
    <row r="11918">
      <c r="A11918" s="1">
        <v>11916.0</v>
      </c>
      <c r="B11918" s="1" t="s">
        <v>1023</v>
      </c>
      <c r="C11918" s="1" t="s">
        <v>21235</v>
      </c>
      <c r="D11918" s="1" t="s">
        <v>11268</v>
      </c>
      <c r="E11918" s="1" t="s">
        <v>11341</v>
      </c>
      <c r="F11918" s="1" t="s">
        <v>1027</v>
      </c>
      <c r="G11918" s="1" t="s">
        <v>17</v>
      </c>
      <c r="H11918" s="1">
        <v>45.0</v>
      </c>
      <c r="I11918" s="3">
        <v>43861.333333333336</v>
      </c>
      <c r="J11918" s="1">
        <v>0.0</v>
      </c>
      <c r="K11918" s="1" t="s">
        <v>24</v>
      </c>
      <c r="M11918" s="3">
        <v>43861.53632489583</v>
      </c>
    </row>
    <row r="11919">
      <c r="A11919" s="1">
        <v>11917.0</v>
      </c>
      <c r="B11919" s="1" t="s">
        <v>2069</v>
      </c>
      <c r="C11919" s="1" t="s">
        <v>21236</v>
      </c>
      <c r="D11919" s="1" t="s">
        <v>326</v>
      </c>
      <c r="E11919" s="1" t="s">
        <v>11897</v>
      </c>
      <c r="F11919" s="1" t="s">
        <v>2072</v>
      </c>
      <c r="G11919" s="1" t="s">
        <v>17</v>
      </c>
      <c r="H11919" s="1">
        <v>45.0</v>
      </c>
      <c r="I11919" s="3">
        <v>43924.791666666664</v>
      </c>
      <c r="J11919" s="1">
        <v>0.0</v>
      </c>
      <c r="K11919" s="1" t="s">
        <v>24</v>
      </c>
      <c r="M11919" s="3">
        <v>43925.24387244213</v>
      </c>
    </row>
    <row r="11920">
      <c r="A11920" s="1">
        <v>11918.0</v>
      </c>
      <c r="B11920" s="1" t="s">
        <v>340</v>
      </c>
      <c r="C11920" s="1" t="s">
        <v>21237</v>
      </c>
      <c r="D11920" s="1" t="s">
        <v>1549</v>
      </c>
      <c r="E11920" s="1" t="s">
        <v>21238</v>
      </c>
      <c r="F11920" s="1" t="s">
        <v>344</v>
      </c>
      <c r="G11920" s="1" t="s">
        <v>39</v>
      </c>
      <c r="H11920" s="1">
        <v>45.0</v>
      </c>
      <c r="I11920" s="3">
        <v>43906.75</v>
      </c>
      <c r="J11920" s="1">
        <v>2.51104244940569</v>
      </c>
      <c r="K11920" s="1" t="s">
        <v>83</v>
      </c>
      <c r="M11920" s="3">
        <v>43906.77711376157</v>
      </c>
    </row>
    <row r="11921">
      <c r="A11921" s="1">
        <v>11919.0</v>
      </c>
      <c r="B11921" s="1" t="s">
        <v>229</v>
      </c>
      <c r="C11921" s="1" t="s">
        <v>21239</v>
      </c>
      <c r="D11921" s="1" t="s">
        <v>116</v>
      </c>
      <c r="E11921" s="1" t="s">
        <v>231</v>
      </c>
      <c r="F11921" s="1" t="s">
        <v>232</v>
      </c>
      <c r="G11921" s="1" t="s">
        <v>35</v>
      </c>
      <c r="H11921" s="1">
        <v>45.0</v>
      </c>
      <c r="I11921" s="3">
        <v>43788.166666666664</v>
      </c>
      <c r="J11921" s="1">
        <v>6.45619553073143</v>
      </c>
      <c r="K11921" s="1" t="s">
        <v>24</v>
      </c>
      <c r="M11921" s="3">
        <v>43788.20914594908</v>
      </c>
    </row>
    <row r="11922">
      <c r="A11922" s="1">
        <v>11920.0</v>
      </c>
      <c r="B11922" s="1" t="s">
        <v>1731</v>
      </c>
      <c r="C11922" s="1" t="s">
        <v>21240</v>
      </c>
      <c r="D11922" s="1" t="s">
        <v>813</v>
      </c>
      <c r="E11922" s="1" t="s">
        <v>16763</v>
      </c>
      <c r="F11922" s="1" t="s">
        <v>1734</v>
      </c>
      <c r="G11922" s="1" t="s">
        <v>17</v>
      </c>
      <c r="H11922" s="1">
        <v>45.0</v>
      </c>
      <c r="I11922" s="3">
        <v>43702.625</v>
      </c>
      <c r="J11922" s="1">
        <v>3.34042702218563</v>
      </c>
      <c r="K11922" s="1" t="s">
        <v>18</v>
      </c>
      <c r="M11922" s="3">
        <v>43696.66054798611</v>
      </c>
    </row>
    <row r="11923">
      <c r="A11923" s="1">
        <v>11921.0</v>
      </c>
      <c r="B11923" s="1" t="s">
        <v>8276</v>
      </c>
      <c r="C11923" s="1" t="s">
        <v>21241</v>
      </c>
      <c r="D11923" s="1" t="s">
        <v>436</v>
      </c>
      <c r="E11923" s="1" t="s">
        <v>21242</v>
      </c>
      <c r="F11923" s="1" t="s">
        <v>8279</v>
      </c>
      <c r="G11923" s="1" t="s">
        <v>39</v>
      </c>
      <c r="H11923" s="1">
        <v>45.0</v>
      </c>
      <c r="I11923" s="3">
        <v>43736.291666666664</v>
      </c>
      <c r="J11923" s="1">
        <v>3.50696921499051</v>
      </c>
      <c r="K11923" s="1" t="s">
        <v>24</v>
      </c>
      <c r="M11923" s="3">
        <v>43736.33233150463</v>
      </c>
    </row>
    <row r="11924">
      <c r="A11924" s="1">
        <v>11922.0</v>
      </c>
      <c r="B11924" s="1" t="s">
        <v>401</v>
      </c>
      <c r="C11924" s="1" t="s">
        <v>21243</v>
      </c>
      <c r="D11924" s="1" t="s">
        <v>305</v>
      </c>
      <c r="E11924" s="1" t="s">
        <v>21244</v>
      </c>
      <c r="F11924" s="1" t="s">
        <v>405</v>
      </c>
      <c r="G11924" s="1" t="s">
        <v>89</v>
      </c>
      <c r="H11924" s="1">
        <v>45.0</v>
      </c>
      <c r="I11924" s="3">
        <v>43731.713335</v>
      </c>
      <c r="J11924" s="1">
        <v>2.82400627585689</v>
      </c>
      <c r="K11924" s="1" t="s">
        <v>24</v>
      </c>
      <c r="M11924" s="3">
        <v>43731.722883483795</v>
      </c>
    </row>
    <row r="11925">
      <c r="A11925" s="1">
        <v>11923.0</v>
      </c>
      <c r="B11925" s="1" t="s">
        <v>141</v>
      </c>
      <c r="C11925" s="1" t="s">
        <v>21245</v>
      </c>
      <c r="D11925" s="1" t="s">
        <v>14</v>
      </c>
      <c r="E11925" s="1" t="s">
        <v>21246</v>
      </c>
      <c r="F11925" s="1" t="s">
        <v>175</v>
      </c>
      <c r="G11925" s="1" t="s">
        <v>89</v>
      </c>
      <c r="H11925" s="1">
        <v>45.0</v>
      </c>
      <c r="I11925" s="3">
        <v>44067.514147118054</v>
      </c>
      <c r="J11925" s="1">
        <v>0.174417767975916</v>
      </c>
      <c r="K11925" s="1" t="s">
        <v>46</v>
      </c>
      <c r="M11925" s="3">
        <v>44067.539955023145</v>
      </c>
    </row>
    <row r="11926">
      <c r="A11926" s="1">
        <v>11924.0</v>
      </c>
      <c r="B11926" s="1" t="s">
        <v>293</v>
      </c>
      <c r="C11926" s="1" t="s">
        <v>21247</v>
      </c>
      <c r="D11926" s="1" t="s">
        <v>126</v>
      </c>
      <c r="E11926" s="1" t="s">
        <v>3472</v>
      </c>
      <c r="F11926" s="1" t="s">
        <v>297</v>
      </c>
      <c r="G11926" s="1" t="s">
        <v>17</v>
      </c>
      <c r="H11926" s="1">
        <v>45.0</v>
      </c>
      <c r="I11926" s="3">
        <v>44113.291666666664</v>
      </c>
      <c r="J11926" s="1">
        <v>3.35142856881846</v>
      </c>
      <c r="K11926" s="1" t="s">
        <v>62</v>
      </c>
      <c r="L11926" s="1" t="s">
        <v>1188</v>
      </c>
      <c r="M11926" s="3">
        <v>44113.31821695602</v>
      </c>
    </row>
    <row r="11927">
      <c r="A11927" s="1">
        <v>11925.0</v>
      </c>
      <c r="B11927" s="1" t="s">
        <v>2282</v>
      </c>
      <c r="C11927" s="1" t="s">
        <v>21248</v>
      </c>
      <c r="D11927" s="1" t="s">
        <v>7620</v>
      </c>
      <c r="E11927" s="1" t="s">
        <v>21249</v>
      </c>
      <c r="F11927" s="1" t="s">
        <v>2285</v>
      </c>
      <c r="G11927" s="1" t="s">
        <v>39</v>
      </c>
      <c r="H11927" s="1">
        <v>45.0</v>
      </c>
      <c r="I11927" s="3">
        <v>44130.25</v>
      </c>
      <c r="J11927" s="1">
        <v>2.64112012619618</v>
      </c>
      <c r="K11927" s="1" t="s">
        <v>18</v>
      </c>
      <c r="L11927" s="1" t="s">
        <v>1765</v>
      </c>
      <c r="M11927" s="3">
        <v>44130.28689806713</v>
      </c>
    </row>
    <row r="11928">
      <c r="A11928" s="1">
        <v>11926.0</v>
      </c>
      <c r="B11928" s="1" t="s">
        <v>2645</v>
      </c>
      <c r="C11928" s="1" t="s">
        <v>21250</v>
      </c>
      <c r="D11928" s="1" t="s">
        <v>4220</v>
      </c>
      <c r="E11928" s="1" t="s">
        <v>4221</v>
      </c>
      <c r="F11928" s="1" t="s">
        <v>2649</v>
      </c>
      <c r="G11928" s="1" t="s">
        <v>17</v>
      </c>
      <c r="H11928" s="1">
        <v>45.0</v>
      </c>
      <c r="I11928" s="3">
        <v>43882.291666666664</v>
      </c>
      <c r="J11928" s="1">
        <v>1.35763285685395</v>
      </c>
      <c r="K11928" s="1" t="s">
        <v>18</v>
      </c>
      <c r="M11928" s="3">
        <v>43882.32868300926</v>
      </c>
    </row>
    <row r="11929">
      <c r="A11929" s="1">
        <v>11927.0</v>
      </c>
      <c r="B11929" s="1" t="s">
        <v>896</v>
      </c>
      <c r="C11929" s="1" t="s">
        <v>21251</v>
      </c>
      <c r="D11929" s="1" t="s">
        <v>898</v>
      </c>
      <c r="E11929" s="1" t="s">
        <v>5294</v>
      </c>
      <c r="F11929" s="1" t="s">
        <v>900</v>
      </c>
      <c r="G11929" s="1" t="s">
        <v>17</v>
      </c>
      <c r="H11929" s="1">
        <v>45.0</v>
      </c>
      <c r="I11929" s="3">
        <v>44106.583333333336</v>
      </c>
      <c r="J11929" s="1">
        <v>1.72861347992795</v>
      </c>
      <c r="K11929" s="1" t="s">
        <v>24</v>
      </c>
      <c r="L11929" s="1" t="s">
        <v>741</v>
      </c>
      <c r="M11929" s="3">
        <v>44106.61739206019</v>
      </c>
    </row>
    <row r="11930">
      <c r="A11930" s="1">
        <v>11928.0</v>
      </c>
      <c r="B11930" s="1" t="s">
        <v>303</v>
      </c>
      <c r="C11930" s="1" t="s">
        <v>21252</v>
      </c>
      <c r="D11930" s="1" t="s">
        <v>305</v>
      </c>
      <c r="E11930" s="1" t="s">
        <v>1201</v>
      </c>
      <c r="F11930" s="1" t="s">
        <v>307</v>
      </c>
      <c r="G11930" s="1" t="s">
        <v>17</v>
      </c>
      <c r="H11930" s="1">
        <v>45.0</v>
      </c>
      <c r="I11930" s="3">
        <v>44009.229166666664</v>
      </c>
      <c r="J11930" s="1">
        <v>0.583723983077283</v>
      </c>
      <c r="K11930" s="1" t="s">
        <v>24</v>
      </c>
      <c r="M11930" s="3">
        <v>44009.26520533565</v>
      </c>
    </row>
    <row r="11931">
      <c r="A11931" s="1">
        <v>11929.0</v>
      </c>
      <c r="B11931" s="1" t="s">
        <v>788</v>
      </c>
      <c r="C11931" s="1" t="s">
        <v>21253</v>
      </c>
      <c r="D11931" s="1" t="s">
        <v>518</v>
      </c>
      <c r="E11931" s="1" t="s">
        <v>790</v>
      </c>
      <c r="F11931" s="1" t="s">
        <v>791</v>
      </c>
      <c r="G11931" s="1" t="s">
        <v>17</v>
      </c>
      <c r="H11931" s="1">
        <v>45.0</v>
      </c>
      <c r="I11931" s="3">
        <v>44165.208333333336</v>
      </c>
      <c r="J11931" s="1">
        <v>1.04279398269836</v>
      </c>
      <c r="K11931" s="1" t="s">
        <v>24</v>
      </c>
      <c r="M11931" s="3">
        <v>44165.23023324074</v>
      </c>
    </row>
    <row r="11932">
      <c r="A11932" s="1">
        <v>11930.0</v>
      </c>
      <c r="B11932" s="1" t="s">
        <v>2228</v>
      </c>
      <c r="C11932" s="1" t="s">
        <v>21254</v>
      </c>
      <c r="D11932" s="1" t="s">
        <v>4372</v>
      </c>
      <c r="E11932" s="1" t="s">
        <v>6284</v>
      </c>
      <c r="F11932" s="1" t="s">
        <v>2231</v>
      </c>
      <c r="G11932" s="1" t="s">
        <v>17</v>
      </c>
      <c r="H11932" s="1">
        <v>45.0</v>
      </c>
      <c r="I11932" s="3">
        <v>44071.375</v>
      </c>
      <c r="J11932" s="1">
        <v>0.7500455609459</v>
      </c>
      <c r="K11932" s="1" t="s">
        <v>24</v>
      </c>
      <c r="L11932" s="1" t="s">
        <v>882</v>
      </c>
      <c r="M11932" s="3">
        <v>44071.446122546295</v>
      </c>
    </row>
    <row r="11933">
      <c r="A11933" s="1">
        <v>11931.0</v>
      </c>
      <c r="B11933" s="1" t="s">
        <v>389</v>
      </c>
      <c r="C11933" s="1" t="s">
        <v>21255</v>
      </c>
      <c r="D11933" s="1" t="s">
        <v>818</v>
      </c>
      <c r="E11933" s="1" t="s">
        <v>5735</v>
      </c>
      <c r="F11933" s="1" t="s">
        <v>393</v>
      </c>
      <c r="G11933" s="1" t="s">
        <v>17</v>
      </c>
      <c r="H11933" s="1">
        <v>45.0</v>
      </c>
      <c r="I11933" s="3">
        <v>44125.291666666664</v>
      </c>
      <c r="J11933" s="1">
        <v>0.524971419205999</v>
      </c>
      <c r="K11933" s="1" t="s">
        <v>18</v>
      </c>
      <c r="M11933" s="3">
        <v>44125.33234987268</v>
      </c>
    </row>
    <row r="11934">
      <c r="A11934" s="1">
        <v>11932.0</v>
      </c>
      <c r="B11934" s="1" t="s">
        <v>501</v>
      </c>
      <c r="C11934" s="1" t="s">
        <v>21256</v>
      </c>
      <c r="D11934" s="1" t="s">
        <v>503</v>
      </c>
      <c r="E11934" s="1" t="s">
        <v>504</v>
      </c>
      <c r="F11934" s="1" t="s">
        <v>505</v>
      </c>
      <c r="G11934" s="1" t="s">
        <v>17</v>
      </c>
      <c r="H11934" s="1">
        <v>45.0</v>
      </c>
      <c r="I11934" s="3">
        <v>43777.208333333336</v>
      </c>
      <c r="J11934" s="1">
        <v>0.410382533168805</v>
      </c>
      <c r="K11934" s="1" t="s">
        <v>18</v>
      </c>
      <c r="M11934" s="3">
        <v>43777.26613795139</v>
      </c>
    </row>
    <row r="11935">
      <c r="A11935" s="1">
        <v>11933.0</v>
      </c>
      <c r="B11935" s="1" t="s">
        <v>2395</v>
      </c>
      <c r="C11935" s="1" t="s">
        <v>21257</v>
      </c>
      <c r="D11935" s="1" t="s">
        <v>2397</v>
      </c>
      <c r="E11935" s="1" t="s">
        <v>2398</v>
      </c>
      <c r="F11935" s="1" t="s">
        <v>2399</v>
      </c>
      <c r="G11935" s="1" t="s">
        <v>17</v>
      </c>
      <c r="H11935" s="1">
        <v>45.0</v>
      </c>
      <c r="I11935" s="3">
        <v>43843.583333333336</v>
      </c>
      <c r="J11935" s="1">
        <v>0.0</v>
      </c>
      <c r="K11935" s="1" t="s">
        <v>166</v>
      </c>
      <c r="M11935" s="3">
        <v>43843.66303980324</v>
      </c>
    </row>
    <row r="11936">
      <c r="A11936" s="1">
        <v>11934.0</v>
      </c>
      <c r="B11936" s="1" t="s">
        <v>19</v>
      </c>
      <c r="C11936" s="1" t="s">
        <v>21258</v>
      </c>
      <c r="D11936" s="1" t="s">
        <v>21</v>
      </c>
      <c r="E11936" s="1" t="s">
        <v>2939</v>
      </c>
      <c r="F11936" s="1" t="s">
        <v>23</v>
      </c>
      <c r="G11936" s="1" t="s">
        <v>17</v>
      </c>
      <c r="H11936" s="1">
        <v>45.0</v>
      </c>
      <c r="I11936" s="3">
        <v>43749.291666666664</v>
      </c>
      <c r="J11936" s="1">
        <v>1.134053826989</v>
      </c>
      <c r="K11936" s="1" t="s">
        <v>24</v>
      </c>
      <c r="M11936" s="3">
        <v>43749.345521944444</v>
      </c>
    </row>
    <row r="11937">
      <c r="A11937" s="1">
        <v>11935.0</v>
      </c>
      <c r="B11937" s="1" t="s">
        <v>385</v>
      </c>
      <c r="C11937" s="1" t="s">
        <v>21259</v>
      </c>
      <c r="D11937" s="1" t="s">
        <v>116</v>
      </c>
      <c r="E11937" s="1" t="s">
        <v>5374</v>
      </c>
      <c r="F11937" s="1" t="s">
        <v>388</v>
      </c>
      <c r="G11937" s="1" t="s">
        <v>17</v>
      </c>
      <c r="H11937" s="1">
        <v>45.0</v>
      </c>
      <c r="I11937" s="3">
        <v>43802.5</v>
      </c>
      <c r="J11937" s="1">
        <v>5.14581354224798</v>
      </c>
      <c r="K11937" s="1" t="s">
        <v>24</v>
      </c>
      <c r="M11937" s="3">
        <v>43802.56216763889</v>
      </c>
    </row>
    <row r="11938">
      <c r="A11938" s="1">
        <v>11936.0</v>
      </c>
      <c r="B11938" s="1" t="s">
        <v>8715</v>
      </c>
      <c r="C11938" s="1" t="s">
        <v>21260</v>
      </c>
      <c r="D11938" s="1" t="s">
        <v>1332</v>
      </c>
      <c r="E11938" s="1" t="s">
        <v>21261</v>
      </c>
      <c r="F11938" s="1" t="s">
        <v>8718</v>
      </c>
      <c r="G11938" s="1" t="s">
        <v>89</v>
      </c>
      <c r="H11938" s="1">
        <v>45.0</v>
      </c>
      <c r="I11938" s="3">
        <v>43859.63679365741</v>
      </c>
      <c r="J11938" s="1">
        <v>1.85645194640418</v>
      </c>
      <c r="K11938" s="1" t="s">
        <v>24</v>
      </c>
      <c r="M11938" s="3">
        <v>43859.672491516205</v>
      </c>
    </row>
    <row r="11939">
      <c r="A11939" s="1">
        <v>11937.0</v>
      </c>
      <c r="B11939" s="1" t="s">
        <v>288</v>
      </c>
      <c r="C11939" s="1" t="s">
        <v>21262</v>
      </c>
      <c r="D11939" s="1" t="s">
        <v>1865</v>
      </c>
      <c r="E11939" s="1" t="s">
        <v>4479</v>
      </c>
      <c r="F11939" s="1" t="s">
        <v>292</v>
      </c>
      <c r="G11939" s="1" t="s">
        <v>35</v>
      </c>
      <c r="H11939" s="1">
        <v>45.0</v>
      </c>
      <c r="I11939" s="3">
        <v>43592.625</v>
      </c>
      <c r="J11939" s="1">
        <v>0.00248638788426318</v>
      </c>
      <c r="K11939" s="1" t="s">
        <v>24</v>
      </c>
      <c r="M11939" s="3">
        <v>43592.724819375</v>
      </c>
    </row>
    <row r="11940">
      <c r="A11940" s="1">
        <v>11938.0</v>
      </c>
      <c r="B11940" s="1" t="s">
        <v>2534</v>
      </c>
      <c r="C11940" s="1" t="s">
        <v>21263</v>
      </c>
      <c r="D11940" s="1" t="s">
        <v>3458</v>
      </c>
      <c r="E11940" s="1" t="s">
        <v>21264</v>
      </c>
      <c r="F11940" s="1" t="s">
        <v>2538</v>
      </c>
      <c r="G11940" s="1" t="s">
        <v>89</v>
      </c>
      <c r="H11940" s="1">
        <v>45.0</v>
      </c>
      <c r="I11940" s="3">
        <v>43777.30458609953</v>
      </c>
      <c r="J11940" s="1">
        <v>2.37973649842182</v>
      </c>
      <c r="K11940" s="1" t="s">
        <v>18</v>
      </c>
      <c r="M11940" s="3">
        <v>43777.30714711805</v>
      </c>
    </row>
    <row r="11941">
      <c r="A11941" s="1">
        <v>11939.0</v>
      </c>
      <c r="B11941" s="1" t="s">
        <v>7934</v>
      </c>
      <c r="C11941" s="1" t="s">
        <v>21265</v>
      </c>
      <c r="D11941" s="1" t="s">
        <v>99</v>
      </c>
      <c r="E11941" s="1" t="s">
        <v>12004</v>
      </c>
      <c r="F11941" s="1" t="s">
        <v>9681</v>
      </c>
      <c r="G11941" s="1" t="s">
        <v>17</v>
      </c>
      <c r="H11941" s="1">
        <v>45.0</v>
      </c>
      <c r="I11941" s="3">
        <v>44117.333333333336</v>
      </c>
      <c r="J11941" s="1">
        <v>7.83038105147919</v>
      </c>
      <c r="K11941" s="1" t="s">
        <v>159</v>
      </c>
      <c r="M11941" s="3">
        <v>44117.35242387732</v>
      </c>
    </row>
    <row r="11942">
      <c r="A11942" s="1">
        <v>11940.0</v>
      </c>
      <c r="B11942" s="1" t="s">
        <v>2891</v>
      </c>
      <c r="C11942" s="1" t="s">
        <v>21266</v>
      </c>
      <c r="D11942" s="1" t="s">
        <v>6449</v>
      </c>
      <c r="E11942" s="1" t="s">
        <v>8753</v>
      </c>
      <c r="F11942" s="1" t="s">
        <v>2894</v>
      </c>
      <c r="G11942" s="1" t="s">
        <v>17</v>
      </c>
      <c r="H11942" s="1">
        <v>45.0</v>
      </c>
      <c r="I11942" s="3">
        <v>43871.21875</v>
      </c>
      <c r="J11942" s="1">
        <v>0.94874518770352</v>
      </c>
      <c r="K11942" s="1" t="s">
        <v>46</v>
      </c>
      <c r="M11942" s="3">
        <v>43871.239156365744</v>
      </c>
    </row>
    <row r="11943">
      <c r="A11943" s="1">
        <v>11941.0</v>
      </c>
      <c r="B11943" s="1" t="s">
        <v>562</v>
      </c>
      <c r="C11943" s="1" t="s">
        <v>21267</v>
      </c>
      <c r="D11943" s="1" t="s">
        <v>411</v>
      </c>
      <c r="E11943" s="1" t="s">
        <v>2803</v>
      </c>
      <c r="F11943" s="1" t="s">
        <v>566</v>
      </c>
      <c r="G11943" s="1" t="s">
        <v>17</v>
      </c>
      <c r="H11943" s="1">
        <v>45.0</v>
      </c>
      <c r="I11943" s="3">
        <v>43816.625</v>
      </c>
      <c r="J11943" s="1">
        <v>0.0285444567185289</v>
      </c>
      <c r="K11943" s="1" t="s">
        <v>62</v>
      </c>
      <c r="M11943" s="3">
        <v>43816.647832905095</v>
      </c>
    </row>
    <row r="11944">
      <c r="A11944" s="1">
        <v>11942.0</v>
      </c>
      <c r="B11944" s="1" t="s">
        <v>6424</v>
      </c>
      <c r="C11944" s="1" t="s">
        <v>21268</v>
      </c>
      <c r="D11944" s="1" t="s">
        <v>211</v>
      </c>
      <c r="E11944" s="1" t="s">
        <v>21269</v>
      </c>
      <c r="F11944" s="1" t="s">
        <v>6427</v>
      </c>
      <c r="G11944" s="1" t="s">
        <v>39</v>
      </c>
      <c r="H11944" s="1">
        <v>45.0</v>
      </c>
      <c r="I11944" s="3">
        <v>44098.125</v>
      </c>
      <c r="J11944" s="1">
        <v>0.276655634377713</v>
      </c>
      <c r="K11944" s="1" t="s">
        <v>218</v>
      </c>
      <c r="L11944" s="1" t="s">
        <v>4938</v>
      </c>
      <c r="M11944" s="3">
        <v>44098.13186537037</v>
      </c>
    </row>
    <row r="11945">
      <c r="A11945" s="1">
        <v>11943.0</v>
      </c>
      <c r="B11945" s="1" t="s">
        <v>742</v>
      </c>
      <c r="C11945" s="1" t="s">
        <v>21270</v>
      </c>
      <c r="D11945" s="1" t="s">
        <v>784</v>
      </c>
      <c r="E11945" s="1" t="s">
        <v>21271</v>
      </c>
      <c r="F11945" s="1" t="s">
        <v>11554</v>
      </c>
      <c r="G11945" s="1" t="s">
        <v>39</v>
      </c>
      <c r="H11945" s="1">
        <v>45.0</v>
      </c>
      <c r="I11945" s="3">
        <v>44232.28125</v>
      </c>
      <c r="J11945" s="1">
        <v>1.5829548286541</v>
      </c>
      <c r="K11945" s="1" t="s">
        <v>24</v>
      </c>
      <c r="L11945" s="1" t="s">
        <v>747</v>
      </c>
      <c r="M11945" s="3">
        <v>44232.30488563657</v>
      </c>
    </row>
    <row r="11946">
      <c r="A11946" s="1">
        <v>11944.0</v>
      </c>
      <c r="B11946" s="1" t="s">
        <v>21272</v>
      </c>
      <c r="C11946" s="1" t="s">
        <v>21273</v>
      </c>
      <c r="D11946" s="1" t="s">
        <v>21274</v>
      </c>
      <c r="E11946" s="1" t="s">
        <v>21275</v>
      </c>
      <c r="F11946" s="1" t="s">
        <v>21276</v>
      </c>
      <c r="G11946" s="1" t="s">
        <v>89</v>
      </c>
      <c r="H11946" s="1">
        <v>45.0</v>
      </c>
      <c r="I11946" s="3">
        <v>43764.70657993056</v>
      </c>
      <c r="J11946" s="1">
        <v>3.09263756315977</v>
      </c>
      <c r="K11946" s="1" t="s">
        <v>62</v>
      </c>
      <c r="M11946" s="3">
        <v>43764.75133773148</v>
      </c>
    </row>
    <row r="11947">
      <c r="A11947" s="1">
        <v>11945.0</v>
      </c>
      <c r="B11947" s="1" t="s">
        <v>2786</v>
      </c>
      <c r="C11947" s="1" t="s">
        <v>21277</v>
      </c>
      <c r="D11947" s="1" t="s">
        <v>14</v>
      </c>
      <c r="E11947" s="1" t="s">
        <v>2788</v>
      </c>
      <c r="F11947" s="1" t="s">
        <v>2789</v>
      </c>
      <c r="G11947" s="1" t="s">
        <v>17</v>
      </c>
      <c r="H11947" s="1">
        <v>45.0</v>
      </c>
      <c r="I11947" s="3">
        <v>43784.333333333336</v>
      </c>
      <c r="J11947" s="1">
        <v>1.05161759167789</v>
      </c>
      <c r="K11947" s="1" t="s">
        <v>18</v>
      </c>
      <c r="M11947" s="3">
        <v>43784.40577953704</v>
      </c>
    </row>
    <row r="11948">
      <c r="A11948" s="1">
        <v>11946.0</v>
      </c>
      <c r="B11948" s="1" t="s">
        <v>553</v>
      </c>
      <c r="C11948" s="1" t="s">
        <v>21278</v>
      </c>
      <c r="D11948" s="1" t="s">
        <v>555</v>
      </c>
      <c r="E11948" s="1" t="s">
        <v>5733</v>
      </c>
      <c r="F11948" s="1" t="s">
        <v>557</v>
      </c>
      <c r="G11948" s="1" t="s">
        <v>17</v>
      </c>
      <c r="H11948" s="1">
        <v>45.0</v>
      </c>
      <c r="I11948" s="3">
        <v>44174.270833333336</v>
      </c>
      <c r="J11948" s="1">
        <v>1.40546486273105</v>
      </c>
      <c r="K11948" s="1" t="s">
        <v>46</v>
      </c>
      <c r="L11948" s="1" t="s">
        <v>558</v>
      </c>
      <c r="M11948" s="3">
        <v>44174.68198916667</v>
      </c>
    </row>
    <row r="11949">
      <c r="A11949" s="1">
        <v>11947.0</v>
      </c>
      <c r="B11949" s="1" t="s">
        <v>1323</v>
      </c>
      <c r="C11949" s="1" t="s">
        <v>21279</v>
      </c>
      <c r="D11949" s="1" t="s">
        <v>1325</v>
      </c>
      <c r="E11949" s="1" t="s">
        <v>8508</v>
      </c>
      <c r="F11949" s="1" t="s">
        <v>1327</v>
      </c>
      <c r="G11949" s="1" t="s">
        <v>17</v>
      </c>
      <c r="H11949" s="1">
        <v>45.0</v>
      </c>
      <c r="I11949" s="3">
        <v>44033.6875</v>
      </c>
      <c r="J11949" s="1">
        <v>1.05822990491062</v>
      </c>
      <c r="K11949" s="1" t="s">
        <v>46</v>
      </c>
      <c r="L11949" s="1" t="s">
        <v>602</v>
      </c>
      <c r="M11949" s="3">
        <v>44033.72389232639</v>
      </c>
    </row>
    <row r="11950">
      <c r="A11950" s="1">
        <v>11948.0</v>
      </c>
      <c r="B11950" s="1" t="s">
        <v>184</v>
      </c>
      <c r="C11950" s="1" t="s">
        <v>21280</v>
      </c>
      <c r="D11950" s="1" t="s">
        <v>1297</v>
      </c>
      <c r="E11950" s="1" t="s">
        <v>1816</v>
      </c>
      <c r="F11950" s="1" t="s">
        <v>187</v>
      </c>
      <c r="G11950" s="1" t="s">
        <v>17</v>
      </c>
      <c r="H11950" s="1">
        <v>45.0</v>
      </c>
      <c r="I11950" s="3">
        <v>43791.375</v>
      </c>
      <c r="J11950" s="1">
        <v>2.13818975590313</v>
      </c>
      <c r="K11950" s="1" t="s">
        <v>24</v>
      </c>
      <c r="M11950" s="3">
        <v>43791.40713724537</v>
      </c>
    </row>
    <row r="11951">
      <c r="A11951" s="1">
        <v>11949.0</v>
      </c>
      <c r="B11951" s="1" t="s">
        <v>2203</v>
      </c>
      <c r="C11951" s="1" t="s">
        <v>21281</v>
      </c>
      <c r="D11951" s="1" t="s">
        <v>182</v>
      </c>
      <c r="E11951" s="1" t="s">
        <v>3677</v>
      </c>
      <c r="F11951" s="1" t="s">
        <v>2206</v>
      </c>
      <c r="G11951" s="1" t="s">
        <v>35</v>
      </c>
      <c r="H11951" s="1">
        <v>45.0</v>
      </c>
      <c r="I11951" s="3">
        <v>44074.166666666664</v>
      </c>
      <c r="J11951" s="1">
        <v>0.0890106298037431</v>
      </c>
      <c r="K11951" s="1" t="s">
        <v>46</v>
      </c>
      <c r="L11951" s="1" t="s">
        <v>2207</v>
      </c>
      <c r="M11951" s="3">
        <v>44074.22642028935</v>
      </c>
    </row>
    <row r="11952">
      <c r="A11952" s="1">
        <v>11950.0</v>
      </c>
      <c r="B11952" s="1" t="s">
        <v>8049</v>
      </c>
      <c r="C11952" s="1" t="s">
        <v>21282</v>
      </c>
      <c r="D11952" s="1" t="s">
        <v>9216</v>
      </c>
      <c r="E11952" s="1" t="s">
        <v>21283</v>
      </c>
      <c r="F11952" s="1" t="s">
        <v>8052</v>
      </c>
      <c r="G11952" s="1" t="s">
        <v>39</v>
      </c>
      <c r="H11952" s="1">
        <v>45.0</v>
      </c>
      <c r="I11952" s="3">
        <v>44251.229166666664</v>
      </c>
      <c r="J11952" s="1">
        <v>2.72731900051105</v>
      </c>
      <c r="K11952" s="1" t="s">
        <v>18</v>
      </c>
      <c r="L11952" s="1" t="s">
        <v>8531</v>
      </c>
      <c r="M11952" s="3">
        <v>44251.26054037037</v>
      </c>
    </row>
    <row r="11953">
      <c r="A11953" s="1">
        <v>11951.0</v>
      </c>
      <c r="B11953" s="1" t="s">
        <v>389</v>
      </c>
      <c r="C11953" s="1" t="s">
        <v>21284</v>
      </c>
      <c r="D11953" s="1" t="s">
        <v>49</v>
      </c>
      <c r="E11953" s="1" t="s">
        <v>21285</v>
      </c>
      <c r="F11953" s="1" t="s">
        <v>393</v>
      </c>
      <c r="G11953" s="1" t="s">
        <v>89</v>
      </c>
      <c r="H11953" s="1">
        <v>45.0</v>
      </c>
      <c r="I11953" s="3">
        <v>43867.71497861111</v>
      </c>
      <c r="J11953" s="1">
        <v>3.17413280310373</v>
      </c>
      <c r="K11953" s="1" t="s">
        <v>18</v>
      </c>
      <c r="M11953" s="3">
        <v>43867.706747523145</v>
      </c>
    </row>
    <row r="11954">
      <c r="A11954" s="1">
        <v>11952.0</v>
      </c>
      <c r="B11954" s="1" t="s">
        <v>806</v>
      </c>
      <c r="C11954" s="1" t="s">
        <v>21286</v>
      </c>
      <c r="D11954" s="1" t="s">
        <v>12897</v>
      </c>
      <c r="E11954" s="1" t="s">
        <v>3812</v>
      </c>
      <c r="F11954" s="1" t="s">
        <v>810</v>
      </c>
      <c r="G11954" s="1" t="s">
        <v>35</v>
      </c>
      <c r="H11954" s="1">
        <v>45.0</v>
      </c>
      <c r="I11954" s="3">
        <v>43630.666666666664</v>
      </c>
      <c r="J11954" s="1">
        <v>0.179559589417113</v>
      </c>
      <c r="K11954" s="1" t="s">
        <v>24</v>
      </c>
      <c r="M11954" s="3">
        <v>43630.7228746875</v>
      </c>
    </row>
    <row r="11955">
      <c r="A11955" s="1">
        <v>11953.0</v>
      </c>
      <c r="B11955" s="1" t="s">
        <v>303</v>
      </c>
      <c r="C11955" s="1" t="s">
        <v>21287</v>
      </c>
      <c r="D11955" s="1" t="s">
        <v>305</v>
      </c>
      <c r="E11955" s="1" t="s">
        <v>1201</v>
      </c>
      <c r="F11955" s="1" t="s">
        <v>307</v>
      </c>
      <c r="G11955" s="1" t="s">
        <v>17</v>
      </c>
      <c r="H11955" s="1">
        <v>45.0</v>
      </c>
      <c r="I11955" s="3">
        <v>44011.229166666664</v>
      </c>
      <c r="J11955" s="1">
        <v>1.58813328678052</v>
      </c>
      <c r="K11955" s="1" t="s">
        <v>24</v>
      </c>
      <c r="M11955" s="3">
        <v>44011.26168737269</v>
      </c>
    </row>
    <row r="11956">
      <c r="A11956" s="1">
        <v>11954.0</v>
      </c>
      <c r="B11956" s="1" t="s">
        <v>582</v>
      </c>
      <c r="C11956" s="1" t="s">
        <v>21288</v>
      </c>
      <c r="D11956" s="1" t="s">
        <v>584</v>
      </c>
      <c r="E11956" s="1" t="s">
        <v>21289</v>
      </c>
      <c r="F11956" s="1" t="s">
        <v>586</v>
      </c>
      <c r="G11956" s="1" t="s">
        <v>39</v>
      </c>
      <c r="H11956" s="1">
        <v>45.0</v>
      </c>
      <c r="I11956" s="3">
        <v>43763.625</v>
      </c>
      <c r="J11956" s="1">
        <v>4.01930522289412</v>
      </c>
      <c r="K11956" s="1" t="s">
        <v>24</v>
      </c>
      <c r="M11956" s="3">
        <v>43763.70913696759</v>
      </c>
    </row>
    <row r="11957">
      <c r="A11957" s="1">
        <v>11955.0</v>
      </c>
      <c r="B11957" s="1" t="s">
        <v>684</v>
      </c>
      <c r="C11957" s="1" t="s">
        <v>21290</v>
      </c>
      <c r="D11957" s="1" t="s">
        <v>686</v>
      </c>
      <c r="E11957" s="1" t="s">
        <v>3990</v>
      </c>
      <c r="F11957" s="1" t="s">
        <v>688</v>
      </c>
      <c r="G11957" s="1" t="s">
        <v>17</v>
      </c>
      <c r="H11957" s="1">
        <v>45.0</v>
      </c>
      <c r="I11957" s="3">
        <v>44221.395833333336</v>
      </c>
      <c r="J11957" s="1">
        <v>0.492442758159547</v>
      </c>
      <c r="K11957" s="1" t="s">
        <v>689</v>
      </c>
      <c r="L11957" s="1" t="s">
        <v>690</v>
      </c>
      <c r="M11957" s="3">
        <v>44221.45230483796</v>
      </c>
    </row>
    <row r="11958">
      <c r="A11958" s="1">
        <v>11956.0</v>
      </c>
      <c r="B11958" s="1" t="s">
        <v>12</v>
      </c>
      <c r="C11958" s="1" t="s">
        <v>21291</v>
      </c>
      <c r="D11958" s="1" t="s">
        <v>411</v>
      </c>
      <c r="E11958" s="1" t="s">
        <v>6716</v>
      </c>
      <c r="F11958" s="1" t="s">
        <v>16</v>
      </c>
      <c r="G11958" s="1" t="s">
        <v>17</v>
      </c>
      <c r="H11958" s="1">
        <v>45.0</v>
      </c>
      <c r="I11958" s="3">
        <v>44077.291666666664</v>
      </c>
      <c r="J11958" s="1">
        <v>0.919496862343129</v>
      </c>
      <c r="K11958" s="1" t="s">
        <v>18</v>
      </c>
      <c r="M11958" s="3">
        <v>44077.32771895833</v>
      </c>
    </row>
    <row r="11959">
      <c r="A11959" s="1">
        <v>11957.0</v>
      </c>
      <c r="B11959" s="1" t="s">
        <v>293</v>
      </c>
      <c r="C11959" s="1" t="s">
        <v>21292</v>
      </c>
      <c r="D11959" s="1" t="s">
        <v>588</v>
      </c>
      <c r="E11959" s="1" t="s">
        <v>4145</v>
      </c>
      <c r="F11959" s="1" t="s">
        <v>297</v>
      </c>
      <c r="G11959" s="1" t="s">
        <v>17</v>
      </c>
      <c r="H11959" s="1">
        <v>45.0</v>
      </c>
      <c r="I11959" s="3">
        <v>43938.291666666664</v>
      </c>
      <c r="J11959" s="1">
        <v>2.43058771164082</v>
      </c>
      <c r="K11959" s="1" t="s">
        <v>62</v>
      </c>
      <c r="M11959" s="3">
        <v>43938.33193508102</v>
      </c>
    </row>
    <row r="11960">
      <c r="A11960" s="1">
        <v>11958.0</v>
      </c>
      <c r="B11960" s="1" t="s">
        <v>4720</v>
      </c>
      <c r="C11960" s="1" t="s">
        <v>21293</v>
      </c>
      <c r="D11960" s="1" t="s">
        <v>2913</v>
      </c>
      <c r="E11960" s="1" t="s">
        <v>4723</v>
      </c>
      <c r="F11960" s="1" t="s">
        <v>4724</v>
      </c>
      <c r="G11960" s="1" t="s">
        <v>17</v>
      </c>
      <c r="H11960" s="1">
        <v>45.0</v>
      </c>
      <c r="I11960" s="3">
        <v>44141.708333333336</v>
      </c>
      <c r="J11960" s="1">
        <v>0.849324486592106</v>
      </c>
      <c r="K11960" s="1" t="s">
        <v>1194</v>
      </c>
      <c r="L11960" s="1" t="s">
        <v>4725</v>
      </c>
      <c r="M11960" s="3">
        <v>44141.748010324074</v>
      </c>
    </row>
    <row r="11961">
      <c r="A11961" s="1">
        <v>11959.0</v>
      </c>
      <c r="B11961" s="1" t="s">
        <v>991</v>
      </c>
      <c r="C11961" s="1" t="s">
        <v>21294</v>
      </c>
      <c r="D11961" s="1" t="s">
        <v>8286</v>
      </c>
      <c r="E11961" s="1" t="s">
        <v>21295</v>
      </c>
      <c r="F11961" s="1" t="s">
        <v>995</v>
      </c>
      <c r="G11961" s="1" t="s">
        <v>89</v>
      </c>
      <c r="H11961" s="1">
        <v>45.0</v>
      </c>
      <c r="I11961" s="3">
        <v>44098.743741377315</v>
      </c>
      <c r="J11961" s="1">
        <v>0.724498636270096</v>
      </c>
      <c r="K11961" s="1" t="s">
        <v>18</v>
      </c>
      <c r="M11961" s="3">
        <v>44098.78114032408</v>
      </c>
    </row>
    <row r="11962">
      <c r="A11962" s="1">
        <v>11960.0</v>
      </c>
      <c r="B11962" s="1" t="s">
        <v>293</v>
      </c>
      <c r="C11962" s="1" t="s">
        <v>21296</v>
      </c>
      <c r="D11962" s="1" t="s">
        <v>588</v>
      </c>
      <c r="E11962" s="1" t="s">
        <v>1698</v>
      </c>
      <c r="F11962" s="1" t="s">
        <v>297</v>
      </c>
      <c r="G11962" s="1" t="s">
        <v>17</v>
      </c>
      <c r="H11962" s="1">
        <v>45.0</v>
      </c>
      <c r="I11962" s="3">
        <v>43920.291666666664</v>
      </c>
      <c r="J11962" s="1">
        <v>1.74052205328202</v>
      </c>
      <c r="K11962" s="1" t="s">
        <v>62</v>
      </c>
      <c r="M11962" s="3">
        <v>43920.33270555556</v>
      </c>
    </row>
    <row r="11963">
      <c r="A11963" s="1">
        <v>11961.0</v>
      </c>
      <c r="B11963" s="1" t="s">
        <v>141</v>
      </c>
      <c r="C11963" s="1" t="s">
        <v>21297</v>
      </c>
      <c r="D11963" s="1" t="s">
        <v>14</v>
      </c>
      <c r="E11963" s="1" t="s">
        <v>21298</v>
      </c>
      <c r="F11963" s="1" t="s">
        <v>175</v>
      </c>
      <c r="G11963" s="1" t="s">
        <v>39</v>
      </c>
      <c r="H11963" s="1">
        <v>45.0</v>
      </c>
      <c r="I11963" s="3">
        <v>44115.375</v>
      </c>
      <c r="J11963" s="1">
        <v>4.48324425825719</v>
      </c>
      <c r="K11963" s="1" t="s">
        <v>46</v>
      </c>
      <c r="M11963" s="3">
        <v>44115.41129635417</v>
      </c>
    </row>
    <row r="11964">
      <c r="A11964" s="1">
        <v>11962.0</v>
      </c>
      <c r="B11964" s="1" t="s">
        <v>401</v>
      </c>
      <c r="C11964" s="1" t="s">
        <v>21299</v>
      </c>
      <c r="D11964" s="1" t="s">
        <v>989</v>
      </c>
      <c r="E11964" s="1" t="s">
        <v>21300</v>
      </c>
      <c r="F11964" s="1" t="s">
        <v>405</v>
      </c>
      <c r="G11964" s="1" t="s">
        <v>39</v>
      </c>
      <c r="H11964" s="1">
        <v>45.0</v>
      </c>
      <c r="I11964" s="3">
        <v>43879.666666666664</v>
      </c>
      <c r="J11964" s="1">
        <v>2.1649427892665</v>
      </c>
      <c r="K11964" s="1" t="s">
        <v>24</v>
      </c>
      <c r="M11964" s="3">
        <v>43879.70393952546</v>
      </c>
    </row>
    <row r="11965">
      <c r="A11965" s="1">
        <v>11963.0</v>
      </c>
      <c r="B11965" s="1" t="s">
        <v>3073</v>
      </c>
      <c r="C11965" s="1" t="s">
        <v>21301</v>
      </c>
      <c r="D11965" s="1" t="s">
        <v>326</v>
      </c>
      <c r="E11965" s="1" t="s">
        <v>6044</v>
      </c>
      <c r="F11965" s="1" t="s">
        <v>3419</v>
      </c>
      <c r="G11965" s="1" t="s">
        <v>17</v>
      </c>
      <c r="H11965" s="1">
        <v>45.0</v>
      </c>
      <c r="I11965" s="3">
        <v>44054.791666666664</v>
      </c>
      <c r="J11965" s="1">
        <v>0.283312586609909</v>
      </c>
      <c r="K11965" s="1" t="s">
        <v>24</v>
      </c>
      <c r="M11965" s="3">
        <v>44054.81173070602</v>
      </c>
    </row>
    <row r="11966">
      <c r="A11966" s="1">
        <v>11964.0</v>
      </c>
      <c r="B11966" s="1" t="s">
        <v>1348</v>
      </c>
      <c r="C11966" s="1" t="s">
        <v>21302</v>
      </c>
      <c r="D11966" s="1" t="s">
        <v>8269</v>
      </c>
      <c r="E11966" s="1" t="s">
        <v>1351</v>
      </c>
      <c r="F11966" s="1" t="s">
        <v>1352</v>
      </c>
      <c r="G11966" s="1" t="s">
        <v>17</v>
      </c>
      <c r="H11966" s="1">
        <v>45.0</v>
      </c>
      <c r="I11966" s="3">
        <v>44068.166666666664</v>
      </c>
      <c r="J11966" s="1">
        <v>2.4410380036985</v>
      </c>
      <c r="K11966" s="1" t="s">
        <v>18</v>
      </c>
      <c r="M11966" s="3">
        <v>44068.20207474537</v>
      </c>
    </row>
    <row r="11967">
      <c r="A11967" s="1">
        <v>11965.0</v>
      </c>
      <c r="B11967" s="1" t="s">
        <v>1699</v>
      </c>
      <c r="C11967" s="1" t="s">
        <v>21303</v>
      </c>
      <c r="D11967" s="1" t="s">
        <v>701</v>
      </c>
      <c r="E11967" s="1" t="s">
        <v>6654</v>
      </c>
      <c r="F11967" s="1" t="s">
        <v>1702</v>
      </c>
      <c r="G11967" s="1" t="s">
        <v>35</v>
      </c>
      <c r="H11967" s="1">
        <v>45.0</v>
      </c>
      <c r="I11967" s="3">
        <v>44246.270833333336</v>
      </c>
      <c r="J11967" s="1">
        <v>0.398325176630066</v>
      </c>
      <c r="K11967" s="1" t="s">
        <v>24</v>
      </c>
      <c r="L11967" s="1" t="s">
        <v>1006</v>
      </c>
      <c r="M11967" s="3">
        <v>44246.42837194444</v>
      </c>
    </row>
    <row r="11968">
      <c r="A11968" s="1">
        <v>11966.0</v>
      </c>
      <c r="B11968" s="1" t="s">
        <v>540</v>
      </c>
      <c r="C11968" s="1" t="s">
        <v>21304</v>
      </c>
      <c r="D11968" s="1" t="s">
        <v>326</v>
      </c>
      <c r="E11968" s="1" t="s">
        <v>543</v>
      </c>
      <c r="F11968" s="1" t="s">
        <v>544</v>
      </c>
      <c r="G11968" s="1" t="s">
        <v>17</v>
      </c>
      <c r="H11968" s="1">
        <v>45.0</v>
      </c>
      <c r="I11968" s="3">
        <v>44116.25</v>
      </c>
      <c r="J11968" s="1">
        <v>3.15189910869369</v>
      </c>
      <c r="K11968" s="1" t="s">
        <v>24</v>
      </c>
      <c r="M11968" s="3">
        <v>44116.28380039352</v>
      </c>
    </row>
    <row r="11969">
      <c r="A11969" s="1">
        <v>11967.0</v>
      </c>
      <c r="B11969" s="1" t="s">
        <v>2494</v>
      </c>
      <c r="C11969" s="1" t="s">
        <v>21305</v>
      </c>
      <c r="D11969" s="1" t="s">
        <v>2496</v>
      </c>
      <c r="E11969" s="1" t="s">
        <v>2497</v>
      </c>
      <c r="F11969" s="1" t="s">
        <v>2498</v>
      </c>
      <c r="G11969" s="1" t="s">
        <v>17</v>
      </c>
      <c r="H11969" s="1">
        <v>45.0</v>
      </c>
      <c r="I11969" s="3">
        <v>44083.666666666664</v>
      </c>
      <c r="J11969" s="1">
        <v>1.79486195315746</v>
      </c>
      <c r="K11969" s="1" t="s">
        <v>2499</v>
      </c>
      <c r="L11969" s="1" t="s">
        <v>2499</v>
      </c>
      <c r="M11969" s="3">
        <v>44083.702120775466</v>
      </c>
    </row>
    <row r="11970">
      <c r="A11970" s="1">
        <v>11968.0</v>
      </c>
      <c r="B11970" s="1" t="s">
        <v>3758</v>
      </c>
      <c r="C11970" s="1" t="s">
        <v>21306</v>
      </c>
      <c r="D11970" s="1" t="s">
        <v>1592</v>
      </c>
      <c r="E11970" s="1" t="s">
        <v>21307</v>
      </c>
      <c r="F11970" s="1" t="s">
        <v>3761</v>
      </c>
      <c r="G11970" s="1" t="s">
        <v>45</v>
      </c>
      <c r="H11970" s="1">
        <v>45.0</v>
      </c>
      <c r="I11970" s="3">
        <v>44198.33655969908</v>
      </c>
      <c r="J11970" s="1">
        <v>1.92905076172223</v>
      </c>
      <c r="K11970" s="1" t="s">
        <v>166</v>
      </c>
      <c r="L11970" s="1" t="s">
        <v>167</v>
      </c>
      <c r="M11970" s="3">
        <v>44198.36639059028</v>
      </c>
    </row>
    <row r="11971">
      <c r="A11971" s="1">
        <v>11969.0</v>
      </c>
      <c r="B11971" s="1" t="s">
        <v>953</v>
      </c>
      <c r="C11971" s="1" t="s">
        <v>21308</v>
      </c>
      <c r="D11971" s="1" t="s">
        <v>1802</v>
      </c>
      <c r="E11971" s="1" t="s">
        <v>16985</v>
      </c>
      <c r="F11971" s="1" t="s">
        <v>1040</v>
      </c>
      <c r="G11971" s="1" t="s">
        <v>17</v>
      </c>
      <c r="H11971" s="1">
        <v>45.0</v>
      </c>
      <c r="I11971" s="3">
        <v>44004.166666666664</v>
      </c>
      <c r="J11971" s="1">
        <v>0.0</v>
      </c>
      <c r="K11971" s="1" t="s">
        <v>18</v>
      </c>
      <c r="M11971" s="3">
        <v>44004.388132037035</v>
      </c>
    </row>
    <row r="11972">
      <c r="A11972" s="1">
        <v>11970.0</v>
      </c>
      <c r="B11972" s="1" t="s">
        <v>732</v>
      </c>
      <c r="C11972" s="1" t="s">
        <v>21309</v>
      </c>
      <c r="D11972" s="1" t="s">
        <v>3403</v>
      </c>
      <c r="E11972" s="1" t="s">
        <v>3404</v>
      </c>
      <c r="F11972" s="1" t="s">
        <v>735</v>
      </c>
      <c r="G11972" s="1" t="s">
        <v>17</v>
      </c>
      <c r="H11972" s="1">
        <v>45.0</v>
      </c>
      <c r="I11972" s="3">
        <v>44207.4375</v>
      </c>
      <c r="J11972" s="1">
        <v>2.60963603421544</v>
      </c>
      <c r="K11972" s="1" t="s">
        <v>24</v>
      </c>
      <c r="M11972" s="3">
        <v>44207.468169189815</v>
      </c>
    </row>
    <row r="11973">
      <c r="A11973" s="1">
        <v>11971.0</v>
      </c>
      <c r="B11973" s="1" t="s">
        <v>9234</v>
      </c>
      <c r="C11973" s="1" t="s">
        <v>21310</v>
      </c>
      <c r="D11973" s="1" t="s">
        <v>15922</v>
      </c>
      <c r="E11973" s="1" t="s">
        <v>21311</v>
      </c>
      <c r="F11973" s="1" t="s">
        <v>9237</v>
      </c>
      <c r="G11973" s="1" t="s">
        <v>39</v>
      </c>
      <c r="H11973" s="1">
        <v>45.0</v>
      </c>
      <c r="I11973" s="3">
        <v>43887.708333333336</v>
      </c>
      <c r="J11973" s="1">
        <v>2.55557755538502</v>
      </c>
      <c r="K11973" s="1" t="s">
        <v>18</v>
      </c>
      <c r="M11973" s="3">
        <v>43887.740492916666</v>
      </c>
    </row>
    <row r="11974">
      <c r="A11974" s="1">
        <v>11972.0</v>
      </c>
      <c r="B11974" s="1" t="s">
        <v>2702</v>
      </c>
      <c r="C11974" s="1" t="s">
        <v>21312</v>
      </c>
      <c r="D11974" s="1" t="s">
        <v>15215</v>
      </c>
      <c r="E11974" s="1" t="s">
        <v>21313</v>
      </c>
      <c r="F11974" s="1" t="s">
        <v>2705</v>
      </c>
      <c r="G11974" s="1" t="s">
        <v>39</v>
      </c>
      <c r="H11974" s="1">
        <v>45.0</v>
      </c>
      <c r="I11974" s="3">
        <v>44139.625</v>
      </c>
      <c r="J11974" s="1">
        <v>2.8697798468818</v>
      </c>
      <c r="K11974" s="1" t="s">
        <v>24</v>
      </c>
      <c r="L11974" s="1" t="s">
        <v>365</v>
      </c>
      <c r="M11974" s="3">
        <v>44139.65710775463</v>
      </c>
    </row>
    <row r="11975">
      <c r="A11975" s="1">
        <v>11973.0</v>
      </c>
      <c r="B11975" s="1" t="s">
        <v>2885</v>
      </c>
      <c r="C11975" s="1" t="s">
        <v>21314</v>
      </c>
      <c r="D11975" s="1" t="s">
        <v>21</v>
      </c>
      <c r="E11975" s="1" t="s">
        <v>2887</v>
      </c>
      <c r="F11975" s="1" t="s">
        <v>2888</v>
      </c>
      <c r="G11975" s="1" t="s">
        <v>17</v>
      </c>
      <c r="H11975" s="1">
        <v>45.0</v>
      </c>
      <c r="I11975" s="3">
        <v>43796.5</v>
      </c>
      <c r="J11975" s="1">
        <v>2.65742837808926</v>
      </c>
      <c r="K11975" s="1" t="s">
        <v>24</v>
      </c>
      <c r="M11975" s="3">
        <v>43796.53314853009</v>
      </c>
    </row>
    <row r="11976">
      <c r="A11976" s="1">
        <v>11974.0</v>
      </c>
      <c r="B11976" s="1" t="s">
        <v>350</v>
      </c>
      <c r="C11976" s="1" t="s">
        <v>21315</v>
      </c>
      <c r="D11976" s="1" t="s">
        <v>75</v>
      </c>
      <c r="E11976" s="1" t="s">
        <v>1893</v>
      </c>
      <c r="F11976" s="1" t="s">
        <v>353</v>
      </c>
      <c r="G11976" s="1" t="s">
        <v>35</v>
      </c>
      <c r="H11976" s="1">
        <v>45.0</v>
      </c>
      <c r="I11976" s="3">
        <v>43577.166666666664</v>
      </c>
      <c r="J11976" s="1">
        <v>0.74562872815684</v>
      </c>
      <c r="K11976" s="1" t="s">
        <v>24</v>
      </c>
      <c r="M11976" s="3">
        <v>43577.21185707176</v>
      </c>
    </row>
    <row r="11977">
      <c r="A11977" s="1">
        <v>11975.0</v>
      </c>
      <c r="B11977" s="1" t="s">
        <v>319</v>
      </c>
      <c r="C11977" s="1" t="s">
        <v>21316</v>
      </c>
      <c r="D11977" s="1" t="s">
        <v>321</v>
      </c>
      <c r="E11977" s="1" t="s">
        <v>21317</v>
      </c>
      <c r="F11977" s="1" t="s">
        <v>323</v>
      </c>
      <c r="G11977" s="1" t="s">
        <v>39</v>
      </c>
      <c r="H11977" s="1">
        <v>45.0</v>
      </c>
      <c r="I11977" s="3">
        <v>44003.291666666664</v>
      </c>
      <c r="J11977" s="1">
        <v>0.953831469943404</v>
      </c>
      <c r="K11977" s="1" t="s">
        <v>24</v>
      </c>
      <c r="M11977" s="3">
        <v>44003.3426596875</v>
      </c>
    </row>
    <row r="11978">
      <c r="A11978" s="1">
        <v>11976.0</v>
      </c>
      <c r="B11978" s="1" t="s">
        <v>2080</v>
      </c>
      <c r="C11978" s="1" t="s">
        <v>21318</v>
      </c>
      <c r="D11978" s="1" t="s">
        <v>1653</v>
      </c>
      <c r="E11978" s="1" t="s">
        <v>2082</v>
      </c>
      <c r="F11978" s="1" t="s">
        <v>2083</v>
      </c>
      <c r="G11978" s="1" t="s">
        <v>17</v>
      </c>
      <c r="H11978" s="1">
        <v>45.0</v>
      </c>
      <c r="I11978" s="3">
        <v>43804.166666666664</v>
      </c>
      <c r="J11978" s="1">
        <v>2.7153851407032</v>
      </c>
      <c r="K11978" s="1" t="s">
        <v>166</v>
      </c>
      <c r="M11978" s="3">
        <v>43804.16365920139</v>
      </c>
    </row>
    <row r="11979">
      <c r="A11979" s="1">
        <v>11977.0</v>
      </c>
      <c r="B11979" s="1" t="s">
        <v>1551</v>
      </c>
      <c r="C11979" s="1" t="s">
        <v>21319</v>
      </c>
      <c r="D11979" s="1" t="s">
        <v>4935</v>
      </c>
      <c r="E11979" s="1" t="s">
        <v>21320</v>
      </c>
      <c r="F11979" s="1" t="s">
        <v>1555</v>
      </c>
      <c r="G11979" s="1" t="s">
        <v>89</v>
      </c>
      <c r="H11979" s="1">
        <v>45.0</v>
      </c>
      <c r="I11979" s="3">
        <v>44134.710326030094</v>
      </c>
      <c r="J11979" s="1">
        <v>1.68548725791813</v>
      </c>
      <c r="K11979" s="1" t="s">
        <v>218</v>
      </c>
      <c r="L11979" s="1" t="s">
        <v>1556</v>
      </c>
      <c r="M11979" s="3">
        <v>44134.72566181713</v>
      </c>
    </row>
    <row r="11980">
      <c r="A11980" s="1">
        <v>11978.0</v>
      </c>
      <c r="B11980" s="1" t="s">
        <v>229</v>
      </c>
      <c r="C11980" s="1" t="s">
        <v>21321</v>
      </c>
      <c r="D11980" s="1" t="s">
        <v>461</v>
      </c>
      <c r="E11980" s="1" t="s">
        <v>3292</v>
      </c>
      <c r="F11980" s="1" t="s">
        <v>232</v>
      </c>
      <c r="G11980" s="1" t="s">
        <v>35</v>
      </c>
      <c r="H11980" s="1">
        <v>45.0</v>
      </c>
      <c r="I11980" s="3">
        <v>43986.625</v>
      </c>
      <c r="J11980" s="1">
        <v>1.82977033471494</v>
      </c>
      <c r="K11980" s="1" t="s">
        <v>24</v>
      </c>
      <c r="M11980" s="3">
        <v>43986.68001478009</v>
      </c>
    </row>
    <row r="11981">
      <c r="A11981" s="1">
        <v>11979.0</v>
      </c>
      <c r="B11981" s="1" t="s">
        <v>1651</v>
      </c>
      <c r="C11981" s="1" t="s">
        <v>21322</v>
      </c>
      <c r="D11981" s="1" t="s">
        <v>6002</v>
      </c>
      <c r="E11981" s="1" t="s">
        <v>21323</v>
      </c>
      <c r="F11981" s="1" t="s">
        <v>1655</v>
      </c>
      <c r="G11981" s="1" t="s">
        <v>39</v>
      </c>
      <c r="H11981" s="1">
        <v>45.0</v>
      </c>
      <c r="I11981" s="3">
        <v>43816.666666666664</v>
      </c>
      <c r="J11981" s="1">
        <v>2.50384621864799</v>
      </c>
      <c r="K11981" s="1" t="s">
        <v>24</v>
      </c>
      <c r="M11981" s="3">
        <v>43816.69711224537</v>
      </c>
    </row>
    <row r="11982">
      <c r="A11982" s="1">
        <v>11980.0</v>
      </c>
      <c r="B11982" s="1" t="s">
        <v>303</v>
      </c>
      <c r="C11982" s="1" t="s">
        <v>21324</v>
      </c>
      <c r="D11982" s="1" t="s">
        <v>305</v>
      </c>
      <c r="E11982" s="1" t="s">
        <v>1671</v>
      </c>
      <c r="F11982" s="1" t="s">
        <v>307</v>
      </c>
      <c r="G11982" s="1" t="s">
        <v>17</v>
      </c>
      <c r="H11982" s="1">
        <v>45.0</v>
      </c>
      <c r="I11982" s="3">
        <v>43926.416666666664</v>
      </c>
      <c r="J11982" s="1">
        <v>1.87695130703134</v>
      </c>
      <c r="K11982" s="1" t="s">
        <v>24</v>
      </c>
      <c r="M11982" s="3">
        <v>43926.443580659725</v>
      </c>
    </row>
    <row r="11983">
      <c r="A11983" s="1">
        <v>11981.0</v>
      </c>
      <c r="B11983" s="1" t="s">
        <v>354</v>
      </c>
      <c r="C11983" s="1" t="s">
        <v>21325</v>
      </c>
      <c r="D11983" s="1" t="s">
        <v>2979</v>
      </c>
      <c r="E11983" s="1" t="s">
        <v>1569</v>
      </c>
      <c r="F11983" s="1" t="s">
        <v>358</v>
      </c>
      <c r="G11983" s="1" t="s">
        <v>35</v>
      </c>
      <c r="H11983" s="1">
        <v>45.0</v>
      </c>
      <c r="I11983" s="3">
        <v>44110.645833333336</v>
      </c>
      <c r="J11983" s="1">
        <v>1.54650640718193</v>
      </c>
      <c r="K11983" s="1" t="s">
        <v>24</v>
      </c>
      <c r="M11983" s="3">
        <v>44110.69405445602</v>
      </c>
    </row>
    <row r="11984">
      <c r="A11984" s="1">
        <v>11982.0</v>
      </c>
      <c r="B11984" s="1" t="s">
        <v>10111</v>
      </c>
      <c r="C11984" s="1" t="s">
        <v>21326</v>
      </c>
      <c r="D11984" s="1" t="s">
        <v>5598</v>
      </c>
      <c r="E11984" s="1" t="s">
        <v>21327</v>
      </c>
      <c r="F11984" s="1" t="s">
        <v>10114</v>
      </c>
      <c r="G11984" s="1" t="s">
        <v>39</v>
      </c>
      <c r="H11984" s="1">
        <v>45.0</v>
      </c>
      <c r="I11984" s="3">
        <v>44108.635416666664</v>
      </c>
      <c r="J11984" s="1">
        <v>1.00063206978647</v>
      </c>
      <c r="K11984" s="1" t="s">
        <v>1194</v>
      </c>
      <c r="M11984" s="3">
        <v>44108.661426018516</v>
      </c>
    </row>
    <row r="11985">
      <c r="A11985" s="1">
        <v>11983.0</v>
      </c>
      <c r="B11985" s="1" t="s">
        <v>582</v>
      </c>
      <c r="C11985" s="1" t="s">
        <v>21328</v>
      </c>
      <c r="D11985" s="1" t="s">
        <v>1025</v>
      </c>
      <c r="E11985" s="1" t="s">
        <v>21329</v>
      </c>
      <c r="F11985" s="1" t="s">
        <v>586</v>
      </c>
      <c r="G11985" s="1" t="s">
        <v>39</v>
      </c>
      <c r="H11985" s="1">
        <v>45.0</v>
      </c>
      <c r="I11985" s="3">
        <v>43633.25</v>
      </c>
      <c r="J11985" s="1">
        <v>0.751673498808333</v>
      </c>
      <c r="K11985" s="1" t="s">
        <v>24</v>
      </c>
      <c r="M11985" s="3">
        <v>43633.28426976852</v>
      </c>
    </row>
    <row r="11986">
      <c r="A11986" s="1">
        <v>11984.0</v>
      </c>
      <c r="B11986" s="1" t="s">
        <v>354</v>
      </c>
      <c r="C11986" s="1" t="s">
        <v>21330</v>
      </c>
      <c r="D11986" s="1" t="s">
        <v>93</v>
      </c>
      <c r="E11986" s="1" t="s">
        <v>21331</v>
      </c>
      <c r="F11986" s="1" t="s">
        <v>358</v>
      </c>
      <c r="G11986" s="1" t="s">
        <v>39</v>
      </c>
      <c r="H11986" s="1">
        <v>45.0</v>
      </c>
      <c r="I11986" s="3">
        <v>43988.666666666664</v>
      </c>
      <c r="J11986" s="1">
        <v>1.75899104696396</v>
      </c>
      <c r="K11986" s="1" t="s">
        <v>24</v>
      </c>
      <c r="M11986" s="3">
        <v>43988.67364594907</v>
      </c>
    </row>
    <row r="11987">
      <c r="A11987" s="1">
        <v>11985.0</v>
      </c>
      <c r="B11987" s="1" t="s">
        <v>119</v>
      </c>
      <c r="C11987" s="1" t="s">
        <v>21332</v>
      </c>
      <c r="D11987" s="1" t="s">
        <v>5947</v>
      </c>
      <c r="E11987" s="1" t="s">
        <v>21333</v>
      </c>
      <c r="F11987" s="1" t="s">
        <v>123</v>
      </c>
      <c r="G11987" s="1" t="s">
        <v>39</v>
      </c>
      <c r="H11987" s="1">
        <v>45.0</v>
      </c>
      <c r="I11987" s="3">
        <v>43902.208333333336</v>
      </c>
      <c r="J11987" s="1">
        <v>0.336890343472383</v>
      </c>
      <c r="K11987" s="1" t="s">
        <v>18</v>
      </c>
      <c r="M11987" s="3">
        <v>43902.24257483796</v>
      </c>
    </row>
    <row r="11988">
      <c r="A11988" s="1">
        <v>11986.0</v>
      </c>
      <c r="B11988" s="1" t="s">
        <v>313</v>
      </c>
      <c r="C11988" s="1" t="s">
        <v>21334</v>
      </c>
      <c r="D11988" s="1" t="s">
        <v>163</v>
      </c>
      <c r="E11988" s="1" t="s">
        <v>14760</v>
      </c>
      <c r="F11988" s="1" t="s">
        <v>317</v>
      </c>
      <c r="G11988" s="1" t="s">
        <v>35</v>
      </c>
      <c r="H11988" s="1">
        <v>45.0</v>
      </c>
      <c r="I11988" s="3">
        <v>44138.177083333336</v>
      </c>
      <c r="J11988" s="1">
        <v>0.816569814826381</v>
      </c>
      <c r="K11988" s="1" t="s">
        <v>166</v>
      </c>
      <c r="L11988" s="1" t="s">
        <v>318</v>
      </c>
      <c r="M11988" s="3">
        <v>44138.197609930554</v>
      </c>
    </row>
    <row r="11989">
      <c r="A11989" s="1">
        <v>11987.0</v>
      </c>
      <c r="B11989" s="1" t="s">
        <v>298</v>
      </c>
      <c r="C11989" s="1" t="s">
        <v>21335</v>
      </c>
      <c r="D11989" s="1" t="s">
        <v>300</v>
      </c>
      <c r="E11989" s="1" t="s">
        <v>301</v>
      </c>
      <c r="F11989" s="1" t="s">
        <v>302</v>
      </c>
      <c r="G11989" s="1" t="s">
        <v>17</v>
      </c>
      <c r="H11989" s="1">
        <v>45.0</v>
      </c>
      <c r="I11989" s="3">
        <v>44006.375</v>
      </c>
      <c r="J11989" s="1">
        <v>1004.78599792581</v>
      </c>
      <c r="K11989" s="1" t="s">
        <v>218</v>
      </c>
      <c r="M11989" s="3">
        <v>44006.44133269676</v>
      </c>
    </row>
    <row r="11990">
      <c r="A11990" s="1">
        <v>11988.0</v>
      </c>
      <c r="B11990" s="1" t="s">
        <v>2069</v>
      </c>
      <c r="C11990" s="1" t="s">
        <v>21336</v>
      </c>
      <c r="D11990" s="1" t="s">
        <v>99</v>
      </c>
      <c r="E11990" s="1" t="s">
        <v>8969</v>
      </c>
      <c r="F11990" s="1" t="s">
        <v>2072</v>
      </c>
      <c r="G11990" s="1" t="s">
        <v>17</v>
      </c>
      <c r="H11990" s="1">
        <v>45.0</v>
      </c>
      <c r="I11990" s="3">
        <v>44190.708333333336</v>
      </c>
      <c r="J11990" s="1">
        <v>4.56548148773471</v>
      </c>
      <c r="K11990" s="1" t="s">
        <v>24</v>
      </c>
      <c r="M11990" s="3">
        <v>44190.72412511574</v>
      </c>
    </row>
    <row r="11991">
      <c r="A11991" s="1">
        <v>11989.0</v>
      </c>
      <c r="B11991" s="1" t="s">
        <v>385</v>
      </c>
      <c r="C11991" s="1" t="s">
        <v>21337</v>
      </c>
      <c r="D11991" s="1" t="s">
        <v>116</v>
      </c>
      <c r="E11991" s="1" t="s">
        <v>3535</v>
      </c>
      <c r="F11991" s="1" t="s">
        <v>388</v>
      </c>
      <c r="G11991" s="1" t="s">
        <v>17</v>
      </c>
      <c r="H11991" s="1">
        <v>45.0</v>
      </c>
      <c r="I11991" s="3">
        <v>43789.25</v>
      </c>
      <c r="J11991" s="1">
        <v>2.55831701804802</v>
      </c>
      <c r="K11991" s="1" t="s">
        <v>24</v>
      </c>
      <c r="M11991" s="3">
        <v>43789.26480340278</v>
      </c>
    </row>
    <row r="11992">
      <c r="A11992" s="1">
        <v>11990.0</v>
      </c>
      <c r="B11992" s="1" t="s">
        <v>520</v>
      </c>
      <c r="C11992" s="1" t="s">
        <v>21338</v>
      </c>
      <c r="D11992" s="1" t="s">
        <v>522</v>
      </c>
      <c r="E11992" s="1" t="s">
        <v>18325</v>
      </c>
      <c r="F11992" s="1" t="s">
        <v>524</v>
      </c>
      <c r="G11992" s="1" t="s">
        <v>35</v>
      </c>
      <c r="H11992" s="1">
        <v>45.0</v>
      </c>
      <c r="I11992" s="3">
        <v>43790.708333333336</v>
      </c>
      <c r="J11992" s="1">
        <v>1.85736592498253</v>
      </c>
      <c r="K11992" s="1" t="s">
        <v>46</v>
      </c>
      <c r="M11992" s="3">
        <v>43790.74162667824</v>
      </c>
    </row>
    <row r="11993">
      <c r="A11993" s="1">
        <v>11991.0</v>
      </c>
      <c r="B11993" s="1" t="s">
        <v>401</v>
      </c>
      <c r="C11993" s="1" t="s">
        <v>21339</v>
      </c>
      <c r="D11993" s="1" t="s">
        <v>818</v>
      </c>
      <c r="E11993" s="1" t="s">
        <v>21340</v>
      </c>
      <c r="F11993" s="1" t="s">
        <v>405</v>
      </c>
      <c r="G11993" s="1" t="s">
        <v>89</v>
      </c>
      <c r="H11993" s="1">
        <v>45.0</v>
      </c>
      <c r="I11993" s="3">
        <v>44175.52598042824</v>
      </c>
      <c r="J11993" s="1">
        <v>2.58923946456757</v>
      </c>
      <c r="K11993" s="1" t="s">
        <v>24</v>
      </c>
      <c r="M11993" s="3">
        <v>44175.56497189815</v>
      </c>
    </row>
    <row r="11994">
      <c r="A11994" s="1">
        <v>11992.0</v>
      </c>
      <c r="B11994" s="1" t="s">
        <v>2314</v>
      </c>
      <c r="C11994" s="1" t="s">
        <v>21341</v>
      </c>
      <c r="D11994" s="1" t="s">
        <v>1802</v>
      </c>
      <c r="E11994" s="1" t="s">
        <v>16611</v>
      </c>
      <c r="F11994" s="1" t="s">
        <v>2318</v>
      </c>
      <c r="G11994" s="1" t="s">
        <v>17</v>
      </c>
      <c r="H11994" s="1">
        <v>45.0</v>
      </c>
      <c r="I11994" s="3">
        <v>43867.666666666664</v>
      </c>
      <c r="J11994" s="1">
        <v>3.47834001858159</v>
      </c>
      <c r="K11994" s="1" t="s">
        <v>18</v>
      </c>
      <c r="M11994" s="3">
        <v>43867.7195315625</v>
      </c>
    </row>
    <row r="11995">
      <c r="A11995" s="1">
        <v>11993.0</v>
      </c>
      <c r="B11995" s="1" t="s">
        <v>385</v>
      </c>
      <c r="C11995" s="1" t="s">
        <v>21342</v>
      </c>
      <c r="D11995" s="1" t="s">
        <v>116</v>
      </c>
      <c r="E11995" s="1" t="s">
        <v>833</v>
      </c>
      <c r="F11995" s="1" t="s">
        <v>388</v>
      </c>
      <c r="G11995" s="1" t="s">
        <v>17</v>
      </c>
      <c r="H11995" s="1">
        <v>45.0</v>
      </c>
      <c r="I11995" s="3">
        <v>44048.666666666664</v>
      </c>
      <c r="J11995" s="1">
        <v>0.0</v>
      </c>
      <c r="K11995" s="1" t="s">
        <v>24</v>
      </c>
      <c r="M11995" s="3">
        <v>44048.738754907405</v>
      </c>
    </row>
    <row r="11996">
      <c r="A11996" s="1">
        <v>11994.0</v>
      </c>
      <c r="B11996" s="1" t="s">
        <v>303</v>
      </c>
      <c r="C11996" s="1" t="s">
        <v>21343</v>
      </c>
      <c r="D11996" s="1" t="s">
        <v>305</v>
      </c>
      <c r="E11996" s="1" t="s">
        <v>336</v>
      </c>
      <c r="F11996" s="1" t="s">
        <v>307</v>
      </c>
      <c r="G11996" s="1" t="s">
        <v>17</v>
      </c>
      <c r="H11996" s="1">
        <v>45.0</v>
      </c>
      <c r="I11996" s="3">
        <v>44125.791666666664</v>
      </c>
      <c r="J11996" s="1">
        <v>0.958909725377076</v>
      </c>
      <c r="K11996" s="1" t="s">
        <v>24</v>
      </c>
      <c r="M11996" s="3">
        <v>44126.22949851852</v>
      </c>
    </row>
    <row r="11997">
      <c r="A11997" s="1">
        <v>11995.0</v>
      </c>
      <c r="B11997" s="1" t="s">
        <v>136</v>
      </c>
      <c r="C11997" s="1" t="s">
        <v>21344</v>
      </c>
      <c r="D11997" s="1" t="s">
        <v>1258</v>
      </c>
      <c r="E11997" s="1" t="s">
        <v>21345</v>
      </c>
      <c r="F11997" s="1" t="s">
        <v>140</v>
      </c>
      <c r="G11997" s="1" t="s">
        <v>39</v>
      </c>
      <c r="H11997" s="1">
        <v>45.0</v>
      </c>
      <c r="I11997" s="3">
        <v>44158.791666666664</v>
      </c>
      <c r="J11997" s="1">
        <v>2.90954247620991</v>
      </c>
      <c r="K11997" s="1" t="s">
        <v>18</v>
      </c>
      <c r="M11997" s="3">
        <v>44158.82392951389</v>
      </c>
    </row>
    <row r="11998">
      <c r="A11998" s="1">
        <v>11996.0</v>
      </c>
      <c r="B11998" s="1" t="s">
        <v>124</v>
      </c>
      <c r="C11998" s="1" t="s">
        <v>21346</v>
      </c>
      <c r="D11998" s="1" t="s">
        <v>906</v>
      </c>
      <c r="E11998" s="1" t="s">
        <v>907</v>
      </c>
      <c r="F11998" s="1" t="s">
        <v>128</v>
      </c>
      <c r="G11998" s="1" t="s">
        <v>17</v>
      </c>
      <c r="H11998" s="1">
        <v>45.0</v>
      </c>
      <c r="I11998" s="3">
        <v>44244.4375</v>
      </c>
      <c r="J11998" s="1">
        <v>1.2972364149769</v>
      </c>
      <c r="K11998" s="1" t="s">
        <v>62</v>
      </c>
      <c r="L11998" s="1" t="s">
        <v>129</v>
      </c>
      <c r="M11998" s="3">
        <v>44244.47353662037</v>
      </c>
    </row>
    <row r="11999">
      <c r="A11999" s="1">
        <v>11997.0</v>
      </c>
      <c r="B11999" s="1" t="s">
        <v>788</v>
      </c>
      <c r="C11999" s="1" t="s">
        <v>21347</v>
      </c>
      <c r="D11999" s="1" t="s">
        <v>1343</v>
      </c>
      <c r="E11999" s="1" t="s">
        <v>1891</v>
      </c>
      <c r="F11999" s="1" t="s">
        <v>791</v>
      </c>
      <c r="G11999" s="1" t="s">
        <v>17</v>
      </c>
      <c r="H11999" s="1">
        <v>45.0</v>
      </c>
      <c r="I11999" s="3">
        <v>43860.145833333336</v>
      </c>
      <c r="J11999" s="1">
        <v>2.36150704758724</v>
      </c>
      <c r="K11999" s="1" t="s">
        <v>24</v>
      </c>
      <c r="M11999" s="3">
        <v>43860.18341327547</v>
      </c>
    </row>
    <row r="12000">
      <c r="A12000" s="1">
        <v>11998.0</v>
      </c>
      <c r="B12000" s="1" t="s">
        <v>21348</v>
      </c>
      <c r="C12000" s="1" t="s">
        <v>21349</v>
      </c>
      <c r="D12000" s="1" t="s">
        <v>13435</v>
      </c>
      <c r="E12000" s="1" t="s">
        <v>21350</v>
      </c>
      <c r="F12000" s="1" t="s">
        <v>21351</v>
      </c>
      <c r="G12000" s="1" t="s">
        <v>17</v>
      </c>
      <c r="H12000" s="1">
        <v>45.0</v>
      </c>
      <c r="I12000" s="3">
        <v>44251.395833333336</v>
      </c>
      <c r="J12000" s="1">
        <v>1.95227683695786</v>
      </c>
      <c r="K12000" s="1" t="s">
        <v>24</v>
      </c>
      <c r="L12000" s="1" t="s">
        <v>238</v>
      </c>
      <c r="M12000" s="3">
        <v>44251.42929453704</v>
      </c>
    </row>
    <row r="12001">
      <c r="A12001" s="1">
        <v>11999.0</v>
      </c>
      <c r="B12001" s="1" t="s">
        <v>324</v>
      </c>
      <c r="C12001" s="1" t="s">
        <v>21352</v>
      </c>
      <c r="D12001" s="1" t="s">
        <v>326</v>
      </c>
      <c r="E12001" s="1" t="s">
        <v>3871</v>
      </c>
      <c r="F12001" s="1" t="s">
        <v>328</v>
      </c>
      <c r="G12001" s="1" t="s">
        <v>17</v>
      </c>
      <c r="H12001" s="1">
        <v>45.0</v>
      </c>
      <c r="I12001" s="3">
        <v>44188.291666666664</v>
      </c>
      <c r="J12001" s="1">
        <v>0.0</v>
      </c>
      <c r="K12001" s="1" t="s">
        <v>24</v>
      </c>
      <c r="M12001" s="3">
        <v>44188.670495081016</v>
      </c>
    </row>
    <row r="12002">
      <c r="A12002" s="1">
        <v>12000.0</v>
      </c>
      <c r="B12002" s="1" t="s">
        <v>590</v>
      </c>
      <c r="C12002" s="1" t="s">
        <v>21353</v>
      </c>
      <c r="D12002" s="1" t="s">
        <v>3943</v>
      </c>
      <c r="E12002" s="1" t="s">
        <v>21354</v>
      </c>
      <c r="F12002" s="1" t="s">
        <v>594</v>
      </c>
      <c r="G12002" s="1" t="s">
        <v>39</v>
      </c>
      <c r="H12002" s="1">
        <v>45.0</v>
      </c>
      <c r="I12002" s="3">
        <v>44142.291666666664</v>
      </c>
      <c r="J12002" s="1">
        <v>1.8811658088249</v>
      </c>
      <c r="K12002" s="1" t="s">
        <v>511</v>
      </c>
      <c r="M12002" s="3">
        <v>44142.69665571759</v>
      </c>
    </row>
    <row r="12003">
      <c r="A12003" s="1">
        <v>12001.0</v>
      </c>
      <c r="B12003" s="1" t="s">
        <v>6895</v>
      </c>
      <c r="C12003" s="1" t="s">
        <v>21355</v>
      </c>
      <c r="D12003" s="1" t="s">
        <v>4022</v>
      </c>
      <c r="E12003" s="1" t="s">
        <v>21356</v>
      </c>
      <c r="F12003" s="1" t="s">
        <v>6898</v>
      </c>
      <c r="G12003" s="1" t="s">
        <v>89</v>
      </c>
      <c r="H12003" s="1">
        <v>45.0</v>
      </c>
      <c r="I12003" s="3">
        <v>43892.72894652778</v>
      </c>
      <c r="J12003" s="1">
        <v>0.607999034385199</v>
      </c>
      <c r="K12003" s="1" t="s">
        <v>24</v>
      </c>
      <c r="M12003" s="3">
        <v>43892.76851855324</v>
      </c>
    </row>
    <row r="12004">
      <c r="A12004" s="1">
        <v>12002.0</v>
      </c>
      <c r="B12004" s="1" t="s">
        <v>2467</v>
      </c>
      <c r="C12004" s="1" t="s">
        <v>21357</v>
      </c>
      <c r="D12004" s="1" t="s">
        <v>1255</v>
      </c>
      <c r="E12004" s="1" t="s">
        <v>3681</v>
      </c>
      <c r="F12004" s="1" t="s">
        <v>2470</v>
      </c>
      <c r="G12004" s="1" t="s">
        <v>17</v>
      </c>
      <c r="H12004" s="1">
        <v>45.0</v>
      </c>
      <c r="I12004" s="3">
        <v>43888.614583333336</v>
      </c>
      <c r="J12004" s="1">
        <v>0.0</v>
      </c>
      <c r="K12004" s="1" t="s">
        <v>83</v>
      </c>
      <c r="M12004" s="3">
        <v>43889.29350490741</v>
      </c>
    </row>
    <row r="12005">
      <c r="A12005" s="1">
        <v>12003.0</v>
      </c>
      <c r="B12005" s="1" t="s">
        <v>1699</v>
      </c>
      <c r="C12005" s="1" t="s">
        <v>21358</v>
      </c>
      <c r="D12005" s="1" t="s">
        <v>701</v>
      </c>
      <c r="E12005" s="1" t="s">
        <v>7933</v>
      </c>
      <c r="F12005" s="1" t="s">
        <v>1702</v>
      </c>
      <c r="G12005" s="1" t="s">
        <v>35</v>
      </c>
      <c r="H12005" s="1">
        <v>45.0</v>
      </c>
      <c r="I12005" s="3">
        <v>44224.708333333336</v>
      </c>
      <c r="J12005" s="1">
        <v>1.87245013066807</v>
      </c>
      <c r="K12005" s="1" t="s">
        <v>24</v>
      </c>
      <c r="L12005" s="1" t="s">
        <v>1006</v>
      </c>
      <c r="M12005" s="3">
        <v>44224.778782581016</v>
      </c>
    </row>
    <row r="12006">
      <c r="A12006" s="1">
        <v>12004.0</v>
      </c>
      <c r="B12006" s="1" t="s">
        <v>624</v>
      </c>
      <c r="C12006" s="1" t="s">
        <v>21359</v>
      </c>
      <c r="D12006" s="1" t="s">
        <v>3581</v>
      </c>
      <c r="E12006" s="1" t="s">
        <v>21360</v>
      </c>
      <c r="F12006" s="1" t="s">
        <v>628</v>
      </c>
      <c r="G12006" s="1" t="s">
        <v>89</v>
      </c>
      <c r="H12006" s="1">
        <v>45.0</v>
      </c>
      <c r="I12006" s="3">
        <v>43843.43956814815</v>
      </c>
      <c r="J12006" s="1">
        <v>0.717850408391189</v>
      </c>
      <c r="K12006" s="1" t="s">
        <v>24</v>
      </c>
      <c r="M12006" s="3">
        <v>43843.446424340276</v>
      </c>
    </row>
    <row r="12007">
      <c r="A12007" s="1">
        <v>12005.0</v>
      </c>
      <c r="B12007" s="1" t="s">
        <v>340</v>
      </c>
      <c r="C12007" s="1" t="s">
        <v>21361</v>
      </c>
      <c r="D12007" s="1" t="s">
        <v>342</v>
      </c>
      <c r="E12007" s="1" t="s">
        <v>4422</v>
      </c>
      <c r="F12007" s="1" t="s">
        <v>344</v>
      </c>
      <c r="G12007" s="1" t="s">
        <v>17</v>
      </c>
      <c r="H12007" s="1">
        <v>45.0</v>
      </c>
      <c r="I12007" s="3">
        <v>44055.208333333336</v>
      </c>
      <c r="J12007" s="1">
        <v>0.346069779663176</v>
      </c>
      <c r="K12007" s="1" t="s">
        <v>83</v>
      </c>
      <c r="M12007" s="3">
        <v>44055.24510162037</v>
      </c>
    </row>
    <row r="12008">
      <c r="A12008" s="1">
        <v>12006.0</v>
      </c>
      <c r="B12008" s="1" t="s">
        <v>2276</v>
      </c>
      <c r="C12008" s="1" t="s">
        <v>21362</v>
      </c>
      <c r="D12008" s="1" t="s">
        <v>11659</v>
      </c>
      <c r="E12008" s="1" t="s">
        <v>11660</v>
      </c>
      <c r="F12008" s="1" t="s">
        <v>2279</v>
      </c>
      <c r="G12008" s="1" t="s">
        <v>17</v>
      </c>
      <c r="H12008" s="1">
        <v>45.0</v>
      </c>
      <c r="I12008" s="3">
        <v>43892.708333333336</v>
      </c>
      <c r="J12008" s="1">
        <v>1.55601139133222</v>
      </c>
      <c r="K12008" s="1" t="s">
        <v>159</v>
      </c>
      <c r="M12008" s="3">
        <v>43892.69806831019</v>
      </c>
    </row>
    <row r="12009">
      <c r="A12009" s="1">
        <v>12007.0</v>
      </c>
      <c r="B12009" s="1" t="s">
        <v>425</v>
      </c>
      <c r="C12009" s="1" t="s">
        <v>21363</v>
      </c>
      <c r="D12009" s="1" t="s">
        <v>326</v>
      </c>
      <c r="E12009" s="1" t="s">
        <v>7717</v>
      </c>
      <c r="F12009" s="1" t="s">
        <v>428</v>
      </c>
      <c r="G12009" s="1" t="s">
        <v>17</v>
      </c>
      <c r="H12009" s="1">
        <v>45.0</v>
      </c>
      <c r="I12009" s="3">
        <v>44049.270833333336</v>
      </c>
      <c r="J12009" s="1">
        <v>0.286219867962328</v>
      </c>
      <c r="K12009" s="1" t="s">
        <v>24</v>
      </c>
      <c r="M12009" s="3">
        <v>44049.28346530093</v>
      </c>
    </row>
    <row r="12010">
      <c r="A12010" s="1">
        <v>12008.0</v>
      </c>
      <c r="B12010" s="1" t="s">
        <v>792</v>
      </c>
      <c r="C12010" s="1" t="s">
        <v>21364</v>
      </c>
      <c r="D12010" s="1" t="s">
        <v>578</v>
      </c>
      <c r="E12010" s="1" t="s">
        <v>794</v>
      </c>
      <c r="F12010" s="1" t="s">
        <v>795</v>
      </c>
      <c r="G12010" s="1" t="s">
        <v>17</v>
      </c>
      <c r="H12010" s="1">
        <v>45.0</v>
      </c>
      <c r="I12010" s="3">
        <v>44109.1875</v>
      </c>
      <c r="J12010" s="1">
        <v>3.36708112785847</v>
      </c>
      <c r="K12010" s="1" t="s">
        <v>18</v>
      </c>
      <c r="L12010" s="1" t="s">
        <v>444</v>
      </c>
      <c r="M12010" s="3">
        <v>44109.20643233796</v>
      </c>
    </row>
    <row r="12011">
      <c r="A12011" s="1">
        <v>12009.0</v>
      </c>
      <c r="B12011" s="1" t="s">
        <v>1920</v>
      </c>
      <c r="C12011" s="1" t="s">
        <v>21365</v>
      </c>
      <c r="D12011" s="1" t="s">
        <v>207</v>
      </c>
      <c r="E12011" s="1" t="s">
        <v>21366</v>
      </c>
      <c r="F12011" s="1" t="s">
        <v>1923</v>
      </c>
      <c r="G12011" s="1" t="s">
        <v>39</v>
      </c>
      <c r="H12011" s="1">
        <v>45.0</v>
      </c>
      <c r="I12011" s="3">
        <v>44016.375</v>
      </c>
      <c r="J12011" s="1">
        <v>1.68646599119403</v>
      </c>
      <c r="K12011" s="1" t="s">
        <v>218</v>
      </c>
      <c r="M12011" s="3">
        <v>44016.4113103125</v>
      </c>
    </row>
    <row r="12012">
      <c r="A12012" s="1">
        <v>12010.0</v>
      </c>
      <c r="B12012" s="1" t="s">
        <v>2973</v>
      </c>
      <c r="C12012" s="1" t="s">
        <v>21367</v>
      </c>
      <c r="D12012" s="1" t="s">
        <v>560</v>
      </c>
      <c r="E12012" s="1" t="s">
        <v>2975</v>
      </c>
      <c r="F12012" s="1" t="s">
        <v>2976</v>
      </c>
      <c r="G12012" s="1" t="s">
        <v>17</v>
      </c>
      <c r="H12012" s="1">
        <v>45.0</v>
      </c>
      <c r="I12012" s="3">
        <v>43775.416666666664</v>
      </c>
      <c r="J12012" s="1">
        <v>0.0</v>
      </c>
      <c r="K12012" s="1" t="s">
        <v>166</v>
      </c>
      <c r="M12012" s="3">
        <v>43775.5379368287</v>
      </c>
    </row>
    <row r="12013">
      <c r="A12013" s="1">
        <v>12011.0</v>
      </c>
      <c r="B12013" s="1" t="s">
        <v>3706</v>
      </c>
      <c r="C12013" s="1" t="s">
        <v>21368</v>
      </c>
      <c r="D12013" s="1" t="s">
        <v>3708</v>
      </c>
      <c r="E12013" s="1" t="s">
        <v>21369</v>
      </c>
      <c r="F12013" s="1" t="s">
        <v>3710</v>
      </c>
      <c r="G12013" s="1" t="s">
        <v>45</v>
      </c>
      <c r="H12013" s="1">
        <v>45.0</v>
      </c>
      <c r="I12013" s="3">
        <v>44189.24697972222</v>
      </c>
      <c r="J12013" s="1">
        <v>1.98431028352039</v>
      </c>
      <c r="K12013" s="1" t="s">
        <v>46</v>
      </c>
      <c r="M12013" s="3">
        <v>44189.26802565972</v>
      </c>
    </row>
    <row r="12014">
      <c r="A12014" s="1">
        <v>12012.0</v>
      </c>
      <c r="B12014" s="1" t="s">
        <v>4367</v>
      </c>
      <c r="C12014" s="1" t="s">
        <v>21370</v>
      </c>
      <c r="D12014" s="1" t="s">
        <v>869</v>
      </c>
      <c r="E12014" s="1" t="s">
        <v>21371</v>
      </c>
      <c r="F12014" s="1" t="s">
        <v>4370</v>
      </c>
      <c r="G12014" s="1" t="s">
        <v>17</v>
      </c>
      <c r="H12014" s="1">
        <v>45.0</v>
      </c>
      <c r="I12014" s="3">
        <v>44222.333333333336</v>
      </c>
      <c r="J12014" s="1">
        <v>3.09429143822918</v>
      </c>
      <c r="K12014" s="1" t="s">
        <v>24</v>
      </c>
      <c r="L12014" s="1" t="s">
        <v>2724</v>
      </c>
      <c r="M12014" s="3">
        <v>44222.368577581015</v>
      </c>
    </row>
    <row r="12015">
      <c r="A12015" s="1">
        <v>12013.0</v>
      </c>
      <c r="B12015" s="1" t="s">
        <v>6213</v>
      </c>
      <c r="C12015" s="1" t="s">
        <v>21372</v>
      </c>
      <c r="D12015" s="1" t="s">
        <v>6215</v>
      </c>
      <c r="E12015" s="1" t="s">
        <v>6216</v>
      </c>
      <c r="F12015" s="1" t="s">
        <v>6217</v>
      </c>
      <c r="G12015" s="1" t="s">
        <v>35</v>
      </c>
      <c r="H12015" s="1">
        <v>45.0</v>
      </c>
      <c r="I12015" s="3">
        <v>43489.166666666664</v>
      </c>
      <c r="J12015" s="1">
        <v>2.50677437383884</v>
      </c>
      <c r="K12015" s="1" t="s">
        <v>24</v>
      </c>
      <c r="M12015" s="3">
        <v>43489.22024099537</v>
      </c>
    </row>
    <row r="12016">
      <c r="A12016" s="1">
        <v>12014.0</v>
      </c>
      <c r="B12016" s="1" t="s">
        <v>324</v>
      </c>
      <c r="C12016" s="1" t="s">
        <v>21373</v>
      </c>
      <c r="D12016" s="1" t="s">
        <v>326</v>
      </c>
      <c r="E12016" s="1" t="s">
        <v>327</v>
      </c>
      <c r="F12016" s="1" t="s">
        <v>328</v>
      </c>
      <c r="G12016" s="1" t="s">
        <v>17</v>
      </c>
      <c r="H12016" s="1">
        <v>45.0</v>
      </c>
      <c r="I12016" s="3">
        <v>44144.625</v>
      </c>
      <c r="J12016" s="1">
        <v>0.0</v>
      </c>
      <c r="K12016" s="1" t="s">
        <v>24</v>
      </c>
      <c r="M12016" s="3">
        <v>44144.69053678241</v>
      </c>
    </row>
    <row r="12017">
      <c r="A12017" s="1">
        <v>12015.0</v>
      </c>
      <c r="B12017" s="1" t="s">
        <v>319</v>
      </c>
      <c r="C12017" s="1" t="s">
        <v>21374</v>
      </c>
      <c r="D12017" s="1" t="s">
        <v>4635</v>
      </c>
      <c r="E12017" s="1" t="s">
        <v>12245</v>
      </c>
      <c r="F12017" s="1" t="s">
        <v>323</v>
      </c>
      <c r="G12017" s="1" t="s">
        <v>17</v>
      </c>
      <c r="H12017" s="1">
        <v>45.0</v>
      </c>
      <c r="I12017" s="3">
        <v>43688.416666666664</v>
      </c>
      <c r="J12017" s="1">
        <v>3.04390190706024</v>
      </c>
      <c r="K12017" s="1" t="s">
        <v>24</v>
      </c>
      <c r="M12017" s="3">
        <v>43707.33002954861</v>
      </c>
    </row>
    <row r="12018">
      <c r="A12018" s="1">
        <v>12016.0</v>
      </c>
      <c r="B12018" s="1" t="s">
        <v>1954</v>
      </c>
      <c r="C12018" s="1" t="s">
        <v>21375</v>
      </c>
      <c r="D12018" s="1" t="s">
        <v>2994</v>
      </c>
      <c r="E12018" s="1" t="s">
        <v>21376</v>
      </c>
      <c r="F12018" s="1" t="s">
        <v>1957</v>
      </c>
      <c r="G12018" s="1" t="s">
        <v>89</v>
      </c>
      <c r="H12018" s="1">
        <v>45.0</v>
      </c>
      <c r="I12018" s="3">
        <v>44215.42382659722</v>
      </c>
      <c r="J12018" s="1">
        <v>2.6815773254146</v>
      </c>
      <c r="K12018" s="1" t="s">
        <v>83</v>
      </c>
      <c r="L12018" s="1" t="s">
        <v>1958</v>
      </c>
      <c r="M12018" s="3">
        <v>44215.44573292824</v>
      </c>
    </row>
    <row r="12019">
      <c r="A12019" s="1">
        <v>12017.0</v>
      </c>
      <c r="B12019" s="1" t="s">
        <v>2891</v>
      </c>
      <c r="C12019" s="1" t="s">
        <v>21377</v>
      </c>
      <c r="D12019" s="1" t="s">
        <v>86</v>
      </c>
      <c r="E12019" s="1" t="s">
        <v>2893</v>
      </c>
      <c r="F12019" s="1" t="s">
        <v>2894</v>
      </c>
      <c r="G12019" s="1" t="s">
        <v>17</v>
      </c>
      <c r="H12019" s="1">
        <v>45.0</v>
      </c>
      <c r="I12019" s="3">
        <v>43776.208333333336</v>
      </c>
      <c r="J12019" s="1">
        <v>1.14661606503495</v>
      </c>
      <c r="K12019" s="1" t="s">
        <v>46</v>
      </c>
      <c r="M12019" s="3">
        <v>43776.244932685186</v>
      </c>
    </row>
    <row r="12020">
      <c r="A12020" s="1">
        <v>12018.0</v>
      </c>
      <c r="B12020" s="1" t="s">
        <v>303</v>
      </c>
      <c r="C12020" s="1" t="s">
        <v>21378</v>
      </c>
      <c r="D12020" s="1" t="s">
        <v>305</v>
      </c>
      <c r="E12020" s="1" t="s">
        <v>306</v>
      </c>
      <c r="F12020" s="1" t="s">
        <v>307</v>
      </c>
      <c r="G12020" s="1" t="s">
        <v>17</v>
      </c>
      <c r="H12020" s="1">
        <v>45.0</v>
      </c>
      <c r="I12020" s="3">
        <v>44033.229166666664</v>
      </c>
      <c r="J12020" s="1">
        <v>1.57876278857791</v>
      </c>
      <c r="K12020" s="1" t="s">
        <v>24</v>
      </c>
      <c r="M12020" s="3">
        <v>44033.26922042824</v>
      </c>
    </row>
    <row r="12021">
      <c r="A12021" s="1">
        <v>12019.0</v>
      </c>
      <c r="B12021" s="1" t="s">
        <v>2891</v>
      </c>
      <c r="C12021" s="1" t="s">
        <v>21379</v>
      </c>
      <c r="D12021" s="1" t="s">
        <v>1243</v>
      </c>
      <c r="E12021" s="1" t="s">
        <v>21380</v>
      </c>
      <c r="F12021" s="1" t="s">
        <v>2894</v>
      </c>
      <c r="G12021" s="1" t="s">
        <v>39</v>
      </c>
      <c r="H12021" s="1">
        <v>45.0</v>
      </c>
      <c r="I12021" s="3">
        <v>43771.583333333336</v>
      </c>
      <c r="J12021" s="1">
        <v>2.71154050201528</v>
      </c>
      <c r="K12021" s="1" t="s">
        <v>46</v>
      </c>
      <c r="M12021" s="3">
        <v>43771.62510157407</v>
      </c>
    </row>
    <row r="12022">
      <c r="A12022" s="1">
        <v>12020.0</v>
      </c>
      <c r="B12022" s="1" t="s">
        <v>7630</v>
      </c>
      <c r="C12022" s="1" t="s">
        <v>21381</v>
      </c>
      <c r="D12022" s="1" t="s">
        <v>9536</v>
      </c>
      <c r="E12022" s="1" t="s">
        <v>21382</v>
      </c>
      <c r="F12022" s="1" t="s">
        <v>7633</v>
      </c>
      <c r="G12022" s="1" t="s">
        <v>89</v>
      </c>
      <c r="H12022" s="1">
        <v>45.0</v>
      </c>
      <c r="I12022" s="3">
        <v>44090.654458275465</v>
      </c>
      <c r="J12022" s="1">
        <v>0.557342282396409</v>
      </c>
      <c r="K12022" s="1" t="s">
        <v>24</v>
      </c>
      <c r="L12022" s="1" t="s">
        <v>406</v>
      </c>
      <c r="M12022" s="3">
        <v>44090.654909363424</v>
      </c>
    </row>
    <row r="12023">
      <c r="A12023" s="1">
        <v>12021.0</v>
      </c>
      <c r="B12023" s="1" t="s">
        <v>796</v>
      </c>
      <c r="C12023" s="1" t="s">
        <v>21383</v>
      </c>
      <c r="D12023" s="1" t="s">
        <v>173</v>
      </c>
      <c r="E12023" s="1" t="s">
        <v>798</v>
      </c>
      <c r="F12023" s="1" t="s">
        <v>799</v>
      </c>
      <c r="G12023" s="1" t="s">
        <v>35</v>
      </c>
      <c r="H12023" s="1">
        <v>45.0</v>
      </c>
      <c r="I12023" s="3">
        <v>44202.645833333336</v>
      </c>
      <c r="J12023" s="1">
        <v>1.57441023753478</v>
      </c>
      <c r="K12023" s="1" t="s">
        <v>18</v>
      </c>
      <c r="M12023" s="3">
        <v>44203.68258590278</v>
      </c>
    </row>
    <row r="12024">
      <c r="A12024" s="1">
        <v>12022.0</v>
      </c>
      <c r="B12024" s="1" t="s">
        <v>3909</v>
      </c>
      <c r="C12024" s="1" t="s">
        <v>21384</v>
      </c>
      <c r="D12024" s="1" t="s">
        <v>989</v>
      </c>
      <c r="E12024" s="1" t="s">
        <v>21385</v>
      </c>
      <c r="F12024" s="1" t="s">
        <v>3912</v>
      </c>
      <c r="G12024" s="1" t="s">
        <v>39</v>
      </c>
      <c r="H12024" s="1">
        <v>45.0</v>
      </c>
      <c r="I12024" s="3">
        <v>43906.6875</v>
      </c>
      <c r="J12024" s="1">
        <v>2.84507623217851</v>
      </c>
      <c r="K12024" s="1" t="s">
        <v>24</v>
      </c>
      <c r="M12024" s="3">
        <v>43906.7232158912</v>
      </c>
    </row>
    <row r="12025">
      <c r="A12025" s="1">
        <v>12023.0</v>
      </c>
      <c r="B12025" s="1" t="s">
        <v>191</v>
      </c>
      <c r="C12025" s="1" t="s">
        <v>21386</v>
      </c>
      <c r="D12025" s="1" t="s">
        <v>1332</v>
      </c>
      <c r="E12025" s="1" t="s">
        <v>14816</v>
      </c>
      <c r="F12025" s="1" t="s">
        <v>195</v>
      </c>
      <c r="G12025" s="1" t="s">
        <v>17</v>
      </c>
      <c r="H12025" s="1">
        <v>45.0</v>
      </c>
      <c r="I12025" s="3">
        <v>43753.208333333336</v>
      </c>
      <c r="J12025" s="1">
        <v>2.59169060388349</v>
      </c>
      <c r="K12025" s="1" t="s">
        <v>24</v>
      </c>
      <c r="M12025" s="3">
        <v>43753.2445380787</v>
      </c>
    </row>
    <row r="12026">
      <c r="A12026" s="1">
        <v>12024.0</v>
      </c>
      <c r="B12026" s="1" t="s">
        <v>896</v>
      </c>
      <c r="C12026" s="1" t="s">
        <v>21387</v>
      </c>
      <c r="D12026" s="1" t="s">
        <v>898</v>
      </c>
      <c r="E12026" s="1" t="s">
        <v>5929</v>
      </c>
      <c r="F12026" s="1" t="s">
        <v>900</v>
      </c>
      <c r="G12026" s="1" t="s">
        <v>17</v>
      </c>
      <c r="H12026" s="1">
        <v>45.0</v>
      </c>
      <c r="I12026" s="3">
        <v>44135.583333333336</v>
      </c>
      <c r="J12026" s="1">
        <v>2.28427666766006</v>
      </c>
      <c r="K12026" s="1" t="s">
        <v>24</v>
      </c>
      <c r="M12026" s="3">
        <v>44135.618265868055</v>
      </c>
    </row>
    <row r="12027">
      <c r="A12027" s="1">
        <v>12025.0</v>
      </c>
      <c r="B12027" s="1" t="s">
        <v>1023</v>
      </c>
      <c r="C12027" s="1" t="s">
        <v>21388</v>
      </c>
      <c r="D12027" s="1" t="s">
        <v>1025</v>
      </c>
      <c r="E12027" s="1" t="s">
        <v>11637</v>
      </c>
      <c r="F12027" s="1" t="s">
        <v>1027</v>
      </c>
      <c r="G12027" s="1" t="s">
        <v>35</v>
      </c>
      <c r="H12027" s="1">
        <v>45.0</v>
      </c>
      <c r="I12027" s="3">
        <v>43663.166666666664</v>
      </c>
      <c r="J12027" s="1">
        <v>1.65181381931906</v>
      </c>
      <c r="K12027" s="1" t="s">
        <v>24</v>
      </c>
      <c r="M12027" s="3">
        <v>43663.177736006946</v>
      </c>
    </row>
    <row r="12028">
      <c r="A12028" s="1">
        <v>12026.0</v>
      </c>
      <c r="B12028" s="1" t="s">
        <v>1315</v>
      </c>
      <c r="C12028" s="1" t="s">
        <v>21389</v>
      </c>
      <c r="D12028" s="1" t="s">
        <v>411</v>
      </c>
      <c r="E12028" s="1" t="s">
        <v>4843</v>
      </c>
      <c r="F12028" s="1" t="s">
        <v>1319</v>
      </c>
      <c r="G12028" s="1" t="s">
        <v>17</v>
      </c>
      <c r="H12028" s="1">
        <v>45.0</v>
      </c>
      <c r="I12028" s="3">
        <v>43912.333333333336</v>
      </c>
      <c r="J12028" s="1">
        <v>0.453523829509406</v>
      </c>
      <c r="K12028" s="1" t="s">
        <v>18</v>
      </c>
      <c r="M12028" s="3">
        <v>43912.35533762731</v>
      </c>
    </row>
    <row r="12029">
      <c r="A12029" s="1">
        <v>12027.0</v>
      </c>
      <c r="B12029" s="1" t="s">
        <v>293</v>
      </c>
      <c r="C12029" s="1" t="s">
        <v>21390</v>
      </c>
      <c r="D12029" s="1" t="s">
        <v>588</v>
      </c>
      <c r="E12029" s="1" t="s">
        <v>7094</v>
      </c>
      <c r="F12029" s="1" t="s">
        <v>297</v>
      </c>
      <c r="G12029" s="1" t="s">
        <v>17</v>
      </c>
      <c r="H12029" s="1">
        <v>45.0</v>
      </c>
      <c r="I12029" s="3">
        <v>43812.25</v>
      </c>
      <c r="J12029" s="1">
        <v>0.999000601370249</v>
      </c>
      <c r="K12029" s="1" t="s">
        <v>62</v>
      </c>
      <c r="M12029" s="3">
        <v>43812.33336822916</v>
      </c>
    </row>
    <row r="12030">
      <c r="A12030" s="1">
        <v>12028.0</v>
      </c>
      <c r="B12030" s="1" t="s">
        <v>620</v>
      </c>
      <c r="C12030" s="1" t="s">
        <v>21391</v>
      </c>
      <c r="D12030" s="1" t="s">
        <v>2567</v>
      </c>
      <c r="E12030" s="1" t="s">
        <v>21392</v>
      </c>
      <c r="F12030" s="1" t="s">
        <v>623</v>
      </c>
      <c r="G12030" s="1" t="s">
        <v>89</v>
      </c>
      <c r="H12030" s="1">
        <v>45.0</v>
      </c>
      <c r="I12030" s="3">
        <v>44019.59688903935</v>
      </c>
      <c r="J12030" s="1">
        <v>1.53218269432025</v>
      </c>
      <c r="K12030" s="1" t="s">
        <v>18</v>
      </c>
      <c r="M12030" s="3">
        <v>44019.63760925926</v>
      </c>
    </row>
    <row r="12031">
      <c r="A12031" s="1">
        <v>12029.0</v>
      </c>
      <c r="B12031" s="1" t="s">
        <v>12</v>
      </c>
      <c r="C12031" s="1" t="s">
        <v>21393</v>
      </c>
      <c r="D12031" s="1" t="s">
        <v>411</v>
      </c>
      <c r="E12031" s="1" t="s">
        <v>5115</v>
      </c>
      <c r="F12031" s="1" t="s">
        <v>16</v>
      </c>
      <c r="G12031" s="1" t="s">
        <v>17</v>
      </c>
      <c r="H12031" s="1">
        <v>45.0</v>
      </c>
      <c r="I12031" s="3">
        <v>43973.625</v>
      </c>
      <c r="J12031" s="1">
        <v>0.868777250301419</v>
      </c>
      <c r="K12031" s="1" t="s">
        <v>18</v>
      </c>
      <c r="M12031" s="3">
        <v>43973.626712083336</v>
      </c>
    </row>
    <row r="12032">
      <c r="A12032" s="1">
        <v>12030.0</v>
      </c>
      <c r="B12032" s="1" t="s">
        <v>1315</v>
      </c>
      <c r="C12032" s="1" t="s">
        <v>21394</v>
      </c>
      <c r="D12032" s="1" t="s">
        <v>411</v>
      </c>
      <c r="E12032" s="1" t="s">
        <v>1386</v>
      </c>
      <c r="F12032" s="1" t="s">
        <v>1319</v>
      </c>
      <c r="G12032" s="1" t="s">
        <v>17</v>
      </c>
      <c r="H12032" s="1">
        <v>45.0</v>
      </c>
      <c r="I12032" s="3">
        <v>43871.333333333336</v>
      </c>
      <c r="J12032" s="1">
        <v>0.85971681159196</v>
      </c>
      <c r="K12032" s="1" t="s">
        <v>18</v>
      </c>
      <c r="M12032" s="3">
        <v>43871.35789908565</v>
      </c>
    </row>
    <row r="12033">
      <c r="A12033" s="1">
        <v>12031.0</v>
      </c>
      <c r="B12033" s="1" t="s">
        <v>303</v>
      </c>
      <c r="C12033" s="1" t="s">
        <v>21395</v>
      </c>
      <c r="D12033" s="1" t="s">
        <v>305</v>
      </c>
      <c r="E12033" s="1" t="s">
        <v>7244</v>
      </c>
      <c r="F12033" s="1" t="s">
        <v>307</v>
      </c>
      <c r="G12033" s="1" t="s">
        <v>17</v>
      </c>
      <c r="H12033" s="1">
        <v>45.0</v>
      </c>
      <c r="I12033" s="3">
        <v>43973.625</v>
      </c>
      <c r="J12033" s="1">
        <v>0.841498516312039</v>
      </c>
      <c r="K12033" s="1" t="s">
        <v>24</v>
      </c>
      <c r="M12033" s="3">
        <v>43973.656463148145</v>
      </c>
    </row>
    <row r="12034">
      <c r="A12034" s="1">
        <v>12032.0</v>
      </c>
      <c r="B12034" s="1" t="s">
        <v>7630</v>
      </c>
      <c r="C12034" s="1" t="s">
        <v>21396</v>
      </c>
      <c r="D12034" s="1" t="s">
        <v>99</v>
      </c>
      <c r="E12034" s="1" t="s">
        <v>21397</v>
      </c>
      <c r="F12034" s="1" t="s">
        <v>7633</v>
      </c>
      <c r="G12034" s="1" t="s">
        <v>45</v>
      </c>
      <c r="H12034" s="1">
        <v>45.0</v>
      </c>
      <c r="I12034" s="3">
        <v>44222.88350457176</v>
      </c>
      <c r="J12034" s="1">
        <v>1.25764740430203</v>
      </c>
      <c r="K12034" s="1" t="s">
        <v>24</v>
      </c>
      <c r="L12034" s="1" t="s">
        <v>406</v>
      </c>
      <c r="M12034" s="3">
        <v>44222.90049630787</v>
      </c>
    </row>
    <row r="12035">
      <c r="A12035" s="1">
        <v>12033.0</v>
      </c>
      <c r="B12035" s="1" t="s">
        <v>1043</v>
      </c>
      <c r="C12035" s="1" t="s">
        <v>21398</v>
      </c>
      <c r="D12035" s="1" t="s">
        <v>2359</v>
      </c>
      <c r="E12035" s="1" t="s">
        <v>8245</v>
      </c>
      <c r="F12035" s="1" t="s">
        <v>1046</v>
      </c>
      <c r="G12035" s="1" t="s">
        <v>17</v>
      </c>
      <c r="H12035" s="1">
        <v>45.0</v>
      </c>
      <c r="I12035" s="3">
        <v>44180.208333333336</v>
      </c>
      <c r="J12035" s="1">
        <v>1.36137050633416</v>
      </c>
      <c r="K12035" s="1" t="s">
        <v>18</v>
      </c>
      <c r="L12035" s="1" t="s">
        <v>1047</v>
      </c>
      <c r="M12035" s="3">
        <v>44180.24010927083</v>
      </c>
    </row>
    <row r="12036">
      <c r="A12036" s="1">
        <v>12034.0</v>
      </c>
      <c r="B12036" s="1" t="s">
        <v>9759</v>
      </c>
      <c r="C12036" s="1" t="s">
        <v>21399</v>
      </c>
      <c r="D12036" s="1" t="s">
        <v>49</v>
      </c>
      <c r="E12036" s="1" t="s">
        <v>21400</v>
      </c>
      <c r="F12036" s="1" t="s">
        <v>9762</v>
      </c>
      <c r="G12036" s="1" t="s">
        <v>39</v>
      </c>
      <c r="H12036" s="1">
        <v>45.0</v>
      </c>
      <c r="I12036" s="3">
        <v>43885.625</v>
      </c>
      <c r="J12036" s="1">
        <v>2.23488052466756</v>
      </c>
      <c r="K12036" s="1" t="s">
        <v>18</v>
      </c>
      <c r="M12036" s="3">
        <v>43885.64576616898</v>
      </c>
    </row>
    <row r="12037">
      <c r="A12037" s="1">
        <v>12035.0</v>
      </c>
      <c r="B12037" s="1" t="s">
        <v>1101</v>
      </c>
      <c r="C12037" s="1" t="s">
        <v>21401</v>
      </c>
      <c r="D12037" s="1" t="s">
        <v>263</v>
      </c>
      <c r="E12037" s="1" t="s">
        <v>21402</v>
      </c>
      <c r="F12037" s="1" t="s">
        <v>1105</v>
      </c>
      <c r="G12037" s="1" t="s">
        <v>89</v>
      </c>
      <c r="H12037" s="1">
        <v>45.0</v>
      </c>
      <c r="I12037" s="3">
        <v>44228.57836837963</v>
      </c>
      <c r="J12037" s="1">
        <v>2.02286817379247</v>
      </c>
      <c r="K12037" s="1" t="s">
        <v>83</v>
      </c>
      <c r="L12037" s="1" t="s">
        <v>1270</v>
      </c>
      <c r="M12037" s="3">
        <v>44228.59533482639</v>
      </c>
    </row>
    <row r="12038">
      <c r="A12038" s="1">
        <v>12036.0</v>
      </c>
      <c r="B12038" s="1" t="s">
        <v>485</v>
      </c>
      <c r="C12038" s="1" t="s">
        <v>21403</v>
      </c>
      <c r="D12038" s="1" t="s">
        <v>315</v>
      </c>
      <c r="E12038" s="1" t="s">
        <v>1675</v>
      </c>
      <c r="F12038" s="1" t="s">
        <v>489</v>
      </c>
      <c r="G12038" s="1" t="s">
        <v>17</v>
      </c>
      <c r="H12038" s="1">
        <v>45.0</v>
      </c>
      <c r="I12038" s="3">
        <v>44092.666666666664</v>
      </c>
      <c r="J12038" s="1">
        <v>2.75866072701591</v>
      </c>
      <c r="K12038" s="1" t="s">
        <v>166</v>
      </c>
      <c r="M12038" s="3">
        <v>44092.70142929398</v>
      </c>
    </row>
    <row r="12039">
      <c r="A12039" s="1">
        <v>12037.0</v>
      </c>
      <c r="B12039" s="1" t="s">
        <v>1336</v>
      </c>
      <c r="C12039" s="1" t="s">
        <v>21404</v>
      </c>
      <c r="D12039" s="1" t="s">
        <v>49</v>
      </c>
      <c r="E12039" s="1" t="s">
        <v>21405</v>
      </c>
      <c r="F12039" s="1" t="s">
        <v>1340</v>
      </c>
      <c r="G12039" s="1" t="s">
        <v>39</v>
      </c>
      <c r="H12039" s="1">
        <v>45.0</v>
      </c>
      <c r="I12039" s="3">
        <v>43856.375</v>
      </c>
      <c r="J12039" s="1">
        <v>4.47616839094496</v>
      </c>
      <c r="K12039" s="1" t="s">
        <v>62</v>
      </c>
      <c r="M12039" s="3">
        <v>43856.41403756945</v>
      </c>
    </row>
    <row r="12040">
      <c r="A12040" s="1">
        <v>12038.0</v>
      </c>
      <c r="B12040" s="1" t="s">
        <v>777</v>
      </c>
      <c r="C12040" s="1" t="s">
        <v>21406</v>
      </c>
      <c r="D12040" s="1" t="s">
        <v>779</v>
      </c>
      <c r="E12040" s="1" t="s">
        <v>780</v>
      </c>
      <c r="F12040" s="1" t="s">
        <v>781</v>
      </c>
      <c r="G12040" s="1" t="s">
        <v>35</v>
      </c>
      <c r="H12040" s="1">
        <v>45.0</v>
      </c>
      <c r="I12040" s="3">
        <v>44099.291666666664</v>
      </c>
      <c r="J12040" s="1">
        <v>1.63896460426794</v>
      </c>
      <c r="K12040" s="1" t="s">
        <v>18</v>
      </c>
      <c r="M12040" s="3">
        <v>44099.330756944444</v>
      </c>
    </row>
    <row r="12041">
      <c r="A12041" s="1">
        <v>12039.0</v>
      </c>
      <c r="B12041" s="1" t="s">
        <v>1315</v>
      </c>
      <c r="C12041" s="1" t="s">
        <v>21407</v>
      </c>
      <c r="D12041" s="1" t="s">
        <v>411</v>
      </c>
      <c r="E12041" s="1" t="s">
        <v>1824</v>
      </c>
      <c r="F12041" s="1" t="s">
        <v>1319</v>
      </c>
      <c r="G12041" s="1" t="s">
        <v>17</v>
      </c>
      <c r="H12041" s="1">
        <v>45.0</v>
      </c>
      <c r="I12041" s="3">
        <v>44040.520833333336</v>
      </c>
      <c r="J12041" s="1">
        <v>0.547308824626867</v>
      </c>
      <c r="K12041" s="1" t="s">
        <v>18</v>
      </c>
      <c r="M12041" s="3">
        <v>44040.550780844904</v>
      </c>
    </row>
    <row r="12042">
      <c r="A12042" s="1">
        <v>12040.0</v>
      </c>
      <c r="B12042" s="1" t="s">
        <v>21408</v>
      </c>
      <c r="C12042" s="1" t="s">
        <v>21409</v>
      </c>
      <c r="D12042" s="1" t="s">
        <v>1456</v>
      </c>
      <c r="E12042" s="1" t="s">
        <v>21410</v>
      </c>
      <c r="F12042" s="1" t="s">
        <v>21411</v>
      </c>
      <c r="G12042" s="1" t="s">
        <v>45</v>
      </c>
      <c r="H12042" s="1">
        <v>45.0</v>
      </c>
      <c r="I12042" s="3">
        <v>44220.313775497685</v>
      </c>
      <c r="J12042" s="1">
        <v>2.15168835985256</v>
      </c>
      <c r="K12042" s="1" t="s">
        <v>24</v>
      </c>
      <c r="L12042" s="1" t="s">
        <v>741</v>
      </c>
      <c r="M12042" s="3">
        <v>44220.35711696759</v>
      </c>
    </row>
    <row r="12043">
      <c r="A12043" s="1">
        <v>12041.0</v>
      </c>
      <c r="B12043" s="1" t="s">
        <v>1001</v>
      </c>
      <c r="C12043" s="1" t="s">
        <v>21412</v>
      </c>
      <c r="D12043" s="1" t="s">
        <v>1003</v>
      </c>
      <c r="E12043" s="1" t="s">
        <v>1004</v>
      </c>
      <c r="F12043" s="1" t="s">
        <v>1005</v>
      </c>
      <c r="G12043" s="1" t="s">
        <v>17</v>
      </c>
      <c r="H12043" s="1">
        <v>45.0</v>
      </c>
      <c r="I12043" s="3">
        <v>44105.791666666664</v>
      </c>
      <c r="J12043" s="1">
        <v>2.05033006895437</v>
      </c>
      <c r="K12043" s="1" t="s">
        <v>24</v>
      </c>
      <c r="L12043" s="1" t="s">
        <v>1006</v>
      </c>
      <c r="M12043" s="3">
        <v>44105.83181111111</v>
      </c>
    </row>
    <row r="12044">
      <c r="A12044" s="1">
        <v>12042.0</v>
      </c>
      <c r="B12044" s="1" t="s">
        <v>2069</v>
      </c>
      <c r="C12044" s="1" t="s">
        <v>21413</v>
      </c>
      <c r="D12044" s="1" t="s">
        <v>326</v>
      </c>
      <c r="E12044" s="1" t="s">
        <v>21414</v>
      </c>
      <c r="F12044" s="1" t="s">
        <v>2072</v>
      </c>
      <c r="G12044" s="1" t="s">
        <v>17</v>
      </c>
      <c r="H12044" s="1">
        <v>45.0</v>
      </c>
      <c r="I12044" s="3">
        <v>44076.270833333336</v>
      </c>
      <c r="J12044" s="1">
        <v>0.0</v>
      </c>
      <c r="K12044" s="1" t="s">
        <v>24</v>
      </c>
      <c r="M12044" s="3">
        <v>44076.36458703704</v>
      </c>
    </row>
    <row r="12045">
      <c r="A12045" s="1">
        <v>12043.0</v>
      </c>
      <c r="B12045" s="1" t="s">
        <v>1230</v>
      </c>
      <c r="C12045" s="1" t="s">
        <v>21415</v>
      </c>
      <c r="D12045" s="1" t="s">
        <v>1232</v>
      </c>
      <c r="E12045" s="1" t="s">
        <v>21416</v>
      </c>
      <c r="F12045" s="1" t="s">
        <v>1234</v>
      </c>
      <c r="G12045" s="1" t="s">
        <v>89</v>
      </c>
      <c r="H12045" s="1">
        <v>45.0</v>
      </c>
      <c r="I12045" s="3">
        <v>44050.545554386576</v>
      </c>
      <c r="J12045" s="1">
        <v>0.826230792411997</v>
      </c>
      <c r="K12045" s="1" t="s">
        <v>18</v>
      </c>
      <c r="M12045" s="3">
        <v>44050.577309768516</v>
      </c>
    </row>
    <row r="12046">
      <c r="A12046" s="1">
        <v>12044.0</v>
      </c>
      <c r="B12046" s="1" t="s">
        <v>2467</v>
      </c>
      <c r="C12046" s="1" t="s">
        <v>21417</v>
      </c>
      <c r="D12046" s="1" t="s">
        <v>2173</v>
      </c>
      <c r="E12046" s="1" t="s">
        <v>5754</v>
      </c>
      <c r="F12046" s="1" t="s">
        <v>2470</v>
      </c>
      <c r="G12046" s="1" t="s">
        <v>17</v>
      </c>
      <c r="H12046" s="1">
        <v>45.0</v>
      </c>
      <c r="I12046" s="3">
        <v>43877.604166666664</v>
      </c>
      <c r="J12046" s="1">
        <v>0.397063326804979</v>
      </c>
      <c r="K12046" s="1" t="s">
        <v>83</v>
      </c>
      <c r="M12046" s="3">
        <v>43877.65448896991</v>
      </c>
    </row>
    <row r="12047">
      <c r="A12047" s="1">
        <v>12045.0</v>
      </c>
      <c r="B12047" s="1" t="s">
        <v>324</v>
      </c>
      <c r="C12047" s="1" t="s">
        <v>21418</v>
      </c>
      <c r="D12047" s="1" t="s">
        <v>326</v>
      </c>
      <c r="E12047" s="1" t="s">
        <v>1590</v>
      </c>
      <c r="F12047" s="1" t="s">
        <v>328</v>
      </c>
      <c r="G12047" s="1" t="s">
        <v>17</v>
      </c>
      <c r="H12047" s="1">
        <v>45.0</v>
      </c>
      <c r="I12047" s="3">
        <v>43920.4375</v>
      </c>
      <c r="J12047" s="1">
        <v>2.73763230550979</v>
      </c>
      <c r="K12047" s="1" t="s">
        <v>24</v>
      </c>
      <c r="M12047" s="3">
        <v>43920.467065034725</v>
      </c>
    </row>
    <row r="12048">
      <c r="A12048" s="1">
        <v>12046.0</v>
      </c>
      <c r="B12048" s="1" t="s">
        <v>345</v>
      </c>
      <c r="C12048" s="1" t="s">
        <v>21419</v>
      </c>
      <c r="D12048" s="1" t="s">
        <v>518</v>
      </c>
      <c r="E12048" s="1" t="s">
        <v>18541</v>
      </c>
      <c r="F12048" s="1" t="s">
        <v>349</v>
      </c>
      <c r="G12048" s="1" t="s">
        <v>17</v>
      </c>
      <c r="H12048" s="1">
        <v>45.0</v>
      </c>
      <c r="I12048" s="3">
        <v>43896.1875</v>
      </c>
      <c r="J12048" s="1">
        <v>0.89521456774601</v>
      </c>
      <c r="K12048" s="1" t="s">
        <v>24</v>
      </c>
      <c r="M12048" s="3">
        <v>43896.21618222222</v>
      </c>
    </row>
    <row r="12049">
      <c r="A12049" s="1">
        <v>12047.0</v>
      </c>
      <c r="B12049" s="1" t="s">
        <v>196</v>
      </c>
      <c r="C12049" s="1" t="s">
        <v>21420</v>
      </c>
      <c r="D12049" s="1" t="s">
        <v>198</v>
      </c>
      <c r="E12049" s="1" t="s">
        <v>5150</v>
      </c>
      <c r="F12049" s="1" t="s">
        <v>200</v>
      </c>
      <c r="G12049" s="1" t="s">
        <v>17</v>
      </c>
      <c r="H12049" s="1">
        <v>45.0</v>
      </c>
      <c r="I12049" s="3">
        <v>44224.25</v>
      </c>
      <c r="J12049" s="1">
        <v>3.09284658566636</v>
      </c>
      <c r="K12049" s="1" t="s">
        <v>24</v>
      </c>
      <c r="M12049" s="3">
        <v>44224.29900252315</v>
      </c>
    </row>
    <row r="12050">
      <c r="A12050" s="1">
        <v>12048.0</v>
      </c>
      <c r="B12050" s="1" t="s">
        <v>303</v>
      </c>
      <c r="C12050" s="1" t="s">
        <v>21421</v>
      </c>
      <c r="D12050" s="1" t="s">
        <v>305</v>
      </c>
      <c r="E12050" s="1" t="s">
        <v>2876</v>
      </c>
      <c r="F12050" s="1" t="s">
        <v>307</v>
      </c>
      <c r="G12050" s="1" t="s">
        <v>17</v>
      </c>
      <c r="H12050" s="1">
        <v>45.0</v>
      </c>
      <c r="I12050" s="3">
        <v>44073.791666666664</v>
      </c>
      <c r="J12050" s="1">
        <v>1.53336008631626</v>
      </c>
      <c r="K12050" s="1" t="s">
        <v>24</v>
      </c>
      <c r="M12050" s="3">
        <v>44073.855506597225</v>
      </c>
    </row>
    <row r="12051">
      <c r="A12051" s="1">
        <v>12049.0</v>
      </c>
      <c r="B12051" s="1" t="s">
        <v>1954</v>
      </c>
      <c r="C12051" s="1" t="s">
        <v>21422</v>
      </c>
      <c r="D12051" s="1" t="s">
        <v>1255</v>
      </c>
      <c r="E12051" s="1" t="s">
        <v>21423</v>
      </c>
      <c r="F12051" s="1" t="s">
        <v>1957</v>
      </c>
      <c r="G12051" s="1" t="s">
        <v>39</v>
      </c>
      <c r="H12051" s="1">
        <v>45.0</v>
      </c>
      <c r="I12051" s="3">
        <v>44150.791666666664</v>
      </c>
      <c r="J12051" s="1">
        <v>1.65742469806587</v>
      </c>
      <c r="K12051" s="1" t="s">
        <v>83</v>
      </c>
      <c r="M12051" s="3">
        <v>44150.824256875</v>
      </c>
    </row>
    <row r="12052">
      <c r="A12052" s="1">
        <v>12050.0</v>
      </c>
      <c r="B12052" s="1" t="s">
        <v>401</v>
      </c>
      <c r="C12052" s="1" t="s">
        <v>21424</v>
      </c>
      <c r="D12052" s="1" t="s">
        <v>2504</v>
      </c>
      <c r="E12052" s="1" t="s">
        <v>21425</v>
      </c>
      <c r="F12052" s="1" t="s">
        <v>405</v>
      </c>
      <c r="G12052" s="1" t="s">
        <v>89</v>
      </c>
      <c r="H12052" s="1">
        <v>45.0</v>
      </c>
      <c r="I12052" s="3">
        <v>44135.3857444213</v>
      </c>
      <c r="J12052" s="1">
        <v>1.69705933464846</v>
      </c>
      <c r="K12052" s="1" t="s">
        <v>24</v>
      </c>
      <c r="M12052" s="3">
        <v>44135.39158628472</v>
      </c>
    </row>
    <row r="12053">
      <c r="A12053" s="1">
        <v>12051.0</v>
      </c>
      <c r="B12053" s="1" t="s">
        <v>896</v>
      </c>
      <c r="C12053" s="1" t="s">
        <v>21426</v>
      </c>
      <c r="D12053" s="1" t="s">
        <v>5064</v>
      </c>
      <c r="E12053" s="1" t="s">
        <v>7917</v>
      </c>
      <c r="F12053" s="1" t="s">
        <v>900</v>
      </c>
      <c r="G12053" s="1" t="s">
        <v>17</v>
      </c>
      <c r="H12053" s="1">
        <v>45.0</v>
      </c>
      <c r="I12053" s="3">
        <v>44252.270833333336</v>
      </c>
      <c r="J12053" s="1">
        <v>2.06151702109513</v>
      </c>
      <c r="K12053" s="1" t="s">
        <v>24</v>
      </c>
      <c r="L12053" s="1" t="s">
        <v>741</v>
      </c>
      <c r="M12053" s="3">
        <v>44252.316021516206</v>
      </c>
    </row>
    <row r="12054">
      <c r="A12054" s="1">
        <v>12052.0</v>
      </c>
      <c r="B12054" s="1" t="s">
        <v>1699</v>
      </c>
      <c r="C12054" s="1" t="s">
        <v>21427</v>
      </c>
      <c r="D12054" s="1" t="s">
        <v>701</v>
      </c>
      <c r="E12054" s="1" t="s">
        <v>7933</v>
      </c>
      <c r="F12054" s="1" t="s">
        <v>1702</v>
      </c>
      <c r="G12054" s="1" t="s">
        <v>35</v>
      </c>
      <c r="H12054" s="1">
        <v>45.0</v>
      </c>
      <c r="I12054" s="3">
        <v>44237.708333333336</v>
      </c>
      <c r="J12054" s="1">
        <v>3.43069181107841</v>
      </c>
      <c r="K12054" s="1" t="s">
        <v>24</v>
      </c>
      <c r="L12054" s="1" t="s">
        <v>1006</v>
      </c>
      <c r="M12054" s="3">
        <v>44237.78994401621</v>
      </c>
    </row>
    <row r="12055">
      <c r="A12055" s="1">
        <v>12053.0</v>
      </c>
      <c r="B12055" s="1" t="s">
        <v>10495</v>
      </c>
      <c r="C12055" s="1" t="s">
        <v>21428</v>
      </c>
      <c r="D12055" s="1" t="s">
        <v>1140</v>
      </c>
      <c r="E12055" s="1" t="s">
        <v>21429</v>
      </c>
      <c r="F12055" s="1" t="s">
        <v>10498</v>
      </c>
      <c r="G12055" s="1" t="s">
        <v>17</v>
      </c>
      <c r="H12055" s="1">
        <v>45.0</v>
      </c>
      <c r="I12055" s="3">
        <v>44072.395833333336</v>
      </c>
      <c r="J12055" s="1">
        <v>2.27195554671028</v>
      </c>
      <c r="K12055" s="1" t="s">
        <v>24</v>
      </c>
      <c r="L12055" s="1" t="s">
        <v>96</v>
      </c>
      <c r="M12055" s="3">
        <v>44072.404816180555</v>
      </c>
    </row>
    <row r="12056">
      <c r="A12056" s="1">
        <v>12054.0</v>
      </c>
      <c r="B12056" s="1" t="s">
        <v>991</v>
      </c>
      <c r="C12056" s="1" t="s">
        <v>21430</v>
      </c>
      <c r="D12056" s="1" t="s">
        <v>818</v>
      </c>
      <c r="E12056" s="1" t="s">
        <v>21431</v>
      </c>
      <c r="F12056" s="1" t="s">
        <v>995</v>
      </c>
      <c r="G12056" s="1" t="s">
        <v>39</v>
      </c>
      <c r="H12056" s="1">
        <v>45.0</v>
      </c>
      <c r="I12056" s="3">
        <v>44128.75</v>
      </c>
      <c r="J12056" s="1">
        <v>1.20457311647021</v>
      </c>
      <c r="K12056" s="1" t="s">
        <v>18</v>
      </c>
      <c r="M12056" s="3">
        <v>44128.78123972222</v>
      </c>
    </row>
    <row r="12057">
      <c r="A12057" s="1">
        <v>12055.0</v>
      </c>
      <c r="B12057" s="1" t="s">
        <v>229</v>
      </c>
      <c r="C12057" s="1" t="s">
        <v>21432</v>
      </c>
      <c r="D12057" s="1" t="s">
        <v>21</v>
      </c>
      <c r="E12057" s="1" t="s">
        <v>4002</v>
      </c>
      <c r="F12057" s="1" t="s">
        <v>232</v>
      </c>
      <c r="G12057" s="1" t="s">
        <v>35</v>
      </c>
      <c r="H12057" s="1">
        <v>45.0</v>
      </c>
      <c r="I12057" s="3">
        <v>43804.166666666664</v>
      </c>
      <c r="J12057" s="1">
        <v>0.0819709412373144</v>
      </c>
      <c r="K12057" s="1" t="s">
        <v>24</v>
      </c>
      <c r="M12057" s="3">
        <v>43808.532748125</v>
      </c>
    </row>
    <row r="12058">
      <c r="A12058" s="1">
        <v>12056.0</v>
      </c>
      <c r="B12058" s="1" t="s">
        <v>303</v>
      </c>
      <c r="C12058" s="1" t="s">
        <v>21433</v>
      </c>
      <c r="D12058" s="1" t="s">
        <v>305</v>
      </c>
      <c r="E12058" s="1" t="s">
        <v>7244</v>
      </c>
      <c r="F12058" s="1" t="s">
        <v>307</v>
      </c>
      <c r="G12058" s="1" t="s">
        <v>17</v>
      </c>
      <c r="H12058" s="1">
        <v>45.0</v>
      </c>
      <c r="I12058" s="3">
        <v>43983.625</v>
      </c>
      <c r="J12058" s="1">
        <v>1.48624584367728</v>
      </c>
      <c r="K12058" s="1" t="s">
        <v>24</v>
      </c>
      <c r="M12058" s="3">
        <v>43983.65380349537</v>
      </c>
    </row>
    <row r="12059">
      <c r="A12059" s="1">
        <v>12057.0</v>
      </c>
      <c r="B12059" s="1" t="s">
        <v>1126</v>
      </c>
      <c r="C12059" s="1" t="s">
        <v>21434</v>
      </c>
      <c r="D12059" s="1" t="s">
        <v>1128</v>
      </c>
      <c r="E12059" s="1" t="s">
        <v>2525</v>
      </c>
      <c r="F12059" s="1" t="s">
        <v>1130</v>
      </c>
      <c r="G12059" s="1" t="s">
        <v>17</v>
      </c>
      <c r="H12059" s="1">
        <v>45.0</v>
      </c>
      <c r="I12059" s="3">
        <v>44133.229166666664</v>
      </c>
      <c r="J12059" s="1">
        <v>0.468041330387862</v>
      </c>
      <c r="K12059" s="1" t="s">
        <v>24</v>
      </c>
      <c r="M12059" s="3">
        <v>44133.25169597222</v>
      </c>
    </row>
    <row r="12060">
      <c r="A12060" s="1">
        <v>12058.0</v>
      </c>
      <c r="B12060" s="1" t="s">
        <v>308</v>
      </c>
      <c r="C12060" s="1" t="s">
        <v>21435</v>
      </c>
      <c r="D12060" s="1" t="s">
        <v>310</v>
      </c>
      <c r="E12060" s="1" t="s">
        <v>3450</v>
      </c>
      <c r="F12060" s="1" t="s">
        <v>312</v>
      </c>
      <c r="G12060" s="1" t="s">
        <v>17</v>
      </c>
      <c r="H12060" s="1">
        <v>45.0</v>
      </c>
      <c r="I12060" s="3">
        <v>44218.229166666664</v>
      </c>
      <c r="J12060" s="1">
        <v>0.784794812063881</v>
      </c>
      <c r="K12060" s="1" t="s">
        <v>24</v>
      </c>
      <c r="L12060" s="1" t="s">
        <v>96</v>
      </c>
      <c r="M12060" s="3">
        <v>44218.26421965278</v>
      </c>
    </row>
    <row r="12061">
      <c r="A12061" s="1">
        <v>12059.0</v>
      </c>
      <c r="B12061" s="1" t="s">
        <v>838</v>
      </c>
      <c r="C12061" s="1" t="s">
        <v>21436</v>
      </c>
      <c r="D12061" s="1" t="s">
        <v>7357</v>
      </c>
      <c r="E12061" s="1" t="s">
        <v>21437</v>
      </c>
      <c r="F12061" s="1" t="s">
        <v>842</v>
      </c>
      <c r="G12061" s="1" t="s">
        <v>39</v>
      </c>
      <c r="H12061" s="1">
        <v>45.0</v>
      </c>
      <c r="I12061" s="3">
        <v>43816.625</v>
      </c>
      <c r="J12061" s="1">
        <v>3.23908581359932</v>
      </c>
      <c r="K12061" s="1" t="s">
        <v>24</v>
      </c>
      <c r="M12061" s="3">
        <v>43816.662585844904</v>
      </c>
    </row>
    <row r="12062">
      <c r="A12062" s="1">
        <v>12060.0</v>
      </c>
      <c r="B12062" s="1" t="s">
        <v>150</v>
      </c>
      <c r="C12062" s="1" t="s">
        <v>21438</v>
      </c>
      <c r="D12062" s="1" t="s">
        <v>49</v>
      </c>
      <c r="E12062" s="1" t="s">
        <v>21439</v>
      </c>
      <c r="F12062" s="1" t="s">
        <v>153</v>
      </c>
      <c r="G12062" s="1" t="s">
        <v>89</v>
      </c>
      <c r="H12062" s="1">
        <v>45.0</v>
      </c>
      <c r="I12062" s="3">
        <v>44139.67666291667</v>
      </c>
      <c r="J12062" s="1">
        <v>3.944461428256</v>
      </c>
      <c r="K12062" s="1" t="s">
        <v>62</v>
      </c>
      <c r="M12062" s="3">
        <v>44139.68989261574</v>
      </c>
    </row>
    <row r="12063">
      <c r="A12063" s="1">
        <v>12061.0</v>
      </c>
      <c r="B12063" s="1" t="s">
        <v>224</v>
      </c>
      <c r="C12063" s="1" t="s">
        <v>21440</v>
      </c>
      <c r="D12063" s="1" t="s">
        <v>1255</v>
      </c>
      <c r="E12063" s="1" t="s">
        <v>21441</v>
      </c>
      <c r="F12063" s="1" t="s">
        <v>228</v>
      </c>
      <c r="G12063" s="1" t="s">
        <v>89</v>
      </c>
      <c r="H12063" s="1">
        <v>45.0</v>
      </c>
      <c r="I12063" s="3">
        <v>44110.6625</v>
      </c>
      <c r="J12063" s="1">
        <v>0.0311062611888931</v>
      </c>
      <c r="K12063" s="1" t="s">
        <v>24</v>
      </c>
      <c r="M12063" s="3">
        <v>44110.416410115744</v>
      </c>
    </row>
    <row r="12064">
      <c r="A12064" s="1">
        <v>12062.0</v>
      </c>
      <c r="B12064" s="1" t="s">
        <v>2948</v>
      </c>
      <c r="C12064" s="1" t="s">
        <v>21442</v>
      </c>
      <c r="D12064" s="1" t="s">
        <v>630</v>
      </c>
      <c r="E12064" s="1" t="s">
        <v>5627</v>
      </c>
      <c r="F12064" s="1" t="s">
        <v>2951</v>
      </c>
      <c r="G12064" s="1" t="s">
        <v>17</v>
      </c>
      <c r="H12064" s="1">
        <v>45.0</v>
      </c>
      <c r="I12064" s="3">
        <v>43924.666666666664</v>
      </c>
      <c r="J12064" s="1">
        <v>0.507152126563942</v>
      </c>
      <c r="K12064" s="1" t="s">
        <v>83</v>
      </c>
      <c r="M12064" s="3">
        <v>43924.68429221065</v>
      </c>
    </row>
    <row r="12065">
      <c r="A12065" s="1">
        <v>12063.0</v>
      </c>
      <c r="B12065" s="1" t="s">
        <v>611</v>
      </c>
      <c r="C12065" s="1" t="s">
        <v>21443</v>
      </c>
      <c r="D12065" s="1" t="s">
        <v>2377</v>
      </c>
      <c r="E12065" s="1" t="s">
        <v>2378</v>
      </c>
      <c r="F12065" s="1" t="s">
        <v>615</v>
      </c>
      <c r="G12065" s="1" t="s">
        <v>17</v>
      </c>
      <c r="H12065" s="1">
        <v>45.0</v>
      </c>
      <c r="I12065" s="3">
        <v>44204.697916666664</v>
      </c>
      <c r="J12065" s="1">
        <v>4.46286101658276</v>
      </c>
      <c r="K12065" s="1" t="s">
        <v>616</v>
      </c>
      <c r="L12065" s="1" t="s">
        <v>617</v>
      </c>
      <c r="M12065" s="3">
        <v>44204.711399583335</v>
      </c>
    </row>
    <row r="12066">
      <c r="A12066" s="1">
        <v>12064.0</v>
      </c>
      <c r="B12066" s="1" t="s">
        <v>176</v>
      </c>
      <c r="C12066" s="1" t="s">
        <v>21444</v>
      </c>
      <c r="D12066" s="1" t="s">
        <v>178</v>
      </c>
      <c r="E12066" s="1" t="s">
        <v>179</v>
      </c>
      <c r="F12066" s="1" t="s">
        <v>180</v>
      </c>
      <c r="G12066" s="1" t="s">
        <v>17</v>
      </c>
      <c r="H12066" s="1">
        <v>45.0</v>
      </c>
      <c r="I12066" s="3">
        <v>44098.25</v>
      </c>
      <c r="J12066" s="1">
        <v>2.07964904006921</v>
      </c>
      <c r="K12066" s="1" t="s">
        <v>24</v>
      </c>
      <c r="M12066" s="3">
        <v>44098.28369049769</v>
      </c>
    </row>
    <row r="12067">
      <c r="A12067" s="1">
        <v>12065.0</v>
      </c>
      <c r="B12067" s="1" t="s">
        <v>553</v>
      </c>
      <c r="C12067" s="1" t="s">
        <v>21445</v>
      </c>
      <c r="D12067" s="1" t="s">
        <v>555</v>
      </c>
      <c r="E12067" s="1" t="s">
        <v>4231</v>
      </c>
      <c r="F12067" s="1" t="s">
        <v>557</v>
      </c>
      <c r="G12067" s="1" t="s">
        <v>17</v>
      </c>
      <c r="H12067" s="1">
        <v>45.0</v>
      </c>
      <c r="I12067" s="3">
        <v>44164.645833333336</v>
      </c>
      <c r="J12067" s="1">
        <v>1.54250924146578</v>
      </c>
      <c r="K12067" s="1" t="s">
        <v>46</v>
      </c>
      <c r="M12067" s="3">
        <v>44164.68707115741</v>
      </c>
    </row>
    <row r="12068">
      <c r="A12068" s="1">
        <v>12066.0</v>
      </c>
      <c r="B12068" s="1" t="s">
        <v>3102</v>
      </c>
      <c r="C12068" s="1" t="s">
        <v>21446</v>
      </c>
      <c r="D12068" s="1" t="s">
        <v>1549</v>
      </c>
      <c r="E12068" s="1" t="s">
        <v>21447</v>
      </c>
      <c r="F12068" s="1" t="s">
        <v>3106</v>
      </c>
      <c r="G12068" s="1" t="s">
        <v>89</v>
      </c>
      <c r="H12068" s="1">
        <v>45.0</v>
      </c>
      <c r="I12068" s="3">
        <v>43890.41505653935</v>
      </c>
      <c r="J12068" s="1">
        <v>0.0</v>
      </c>
      <c r="K12068" s="1" t="s">
        <v>83</v>
      </c>
      <c r="M12068" s="3">
        <v>43890.374074722225</v>
      </c>
    </row>
    <row r="12069">
      <c r="A12069" s="1">
        <v>12067.0</v>
      </c>
      <c r="B12069" s="1" t="s">
        <v>501</v>
      </c>
      <c r="C12069" s="1" t="s">
        <v>21448</v>
      </c>
      <c r="D12069" s="1" t="s">
        <v>503</v>
      </c>
      <c r="E12069" s="1" t="s">
        <v>5083</v>
      </c>
      <c r="F12069" s="1" t="s">
        <v>505</v>
      </c>
      <c r="G12069" s="1" t="s">
        <v>17</v>
      </c>
      <c r="H12069" s="1">
        <v>45.0</v>
      </c>
      <c r="I12069" s="3">
        <v>43767.708333333336</v>
      </c>
      <c r="J12069" s="1">
        <v>0.630041699732747</v>
      </c>
      <c r="K12069" s="1" t="s">
        <v>18</v>
      </c>
      <c r="M12069" s="3">
        <v>43740.779621712965</v>
      </c>
    </row>
    <row r="12070">
      <c r="A12070" s="1">
        <v>12068.0</v>
      </c>
      <c r="B12070" s="1" t="s">
        <v>21449</v>
      </c>
      <c r="C12070" s="1" t="s">
        <v>21450</v>
      </c>
      <c r="D12070" s="1" t="s">
        <v>4350</v>
      </c>
      <c r="E12070" s="1" t="s">
        <v>21451</v>
      </c>
      <c r="F12070" s="1" t="s">
        <v>21452</v>
      </c>
      <c r="G12070" s="1" t="s">
        <v>39</v>
      </c>
      <c r="H12070" s="1">
        <v>45.0</v>
      </c>
      <c r="I12070" s="3">
        <v>43743.708333333336</v>
      </c>
      <c r="J12070" s="1">
        <v>0.120253819075651</v>
      </c>
      <c r="K12070" s="1" t="s">
        <v>24</v>
      </c>
      <c r="M12070" s="3">
        <v>43743.74539815972</v>
      </c>
    </row>
    <row r="12071">
      <c r="A12071" s="1">
        <v>12069.0</v>
      </c>
      <c r="B12071" s="1" t="s">
        <v>953</v>
      </c>
      <c r="C12071" s="1" t="s">
        <v>21453</v>
      </c>
      <c r="D12071" s="1" t="s">
        <v>121</v>
      </c>
      <c r="E12071" s="1" t="s">
        <v>1074</v>
      </c>
      <c r="F12071" s="1" t="s">
        <v>1040</v>
      </c>
      <c r="G12071" s="1" t="s">
        <v>17</v>
      </c>
      <c r="H12071" s="1">
        <v>45.0</v>
      </c>
      <c r="I12071" s="3">
        <v>44063.625</v>
      </c>
      <c r="J12071" s="1">
        <v>4.3636910298113</v>
      </c>
      <c r="K12071" s="1" t="s">
        <v>18</v>
      </c>
      <c r="M12071" s="3">
        <v>44063.65568582176</v>
      </c>
    </row>
    <row r="12072">
      <c r="A12072" s="1">
        <v>12070.0</v>
      </c>
      <c r="B12072" s="1" t="s">
        <v>3073</v>
      </c>
      <c r="C12072" s="1" t="s">
        <v>21454</v>
      </c>
      <c r="D12072" s="1" t="s">
        <v>2598</v>
      </c>
      <c r="E12072" s="1" t="s">
        <v>21455</v>
      </c>
      <c r="F12072" s="1" t="s">
        <v>3419</v>
      </c>
      <c r="G12072" s="1" t="s">
        <v>89</v>
      </c>
      <c r="H12072" s="1">
        <v>45.0</v>
      </c>
      <c r="I12072" s="3">
        <v>43907.70603594907</v>
      </c>
      <c r="J12072" s="1">
        <v>2.52090116939388</v>
      </c>
      <c r="K12072" s="1" t="s">
        <v>24</v>
      </c>
      <c r="M12072" s="3">
        <v>43907.725194293984</v>
      </c>
    </row>
    <row r="12073">
      <c r="A12073" s="1">
        <v>12071.0</v>
      </c>
      <c r="B12073" s="1" t="s">
        <v>303</v>
      </c>
      <c r="C12073" s="1" t="s">
        <v>21456</v>
      </c>
      <c r="D12073" s="1" t="s">
        <v>305</v>
      </c>
      <c r="E12073" s="1" t="s">
        <v>2876</v>
      </c>
      <c r="F12073" s="1" t="s">
        <v>307</v>
      </c>
      <c r="G12073" s="1" t="s">
        <v>17</v>
      </c>
      <c r="H12073" s="1">
        <v>45.0</v>
      </c>
      <c r="I12073" s="3">
        <v>44069.625</v>
      </c>
      <c r="J12073" s="1">
        <v>0.982654398531418</v>
      </c>
      <c r="K12073" s="1" t="s">
        <v>24</v>
      </c>
      <c r="M12073" s="3">
        <v>44069.69596965278</v>
      </c>
    </row>
    <row r="12074">
      <c r="A12074" s="1">
        <v>12072.0</v>
      </c>
      <c r="B12074" s="1" t="s">
        <v>7239</v>
      </c>
      <c r="C12074" s="1" t="s">
        <v>21457</v>
      </c>
      <c r="D12074" s="1" t="s">
        <v>27</v>
      </c>
      <c r="E12074" s="1" t="s">
        <v>13937</v>
      </c>
      <c r="F12074" s="1" t="s">
        <v>7242</v>
      </c>
      <c r="G12074" s="1" t="s">
        <v>17</v>
      </c>
      <c r="H12074" s="1">
        <v>45.0</v>
      </c>
      <c r="I12074" s="3">
        <v>44121.1875</v>
      </c>
      <c r="J12074" s="1">
        <v>2.39523797312431</v>
      </c>
      <c r="K12074" s="1" t="s">
        <v>18</v>
      </c>
      <c r="L12074" s="1" t="s">
        <v>444</v>
      </c>
      <c r="M12074" s="3">
        <v>44121.22233524305</v>
      </c>
    </row>
    <row r="12075">
      <c r="A12075" s="1">
        <v>12073.0</v>
      </c>
      <c r="B12075" s="1" t="s">
        <v>611</v>
      </c>
      <c r="C12075" s="1" t="s">
        <v>21458</v>
      </c>
      <c r="D12075" s="1" t="s">
        <v>613</v>
      </c>
      <c r="E12075" s="1" t="s">
        <v>614</v>
      </c>
      <c r="F12075" s="1" t="s">
        <v>615</v>
      </c>
      <c r="G12075" s="1" t="s">
        <v>17</v>
      </c>
      <c r="H12075" s="1">
        <v>45.0</v>
      </c>
      <c r="I12075" s="3">
        <v>44169.677083333336</v>
      </c>
      <c r="J12075" s="1">
        <v>2.8340237018808</v>
      </c>
      <c r="K12075" s="1" t="s">
        <v>616</v>
      </c>
      <c r="L12075" s="1" t="s">
        <v>617</v>
      </c>
      <c r="M12075" s="3">
        <v>44169.6785605787</v>
      </c>
    </row>
    <row r="12076">
      <c r="A12076" s="1">
        <v>12074.0</v>
      </c>
      <c r="B12076" s="1" t="s">
        <v>154</v>
      </c>
      <c r="C12076" s="1" t="s">
        <v>21459</v>
      </c>
      <c r="D12076" s="1" t="s">
        <v>156</v>
      </c>
      <c r="E12076" s="1" t="s">
        <v>21460</v>
      </c>
      <c r="F12076" s="1" t="s">
        <v>158</v>
      </c>
      <c r="G12076" s="1" t="s">
        <v>17</v>
      </c>
      <c r="H12076" s="1">
        <v>45.0</v>
      </c>
      <c r="I12076" s="3">
        <v>44042.520833333336</v>
      </c>
      <c r="J12076" s="1">
        <v>0.526310782068431</v>
      </c>
      <c r="K12076" s="1" t="s">
        <v>159</v>
      </c>
      <c r="L12076" s="1" t="s">
        <v>160</v>
      </c>
      <c r="M12076" s="3">
        <v>44042.55126990741</v>
      </c>
    </row>
    <row r="12077">
      <c r="A12077" s="1">
        <v>12075.0</v>
      </c>
      <c r="B12077" s="1" t="s">
        <v>7007</v>
      </c>
      <c r="C12077" s="1" t="s">
        <v>21461</v>
      </c>
      <c r="D12077" s="1" t="s">
        <v>1797</v>
      </c>
      <c r="E12077" s="1" t="s">
        <v>10234</v>
      </c>
      <c r="F12077" s="1" t="s">
        <v>7010</v>
      </c>
      <c r="G12077" s="1" t="s">
        <v>17</v>
      </c>
      <c r="H12077" s="1">
        <v>45.0</v>
      </c>
      <c r="I12077" s="3">
        <v>44207.25</v>
      </c>
      <c r="J12077" s="1">
        <v>3.24710078938075</v>
      </c>
      <c r="K12077" s="1" t="s">
        <v>24</v>
      </c>
      <c r="L12077" s="1" t="s">
        <v>741</v>
      </c>
      <c r="M12077" s="3">
        <v>44207.28286869213</v>
      </c>
    </row>
    <row r="12078">
      <c r="A12078" s="1">
        <v>12076.0</v>
      </c>
      <c r="B12078" s="1" t="s">
        <v>5479</v>
      </c>
      <c r="C12078" s="1" t="s">
        <v>21462</v>
      </c>
      <c r="D12078" s="1" t="s">
        <v>5495</v>
      </c>
      <c r="E12078" s="1" t="s">
        <v>21463</v>
      </c>
      <c r="F12078" s="1" t="s">
        <v>5483</v>
      </c>
      <c r="G12078" s="1" t="s">
        <v>39</v>
      </c>
      <c r="H12078" s="1">
        <v>45.0</v>
      </c>
      <c r="I12078" s="3">
        <v>44222.520833333336</v>
      </c>
      <c r="J12078" s="1">
        <v>2.21512799455135</v>
      </c>
      <c r="K12078" s="1" t="s">
        <v>1194</v>
      </c>
      <c r="L12078" s="1" t="s">
        <v>4725</v>
      </c>
      <c r="M12078" s="3">
        <v>44222.56085800926</v>
      </c>
    </row>
    <row r="12079">
      <c r="A12079" s="1">
        <v>12077.0</v>
      </c>
      <c r="B12079" s="1" t="s">
        <v>1315</v>
      </c>
      <c r="C12079" s="1" t="s">
        <v>21464</v>
      </c>
      <c r="D12079" s="1" t="s">
        <v>411</v>
      </c>
      <c r="E12079" s="1" t="s">
        <v>1824</v>
      </c>
      <c r="F12079" s="1" t="s">
        <v>1319</v>
      </c>
      <c r="G12079" s="1" t="s">
        <v>17</v>
      </c>
      <c r="H12079" s="1">
        <v>45.0</v>
      </c>
      <c r="I12079" s="3">
        <v>44038.333333333336</v>
      </c>
      <c r="J12079" s="1">
        <v>0.262260485691037</v>
      </c>
      <c r="K12079" s="1" t="s">
        <v>18</v>
      </c>
      <c r="M12079" s="3">
        <v>44038.359569479166</v>
      </c>
    </row>
    <row r="12080">
      <c r="A12080" s="1">
        <v>12078.0</v>
      </c>
      <c r="B12080" s="1" t="s">
        <v>6895</v>
      </c>
      <c r="C12080" s="1" t="s">
        <v>21465</v>
      </c>
      <c r="D12080" s="1" t="s">
        <v>3581</v>
      </c>
      <c r="E12080" s="1" t="s">
        <v>21466</v>
      </c>
      <c r="F12080" s="1" t="s">
        <v>6898</v>
      </c>
      <c r="G12080" s="1" t="s">
        <v>89</v>
      </c>
      <c r="H12080" s="1">
        <v>45.0</v>
      </c>
      <c r="I12080" s="3">
        <v>43851.45663810185</v>
      </c>
      <c r="J12080" s="1">
        <v>1.85836058754013</v>
      </c>
      <c r="K12080" s="1" t="s">
        <v>24</v>
      </c>
      <c r="M12080" s="3">
        <v>43851.47575292824</v>
      </c>
    </row>
    <row r="12081">
      <c r="A12081" s="1">
        <v>12079.0</v>
      </c>
      <c r="B12081" s="1" t="s">
        <v>7219</v>
      </c>
      <c r="C12081" s="1" t="s">
        <v>21467</v>
      </c>
      <c r="D12081" s="1" t="s">
        <v>4486</v>
      </c>
      <c r="E12081" s="1" t="s">
        <v>21468</v>
      </c>
      <c r="F12081" s="1" t="s">
        <v>21469</v>
      </c>
      <c r="G12081" s="1" t="s">
        <v>89</v>
      </c>
      <c r="H12081" s="1">
        <v>45.0</v>
      </c>
      <c r="I12081" s="3">
        <v>44163.71166436343</v>
      </c>
      <c r="J12081" s="1">
        <v>0.0</v>
      </c>
      <c r="K12081" s="1" t="s">
        <v>24</v>
      </c>
      <c r="L12081" s="1" t="s">
        <v>882</v>
      </c>
      <c r="M12081" s="3">
        <v>44163.70046476852</v>
      </c>
    </row>
    <row r="12082">
      <c r="A12082" s="1">
        <v>12080.0</v>
      </c>
      <c r="B12082" s="1" t="s">
        <v>350</v>
      </c>
      <c r="C12082" s="1" t="s">
        <v>21470</v>
      </c>
      <c r="D12082" s="1" t="s">
        <v>75</v>
      </c>
      <c r="E12082" s="1" t="s">
        <v>1389</v>
      </c>
      <c r="F12082" s="1" t="s">
        <v>353</v>
      </c>
      <c r="G12082" s="1" t="s">
        <v>35</v>
      </c>
      <c r="H12082" s="1">
        <v>45.0</v>
      </c>
      <c r="I12082" s="3">
        <v>43627.625</v>
      </c>
      <c r="J12082" s="1">
        <v>0.027387042383803</v>
      </c>
      <c r="K12082" s="1" t="s">
        <v>24</v>
      </c>
      <c r="M12082" s="3">
        <v>43628.17187478009</v>
      </c>
    </row>
    <row r="12083">
      <c r="A12083" s="1">
        <v>12081.0</v>
      </c>
      <c r="B12083" s="1" t="s">
        <v>154</v>
      </c>
      <c r="C12083" s="1" t="s">
        <v>21471</v>
      </c>
      <c r="D12083" s="1" t="s">
        <v>156</v>
      </c>
      <c r="E12083" s="1" t="s">
        <v>7179</v>
      </c>
      <c r="F12083" s="1" t="s">
        <v>158</v>
      </c>
      <c r="G12083" s="1" t="s">
        <v>17</v>
      </c>
      <c r="H12083" s="1">
        <v>45.0</v>
      </c>
      <c r="I12083" s="3">
        <v>44081.302083333336</v>
      </c>
      <c r="J12083" s="1">
        <v>1.43456600903477</v>
      </c>
      <c r="K12083" s="1" t="s">
        <v>159</v>
      </c>
      <c r="L12083" s="1" t="s">
        <v>160</v>
      </c>
      <c r="M12083" s="3">
        <v>44081.3345653588</v>
      </c>
    </row>
    <row r="12084">
      <c r="A12084" s="1">
        <v>12082.0</v>
      </c>
      <c r="B12084" s="1" t="s">
        <v>1644</v>
      </c>
      <c r="C12084" s="1" t="s">
        <v>21472</v>
      </c>
      <c r="D12084" s="1" t="s">
        <v>1250</v>
      </c>
      <c r="E12084" s="1" t="s">
        <v>7504</v>
      </c>
      <c r="F12084" s="1" t="s">
        <v>1647</v>
      </c>
      <c r="G12084" s="1" t="s">
        <v>17</v>
      </c>
      <c r="H12084" s="1">
        <v>45.0</v>
      </c>
      <c r="I12084" s="3">
        <v>44189.791666666664</v>
      </c>
      <c r="J12084" s="1">
        <v>0.0</v>
      </c>
      <c r="K12084" s="1" t="s">
        <v>24</v>
      </c>
      <c r="L12084" s="1" t="s">
        <v>741</v>
      </c>
      <c r="M12084" s="3">
        <v>44190.82387162037</v>
      </c>
    </row>
    <row r="12085">
      <c r="A12085" s="1">
        <v>12083.0</v>
      </c>
      <c r="B12085" s="1" t="s">
        <v>459</v>
      </c>
      <c r="C12085" s="1" t="s">
        <v>21473</v>
      </c>
      <c r="D12085" s="1" t="s">
        <v>461</v>
      </c>
      <c r="E12085" s="1" t="s">
        <v>6948</v>
      </c>
      <c r="F12085" s="1" t="s">
        <v>463</v>
      </c>
      <c r="G12085" s="1" t="s">
        <v>17</v>
      </c>
      <c r="H12085" s="1">
        <v>45.0</v>
      </c>
      <c r="I12085" s="3">
        <v>44187.25</v>
      </c>
      <c r="J12085" s="1">
        <v>0.77722525079275</v>
      </c>
      <c r="K12085" s="1" t="s">
        <v>24</v>
      </c>
      <c r="L12085" s="1" t="s">
        <v>464</v>
      </c>
      <c r="M12085" s="3">
        <v>44187.3431315625</v>
      </c>
    </row>
    <row r="12086">
      <c r="A12086" s="1">
        <v>12084.0</v>
      </c>
      <c r="B12086" s="1" t="s">
        <v>957</v>
      </c>
      <c r="C12086" s="1" t="s">
        <v>21474</v>
      </c>
      <c r="D12086" s="1" t="s">
        <v>321</v>
      </c>
      <c r="E12086" s="1" t="s">
        <v>7198</v>
      </c>
      <c r="F12086" s="1" t="s">
        <v>961</v>
      </c>
      <c r="G12086" s="1" t="s">
        <v>17</v>
      </c>
      <c r="H12086" s="1">
        <v>45.0</v>
      </c>
      <c r="I12086" s="3">
        <v>44107.666666666664</v>
      </c>
      <c r="J12086" s="1">
        <v>1.34076617455769</v>
      </c>
      <c r="K12086" s="1" t="s">
        <v>24</v>
      </c>
      <c r="M12086" s="3">
        <v>44107.730108564814</v>
      </c>
    </row>
    <row r="12087">
      <c r="A12087" s="1">
        <v>12085.0</v>
      </c>
      <c r="B12087" s="1" t="s">
        <v>345</v>
      </c>
      <c r="C12087" s="1" t="s">
        <v>21475</v>
      </c>
      <c r="D12087" s="1" t="s">
        <v>347</v>
      </c>
      <c r="E12087" s="1" t="s">
        <v>348</v>
      </c>
      <c r="F12087" s="1" t="s">
        <v>349</v>
      </c>
      <c r="G12087" s="1" t="s">
        <v>17</v>
      </c>
      <c r="H12087" s="1">
        <v>45.0</v>
      </c>
      <c r="I12087" s="3">
        <v>43766.666666666664</v>
      </c>
      <c r="J12087" s="1">
        <v>1.20130448368855</v>
      </c>
      <c r="K12087" s="1" t="s">
        <v>24</v>
      </c>
      <c r="M12087" s="3">
        <v>43766.652562696756</v>
      </c>
    </row>
    <row r="12088">
      <c r="A12088" s="1">
        <v>12086.0</v>
      </c>
      <c r="B12088" s="1" t="s">
        <v>114</v>
      </c>
      <c r="C12088" s="1" t="s">
        <v>21476</v>
      </c>
      <c r="D12088" s="1" t="s">
        <v>116</v>
      </c>
      <c r="E12088" s="1" t="s">
        <v>1148</v>
      </c>
      <c r="F12088" s="1" t="s">
        <v>118</v>
      </c>
      <c r="G12088" s="1" t="s">
        <v>35</v>
      </c>
      <c r="H12088" s="1">
        <v>45.0</v>
      </c>
      <c r="I12088" s="3">
        <v>44235.40625</v>
      </c>
      <c r="J12088" s="1">
        <v>0.0851397412005789</v>
      </c>
      <c r="K12088" s="1" t="s">
        <v>24</v>
      </c>
      <c r="M12088" s="3">
        <v>44235.656929641205</v>
      </c>
    </row>
    <row r="12089">
      <c r="A12089" s="1">
        <v>12087.0</v>
      </c>
      <c r="B12089" s="1" t="s">
        <v>354</v>
      </c>
      <c r="C12089" s="1" t="s">
        <v>21477</v>
      </c>
      <c r="D12089" s="1" t="s">
        <v>17014</v>
      </c>
      <c r="E12089" s="1" t="s">
        <v>21478</v>
      </c>
      <c r="F12089" s="1" t="s">
        <v>358</v>
      </c>
      <c r="G12089" s="1" t="s">
        <v>39</v>
      </c>
      <c r="H12089" s="1">
        <v>45.0</v>
      </c>
      <c r="I12089" s="3">
        <v>43832.666666666664</v>
      </c>
      <c r="J12089" s="1">
        <v>0.472857570403784</v>
      </c>
      <c r="K12089" s="1" t="s">
        <v>24</v>
      </c>
      <c r="M12089" s="3">
        <v>43832.710164317126</v>
      </c>
    </row>
    <row r="12090">
      <c r="A12090" s="1">
        <v>12088.0</v>
      </c>
      <c r="B12090" s="1" t="s">
        <v>324</v>
      </c>
      <c r="C12090" s="1" t="s">
        <v>21479</v>
      </c>
      <c r="D12090" s="1" t="s">
        <v>326</v>
      </c>
      <c r="E12090" s="1" t="s">
        <v>8404</v>
      </c>
      <c r="F12090" s="1" t="s">
        <v>328</v>
      </c>
      <c r="G12090" s="1" t="s">
        <v>17</v>
      </c>
      <c r="H12090" s="1">
        <v>45.0</v>
      </c>
      <c r="I12090" s="3">
        <v>44019.625</v>
      </c>
      <c r="J12090" s="1">
        <v>0.0</v>
      </c>
      <c r="K12090" s="1" t="s">
        <v>24</v>
      </c>
      <c r="M12090" s="3">
        <v>44019.679181354164</v>
      </c>
    </row>
    <row r="12091">
      <c r="A12091" s="1">
        <v>12089.0</v>
      </c>
      <c r="B12091" s="1" t="s">
        <v>288</v>
      </c>
      <c r="C12091" s="1" t="s">
        <v>21480</v>
      </c>
      <c r="D12091" s="1" t="s">
        <v>3851</v>
      </c>
      <c r="E12091" s="1" t="s">
        <v>7135</v>
      </c>
      <c r="F12091" s="1" t="s">
        <v>292</v>
      </c>
      <c r="G12091" s="1" t="s">
        <v>17</v>
      </c>
      <c r="H12091" s="1">
        <v>45.0</v>
      </c>
      <c r="I12091" s="3">
        <v>43733.625</v>
      </c>
      <c r="J12091" s="1">
        <v>1.05015484394926</v>
      </c>
      <c r="K12091" s="1" t="s">
        <v>24</v>
      </c>
      <c r="M12091" s="3">
        <v>43733.6528440162</v>
      </c>
    </row>
    <row r="12092">
      <c r="A12092" s="1">
        <v>12090.0</v>
      </c>
      <c r="B12092" s="1" t="s">
        <v>562</v>
      </c>
      <c r="C12092" s="1" t="s">
        <v>21481</v>
      </c>
      <c r="D12092" s="1" t="s">
        <v>411</v>
      </c>
      <c r="E12092" s="1" t="s">
        <v>2803</v>
      </c>
      <c r="F12092" s="1" t="s">
        <v>566</v>
      </c>
      <c r="G12092" s="1" t="s">
        <v>17</v>
      </c>
      <c r="H12092" s="1">
        <v>45.0</v>
      </c>
      <c r="I12092" s="3">
        <v>43815.625</v>
      </c>
      <c r="J12092" s="1">
        <v>0.0635705676699373</v>
      </c>
      <c r="K12092" s="1" t="s">
        <v>62</v>
      </c>
      <c r="M12092" s="3">
        <v>43815.65735612268</v>
      </c>
    </row>
    <row r="12093">
      <c r="A12093" s="1">
        <v>12091.0</v>
      </c>
      <c r="B12093" s="1" t="s">
        <v>1023</v>
      </c>
      <c r="C12093" s="1" t="s">
        <v>21482</v>
      </c>
      <c r="D12093" s="1" t="s">
        <v>518</v>
      </c>
      <c r="E12093" s="1" t="s">
        <v>8117</v>
      </c>
      <c r="F12093" s="1" t="s">
        <v>1027</v>
      </c>
      <c r="G12093" s="1" t="s">
        <v>17</v>
      </c>
      <c r="H12093" s="1">
        <v>45.0</v>
      </c>
      <c r="I12093" s="3">
        <v>43985.197916666664</v>
      </c>
      <c r="J12093" s="1">
        <v>0.0392830887646353</v>
      </c>
      <c r="K12093" s="1" t="s">
        <v>24</v>
      </c>
      <c r="M12093" s="3">
        <v>43985.23013393518</v>
      </c>
    </row>
    <row r="12094">
      <c r="A12094" s="1">
        <v>12092.0</v>
      </c>
      <c r="B12094" s="1" t="s">
        <v>5043</v>
      </c>
      <c r="C12094" s="1" t="s">
        <v>21483</v>
      </c>
      <c r="D12094" s="1" t="s">
        <v>3052</v>
      </c>
      <c r="E12094" s="1" t="s">
        <v>21484</v>
      </c>
      <c r="F12094" s="1" t="s">
        <v>5047</v>
      </c>
      <c r="G12094" s="1" t="s">
        <v>39</v>
      </c>
      <c r="H12094" s="1">
        <v>45.0</v>
      </c>
      <c r="I12094" s="3">
        <v>44230.291666666664</v>
      </c>
      <c r="J12094" s="1">
        <v>3.11051888549075</v>
      </c>
      <c r="K12094" s="1" t="s">
        <v>62</v>
      </c>
      <c r="L12094" s="1" t="s">
        <v>381</v>
      </c>
      <c r="M12094" s="3">
        <v>44230.32517635417</v>
      </c>
    </row>
    <row r="12095">
      <c r="A12095" s="1">
        <v>12093.0</v>
      </c>
      <c r="B12095" s="1" t="s">
        <v>25</v>
      </c>
      <c r="C12095" s="1" t="s">
        <v>21485</v>
      </c>
      <c r="D12095" s="1" t="s">
        <v>121</v>
      </c>
      <c r="E12095" s="1" t="s">
        <v>21486</v>
      </c>
      <c r="F12095" s="1" t="s">
        <v>29</v>
      </c>
      <c r="G12095" s="1" t="s">
        <v>89</v>
      </c>
      <c r="H12095" s="1">
        <v>45.0</v>
      </c>
      <c r="I12095" s="3">
        <v>44122.30135065972</v>
      </c>
      <c r="J12095" s="1">
        <v>1.7155578228168</v>
      </c>
      <c r="K12095" s="1" t="s">
        <v>18</v>
      </c>
      <c r="M12095" s="3">
        <v>44122.333027071756</v>
      </c>
    </row>
    <row r="12096">
      <c r="A12096" s="1">
        <v>12094.0</v>
      </c>
      <c r="B12096" s="1" t="s">
        <v>957</v>
      </c>
      <c r="C12096" s="1" t="s">
        <v>21487</v>
      </c>
      <c r="D12096" s="1" t="s">
        <v>321</v>
      </c>
      <c r="E12096" s="1" t="s">
        <v>6087</v>
      </c>
      <c r="F12096" s="1" t="s">
        <v>961</v>
      </c>
      <c r="G12096" s="1" t="s">
        <v>17</v>
      </c>
      <c r="H12096" s="1">
        <v>45.0</v>
      </c>
      <c r="I12096" s="3">
        <v>44020.6875</v>
      </c>
      <c r="J12096" s="1">
        <v>1.76704025536823</v>
      </c>
      <c r="K12096" s="1" t="s">
        <v>24</v>
      </c>
      <c r="M12096" s="3">
        <v>44020.75013634259</v>
      </c>
    </row>
    <row r="12097">
      <c r="A12097" s="1">
        <v>12095.0</v>
      </c>
      <c r="B12097" s="1" t="s">
        <v>2339</v>
      </c>
      <c r="C12097" s="1" t="s">
        <v>21488</v>
      </c>
      <c r="D12097" s="1" t="s">
        <v>738</v>
      </c>
      <c r="E12097" s="1" t="s">
        <v>6794</v>
      </c>
      <c r="F12097" s="1" t="s">
        <v>2342</v>
      </c>
      <c r="G12097" s="1" t="s">
        <v>35</v>
      </c>
      <c r="H12097" s="1">
        <v>45.0</v>
      </c>
      <c r="I12097" s="3">
        <v>44236.25</v>
      </c>
      <c r="J12097" s="1">
        <v>2.79105059389249</v>
      </c>
      <c r="K12097" s="1" t="s">
        <v>24</v>
      </c>
      <c r="M12097" s="3">
        <v>44236.31549609954</v>
      </c>
    </row>
    <row r="12098">
      <c r="A12098" s="1">
        <v>12096.0</v>
      </c>
      <c r="B12098" s="1" t="s">
        <v>1982</v>
      </c>
      <c r="C12098" s="1" t="s">
        <v>21489</v>
      </c>
      <c r="D12098" s="1" t="s">
        <v>99</v>
      </c>
      <c r="E12098" s="1" t="s">
        <v>1984</v>
      </c>
      <c r="F12098" s="1" t="s">
        <v>1985</v>
      </c>
      <c r="G12098" s="1" t="s">
        <v>17</v>
      </c>
      <c r="H12098" s="1">
        <v>45.0</v>
      </c>
      <c r="I12098" s="3">
        <v>44079.583333333336</v>
      </c>
      <c r="J12098" s="1">
        <v>1.11298156693653</v>
      </c>
      <c r="K12098" s="1" t="s">
        <v>159</v>
      </c>
      <c r="L12098" s="1" t="s">
        <v>1986</v>
      </c>
      <c r="M12098" s="3">
        <v>44079.61913800926</v>
      </c>
    </row>
    <row r="12099">
      <c r="A12099" s="1">
        <v>12097.0</v>
      </c>
      <c r="B12099" s="1" t="s">
        <v>17599</v>
      </c>
      <c r="C12099" s="1" t="s">
        <v>21490</v>
      </c>
      <c r="D12099" s="1" t="s">
        <v>86</v>
      </c>
      <c r="E12099" s="1" t="s">
        <v>21491</v>
      </c>
      <c r="F12099" s="1" t="s">
        <v>17602</v>
      </c>
      <c r="G12099" s="1" t="s">
        <v>39</v>
      </c>
      <c r="H12099" s="1">
        <v>45.0</v>
      </c>
      <c r="I12099" s="3">
        <v>43738.25</v>
      </c>
      <c r="J12099" s="1">
        <v>0.0247106768262209</v>
      </c>
      <c r="K12099" s="1" t="s">
        <v>18</v>
      </c>
      <c r="M12099" s="3">
        <v>43738.26838435185</v>
      </c>
    </row>
    <row r="12100">
      <c r="A12100" s="1">
        <v>12098.0</v>
      </c>
      <c r="B12100" s="1" t="s">
        <v>727</v>
      </c>
      <c r="C12100" s="1" t="s">
        <v>21492</v>
      </c>
      <c r="D12100" s="1" t="s">
        <v>2504</v>
      </c>
      <c r="E12100" s="1" t="s">
        <v>21493</v>
      </c>
      <c r="F12100" s="1" t="s">
        <v>731</v>
      </c>
      <c r="G12100" s="1" t="s">
        <v>39</v>
      </c>
      <c r="H12100" s="1">
        <v>45.0</v>
      </c>
      <c r="I12100" s="3">
        <v>44137.666666666664</v>
      </c>
      <c r="J12100" s="1">
        <v>2.23668801069384</v>
      </c>
      <c r="K12100" s="1" t="s">
        <v>24</v>
      </c>
      <c r="L12100" s="1" t="s">
        <v>741</v>
      </c>
      <c r="M12100" s="3">
        <v>44137.692558159724</v>
      </c>
    </row>
    <row r="12101">
      <c r="A12101" s="1">
        <v>12099.0</v>
      </c>
      <c r="B12101" s="1" t="s">
        <v>1516</v>
      </c>
      <c r="C12101" s="1" t="s">
        <v>21494</v>
      </c>
      <c r="D12101" s="1" t="s">
        <v>211</v>
      </c>
      <c r="E12101" s="1" t="s">
        <v>21495</v>
      </c>
      <c r="F12101" s="1" t="s">
        <v>1519</v>
      </c>
      <c r="G12101" s="1" t="s">
        <v>17</v>
      </c>
      <c r="H12101" s="1">
        <v>45.0</v>
      </c>
      <c r="I12101" s="3">
        <v>44156.625</v>
      </c>
      <c r="J12101" s="1">
        <v>24.0737738136835</v>
      </c>
      <c r="K12101" s="1" t="s">
        <v>689</v>
      </c>
      <c r="M12101" s="3">
        <v>44156.65696111111</v>
      </c>
    </row>
    <row r="12102">
      <c r="A12102" s="1">
        <v>12100.0</v>
      </c>
      <c r="B12102" s="1" t="s">
        <v>5479</v>
      </c>
      <c r="C12102" s="1" t="s">
        <v>21496</v>
      </c>
      <c r="D12102" s="1" t="s">
        <v>5495</v>
      </c>
      <c r="E12102" s="1" t="s">
        <v>21497</v>
      </c>
      <c r="F12102" s="1" t="s">
        <v>5483</v>
      </c>
      <c r="G12102" s="1" t="s">
        <v>39</v>
      </c>
      <c r="H12102" s="1">
        <v>45.0</v>
      </c>
      <c r="I12102" s="3">
        <v>44237.5625</v>
      </c>
      <c r="J12102" s="1">
        <v>2.3560380233244</v>
      </c>
      <c r="K12102" s="1" t="s">
        <v>1194</v>
      </c>
      <c r="L12102" s="1" t="s">
        <v>4725</v>
      </c>
      <c r="M12102" s="3">
        <v>44237.61662462963</v>
      </c>
    </row>
    <row r="12103">
      <c r="A12103" s="1">
        <v>12101.0</v>
      </c>
      <c r="B12103" s="1" t="s">
        <v>2645</v>
      </c>
      <c r="C12103" s="1" t="s">
        <v>21498</v>
      </c>
      <c r="D12103" s="1" t="s">
        <v>1179</v>
      </c>
      <c r="E12103" s="1" t="s">
        <v>2648</v>
      </c>
      <c r="F12103" s="1" t="s">
        <v>2649</v>
      </c>
      <c r="G12103" s="1" t="s">
        <v>17</v>
      </c>
      <c r="H12103" s="1">
        <v>45.0</v>
      </c>
      <c r="I12103" s="3">
        <v>43842.291666666664</v>
      </c>
      <c r="J12103" s="1">
        <v>2.26747359779001</v>
      </c>
      <c r="K12103" s="1" t="s">
        <v>18</v>
      </c>
      <c r="M12103" s="3">
        <v>43842.306425358795</v>
      </c>
    </row>
    <row r="12104">
      <c r="A12104" s="1">
        <v>12102.0</v>
      </c>
      <c r="B12104" s="1" t="s">
        <v>282</v>
      </c>
      <c r="C12104" s="1" t="s">
        <v>21499</v>
      </c>
      <c r="D12104" s="1" t="s">
        <v>4891</v>
      </c>
      <c r="E12104" s="1" t="s">
        <v>4892</v>
      </c>
      <c r="F12104" s="1" t="s">
        <v>286</v>
      </c>
      <c r="G12104" s="1" t="s">
        <v>35</v>
      </c>
      <c r="H12104" s="1">
        <v>45.0</v>
      </c>
      <c r="I12104" s="3">
        <v>44230.229166666664</v>
      </c>
      <c r="J12104" s="1">
        <v>1.42420107234258</v>
      </c>
      <c r="K12104" s="1" t="s">
        <v>218</v>
      </c>
      <c r="L12104" s="1" t="s">
        <v>287</v>
      </c>
      <c r="M12104" s="3">
        <v>44230.26581314815</v>
      </c>
    </row>
    <row r="12105">
      <c r="A12105" s="1">
        <v>12103.0</v>
      </c>
      <c r="B12105" s="1" t="s">
        <v>63</v>
      </c>
      <c r="C12105" s="1" t="s">
        <v>21500</v>
      </c>
      <c r="D12105" s="1" t="s">
        <v>148</v>
      </c>
      <c r="E12105" s="1" t="s">
        <v>3736</v>
      </c>
      <c r="F12105" s="1" t="s">
        <v>67</v>
      </c>
      <c r="G12105" s="1" t="s">
        <v>17</v>
      </c>
      <c r="H12105" s="1">
        <v>45.0</v>
      </c>
      <c r="I12105" s="3">
        <v>44015.729166666664</v>
      </c>
      <c r="J12105" s="1">
        <v>0.539404416658977</v>
      </c>
      <c r="K12105" s="1" t="s">
        <v>24</v>
      </c>
      <c r="M12105" s="3">
        <v>44015.77412747685</v>
      </c>
    </row>
    <row r="12106">
      <c r="A12106" s="1">
        <v>12104.0</v>
      </c>
      <c r="B12106" s="1" t="s">
        <v>119</v>
      </c>
      <c r="C12106" s="1" t="s">
        <v>21501</v>
      </c>
      <c r="D12106" s="1" t="s">
        <v>3131</v>
      </c>
      <c r="E12106" s="1" t="s">
        <v>21502</v>
      </c>
      <c r="F12106" s="1" t="s">
        <v>123</v>
      </c>
      <c r="G12106" s="1" t="s">
        <v>39</v>
      </c>
      <c r="H12106" s="1">
        <v>45.0</v>
      </c>
      <c r="I12106" s="3">
        <v>44207.625</v>
      </c>
      <c r="J12106" s="1">
        <v>2.04936658725626</v>
      </c>
      <c r="K12106" s="1" t="s">
        <v>218</v>
      </c>
      <c r="L12106" s="1" t="s">
        <v>287</v>
      </c>
      <c r="M12106" s="3">
        <v>44207.653079895834</v>
      </c>
    </row>
    <row r="12107">
      <c r="A12107" s="1">
        <v>12105.0</v>
      </c>
      <c r="B12107" s="1" t="s">
        <v>536</v>
      </c>
      <c r="C12107" s="1" t="s">
        <v>21503</v>
      </c>
      <c r="D12107" s="1" t="s">
        <v>1255</v>
      </c>
      <c r="E12107" s="1" t="s">
        <v>5979</v>
      </c>
      <c r="F12107" s="1" t="s">
        <v>539</v>
      </c>
      <c r="G12107" s="1" t="s">
        <v>17</v>
      </c>
      <c r="H12107" s="1">
        <v>45.0</v>
      </c>
      <c r="I12107" s="3">
        <v>43746.25</v>
      </c>
      <c r="J12107" s="1">
        <v>2.43850290381484</v>
      </c>
      <c r="K12107" s="1" t="s">
        <v>83</v>
      </c>
      <c r="M12107" s="3">
        <v>43746.38158645833</v>
      </c>
    </row>
    <row r="12108">
      <c r="A12108" s="1">
        <v>12106.0</v>
      </c>
      <c r="B12108" s="1" t="s">
        <v>455</v>
      </c>
      <c r="C12108" s="1" t="s">
        <v>21504</v>
      </c>
      <c r="D12108" s="1" t="s">
        <v>116</v>
      </c>
      <c r="E12108" s="1" t="s">
        <v>2289</v>
      </c>
      <c r="F12108" s="1" t="s">
        <v>458</v>
      </c>
      <c r="G12108" s="1" t="s">
        <v>17</v>
      </c>
      <c r="H12108" s="1">
        <v>45.0</v>
      </c>
      <c r="I12108" s="3">
        <v>44193.625</v>
      </c>
      <c r="J12108" s="1">
        <v>0.0</v>
      </c>
      <c r="K12108" s="1" t="s">
        <v>24</v>
      </c>
      <c r="L12108" s="1" t="s">
        <v>406</v>
      </c>
      <c r="M12108" s="3">
        <v>44193.626059131944</v>
      </c>
    </row>
    <row r="12109">
      <c r="A12109" s="1">
        <v>12107.0</v>
      </c>
      <c r="B12109" s="1" t="s">
        <v>1170</v>
      </c>
      <c r="C12109" s="1" t="s">
        <v>21505</v>
      </c>
      <c r="D12109" s="1" t="s">
        <v>1172</v>
      </c>
      <c r="E12109" s="1" t="s">
        <v>1173</v>
      </c>
      <c r="F12109" s="1" t="s">
        <v>1174</v>
      </c>
      <c r="G12109" s="1" t="s">
        <v>35</v>
      </c>
      <c r="H12109" s="1">
        <v>45.0</v>
      </c>
      <c r="I12109" s="3">
        <v>44217.25</v>
      </c>
      <c r="J12109" s="1">
        <v>0.0</v>
      </c>
      <c r="K12109" s="1" t="s">
        <v>24</v>
      </c>
      <c r="L12109" s="1" t="s">
        <v>238</v>
      </c>
      <c r="M12109" s="3">
        <v>44218.91571767361</v>
      </c>
    </row>
    <row r="12110">
      <c r="A12110" s="1">
        <v>12108.0</v>
      </c>
      <c r="B12110" s="1" t="s">
        <v>184</v>
      </c>
      <c r="C12110" s="1" t="s">
        <v>21506</v>
      </c>
      <c r="D12110" s="1" t="s">
        <v>148</v>
      </c>
      <c r="E12110" s="1" t="s">
        <v>2105</v>
      </c>
      <c r="F12110" s="1" t="s">
        <v>187</v>
      </c>
      <c r="G12110" s="1" t="s">
        <v>17</v>
      </c>
      <c r="H12110" s="1">
        <v>45.0</v>
      </c>
      <c r="I12110" s="3">
        <v>44028.333333333336</v>
      </c>
      <c r="J12110" s="1">
        <v>1.76126210756864</v>
      </c>
      <c r="K12110" s="1" t="s">
        <v>24</v>
      </c>
      <c r="L12110" s="1" t="s">
        <v>188</v>
      </c>
      <c r="M12110" s="3">
        <v>44028.38015761574</v>
      </c>
    </row>
    <row r="12111">
      <c r="A12111" s="1">
        <v>12109.0</v>
      </c>
      <c r="B12111" s="1" t="s">
        <v>620</v>
      </c>
      <c r="C12111" s="1" t="s">
        <v>21507</v>
      </c>
      <c r="D12111" s="1" t="s">
        <v>1802</v>
      </c>
      <c r="E12111" s="1" t="s">
        <v>18280</v>
      </c>
      <c r="F12111" s="1" t="s">
        <v>623</v>
      </c>
      <c r="G12111" s="1" t="s">
        <v>17</v>
      </c>
      <c r="H12111" s="1">
        <v>45.0</v>
      </c>
      <c r="I12111" s="3">
        <v>44003.291666666664</v>
      </c>
      <c r="J12111" s="1">
        <v>2.30259877362657</v>
      </c>
      <c r="K12111" s="1" t="s">
        <v>18</v>
      </c>
      <c r="M12111" s="3">
        <v>44003.32432127315</v>
      </c>
    </row>
    <row r="12112">
      <c r="A12112" s="1">
        <v>12110.0</v>
      </c>
      <c r="B12112" s="1" t="s">
        <v>3724</v>
      </c>
      <c r="C12112" s="1" t="s">
        <v>21508</v>
      </c>
      <c r="D12112" s="1" t="s">
        <v>211</v>
      </c>
      <c r="E12112" s="1" t="s">
        <v>21509</v>
      </c>
      <c r="F12112" s="1" t="s">
        <v>3727</v>
      </c>
      <c r="G12112" s="1" t="s">
        <v>89</v>
      </c>
      <c r="H12112" s="1">
        <v>45.0</v>
      </c>
      <c r="I12112" s="3">
        <v>44208.351051666665</v>
      </c>
      <c r="J12112" s="1">
        <v>12.699802603036</v>
      </c>
      <c r="K12112" s="1" t="s">
        <v>218</v>
      </c>
      <c r="M12112" s="3">
        <v>44208.36999146991</v>
      </c>
    </row>
    <row r="12113">
      <c r="A12113" s="1">
        <v>12111.0</v>
      </c>
      <c r="B12113" s="1" t="s">
        <v>6050</v>
      </c>
      <c r="C12113" s="1" t="s">
        <v>21510</v>
      </c>
      <c r="D12113" s="1" t="s">
        <v>1963</v>
      </c>
      <c r="E12113" s="1" t="s">
        <v>21511</v>
      </c>
      <c r="F12113" s="1" t="s">
        <v>6053</v>
      </c>
      <c r="G12113" s="1" t="s">
        <v>39</v>
      </c>
      <c r="H12113" s="1">
        <v>45.0</v>
      </c>
      <c r="I12113" s="3">
        <v>44025.416666666664</v>
      </c>
      <c r="J12113" s="1">
        <v>4.33202224454514</v>
      </c>
      <c r="K12113" s="1" t="s">
        <v>218</v>
      </c>
      <c r="M12113" s="3">
        <v>44025.44656246528</v>
      </c>
    </row>
    <row r="12114">
      <c r="A12114" s="1">
        <v>12112.0</v>
      </c>
      <c r="B12114" s="1" t="s">
        <v>1336</v>
      </c>
      <c r="C12114" s="1" t="s">
        <v>21512</v>
      </c>
      <c r="D12114" s="1" t="s">
        <v>3281</v>
      </c>
      <c r="E12114" s="1" t="s">
        <v>3282</v>
      </c>
      <c r="F12114" s="1" t="s">
        <v>1340</v>
      </c>
      <c r="G12114" s="1" t="s">
        <v>17</v>
      </c>
      <c r="H12114" s="1">
        <v>45.0</v>
      </c>
      <c r="I12114" s="3">
        <v>43754.75</v>
      </c>
      <c r="J12114" s="1">
        <v>3.34541561209525</v>
      </c>
      <c r="K12114" s="1" t="s">
        <v>62</v>
      </c>
      <c r="M12114" s="3">
        <v>43754.78474408565</v>
      </c>
    </row>
    <row r="12115">
      <c r="A12115" s="1">
        <v>12113.0</v>
      </c>
      <c r="B12115" s="1" t="s">
        <v>1466</v>
      </c>
      <c r="C12115" s="1" t="s">
        <v>21513</v>
      </c>
      <c r="D12115" s="1" t="s">
        <v>411</v>
      </c>
      <c r="E12115" s="1" t="s">
        <v>21514</v>
      </c>
      <c r="F12115" s="1" t="s">
        <v>1470</v>
      </c>
      <c r="G12115" s="1" t="s">
        <v>17</v>
      </c>
      <c r="H12115" s="1">
        <v>45.0</v>
      </c>
      <c r="I12115" s="3">
        <v>44004.5625</v>
      </c>
      <c r="J12115" s="1">
        <v>0.493835021268712</v>
      </c>
      <c r="K12115" s="1" t="s">
        <v>18</v>
      </c>
      <c r="M12115" s="3">
        <v>44004.578026041665</v>
      </c>
    </row>
    <row r="12116">
      <c r="A12116" s="1">
        <v>12114.0</v>
      </c>
      <c r="B12116" s="1" t="s">
        <v>176</v>
      </c>
      <c r="C12116" s="1" t="s">
        <v>21515</v>
      </c>
      <c r="D12116" s="1" t="s">
        <v>178</v>
      </c>
      <c r="E12116" s="1" t="s">
        <v>6229</v>
      </c>
      <c r="F12116" s="1" t="s">
        <v>180</v>
      </c>
      <c r="G12116" s="1" t="s">
        <v>17</v>
      </c>
      <c r="H12116" s="1">
        <v>45.0</v>
      </c>
      <c r="I12116" s="3">
        <v>44139.6875</v>
      </c>
      <c r="J12116" s="1">
        <v>1.59561460480386</v>
      </c>
      <c r="K12116" s="1" t="s">
        <v>24</v>
      </c>
      <c r="M12116" s="3">
        <v>44139.70764554398</v>
      </c>
    </row>
    <row r="12117">
      <c r="A12117" s="1">
        <v>12115.0</v>
      </c>
      <c r="B12117" s="1" t="s">
        <v>196</v>
      </c>
      <c r="C12117" s="1" t="s">
        <v>21516</v>
      </c>
      <c r="D12117" s="1" t="s">
        <v>198</v>
      </c>
      <c r="E12117" s="1" t="s">
        <v>5150</v>
      </c>
      <c r="F12117" s="1" t="s">
        <v>200</v>
      </c>
      <c r="G12117" s="1" t="s">
        <v>17</v>
      </c>
      <c r="H12117" s="1">
        <v>45.0</v>
      </c>
      <c r="I12117" s="3">
        <v>44245.25</v>
      </c>
      <c r="J12117" s="1">
        <v>3.4395176623369</v>
      </c>
      <c r="K12117" s="1" t="s">
        <v>24</v>
      </c>
      <c r="M12117" s="3">
        <v>44245.30442228009</v>
      </c>
    </row>
    <row r="12118">
      <c r="A12118" s="1">
        <v>12116.0</v>
      </c>
      <c r="B12118" s="1" t="s">
        <v>278</v>
      </c>
      <c r="C12118" s="1" t="s">
        <v>21517</v>
      </c>
      <c r="D12118" s="1" t="s">
        <v>3708</v>
      </c>
      <c r="E12118" s="1" t="s">
        <v>21518</v>
      </c>
      <c r="F12118" s="1" t="s">
        <v>281</v>
      </c>
      <c r="G12118" s="1" t="s">
        <v>39</v>
      </c>
      <c r="H12118" s="1">
        <v>45.0</v>
      </c>
      <c r="I12118" s="3">
        <v>43674.375</v>
      </c>
      <c r="J12118" s="1">
        <v>1.71024711612255</v>
      </c>
      <c r="K12118" s="1" t="s">
        <v>24</v>
      </c>
      <c r="M12118" s="3">
        <v>43674.42581107639</v>
      </c>
    </row>
    <row r="12119">
      <c r="A12119" s="1">
        <v>12117.0</v>
      </c>
      <c r="B12119" s="1" t="s">
        <v>3909</v>
      </c>
      <c r="C12119" s="1" t="s">
        <v>21519</v>
      </c>
      <c r="D12119" s="1" t="s">
        <v>207</v>
      </c>
      <c r="E12119" s="1" t="s">
        <v>21520</v>
      </c>
      <c r="F12119" s="1" t="s">
        <v>3912</v>
      </c>
      <c r="G12119" s="1" t="s">
        <v>39</v>
      </c>
      <c r="H12119" s="1">
        <v>45.0</v>
      </c>
      <c r="I12119" s="3">
        <v>44036.291666666664</v>
      </c>
      <c r="J12119" s="1">
        <v>1.86270884707237</v>
      </c>
      <c r="K12119" s="1" t="s">
        <v>24</v>
      </c>
      <c r="M12119" s="3">
        <v>44036.31435496528</v>
      </c>
    </row>
    <row r="12120">
      <c r="A12120" s="1">
        <v>12118.0</v>
      </c>
      <c r="B12120" s="1" t="s">
        <v>293</v>
      </c>
      <c r="C12120" s="1" t="s">
        <v>21521</v>
      </c>
      <c r="D12120" s="1" t="s">
        <v>588</v>
      </c>
      <c r="E12120" s="1" t="s">
        <v>1809</v>
      </c>
      <c r="F12120" s="1" t="s">
        <v>297</v>
      </c>
      <c r="G12120" s="1" t="s">
        <v>17</v>
      </c>
      <c r="H12120" s="1">
        <v>45.0</v>
      </c>
      <c r="I12120" s="3">
        <v>44021.291666666664</v>
      </c>
      <c r="J12120" s="1">
        <v>0.803834540839049</v>
      </c>
      <c r="K12120" s="1" t="s">
        <v>62</v>
      </c>
      <c r="M12120" s="3">
        <v>44021.334746203705</v>
      </c>
    </row>
    <row r="12121">
      <c r="A12121" s="1">
        <v>12119.0</v>
      </c>
      <c r="B12121" s="1" t="s">
        <v>1659</v>
      </c>
      <c r="C12121" s="1" t="s">
        <v>21522</v>
      </c>
      <c r="D12121" s="1" t="s">
        <v>998</v>
      </c>
      <c r="E12121" s="1" t="s">
        <v>21523</v>
      </c>
      <c r="F12121" s="1" t="s">
        <v>1662</v>
      </c>
      <c r="G12121" s="1" t="s">
        <v>89</v>
      </c>
      <c r="H12121" s="1">
        <v>45.0</v>
      </c>
      <c r="I12121" s="3">
        <v>43885.63301684028</v>
      </c>
      <c r="J12121" s="1">
        <v>1.18608866806132</v>
      </c>
      <c r="K12121" s="1" t="s">
        <v>24</v>
      </c>
      <c r="M12121" s="3">
        <v>43885.63839356481</v>
      </c>
    </row>
    <row r="12122">
      <c r="A12122" s="1">
        <v>12120.0</v>
      </c>
      <c r="B12122" s="1" t="s">
        <v>3353</v>
      </c>
      <c r="C12122" s="1" t="s">
        <v>21524</v>
      </c>
      <c r="D12122" s="1" t="s">
        <v>3355</v>
      </c>
      <c r="E12122" s="1" t="s">
        <v>5004</v>
      </c>
      <c r="F12122" s="1" t="s">
        <v>3357</v>
      </c>
      <c r="G12122" s="1" t="s">
        <v>35</v>
      </c>
      <c r="H12122" s="1">
        <v>45.0</v>
      </c>
      <c r="I12122" s="3">
        <v>44203.479166666664</v>
      </c>
      <c r="J12122" s="1">
        <v>1.27686089505866</v>
      </c>
      <c r="K12122" s="1" t="s">
        <v>56</v>
      </c>
      <c r="L12122" s="1" t="s">
        <v>1614</v>
      </c>
      <c r="M12122" s="3">
        <v>44203.50219702546</v>
      </c>
    </row>
    <row r="12123">
      <c r="A12123" s="1">
        <v>12121.0</v>
      </c>
      <c r="B12123" s="1" t="s">
        <v>324</v>
      </c>
      <c r="C12123" s="1" t="s">
        <v>21525</v>
      </c>
      <c r="D12123" s="1" t="s">
        <v>326</v>
      </c>
      <c r="E12123" s="1" t="s">
        <v>327</v>
      </c>
      <c r="F12123" s="1" t="s">
        <v>328</v>
      </c>
      <c r="G12123" s="1" t="s">
        <v>17</v>
      </c>
      <c r="H12123" s="1">
        <v>45.0</v>
      </c>
      <c r="I12123" s="3">
        <v>44166.291666666664</v>
      </c>
      <c r="J12123" s="1">
        <v>0.0</v>
      </c>
      <c r="K12123" s="1" t="s">
        <v>24</v>
      </c>
      <c r="M12123" s="3">
        <v>44166.32428162037</v>
      </c>
    </row>
    <row r="12124">
      <c r="A12124" s="1">
        <v>12122.0</v>
      </c>
      <c r="B12124" s="1" t="s">
        <v>413</v>
      </c>
      <c r="C12124" s="1" t="s">
        <v>21526</v>
      </c>
      <c r="D12124" s="1" t="s">
        <v>6246</v>
      </c>
      <c r="E12124" s="1" t="s">
        <v>21527</v>
      </c>
      <c r="F12124" s="1" t="s">
        <v>417</v>
      </c>
      <c r="G12124" s="1" t="s">
        <v>89</v>
      </c>
      <c r="H12124" s="1">
        <v>45.0</v>
      </c>
      <c r="I12124" s="3">
        <v>43800.619257592596</v>
      </c>
      <c r="J12124" s="1">
        <v>0.922222364919004</v>
      </c>
      <c r="K12124" s="1" t="s">
        <v>24</v>
      </c>
      <c r="M12124" s="3">
        <v>43800.65948064815</v>
      </c>
    </row>
    <row r="12125">
      <c r="A12125" s="1">
        <v>12123.0</v>
      </c>
      <c r="B12125" s="1" t="s">
        <v>2357</v>
      </c>
      <c r="C12125" s="1" t="s">
        <v>21528</v>
      </c>
      <c r="D12125" s="1" t="s">
        <v>2359</v>
      </c>
      <c r="E12125" s="1" t="s">
        <v>2360</v>
      </c>
      <c r="F12125" s="1" t="s">
        <v>2361</v>
      </c>
      <c r="G12125" s="1" t="s">
        <v>17</v>
      </c>
      <c r="H12125" s="1">
        <v>45.0</v>
      </c>
      <c r="I12125" s="3">
        <v>44159.6875</v>
      </c>
      <c r="J12125" s="1">
        <v>0.108413078704362</v>
      </c>
      <c r="K12125" s="1" t="s">
        <v>18</v>
      </c>
      <c r="M12125" s="3">
        <v>44159.69332341435</v>
      </c>
    </row>
    <row r="12126">
      <c r="A12126" s="1">
        <v>12124.0</v>
      </c>
      <c r="B12126" s="1" t="s">
        <v>834</v>
      </c>
      <c r="C12126" s="1" t="s">
        <v>21529</v>
      </c>
      <c r="D12126" s="1" t="s">
        <v>2612</v>
      </c>
      <c r="E12126" s="1" t="s">
        <v>21530</v>
      </c>
      <c r="F12126" s="1" t="s">
        <v>837</v>
      </c>
      <c r="G12126" s="1" t="s">
        <v>39</v>
      </c>
      <c r="H12126" s="1">
        <v>45.0</v>
      </c>
      <c r="I12126" s="3">
        <v>44103.375</v>
      </c>
      <c r="J12126" s="1">
        <v>2.45704511801819</v>
      </c>
      <c r="K12126" s="1" t="s">
        <v>46</v>
      </c>
      <c r="L12126" s="1" t="s">
        <v>2164</v>
      </c>
      <c r="M12126" s="3">
        <v>44103.40900666667</v>
      </c>
    </row>
    <row r="12127">
      <c r="A12127" s="1">
        <v>12125.0</v>
      </c>
      <c r="B12127" s="1" t="s">
        <v>184</v>
      </c>
      <c r="C12127" s="1" t="s">
        <v>21531</v>
      </c>
      <c r="D12127" s="1" t="s">
        <v>1297</v>
      </c>
      <c r="E12127" s="1" t="s">
        <v>1298</v>
      </c>
      <c r="F12127" s="1" t="s">
        <v>187</v>
      </c>
      <c r="G12127" s="1" t="s">
        <v>17</v>
      </c>
      <c r="H12127" s="1">
        <v>45.0</v>
      </c>
      <c r="I12127" s="3">
        <v>43854.416666666664</v>
      </c>
      <c r="J12127" s="1">
        <v>1.92797457484348</v>
      </c>
      <c r="K12127" s="1" t="s">
        <v>24</v>
      </c>
      <c r="M12127" s="3">
        <v>43854.43831837963</v>
      </c>
    </row>
    <row r="12128">
      <c r="A12128" s="1">
        <v>12126.0</v>
      </c>
      <c r="B12128" s="1" t="s">
        <v>4270</v>
      </c>
      <c r="C12128" s="1" t="s">
        <v>21532</v>
      </c>
      <c r="D12128" s="1" t="s">
        <v>121</v>
      </c>
      <c r="E12128" s="1" t="s">
        <v>21533</v>
      </c>
      <c r="F12128" s="1" t="s">
        <v>4273</v>
      </c>
      <c r="G12128" s="1" t="s">
        <v>39</v>
      </c>
      <c r="H12128" s="1">
        <v>45.0</v>
      </c>
      <c r="I12128" s="3">
        <v>43980.666666666664</v>
      </c>
      <c r="J12128" s="1">
        <v>3.56322592581728</v>
      </c>
      <c r="K12128" s="1" t="s">
        <v>18</v>
      </c>
      <c r="M12128" s="3">
        <v>43980.6846209375</v>
      </c>
    </row>
    <row r="12129">
      <c r="A12129" s="1">
        <v>12127.0</v>
      </c>
      <c r="B12129" s="1" t="s">
        <v>12</v>
      </c>
      <c r="C12129" s="1" t="s">
        <v>21534</v>
      </c>
      <c r="D12129" s="1" t="s">
        <v>411</v>
      </c>
      <c r="E12129" s="1" t="s">
        <v>4982</v>
      </c>
      <c r="F12129" s="1" t="s">
        <v>16</v>
      </c>
      <c r="G12129" s="1" t="s">
        <v>17</v>
      </c>
      <c r="H12129" s="1">
        <v>45.0</v>
      </c>
      <c r="I12129" s="3">
        <v>43910.291666666664</v>
      </c>
      <c r="J12129" s="1">
        <v>0.429362758607781</v>
      </c>
      <c r="K12129" s="1" t="s">
        <v>18</v>
      </c>
      <c r="M12129" s="3">
        <v>43910.32556025463</v>
      </c>
    </row>
    <row r="12130">
      <c r="A12130" s="1">
        <v>12128.0</v>
      </c>
      <c r="B12130" s="1" t="s">
        <v>7459</v>
      </c>
      <c r="C12130" s="1" t="s">
        <v>21535</v>
      </c>
      <c r="D12130" s="1" t="s">
        <v>9186</v>
      </c>
      <c r="E12130" s="1" t="s">
        <v>21536</v>
      </c>
      <c r="F12130" s="1" t="s">
        <v>7462</v>
      </c>
      <c r="G12130" s="1" t="s">
        <v>89</v>
      </c>
      <c r="H12130" s="1">
        <v>45.0</v>
      </c>
      <c r="I12130" s="3">
        <v>44204.55803561342</v>
      </c>
      <c r="J12130" s="1">
        <v>3.01107677634595</v>
      </c>
      <c r="K12130" s="1" t="s">
        <v>24</v>
      </c>
      <c r="L12130" s="1" t="s">
        <v>135</v>
      </c>
      <c r="M12130" s="3">
        <v>44204.585022060186</v>
      </c>
    </row>
    <row r="12131">
      <c r="A12131" s="1">
        <v>12129.0</v>
      </c>
      <c r="B12131" s="1" t="s">
        <v>3482</v>
      </c>
      <c r="C12131" s="1" t="s">
        <v>21537</v>
      </c>
      <c r="D12131" s="1" t="s">
        <v>3484</v>
      </c>
      <c r="E12131" s="1" t="s">
        <v>5488</v>
      </c>
      <c r="F12131" s="1" t="s">
        <v>3486</v>
      </c>
      <c r="G12131" s="1" t="s">
        <v>17</v>
      </c>
      <c r="H12131" s="1">
        <v>45.0</v>
      </c>
      <c r="I12131" s="3">
        <v>44214.666666666664</v>
      </c>
      <c r="J12131" s="1">
        <v>0.0</v>
      </c>
      <c r="K12131" s="1" t="s">
        <v>24</v>
      </c>
      <c r="L12131" s="1" t="s">
        <v>406</v>
      </c>
      <c r="M12131" s="3">
        <v>44214.7619671412</v>
      </c>
    </row>
    <row r="12132">
      <c r="A12132" s="1">
        <v>12130.0</v>
      </c>
      <c r="B12132" s="1" t="s">
        <v>308</v>
      </c>
      <c r="C12132" s="1" t="s">
        <v>21538</v>
      </c>
      <c r="D12132" s="1" t="s">
        <v>310</v>
      </c>
      <c r="E12132" s="1" t="s">
        <v>311</v>
      </c>
      <c r="F12132" s="1" t="s">
        <v>312</v>
      </c>
      <c r="G12132" s="1" t="s">
        <v>17</v>
      </c>
      <c r="H12132" s="1">
        <v>45.0</v>
      </c>
      <c r="I12132" s="3">
        <v>44207.583333333336</v>
      </c>
      <c r="J12132" s="1">
        <v>1.08699302838478</v>
      </c>
      <c r="K12132" s="1" t="s">
        <v>24</v>
      </c>
      <c r="L12132" s="1" t="s">
        <v>96</v>
      </c>
      <c r="M12132" s="3">
        <v>44207.61247947917</v>
      </c>
    </row>
    <row r="12133">
      <c r="A12133" s="1">
        <v>12131.0</v>
      </c>
      <c r="B12133" s="1" t="s">
        <v>273</v>
      </c>
      <c r="C12133" s="1" t="s">
        <v>21539</v>
      </c>
      <c r="D12133" s="1" t="s">
        <v>8231</v>
      </c>
      <c r="E12133" s="1" t="s">
        <v>21540</v>
      </c>
      <c r="F12133" s="1" t="s">
        <v>277</v>
      </c>
      <c r="G12133" s="1" t="s">
        <v>39</v>
      </c>
      <c r="H12133" s="1">
        <v>45.0</v>
      </c>
      <c r="I12133" s="3">
        <v>44123.666666666664</v>
      </c>
      <c r="J12133" s="1">
        <v>2.52908960811239</v>
      </c>
      <c r="K12133" s="1" t="s">
        <v>24</v>
      </c>
      <c r="M12133" s="3">
        <v>44123.693708506944</v>
      </c>
    </row>
    <row r="12134">
      <c r="A12134" s="1">
        <v>12132.0</v>
      </c>
      <c r="B12134" s="1" t="s">
        <v>196</v>
      </c>
      <c r="C12134" s="1" t="s">
        <v>21541</v>
      </c>
      <c r="D12134" s="1" t="s">
        <v>3853</v>
      </c>
      <c r="E12134" s="1" t="s">
        <v>3854</v>
      </c>
      <c r="F12134" s="1" t="s">
        <v>200</v>
      </c>
      <c r="G12134" s="1" t="s">
        <v>17</v>
      </c>
      <c r="H12134" s="1">
        <v>45.0</v>
      </c>
      <c r="I12134" s="3">
        <v>43879.229166666664</v>
      </c>
      <c r="J12134" s="1">
        <v>0.0</v>
      </c>
      <c r="K12134" s="1" t="s">
        <v>24</v>
      </c>
      <c r="M12134" s="3">
        <v>43879.52165585648</v>
      </c>
    </row>
    <row r="12135">
      <c r="A12135" s="1">
        <v>12133.0</v>
      </c>
      <c r="B12135" s="1" t="s">
        <v>2199</v>
      </c>
      <c r="C12135" s="1" t="s">
        <v>21542</v>
      </c>
      <c r="D12135" s="1" t="s">
        <v>2979</v>
      </c>
      <c r="E12135" s="1" t="s">
        <v>21543</v>
      </c>
      <c r="F12135" s="1" t="s">
        <v>2202</v>
      </c>
      <c r="G12135" s="1" t="s">
        <v>39</v>
      </c>
      <c r="H12135" s="1">
        <v>45.0</v>
      </c>
      <c r="I12135" s="3">
        <v>44098.583333333336</v>
      </c>
      <c r="J12135" s="1">
        <v>2.42829767350942</v>
      </c>
      <c r="K12135" s="1" t="s">
        <v>159</v>
      </c>
      <c r="L12135" s="1" t="s">
        <v>495</v>
      </c>
      <c r="M12135" s="3">
        <v>44098.61656185185</v>
      </c>
    </row>
    <row r="12136">
      <c r="A12136" s="1">
        <v>12134.0</v>
      </c>
      <c r="B12136" s="1" t="s">
        <v>63</v>
      </c>
      <c r="C12136" s="1" t="s">
        <v>21544</v>
      </c>
      <c r="D12136" s="1" t="s">
        <v>11419</v>
      </c>
      <c r="E12136" s="1" t="s">
        <v>11420</v>
      </c>
      <c r="F12136" s="1" t="s">
        <v>67</v>
      </c>
      <c r="G12136" s="1" t="s">
        <v>17</v>
      </c>
      <c r="H12136" s="1">
        <v>45.0</v>
      </c>
      <c r="I12136" s="3">
        <v>44088.229166666664</v>
      </c>
      <c r="J12136" s="1">
        <v>1.39357954033839</v>
      </c>
      <c r="K12136" s="1" t="s">
        <v>24</v>
      </c>
      <c r="M12136" s="3">
        <v>44088.25932320602</v>
      </c>
    </row>
    <row r="12137">
      <c r="A12137" s="1">
        <v>12135.0</v>
      </c>
      <c r="B12137" s="1" t="s">
        <v>459</v>
      </c>
      <c r="C12137" s="1" t="s">
        <v>21545</v>
      </c>
      <c r="D12137" s="1" t="s">
        <v>305</v>
      </c>
      <c r="E12137" s="1" t="s">
        <v>6190</v>
      </c>
      <c r="F12137" s="1" t="s">
        <v>463</v>
      </c>
      <c r="G12137" s="1" t="s">
        <v>17</v>
      </c>
      <c r="H12137" s="1">
        <v>45.0</v>
      </c>
      <c r="I12137" s="3">
        <v>44076.625</v>
      </c>
      <c r="J12137" s="1">
        <v>0.0</v>
      </c>
      <c r="K12137" s="1" t="s">
        <v>24</v>
      </c>
      <c r="M12137" s="3">
        <v>44076.44362741898</v>
      </c>
    </row>
    <row r="12138">
      <c r="A12138" s="1">
        <v>12136.0</v>
      </c>
      <c r="B12138" s="1" t="s">
        <v>73</v>
      </c>
      <c r="C12138" s="1" t="s">
        <v>21546</v>
      </c>
      <c r="D12138" s="1" t="s">
        <v>75</v>
      </c>
      <c r="E12138" s="1" t="s">
        <v>21547</v>
      </c>
      <c r="F12138" s="1" t="s">
        <v>77</v>
      </c>
      <c r="G12138" s="1" t="s">
        <v>39</v>
      </c>
      <c r="H12138" s="1">
        <v>45.0</v>
      </c>
      <c r="I12138" s="3">
        <v>43471.291666666664</v>
      </c>
      <c r="J12138" s="1">
        <v>1.26825075764916</v>
      </c>
      <c r="K12138" s="1" t="s">
        <v>24</v>
      </c>
      <c r="M12138" s="3">
        <v>43471.34566708333</v>
      </c>
    </row>
    <row r="12139">
      <c r="A12139" s="1">
        <v>12137.0</v>
      </c>
      <c r="B12139" s="1" t="s">
        <v>1444</v>
      </c>
      <c r="C12139" s="1" t="s">
        <v>21548</v>
      </c>
      <c r="D12139" s="1" t="s">
        <v>1483</v>
      </c>
      <c r="E12139" s="1" t="s">
        <v>21549</v>
      </c>
      <c r="F12139" s="1" t="s">
        <v>1448</v>
      </c>
      <c r="G12139" s="1" t="s">
        <v>89</v>
      </c>
      <c r="H12139" s="1">
        <v>45.0</v>
      </c>
      <c r="I12139" s="3">
        <v>43980.351197268516</v>
      </c>
      <c r="J12139" s="1">
        <v>1.34260728699065</v>
      </c>
      <c r="K12139" s="1" t="s">
        <v>218</v>
      </c>
      <c r="L12139" s="1" t="s">
        <v>433</v>
      </c>
      <c r="M12139" s="3">
        <v>43980.36781232639</v>
      </c>
    </row>
    <row r="12140">
      <c r="A12140" s="1">
        <v>12138.0</v>
      </c>
      <c r="B12140" s="1" t="s">
        <v>5089</v>
      </c>
      <c r="C12140" s="1" t="s">
        <v>21550</v>
      </c>
      <c r="D12140" s="1" t="s">
        <v>1759</v>
      </c>
      <c r="E12140" s="1" t="s">
        <v>10166</v>
      </c>
      <c r="F12140" s="1" t="s">
        <v>5092</v>
      </c>
      <c r="G12140" s="1" t="s">
        <v>17</v>
      </c>
      <c r="H12140" s="1">
        <v>45.0</v>
      </c>
      <c r="I12140" s="3">
        <v>44183.625</v>
      </c>
      <c r="J12140" s="1">
        <v>3.06910572657695</v>
      </c>
      <c r="K12140" s="1" t="s">
        <v>24</v>
      </c>
      <c r="L12140" s="1" t="s">
        <v>406</v>
      </c>
      <c r="M12140" s="3">
        <v>44183.656787604166</v>
      </c>
    </row>
    <row r="12141">
      <c r="A12141" s="1">
        <v>12139.0</v>
      </c>
      <c r="B12141" s="1" t="s">
        <v>777</v>
      </c>
      <c r="C12141" s="1" t="s">
        <v>21551</v>
      </c>
      <c r="D12141" s="1" t="s">
        <v>779</v>
      </c>
      <c r="E12141" s="1" t="s">
        <v>780</v>
      </c>
      <c r="F12141" s="1" t="s">
        <v>781</v>
      </c>
      <c r="G12141" s="1" t="s">
        <v>35</v>
      </c>
      <c r="H12141" s="1">
        <v>45.0</v>
      </c>
      <c r="I12141" s="3">
        <v>44112.791666666664</v>
      </c>
      <c r="J12141" s="1">
        <v>1.28621439655078</v>
      </c>
      <c r="K12141" s="1" t="s">
        <v>18</v>
      </c>
      <c r="M12141" s="3">
        <v>44112.868689710645</v>
      </c>
    </row>
    <row r="12142">
      <c r="A12142" s="1">
        <v>12140.0</v>
      </c>
      <c r="B12142" s="1" t="s">
        <v>520</v>
      </c>
      <c r="C12142" s="1" t="s">
        <v>21552</v>
      </c>
      <c r="D12142" s="1" t="s">
        <v>503</v>
      </c>
      <c r="E12142" s="1" t="s">
        <v>523</v>
      </c>
      <c r="F12142" s="1" t="s">
        <v>524</v>
      </c>
      <c r="G12142" s="1" t="s">
        <v>35</v>
      </c>
      <c r="H12142" s="1">
        <v>45.0</v>
      </c>
      <c r="I12142" s="3">
        <v>43760.291666666664</v>
      </c>
      <c r="J12142" s="1">
        <v>0.318030514737269</v>
      </c>
      <c r="K12142" s="1" t="s">
        <v>46</v>
      </c>
      <c r="M12142" s="3">
        <v>43744.368276967594</v>
      </c>
    </row>
    <row r="12143">
      <c r="A12143" s="1">
        <v>12141.0</v>
      </c>
      <c r="B12143" s="1" t="s">
        <v>1644</v>
      </c>
      <c r="C12143" s="1" t="s">
        <v>21553</v>
      </c>
      <c r="D12143" s="1" t="s">
        <v>1250</v>
      </c>
      <c r="E12143" s="1" t="s">
        <v>5638</v>
      </c>
      <c r="F12143" s="1" t="s">
        <v>1647</v>
      </c>
      <c r="G12143" s="1" t="s">
        <v>17</v>
      </c>
      <c r="H12143" s="1">
        <v>45.0</v>
      </c>
      <c r="I12143" s="3">
        <v>44163.791666666664</v>
      </c>
      <c r="J12143" s="1">
        <v>1.57053350805345</v>
      </c>
      <c r="K12143" s="1" t="s">
        <v>24</v>
      </c>
      <c r="L12143" s="1" t="s">
        <v>741</v>
      </c>
      <c r="M12143" s="3">
        <v>44163.886680613425</v>
      </c>
    </row>
    <row r="12144">
      <c r="A12144" s="1">
        <v>12142.0</v>
      </c>
      <c r="B12144" s="1" t="s">
        <v>2744</v>
      </c>
      <c r="C12144" s="1" t="s">
        <v>21554</v>
      </c>
      <c r="D12144" s="1" t="s">
        <v>18761</v>
      </c>
      <c r="E12144" s="1" t="s">
        <v>21555</v>
      </c>
      <c r="F12144" s="1" t="s">
        <v>2748</v>
      </c>
      <c r="G12144" s="1" t="s">
        <v>89</v>
      </c>
      <c r="H12144" s="1">
        <v>45.0</v>
      </c>
      <c r="I12144" s="3">
        <v>43804.53209256945</v>
      </c>
      <c r="J12144" s="1">
        <v>2.35838587574598</v>
      </c>
      <c r="K12144" s="1" t="s">
        <v>24</v>
      </c>
      <c r="M12144" s="3">
        <v>43804.54550892361</v>
      </c>
    </row>
    <row r="12145">
      <c r="A12145" s="1">
        <v>12143.0</v>
      </c>
      <c r="B12145" s="1" t="s">
        <v>3662</v>
      </c>
      <c r="C12145" s="1" t="s">
        <v>21556</v>
      </c>
      <c r="D12145" s="1" t="s">
        <v>321</v>
      </c>
      <c r="E12145" s="1" t="s">
        <v>3664</v>
      </c>
      <c r="F12145" s="1" t="s">
        <v>3665</v>
      </c>
      <c r="G12145" s="1" t="s">
        <v>35</v>
      </c>
      <c r="H12145" s="1">
        <v>45.0</v>
      </c>
      <c r="I12145" s="3">
        <v>44157.541666666664</v>
      </c>
      <c r="J12145" s="1">
        <v>1.25042226553499</v>
      </c>
      <c r="K12145" s="1" t="s">
        <v>24</v>
      </c>
      <c r="M12145" s="3">
        <v>44157.582508368054</v>
      </c>
    </row>
    <row r="12146">
      <c r="A12146" s="1">
        <v>12144.0</v>
      </c>
      <c r="B12146" s="1" t="s">
        <v>2662</v>
      </c>
      <c r="C12146" s="1" t="s">
        <v>21557</v>
      </c>
      <c r="D12146" s="1" t="s">
        <v>7228</v>
      </c>
      <c r="E12146" s="1" t="s">
        <v>21558</v>
      </c>
      <c r="F12146" s="1" t="s">
        <v>2666</v>
      </c>
      <c r="G12146" s="1" t="s">
        <v>39</v>
      </c>
      <c r="H12146" s="1">
        <v>45.0</v>
      </c>
      <c r="I12146" s="3">
        <v>44228.1875</v>
      </c>
      <c r="J12146" s="1">
        <v>2.30764491610444</v>
      </c>
      <c r="K12146" s="1" t="s">
        <v>83</v>
      </c>
      <c r="M12146" s="3">
        <v>44228.22288482639</v>
      </c>
    </row>
    <row r="12147">
      <c r="A12147" s="1">
        <v>12145.0</v>
      </c>
      <c r="B12147" s="1" t="s">
        <v>3971</v>
      </c>
      <c r="C12147" s="1" t="s">
        <v>21559</v>
      </c>
      <c r="D12147" s="1" t="s">
        <v>1692</v>
      </c>
      <c r="E12147" s="1" t="s">
        <v>21560</v>
      </c>
      <c r="F12147" s="1" t="s">
        <v>3974</v>
      </c>
      <c r="G12147" s="1" t="s">
        <v>17</v>
      </c>
      <c r="H12147" s="1">
        <v>45.0</v>
      </c>
      <c r="I12147" s="3">
        <v>43801.25</v>
      </c>
      <c r="J12147" s="1">
        <v>0.0587955707565103</v>
      </c>
      <c r="K12147" s="1" t="s">
        <v>18</v>
      </c>
      <c r="M12147" s="3">
        <v>43801.30194387731</v>
      </c>
    </row>
    <row r="12148">
      <c r="A12148" s="1">
        <v>12146.0</v>
      </c>
      <c r="B12148" s="1" t="s">
        <v>788</v>
      </c>
      <c r="C12148" s="1" t="s">
        <v>21561</v>
      </c>
      <c r="D12148" s="1" t="s">
        <v>879</v>
      </c>
      <c r="E12148" s="1" t="s">
        <v>4202</v>
      </c>
      <c r="F12148" s="1" t="s">
        <v>791</v>
      </c>
      <c r="G12148" s="1" t="s">
        <v>17</v>
      </c>
      <c r="H12148" s="1">
        <v>45.0</v>
      </c>
      <c r="I12148" s="3">
        <v>44106.229166666664</v>
      </c>
      <c r="J12148" s="1">
        <v>1.63262240022914</v>
      </c>
      <c r="K12148" s="1" t="s">
        <v>24</v>
      </c>
      <c r="M12148" s="3">
        <v>44106.26369741898</v>
      </c>
    </row>
    <row r="12149">
      <c r="A12149" s="1">
        <v>12147.0</v>
      </c>
      <c r="B12149" s="1" t="s">
        <v>501</v>
      </c>
      <c r="C12149" s="1" t="s">
        <v>21562</v>
      </c>
      <c r="D12149" s="1" t="s">
        <v>503</v>
      </c>
      <c r="E12149" s="1" t="s">
        <v>3279</v>
      </c>
      <c r="F12149" s="1" t="s">
        <v>505</v>
      </c>
      <c r="G12149" s="1" t="s">
        <v>17</v>
      </c>
      <c r="H12149" s="1">
        <v>45.0</v>
      </c>
      <c r="I12149" s="3">
        <v>43815.708333333336</v>
      </c>
      <c r="J12149" s="1">
        <v>0.721234216216142</v>
      </c>
      <c r="K12149" s="1" t="s">
        <v>18</v>
      </c>
      <c r="M12149" s="3">
        <v>43815.78693230324</v>
      </c>
    </row>
    <row r="12150">
      <c r="A12150" s="1">
        <v>12148.0</v>
      </c>
      <c r="B12150" s="1" t="s">
        <v>130</v>
      </c>
      <c r="C12150" s="1" t="s">
        <v>21563</v>
      </c>
      <c r="D12150" s="1" t="s">
        <v>132</v>
      </c>
      <c r="E12150" s="1" t="s">
        <v>1598</v>
      </c>
      <c r="F12150" s="1" t="s">
        <v>134</v>
      </c>
      <c r="G12150" s="1" t="s">
        <v>17</v>
      </c>
      <c r="H12150" s="1">
        <v>45.0</v>
      </c>
      <c r="I12150" s="3">
        <v>44142.583333333336</v>
      </c>
      <c r="J12150" s="1">
        <v>0.0</v>
      </c>
      <c r="K12150" s="1" t="s">
        <v>24</v>
      </c>
      <c r="L12150" s="1" t="s">
        <v>135</v>
      </c>
      <c r="M12150" s="3">
        <v>44143.2125580787</v>
      </c>
    </row>
    <row r="12151">
      <c r="A12151" s="1">
        <v>12149.0</v>
      </c>
      <c r="B12151" s="1" t="s">
        <v>354</v>
      </c>
      <c r="C12151" s="1" t="s">
        <v>21564</v>
      </c>
      <c r="D12151" s="1" t="s">
        <v>7711</v>
      </c>
      <c r="E12151" s="1" t="s">
        <v>21565</v>
      </c>
      <c r="F12151" s="1" t="s">
        <v>358</v>
      </c>
      <c r="G12151" s="1" t="s">
        <v>39</v>
      </c>
      <c r="H12151" s="1">
        <v>45.0</v>
      </c>
      <c r="I12151" s="3">
        <v>43780.6875</v>
      </c>
      <c r="J12151" s="1">
        <v>2.44152378346604</v>
      </c>
      <c r="K12151" s="1" t="s">
        <v>24</v>
      </c>
      <c r="M12151" s="3">
        <v>43780.751389791665</v>
      </c>
    </row>
    <row r="12152">
      <c r="A12152" s="1">
        <v>12150.0</v>
      </c>
      <c r="B12152" s="1" t="s">
        <v>727</v>
      </c>
      <c r="C12152" s="1" t="s">
        <v>21566</v>
      </c>
      <c r="D12152" s="1" t="s">
        <v>347</v>
      </c>
      <c r="E12152" s="1" t="s">
        <v>21567</v>
      </c>
      <c r="F12152" s="1" t="s">
        <v>731</v>
      </c>
      <c r="G12152" s="1" t="s">
        <v>39</v>
      </c>
      <c r="H12152" s="1">
        <v>45.0</v>
      </c>
      <c r="I12152" s="3">
        <v>43811.666666666664</v>
      </c>
      <c r="J12152" s="1">
        <v>0.53216443113795</v>
      </c>
      <c r="K12152" s="1" t="s">
        <v>24</v>
      </c>
      <c r="M12152" s="3">
        <v>43811.695923865744</v>
      </c>
    </row>
    <row r="12153">
      <c r="A12153" s="1">
        <v>12151.0</v>
      </c>
      <c r="B12153" s="1" t="s">
        <v>21568</v>
      </c>
      <c r="C12153" s="1" t="s">
        <v>21569</v>
      </c>
      <c r="D12153" s="1" t="s">
        <v>1653</v>
      </c>
      <c r="E12153" s="1" t="s">
        <v>21570</v>
      </c>
      <c r="F12153" s="1" t="s">
        <v>21571</v>
      </c>
      <c r="G12153" s="1" t="s">
        <v>39</v>
      </c>
      <c r="H12153" s="1">
        <v>45.0</v>
      </c>
      <c r="I12153" s="3">
        <v>43898.66736111111</v>
      </c>
      <c r="J12153" s="1">
        <v>0.71421587454187</v>
      </c>
      <c r="K12153" s="1" t="s">
        <v>24</v>
      </c>
      <c r="M12153" s="3">
        <v>43898.689506041665</v>
      </c>
    </row>
    <row r="12154">
      <c r="A12154" s="1">
        <v>12152.0</v>
      </c>
      <c r="B12154" s="1" t="s">
        <v>63</v>
      </c>
      <c r="C12154" s="1" t="s">
        <v>21572</v>
      </c>
      <c r="D12154" s="1" t="s">
        <v>65</v>
      </c>
      <c r="E12154" s="1" t="s">
        <v>21573</v>
      </c>
      <c r="F12154" s="1" t="s">
        <v>67</v>
      </c>
      <c r="G12154" s="1" t="s">
        <v>39</v>
      </c>
      <c r="H12154" s="1">
        <v>45.0</v>
      </c>
      <c r="I12154" s="3">
        <v>44183.6875</v>
      </c>
      <c r="J12154" s="1">
        <v>2.55018328187962</v>
      </c>
      <c r="K12154" s="1" t="s">
        <v>24</v>
      </c>
      <c r="M12154" s="3">
        <v>44183.72143186343</v>
      </c>
    </row>
    <row r="12155">
      <c r="A12155" s="1">
        <v>12153.0</v>
      </c>
      <c r="B12155" s="1" t="s">
        <v>239</v>
      </c>
      <c r="C12155" s="1" t="s">
        <v>21574</v>
      </c>
      <c r="D12155" s="1" t="s">
        <v>241</v>
      </c>
      <c r="E12155" s="1" t="s">
        <v>6672</v>
      </c>
      <c r="F12155" s="1" t="s">
        <v>243</v>
      </c>
      <c r="G12155" s="1" t="s">
        <v>35</v>
      </c>
      <c r="H12155" s="1">
        <v>45.0</v>
      </c>
      <c r="I12155" s="3">
        <v>44176.541666666664</v>
      </c>
      <c r="J12155" s="1">
        <v>3.75559725318215</v>
      </c>
      <c r="K12155" s="1" t="s">
        <v>46</v>
      </c>
      <c r="L12155" s="1" t="s">
        <v>244</v>
      </c>
      <c r="M12155" s="3">
        <v>44176.543229953706</v>
      </c>
    </row>
    <row r="12156">
      <c r="A12156" s="1">
        <v>12154.0</v>
      </c>
      <c r="B12156" s="1" t="s">
        <v>119</v>
      </c>
      <c r="C12156" s="1" t="s">
        <v>21575</v>
      </c>
      <c r="D12156" s="1" t="s">
        <v>121</v>
      </c>
      <c r="E12156" s="1" t="s">
        <v>21576</v>
      </c>
      <c r="F12156" s="1" t="s">
        <v>123</v>
      </c>
      <c r="G12156" s="1" t="s">
        <v>39</v>
      </c>
      <c r="H12156" s="1">
        <v>45.0</v>
      </c>
      <c r="I12156" s="3">
        <v>44082.625</v>
      </c>
      <c r="J12156" s="1">
        <v>2.29102117822024</v>
      </c>
      <c r="K12156" s="1" t="s">
        <v>18</v>
      </c>
      <c r="M12156" s="3">
        <v>44082.65060875</v>
      </c>
    </row>
    <row r="12157">
      <c r="A12157" s="1">
        <v>12155.0</v>
      </c>
      <c r="B12157" s="1" t="s">
        <v>9522</v>
      </c>
      <c r="C12157" s="1" t="s">
        <v>21577</v>
      </c>
      <c r="D12157" s="1" t="s">
        <v>215</v>
      </c>
      <c r="E12157" s="1" t="s">
        <v>9524</v>
      </c>
      <c r="F12157" s="1" t="s">
        <v>9525</v>
      </c>
      <c r="G12157" s="1" t="s">
        <v>17</v>
      </c>
      <c r="H12157" s="1">
        <v>45.0</v>
      </c>
      <c r="I12157" s="3">
        <v>43900.1875</v>
      </c>
      <c r="J12157" s="1">
        <v>0.667761791162421</v>
      </c>
      <c r="K12157" s="1" t="s">
        <v>218</v>
      </c>
      <c r="M12157" s="3">
        <v>43900.220026863426</v>
      </c>
    </row>
    <row r="12158">
      <c r="A12158" s="1">
        <v>12156.0</v>
      </c>
      <c r="B12158" s="1" t="s">
        <v>17599</v>
      </c>
      <c r="C12158" s="1" t="s">
        <v>21578</v>
      </c>
      <c r="D12158" s="1" t="s">
        <v>3576</v>
      </c>
      <c r="E12158" s="1" t="s">
        <v>21579</v>
      </c>
      <c r="F12158" s="1" t="s">
        <v>17602</v>
      </c>
      <c r="G12158" s="1" t="s">
        <v>39</v>
      </c>
      <c r="H12158" s="1">
        <v>45.0</v>
      </c>
      <c r="I12158" s="3">
        <v>43736.708333333336</v>
      </c>
      <c r="J12158" s="1">
        <v>1.98136335085948</v>
      </c>
      <c r="K12158" s="1" t="s">
        <v>18</v>
      </c>
      <c r="M12158" s="3">
        <v>43736.748998125</v>
      </c>
    </row>
    <row r="12159">
      <c r="A12159" s="1">
        <v>12157.0</v>
      </c>
      <c r="B12159" s="1" t="s">
        <v>2744</v>
      </c>
      <c r="C12159" s="1" t="s">
        <v>21580</v>
      </c>
      <c r="D12159" s="1" t="s">
        <v>3038</v>
      </c>
      <c r="E12159" s="1" t="s">
        <v>21581</v>
      </c>
      <c r="F12159" s="1" t="s">
        <v>2748</v>
      </c>
      <c r="G12159" s="1" t="s">
        <v>39</v>
      </c>
      <c r="H12159" s="1">
        <v>45.0</v>
      </c>
      <c r="I12159" s="3">
        <v>43553.25</v>
      </c>
      <c r="J12159" s="1">
        <v>1.22609542187365</v>
      </c>
      <c r="K12159" s="1" t="s">
        <v>24</v>
      </c>
      <c r="M12159" s="3">
        <v>43553.28786134259</v>
      </c>
    </row>
    <row r="12160">
      <c r="A12160" s="1">
        <v>12158.0</v>
      </c>
      <c r="B12160" s="1" t="s">
        <v>168</v>
      </c>
      <c r="C12160" s="1" t="s">
        <v>21582</v>
      </c>
      <c r="D12160" s="1" t="s">
        <v>1418</v>
      </c>
      <c r="E12160" s="1" t="s">
        <v>1582</v>
      </c>
      <c r="F12160" s="1" t="s">
        <v>171</v>
      </c>
      <c r="G12160" s="1" t="s">
        <v>17</v>
      </c>
      <c r="H12160" s="1">
        <v>45.0</v>
      </c>
      <c r="I12160" s="3">
        <v>43823.583333333336</v>
      </c>
      <c r="J12160" s="1">
        <v>0.64269884756759</v>
      </c>
      <c r="K12160" s="1" t="s">
        <v>166</v>
      </c>
      <c r="M12160" s="3">
        <v>43823.644074965276</v>
      </c>
    </row>
    <row r="12161">
      <c r="A12161" s="1">
        <v>12159.0</v>
      </c>
      <c r="B12161" s="1" t="s">
        <v>853</v>
      </c>
      <c r="C12161" s="1" t="s">
        <v>21583</v>
      </c>
      <c r="D12161" s="1" t="s">
        <v>1806</v>
      </c>
      <c r="E12161" s="1" t="s">
        <v>7166</v>
      </c>
      <c r="F12161" s="1" t="s">
        <v>856</v>
      </c>
      <c r="G12161" s="1" t="s">
        <v>35</v>
      </c>
      <c r="H12161" s="1">
        <v>45.0</v>
      </c>
      <c r="I12161" s="3">
        <v>44242.541666666664</v>
      </c>
      <c r="J12161" s="1">
        <v>1.64933002829137</v>
      </c>
      <c r="K12161" s="1" t="s">
        <v>18</v>
      </c>
      <c r="M12161" s="3">
        <v>44242.59412789352</v>
      </c>
    </row>
    <row r="12162">
      <c r="A12162" s="1">
        <v>12160.0</v>
      </c>
      <c r="B12162" s="1" t="s">
        <v>1993</v>
      </c>
      <c r="C12162" s="1" t="s">
        <v>21584</v>
      </c>
      <c r="D12162" s="1" t="s">
        <v>326</v>
      </c>
      <c r="E12162" s="1" t="s">
        <v>21585</v>
      </c>
      <c r="F12162" s="1" t="s">
        <v>1997</v>
      </c>
      <c r="G12162" s="1" t="s">
        <v>39</v>
      </c>
      <c r="H12162" s="1">
        <v>45.0</v>
      </c>
      <c r="I12162" s="3">
        <v>44176.197916666664</v>
      </c>
      <c r="J12162" s="1">
        <v>3.07577598804546</v>
      </c>
      <c r="K12162" s="1" t="s">
        <v>24</v>
      </c>
      <c r="M12162" s="3">
        <v>44176.22817125</v>
      </c>
    </row>
    <row r="12163">
      <c r="A12163" s="1">
        <v>12161.0</v>
      </c>
      <c r="B12163" s="1" t="s">
        <v>3453</v>
      </c>
      <c r="C12163" s="1" t="s">
        <v>21586</v>
      </c>
      <c r="D12163" s="1" t="s">
        <v>6810</v>
      </c>
      <c r="E12163" s="1" t="s">
        <v>3636</v>
      </c>
      <c r="F12163" s="1" t="s">
        <v>3456</v>
      </c>
      <c r="G12163" s="1" t="s">
        <v>35</v>
      </c>
      <c r="H12163" s="1">
        <v>45.0</v>
      </c>
      <c r="I12163" s="3">
        <v>43599.666666666664</v>
      </c>
      <c r="J12163" s="1">
        <v>1.72872166953607</v>
      </c>
      <c r="K12163" s="1" t="s">
        <v>24</v>
      </c>
      <c r="M12163" s="3">
        <v>43599.72591706018</v>
      </c>
    </row>
    <row r="12164">
      <c r="A12164" s="1">
        <v>12162.0</v>
      </c>
      <c r="B12164" s="1" t="s">
        <v>2885</v>
      </c>
      <c r="C12164" s="1" t="s">
        <v>21587</v>
      </c>
      <c r="D12164" s="1" t="s">
        <v>148</v>
      </c>
      <c r="E12164" s="1" t="s">
        <v>10306</v>
      </c>
      <c r="F12164" s="1" t="s">
        <v>2888</v>
      </c>
      <c r="G12164" s="1" t="s">
        <v>17</v>
      </c>
      <c r="H12164" s="1">
        <v>45.0</v>
      </c>
      <c r="I12164" s="3">
        <v>43824.25</v>
      </c>
      <c r="J12164" s="1">
        <v>0.288903394072711</v>
      </c>
      <c r="K12164" s="1" t="s">
        <v>24</v>
      </c>
      <c r="M12164" s="3">
        <v>43824.28935791667</v>
      </c>
    </row>
    <row r="12165">
      <c r="A12165" s="1">
        <v>12163.0</v>
      </c>
      <c r="B12165" s="1" t="s">
        <v>366</v>
      </c>
      <c r="C12165" s="1" t="s">
        <v>21588</v>
      </c>
      <c r="D12165" s="1" t="s">
        <v>1592</v>
      </c>
      <c r="E12165" s="1" t="s">
        <v>21589</v>
      </c>
      <c r="F12165" s="1" t="s">
        <v>370</v>
      </c>
      <c r="G12165" s="1" t="s">
        <v>89</v>
      </c>
      <c r="H12165" s="1">
        <v>45.0</v>
      </c>
      <c r="I12165" s="3">
        <v>44183.29467292824</v>
      </c>
      <c r="J12165" s="1">
        <v>2.64928146600809</v>
      </c>
      <c r="K12165" s="1" t="s">
        <v>166</v>
      </c>
      <c r="M12165" s="3">
        <v>44183.33417545139</v>
      </c>
    </row>
    <row r="12166">
      <c r="A12166" s="1">
        <v>12164.0</v>
      </c>
      <c r="B12166" s="1" t="s">
        <v>184</v>
      </c>
      <c r="C12166" s="1" t="s">
        <v>21590</v>
      </c>
      <c r="D12166" s="1" t="s">
        <v>148</v>
      </c>
      <c r="E12166" s="1" t="s">
        <v>1060</v>
      </c>
      <c r="F12166" s="1" t="s">
        <v>187</v>
      </c>
      <c r="G12166" s="1" t="s">
        <v>17</v>
      </c>
      <c r="H12166" s="1">
        <v>45.0</v>
      </c>
      <c r="I12166" s="3">
        <v>43720.416666666664</v>
      </c>
      <c r="J12166" s="1">
        <v>2.19735872848841</v>
      </c>
      <c r="K12166" s="1" t="s">
        <v>24</v>
      </c>
      <c r="M12166" s="3">
        <v>43720.46699274306</v>
      </c>
    </row>
    <row r="12167">
      <c r="A12167" s="1">
        <v>12165.0</v>
      </c>
      <c r="B12167" s="1" t="s">
        <v>354</v>
      </c>
      <c r="C12167" s="1" t="s">
        <v>21591</v>
      </c>
      <c r="D12167" s="1" t="s">
        <v>3658</v>
      </c>
      <c r="E12167" s="1" t="s">
        <v>21592</v>
      </c>
      <c r="F12167" s="1" t="s">
        <v>358</v>
      </c>
      <c r="G12167" s="1" t="s">
        <v>39</v>
      </c>
      <c r="H12167" s="1">
        <v>45.0</v>
      </c>
      <c r="I12167" s="3">
        <v>43912.645833333336</v>
      </c>
      <c r="J12167" s="1">
        <v>1.30398884141138</v>
      </c>
      <c r="K12167" s="1" t="s">
        <v>24</v>
      </c>
      <c r="M12167" s="3">
        <v>43912.67372811343</v>
      </c>
    </row>
    <row r="12168">
      <c r="A12168" s="1">
        <v>12166.0</v>
      </c>
      <c r="B12168" s="1" t="s">
        <v>114</v>
      </c>
      <c r="C12168" s="1" t="s">
        <v>21593</v>
      </c>
      <c r="D12168" s="1" t="s">
        <v>116</v>
      </c>
      <c r="E12168" s="1" t="s">
        <v>13105</v>
      </c>
      <c r="F12168" s="1" t="s">
        <v>118</v>
      </c>
      <c r="G12168" s="1" t="s">
        <v>17</v>
      </c>
      <c r="H12168" s="1">
        <v>45.0</v>
      </c>
      <c r="I12168" s="3">
        <v>43903.135416666664</v>
      </c>
      <c r="J12168" s="1">
        <v>7.58302763675382</v>
      </c>
      <c r="K12168" s="1" t="s">
        <v>24</v>
      </c>
      <c r="L12168" s="1" t="s">
        <v>1006</v>
      </c>
      <c r="M12168" s="3">
        <v>43903.16970709491</v>
      </c>
    </row>
    <row r="12169">
      <c r="A12169" s="1">
        <v>12167.0</v>
      </c>
      <c r="B12169" s="1" t="s">
        <v>1604</v>
      </c>
      <c r="C12169" s="1" t="s">
        <v>21594</v>
      </c>
      <c r="D12169" s="1" t="s">
        <v>3934</v>
      </c>
      <c r="E12169" s="1" t="s">
        <v>21595</v>
      </c>
      <c r="F12169" s="1" t="s">
        <v>1608</v>
      </c>
      <c r="G12169" s="1" t="s">
        <v>39</v>
      </c>
      <c r="H12169" s="1">
        <v>45.0</v>
      </c>
      <c r="I12169" s="3">
        <v>43886.375</v>
      </c>
      <c r="J12169" s="1">
        <v>0.96652277456833</v>
      </c>
      <c r="K12169" s="1" t="s">
        <v>18</v>
      </c>
      <c r="M12169" s="3">
        <v>43886.41025685185</v>
      </c>
    </row>
    <row r="12170">
      <c r="A12170" s="1">
        <v>12168.0</v>
      </c>
      <c r="B12170" s="1" t="s">
        <v>465</v>
      </c>
      <c r="C12170" s="1" t="s">
        <v>21596</v>
      </c>
      <c r="D12170" s="1" t="s">
        <v>3259</v>
      </c>
      <c r="E12170" s="1" t="s">
        <v>8267</v>
      </c>
      <c r="F12170" s="1" t="s">
        <v>468</v>
      </c>
      <c r="G12170" s="1" t="s">
        <v>17</v>
      </c>
      <c r="H12170" s="1">
        <v>45.0</v>
      </c>
      <c r="I12170" s="3">
        <v>43833.25</v>
      </c>
      <c r="J12170" s="1">
        <v>1.89696587337839</v>
      </c>
      <c r="K12170" s="1" t="s">
        <v>24</v>
      </c>
      <c r="M12170" s="3">
        <v>43833.284957523145</v>
      </c>
    </row>
    <row r="12171">
      <c r="A12171" s="1">
        <v>12169.0</v>
      </c>
      <c r="B12171" s="1" t="s">
        <v>141</v>
      </c>
      <c r="C12171" s="1" t="s">
        <v>21597</v>
      </c>
      <c r="D12171" s="1" t="s">
        <v>37</v>
      </c>
      <c r="E12171" s="1" t="s">
        <v>21598</v>
      </c>
      <c r="F12171" s="1" t="s">
        <v>175</v>
      </c>
      <c r="G12171" s="1" t="s">
        <v>89</v>
      </c>
      <c r="H12171" s="1">
        <v>45.0</v>
      </c>
      <c r="I12171" s="3">
        <v>44174.442569039355</v>
      </c>
      <c r="J12171" s="1">
        <v>1.09293228466502</v>
      </c>
      <c r="K12171" s="1" t="s">
        <v>46</v>
      </c>
      <c r="M12171" s="3">
        <v>44174.46725459491</v>
      </c>
    </row>
    <row r="12172">
      <c r="A12172" s="1">
        <v>12170.0</v>
      </c>
      <c r="B12172" s="1" t="s">
        <v>2165</v>
      </c>
      <c r="C12172" s="1" t="s">
        <v>21599</v>
      </c>
      <c r="D12172" s="1" t="s">
        <v>116</v>
      </c>
      <c r="E12172" s="1" t="s">
        <v>4489</v>
      </c>
      <c r="F12172" s="1" t="s">
        <v>2168</v>
      </c>
      <c r="G12172" s="1" t="s">
        <v>17</v>
      </c>
      <c r="H12172" s="1">
        <v>45.0</v>
      </c>
      <c r="I12172" s="3">
        <v>44007.145833333336</v>
      </c>
      <c r="J12172" s="1">
        <v>1.06718247989484</v>
      </c>
      <c r="K12172" s="1" t="s">
        <v>24</v>
      </c>
      <c r="L12172" s="1" t="s">
        <v>406</v>
      </c>
      <c r="M12172" s="3">
        <v>44007.18502545139</v>
      </c>
    </row>
    <row r="12173">
      <c r="A12173" s="1">
        <v>12171.0</v>
      </c>
      <c r="B12173" s="1" t="s">
        <v>2037</v>
      </c>
      <c r="C12173" s="1" t="s">
        <v>21600</v>
      </c>
      <c r="D12173" s="1" t="s">
        <v>5382</v>
      </c>
      <c r="E12173" s="1" t="s">
        <v>2486</v>
      </c>
      <c r="F12173" s="1" t="s">
        <v>2040</v>
      </c>
      <c r="G12173" s="1" t="s">
        <v>17</v>
      </c>
      <c r="H12173" s="1">
        <v>45.0</v>
      </c>
      <c r="I12173" s="3">
        <v>44112.604166666664</v>
      </c>
      <c r="J12173" s="1">
        <v>1.38278192095037</v>
      </c>
      <c r="K12173" s="1" t="s">
        <v>1376</v>
      </c>
      <c r="L12173" s="1" t="s">
        <v>2041</v>
      </c>
      <c r="M12173" s="3">
        <v>44112.628516666664</v>
      </c>
    </row>
    <row r="12174">
      <c r="A12174" s="1">
        <v>12172.0</v>
      </c>
      <c r="B12174" s="1" t="s">
        <v>293</v>
      </c>
      <c r="C12174" s="1" t="s">
        <v>21601</v>
      </c>
      <c r="D12174" s="1" t="s">
        <v>126</v>
      </c>
      <c r="E12174" s="1" t="s">
        <v>3472</v>
      </c>
      <c r="F12174" s="1" t="s">
        <v>297</v>
      </c>
      <c r="G12174" s="1" t="s">
        <v>17</v>
      </c>
      <c r="H12174" s="1">
        <v>45.0</v>
      </c>
      <c r="I12174" s="3">
        <v>44116.791666666664</v>
      </c>
      <c r="J12174" s="1">
        <v>9.73421406909609</v>
      </c>
      <c r="K12174" s="1" t="s">
        <v>62</v>
      </c>
      <c r="L12174" s="1" t="s">
        <v>1188</v>
      </c>
      <c r="M12174" s="3">
        <v>44116.83343944445</v>
      </c>
    </row>
    <row r="12175">
      <c r="A12175" s="1">
        <v>12173.0</v>
      </c>
      <c r="B12175" s="1" t="s">
        <v>84</v>
      </c>
      <c r="C12175" s="1" t="s">
        <v>21602</v>
      </c>
      <c r="D12175" s="1" t="s">
        <v>1255</v>
      </c>
      <c r="E12175" s="1" t="s">
        <v>1550</v>
      </c>
      <c r="F12175" s="1" t="s">
        <v>88</v>
      </c>
      <c r="G12175" s="1" t="s">
        <v>17</v>
      </c>
      <c r="H12175" s="1">
        <v>45.0</v>
      </c>
      <c r="I12175" s="3">
        <v>43921.625</v>
      </c>
      <c r="J12175" s="1">
        <v>1.09734973950555</v>
      </c>
      <c r="K12175" s="1" t="s">
        <v>83</v>
      </c>
      <c r="M12175" s="3">
        <v>43921.659459780094</v>
      </c>
    </row>
    <row r="12176">
      <c r="A12176" s="1">
        <v>12174.0</v>
      </c>
      <c r="B12176" s="1" t="s">
        <v>19</v>
      </c>
      <c r="C12176" s="1" t="s">
        <v>21603</v>
      </c>
      <c r="D12176" s="1" t="s">
        <v>2983</v>
      </c>
      <c r="E12176" s="1" t="s">
        <v>1866</v>
      </c>
      <c r="F12176" s="1" t="s">
        <v>23</v>
      </c>
      <c r="G12176" s="1" t="s">
        <v>35</v>
      </c>
      <c r="H12176" s="1">
        <v>45.0</v>
      </c>
      <c r="I12176" s="3">
        <v>43558.291666666664</v>
      </c>
      <c r="J12176" s="1">
        <v>0.620170244927682</v>
      </c>
      <c r="K12176" s="1" t="s">
        <v>24</v>
      </c>
      <c r="M12176" s="3">
        <v>43558.33113662037</v>
      </c>
    </row>
    <row r="12177">
      <c r="A12177" s="1">
        <v>12175.0</v>
      </c>
      <c r="B12177" s="1" t="s">
        <v>915</v>
      </c>
      <c r="C12177" s="1" t="s">
        <v>21604</v>
      </c>
      <c r="D12177" s="1" t="s">
        <v>503</v>
      </c>
      <c r="E12177" s="1" t="s">
        <v>12721</v>
      </c>
      <c r="F12177" s="1" t="s">
        <v>1253</v>
      </c>
      <c r="G12177" s="1" t="s">
        <v>17</v>
      </c>
      <c r="H12177" s="1">
        <v>45.0</v>
      </c>
      <c r="I12177" s="3">
        <v>44252.65625</v>
      </c>
      <c r="J12177" s="1">
        <v>0.175005155794268</v>
      </c>
      <c r="K12177" s="1" t="s">
        <v>62</v>
      </c>
      <c r="L12177" s="1" t="s">
        <v>9352</v>
      </c>
      <c r="M12177" s="3">
        <v>44253.65461509259</v>
      </c>
    </row>
    <row r="12178">
      <c r="A12178" s="1">
        <v>12176.0</v>
      </c>
      <c r="B12178" s="1" t="s">
        <v>239</v>
      </c>
      <c r="C12178" s="1" t="s">
        <v>21605</v>
      </c>
      <c r="D12178" s="1" t="s">
        <v>1113</v>
      </c>
      <c r="E12178" s="1" t="s">
        <v>1114</v>
      </c>
      <c r="F12178" s="1" t="s">
        <v>243</v>
      </c>
      <c r="G12178" s="1" t="s">
        <v>35</v>
      </c>
      <c r="H12178" s="1">
        <v>45.0</v>
      </c>
      <c r="I12178" s="3">
        <v>44104.25</v>
      </c>
      <c r="J12178" s="1">
        <v>0.501088458950062</v>
      </c>
      <c r="K12178" s="1" t="s">
        <v>46</v>
      </c>
      <c r="M12178" s="3">
        <v>44104.283307858794</v>
      </c>
    </row>
    <row r="12179">
      <c r="A12179" s="1">
        <v>12177.0</v>
      </c>
      <c r="B12179" s="1" t="s">
        <v>1716</v>
      </c>
      <c r="C12179" s="1" t="s">
        <v>21606</v>
      </c>
      <c r="D12179" s="1" t="s">
        <v>1338</v>
      </c>
      <c r="E12179" s="1" t="s">
        <v>21607</v>
      </c>
      <c r="F12179" s="1" t="s">
        <v>1719</v>
      </c>
      <c r="G12179" s="1" t="s">
        <v>39</v>
      </c>
      <c r="H12179" s="1">
        <v>45.0</v>
      </c>
      <c r="I12179" s="3">
        <v>44108.625</v>
      </c>
      <c r="J12179" s="1">
        <v>2.49197324816701</v>
      </c>
      <c r="K12179" s="1" t="s">
        <v>18</v>
      </c>
      <c r="M12179" s="3">
        <v>44108.67859773148</v>
      </c>
    </row>
    <row r="12180">
      <c r="A12180" s="1">
        <v>12178.0</v>
      </c>
      <c r="B12180" s="1" t="s">
        <v>84</v>
      </c>
      <c r="C12180" s="1" t="s">
        <v>21608</v>
      </c>
      <c r="D12180" s="1" t="s">
        <v>86</v>
      </c>
      <c r="E12180" s="1" t="s">
        <v>4666</v>
      </c>
      <c r="F12180" s="1" t="s">
        <v>88</v>
      </c>
      <c r="G12180" s="1" t="s">
        <v>35</v>
      </c>
      <c r="H12180" s="1">
        <v>45.0</v>
      </c>
      <c r="I12180" s="3">
        <v>43798.166666666664</v>
      </c>
      <c r="J12180" s="1">
        <v>1.39962818755812</v>
      </c>
      <c r="K12180" s="1" t="s">
        <v>83</v>
      </c>
      <c r="M12180" s="3">
        <v>43798.20752952546</v>
      </c>
    </row>
    <row r="12181">
      <c r="A12181" s="1">
        <v>12179.0</v>
      </c>
      <c r="B12181" s="1" t="s">
        <v>2069</v>
      </c>
      <c r="C12181" s="1" t="s">
        <v>21609</v>
      </c>
      <c r="D12181" s="1" t="s">
        <v>326</v>
      </c>
      <c r="E12181" s="1" t="s">
        <v>2445</v>
      </c>
      <c r="F12181" s="1" t="s">
        <v>2072</v>
      </c>
      <c r="G12181" s="1" t="s">
        <v>17</v>
      </c>
      <c r="H12181" s="1">
        <v>45.0</v>
      </c>
      <c r="I12181" s="3">
        <v>44142.291666666664</v>
      </c>
      <c r="J12181" s="1">
        <v>0.609717640481654</v>
      </c>
      <c r="K12181" s="1" t="s">
        <v>24</v>
      </c>
      <c r="M12181" s="3">
        <v>44142.356988356485</v>
      </c>
    </row>
    <row r="12182">
      <c r="A12182" s="1">
        <v>12180.0</v>
      </c>
      <c r="B12182" s="1" t="s">
        <v>8798</v>
      </c>
      <c r="C12182" s="1" t="s">
        <v>21610</v>
      </c>
      <c r="D12182" s="1" t="s">
        <v>4912</v>
      </c>
      <c r="E12182" s="1" t="s">
        <v>21611</v>
      </c>
      <c r="F12182" s="1" t="s">
        <v>8801</v>
      </c>
      <c r="G12182" s="1" t="s">
        <v>39</v>
      </c>
      <c r="H12182" s="1">
        <v>45.0</v>
      </c>
      <c r="I12182" s="3">
        <v>43907.541666666664</v>
      </c>
      <c r="J12182" s="1">
        <v>3.36802529474765</v>
      </c>
      <c r="K12182" s="1" t="s">
        <v>601</v>
      </c>
      <c r="L12182" s="1" t="s">
        <v>10796</v>
      </c>
      <c r="M12182" s="3">
        <v>43907.568282002314</v>
      </c>
    </row>
    <row r="12183">
      <c r="A12183" s="1">
        <v>12181.0</v>
      </c>
      <c r="B12183" s="1" t="s">
        <v>196</v>
      </c>
      <c r="C12183" s="1" t="s">
        <v>21612</v>
      </c>
      <c r="D12183" s="1" t="s">
        <v>198</v>
      </c>
      <c r="E12183" s="1" t="s">
        <v>199</v>
      </c>
      <c r="F12183" s="1" t="s">
        <v>200</v>
      </c>
      <c r="G12183" s="1" t="s">
        <v>17</v>
      </c>
      <c r="H12183" s="1">
        <v>45.0</v>
      </c>
      <c r="I12183" s="3">
        <v>44179.229166666664</v>
      </c>
      <c r="J12183" s="1">
        <v>2.4121811173959</v>
      </c>
      <c r="K12183" s="1" t="s">
        <v>24</v>
      </c>
      <c r="M12183" s="3">
        <v>44179.27269034722</v>
      </c>
    </row>
    <row r="12184">
      <c r="A12184" s="1">
        <v>12182.0</v>
      </c>
      <c r="B12184" s="1" t="s">
        <v>84</v>
      </c>
      <c r="C12184" s="1" t="s">
        <v>21613</v>
      </c>
      <c r="D12184" s="1" t="s">
        <v>80</v>
      </c>
      <c r="E12184" s="1" t="s">
        <v>2840</v>
      </c>
      <c r="F12184" s="1" t="s">
        <v>88</v>
      </c>
      <c r="G12184" s="1" t="s">
        <v>17</v>
      </c>
      <c r="H12184" s="1">
        <v>45.0</v>
      </c>
      <c r="I12184" s="3">
        <v>43763.166666666664</v>
      </c>
      <c r="J12184" s="1">
        <v>0.441175469696278</v>
      </c>
      <c r="K12184" s="1" t="s">
        <v>83</v>
      </c>
      <c r="M12184" s="3">
        <v>43763.25700699074</v>
      </c>
    </row>
    <row r="12185">
      <c r="A12185" s="1">
        <v>12183.0</v>
      </c>
      <c r="B12185" s="1" t="s">
        <v>6278</v>
      </c>
      <c r="C12185" s="1" t="s">
        <v>21614</v>
      </c>
      <c r="D12185" s="1" t="s">
        <v>818</v>
      </c>
      <c r="E12185" s="1" t="s">
        <v>7364</v>
      </c>
      <c r="F12185" s="1" t="s">
        <v>6281</v>
      </c>
      <c r="G12185" s="1" t="s">
        <v>17</v>
      </c>
      <c r="H12185" s="1">
        <v>45.0</v>
      </c>
      <c r="I12185" s="3">
        <v>44143.354166666664</v>
      </c>
      <c r="J12185" s="1">
        <v>2.14405829886714</v>
      </c>
      <c r="K12185" s="1" t="s">
        <v>18</v>
      </c>
      <c r="M12185" s="3">
        <v>44143.40757472222</v>
      </c>
    </row>
    <row r="12186">
      <c r="A12186" s="1">
        <v>12184.0</v>
      </c>
      <c r="B12186" s="1" t="s">
        <v>18740</v>
      </c>
      <c r="C12186" s="1" t="s">
        <v>21615</v>
      </c>
      <c r="D12186" s="1" t="s">
        <v>934</v>
      </c>
      <c r="E12186" s="1" t="s">
        <v>21616</v>
      </c>
      <c r="F12186" s="1" t="s">
        <v>18743</v>
      </c>
      <c r="G12186" s="1" t="s">
        <v>89</v>
      </c>
      <c r="H12186" s="1">
        <v>45.0</v>
      </c>
      <c r="I12186" s="3">
        <v>43862.32792619213</v>
      </c>
      <c r="J12186" s="1">
        <v>0.208287681541402</v>
      </c>
      <c r="K12186" s="1" t="s">
        <v>24</v>
      </c>
      <c r="M12186" s="3">
        <v>43862.35123034722</v>
      </c>
    </row>
    <row r="12187">
      <c r="A12187" s="1">
        <v>12185.0</v>
      </c>
      <c r="B12187" s="1" t="s">
        <v>7695</v>
      </c>
      <c r="C12187" s="1" t="s">
        <v>21617</v>
      </c>
      <c r="D12187" s="1" t="s">
        <v>356</v>
      </c>
      <c r="E12187" s="1" t="s">
        <v>21618</v>
      </c>
      <c r="F12187" s="1" t="s">
        <v>7698</v>
      </c>
      <c r="G12187" s="1" t="s">
        <v>39</v>
      </c>
      <c r="H12187" s="1">
        <v>45.0</v>
      </c>
      <c r="I12187" s="3">
        <v>44085.75</v>
      </c>
      <c r="J12187" s="1">
        <v>2.93166148772892</v>
      </c>
      <c r="K12187" s="1" t="s">
        <v>218</v>
      </c>
      <c r="M12187" s="3">
        <v>44085.77141202546</v>
      </c>
    </row>
    <row r="12188">
      <c r="A12188" s="1">
        <v>12186.0</v>
      </c>
      <c r="B12188" s="1" t="s">
        <v>385</v>
      </c>
      <c r="C12188" s="1" t="s">
        <v>21619</v>
      </c>
      <c r="D12188" s="1" t="s">
        <v>1250</v>
      </c>
      <c r="E12188" s="1" t="s">
        <v>711</v>
      </c>
      <c r="F12188" s="1" t="s">
        <v>388</v>
      </c>
      <c r="G12188" s="1" t="s">
        <v>35</v>
      </c>
      <c r="H12188" s="1">
        <v>45.0</v>
      </c>
      <c r="I12188" s="3">
        <v>43714.291666666664</v>
      </c>
      <c r="J12188" s="1">
        <v>2.04029972231986</v>
      </c>
      <c r="K12188" s="1" t="s">
        <v>24</v>
      </c>
      <c r="M12188" s="3">
        <v>43714.33649295139</v>
      </c>
    </row>
    <row r="12189">
      <c r="A12189" s="1">
        <v>12187.0</v>
      </c>
      <c r="B12189" s="1" t="s">
        <v>4086</v>
      </c>
      <c r="C12189" s="1" t="s">
        <v>21620</v>
      </c>
      <c r="D12189" s="1" t="s">
        <v>4088</v>
      </c>
      <c r="E12189" s="1" t="s">
        <v>21621</v>
      </c>
      <c r="F12189" s="1" t="s">
        <v>4090</v>
      </c>
      <c r="G12189" s="1" t="s">
        <v>17</v>
      </c>
      <c r="H12189" s="1">
        <v>45.0</v>
      </c>
      <c r="I12189" s="3">
        <v>44243.625</v>
      </c>
      <c r="J12189" s="1">
        <v>3.87325978363353</v>
      </c>
      <c r="K12189" s="1" t="s">
        <v>24</v>
      </c>
      <c r="L12189" s="1" t="s">
        <v>365</v>
      </c>
      <c r="M12189" s="3">
        <v>44243.65397020833</v>
      </c>
    </row>
    <row r="12190">
      <c r="A12190" s="1">
        <v>12188.0</v>
      </c>
      <c r="B12190" s="1" t="s">
        <v>4682</v>
      </c>
      <c r="C12190" s="1" t="s">
        <v>21622</v>
      </c>
      <c r="D12190" s="1" t="s">
        <v>1494</v>
      </c>
      <c r="E12190" s="1" t="s">
        <v>16883</v>
      </c>
      <c r="F12190" s="1" t="s">
        <v>4685</v>
      </c>
      <c r="G12190" s="1" t="s">
        <v>17</v>
      </c>
      <c r="H12190" s="1">
        <v>45.0</v>
      </c>
      <c r="I12190" s="3">
        <v>44140.302083333336</v>
      </c>
      <c r="J12190" s="1">
        <v>0.599306245579995</v>
      </c>
      <c r="K12190" s="1" t="s">
        <v>46</v>
      </c>
      <c r="M12190" s="3">
        <v>44140.329336793984</v>
      </c>
    </row>
    <row r="12191">
      <c r="A12191" s="1">
        <v>12189.0</v>
      </c>
      <c r="B12191" s="1" t="s">
        <v>872</v>
      </c>
      <c r="C12191" s="1" t="s">
        <v>21623</v>
      </c>
      <c r="D12191" s="1" t="s">
        <v>121</v>
      </c>
      <c r="E12191" s="1" t="s">
        <v>21624</v>
      </c>
      <c r="F12191" s="1" t="s">
        <v>875</v>
      </c>
      <c r="G12191" s="1" t="s">
        <v>89</v>
      </c>
      <c r="H12191" s="1">
        <v>45.0</v>
      </c>
      <c r="I12191" s="3">
        <v>44228.62944798611</v>
      </c>
      <c r="J12191" s="1">
        <v>2.71617900552815</v>
      </c>
      <c r="K12191" s="1" t="s">
        <v>18</v>
      </c>
      <c r="L12191" s="1" t="s">
        <v>876</v>
      </c>
      <c r="M12191" s="3">
        <v>44228.654366724535</v>
      </c>
    </row>
    <row r="12192">
      <c r="A12192" s="1">
        <v>12190.0</v>
      </c>
      <c r="B12192" s="1" t="s">
        <v>2426</v>
      </c>
      <c r="C12192" s="1" t="s">
        <v>21625</v>
      </c>
      <c r="D12192" s="1" t="s">
        <v>21626</v>
      </c>
      <c r="E12192" s="1" t="s">
        <v>21627</v>
      </c>
      <c r="F12192" s="1" t="s">
        <v>2429</v>
      </c>
      <c r="G12192" s="1" t="s">
        <v>39</v>
      </c>
      <c r="H12192" s="1">
        <v>45.0</v>
      </c>
      <c r="I12192" s="3">
        <v>44109.677083333336</v>
      </c>
      <c r="J12192" s="1">
        <v>0.0462278543817406</v>
      </c>
      <c r="K12192" s="1" t="s">
        <v>1376</v>
      </c>
      <c r="M12192" s="3">
        <v>44109.71034619213</v>
      </c>
    </row>
    <row r="12193">
      <c r="A12193" s="1">
        <v>12191.0</v>
      </c>
      <c r="B12193" s="1" t="s">
        <v>196</v>
      </c>
      <c r="C12193" s="1" t="s">
        <v>21628</v>
      </c>
      <c r="D12193" s="1" t="s">
        <v>1925</v>
      </c>
      <c r="E12193" s="1" t="s">
        <v>6746</v>
      </c>
      <c r="F12193" s="1" t="s">
        <v>200</v>
      </c>
      <c r="G12193" s="1" t="s">
        <v>17</v>
      </c>
      <c r="H12193" s="1">
        <v>45.0</v>
      </c>
      <c r="I12193" s="3">
        <v>44086.229166666664</v>
      </c>
      <c r="J12193" s="1">
        <v>1.26212061060714</v>
      </c>
      <c r="K12193" s="1" t="s">
        <v>24</v>
      </c>
      <c r="M12193" s="3">
        <v>44086.313763969905</v>
      </c>
    </row>
    <row r="12194">
      <c r="A12194" s="1">
        <v>12192.0</v>
      </c>
      <c r="B12194" s="1" t="s">
        <v>620</v>
      </c>
      <c r="C12194" s="1" t="s">
        <v>21629</v>
      </c>
      <c r="D12194" s="1" t="s">
        <v>10049</v>
      </c>
      <c r="E12194" s="1" t="s">
        <v>12923</v>
      </c>
      <c r="F12194" s="1" t="s">
        <v>623</v>
      </c>
      <c r="G12194" s="1" t="s">
        <v>17</v>
      </c>
      <c r="H12194" s="1">
        <v>45.0</v>
      </c>
      <c r="I12194" s="3">
        <v>44041.291666666664</v>
      </c>
      <c r="J12194" s="1">
        <v>1.83124769121938</v>
      </c>
      <c r="K12194" s="1" t="s">
        <v>18</v>
      </c>
      <c r="M12194" s="3">
        <v>44041.35219880787</v>
      </c>
    </row>
    <row r="12195">
      <c r="A12195" s="1">
        <v>12193.0</v>
      </c>
      <c r="B12195" s="1" t="s">
        <v>9279</v>
      </c>
      <c r="C12195" s="1" t="s">
        <v>21630</v>
      </c>
      <c r="D12195" s="1" t="s">
        <v>3853</v>
      </c>
      <c r="E12195" s="1" t="s">
        <v>21631</v>
      </c>
      <c r="F12195" s="1" t="s">
        <v>9282</v>
      </c>
      <c r="G12195" s="1" t="s">
        <v>89</v>
      </c>
      <c r="H12195" s="1">
        <v>45.0</v>
      </c>
      <c r="I12195" s="3">
        <v>43873.69567263889</v>
      </c>
      <c r="J12195" s="1">
        <v>2.29493571536932</v>
      </c>
      <c r="K12195" s="1" t="s">
        <v>24</v>
      </c>
      <c r="M12195" s="3">
        <v>43873.71329866898</v>
      </c>
    </row>
    <row r="12196">
      <c r="A12196" s="1">
        <v>12194.0</v>
      </c>
      <c r="B12196" s="1" t="s">
        <v>385</v>
      </c>
      <c r="C12196" s="1" t="s">
        <v>21632</v>
      </c>
      <c r="D12196" s="1" t="s">
        <v>305</v>
      </c>
      <c r="E12196" s="1" t="s">
        <v>9829</v>
      </c>
      <c r="F12196" s="1" t="s">
        <v>388</v>
      </c>
      <c r="G12196" s="1" t="s">
        <v>17</v>
      </c>
      <c r="H12196" s="1">
        <v>45.0</v>
      </c>
      <c r="I12196" s="3">
        <v>43741.25</v>
      </c>
      <c r="J12196" s="1">
        <v>1.6571074264258</v>
      </c>
      <c r="K12196" s="1" t="s">
        <v>24</v>
      </c>
      <c r="M12196" s="3">
        <v>43741.29141252315</v>
      </c>
    </row>
    <row r="12197">
      <c r="A12197" s="1">
        <v>12195.0</v>
      </c>
      <c r="B12197" s="1" t="s">
        <v>18290</v>
      </c>
      <c r="C12197" s="1" t="s">
        <v>21633</v>
      </c>
      <c r="D12197" s="1" t="s">
        <v>4088</v>
      </c>
      <c r="E12197" s="1" t="s">
        <v>18292</v>
      </c>
      <c r="F12197" s="1" t="s">
        <v>18293</v>
      </c>
      <c r="G12197" s="1" t="s">
        <v>17</v>
      </c>
      <c r="H12197" s="1">
        <v>45.0</v>
      </c>
      <c r="I12197" s="3">
        <v>44246.708333333336</v>
      </c>
      <c r="J12197" s="1">
        <v>0.0</v>
      </c>
      <c r="K12197" s="1" t="s">
        <v>24</v>
      </c>
      <c r="L12197" s="1" t="s">
        <v>365</v>
      </c>
      <c r="M12197" s="3">
        <v>44247.57415571759</v>
      </c>
    </row>
    <row r="12198">
      <c r="A12198" s="1">
        <v>12196.0</v>
      </c>
      <c r="B12198" s="1" t="s">
        <v>319</v>
      </c>
      <c r="C12198" s="1" t="s">
        <v>21634</v>
      </c>
      <c r="D12198" s="1" t="s">
        <v>560</v>
      </c>
      <c r="E12198" s="1" t="s">
        <v>21635</v>
      </c>
      <c r="F12198" s="1" t="s">
        <v>323</v>
      </c>
      <c r="G12198" s="1" t="s">
        <v>89</v>
      </c>
      <c r="H12198" s="1">
        <v>45.0</v>
      </c>
      <c r="I12198" s="3">
        <v>43768.3989422338</v>
      </c>
      <c r="J12198" s="1">
        <v>0.527647055061975</v>
      </c>
      <c r="K12198" s="1" t="s">
        <v>24</v>
      </c>
      <c r="M12198" s="3">
        <v>43768.48732803241</v>
      </c>
    </row>
    <row r="12199">
      <c r="A12199" s="1">
        <v>12197.0</v>
      </c>
      <c r="B12199" s="1" t="s">
        <v>1101</v>
      </c>
      <c r="C12199" s="1" t="s">
        <v>21636</v>
      </c>
      <c r="D12199" s="1" t="s">
        <v>2994</v>
      </c>
      <c r="E12199" s="1" t="s">
        <v>21637</v>
      </c>
      <c r="F12199" s="1" t="s">
        <v>1105</v>
      </c>
      <c r="G12199" s="1" t="s">
        <v>89</v>
      </c>
      <c r="H12199" s="1">
        <v>45.0</v>
      </c>
      <c r="I12199" s="3">
        <v>44231.33849190972</v>
      </c>
      <c r="J12199" s="1">
        <v>2.42610749648084</v>
      </c>
      <c r="K12199" s="1" t="s">
        <v>83</v>
      </c>
      <c r="L12199" s="1" t="s">
        <v>1270</v>
      </c>
      <c r="M12199" s="3">
        <v>44231.36982354167</v>
      </c>
    </row>
    <row r="12200">
      <c r="A12200" s="1">
        <v>12198.0</v>
      </c>
      <c r="B12200" s="1" t="s">
        <v>389</v>
      </c>
      <c r="C12200" s="1" t="s">
        <v>21638</v>
      </c>
      <c r="D12200" s="1" t="s">
        <v>408</v>
      </c>
      <c r="E12200" s="1" t="s">
        <v>21639</v>
      </c>
      <c r="F12200" s="1" t="s">
        <v>393</v>
      </c>
      <c r="G12200" s="1" t="s">
        <v>39</v>
      </c>
      <c r="H12200" s="1">
        <v>45.0</v>
      </c>
      <c r="I12200" s="3">
        <v>43845.791666666664</v>
      </c>
      <c r="J12200" s="1">
        <v>1.94316493846787</v>
      </c>
      <c r="K12200" s="1" t="s">
        <v>18</v>
      </c>
      <c r="M12200" s="3">
        <v>43845.85687217593</v>
      </c>
    </row>
    <row r="12201">
      <c r="A12201" s="1">
        <v>12199.0</v>
      </c>
      <c r="B12201" s="1" t="s">
        <v>6393</v>
      </c>
      <c r="C12201" s="1" t="s">
        <v>21640</v>
      </c>
      <c r="D12201" s="1" t="s">
        <v>211</v>
      </c>
      <c r="E12201" s="1" t="s">
        <v>21641</v>
      </c>
      <c r="F12201" s="1" t="s">
        <v>6396</v>
      </c>
      <c r="G12201" s="1" t="s">
        <v>17</v>
      </c>
      <c r="H12201" s="1">
        <v>45.0</v>
      </c>
      <c r="I12201" s="3">
        <v>44125.333333333336</v>
      </c>
      <c r="J12201" s="1">
        <v>2.78238089870915</v>
      </c>
      <c r="K12201" s="1" t="s">
        <v>218</v>
      </c>
      <c r="M12201" s="3">
        <v>44125.391202418985</v>
      </c>
    </row>
    <row r="12202">
      <c r="A12202" s="1">
        <v>12200.0</v>
      </c>
      <c r="B12202" s="1" t="s">
        <v>4682</v>
      </c>
      <c r="C12202" s="1" t="s">
        <v>21642</v>
      </c>
      <c r="D12202" s="1" t="s">
        <v>1494</v>
      </c>
      <c r="E12202" s="1" t="s">
        <v>21643</v>
      </c>
      <c r="F12202" s="1" t="s">
        <v>4685</v>
      </c>
      <c r="G12202" s="1" t="s">
        <v>17</v>
      </c>
      <c r="H12202" s="1">
        <v>45.0</v>
      </c>
      <c r="I12202" s="3">
        <v>44119.302083333336</v>
      </c>
      <c r="J12202" s="1">
        <v>1.20486777278207</v>
      </c>
      <c r="K12202" s="1" t="s">
        <v>46</v>
      </c>
      <c r="M12202" s="3">
        <v>44119.33564217592</v>
      </c>
    </row>
    <row r="12203">
      <c r="A12203" s="1">
        <v>12201.0</v>
      </c>
      <c r="B12203" s="1" t="s">
        <v>1954</v>
      </c>
      <c r="C12203" s="1" t="s">
        <v>21644</v>
      </c>
      <c r="D12203" s="1" t="s">
        <v>1255</v>
      </c>
      <c r="E12203" s="1" t="s">
        <v>21645</v>
      </c>
      <c r="F12203" s="1" t="s">
        <v>1957</v>
      </c>
      <c r="G12203" s="1" t="s">
        <v>39</v>
      </c>
      <c r="H12203" s="1">
        <v>45.0</v>
      </c>
      <c r="I12203" s="3">
        <v>44154.6875</v>
      </c>
      <c r="J12203" s="1">
        <v>1.07773911961723</v>
      </c>
      <c r="K12203" s="1" t="s">
        <v>83</v>
      </c>
      <c r="L12203" s="1" t="s">
        <v>1958</v>
      </c>
      <c r="M12203" s="3">
        <v>44154.75178075232</v>
      </c>
    </row>
    <row r="12204">
      <c r="A12204" s="1">
        <v>12202.0</v>
      </c>
      <c r="B12204" s="1" t="s">
        <v>4711</v>
      </c>
      <c r="C12204" s="1" t="s">
        <v>21646</v>
      </c>
      <c r="D12204" s="1" t="s">
        <v>99</v>
      </c>
      <c r="E12204" s="1" t="s">
        <v>4713</v>
      </c>
      <c r="F12204" s="1" t="s">
        <v>4714</v>
      </c>
      <c r="G12204" s="1" t="s">
        <v>35</v>
      </c>
      <c r="H12204" s="1">
        <v>45.0</v>
      </c>
      <c r="I12204" s="3">
        <v>44118.416666666664</v>
      </c>
      <c r="J12204" s="1">
        <v>1.83257136446266</v>
      </c>
      <c r="K12204" s="1" t="s">
        <v>24</v>
      </c>
      <c r="L12204" s="1" t="s">
        <v>747</v>
      </c>
      <c r="M12204" s="3">
        <v>44118.45227134259</v>
      </c>
    </row>
    <row r="12205">
      <c r="A12205" s="1">
        <v>12203.0</v>
      </c>
      <c r="B12205" s="1" t="s">
        <v>1289</v>
      </c>
      <c r="C12205" s="1" t="s">
        <v>21647</v>
      </c>
      <c r="D12205" s="1" t="s">
        <v>2721</v>
      </c>
      <c r="E12205" s="1" t="s">
        <v>21648</v>
      </c>
      <c r="F12205" s="1" t="s">
        <v>1293</v>
      </c>
      <c r="G12205" s="1" t="s">
        <v>39</v>
      </c>
      <c r="H12205" s="1">
        <v>45.0</v>
      </c>
      <c r="I12205" s="3">
        <v>44125.375</v>
      </c>
      <c r="J12205" s="1">
        <v>0.0</v>
      </c>
      <c r="K12205" s="1" t="s">
        <v>24</v>
      </c>
      <c r="M12205" s="3">
        <v>44125.42212311343</v>
      </c>
    </row>
    <row r="12206">
      <c r="A12206" s="1">
        <v>12204.0</v>
      </c>
      <c r="B12206" s="1" t="s">
        <v>273</v>
      </c>
      <c r="C12206" s="1" t="s">
        <v>21649</v>
      </c>
      <c r="D12206" s="1" t="s">
        <v>2920</v>
      </c>
      <c r="E12206" s="1" t="s">
        <v>21650</v>
      </c>
      <c r="F12206" s="1" t="s">
        <v>277</v>
      </c>
      <c r="G12206" s="1" t="s">
        <v>89</v>
      </c>
      <c r="H12206" s="1">
        <v>45.0</v>
      </c>
      <c r="I12206" s="3">
        <v>44115.68060515046</v>
      </c>
      <c r="J12206" s="1">
        <v>3.1708958900552</v>
      </c>
      <c r="K12206" s="1" t="s">
        <v>24</v>
      </c>
      <c r="M12206" s="3">
        <v>44115.69112775463</v>
      </c>
    </row>
    <row r="12207">
      <c r="A12207" s="1">
        <v>12205.0</v>
      </c>
      <c r="B12207" s="1" t="s">
        <v>953</v>
      </c>
      <c r="C12207" s="1" t="s">
        <v>21651</v>
      </c>
      <c r="D12207" s="1" t="s">
        <v>121</v>
      </c>
      <c r="E12207" s="1" t="s">
        <v>1967</v>
      </c>
      <c r="F12207" s="1" t="s">
        <v>1040</v>
      </c>
      <c r="G12207" s="1" t="s">
        <v>17</v>
      </c>
      <c r="H12207" s="1">
        <v>45.0</v>
      </c>
      <c r="I12207" s="3">
        <v>44138.166666666664</v>
      </c>
      <c r="J12207" s="1">
        <v>4.04961639237923</v>
      </c>
      <c r="K12207" s="1" t="s">
        <v>18</v>
      </c>
      <c r="M12207" s="3">
        <v>44138.21853293981</v>
      </c>
    </row>
    <row r="12208">
      <c r="A12208" s="1">
        <v>12206.0</v>
      </c>
      <c r="B12208" s="1" t="s">
        <v>1679</v>
      </c>
      <c r="C12208" s="1" t="s">
        <v>21652</v>
      </c>
      <c r="D12208" s="1" t="s">
        <v>1865</v>
      </c>
      <c r="E12208" s="1" t="s">
        <v>21653</v>
      </c>
      <c r="F12208" s="1" t="s">
        <v>1682</v>
      </c>
      <c r="G12208" s="1" t="s">
        <v>39</v>
      </c>
      <c r="H12208" s="1">
        <v>45.0</v>
      </c>
      <c r="I12208" s="3">
        <v>43571.708333333336</v>
      </c>
      <c r="J12208" s="1">
        <v>2.89186786135995</v>
      </c>
      <c r="K12208" s="1" t="s">
        <v>24</v>
      </c>
      <c r="M12208" s="3">
        <v>43571.72837650463</v>
      </c>
    </row>
    <row r="12209">
      <c r="A12209" s="1">
        <v>12207.0</v>
      </c>
      <c r="B12209" s="1" t="s">
        <v>251</v>
      </c>
      <c r="C12209" s="1" t="s">
        <v>21654</v>
      </c>
      <c r="D12209" s="1" t="s">
        <v>156</v>
      </c>
      <c r="E12209" s="1" t="s">
        <v>21655</v>
      </c>
      <c r="F12209" s="1" t="s">
        <v>255</v>
      </c>
      <c r="G12209" s="1" t="s">
        <v>17</v>
      </c>
      <c r="H12209" s="1">
        <v>45.0</v>
      </c>
      <c r="I12209" s="3">
        <v>43907.770833333336</v>
      </c>
      <c r="J12209" s="1">
        <v>2.00560663259993</v>
      </c>
      <c r="K12209" s="1" t="s">
        <v>159</v>
      </c>
      <c r="L12209" s="1" t="s">
        <v>160</v>
      </c>
      <c r="M12209" s="3">
        <v>43907.8088190162</v>
      </c>
    </row>
    <row r="12210">
      <c r="A12210" s="1">
        <v>12208.0</v>
      </c>
      <c r="B12210" s="1" t="s">
        <v>768</v>
      </c>
      <c r="C12210" s="1" t="s">
        <v>21656</v>
      </c>
      <c r="D12210" s="1" t="s">
        <v>770</v>
      </c>
      <c r="E12210" s="1" t="s">
        <v>771</v>
      </c>
      <c r="F12210" s="1" t="s">
        <v>772</v>
      </c>
      <c r="G12210" s="1" t="s">
        <v>35</v>
      </c>
      <c r="H12210" s="1">
        <v>45.0</v>
      </c>
      <c r="I12210" s="3">
        <v>44147.645833333336</v>
      </c>
      <c r="J12210" s="1">
        <v>7.93682144100773</v>
      </c>
      <c r="K12210" s="1" t="s">
        <v>166</v>
      </c>
      <c r="L12210" s="1" t="s">
        <v>318</v>
      </c>
      <c r="M12210" s="3">
        <v>44147.67662559028</v>
      </c>
    </row>
    <row r="12211">
      <c r="A12211" s="1">
        <v>12209.0</v>
      </c>
      <c r="B12211" s="1" t="s">
        <v>5537</v>
      </c>
      <c r="C12211" s="1" t="s">
        <v>21657</v>
      </c>
      <c r="D12211" s="1" t="s">
        <v>5539</v>
      </c>
      <c r="E12211" s="1" t="s">
        <v>16827</v>
      </c>
      <c r="F12211" s="1" t="s">
        <v>5541</v>
      </c>
      <c r="G12211" s="1" t="s">
        <v>35</v>
      </c>
      <c r="H12211" s="1">
        <v>45.0</v>
      </c>
      <c r="I12211" s="3">
        <v>43615.375</v>
      </c>
      <c r="J12211" s="1">
        <v>0.0632855347221229</v>
      </c>
      <c r="K12211" s="1" t="s">
        <v>18</v>
      </c>
      <c r="M12211" s="3">
        <v>43615.54473855324</v>
      </c>
    </row>
    <row r="12212">
      <c r="A12212" s="1">
        <v>12210.0</v>
      </c>
      <c r="B12212" s="1" t="s">
        <v>196</v>
      </c>
      <c r="C12212" s="1" t="s">
        <v>21658</v>
      </c>
      <c r="D12212" s="1" t="s">
        <v>132</v>
      </c>
      <c r="E12212" s="1" t="s">
        <v>1928</v>
      </c>
      <c r="F12212" s="1" t="s">
        <v>200</v>
      </c>
      <c r="G12212" s="1" t="s">
        <v>17</v>
      </c>
      <c r="H12212" s="1">
        <v>45.0</v>
      </c>
      <c r="I12212" s="3">
        <v>44149.541666666664</v>
      </c>
      <c r="J12212" s="1">
        <v>0.975003034868749</v>
      </c>
      <c r="K12212" s="1" t="s">
        <v>24</v>
      </c>
      <c r="M12212" s="3">
        <v>44149.588380636575</v>
      </c>
    </row>
    <row r="12213">
      <c r="A12213" s="1">
        <v>12211.0</v>
      </c>
      <c r="B12213" s="1" t="s">
        <v>4929</v>
      </c>
      <c r="C12213" s="1" t="s">
        <v>21659</v>
      </c>
      <c r="D12213" s="1" t="s">
        <v>21</v>
      </c>
      <c r="E12213" s="1" t="s">
        <v>4931</v>
      </c>
      <c r="F12213" s="1" t="s">
        <v>4932</v>
      </c>
      <c r="G12213" s="1" t="s">
        <v>35</v>
      </c>
      <c r="H12213" s="1">
        <v>45.0</v>
      </c>
      <c r="I12213" s="3">
        <v>43728.291666666664</v>
      </c>
      <c r="J12213" s="1">
        <v>1.43775452338162</v>
      </c>
      <c r="K12213" s="1" t="s">
        <v>24</v>
      </c>
      <c r="M12213" s="3">
        <v>43728.30292329861</v>
      </c>
    </row>
    <row r="12214">
      <c r="A12214" s="1">
        <v>12212.0</v>
      </c>
      <c r="B12214" s="1" t="s">
        <v>303</v>
      </c>
      <c r="C12214" s="1" t="s">
        <v>21660</v>
      </c>
      <c r="D12214" s="1" t="s">
        <v>305</v>
      </c>
      <c r="E12214" s="1" t="s">
        <v>2306</v>
      </c>
      <c r="F12214" s="1" t="s">
        <v>307</v>
      </c>
      <c r="G12214" s="1" t="s">
        <v>35</v>
      </c>
      <c r="H12214" s="1">
        <v>45.0</v>
      </c>
      <c r="I12214" s="3">
        <v>44208.416666666664</v>
      </c>
      <c r="J12214" s="1">
        <v>1.43569769926298</v>
      </c>
      <c r="K12214" s="1" t="s">
        <v>24</v>
      </c>
      <c r="M12214" s="3">
        <v>44208.44878049768</v>
      </c>
    </row>
    <row r="12215">
      <c r="A12215" s="1">
        <v>12213.0</v>
      </c>
      <c r="B12215" s="1" t="s">
        <v>1023</v>
      </c>
      <c r="C12215" s="1" t="s">
        <v>21661</v>
      </c>
      <c r="D12215" s="1" t="s">
        <v>661</v>
      </c>
      <c r="E12215" s="1" t="s">
        <v>7144</v>
      </c>
      <c r="F12215" s="1" t="s">
        <v>1027</v>
      </c>
      <c r="G12215" s="1" t="s">
        <v>35</v>
      </c>
      <c r="H12215" s="1">
        <v>45.0</v>
      </c>
      <c r="I12215" s="3">
        <v>43612.166666666664</v>
      </c>
      <c r="J12215" s="1">
        <v>2.35854758855231</v>
      </c>
      <c r="K12215" s="1" t="s">
        <v>24</v>
      </c>
      <c r="M12215" s="3">
        <v>43612.20501322917</v>
      </c>
    </row>
    <row r="12216">
      <c r="A12216" s="1">
        <v>12214.0</v>
      </c>
      <c r="B12216" s="1" t="s">
        <v>1315</v>
      </c>
      <c r="C12216" s="1" t="s">
        <v>21662</v>
      </c>
      <c r="D12216" s="1" t="s">
        <v>411</v>
      </c>
      <c r="E12216" s="1" t="s">
        <v>2697</v>
      </c>
      <c r="F12216" s="1" t="s">
        <v>1319</v>
      </c>
      <c r="G12216" s="1" t="s">
        <v>17</v>
      </c>
      <c r="H12216" s="1">
        <v>45.0</v>
      </c>
      <c r="I12216" s="3">
        <v>44111.333333333336</v>
      </c>
      <c r="J12216" s="1">
        <v>0.290939533084284</v>
      </c>
      <c r="K12216" s="1" t="s">
        <v>18</v>
      </c>
      <c r="M12216" s="3">
        <v>44111.35725608796</v>
      </c>
    </row>
    <row r="12217">
      <c r="A12217" s="1">
        <v>12215.0</v>
      </c>
      <c r="B12217" s="1" t="s">
        <v>2494</v>
      </c>
      <c r="C12217" s="1" t="s">
        <v>21663</v>
      </c>
      <c r="D12217" s="1" t="s">
        <v>3994</v>
      </c>
      <c r="E12217" s="1" t="s">
        <v>3995</v>
      </c>
      <c r="F12217" s="1" t="s">
        <v>2498</v>
      </c>
      <c r="G12217" s="1" t="s">
        <v>17</v>
      </c>
      <c r="H12217" s="1">
        <v>45.0</v>
      </c>
      <c r="I12217" s="3">
        <v>44114.177083333336</v>
      </c>
      <c r="J12217" s="1">
        <v>0.274571724783113</v>
      </c>
      <c r="K12217" s="1" t="s">
        <v>2499</v>
      </c>
      <c r="M12217" s="3">
        <v>44114.22947569445</v>
      </c>
    </row>
    <row r="12218">
      <c r="A12218" s="1">
        <v>12216.0</v>
      </c>
      <c r="B12218" s="1" t="s">
        <v>16517</v>
      </c>
      <c r="C12218" s="1" t="s">
        <v>21664</v>
      </c>
      <c r="D12218" s="1" t="s">
        <v>2901</v>
      </c>
      <c r="E12218" s="1" t="s">
        <v>21665</v>
      </c>
      <c r="F12218" s="1" t="s">
        <v>16521</v>
      </c>
      <c r="G12218" s="1" t="s">
        <v>89</v>
      </c>
      <c r="H12218" s="1">
        <v>45.0</v>
      </c>
      <c r="I12218" s="3">
        <v>43807.73645482639</v>
      </c>
      <c r="J12218" s="1">
        <v>3.46609155176396</v>
      </c>
      <c r="K12218" s="1" t="s">
        <v>218</v>
      </c>
      <c r="M12218" s="3">
        <v>43807.79372015046</v>
      </c>
    </row>
    <row r="12219">
      <c r="A12219" s="1">
        <v>12217.0</v>
      </c>
      <c r="B12219" s="1" t="s">
        <v>278</v>
      </c>
      <c r="C12219" s="1" t="s">
        <v>21666</v>
      </c>
      <c r="D12219" s="1" t="s">
        <v>32</v>
      </c>
      <c r="E12219" s="1" t="s">
        <v>16899</v>
      </c>
      <c r="F12219" s="1" t="s">
        <v>281</v>
      </c>
      <c r="G12219" s="1" t="s">
        <v>17</v>
      </c>
      <c r="H12219" s="1">
        <v>45.0</v>
      </c>
      <c r="I12219" s="3">
        <v>44065.291666666664</v>
      </c>
      <c r="J12219" s="1">
        <v>1.78537035023443</v>
      </c>
      <c r="K12219" s="1" t="s">
        <v>24</v>
      </c>
      <c r="M12219" s="3">
        <v>44065.33077527778</v>
      </c>
    </row>
    <row r="12220">
      <c r="A12220" s="1">
        <v>12218.0</v>
      </c>
      <c r="B12220" s="1" t="s">
        <v>957</v>
      </c>
      <c r="C12220" s="1" t="s">
        <v>21667</v>
      </c>
      <c r="D12220" s="1" t="s">
        <v>156</v>
      </c>
      <c r="E12220" s="1" t="s">
        <v>2854</v>
      </c>
      <c r="F12220" s="1" t="s">
        <v>961</v>
      </c>
      <c r="G12220" s="1" t="s">
        <v>17</v>
      </c>
      <c r="H12220" s="1">
        <v>45.0</v>
      </c>
      <c r="I12220" s="3">
        <v>44044.6875</v>
      </c>
      <c r="J12220" s="1">
        <v>2.78644520212295</v>
      </c>
      <c r="K12220" s="1" t="s">
        <v>24</v>
      </c>
      <c r="M12220" s="3">
        <v>44044.71860741898</v>
      </c>
    </row>
    <row r="12221">
      <c r="A12221" s="1">
        <v>12219.0</v>
      </c>
      <c r="B12221" s="1" t="s">
        <v>201</v>
      </c>
      <c r="C12221" s="1" t="s">
        <v>21668</v>
      </c>
      <c r="D12221" s="1" t="s">
        <v>80</v>
      </c>
      <c r="E12221" s="1" t="s">
        <v>15619</v>
      </c>
      <c r="F12221" s="1" t="s">
        <v>204</v>
      </c>
      <c r="G12221" s="1" t="s">
        <v>17</v>
      </c>
      <c r="H12221" s="1">
        <v>45.0</v>
      </c>
      <c r="I12221" s="3">
        <v>43773.25</v>
      </c>
      <c r="J12221" s="1">
        <v>3.1678123831478</v>
      </c>
      <c r="K12221" s="1" t="s">
        <v>46</v>
      </c>
      <c r="M12221" s="3">
        <v>43773.294876238426</v>
      </c>
    </row>
    <row r="12222">
      <c r="A12222" s="1">
        <v>12220.0</v>
      </c>
      <c r="B12222" s="1" t="s">
        <v>7926</v>
      </c>
      <c r="C12222" s="1" t="s">
        <v>21669</v>
      </c>
      <c r="D12222" s="1" t="s">
        <v>211</v>
      </c>
      <c r="E12222" s="1" t="s">
        <v>21670</v>
      </c>
      <c r="F12222" s="1" t="s">
        <v>7929</v>
      </c>
      <c r="G12222" s="1" t="s">
        <v>39</v>
      </c>
      <c r="H12222" s="1">
        <v>45.0</v>
      </c>
      <c r="I12222" s="3">
        <v>44132.270833333336</v>
      </c>
      <c r="J12222" s="1">
        <v>1.26368965513738</v>
      </c>
      <c r="K12222" s="1" t="s">
        <v>18</v>
      </c>
      <c r="M12222" s="3">
        <v>44132.29645394676</v>
      </c>
    </row>
    <row r="12223">
      <c r="A12223" s="1">
        <v>12221.0</v>
      </c>
      <c r="B12223" s="1" t="s">
        <v>1543</v>
      </c>
      <c r="C12223" s="1" t="s">
        <v>21671</v>
      </c>
      <c r="D12223" s="1" t="s">
        <v>1036</v>
      </c>
      <c r="E12223" s="1" t="s">
        <v>1545</v>
      </c>
      <c r="F12223" s="1" t="s">
        <v>1546</v>
      </c>
      <c r="G12223" s="1" t="s">
        <v>17</v>
      </c>
      <c r="H12223" s="1">
        <v>45.0</v>
      </c>
      <c r="I12223" s="3">
        <v>44230.333333333336</v>
      </c>
      <c r="J12223" s="1">
        <v>1.57096670939462</v>
      </c>
      <c r="K12223" s="1" t="s">
        <v>601</v>
      </c>
      <c r="L12223" s="1" t="s">
        <v>1547</v>
      </c>
      <c r="M12223" s="3">
        <v>44230.35907290509</v>
      </c>
    </row>
    <row r="12224">
      <c r="A12224" s="1">
        <v>12222.0</v>
      </c>
      <c r="B12224" s="1" t="s">
        <v>21408</v>
      </c>
      <c r="C12224" s="1" t="s">
        <v>21672</v>
      </c>
      <c r="D12224" s="1" t="s">
        <v>1456</v>
      </c>
      <c r="E12224" s="1" t="s">
        <v>21673</v>
      </c>
      <c r="F12224" s="1" t="s">
        <v>21411</v>
      </c>
      <c r="G12224" s="1" t="s">
        <v>45</v>
      </c>
      <c r="H12224" s="1">
        <v>45.0</v>
      </c>
      <c r="I12224" s="3">
        <v>44218.246110925924</v>
      </c>
      <c r="J12224" s="1">
        <v>1.55580038394989</v>
      </c>
      <c r="K12224" s="1" t="s">
        <v>24</v>
      </c>
      <c r="L12224" s="1" t="s">
        <v>741</v>
      </c>
      <c r="M12224" s="3">
        <v>44218.703770659726</v>
      </c>
    </row>
    <row r="12225">
      <c r="A12225" s="1">
        <v>12223.0</v>
      </c>
      <c r="B12225" s="1" t="s">
        <v>1348</v>
      </c>
      <c r="C12225" s="1" t="s">
        <v>21674</v>
      </c>
      <c r="D12225" s="1" t="s">
        <v>8269</v>
      </c>
      <c r="E12225" s="1" t="s">
        <v>2568</v>
      </c>
      <c r="F12225" s="1" t="s">
        <v>1352</v>
      </c>
      <c r="G12225" s="1" t="s">
        <v>17</v>
      </c>
      <c r="H12225" s="1">
        <v>45.0</v>
      </c>
      <c r="I12225" s="3">
        <v>44062.208333333336</v>
      </c>
      <c r="J12225" s="1">
        <v>2.11847168940188</v>
      </c>
      <c r="K12225" s="1" t="s">
        <v>18</v>
      </c>
      <c r="M12225" s="3">
        <v>44062.22465912037</v>
      </c>
    </row>
    <row r="12226">
      <c r="A12226" s="1">
        <v>12224.0</v>
      </c>
      <c r="B12226" s="1" t="s">
        <v>727</v>
      </c>
      <c r="C12226" s="1" t="s">
        <v>21675</v>
      </c>
      <c r="D12226" s="1" t="s">
        <v>347</v>
      </c>
      <c r="E12226" s="1" t="s">
        <v>21676</v>
      </c>
      <c r="F12226" s="1" t="s">
        <v>731</v>
      </c>
      <c r="G12226" s="1" t="s">
        <v>39</v>
      </c>
      <c r="H12226" s="1">
        <v>45.0</v>
      </c>
      <c r="I12226" s="3">
        <v>43839.625</v>
      </c>
      <c r="J12226" s="1">
        <v>1.05723659817069</v>
      </c>
      <c r="K12226" s="1" t="s">
        <v>24</v>
      </c>
      <c r="M12226" s="3">
        <v>43839.65293425926</v>
      </c>
    </row>
    <row r="12227">
      <c r="A12227" s="1">
        <v>12225.0</v>
      </c>
      <c r="B12227" s="1" t="s">
        <v>3295</v>
      </c>
      <c r="C12227" s="1" t="s">
        <v>21677</v>
      </c>
      <c r="D12227" s="1" t="s">
        <v>2504</v>
      </c>
      <c r="E12227" s="1" t="s">
        <v>21678</v>
      </c>
      <c r="F12227" s="1" t="s">
        <v>3298</v>
      </c>
      <c r="G12227" s="1" t="s">
        <v>39</v>
      </c>
      <c r="H12227" s="1">
        <v>45.0</v>
      </c>
      <c r="I12227" s="3">
        <v>44112.677083333336</v>
      </c>
      <c r="J12227" s="1">
        <v>1.84227283044007</v>
      </c>
      <c r="K12227" s="1" t="s">
        <v>24</v>
      </c>
      <c r="L12227" s="1" t="s">
        <v>747</v>
      </c>
      <c r="M12227" s="3">
        <v>44112.70480053241</v>
      </c>
    </row>
    <row r="12228">
      <c r="A12228" s="1">
        <v>12226.0</v>
      </c>
      <c r="B12228" s="1" t="s">
        <v>2864</v>
      </c>
      <c r="C12228" s="1" t="s">
        <v>21679</v>
      </c>
      <c r="D12228" s="1" t="s">
        <v>411</v>
      </c>
      <c r="E12228" s="1" t="s">
        <v>3917</v>
      </c>
      <c r="F12228" s="1" t="s">
        <v>2867</v>
      </c>
      <c r="G12228" s="1" t="s">
        <v>17</v>
      </c>
      <c r="H12228" s="1">
        <v>45.0</v>
      </c>
      <c r="I12228" s="3">
        <v>43854.625</v>
      </c>
      <c r="J12228" s="1">
        <v>0.765909332026989</v>
      </c>
      <c r="K12228" s="1" t="s">
        <v>62</v>
      </c>
      <c r="M12228" s="3">
        <v>43854.65773731482</v>
      </c>
    </row>
    <row r="12229">
      <c r="A12229" s="1">
        <v>12227.0</v>
      </c>
      <c r="B12229" s="1" t="s">
        <v>806</v>
      </c>
      <c r="C12229" s="1" t="s">
        <v>21680</v>
      </c>
      <c r="D12229" s="1" t="s">
        <v>2820</v>
      </c>
      <c r="E12229" s="1" t="s">
        <v>2821</v>
      </c>
      <c r="F12229" s="1" t="s">
        <v>810</v>
      </c>
      <c r="G12229" s="1" t="s">
        <v>35</v>
      </c>
      <c r="H12229" s="1">
        <v>45.0</v>
      </c>
      <c r="I12229" s="3">
        <v>43781.708333333336</v>
      </c>
      <c r="J12229" s="1">
        <v>0.394816860208153</v>
      </c>
      <c r="K12229" s="1" t="s">
        <v>24</v>
      </c>
      <c r="M12229" s="3">
        <v>43781.69941576389</v>
      </c>
    </row>
    <row r="12230">
      <c r="A12230" s="1">
        <v>12228.0</v>
      </c>
      <c r="B12230" s="1" t="s">
        <v>1065</v>
      </c>
      <c r="C12230" s="1" t="s">
        <v>21681</v>
      </c>
      <c r="D12230" s="1" t="s">
        <v>1067</v>
      </c>
      <c r="E12230" s="1" t="s">
        <v>1068</v>
      </c>
      <c r="F12230" s="1" t="s">
        <v>1069</v>
      </c>
      <c r="G12230" s="1" t="s">
        <v>17</v>
      </c>
      <c r="H12230" s="1">
        <v>45.0</v>
      </c>
      <c r="I12230" s="3">
        <v>44229.270833333336</v>
      </c>
      <c r="J12230" s="1">
        <v>2.86880643620472</v>
      </c>
      <c r="K12230" s="1" t="s">
        <v>24</v>
      </c>
      <c r="L12230" s="1" t="s">
        <v>188</v>
      </c>
      <c r="M12230" s="3">
        <v>44229.302379560184</v>
      </c>
    </row>
    <row r="12231">
      <c r="A12231" s="1">
        <v>12229.0</v>
      </c>
      <c r="B12231" s="1" t="s">
        <v>1408</v>
      </c>
      <c r="C12231" s="1" t="s">
        <v>21682</v>
      </c>
      <c r="D12231" s="1" t="s">
        <v>1410</v>
      </c>
      <c r="E12231" s="1" t="s">
        <v>1411</v>
      </c>
      <c r="F12231" s="1" t="s">
        <v>1412</v>
      </c>
      <c r="G12231" s="1" t="s">
        <v>17</v>
      </c>
      <c r="H12231" s="1">
        <v>45.0</v>
      </c>
      <c r="I12231" s="3">
        <v>43792.166666666664</v>
      </c>
      <c r="J12231" s="1">
        <v>0.751910196963872</v>
      </c>
      <c r="K12231" s="1" t="s">
        <v>18</v>
      </c>
      <c r="M12231" s="3">
        <v>43792.1967778125</v>
      </c>
    </row>
    <row r="12232">
      <c r="A12232" s="1">
        <v>12230.0</v>
      </c>
      <c r="B12232" s="1" t="s">
        <v>777</v>
      </c>
      <c r="C12232" s="1" t="s">
        <v>21683</v>
      </c>
      <c r="D12232" s="1" t="s">
        <v>779</v>
      </c>
      <c r="E12232" s="1" t="s">
        <v>3248</v>
      </c>
      <c r="F12232" s="1" t="s">
        <v>781</v>
      </c>
      <c r="G12232" s="1" t="s">
        <v>35</v>
      </c>
      <c r="H12232" s="1">
        <v>45.0</v>
      </c>
      <c r="I12232" s="3">
        <v>44116.291666666664</v>
      </c>
      <c r="J12232" s="1">
        <v>0.977970693343856</v>
      </c>
      <c r="K12232" s="1" t="s">
        <v>18</v>
      </c>
      <c r="M12232" s="3">
        <v>44116.34136369213</v>
      </c>
    </row>
    <row r="12233">
      <c r="A12233" s="1">
        <v>12231.0</v>
      </c>
      <c r="B12233" s="1" t="s">
        <v>2918</v>
      </c>
      <c r="C12233" s="1" t="s">
        <v>21684</v>
      </c>
      <c r="D12233" s="1" t="s">
        <v>1096</v>
      </c>
      <c r="E12233" s="1" t="s">
        <v>21685</v>
      </c>
      <c r="F12233" s="1" t="s">
        <v>2922</v>
      </c>
      <c r="G12233" s="1" t="s">
        <v>39</v>
      </c>
      <c r="H12233" s="1">
        <v>45.0</v>
      </c>
      <c r="I12233" s="3">
        <v>44025.25</v>
      </c>
      <c r="J12233" s="1">
        <v>2.32387607069426</v>
      </c>
      <c r="K12233" s="1" t="s">
        <v>24</v>
      </c>
      <c r="M12233" s="3">
        <v>44025.307796678244</v>
      </c>
    </row>
    <row r="12234">
      <c r="A12234" s="1">
        <v>12232.0</v>
      </c>
      <c r="B12234" s="1" t="s">
        <v>506</v>
      </c>
      <c r="C12234" s="1" t="s">
        <v>21686</v>
      </c>
      <c r="D12234" s="1" t="s">
        <v>508</v>
      </c>
      <c r="E12234" s="1" t="s">
        <v>6637</v>
      </c>
      <c r="F12234" s="1" t="s">
        <v>510</v>
      </c>
      <c r="G12234" s="1" t="s">
        <v>17</v>
      </c>
      <c r="H12234" s="1">
        <v>45.0</v>
      </c>
      <c r="I12234" s="3">
        <v>44158.583333333336</v>
      </c>
      <c r="J12234" s="1">
        <v>1.25451184995074</v>
      </c>
      <c r="K12234" s="1" t="s">
        <v>511</v>
      </c>
      <c r="L12234" s="1" t="s">
        <v>1157</v>
      </c>
      <c r="M12234" s="3">
        <v>44158.6330443287</v>
      </c>
    </row>
    <row r="12235">
      <c r="A12235" s="1">
        <v>12233.0</v>
      </c>
      <c r="B12235" s="1" t="s">
        <v>834</v>
      </c>
      <c r="C12235" s="1" t="s">
        <v>21687</v>
      </c>
      <c r="D12235" s="1" t="s">
        <v>121</v>
      </c>
      <c r="E12235" s="1" t="s">
        <v>21688</v>
      </c>
      <c r="F12235" s="1" t="s">
        <v>837</v>
      </c>
      <c r="G12235" s="1" t="s">
        <v>39</v>
      </c>
      <c r="H12235" s="1">
        <v>45.0</v>
      </c>
      <c r="I12235" s="3">
        <v>43912.395833333336</v>
      </c>
      <c r="J12235" s="1">
        <v>1.70916437051865</v>
      </c>
      <c r="K12235" s="1" t="s">
        <v>18</v>
      </c>
      <c r="M12235" s="3">
        <v>43912.43248600695</v>
      </c>
    </row>
    <row r="12236">
      <c r="A12236" s="1">
        <v>12234.0</v>
      </c>
      <c r="B12236" s="1" t="s">
        <v>1238</v>
      </c>
      <c r="C12236" s="1" t="s">
        <v>21689</v>
      </c>
      <c r="D12236" s="1" t="s">
        <v>1208</v>
      </c>
      <c r="E12236" s="1" t="s">
        <v>21690</v>
      </c>
      <c r="F12236" s="1" t="s">
        <v>1241</v>
      </c>
      <c r="G12236" s="1" t="s">
        <v>89</v>
      </c>
      <c r="H12236" s="1">
        <v>45.0</v>
      </c>
      <c r="I12236" s="3">
        <v>44067.35443421296</v>
      </c>
      <c r="J12236" s="1">
        <v>3.00803458182043</v>
      </c>
      <c r="K12236" s="1" t="s">
        <v>24</v>
      </c>
      <c r="M12236" s="3">
        <v>44067.37068418982</v>
      </c>
    </row>
    <row r="12237">
      <c r="A12237" s="1">
        <v>12235.0</v>
      </c>
      <c r="B12237" s="1" t="s">
        <v>303</v>
      </c>
      <c r="C12237" s="1" t="s">
        <v>21691</v>
      </c>
      <c r="D12237" s="1" t="s">
        <v>305</v>
      </c>
      <c r="E12237" s="1" t="s">
        <v>336</v>
      </c>
      <c r="F12237" s="1" t="s">
        <v>307</v>
      </c>
      <c r="G12237" s="1" t="s">
        <v>17</v>
      </c>
      <c r="H12237" s="1">
        <v>45.0</v>
      </c>
      <c r="I12237" s="3">
        <v>44104.791666666664</v>
      </c>
      <c r="J12237" s="1">
        <v>1.72021115225714</v>
      </c>
      <c r="K12237" s="1" t="s">
        <v>24</v>
      </c>
      <c r="M12237" s="3">
        <v>44104.8278634838</v>
      </c>
    </row>
    <row r="12238">
      <c r="A12238" s="1">
        <v>12236.0</v>
      </c>
      <c r="B12238" s="1" t="s">
        <v>229</v>
      </c>
      <c r="C12238" s="1" t="s">
        <v>21692</v>
      </c>
      <c r="D12238" s="1" t="s">
        <v>198</v>
      </c>
      <c r="E12238" s="1" t="s">
        <v>1871</v>
      </c>
      <c r="F12238" s="1" t="s">
        <v>232</v>
      </c>
      <c r="G12238" s="1" t="s">
        <v>17</v>
      </c>
      <c r="H12238" s="1">
        <v>45.0</v>
      </c>
      <c r="I12238" s="3">
        <v>44084.677083333336</v>
      </c>
      <c r="J12238" s="1">
        <v>1.43428377316013</v>
      </c>
      <c r="K12238" s="1" t="s">
        <v>24</v>
      </c>
      <c r="M12238" s="3">
        <v>44084.67232896991</v>
      </c>
    </row>
    <row r="12239">
      <c r="A12239" s="1">
        <v>12237.0</v>
      </c>
      <c r="B12239" s="1" t="s">
        <v>10358</v>
      </c>
      <c r="C12239" s="1" t="s">
        <v>21693</v>
      </c>
      <c r="D12239" s="1" t="s">
        <v>532</v>
      </c>
      <c r="E12239" s="1" t="s">
        <v>21694</v>
      </c>
      <c r="F12239" s="1" t="s">
        <v>10361</v>
      </c>
      <c r="G12239" s="1" t="s">
        <v>39</v>
      </c>
      <c r="H12239" s="1">
        <v>45.0</v>
      </c>
      <c r="I12239" s="3">
        <v>44156.4375</v>
      </c>
      <c r="J12239" s="1">
        <v>0.0</v>
      </c>
      <c r="K12239" s="1" t="s">
        <v>24</v>
      </c>
      <c r="M12239" s="3">
        <v>44156.384436064815</v>
      </c>
    </row>
    <row r="12240">
      <c r="A12240" s="1">
        <v>12238.0</v>
      </c>
      <c r="B12240" s="1" t="s">
        <v>8003</v>
      </c>
      <c r="C12240" s="1" t="s">
        <v>21695</v>
      </c>
      <c r="D12240" s="1" t="s">
        <v>99</v>
      </c>
      <c r="E12240" s="1" t="s">
        <v>21696</v>
      </c>
      <c r="F12240" s="1" t="s">
        <v>8006</v>
      </c>
      <c r="G12240" s="1" t="s">
        <v>39</v>
      </c>
      <c r="H12240" s="1">
        <v>45.0</v>
      </c>
      <c r="I12240" s="3">
        <v>44123.75</v>
      </c>
      <c r="J12240" s="1">
        <v>2.73648709333408</v>
      </c>
      <c r="K12240" s="1" t="s">
        <v>24</v>
      </c>
      <c r="L12240" s="1" t="s">
        <v>188</v>
      </c>
      <c r="M12240" s="3">
        <v>44123.812746840274</v>
      </c>
    </row>
    <row r="12241">
      <c r="A12241" s="1">
        <v>12239.0</v>
      </c>
      <c r="B12241" s="1" t="s">
        <v>620</v>
      </c>
      <c r="C12241" s="1" t="s">
        <v>21697</v>
      </c>
      <c r="D12241" s="1" t="s">
        <v>37</v>
      </c>
      <c r="E12241" s="1" t="s">
        <v>21698</v>
      </c>
      <c r="F12241" s="1" t="s">
        <v>623</v>
      </c>
      <c r="G12241" s="1" t="s">
        <v>17</v>
      </c>
      <c r="H12241" s="1">
        <v>45.0</v>
      </c>
      <c r="I12241" s="3">
        <v>44218.25</v>
      </c>
      <c r="J12241" s="1">
        <v>1.29073568362781</v>
      </c>
      <c r="K12241" s="1" t="s">
        <v>18</v>
      </c>
      <c r="M12241" s="3">
        <v>44218.2135656713</v>
      </c>
    </row>
    <row r="12242">
      <c r="A12242" s="1">
        <v>12240.0</v>
      </c>
      <c r="B12242" s="1" t="s">
        <v>176</v>
      </c>
      <c r="C12242" s="1" t="s">
        <v>21699</v>
      </c>
      <c r="D12242" s="1" t="s">
        <v>178</v>
      </c>
      <c r="E12242" s="1" t="s">
        <v>179</v>
      </c>
      <c r="F12242" s="1" t="s">
        <v>180</v>
      </c>
      <c r="G12242" s="1" t="s">
        <v>17</v>
      </c>
      <c r="H12242" s="1">
        <v>45.0</v>
      </c>
      <c r="I12242" s="3">
        <v>44089.25</v>
      </c>
      <c r="J12242" s="1">
        <v>2.5035565322662</v>
      </c>
      <c r="K12242" s="1" t="s">
        <v>24</v>
      </c>
      <c r="M12242" s="3">
        <v>44089.28405605324</v>
      </c>
    </row>
    <row r="12243">
      <c r="A12243" s="1">
        <v>12241.0</v>
      </c>
      <c r="B12243" s="1" t="s">
        <v>3670</v>
      </c>
      <c r="C12243" s="1" t="s">
        <v>21700</v>
      </c>
      <c r="D12243" s="1" t="s">
        <v>3672</v>
      </c>
      <c r="E12243" s="1" t="s">
        <v>12526</v>
      </c>
      <c r="F12243" s="1" t="s">
        <v>3674</v>
      </c>
      <c r="G12243" s="1" t="s">
        <v>17</v>
      </c>
      <c r="H12243" s="1">
        <v>45.0</v>
      </c>
      <c r="I12243" s="3">
        <v>44044.625</v>
      </c>
      <c r="J12243" s="1">
        <v>1.1218615389173</v>
      </c>
      <c r="K12243" s="1" t="s">
        <v>166</v>
      </c>
      <c r="M12243" s="3">
        <v>44044.64329865741</v>
      </c>
    </row>
    <row r="12244">
      <c r="A12244" s="1">
        <v>12242.0</v>
      </c>
      <c r="B12244" s="1" t="s">
        <v>620</v>
      </c>
      <c r="C12244" s="1" t="s">
        <v>21701</v>
      </c>
      <c r="D12244" s="1" t="s">
        <v>1461</v>
      </c>
      <c r="E12244" s="1" t="s">
        <v>21702</v>
      </c>
      <c r="F12244" s="1" t="s">
        <v>623</v>
      </c>
      <c r="G12244" s="1" t="s">
        <v>17</v>
      </c>
      <c r="H12244" s="1">
        <v>45.0</v>
      </c>
      <c r="I12244" s="3">
        <v>43908.229166666664</v>
      </c>
      <c r="J12244" s="1">
        <v>0.0</v>
      </c>
      <c r="K12244" s="1" t="s">
        <v>18</v>
      </c>
      <c r="M12244" s="3">
        <v>43908.40941922454</v>
      </c>
    </row>
    <row r="12245">
      <c r="A12245" s="1">
        <v>12243.0</v>
      </c>
      <c r="B12245" s="1" t="s">
        <v>233</v>
      </c>
      <c r="C12245" s="1" t="s">
        <v>21703</v>
      </c>
      <c r="D12245" s="1" t="s">
        <v>275</v>
      </c>
      <c r="E12245" s="1" t="s">
        <v>7438</v>
      </c>
      <c r="F12245" s="1" t="s">
        <v>237</v>
      </c>
      <c r="G12245" s="1" t="s">
        <v>17</v>
      </c>
      <c r="H12245" s="1">
        <v>45.0</v>
      </c>
      <c r="I12245" s="3">
        <v>44082.239583333336</v>
      </c>
      <c r="J12245" s="1">
        <v>1.91256529896677</v>
      </c>
      <c r="K12245" s="1" t="s">
        <v>24</v>
      </c>
      <c r="L12245" s="1" t="s">
        <v>238</v>
      </c>
      <c r="M12245" s="3">
        <v>44082.27619803241</v>
      </c>
    </row>
    <row r="12246">
      <c r="A12246" s="1">
        <v>12244.0</v>
      </c>
      <c r="B12246" s="1" t="s">
        <v>7082</v>
      </c>
      <c r="C12246" s="1" t="s">
        <v>21704</v>
      </c>
      <c r="D12246" s="1" t="s">
        <v>7084</v>
      </c>
      <c r="E12246" s="1" t="s">
        <v>7085</v>
      </c>
      <c r="F12246" s="1" t="s">
        <v>7086</v>
      </c>
      <c r="G12246" s="1" t="s">
        <v>17</v>
      </c>
      <c r="H12246" s="1">
        <v>45.0</v>
      </c>
      <c r="I12246" s="3">
        <v>44232.583333333336</v>
      </c>
      <c r="J12246" s="1">
        <v>1.25896759740881</v>
      </c>
      <c r="K12246" s="1" t="s">
        <v>159</v>
      </c>
      <c r="L12246" s="1" t="s">
        <v>7087</v>
      </c>
      <c r="M12246" s="3">
        <v>44232.631376921294</v>
      </c>
    </row>
    <row r="12247">
      <c r="A12247" s="1">
        <v>12245.0</v>
      </c>
      <c r="B12247" s="1" t="s">
        <v>2188</v>
      </c>
      <c r="C12247" s="1" t="s">
        <v>21705</v>
      </c>
      <c r="D12247" s="1" t="s">
        <v>4083</v>
      </c>
      <c r="E12247" s="1" t="s">
        <v>9217</v>
      </c>
      <c r="F12247" s="1" t="s">
        <v>2192</v>
      </c>
      <c r="G12247" s="1" t="s">
        <v>17</v>
      </c>
      <c r="H12247" s="1">
        <v>45.0</v>
      </c>
      <c r="I12247" s="3">
        <v>44252.666666666664</v>
      </c>
      <c r="J12247" s="1">
        <v>2.62481389041132</v>
      </c>
      <c r="K12247" s="1" t="s">
        <v>18</v>
      </c>
      <c r="M12247" s="3">
        <v>44252.70389405092</v>
      </c>
    </row>
    <row r="12248">
      <c r="A12248" s="1">
        <v>12246.0</v>
      </c>
      <c r="B12248" s="1" t="s">
        <v>2475</v>
      </c>
      <c r="C12248" s="1" t="s">
        <v>21706</v>
      </c>
      <c r="D12248" s="1" t="s">
        <v>2477</v>
      </c>
      <c r="E12248" s="1" t="s">
        <v>2478</v>
      </c>
      <c r="F12248" s="1" t="s">
        <v>2479</v>
      </c>
      <c r="G12248" s="1" t="s">
        <v>17</v>
      </c>
      <c r="H12248" s="1">
        <v>45.0</v>
      </c>
      <c r="I12248" s="3">
        <v>43738.166666666664</v>
      </c>
      <c r="J12248" s="1">
        <v>0.351810689212721</v>
      </c>
      <c r="K12248" s="1" t="s">
        <v>24</v>
      </c>
      <c r="M12248" s="3">
        <v>43738.28337334491</v>
      </c>
    </row>
    <row r="12249">
      <c r="A12249" s="1">
        <v>12247.0</v>
      </c>
      <c r="B12249" s="1" t="s">
        <v>957</v>
      </c>
      <c r="C12249" s="1" t="s">
        <v>21707</v>
      </c>
      <c r="D12249" s="1" t="s">
        <v>2504</v>
      </c>
      <c r="E12249" s="1" t="s">
        <v>21708</v>
      </c>
      <c r="F12249" s="1" t="s">
        <v>961</v>
      </c>
      <c r="G12249" s="1" t="s">
        <v>39</v>
      </c>
      <c r="H12249" s="1">
        <v>45.0</v>
      </c>
      <c r="I12249" s="3">
        <v>44147.666666666664</v>
      </c>
      <c r="J12249" s="1">
        <v>2.75416583512218</v>
      </c>
      <c r="K12249" s="1" t="s">
        <v>24</v>
      </c>
      <c r="M12249" s="3">
        <v>44147.69146451389</v>
      </c>
    </row>
    <row r="12250">
      <c r="A12250" s="1">
        <v>12248.0</v>
      </c>
      <c r="B12250" s="1" t="s">
        <v>553</v>
      </c>
      <c r="C12250" s="1" t="s">
        <v>21709</v>
      </c>
      <c r="D12250" s="1" t="s">
        <v>555</v>
      </c>
      <c r="E12250" s="1" t="s">
        <v>4231</v>
      </c>
      <c r="F12250" s="1" t="s">
        <v>557</v>
      </c>
      <c r="G12250" s="1" t="s">
        <v>17</v>
      </c>
      <c r="H12250" s="1">
        <v>45.0</v>
      </c>
      <c r="I12250" s="3">
        <v>44164.895833333336</v>
      </c>
      <c r="J12250" s="1">
        <v>0.979985072508098</v>
      </c>
      <c r="K12250" s="1" t="s">
        <v>46</v>
      </c>
      <c r="L12250" s="1" t="s">
        <v>558</v>
      </c>
      <c r="M12250" s="3">
        <v>44165.319957534724</v>
      </c>
    </row>
    <row r="12251">
      <c r="A12251" s="1">
        <v>12249.0</v>
      </c>
      <c r="B12251" s="1" t="s">
        <v>278</v>
      </c>
      <c r="C12251" s="1" t="s">
        <v>21710</v>
      </c>
      <c r="D12251" s="1" t="s">
        <v>32</v>
      </c>
      <c r="E12251" s="1" t="s">
        <v>14797</v>
      </c>
      <c r="F12251" s="1" t="s">
        <v>281</v>
      </c>
      <c r="G12251" s="1" t="s">
        <v>17</v>
      </c>
      <c r="H12251" s="1">
        <v>45.0</v>
      </c>
      <c r="I12251" s="3">
        <v>44070.302083333336</v>
      </c>
      <c r="J12251" s="1">
        <v>0.750538232937525</v>
      </c>
      <c r="K12251" s="1" t="s">
        <v>24</v>
      </c>
      <c r="M12251" s="3">
        <v>44070.33377027778</v>
      </c>
    </row>
    <row r="12252">
      <c r="A12252" s="1">
        <v>12250.0</v>
      </c>
      <c r="B12252" s="1" t="s">
        <v>727</v>
      </c>
      <c r="C12252" s="1" t="s">
        <v>21711</v>
      </c>
      <c r="D12252" s="1" t="s">
        <v>701</v>
      </c>
      <c r="E12252" s="1" t="s">
        <v>9543</v>
      </c>
      <c r="F12252" s="1" t="s">
        <v>731</v>
      </c>
      <c r="G12252" s="1" t="s">
        <v>35</v>
      </c>
      <c r="H12252" s="1">
        <v>45.0</v>
      </c>
      <c r="I12252" s="3">
        <v>44172.21875</v>
      </c>
      <c r="J12252" s="1">
        <v>1.37308208627039</v>
      </c>
      <c r="K12252" s="1" t="s">
        <v>24</v>
      </c>
      <c r="L12252" s="1" t="s">
        <v>741</v>
      </c>
      <c r="M12252" s="3">
        <v>44172.25697821759</v>
      </c>
    </row>
    <row r="12253">
      <c r="A12253" s="1">
        <v>12251.0</v>
      </c>
      <c r="B12253" s="1" t="s">
        <v>2772</v>
      </c>
      <c r="C12253" s="1" t="s">
        <v>21712</v>
      </c>
      <c r="D12253" s="1" t="s">
        <v>116</v>
      </c>
      <c r="E12253" s="1" t="s">
        <v>14545</v>
      </c>
      <c r="F12253" s="1" t="s">
        <v>2775</v>
      </c>
      <c r="G12253" s="1" t="s">
        <v>17</v>
      </c>
      <c r="H12253" s="1">
        <v>45.0</v>
      </c>
      <c r="I12253" s="3">
        <v>43879.322916666664</v>
      </c>
      <c r="J12253" s="1">
        <v>2.64415183435098</v>
      </c>
      <c r="K12253" s="1" t="s">
        <v>24</v>
      </c>
      <c r="M12253" s="3">
        <v>43879.35127579861</v>
      </c>
    </row>
    <row r="12254">
      <c r="A12254" s="1">
        <v>12252.0</v>
      </c>
      <c r="B12254" s="1" t="s">
        <v>684</v>
      </c>
      <c r="C12254" s="1" t="s">
        <v>21713</v>
      </c>
      <c r="D12254" s="1" t="s">
        <v>686</v>
      </c>
      <c r="E12254" s="1" t="s">
        <v>687</v>
      </c>
      <c r="F12254" s="1" t="s">
        <v>688</v>
      </c>
      <c r="G12254" s="1" t="s">
        <v>17</v>
      </c>
      <c r="H12254" s="1">
        <v>45.0</v>
      </c>
      <c r="I12254" s="3">
        <v>44237.395833333336</v>
      </c>
      <c r="J12254" s="1">
        <v>1.07631265644963</v>
      </c>
      <c r="K12254" s="1" t="s">
        <v>689</v>
      </c>
      <c r="L12254" s="1" t="s">
        <v>690</v>
      </c>
      <c r="M12254" s="3">
        <v>44237.45251081019</v>
      </c>
    </row>
    <row r="12255">
      <c r="A12255" s="1">
        <v>12253.0</v>
      </c>
      <c r="B12255" s="1" t="s">
        <v>501</v>
      </c>
      <c r="C12255" s="1" t="s">
        <v>21714</v>
      </c>
      <c r="D12255" s="1" t="s">
        <v>503</v>
      </c>
      <c r="E12255" s="1" t="s">
        <v>805</v>
      </c>
      <c r="F12255" s="1" t="s">
        <v>505</v>
      </c>
      <c r="G12255" s="1" t="s">
        <v>17</v>
      </c>
      <c r="H12255" s="1">
        <v>45.0</v>
      </c>
      <c r="I12255" s="3">
        <v>43863.25</v>
      </c>
      <c r="J12255" s="1">
        <v>0.0820347712144536</v>
      </c>
      <c r="K12255" s="1" t="s">
        <v>18</v>
      </c>
      <c r="M12255" s="3">
        <v>43863.626192407406</v>
      </c>
    </row>
    <row r="12256">
      <c r="A12256" s="1">
        <v>12254.0</v>
      </c>
      <c r="B12256" s="1" t="s">
        <v>229</v>
      </c>
      <c r="C12256" s="1" t="s">
        <v>21715</v>
      </c>
      <c r="D12256" s="1" t="s">
        <v>1653</v>
      </c>
      <c r="E12256" s="1" t="s">
        <v>9768</v>
      </c>
      <c r="F12256" s="1" t="s">
        <v>232</v>
      </c>
      <c r="G12256" s="1" t="s">
        <v>35</v>
      </c>
      <c r="H12256" s="1">
        <v>45.0</v>
      </c>
      <c r="I12256" s="3">
        <v>43948.229166666664</v>
      </c>
      <c r="J12256" s="1">
        <v>2.42637888545689</v>
      </c>
      <c r="K12256" s="1" t="s">
        <v>24</v>
      </c>
      <c r="M12256" s="3">
        <v>43948.32291653935</v>
      </c>
    </row>
    <row r="12257">
      <c r="A12257" s="1">
        <v>12255.0</v>
      </c>
      <c r="B12257" s="1" t="s">
        <v>553</v>
      </c>
      <c r="C12257" s="1" t="s">
        <v>21716</v>
      </c>
      <c r="D12257" s="1" t="s">
        <v>555</v>
      </c>
      <c r="E12257" s="1" t="s">
        <v>4156</v>
      </c>
      <c r="F12257" s="1" t="s">
        <v>557</v>
      </c>
      <c r="G12257" s="1" t="s">
        <v>17</v>
      </c>
      <c r="H12257" s="1">
        <v>45.0</v>
      </c>
      <c r="I12257" s="3">
        <v>44153.645833333336</v>
      </c>
      <c r="J12257" s="1">
        <v>1.49047081015711</v>
      </c>
      <c r="K12257" s="1" t="s">
        <v>46</v>
      </c>
      <c r="L12257" s="1" t="s">
        <v>558</v>
      </c>
      <c r="M12257" s="3">
        <v>44153.691003657405</v>
      </c>
    </row>
    <row r="12258">
      <c r="A12258" s="1">
        <v>12256.0</v>
      </c>
      <c r="B12258" s="1" t="s">
        <v>385</v>
      </c>
      <c r="C12258" s="1" t="s">
        <v>21717</v>
      </c>
      <c r="D12258" s="1" t="s">
        <v>116</v>
      </c>
      <c r="E12258" s="1" t="s">
        <v>6984</v>
      </c>
      <c r="F12258" s="1" t="s">
        <v>388</v>
      </c>
      <c r="G12258" s="1" t="s">
        <v>17</v>
      </c>
      <c r="H12258" s="1">
        <v>45.0</v>
      </c>
      <c r="I12258" s="3">
        <v>43983.25</v>
      </c>
      <c r="J12258" s="1">
        <v>0.248036548120836</v>
      </c>
      <c r="K12258" s="1" t="s">
        <v>24</v>
      </c>
      <c r="M12258" s="3">
        <v>43983.28046966435</v>
      </c>
    </row>
    <row r="12259">
      <c r="A12259" s="1">
        <v>12257.0</v>
      </c>
      <c r="B12259" s="1" t="s">
        <v>862</v>
      </c>
      <c r="C12259" s="1" t="s">
        <v>21718</v>
      </c>
      <c r="D12259" s="1" t="s">
        <v>864</v>
      </c>
      <c r="E12259" s="1" t="s">
        <v>865</v>
      </c>
      <c r="F12259" s="1" t="s">
        <v>866</v>
      </c>
      <c r="G12259" s="1" t="s">
        <v>17</v>
      </c>
      <c r="H12259" s="1">
        <v>45.0</v>
      </c>
      <c r="I12259" s="3">
        <v>43708.166666666664</v>
      </c>
      <c r="J12259" s="1">
        <v>1.06556149370898</v>
      </c>
      <c r="K12259" s="1" t="s">
        <v>166</v>
      </c>
      <c r="M12259" s="3">
        <v>43708.24330548611</v>
      </c>
    </row>
    <row r="12260">
      <c r="A12260" s="1">
        <v>12258.0</v>
      </c>
      <c r="B12260" s="1" t="s">
        <v>4682</v>
      </c>
      <c r="C12260" s="1" t="s">
        <v>21719</v>
      </c>
      <c r="D12260" s="1" t="s">
        <v>1494</v>
      </c>
      <c r="E12260" s="1" t="s">
        <v>21720</v>
      </c>
      <c r="F12260" s="1" t="s">
        <v>4685</v>
      </c>
      <c r="G12260" s="1" t="s">
        <v>39</v>
      </c>
      <c r="H12260" s="1">
        <v>45.0</v>
      </c>
      <c r="I12260" s="3">
        <v>44099.291666666664</v>
      </c>
      <c r="J12260" s="1">
        <v>1.64732191035746</v>
      </c>
      <c r="K12260" s="1" t="s">
        <v>46</v>
      </c>
      <c r="M12260" s="3">
        <v>44099.324121655096</v>
      </c>
    </row>
    <row r="12261">
      <c r="A12261" s="1">
        <v>12259.0</v>
      </c>
      <c r="B12261" s="1" t="s">
        <v>4929</v>
      </c>
      <c r="C12261" s="1" t="s">
        <v>21721</v>
      </c>
      <c r="D12261" s="1" t="s">
        <v>21</v>
      </c>
      <c r="E12261" s="1" t="s">
        <v>7521</v>
      </c>
      <c r="F12261" s="1" t="s">
        <v>4932</v>
      </c>
      <c r="G12261" s="1" t="s">
        <v>17</v>
      </c>
      <c r="H12261" s="1">
        <v>45.0</v>
      </c>
      <c r="I12261" s="3">
        <v>43775.375</v>
      </c>
      <c r="J12261" s="1">
        <v>1.80808645129492</v>
      </c>
      <c r="K12261" s="1" t="s">
        <v>24</v>
      </c>
      <c r="M12261" s="3">
        <v>43775.30085480324</v>
      </c>
    </row>
    <row r="12262">
      <c r="A12262" s="1">
        <v>12260.0</v>
      </c>
      <c r="B12262" s="1" t="s">
        <v>298</v>
      </c>
      <c r="C12262" s="1" t="s">
        <v>21722</v>
      </c>
      <c r="D12262" s="1" t="s">
        <v>211</v>
      </c>
      <c r="E12262" s="1" t="s">
        <v>11976</v>
      </c>
      <c r="F12262" s="1" t="s">
        <v>302</v>
      </c>
      <c r="G12262" s="1" t="s">
        <v>17</v>
      </c>
      <c r="H12262" s="1">
        <v>45.0</v>
      </c>
      <c r="I12262" s="3">
        <v>44207.375</v>
      </c>
      <c r="J12262" s="1">
        <v>2.76282725952576</v>
      </c>
      <c r="K12262" s="1" t="s">
        <v>218</v>
      </c>
      <c r="M12262" s="3">
        <v>44207.51857863426</v>
      </c>
    </row>
    <row r="12263">
      <c r="A12263" s="1">
        <v>12261.0</v>
      </c>
      <c r="B12263" s="1" t="s">
        <v>5089</v>
      </c>
      <c r="C12263" s="1" t="s">
        <v>21723</v>
      </c>
      <c r="D12263" s="1" t="s">
        <v>542</v>
      </c>
      <c r="E12263" s="1" t="s">
        <v>5091</v>
      </c>
      <c r="F12263" s="1" t="s">
        <v>5092</v>
      </c>
      <c r="G12263" s="1" t="s">
        <v>17</v>
      </c>
      <c r="H12263" s="1">
        <v>45.0</v>
      </c>
      <c r="I12263" s="3">
        <v>44154.625</v>
      </c>
      <c r="J12263" s="1">
        <v>1.35494332833565</v>
      </c>
      <c r="K12263" s="1" t="s">
        <v>24</v>
      </c>
      <c r="M12263" s="3">
        <v>44154.6667094213</v>
      </c>
    </row>
    <row r="12264">
      <c r="A12264" s="1">
        <v>12262.0</v>
      </c>
      <c r="B12264" s="1" t="s">
        <v>1731</v>
      </c>
      <c r="C12264" s="1" t="s">
        <v>21724</v>
      </c>
      <c r="D12264" s="1" t="s">
        <v>813</v>
      </c>
      <c r="E12264" s="1" t="s">
        <v>9683</v>
      </c>
      <c r="F12264" s="1" t="s">
        <v>1734</v>
      </c>
      <c r="G12264" s="1" t="s">
        <v>17</v>
      </c>
      <c r="H12264" s="1">
        <v>45.0</v>
      </c>
      <c r="I12264" s="3">
        <v>43806.583333333336</v>
      </c>
      <c r="J12264" s="1">
        <v>0.301679891219259</v>
      </c>
      <c r="K12264" s="1" t="s">
        <v>18</v>
      </c>
      <c r="M12264" s="3">
        <v>43806.61874226852</v>
      </c>
    </row>
    <row r="12265">
      <c r="A12265" s="1">
        <v>12263.0</v>
      </c>
      <c r="B12265" s="1" t="s">
        <v>1126</v>
      </c>
      <c r="C12265" s="1" t="s">
        <v>21725</v>
      </c>
      <c r="D12265" s="1" t="s">
        <v>1128</v>
      </c>
      <c r="E12265" s="1" t="s">
        <v>1129</v>
      </c>
      <c r="F12265" s="1" t="s">
        <v>1130</v>
      </c>
      <c r="G12265" s="1" t="s">
        <v>17</v>
      </c>
      <c r="H12265" s="1">
        <v>45.0</v>
      </c>
      <c r="I12265" s="3">
        <v>44138.229166666664</v>
      </c>
      <c r="J12265" s="1">
        <v>2.92933851790998</v>
      </c>
      <c r="K12265" s="1" t="s">
        <v>24</v>
      </c>
      <c r="M12265" s="3">
        <v>44138.25851954861</v>
      </c>
    </row>
    <row r="12266">
      <c r="A12266" s="1">
        <v>12264.0</v>
      </c>
      <c r="B12266" s="1" t="s">
        <v>7630</v>
      </c>
      <c r="C12266" s="1" t="s">
        <v>21726</v>
      </c>
      <c r="D12266" s="1" t="s">
        <v>3782</v>
      </c>
      <c r="E12266" s="1" t="s">
        <v>14527</v>
      </c>
      <c r="F12266" s="1" t="s">
        <v>14528</v>
      </c>
      <c r="G12266" s="1" t="s">
        <v>17</v>
      </c>
      <c r="H12266" s="1">
        <v>45.0</v>
      </c>
      <c r="I12266" s="3">
        <v>43880.25</v>
      </c>
      <c r="J12266" s="1">
        <v>2.09728295066091</v>
      </c>
      <c r="K12266" s="1" t="s">
        <v>24</v>
      </c>
      <c r="M12266" s="3">
        <v>43880.2910337963</v>
      </c>
    </row>
    <row r="12267">
      <c r="A12267" s="1">
        <v>12265.0</v>
      </c>
      <c r="B12267" s="1" t="s">
        <v>1489</v>
      </c>
      <c r="C12267" s="1" t="s">
        <v>21727</v>
      </c>
      <c r="D12267" s="1" t="s">
        <v>8269</v>
      </c>
      <c r="E12267" s="1" t="s">
        <v>21728</v>
      </c>
      <c r="F12267" s="1" t="s">
        <v>1492</v>
      </c>
      <c r="G12267" s="1" t="s">
        <v>89</v>
      </c>
      <c r="H12267" s="1">
        <v>45.0</v>
      </c>
      <c r="I12267" s="3">
        <v>44055.395833333336</v>
      </c>
      <c r="J12267" s="1">
        <v>2.92321768012659</v>
      </c>
      <c r="K12267" s="1" t="s">
        <v>18</v>
      </c>
      <c r="M12267" s="3">
        <v>44055.406638506945</v>
      </c>
    </row>
    <row r="12268">
      <c r="A12268" s="1">
        <v>12266.0</v>
      </c>
      <c r="B12268" s="1" t="s">
        <v>4988</v>
      </c>
      <c r="C12268" s="1" t="s">
        <v>21729</v>
      </c>
      <c r="D12268" s="1" t="s">
        <v>6691</v>
      </c>
      <c r="E12268" s="1" t="s">
        <v>6692</v>
      </c>
      <c r="F12268" s="1" t="s">
        <v>4991</v>
      </c>
      <c r="G12268" s="1" t="s">
        <v>35</v>
      </c>
      <c r="H12268" s="1">
        <v>45.0</v>
      </c>
      <c r="I12268" s="3">
        <v>44146.583333333336</v>
      </c>
      <c r="J12268" s="1">
        <v>1.04101907198242</v>
      </c>
      <c r="K12268" s="1" t="s">
        <v>6693</v>
      </c>
      <c r="L12268" s="1" t="s">
        <v>6694</v>
      </c>
      <c r="M12268" s="3">
        <v>44146.64705523148</v>
      </c>
    </row>
    <row r="12269">
      <c r="A12269" s="1">
        <v>12267.0</v>
      </c>
      <c r="B12269" s="1" t="s">
        <v>303</v>
      </c>
      <c r="C12269" s="1" t="s">
        <v>21730</v>
      </c>
      <c r="D12269" s="1" t="s">
        <v>305</v>
      </c>
      <c r="E12269" s="1" t="s">
        <v>4057</v>
      </c>
      <c r="F12269" s="1" t="s">
        <v>307</v>
      </c>
      <c r="G12269" s="1" t="s">
        <v>17</v>
      </c>
      <c r="H12269" s="1">
        <v>45.0</v>
      </c>
      <c r="I12269" s="3">
        <v>44077.625</v>
      </c>
      <c r="J12269" s="1">
        <v>1.38875628544349</v>
      </c>
      <c r="K12269" s="1" t="s">
        <v>24</v>
      </c>
      <c r="M12269" s="3">
        <v>44077.65792278935</v>
      </c>
    </row>
    <row r="12270">
      <c r="A12270" s="1">
        <v>12268.0</v>
      </c>
      <c r="B12270" s="1" t="s">
        <v>161</v>
      </c>
      <c r="C12270" s="1" t="s">
        <v>21731</v>
      </c>
      <c r="D12270" s="1" t="s">
        <v>11339</v>
      </c>
      <c r="E12270" s="1" t="s">
        <v>11163</v>
      </c>
      <c r="F12270" s="1" t="s">
        <v>165</v>
      </c>
      <c r="G12270" s="1" t="s">
        <v>17</v>
      </c>
      <c r="H12270" s="1">
        <v>45.0</v>
      </c>
      <c r="I12270" s="3">
        <v>44210.614583333336</v>
      </c>
      <c r="J12270" s="1">
        <v>2.60438949711394</v>
      </c>
      <c r="K12270" s="1" t="s">
        <v>166</v>
      </c>
      <c r="L12270" s="1" t="s">
        <v>167</v>
      </c>
      <c r="M12270" s="3">
        <v>44210.66294184028</v>
      </c>
    </row>
    <row r="12271">
      <c r="A12271" s="1">
        <v>12269.0</v>
      </c>
      <c r="B12271" s="1" t="s">
        <v>2276</v>
      </c>
      <c r="C12271" s="1" t="s">
        <v>21732</v>
      </c>
      <c r="D12271" s="1" t="s">
        <v>11659</v>
      </c>
      <c r="E12271" s="1" t="s">
        <v>11660</v>
      </c>
      <c r="F12271" s="1" t="s">
        <v>2279</v>
      </c>
      <c r="G12271" s="1" t="s">
        <v>17</v>
      </c>
      <c r="H12271" s="1">
        <v>45.0</v>
      </c>
      <c r="I12271" s="3">
        <v>43888.708333333336</v>
      </c>
      <c r="J12271" s="1">
        <v>0.412486385740995</v>
      </c>
      <c r="K12271" s="1" t="s">
        <v>159</v>
      </c>
      <c r="M12271" s="3">
        <v>43888.68150356482</v>
      </c>
    </row>
    <row r="12272">
      <c r="A12272" s="1">
        <v>12270.0</v>
      </c>
      <c r="B12272" s="1" t="s">
        <v>401</v>
      </c>
      <c r="C12272" s="1" t="s">
        <v>21733</v>
      </c>
      <c r="D12272" s="1" t="s">
        <v>998</v>
      </c>
      <c r="E12272" s="1" t="s">
        <v>5528</v>
      </c>
      <c r="F12272" s="1" t="s">
        <v>405</v>
      </c>
      <c r="G12272" s="1" t="s">
        <v>17</v>
      </c>
      <c r="H12272" s="1">
        <v>45.0</v>
      </c>
      <c r="I12272" s="3">
        <v>43847.333333333336</v>
      </c>
      <c r="J12272" s="1">
        <v>1.72284447294937</v>
      </c>
      <c r="K12272" s="1" t="s">
        <v>24</v>
      </c>
      <c r="M12272" s="3">
        <v>43847.365216087965</v>
      </c>
    </row>
    <row r="12273">
      <c r="A12273" s="1">
        <v>12271.0</v>
      </c>
      <c r="B12273" s="1" t="s">
        <v>17514</v>
      </c>
      <c r="C12273" s="1" t="s">
        <v>21734</v>
      </c>
      <c r="D12273" s="1" t="s">
        <v>21735</v>
      </c>
      <c r="E12273" s="1" t="s">
        <v>21736</v>
      </c>
      <c r="F12273" s="1" t="s">
        <v>17517</v>
      </c>
      <c r="G12273" s="1" t="s">
        <v>39</v>
      </c>
      <c r="H12273" s="1">
        <v>45.0</v>
      </c>
      <c r="I12273" s="3">
        <v>43664.708333333336</v>
      </c>
      <c r="J12273" s="1">
        <v>1.33698784999612</v>
      </c>
      <c r="K12273" s="1" t="s">
        <v>18</v>
      </c>
      <c r="M12273" s="3">
        <v>43664.74074340278</v>
      </c>
    </row>
    <row r="12274">
      <c r="A12274" s="1">
        <v>12272.0</v>
      </c>
      <c r="B12274" s="1" t="s">
        <v>788</v>
      </c>
      <c r="C12274" s="1" t="s">
        <v>21737</v>
      </c>
      <c r="D12274" s="1" t="s">
        <v>4531</v>
      </c>
      <c r="E12274" s="1" t="s">
        <v>4532</v>
      </c>
      <c r="F12274" s="1" t="s">
        <v>791</v>
      </c>
      <c r="G12274" s="1" t="s">
        <v>17</v>
      </c>
      <c r="H12274" s="1">
        <v>45.0</v>
      </c>
      <c r="I12274" s="3">
        <v>44086.229166666664</v>
      </c>
      <c r="J12274" s="1">
        <v>1.63314623655015</v>
      </c>
      <c r="K12274" s="1" t="s">
        <v>24</v>
      </c>
      <c r="M12274" s="3">
        <v>44086.285453310185</v>
      </c>
    </row>
    <row r="12275">
      <c r="A12275" s="1">
        <v>12273.0</v>
      </c>
      <c r="B12275" s="1" t="s">
        <v>340</v>
      </c>
      <c r="C12275" s="1" t="s">
        <v>21738</v>
      </c>
      <c r="D12275" s="1" t="s">
        <v>9658</v>
      </c>
      <c r="E12275" s="1" t="s">
        <v>20848</v>
      </c>
      <c r="F12275" s="1" t="s">
        <v>344</v>
      </c>
      <c r="G12275" s="1" t="s">
        <v>17</v>
      </c>
      <c r="H12275" s="1">
        <v>45.0</v>
      </c>
      <c r="I12275" s="3">
        <v>43899.1875</v>
      </c>
      <c r="J12275" s="1">
        <v>0.62215978084304</v>
      </c>
      <c r="K12275" s="1" t="s">
        <v>83</v>
      </c>
      <c r="M12275" s="3">
        <v>43899.21791690972</v>
      </c>
    </row>
    <row r="12276">
      <c r="A12276" s="1">
        <v>12274.0</v>
      </c>
      <c r="B12276" s="1" t="s">
        <v>10278</v>
      </c>
      <c r="C12276" s="1" t="s">
        <v>21739</v>
      </c>
      <c r="D12276" s="1" t="s">
        <v>37</v>
      </c>
      <c r="E12276" s="1" t="s">
        <v>21740</v>
      </c>
      <c r="F12276" s="1" t="s">
        <v>10281</v>
      </c>
      <c r="G12276" s="1" t="s">
        <v>39</v>
      </c>
      <c r="H12276" s="1">
        <v>45.0</v>
      </c>
      <c r="I12276" s="3">
        <v>44127.333333333336</v>
      </c>
      <c r="J12276" s="1">
        <v>2.2188268146484</v>
      </c>
      <c r="K12276" s="1" t="s">
        <v>46</v>
      </c>
      <c r="M12276" s="3">
        <v>44127.34729791667</v>
      </c>
    </row>
    <row r="12277">
      <c r="A12277" s="1">
        <v>12275.0</v>
      </c>
      <c r="B12277" s="1" t="s">
        <v>282</v>
      </c>
      <c r="C12277" s="1" t="s">
        <v>21741</v>
      </c>
      <c r="D12277" s="1" t="s">
        <v>4891</v>
      </c>
      <c r="E12277" s="1" t="s">
        <v>4892</v>
      </c>
      <c r="F12277" s="1" t="s">
        <v>286</v>
      </c>
      <c r="G12277" s="1" t="s">
        <v>35</v>
      </c>
      <c r="H12277" s="1">
        <v>45.0</v>
      </c>
      <c r="I12277" s="3">
        <v>44253.604166666664</v>
      </c>
      <c r="J12277" s="1">
        <v>1.04571503821343</v>
      </c>
      <c r="K12277" s="1" t="s">
        <v>218</v>
      </c>
      <c r="L12277" s="1" t="s">
        <v>287</v>
      </c>
      <c r="M12277" s="3">
        <v>44253.635939155094</v>
      </c>
    </row>
    <row r="12278">
      <c r="A12278" s="1">
        <v>12276.0</v>
      </c>
      <c r="B12278" s="1" t="s">
        <v>389</v>
      </c>
      <c r="C12278" s="1" t="s">
        <v>21742</v>
      </c>
      <c r="D12278" s="1" t="s">
        <v>588</v>
      </c>
      <c r="E12278" s="1" t="s">
        <v>5372</v>
      </c>
      <c r="F12278" s="1" t="s">
        <v>393</v>
      </c>
      <c r="G12278" s="1" t="s">
        <v>17</v>
      </c>
      <c r="H12278" s="1">
        <v>45.0</v>
      </c>
      <c r="I12278" s="3">
        <v>44006.333333333336</v>
      </c>
      <c r="J12278" s="1">
        <v>3.07711619314794</v>
      </c>
      <c r="K12278" s="1" t="s">
        <v>18</v>
      </c>
      <c r="M12278" s="3">
        <v>44006.442677210645</v>
      </c>
    </row>
    <row r="12279">
      <c r="A12279" s="1">
        <v>12277.0</v>
      </c>
      <c r="B12279" s="1" t="s">
        <v>901</v>
      </c>
      <c r="C12279" s="1" t="s">
        <v>21743</v>
      </c>
      <c r="D12279" s="1" t="s">
        <v>148</v>
      </c>
      <c r="E12279" s="1" t="s">
        <v>11316</v>
      </c>
      <c r="F12279" s="1" t="s">
        <v>904</v>
      </c>
      <c r="G12279" s="1" t="s">
        <v>35</v>
      </c>
      <c r="H12279" s="1">
        <v>45.0</v>
      </c>
      <c r="I12279" s="3">
        <v>43593.458333333336</v>
      </c>
      <c r="J12279" s="1">
        <v>2.6641264976464</v>
      </c>
      <c r="K12279" s="1" t="s">
        <v>24</v>
      </c>
      <c r="M12279" s="3">
        <v>43593.41427210648</v>
      </c>
    </row>
    <row r="12280">
      <c r="A12280" s="1">
        <v>12278.0</v>
      </c>
      <c r="B12280" s="1" t="s">
        <v>501</v>
      </c>
      <c r="C12280" s="1" t="s">
        <v>21744</v>
      </c>
      <c r="D12280" s="1" t="s">
        <v>503</v>
      </c>
      <c r="E12280" s="1" t="s">
        <v>14153</v>
      </c>
      <c r="F12280" s="1" t="s">
        <v>505</v>
      </c>
      <c r="G12280" s="1" t="s">
        <v>17</v>
      </c>
      <c r="H12280" s="1">
        <v>45.0</v>
      </c>
      <c r="I12280" s="3">
        <v>44029.541666666664</v>
      </c>
      <c r="J12280" s="1">
        <v>0.0</v>
      </c>
      <c r="K12280" s="1" t="s">
        <v>18</v>
      </c>
      <c r="M12280" s="3">
        <v>44029.479730127314</v>
      </c>
    </row>
    <row r="12281">
      <c r="A12281" s="1">
        <v>12279.0</v>
      </c>
      <c r="B12281" s="1" t="s">
        <v>853</v>
      </c>
      <c r="C12281" s="1" t="s">
        <v>21745</v>
      </c>
      <c r="D12281" s="1" t="s">
        <v>1806</v>
      </c>
      <c r="E12281" s="1" t="s">
        <v>3267</v>
      </c>
      <c r="F12281" s="1" t="s">
        <v>856</v>
      </c>
      <c r="G12281" s="1" t="s">
        <v>17</v>
      </c>
      <c r="H12281" s="1">
        <v>45.0</v>
      </c>
      <c r="I12281" s="3">
        <v>44125.541666666664</v>
      </c>
      <c r="J12281" s="1">
        <v>0.472283980283185</v>
      </c>
      <c r="K12281" s="1" t="s">
        <v>18</v>
      </c>
      <c r="M12281" s="3">
        <v>44125.58203546296</v>
      </c>
    </row>
    <row r="12282">
      <c r="A12282" s="1">
        <v>12280.0</v>
      </c>
      <c r="B12282" s="1" t="s">
        <v>229</v>
      </c>
      <c r="C12282" s="1" t="s">
        <v>21746</v>
      </c>
      <c r="D12282" s="1" t="s">
        <v>207</v>
      </c>
      <c r="E12282" s="1" t="s">
        <v>5349</v>
      </c>
      <c r="F12282" s="1" t="s">
        <v>232</v>
      </c>
      <c r="G12282" s="1" t="s">
        <v>35</v>
      </c>
      <c r="H12282" s="1">
        <v>45.0</v>
      </c>
      <c r="I12282" s="3">
        <v>44235.625</v>
      </c>
      <c r="J12282" s="1">
        <v>9.07880260073694</v>
      </c>
      <c r="K12282" s="1" t="s">
        <v>24</v>
      </c>
      <c r="L12282" s="1" t="s">
        <v>940</v>
      </c>
      <c r="M12282" s="3">
        <v>44236.25788736111</v>
      </c>
    </row>
    <row r="12283">
      <c r="A12283" s="1">
        <v>12281.0</v>
      </c>
      <c r="B12283" s="1" t="s">
        <v>2165</v>
      </c>
      <c r="C12283" s="1" t="s">
        <v>21747</v>
      </c>
      <c r="D12283" s="1" t="s">
        <v>701</v>
      </c>
      <c r="E12283" s="1" t="s">
        <v>15871</v>
      </c>
      <c r="F12283" s="1" t="s">
        <v>2168</v>
      </c>
      <c r="G12283" s="1" t="s">
        <v>17</v>
      </c>
      <c r="H12283" s="1">
        <v>45.0</v>
      </c>
      <c r="I12283" s="3">
        <v>44134.145833333336</v>
      </c>
      <c r="J12283" s="1">
        <v>2.07102341390161</v>
      </c>
      <c r="K12283" s="1" t="s">
        <v>24</v>
      </c>
      <c r="L12283" s="1" t="s">
        <v>406</v>
      </c>
      <c r="M12283" s="3">
        <v>44134.181623668985</v>
      </c>
    </row>
    <row r="12284">
      <c r="A12284" s="1">
        <v>12282.0</v>
      </c>
      <c r="B12284" s="1" t="s">
        <v>1423</v>
      </c>
      <c r="C12284" s="1" t="s">
        <v>21748</v>
      </c>
      <c r="D12284" s="1" t="s">
        <v>4635</v>
      </c>
      <c r="E12284" s="1" t="s">
        <v>4348</v>
      </c>
      <c r="F12284" s="1" t="s">
        <v>1426</v>
      </c>
      <c r="G12284" s="1" t="s">
        <v>17</v>
      </c>
      <c r="H12284" s="1">
        <v>45.0</v>
      </c>
      <c r="I12284" s="3">
        <v>43700.25</v>
      </c>
      <c r="J12284" s="1">
        <v>2.83789221128602</v>
      </c>
      <c r="K12284" s="1" t="s">
        <v>24</v>
      </c>
      <c r="M12284" s="3">
        <v>43700.277712222225</v>
      </c>
    </row>
    <row r="12285">
      <c r="A12285" s="1">
        <v>12283.0</v>
      </c>
      <c r="B12285" s="1" t="s">
        <v>389</v>
      </c>
      <c r="C12285" s="1" t="s">
        <v>21749</v>
      </c>
      <c r="D12285" s="1" t="s">
        <v>818</v>
      </c>
      <c r="E12285" s="1" t="s">
        <v>3063</v>
      </c>
      <c r="F12285" s="1" t="s">
        <v>393</v>
      </c>
      <c r="G12285" s="1" t="s">
        <v>17</v>
      </c>
      <c r="H12285" s="1">
        <v>45.0</v>
      </c>
      <c r="I12285" s="3">
        <v>44202.291666666664</v>
      </c>
      <c r="J12285" s="1">
        <v>2.33962932884916</v>
      </c>
      <c r="K12285" s="1" t="s">
        <v>18</v>
      </c>
      <c r="M12285" s="3">
        <v>44202.316572627315</v>
      </c>
    </row>
    <row r="12286">
      <c r="A12286" s="1">
        <v>12284.0</v>
      </c>
      <c r="B12286" s="1" t="s">
        <v>366</v>
      </c>
      <c r="C12286" s="1" t="s">
        <v>21750</v>
      </c>
      <c r="D12286" s="1" t="s">
        <v>1110</v>
      </c>
      <c r="E12286" s="1" t="s">
        <v>21751</v>
      </c>
      <c r="F12286" s="1" t="s">
        <v>370</v>
      </c>
      <c r="G12286" s="1" t="s">
        <v>39</v>
      </c>
      <c r="H12286" s="1">
        <v>45.0</v>
      </c>
      <c r="I12286" s="3">
        <v>44153.71875</v>
      </c>
      <c r="J12286" s="1">
        <v>0.010600834387805</v>
      </c>
      <c r="K12286" s="1" t="s">
        <v>166</v>
      </c>
      <c r="L12286" s="1" t="s">
        <v>167</v>
      </c>
      <c r="M12286" s="3">
        <v>44153.80117792824</v>
      </c>
    </row>
    <row r="12287">
      <c r="A12287" s="1">
        <v>12285.0</v>
      </c>
      <c r="B12287" s="1" t="s">
        <v>119</v>
      </c>
      <c r="C12287" s="1" t="s">
        <v>21752</v>
      </c>
      <c r="D12287" s="1" t="s">
        <v>1144</v>
      </c>
      <c r="E12287" s="1" t="s">
        <v>21753</v>
      </c>
      <c r="F12287" s="1" t="s">
        <v>123</v>
      </c>
      <c r="G12287" s="1" t="s">
        <v>39</v>
      </c>
      <c r="H12287" s="1">
        <v>45.0</v>
      </c>
      <c r="I12287" s="3">
        <v>44100.25</v>
      </c>
      <c r="J12287" s="1">
        <v>3.68755318206742</v>
      </c>
      <c r="K12287" s="1" t="s">
        <v>18</v>
      </c>
      <c r="M12287" s="3">
        <v>44100.285529155095</v>
      </c>
    </row>
    <row r="12288">
      <c r="A12288" s="1">
        <v>12286.0</v>
      </c>
      <c r="B12288" s="1" t="s">
        <v>293</v>
      </c>
      <c r="C12288" s="1" t="s">
        <v>21754</v>
      </c>
      <c r="D12288" s="1" t="s">
        <v>1186</v>
      </c>
      <c r="E12288" s="1" t="s">
        <v>1187</v>
      </c>
      <c r="F12288" s="1" t="s">
        <v>297</v>
      </c>
      <c r="G12288" s="1" t="s">
        <v>17</v>
      </c>
      <c r="H12288" s="1">
        <v>45.0</v>
      </c>
      <c r="I12288" s="3">
        <v>44152.791666666664</v>
      </c>
      <c r="J12288" s="1">
        <v>3.27480998776931</v>
      </c>
      <c r="K12288" s="1" t="s">
        <v>62</v>
      </c>
      <c r="L12288" s="1" t="s">
        <v>1188</v>
      </c>
      <c r="M12288" s="3">
        <v>44152.80822694444</v>
      </c>
    </row>
    <row r="12289">
      <c r="A12289" s="1">
        <v>12287.0</v>
      </c>
      <c r="B12289" s="1" t="s">
        <v>2877</v>
      </c>
      <c r="C12289" s="1" t="s">
        <v>21755</v>
      </c>
      <c r="D12289" s="1" t="s">
        <v>126</v>
      </c>
      <c r="E12289" s="1" t="s">
        <v>12021</v>
      </c>
      <c r="F12289" s="1" t="s">
        <v>2881</v>
      </c>
      <c r="G12289" s="1" t="s">
        <v>17</v>
      </c>
      <c r="H12289" s="1">
        <v>45.0</v>
      </c>
      <c r="I12289" s="3">
        <v>44133.3125</v>
      </c>
      <c r="J12289" s="1">
        <v>0.0700388864520274</v>
      </c>
      <c r="K12289" s="1" t="s">
        <v>62</v>
      </c>
      <c r="M12289" s="3">
        <v>44133.36666701389</v>
      </c>
    </row>
    <row r="12290">
      <c r="A12290" s="1">
        <v>12288.0</v>
      </c>
      <c r="B12290" s="1" t="s">
        <v>953</v>
      </c>
      <c r="C12290" s="1" t="s">
        <v>21756</v>
      </c>
      <c r="D12290" s="1" t="s">
        <v>121</v>
      </c>
      <c r="E12290" s="1" t="s">
        <v>5748</v>
      </c>
      <c r="F12290" s="1" t="s">
        <v>1040</v>
      </c>
      <c r="G12290" s="1" t="s">
        <v>17</v>
      </c>
      <c r="H12290" s="1">
        <v>45.0</v>
      </c>
      <c r="I12290" s="3">
        <v>43998.625</v>
      </c>
      <c r="J12290" s="1">
        <v>3.53761357817594</v>
      </c>
      <c r="K12290" s="1" t="s">
        <v>18</v>
      </c>
      <c r="M12290" s="3">
        <v>43998.66511491898</v>
      </c>
    </row>
    <row r="12291">
      <c r="A12291" s="1">
        <v>12289.0</v>
      </c>
      <c r="B12291" s="1" t="s">
        <v>1872</v>
      </c>
      <c r="C12291" s="1" t="s">
        <v>21757</v>
      </c>
      <c r="D12291" s="1" t="s">
        <v>1874</v>
      </c>
      <c r="E12291" s="1" t="s">
        <v>5060</v>
      </c>
      <c r="F12291" s="1" t="s">
        <v>1876</v>
      </c>
      <c r="G12291" s="1" t="s">
        <v>35</v>
      </c>
      <c r="H12291" s="1">
        <v>45.0</v>
      </c>
      <c r="I12291" s="3">
        <v>44238.375</v>
      </c>
      <c r="J12291" s="1">
        <v>2.87902434931472</v>
      </c>
      <c r="K12291" s="1" t="s">
        <v>24</v>
      </c>
      <c r="L12291" s="1" t="s">
        <v>406</v>
      </c>
      <c r="M12291" s="3">
        <v>44238.41081854167</v>
      </c>
    </row>
    <row r="12292">
      <c r="A12292" s="1">
        <v>12290.0</v>
      </c>
      <c r="B12292" s="1" t="s">
        <v>788</v>
      </c>
      <c r="C12292" s="1" t="s">
        <v>21758</v>
      </c>
      <c r="D12292" s="1" t="s">
        <v>1932</v>
      </c>
      <c r="E12292" s="1" t="s">
        <v>6209</v>
      </c>
      <c r="F12292" s="1" t="s">
        <v>791</v>
      </c>
      <c r="G12292" s="1" t="s">
        <v>17</v>
      </c>
      <c r="H12292" s="1">
        <v>45.0</v>
      </c>
      <c r="I12292" s="3">
        <v>44134.708333333336</v>
      </c>
      <c r="J12292" s="1">
        <v>2.15376848552952</v>
      </c>
      <c r="K12292" s="1" t="s">
        <v>24</v>
      </c>
      <c r="M12292" s="3">
        <v>44134.73737545139</v>
      </c>
    </row>
    <row r="12293">
      <c r="A12293" s="1">
        <v>12291.0</v>
      </c>
      <c r="B12293" s="1" t="s">
        <v>2864</v>
      </c>
      <c r="C12293" s="1" t="s">
        <v>21759</v>
      </c>
      <c r="D12293" s="1" t="s">
        <v>411</v>
      </c>
      <c r="E12293" s="1" t="s">
        <v>2866</v>
      </c>
      <c r="F12293" s="1" t="s">
        <v>2867</v>
      </c>
      <c r="G12293" s="1" t="s">
        <v>17</v>
      </c>
      <c r="H12293" s="1">
        <v>45.0</v>
      </c>
      <c r="I12293" s="3">
        <v>43873.25</v>
      </c>
      <c r="J12293" s="1">
        <v>1.1525145409542</v>
      </c>
      <c r="K12293" s="1" t="s">
        <v>62</v>
      </c>
      <c r="M12293" s="3">
        <v>43873.28001027778</v>
      </c>
    </row>
    <row r="12294">
      <c r="A12294" s="1">
        <v>12292.0</v>
      </c>
      <c r="B12294" s="1" t="s">
        <v>5207</v>
      </c>
      <c r="C12294" s="1" t="s">
        <v>21760</v>
      </c>
      <c r="D12294" s="1" t="s">
        <v>5610</v>
      </c>
      <c r="E12294" s="1" t="s">
        <v>21761</v>
      </c>
      <c r="F12294" s="1" t="s">
        <v>5211</v>
      </c>
      <c r="G12294" s="1" t="s">
        <v>39</v>
      </c>
      <c r="H12294" s="1">
        <v>45.0</v>
      </c>
      <c r="I12294" s="3">
        <v>43661.791666666664</v>
      </c>
      <c r="J12294" s="1">
        <v>1.67201010120574</v>
      </c>
      <c r="K12294" s="1" t="s">
        <v>46</v>
      </c>
      <c r="M12294" s="3">
        <v>43661.705552824074</v>
      </c>
    </row>
    <row r="12295">
      <c r="A12295" s="1">
        <v>12293.0</v>
      </c>
      <c r="B12295" s="1" t="s">
        <v>727</v>
      </c>
      <c r="C12295" s="1" t="s">
        <v>21762</v>
      </c>
      <c r="D12295" s="1" t="s">
        <v>701</v>
      </c>
      <c r="E12295" s="1" t="s">
        <v>4135</v>
      </c>
      <c r="F12295" s="1" t="s">
        <v>731</v>
      </c>
      <c r="G12295" s="1" t="s">
        <v>35</v>
      </c>
      <c r="H12295" s="1">
        <v>45.0</v>
      </c>
      <c r="I12295" s="3">
        <v>44160.21875</v>
      </c>
      <c r="J12295" s="1">
        <v>2.15389001307882</v>
      </c>
      <c r="K12295" s="1" t="s">
        <v>24</v>
      </c>
      <c r="L12295" s="1" t="s">
        <v>741</v>
      </c>
      <c r="M12295" s="3">
        <v>44160.2479709375</v>
      </c>
    </row>
    <row r="12296">
      <c r="A12296" s="1">
        <v>12294.0</v>
      </c>
      <c r="B12296" s="1" t="s">
        <v>5394</v>
      </c>
      <c r="C12296" s="1" t="s">
        <v>21763</v>
      </c>
      <c r="D12296" s="1" t="s">
        <v>4565</v>
      </c>
      <c r="E12296" s="1" t="s">
        <v>21764</v>
      </c>
      <c r="F12296" s="1" t="s">
        <v>5397</v>
      </c>
      <c r="G12296" s="1" t="s">
        <v>39</v>
      </c>
      <c r="H12296" s="1">
        <v>45.0</v>
      </c>
      <c r="I12296" s="3">
        <v>44180.333333333336</v>
      </c>
      <c r="J12296" s="1">
        <v>3.10766098667141</v>
      </c>
      <c r="K12296" s="1" t="s">
        <v>24</v>
      </c>
      <c r="L12296" s="1" t="s">
        <v>741</v>
      </c>
      <c r="M12296" s="3">
        <v>44180.36024782407</v>
      </c>
    </row>
    <row r="12297">
      <c r="A12297" s="1">
        <v>12295.0</v>
      </c>
      <c r="B12297" s="1" t="s">
        <v>901</v>
      </c>
      <c r="C12297" s="1" t="s">
        <v>21765</v>
      </c>
      <c r="D12297" s="1" t="s">
        <v>148</v>
      </c>
      <c r="E12297" s="1" t="s">
        <v>7678</v>
      </c>
      <c r="F12297" s="1" t="s">
        <v>904</v>
      </c>
      <c r="G12297" s="1" t="s">
        <v>35</v>
      </c>
      <c r="H12297" s="1">
        <v>45.0</v>
      </c>
      <c r="I12297" s="3">
        <v>43663.416666666664</v>
      </c>
      <c r="J12297" s="1">
        <v>2.52955093922018</v>
      </c>
      <c r="K12297" s="1" t="s">
        <v>24</v>
      </c>
      <c r="M12297" s="3">
        <v>43663.49849715278</v>
      </c>
    </row>
    <row r="12298">
      <c r="A12298" s="1">
        <v>12296.0</v>
      </c>
      <c r="B12298" s="1" t="s">
        <v>303</v>
      </c>
      <c r="C12298" s="1" t="s">
        <v>21766</v>
      </c>
      <c r="D12298" s="1" t="s">
        <v>7608</v>
      </c>
      <c r="E12298" s="1" t="s">
        <v>336</v>
      </c>
      <c r="F12298" s="1" t="s">
        <v>307</v>
      </c>
      <c r="G12298" s="1" t="s">
        <v>17</v>
      </c>
      <c r="H12298" s="1">
        <v>45.0</v>
      </c>
      <c r="I12298" s="3">
        <v>44108.625</v>
      </c>
      <c r="J12298" s="1">
        <v>1.39087560208363</v>
      </c>
      <c r="K12298" s="1" t="s">
        <v>24</v>
      </c>
      <c r="M12298" s="3">
        <v>44108.66074305555</v>
      </c>
    </row>
    <row r="12299">
      <c r="A12299" s="1">
        <v>12297.0</v>
      </c>
      <c r="B12299" s="1" t="s">
        <v>10126</v>
      </c>
      <c r="C12299" s="1" t="s">
        <v>21767</v>
      </c>
      <c r="D12299" s="1" t="s">
        <v>6863</v>
      </c>
      <c r="E12299" s="1" t="s">
        <v>21768</v>
      </c>
      <c r="F12299" s="1" t="s">
        <v>10129</v>
      </c>
      <c r="G12299" s="1" t="s">
        <v>89</v>
      </c>
      <c r="H12299" s="1">
        <v>45.0</v>
      </c>
      <c r="I12299" s="3">
        <v>44101.72453760417</v>
      </c>
      <c r="J12299" s="1">
        <v>2.60918178305085</v>
      </c>
      <c r="K12299" s="1" t="s">
        <v>1194</v>
      </c>
      <c r="L12299" s="1" t="s">
        <v>10130</v>
      </c>
      <c r="M12299" s="3">
        <v>44101.758812465276</v>
      </c>
    </row>
    <row r="12300">
      <c r="A12300" s="1">
        <v>12298.0</v>
      </c>
      <c r="B12300" s="1" t="s">
        <v>4040</v>
      </c>
      <c r="C12300" s="1" t="s">
        <v>21769</v>
      </c>
      <c r="D12300" s="1" t="s">
        <v>588</v>
      </c>
      <c r="E12300" s="1" t="s">
        <v>21770</v>
      </c>
      <c r="F12300" s="1" t="s">
        <v>4043</v>
      </c>
      <c r="G12300" s="1" t="s">
        <v>17</v>
      </c>
      <c r="H12300" s="1">
        <v>45.0</v>
      </c>
      <c r="I12300" s="3">
        <v>43950.458333333336</v>
      </c>
      <c r="J12300" s="1">
        <v>24.1973038766862</v>
      </c>
      <c r="K12300" s="1" t="s">
        <v>62</v>
      </c>
      <c r="L12300" s="1" t="s">
        <v>3838</v>
      </c>
      <c r="M12300" s="3">
        <v>43950.479314282406</v>
      </c>
    </row>
    <row r="12301">
      <c r="A12301" s="1">
        <v>12299.0</v>
      </c>
      <c r="B12301" s="1" t="s">
        <v>229</v>
      </c>
      <c r="C12301" s="1" t="s">
        <v>21771</v>
      </c>
      <c r="D12301" s="1" t="s">
        <v>1653</v>
      </c>
      <c r="E12301" s="1" t="s">
        <v>6341</v>
      </c>
      <c r="F12301" s="1" t="s">
        <v>232</v>
      </c>
      <c r="G12301" s="1" t="s">
        <v>35</v>
      </c>
      <c r="H12301" s="1">
        <v>45.0</v>
      </c>
      <c r="I12301" s="3">
        <v>43874.166666666664</v>
      </c>
      <c r="J12301" s="1">
        <v>1.23971612740963</v>
      </c>
      <c r="K12301" s="1" t="s">
        <v>24</v>
      </c>
      <c r="M12301" s="3">
        <v>43874.18642762731</v>
      </c>
    </row>
    <row r="12302">
      <c r="A12302" s="1">
        <v>12300.0</v>
      </c>
      <c r="B12302" s="1" t="s">
        <v>2795</v>
      </c>
      <c r="C12302" s="1" t="s">
        <v>21772</v>
      </c>
      <c r="D12302" s="1" t="s">
        <v>4372</v>
      </c>
      <c r="E12302" s="1" t="s">
        <v>5964</v>
      </c>
      <c r="F12302" s="1" t="s">
        <v>2799</v>
      </c>
      <c r="G12302" s="1" t="s">
        <v>17</v>
      </c>
      <c r="H12302" s="1">
        <v>45.0</v>
      </c>
      <c r="I12302" s="3">
        <v>44018.4375</v>
      </c>
      <c r="J12302" s="1">
        <v>0.771396591587582</v>
      </c>
      <c r="K12302" s="1" t="s">
        <v>218</v>
      </c>
      <c r="M12302" s="3">
        <v>44018.52024784722</v>
      </c>
    </row>
    <row r="12303">
      <c r="A12303" s="1">
        <v>12301.0</v>
      </c>
      <c r="B12303" s="1" t="s">
        <v>3909</v>
      </c>
      <c r="C12303" s="1" t="s">
        <v>21773</v>
      </c>
      <c r="D12303" s="1" t="s">
        <v>1144</v>
      </c>
      <c r="E12303" s="1" t="s">
        <v>21774</v>
      </c>
      <c r="F12303" s="1" t="s">
        <v>3912</v>
      </c>
      <c r="G12303" s="1" t="s">
        <v>39</v>
      </c>
      <c r="H12303" s="1">
        <v>45.0</v>
      </c>
      <c r="I12303" s="3">
        <v>44080.75</v>
      </c>
      <c r="J12303" s="1">
        <v>3.46343621597509</v>
      </c>
      <c r="K12303" s="1" t="s">
        <v>24</v>
      </c>
      <c r="M12303" s="3">
        <v>44080.785012430555</v>
      </c>
    </row>
    <row r="12304">
      <c r="A12304" s="1">
        <v>12302.0</v>
      </c>
      <c r="B12304" s="1" t="s">
        <v>2165</v>
      </c>
      <c r="C12304" s="1" t="s">
        <v>21775</v>
      </c>
      <c r="D12304" s="1" t="s">
        <v>701</v>
      </c>
      <c r="E12304" s="1" t="s">
        <v>6080</v>
      </c>
      <c r="F12304" s="1" t="s">
        <v>2168</v>
      </c>
      <c r="G12304" s="1" t="s">
        <v>17</v>
      </c>
      <c r="H12304" s="1">
        <v>45.0</v>
      </c>
      <c r="I12304" s="3">
        <v>44214.166666666664</v>
      </c>
      <c r="J12304" s="1">
        <v>2.44509105820069</v>
      </c>
      <c r="K12304" s="1" t="s">
        <v>24</v>
      </c>
      <c r="L12304" s="1" t="s">
        <v>406</v>
      </c>
      <c r="M12304" s="3">
        <v>44214.21920837963</v>
      </c>
    </row>
    <row r="12305">
      <c r="A12305" s="1">
        <v>12303.0</v>
      </c>
      <c r="B12305" s="1" t="s">
        <v>161</v>
      </c>
      <c r="C12305" s="1" t="s">
        <v>21776</v>
      </c>
      <c r="D12305" s="1" t="s">
        <v>163</v>
      </c>
      <c r="E12305" s="1" t="s">
        <v>715</v>
      </c>
      <c r="F12305" s="1" t="s">
        <v>165</v>
      </c>
      <c r="G12305" s="1" t="s">
        <v>35</v>
      </c>
      <c r="H12305" s="1">
        <v>45.0</v>
      </c>
      <c r="I12305" s="3">
        <v>44168.208333333336</v>
      </c>
      <c r="J12305" s="1">
        <v>0.533904084229718</v>
      </c>
      <c r="K12305" s="1" t="s">
        <v>166</v>
      </c>
      <c r="L12305" s="1" t="s">
        <v>167</v>
      </c>
      <c r="M12305" s="3">
        <v>44169.23375697916</v>
      </c>
    </row>
    <row r="12306">
      <c r="A12306" s="1">
        <v>12304.0</v>
      </c>
      <c r="B12306" s="1" t="s">
        <v>84</v>
      </c>
      <c r="C12306" s="1" t="s">
        <v>21777</v>
      </c>
      <c r="D12306" s="1" t="s">
        <v>86</v>
      </c>
      <c r="E12306" s="1" t="s">
        <v>4462</v>
      </c>
      <c r="F12306" s="1" t="s">
        <v>88</v>
      </c>
      <c r="G12306" s="1" t="s">
        <v>17</v>
      </c>
      <c r="H12306" s="1">
        <v>45.0</v>
      </c>
      <c r="I12306" s="3">
        <v>43824.625</v>
      </c>
      <c r="J12306" s="1">
        <v>0.365235512902555</v>
      </c>
      <c r="K12306" s="1" t="s">
        <v>83</v>
      </c>
      <c r="M12306" s="3">
        <v>43824.638440173614</v>
      </c>
    </row>
    <row r="12307">
      <c r="A12307" s="1">
        <v>12305.0</v>
      </c>
      <c r="B12307" s="1" t="s">
        <v>324</v>
      </c>
      <c r="C12307" s="1" t="s">
        <v>21778</v>
      </c>
      <c r="D12307" s="1" t="s">
        <v>326</v>
      </c>
      <c r="E12307" s="1" t="s">
        <v>3871</v>
      </c>
      <c r="F12307" s="1" t="s">
        <v>328</v>
      </c>
      <c r="G12307" s="1" t="s">
        <v>17</v>
      </c>
      <c r="H12307" s="1">
        <v>45.0</v>
      </c>
      <c r="I12307" s="3">
        <v>44202.291666666664</v>
      </c>
      <c r="J12307" s="1">
        <v>0.0</v>
      </c>
      <c r="K12307" s="1" t="s">
        <v>24</v>
      </c>
      <c r="M12307" s="3">
        <v>44201.760505844904</v>
      </c>
    </row>
    <row r="12308">
      <c r="A12308" s="1">
        <v>12306.0</v>
      </c>
      <c r="B12308" s="1" t="s">
        <v>2353</v>
      </c>
      <c r="C12308" s="1" t="s">
        <v>21779</v>
      </c>
      <c r="D12308" s="1" t="s">
        <v>1250</v>
      </c>
      <c r="E12308" s="1" t="s">
        <v>7267</v>
      </c>
      <c r="F12308" s="1" t="s">
        <v>2356</v>
      </c>
      <c r="G12308" s="1" t="s">
        <v>17</v>
      </c>
      <c r="H12308" s="1">
        <v>45.0</v>
      </c>
      <c r="I12308" s="3">
        <v>43804.791666666664</v>
      </c>
      <c r="J12308" s="1">
        <v>1.89844206775219</v>
      </c>
      <c r="K12308" s="1" t="s">
        <v>24</v>
      </c>
      <c r="M12308" s="3">
        <v>43804.82656837963</v>
      </c>
    </row>
    <row r="12309">
      <c r="A12309" s="1">
        <v>12307.0</v>
      </c>
      <c r="B12309" s="1" t="s">
        <v>858</v>
      </c>
      <c r="C12309" s="1" t="s">
        <v>21780</v>
      </c>
      <c r="D12309" s="1" t="s">
        <v>11972</v>
      </c>
      <c r="E12309" s="1" t="s">
        <v>21781</v>
      </c>
      <c r="F12309" s="1" t="s">
        <v>861</v>
      </c>
      <c r="G12309" s="1" t="s">
        <v>89</v>
      </c>
      <c r="H12309" s="1">
        <v>45.0</v>
      </c>
      <c r="I12309" s="3">
        <v>43700.799190405094</v>
      </c>
      <c r="J12309" s="1">
        <v>1.01965849161553</v>
      </c>
      <c r="K12309" s="1" t="s">
        <v>24</v>
      </c>
      <c r="M12309" s="3">
        <v>43700.82406824074</v>
      </c>
    </row>
    <row r="12310">
      <c r="A12310" s="1">
        <v>12308.0</v>
      </c>
      <c r="B12310" s="1" t="s">
        <v>1489</v>
      </c>
      <c r="C12310" s="1" t="s">
        <v>21782</v>
      </c>
      <c r="D12310" s="1" t="s">
        <v>818</v>
      </c>
      <c r="E12310" s="1" t="s">
        <v>4926</v>
      </c>
      <c r="F12310" s="1" t="s">
        <v>1492</v>
      </c>
      <c r="G12310" s="1" t="s">
        <v>17</v>
      </c>
      <c r="H12310" s="1">
        <v>45.0</v>
      </c>
      <c r="I12310" s="3">
        <v>44112.208333333336</v>
      </c>
      <c r="J12310" s="1">
        <v>3.12422209415693</v>
      </c>
      <c r="K12310" s="1" t="s">
        <v>18</v>
      </c>
      <c r="M12310" s="3">
        <v>44112.24139776621</v>
      </c>
    </row>
    <row r="12311">
      <c r="A12311" s="1">
        <v>12309.0</v>
      </c>
      <c r="B12311" s="1" t="s">
        <v>2467</v>
      </c>
      <c r="C12311" s="1" t="s">
        <v>21783</v>
      </c>
      <c r="D12311" s="1" t="s">
        <v>1255</v>
      </c>
      <c r="E12311" s="1" t="s">
        <v>2469</v>
      </c>
      <c r="F12311" s="1" t="s">
        <v>2470</v>
      </c>
      <c r="G12311" s="1" t="s">
        <v>17</v>
      </c>
      <c r="H12311" s="1">
        <v>45.0</v>
      </c>
      <c r="I12311" s="3">
        <v>43723.583333333336</v>
      </c>
      <c r="J12311" s="1">
        <v>0.827152102297112</v>
      </c>
      <c r="K12311" s="1" t="s">
        <v>83</v>
      </c>
      <c r="M12311" s="3">
        <v>43723.60887736111</v>
      </c>
    </row>
    <row r="12312">
      <c r="A12312" s="1">
        <v>12310.0</v>
      </c>
      <c r="B12312" s="1" t="s">
        <v>340</v>
      </c>
      <c r="C12312" s="1" t="s">
        <v>21784</v>
      </c>
      <c r="D12312" s="1" t="s">
        <v>263</v>
      </c>
      <c r="E12312" s="1" t="s">
        <v>21785</v>
      </c>
      <c r="F12312" s="1" t="s">
        <v>344</v>
      </c>
      <c r="G12312" s="1" t="s">
        <v>39</v>
      </c>
      <c r="H12312" s="1">
        <v>45.0</v>
      </c>
      <c r="I12312" s="3">
        <v>44229.552083333336</v>
      </c>
      <c r="J12312" s="1">
        <v>1.47583439392402</v>
      </c>
      <c r="K12312" s="1" t="s">
        <v>83</v>
      </c>
      <c r="M12312" s="3">
        <v>44229.58584652778</v>
      </c>
    </row>
    <row r="12313">
      <c r="A12313" s="1">
        <v>12311.0</v>
      </c>
      <c r="B12313" s="1" t="s">
        <v>340</v>
      </c>
      <c r="C12313" s="1" t="s">
        <v>21786</v>
      </c>
      <c r="D12313" s="1" t="s">
        <v>342</v>
      </c>
      <c r="E12313" s="1" t="s">
        <v>343</v>
      </c>
      <c r="F12313" s="1" t="s">
        <v>344</v>
      </c>
      <c r="G12313" s="1" t="s">
        <v>17</v>
      </c>
      <c r="H12313" s="1">
        <v>45.0</v>
      </c>
      <c r="I12313" s="3">
        <v>44112.229166666664</v>
      </c>
      <c r="J12313" s="1">
        <v>1.21040003471785</v>
      </c>
      <c r="K12313" s="1" t="s">
        <v>83</v>
      </c>
      <c r="M12313" s="3">
        <v>44112.24278314815</v>
      </c>
    </row>
    <row r="12314">
      <c r="A12314" s="1">
        <v>12312.0</v>
      </c>
      <c r="B12314" s="1" t="s">
        <v>620</v>
      </c>
      <c r="C12314" s="1" t="s">
        <v>21787</v>
      </c>
      <c r="D12314" s="1" t="s">
        <v>121</v>
      </c>
      <c r="E12314" s="1" t="s">
        <v>21788</v>
      </c>
      <c r="F12314" s="1" t="s">
        <v>623</v>
      </c>
      <c r="G12314" s="1" t="s">
        <v>39</v>
      </c>
      <c r="H12314" s="1">
        <v>45.0</v>
      </c>
      <c r="I12314" s="3">
        <v>43883.3125</v>
      </c>
      <c r="J12314" s="1">
        <v>2.67805926475576</v>
      </c>
      <c r="K12314" s="1" t="s">
        <v>18</v>
      </c>
      <c r="M12314" s="3">
        <v>43883.33015835648</v>
      </c>
    </row>
    <row r="12315">
      <c r="A12315" s="1">
        <v>12313.0</v>
      </c>
      <c r="B12315" s="1" t="s">
        <v>4967</v>
      </c>
      <c r="C12315" s="1" t="s">
        <v>21789</v>
      </c>
      <c r="D12315" s="1" t="s">
        <v>1140</v>
      </c>
      <c r="E12315" s="1" t="s">
        <v>21790</v>
      </c>
      <c r="F12315" s="1" t="s">
        <v>4970</v>
      </c>
      <c r="G12315" s="1" t="s">
        <v>39</v>
      </c>
      <c r="H12315" s="1">
        <v>45.0</v>
      </c>
      <c r="I12315" s="3">
        <v>44173.229166666664</v>
      </c>
      <c r="J12315" s="1">
        <v>2.15282214642129</v>
      </c>
      <c r="K12315" s="1" t="s">
        <v>166</v>
      </c>
      <c r="L12315" s="1" t="s">
        <v>318</v>
      </c>
      <c r="M12315" s="3">
        <v>44173.24567552083</v>
      </c>
    </row>
    <row r="12316">
      <c r="A12316" s="1">
        <v>12314.0</v>
      </c>
      <c r="B12316" s="1" t="s">
        <v>1085</v>
      </c>
      <c r="C12316" s="1" t="s">
        <v>21791</v>
      </c>
      <c r="D12316" s="1" t="s">
        <v>1087</v>
      </c>
      <c r="E12316" s="1" t="s">
        <v>1088</v>
      </c>
      <c r="F12316" s="1" t="s">
        <v>1089</v>
      </c>
      <c r="G12316" s="1" t="s">
        <v>17</v>
      </c>
      <c r="H12316" s="1">
        <v>45.0</v>
      </c>
      <c r="I12316" s="3">
        <v>44193.916666666664</v>
      </c>
      <c r="J12316" s="1">
        <v>6.0392917586358</v>
      </c>
      <c r="K12316" s="1" t="s">
        <v>159</v>
      </c>
      <c r="L12316" s="1" t="s">
        <v>3250</v>
      </c>
      <c r="M12316" s="3">
        <v>44193.5794237963</v>
      </c>
    </row>
    <row r="12317">
      <c r="A12317" s="1">
        <v>12315.0</v>
      </c>
      <c r="B12317" s="1" t="s">
        <v>161</v>
      </c>
      <c r="C12317" s="1" t="s">
        <v>21792</v>
      </c>
      <c r="D12317" s="1" t="s">
        <v>3703</v>
      </c>
      <c r="E12317" s="1" t="s">
        <v>715</v>
      </c>
      <c r="F12317" s="1" t="s">
        <v>165</v>
      </c>
      <c r="G12317" s="1" t="s">
        <v>35</v>
      </c>
      <c r="H12317" s="1">
        <v>45.0</v>
      </c>
      <c r="I12317" s="3">
        <v>44166.614583333336</v>
      </c>
      <c r="J12317" s="1">
        <v>1.07030232583171</v>
      </c>
      <c r="K12317" s="1" t="s">
        <v>166</v>
      </c>
      <c r="L12317" s="1" t="s">
        <v>167</v>
      </c>
      <c r="M12317" s="3">
        <v>44166.647551030095</v>
      </c>
    </row>
    <row r="12318">
      <c r="A12318" s="1">
        <v>12316.0</v>
      </c>
      <c r="B12318" s="1" t="s">
        <v>298</v>
      </c>
      <c r="C12318" s="1" t="s">
        <v>21793</v>
      </c>
      <c r="D12318" s="1" t="s">
        <v>211</v>
      </c>
      <c r="E12318" s="1" t="s">
        <v>10963</v>
      </c>
      <c r="F12318" s="1" t="s">
        <v>302</v>
      </c>
      <c r="G12318" s="1" t="s">
        <v>35</v>
      </c>
      <c r="H12318" s="1">
        <v>45.0</v>
      </c>
      <c r="I12318" s="3">
        <v>44165.375</v>
      </c>
      <c r="J12318" s="1">
        <v>3.08162554786671</v>
      </c>
      <c r="K12318" s="1" t="s">
        <v>218</v>
      </c>
      <c r="M12318" s="3">
        <v>44165.402925243056</v>
      </c>
    </row>
    <row r="12319">
      <c r="A12319" s="1">
        <v>12317.0</v>
      </c>
      <c r="B12319" s="1" t="s">
        <v>620</v>
      </c>
      <c r="C12319" s="1" t="s">
        <v>21794</v>
      </c>
      <c r="D12319" s="1" t="s">
        <v>1232</v>
      </c>
      <c r="E12319" s="1" t="s">
        <v>13201</v>
      </c>
      <c r="F12319" s="1" t="s">
        <v>623</v>
      </c>
      <c r="G12319" s="1" t="s">
        <v>17</v>
      </c>
      <c r="H12319" s="1">
        <v>45.0</v>
      </c>
      <c r="I12319" s="3">
        <v>44046.291666666664</v>
      </c>
      <c r="J12319" s="1">
        <v>1.42046213918584</v>
      </c>
      <c r="K12319" s="1" t="s">
        <v>18</v>
      </c>
      <c r="M12319" s="3">
        <v>44046.323504803244</v>
      </c>
    </row>
    <row r="12320">
      <c r="A12320" s="1">
        <v>12318.0</v>
      </c>
      <c r="B12320" s="1" t="s">
        <v>562</v>
      </c>
      <c r="C12320" s="1" t="s">
        <v>21795</v>
      </c>
      <c r="D12320" s="1" t="s">
        <v>564</v>
      </c>
      <c r="E12320" s="1" t="s">
        <v>565</v>
      </c>
      <c r="F12320" s="1" t="s">
        <v>566</v>
      </c>
      <c r="G12320" s="1" t="s">
        <v>17</v>
      </c>
      <c r="H12320" s="1">
        <v>45.0</v>
      </c>
      <c r="I12320" s="3">
        <v>43784.625</v>
      </c>
      <c r="J12320" s="1">
        <v>2.637443195815</v>
      </c>
      <c r="K12320" s="1" t="s">
        <v>62</v>
      </c>
      <c r="M12320" s="3">
        <v>43784.634577592595</v>
      </c>
    </row>
    <row r="12321">
      <c r="A12321" s="1">
        <v>12319.0</v>
      </c>
      <c r="B12321" s="1" t="s">
        <v>1858</v>
      </c>
      <c r="C12321" s="1" t="s">
        <v>21796</v>
      </c>
      <c r="D12321" s="1" t="s">
        <v>818</v>
      </c>
      <c r="E12321" s="1" t="s">
        <v>21797</v>
      </c>
      <c r="F12321" s="1" t="s">
        <v>1861</v>
      </c>
      <c r="G12321" s="1" t="s">
        <v>39</v>
      </c>
      <c r="H12321" s="1">
        <v>45.0</v>
      </c>
      <c r="I12321" s="3">
        <v>44150.697916666664</v>
      </c>
      <c r="J12321" s="1">
        <v>3.53884967460226</v>
      </c>
      <c r="K12321" s="1" t="s">
        <v>18</v>
      </c>
      <c r="M12321" s="3">
        <v>44150.73230393518</v>
      </c>
    </row>
    <row r="12322">
      <c r="A12322" s="1">
        <v>12320.0</v>
      </c>
      <c r="B12322" s="1" t="s">
        <v>1489</v>
      </c>
      <c r="C12322" s="1" t="s">
        <v>21798</v>
      </c>
      <c r="D12322" s="1" t="s">
        <v>818</v>
      </c>
      <c r="E12322" s="1" t="s">
        <v>21799</v>
      </c>
      <c r="F12322" s="1" t="s">
        <v>1492</v>
      </c>
      <c r="G12322" s="1" t="s">
        <v>39</v>
      </c>
      <c r="H12322" s="1">
        <v>45.0</v>
      </c>
      <c r="I12322" s="3">
        <v>44107.333333333336</v>
      </c>
      <c r="J12322" s="1">
        <v>3.31155947350037</v>
      </c>
      <c r="K12322" s="1" t="s">
        <v>18</v>
      </c>
      <c r="M12322" s="3">
        <v>44107.373670127316</v>
      </c>
    </row>
    <row r="12323">
      <c r="A12323" s="1">
        <v>12321.0</v>
      </c>
      <c r="B12323" s="1" t="s">
        <v>19015</v>
      </c>
      <c r="C12323" s="1" t="s">
        <v>21800</v>
      </c>
      <c r="D12323" s="1" t="s">
        <v>653</v>
      </c>
      <c r="E12323" s="1" t="s">
        <v>21801</v>
      </c>
      <c r="F12323" s="1" t="s">
        <v>19018</v>
      </c>
      <c r="G12323" s="1" t="s">
        <v>39</v>
      </c>
      <c r="H12323" s="1">
        <v>45.0</v>
      </c>
      <c r="I12323" s="3">
        <v>43893.66736111111</v>
      </c>
      <c r="J12323" s="1">
        <v>1.72726997822555</v>
      </c>
      <c r="K12323" s="1" t="s">
        <v>18</v>
      </c>
      <c r="M12323" s="3">
        <v>43893.70947584491</v>
      </c>
    </row>
    <row r="12324">
      <c r="A12324" s="1">
        <v>12322.0</v>
      </c>
      <c r="B12324" s="1" t="s">
        <v>2165</v>
      </c>
      <c r="C12324" s="1" t="s">
        <v>21802</v>
      </c>
      <c r="D12324" s="1" t="s">
        <v>989</v>
      </c>
      <c r="E12324" s="1" t="s">
        <v>10777</v>
      </c>
      <c r="F12324" s="1" t="s">
        <v>2168</v>
      </c>
      <c r="G12324" s="1" t="s">
        <v>17</v>
      </c>
      <c r="H12324" s="1">
        <v>45.0</v>
      </c>
      <c r="I12324" s="3">
        <v>44062.145833333336</v>
      </c>
      <c r="J12324" s="1">
        <v>1.22576832907889</v>
      </c>
      <c r="K12324" s="1" t="s">
        <v>24</v>
      </c>
      <c r="L12324" s="1" t="s">
        <v>406</v>
      </c>
      <c r="M12324" s="3">
        <v>44062.17999849537</v>
      </c>
    </row>
    <row r="12325">
      <c r="A12325" s="1">
        <v>12323.0</v>
      </c>
      <c r="B12325" s="1" t="s">
        <v>455</v>
      </c>
      <c r="C12325" s="1" t="s">
        <v>21803</v>
      </c>
      <c r="D12325" s="1" t="s">
        <v>21804</v>
      </c>
      <c r="E12325" s="1" t="s">
        <v>21805</v>
      </c>
      <c r="F12325" s="1" t="s">
        <v>458</v>
      </c>
      <c r="G12325" s="1" t="s">
        <v>39</v>
      </c>
      <c r="H12325" s="1">
        <v>45.0</v>
      </c>
      <c r="I12325" s="3">
        <v>44240.625</v>
      </c>
      <c r="J12325" s="1">
        <v>0.0</v>
      </c>
      <c r="K12325" s="1" t="s">
        <v>24</v>
      </c>
      <c r="L12325" s="1" t="s">
        <v>406</v>
      </c>
      <c r="M12325" s="3">
        <v>44240.84804351852</v>
      </c>
    </row>
    <row r="12326">
      <c r="A12326" s="1">
        <v>12324.0</v>
      </c>
      <c r="B12326" s="1" t="s">
        <v>6708</v>
      </c>
      <c r="C12326" s="1" t="s">
        <v>21806</v>
      </c>
      <c r="D12326" s="1" t="s">
        <v>1802</v>
      </c>
      <c r="E12326" s="1" t="s">
        <v>21807</v>
      </c>
      <c r="F12326" s="1" t="s">
        <v>6711</v>
      </c>
      <c r="G12326" s="1" t="s">
        <v>39</v>
      </c>
      <c r="H12326" s="1">
        <v>45.0</v>
      </c>
      <c r="I12326" s="3">
        <v>43861.208333333336</v>
      </c>
      <c r="J12326" s="1">
        <v>2.58010441750954</v>
      </c>
      <c r="K12326" s="1" t="s">
        <v>18</v>
      </c>
      <c r="M12326" s="3">
        <v>43861.244865636574</v>
      </c>
    </row>
    <row r="12327">
      <c r="A12327" s="1">
        <v>12325.0</v>
      </c>
      <c r="B12327" s="1" t="s">
        <v>2272</v>
      </c>
      <c r="C12327" s="1" t="s">
        <v>21808</v>
      </c>
      <c r="D12327" s="1" t="s">
        <v>80</v>
      </c>
      <c r="E12327" s="1" t="s">
        <v>21809</v>
      </c>
      <c r="F12327" s="1" t="s">
        <v>2275</v>
      </c>
      <c r="G12327" s="1" t="s">
        <v>89</v>
      </c>
      <c r="H12327" s="1">
        <v>45.0</v>
      </c>
      <c r="I12327" s="3">
        <v>43763.75654365741</v>
      </c>
      <c r="J12327" s="1">
        <v>1.98906186584699</v>
      </c>
      <c r="K12327" s="1" t="s">
        <v>18</v>
      </c>
      <c r="M12327" s="3">
        <v>43763.77234645833</v>
      </c>
    </row>
    <row r="12328">
      <c r="A12328" s="1">
        <v>12326.0</v>
      </c>
      <c r="B12328" s="1" t="s">
        <v>536</v>
      </c>
      <c r="C12328" s="1" t="s">
        <v>21810</v>
      </c>
      <c r="D12328" s="1" t="s">
        <v>1255</v>
      </c>
      <c r="E12328" s="1" t="s">
        <v>4030</v>
      </c>
      <c r="F12328" s="1" t="s">
        <v>539</v>
      </c>
      <c r="G12328" s="1" t="s">
        <v>17</v>
      </c>
      <c r="H12328" s="1">
        <v>45.0</v>
      </c>
      <c r="I12328" s="3">
        <v>43863.833333333336</v>
      </c>
      <c r="J12328" s="1">
        <v>2.33199240342586</v>
      </c>
      <c r="K12328" s="1" t="s">
        <v>83</v>
      </c>
      <c r="M12328" s="3">
        <v>43863.84445729166</v>
      </c>
    </row>
    <row r="12329">
      <c r="A12329" s="1">
        <v>12327.0</v>
      </c>
      <c r="B12329" s="1" t="s">
        <v>401</v>
      </c>
      <c r="C12329" s="1" t="s">
        <v>21811</v>
      </c>
      <c r="D12329" s="1" t="s">
        <v>5278</v>
      </c>
      <c r="E12329" s="1" t="s">
        <v>5528</v>
      </c>
      <c r="F12329" s="1" t="s">
        <v>405</v>
      </c>
      <c r="G12329" s="1" t="s">
        <v>17</v>
      </c>
      <c r="H12329" s="1">
        <v>45.0</v>
      </c>
      <c r="I12329" s="3">
        <v>43845.333333333336</v>
      </c>
      <c r="J12329" s="1">
        <v>0.0</v>
      </c>
      <c r="K12329" s="1" t="s">
        <v>24</v>
      </c>
      <c r="M12329" s="3">
        <v>43845.37374875</v>
      </c>
    </row>
    <row r="12330">
      <c r="A12330" s="1">
        <v>12328.0</v>
      </c>
      <c r="B12330" s="1" t="s">
        <v>401</v>
      </c>
      <c r="C12330" s="1" t="s">
        <v>21812</v>
      </c>
      <c r="D12330" s="1" t="s">
        <v>148</v>
      </c>
      <c r="E12330" s="1" t="s">
        <v>9358</v>
      </c>
      <c r="F12330" s="1" t="s">
        <v>405</v>
      </c>
      <c r="G12330" s="1" t="s">
        <v>35</v>
      </c>
      <c r="H12330" s="1">
        <v>45.0</v>
      </c>
      <c r="I12330" s="3">
        <v>43809.333333333336</v>
      </c>
      <c r="J12330" s="1">
        <v>1.81973028831755</v>
      </c>
      <c r="K12330" s="1" t="s">
        <v>24</v>
      </c>
      <c r="M12330" s="3">
        <v>43809.370418425926</v>
      </c>
    </row>
    <row r="12331">
      <c r="A12331" s="1">
        <v>12329.0</v>
      </c>
      <c r="B12331" s="1" t="s">
        <v>1858</v>
      </c>
      <c r="C12331" s="1" t="s">
        <v>21813</v>
      </c>
      <c r="D12331" s="1" t="s">
        <v>818</v>
      </c>
      <c r="E12331" s="1" t="s">
        <v>9877</v>
      </c>
      <c r="F12331" s="1" t="s">
        <v>1861</v>
      </c>
      <c r="G12331" s="1" t="s">
        <v>17</v>
      </c>
      <c r="H12331" s="1">
        <v>45.0</v>
      </c>
      <c r="I12331" s="3">
        <v>44244.6875</v>
      </c>
      <c r="J12331" s="1">
        <v>3.34674805024718</v>
      </c>
      <c r="K12331" s="1" t="s">
        <v>18</v>
      </c>
      <c r="L12331" s="1" t="s">
        <v>1047</v>
      </c>
      <c r="M12331" s="3">
        <v>44244.318896261575</v>
      </c>
    </row>
    <row r="12332">
      <c r="A12332" s="1">
        <v>12330.0</v>
      </c>
      <c r="B12332" s="1" t="s">
        <v>354</v>
      </c>
      <c r="C12332" s="1" t="s">
        <v>21814</v>
      </c>
      <c r="D12332" s="1" t="s">
        <v>2504</v>
      </c>
      <c r="E12332" s="1" t="s">
        <v>21815</v>
      </c>
      <c r="F12332" s="1" t="s">
        <v>358</v>
      </c>
      <c r="G12332" s="1" t="s">
        <v>39</v>
      </c>
      <c r="H12332" s="1">
        <v>45.0</v>
      </c>
      <c r="I12332" s="3">
        <v>44108.666666666664</v>
      </c>
      <c r="J12332" s="1">
        <v>2.95828057442162</v>
      </c>
      <c r="K12332" s="1" t="s">
        <v>24</v>
      </c>
      <c r="M12332" s="3">
        <v>44108.69436271991</v>
      </c>
    </row>
    <row r="12333">
      <c r="A12333" s="1">
        <v>12331.0</v>
      </c>
      <c r="B12333" s="1" t="s">
        <v>3353</v>
      </c>
      <c r="C12333" s="1" t="s">
        <v>21816</v>
      </c>
      <c r="D12333" s="1" t="s">
        <v>3355</v>
      </c>
      <c r="E12333" s="1" t="s">
        <v>3356</v>
      </c>
      <c r="F12333" s="1" t="s">
        <v>3357</v>
      </c>
      <c r="G12333" s="1" t="s">
        <v>35</v>
      </c>
      <c r="H12333" s="1">
        <v>45.0</v>
      </c>
      <c r="I12333" s="3">
        <v>44183.479166666664</v>
      </c>
      <c r="J12333" s="1">
        <v>1.49659002166786</v>
      </c>
      <c r="K12333" s="1" t="s">
        <v>56</v>
      </c>
      <c r="L12333" s="1" t="s">
        <v>1614</v>
      </c>
      <c r="M12333" s="3">
        <v>44183.50654873843</v>
      </c>
    </row>
    <row r="12334">
      <c r="A12334" s="1">
        <v>12332.0</v>
      </c>
      <c r="B12334" s="1" t="s">
        <v>78</v>
      </c>
      <c r="C12334" s="1" t="s">
        <v>21817</v>
      </c>
      <c r="D12334" s="1" t="s">
        <v>86</v>
      </c>
      <c r="E12334" s="1" t="s">
        <v>81</v>
      </c>
      <c r="F12334" s="1" t="s">
        <v>82</v>
      </c>
      <c r="G12334" s="1" t="s">
        <v>17</v>
      </c>
      <c r="H12334" s="1">
        <v>45.0</v>
      </c>
      <c r="I12334" s="3">
        <v>43881.229166666664</v>
      </c>
      <c r="J12334" s="1">
        <v>0.716685482278416</v>
      </c>
      <c r="K12334" s="1" t="s">
        <v>83</v>
      </c>
      <c r="M12334" s="3">
        <v>43881.25568969907</v>
      </c>
    </row>
    <row r="12335">
      <c r="A12335" s="1">
        <v>12333.0</v>
      </c>
      <c r="B12335" s="1" t="s">
        <v>385</v>
      </c>
      <c r="C12335" s="1" t="s">
        <v>21818</v>
      </c>
      <c r="D12335" s="1" t="s">
        <v>116</v>
      </c>
      <c r="E12335" s="1" t="s">
        <v>387</v>
      </c>
      <c r="F12335" s="1" t="s">
        <v>388</v>
      </c>
      <c r="G12335" s="1" t="s">
        <v>17</v>
      </c>
      <c r="H12335" s="1">
        <v>45.0</v>
      </c>
      <c r="I12335" s="3">
        <v>43893.5</v>
      </c>
      <c r="J12335" s="1">
        <v>0.0</v>
      </c>
      <c r="K12335" s="1" t="s">
        <v>24</v>
      </c>
      <c r="M12335" s="3">
        <v>43893.679174502315</v>
      </c>
    </row>
    <row r="12336">
      <c r="A12336" s="1">
        <v>12334.0</v>
      </c>
      <c r="B12336" s="1" t="s">
        <v>2968</v>
      </c>
      <c r="C12336" s="1" t="s">
        <v>21819</v>
      </c>
      <c r="D12336" s="1" t="s">
        <v>2994</v>
      </c>
      <c r="E12336" s="1" t="s">
        <v>21820</v>
      </c>
      <c r="F12336" s="1" t="s">
        <v>2971</v>
      </c>
      <c r="G12336" s="1" t="s">
        <v>89</v>
      </c>
      <c r="H12336" s="1">
        <v>45.0</v>
      </c>
      <c r="I12336" s="3">
        <v>44218.4186387963</v>
      </c>
      <c r="J12336" s="1">
        <v>0.928301860954105</v>
      </c>
      <c r="K12336" s="1" t="s">
        <v>18</v>
      </c>
      <c r="L12336" s="1" t="s">
        <v>2972</v>
      </c>
      <c r="M12336" s="3">
        <v>44218.436525300924</v>
      </c>
    </row>
    <row r="12337">
      <c r="A12337" s="1">
        <v>12335.0</v>
      </c>
      <c r="B12337" s="1" t="s">
        <v>2276</v>
      </c>
      <c r="C12337" s="1" t="s">
        <v>21821</v>
      </c>
      <c r="D12337" s="1" t="s">
        <v>4244</v>
      </c>
      <c r="E12337" s="1" t="s">
        <v>4245</v>
      </c>
      <c r="F12337" s="1" t="s">
        <v>2279</v>
      </c>
      <c r="G12337" s="1" t="s">
        <v>35</v>
      </c>
      <c r="H12337" s="1">
        <v>45.0</v>
      </c>
      <c r="I12337" s="3">
        <v>43964.625</v>
      </c>
      <c r="J12337" s="1">
        <v>1.33582092405424</v>
      </c>
      <c r="K12337" s="1" t="s">
        <v>159</v>
      </c>
      <c r="M12337" s="3">
        <v>43964.65870061343</v>
      </c>
    </row>
    <row r="12338">
      <c r="A12338" s="1">
        <v>12336.0</v>
      </c>
      <c r="B12338" s="1" t="s">
        <v>4682</v>
      </c>
      <c r="C12338" s="1" t="s">
        <v>21822</v>
      </c>
      <c r="D12338" s="1" t="s">
        <v>80</v>
      </c>
      <c r="E12338" s="1" t="s">
        <v>21823</v>
      </c>
      <c r="F12338" s="1" t="s">
        <v>4685</v>
      </c>
      <c r="G12338" s="1" t="s">
        <v>17</v>
      </c>
      <c r="H12338" s="1">
        <v>45.0</v>
      </c>
      <c r="I12338" s="3">
        <v>43849.302083333336</v>
      </c>
      <c r="J12338" s="1">
        <v>0.364797445341027</v>
      </c>
      <c r="K12338" s="1" t="s">
        <v>46</v>
      </c>
      <c r="M12338" s="3">
        <v>43849.33471797454</v>
      </c>
    </row>
    <row r="12339">
      <c r="A12339" s="1">
        <v>12337.0</v>
      </c>
      <c r="B12339" s="1" t="s">
        <v>957</v>
      </c>
      <c r="C12339" s="1" t="s">
        <v>21824</v>
      </c>
      <c r="D12339" s="1" t="s">
        <v>1653</v>
      </c>
      <c r="E12339" s="1" t="s">
        <v>9163</v>
      </c>
      <c r="F12339" s="1" t="s">
        <v>961</v>
      </c>
      <c r="G12339" s="1" t="s">
        <v>17</v>
      </c>
      <c r="H12339" s="1">
        <v>45.0</v>
      </c>
      <c r="I12339" s="3">
        <v>43762.625</v>
      </c>
      <c r="J12339" s="1">
        <v>3.10220935392635</v>
      </c>
      <c r="K12339" s="1" t="s">
        <v>24</v>
      </c>
      <c r="M12339" s="3">
        <v>43762.6893071875</v>
      </c>
    </row>
    <row r="12340">
      <c r="A12340" s="1">
        <v>12338.0</v>
      </c>
      <c r="B12340" s="1" t="s">
        <v>168</v>
      </c>
      <c r="C12340" s="1" t="s">
        <v>21825</v>
      </c>
      <c r="D12340" s="1" t="s">
        <v>163</v>
      </c>
      <c r="E12340" s="1" t="s">
        <v>1582</v>
      </c>
      <c r="F12340" s="1" t="s">
        <v>171</v>
      </c>
      <c r="G12340" s="1" t="s">
        <v>17</v>
      </c>
      <c r="H12340" s="1">
        <v>45.0</v>
      </c>
      <c r="I12340" s="3">
        <v>43823.208333333336</v>
      </c>
      <c r="J12340" s="1">
        <v>2.97780759084864</v>
      </c>
      <c r="K12340" s="1" t="s">
        <v>166</v>
      </c>
      <c r="M12340" s="3">
        <v>43823.23860107639</v>
      </c>
    </row>
    <row r="12341">
      <c r="A12341" s="1">
        <v>12339.0</v>
      </c>
      <c r="B12341" s="1" t="s">
        <v>953</v>
      </c>
      <c r="C12341" s="1" t="s">
        <v>21826</v>
      </c>
      <c r="D12341" s="1" t="s">
        <v>13272</v>
      </c>
      <c r="E12341" s="1" t="s">
        <v>5950</v>
      </c>
      <c r="F12341" s="1" t="s">
        <v>1040</v>
      </c>
      <c r="G12341" s="1" t="s">
        <v>17</v>
      </c>
      <c r="H12341" s="1">
        <v>45.0</v>
      </c>
      <c r="I12341" s="3">
        <v>43861.625</v>
      </c>
      <c r="J12341" s="1">
        <v>2.80755341635249</v>
      </c>
      <c r="K12341" s="1" t="s">
        <v>18</v>
      </c>
      <c r="M12341" s="3">
        <v>43861.66410107639</v>
      </c>
    </row>
    <row r="12342">
      <c r="A12342" s="1">
        <v>12340.0</v>
      </c>
      <c r="B12342" s="1" t="s">
        <v>401</v>
      </c>
      <c r="C12342" s="1" t="s">
        <v>21827</v>
      </c>
      <c r="D12342" s="1" t="s">
        <v>1446</v>
      </c>
      <c r="E12342" s="1" t="s">
        <v>21828</v>
      </c>
      <c r="F12342" s="1" t="s">
        <v>405</v>
      </c>
      <c r="G12342" s="1" t="s">
        <v>39</v>
      </c>
      <c r="H12342" s="1">
        <v>45.0</v>
      </c>
      <c r="I12342" s="3">
        <v>43964.751388888886</v>
      </c>
      <c r="J12342" s="1">
        <v>1.15148115464349</v>
      </c>
      <c r="K12342" s="1" t="s">
        <v>24</v>
      </c>
      <c r="M12342" s="3">
        <v>43964.754038101855</v>
      </c>
    </row>
    <row r="12343">
      <c r="A12343" s="1">
        <v>12341.0</v>
      </c>
      <c r="B12343" s="1" t="s">
        <v>1858</v>
      </c>
      <c r="C12343" s="1" t="s">
        <v>21829</v>
      </c>
      <c r="D12343" s="1" t="s">
        <v>818</v>
      </c>
      <c r="E12343" s="1" t="s">
        <v>1860</v>
      </c>
      <c r="F12343" s="1" t="s">
        <v>1861</v>
      </c>
      <c r="G12343" s="1" t="s">
        <v>17</v>
      </c>
      <c r="H12343" s="1">
        <v>45.0</v>
      </c>
      <c r="I12343" s="3">
        <v>44204.677083333336</v>
      </c>
      <c r="J12343" s="1">
        <v>3.51022138724533</v>
      </c>
      <c r="K12343" s="1" t="s">
        <v>18</v>
      </c>
      <c r="L12343" s="1" t="s">
        <v>1047</v>
      </c>
      <c r="M12343" s="3">
        <v>44204.616953125</v>
      </c>
    </row>
    <row r="12344">
      <c r="A12344" s="1">
        <v>12342.0</v>
      </c>
      <c r="B12344" s="1" t="s">
        <v>2795</v>
      </c>
      <c r="C12344" s="1" t="s">
        <v>21830</v>
      </c>
      <c r="D12344" s="1" t="s">
        <v>4372</v>
      </c>
      <c r="E12344" s="1" t="s">
        <v>5964</v>
      </c>
      <c r="F12344" s="1" t="s">
        <v>2799</v>
      </c>
      <c r="G12344" s="1" t="s">
        <v>17</v>
      </c>
      <c r="H12344" s="1">
        <v>45.0</v>
      </c>
      <c r="I12344" s="3">
        <v>44022.4375</v>
      </c>
      <c r="J12344" s="1">
        <v>2.44955687672673</v>
      </c>
      <c r="K12344" s="1" t="s">
        <v>218</v>
      </c>
      <c r="M12344" s="3">
        <v>44022.50102800926</v>
      </c>
    </row>
    <row r="12345">
      <c r="A12345" s="1">
        <v>12343.0</v>
      </c>
      <c r="B12345" s="1" t="s">
        <v>15228</v>
      </c>
      <c r="C12345" s="1" t="s">
        <v>21831</v>
      </c>
      <c r="D12345" s="1" t="s">
        <v>248</v>
      </c>
      <c r="E12345" s="1" t="s">
        <v>21832</v>
      </c>
      <c r="F12345" s="1" t="s">
        <v>15231</v>
      </c>
      <c r="G12345" s="1" t="s">
        <v>39</v>
      </c>
      <c r="H12345" s="1">
        <v>45.0</v>
      </c>
      <c r="I12345" s="3">
        <v>43839.333333333336</v>
      </c>
      <c r="J12345" s="1">
        <v>1.66857949226456</v>
      </c>
      <c r="K12345" s="1" t="s">
        <v>159</v>
      </c>
      <c r="M12345" s="3">
        <v>43839.378301122684</v>
      </c>
    </row>
    <row r="12346">
      <c r="A12346" s="1">
        <v>12344.0</v>
      </c>
      <c r="B12346" s="1" t="s">
        <v>1189</v>
      </c>
      <c r="C12346" s="1" t="s">
        <v>21833</v>
      </c>
      <c r="D12346" s="1" t="s">
        <v>2858</v>
      </c>
      <c r="E12346" s="1" t="s">
        <v>21834</v>
      </c>
      <c r="F12346" s="1" t="s">
        <v>1193</v>
      </c>
      <c r="G12346" s="1" t="s">
        <v>39</v>
      </c>
      <c r="H12346" s="1">
        <v>45.0</v>
      </c>
      <c r="I12346" s="3">
        <v>43885.572916666664</v>
      </c>
      <c r="J12346" s="1">
        <v>0.135655239425314</v>
      </c>
      <c r="K12346" s="1" t="s">
        <v>1194</v>
      </c>
      <c r="M12346" s="3">
        <v>43885.601900960646</v>
      </c>
    </row>
    <row r="12347">
      <c r="A12347" s="1">
        <v>12345.0</v>
      </c>
      <c r="B12347" s="1" t="s">
        <v>4431</v>
      </c>
      <c r="C12347" s="1" t="s">
        <v>21835</v>
      </c>
      <c r="D12347" s="1" t="s">
        <v>4433</v>
      </c>
      <c r="E12347" s="1" t="s">
        <v>21836</v>
      </c>
      <c r="F12347" s="1" t="s">
        <v>4435</v>
      </c>
      <c r="G12347" s="1" t="s">
        <v>45</v>
      </c>
      <c r="H12347" s="1">
        <v>45.0</v>
      </c>
      <c r="I12347" s="3">
        <v>44220.72631513889</v>
      </c>
      <c r="J12347" s="1">
        <v>1.69971852093203</v>
      </c>
      <c r="K12347" s="1" t="s">
        <v>218</v>
      </c>
      <c r="L12347" s="1" t="s">
        <v>287</v>
      </c>
      <c r="M12347" s="3">
        <v>44220.73973988426</v>
      </c>
    </row>
    <row r="12348">
      <c r="A12348" s="1">
        <v>12346.0</v>
      </c>
      <c r="B12348" s="1" t="s">
        <v>2645</v>
      </c>
      <c r="C12348" s="1" t="s">
        <v>21837</v>
      </c>
      <c r="D12348" s="1" t="s">
        <v>2647</v>
      </c>
      <c r="E12348" s="1" t="s">
        <v>2648</v>
      </c>
      <c r="F12348" s="1" t="s">
        <v>2649</v>
      </c>
      <c r="G12348" s="1" t="s">
        <v>17</v>
      </c>
      <c r="H12348" s="1">
        <v>45.0</v>
      </c>
      <c r="I12348" s="3">
        <v>43863.583333333336</v>
      </c>
      <c r="J12348" s="1">
        <v>1.02502573319444</v>
      </c>
      <c r="K12348" s="1" t="s">
        <v>18</v>
      </c>
      <c r="M12348" s="3">
        <v>43863.61598681713</v>
      </c>
    </row>
    <row r="12349">
      <c r="A12349" s="1">
        <v>12347.0</v>
      </c>
      <c r="B12349" s="1" t="s">
        <v>239</v>
      </c>
      <c r="C12349" s="1" t="s">
        <v>21838</v>
      </c>
      <c r="D12349" s="1" t="s">
        <v>241</v>
      </c>
      <c r="E12349" s="1" t="s">
        <v>1329</v>
      </c>
      <c r="F12349" s="1" t="s">
        <v>243</v>
      </c>
      <c r="G12349" s="1" t="s">
        <v>17</v>
      </c>
      <c r="H12349" s="1">
        <v>45.0</v>
      </c>
      <c r="I12349" s="3">
        <v>44204.666666666664</v>
      </c>
      <c r="J12349" s="1">
        <v>2.92832488727329</v>
      </c>
      <c r="K12349" s="1" t="s">
        <v>46</v>
      </c>
      <c r="M12349" s="3">
        <v>44204.71768519676</v>
      </c>
    </row>
    <row r="12350">
      <c r="A12350" s="1">
        <v>12348.0</v>
      </c>
      <c r="B12350" s="1" t="s">
        <v>150</v>
      </c>
      <c r="C12350" s="1" t="s">
        <v>21839</v>
      </c>
      <c r="D12350" s="1" t="s">
        <v>116</v>
      </c>
      <c r="E12350" s="1" t="s">
        <v>14261</v>
      </c>
      <c r="F12350" s="1" t="s">
        <v>153</v>
      </c>
      <c r="G12350" s="1" t="s">
        <v>17</v>
      </c>
      <c r="H12350" s="1">
        <v>45.0</v>
      </c>
      <c r="I12350" s="3">
        <v>43956.291666666664</v>
      </c>
      <c r="J12350" s="1">
        <v>4.32419984503495</v>
      </c>
      <c r="K12350" s="1" t="s">
        <v>24</v>
      </c>
      <c r="L12350" s="1" t="s">
        <v>406</v>
      </c>
      <c r="M12350" s="3">
        <v>43956.32818398148</v>
      </c>
    </row>
    <row r="12351">
      <c r="A12351" s="1">
        <v>12349.0</v>
      </c>
      <c r="B12351" s="1" t="s">
        <v>340</v>
      </c>
      <c r="C12351" s="1" t="s">
        <v>21840</v>
      </c>
      <c r="D12351" s="1" t="s">
        <v>342</v>
      </c>
      <c r="E12351" s="1" t="s">
        <v>5856</v>
      </c>
      <c r="F12351" s="1" t="s">
        <v>344</v>
      </c>
      <c r="G12351" s="1" t="s">
        <v>35</v>
      </c>
      <c r="H12351" s="1">
        <v>45.0</v>
      </c>
      <c r="I12351" s="3">
        <v>44168.208333333336</v>
      </c>
      <c r="J12351" s="1">
        <v>1.86368250856521</v>
      </c>
      <c r="K12351" s="1" t="s">
        <v>83</v>
      </c>
      <c r="M12351" s="3">
        <v>44168.282983680554</v>
      </c>
    </row>
    <row r="12352">
      <c r="A12352" s="1">
        <v>12350.0</v>
      </c>
      <c r="B12352" s="1" t="s">
        <v>2885</v>
      </c>
      <c r="C12352" s="1" t="s">
        <v>21841</v>
      </c>
      <c r="D12352" s="1" t="s">
        <v>12395</v>
      </c>
      <c r="E12352" s="1" t="s">
        <v>21842</v>
      </c>
      <c r="F12352" s="1" t="s">
        <v>2888</v>
      </c>
      <c r="G12352" s="1" t="s">
        <v>89</v>
      </c>
      <c r="H12352" s="1">
        <v>45.0</v>
      </c>
      <c r="I12352" s="3">
        <v>44176.699320451386</v>
      </c>
      <c r="J12352" s="1">
        <v>2.79471193710927</v>
      </c>
      <c r="K12352" s="1" t="s">
        <v>24</v>
      </c>
      <c r="L12352" s="1" t="s">
        <v>365</v>
      </c>
      <c r="M12352" s="3">
        <v>44176.74475511574</v>
      </c>
    </row>
    <row r="12353">
      <c r="A12353" s="1">
        <v>12351.0</v>
      </c>
      <c r="B12353" s="1" t="s">
        <v>953</v>
      </c>
      <c r="C12353" s="1" t="s">
        <v>21843</v>
      </c>
      <c r="D12353" s="1" t="s">
        <v>1243</v>
      </c>
      <c r="E12353" s="1" t="s">
        <v>10035</v>
      </c>
      <c r="F12353" s="1" t="s">
        <v>1040</v>
      </c>
      <c r="G12353" s="1" t="s">
        <v>17</v>
      </c>
      <c r="H12353" s="1">
        <v>45.0</v>
      </c>
      <c r="I12353" s="3">
        <v>43783.625</v>
      </c>
      <c r="J12353" s="1">
        <v>2.26448040586</v>
      </c>
      <c r="K12353" s="1" t="s">
        <v>18</v>
      </c>
      <c r="M12353" s="3">
        <v>43783.65951391204</v>
      </c>
    </row>
    <row r="12354">
      <c r="A12354" s="1">
        <v>12352.0</v>
      </c>
      <c r="B12354" s="1" t="s">
        <v>119</v>
      </c>
      <c r="C12354" s="1" t="s">
        <v>21844</v>
      </c>
      <c r="D12354" s="1" t="s">
        <v>1802</v>
      </c>
      <c r="E12354" s="1" t="s">
        <v>21845</v>
      </c>
      <c r="F12354" s="1" t="s">
        <v>123</v>
      </c>
      <c r="G12354" s="1" t="s">
        <v>39</v>
      </c>
      <c r="H12354" s="1">
        <v>45.0</v>
      </c>
      <c r="I12354" s="3">
        <v>43923.229166666664</v>
      </c>
      <c r="J12354" s="1">
        <v>2.94022954695254</v>
      </c>
      <c r="K12354" s="1" t="s">
        <v>18</v>
      </c>
      <c r="M12354" s="3">
        <v>43923.26057840278</v>
      </c>
    </row>
    <row r="12355">
      <c r="A12355" s="1">
        <v>12353.0</v>
      </c>
      <c r="B12355" s="1" t="s">
        <v>620</v>
      </c>
      <c r="C12355" s="1" t="s">
        <v>21846</v>
      </c>
      <c r="D12355" s="1" t="s">
        <v>2567</v>
      </c>
      <c r="E12355" s="1" t="s">
        <v>6456</v>
      </c>
      <c r="F12355" s="1" t="s">
        <v>623</v>
      </c>
      <c r="G12355" s="1" t="s">
        <v>17</v>
      </c>
      <c r="H12355" s="1">
        <v>45.0</v>
      </c>
      <c r="I12355" s="3">
        <v>44036.291666666664</v>
      </c>
      <c r="J12355" s="1">
        <v>0.690446364511921</v>
      </c>
      <c r="K12355" s="1" t="s">
        <v>18</v>
      </c>
      <c r="M12355" s="3">
        <v>44036.33221357639</v>
      </c>
    </row>
    <row r="12356">
      <c r="A12356" s="1">
        <v>12354.0</v>
      </c>
      <c r="B12356" s="1" t="s">
        <v>485</v>
      </c>
      <c r="C12356" s="1" t="s">
        <v>21847</v>
      </c>
      <c r="D12356" s="1" t="s">
        <v>383</v>
      </c>
      <c r="E12356" s="1" t="s">
        <v>4534</v>
      </c>
      <c r="F12356" s="1" t="s">
        <v>489</v>
      </c>
      <c r="G12356" s="1" t="s">
        <v>17</v>
      </c>
      <c r="H12356" s="1">
        <v>45.0</v>
      </c>
      <c r="I12356" s="3">
        <v>43942.666666666664</v>
      </c>
      <c r="J12356" s="1">
        <v>3.22586600054825</v>
      </c>
      <c r="K12356" s="1" t="s">
        <v>166</v>
      </c>
      <c r="M12356" s="3">
        <v>43942.69620067129</v>
      </c>
    </row>
    <row r="12357">
      <c r="A12357" s="1">
        <v>12355.0</v>
      </c>
      <c r="B12357" s="1" t="s">
        <v>3353</v>
      </c>
      <c r="C12357" s="1" t="s">
        <v>21848</v>
      </c>
      <c r="D12357" s="1" t="s">
        <v>1637</v>
      </c>
      <c r="E12357" s="1" t="s">
        <v>7237</v>
      </c>
      <c r="F12357" s="1" t="s">
        <v>3357</v>
      </c>
      <c r="G12357" s="1" t="s">
        <v>17</v>
      </c>
      <c r="H12357" s="1">
        <v>45.0</v>
      </c>
      <c r="I12357" s="3">
        <v>44144.479166666664</v>
      </c>
      <c r="J12357" s="1">
        <v>0.198804524401616</v>
      </c>
      <c r="K12357" s="1" t="s">
        <v>56</v>
      </c>
      <c r="M12357" s="3">
        <v>44144.523487314815</v>
      </c>
    </row>
    <row r="12358">
      <c r="A12358" s="1">
        <v>12356.0</v>
      </c>
      <c r="B12358" s="1" t="s">
        <v>78</v>
      </c>
      <c r="C12358" s="1" t="s">
        <v>21849</v>
      </c>
      <c r="D12358" s="1" t="s">
        <v>86</v>
      </c>
      <c r="E12358" s="1" t="s">
        <v>81</v>
      </c>
      <c r="F12358" s="1" t="s">
        <v>82</v>
      </c>
      <c r="G12358" s="1" t="s">
        <v>17</v>
      </c>
      <c r="H12358" s="1">
        <v>45.0</v>
      </c>
      <c r="I12358" s="3">
        <v>43854.229166666664</v>
      </c>
      <c r="J12358" s="1">
        <v>1.434534911785</v>
      </c>
      <c r="K12358" s="1" t="s">
        <v>83</v>
      </c>
      <c r="M12358" s="3">
        <v>43854.26163991898</v>
      </c>
    </row>
    <row r="12359">
      <c r="A12359" s="1">
        <v>12357.0</v>
      </c>
      <c r="B12359" s="1" t="s">
        <v>3706</v>
      </c>
      <c r="C12359" s="1" t="s">
        <v>21850</v>
      </c>
      <c r="D12359" s="1" t="s">
        <v>3708</v>
      </c>
      <c r="E12359" s="1" t="s">
        <v>21851</v>
      </c>
      <c r="F12359" s="1" t="s">
        <v>3710</v>
      </c>
      <c r="G12359" s="1" t="s">
        <v>45</v>
      </c>
      <c r="H12359" s="1">
        <v>45.0</v>
      </c>
      <c r="I12359" s="3">
        <v>44189.59399</v>
      </c>
      <c r="J12359" s="1">
        <v>1.74413745343974</v>
      </c>
      <c r="K12359" s="1" t="s">
        <v>46</v>
      </c>
      <c r="M12359" s="3">
        <v>44189.61478444444</v>
      </c>
    </row>
    <row r="12360">
      <c r="A12360" s="1">
        <v>12358.0</v>
      </c>
      <c r="B12360" s="1" t="s">
        <v>2744</v>
      </c>
      <c r="C12360" s="1" t="s">
        <v>21852</v>
      </c>
      <c r="D12360" s="1" t="s">
        <v>2030</v>
      </c>
      <c r="E12360" s="1" t="s">
        <v>21853</v>
      </c>
      <c r="F12360" s="1" t="s">
        <v>2748</v>
      </c>
      <c r="G12360" s="1" t="s">
        <v>89</v>
      </c>
      <c r="H12360" s="1">
        <v>45.0</v>
      </c>
      <c r="I12360" s="3">
        <v>43872.443635682874</v>
      </c>
      <c r="J12360" s="1">
        <v>2.40752429379245</v>
      </c>
      <c r="K12360" s="1" t="s">
        <v>24</v>
      </c>
      <c r="M12360" s="3">
        <v>43872.45626537037</v>
      </c>
    </row>
    <row r="12361">
      <c r="A12361" s="1">
        <v>12359.0</v>
      </c>
      <c r="B12361" s="1" t="s">
        <v>4213</v>
      </c>
      <c r="C12361" s="1" t="s">
        <v>21854</v>
      </c>
      <c r="D12361" s="1" t="s">
        <v>1291</v>
      </c>
      <c r="E12361" s="1" t="s">
        <v>21855</v>
      </c>
      <c r="F12361" s="1" t="s">
        <v>4216</v>
      </c>
      <c r="G12361" s="1" t="s">
        <v>39</v>
      </c>
      <c r="H12361" s="1">
        <v>45.0</v>
      </c>
      <c r="I12361" s="3">
        <v>43734.541666666664</v>
      </c>
      <c r="J12361" s="1">
        <v>1.75301112948354</v>
      </c>
      <c r="K12361" s="1" t="s">
        <v>24</v>
      </c>
      <c r="M12361" s="3">
        <v>43734.69970107639</v>
      </c>
    </row>
    <row r="12362">
      <c r="A12362" s="1">
        <v>12360.0</v>
      </c>
      <c r="B12362" s="1" t="s">
        <v>354</v>
      </c>
      <c r="C12362" s="1" t="s">
        <v>21856</v>
      </c>
      <c r="D12362" s="1" t="s">
        <v>93</v>
      </c>
      <c r="E12362" s="1" t="s">
        <v>400</v>
      </c>
      <c r="F12362" s="1" t="s">
        <v>358</v>
      </c>
      <c r="G12362" s="1" t="s">
        <v>35</v>
      </c>
      <c r="H12362" s="1">
        <v>45.0</v>
      </c>
      <c r="I12362" s="3">
        <v>43916.666666666664</v>
      </c>
      <c r="J12362" s="1">
        <v>2.79048263496545</v>
      </c>
      <c r="K12362" s="1" t="s">
        <v>24</v>
      </c>
      <c r="M12362" s="3">
        <v>43917.5270627662</v>
      </c>
    </row>
    <row r="12363">
      <c r="A12363" s="1">
        <v>12361.0</v>
      </c>
      <c r="B12363" s="1" t="s">
        <v>385</v>
      </c>
      <c r="C12363" s="1" t="s">
        <v>21857</v>
      </c>
      <c r="D12363" s="1" t="s">
        <v>116</v>
      </c>
      <c r="E12363" s="1" t="s">
        <v>2607</v>
      </c>
      <c r="F12363" s="1" t="s">
        <v>388</v>
      </c>
      <c r="G12363" s="1" t="s">
        <v>17</v>
      </c>
      <c r="H12363" s="1">
        <v>45.0</v>
      </c>
      <c r="I12363" s="3">
        <v>43859.5</v>
      </c>
      <c r="J12363" s="1">
        <v>5.17863008661144</v>
      </c>
      <c r="K12363" s="1" t="s">
        <v>24</v>
      </c>
      <c r="M12363" s="3">
        <v>43859.53221784722</v>
      </c>
    </row>
    <row r="12364">
      <c r="A12364" s="1">
        <v>12362.0</v>
      </c>
      <c r="B12364" s="1" t="s">
        <v>184</v>
      </c>
      <c r="C12364" s="1" t="s">
        <v>21858</v>
      </c>
      <c r="D12364" s="1" t="s">
        <v>148</v>
      </c>
      <c r="E12364" s="1" t="s">
        <v>6328</v>
      </c>
      <c r="F12364" s="1" t="s">
        <v>187</v>
      </c>
      <c r="G12364" s="1" t="s">
        <v>17</v>
      </c>
      <c r="H12364" s="1">
        <v>45.0</v>
      </c>
      <c r="I12364" s="3">
        <v>44228.666666666664</v>
      </c>
      <c r="J12364" s="1">
        <v>1.63499839533319</v>
      </c>
      <c r="K12364" s="1" t="s">
        <v>24</v>
      </c>
      <c r="L12364" s="1" t="s">
        <v>188</v>
      </c>
      <c r="M12364" s="3">
        <v>44228.70314077546</v>
      </c>
    </row>
    <row r="12365">
      <c r="A12365" s="1">
        <v>12363.0</v>
      </c>
      <c r="B12365" s="1" t="s">
        <v>1245</v>
      </c>
      <c r="C12365" s="1" t="s">
        <v>21859</v>
      </c>
      <c r="D12365" s="1" t="s">
        <v>1553</v>
      </c>
      <c r="E12365" s="1" t="s">
        <v>21860</v>
      </c>
      <c r="F12365" s="1" t="s">
        <v>1248</v>
      </c>
      <c r="G12365" s="1" t="s">
        <v>39</v>
      </c>
      <c r="H12365" s="1">
        <v>45.0</v>
      </c>
      <c r="I12365" s="3">
        <v>44081.291666666664</v>
      </c>
      <c r="J12365" s="1">
        <v>0.261865004955161</v>
      </c>
      <c r="K12365" s="1" t="s">
        <v>218</v>
      </c>
      <c r="L12365" s="1" t="s">
        <v>787</v>
      </c>
      <c r="M12365" s="3">
        <v>44081.32127774305</v>
      </c>
    </row>
    <row r="12366">
      <c r="A12366" s="1">
        <v>12364.0</v>
      </c>
      <c r="B12366" s="1" t="s">
        <v>1699</v>
      </c>
      <c r="C12366" s="1" t="s">
        <v>21861</v>
      </c>
      <c r="D12366" s="1" t="s">
        <v>701</v>
      </c>
      <c r="E12366" s="1" t="s">
        <v>1701</v>
      </c>
      <c r="F12366" s="1" t="s">
        <v>1702</v>
      </c>
      <c r="G12366" s="1" t="s">
        <v>35</v>
      </c>
      <c r="H12366" s="1">
        <v>45.0</v>
      </c>
      <c r="I12366" s="3">
        <v>44207.270833333336</v>
      </c>
      <c r="J12366" s="1">
        <v>3.13012267073427</v>
      </c>
      <c r="K12366" s="1" t="s">
        <v>24</v>
      </c>
      <c r="L12366" s="1" t="s">
        <v>1006</v>
      </c>
      <c r="M12366" s="3">
        <v>44207.306091805556</v>
      </c>
    </row>
    <row r="12367">
      <c r="A12367" s="1">
        <v>12365.0</v>
      </c>
      <c r="B12367" s="1" t="s">
        <v>2671</v>
      </c>
      <c r="C12367" s="1" t="s">
        <v>21862</v>
      </c>
      <c r="D12367" s="1" t="s">
        <v>2673</v>
      </c>
      <c r="E12367" s="1" t="s">
        <v>2674</v>
      </c>
      <c r="F12367" s="1" t="s">
        <v>2675</v>
      </c>
      <c r="G12367" s="1" t="s">
        <v>17</v>
      </c>
      <c r="H12367" s="1">
        <v>45.0</v>
      </c>
      <c r="I12367" s="3">
        <v>44134.291666666664</v>
      </c>
      <c r="J12367" s="1">
        <v>0.692015645278715</v>
      </c>
      <c r="K12367" s="1" t="s">
        <v>83</v>
      </c>
      <c r="L12367" s="1" t="s">
        <v>90</v>
      </c>
      <c r="M12367" s="3">
        <v>44134.325564618055</v>
      </c>
    </row>
    <row r="12368">
      <c r="A12368" s="1">
        <v>12366.0</v>
      </c>
      <c r="B12368" s="1" t="s">
        <v>184</v>
      </c>
      <c r="C12368" s="1" t="s">
        <v>21863</v>
      </c>
      <c r="D12368" s="1" t="s">
        <v>148</v>
      </c>
      <c r="E12368" s="1" t="s">
        <v>7849</v>
      </c>
      <c r="F12368" s="1" t="s">
        <v>187</v>
      </c>
      <c r="G12368" s="1" t="s">
        <v>17</v>
      </c>
      <c r="H12368" s="1">
        <v>45.0</v>
      </c>
      <c r="I12368" s="3">
        <v>43867.729166666664</v>
      </c>
      <c r="J12368" s="1">
        <v>4.31057836390668</v>
      </c>
      <c r="K12368" s="1" t="s">
        <v>24</v>
      </c>
      <c r="M12368" s="3">
        <v>43867.77234625</v>
      </c>
    </row>
    <row r="12369">
      <c r="A12369" s="1">
        <v>12367.0</v>
      </c>
      <c r="B12369" s="1" t="s">
        <v>1954</v>
      </c>
      <c r="C12369" s="1" t="s">
        <v>21864</v>
      </c>
      <c r="D12369" s="1" t="s">
        <v>342</v>
      </c>
      <c r="E12369" s="1" t="s">
        <v>21865</v>
      </c>
      <c r="F12369" s="1" t="s">
        <v>1957</v>
      </c>
      <c r="G12369" s="1" t="s">
        <v>39</v>
      </c>
      <c r="H12369" s="1">
        <v>45.0</v>
      </c>
      <c r="I12369" s="3">
        <v>44109.71875</v>
      </c>
      <c r="J12369" s="1">
        <v>0.586155686232871</v>
      </c>
      <c r="K12369" s="1" t="s">
        <v>83</v>
      </c>
      <c r="L12369" s="1" t="s">
        <v>1958</v>
      </c>
      <c r="M12369" s="3">
        <v>44109.749902476855</v>
      </c>
    </row>
    <row r="12370">
      <c r="A12370" s="1">
        <v>12368.0</v>
      </c>
      <c r="B12370" s="1" t="s">
        <v>12</v>
      </c>
      <c r="C12370" s="1" t="s">
        <v>21866</v>
      </c>
      <c r="D12370" s="1" t="s">
        <v>6850</v>
      </c>
      <c r="E12370" s="1" t="s">
        <v>926</v>
      </c>
      <c r="F12370" s="1" t="s">
        <v>16</v>
      </c>
      <c r="G12370" s="1" t="s">
        <v>17</v>
      </c>
      <c r="H12370" s="1">
        <v>45.0</v>
      </c>
      <c r="I12370" s="3">
        <v>43841.291666666664</v>
      </c>
      <c r="J12370" s="1">
        <v>1.53924453649913</v>
      </c>
      <c r="K12370" s="1" t="s">
        <v>18</v>
      </c>
      <c r="M12370" s="3">
        <v>43841.33117570602</v>
      </c>
    </row>
    <row r="12371">
      <c r="A12371" s="1">
        <v>12369.0</v>
      </c>
      <c r="B12371" s="1" t="s">
        <v>582</v>
      </c>
      <c r="C12371" s="1" t="s">
        <v>21867</v>
      </c>
      <c r="D12371" s="1" t="s">
        <v>4772</v>
      </c>
      <c r="E12371" s="1" t="s">
        <v>4416</v>
      </c>
      <c r="F12371" s="1" t="s">
        <v>586</v>
      </c>
      <c r="G12371" s="1" t="s">
        <v>17</v>
      </c>
      <c r="H12371" s="1">
        <v>45.0</v>
      </c>
      <c r="I12371" s="3">
        <v>44117.25</v>
      </c>
      <c r="J12371" s="1">
        <v>0.817042387142903</v>
      </c>
      <c r="K12371" s="1" t="s">
        <v>166</v>
      </c>
      <c r="L12371" s="1" t="s">
        <v>167</v>
      </c>
      <c r="M12371" s="3">
        <v>44117.33331938658</v>
      </c>
    </row>
    <row r="12372">
      <c r="A12372" s="1">
        <v>12370.0</v>
      </c>
      <c r="B12372" s="1" t="s">
        <v>97</v>
      </c>
      <c r="C12372" s="1" t="s">
        <v>21868</v>
      </c>
      <c r="D12372" s="1" t="s">
        <v>3658</v>
      </c>
      <c r="E12372" s="1" t="s">
        <v>21869</v>
      </c>
      <c r="F12372" s="1" t="s">
        <v>101</v>
      </c>
      <c r="G12372" s="1" t="s">
        <v>39</v>
      </c>
      <c r="H12372" s="1">
        <v>45.0</v>
      </c>
      <c r="I12372" s="3">
        <v>43912.708333333336</v>
      </c>
      <c r="J12372" s="1">
        <v>2.64600589137795</v>
      </c>
      <c r="K12372" s="1" t="s">
        <v>24</v>
      </c>
      <c r="M12372" s="3">
        <v>43912.73135678241</v>
      </c>
    </row>
    <row r="12373">
      <c r="A12373" s="1">
        <v>12371.0</v>
      </c>
      <c r="B12373" s="1" t="s">
        <v>239</v>
      </c>
      <c r="C12373" s="1" t="s">
        <v>21870</v>
      </c>
      <c r="D12373" s="1" t="s">
        <v>241</v>
      </c>
      <c r="E12373" s="1" t="s">
        <v>6672</v>
      </c>
      <c r="F12373" s="1" t="s">
        <v>243</v>
      </c>
      <c r="G12373" s="1" t="s">
        <v>35</v>
      </c>
      <c r="H12373" s="1">
        <v>45.0</v>
      </c>
      <c r="I12373" s="3">
        <v>44162.541666666664</v>
      </c>
      <c r="J12373" s="1">
        <v>0.373259759732851</v>
      </c>
      <c r="K12373" s="1" t="s">
        <v>46</v>
      </c>
      <c r="L12373" s="1" t="s">
        <v>244</v>
      </c>
      <c r="M12373" s="3">
        <v>44162.617005949076</v>
      </c>
    </row>
    <row r="12374">
      <c r="A12374" s="1">
        <v>12372.0</v>
      </c>
      <c r="B12374" s="1" t="s">
        <v>1516</v>
      </c>
      <c r="C12374" s="1" t="s">
        <v>21871</v>
      </c>
      <c r="D12374" s="1" t="s">
        <v>8069</v>
      </c>
      <c r="E12374" s="1" t="s">
        <v>20579</v>
      </c>
      <c r="F12374" s="1" t="s">
        <v>1519</v>
      </c>
      <c r="G12374" s="1" t="s">
        <v>17</v>
      </c>
      <c r="H12374" s="1">
        <v>45.0</v>
      </c>
      <c r="I12374" s="3">
        <v>44249.625</v>
      </c>
      <c r="J12374" s="1">
        <v>4.00728588890401</v>
      </c>
      <c r="K12374" s="1" t="s">
        <v>689</v>
      </c>
      <c r="M12374" s="3">
        <v>44249.650723425926</v>
      </c>
    </row>
    <row r="12375">
      <c r="A12375" s="1">
        <v>12373.0</v>
      </c>
      <c r="B12375" s="1" t="s">
        <v>21872</v>
      </c>
      <c r="C12375" s="1" t="s">
        <v>21873</v>
      </c>
      <c r="D12375" s="1" t="s">
        <v>4175</v>
      </c>
      <c r="E12375" s="1" t="s">
        <v>21874</v>
      </c>
      <c r="F12375" s="1" t="s">
        <v>21875</v>
      </c>
      <c r="G12375" s="1" t="s">
        <v>17</v>
      </c>
      <c r="H12375" s="1">
        <v>45.0</v>
      </c>
      <c r="I12375" s="3">
        <v>43901.270833333336</v>
      </c>
      <c r="J12375" s="1">
        <v>1.55608048070153</v>
      </c>
      <c r="K12375" s="1" t="s">
        <v>1376</v>
      </c>
      <c r="M12375" s="3">
        <v>43901.30518565972</v>
      </c>
    </row>
    <row r="12376">
      <c r="A12376" s="1">
        <v>12374.0</v>
      </c>
      <c r="B12376" s="1" t="s">
        <v>229</v>
      </c>
      <c r="C12376" s="1" t="s">
        <v>21876</v>
      </c>
      <c r="D12376" s="1" t="s">
        <v>207</v>
      </c>
      <c r="E12376" s="1" t="s">
        <v>339</v>
      </c>
      <c r="F12376" s="1" t="s">
        <v>232</v>
      </c>
      <c r="G12376" s="1" t="s">
        <v>17</v>
      </c>
      <c r="H12376" s="1">
        <v>45.0</v>
      </c>
      <c r="I12376" s="3">
        <v>44055.625</v>
      </c>
      <c r="J12376" s="1">
        <v>1.01194027449488</v>
      </c>
      <c r="K12376" s="1" t="s">
        <v>24</v>
      </c>
      <c r="M12376" s="3">
        <v>44055.66433969908</v>
      </c>
    </row>
    <row r="12377">
      <c r="A12377" s="1">
        <v>12375.0</v>
      </c>
      <c r="B12377" s="1" t="s">
        <v>11932</v>
      </c>
      <c r="C12377" s="1" t="s">
        <v>21877</v>
      </c>
      <c r="D12377" s="1" t="s">
        <v>1988</v>
      </c>
      <c r="E12377" s="1" t="s">
        <v>21878</v>
      </c>
      <c r="F12377" s="1" t="s">
        <v>11935</v>
      </c>
      <c r="G12377" s="1" t="s">
        <v>39</v>
      </c>
      <c r="H12377" s="1">
        <v>45.0</v>
      </c>
      <c r="I12377" s="3">
        <v>43878.666666666664</v>
      </c>
      <c r="J12377" s="1">
        <v>1.93719218359198</v>
      </c>
      <c r="K12377" s="1" t="s">
        <v>18</v>
      </c>
      <c r="M12377" s="3">
        <v>43878.692603449075</v>
      </c>
    </row>
    <row r="12378">
      <c r="A12378" s="1">
        <v>12376.0</v>
      </c>
      <c r="B12378" s="1" t="s">
        <v>97</v>
      </c>
      <c r="C12378" s="1" t="s">
        <v>21879</v>
      </c>
      <c r="D12378" s="1" t="s">
        <v>321</v>
      </c>
      <c r="E12378" s="1" t="s">
        <v>21880</v>
      </c>
      <c r="F12378" s="1" t="s">
        <v>101</v>
      </c>
      <c r="G12378" s="1" t="s">
        <v>39</v>
      </c>
      <c r="H12378" s="1">
        <v>45.0</v>
      </c>
      <c r="I12378" s="3">
        <v>43915.416666666664</v>
      </c>
      <c r="J12378" s="1">
        <v>1.65070103346532</v>
      </c>
      <c r="K12378" s="1" t="s">
        <v>24</v>
      </c>
      <c r="L12378" s="1" t="s">
        <v>882</v>
      </c>
      <c r="M12378" s="3">
        <v>43915.457304895834</v>
      </c>
    </row>
    <row r="12379">
      <c r="A12379" s="1">
        <v>12377.0</v>
      </c>
      <c r="B12379" s="1" t="s">
        <v>2891</v>
      </c>
      <c r="C12379" s="1" t="s">
        <v>21881</v>
      </c>
      <c r="D12379" s="1" t="s">
        <v>522</v>
      </c>
      <c r="E12379" s="1" t="s">
        <v>9950</v>
      </c>
      <c r="F12379" s="1" t="s">
        <v>2894</v>
      </c>
      <c r="G12379" s="1" t="s">
        <v>35</v>
      </c>
      <c r="H12379" s="1">
        <v>45.0</v>
      </c>
      <c r="I12379" s="3">
        <v>44147.229166666664</v>
      </c>
      <c r="J12379" s="1">
        <v>0.583651158878412</v>
      </c>
      <c r="K12379" s="1" t="s">
        <v>46</v>
      </c>
      <c r="M12379" s="3">
        <v>44147.259906273146</v>
      </c>
    </row>
    <row r="12380">
      <c r="A12380" s="1">
        <v>12378.0</v>
      </c>
      <c r="B12380" s="1" t="s">
        <v>354</v>
      </c>
      <c r="C12380" s="1" t="s">
        <v>21882</v>
      </c>
      <c r="D12380" s="1" t="s">
        <v>93</v>
      </c>
      <c r="E12380" s="1" t="s">
        <v>9572</v>
      </c>
      <c r="F12380" s="1" t="s">
        <v>358</v>
      </c>
      <c r="G12380" s="1" t="s">
        <v>35</v>
      </c>
      <c r="H12380" s="1">
        <v>45.0</v>
      </c>
      <c r="I12380" s="3">
        <v>44138.645833333336</v>
      </c>
      <c r="J12380" s="1">
        <v>0.809716710107676</v>
      </c>
      <c r="K12380" s="1" t="s">
        <v>24</v>
      </c>
      <c r="M12380" s="3">
        <v>44138.676331828705</v>
      </c>
    </row>
    <row r="12381">
      <c r="A12381" s="1">
        <v>12379.0</v>
      </c>
      <c r="B12381" s="1" t="s">
        <v>2526</v>
      </c>
      <c r="C12381" s="1" t="s">
        <v>21883</v>
      </c>
      <c r="D12381" s="1" t="s">
        <v>1802</v>
      </c>
      <c r="E12381" s="1" t="s">
        <v>21884</v>
      </c>
      <c r="F12381" s="1" t="s">
        <v>2530</v>
      </c>
      <c r="G12381" s="1" t="s">
        <v>39</v>
      </c>
      <c r="H12381" s="1">
        <v>45.0</v>
      </c>
      <c r="I12381" s="3">
        <v>43856.708333333336</v>
      </c>
      <c r="J12381" s="1">
        <v>1.04475545338615</v>
      </c>
      <c r="K12381" s="1" t="s">
        <v>83</v>
      </c>
      <c r="M12381" s="3">
        <v>43856.75419755787</v>
      </c>
    </row>
    <row r="12382">
      <c r="A12382" s="1">
        <v>12380.0</v>
      </c>
      <c r="B12382" s="1" t="s">
        <v>7239</v>
      </c>
      <c r="C12382" s="1" t="s">
        <v>21885</v>
      </c>
      <c r="D12382" s="1" t="s">
        <v>818</v>
      </c>
      <c r="E12382" s="1" t="s">
        <v>21886</v>
      </c>
      <c r="F12382" s="1" t="s">
        <v>7242</v>
      </c>
      <c r="G12382" s="1" t="s">
        <v>89</v>
      </c>
      <c r="H12382" s="1">
        <v>45.0</v>
      </c>
      <c r="I12382" s="3">
        <v>44182.297897743054</v>
      </c>
      <c r="J12382" s="1">
        <v>3.30102661185301</v>
      </c>
      <c r="K12382" s="1" t="s">
        <v>18</v>
      </c>
      <c r="L12382" s="1" t="s">
        <v>444</v>
      </c>
      <c r="M12382" s="3">
        <v>44182.31034853009</v>
      </c>
    </row>
    <row r="12383">
      <c r="A12383" s="1">
        <v>12381.0</v>
      </c>
      <c r="B12383" s="1" t="s">
        <v>953</v>
      </c>
      <c r="C12383" s="1" t="s">
        <v>21887</v>
      </c>
      <c r="D12383" s="1" t="s">
        <v>1243</v>
      </c>
      <c r="E12383" s="1" t="s">
        <v>5950</v>
      </c>
      <c r="F12383" s="1" t="s">
        <v>1040</v>
      </c>
      <c r="G12383" s="1" t="s">
        <v>17</v>
      </c>
      <c r="H12383" s="1">
        <v>45.0</v>
      </c>
      <c r="I12383" s="3">
        <v>43875.625</v>
      </c>
      <c r="J12383" s="1">
        <v>2.23445747179825</v>
      </c>
      <c r="K12383" s="1" t="s">
        <v>18</v>
      </c>
      <c r="M12383" s="3">
        <v>43875.65982325232</v>
      </c>
    </row>
    <row r="12384">
      <c r="A12384" s="1">
        <v>12382.0</v>
      </c>
      <c r="B12384" s="1" t="s">
        <v>1361</v>
      </c>
      <c r="C12384" s="1" t="s">
        <v>21888</v>
      </c>
      <c r="D12384" s="1" t="s">
        <v>2768</v>
      </c>
      <c r="E12384" s="1" t="s">
        <v>21889</v>
      </c>
      <c r="F12384" s="1" t="s">
        <v>1365</v>
      </c>
      <c r="G12384" s="1" t="s">
        <v>35</v>
      </c>
      <c r="H12384" s="1">
        <v>45.0</v>
      </c>
      <c r="I12384" s="3">
        <v>44186.208333333336</v>
      </c>
      <c r="J12384" s="1">
        <v>0.0</v>
      </c>
      <c r="K12384" s="1" t="s">
        <v>62</v>
      </c>
      <c r="L12384" s="1" t="s">
        <v>671</v>
      </c>
      <c r="M12384" s="3">
        <v>44186.30082133102</v>
      </c>
    </row>
    <row r="12385">
      <c r="A12385" s="1">
        <v>12383.0</v>
      </c>
      <c r="B12385" s="1" t="s">
        <v>474</v>
      </c>
      <c r="C12385" s="1" t="s">
        <v>21890</v>
      </c>
      <c r="D12385" s="1" t="s">
        <v>241</v>
      </c>
      <c r="E12385" s="1" t="s">
        <v>21891</v>
      </c>
      <c r="F12385" s="1" t="s">
        <v>477</v>
      </c>
      <c r="G12385" s="1" t="s">
        <v>89</v>
      </c>
      <c r="H12385" s="1">
        <v>45.0</v>
      </c>
      <c r="I12385" s="3">
        <v>44130.781921863425</v>
      </c>
      <c r="J12385" s="1">
        <v>1.13409654718507</v>
      </c>
      <c r="K12385" s="1" t="s">
        <v>46</v>
      </c>
      <c r="M12385" s="3">
        <v>44130.816560046296</v>
      </c>
    </row>
    <row r="12386">
      <c r="A12386" s="1">
        <v>12384.0</v>
      </c>
      <c r="B12386" s="1" t="s">
        <v>401</v>
      </c>
      <c r="C12386" s="1" t="s">
        <v>21892</v>
      </c>
      <c r="D12386" s="1" t="s">
        <v>532</v>
      </c>
      <c r="E12386" s="1" t="s">
        <v>21893</v>
      </c>
      <c r="F12386" s="1" t="s">
        <v>405</v>
      </c>
      <c r="G12386" s="1" t="s">
        <v>89</v>
      </c>
      <c r="H12386" s="1">
        <v>45.0</v>
      </c>
      <c r="I12386" s="3">
        <v>44122.45957263889</v>
      </c>
      <c r="J12386" s="1">
        <v>1.64147322991172</v>
      </c>
      <c r="K12386" s="1" t="s">
        <v>24</v>
      </c>
      <c r="M12386" s="3">
        <v>44122.51963150463</v>
      </c>
    </row>
    <row r="12387">
      <c r="A12387" s="1">
        <v>12385.0</v>
      </c>
      <c r="B12387" s="1" t="s">
        <v>1437</v>
      </c>
      <c r="C12387" s="1" t="s">
        <v>21894</v>
      </c>
      <c r="D12387" s="1" t="s">
        <v>4482</v>
      </c>
      <c r="E12387" s="1" t="s">
        <v>21895</v>
      </c>
      <c r="F12387" s="1" t="s">
        <v>1440</v>
      </c>
      <c r="G12387" s="1" t="s">
        <v>39</v>
      </c>
      <c r="H12387" s="1">
        <v>45.0</v>
      </c>
      <c r="I12387" s="3">
        <v>44223.21875</v>
      </c>
      <c r="J12387" s="1">
        <v>8.55845878196162</v>
      </c>
      <c r="K12387" s="1" t="s">
        <v>24</v>
      </c>
      <c r="L12387" s="1" t="s">
        <v>365</v>
      </c>
      <c r="M12387" s="3">
        <v>44223.24390886574</v>
      </c>
    </row>
    <row r="12388">
      <c r="A12388" s="1">
        <v>12386.0</v>
      </c>
      <c r="B12388" s="1" t="s">
        <v>2080</v>
      </c>
      <c r="C12388" s="1" t="s">
        <v>21896</v>
      </c>
      <c r="D12388" s="1" t="s">
        <v>258</v>
      </c>
      <c r="E12388" s="1" t="s">
        <v>2592</v>
      </c>
      <c r="F12388" s="1" t="s">
        <v>2083</v>
      </c>
      <c r="G12388" s="1" t="s">
        <v>17</v>
      </c>
      <c r="H12388" s="1">
        <v>45.0</v>
      </c>
      <c r="I12388" s="3">
        <v>43783.625</v>
      </c>
      <c r="J12388" s="1">
        <v>1.72913159557741</v>
      </c>
      <c r="K12388" s="1" t="s">
        <v>166</v>
      </c>
      <c r="M12388" s="3">
        <v>43783.65047792824</v>
      </c>
    </row>
    <row r="12389">
      <c r="A12389" s="1">
        <v>12387.0</v>
      </c>
      <c r="B12389" s="1" t="s">
        <v>3945</v>
      </c>
      <c r="C12389" s="1" t="s">
        <v>21897</v>
      </c>
      <c r="D12389" s="1" t="s">
        <v>32</v>
      </c>
      <c r="E12389" s="1" t="s">
        <v>21898</v>
      </c>
      <c r="F12389" s="1" t="s">
        <v>3948</v>
      </c>
      <c r="G12389" s="1" t="s">
        <v>39</v>
      </c>
      <c r="H12389" s="1">
        <v>45.0</v>
      </c>
      <c r="I12389" s="3">
        <v>43784.583333333336</v>
      </c>
      <c r="J12389" s="1">
        <v>0.0935054656271698</v>
      </c>
      <c r="K12389" s="1" t="s">
        <v>24</v>
      </c>
      <c r="M12389" s="3">
        <v>43784.65419469908</v>
      </c>
    </row>
    <row r="12390">
      <c r="A12390" s="1">
        <v>12388.0</v>
      </c>
      <c r="B12390" s="1" t="s">
        <v>1170</v>
      </c>
      <c r="C12390" s="1" t="s">
        <v>21899</v>
      </c>
      <c r="D12390" s="1" t="s">
        <v>3469</v>
      </c>
      <c r="E12390" s="1" t="s">
        <v>7566</v>
      </c>
      <c r="F12390" s="1" t="s">
        <v>1174</v>
      </c>
      <c r="G12390" s="1" t="s">
        <v>35</v>
      </c>
      <c r="H12390" s="1">
        <v>45.0</v>
      </c>
      <c r="I12390" s="3">
        <v>44176.25</v>
      </c>
      <c r="J12390" s="1">
        <v>3.3762201096597</v>
      </c>
      <c r="K12390" s="1" t="s">
        <v>24</v>
      </c>
      <c r="L12390" s="1" t="s">
        <v>238</v>
      </c>
      <c r="M12390" s="3">
        <v>44176.283715949074</v>
      </c>
    </row>
    <row r="12391">
      <c r="A12391" s="1">
        <v>12389.0</v>
      </c>
      <c r="B12391" s="1" t="s">
        <v>389</v>
      </c>
      <c r="C12391" s="1" t="s">
        <v>21900</v>
      </c>
      <c r="D12391" s="1" t="s">
        <v>818</v>
      </c>
      <c r="E12391" s="1" t="s">
        <v>5735</v>
      </c>
      <c r="F12391" s="1" t="s">
        <v>393</v>
      </c>
      <c r="G12391" s="1" t="s">
        <v>17</v>
      </c>
      <c r="H12391" s="1">
        <v>45.0</v>
      </c>
      <c r="I12391" s="3">
        <v>44139.291666666664</v>
      </c>
      <c r="J12391" s="1">
        <v>3.02315333978951</v>
      </c>
      <c r="K12391" s="1" t="s">
        <v>18</v>
      </c>
      <c r="M12391" s="3">
        <v>44139.33448722222</v>
      </c>
    </row>
    <row r="12392">
      <c r="A12392" s="1">
        <v>12390.0</v>
      </c>
      <c r="B12392" s="1" t="s">
        <v>1659</v>
      </c>
      <c r="C12392" s="1" t="s">
        <v>21901</v>
      </c>
      <c r="D12392" s="1" t="s">
        <v>2504</v>
      </c>
      <c r="E12392" s="1" t="s">
        <v>21902</v>
      </c>
      <c r="F12392" s="1" t="s">
        <v>1662</v>
      </c>
      <c r="G12392" s="1" t="s">
        <v>89</v>
      </c>
      <c r="H12392" s="1">
        <v>45.0</v>
      </c>
      <c r="I12392" s="3">
        <v>44146.489055578706</v>
      </c>
      <c r="J12392" s="1">
        <v>2.18815980137027</v>
      </c>
      <c r="K12392" s="1" t="s">
        <v>24</v>
      </c>
      <c r="M12392" s="3">
        <v>44146.489331412035</v>
      </c>
    </row>
    <row r="12393">
      <c r="A12393" s="1">
        <v>12391.0</v>
      </c>
      <c r="B12393" s="1" t="s">
        <v>2968</v>
      </c>
      <c r="C12393" s="1" t="s">
        <v>21903</v>
      </c>
      <c r="D12393" s="1" t="s">
        <v>818</v>
      </c>
      <c r="E12393" s="1" t="s">
        <v>21904</v>
      </c>
      <c r="F12393" s="1" t="s">
        <v>2971</v>
      </c>
      <c r="G12393" s="1" t="s">
        <v>89</v>
      </c>
      <c r="H12393" s="1">
        <v>45.0</v>
      </c>
      <c r="I12393" s="3">
        <v>44097.36196297454</v>
      </c>
      <c r="J12393" s="1">
        <v>4.3713850755379</v>
      </c>
      <c r="K12393" s="1" t="s">
        <v>18</v>
      </c>
      <c r="L12393" s="1" t="s">
        <v>2972</v>
      </c>
      <c r="M12393" s="3">
        <v>44097.39634866898</v>
      </c>
    </row>
    <row r="12394">
      <c r="A12394" s="1">
        <v>12392.0</v>
      </c>
      <c r="B12394" s="1" t="s">
        <v>21905</v>
      </c>
      <c r="C12394" s="1" t="s">
        <v>21906</v>
      </c>
      <c r="D12394" s="1" t="s">
        <v>1802</v>
      </c>
      <c r="E12394" s="1" t="s">
        <v>21907</v>
      </c>
      <c r="F12394" s="1" t="s">
        <v>21908</v>
      </c>
      <c r="G12394" s="1" t="s">
        <v>39</v>
      </c>
      <c r="H12394" s="1">
        <v>45.0</v>
      </c>
      <c r="I12394" s="3">
        <v>43856.541666666664</v>
      </c>
      <c r="J12394" s="1">
        <v>1.17120486810843</v>
      </c>
      <c r="K12394" s="1" t="s">
        <v>1376</v>
      </c>
      <c r="M12394" s="3">
        <v>43856.585433402775</v>
      </c>
    </row>
    <row r="12395">
      <c r="A12395" s="1">
        <v>12393.0</v>
      </c>
      <c r="B12395" s="1" t="s">
        <v>16850</v>
      </c>
      <c r="C12395" s="1" t="s">
        <v>21909</v>
      </c>
      <c r="D12395" s="1" t="s">
        <v>1204</v>
      </c>
      <c r="E12395" s="1" t="s">
        <v>16852</v>
      </c>
      <c r="F12395" s="1" t="s">
        <v>16853</v>
      </c>
      <c r="G12395" s="1" t="s">
        <v>17</v>
      </c>
      <c r="H12395" s="1">
        <v>45.0</v>
      </c>
      <c r="I12395" s="3">
        <v>43691.625</v>
      </c>
      <c r="J12395" s="1">
        <v>2.92757250871112</v>
      </c>
      <c r="K12395" s="1" t="s">
        <v>24</v>
      </c>
      <c r="M12395" s="3">
        <v>43691.65988164352</v>
      </c>
    </row>
    <row r="12396">
      <c r="A12396" s="1">
        <v>12394.0</v>
      </c>
      <c r="B12396" s="1" t="s">
        <v>2698</v>
      </c>
      <c r="C12396" s="1" t="s">
        <v>21910</v>
      </c>
      <c r="D12396" s="1" t="s">
        <v>5745</v>
      </c>
      <c r="E12396" s="1" t="s">
        <v>5746</v>
      </c>
      <c r="F12396" s="1" t="s">
        <v>2701</v>
      </c>
      <c r="G12396" s="1" t="s">
        <v>17</v>
      </c>
      <c r="H12396" s="1">
        <v>45.0</v>
      </c>
      <c r="I12396" s="3">
        <v>44059.25</v>
      </c>
      <c r="J12396" s="1">
        <v>1.50821374182148</v>
      </c>
      <c r="K12396" s="1" t="s">
        <v>46</v>
      </c>
      <c r="L12396" s="1" t="s">
        <v>3232</v>
      </c>
      <c r="M12396" s="3">
        <v>44059.281146863425</v>
      </c>
    </row>
    <row r="12397">
      <c r="A12397" s="1">
        <v>12395.0</v>
      </c>
      <c r="B12397" s="1" t="s">
        <v>298</v>
      </c>
      <c r="C12397" s="1" t="s">
        <v>21911</v>
      </c>
      <c r="D12397" s="1" t="s">
        <v>211</v>
      </c>
      <c r="E12397" s="1" t="s">
        <v>4204</v>
      </c>
      <c r="F12397" s="1" t="s">
        <v>302</v>
      </c>
      <c r="G12397" s="1" t="s">
        <v>17</v>
      </c>
      <c r="H12397" s="1">
        <v>45.0</v>
      </c>
      <c r="I12397" s="3">
        <v>44117.375</v>
      </c>
      <c r="J12397" s="1">
        <v>1.47337464333217</v>
      </c>
      <c r="K12397" s="1" t="s">
        <v>218</v>
      </c>
      <c r="M12397" s="3">
        <v>44117.404809872685</v>
      </c>
    </row>
    <row r="12398">
      <c r="A12398" s="1">
        <v>12396.0</v>
      </c>
      <c r="B12398" s="1" t="s">
        <v>3724</v>
      </c>
      <c r="C12398" s="1" t="s">
        <v>21912</v>
      </c>
      <c r="D12398" s="1" t="s">
        <v>12913</v>
      </c>
      <c r="E12398" s="1" t="s">
        <v>21913</v>
      </c>
      <c r="F12398" s="1" t="s">
        <v>3727</v>
      </c>
      <c r="G12398" s="1" t="s">
        <v>39</v>
      </c>
      <c r="H12398" s="1">
        <v>45.0</v>
      </c>
      <c r="I12398" s="3">
        <v>44148.708333333336</v>
      </c>
      <c r="J12398" s="1">
        <v>0.669004059699846</v>
      </c>
      <c r="K12398" s="1" t="s">
        <v>218</v>
      </c>
      <c r="M12398" s="3">
        <v>44148.755475833335</v>
      </c>
    </row>
    <row r="12399">
      <c r="A12399" s="1">
        <v>12397.0</v>
      </c>
      <c r="B12399" s="1" t="s">
        <v>1230</v>
      </c>
      <c r="C12399" s="1" t="s">
        <v>21914</v>
      </c>
      <c r="D12399" s="1" t="s">
        <v>121</v>
      </c>
      <c r="E12399" s="1" t="s">
        <v>21915</v>
      </c>
      <c r="F12399" s="1" t="s">
        <v>1234</v>
      </c>
      <c r="G12399" s="1" t="s">
        <v>89</v>
      </c>
      <c r="H12399" s="1">
        <v>45.0</v>
      </c>
      <c r="I12399" s="3">
        <v>44087.53397400463</v>
      </c>
      <c r="J12399" s="1">
        <v>1.75550374964774</v>
      </c>
      <c r="K12399" s="1" t="s">
        <v>18</v>
      </c>
      <c r="M12399" s="3">
        <v>44087.54054789352</v>
      </c>
    </row>
    <row r="12400">
      <c r="A12400" s="1">
        <v>12398.0</v>
      </c>
      <c r="B12400" s="1" t="s">
        <v>1651</v>
      </c>
      <c r="C12400" s="1" t="s">
        <v>21916</v>
      </c>
      <c r="D12400" s="1" t="s">
        <v>1179</v>
      </c>
      <c r="E12400" s="1" t="s">
        <v>21917</v>
      </c>
      <c r="F12400" s="1" t="s">
        <v>1655</v>
      </c>
      <c r="G12400" s="1" t="s">
        <v>89</v>
      </c>
      <c r="H12400" s="1">
        <v>45.0</v>
      </c>
      <c r="I12400" s="3">
        <v>43847.76080971065</v>
      </c>
      <c r="J12400" s="1">
        <v>1.46991725425702</v>
      </c>
      <c r="K12400" s="1" t="s">
        <v>24</v>
      </c>
      <c r="M12400" s="3">
        <v>43847.770137604166</v>
      </c>
    </row>
    <row r="12401">
      <c r="A12401" s="1">
        <v>12399.0</v>
      </c>
      <c r="B12401" s="1" t="s">
        <v>957</v>
      </c>
      <c r="C12401" s="1" t="s">
        <v>21918</v>
      </c>
      <c r="D12401" s="1" t="s">
        <v>156</v>
      </c>
      <c r="E12401" s="1" t="s">
        <v>2854</v>
      </c>
      <c r="F12401" s="1" t="s">
        <v>961</v>
      </c>
      <c r="G12401" s="1" t="s">
        <v>17</v>
      </c>
      <c r="H12401" s="1">
        <v>45.0</v>
      </c>
      <c r="I12401" s="3">
        <v>44039.6875</v>
      </c>
      <c r="J12401" s="1">
        <v>2.84762905493549</v>
      </c>
      <c r="K12401" s="1" t="s">
        <v>24</v>
      </c>
      <c r="M12401" s="3">
        <v>44039.71945851852</v>
      </c>
    </row>
    <row r="12402">
      <c r="A12402" s="1">
        <v>12400.0</v>
      </c>
      <c r="B12402" s="1" t="s">
        <v>896</v>
      </c>
      <c r="C12402" s="1" t="s">
        <v>21919</v>
      </c>
      <c r="D12402" s="1" t="s">
        <v>898</v>
      </c>
      <c r="E12402" s="1" t="s">
        <v>7559</v>
      </c>
      <c r="F12402" s="1" t="s">
        <v>900</v>
      </c>
      <c r="G12402" s="1" t="s">
        <v>17</v>
      </c>
      <c r="H12402" s="1">
        <v>45.0</v>
      </c>
      <c r="I12402" s="3">
        <v>44153.583333333336</v>
      </c>
      <c r="J12402" s="1">
        <v>1.94753769593776</v>
      </c>
      <c r="K12402" s="1" t="s">
        <v>24</v>
      </c>
      <c r="L12402" s="1" t="s">
        <v>741</v>
      </c>
      <c r="M12402" s="3">
        <v>44153.619119953706</v>
      </c>
    </row>
    <row r="12403">
      <c r="A12403" s="1">
        <v>12401.0</v>
      </c>
      <c r="B12403" s="1" t="s">
        <v>3945</v>
      </c>
      <c r="C12403" s="1" t="s">
        <v>21920</v>
      </c>
      <c r="D12403" s="1" t="s">
        <v>518</v>
      </c>
      <c r="E12403" s="1" t="s">
        <v>21921</v>
      </c>
      <c r="F12403" s="1" t="s">
        <v>3948</v>
      </c>
      <c r="G12403" s="1" t="s">
        <v>39</v>
      </c>
      <c r="H12403" s="1">
        <v>45.0</v>
      </c>
      <c r="I12403" s="3">
        <v>43993.645833333336</v>
      </c>
      <c r="J12403" s="1">
        <v>1.16137110611236</v>
      </c>
      <c r="K12403" s="1" t="s">
        <v>24</v>
      </c>
      <c r="M12403" s="3">
        <v>43993.67987674769</v>
      </c>
    </row>
    <row r="12404">
      <c r="A12404" s="1">
        <v>12402.0</v>
      </c>
      <c r="B12404" s="1" t="s">
        <v>114</v>
      </c>
      <c r="C12404" s="1" t="s">
        <v>21922</v>
      </c>
      <c r="D12404" s="1" t="s">
        <v>116</v>
      </c>
      <c r="E12404" s="1" t="s">
        <v>1832</v>
      </c>
      <c r="F12404" s="1" t="s">
        <v>118</v>
      </c>
      <c r="G12404" s="1" t="s">
        <v>17</v>
      </c>
      <c r="H12404" s="1">
        <v>45.0</v>
      </c>
      <c r="I12404" s="3">
        <v>44051.75</v>
      </c>
      <c r="J12404" s="1">
        <v>4.86651434396294</v>
      </c>
      <c r="K12404" s="1" t="s">
        <v>24</v>
      </c>
      <c r="L12404" s="1" t="s">
        <v>1006</v>
      </c>
      <c r="M12404" s="3">
        <v>44051.78103165509</v>
      </c>
    </row>
    <row r="12405">
      <c r="A12405" s="1">
        <v>12403.0</v>
      </c>
      <c r="B12405" s="1" t="s">
        <v>1583</v>
      </c>
      <c r="C12405" s="1" t="s">
        <v>21923</v>
      </c>
      <c r="D12405" s="1" t="s">
        <v>275</v>
      </c>
      <c r="E12405" s="1" t="s">
        <v>7271</v>
      </c>
      <c r="F12405" s="1" t="s">
        <v>1586</v>
      </c>
      <c r="G12405" s="1" t="s">
        <v>17</v>
      </c>
      <c r="H12405" s="1">
        <v>45.0</v>
      </c>
      <c r="I12405" s="3">
        <v>44109.729166666664</v>
      </c>
      <c r="J12405" s="1">
        <v>3.04682623153884</v>
      </c>
      <c r="K12405" s="1" t="s">
        <v>24</v>
      </c>
      <c r="L12405" s="1" t="s">
        <v>188</v>
      </c>
      <c r="M12405" s="3">
        <v>44109.67989630787</v>
      </c>
    </row>
    <row r="12406">
      <c r="A12406" s="1">
        <v>12404.0</v>
      </c>
      <c r="B12406" s="1" t="s">
        <v>459</v>
      </c>
      <c r="C12406" s="1" t="s">
        <v>21924</v>
      </c>
      <c r="D12406" s="1" t="s">
        <v>461</v>
      </c>
      <c r="E12406" s="1" t="s">
        <v>2411</v>
      </c>
      <c r="F12406" s="1" t="s">
        <v>463</v>
      </c>
      <c r="G12406" s="1" t="s">
        <v>17</v>
      </c>
      <c r="H12406" s="1">
        <v>45.0</v>
      </c>
      <c r="I12406" s="3">
        <v>44217.395833333336</v>
      </c>
      <c r="J12406" s="1">
        <v>2.52660033527829</v>
      </c>
      <c r="K12406" s="1" t="s">
        <v>24</v>
      </c>
      <c r="L12406" s="1" t="s">
        <v>464</v>
      </c>
      <c r="M12406" s="3">
        <v>44217.65948775463</v>
      </c>
    </row>
    <row r="12407">
      <c r="A12407" s="1">
        <v>12405.0</v>
      </c>
      <c r="B12407" s="1" t="s">
        <v>273</v>
      </c>
      <c r="C12407" s="1" t="s">
        <v>21925</v>
      </c>
      <c r="D12407" s="1" t="s">
        <v>275</v>
      </c>
      <c r="E12407" s="1" t="s">
        <v>21926</v>
      </c>
      <c r="F12407" s="1" t="s">
        <v>277</v>
      </c>
      <c r="G12407" s="1" t="s">
        <v>39</v>
      </c>
      <c r="H12407" s="1">
        <v>45.0</v>
      </c>
      <c r="I12407" s="3">
        <v>44025.333333333336</v>
      </c>
      <c r="J12407" s="1">
        <v>1.96696453549114</v>
      </c>
      <c r="K12407" s="1" t="s">
        <v>24</v>
      </c>
      <c r="M12407" s="3">
        <v>44025.4013578125</v>
      </c>
    </row>
    <row r="12408">
      <c r="A12408" s="1">
        <v>12406.0</v>
      </c>
      <c r="B12408" s="1" t="s">
        <v>1459</v>
      </c>
      <c r="C12408" s="1" t="s">
        <v>21927</v>
      </c>
      <c r="D12408" s="1" t="s">
        <v>10800</v>
      </c>
      <c r="E12408" s="1" t="s">
        <v>21928</v>
      </c>
      <c r="F12408" s="1" t="s">
        <v>1463</v>
      </c>
      <c r="G12408" s="1" t="s">
        <v>39</v>
      </c>
      <c r="H12408" s="1">
        <v>45.0</v>
      </c>
      <c r="I12408" s="3">
        <v>43871.208333333336</v>
      </c>
      <c r="J12408" s="1">
        <v>1.39880477693959</v>
      </c>
      <c r="K12408" s="1" t="s">
        <v>18</v>
      </c>
      <c r="M12408" s="3">
        <v>43871.25824849537</v>
      </c>
    </row>
    <row r="12409">
      <c r="A12409" s="1">
        <v>12407.0</v>
      </c>
      <c r="B12409" s="1" t="s">
        <v>293</v>
      </c>
      <c r="C12409" s="1" t="s">
        <v>21929</v>
      </c>
      <c r="D12409" s="1" t="s">
        <v>588</v>
      </c>
      <c r="E12409" s="1" t="s">
        <v>9720</v>
      </c>
      <c r="F12409" s="1" t="s">
        <v>297</v>
      </c>
      <c r="G12409" s="1" t="s">
        <v>17</v>
      </c>
      <c r="H12409" s="1">
        <v>45.0</v>
      </c>
      <c r="I12409" s="3">
        <v>43824.291666666664</v>
      </c>
      <c r="J12409" s="1">
        <v>1.18171910153957</v>
      </c>
      <c r="K12409" s="1" t="s">
        <v>62</v>
      </c>
      <c r="M12409" s="3">
        <v>43824.320658668985</v>
      </c>
    </row>
    <row r="12410">
      <c r="A12410" s="1">
        <v>12408.0</v>
      </c>
      <c r="B12410" s="1" t="s">
        <v>319</v>
      </c>
      <c r="C12410" s="1" t="s">
        <v>21930</v>
      </c>
      <c r="D12410" s="1" t="s">
        <v>321</v>
      </c>
      <c r="E12410" s="1" t="s">
        <v>21931</v>
      </c>
      <c r="F12410" s="1" t="s">
        <v>323</v>
      </c>
      <c r="G12410" s="1" t="s">
        <v>39</v>
      </c>
      <c r="H12410" s="1">
        <v>45.0</v>
      </c>
      <c r="I12410" s="3">
        <v>44048.760416666664</v>
      </c>
      <c r="J12410" s="1">
        <v>0.0</v>
      </c>
      <c r="K12410" s="1" t="s">
        <v>24</v>
      </c>
      <c r="M12410" s="3">
        <v>44048.69920369213</v>
      </c>
    </row>
    <row r="12411">
      <c r="A12411" s="1">
        <v>12409.0</v>
      </c>
      <c r="B12411" s="1" t="s">
        <v>14596</v>
      </c>
      <c r="C12411" s="1" t="s">
        <v>21932</v>
      </c>
      <c r="D12411" s="1" t="s">
        <v>653</v>
      </c>
      <c r="E12411" s="1" t="s">
        <v>21933</v>
      </c>
      <c r="F12411" s="1" t="s">
        <v>14599</v>
      </c>
      <c r="G12411" s="1" t="s">
        <v>89</v>
      </c>
      <c r="H12411" s="1">
        <v>45.0</v>
      </c>
      <c r="I12411" s="3">
        <v>44163.67318238426</v>
      </c>
      <c r="J12411" s="1">
        <v>0.958143380407596</v>
      </c>
      <c r="K12411" s="1" t="s">
        <v>83</v>
      </c>
      <c r="M12411" s="3">
        <v>44163.667786909726</v>
      </c>
    </row>
    <row r="12412">
      <c r="A12412" s="1">
        <v>12410.0</v>
      </c>
      <c r="B12412" s="1" t="s">
        <v>2944</v>
      </c>
      <c r="C12412" s="1" t="s">
        <v>21934</v>
      </c>
      <c r="D12412" s="1" t="s">
        <v>818</v>
      </c>
      <c r="E12412" s="1" t="s">
        <v>2946</v>
      </c>
      <c r="F12412" s="1" t="s">
        <v>2947</v>
      </c>
      <c r="G12412" s="1" t="s">
        <v>17</v>
      </c>
      <c r="H12412" s="1">
        <v>45.0</v>
      </c>
      <c r="I12412" s="3">
        <v>44158.197916666664</v>
      </c>
      <c r="J12412" s="1">
        <v>1.25682476739326</v>
      </c>
      <c r="K12412" s="1" t="s">
        <v>18</v>
      </c>
      <c r="L12412" s="1" t="s">
        <v>1047</v>
      </c>
      <c r="M12412" s="3">
        <v>44158.22512923611</v>
      </c>
    </row>
    <row r="12413">
      <c r="A12413" s="1">
        <v>12411.0</v>
      </c>
      <c r="B12413" s="1" t="s">
        <v>732</v>
      </c>
      <c r="C12413" s="1" t="s">
        <v>21935</v>
      </c>
      <c r="D12413" s="1" t="s">
        <v>3403</v>
      </c>
      <c r="E12413" s="1" t="s">
        <v>3626</v>
      </c>
      <c r="F12413" s="1" t="s">
        <v>735</v>
      </c>
      <c r="G12413" s="1" t="s">
        <v>17</v>
      </c>
      <c r="H12413" s="1">
        <v>45.0</v>
      </c>
      <c r="I12413" s="3">
        <v>44173.6875</v>
      </c>
      <c r="J12413" s="1">
        <v>1.77566509196333</v>
      </c>
      <c r="K12413" s="1" t="s">
        <v>24</v>
      </c>
      <c r="M12413" s="3">
        <v>44173.733106631946</v>
      </c>
    </row>
    <row r="12414">
      <c r="A12414" s="1">
        <v>12412.0</v>
      </c>
      <c r="B12414" s="1" t="s">
        <v>2069</v>
      </c>
      <c r="C12414" s="1" t="s">
        <v>21936</v>
      </c>
      <c r="D12414" s="1" t="s">
        <v>326</v>
      </c>
      <c r="E12414" s="1" t="s">
        <v>15087</v>
      </c>
      <c r="F12414" s="1" t="s">
        <v>2072</v>
      </c>
      <c r="G12414" s="1" t="s">
        <v>17</v>
      </c>
      <c r="H12414" s="1">
        <v>45.0</v>
      </c>
      <c r="I12414" s="3">
        <v>44155.25</v>
      </c>
      <c r="J12414" s="1">
        <v>0.0</v>
      </c>
      <c r="K12414" s="1" t="s">
        <v>24</v>
      </c>
      <c r="M12414" s="3">
        <v>44155.37251420139</v>
      </c>
    </row>
    <row r="12415">
      <c r="A12415" s="1">
        <v>12413.0</v>
      </c>
      <c r="B12415" s="1" t="s">
        <v>2345</v>
      </c>
      <c r="C12415" s="1" t="s">
        <v>21937</v>
      </c>
      <c r="D12415" s="1" t="s">
        <v>13926</v>
      </c>
      <c r="E12415" s="1" t="s">
        <v>21938</v>
      </c>
      <c r="F12415" s="1" t="s">
        <v>2348</v>
      </c>
      <c r="G12415" s="1" t="s">
        <v>89</v>
      </c>
      <c r="H12415" s="1">
        <v>45.0</v>
      </c>
      <c r="I12415" s="3">
        <v>44245.400331666664</v>
      </c>
      <c r="J12415" s="1">
        <v>2.47260700906706</v>
      </c>
      <c r="K12415" s="1" t="s">
        <v>24</v>
      </c>
      <c r="M12415" s="3">
        <v>44245.44681671296</v>
      </c>
    </row>
    <row r="12416">
      <c r="A12416" s="1">
        <v>12414.0</v>
      </c>
      <c r="B12416" s="1" t="s">
        <v>239</v>
      </c>
      <c r="C12416" s="1" t="s">
        <v>21939</v>
      </c>
      <c r="D12416" s="1" t="s">
        <v>3003</v>
      </c>
      <c r="E12416" s="1" t="s">
        <v>21940</v>
      </c>
      <c r="F12416" s="1" t="s">
        <v>243</v>
      </c>
      <c r="G12416" s="1" t="s">
        <v>89</v>
      </c>
      <c r="H12416" s="1">
        <v>45.0</v>
      </c>
      <c r="I12416" s="3">
        <v>43772.65233586806</v>
      </c>
      <c r="J12416" s="1">
        <v>1.66624408981323</v>
      </c>
      <c r="K12416" s="1" t="s">
        <v>46</v>
      </c>
      <c r="M12416" s="3">
        <v>43772.66253488426</v>
      </c>
    </row>
    <row r="12417">
      <c r="A12417" s="1">
        <v>12415.0</v>
      </c>
      <c r="B12417" s="1" t="s">
        <v>389</v>
      </c>
      <c r="C12417" s="1" t="s">
        <v>21941</v>
      </c>
      <c r="D12417" s="1" t="s">
        <v>408</v>
      </c>
      <c r="E12417" s="1" t="s">
        <v>21942</v>
      </c>
      <c r="F12417" s="1" t="s">
        <v>393</v>
      </c>
      <c r="G12417" s="1" t="s">
        <v>89</v>
      </c>
      <c r="H12417" s="1">
        <v>45.0</v>
      </c>
      <c r="I12417" s="3">
        <v>43847.808032141205</v>
      </c>
      <c r="J12417" s="1">
        <v>1.63433782491873</v>
      </c>
      <c r="K12417" s="1" t="s">
        <v>18</v>
      </c>
      <c r="M12417" s="3">
        <v>43847.78969142361</v>
      </c>
    </row>
    <row r="12418">
      <c r="A12418" s="1">
        <v>12416.0</v>
      </c>
      <c r="B12418" s="1" t="s">
        <v>2744</v>
      </c>
      <c r="C12418" s="1" t="s">
        <v>21943</v>
      </c>
      <c r="D12418" s="1" t="s">
        <v>1191</v>
      </c>
      <c r="E12418" s="1" t="s">
        <v>21944</v>
      </c>
      <c r="F12418" s="1" t="s">
        <v>2748</v>
      </c>
      <c r="G12418" s="1" t="s">
        <v>39</v>
      </c>
      <c r="H12418" s="1">
        <v>45.0</v>
      </c>
      <c r="I12418" s="3">
        <v>43899.479166666664</v>
      </c>
      <c r="J12418" s="1">
        <v>1.61716145352269</v>
      </c>
      <c r="K12418" s="1" t="s">
        <v>24</v>
      </c>
      <c r="M12418" s="3">
        <v>43899.505959594906</v>
      </c>
    </row>
    <row r="12419">
      <c r="A12419" s="1">
        <v>12417.0</v>
      </c>
      <c r="B12419" s="1" t="s">
        <v>12</v>
      </c>
      <c r="C12419" s="1" t="s">
        <v>21945</v>
      </c>
      <c r="D12419" s="1" t="s">
        <v>1813</v>
      </c>
      <c r="E12419" s="1" t="s">
        <v>50</v>
      </c>
      <c r="F12419" s="1" t="s">
        <v>16</v>
      </c>
      <c r="G12419" s="1" t="s">
        <v>35</v>
      </c>
      <c r="H12419" s="1">
        <v>45.0</v>
      </c>
      <c r="I12419" s="3">
        <v>44237.583333333336</v>
      </c>
      <c r="J12419" s="1">
        <v>1.96156743103396</v>
      </c>
      <c r="K12419" s="1" t="s">
        <v>18</v>
      </c>
      <c r="L12419" s="1" t="s">
        <v>444</v>
      </c>
      <c r="M12419" s="3">
        <v>44237.61475619213</v>
      </c>
    </row>
    <row r="12420">
      <c r="A12420" s="1">
        <v>12418.0</v>
      </c>
      <c r="B12420" s="1" t="s">
        <v>12</v>
      </c>
      <c r="C12420" s="1" t="s">
        <v>21946</v>
      </c>
      <c r="D12420" s="1" t="s">
        <v>925</v>
      </c>
      <c r="E12420" s="1" t="s">
        <v>15</v>
      </c>
      <c r="F12420" s="1" t="s">
        <v>16</v>
      </c>
      <c r="G12420" s="1" t="s">
        <v>17</v>
      </c>
      <c r="H12420" s="1">
        <v>45.0</v>
      </c>
      <c r="I12420" s="3">
        <v>43803.625</v>
      </c>
      <c r="J12420" s="1">
        <v>0.803099270943847</v>
      </c>
      <c r="K12420" s="1" t="s">
        <v>18</v>
      </c>
      <c r="M12420" s="3">
        <v>43803.641289074076</v>
      </c>
    </row>
    <row r="12421">
      <c r="A12421" s="1">
        <v>12419.0</v>
      </c>
      <c r="B12421" s="1" t="s">
        <v>63</v>
      </c>
      <c r="C12421" s="1" t="s">
        <v>21947</v>
      </c>
      <c r="D12421" s="1" t="s">
        <v>321</v>
      </c>
      <c r="E12421" s="1" t="s">
        <v>2215</v>
      </c>
      <c r="F12421" s="1" t="s">
        <v>67</v>
      </c>
      <c r="G12421" s="1" t="s">
        <v>17</v>
      </c>
      <c r="H12421" s="1">
        <v>45.0</v>
      </c>
      <c r="I12421" s="3">
        <v>43958.25</v>
      </c>
      <c r="J12421" s="1">
        <v>1.40572054005418</v>
      </c>
      <c r="K12421" s="1" t="s">
        <v>24</v>
      </c>
      <c r="M12421" s="3">
        <v>43958.35005202546</v>
      </c>
    </row>
    <row r="12422">
      <c r="A12422" s="1">
        <v>12420.0</v>
      </c>
      <c r="B12422" s="1" t="s">
        <v>14334</v>
      </c>
      <c r="C12422" s="1" t="s">
        <v>21948</v>
      </c>
      <c r="D12422" s="1" t="s">
        <v>461</v>
      </c>
      <c r="E12422" s="1" t="s">
        <v>21949</v>
      </c>
      <c r="F12422" s="1" t="s">
        <v>14337</v>
      </c>
      <c r="G12422" s="1" t="s">
        <v>39</v>
      </c>
      <c r="H12422" s="1">
        <v>45.0</v>
      </c>
      <c r="I12422" s="3">
        <v>43564.5</v>
      </c>
      <c r="J12422" s="1">
        <v>2.392634263462</v>
      </c>
      <c r="K12422" s="1" t="s">
        <v>24</v>
      </c>
      <c r="M12422" s="3">
        <v>43564.51968020833</v>
      </c>
    </row>
    <row r="12423">
      <c r="A12423" s="1">
        <v>12421.0</v>
      </c>
      <c r="B12423" s="1" t="s">
        <v>450</v>
      </c>
      <c r="C12423" s="1" t="s">
        <v>21950</v>
      </c>
      <c r="D12423" s="1" t="s">
        <v>738</v>
      </c>
      <c r="E12423" s="1" t="s">
        <v>21951</v>
      </c>
      <c r="F12423" s="1" t="s">
        <v>454</v>
      </c>
      <c r="G12423" s="1" t="s">
        <v>39</v>
      </c>
      <c r="H12423" s="1">
        <v>45.0</v>
      </c>
      <c r="I12423" s="3">
        <v>44207.604166666664</v>
      </c>
      <c r="J12423" s="1">
        <v>2.22616664422373</v>
      </c>
      <c r="K12423" s="1" t="s">
        <v>24</v>
      </c>
      <c r="L12423" s="1" t="s">
        <v>238</v>
      </c>
      <c r="M12423" s="3">
        <v>44207.65207116898</v>
      </c>
    </row>
    <row r="12424">
      <c r="A12424" s="1">
        <v>12422.0</v>
      </c>
      <c r="B12424" s="1" t="s">
        <v>10506</v>
      </c>
      <c r="C12424" s="1" t="s">
        <v>21952</v>
      </c>
      <c r="D12424" s="1" t="s">
        <v>653</v>
      </c>
      <c r="E12424" s="1" t="s">
        <v>21953</v>
      </c>
      <c r="F12424" s="1" t="s">
        <v>10509</v>
      </c>
      <c r="G12424" s="1" t="s">
        <v>17</v>
      </c>
      <c r="H12424" s="1">
        <v>45.0</v>
      </c>
      <c r="I12424" s="3">
        <v>44020.239583333336</v>
      </c>
      <c r="J12424" s="1">
        <v>1.22047903360656</v>
      </c>
      <c r="K12424" s="1" t="s">
        <v>46</v>
      </c>
      <c r="L12424" s="1" t="s">
        <v>2164</v>
      </c>
      <c r="M12424" s="3">
        <v>44020.274491041666</v>
      </c>
    </row>
    <row r="12425">
      <c r="A12425" s="1">
        <v>12423.0</v>
      </c>
      <c r="B12425" s="1" t="s">
        <v>450</v>
      </c>
      <c r="C12425" s="1" t="s">
        <v>21954</v>
      </c>
      <c r="D12425" s="1" t="s">
        <v>2067</v>
      </c>
      <c r="E12425" s="1" t="s">
        <v>21955</v>
      </c>
      <c r="F12425" s="1" t="s">
        <v>454</v>
      </c>
      <c r="G12425" s="1" t="s">
        <v>39</v>
      </c>
      <c r="H12425" s="1">
        <v>45.0</v>
      </c>
      <c r="I12425" s="3">
        <v>44180.604166666664</v>
      </c>
      <c r="J12425" s="1">
        <v>3.70818394712374</v>
      </c>
      <c r="K12425" s="1" t="s">
        <v>24</v>
      </c>
      <c r="L12425" s="1" t="s">
        <v>238</v>
      </c>
      <c r="M12425" s="3">
        <v>44180.63166064815</v>
      </c>
    </row>
    <row r="12426">
      <c r="A12426" s="1">
        <v>12424.0</v>
      </c>
      <c r="B12426" s="1" t="s">
        <v>953</v>
      </c>
      <c r="C12426" s="1" t="s">
        <v>21956</v>
      </c>
      <c r="D12426" s="1" t="s">
        <v>121</v>
      </c>
      <c r="E12426" s="1" t="s">
        <v>1967</v>
      </c>
      <c r="F12426" s="1" t="s">
        <v>1040</v>
      </c>
      <c r="G12426" s="1" t="s">
        <v>17</v>
      </c>
      <c r="H12426" s="1">
        <v>45.0</v>
      </c>
      <c r="I12426" s="3">
        <v>44137.625</v>
      </c>
      <c r="J12426" s="1">
        <v>1.22616184435658</v>
      </c>
      <c r="K12426" s="1" t="s">
        <v>18</v>
      </c>
      <c r="M12426" s="3">
        <v>44137.62038511574</v>
      </c>
    </row>
    <row r="12427">
      <c r="A12427" s="1">
        <v>12425.0</v>
      </c>
      <c r="B12427" s="1" t="s">
        <v>2645</v>
      </c>
      <c r="C12427" s="1" t="s">
        <v>21957</v>
      </c>
      <c r="D12427" s="1" t="s">
        <v>4220</v>
      </c>
      <c r="E12427" s="1" t="s">
        <v>4311</v>
      </c>
      <c r="F12427" s="1" t="s">
        <v>2649</v>
      </c>
      <c r="G12427" s="1" t="s">
        <v>17</v>
      </c>
      <c r="H12427" s="1">
        <v>45.0</v>
      </c>
      <c r="I12427" s="3">
        <v>43898.583333333336</v>
      </c>
      <c r="J12427" s="1">
        <v>1.7463973400768</v>
      </c>
      <c r="K12427" s="1" t="s">
        <v>18</v>
      </c>
      <c r="M12427" s="3">
        <v>43898.60210278935</v>
      </c>
    </row>
    <row r="12428">
      <c r="A12428" s="1">
        <v>12426.0</v>
      </c>
      <c r="B12428" s="1" t="s">
        <v>1090</v>
      </c>
      <c r="C12428" s="1" t="s">
        <v>21958</v>
      </c>
      <c r="D12428" s="1" t="s">
        <v>1558</v>
      </c>
      <c r="E12428" s="1" t="s">
        <v>1559</v>
      </c>
      <c r="F12428" s="1" t="s">
        <v>1094</v>
      </c>
      <c r="G12428" s="1" t="s">
        <v>17</v>
      </c>
      <c r="H12428" s="1">
        <v>45.0</v>
      </c>
      <c r="I12428" s="3">
        <v>44237.208333333336</v>
      </c>
      <c r="J12428" s="1">
        <v>2.18837602034925</v>
      </c>
      <c r="K12428" s="1" t="s">
        <v>166</v>
      </c>
      <c r="L12428" s="1" t="s">
        <v>167</v>
      </c>
      <c r="M12428" s="3">
        <v>44237.35236171296</v>
      </c>
    </row>
    <row r="12429">
      <c r="A12429" s="1">
        <v>12427.0</v>
      </c>
      <c r="B12429" s="1" t="s">
        <v>3612</v>
      </c>
      <c r="C12429" s="1" t="s">
        <v>21959</v>
      </c>
      <c r="D12429" s="1" t="s">
        <v>332</v>
      </c>
      <c r="E12429" s="1" t="s">
        <v>3614</v>
      </c>
      <c r="F12429" s="1" t="s">
        <v>3615</v>
      </c>
      <c r="G12429" s="1" t="s">
        <v>17</v>
      </c>
      <c r="H12429" s="1">
        <v>45.0</v>
      </c>
      <c r="I12429" s="3">
        <v>43788.333333333336</v>
      </c>
      <c r="J12429" s="1">
        <v>1.86018380322199</v>
      </c>
      <c r="K12429" s="1" t="s">
        <v>62</v>
      </c>
      <c r="M12429" s="3">
        <v>43788.37598733796</v>
      </c>
    </row>
    <row r="12430">
      <c r="A12430" s="1">
        <v>12428.0</v>
      </c>
      <c r="B12430" s="1" t="s">
        <v>536</v>
      </c>
      <c r="C12430" s="1" t="s">
        <v>21960</v>
      </c>
      <c r="D12430" s="1" t="s">
        <v>396</v>
      </c>
      <c r="E12430" s="1" t="s">
        <v>6271</v>
      </c>
      <c r="F12430" s="1" t="s">
        <v>539</v>
      </c>
      <c r="G12430" s="1" t="s">
        <v>35</v>
      </c>
      <c r="H12430" s="1">
        <v>45.0</v>
      </c>
      <c r="I12430" s="3">
        <v>43678.625</v>
      </c>
      <c r="J12430" s="1">
        <v>2.44873922882801</v>
      </c>
      <c r="K12430" s="1" t="s">
        <v>83</v>
      </c>
      <c r="M12430" s="3">
        <v>43678.66277569444</v>
      </c>
    </row>
    <row r="12431">
      <c r="A12431" s="1">
        <v>12429.0</v>
      </c>
      <c r="B12431" s="1" t="s">
        <v>184</v>
      </c>
      <c r="C12431" s="1" t="s">
        <v>21961</v>
      </c>
      <c r="D12431" s="1" t="s">
        <v>1297</v>
      </c>
      <c r="E12431" s="1" t="s">
        <v>190</v>
      </c>
      <c r="F12431" s="1" t="s">
        <v>187</v>
      </c>
      <c r="G12431" s="1" t="s">
        <v>17</v>
      </c>
      <c r="H12431" s="1">
        <v>45.0</v>
      </c>
      <c r="I12431" s="3">
        <v>44087.333333333336</v>
      </c>
      <c r="J12431" s="1">
        <v>1.36355708864774</v>
      </c>
      <c r="K12431" s="1" t="s">
        <v>24</v>
      </c>
      <c r="M12431" s="3">
        <v>44087.355454212964</v>
      </c>
    </row>
    <row r="12432">
      <c r="A12432" s="1">
        <v>12430.0</v>
      </c>
      <c r="B12432" s="1" t="s">
        <v>7239</v>
      </c>
      <c r="C12432" s="1" t="s">
        <v>21962</v>
      </c>
      <c r="D12432" s="1" t="s">
        <v>121</v>
      </c>
      <c r="E12432" s="1" t="s">
        <v>21963</v>
      </c>
      <c r="F12432" s="1" t="s">
        <v>7242</v>
      </c>
      <c r="G12432" s="1" t="s">
        <v>39</v>
      </c>
      <c r="H12432" s="1">
        <v>45.0</v>
      </c>
      <c r="I12432" s="3">
        <v>43888.708333333336</v>
      </c>
      <c r="J12432" s="1">
        <v>1.23273145767829</v>
      </c>
      <c r="K12432" s="1" t="s">
        <v>18</v>
      </c>
      <c r="M12432" s="3">
        <v>43888.72295502315</v>
      </c>
    </row>
    <row r="12433">
      <c r="A12433" s="1">
        <v>12431.0</v>
      </c>
      <c r="B12433" s="1" t="s">
        <v>1454</v>
      </c>
      <c r="C12433" s="1" t="s">
        <v>21964</v>
      </c>
      <c r="D12433" s="1" t="s">
        <v>7765</v>
      </c>
      <c r="E12433" s="1" t="s">
        <v>1457</v>
      </c>
      <c r="F12433" s="1" t="s">
        <v>1458</v>
      </c>
      <c r="G12433" s="1" t="s">
        <v>35</v>
      </c>
      <c r="H12433" s="1">
        <v>45.0</v>
      </c>
      <c r="I12433" s="3">
        <v>43599.375</v>
      </c>
      <c r="J12433" s="1">
        <v>5.82849126807853</v>
      </c>
      <c r="K12433" s="1" t="s">
        <v>18</v>
      </c>
      <c r="M12433" s="3">
        <v>43599.481560925924</v>
      </c>
    </row>
    <row r="12434">
      <c r="A12434" s="1">
        <v>12432.0</v>
      </c>
      <c r="B12434" s="1" t="s">
        <v>1920</v>
      </c>
      <c r="C12434" s="1" t="s">
        <v>21965</v>
      </c>
      <c r="D12434" s="1" t="s">
        <v>207</v>
      </c>
      <c r="E12434" s="1" t="s">
        <v>21966</v>
      </c>
      <c r="F12434" s="1" t="s">
        <v>1923</v>
      </c>
      <c r="G12434" s="1" t="s">
        <v>39</v>
      </c>
      <c r="H12434" s="1">
        <v>45.0</v>
      </c>
      <c r="I12434" s="3">
        <v>44018.291666666664</v>
      </c>
      <c r="J12434" s="1">
        <v>0.931772834430358</v>
      </c>
      <c r="K12434" s="1" t="s">
        <v>218</v>
      </c>
      <c r="M12434" s="3">
        <v>44018.33192059028</v>
      </c>
    </row>
    <row r="12435">
      <c r="A12435" s="1">
        <v>12433.0</v>
      </c>
      <c r="B12435" s="1" t="s">
        <v>732</v>
      </c>
      <c r="C12435" s="1" t="s">
        <v>21967</v>
      </c>
      <c r="D12435" s="1" t="s">
        <v>4508</v>
      </c>
      <c r="E12435" s="1" t="s">
        <v>2245</v>
      </c>
      <c r="F12435" s="1" t="s">
        <v>735</v>
      </c>
      <c r="G12435" s="1" t="s">
        <v>17</v>
      </c>
      <c r="H12435" s="1">
        <v>45.0</v>
      </c>
      <c r="I12435" s="3">
        <v>43955.4375</v>
      </c>
      <c r="J12435" s="1">
        <v>2.25361858647808</v>
      </c>
      <c r="K12435" s="1" t="s">
        <v>24</v>
      </c>
      <c r="M12435" s="3">
        <v>43955.462473402775</v>
      </c>
    </row>
    <row r="12436">
      <c r="A12436" s="1">
        <v>12434.0</v>
      </c>
      <c r="B12436" s="1" t="s">
        <v>455</v>
      </c>
      <c r="C12436" s="1" t="s">
        <v>21968</v>
      </c>
      <c r="D12436" s="1" t="s">
        <v>310</v>
      </c>
      <c r="E12436" s="1" t="s">
        <v>457</v>
      </c>
      <c r="F12436" s="1" t="s">
        <v>458</v>
      </c>
      <c r="G12436" s="1" t="s">
        <v>17</v>
      </c>
      <c r="H12436" s="1">
        <v>45.0</v>
      </c>
      <c r="I12436" s="3">
        <v>44229.3125</v>
      </c>
      <c r="J12436" s="1">
        <v>1.13190037506269</v>
      </c>
      <c r="K12436" s="1" t="s">
        <v>24</v>
      </c>
      <c r="L12436" s="1" t="s">
        <v>406</v>
      </c>
      <c r="M12436" s="3">
        <v>44229.371832592595</v>
      </c>
    </row>
    <row r="12437">
      <c r="A12437" s="1">
        <v>12435.0</v>
      </c>
      <c r="B12437" s="1" t="s">
        <v>303</v>
      </c>
      <c r="C12437" s="1" t="s">
        <v>21969</v>
      </c>
      <c r="D12437" s="1" t="s">
        <v>305</v>
      </c>
      <c r="E12437" s="1" t="s">
        <v>10693</v>
      </c>
      <c r="F12437" s="1" t="s">
        <v>307</v>
      </c>
      <c r="G12437" s="1" t="s">
        <v>17</v>
      </c>
      <c r="H12437" s="1">
        <v>45.0</v>
      </c>
      <c r="I12437" s="3">
        <v>44173.229166666664</v>
      </c>
      <c r="J12437" s="1">
        <v>2.20027903245579</v>
      </c>
      <c r="K12437" s="1" t="s">
        <v>24</v>
      </c>
      <c r="M12437" s="3">
        <v>44173.26112710648</v>
      </c>
    </row>
    <row r="12438">
      <c r="A12438" s="1">
        <v>12436.0</v>
      </c>
      <c r="B12438" s="1" t="s">
        <v>2948</v>
      </c>
      <c r="C12438" s="1" t="s">
        <v>21970</v>
      </c>
      <c r="D12438" s="1" t="s">
        <v>630</v>
      </c>
      <c r="E12438" s="1" t="s">
        <v>5627</v>
      </c>
      <c r="F12438" s="1" t="s">
        <v>2951</v>
      </c>
      <c r="G12438" s="1" t="s">
        <v>17</v>
      </c>
      <c r="H12438" s="1">
        <v>45.0</v>
      </c>
      <c r="I12438" s="3">
        <v>43921.666666666664</v>
      </c>
      <c r="J12438" s="1">
        <v>0.748911408111506</v>
      </c>
      <c r="K12438" s="1" t="s">
        <v>83</v>
      </c>
      <c r="M12438" s="3">
        <v>43921.69688275463</v>
      </c>
    </row>
    <row r="12439">
      <c r="A12439" s="1">
        <v>12437.0</v>
      </c>
      <c r="B12439" s="1" t="s">
        <v>8666</v>
      </c>
      <c r="C12439" s="1" t="s">
        <v>21971</v>
      </c>
      <c r="D12439" s="1" t="s">
        <v>5475</v>
      </c>
      <c r="E12439" s="1" t="s">
        <v>21972</v>
      </c>
      <c r="F12439" s="1" t="s">
        <v>21973</v>
      </c>
      <c r="G12439" s="1" t="s">
        <v>89</v>
      </c>
      <c r="H12439" s="1">
        <v>45.0</v>
      </c>
      <c r="I12439" s="3">
        <v>44237.57044229167</v>
      </c>
      <c r="J12439" s="1">
        <v>1.94215952974856</v>
      </c>
      <c r="K12439" s="1" t="s">
        <v>166</v>
      </c>
      <c r="L12439" s="1" t="s">
        <v>8671</v>
      </c>
      <c r="M12439" s="3">
        <v>44237.60191287037</v>
      </c>
    </row>
    <row r="12440">
      <c r="A12440" s="1">
        <v>12438.0</v>
      </c>
      <c r="B12440" s="1" t="s">
        <v>8425</v>
      </c>
      <c r="C12440" s="1" t="s">
        <v>21974</v>
      </c>
      <c r="D12440" s="1" t="s">
        <v>3458</v>
      </c>
      <c r="E12440" s="1" t="s">
        <v>21975</v>
      </c>
      <c r="F12440" s="1" t="s">
        <v>8428</v>
      </c>
      <c r="G12440" s="1" t="s">
        <v>39</v>
      </c>
      <c r="H12440" s="1">
        <v>45.0</v>
      </c>
      <c r="I12440" s="3">
        <v>43777.208333333336</v>
      </c>
      <c r="J12440" s="1">
        <v>1.25222519095325</v>
      </c>
      <c r="K12440" s="1" t="s">
        <v>18</v>
      </c>
      <c r="M12440" s="3">
        <v>43777.244289780094</v>
      </c>
    </row>
    <row r="12441">
      <c r="A12441" s="1">
        <v>12439.0</v>
      </c>
      <c r="B12441" s="1" t="s">
        <v>313</v>
      </c>
      <c r="C12441" s="1" t="s">
        <v>21976</v>
      </c>
      <c r="D12441" s="1" t="s">
        <v>315</v>
      </c>
      <c r="E12441" s="1" t="s">
        <v>316</v>
      </c>
      <c r="F12441" s="1" t="s">
        <v>317</v>
      </c>
      <c r="G12441" s="1" t="s">
        <v>17</v>
      </c>
      <c r="H12441" s="1">
        <v>45.0</v>
      </c>
      <c r="I12441" s="3">
        <v>44124.177083333336</v>
      </c>
      <c r="J12441" s="1">
        <v>1.82743874583794</v>
      </c>
      <c r="K12441" s="1" t="s">
        <v>166</v>
      </c>
      <c r="L12441" s="1" t="s">
        <v>318</v>
      </c>
      <c r="M12441" s="3">
        <v>44124.21359957176</v>
      </c>
    </row>
    <row r="12442">
      <c r="A12442" s="1">
        <v>12440.0</v>
      </c>
      <c r="B12442" s="1" t="s">
        <v>1516</v>
      </c>
      <c r="C12442" s="1" t="s">
        <v>21977</v>
      </c>
      <c r="D12442" s="1" t="s">
        <v>211</v>
      </c>
      <c r="E12442" s="1" t="s">
        <v>21978</v>
      </c>
      <c r="F12442" s="1" t="s">
        <v>1519</v>
      </c>
      <c r="G12442" s="1" t="s">
        <v>17</v>
      </c>
      <c r="H12442" s="1">
        <v>45.0</v>
      </c>
      <c r="I12442" s="3">
        <v>44111.625</v>
      </c>
      <c r="J12442" s="1">
        <v>19.7590920232354</v>
      </c>
      <c r="K12442" s="1" t="s">
        <v>689</v>
      </c>
      <c r="M12442" s="3">
        <v>44111.652878692126</v>
      </c>
    </row>
    <row r="12443">
      <c r="A12443" s="1">
        <v>12441.0</v>
      </c>
      <c r="B12443" s="1" t="s">
        <v>10872</v>
      </c>
      <c r="C12443" s="1" t="s">
        <v>21979</v>
      </c>
      <c r="D12443" s="1" t="s">
        <v>1963</v>
      </c>
      <c r="E12443" s="1" t="s">
        <v>21980</v>
      </c>
      <c r="F12443" s="1" t="s">
        <v>10875</v>
      </c>
      <c r="G12443" s="1" t="s">
        <v>39</v>
      </c>
      <c r="H12443" s="1">
        <v>45.0</v>
      </c>
      <c r="I12443" s="3">
        <v>44022.760416666664</v>
      </c>
      <c r="J12443" s="1">
        <v>3.98141593653422</v>
      </c>
      <c r="K12443" s="1" t="s">
        <v>24</v>
      </c>
      <c r="M12443" s="3">
        <v>44022.79417267361</v>
      </c>
    </row>
    <row r="12444">
      <c r="A12444" s="1">
        <v>12442.0</v>
      </c>
      <c r="B12444" s="1" t="s">
        <v>239</v>
      </c>
      <c r="C12444" s="1" t="s">
        <v>21981</v>
      </c>
      <c r="D12444" s="1" t="s">
        <v>1144</v>
      </c>
      <c r="E12444" s="1" t="s">
        <v>14659</v>
      </c>
      <c r="F12444" s="1" t="s">
        <v>243</v>
      </c>
      <c r="G12444" s="1" t="s">
        <v>17</v>
      </c>
      <c r="H12444" s="1">
        <v>45.0</v>
      </c>
      <c r="I12444" s="3">
        <v>44154.708333333336</v>
      </c>
      <c r="J12444" s="1">
        <v>0.0</v>
      </c>
      <c r="K12444" s="1" t="s">
        <v>46</v>
      </c>
      <c r="M12444" s="3">
        <v>44154.85295454861</v>
      </c>
    </row>
    <row r="12445">
      <c r="A12445" s="1">
        <v>12443.0</v>
      </c>
      <c r="B12445" s="1" t="s">
        <v>84</v>
      </c>
      <c r="C12445" s="1" t="s">
        <v>21982</v>
      </c>
      <c r="D12445" s="1" t="s">
        <v>86</v>
      </c>
      <c r="E12445" s="1" t="s">
        <v>1217</v>
      </c>
      <c r="F12445" s="1" t="s">
        <v>88</v>
      </c>
      <c r="G12445" s="1" t="s">
        <v>17</v>
      </c>
      <c r="H12445" s="1">
        <v>45.0</v>
      </c>
      <c r="I12445" s="3">
        <v>43853.208333333336</v>
      </c>
      <c r="J12445" s="1">
        <v>0.860265833719562</v>
      </c>
      <c r="K12445" s="1" t="s">
        <v>83</v>
      </c>
      <c r="M12445" s="3">
        <v>43853.21733987269</v>
      </c>
    </row>
    <row r="12446">
      <c r="A12446" s="1">
        <v>12444.0</v>
      </c>
      <c r="B12446" s="1" t="s">
        <v>6424</v>
      </c>
      <c r="C12446" s="1" t="s">
        <v>21983</v>
      </c>
      <c r="D12446" s="1" t="s">
        <v>211</v>
      </c>
      <c r="E12446" s="1" t="s">
        <v>6426</v>
      </c>
      <c r="F12446" s="1" t="s">
        <v>6427</v>
      </c>
      <c r="G12446" s="1" t="s">
        <v>35</v>
      </c>
      <c r="H12446" s="1">
        <v>45.0</v>
      </c>
      <c r="I12446" s="3">
        <v>44120.166666666664</v>
      </c>
      <c r="J12446" s="1">
        <v>0.0</v>
      </c>
      <c r="K12446" s="1" t="s">
        <v>218</v>
      </c>
      <c r="L12446" s="1" t="s">
        <v>4938</v>
      </c>
      <c r="M12446" s="3">
        <v>44120.17416296296</v>
      </c>
    </row>
    <row r="12447">
      <c r="A12447" s="1">
        <v>12445.0</v>
      </c>
      <c r="B12447" s="1" t="s">
        <v>2232</v>
      </c>
      <c r="C12447" s="1" t="s">
        <v>21984</v>
      </c>
      <c r="D12447" s="1" t="s">
        <v>1562</v>
      </c>
      <c r="E12447" s="1" t="s">
        <v>21985</v>
      </c>
      <c r="F12447" s="1" t="s">
        <v>2235</v>
      </c>
      <c r="G12447" s="1" t="s">
        <v>39</v>
      </c>
      <c r="H12447" s="1">
        <v>45.0</v>
      </c>
      <c r="I12447" s="3">
        <v>44186.270833333336</v>
      </c>
      <c r="J12447" s="1">
        <v>3.09544511490455</v>
      </c>
      <c r="K12447" s="1" t="s">
        <v>18</v>
      </c>
      <c r="L12447" s="1" t="s">
        <v>9017</v>
      </c>
      <c r="M12447" s="3">
        <v>44186.30755162037</v>
      </c>
    </row>
    <row r="12448">
      <c r="A12448" s="1">
        <v>12446.0</v>
      </c>
      <c r="B12448" s="1" t="s">
        <v>603</v>
      </c>
      <c r="C12448" s="1" t="s">
        <v>21986</v>
      </c>
      <c r="D12448" s="1" t="s">
        <v>326</v>
      </c>
      <c r="E12448" s="1" t="s">
        <v>21987</v>
      </c>
      <c r="F12448" s="1" t="s">
        <v>606</v>
      </c>
      <c r="G12448" s="1" t="s">
        <v>39</v>
      </c>
      <c r="H12448" s="1">
        <v>45.0</v>
      </c>
      <c r="I12448" s="3">
        <v>43990.333333333336</v>
      </c>
      <c r="J12448" s="1">
        <v>1.58131560468706</v>
      </c>
      <c r="K12448" s="1" t="s">
        <v>24</v>
      </c>
      <c r="M12448" s="3">
        <v>43990.367773356484</v>
      </c>
    </row>
    <row r="12449">
      <c r="A12449" s="1">
        <v>12447.0</v>
      </c>
      <c r="B12449" s="1" t="s">
        <v>4426</v>
      </c>
      <c r="C12449" s="1" t="s">
        <v>21988</v>
      </c>
      <c r="D12449" s="1" t="s">
        <v>1243</v>
      </c>
      <c r="E12449" s="1" t="s">
        <v>21989</v>
      </c>
      <c r="F12449" s="1" t="s">
        <v>4429</v>
      </c>
      <c r="G12449" s="1" t="s">
        <v>89</v>
      </c>
      <c r="H12449" s="1">
        <v>45.0</v>
      </c>
      <c r="I12449" s="3">
        <v>44057.681226030094</v>
      </c>
      <c r="J12449" s="1">
        <v>2.51965986335076</v>
      </c>
      <c r="K12449" s="1" t="s">
        <v>46</v>
      </c>
      <c r="L12449" s="1" t="s">
        <v>4430</v>
      </c>
      <c r="M12449" s="3">
        <v>44057.728125752314</v>
      </c>
    </row>
    <row r="12450">
      <c r="A12450" s="1">
        <v>12448.0</v>
      </c>
      <c r="B12450" s="1" t="s">
        <v>303</v>
      </c>
      <c r="C12450" s="1" t="s">
        <v>21990</v>
      </c>
      <c r="D12450" s="1" t="s">
        <v>305</v>
      </c>
      <c r="E12450" s="1" t="s">
        <v>1201</v>
      </c>
      <c r="F12450" s="1" t="s">
        <v>307</v>
      </c>
      <c r="G12450" s="1" t="s">
        <v>17</v>
      </c>
      <c r="H12450" s="1">
        <v>45.0</v>
      </c>
      <c r="I12450" s="3">
        <v>44000.416666666664</v>
      </c>
      <c r="J12450" s="1">
        <v>1.36169939941622</v>
      </c>
      <c r="K12450" s="1" t="s">
        <v>24</v>
      </c>
      <c r="M12450" s="3">
        <v>44000.44808238426</v>
      </c>
    </row>
    <row r="12451">
      <c r="A12451" s="1">
        <v>12449.0</v>
      </c>
      <c r="B12451" s="1" t="s">
        <v>485</v>
      </c>
      <c r="C12451" s="1" t="s">
        <v>21991</v>
      </c>
      <c r="D12451" s="1" t="s">
        <v>1418</v>
      </c>
      <c r="E12451" s="1" t="s">
        <v>15645</v>
      </c>
      <c r="F12451" s="1" t="s">
        <v>489</v>
      </c>
      <c r="G12451" s="1" t="s">
        <v>17</v>
      </c>
      <c r="H12451" s="1">
        <v>45.0</v>
      </c>
      <c r="I12451" s="3">
        <v>43908.65625</v>
      </c>
      <c r="J12451" s="1">
        <v>0.180514086348511</v>
      </c>
      <c r="K12451" s="1" t="s">
        <v>166</v>
      </c>
      <c r="M12451" s="3">
        <v>43908.7469015625</v>
      </c>
    </row>
    <row r="12452">
      <c r="A12452" s="1">
        <v>12450.0</v>
      </c>
      <c r="B12452" s="1" t="s">
        <v>9399</v>
      </c>
      <c r="C12452" s="1" t="s">
        <v>21992</v>
      </c>
      <c r="D12452" s="1" t="s">
        <v>1150</v>
      </c>
      <c r="E12452" s="1" t="s">
        <v>9401</v>
      </c>
      <c r="F12452" s="1" t="s">
        <v>9402</v>
      </c>
      <c r="G12452" s="1" t="s">
        <v>17</v>
      </c>
      <c r="H12452" s="1">
        <v>45.0</v>
      </c>
      <c r="I12452" s="3">
        <v>44156.291666666664</v>
      </c>
      <c r="J12452" s="1">
        <v>3.11554445240605</v>
      </c>
      <c r="K12452" s="1" t="s">
        <v>24</v>
      </c>
      <c r="L12452" s="1" t="s">
        <v>741</v>
      </c>
      <c r="M12452" s="3">
        <v>44156.341759166666</v>
      </c>
    </row>
    <row r="12453">
      <c r="A12453" s="1">
        <v>12451.0</v>
      </c>
      <c r="B12453" s="1" t="s">
        <v>3753</v>
      </c>
      <c r="C12453" s="1" t="s">
        <v>21993</v>
      </c>
      <c r="D12453" s="1" t="s">
        <v>3875</v>
      </c>
      <c r="E12453" s="1" t="s">
        <v>21994</v>
      </c>
      <c r="F12453" s="1" t="s">
        <v>3757</v>
      </c>
      <c r="G12453" s="1" t="s">
        <v>39</v>
      </c>
      <c r="H12453" s="1">
        <v>45.0</v>
      </c>
      <c r="I12453" s="3">
        <v>43478.583333333336</v>
      </c>
      <c r="J12453" s="1">
        <v>8.0647269569665</v>
      </c>
      <c r="K12453" s="1" t="s">
        <v>24</v>
      </c>
      <c r="M12453" s="3">
        <v>43478.6474815625</v>
      </c>
    </row>
    <row r="12454">
      <c r="A12454" s="1">
        <v>12452.0</v>
      </c>
      <c r="B12454" s="1" t="s">
        <v>3172</v>
      </c>
      <c r="C12454" s="1" t="s">
        <v>21995</v>
      </c>
      <c r="D12454" s="1" t="s">
        <v>116</v>
      </c>
      <c r="E12454" s="1" t="s">
        <v>16236</v>
      </c>
      <c r="F12454" s="1" t="s">
        <v>3175</v>
      </c>
      <c r="G12454" s="1" t="s">
        <v>17</v>
      </c>
      <c r="H12454" s="1">
        <v>45.0</v>
      </c>
      <c r="I12454" s="3">
        <v>44155.291666666664</v>
      </c>
      <c r="J12454" s="1">
        <v>6.0407399949685</v>
      </c>
      <c r="K12454" s="1" t="s">
        <v>24</v>
      </c>
      <c r="M12454" s="3">
        <v>44155.3223215625</v>
      </c>
    </row>
    <row r="12455">
      <c r="A12455" s="1">
        <v>12453.0</v>
      </c>
      <c r="B12455" s="1" t="s">
        <v>1031</v>
      </c>
      <c r="C12455" s="1" t="s">
        <v>21996</v>
      </c>
      <c r="D12455" s="1" t="s">
        <v>998</v>
      </c>
      <c r="E12455" s="1" t="s">
        <v>7818</v>
      </c>
      <c r="F12455" s="1" t="s">
        <v>1034</v>
      </c>
      <c r="G12455" s="1" t="s">
        <v>17</v>
      </c>
      <c r="H12455" s="1">
        <v>45.0</v>
      </c>
      <c r="I12455" s="3">
        <v>43825.375</v>
      </c>
      <c r="J12455" s="1">
        <v>0.706426843348469</v>
      </c>
      <c r="K12455" s="1" t="s">
        <v>24</v>
      </c>
      <c r="M12455" s="3">
        <v>43825.46471130787</v>
      </c>
    </row>
    <row r="12456">
      <c r="A12456" s="1">
        <v>12454.0</v>
      </c>
      <c r="B12456" s="1" t="s">
        <v>1075</v>
      </c>
      <c r="C12456" s="1" t="s">
        <v>21997</v>
      </c>
      <c r="D12456" s="1" t="s">
        <v>578</v>
      </c>
      <c r="E12456" s="1" t="s">
        <v>10084</v>
      </c>
      <c r="F12456" s="1" t="s">
        <v>1079</v>
      </c>
      <c r="G12456" s="1" t="s">
        <v>17</v>
      </c>
      <c r="H12456" s="1">
        <v>45.0</v>
      </c>
      <c r="I12456" s="3">
        <v>44131.270833333336</v>
      </c>
      <c r="J12456" s="1">
        <v>2.95782412962404</v>
      </c>
      <c r="K12456" s="1" t="s">
        <v>18</v>
      </c>
      <c r="L12456" s="1" t="s">
        <v>1080</v>
      </c>
      <c r="M12456" s="3">
        <v>44131.28508243056</v>
      </c>
    </row>
    <row r="12457">
      <c r="A12457" s="1">
        <v>12455.0</v>
      </c>
      <c r="B12457" s="1" t="s">
        <v>2228</v>
      </c>
      <c r="C12457" s="1" t="s">
        <v>21998</v>
      </c>
      <c r="D12457" s="1" t="s">
        <v>1963</v>
      </c>
      <c r="E12457" s="1" t="s">
        <v>4643</v>
      </c>
      <c r="F12457" s="1" t="s">
        <v>2231</v>
      </c>
      <c r="G12457" s="1" t="s">
        <v>17</v>
      </c>
      <c r="H12457" s="1">
        <v>45.0</v>
      </c>
      <c r="I12457" s="3">
        <v>44104.375</v>
      </c>
      <c r="J12457" s="1">
        <v>5.20720299194911</v>
      </c>
      <c r="K12457" s="1" t="s">
        <v>24</v>
      </c>
      <c r="L12457" s="1" t="s">
        <v>882</v>
      </c>
      <c r="M12457" s="3">
        <v>44104.47162137731</v>
      </c>
    </row>
    <row r="12458">
      <c r="A12458" s="1">
        <v>12456.0</v>
      </c>
      <c r="B12458" s="1" t="s">
        <v>834</v>
      </c>
      <c r="C12458" s="1" t="s">
        <v>21999</v>
      </c>
      <c r="D12458" s="1" t="s">
        <v>4391</v>
      </c>
      <c r="E12458" s="1" t="s">
        <v>22000</v>
      </c>
      <c r="F12458" s="1" t="s">
        <v>837</v>
      </c>
      <c r="G12458" s="1" t="s">
        <v>39</v>
      </c>
      <c r="H12458" s="1">
        <v>45.0</v>
      </c>
      <c r="I12458" s="3">
        <v>44043.75</v>
      </c>
      <c r="J12458" s="1">
        <v>0.0693897935685867</v>
      </c>
      <c r="K12458" s="1" t="s">
        <v>18</v>
      </c>
      <c r="M12458" s="3">
        <v>44043.79837534722</v>
      </c>
    </row>
    <row r="12459">
      <c r="A12459" s="1">
        <v>12457.0</v>
      </c>
      <c r="B12459" s="1" t="s">
        <v>1954</v>
      </c>
      <c r="C12459" s="1" t="s">
        <v>22001</v>
      </c>
      <c r="D12459" s="1" t="s">
        <v>37</v>
      </c>
      <c r="E12459" s="1" t="s">
        <v>22002</v>
      </c>
      <c r="F12459" s="1" t="s">
        <v>1957</v>
      </c>
      <c r="G12459" s="1" t="s">
        <v>39</v>
      </c>
      <c r="H12459" s="1">
        <v>45.0</v>
      </c>
      <c r="I12459" s="3">
        <v>44210.666666666664</v>
      </c>
      <c r="J12459" s="1">
        <v>14.7713377027338</v>
      </c>
      <c r="K12459" s="1" t="s">
        <v>83</v>
      </c>
      <c r="L12459" s="1" t="s">
        <v>1958</v>
      </c>
      <c r="M12459" s="3">
        <v>44210.74946798611</v>
      </c>
    </row>
    <row r="12460">
      <c r="A12460" s="1">
        <v>12458.0</v>
      </c>
      <c r="B12460" s="1" t="s">
        <v>6998</v>
      </c>
      <c r="C12460" s="1" t="s">
        <v>22003</v>
      </c>
      <c r="D12460" s="1" t="s">
        <v>22004</v>
      </c>
      <c r="E12460" s="1" t="s">
        <v>22005</v>
      </c>
      <c r="F12460" s="1" t="s">
        <v>7002</v>
      </c>
      <c r="G12460" s="1" t="s">
        <v>17</v>
      </c>
      <c r="H12460" s="1">
        <v>45.0</v>
      </c>
      <c r="I12460" s="3">
        <v>44222.416666666664</v>
      </c>
      <c r="J12460" s="1">
        <v>2.8260826691399</v>
      </c>
      <c r="K12460" s="1" t="s">
        <v>62</v>
      </c>
      <c r="L12460" s="1" t="s">
        <v>671</v>
      </c>
      <c r="M12460" s="3">
        <v>44222.451197662034</v>
      </c>
    </row>
    <row r="12461">
      <c r="A12461" s="1">
        <v>12459.0</v>
      </c>
      <c r="B12461" s="1" t="s">
        <v>953</v>
      </c>
      <c r="C12461" s="1" t="s">
        <v>22006</v>
      </c>
      <c r="D12461" s="1" t="s">
        <v>1802</v>
      </c>
      <c r="E12461" s="1" t="s">
        <v>2170</v>
      </c>
      <c r="F12461" s="1" t="s">
        <v>1040</v>
      </c>
      <c r="G12461" s="1" t="s">
        <v>17</v>
      </c>
      <c r="H12461" s="1">
        <v>45.0</v>
      </c>
      <c r="I12461" s="3">
        <v>43913.166666666664</v>
      </c>
      <c r="J12461" s="1">
        <v>0.0</v>
      </c>
      <c r="K12461" s="1" t="s">
        <v>18</v>
      </c>
      <c r="M12461" s="3">
        <v>43913.51123135417</v>
      </c>
    </row>
    <row r="12462">
      <c r="A12462" s="1">
        <v>12460.0</v>
      </c>
      <c r="B12462" s="1" t="s">
        <v>278</v>
      </c>
      <c r="C12462" s="1" t="s">
        <v>22007</v>
      </c>
      <c r="D12462" s="1" t="s">
        <v>21</v>
      </c>
      <c r="E12462" s="1" t="s">
        <v>280</v>
      </c>
      <c r="F12462" s="1" t="s">
        <v>281</v>
      </c>
      <c r="G12462" s="1" t="s">
        <v>17</v>
      </c>
      <c r="H12462" s="1">
        <v>45.0</v>
      </c>
      <c r="I12462" s="3">
        <v>44182.3125</v>
      </c>
      <c r="J12462" s="1">
        <v>4.7495329595998</v>
      </c>
      <c r="K12462" s="1" t="s">
        <v>24</v>
      </c>
      <c r="M12462" s="3">
        <v>44182.34770255787</v>
      </c>
    </row>
    <row r="12463">
      <c r="A12463" s="1">
        <v>12461.0</v>
      </c>
      <c r="B12463" s="1" t="s">
        <v>340</v>
      </c>
      <c r="C12463" s="1" t="s">
        <v>22008</v>
      </c>
      <c r="D12463" s="1" t="s">
        <v>9658</v>
      </c>
      <c r="E12463" s="1" t="s">
        <v>22009</v>
      </c>
      <c r="F12463" s="1" t="s">
        <v>344</v>
      </c>
      <c r="G12463" s="1" t="s">
        <v>35</v>
      </c>
      <c r="H12463" s="1">
        <v>45.0</v>
      </c>
      <c r="I12463" s="3">
        <v>43889.1875</v>
      </c>
      <c r="J12463" s="1">
        <v>0.803161694917327</v>
      </c>
      <c r="K12463" s="1" t="s">
        <v>83</v>
      </c>
      <c r="M12463" s="3">
        <v>43889.22008763889</v>
      </c>
    </row>
    <row r="12464">
      <c r="A12464" s="1">
        <v>12462.0</v>
      </c>
      <c r="B12464" s="1" t="s">
        <v>932</v>
      </c>
      <c r="C12464" s="1" t="s">
        <v>22010</v>
      </c>
      <c r="D12464" s="1" t="s">
        <v>2393</v>
      </c>
      <c r="E12464" s="1" t="s">
        <v>22011</v>
      </c>
      <c r="F12464" s="1" t="s">
        <v>936</v>
      </c>
      <c r="G12464" s="1" t="s">
        <v>17</v>
      </c>
      <c r="H12464" s="1">
        <v>45.0</v>
      </c>
      <c r="I12464" s="3">
        <v>43871.291666666664</v>
      </c>
      <c r="J12464" s="1">
        <v>0.0</v>
      </c>
      <c r="K12464" s="1" t="s">
        <v>159</v>
      </c>
      <c r="M12464" s="3">
        <v>43871.346139629626</v>
      </c>
    </row>
    <row r="12465">
      <c r="A12465" s="1">
        <v>12463.0</v>
      </c>
      <c r="B12465" s="1" t="s">
        <v>4046</v>
      </c>
      <c r="C12465" s="1" t="s">
        <v>22012</v>
      </c>
      <c r="D12465" s="1" t="s">
        <v>116</v>
      </c>
      <c r="E12465" s="1" t="s">
        <v>6269</v>
      </c>
      <c r="F12465" s="1" t="s">
        <v>4049</v>
      </c>
      <c r="G12465" s="1" t="s">
        <v>35</v>
      </c>
      <c r="H12465" s="1">
        <v>45.0</v>
      </c>
      <c r="I12465" s="3">
        <v>44148.1875</v>
      </c>
      <c r="J12465" s="1">
        <v>6.36008855176746</v>
      </c>
      <c r="K12465" s="1" t="s">
        <v>24</v>
      </c>
      <c r="L12465" s="1" t="s">
        <v>4561</v>
      </c>
      <c r="M12465" s="3">
        <v>44148.20113450231</v>
      </c>
    </row>
    <row r="12466">
      <c r="A12466" s="1">
        <v>12464.0</v>
      </c>
      <c r="B12466" s="1" t="s">
        <v>485</v>
      </c>
      <c r="C12466" s="1" t="s">
        <v>22013</v>
      </c>
      <c r="D12466" s="1" t="s">
        <v>487</v>
      </c>
      <c r="E12466" s="1" t="s">
        <v>488</v>
      </c>
      <c r="F12466" s="1" t="s">
        <v>489</v>
      </c>
      <c r="G12466" s="1" t="s">
        <v>17</v>
      </c>
      <c r="H12466" s="1">
        <v>45.0</v>
      </c>
      <c r="I12466" s="3">
        <v>44142.291666666664</v>
      </c>
      <c r="J12466" s="1">
        <v>2.60359858202603</v>
      </c>
      <c r="K12466" s="1" t="s">
        <v>166</v>
      </c>
      <c r="M12466" s="3">
        <v>44142.488075787034</v>
      </c>
    </row>
    <row r="12467">
      <c r="A12467" s="1">
        <v>12465.0</v>
      </c>
      <c r="B12467" s="1" t="s">
        <v>2276</v>
      </c>
      <c r="C12467" s="1" t="s">
        <v>22014</v>
      </c>
      <c r="D12467" s="1" t="s">
        <v>1925</v>
      </c>
      <c r="E12467" s="1" t="s">
        <v>6299</v>
      </c>
      <c r="F12467" s="1" t="s">
        <v>2279</v>
      </c>
      <c r="G12467" s="1" t="s">
        <v>17</v>
      </c>
      <c r="H12467" s="1">
        <v>45.0</v>
      </c>
      <c r="I12467" s="3">
        <v>44077.666666666664</v>
      </c>
      <c r="J12467" s="1">
        <v>1.12399000889057</v>
      </c>
      <c r="K12467" s="1" t="s">
        <v>159</v>
      </c>
      <c r="M12467" s="3">
        <v>44077.69772135417</v>
      </c>
    </row>
    <row r="12468">
      <c r="A12468" s="1">
        <v>12466.0</v>
      </c>
      <c r="B12468" s="1" t="s">
        <v>2645</v>
      </c>
      <c r="C12468" s="1" t="s">
        <v>22015</v>
      </c>
      <c r="D12468" s="1" t="s">
        <v>4220</v>
      </c>
      <c r="E12468" s="1" t="s">
        <v>4311</v>
      </c>
      <c r="F12468" s="1" t="s">
        <v>2649</v>
      </c>
      <c r="G12468" s="1" t="s">
        <v>17</v>
      </c>
      <c r="H12468" s="1">
        <v>45.0</v>
      </c>
      <c r="I12468" s="3">
        <v>43894.583333333336</v>
      </c>
      <c r="J12468" s="1">
        <v>1.11812652919403</v>
      </c>
      <c r="K12468" s="1" t="s">
        <v>18</v>
      </c>
      <c r="M12468" s="3">
        <v>43894.6011493287</v>
      </c>
    </row>
    <row r="12469">
      <c r="A12469" s="1">
        <v>12467.0</v>
      </c>
      <c r="B12469" s="1" t="s">
        <v>824</v>
      </c>
      <c r="C12469" s="1" t="s">
        <v>22016</v>
      </c>
      <c r="D12469" s="1" t="s">
        <v>2601</v>
      </c>
      <c r="E12469" s="1" t="s">
        <v>22017</v>
      </c>
      <c r="F12469" s="1" t="s">
        <v>827</v>
      </c>
      <c r="G12469" s="1" t="s">
        <v>89</v>
      </c>
      <c r="H12469" s="1">
        <v>45.0</v>
      </c>
      <c r="I12469" s="3">
        <v>43819.72002922454</v>
      </c>
      <c r="J12469" s="1">
        <v>3.7562632380215</v>
      </c>
      <c r="K12469" s="1" t="s">
        <v>18</v>
      </c>
      <c r="M12469" s="3">
        <v>43819.737993622686</v>
      </c>
    </row>
    <row r="12470">
      <c r="A12470" s="1">
        <v>12468.0</v>
      </c>
      <c r="B12470" s="1" t="s">
        <v>2188</v>
      </c>
      <c r="C12470" s="1" t="s">
        <v>22018</v>
      </c>
      <c r="D12470" s="1" t="s">
        <v>2190</v>
      </c>
      <c r="E12470" s="1" t="s">
        <v>2191</v>
      </c>
      <c r="F12470" s="1" t="s">
        <v>2192</v>
      </c>
      <c r="G12470" s="1" t="s">
        <v>17</v>
      </c>
      <c r="H12470" s="1">
        <v>45.0</v>
      </c>
      <c r="I12470" s="3">
        <v>44174.666666666664</v>
      </c>
      <c r="J12470" s="1">
        <v>2.26602849269204</v>
      </c>
      <c r="K12470" s="1" t="s">
        <v>18</v>
      </c>
      <c r="M12470" s="3">
        <v>44174.69834103009</v>
      </c>
    </row>
    <row r="12471">
      <c r="A12471" s="1">
        <v>12469.0</v>
      </c>
      <c r="B12471" s="1" t="s">
        <v>5904</v>
      </c>
      <c r="C12471" s="1" t="s">
        <v>22019</v>
      </c>
      <c r="D12471" s="1" t="s">
        <v>2647</v>
      </c>
      <c r="E12471" s="1" t="s">
        <v>5906</v>
      </c>
      <c r="F12471" s="1" t="s">
        <v>5907</v>
      </c>
      <c r="G12471" s="1" t="s">
        <v>17</v>
      </c>
      <c r="H12471" s="1">
        <v>45.0</v>
      </c>
      <c r="I12471" s="3">
        <v>43862.270833333336</v>
      </c>
      <c r="J12471" s="1">
        <v>0.325963146107574</v>
      </c>
      <c r="K12471" s="1" t="s">
        <v>18</v>
      </c>
      <c r="M12471" s="3">
        <v>43862.28785487269</v>
      </c>
    </row>
    <row r="12472">
      <c r="A12472" s="1">
        <v>12470.0</v>
      </c>
      <c r="B12472" s="1" t="s">
        <v>1616</v>
      </c>
      <c r="C12472" s="1" t="s">
        <v>22020</v>
      </c>
      <c r="D12472" s="1" t="s">
        <v>560</v>
      </c>
      <c r="E12472" s="1" t="s">
        <v>1619</v>
      </c>
      <c r="F12472" s="1" t="s">
        <v>1620</v>
      </c>
      <c r="G12472" s="1" t="s">
        <v>35</v>
      </c>
      <c r="H12472" s="1">
        <v>45.0</v>
      </c>
      <c r="I12472" s="3">
        <v>43822.583333333336</v>
      </c>
      <c r="J12472" s="1">
        <v>2.02298774228124</v>
      </c>
      <c r="K12472" s="1" t="s">
        <v>24</v>
      </c>
      <c r="M12472" s="3">
        <v>43823.6381247338</v>
      </c>
    </row>
    <row r="12473">
      <c r="A12473" s="1">
        <v>12471.0</v>
      </c>
      <c r="B12473" s="1" t="s">
        <v>732</v>
      </c>
      <c r="C12473" s="1" t="s">
        <v>22021</v>
      </c>
      <c r="D12473" s="1" t="s">
        <v>6238</v>
      </c>
      <c r="E12473" s="1" t="s">
        <v>22022</v>
      </c>
      <c r="F12473" s="1" t="s">
        <v>735</v>
      </c>
      <c r="G12473" s="1" t="s">
        <v>39</v>
      </c>
      <c r="H12473" s="1">
        <v>45.0</v>
      </c>
      <c r="I12473" s="3">
        <v>44067.729166666664</v>
      </c>
      <c r="J12473" s="1">
        <v>1.83150239919223</v>
      </c>
      <c r="K12473" s="1" t="s">
        <v>24</v>
      </c>
      <c r="M12473" s="3">
        <v>44067.7577596412</v>
      </c>
    </row>
    <row r="12474">
      <c r="A12474" s="1">
        <v>12472.0</v>
      </c>
      <c r="B12474" s="1" t="s">
        <v>2448</v>
      </c>
      <c r="C12474" s="1" t="s">
        <v>22023</v>
      </c>
      <c r="D12474" s="1" t="s">
        <v>3403</v>
      </c>
      <c r="E12474" s="1" t="s">
        <v>22024</v>
      </c>
      <c r="F12474" s="1" t="s">
        <v>2452</v>
      </c>
      <c r="G12474" s="1" t="s">
        <v>89</v>
      </c>
      <c r="H12474" s="1">
        <v>45.0</v>
      </c>
      <c r="I12474" s="3">
        <v>43825.64431671296</v>
      </c>
      <c r="J12474" s="1">
        <v>2.96569403071306</v>
      </c>
      <c r="K12474" s="1" t="s">
        <v>24</v>
      </c>
      <c r="M12474" s="3">
        <v>43825.67057155092</v>
      </c>
    </row>
    <row r="12475">
      <c r="A12475" s="1">
        <v>12473.0</v>
      </c>
      <c r="B12475" s="1" t="s">
        <v>5718</v>
      </c>
      <c r="C12475" s="1" t="s">
        <v>22025</v>
      </c>
      <c r="D12475" s="1" t="s">
        <v>326</v>
      </c>
      <c r="E12475" s="1" t="s">
        <v>22026</v>
      </c>
      <c r="F12475" s="1" t="s">
        <v>5721</v>
      </c>
      <c r="G12475" s="1" t="s">
        <v>17</v>
      </c>
      <c r="H12475" s="1">
        <v>45.0</v>
      </c>
      <c r="I12475" s="3">
        <v>44167.333333333336</v>
      </c>
      <c r="J12475" s="1">
        <v>4.7141924056004</v>
      </c>
      <c r="K12475" s="1" t="s">
        <v>24</v>
      </c>
      <c r="L12475" s="1" t="s">
        <v>135</v>
      </c>
      <c r="M12475" s="3">
        <v>44167.374886770835</v>
      </c>
    </row>
    <row r="12476">
      <c r="A12476" s="1">
        <v>12474.0</v>
      </c>
      <c r="B12476" s="1" t="s">
        <v>582</v>
      </c>
      <c r="C12476" s="1" t="s">
        <v>22027</v>
      </c>
      <c r="D12476" s="1" t="s">
        <v>5485</v>
      </c>
      <c r="E12476" s="1" t="s">
        <v>5486</v>
      </c>
      <c r="F12476" s="1" t="s">
        <v>586</v>
      </c>
      <c r="G12476" s="1" t="s">
        <v>35</v>
      </c>
      <c r="H12476" s="1">
        <v>45.0</v>
      </c>
      <c r="I12476" s="3">
        <v>43731.25</v>
      </c>
      <c r="J12476" s="1">
        <v>1.29549202270739</v>
      </c>
      <c r="K12476" s="1" t="s">
        <v>24</v>
      </c>
      <c r="M12476" s="3">
        <v>43731.51922747685</v>
      </c>
    </row>
    <row r="12477">
      <c r="A12477" s="1">
        <v>12475.0</v>
      </c>
      <c r="B12477" s="1" t="s">
        <v>5661</v>
      </c>
      <c r="C12477" s="1" t="s">
        <v>22028</v>
      </c>
      <c r="D12477" s="1" t="s">
        <v>5663</v>
      </c>
      <c r="E12477" s="1" t="s">
        <v>5664</v>
      </c>
      <c r="F12477" s="1" t="s">
        <v>5665</v>
      </c>
      <c r="G12477" s="1" t="s">
        <v>17</v>
      </c>
      <c r="H12477" s="1">
        <v>45.0</v>
      </c>
      <c r="I12477" s="3">
        <v>44045.645833333336</v>
      </c>
      <c r="J12477" s="1">
        <v>0.783478038734482</v>
      </c>
      <c r="K12477" s="1" t="s">
        <v>166</v>
      </c>
      <c r="M12477" s="3">
        <v>44045.67247887731</v>
      </c>
    </row>
    <row r="12478">
      <c r="A12478" s="1">
        <v>12476.0</v>
      </c>
      <c r="B12478" s="1" t="s">
        <v>298</v>
      </c>
      <c r="C12478" s="1" t="s">
        <v>22029</v>
      </c>
      <c r="D12478" s="1" t="s">
        <v>3658</v>
      </c>
      <c r="E12478" s="1" t="s">
        <v>3659</v>
      </c>
      <c r="F12478" s="1" t="s">
        <v>302</v>
      </c>
      <c r="G12478" s="1" t="s">
        <v>17</v>
      </c>
      <c r="H12478" s="1">
        <v>45.0</v>
      </c>
      <c r="I12478" s="3">
        <v>43902.5</v>
      </c>
      <c r="J12478" s="1">
        <v>3.01166471174419</v>
      </c>
      <c r="K12478" s="1" t="s">
        <v>218</v>
      </c>
      <c r="M12478" s="3">
        <v>43902.52042021991</v>
      </c>
    </row>
    <row r="12479">
      <c r="A12479" s="1">
        <v>12477.0</v>
      </c>
      <c r="B12479" s="1" t="s">
        <v>1090</v>
      </c>
      <c r="C12479" s="1" t="s">
        <v>22030</v>
      </c>
      <c r="D12479" s="1" t="s">
        <v>1558</v>
      </c>
      <c r="E12479" s="1" t="s">
        <v>3086</v>
      </c>
      <c r="F12479" s="1" t="s">
        <v>1094</v>
      </c>
      <c r="G12479" s="1" t="s">
        <v>17</v>
      </c>
      <c r="H12479" s="1">
        <v>45.0</v>
      </c>
      <c r="I12479" s="3">
        <v>44180.229166666664</v>
      </c>
      <c r="J12479" s="1">
        <v>2.14059430130981</v>
      </c>
      <c r="K12479" s="1" t="s">
        <v>166</v>
      </c>
      <c r="L12479" s="1" t="s">
        <v>167</v>
      </c>
      <c r="M12479" s="3">
        <v>44180.33511548611</v>
      </c>
    </row>
    <row r="12480">
      <c r="A12480" s="1">
        <v>12478.0</v>
      </c>
      <c r="B12480" s="1" t="s">
        <v>1282</v>
      </c>
      <c r="C12480" s="1" t="s">
        <v>22031</v>
      </c>
      <c r="D12480" s="1" t="s">
        <v>461</v>
      </c>
      <c r="E12480" s="1" t="s">
        <v>2560</v>
      </c>
      <c r="F12480" s="1" t="s">
        <v>1285</v>
      </c>
      <c r="G12480" s="1" t="s">
        <v>17</v>
      </c>
      <c r="H12480" s="1">
        <v>45.0</v>
      </c>
      <c r="I12480" s="3">
        <v>44019.5</v>
      </c>
      <c r="J12480" s="1">
        <v>0.506586693887325</v>
      </c>
      <c r="K12480" s="1" t="s">
        <v>24</v>
      </c>
      <c r="M12480" s="3">
        <v>44019.53076943287</v>
      </c>
    </row>
    <row r="12481">
      <c r="A12481" s="1">
        <v>12479.0</v>
      </c>
      <c r="B12481" s="1" t="s">
        <v>1023</v>
      </c>
      <c r="C12481" s="1" t="s">
        <v>22032</v>
      </c>
      <c r="D12481" s="1" t="s">
        <v>1250</v>
      </c>
      <c r="E12481" s="1" t="s">
        <v>11703</v>
      </c>
      <c r="F12481" s="1" t="s">
        <v>1027</v>
      </c>
      <c r="G12481" s="1" t="s">
        <v>17</v>
      </c>
      <c r="H12481" s="1">
        <v>45.0</v>
      </c>
      <c r="I12481" s="3">
        <v>44046.1875</v>
      </c>
      <c r="J12481" s="1">
        <v>0.994774613283233</v>
      </c>
      <c r="K12481" s="1" t="s">
        <v>24</v>
      </c>
      <c r="M12481" s="3">
        <v>44050.27863545139</v>
      </c>
    </row>
    <row r="12482">
      <c r="A12482" s="1">
        <v>12480.0</v>
      </c>
      <c r="B12482" s="1" t="s">
        <v>858</v>
      </c>
      <c r="C12482" s="1" t="s">
        <v>22033</v>
      </c>
      <c r="D12482" s="1" t="s">
        <v>326</v>
      </c>
      <c r="E12482" s="1" t="s">
        <v>928</v>
      </c>
      <c r="F12482" s="1" t="s">
        <v>861</v>
      </c>
      <c r="G12482" s="1" t="s">
        <v>17</v>
      </c>
      <c r="H12482" s="1">
        <v>45.0</v>
      </c>
      <c r="I12482" s="3">
        <v>44120.291666666664</v>
      </c>
      <c r="J12482" s="1">
        <v>2.77150856695624</v>
      </c>
      <c r="K12482" s="1" t="s">
        <v>24</v>
      </c>
      <c r="M12482" s="3">
        <v>44120.38597594907</v>
      </c>
    </row>
    <row r="12483">
      <c r="A12483" s="1">
        <v>12481.0</v>
      </c>
      <c r="B12483" s="1" t="s">
        <v>340</v>
      </c>
      <c r="C12483" s="1" t="s">
        <v>22034</v>
      </c>
      <c r="D12483" s="1" t="s">
        <v>1255</v>
      </c>
      <c r="E12483" s="1" t="s">
        <v>22035</v>
      </c>
      <c r="F12483" s="1" t="s">
        <v>344</v>
      </c>
      <c r="G12483" s="1" t="s">
        <v>39</v>
      </c>
      <c r="H12483" s="1">
        <v>45.0</v>
      </c>
      <c r="I12483" s="3">
        <v>44131.5625</v>
      </c>
      <c r="J12483" s="1">
        <v>1.37591637794452</v>
      </c>
      <c r="K12483" s="1" t="s">
        <v>83</v>
      </c>
      <c r="M12483" s="3">
        <v>44131.58928238426</v>
      </c>
    </row>
    <row r="12484">
      <c r="A12484" s="1">
        <v>12482.0</v>
      </c>
      <c r="B12484" s="1" t="s">
        <v>293</v>
      </c>
      <c r="C12484" s="1" t="s">
        <v>22036</v>
      </c>
      <c r="D12484" s="1" t="s">
        <v>3270</v>
      </c>
      <c r="E12484" s="1" t="s">
        <v>9720</v>
      </c>
      <c r="F12484" s="1" t="s">
        <v>297</v>
      </c>
      <c r="G12484" s="1" t="s">
        <v>17</v>
      </c>
      <c r="H12484" s="1">
        <v>45.0</v>
      </c>
      <c r="I12484" s="3">
        <v>43833.291666666664</v>
      </c>
      <c r="J12484" s="1">
        <v>2.63838699540705</v>
      </c>
      <c r="K12484" s="1" t="s">
        <v>62</v>
      </c>
      <c r="M12484" s="3">
        <v>43833.308899537034</v>
      </c>
    </row>
    <row r="12485">
      <c r="A12485" s="1">
        <v>12483.0</v>
      </c>
      <c r="B12485" s="1" t="s">
        <v>647</v>
      </c>
      <c r="C12485" s="1" t="s">
        <v>22037</v>
      </c>
      <c r="D12485" s="1" t="s">
        <v>2255</v>
      </c>
      <c r="E12485" s="1" t="s">
        <v>8585</v>
      </c>
      <c r="F12485" s="1" t="s">
        <v>651</v>
      </c>
      <c r="G12485" s="1" t="s">
        <v>17</v>
      </c>
      <c r="H12485" s="1">
        <v>45.0</v>
      </c>
      <c r="I12485" s="3">
        <v>44210.25</v>
      </c>
      <c r="J12485" s="1">
        <v>2.42514274383125</v>
      </c>
      <c r="K12485" s="1" t="s">
        <v>24</v>
      </c>
      <c r="L12485" s="1" t="s">
        <v>188</v>
      </c>
      <c r="M12485" s="3">
        <v>44210.287755543985</v>
      </c>
    </row>
    <row r="12486">
      <c r="A12486" s="1">
        <v>12484.0</v>
      </c>
      <c r="B12486" s="1" t="s">
        <v>536</v>
      </c>
      <c r="C12486" s="1" t="s">
        <v>22038</v>
      </c>
      <c r="D12486" s="1" t="s">
        <v>1255</v>
      </c>
      <c r="E12486" s="1" t="s">
        <v>4030</v>
      </c>
      <c r="F12486" s="1" t="s">
        <v>539</v>
      </c>
      <c r="G12486" s="1" t="s">
        <v>17</v>
      </c>
      <c r="H12486" s="1">
        <v>45.0</v>
      </c>
      <c r="I12486" s="3">
        <v>43866.833333333336</v>
      </c>
      <c r="J12486" s="1">
        <v>2.0652074645993</v>
      </c>
      <c r="K12486" s="1" t="s">
        <v>83</v>
      </c>
      <c r="M12486" s="3">
        <v>43867.32726068287</v>
      </c>
    </row>
    <row r="12487">
      <c r="A12487" s="1">
        <v>12485.0</v>
      </c>
      <c r="B12487" s="1" t="s">
        <v>84</v>
      </c>
      <c r="C12487" s="1" t="s">
        <v>22039</v>
      </c>
      <c r="D12487" s="1" t="s">
        <v>86</v>
      </c>
      <c r="E12487" s="1" t="s">
        <v>1488</v>
      </c>
      <c r="F12487" s="1" t="s">
        <v>88</v>
      </c>
      <c r="G12487" s="1" t="s">
        <v>17</v>
      </c>
      <c r="H12487" s="1">
        <v>45.0</v>
      </c>
      <c r="I12487" s="3">
        <v>43886.1875</v>
      </c>
      <c r="J12487" s="1">
        <v>0.700890910097048</v>
      </c>
      <c r="K12487" s="1" t="s">
        <v>83</v>
      </c>
      <c r="M12487" s="3">
        <v>43886.218443564816</v>
      </c>
    </row>
    <row r="12488">
      <c r="A12488" s="1">
        <v>12486.0</v>
      </c>
      <c r="B12488" s="1" t="s">
        <v>6381</v>
      </c>
      <c r="C12488" s="1" t="s">
        <v>22040</v>
      </c>
      <c r="D12488" s="1" t="s">
        <v>2504</v>
      </c>
      <c r="E12488" s="1" t="s">
        <v>22041</v>
      </c>
      <c r="F12488" s="1" t="s">
        <v>6384</v>
      </c>
      <c r="G12488" s="1" t="s">
        <v>39</v>
      </c>
      <c r="H12488" s="1">
        <v>45.0</v>
      </c>
      <c r="I12488" s="3">
        <v>44140.333333333336</v>
      </c>
      <c r="J12488" s="1">
        <v>2.2654722462946</v>
      </c>
      <c r="K12488" s="1" t="s">
        <v>24</v>
      </c>
      <c r="M12488" s="3">
        <v>44140.340801805556</v>
      </c>
    </row>
    <row r="12489">
      <c r="A12489" s="1">
        <v>12487.0</v>
      </c>
      <c r="B12489" s="1" t="s">
        <v>1031</v>
      </c>
      <c r="C12489" s="1" t="s">
        <v>22042</v>
      </c>
      <c r="D12489" s="1" t="s">
        <v>998</v>
      </c>
      <c r="E12489" s="1" t="s">
        <v>22043</v>
      </c>
      <c r="F12489" s="1" t="s">
        <v>1034</v>
      </c>
      <c r="G12489" s="1" t="s">
        <v>17</v>
      </c>
      <c r="H12489" s="1">
        <v>45.0</v>
      </c>
      <c r="I12489" s="3">
        <v>43802.416666666664</v>
      </c>
      <c r="J12489" s="1">
        <v>1.58598930094816</v>
      </c>
      <c r="K12489" s="1" t="s">
        <v>24</v>
      </c>
      <c r="M12489" s="3">
        <v>43802.42201032407</v>
      </c>
    </row>
    <row r="12490">
      <c r="A12490" s="1">
        <v>12488.0</v>
      </c>
      <c r="B12490" s="1" t="s">
        <v>2228</v>
      </c>
      <c r="C12490" s="1" t="s">
        <v>22044</v>
      </c>
      <c r="D12490" s="1" t="s">
        <v>1963</v>
      </c>
      <c r="E12490" s="1" t="s">
        <v>2230</v>
      </c>
      <c r="F12490" s="1" t="s">
        <v>2231</v>
      </c>
      <c r="G12490" s="1" t="s">
        <v>17</v>
      </c>
      <c r="H12490" s="1">
        <v>45.0</v>
      </c>
      <c r="I12490" s="3">
        <v>44026.354166666664</v>
      </c>
      <c r="J12490" s="1">
        <v>3.42774856237371</v>
      </c>
      <c r="K12490" s="1" t="s">
        <v>24</v>
      </c>
      <c r="L12490" s="1" t="s">
        <v>882</v>
      </c>
      <c r="M12490" s="3">
        <v>44026.390579513885</v>
      </c>
    </row>
    <row r="12491">
      <c r="A12491" s="1">
        <v>12489.0</v>
      </c>
      <c r="B12491" s="1" t="s">
        <v>319</v>
      </c>
      <c r="C12491" s="1" t="s">
        <v>22045</v>
      </c>
      <c r="D12491" s="1" t="s">
        <v>321</v>
      </c>
      <c r="E12491" s="1" t="s">
        <v>22046</v>
      </c>
      <c r="F12491" s="1" t="s">
        <v>323</v>
      </c>
      <c r="G12491" s="1" t="s">
        <v>39</v>
      </c>
      <c r="H12491" s="1">
        <v>45.0</v>
      </c>
      <c r="I12491" s="3">
        <v>43995.3125</v>
      </c>
      <c r="J12491" s="1">
        <v>0.986646040469924</v>
      </c>
      <c r="K12491" s="1" t="s">
        <v>24</v>
      </c>
      <c r="M12491" s="3">
        <v>43995.33189534722</v>
      </c>
    </row>
    <row r="12492">
      <c r="A12492" s="1">
        <v>12490.0</v>
      </c>
      <c r="B12492" s="1" t="s">
        <v>84</v>
      </c>
      <c r="C12492" s="1" t="s">
        <v>22047</v>
      </c>
      <c r="D12492" s="1" t="s">
        <v>1549</v>
      </c>
      <c r="E12492" s="1" t="s">
        <v>1550</v>
      </c>
      <c r="F12492" s="1" t="s">
        <v>88</v>
      </c>
      <c r="G12492" s="1" t="s">
        <v>17</v>
      </c>
      <c r="H12492" s="1">
        <v>45.0</v>
      </c>
      <c r="I12492" s="3">
        <v>43916.625</v>
      </c>
      <c r="J12492" s="1">
        <v>2.20049820685085</v>
      </c>
      <c r="K12492" s="1" t="s">
        <v>83</v>
      </c>
      <c r="M12492" s="3">
        <v>43916.64809618056</v>
      </c>
    </row>
    <row r="12493">
      <c r="A12493" s="1">
        <v>12491.0</v>
      </c>
      <c r="B12493" s="1" t="s">
        <v>196</v>
      </c>
      <c r="C12493" s="1" t="s">
        <v>22048</v>
      </c>
      <c r="D12493" s="1" t="s">
        <v>198</v>
      </c>
      <c r="E12493" s="1" t="s">
        <v>1928</v>
      </c>
      <c r="F12493" s="1" t="s">
        <v>200</v>
      </c>
      <c r="G12493" s="1" t="s">
        <v>17</v>
      </c>
      <c r="H12493" s="1">
        <v>45.0</v>
      </c>
      <c r="I12493" s="3">
        <v>44156.229166666664</v>
      </c>
      <c r="J12493" s="1">
        <v>2.02152964505977</v>
      </c>
      <c r="K12493" s="1" t="s">
        <v>24</v>
      </c>
      <c r="M12493" s="3">
        <v>44156.26255078704</v>
      </c>
    </row>
    <row r="12494">
      <c r="A12494" s="1">
        <v>12492.0</v>
      </c>
      <c r="B12494" s="1" t="s">
        <v>4069</v>
      </c>
      <c r="C12494" s="1" t="s">
        <v>22049</v>
      </c>
      <c r="D12494" s="1" t="s">
        <v>32</v>
      </c>
      <c r="E12494" s="1" t="s">
        <v>20971</v>
      </c>
      <c r="F12494" s="1" t="s">
        <v>4072</v>
      </c>
      <c r="G12494" s="1" t="s">
        <v>17</v>
      </c>
      <c r="H12494" s="1">
        <v>45.0</v>
      </c>
      <c r="I12494" s="3">
        <v>44207.583333333336</v>
      </c>
      <c r="J12494" s="1">
        <v>1.98786941451817</v>
      </c>
      <c r="K12494" s="1" t="s">
        <v>24</v>
      </c>
      <c r="M12494" s="3">
        <v>44207.6490315625</v>
      </c>
    </row>
    <row r="12495">
      <c r="A12495" s="1">
        <v>12493.0</v>
      </c>
      <c r="B12495" s="1" t="s">
        <v>4581</v>
      </c>
      <c r="C12495" s="1" t="s">
        <v>22050</v>
      </c>
      <c r="D12495" s="1" t="s">
        <v>701</v>
      </c>
      <c r="E12495" s="1" t="s">
        <v>22051</v>
      </c>
      <c r="F12495" s="1" t="s">
        <v>4584</v>
      </c>
      <c r="G12495" s="1" t="s">
        <v>39</v>
      </c>
      <c r="H12495" s="1">
        <v>45.0</v>
      </c>
      <c r="I12495" s="3">
        <v>44209.291666666664</v>
      </c>
      <c r="J12495" s="1">
        <v>2.0778075467504</v>
      </c>
      <c r="K12495" s="1" t="s">
        <v>24</v>
      </c>
      <c r="M12495" s="3">
        <v>44209.32633939815</v>
      </c>
    </row>
    <row r="12496">
      <c r="A12496" s="1">
        <v>12494.0</v>
      </c>
      <c r="B12496" s="1" t="s">
        <v>425</v>
      </c>
      <c r="C12496" s="1" t="s">
        <v>22052</v>
      </c>
      <c r="D12496" s="1" t="s">
        <v>326</v>
      </c>
      <c r="E12496" s="1" t="s">
        <v>923</v>
      </c>
      <c r="F12496" s="1" t="s">
        <v>428</v>
      </c>
      <c r="G12496" s="1" t="s">
        <v>17</v>
      </c>
      <c r="H12496" s="1">
        <v>45.0</v>
      </c>
      <c r="I12496" s="3">
        <v>44011.25</v>
      </c>
      <c r="J12496" s="1">
        <v>0.273964328191089</v>
      </c>
      <c r="K12496" s="1" t="s">
        <v>24</v>
      </c>
      <c r="M12496" s="3">
        <v>44012.292087395836</v>
      </c>
    </row>
    <row r="12497">
      <c r="A12497" s="1">
        <v>12495.0</v>
      </c>
      <c r="B12497" s="1" t="s">
        <v>620</v>
      </c>
      <c r="C12497" s="1" t="s">
        <v>22053</v>
      </c>
      <c r="D12497" s="1" t="s">
        <v>121</v>
      </c>
      <c r="E12497" s="1" t="s">
        <v>22054</v>
      </c>
      <c r="F12497" s="1" t="s">
        <v>623</v>
      </c>
      <c r="G12497" s="1" t="s">
        <v>39</v>
      </c>
      <c r="H12497" s="1">
        <v>45.0</v>
      </c>
      <c r="I12497" s="3">
        <v>43877.333333333336</v>
      </c>
      <c r="J12497" s="1">
        <v>1.71694818654065</v>
      </c>
      <c r="K12497" s="1" t="s">
        <v>18</v>
      </c>
      <c r="M12497" s="3">
        <v>43877.39886138889</v>
      </c>
    </row>
    <row r="12498">
      <c r="A12498" s="1">
        <v>12496.0</v>
      </c>
      <c r="B12498" s="1" t="s">
        <v>732</v>
      </c>
      <c r="C12498" s="1" t="s">
        <v>22055</v>
      </c>
      <c r="D12498" s="1" t="s">
        <v>3403</v>
      </c>
      <c r="E12498" s="1" t="s">
        <v>12784</v>
      </c>
      <c r="F12498" s="1" t="s">
        <v>735</v>
      </c>
      <c r="G12498" s="1" t="s">
        <v>35</v>
      </c>
      <c r="H12498" s="1">
        <v>45.0</v>
      </c>
      <c r="I12498" s="3">
        <v>43889.416666666664</v>
      </c>
      <c r="J12498" s="1">
        <v>2.4079914927809</v>
      </c>
      <c r="K12498" s="1" t="s">
        <v>24</v>
      </c>
      <c r="M12498" s="3">
        <v>43889.561919618056</v>
      </c>
    </row>
    <row r="12499">
      <c r="A12499" s="1">
        <v>12497.0</v>
      </c>
      <c r="B12499" s="1" t="s">
        <v>501</v>
      </c>
      <c r="C12499" s="1" t="s">
        <v>22056</v>
      </c>
      <c r="D12499" s="1" t="s">
        <v>503</v>
      </c>
      <c r="E12499" s="1" t="s">
        <v>3720</v>
      </c>
      <c r="F12499" s="1" t="s">
        <v>505</v>
      </c>
      <c r="G12499" s="1" t="s">
        <v>17</v>
      </c>
      <c r="H12499" s="1">
        <v>45.0</v>
      </c>
      <c r="I12499" s="3">
        <v>43829.208333333336</v>
      </c>
      <c r="J12499" s="1">
        <v>0.36857332968476</v>
      </c>
      <c r="K12499" s="1" t="s">
        <v>18</v>
      </c>
      <c r="M12499" s="3">
        <v>43829.39104440972</v>
      </c>
    </row>
    <row r="12500">
      <c r="A12500" s="1">
        <v>12498.0</v>
      </c>
      <c r="B12500" s="1" t="s">
        <v>191</v>
      </c>
      <c r="C12500" s="1" t="s">
        <v>22057</v>
      </c>
      <c r="D12500" s="1" t="s">
        <v>1827</v>
      </c>
      <c r="E12500" s="1" t="s">
        <v>6773</v>
      </c>
      <c r="F12500" s="1" t="s">
        <v>195</v>
      </c>
      <c r="G12500" s="1" t="s">
        <v>17</v>
      </c>
      <c r="H12500" s="1">
        <v>45.0</v>
      </c>
      <c r="I12500" s="3">
        <v>44146.239583333336</v>
      </c>
      <c r="J12500" s="1">
        <v>2.42199028875674</v>
      </c>
      <c r="K12500" s="1" t="s">
        <v>24</v>
      </c>
      <c r="M12500" s="3">
        <v>44146.27296689815</v>
      </c>
    </row>
    <row r="12501">
      <c r="A12501" s="1">
        <v>12499.0</v>
      </c>
      <c r="B12501" s="1" t="s">
        <v>2877</v>
      </c>
      <c r="C12501" s="1" t="s">
        <v>22058</v>
      </c>
      <c r="D12501" s="1" t="s">
        <v>126</v>
      </c>
      <c r="E12501" s="1" t="s">
        <v>12021</v>
      </c>
      <c r="F12501" s="1" t="s">
        <v>2881</v>
      </c>
      <c r="G12501" s="1" t="s">
        <v>17</v>
      </c>
      <c r="H12501" s="1">
        <v>45.0</v>
      </c>
      <c r="I12501" s="3">
        <v>44124.666666666664</v>
      </c>
      <c r="J12501" s="1">
        <v>4.18000930508033</v>
      </c>
      <c r="K12501" s="1" t="s">
        <v>62</v>
      </c>
      <c r="M12501" s="3">
        <v>44124.69318059028</v>
      </c>
    </row>
    <row r="12502">
      <c r="A12502" s="1">
        <v>12500.0</v>
      </c>
      <c r="B12502" s="1" t="s">
        <v>184</v>
      </c>
      <c r="C12502" s="1" t="s">
        <v>22059</v>
      </c>
      <c r="D12502" s="1" t="s">
        <v>148</v>
      </c>
      <c r="E12502" s="1" t="s">
        <v>6328</v>
      </c>
      <c r="F12502" s="1" t="s">
        <v>187</v>
      </c>
      <c r="G12502" s="1" t="s">
        <v>17</v>
      </c>
      <c r="H12502" s="1">
        <v>45.0</v>
      </c>
      <c r="I12502" s="3">
        <v>44216.333333333336</v>
      </c>
      <c r="J12502" s="1">
        <v>2.00444774192857</v>
      </c>
      <c r="K12502" s="1" t="s">
        <v>24</v>
      </c>
      <c r="L12502" s="1" t="s">
        <v>188</v>
      </c>
      <c r="M12502" s="3">
        <v>44216.37087813657</v>
      </c>
    </row>
    <row r="12503">
      <c r="A12503" s="1">
        <v>12501.0</v>
      </c>
      <c r="B12503" s="1" t="s">
        <v>485</v>
      </c>
      <c r="C12503" s="1" t="s">
        <v>22060</v>
      </c>
      <c r="D12503" s="1" t="s">
        <v>3699</v>
      </c>
      <c r="E12503" s="1" t="s">
        <v>488</v>
      </c>
      <c r="F12503" s="1" t="s">
        <v>489</v>
      </c>
      <c r="G12503" s="1" t="s">
        <v>17</v>
      </c>
      <c r="H12503" s="1">
        <v>45.0</v>
      </c>
      <c r="I12503" s="3">
        <v>44125.666666666664</v>
      </c>
      <c r="J12503" s="1">
        <v>0.0</v>
      </c>
      <c r="K12503" s="1" t="s">
        <v>166</v>
      </c>
      <c r="M12503" s="3">
        <v>44125.75578792824</v>
      </c>
    </row>
    <row r="12504">
      <c r="A12504" s="1">
        <v>12502.0</v>
      </c>
      <c r="B12504" s="1" t="s">
        <v>2345</v>
      </c>
      <c r="C12504" s="1" t="s">
        <v>22061</v>
      </c>
      <c r="D12504" s="1" t="s">
        <v>532</v>
      </c>
      <c r="E12504" s="1" t="s">
        <v>22062</v>
      </c>
      <c r="F12504" s="1" t="s">
        <v>2348</v>
      </c>
      <c r="G12504" s="1" t="s">
        <v>89</v>
      </c>
      <c r="H12504" s="1">
        <v>45.0</v>
      </c>
      <c r="I12504" s="3">
        <v>44182.327766145834</v>
      </c>
      <c r="J12504" s="1">
        <v>2.38784065165344</v>
      </c>
      <c r="K12504" s="1" t="s">
        <v>24</v>
      </c>
      <c r="M12504" s="3">
        <v>44182.352776782405</v>
      </c>
    </row>
    <row r="12505">
      <c r="A12505" s="1">
        <v>12503.0</v>
      </c>
      <c r="B12505" s="1" t="s">
        <v>4620</v>
      </c>
      <c r="C12505" s="1" t="s">
        <v>22063</v>
      </c>
      <c r="D12505" s="1" t="s">
        <v>869</v>
      </c>
      <c r="E12505" s="1" t="s">
        <v>6111</v>
      </c>
      <c r="F12505" s="1" t="s">
        <v>4623</v>
      </c>
      <c r="G12505" s="1" t="s">
        <v>17</v>
      </c>
      <c r="H12505" s="1">
        <v>45.0</v>
      </c>
      <c r="I12505" s="3">
        <v>44175.333333333336</v>
      </c>
      <c r="J12505" s="1">
        <v>0.879904680632649</v>
      </c>
      <c r="K12505" s="1" t="s">
        <v>511</v>
      </c>
      <c r="L12505" s="1" t="s">
        <v>47</v>
      </c>
      <c r="M12505" s="3">
        <v>44175.371799189816</v>
      </c>
    </row>
    <row r="12506">
      <c r="A12506" s="1">
        <v>12504.0</v>
      </c>
      <c r="B12506" s="1" t="s">
        <v>582</v>
      </c>
      <c r="C12506" s="1" t="s">
        <v>22064</v>
      </c>
      <c r="D12506" s="1" t="s">
        <v>461</v>
      </c>
      <c r="E12506" s="1" t="s">
        <v>8513</v>
      </c>
      <c r="F12506" s="1" t="s">
        <v>586</v>
      </c>
      <c r="G12506" s="1" t="s">
        <v>17</v>
      </c>
      <c r="H12506" s="1">
        <v>45.0</v>
      </c>
      <c r="I12506" s="3">
        <v>43930.25</v>
      </c>
      <c r="J12506" s="1">
        <v>2.13913451103167</v>
      </c>
      <c r="K12506" s="1" t="s">
        <v>24</v>
      </c>
      <c r="M12506" s="3">
        <v>43930.27583716435</v>
      </c>
    </row>
    <row r="12507">
      <c r="A12507" s="1">
        <v>12505.0</v>
      </c>
      <c r="B12507" s="1" t="s">
        <v>2569</v>
      </c>
      <c r="C12507" s="1" t="s">
        <v>22065</v>
      </c>
      <c r="D12507" s="1" t="s">
        <v>1418</v>
      </c>
      <c r="E12507" s="1" t="s">
        <v>6068</v>
      </c>
      <c r="F12507" s="1" t="s">
        <v>2573</v>
      </c>
      <c r="G12507" s="1" t="s">
        <v>17</v>
      </c>
      <c r="H12507" s="1">
        <v>45.0</v>
      </c>
      <c r="I12507" s="3">
        <v>43879.625</v>
      </c>
      <c r="J12507" s="1">
        <v>0.0</v>
      </c>
      <c r="K12507" s="1" t="s">
        <v>166</v>
      </c>
      <c r="M12507" s="3">
        <v>43879.8988030787</v>
      </c>
    </row>
    <row r="12508">
      <c r="A12508" s="1">
        <v>12506.0</v>
      </c>
      <c r="B12508" s="1" t="s">
        <v>22066</v>
      </c>
      <c r="C12508" s="1" t="s">
        <v>22067</v>
      </c>
      <c r="D12508" s="1" t="s">
        <v>5136</v>
      </c>
      <c r="E12508" s="1" t="s">
        <v>22068</v>
      </c>
      <c r="F12508" s="1" t="s">
        <v>22069</v>
      </c>
      <c r="G12508" s="1" t="s">
        <v>39</v>
      </c>
      <c r="H12508" s="1">
        <v>45.0</v>
      </c>
      <c r="I12508" s="3">
        <v>44196.166666666664</v>
      </c>
      <c r="J12508" s="1">
        <v>2.94161841117744</v>
      </c>
      <c r="K12508" s="1" t="s">
        <v>18</v>
      </c>
      <c r="L12508" s="1" t="s">
        <v>444</v>
      </c>
      <c r="M12508" s="3">
        <v>44196.194737708334</v>
      </c>
    </row>
    <row r="12509">
      <c r="A12509" s="1">
        <v>12507.0</v>
      </c>
      <c r="B12509" s="1" t="s">
        <v>792</v>
      </c>
      <c r="C12509" s="1" t="s">
        <v>22070</v>
      </c>
      <c r="D12509" s="1" t="s">
        <v>7203</v>
      </c>
      <c r="E12509" s="1" t="s">
        <v>7204</v>
      </c>
      <c r="F12509" s="1" t="s">
        <v>795</v>
      </c>
      <c r="G12509" s="1" t="s">
        <v>17</v>
      </c>
      <c r="H12509" s="1">
        <v>45.0</v>
      </c>
      <c r="I12509" s="3">
        <v>44223.625</v>
      </c>
      <c r="J12509" s="1">
        <v>0.474708690093261</v>
      </c>
      <c r="K12509" s="1" t="s">
        <v>18</v>
      </c>
      <c r="L12509" s="1" t="s">
        <v>444</v>
      </c>
      <c r="M12509" s="3">
        <v>44223.63231138889</v>
      </c>
    </row>
    <row r="12510">
      <c r="A12510" s="1">
        <v>12508.0</v>
      </c>
      <c r="B12510" s="1" t="s">
        <v>896</v>
      </c>
      <c r="C12510" s="1" t="s">
        <v>22071</v>
      </c>
      <c r="D12510" s="1" t="s">
        <v>898</v>
      </c>
      <c r="E12510" s="1" t="s">
        <v>11134</v>
      </c>
      <c r="F12510" s="1" t="s">
        <v>900</v>
      </c>
      <c r="G12510" s="1" t="s">
        <v>17</v>
      </c>
      <c r="H12510" s="1">
        <v>45.0</v>
      </c>
      <c r="I12510" s="3">
        <v>44129.583333333336</v>
      </c>
      <c r="J12510" s="1">
        <v>4.36387265153008</v>
      </c>
      <c r="K12510" s="1" t="s">
        <v>24</v>
      </c>
      <c r="M12510" s="3">
        <v>44129.61596053241</v>
      </c>
    </row>
    <row r="12511">
      <c r="A12511" s="1">
        <v>12509.0</v>
      </c>
      <c r="B12511" s="1" t="s">
        <v>389</v>
      </c>
      <c r="C12511" s="1" t="s">
        <v>22072</v>
      </c>
      <c r="D12511" s="1" t="s">
        <v>588</v>
      </c>
      <c r="E12511" s="1" t="s">
        <v>10064</v>
      </c>
      <c r="F12511" s="1" t="s">
        <v>393</v>
      </c>
      <c r="G12511" s="1" t="s">
        <v>17</v>
      </c>
      <c r="H12511" s="1">
        <v>45.0</v>
      </c>
      <c r="I12511" s="3">
        <v>43923.333333333336</v>
      </c>
      <c r="J12511" s="1">
        <v>3.56726813619655</v>
      </c>
      <c r="K12511" s="1" t="s">
        <v>18</v>
      </c>
      <c r="M12511" s="3">
        <v>43923.390879872684</v>
      </c>
    </row>
    <row r="12512">
      <c r="A12512" s="1">
        <v>12510.0</v>
      </c>
      <c r="B12512" s="1" t="s">
        <v>4046</v>
      </c>
      <c r="C12512" s="1" t="s">
        <v>22073</v>
      </c>
      <c r="D12512" s="1" t="s">
        <v>116</v>
      </c>
      <c r="E12512" s="1" t="s">
        <v>10588</v>
      </c>
      <c r="F12512" s="1" t="s">
        <v>4049</v>
      </c>
      <c r="G12512" s="1" t="s">
        <v>17</v>
      </c>
      <c r="H12512" s="1">
        <v>45.0</v>
      </c>
      <c r="I12512" s="3">
        <v>44221.166666666664</v>
      </c>
      <c r="J12512" s="1">
        <v>2.33715136491872</v>
      </c>
      <c r="K12512" s="1" t="s">
        <v>24</v>
      </c>
      <c r="L12512" s="1" t="s">
        <v>4561</v>
      </c>
      <c r="M12512" s="3">
        <v>44221.21131167824</v>
      </c>
    </row>
    <row r="12513">
      <c r="A12513" s="1">
        <v>12511.0</v>
      </c>
      <c r="B12513" s="1" t="s">
        <v>948</v>
      </c>
      <c r="C12513" s="1" t="s">
        <v>22074</v>
      </c>
      <c r="D12513" s="1" t="s">
        <v>950</v>
      </c>
      <c r="E12513" s="1" t="s">
        <v>951</v>
      </c>
      <c r="F12513" s="1" t="s">
        <v>952</v>
      </c>
      <c r="G12513" s="1" t="s">
        <v>17</v>
      </c>
      <c r="H12513" s="1">
        <v>45.0</v>
      </c>
      <c r="I12513" s="3">
        <v>43882.625</v>
      </c>
      <c r="J12513" s="1">
        <v>1.08203889775178</v>
      </c>
      <c r="K12513" s="1" t="s">
        <v>56</v>
      </c>
      <c r="M12513" s="3">
        <v>43882.647335208334</v>
      </c>
    </row>
    <row r="12514">
      <c r="A12514" s="1">
        <v>12512.0</v>
      </c>
      <c r="B12514" s="1" t="s">
        <v>501</v>
      </c>
      <c r="C12514" s="1" t="s">
        <v>22075</v>
      </c>
      <c r="D12514" s="1" t="s">
        <v>503</v>
      </c>
      <c r="E12514" s="1" t="s">
        <v>884</v>
      </c>
      <c r="F12514" s="1" t="s">
        <v>505</v>
      </c>
      <c r="G12514" s="1" t="s">
        <v>17</v>
      </c>
      <c r="H12514" s="1">
        <v>45.0</v>
      </c>
      <c r="I12514" s="3">
        <v>43893.75</v>
      </c>
      <c r="J12514" s="1">
        <v>0.0</v>
      </c>
      <c r="K12514" s="1" t="s">
        <v>18</v>
      </c>
      <c r="M12514" s="3">
        <v>43893.61179101852</v>
      </c>
    </row>
    <row r="12515">
      <c r="A12515" s="1">
        <v>12513.0</v>
      </c>
      <c r="B12515" s="1" t="s">
        <v>2864</v>
      </c>
      <c r="C12515" s="1" t="s">
        <v>22076</v>
      </c>
      <c r="D12515" s="1" t="s">
        <v>411</v>
      </c>
      <c r="E12515" s="1" t="s">
        <v>3766</v>
      </c>
      <c r="F12515" s="1" t="s">
        <v>2867</v>
      </c>
      <c r="G12515" s="1" t="s">
        <v>17</v>
      </c>
      <c r="H12515" s="1">
        <v>45.0</v>
      </c>
      <c r="I12515" s="3">
        <v>43811.583333333336</v>
      </c>
      <c r="J12515" s="1">
        <v>0.710135468980736</v>
      </c>
      <c r="K12515" s="1" t="s">
        <v>62</v>
      </c>
      <c r="M12515" s="3">
        <v>43811.62054686343</v>
      </c>
    </row>
    <row r="12516">
      <c r="A12516" s="1">
        <v>12514.0</v>
      </c>
      <c r="B12516" s="1" t="s">
        <v>84</v>
      </c>
      <c r="C12516" s="1" t="s">
        <v>22077</v>
      </c>
      <c r="D12516" s="1" t="s">
        <v>86</v>
      </c>
      <c r="E12516" s="1" t="s">
        <v>1217</v>
      </c>
      <c r="F12516" s="1" t="s">
        <v>88</v>
      </c>
      <c r="G12516" s="1" t="s">
        <v>17</v>
      </c>
      <c r="H12516" s="1">
        <v>45.0</v>
      </c>
      <c r="I12516" s="3">
        <v>43851.208333333336</v>
      </c>
      <c r="J12516" s="1">
        <v>1.04612146684219</v>
      </c>
      <c r="K12516" s="1" t="s">
        <v>83</v>
      </c>
      <c r="M12516" s="3">
        <v>43851.21656403935</v>
      </c>
    </row>
    <row r="12517">
      <c r="A12517" s="1">
        <v>12515.0</v>
      </c>
      <c r="B12517" s="1" t="s">
        <v>114</v>
      </c>
      <c r="C12517" s="1" t="s">
        <v>22078</v>
      </c>
      <c r="D12517" s="1" t="s">
        <v>116</v>
      </c>
      <c r="E12517" s="1" t="s">
        <v>117</v>
      </c>
      <c r="F12517" s="1" t="s">
        <v>118</v>
      </c>
      <c r="G12517" s="1" t="s">
        <v>17</v>
      </c>
      <c r="H12517" s="1">
        <v>45.0</v>
      </c>
      <c r="I12517" s="3">
        <v>44128.75</v>
      </c>
      <c r="J12517" s="1">
        <v>6.97491302962087</v>
      </c>
      <c r="K12517" s="1" t="s">
        <v>24</v>
      </c>
      <c r="M12517" s="3">
        <v>44128.78290148148</v>
      </c>
    </row>
    <row r="12518">
      <c r="A12518" s="1">
        <v>12516.0</v>
      </c>
      <c r="B12518" s="1" t="s">
        <v>655</v>
      </c>
      <c r="C12518" s="1" t="s">
        <v>22079</v>
      </c>
      <c r="D12518" s="1" t="s">
        <v>7765</v>
      </c>
      <c r="E12518" s="1" t="s">
        <v>22080</v>
      </c>
      <c r="F12518" s="1" t="s">
        <v>659</v>
      </c>
      <c r="G12518" s="1" t="s">
        <v>39</v>
      </c>
      <c r="H12518" s="1">
        <v>45.0</v>
      </c>
      <c r="I12518" s="3">
        <v>43556.625</v>
      </c>
      <c r="J12518" s="1">
        <v>0.508729453275561</v>
      </c>
      <c r="K12518" s="1" t="s">
        <v>18</v>
      </c>
      <c r="M12518" s="3">
        <v>43556.56038123843</v>
      </c>
    </row>
    <row r="12519">
      <c r="A12519" s="1">
        <v>12517.0</v>
      </c>
      <c r="B12519" s="1" t="s">
        <v>3172</v>
      </c>
      <c r="C12519" s="1" t="s">
        <v>22081</v>
      </c>
      <c r="D12519" s="1" t="s">
        <v>116</v>
      </c>
      <c r="E12519" s="1" t="s">
        <v>16236</v>
      </c>
      <c r="F12519" s="1" t="s">
        <v>3175</v>
      </c>
      <c r="G12519" s="1" t="s">
        <v>17</v>
      </c>
      <c r="H12519" s="1">
        <v>45.0</v>
      </c>
      <c r="I12519" s="3">
        <v>44165.291666666664</v>
      </c>
      <c r="J12519" s="1">
        <v>5.74094330655046</v>
      </c>
      <c r="K12519" s="1" t="s">
        <v>24</v>
      </c>
      <c r="M12519" s="3">
        <v>44165.343144224535</v>
      </c>
    </row>
    <row r="12520">
      <c r="A12520" s="1">
        <v>12518.0</v>
      </c>
      <c r="B12520" s="1" t="s">
        <v>1323</v>
      </c>
      <c r="C12520" s="1" t="s">
        <v>22082</v>
      </c>
      <c r="D12520" s="1" t="s">
        <v>1325</v>
      </c>
      <c r="E12520" s="1" t="s">
        <v>8508</v>
      </c>
      <c r="F12520" s="1" t="s">
        <v>1327</v>
      </c>
      <c r="G12520" s="1" t="s">
        <v>17</v>
      </c>
      <c r="H12520" s="1">
        <v>45.0</v>
      </c>
      <c r="I12520" s="3">
        <v>44038.4375</v>
      </c>
      <c r="J12520" s="1">
        <v>1.32312324950174</v>
      </c>
      <c r="K12520" s="1" t="s">
        <v>46</v>
      </c>
      <c r="L12520" s="1" t="s">
        <v>602</v>
      </c>
      <c r="M12520" s="3">
        <v>44038.45742045139</v>
      </c>
    </row>
    <row r="12521">
      <c r="A12521" s="1">
        <v>12519.0</v>
      </c>
      <c r="B12521" s="1" t="s">
        <v>4270</v>
      </c>
      <c r="C12521" s="1" t="s">
        <v>22083</v>
      </c>
      <c r="D12521" s="1" t="s">
        <v>1096</v>
      </c>
      <c r="E12521" s="1" t="s">
        <v>22084</v>
      </c>
      <c r="F12521" s="1" t="s">
        <v>4273</v>
      </c>
      <c r="G12521" s="1" t="s">
        <v>39</v>
      </c>
      <c r="H12521" s="1">
        <v>45.0</v>
      </c>
      <c r="I12521" s="3">
        <v>43955.25</v>
      </c>
      <c r="J12521" s="1">
        <v>1.13985242719545</v>
      </c>
      <c r="K12521" s="1" t="s">
        <v>18</v>
      </c>
      <c r="M12521" s="3">
        <v>43955.29251177084</v>
      </c>
    </row>
    <row r="12522">
      <c r="A12522" s="1">
        <v>12520.0</v>
      </c>
      <c r="B12522" s="1" t="s">
        <v>1289</v>
      </c>
      <c r="C12522" s="1" t="s">
        <v>22085</v>
      </c>
      <c r="D12522" s="1" t="s">
        <v>1666</v>
      </c>
      <c r="E12522" s="1" t="s">
        <v>7263</v>
      </c>
      <c r="F12522" s="1" t="s">
        <v>1293</v>
      </c>
      <c r="G12522" s="1" t="s">
        <v>35</v>
      </c>
      <c r="H12522" s="1">
        <v>45.0</v>
      </c>
      <c r="I12522" s="3">
        <v>43566.666666666664</v>
      </c>
      <c r="J12522" s="1">
        <v>0.539771561750676</v>
      </c>
      <c r="K12522" s="1" t="s">
        <v>24</v>
      </c>
      <c r="M12522" s="3">
        <v>43566.7216178588</v>
      </c>
    </row>
    <row r="12523">
      <c r="A12523" s="1">
        <v>12521.0</v>
      </c>
      <c r="B12523" s="1" t="s">
        <v>184</v>
      </c>
      <c r="C12523" s="1" t="s">
        <v>22086</v>
      </c>
      <c r="D12523" s="1" t="s">
        <v>148</v>
      </c>
      <c r="E12523" s="1" t="s">
        <v>186</v>
      </c>
      <c r="F12523" s="1" t="s">
        <v>187</v>
      </c>
      <c r="G12523" s="1" t="s">
        <v>17</v>
      </c>
      <c r="H12523" s="1">
        <v>45.0</v>
      </c>
      <c r="I12523" s="3">
        <v>43979.375</v>
      </c>
      <c r="J12523" s="1">
        <v>4.06553599828308</v>
      </c>
      <c r="K12523" s="1" t="s">
        <v>24</v>
      </c>
      <c r="L12523" s="1" t="s">
        <v>188</v>
      </c>
      <c r="M12523" s="3">
        <v>43979.321620497685</v>
      </c>
    </row>
    <row r="12524">
      <c r="A12524" s="1">
        <v>12522.0</v>
      </c>
      <c r="B12524" s="1" t="s">
        <v>582</v>
      </c>
      <c r="C12524" s="1" t="s">
        <v>22087</v>
      </c>
      <c r="D12524" s="1" t="s">
        <v>998</v>
      </c>
      <c r="E12524" s="1" t="s">
        <v>22088</v>
      </c>
      <c r="F12524" s="1" t="s">
        <v>586</v>
      </c>
      <c r="G12524" s="1" t="s">
        <v>89</v>
      </c>
      <c r="H12524" s="1">
        <v>45.0</v>
      </c>
      <c r="I12524" s="3">
        <v>43744.30879552083</v>
      </c>
      <c r="J12524" s="1">
        <v>1.31661935244494</v>
      </c>
      <c r="K12524" s="1" t="s">
        <v>24</v>
      </c>
      <c r="M12524" s="3">
        <v>43744.36283724537</v>
      </c>
    </row>
    <row r="12525">
      <c r="A12525" s="1">
        <v>12523.0</v>
      </c>
      <c r="B12525" s="1" t="s">
        <v>324</v>
      </c>
      <c r="C12525" s="1" t="s">
        <v>22089</v>
      </c>
      <c r="D12525" s="1" t="s">
        <v>326</v>
      </c>
      <c r="E12525" s="1" t="s">
        <v>11440</v>
      </c>
      <c r="F12525" s="1" t="s">
        <v>328</v>
      </c>
      <c r="G12525" s="1" t="s">
        <v>17</v>
      </c>
      <c r="H12525" s="1">
        <v>45.0</v>
      </c>
      <c r="I12525" s="3">
        <v>44250.625</v>
      </c>
      <c r="J12525" s="1">
        <v>0.0</v>
      </c>
      <c r="K12525" s="1" t="s">
        <v>24</v>
      </c>
      <c r="M12525" s="3">
        <v>44250.7460071875</v>
      </c>
    </row>
    <row r="12526">
      <c r="A12526" s="1">
        <v>12524.0</v>
      </c>
      <c r="B12526" s="1" t="s">
        <v>1644</v>
      </c>
      <c r="C12526" s="1" t="s">
        <v>22090</v>
      </c>
      <c r="D12526" s="1" t="s">
        <v>1250</v>
      </c>
      <c r="E12526" s="1" t="s">
        <v>1646</v>
      </c>
      <c r="F12526" s="1" t="s">
        <v>1647</v>
      </c>
      <c r="G12526" s="1" t="s">
        <v>17</v>
      </c>
      <c r="H12526" s="1">
        <v>45.0</v>
      </c>
      <c r="I12526" s="3">
        <v>44115.791666666664</v>
      </c>
      <c r="J12526" s="1">
        <v>2.30622547831341</v>
      </c>
      <c r="K12526" s="1" t="s">
        <v>24</v>
      </c>
      <c r="L12526" s="1" t="s">
        <v>741</v>
      </c>
      <c r="M12526" s="3">
        <v>44115.87765232639</v>
      </c>
    </row>
    <row r="12527">
      <c r="A12527" s="1">
        <v>12525.0</v>
      </c>
      <c r="B12527" s="1" t="s">
        <v>2637</v>
      </c>
      <c r="C12527" s="1" t="s">
        <v>22091</v>
      </c>
      <c r="D12527" s="1" t="s">
        <v>2729</v>
      </c>
      <c r="E12527" s="1" t="s">
        <v>22092</v>
      </c>
      <c r="F12527" s="1" t="s">
        <v>2641</v>
      </c>
      <c r="G12527" s="1" t="s">
        <v>39</v>
      </c>
      <c r="H12527" s="1">
        <v>45.0</v>
      </c>
      <c r="I12527" s="3">
        <v>43896.25</v>
      </c>
      <c r="J12527" s="1">
        <v>52.7707658076812</v>
      </c>
      <c r="K12527" s="1" t="s">
        <v>18</v>
      </c>
      <c r="M12527" s="3">
        <v>43896.28121556713</v>
      </c>
    </row>
    <row r="12528">
      <c r="A12528" s="1">
        <v>12526.0</v>
      </c>
      <c r="B12528" s="1" t="s">
        <v>97</v>
      </c>
      <c r="C12528" s="1" t="s">
        <v>22093</v>
      </c>
      <c r="D12528" s="1" t="s">
        <v>1592</v>
      </c>
      <c r="E12528" s="1" t="s">
        <v>22094</v>
      </c>
      <c r="F12528" s="1" t="s">
        <v>101</v>
      </c>
      <c r="G12528" s="1" t="s">
        <v>39</v>
      </c>
      <c r="H12528" s="1">
        <v>45.0</v>
      </c>
      <c r="I12528" s="3">
        <v>44182.6875</v>
      </c>
      <c r="J12528" s="1">
        <v>2.28231031782261</v>
      </c>
      <c r="K12528" s="1" t="s">
        <v>24</v>
      </c>
      <c r="M12528" s="3">
        <v>44182.71587020833</v>
      </c>
    </row>
    <row r="12529">
      <c r="A12529" s="1">
        <v>12527.0</v>
      </c>
      <c r="B12529" s="1" t="s">
        <v>1529</v>
      </c>
      <c r="C12529" s="1" t="s">
        <v>22095</v>
      </c>
      <c r="D12529" s="1" t="s">
        <v>1531</v>
      </c>
      <c r="E12529" s="1" t="s">
        <v>3135</v>
      </c>
      <c r="F12529" s="1" t="s">
        <v>1533</v>
      </c>
      <c r="G12529" s="1" t="s">
        <v>35</v>
      </c>
      <c r="H12529" s="1">
        <v>45.0</v>
      </c>
      <c r="I12529" s="3">
        <v>43586.375</v>
      </c>
      <c r="J12529" s="1">
        <v>2.12865049556124</v>
      </c>
      <c r="K12529" s="1" t="s">
        <v>18</v>
      </c>
      <c r="M12529" s="3">
        <v>43586.394549571756</v>
      </c>
    </row>
    <row r="12530">
      <c r="A12530" s="1">
        <v>12528.0</v>
      </c>
      <c r="B12530" s="1" t="s">
        <v>303</v>
      </c>
      <c r="C12530" s="1" t="s">
        <v>22096</v>
      </c>
      <c r="D12530" s="1" t="s">
        <v>305</v>
      </c>
      <c r="E12530" s="1" t="s">
        <v>4057</v>
      </c>
      <c r="F12530" s="1" t="s">
        <v>307</v>
      </c>
      <c r="G12530" s="1" t="s">
        <v>17</v>
      </c>
      <c r="H12530" s="1">
        <v>45.0</v>
      </c>
      <c r="I12530" s="3">
        <v>44083.625</v>
      </c>
      <c r="J12530" s="1">
        <v>0.991215172059373</v>
      </c>
      <c r="K12530" s="1" t="s">
        <v>24</v>
      </c>
      <c r="M12530" s="3">
        <v>44083.685400347225</v>
      </c>
    </row>
    <row r="12531">
      <c r="A12531" s="1">
        <v>12529.0</v>
      </c>
      <c r="B12531" s="1" t="s">
        <v>6677</v>
      </c>
      <c r="C12531" s="1" t="s">
        <v>22097</v>
      </c>
      <c r="D12531" s="1" t="s">
        <v>1806</v>
      </c>
      <c r="E12531" s="1" t="s">
        <v>22098</v>
      </c>
      <c r="F12531" s="1" t="s">
        <v>6680</v>
      </c>
      <c r="G12531" s="1" t="s">
        <v>39</v>
      </c>
      <c r="H12531" s="1">
        <v>45.0</v>
      </c>
      <c r="I12531" s="3">
        <v>44062.6875</v>
      </c>
      <c r="J12531" s="1">
        <v>0.367284796006794</v>
      </c>
      <c r="K12531" s="1" t="s">
        <v>18</v>
      </c>
      <c r="L12531" s="1" t="s">
        <v>1047</v>
      </c>
      <c r="M12531" s="3">
        <v>44062.73243063658</v>
      </c>
    </row>
    <row r="12532">
      <c r="A12532" s="1">
        <v>12530.0</v>
      </c>
      <c r="B12532" s="1" t="s">
        <v>953</v>
      </c>
      <c r="C12532" s="1" t="s">
        <v>22099</v>
      </c>
      <c r="D12532" s="1" t="s">
        <v>925</v>
      </c>
      <c r="E12532" s="1" t="s">
        <v>1074</v>
      </c>
      <c r="F12532" s="1" t="s">
        <v>1040</v>
      </c>
      <c r="G12532" s="1" t="s">
        <v>17</v>
      </c>
      <c r="H12532" s="1">
        <v>45.0</v>
      </c>
      <c r="I12532" s="3">
        <v>44070.166666666664</v>
      </c>
      <c r="J12532" s="1">
        <v>1.45206402209264</v>
      </c>
      <c r="K12532" s="1" t="s">
        <v>18</v>
      </c>
      <c r="M12532" s="3">
        <v>44070.28604584491</v>
      </c>
    </row>
    <row r="12533">
      <c r="A12533" s="1">
        <v>12531.0</v>
      </c>
      <c r="B12533" s="1" t="s">
        <v>84</v>
      </c>
      <c r="C12533" s="1" t="s">
        <v>22100</v>
      </c>
      <c r="D12533" s="1" t="s">
        <v>13451</v>
      </c>
      <c r="E12533" s="1" t="s">
        <v>22101</v>
      </c>
      <c r="F12533" s="1" t="s">
        <v>14690</v>
      </c>
      <c r="G12533" s="1" t="s">
        <v>39</v>
      </c>
      <c r="H12533" s="1">
        <v>45.0</v>
      </c>
      <c r="I12533" s="3">
        <v>44222.625</v>
      </c>
      <c r="J12533" s="1">
        <v>1.96094764857223</v>
      </c>
      <c r="K12533" s="1" t="s">
        <v>83</v>
      </c>
      <c r="M12533" s="3">
        <v>44222.65644204861</v>
      </c>
    </row>
    <row r="12534">
      <c r="A12534" s="1">
        <v>12532.0</v>
      </c>
      <c r="B12534" s="1" t="s">
        <v>2222</v>
      </c>
      <c r="C12534" s="1" t="s">
        <v>22102</v>
      </c>
      <c r="D12534" s="1" t="s">
        <v>2111</v>
      </c>
      <c r="E12534" s="1" t="s">
        <v>22103</v>
      </c>
      <c r="F12534" s="1" t="s">
        <v>2225</v>
      </c>
      <c r="G12534" s="1" t="s">
        <v>39</v>
      </c>
      <c r="H12534" s="1">
        <v>45.0</v>
      </c>
      <c r="I12534" s="3">
        <v>43826.208333333336</v>
      </c>
      <c r="J12534" s="1">
        <v>1.41154970874101</v>
      </c>
      <c r="K12534" s="1" t="s">
        <v>56</v>
      </c>
      <c r="M12534" s="3">
        <v>43826.28465880787</v>
      </c>
    </row>
    <row r="12535">
      <c r="A12535" s="1">
        <v>12533.0</v>
      </c>
      <c r="B12535" s="1" t="s">
        <v>806</v>
      </c>
      <c r="C12535" s="1" t="s">
        <v>22104</v>
      </c>
      <c r="D12535" s="1" t="s">
        <v>998</v>
      </c>
      <c r="E12535" s="1" t="s">
        <v>2266</v>
      </c>
      <c r="F12535" s="1" t="s">
        <v>810</v>
      </c>
      <c r="G12535" s="1" t="s">
        <v>17</v>
      </c>
      <c r="H12535" s="1">
        <v>45.0</v>
      </c>
      <c r="I12535" s="3">
        <v>43796.666666666664</v>
      </c>
      <c r="J12535" s="1">
        <v>2.08802241345095</v>
      </c>
      <c r="K12535" s="1" t="s">
        <v>24</v>
      </c>
      <c r="M12535" s="3">
        <v>43796.682456759256</v>
      </c>
    </row>
    <row r="12536">
      <c r="A12536" s="1">
        <v>12534.0</v>
      </c>
      <c r="B12536" s="1" t="s">
        <v>792</v>
      </c>
      <c r="C12536" s="1" t="s">
        <v>22105</v>
      </c>
      <c r="D12536" s="1" t="s">
        <v>1214</v>
      </c>
      <c r="E12536" s="1" t="s">
        <v>3227</v>
      </c>
      <c r="F12536" s="1" t="s">
        <v>795</v>
      </c>
      <c r="G12536" s="1" t="s">
        <v>17</v>
      </c>
      <c r="H12536" s="1">
        <v>45.0</v>
      </c>
      <c r="I12536" s="3">
        <v>44179.625</v>
      </c>
      <c r="J12536" s="1">
        <v>9.53679818157833</v>
      </c>
      <c r="K12536" s="1" t="s">
        <v>18</v>
      </c>
      <c r="M12536" s="3">
        <v>44179.6555925</v>
      </c>
    </row>
    <row r="12537">
      <c r="A12537" s="1">
        <v>12535.0</v>
      </c>
      <c r="B12537" s="1" t="s">
        <v>5762</v>
      </c>
      <c r="C12537" s="1" t="s">
        <v>22106</v>
      </c>
      <c r="D12537" s="1" t="s">
        <v>37</v>
      </c>
      <c r="E12537" s="1" t="s">
        <v>22107</v>
      </c>
      <c r="F12537" s="1" t="s">
        <v>5765</v>
      </c>
      <c r="G12537" s="1" t="s">
        <v>39</v>
      </c>
      <c r="H12537" s="1">
        <v>45.0</v>
      </c>
      <c r="I12537" s="3">
        <v>44249.270833333336</v>
      </c>
      <c r="J12537" s="1">
        <v>1.89417529234553</v>
      </c>
      <c r="K12537" s="1" t="s">
        <v>18</v>
      </c>
      <c r="L12537" s="1" t="s">
        <v>876</v>
      </c>
      <c r="M12537" s="3">
        <v>44249.30754350695</v>
      </c>
    </row>
    <row r="12538">
      <c r="A12538" s="1">
        <v>12536.0</v>
      </c>
      <c r="B12538" s="1" t="s">
        <v>2353</v>
      </c>
      <c r="C12538" s="1" t="s">
        <v>22108</v>
      </c>
      <c r="D12538" s="1" t="s">
        <v>1250</v>
      </c>
      <c r="E12538" s="1" t="s">
        <v>7267</v>
      </c>
      <c r="F12538" s="1" t="s">
        <v>2356</v>
      </c>
      <c r="G12538" s="1" t="s">
        <v>17</v>
      </c>
      <c r="H12538" s="1">
        <v>45.0</v>
      </c>
      <c r="I12538" s="3">
        <v>43805.25</v>
      </c>
      <c r="J12538" s="1">
        <v>0.0</v>
      </c>
      <c r="K12538" s="1" t="s">
        <v>24</v>
      </c>
      <c r="M12538" s="3">
        <v>43805.284724930556</v>
      </c>
    </row>
    <row r="12539">
      <c r="A12539" s="1">
        <v>12537.0</v>
      </c>
      <c r="B12539" s="1" t="s">
        <v>1938</v>
      </c>
      <c r="C12539" s="1" t="s">
        <v>22109</v>
      </c>
      <c r="D12539" s="1" t="s">
        <v>9844</v>
      </c>
      <c r="E12539" s="1" t="s">
        <v>22110</v>
      </c>
      <c r="F12539" s="1" t="s">
        <v>1942</v>
      </c>
      <c r="G12539" s="1" t="s">
        <v>39</v>
      </c>
      <c r="H12539" s="1">
        <v>45.0</v>
      </c>
      <c r="I12539" s="3">
        <v>44150.291666666664</v>
      </c>
      <c r="J12539" s="1">
        <v>1.73986096360892</v>
      </c>
      <c r="K12539" s="1" t="s">
        <v>62</v>
      </c>
      <c r="L12539" s="1" t="s">
        <v>4284</v>
      </c>
      <c r="M12539" s="3">
        <v>44150.3319865625</v>
      </c>
    </row>
    <row r="12540">
      <c r="A12540" s="1">
        <v>12538.0</v>
      </c>
      <c r="B12540" s="1" t="s">
        <v>3758</v>
      </c>
      <c r="C12540" s="1" t="s">
        <v>22111</v>
      </c>
      <c r="D12540" s="1" t="s">
        <v>9186</v>
      </c>
      <c r="E12540" s="1" t="s">
        <v>22112</v>
      </c>
      <c r="F12540" s="1" t="s">
        <v>3761</v>
      </c>
      <c r="G12540" s="1" t="s">
        <v>39</v>
      </c>
      <c r="H12540" s="1">
        <v>45.0</v>
      </c>
      <c r="I12540" s="3">
        <v>44202.6875</v>
      </c>
      <c r="J12540" s="1">
        <v>1.88306079438425</v>
      </c>
      <c r="K12540" s="1" t="s">
        <v>166</v>
      </c>
      <c r="M12540" s="3">
        <v>44202.742065162034</v>
      </c>
    </row>
    <row r="12541">
      <c r="A12541" s="1">
        <v>12539.0</v>
      </c>
      <c r="B12541" s="1" t="s">
        <v>1516</v>
      </c>
      <c r="C12541" s="1" t="s">
        <v>22113</v>
      </c>
      <c r="D12541" s="1" t="s">
        <v>12957</v>
      </c>
      <c r="E12541" s="1" t="s">
        <v>22114</v>
      </c>
      <c r="F12541" s="1" t="s">
        <v>1519</v>
      </c>
      <c r="G12541" s="1" t="s">
        <v>89</v>
      </c>
      <c r="H12541" s="1">
        <v>45.0</v>
      </c>
      <c r="I12541" s="3">
        <v>43885.43853770833</v>
      </c>
      <c r="J12541" s="1">
        <v>1.90856645130391</v>
      </c>
      <c r="K12541" s="1" t="s">
        <v>689</v>
      </c>
      <c r="M12541" s="3">
        <v>43885.48532693287</v>
      </c>
    </row>
    <row r="12542">
      <c r="A12542" s="1">
        <v>12540.0</v>
      </c>
      <c r="B12542" s="1" t="s">
        <v>303</v>
      </c>
      <c r="C12542" s="1" t="s">
        <v>22115</v>
      </c>
      <c r="D12542" s="1" t="s">
        <v>305</v>
      </c>
      <c r="E12542" s="1" t="s">
        <v>1641</v>
      </c>
      <c r="F12542" s="1" t="s">
        <v>307</v>
      </c>
      <c r="G12542" s="1" t="s">
        <v>17</v>
      </c>
      <c r="H12542" s="1">
        <v>45.0</v>
      </c>
      <c r="I12542" s="3">
        <v>44000.791666666664</v>
      </c>
      <c r="J12542" s="1">
        <v>1.5626349314615</v>
      </c>
      <c r="K12542" s="1" t="s">
        <v>24</v>
      </c>
      <c r="M12542" s="3">
        <v>44000.81648690972</v>
      </c>
    </row>
    <row r="12543">
      <c r="A12543" s="1">
        <v>12541.0</v>
      </c>
      <c r="B12543" s="1" t="s">
        <v>582</v>
      </c>
      <c r="C12543" s="1" t="s">
        <v>22116</v>
      </c>
      <c r="D12543" s="1" t="s">
        <v>461</v>
      </c>
      <c r="E12543" s="1" t="s">
        <v>8513</v>
      </c>
      <c r="F12543" s="1" t="s">
        <v>586</v>
      </c>
      <c r="G12543" s="1" t="s">
        <v>17</v>
      </c>
      <c r="H12543" s="1">
        <v>45.0</v>
      </c>
      <c r="I12543" s="3">
        <v>43935.25</v>
      </c>
      <c r="J12543" s="1">
        <v>1.85532453285762</v>
      </c>
      <c r="K12543" s="1" t="s">
        <v>24</v>
      </c>
      <c r="M12543" s="3">
        <v>43935.27627047454</v>
      </c>
    </row>
    <row r="12544">
      <c r="A12544" s="1">
        <v>12542.0</v>
      </c>
      <c r="B12544" s="1" t="s">
        <v>1954</v>
      </c>
      <c r="C12544" s="1" t="s">
        <v>22117</v>
      </c>
      <c r="D12544" s="1" t="s">
        <v>2485</v>
      </c>
      <c r="E12544" s="1" t="s">
        <v>22118</v>
      </c>
      <c r="F12544" s="1" t="s">
        <v>1957</v>
      </c>
      <c r="G12544" s="1" t="s">
        <v>39</v>
      </c>
      <c r="H12544" s="1">
        <v>45.0</v>
      </c>
      <c r="I12544" s="3">
        <v>44245.302083333336</v>
      </c>
      <c r="J12544" s="1">
        <v>2.68468009125446</v>
      </c>
      <c r="K12544" s="1" t="s">
        <v>83</v>
      </c>
      <c r="L12544" s="1" t="s">
        <v>1958</v>
      </c>
      <c r="M12544" s="3">
        <v>44245.34082524305</v>
      </c>
    </row>
    <row r="12545">
      <c r="A12545" s="1">
        <v>12543.0</v>
      </c>
      <c r="B12545" s="1" t="s">
        <v>455</v>
      </c>
      <c r="C12545" s="1" t="s">
        <v>22119</v>
      </c>
      <c r="D12545" s="1" t="s">
        <v>116</v>
      </c>
      <c r="E12545" s="1" t="s">
        <v>3667</v>
      </c>
      <c r="F12545" s="1" t="s">
        <v>458</v>
      </c>
      <c r="G12545" s="1" t="s">
        <v>17</v>
      </c>
      <c r="H12545" s="1">
        <v>45.0</v>
      </c>
      <c r="I12545" s="3">
        <v>44158.333333333336</v>
      </c>
      <c r="J12545" s="1">
        <v>0.0</v>
      </c>
      <c r="K12545" s="1" t="s">
        <v>24</v>
      </c>
      <c r="M12545" s="3">
        <v>44158.54538358796</v>
      </c>
    </row>
    <row r="12546">
      <c r="A12546" s="1">
        <v>12544.0</v>
      </c>
      <c r="B12546" s="1" t="s">
        <v>63</v>
      </c>
      <c r="C12546" s="1" t="s">
        <v>22120</v>
      </c>
      <c r="D12546" s="1" t="s">
        <v>321</v>
      </c>
      <c r="E12546" s="1" t="s">
        <v>2215</v>
      </c>
      <c r="F12546" s="1" t="s">
        <v>67</v>
      </c>
      <c r="G12546" s="1" t="s">
        <v>17</v>
      </c>
      <c r="H12546" s="1">
        <v>45.0</v>
      </c>
      <c r="I12546" s="3">
        <v>43955.458333333336</v>
      </c>
      <c r="J12546" s="1">
        <v>1.17213563412075</v>
      </c>
      <c r="K12546" s="1" t="s">
        <v>24</v>
      </c>
      <c r="M12546" s="3">
        <v>43955.49169747685</v>
      </c>
    </row>
    <row r="12547">
      <c r="A12547" s="1">
        <v>12545.0</v>
      </c>
      <c r="B12547" s="1" t="s">
        <v>1315</v>
      </c>
      <c r="C12547" s="1" t="s">
        <v>22121</v>
      </c>
      <c r="D12547" s="1" t="s">
        <v>411</v>
      </c>
      <c r="E12547" s="1" t="s">
        <v>2441</v>
      </c>
      <c r="F12547" s="1" t="s">
        <v>1319</v>
      </c>
      <c r="G12547" s="1" t="s">
        <v>35</v>
      </c>
      <c r="H12547" s="1">
        <v>45.0</v>
      </c>
      <c r="I12547" s="3">
        <v>44138.333333333336</v>
      </c>
      <c r="J12547" s="1">
        <v>0.247029899108832</v>
      </c>
      <c r="K12547" s="1" t="s">
        <v>18</v>
      </c>
      <c r="M12547" s="3">
        <v>44138.35559960648</v>
      </c>
    </row>
    <row r="12548">
      <c r="A12548" s="1">
        <v>12546.0</v>
      </c>
      <c r="B12548" s="1" t="s">
        <v>97</v>
      </c>
      <c r="C12548" s="1" t="s">
        <v>22122</v>
      </c>
      <c r="D12548" s="1" t="s">
        <v>1952</v>
      </c>
      <c r="E12548" s="1" t="s">
        <v>22123</v>
      </c>
      <c r="F12548" s="1" t="s">
        <v>101</v>
      </c>
      <c r="G12548" s="1" t="s">
        <v>39</v>
      </c>
      <c r="H12548" s="1">
        <v>45.0</v>
      </c>
      <c r="I12548" s="3">
        <v>44070.385416666664</v>
      </c>
      <c r="J12548" s="1">
        <v>2.70389355710253</v>
      </c>
      <c r="K12548" s="1" t="s">
        <v>24</v>
      </c>
      <c r="M12548" s="3">
        <v>44070.41028109954</v>
      </c>
    </row>
    <row r="12549">
      <c r="A12549" s="1">
        <v>12547.0</v>
      </c>
      <c r="B12549" s="1" t="s">
        <v>2645</v>
      </c>
      <c r="C12549" s="1" t="s">
        <v>22124</v>
      </c>
      <c r="D12549" s="1" t="s">
        <v>2647</v>
      </c>
      <c r="E12549" s="1" t="s">
        <v>2648</v>
      </c>
      <c r="F12549" s="1" t="s">
        <v>2649</v>
      </c>
      <c r="G12549" s="1" t="s">
        <v>17</v>
      </c>
      <c r="H12549" s="1">
        <v>45.0</v>
      </c>
      <c r="I12549" s="3">
        <v>43853.291666666664</v>
      </c>
      <c r="J12549" s="1">
        <v>1.35044339099501</v>
      </c>
      <c r="K12549" s="1" t="s">
        <v>18</v>
      </c>
      <c r="M12549" s="3">
        <v>43853.350484930554</v>
      </c>
    </row>
    <row r="12550">
      <c r="A12550" s="1">
        <v>12548.0</v>
      </c>
      <c r="B12550" s="1" t="s">
        <v>97</v>
      </c>
      <c r="C12550" s="1" t="s">
        <v>22125</v>
      </c>
      <c r="D12550" s="1" t="s">
        <v>22126</v>
      </c>
      <c r="E12550" s="1" t="s">
        <v>22127</v>
      </c>
      <c r="F12550" s="1" t="s">
        <v>101</v>
      </c>
      <c r="G12550" s="1" t="s">
        <v>39</v>
      </c>
      <c r="H12550" s="1">
        <v>45.0</v>
      </c>
      <c r="I12550" s="3">
        <v>44253.697916666664</v>
      </c>
      <c r="J12550" s="1">
        <v>2.56362126909699</v>
      </c>
      <c r="K12550" s="1" t="s">
        <v>24</v>
      </c>
      <c r="L12550" s="1" t="s">
        <v>882</v>
      </c>
      <c r="M12550" s="3">
        <v>44253.72866984954</v>
      </c>
    </row>
    <row r="12551">
      <c r="A12551" s="1">
        <v>12549.0</v>
      </c>
      <c r="B12551" s="1" t="s">
        <v>862</v>
      </c>
      <c r="C12551" s="1" t="s">
        <v>22128</v>
      </c>
      <c r="D12551" s="1" t="s">
        <v>864</v>
      </c>
      <c r="E12551" s="1" t="s">
        <v>865</v>
      </c>
      <c r="F12551" s="1" t="s">
        <v>866</v>
      </c>
      <c r="G12551" s="1" t="s">
        <v>17</v>
      </c>
      <c r="H12551" s="1">
        <v>45.0</v>
      </c>
      <c r="I12551" s="3">
        <v>43716.625</v>
      </c>
      <c r="J12551" s="1">
        <v>0.862568742288128</v>
      </c>
      <c r="K12551" s="1" t="s">
        <v>166</v>
      </c>
      <c r="M12551" s="3">
        <v>43716.66276172454</v>
      </c>
    </row>
    <row r="12552">
      <c r="A12552" s="1">
        <v>12550.0</v>
      </c>
      <c r="B12552" s="1" t="s">
        <v>953</v>
      </c>
      <c r="C12552" s="1" t="s">
        <v>22129</v>
      </c>
      <c r="D12552" s="1" t="s">
        <v>7836</v>
      </c>
      <c r="E12552" s="1" t="s">
        <v>1528</v>
      </c>
      <c r="F12552" s="1" t="s">
        <v>1040</v>
      </c>
      <c r="G12552" s="1" t="s">
        <v>17</v>
      </c>
      <c r="H12552" s="1">
        <v>45.0</v>
      </c>
      <c r="I12552" s="3">
        <v>44032.166666666664</v>
      </c>
      <c r="J12552" s="1">
        <v>1.28697449923086</v>
      </c>
      <c r="K12552" s="1" t="s">
        <v>18</v>
      </c>
      <c r="M12552" s="3">
        <v>44032.21363233796</v>
      </c>
    </row>
    <row r="12553">
      <c r="A12553" s="1">
        <v>12551.0</v>
      </c>
      <c r="B12553" s="1" t="s">
        <v>394</v>
      </c>
      <c r="C12553" s="1" t="s">
        <v>22130</v>
      </c>
      <c r="D12553" s="1" t="s">
        <v>396</v>
      </c>
      <c r="E12553" s="1" t="s">
        <v>646</v>
      </c>
      <c r="F12553" s="1" t="s">
        <v>398</v>
      </c>
      <c r="G12553" s="1" t="s">
        <v>17</v>
      </c>
      <c r="H12553" s="1">
        <v>45.0</v>
      </c>
      <c r="I12553" s="3">
        <v>43709.208333333336</v>
      </c>
      <c r="J12553" s="1">
        <v>0.995811884068985</v>
      </c>
      <c r="K12553" s="1" t="s">
        <v>83</v>
      </c>
      <c r="M12553" s="3">
        <v>43709.28091144676</v>
      </c>
    </row>
    <row r="12554">
      <c r="A12554" s="1">
        <v>12552.0</v>
      </c>
      <c r="B12554" s="1" t="s">
        <v>8276</v>
      </c>
      <c r="C12554" s="1" t="s">
        <v>22131</v>
      </c>
      <c r="D12554" s="1" t="s">
        <v>998</v>
      </c>
      <c r="E12554" s="1" t="s">
        <v>22132</v>
      </c>
      <c r="F12554" s="1" t="s">
        <v>8279</v>
      </c>
      <c r="G12554" s="1" t="s">
        <v>39</v>
      </c>
      <c r="H12554" s="1">
        <v>45.0</v>
      </c>
      <c r="I12554" s="3">
        <v>43744.25</v>
      </c>
      <c r="J12554" s="1">
        <v>1.78565271344244</v>
      </c>
      <c r="K12554" s="1" t="s">
        <v>24</v>
      </c>
      <c r="M12554" s="3">
        <v>43744.32608947917</v>
      </c>
    </row>
    <row r="12555">
      <c r="A12555" s="1">
        <v>12553.0</v>
      </c>
      <c r="B12555" s="1" t="s">
        <v>25</v>
      </c>
      <c r="C12555" s="1" t="s">
        <v>22133</v>
      </c>
      <c r="D12555" s="1" t="s">
        <v>10792</v>
      </c>
      <c r="E12555" s="1" t="s">
        <v>10793</v>
      </c>
      <c r="F12555" s="1" t="s">
        <v>29</v>
      </c>
      <c r="G12555" s="1" t="s">
        <v>17</v>
      </c>
      <c r="H12555" s="1">
        <v>45.0</v>
      </c>
      <c r="I12555" s="3">
        <v>44135.645833333336</v>
      </c>
      <c r="J12555" s="1">
        <v>6.10536061784705</v>
      </c>
      <c r="K12555" s="1" t="s">
        <v>18</v>
      </c>
      <c r="M12555" s="3">
        <v>44135.685636967595</v>
      </c>
    </row>
    <row r="12556">
      <c r="A12556" s="1">
        <v>12554.0</v>
      </c>
      <c r="B12556" s="1" t="s">
        <v>824</v>
      </c>
      <c r="C12556" s="1" t="s">
        <v>22134</v>
      </c>
      <c r="D12556" s="1" t="s">
        <v>326</v>
      </c>
      <c r="E12556" s="1" t="s">
        <v>22135</v>
      </c>
      <c r="F12556" s="1" t="s">
        <v>827</v>
      </c>
      <c r="G12556" s="1" t="s">
        <v>89</v>
      </c>
      <c r="H12556" s="1">
        <v>45.0</v>
      </c>
      <c r="I12556" s="3">
        <v>43972.75</v>
      </c>
      <c r="J12556" s="1">
        <v>0.0</v>
      </c>
      <c r="K12556" s="1" t="s">
        <v>24</v>
      </c>
      <c r="M12556" s="3">
        <v>43972.765793321756</v>
      </c>
    </row>
    <row r="12557">
      <c r="A12557" s="1">
        <v>12555.0</v>
      </c>
      <c r="B12557" s="1" t="s">
        <v>303</v>
      </c>
      <c r="C12557" s="1" t="s">
        <v>22136</v>
      </c>
      <c r="D12557" s="1" t="s">
        <v>305</v>
      </c>
      <c r="E12557" s="1" t="s">
        <v>1201</v>
      </c>
      <c r="F12557" s="1" t="s">
        <v>307</v>
      </c>
      <c r="G12557" s="1" t="s">
        <v>17</v>
      </c>
      <c r="H12557" s="1">
        <v>45.0</v>
      </c>
      <c r="I12557" s="3">
        <v>44013.229166666664</v>
      </c>
      <c r="J12557" s="1">
        <v>0.0</v>
      </c>
      <c r="K12557" s="1" t="s">
        <v>24</v>
      </c>
      <c r="M12557" s="3">
        <v>44013.46863311343</v>
      </c>
    </row>
    <row r="12558">
      <c r="A12558" s="1">
        <v>12556.0</v>
      </c>
      <c r="B12558" s="1" t="s">
        <v>401</v>
      </c>
      <c r="C12558" s="1" t="s">
        <v>22137</v>
      </c>
      <c r="D12558" s="1" t="s">
        <v>1874</v>
      </c>
      <c r="E12558" s="1" t="s">
        <v>22138</v>
      </c>
      <c r="F12558" s="1" t="s">
        <v>405</v>
      </c>
      <c r="G12558" s="1" t="s">
        <v>89</v>
      </c>
      <c r="H12558" s="1">
        <v>45.0</v>
      </c>
      <c r="I12558" s="3">
        <v>44243.47324832176</v>
      </c>
      <c r="J12558" s="1">
        <v>2.44203967422033</v>
      </c>
      <c r="K12558" s="1" t="s">
        <v>24</v>
      </c>
      <c r="L12558" s="1" t="s">
        <v>406</v>
      </c>
      <c r="M12558" s="3">
        <v>44243.50418431713</v>
      </c>
    </row>
    <row r="12559">
      <c r="A12559" s="1">
        <v>12557.0</v>
      </c>
      <c r="B12559" s="1" t="s">
        <v>303</v>
      </c>
      <c r="C12559" s="1" t="s">
        <v>22139</v>
      </c>
      <c r="D12559" s="1" t="s">
        <v>5629</v>
      </c>
      <c r="E12559" s="1" t="s">
        <v>1790</v>
      </c>
      <c r="F12559" s="1" t="s">
        <v>307</v>
      </c>
      <c r="G12559" s="1" t="s">
        <v>17</v>
      </c>
      <c r="H12559" s="1">
        <v>45.0</v>
      </c>
      <c r="I12559" s="3">
        <v>44147.604166666664</v>
      </c>
      <c r="J12559" s="1">
        <v>0.00569505268841326</v>
      </c>
      <c r="K12559" s="1" t="s">
        <v>24</v>
      </c>
      <c r="M12559" s="3">
        <v>44147.65055251157</v>
      </c>
    </row>
    <row r="12560">
      <c r="A12560" s="1">
        <v>12558.0</v>
      </c>
      <c r="B12560" s="1" t="s">
        <v>303</v>
      </c>
      <c r="C12560" s="1" t="s">
        <v>22140</v>
      </c>
      <c r="D12560" s="1" t="s">
        <v>305</v>
      </c>
      <c r="E12560" s="1" t="s">
        <v>4057</v>
      </c>
      <c r="F12560" s="1" t="s">
        <v>307</v>
      </c>
      <c r="G12560" s="1" t="s">
        <v>17</v>
      </c>
      <c r="H12560" s="1">
        <v>45.0</v>
      </c>
      <c r="I12560" s="3">
        <v>44092.791666666664</v>
      </c>
      <c r="J12560" s="1">
        <v>1.8829074765729</v>
      </c>
      <c r="K12560" s="1" t="s">
        <v>24</v>
      </c>
      <c r="M12560" s="3">
        <v>44092.82133193287</v>
      </c>
    </row>
    <row r="12561">
      <c r="A12561" s="1">
        <v>12559.0</v>
      </c>
      <c r="B12561" s="1" t="s">
        <v>2069</v>
      </c>
      <c r="C12561" s="1" t="s">
        <v>22141</v>
      </c>
      <c r="D12561" s="1" t="s">
        <v>326</v>
      </c>
      <c r="E12561" s="1" t="s">
        <v>7961</v>
      </c>
      <c r="F12561" s="1" t="s">
        <v>2072</v>
      </c>
      <c r="G12561" s="1" t="s">
        <v>17</v>
      </c>
      <c r="H12561" s="1">
        <v>45.0</v>
      </c>
      <c r="I12561" s="3">
        <v>43916.791666666664</v>
      </c>
      <c r="J12561" s="1">
        <v>0.0</v>
      </c>
      <c r="K12561" s="1" t="s">
        <v>24</v>
      </c>
      <c r="M12561" s="3">
        <v>43916.77618849537</v>
      </c>
    </row>
    <row r="12562">
      <c r="A12562" s="1">
        <v>12560.0</v>
      </c>
      <c r="B12562" s="1" t="s">
        <v>25</v>
      </c>
      <c r="C12562" s="1" t="s">
        <v>22142</v>
      </c>
      <c r="D12562" s="1" t="s">
        <v>37</v>
      </c>
      <c r="E12562" s="1" t="s">
        <v>22143</v>
      </c>
      <c r="F12562" s="1" t="s">
        <v>29</v>
      </c>
      <c r="G12562" s="1" t="s">
        <v>39</v>
      </c>
      <c r="H12562" s="1">
        <v>45.0</v>
      </c>
      <c r="I12562" s="3">
        <v>44210.291666666664</v>
      </c>
      <c r="J12562" s="1">
        <v>3.85102081599526</v>
      </c>
      <c r="K12562" s="1" t="s">
        <v>18</v>
      </c>
      <c r="M12562" s="3">
        <v>44210.331660324075</v>
      </c>
    </row>
    <row r="12563">
      <c r="A12563" s="1">
        <v>12561.0</v>
      </c>
      <c r="B12563" s="1" t="s">
        <v>768</v>
      </c>
      <c r="C12563" s="1" t="s">
        <v>22144</v>
      </c>
      <c r="D12563" s="1" t="s">
        <v>315</v>
      </c>
      <c r="E12563" s="1" t="s">
        <v>3982</v>
      </c>
      <c r="F12563" s="1" t="s">
        <v>772</v>
      </c>
      <c r="G12563" s="1" t="s">
        <v>35</v>
      </c>
      <c r="H12563" s="1">
        <v>45.0</v>
      </c>
      <c r="I12563" s="3">
        <v>44242.229166666664</v>
      </c>
      <c r="J12563" s="1">
        <v>1.32402583008079</v>
      </c>
      <c r="K12563" s="1" t="s">
        <v>166</v>
      </c>
      <c r="L12563" s="1" t="s">
        <v>318</v>
      </c>
      <c r="M12563" s="3">
        <v>44242.28527353009</v>
      </c>
    </row>
    <row r="12564">
      <c r="A12564" s="1">
        <v>12562.0</v>
      </c>
      <c r="B12564" s="1" t="s">
        <v>2891</v>
      </c>
      <c r="C12564" s="1" t="s">
        <v>22145</v>
      </c>
      <c r="D12564" s="1" t="s">
        <v>80</v>
      </c>
      <c r="E12564" s="1" t="s">
        <v>7753</v>
      </c>
      <c r="F12564" s="1" t="s">
        <v>2894</v>
      </c>
      <c r="G12564" s="1" t="s">
        <v>17</v>
      </c>
      <c r="H12564" s="1">
        <v>45.0</v>
      </c>
      <c r="I12564" s="3">
        <v>43886.208333333336</v>
      </c>
      <c r="J12564" s="1">
        <v>0.412069478693077</v>
      </c>
      <c r="K12564" s="1" t="s">
        <v>46</v>
      </c>
      <c r="M12564" s="3">
        <v>43886.24421496528</v>
      </c>
    </row>
    <row r="12565">
      <c r="A12565" s="1">
        <v>12563.0</v>
      </c>
      <c r="B12565" s="1" t="s">
        <v>485</v>
      </c>
      <c r="C12565" s="1" t="s">
        <v>22146</v>
      </c>
      <c r="D12565" s="1" t="s">
        <v>1110</v>
      </c>
      <c r="E12565" s="1" t="s">
        <v>6564</v>
      </c>
      <c r="F12565" s="1" t="s">
        <v>489</v>
      </c>
      <c r="G12565" s="1" t="s">
        <v>17</v>
      </c>
      <c r="H12565" s="1">
        <v>45.0</v>
      </c>
      <c r="I12565" s="3">
        <v>44153.291666666664</v>
      </c>
      <c r="J12565" s="1">
        <v>1.50104890837635</v>
      </c>
      <c r="K12565" s="1" t="s">
        <v>166</v>
      </c>
      <c r="L12565" s="1" t="s">
        <v>167</v>
      </c>
      <c r="M12565" s="3">
        <v>44153.32399386574</v>
      </c>
    </row>
    <row r="12566">
      <c r="A12566" s="1">
        <v>12564.0</v>
      </c>
      <c r="B12566" s="1" t="s">
        <v>319</v>
      </c>
      <c r="C12566" s="1" t="s">
        <v>22147</v>
      </c>
      <c r="D12566" s="1" t="s">
        <v>321</v>
      </c>
      <c r="E12566" s="1" t="s">
        <v>22148</v>
      </c>
      <c r="F12566" s="1" t="s">
        <v>323</v>
      </c>
      <c r="G12566" s="1" t="s">
        <v>39</v>
      </c>
      <c r="H12566" s="1">
        <v>45.0</v>
      </c>
      <c r="I12566" s="3">
        <v>43956.614583333336</v>
      </c>
      <c r="J12566" s="1">
        <v>1.44864466658381</v>
      </c>
      <c r="K12566" s="1" t="s">
        <v>24</v>
      </c>
      <c r="M12566" s="3">
        <v>43956.67716972222</v>
      </c>
    </row>
    <row r="12567">
      <c r="A12567" s="1">
        <v>12565.0</v>
      </c>
      <c r="B12567" s="1" t="s">
        <v>6345</v>
      </c>
      <c r="C12567" s="1" t="s">
        <v>22149</v>
      </c>
      <c r="D12567" s="1" t="s">
        <v>2913</v>
      </c>
      <c r="E12567" s="1" t="s">
        <v>22150</v>
      </c>
      <c r="F12567" s="1" t="s">
        <v>6348</v>
      </c>
      <c r="G12567" s="1" t="s">
        <v>17</v>
      </c>
      <c r="H12567" s="1">
        <v>45.0</v>
      </c>
      <c r="I12567" s="3">
        <v>44079.3125</v>
      </c>
      <c r="J12567" s="1">
        <v>1.57058941247855</v>
      </c>
      <c r="K12567" s="1" t="s">
        <v>1194</v>
      </c>
      <c r="L12567" s="1" t="s">
        <v>16803</v>
      </c>
      <c r="M12567" s="3">
        <v>44079.395490462965</v>
      </c>
    </row>
    <row r="12568">
      <c r="A12568" s="1">
        <v>12566.0</v>
      </c>
      <c r="B12568" s="1" t="s">
        <v>2345</v>
      </c>
      <c r="C12568" s="1" t="s">
        <v>22151</v>
      </c>
      <c r="D12568" s="1" t="s">
        <v>7221</v>
      </c>
      <c r="E12568" s="1" t="s">
        <v>22152</v>
      </c>
      <c r="F12568" s="1" t="s">
        <v>2348</v>
      </c>
      <c r="G12568" s="1" t="s">
        <v>39</v>
      </c>
      <c r="H12568" s="1">
        <v>45.0</v>
      </c>
      <c r="I12568" s="3">
        <v>44165.333333333336</v>
      </c>
      <c r="J12568" s="1">
        <v>2.72637191816627</v>
      </c>
      <c r="K12568" s="1" t="s">
        <v>24</v>
      </c>
      <c r="M12568" s="3">
        <v>44165.369250393516</v>
      </c>
    </row>
    <row r="12569">
      <c r="A12569" s="1">
        <v>12567.0</v>
      </c>
      <c r="B12569" s="1" t="s">
        <v>6236</v>
      </c>
      <c r="C12569" s="1" t="s">
        <v>22153</v>
      </c>
      <c r="D12569" s="1" t="s">
        <v>1963</v>
      </c>
      <c r="E12569" s="1" t="s">
        <v>22154</v>
      </c>
      <c r="F12569" s="1" t="s">
        <v>6240</v>
      </c>
      <c r="G12569" s="1" t="s">
        <v>89</v>
      </c>
      <c r="H12569" s="1">
        <v>45.0</v>
      </c>
      <c r="I12569" s="3">
        <v>44025.73263888889</v>
      </c>
      <c r="J12569" s="1">
        <v>3.20113721907448</v>
      </c>
      <c r="K12569" s="1" t="s">
        <v>24</v>
      </c>
      <c r="L12569" s="1" t="s">
        <v>188</v>
      </c>
      <c r="M12569" s="3">
        <v>44025.750107175925</v>
      </c>
    </row>
    <row r="12570">
      <c r="A12570" s="1">
        <v>12568.0</v>
      </c>
      <c r="B12570" s="1" t="s">
        <v>282</v>
      </c>
      <c r="C12570" s="1" t="s">
        <v>22155</v>
      </c>
      <c r="D12570" s="1" t="s">
        <v>284</v>
      </c>
      <c r="E12570" s="1" t="s">
        <v>3914</v>
      </c>
      <c r="F12570" s="1" t="s">
        <v>286</v>
      </c>
      <c r="G12570" s="1" t="s">
        <v>35</v>
      </c>
      <c r="H12570" s="1">
        <v>45.0</v>
      </c>
      <c r="I12570" s="3">
        <v>44203.625</v>
      </c>
      <c r="J12570" s="1">
        <v>0.201670105599782</v>
      </c>
      <c r="K12570" s="1" t="s">
        <v>218</v>
      </c>
      <c r="L12570" s="1" t="s">
        <v>287</v>
      </c>
      <c r="M12570" s="3">
        <v>44203.670068506945</v>
      </c>
    </row>
    <row r="12571">
      <c r="A12571" s="1">
        <v>12569.0</v>
      </c>
      <c r="B12571" s="1" t="s">
        <v>229</v>
      </c>
      <c r="C12571" s="1" t="s">
        <v>22156</v>
      </c>
      <c r="D12571" s="1" t="s">
        <v>1870</v>
      </c>
      <c r="E12571" s="1" t="s">
        <v>1871</v>
      </c>
      <c r="F12571" s="1" t="s">
        <v>232</v>
      </c>
      <c r="G12571" s="1" t="s">
        <v>17</v>
      </c>
      <c r="H12571" s="1">
        <v>45.0</v>
      </c>
      <c r="I12571" s="3">
        <v>44078.677083333336</v>
      </c>
      <c r="J12571" s="1">
        <v>1.48857509891698</v>
      </c>
      <c r="K12571" s="1" t="s">
        <v>24</v>
      </c>
      <c r="M12571" s="3">
        <v>44078.70771298611</v>
      </c>
    </row>
    <row r="12572">
      <c r="A12572" s="1">
        <v>12570.0</v>
      </c>
      <c r="B12572" s="1" t="s">
        <v>229</v>
      </c>
      <c r="C12572" s="1" t="s">
        <v>22157</v>
      </c>
      <c r="D12572" s="1" t="s">
        <v>518</v>
      </c>
      <c r="E12572" s="1" t="s">
        <v>519</v>
      </c>
      <c r="F12572" s="1" t="s">
        <v>232</v>
      </c>
      <c r="G12572" s="1" t="s">
        <v>35</v>
      </c>
      <c r="H12572" s="1">
        <v>45.0</v>
      </c>
      <c r="I12572" s="3">
        <v>44161.229166666664</v>
      </c>
      <c r="J12572" s="1">
        <v>0.758526062680489</v>
      </c>
      <c r="K12572" s="1" t="s">
        <v>24</v>
      </c>
      <c r="M12572" s="3">
        <v>44161.2929637037</v>
      </c>
    </row>
    <row r="12573">
      <c r="A12573" s="1">
        <v>12571.0</v>
      </c>
      <c r="B12573" s="1" t="s">
        <v>288</v>
      </c>
      <c r="C12573" s="1" t="s">
        <v>22158</v>
      </c>
      <c r="D12573" s="1" t="s">
        <v>749</v>
      </c>
      <c r="E12573" s="1" t="s">
        <v>3336</v>
      </c>
      <c r="F12573" s="1" t="s">
        <v>292</v>
      </c>
      <c r="G12573" s="1" t="s">
        <v>17</v>
      </c>
      <c r="H12573" s="1">
        <v>45.0</v>
      </c>
      <c r="I12573" s="3">
        <v>43754.708333333336</v>
      </c>
      <c r="J12573" s="1">
        <v>1.32847192883763</v>
      </c>
      <c r="K12573" s="1" t="s">
        <v>24</v>
      </c>
      <c r="M12573" s="3">
        <v>43754.65554428241</v>
      </c>
    </row>
    <row r="12574">
      <c r="A12574" s="1">
        <v>12572.0</v>
      </c>
      <c r="B12574" s="1" t="s">
        <v>229</v>
      </c>
      <c r="C12574" s="1" t="s">
        <v>22159</v>
      </c>
      <c r="D12574" s="1" t="s">
        <v>1963</v>
      </c>
      <c r="E12574" s="1" t="s">
        <v>1072</v>
      </c>
      <c r="F12574" s="1" t="s">
        <v>232</v>
      </c>
      <c r="G12574" s="1" t="s">
        <v>35</v>
      </c>
      <c r="H12574" s="1">
        <v>45.0</v>
      </c>
      <c r="I12574" s="3">
        <v>44022.635416666664</v>
      </c>
      <c r="J12574" s="1">
        <v>4.22417361152995</v>
      </c>
      <c r="K12574" s="1" t="s">
        <v>24</v>
      </c>
      <c r="M12574" s="3">
        <v>44022.682650717594</v>
      </c>
    </row>
    <row r="12575">
      <c r="A12575" s="1">
        <v>12573.0</v>
      </c>
      <c r="B12575" s="1" t="s">
        <v>459</v>
      </c>
      <c r="C12575" s="1" t="s">
        <v>22160</v>
      </c>
      <c r="D12575" s="1" t="s">
        <v>305</v>
      </c>
      <c r="E12575" s="1" t="s">
        <v>6190</v>
      </c>
      <c r="F12575" s="1" t="s">
        <v>463</v>
      </c>
      <c r="G12575" s="1" t="s">
        <v>17</v>
      </c>
      <c r="H12575" s="1">
        <v>45.0</v>
      </c>
      <c r="I12575" s="3">
        <v>44080.625</v>
      </c>
      <c r="J12575" s="1">
        <v>0.0</v>
      </c>
      <c r="K12575" s="1" t="s">
        <v>24</v>
      </c>
      <c r="M12575" s="3">
        <v>44080.43766726852</v>
      </c>
    </row>
    <row r="12576">
      <c r="A12576" s="1">
        <v>12574.0</v>
      </c>
      <c r="B12576" s="1" t="s">
        <v>293</v>
      </c>
      <c r="C12576" s="1" t="s">
        <v>22161</v>
      </c>
      <c r="D12576" s="1" t="s">
        <v>1186</v>
      </c>
      <c r="E12576" s="1" t="s">
        <v>6729</v>
      </c>
      <c r="F12576" s="1" t="s">
        <v>297</v>
      </c>
      <c r="G12576" s="1" t="s">
        <v>17</v>
      </c>
      <c r="H12576" s="1">
        <v>45.0</v>
      </c>
      <c r="I12576" s="3">
        <v>44225.291666666664</v>
      </c>
      <c r="J12576" s="1">
        <v>2.16504710802125</v>
      </c>
      <c r="K12576" s="1" t="s">
        <v>62</v>
      </c>
      <c r="L12576" s="1" t="s">
        <v>1188</v>
      </c>
      <c r="M12576" s="3">
        <v>44225.426673726855</v>
      </c>
    </row>
    <row r="12577">
      <c r="A12577" s="1">
        <v>12575.0</v>
      </c>
      <c r="B12577" s="1" t="s">
        <v>385</v>
      </c>
      <c r="C12577" s="1" t="s">
        <v>22162</v>
      </c>
      <c r="D12577" s="1" t="s">
        <v>116</v>
      </c>
      <c r="E12577" s="1" t="s">
        <v>2924</v>
      </c>
      <c r="F12577" s="1" t="s">
        <v>388</v>
      </c>
      <c r="G12577" s="1" t="s">
        <v>17</v>
      </c>
      <c r="H12577" s="1">
        <v>45.0</v>
      </c>
      <c r="I12577" s="3">
        <v>44102.666666666664</v>
      </c>
      <c r="J12577" s="1">
        <v>0.0</v>
      </c>
      <c r="K12577" s="1" t="s">
        <v>24</v>
      </c>
      <c r="M12577" s="3">
        <v>44102.74878601852</v>
      </c>
    </row>
    <row r="12578">
      <c r="A12578" s="1">
        <v>12576.0</v>
      </c>
      <c r="B12578" s="1" t="s">
        <v>2891</v>
      </c>
      <c r="C12578" s="1" t="s">
        <v>22163</v>
      </c>
      <c r="D12578" s="1" t="s">
        <v>7807</v>
      </c>
      <c r="E12578" s="1" t="s">
        <v>22164</v>
      </c>
      <c r="F12578" s="1" t="s">
        <v>2894</v>
      </c>
      <c r="G12578" s="1" t="s">
        <v>39</v>
      </c>
      <c r="H12578" s="1">
        <v>45.0</v>
      </c>
      <c r="I12578" s="3">
        <v>44072.583333333336</v>
      </c>
      <c r="J12578" s="1">
        <v>5.05083960538004</v>
      </c>
      <c r="K12578" s="1" t="s">
        <v>46</v>
      </c>
      <c r="M12578" s="3">
        <v>44072.590487002315</v>
      </c>
    </row>
    <row r="12579">
      <c r="A12579" s="1">
        <v>12577.0</v>
      </c>
      <c r="B12579" s="1" t="s">
        <v>9271</v>
      </c>
      <c r="C12579" s="1" t="s">
        <v>22165</v>
      </c>
      <c r="D12579" s="1" t="s">
        <v>4459</v>
      </c>
      <c r="E12579" s="1" t="s">
        <v>22166</v>
      </c>
      <c r="F12579" s="1" t="s">
        <v>9274</v>
      </c>
      <c r="G12579" s="1" t="s">
        <v>39</v>
      </c>
      <c r="H12579" s="1">
        <v>45.0</v>
      </c>
      <c r="I12579" s="3">
        <v>44251.583333333336</v>
      </c>
      <c r="J12579" s="1">
        <v>22.354617953774</v>
      </c>
      <c r="K12579" s="1" t="s">
        <v>56</v>
      </c>
      <c r="L12579" s="1" t="s">
        <v>1614</v>
      </c>
      <c r="M12579" s="3">
        <v>44251.624975810184</v>
      </c>
    </row>
    <row r="12580">
      <c r="A12580" s="1">
        <v>12578.0</v>
      </c>
      <c r="B12580" s="1" t="s">
        <v>1299</v>
      </c>
      <c r="C12580" s="1" t="s">
        <v>22167</v>
      </c>
      <c r="D12580" s="1" t="s">
        <v>1301</v>
      </c>
      <c r="E12580" s="1" t="s">
        <v>4004</v>
      </c>
      <c r="F12580" s="1" t="s">
        <v>1303</v>
      </c>
      <c r="G12580" s="1" t="s">
        <v>17</v>
      </c>
      <c r="H12580" s="1">
        <v>45.0</v>
      </c>
      <c r="I12580" s="3">
        <v>44179.5625</v>
      </c>
      <c r="J12580" s="1">
        <v>3.66358581435531</v>
      </c>
      <c r="K12580" s="1" t="s">
        <v>56</v>
      </c>
      <c r="L12580" s="1" t="s">
        <v>113</v>
      </c>
      <c r="M12580" s="3">
        <v>44179.64872613426</v>
      </c>
    </row>
    <row r="12581">
      <c r="A12581" s="1">
        <v>12579.0</v>
      </c>
      <c r="B12581" s="1" t="s">
        <v>2165</v>
      </c>
      <c r="C12581" s="1" t="s">
        <v>22168</v>
      </c>
      <c r="D12581" s="1" t="s">
        <v>12581</v>
      </c>
      <c r="E12581" s="1" t="s">
        <v>12582</v>
      </c>
      <c r="F12581" s="1" t="s">
        <v>2168</v>
      </c>
      <c r="G12581" s="1" t="s">
        <v>17</v>
      </c>
      <c r="H12581" s="1">
        <v>45.0</v>
      </c>
      <c r="I12581" s="3">
        <v>44236.145833333336</v>
      </c>
      <c r="J12581" s="1">
        <v>1.66207968125017</v>
      </c>
      <c r="K12581" s="1" t="s">
        <v>24</v>
      </c>
      <c r="L12581" s="1" t="s">
        <v>406</v>
      </c>
      <c r="M12581" s="3">
        <v>44236.17819578703</v>
      </c>
    </row>
    <row r="12582">
      <c r="A12582" s="1">
        <v>12580.0</v>
      </c>
      <c r="B12582" s="1" t="s">
        <v>647</v>
      </c>
      <c r="C12582" s="1" t="s">
        <v>22169</v>
      </c>
      <c r="D12582" s="1" t="s">
        <v>649</v>
      </c>
      <c r="E12582" s="1" t="s">
        <v>650</v>
      </c>
      <c r="F12582" s="1" t="s">
        <v>651</v>
      </c>
      <c r="G12582" s="1" t="s">
        <v>17</v>
      </c>
      <c r="H12582" s="1">
        <v>45.0</v>
      </c>
      <c r="I12582" s="3">
        <v>44243.6875</v>
      </c>
      <c r="J12582" s="1">
        <v>4.10025372784026</v>
      </c>
      <c r="K12582" s="1" t="s">
        <v>24</v>
      </c>
      <c r="L12582" s="1" t="s">
        <v>188</v>
      </c>
      <c r="M12582" s="3">
        <v>44243.75255452546</v>
      </c>
    </row>
    <row r="12583">
      <c r="A12583" s="1">
        <v>12581.0</v>
      </c>
      <c r="B12583" s="1" t="s">
        <v>732</v>
      </c>
      <c r="C12583" s="1" t="s">
        <v>22170</v>
      </c>
      <c r="D12583" s="1" t="s">
        <v>1036</v>
      </c>
      <c r="E12583" s="1" t="s">
        <v>1037</v>
      </c>
      <c r="F12583" s="1" t="s">
        <v>735</v>
      </c>
      <c r="G12583" s="1" t="s">
        <v>17</v>
      </c>
      <c r="H12583" s="1">
        <v>45.0</v>
      </c>
      <c r="I12583" s="3">
        <v>44145.729166666664</v>
      </c>
      <c r="J12583" s="1">
        <v>8.63477182938245</v>
      </c>
      <c r="K12583" s="1" t="s">
        <v>24</v>
      </c>
      <c r="M12583" s="3">
        <v>44145.764525833336</v>
      </c>
    </row>
    <row r="12584">
      <c r="A12584" s="1">
        <v>12582.0</v>
      </c>
      <c r="B12584" s="1" t="s">
        <v>991</v>
      </c>
      <c r="C12584" s="1" t="s">
        <v>22171</v>
      </c>
      <c r="D12584" s="1" t="s">
        <v>1243</v>
      </c>
      <c r="E12584" s="1" t="s">
        <v>22172</v>
      </c>
      <c r="F12584" s="1" t="s">
        <v>995</v>
      </c>
      <c r="G12584" s="1" t="s">
        <v>39</v>
      </c>
      <c r="H12584" s="1">
        <v>45.0</v>
      </c>
      <c r="I12584" s="3">
        <v>43780.375</v>
      </c>
      <c r="J12584" s="1">
        <v>1.63981399945136</v>
      </c>
      <c r="K12584" s="1" t="s">
        <v>18</v>
      </c>
      <c r="M12584" s="3">
        <v>43780.37935274305</v>
      </c>
    </row>
    <row r="12585">
      <c r="A12585" s="1">
        <v>12583.0</v>
      </c>
      <c r="B12585" s="1" t="s">
        <v>2123</v>
      </c>
      <c r="C12585" s="1" t="s">
        <v>22173</v>
      </c>
      <c r="D12585" s="1" t="s">
        <v>269</v>
      </c>
      <c r="E12585" s="1" t="s">
        <v>22174</v>
      </c>
      <c r="F12585" s="1" t="s">
        <v>2127</v>
      </c>
      <c r="G12585" s="1" t="s">
        <v>39</v>
      </c>
      <c r="H12585" s="1">
        <v>45.0</v>
      </c>
      <c r="I12585" s="3">
        <v>44161.375</v>
      </c>
      <c r="J12585" s="1">
        <v>1.53569145140677</v>
      </c>
      <c r="K12585" s="1" t="s">
        <v>56</v>
      </c>
      <c r="L12585" s="1" t="s">
        <v>113</v>
      </c>
      <c r="M12585" s="3">
        <v>44161.40615894676</v>
      </c>
    </row>
    <row r="12586">
      <c r="A12586" s="1">
        <v>12584.0</v>
      </c>
      <c r="B12586" s="1" t="s">
        <v>1043</v>
      </c>
      <c r="C12586" s="1" t="s">
        <v>22175</v>
      </c>
      <c r="D12586" s="1" t="s">
        <v>676</v>
      </c>
      <c r="E12586" s="1" t="s">
        <v>1045</v>
      </c>
      <c r="F12586" s="1" t="s">
        <v>1046</v>
      </c>
      <c r="G12586" s="1" t="s">
        <v>17</v>
      </c>
      <c r="H12586" s="1">
        <v>45.0</v>
      </c>
      <c r="I12586" s="3">
        <v>44188.208333333336</v>
      </c>
      <c r="J12586" s="1">
        <v>5.59955445587673</v>
      </c>
      <c r="K12586" s="1" t="s">
        <v>18</v>
      </c>
      <c r="L12586" s="1" t="s">
        <v>1047</v>
      </c>
      <c r="M12586" s="3">
        <v>44188.240770625</v>
      </c>
    </row>
    <row r="12587">
      <c r="A12587" s="1">
        <v>12585.0</v>
      </c>
      <c r="B12587" s="1" t="s">
        <v>267</v>
      </c>
      <c r="C12587" s="1" t="s">
        <v>22176</v>
      </c>
      <c r="D12587" s="1" t="s">
        <v>1301</v>
      </c>
      <c r="E12587" s="1" t="s">
        <v>3234</v>
      </c>
      <c r="F12587" s="1" t="s">
        <v>271</v>
      </c>
      <c r="G12587" s="1" t="s">
        <v>35</v>
      </c>
      <c r="H12587" s="1">
        <v>45.0</v>
      </c>
      <c r="I12587" s="3">
        <v>44182.708333333336</v>
      </c>
      <c r="J12587" s="1">
        <v>3.00774037224585</v>
      </c>
      <c r="K12587" s="1" t="s">
        <v>56</v>
      </c>
      <c r="L12587" s="1" t="s">
        <v>272</v>
      </c>
      <c r="M12587" s="3">
        <v>44182.65110619213</v>
      </c>
    </row>
    <row r="12588">
      <c r="A12588" s="1">
        <v>12586.0</v>
      </c>
      <c r="B12588" s="1" t="s">
        <v>957</v>
      </c>
      <c r="C12588" s="1" t="s">
        <v>22177</v>
      </c>
      <c r="D12588" s="1" t="s">
        <v>1756</v>
      </c>
      <c r="E12588" s="1" t="s">
        <v>3954</v>
      </c>
      <c r="F12588" s="1" t="s">
        <v>961</v>
      </c>
      <c r="G12588" s="1" t="s">
        <v>17</v>
      </c>
      <c r="H12588" s="1">
        <v>45.0</v>
      </c>
      <c r="I12588" s="3">
        <v>44174.666666666664</v>
      </c>
      <c r="J12588" s="1">
        <v>2.98869972697229</v>
      </c>
      <c r="K12588" s="1" t="s">
        <v>24</v>
      </c>
      <c r="M12588" s="3">
        <v>44174.71241478009</v>
      </c>
    </row>
    <row r="12589">
      <c r="A12589" s="1">
        <v>12587.0</v>
      </c>
      <c r="B12589" s="1" t="s">
        <v>2645</v>
      </c>
      <c r="C12589" s="1" t="s">
        <v>22178</v>
      </c>
      <c r="D12589" s="1" t="s">
        <v>4220</v>
      </c>
      <c r="E12589" s="1" t="s">
        <v>4311</v>
      </c>
      <c r="F12589" s="1" t="s">
        <v>2649</v>
      </c>
      <c r="G12589" s="1" t="s">
        <v>17</v>
      </c>
      <c r="H12589" s="1">
        <v>45.0</v>
      </c>
      <c r="I12589" s="3">
        <v>43907.291666666664</v>
      </c>
      <c r="J12589" s="1">
        <v>1.56693076647369</v>
      </c>
      <c r="K12589" s="1" t="s">
        <v>18</v>
      </c>
      <c r="M12589" s="3">
        <v>43907.32984261574</v>
      </c>
    </row>
    <row r="12590">
      <c r="A12590" s="1">
        <v>12588.0</v>
      </c>
      <c r="B12590" s="1" t="s">
        <v>647</v>
      </c>
      <c r="C12590" s="1" t="s">
        <v>22179</v>
      </c>
      <c r="D12590" s="1" t="s">
        <v>148</v>
      </c>
      <c r="E12590" s="1" t="s">
        <v>8129</v>
      </c>
      <c r="F12590" s="1" t="s">
        <v>651</v>
      </c>
      <c r="G12590" s="1" t="s">
        <v>17</v>
      </c>
      <c r="H12590" s="1">
        <v>45.0</v>
      </c>
      <c r="I12590" s="3">
        <v>44156.260416666664</v>
      </c>
      <c r="J12590" s="1">
        <v>0.946066659963959</v>
      </c>
      <c r="K12590" s="1" t="s">
        <v>24</v>
      </c>
      <c r="L12590" s="1" t="s">
        <v>238</v>
      </c>
      <c r="M12590" s="3">
        <v>44156.29263429398</v>
      </c>
    </row>
    <row r="12591">
      <c r="A12591" s="1">
        <v>12589.0</v>
      </c>
      <c r="B12591" s="1" t="s">
        <v>1323</v>
      </c>
      <c r="C12591" s="1" t="s">
        <v>22180</v>
      </c>
      <c r="D12591" s="1" t="s">
        <v>1325</v>
      </c>
      <c r="E12591" s="1" t="s">
        <v>8508</v>
      </c>
      <c r="F12591" s="1" t="s">
        <v>1327</v>
      </c>
      <c r="G12591" s="1" t="s">
        <v>17</v>
      </c>
      <c r="H12591" s="1">
        <v>45.0</v>
      </c>
      <c r="I12591" s="3">
        <v>44029.6875</v>
      </c>
      <c r="J12591" s="1">
        <v>0.674915348986562</v>
      </c>
      <c r="K12591" s="1" t="s">
        <v>46</v>
      </c>
      <c r="L12591" s="1" t="s">
        <v>602</v>
      </c>
      <c r="M12591" s="3">
        <v>44029.72264059028</v>
      </c>
    </row>
    <row r="12592">
      <c r="A12592" s="1">
        <v>12590.0</v>
      </c>
      <c r="B12592" s="1" t="s">
        <v>119</v>
      </c>
      <c r="C12592" s="1" t="s">
        <v>22181</v>
      </c>
      <c r="D12592" s="1" t="s">
        <v>37</v>
      </c>
      <c r="E12592" s="1" t="s">
        <v>10441</v>
      </c>
      <c r="F12592" s="1" t="s">
        <v>123</v>
      </c>
      <c r="G12592" s="1" t="s">
        <v>17</v>
      </c>
      <c r="H12592" s="1">
        <v>45.0</v>
      </c>
      <c r="I12592" s="3">
        <v>44158.25</v>
      </c>
      <c r="J12592" s="1">
        <v>1.2336967434435</v>
      </c>
      <c r="K12592" s="1" t="s">
        <v>18</v>
      </c>
      <c r="M12592" s="3">
        <v>44158.27393015046</v>
      </c>
    </row>
    <row r="12593">
      <c r="A12593" s="1">
        <v>12591.0</v>
      </c>
      <c r="B12593" s="1" t="s">
        <v>324</v>
      </c>
      <c r="C12593" s="1" t="s">
        <v>22182</v>
      </c>
      <c r="D12593" s="1" t="s">
        <v>326</v>
      </c>
      <c r="E12593" s="1" t="s">
        <v>673</v>
      </c>
      <c r="F12593" s="1" t="s">
        <v>328</v>
      </c>
      <c r="G12593" s="1" t="s">
        <v>17</v>
      </c>
      <c r="H12593" s="1">
        <v>45.0</v>
      </c>
      <c r="I12593" s="3">
        <v>44057.625</v>
      </c>
      <c r="J12593" s="1">
        <v>0.255319743097767</v>
      </c>
      <c r="K12593" s="1" t="s">
        <v>24</v>
      </c>
      <c r="M12593" s="3">
        <v>44057.67455431713</v>
      </c>
    </row>
    <row r="12594">
      <c r="A12594" s="1">
        <v>12592.0</v>
      </c>
      <c r="B12594" s="1" t="s">
        <v>239</v>
      </c>
      <c r="C12594" s="1" t="s">
        <v>22183</v>
      </c>
      <c r="D12594" s="1" t="s">
        <v>86</v>
      </c>
      <c r="E12594" s="1" t="s">
        <v>2061</v>
      </c>
      <c r="F12594" s="1" t="s">
        <v>243</v>
      </c>
      <c r="G12594" s="1" t="s">
        <v>35</v>
      </c>
      <c r="H12594" s="1">
        <v>45.0</v>
      </c>
      <c r="I12594" s="3">
        <v>43601.333333333336</v>
      </c>
      <c r="J12594" s="1">
        <v>2.75340199371992</v>
      </c>
      <c r="K12594" s="1" t="s">
        <v>46</v>
      </c>
      <c r="M12594" s="3">
        <v>43601.365445891206</v>
      </c>
    </row>
    <row r="12595">
      <c r="A12595" s="1">
        <v>12593.0</v>
      </c>
      <c r="B12595" s="1" t="s">
        <v>872</v>
      </c>
      <c r="C12595" s="1" t="s">
        <v>22184</v>
      </c>
      <c r="D12595" s="1" t="s">
        <v>121</v>
      </c>
      <c r="E12595" s="1" t="s">
        <v>22185</v>
      </c>
      <c r="F12595" s="1" t="s">
        <v>875</v>
      </c>
      <c r="G12595" s="1" t="s">
        <v>89</v>
      </c>
      <c r="H12595" s="1">
        <v>45.0</v>
      </c>
      <c r="I12595" s="3">
        <v>44190.591361666666</v>
      </c>
      <c r="J12595" s="1">
        <v>2.50023065903624</v>
      </c>
      <c r="K12595" s="1" t="s">
        <v>18</v>
      </c>
      <c r="M12595" s="3">
        <v>44190.60798552083</v>
      </c>
    </row>
    <row r="12596">
      <c r="A12596" s="1">
        <v>12594.0</v>
      </c>
      <c r="B12596" s="1" t="s">
        <v>1315</v>
      </c>
      <c r="C12596" s="1" t="s">
        <v>22186</v>
      </c>
      <c r="D12596" s="1" t="s">
        <v>411</v>
      </c>
      <c r="E12596" s="1" t="s">
        <v>3089</v>
      </c>
      <c r="F12596" s="1" t="s">
        <v>1319</v>
      </c>
      <c r="G12596" s="1" t="s">
        <v>17</v>
      </c>
      <c r="H12596" s="1">
        <v>45.0</v>
      </c>
      <c r="I12596" s="3">
        <v>43850.541666666664</v>
      </c>
      <c r="J12596" s="1">
        <v>0.207979624291436</v>
      </c>
      <c r="K12596" s="1" t="s">
        <v>18</v>
      </c>
      <c r="M12596" s="3">
        <v>43850.55016612269</v>
      </c>
    </row>
    <row r="12597">
      <c r="A12597" s="1">
        <v>12595.0</v>
      </c>
      <c r="B12597" s="1" t="s">
        <v>9759</v>
      </c>
      <c r="C12597" s="1" t="s">
        <v>22187</v>
      </c>
      <c r="D12597" s="1" t="s">
        <v>49</v>
      </c>
      <c r="E12597" s="1" t="s">
        <v>22188</v>
      </c>
      <c r="F12597" s="1" t="s">
        <v>9762</v>
      </c>
      <c r="G12597" s="1" t="s">
        <v>39</v>
      </c>
      <c r="H12597" s="1">
        <v>45.0</v>
      </c>
      <c r="I12597" s="3">
        <v>43882.625</v>
      </c>
      <c r="J12597" s="1">
        <v>2.39450398591729</v>
      </c>
      <c r="K12597" s="1" t="s">
        <v>18</v>
      </c>
      <c r="M12597" s="3">
        <v>43882.65530053241</v>
      </c>
    </row>
    <row r="12598">
      <c r="A12598" s="1">
        <v>12596.0</v>
      </c>
      <c r="B12598" s="1" t="s">
        <v>742</v>
      </c>
      <c r="C12598" s="1" t="s">
        <v>22189</v>
      </c>
      <c r="D12598" s="1" t="s">
        <v>148</v>
      </c>
      <c r="E12598" s="1" t="s">
        <v>6608</v>
      </c>
      <c r="F12598" s="1" t="s">
        <v>746</v>
      </c>
      <c r="G12598" s="1" t="s">
        <v>17</v>
      </c>
      <c r="H12598" s="1">
        <v>45.0</v>
      </c>
      <c r="I12598" s="3">
        <v>43881.583333333336</v>
      </c>
      <c r="J12598" s="1">
        <v>1.22817111455922</v>
      </c>
      <c r="K12598" s="1" t="s">
        <v>24</v>
      </c>
      <c r="M12598" s="3">
        <v>43881.61457131944</v>
      </c>
    </row>
    <row r="12599">
      <c r="A12599" s="1">
        <v>12597.0</v>
      </c>
      <c r="B12599" s="1" t="s">
        <v>22190</v>
      </c>
      <c r="C12599" s="1" t="s">
        <v>22191</v>
      </c>
      <c r="D12599" s="1" t="s">
        <v>4912</v>
      </c>
      <c r="E12599" s="1" t="s">
        <v>22192</v>
      </c>
      <c r="F12599" s="1" t="s">
        <v>22193</v>
      </c>
      <c r="G12599" s="1" t="s">
        <v>39</v>
      </c>
      <c r="H12599" s="1">
        <v>45.0</v>
      </c>
      <c r="I12599" s="3">
        <v>43964.33472222222</v>
      </c>
      <c r="J12599" s="1">
        <v>4.28729394719673</v>
      </c>
      <c r="K12599" s="1" t="s">
        <v>218</v>
      </c>
      <c r="M12599" s="3">
        <v>43964.36664561342</v>
      </c>
    </row>
    <row r="12600">
      <c r="A12600" s="1">
        <v>12598.0</v>
      </c>
      <c r="B12600" s="1" t="s">
        <v>1913</v>
      </c>
      <c r="C12600" s="1" t="s">
        <v>22194</v>
      </c>
      <c r="D12600" s="1" t="s">
        <v>2397</v>
      </c>
      <c r="E12600" s="1" t="s">
        <v>22195</v>
      </c>
      <c r="F12600" s="1" t="s">
        <v>1917</v>
      </c>
      <c r="G12600" s="1" t="s">
        <v>39</v>
      </c>
      <c r="H12600" s="1">
        <v>45.0</v>
      </c>
      <c r="I12600" s="3">
        <v>43798.583333333336</v>
      </c>
      <c r="J12600" s="1">
        <v>1.44818691438571</v>
      </c>
      <c r="K12600" s="1" t="s">
        <v>166</v>
      </c>
      <c r="M12600" s="3">
        <v>43798.62028002315</v>
      </c>
    </row>
    <row r="12601">
      <c r="A12601" s="1">
        <v>12599.0</v>
      </c>
      <c r="B12601" s="1" t="s">
        <v>114</v>
      </c>
      <c r="C12601" s="1" t="s">
        <v>22196</v>
      </c>
      <c r="D12601" s="1" t="s">
        <v>116</v>
      </c>
      <c r="E12601" s="1" t="s">
        <v>6960</v>
      </c>
      <c r="F12601" s="1" t="s">
        <v>118</v>
      </c>
      <c r="G12601" s="1" t="s">
        <v>17</v>
      </c>
      <c r="H12601" s="1">
        <v>45.0</v>
      </c>
      <c r="I12601" s="3">
        <v>44169.25</v>
      </c>
      <c r="J12601" s="1">
        <v>7.82091003529348</v>
      </c>
      <c r="K12601" s="1" t="s">
        <v>24</v>
      </c>
      <c r="M12601" s="3">
        <v>44169.28784556713</v>
      </c>
    </row>
    <row r="12602">
      <c r="A12602" s="1">
        <v>12600.0</v>
      </c>
      <c r="B12602" s="1" t="s">
        <v>4823</v>
      </c>
      <c r="C12602" s="1" t="s">
        <v>22197</v>
      </c>
      <c r="D12602" s="1" t="s">
        <v>9117</v>
      </c>
      <c r="E12602" s="1" t="s">
        <v>22198</v>
      </c>
      <c r="F12602" s="1" t="s">
        <v>4826</v>
      </c>
      <c r="G12602" s="1" t="s">
        <v>39</v>
      </c>
      <c r="H12602" s="1">
        <v>45.0</v>
      </c>
      <c r="I12602" s="3">
        <v>44150.666666666664</v>
      </c>
      <c r="J12602" s="1">
        <v>2.91451188666317</v>
      </c>
      <c r="K12602" s="1" t="s">
        <v>24</v>
      </c>
      <c r="L12602" s="1" t="s">
        <v>464</v>
      </c>
      <c r="M12602" s="3">
        <v>44150.691337916665</v>
      </c>
    </row>
    <row r="12603">
      <c r="A12603" s="1">
        <v>12601.0</v>
      </c>
      <c r="B12603" s="1" t="s">
        <v>7746</v>
      </c>
      <c r="C12603" s="1" t="s">
        <v>22199</v>
      </c>
      <c r="D12603" s="1" t="s">
        <v>1797</v>
      </c>
      <c r="E12603" s="1" t="s">
        <v>19071</v>
      </c>
      <c r="F12603" s="1" t="s">
        <v>7749</v>
      </c>
      <c r="G12603" s="1" t="s">
        <v>17</v>
      </c>
      <c r="H12603" s="1">
        <v>45.0</v>
      </c>
      <c r="I12603" s="3">
        <v>44239.270833333336</v>
      </c>
      <c r="J12603" s="1">
        <v>0.91535413458711</v>
      </c>
      <c r="K12603" s="1" t="s">
        <v>24</v>
      </c>
      <c r="L12603" s="1" t="s">
        <v>365</v>
      </c>
      <c r="M12603" s="3">
        <v>44239.28269006944</v>
      </c>
    </row>
    <row r="12604">
      <c r="A12604" s="1">
        <v>12602.0</v>
      </c>
      <c r="B12604" s="1" t="s">
        <v>611</v>
      </c>
      <c r="C12604" s="1" t="s">
        <v>22200</v>
      </c>
      <c r="D12604" s="1" t="s">
        <v>613</v>
      </c>
      <c r="E12604" s="1" t="s">
        <v>2655</v>
      </c>
      <c r="F12604" s="1" t="s">
        <v>615</v>
      </c>
      <c r="G12604" s="1" t="s">
        <v>17</v>
      </c>
      <c r="H12604" s="1">
        <v>45.0</v>
      </c>
      <c r="I12604" s="3">
        <v>44144.229166666664</v>
      </c>
      <c r="J12604" s="1">
        <v>2.98009638082599</v>
      </c>
      <c r="K12604" s="1" t="s">
        <v>616</v>
      </c>
      <c r="M12604" s="3">
        <v>44144.26031827546</v>
      </c>
    </row>
    <row r="12605">
      <c r="A12605" s="1">
        <v>12603.0</v>
      </c>
      <c r="B12605" s="1" t="s">
        <v>298</v>
      </c>
      <c r="C12605" s="1" t="s">
        <v>22201</v>
      </c>
      <c r="D12605" s="1" t="s">
        <v>211</v>
      </c>
      <c r="E12605" s="1" t="s">
        <v>5552</v>
      </c>
      <c r="F12605" s="1" t="s">
        <v>302</v>
      </c>
      <c r="G12605" s="1" t="s">
        <v>35</v>
      </c>
      <c r="H12605" s="1">
        <v>45.0</v>
      </c>
      <c r="I12605" s="3">
        <v>44154.375</v>
      </c>
      <c r="J12605" s="1">
        <v>3.05347912879152</v>
      </c>
      <c r="K12605" s="1" t="s">
        <v>218</v>
      </c>
      <c r="M12605" s="3">
        <v>44154.54290644676</v>
      </c>
    </row>
    <row r="12606">
      <c r="A12606" s="1">
        <v>12604.0</v>
      </c>
      <c r="B12606" s="1" t="s">
        <v>6998</v>
      </c>
      <c r="C12606" s="1" t="s">
        <v>22202</v>
      </c>
      <c r="D12606" s="1" t="s">
        <v>22004</v>
      </c>
      <c r="E12606" s="1" t="s">
        <v>22005</v>
      </c>
      <c r="F12606" s="1" t="s">
        <v>7002</v>
      </c>
      <c r="G12606" s="1" t="s">
        <v>17</v>
      </c>
      <c r="H12606" s="1">
        <v>45.0</v>
      </c>
      <c r="I12606" s="3">
        <v>44211.416666666664</v>
      </c>
      <c r="J12606" s="1">
        <v>2.81153496412594</v>
      </c>
      <c r="K12606" s="1" t="s">
        <v>62</v>
      </c>
      <c r="L12606" s="1" t="s">
        <v>671</v>
      </c>
      <c r="M12606" s="3">
        <v>44211.44315747685</v>
      </c>
    </row>
    <row r="12607">
      <c r="A12607" s="1">
        <v>12605.0</v>
      </c>
      <c r="B12607" s="1" t="s">
        <v>1731</v>
      </c>
      <c r="C12607" s="1" t="s">
        <v>22203</v>
      </c>
      <c r="D12607" s="1" t="s">
        <v>813</v>
      </c>
      <c r="E12607" s="1" t="s">
        <v>3997</v>
      </c>
      <c r="F12607" s="1" t="s">
        <v>1734</v>
      </c>
      <c r="G12607" s="1" t="s">
        <v>17</v>
      </c>
      <c r="H12607" s="1">
        <v>45.0</v>
      </c>
      <c r="I12607" s="3">
        <v>43749.625</v>
      </c>
      <c r="J12607" s="1">
        <v>0.304516566112782</v>
      </c>
      <c r="K12607" s="1" t="s">
        <v>18</v>
      </c>
      <c r="M12607" s="3">
        <v>43749.6695712963</v>
      </c>
    </row>
    <row r="12608">
      <c r="A12608" s="1">
        <v>12606.0</v>
      </c>
      <c r="B12608" s="1" t="s">
        <v>413</v>
      </c>
      <c r="C12608" s="1" t="s">
        <v>22204</v>
      </c>
      <c r="D12608" s="1" t="s">
        <v>132</v>
      </c>
      <c r="E12608" s="1" t="s">
        <v>22205</v>
      </c>
      <c r="F12608" s="1" t="s">
        <v>417</v>
      </c>
      <c r="G12608" s="1" t="s">
        <v>39</v>
      </c>
      <c r="H12608" s="1">
        <v>45.0</v>
      </c>
      <c r="I12608" s="3">
        <v>44081.75</v>
      </c>
      <c r="J12608" s="1">
        <v>0.741058754532327</v>
      </c>
      <c r="K12608" s="1" t="s">
        <v>24</v>
      </c>
      <c r="M12608" s="3">
        <v>44081.78848628472</v>
      </c>
    </row>
    <row r="12609">
      <c r="A12609" s="1">
        <v>12607.0</v>
      </c>
      <c r="B12609" s="1" t="s">
        <v>1075</v>
      </c>
      <c r="C12609" s="1" t="s">
        <v>22206</v>
      </c>
      <c r="D12609" s="1" t="s">
        <v>578</v>
      </c>
      <c r="E12609" s="1" t="s">
        <v>11385</v>
      </c>
      <c r="F12609" s="1" t="s">
        <v>1079</v>
      </c>
      <c r="G12609" s="1" t="s">
        <v>17</v>
      </c>
      <c r="H12609" s="1">
        <v>45.0</v>
      </c>
      <c r="I12609" s="3">
        <v>44099.270833333336</v>
      </c>
      <c r="J12609" s="1">
        <v>4.20548810053892</v>
      </c>
      <c r="K12609" s="1" t="s">
        <v>18</v>
      </c>
      <c r="L12609" s="1" t="s">
        <v>1080</v>
      </c>
      <c r="M12609" s="3">
        <v>44099.304044386576</v>
      </c>
    </row>
    <row r="12610">
      <c r="A12610" s="1">
        <v>12608.0</v>
      </c>
      <c r="B12610" s="1" t="s">
        <v>2698</v>
      </c>
      <c r="C12610" s="1" t="s">
        <v>22207</v>
      </c>
      <c r="D12610" s="1" t="s">
        <v>993</v>
      </c>
      <c r="E12610" s="1" t="s">
        <v>22208</v>
      </c>
      <c r="F12610" s="1" t="s">
        <v>2701</v>
      </c>
      <c r="G12610" s="1" t="s">
        <v>89</v>
      </c>
      <c r="H12610" s="1">
        <v>45.0</v>
      </c>
      <c r="I12610" s="3">
        <v>44055.4251558912</v>
      </c>
      <c r="J12610" s="1">
        <v>2.20376724378589</v>
      </c>
      <c r="K12610" s="1" t="s">
        <v>46</v>
      </c>
      <c r="L12610" s="1" t="s">
        <v>3232</v>
      </c>
      <c r="M12610" s="3">
        <v>44055.441495520834</v>
      </c>
    </row>
    <row r="12611">
      <c r="A12611" s="1">
        <v>12609.0</v>
      </c>
      <c r="B12611" s="1" t="s">
        <v>5276</v>
      </c>
      <c r="C12611" s="1" t="s">
        <v>22209</v>
      </c>
      <c r="D12611" s="1" t="s">
        <v>5278</v>
      </c>
      <c r="E12611" s="1" t="s">
        <v>22210</v>
      </c>
      <c r="F12611" s="1" t="s">
        <v>5280</v>
      </c>
      <c r="G12611" s="1" t="s">
        <v>89</v>
      </c>
      <c r="H12611" s="1">
        <v>45.0</v>
      </c>
      <c r="I12611" s="3">
        <v>43857.415915150465</v>
      </c>
      <c r="J12611" s="1">
        <v>0.382113324898722</v>
      </c>
      <c r="K12611" s="1" t="s">
        <v>3447</v>
      </c>
      <c r="M12611" s="3">
        <v>43857.46146871528</v>
      </c>
    </row>
    <row r="12612">
      <c r="A12612" s="1">
        <v>12610.0</v>
      </c>
      <c r="B12612" s="1" t="s">
        <v>298</v>
      </c>
      <c r="C12612" s="1" t="s">
        <v>22211</v>
      </c>
      <c r="D12612" s="1" t="s">
        <v>321</v>
      </c>
      <c r="E12612" s="1" t="s">
        <v>22212</v>
      </c>
      <c r="F12612" s="1" t="s">
        <v>302</v>
      </c>
      <c r="G12612" s="1" t="s">
        <v>39</v>
      </c>
      <c r="H12612" s="1">
        <v>45.0</v>
      </c>
      <c r="I12612" s="3">
        <v>44057.395833333336</v>
      </c>
      <c r="J12612" s="1">
        <v>0.0</v>
      </c>
      <c r="K12612" s="1" t="s">
        <v>218</v>
      </c>
      <c r="M12612" s="3">
        <v>44057.62825487269</v>
      </c>
    </row>
    <row r="12613">
      <c r="A12613" s="1">
        <v>12611.0</v>
      </c>
      <c r="B12613" s="1" t="s">
        <v>385</v>
      </c>
      <c r="C12613" s="1" t="s">
        <v>22213</v>
      </c>
      <c r="D12613" s="1" t="s">
        <v>116</v>
      </c>
      <c r="E12613" s="1" t="s">
        <v>9829</v>
      </c>
      <c r="F12613" s="1" t="s">
        <v>388</v>
      </c>
      <c r="G12613" s="1" t="s">
        <v>17</v>
      </c>
      <c r="H12613" s="1">
        <v>45.0</v>
      </c>
      <c r="I12613" s="3">
        <v>43759.5</v>
      </c>
      <c r="J12613" s="1">
        <v>0.0</v>
      </c>
      <c r="K12613" s="1" t="s">
        <v>24</v>
      </c>
      <c r="M12613" s="3">
        <v>43762.25054537037</v>
      </c>
    </row>
    <row r="12614">
      <c r="A12614" s="1">
        <v>12612.0</v>
      </c>
      <c r="B12614" s="1" t="s">
        <v>6302</v>
      </c>
      <c r="C12614" s="1" t="s">
        <v>22214</v>
      </c>
      <c r="D12614" s="1" t="s">
        <v>106</v>
      </c>
      <c r="E12614" s="1" t="s">
        <v>22215</v>
      </c>
      <c r="F12614" s="1" t="s">
        <v>6305</v>
      </c>
      <c r="G12614" s="1" t="s">
        <v>89</v>
      </c>
      <c r="H12614" s="1">
        <v>45.0</v>
      </c>
      <c r="I12614" s="3">
        <v>43601.733143032405</v>
      </c>
      <c r="J12614" s="1">
        <v>1.69740961988554</v>
      </c>
      <c r="K12614" s="1" t="s">
        <v>24</v>
      </c>
      <c r="M12614" s="3">
        <v>43601.74836471065</v>
      </c>
    </row>
    <row r="12615">
      <c r="A12615" s="1">
        <v>12613.0</v>
      </c>
      <c r="B12615" s="1" t="s">
        <v>620</v>
      </c>
      <c r="C12615" s="1" t="s">
        <v>22216</v>
      </c>
      <c r="D12615" s="1" t="s">
        <v>121</v>
      </c>
      <c r="E12615" s="1" t="s">
        <v>22217</v>
      </c>
      <c r="F12615" s="1" t="s">
        <v>623</v>
      </c>
      <c r="G12615" s="1" t="s">
        <v>39</v>
      </c>
      <c r="H12615" s="1">
        <v>45.0</v>
      </c>
      <c r="I12615" s="3">
        <v>43971.291666666664</v>
      </c>
      <c r="J12615" s="1">
        <v>1.03728030823874</v>
      </c>
      <c r="K12615" s="1" t="s">
        <v>18</v>
      </c>
      <c r="M12615" s="3">
        <v>43971.32999327546</v>
      </c>
    </row>
    <row r="12616">
      <c r="A12616" s="1">
        <v>12614.0</v>
      </c>
      <c r="B12616" s="1" t="s">
        <v>732</v>
      </c>
      <c r="C12616" s="1" t="s">
        <v>22218</v>
      </c>
      <c r="D12616" s="1" t="s">
        <v>1036</v>
      </c>
      <c r="E12616" s="1" t="s">
        <v>1037</v>
      </c>
      <c r="F12616" s="1" t="s">
        <v>735</v>
      </c>
      <c r="G12616" s="1" t="s">
        <v>17</v>
      </c>
      <c r="H12616" s="1">
        <v>45.0</v>
      </c>
      <c r="I12616" s="3">
        <v>44156.4375</v>
      </c>
      <c r="J12616" s="1">
        <v>3.23324421478395</v>
      </c>
      <c r="K12616" s="1" t="s">
        <v>24</v>
      </c>
      <c r="M12616" s="3">
        <v>44156.465313912035</v>
      </c>
    </row>
    <row r="12617">
      <c r="A12617" s="1">
        <v>12615.0</v>
      </c>
      <c r="B12617" s="1" t="s">
        <v>2627</v>
      </c>
      <c r="C12617" s="1" t="s">
        <v>22219</v>
      </c>
      <c r="D12617" s="1" t="s">
        <v>8301</v>
      </c>
      <c r="E12617" s="1" t="s">
        <v>22220</v>
      </c>
      <c r="F12617" s="1" t="s">
        <v>2630</v>
      </c>
      <c r="G12617" s="1" t="s">
        <v>39</v>
      </c>
      <c r="H12617" s="1">
        <v>45.0</v>
      </c>
      <c r="I12617" s="3">
        <v>44245.6875</v>
      </c>
      <c r="J12617" s="1">
        <v>2.79027843883781</v>
      </c>
      <c r="K12617" s="1" t="s">
        <v>218</v>
      </c>
      <c r="L12617" s="1" t="s">
        <v>433</v>
      </c>
      <c r="M12617" s="3">
        <v>44245.71423146991</v>
      </c>
    </row>
    <row r="12618">
      <c r="A12618" s="1">
        <v>12616.0</v>
      </c>
      <c r="B12618" s="1" t="s">
        <v>3971</v>
      </c>
      <c r="C12618" s="1" t="s">
        <v>22221</v>
      </c>
      <c r="D12618" s="1" t="s">
        <v>1483</v>
      </c>
      <c r="E12618" s="1" t="s">
        <v>12506</v>
      </c>
      <c r="F12618" s="1" t="s">
        <v>3974</v>
      </c>
      <c r="G12618" s="1" t="s">
        <v>35</v>
      </c>
      <c r="H12618" s="1">
        <v>45.0</v>
      </c>
      <c r="I12618" s="3">
        <v>43847.25</v>
      </c>
      <c r="J12618" s="1">
        <v>1.04773533541571</v>
      </c>
      <c r="K12618" s="1" t="s">
        <v>24</v>
      </c>
      <c r="M12618" s="3">
        <v>43847.2786690162</v>
      </c>
    </row>
    <row r="12619">
      <c r="A12619" s="1">
        <v>12617.0</v>
      </c>
      <c r="B12619" s="1" t="s">
        <v>11882</v>
      </c>
      <c r="C12619" s="1" t="s">
        <v>22222</v>
      </c>
      <c r="D12619" s="1" t="s">
        <v>99</v>
      </c>
      <c r="E12619" s="1" t="s">
        <v>22223</v>
      </c>
      <c r="F12619" s="1" t="s">
        <v>22224</v>
      </c>
      <c r="G12619" s="1" t="s">
        <v>39</v>
      </c>
      <c r="H12619" s="1">
        <v>45.0</v>
      </c>
      <c r="I12619" s="3">
        <v>44245.302083333336</v>
      </c>
      <c r="J12619" s="1">
        <v>2.73435822896648</v>
      </c>
      <c r="K12619" s="1" t="s">
        <v>24</v>
      </c>
      <c r="L12619" s="1" t="s">
        <v>238</v>
      </c>
      <c r="M12619" s="3">
        <v>44245.34703924769</v>
      </c>
    </row>
    <row r="12620">
      <c r="A12620" s="1">
        <v>12618.0</v>
      </c>
      <c r="B12620" s="1" t="s">
        <v>1012</v>
      </c>
      <c r="C12620" s="1" t="s">
        <v>22225</v>
      </c>
      <c r="D12620" s="1" t="s">
        <v>1014</v>
      </c>
      <c r="E12620" s="1" t="s">
        <v>1573</v>
      </c>
      <c r="F12620" s="1" t="s">
        <v>1016</v>
      </c>
      <c r="G12620" s="1" t="s">
        <v>17</v>
      </c>
      <c r="H12620" s="1">
        <v>45.0</v>
      </c>
      <c r="I12620" s="3">
        <v>43906.541666666664</v>
      </c>
      <c r="J12620" s="1">
        <v>0.67995592346236</v>
      </c>
      <c r="K12620" s="1" t="s">
        <v>166</v>
      </c>
      <c r="M12620" s="3">
        <v>43906.60679599537</v>
      </c>
    </row>
    <row r="12621">
      <c r="A12621" s="1">
        <v>12619.0</v>
      </c>
      <c r="B12621" s="1" t="s">
        <v>288</v>
      </c>
      <c r="C12621" s="1" t="s">
        <v>22226</v>
      </c>
      <c r="D12621" s="1" t="s">
        <v>3851</v>
      </c>
      <c r="E12621" s="1" t="s">
        <v>1237</v>
      </c>
      <c r="F12621" s="1" t="s">
        <v>292</v>
      </c>
      <c r="G12621" s="1" t="s">
        <v>17</v>
      </c>
      <c r="H12621" s="1">
        <v>45.0</v>
      </c>
      <c r="I12621" s="3">
        <v>43725.625</v>
      </c>
      <c r="J12621" s="1">
        <v>0.950653395111227</v>
      </c>
      <c r="K12621" s="1" t="s">
        <v>24</v>
      </c>
      <c r="M12621" s="3">
        <v>43707.65960002315</v>
      </c>
    </row>
    <row r="12622">
      <c r="A12622" s="1">
        <v>12620.0</v>
      </c>
      <c r="B12622" s="1" t="s">
        <v>8763</v>
      </c>
      <c r="C12622" s="1" t="s">
        <v>22227</v>
      </c>
      <c r="D12622" s="1" t="s">
        <v>99</v>
      </c>
      <c r="E12622" s="1" t="s">
        <v>22228</v>
      </c>
      <c r="F12622" s="1" t="s">
        <v>8766</v>
      </c>
      <c r="G12622" s="1" t="s">
        <v>39</v>
      </c>
      <c r="H12622" s="1">
        <v>45.0</v>
      </c>
      <c r="I12622" s="3">
        <v>44253.739583333336</v>
      </c>
      <c r="J12622" s="1">
        <v>3.05860009765625</v>
      </c>
      <c r="K12622" s="1" t="s">
        <v>159</v>
      </c>
      <c r="L12622" s="1" t="s">
        <v>8767</v>
      </c>
      <c r="M12622" s="3">
        <v>44253.763178483794</v>
      </c>
    </row>
    <row r="12623">
      <c r="A12623" s="1">
        <v>12621.0</v>
      </c>
      <c r="B12623" s="1" t="s">
        <v>2918</v>
      </c>
      <c r="C12623" s="1" t="s">
        <v>22229</v>
      </c>
      <c r="D12623" s="1" t="s">
        <v>3403</v>
      </c>
      <c r="E12623" s="1" t="s">
        <v>22230</v>
      </c>
      <c r="F12623" s="1" t="s">
        <v>2922</v>
      </c>
      <c r="G12623" s="1" t="s">
        <v>39</v>
      </c>
      <c r="H12623" s="1">
        <v>45.0</v>
      </c>
      <c r="I12623" s="3">
        <v>43886.677083333336</v>
      </c>
      <c r="J12623" s="1">
        <v>2.64153366871896</v>
      </c>
      <c r="K12623" s="1" t="s">
        <v>24</v>
      </c>
      <c r="M12623" s="3">
        <v>43886.7330409375</v>
      </c>
    </row>
    <row r="12624">
      <c r="A12624" s="1">
        <v>12622.0</v>
      </c>
      <c r="B12624" s="1" t="s">
        <v>10327</v>
      </c>
      <c r="C12624" s="1" t="s">
        <v>22231</v>
      </c>
      <c r="D12624" s="1" t="s">
        <v>8069</v>
      </c>
      <c r="E12624" s="1" t="s">
        <v>22232</v>
      </c>
      <c r="F12624" s="1" t="s">
        <v>10330</v>
      </c>
      <c r="G12624" s="1" t="s">
        <v>89</v>
      </c>
      <c r="H12624" s="1">
        <v>45.0</v>
      </c>
      <c r="I12624" s="3">
        <v>44145.708333333336</v>
      </c>
      <c r="J12624" s="1">
        <v>0.389932358702303</v>
      </c>
      <c r="K12624" s="1" t="s">
        <v>218</v>
      </c>
      <c r="M12624" s="3">
        <v>44145.7285416088</v>
      </c>
    </row>
    <row r="12625">
      <c r="A12625" s="1">
        <v>12623.0</v>
      </c>
      <c r="B12625" s="1" t="s">
        <v>1938</v>
      </c>
      <c r="C12625" s="1" t="s">
        <v>22233</v>
      </c>
      <c r="D12625" s="1" t="s">
        <v>22234</v>
      </c>
      <c r="E12625" s="1" t="s">
        <v>22235</v>
      </c>
      <c r="F12625" s="1" t="s">
        <v>1942</v>
      </c>
      <c r="G12625" s="1" t="s">
        <v>89</v>
      </c>
      <c r="H12625" s="1">
        <v>45.0</v>
      </c>
      <c r="I12625" s="3">
        <v>44091.75811045139</v>
      </c>
      <c r="J12625" s="1">
        <v>2.47852563490013</v>
      </c>
      <c r="K12625" s="1" t="s">
        <v>62</v>
      </c>
      <c r="L12625" s="1" t="s">
        <v>4284</v>
      </c>
      <c r="M12625" s="3">
        <v>44091.77913850694</v>
      </c>
    </row>
    <row r="12626">
      <c r="A12626" s="1">
        <v>12624.0</v>
      </c>
      <c r="B12626" s="1" t="s">
        <v>10367</v>
      </c>
      <c r="C12626" s="1" t="s">
        <v>22236</v>
      </c>
      <c r="D12626" s="1" t="s">
        <v>738</v>
      </c>
      <c r="E12626" s="1" t="s">
        <v>22237</v>
      </c>
      <c r="F12626" s="1" t="s">
        <v>10370</v>
      </c>
      <c r="G12626" s="1" t="s">
        <v>89</v>
      </c>
      <c r="H12626" s="1">
        <v>45.0</v>
      </c>
      <c r="I12626" s="3">
        <v>44157.37082524306</v>
      </c>
      <c r="J12626" s="1">
        <v>1.10849551446442</v>
      </c>
      <c r="K12626" s="1" t="s">
        <v>24</v>
      </c>
      <c r="L12626" s="1" t="s">
        <v>365</v>
      </c>
      <c r="M12626" s="3">
        <v>44157.39741925926</v>
      </c>
    </row>
    <row r="12627">
      <c r="A12627" s="1">
        <v>12625.0</v>
      </c>
      <c r="B12627" s="1" t="s">
        <v>5456</v>
      </c>
      <c r="C12627" s="1" t="s">
        <v>22238</v>
      </c>
      <c r="D12627" s="1" t="s">
        <v>5458</v>
      </c>
      <c r="E12627" s="1" t="s">
        <v>5957</v>
      </c>
      <c r="F12627" s="1" t="s">
        <v>5460</v>
      </c>
      <c r="G12627" s="1" t="s">
        <v>35</v>
      </c>
      <c r="H12627" s="1">
        <v>45.0</v>
      </c>
      <c r="I12627" s="3">
        <v>43495.208333333336</v>
      </c>
      <c r="J12627" s="1">
        <v>1.18730646083013</v>
      </c>
      <c r="K12627" s="1" t="s">
        <v>24</v>
      </c>
      <c r="M12627" s="3">
        <v>43495.26279458333</v>
      </c>
    </row>
    <row r="12628">
      <c r="A12628" s="1">
        <v>12626.0</v>
      </c>
      <c r="B12628" s="1" t="s">
        <v>401</v>
      </c>
      <c r="C12628" s="1" t="s">
        <v>22239</v>
      </c>
      <c r="D12628" s="1" t="s">
        <v>532</v>
      </c>
      <c r="E12628" s="1" t="s">
        <v>22240</v>
      </c>
      <c r="F12628" s="1" t="s">
        <v>405</v>
      </c>
      <c r="G12628" s="1" t="s">
        <v>89</v>
      </c>
      <c r="H12628" s="1">
        <v>45.0</v>
      </c>
      <c r="I12628" s="3">
        <v>44182.53634748843</v>
      </c>
      <c r="J12628" s="1">
        <v>0.0</v>
      </c>
      <c r="K12628" s="1" t="s">
        <v>24</v>
      </c>
      <c r="L12628" s="1" t="s">
        <v>406</v>
      </c>
      <c r="M12628" s="3">
        <v>44182.562222962966</v>
      </c>
    </row>
    <row r="12629">
      <c r="A12629" s="1">
        <v>12627.0</v>
      </c>
      <c r="B12629" s="1" t="s">
        <v>184</v>
      </c>
      <c r="C12629" s="1" t="s">
        <v>22241</v>
      </c>
      <c r="D12629" s="1" t="s">
        <v>1332</v>
      </c>
      <c r="E12629" s="1" t="s">
        <v>1588</v>
      </c>
      <c r="F12629" s="1" t="s">
        <v>187</v>
      </c>
      <c r="G12629" s="1" t="s">
        <v>17</v>
      </c>
      <c r="H12629" s="1">
        <v>45.0</v>
      </c>
      <c r="I12629" s="3">
        <v>43934.75</v>
      </c>
      <c r="J12629" s="1">
        <v>1.42470317899924</v>
      </c>
      <c r="K12629" s="1" t="s">
        <v>24</v>
      </c>
      <c r="M12629" s="3">
        <v>43934.7598827662</v>
      </c>
    </row>
    <row r="12630">
      <c r="A12630" s="1">
        <v>12628.0</v>
      </c>
      <c r="B12630" s="1" t="s">
        <v>3563</v>
      </c>
      <c r="C12630" s="1" t="s">
        <v>22242</v>
      </c>
      <c r="D12630" s="1" t="s">
        <v>1494</v>
      </c>
      <c r="E12630" s="1" t="s">
        <v>3565</v>
      </c>
      <c r="F12630" s="1" t="s">
        <v>3566</v>
      </c>
      <c r="G12630" s="1" t="s">
        <v>17</v>
      </c>
      <c r="H12630" s="1">
        <v>45.0</v>
      </c>
      <c r="I12630" s="3">
        <v>44094.645833333336</v>
      </c>
      <c r="J12630" s="1">
        <v>2.08292928155955</v>
      </c>
      <c r="K12630" s="1" t="s">
        <v>18</v>
      </c>
      <c r="L12630" s="1" t="s">
        <v>444</v>
      </c>
      <c r="M12630" s="3">
        <v>44094.671602118055</v>
      </c>
    </row>
    <row r="12631">
      <c r="A12631" s="1">
        <v>12629.0</v>
      </c>
      <c r="B12631" s="1" t="s">
        <v>119</v>
      </c>
      <c r="C12631" s="1" t="s">
        <v>22243</v>
      </c>
      <c r="D12631" s="1" t="s">
        <v>7293</v>
      </c>
      <c r="E12631" s="1" t="s">
        <v>22244</v>
      </c>
      <c r="F12631" s="1" t="s">
        <v>123</v>
      </c>
      <c r="G12631" s="1" t="s">
        <v>89</v>
      </c>
      <c r="H12631" s="1">
        <v>45.0</v>
      </c>
      <c r="I12631" s="3">
        <v>44112.64145966435</v>
      </c>
      <c r="J12631" s="1">
        <v>2.01308067367004</v>
      </c>
      <c r="K12631" s="1" t="s">
        <v>18</v>
      </c>
      <c r="M12631" s="3">
        <v>44112.65409826389</v>
      </c>
    </row>
    <row r="12632">
      <c r="A12632" s="1">
        <v>12630.0</v>
      </c>
      <c r="B12632" s="1" t="s">
        <v>267</v>
      </c>
      <c r="C12632" s="1" t="s">
        <v>22245</v>
      </c>
      <c r="D12632" s="1" t="s">
        <v>269</v>
      </c>
      <c r="E12632" s="1" t="s">
        <v>270</v>
      </c>
      <c r="F12632" s="1" t="s">
        <v>271</v>
      </c>
      <c r="G12632" s="1" t="s">
        <v>35</v>
      </c>
      <c r="H12632" s="1">
        <v>45.0</v>
      </c>
      <c r="I12632" s="3">
        <v>44202.25</v>
      </c>
      <c r="J12632" s="1">
        <v>2.41405901134754</v>
      </c>
      <c r="K12632" s="1" t="s">
        <v>56</v>
      </c>
      <c r="L12632" s="1" t="s">
        <v>272</v>
      </c>
      <c r="M12632" s="3">
        <v>44202.28254414352</v>
      </c>
    </row>
    <row r="12633">
      <c r="A12633" s="1">
        <v>12631.0</v>
      </c>
      <c r="B12633" s="1" t="s">
        <v>141</v>
      </c>
      <c r="C12633" s="1" t="s">
        <v>22246</v>
      </c>
      <c r="D12633" s="1" t="s">
        <v>14</v>
      </c>
      <c r="E12633" s="1" t="s">
        <v>22247</v>
      </c>
      <c r="F12633" s="1" t="s">
        <v>175</v>
      </c>
      <c r="G12633" s="1" t="s">
        <v>89</v>
      </c>
      <c r="H12633" s="1">
        <v>45.0</v>
      </c>
      <c r="I12633" s="3">
        <v>44063.63431204861</v>
      </c>
      <c r="J12633" s="1">
        <v>2.30894543065768</v>
      </c>
      <c r="K12633" s="1" t="s">
        <v>46</v>
      </c>
      <c r="M12633" s="3">
        <v>44063.654009652775</v>
      </c>
    </row>
    <row r="12634">
      <c r="A12634" s="1">
        <v>12632.0</v>
      </c>
      <c r="B12634" s="1" t="s">
        <v>425</v>
      </c>
      <c r="C12634" s="1" t="s">
        <v>22248</v>
      </c>
      <c r="D12634" s="1" t="s">
        <v>326</v>
      </c>
      <c r="E12634" s="1" t="s">
        <v>6142</v>
      </c>
      <c r="F12634" s="1" t="s">
        <v>428</v>
      </c>
      <c r="G12634" s="1" t="s">
        <v>17</v>
      </c>
      <c r="H12634" s="1">
        <v>45.0</v>
      </c>
      <c r="I12634" s="3">
        <v>43986.270833333336</v>
      </c>
      <c r="J12634" s="1">
        <v>0.0</v>
      </c>
      <c r="K12634" s="1" t="s">
        <v>24</v>
      </c>
      <c r="M12634" s="3">
        <v>43986.33036130787</v>
      </c>
    </row>
    <row r="12635">
      <c r="A12635" s="1">
        <v>12633.0</v>
      </c>
      <c r="B12635" s="1" t="s">
        <v>63</v>
      </c>
      <c r="C12635" s="1" t="s">
        <v>22249</v>
      </c>
      <c r="D12635" s="1" t="s">
        <v>148</v>
      </c>
      <c r="E12635" s="1" t="s">
        <v>8688</v>
      </c>
      <c r="F12635" s="1" t="s">
        <v>67</v>
      </c>
      <c r="G12635" s="1" t="s">
        <v>17</v>
      </c>
      <c r="H12635" s="1">
        <v>45.0</v>
      </c>
      <c r="I12635" s="3">
        <v>44048.229166666664</v>
      </c>
      <c r="J12635" s="1">
        <v>0.885243786776627</v>
      </c>
      <c r="K12635" s="1" t="s">
        <v>24</v>
      </c>
      <c r="M12635" s="3">
        <v>44048.26862697917</v>
      </c>
    </row>
    <row r="12636">
      <c r="A12636" s="1">
        <v>12634.0</v>
      </c>
      <c r="B12636" s="1" t="s">
        <v>8425</v>
      </c>
      <c r="C12636" s="1" t="s">
        <v>22250</v>
      </c>
      <c r="D12636" s="1" t="s">
        <v>1099</v>
      </c>
      <c r="E12636" s="1" t="s">
        <v>22251</v>
      </c>
      <c r="F12636" s="1" t="s">
        <v>8428</v>
      </c>
      <c r="G12636" s="1" t="s">
        <v>89</v>
      </c>
      <c r="H12636" s="1">
        <v>45.0</v>
      </c>
      <c r="I12636" s="3">
        <v>43722.33559150463</v>
      </c>
      <c r="J12636" s="1">
        <v>2.39505533684074</v>
      </c>
      <c r="K12636" s="1" t="s">
        <v>18</v>
      </c>
      <c r="M12636" s="3">
        <v>43722.38534444445</v>
      </c>
    </row>
    <row r="12637">
      <c r="A12637" s="1">
        <v>12635.0</v>
      </c>
      <c r="B12637" s="1" t="s">
        <v>4563</v>
      </c>
      <c r="C12637" s="1" t="s">
        <v>22252</v>
      </c>
      <c r="D12637" s="1" t="s">
        <v>4565</v>
      </c>
      <c r="E12637" s="1" t="s">
        <v>22253</v>
      </c>
      <c r="F12637" s="1" t="s">
        <v>4567</v>
      </c>
      <c r="G12637" s="1" t="s">
        <v>39</v>
      </c>
      <c r="H12637" s="1">
        <v>45.0</v>
      </c>
      <c r="I12637" s="3">
        <v>44169.291666666664</v>
      </c>
      <c r="J12637" s="1">
        <v>2.00080887017727</v>
      </c>
      <c r="K12637" s="1" t="s">
        <v>1194</v>
      </c>
      <c r="M12637" s="3">
        <v>44169.305938958336</v>
      </c>
    </row>
    <row r="12638">
      <c r="A12638" s="1">
        <v>12636.0</v>
      </c>
      <c r="B12638" s="1" t="s">
        <v>3909</v>
      </c>
      <c r="C12638" s="1" t="s">
        <v>22254</v>
      </c>
      <c r="D12638" s="1" t="s">
        <v>1446</v>
      </c>
      <c r="E12638" s="1" t="s">
        <v>22255</v>
      </c>
      <c r="F12638" s="1" t="s">
        <v>3912</v>
      </c>
      <c r="G12638" s="1" t="s">
        <v>39</v>
      </c>
      <c r="H12638" s="1">
        <v>45.0</v>
      </c>
      <c r="I12638" s="3">
        <v>43879.322916666664</v>
      </c>
      <c r="J12638" s="1">
        <v>0.744047993455002</v>
      </c>
      <c r="K12638" s="1" t="s">
        <v>24</v>
      </c>
      <c r="M12638" s="3">
        <v>43879.344421828704</v>
      </c>
    </row>
    <row r="12639">
      <c r="A12639" s="1">
        <v>12637.0</v>
      </c>
      <c r="B12639" s="1" t="s">
        <v>293</v>
      </c>
      <c r="C12639" s="1" t="s">
        <v>22256</v>
      </c>
      <c r="D12639" s="1" t="s">
        <v>588</v>
      </c>
      <c r="E12639" s="1" t="s">
        <v>10519</v>
      </c>
      <c r="F12639" s="1" t="s">
        <v>297</v>
      </c>
      <c r="G12639" s="1" t="s">
        <v>17</v>
      </c>
      <c r="H12639" s="1">
        <v>45.0</v>
      </c>
      <c r="I12639" s="3">
        <v>43800.791666666664</v>
      </c>
      <c r="J12639" s="1">
        <v>0.428505654115257</v>
      </c>
      <c r="K12639" s="1" t="s">
        <v>62</v>
      </c>
      <c r="M12639" s="3">
        <v>43800.80217225695</v>
      </c>
    </row>
    <row r="12640">
      <c r="A12640" s="1">
        <v>12638.0</v>
      </c>
      <c r="B12640" s="1" t="s">
        <v>496</v>
      </c>
      <c r="C12640" s="1" t="s">
        <v>22257</v>
      </c>
      <c r="D12640" s="1" t="s">
        <v>116</v>
      </c>
      <c r="E12640" s="1" t="s">
        <v>17673</v>
      </c>
      <c r="F12640" s="1" t="s">
        <v>500</v>
      </c>
      <c r="G12640" s="1" t="s">
        <v>17</v>
      </c>
      <c r="H12640" s="1">
        <v>45.0</v>
      </c>
      <c r="I12640" s="3">
        <v>43840.708333333336</v>
      </c>
      <c r="J12640" s="1">
        <v>5.20437862928771</v>
      </c>
      <c r="K12640" s="1" t="s">
        <v>24</v>
      </c>
      <c r="M12640" s="3">
        <v>43840.76399258102</v>
      </c>
    </row>
    <row r="12641">
      <c r="A12641" s="1">
        <v>12639.0</v>
      </c>
      <c r="B12641" s="1" t="s">
        <v>7421</v>
      </c>
      <c r="C12641" s="1" t="s">
        <v>22258</v>
      </c>
      <c r="D12641" s="1" t="s">
        <v>8305</v>
      </c>
      <c r="E12641" s="1" t="s">
        <v>22259</v>
      </c>
      <c r="F12641" s="1" t="s">
        <v>7424</v>
      </c>
      <c r="G12641" s="1" t="s">
        <v>39</v>
      </c>
      <c r="H12641" s="1">
        <v>45.0</v>
      </c>
      <c r="I12641" s="3">
        <v>44109.458333333336</v>
      </c>
      <c r="J12641" s="1">
        <v>0.539319593817084</v>
      </c>
      <c r="K12641" s="1" t="s">
        <v>24</v>
      </c>
      <c r="L12641" s="1" t="s">
        <v>4561</v>
      </c>
      <c r="M12641" s="3">
        <v>44109.49055653935</v>
      </c>
    </row>
    <row r="12642">
      <c r="A12642" s="1">
        <v>12640.0</v>
      </c>
      <c r="B12642" s="1" t="s">
        <v>114</v>
      </c>
      <c r="C12642" s="1" t="s">
        <v>22260</v>
      </c>
      <c r="D12642" s="1" t="s">
        <v>116</v>
      </c>
      <c r="E12642" s="1" t="s">
        <v>1161</v>
      </c>
      <c r="F12642" s="1" t="s">
        <v>118</v>
      </c>
      <c r="G12642" s="1" t="s">
        <v>17</v>
      </c>
      <c r="H12642" s="1">
        <v>45.0</v>
      </c>
      <c r="I12642" s="3">
        <v>44030.270833333336</v>
      </c>
      <c r="J12642" s="1">
        <v>4.2512108134156</v>
      </c>
      <c r="K12642" s="1" t="s">
        <v>24</v>
      </c>
      <c r="L12642" s="1" t="s">
        <v>1006</v>
      </c>
      <c r="M12642" s="3">
        <v>44030.28245400463</v>
      </c>
    </row>
    <row r="12643">
      <c r="A12643" s="1">
        <v>12641.0</v>
      </c>
      <c r="B12643" s="1" t="s">
        <v>161</v>
      </c>
      <c r="C12643" s="1" t="s">
        <v>22261</v>
      </c>
      <c r="D12643" s="1" t="s">
        <v>163</v>
      </c>
      <c r="E12643" s="1" t="s">
        <v>164</v>
      </c>
      <c r="F12643" s="1" t="s">
        <v>165</v>
      </c>
      <c r="G12643" s="1" t="s">
        <v>35</v>
      </c>
      <c r="H12643" s="1">
        <v>45.0</v>
      </c>
      <c r="I12643" s="3">
        <v>44151.197916666664</v>
      </c>
      <c r="J12643" s="1">
        <v>1.63118331632556</v>
      </c>
      <c r="K12643" s="1" t="s">
        <v>166</v>
      </c>
      <c r="L12643" s="1" t="s">
        <v>167</v>
      </c>
      <c r="M12643" s="3">
        <v>44151.23637997685</v>
      </c>
    </row>
    <row r="12644">
      <c r="A12644" s="1">
        <v>12642.0</v>
      </c>
      <c r="B12644" s="1" t="s">
        <v>1289</v>
      </c>
      <c r="C12644" s="1" t="s">
        <v>22262</v>
      </c>
      <c r="D12644" s="1" t="s">
        <v>2721</v>
      </c>
      <c r="E12644" s="1" t="s">
        <v>22263</v>
      </c>
      <c r="F12644" s="1" t="s">
        <v>1293</v>
      </c>
      <c r="G12644" s="1" t="s">
        <v>39</v>
      </c>
      <c r="H12644" s="1">
        <v>45.0</v>
      </c>
      <c r="I12644" s="3">
        <v>44131.666666666664</v>
      </c>
      <c r="J12644" s="1">
        <v>0.790950739823396</v>
      </c>
      <c r="K12644" s="1" t="s">
        <v>24</v>
      </c>
      <c r="M12644" s="3">
        <v>44131.704026666666</v>
      </c>
    </row>
    <row r="12645">
      <c r="A12645" s="1">
        <v>12643.0</v>
      </c>
      <c r="B12645" s="1" t="s">
        <v>30</v>
      </c>
      <c r="C12645" s="1" t="s">
        <v>22264</v>
      </c>
      <c r="D12645" s="1" t="s">
        <v>32</v>
      </c>
      <c r="E12645" s="1" t="s">
        <v>1649</v>
      </c>
      <c r="F12645" s="1" t="s">
        <v>34</v>
      </c>
      <c r="G12645" s="1" t="s">
        <v>17</v>
      </c>
      <c r="H12645" s="1">
        <v>45.0</v>
      </c>
      <c r="I12645" s="3">
        <v>44069.375</v>
      </c>
      <c r="J12645" s="1">
        <v>0.00948165815418148</v>
      </c>
      <c r="K12645" s="1" t="s">
        <v>24</v>
      </c>
      <c r="M12645" s="3">
        <v>44069.41397577546</v>
      </c>
    </row>
    <row r="12646">
      <c r="A12646" s="1">
        <v>12644.0</v>
      </c>
      <c r="B12646" s="1" t="s">
        <v>2534</v>
      </c>
      <c r="C12646" s="1" t="s">
        <v>22265</v>
      </c>
      <c r="D12646" s="1" t="s">
        <v>7784</v>
      </c>
      <c r="E12646" s="1" t="s">
        <v>22266</v>
      </c>
      <c r="F12646" s="1" t="s">
        <v>2538</v>
      </c>
      <c r="G12646" s="1" t="s">
        <v>89</v>
      </c>
      <c r="H12646" s="1">
        <v>45.0</v>
      </c>
      <c r="I12646" s="3">
        <v>43760.414825775464</v>
      </c>
      <c r="J12646" s="1">
        <v>0.786804872377497</v>
      </c>
      <c r="K12646" s="1" t="s">
        <v>18</v>
      </c>
      <c r="M12646" s="3">
        <v>43760.43788545139</v>
      </c>
    </row>
    <row r="12647">
      <c r="A12647" s="1">
        <v>12645.0</v>
      </c>
      <c r="B12647" s="1" t="s">
        <v>834</v>
      </c>
      <c r="C12647" s="1" t="s">
        <v>22267</v>
      </c>
      <c r="D12647" s="1" t="s">
        <v>99</v>
      </c>
      <c r="E12647" s="1" t="s">
        <v>22268</v>
      </c>
      <c r="F12647" s="1" t="s">
        <v>837</v>
      </c>
      <c r="G12647" s="1" t="s">
        <v>89</v>
      </c>
      <c r="H12647" s="1">
        <v>45.0</v>
      </c>
      <c r="I12647" s="3">
        <v>44102.39333787037</v>
      </c>
      <c r="J12647" s="1">
        <v>1.77704589278122</v>
      </c>
      <c r="K12647" s="1" t="s">
        <v>46</v>
      </c>
      <c r="L12647" s="1" t="s">
        <v>2164</v>
      </c>
      <c r="M12647" s="3">
        <v>44102.42546229166</v>
      </c>
    </row>
    <row r="12648">
      <c r="A12648" s="1">
        <v>12646.0</v>
      </c>
      <c r="B12648" s="1" t="s">
        <v>2276</v>
      </c>
      <c r="C12648" s="1" t="s">
        <v>22269</v>
      </c>
      <c r="D12648" s="1" t="s">
        <v>3853</v>
      </c>
      <c r="E12648" s="1" t="s">
        <v>11660</v>
      </c>
      <c r="F12648" s="1" t="s">
        <v>2279</v>
      </c>
      <c r="G12648" s="1" t="s">
        <v>17</v>
      </c>
      <c r="H12648" s="1">
        <v>45.0</v>
      </c>
      <c r="I12648" s="3">
        <v>43892.291666666664</v>
      </c>
      <c r="J12648" s="1">
        <v>0.0</v>
      </c>
      <c r="K12648" s="1" t="s">
        <v>159</v>
      </c>
      <c r="M12648" s="3">
        <v>43892.39205898148</v>
      </c>
    </row>
    <row r="12649">
      <c r="A12649" s="1">
        <v>12647.0</v>
      </c>
      <c r="B12649" s="1" t="s">
        <v>7895</v>
      </c>
      <c r="C12649" s="1" t="s">
        <v>22270</v>
      </c>
      <c r="D12649" s="1" t="s">
        <v>121</v>
      </c>
      <c r="E12649" s="1" t="s">
        <v>22271</v>
      </c>
      <c r="F12649" s="1" t="s">
        <v>7899</v>
      </c>
      <c r="G12649" s="1" t="s">
        <v>89</v>
      </c>
      <c r="H12649" s="1">
        <v>45.0</v>
      </c>
      <c r="I12649" s="3">
        <v>44014.8125</v>
      </c>
      <c r="J12649" s="1">
        <v>1.08031928601193</v>
      </c>
      <c r="K12649" s="1" t="s">
        <v>18</v>
      </c>
      <c r="L12649" s="1" t="s">
        <v>1725</v>
      </c>
      <c r="M12649" s="3">
        <v>44014.82773673611</v>
      </c>
    </row>
    <row r="12650">
      <c r="A12650" s="1">
        <v>12648.0</v>
      </c>
      <c r="B12650" s="1" t="s">
        <v>727</v>
      </c>
      <c r="C12650" s="1" t="s">
        <v>22272</v>
      </c>
      <c r="D12650" s="1" t="s">
        <v>701</v>
      </c>
      <c r="E12650" s="1" t="s">
        <v>4135</v>
      </c>
      <c r="F12650" s="1" t="s">
        <v>731</v>
      </c>
      <c r="G12650" s="1" t="s">
        <v>35</v>
      </c>
      <c r="H12650" s="1">
        <v>45.0</v>
      </c>
      <c r="I12650" s="3">
        <v>44154.21875</v>
      </c>
      <c r="J12650" s="1">
        <v>1.57731040432157</v>
      </c>
      <c r="K12650" s="1" t="s">
        <v>24</v>
      </c>
      <c r="L12650" s="1" t="s">
        <v>741</v>
      </c>
      <c r="M12650" s="3">
        <v>44154.26018534722</v>
      </c>
    </row>
    <row r="12651">
      <c r="A12651" s="1">
        <v>12649.0</v>
      </c>
      <c r="B12651" s="1" t="s">
        <v>19</v>
      </c>
      <c r="C12651" s="1" t="s">
        <v>22273</v>
      </c>
      <c r="D12651" s="1" t="s">
        <v>21</v>
      </c>
      <c r="E12651" s="1" t="s">
        <v>2160</v>
      </c>
      <c r="F12651" s="1" t="s">
        <v>23</v>
      </c>
      <c r="G12651" s="1" t="s">
        <v>17</v>
      </c>
      <c r="H12651" s="1">
        <v>45.0</v>
      </c>
      <c r="I12651" s="3">
        <v>43844.3125</v>
      </c>
      <c r="J12651" s="1">
        <v>1.79242417654803</v>
      </c>
      <c r="K12651" s="1" t="s">
        <v>24</v>
      </c>
      <c r="M12651" s="3">
        <v>43844.34293186342</v>
      </c>
    </row>
    <row r="12652">
      <c r="A12652" s="1">
        <v>12650.0</v>
      </c>
      <c r="B12652" s="1" t="s">
        <v>303</v>
      </c>
      <c r="C12652" s="1" t="s">
        <v>22274</v>
      </c>
      <c r="D12652" s="1" t="s">
        <v>305</v>
      </c>
      <c r="E12652" s="1" t="s">
        <v>10693</v>
      </c>
      <c r="F12652" s="1" t="s">
        <v>307</v>
      </c>
      <c r="G12652" s="1" t="s">
        <v>17</v>
      </c>
      <c r="H12652" s="1">
        <v>45.0</v>
      </c>
      <c r="I12652" s="3">
        <v>44168.229166666664</v>
      </c>
      <c r="J12652" s="1">
        <v>2.20812196192298</v>
      </c>
      <c r="K12652" s="1" t="s">
        <v>24</v>
      </c>
      <c r="M12652" s="3">
        <v>44168.269244270836</v>
      </c>
    </row>
    <row r="12653">
      <c r="A12653" s="1">
        <v>12651.0</v>
      </c>
      <c r="B12653" s="1" t="s">
        <v>3945</v>
      </c>
      <c r="C12653" s="1" t="s">
        <v>22275</v>
      </c>
      <c r="D12653" s="1" t="s">
        <v>347</v>
      </c>
      <c r="E12653" s="1" t="s">
        <v>22276</v>
      </c>
      <c r="F12653" s="1" t="s">
        <v>3948</v>
      </c>
      <c r="G12653" s="1" t="s">
        <v>39</v>
      </c>
      <c r="H12653" s="1">
        <v>45.0</v>
      </c>
      <c r="I12653" s="3">
        <v>43750.666666666664</v>
      </c>
      <c r="J12653" s="1">
        <v>2.81211176624536</v>
      </c>
      <c r="K12653" s="1" t="s">
        <v>24</v>
      </c>
      <c r="M12653" s="3">
        <v>43750.70001230324</v>
      </c>
    </row>
    <row r="12654">
      <c r="A12654" s="1">
        <v>12652.0</v>
      </c>
      <c r="B12654" s="1" t="s">
        <v>114</v>
      </c>
      <c r="C12654" s="1" t="s">
        <v>22277</v>
      </c>
      <c r="D12654" s="1" t="s">
        <v>116</v>
      </c>
      <c r="E12654" s="1" t="s">
        <v>1832</v>
      </c>
      <c r="F12654" s="1" t="s">
        <v>118</v>
      </c>
      <c r="G12654" s="1" t="s">
        <v>17</v>
      </c>
      <c r="H12654" s="1">
        <v>45.0</v>
      </c>
      <c r="I12654" s="3">
        <v>44046.25</v>
      </c>
      <c r="J12654" s="1">
        <v>5.83744968702081</v>
      </c>
      <c r="K12654" s="1" t="s">
        <v>24</v>
      </c>
      <c r="L12654" s="1" t="s">
        <v>1006</v>
      </c>
      <c r="M12654" s="3">
        <v>44046.28208528935</v>
      </c>
    </row>
    <row r="12655">
      <c r="A12655" s="1">
        <v>12653.0</v>
      </c>
      <c r="B12655" s="1" t="s">
        <v>7082</v>
      </c>
      <c r="C12655" s="1" t="s">
        <v>22278</v>
      </c>
      <c r="D12655" s="1" t="s">
        <v>7084</v>
      </c>
      <c r="E12655" s="1" t="s">
        <v>7269</v>
      </c>
      <c r="F12655" s="1" t="s">
        <v>7086</v>
      </c>
      <c r="G12655" s="1" t="s">
        <v>17</v>
      </c>
      <c r="H12655" s="1">
        <v>45.0</v>
      </c>
      <c r="I12655" s="3">
        <v>44221.604166666664</v>
      </c>
      <c r="J12655" s="1">
        <v>1.02132910525149</v>
      </c>
      <c r="K12655" s="1" t="s">
        <v>159</v>
      </c>
      <c r="L12655" s="1" t="s">
        <v>7087</v>
      </c>
      <c r="M12655" s="3">
        <v>44221.615041550926</v>
      </c>
    </row>
    <row r="12656">
      <c r="A12656" s="1">
        <v>12654.0</v>
      </c>
      <c r="B12656" s="1" t="s">
        <v>1238</v>
      </c>
      <c r="C12656" s="1" t="s">
        <v>22279</v>
      </c>
      <c r="D12656" s="1" t="s">
        <v>4125</v>
      </c>
      <c r="E12656" s="1" t="s">
        <v>22280</v>
      </c>
      <c r="F12656" s="1" t="s">
        <v>1241</v>
      </c>
      <c r="G12656" s="1" t="s">
        <v>39</v>
      </c>
      <c r="H12656" s="1">
        <v>45.0</v>
      </c>
      <c r="I12656" s="3">
        <v>44037.6875</v>
      </c>
      <c r="J12656" s="1">
        <v>2.79136848324437</v>
      </c>
      <c r="K12656" s="1" t="s">
        <v>24</v>
      </c>
      <c r="M12656" s="3">
        <v>44037.7154947338</v>
      </c>
    </row>
    <row r="12657">
      <c r="A12657" s="1">
        <v>12655.0</v>
      </c>
      <c r="B12657" s="1" t="s">
        <v>485</v>
      </c>
      <c r="C12657" s="1" t="s">
        <v>22281</v>
      </c>
      <c r="D12657" s="1" t="s">
        <v>1014</v>
      </c>
      <c r="E12657" s="1" t="s">
        <v>2456</v>
      </c>
      <c r="F12657" s="1" t="s">
        <v>489</v>
      </c>
      <c r="G12657" s="1" t="s">
        <v>17</v>
      </c>
      <c r="H12657" s="1">
        <v>45.0</v>
      </c>
      <c r="I12657" s="3">
        <v>43762.125</v>
      </c>
      <c r="J12657" s="1">
        <v>1.66018978702638</v>
      </c>
      <c r="K12657" s="1" t="s">
        <v>166</v>
      </c>
      <c r="M12657" s="3">
        <v>43762.195701006945</v>
      </c>
    </row>
    <row r="12658">
      <c r="A12658" s="1">
        <v>12656.0</v>
      </c>
      <c r="B12658" s="1" t="s">
        <v>84</v>
      </c>
      <c r="C12658" s="1" t="s">
        <v>22282</v>
      </c>
      <c r="D12658" s="1" t="s">
        <v>1549</v>
      </c>
      <c r="E12658" s="1" t="s">
        <v>10866</v>
      </c>
      <c r="F12658" s="1" t="s">
        <v>88</v>
      </c>
      <c r="G12658" s="1" t="s">
        <v>17</v>
      </c>
      <c r="H12658" s="1">
        <v>45.0</v>
      </c>
      <c r="I12658" s="3">
        <v>44038.208333333336</v>
      </c>
      <c r="J12658" s="1">
        <v>1.30003996300169</v>
      </c>
      <c r="K12658" s="1" t="s">
        <v>83</v>
      </c>
      <c r="L12658" s="1" t="s">
        <v>90</v>
      </c>
      <c r="M12658" s="3">
        <v>44038.23693466435</v>
      </c>
    </row>
    <row r="12659">
      <c r="A12659" s="1">
        <v>12657.0</v>
      </c>
      <c r="B12659" s="1" t="s">
        <v>1012</v>
      </c>
      <c r="C12659" s="1" t="s">
        <v>22283</v>
      </c>
      <c r="D12659" s="1" t="s">
        <v>1014</v>
      </c>
      <c r="E12659" s="1" t="s">
        <v>1960</v>
      </c>
      <c r="F12659" s="1" t="s">
        <v>1016</v>
      </c>
      <c r="G12659" s="1" t="s">
        <v>17</v>
      </c>
      <c r="H12659" s="1">
        <v>45.0</v>
      </c>
      <c r="I12659" s="3">
        <v>43934.541666666664</v>
      </c>
      <c r="J12659" s="1">
        <v>0.0</v>
      </c>
      <c r="K12659" s="1" t="s">
        <v>166</v>
      </c>
      <c r="M12659" s="3">
        <v>43934.57961797454</v>
      </c>
    </row>
    <row r="12660">
      <c r="A12660" s="1">
        <v>12658.0</v>
      </c>
      <c r="B12660" s="1" t="s">
        <v>1726</v>
      </c>
      <c r="C12660" s="1" t="s">
        <v>22284</v>
      </c>
      <c r="D12660" s="1" t="s">
        <v>1728</v>
      </c>
      <c r="E12660" s="1" t="s">
        <v>15064</v>
      </c>
      <c r="F12660" s="1" t="s">
        <v>1730</v>
      </c>
      <c r="G12660" s="1" t="s">
        <v>17</v>
      </c>
      <c r="H12660" s="1">
        <v>45.0</v>
      </c>
      <c r="I12660" s="3">
        <v>43843.25</v>
      </c>
      <c r="J12660" s="1">
        <v>0.0</v>
      </c>
      <c r="K12660" s="1" t="s">
        <v>62</v>
      </c>
      <c r="M12660" s="3">
        <v>43844.290251493054</v>
      </c>
    </row>
    <row r="12661">
      <c r="A12661" s="1">
        <v>12659.0</v>
      </c>
      <c r="B12661" s="1" t="s">
        <v>445</v>
      </c>
      <c r="C12661" s="1" t="s">
        <v>22285</v>
      </c>
      <c r="D12661" s="1" t="s">
        <v>32</v>
      </c>
      <c r="E12661" s="1" t="s">
        <v>11921</v>
      </c>
      <c r="F12661" s="1" t="s">
        <v>449</v>
      </c>
      <c r="G12661" s="1" t="s">
        <v>17</v>
      </c>
      <c r="H12661" s="1">
        <v>45.0</v>
      </c>
      <c r="I12661" s="3">
        <v>43769.5</v>
      </c>
      <c r="J12661" s="1">
        <v>0.398631234853257</v>
      </c>
      <c r="K12661" s="1" t="s">
        <v>24</v>
      </c>
      <c r="M12661" s="3">
        <v>43769.53286290509</v>
      </c>
    </row>
    <row r="12662">
      <c r="A12662" s="1">
        <v>12660.0</v>
      </c>
      <c r="B12662" s="1" t="s">
        <v>501</v>
      </c>
      <c r="C12662" s="1" t="s">
        <v>22286</v>
      </c>
      <c r="D12662" s="1" t="s">
        <v>503</v>
      </c>
      <c r="E12662" s="1" t="s">
        <v>805</v>
      </c>
      <c r="F12662" s="1" t="s">
        <v>505</v>
      </c>
      <c r="G12662" s="1" t="s">
        <v>17</v>
      </c>
      <c r="H12662" s="1">
        <v>45.0</v>
      </c>
      <c r="I12662" s="3">
        <v>43877.25</v>
      </c>
      <c r="J12662" s="1">
        <v>0.0</v>
      </c>
      <c r="K12662" s="1" t="s">
        <v>18</v>
      </c>
      <c r="M12662" s="3">
        <v>43877.423948587966</v>
      </c>
    </row>
    <row r="12663">
      <c r="A12663" s="1">
        <v>12661.0</v>
      </c>
      <c r="B12663" s="1" t="s">
        <v>896</v>
      </c>
      <c r="C12663" s="1" t="s">
        <v>22287</v>
      </c>
      <c r="D12663" s="1" t="s">
        <v>898</v>
      </c>
      <c r="E12663" s="1" t="s">
        <v>899</v>
      </c>
      <c r="F12663" s="1" t="s">
        <v>900</v>
      </c>
      <c r="G12663" s="1" t="s">
        <v>17</v>
      </c>
      <c r="H12663" s="1">
        <v>45.0</v>
      </c>
      <c r="I12663" s="3">
        <v>44159.25</v>
      </c>
      <c r="J12663" s="1">
        <v>1.80981533164538</v>
      </c>
      <c r="K12663" s="1" t="s">
        <v>24</v>
      </c>
      <c r="L12663" s="1" t="s">
        <v>741</v>
      </c>
      <c r="M12663" s="3">
        <v>44159.28656252315</v>
      </c>
    </row>
    <row r="12664">
      <c r="A12664" s="1">
        <v>12662.0</v>
      </c>
      <c r="B12664" s="1" t="s">
        <v>3724</v>
      </c>
      <c r="C12664" s="1" t="s">
        <v>22288</v>
      </c>
      <c r="D12664" s="1" t="s">
        <v>985</v>
      </c>
      <c r="E12664" s="1" t="s">
        <v>13338</v>
      </c>
      <c r="F12664" s="1" t="s">
        <v>3727</v>
      </c>
      <c r="G12664" s="1" t="s">
        <v>17</v>
      </c>
      <c r="H12664" s="1">
        <v>45.0</v>
      </c>
      <c r="I12664" s="3">
        <v>44037.25</v>
      </c>
      <c r="J12664" s="1">
        <v>0.847001154110014</v>
      </c>
      <c r="K12664" s="1" t="s">
        <v>218</v>
      </c>
      <c r="L12664" s="1" t="s">
        <v>287</v>
      </c>
      <c r="M12664" s="3">
        <v>44037.298519108794</v>
      </c>
    </row>
    <row r="12665">
      <c r="A12665" s="1">
        <v>12663.0</v>
      </c>
      <c r="B12665" s="1" t="s">
        <v>2345</v>
      </c>
      <c r="C12665" s="1" t="s">
        <v>22289</v>
      </c>
      <c r="D12665" s="1" t="s">
        <v>116</v>
      </c>
      <c r="E12665" s="1" t="s">
        <v>22290</v>
      </c>
      <c r="F12665" s="1" t="s">
        <v>2348</v>
      </c>
      <c r="G12665" s="1" t="s">
        <v>89</v>
      </c>
      <c r="H12665" s="1">
        <v>45.0</v>
      </c>
      <c r="I12665" s="3">
        <v>43957.395833333336</v>
      </c>
      <c r="J12665" s="1">
        <v>5.02819076622749</v>
      </c>
      <c r="K12665" s="1" t="s">
        <v>24</v>
      </c>
      <c r="M12665" s="3">
        <v>43957.42225079861</v>
      </c>
    </row>
    <row r="12666">
      <c r="A12666" s="1">
        <v>12664.0</v>
      </c>
      <c r="B12666" s="1" t="s">
        <v>319</v>
      </c>
      <c r="C12666" s="1" t="s">
        <v>22291</v>
      </c>
      <c r="D12666" s="1" t="s">
        <v>518</v>
      </c>
      <c r="E12666" s="1" t="s">
        <v>22292</v>
      </c>
      <c r="F12666" s="1" t="s">
        <v>323</v>
      </c>
      <c r="G12666" s="1" t="s">
        <v>39</v>
      </c>
      <c r="H12666" s="1">
        <v>45.0</v>
      </c>
      <c r="I12666" s="3">
        <v>44014.739583333336</v>
      </c>
      <c r="J12666" s="1">
        <v>0.0</v>
      </c>
      <c r="K12666" s="1" t="s">
        <v>24</v>
      </c>
      <c r="M12666" s="3">
        <v>44014.777094537036</v>
      </c>
    </row>
    <row r="12667">
      <c r="A12667" s="1">
        <v>12665.0</v>
      </c>
      <c r="B12667" s="1" t="s">
        <v>3724</v>
      </c>
      <c r="C12667" s="1" t="s">
        <v>22293</v>
      </c>
      <c r="D12667" s="1" t="s">
        <v>3376</v>
      </c>
      <c r="E12667" s="1" t="s">
        <v>22294</v>
      </c>
      <c r="F12667" s="1" t="s">
        <v>3727</v>
      </c>
      <c r="G12667" s="1" t="s">
        <v>39</v>
      </c>
      <c r="H12667" s="1">
        <v>45.0</v>
      </c>
      <c r="I12667" s="3">
        <v>44143.75</v>
      </c>
      <c r="J12667" s="1">
        <v>1.10615449831405</v>
      </c>
      <c r="K12667" s="1" t="s">
        <v>218</v>
      </c>
      <c r="L12667" s="1" t="s">
        <v>287</v>
      </c>
      <c r="M12667" s="3">
        <v>44143.781534166665</v>
      </c>
    </row>
    <row r="12668">
      <c r="A12668" s="1">
        <v>12666.0</v>
      </c>
      <c r="B12668" s="1" t="s">
        <v>582</v>
      </c>
      <c r="C12668" s="1" t="s">
        <v>22295</v>
      </c>
      <c r="D12668" s="1" t="s">
        <v>22296</v>
      </c>
      <c r="E12668" s="1" t="s">
        <v>2668</v>
      </c>
      <c r="F12668" s="1" t="s">
        <v>586</v>
      </c>
      <c r="G12668" s="1" t="s">
        <v>35</v>
      </c>
      <c r="H12668" s="1">
        <v>45.0</v>
      </c>
      <c r="I12668" s="3">
        <v>44082.25</v>
      </c>
      <c r="J12668" s="1">
        <v>2.46258403481777</v>
      </c>
      <c r="K12668" s="1" t="s">
        <v>166</v>
      </c>
      <c r="L12668" s="1" t="s">
        <v>167</v>
      </c>
      <c r="M12668" s="3">
        <v>44082.29123840278</v>
      </c>
    </row>
    <row r="12669">
      <c r="A12669" s="1">
        <v>12667.0</v>
      </c>
      <c r="B12669" s="1" t="s">
        <v>184</v>
      </c>
      <c r="C12669" s="1" t="s">
        <v>22297</v>
      </c>
      <c r="D12669" s="1" t="s">
        <v>148</v>
      </c>
      <c r="E12669" s="1" t="s">
        <v>2105</v>
      </c>
      <c r="F12669" s="1" t="s">
        <v>187</v>
      </c>
      <c r="G12669" s="1" t="s">
        <v>17</v>
      </c>
      <c r="H12669" s="1">
        <v>45.0</v>
      </c>
      <c r="I12669" s="3">
        <v>44033.666666666664</v>
      </c>
      <c r="J12669" s="1">
        <v>2.24326951726719</v>
      </c>
      <c r="K12669" s="1" t="s">
        <v>24</v>
      </c>
      <c r="L12669" s="1" t="s">
        <v>188</v>
      </c>
      <c r="M12669" s="3">
        <v>44033.804780162034</v>
      </c>
    </row>
    <row r="12670">
      <c r="A12670" s="1">
        <v>12668.0</v>
      </c>
      <c r="B12670" s="1" t="s">
        <v>5456</v>
      </c>
      <c r="C12670" s="1" t="s">
        <v>22298</v>
      </c>
      <c r="D12670" s="1" t="s">
        <v>5458</v>
      </c>
      <c r="E12670" s="1" t="s">
        <v>5957</v>
      </c>
      <c r="F12670" s="1" t="s">
        <v>5460</v>
      </c>
      <c r="G12670" s="1" t="s">
        <v>35</v>
      </c>
      <c r="H12670" s="1">
        <v>45.0</v>
      </c>
      <c r="I12670" s="3">
        <v>43489.25</v>
      </c>
      <c r="J12670" s="1">
        <v>2.07700006741091</v>
      </c>
      <c r="K12670" s="1" t="s">
        <v>24</v>
      </c>
      <c r="M12670" s="3">
        <v>43489.29769626157</v>
      </c>
    </row>
    <row r="12671">
      <c r="A12671" s="1">
        <v>12669.0</v>
      </c>
      <c r="B12671" s="1" t="s">
        <v>1609</v>
      </c>
      <c r="C12671" s="1" t="s">
        <v>22299</v>
      </c>
      <c r="D12671" s="1" t="s">
        <v>20332</v>
      </c>
      <c r="E12671" s="1" t="s">
        <v>22300</v>
      </c>
      <c r="F12671" s="1" t="s">
        <v>1613</v>
      </c>
      <c r="G12671" s="1" t="s">
        <v>89</v>
      </c>
      <c r="H12671" s="1">
        <v>45.0</v>
      </c>
      <c r="I12671" s="3">
        <v>44154.68193413194</v>
      </c>
      <c r="J12671" s="1">
        <v>2.20476557242117</v>
      </c>
      <c r="K12671" s="1" t="s">
        <v>56</v>
      </c>
      <c r="M12671" s="3">
        <v>44154.71119100694</v>
      </c>
    </row>
    <row r="12672">
      <c r="A12672" s="1">
        <v>12670.0</v>
      </c>
      <c r="B12672" s="1" t="s">
        <v>2891</v>
      </c>
      <c r="C12672" s="1" t="s">
        <v>22301</v>
      </c>
      <c r="D12672" s="1" t="s">
        <v>86</v>
      </c>
      <c r="E12672" s="1" t="s">
        <v>22302</v>
      </c>
      <c r="F12672" s="1" t="s">
        <v>2894</v>
      </c>
      <c r="G12672" s="1" t="s">
        <v>17</v>
      </c>
      <c r="H12672" s="1">
        <v>45.0</v>
      </c>
      <c r="I12672" s="3">
        <v>43796.208333333336</v>
      </c>
      <c r="J12672" s="1">
        <v>2.50123924756896</v>
      </c>
      <c r="K12672" s="1" t="s">
        <v>46</v>
      </c>
      <c r="M12672" s="3">
        <v>43796.2538396875</v>
      </c>
    </row>
    <row r="12673">
      <c r="A12673" s="1">
        <v>12671.0</v>
      </c>
      <c r="B12673" s="1" t="s">
        <v>184</v>
      </c>
      <c r="C12673" s="1" t="s">
        <v>22303</v>
      </c>
      <c r="D12673" s="1" t="s">
        <v>148</v>
      </c>
      <c r="E12673" s="1" t="s">
        <v>2344</v>
      </c>
      <c r="F12673" s="1" t="s">
        <v>187</v>
      </c>
      <c r="G12673" s="1" t="s">
        <v>17</v>
      </c>
      <c r="H12673" s="1">
        <v>45.0</v>
      </c>
      <c r="I12673" s="3">
        <v>44181.333333333336</v>
      </c>
      <c r="J12673" s="1">
        <v>2.77250572708092</v>
      </c>
      <c r="K12673" s="1" t="s">
        <v>24</v>
      </c>
      <c r="L12673" s="1" t="s">
        <v>188</v>
      </c>
      <c r="M12673" s="3">
        <v>44181.378437569445</v>
      </c>
    </row>
    <row r="12674">
      <c r="A12674" s="1">
        <v>12672.0</v>
      </c>
      <c r="B12674" s="1" t="s">
        <v>354</v>
      </c>
      <c r="C12674" s="1" t="s">
        <v>22304</v>
      </c>
      <c r="D12674" s="1" t="s">
        <v>93</v>
      </c>
      <c r="E12674" s="1" t="s">
        <v>909</v>
      </c>
      <c r="F12674" s="1" t="s">
        <v>358</v>
      </c>
      <c r="G12674" s="1" t="s">
        <v>35</v>
      </c>
      <c r="H12674" s="1">
        <v>45.0</v>
      </c>
      <c r="I12674" s="3">
        <v>43879.666666666664</v>
      </c>
      <c r="J12674" s="1">
        <v>1.39874804202094</v>
      </c>
      <c r="K12674" s="1" t="s">
        <v>24</v>
      </c>
      <c r="M12674" s="3">
        <v>43879.692708622686</v>
      </c>
    </row>
    <row r="12675">
      <c r="A12675" s="1">
        <v>12673.0</v>
      </c>
      <c r="B12675" s="1" t="s">
        <v>1444</v>
      </c>
      <c r="C12675" s="1" t="s">
        <v>22305</v>
      </c>
      <c r="D12675" s="1" t="s">
        <v>16494</v>
      </c>
      <c r="E12675" s="1" t="s">
        <v>22306</v>
      </c>
      <c r="F12675" s="1" t="s">
        <v>1448</v>
      </c>
      <c r="G12675" s="1" t="s">
        <v>39</v>
      </c>
      <c r="H12675" s="1">
        <v>45.0</v>
      </c>
      <c r="I12675" s="3">
        <v>44028.697916666664</v>
      </c>
      <c r="J12675" s="1">
        <v>1.79414448196645</v>
      </c>
      <c r="K12675" s="1" t="s">
        <v>218</v>
      </c>
      <c r="L12675" s="1" t="s">
        <v>433</v>
      </c>
      <c r="M12675" s="3">
        <v>44028.7315471412</v>
      </c>
    </row>
    <row r="12676">
      <c r="A12676" s="1">
        <v>12674.0</v>
      </c>
      <c r="B12676" s="1" t="s">
        <v>806</v>
      </c>
      <c r="C12676" s="1" t="s">
        <v>22307</v>
      </c>
      <c r="D12676" s="1" t="s">
        <v>542</v>
      </c>
      <c r="E12676" s="1" t="s">
        <v>11226</v>
      </c>
      <c r="F12676" s="1" t="s">
        <v>810</v>
      </c>
      <c r="G12676" s="1" t="s">
        <v>35</v>
      </c>
      <c r="H12676" s="1">
        <v>45.0</v>
      </c>
      <c r="I12676" s="3">
        <v>44089.708333333336</v>
      </c>
      <c r="J12676" s="1">
        <v>1.9322092945595</v>
      </c>
      <c r="K12676" s="1" t="s">
        <v>24</v>
      </c>
      <c r="M12676" s="3">
        <v>44089.74295042824</v>
      </c>
    </row>
    <row r="12677">
      <c r="A12677" s="1">
        <v>12675.0</v>
      </c>
      <c r="B12677" s="1" t="s">
        <v>1751</v>
      </c>
      <c r="C12677" s="1" t="s">
        <v>22308</v>
      </c>
      <c r="D12677" s="1" t="s">
        <v>1250</v>
      </c>
      <c r="E12677" s="1" t="s">
        <v>18377</v>
      </c>
      <c r="F12677" s="1" t="s">
        <v>1754</v>
      </c>
      <c r="G12677" s="1" t="s">
        <v>17</v>
      </c>
      <c r="H12677" s="1">
        <v>45.0</v>
      </c>
      <c r="I12677" s="3">
        <v>43790.25</v>
      </c>
      <c r="J12677" s="1">
        <v>0.498165749030531</v>
      </c>
      <c r="K12677" s="1" t="s">
        <v>24</v>
      </c>
      <c r="M12677" s="3">
        <v>43790.54868486111</v>
      </c>
    </row>
    <row r="12678">
      <c r="A12678" s="1">
        <v>12676.0</v>
      </c>
      <c r="B12678" s="1" t="s">
        <v>2203</v>
      </c>
      <c r="C12678" s="1" t="s">
        <v>22309</v>
      </c>
      <c r="D12678" s="1" t="s">
        <v>182</v>
      </c>
      <c r="E12678" s="1" t="s">
        <v>9568</v>
      </c>
      <c r="F12678" s="1" t="s">
        <v>2206</v>
      </c>
      <c r="G12678" s="1" t="s">
        <v>17</v>
      </c>
      <c r="H12678" s="1">
        <v>45.0</v>
      </c>
      <c r="I12678" s="3">
        <v>44095.21875</v>
      </c>
      <c r="J12678" s="1">
        <v>1.63056570768263</v>
      </c>
      <c r="K12678" s="1" t="s">
        <v>46</v>
      </c>
      <c r="L12678" s="1" t="s">
        <v>2207</v>
      </c>
      <c r="M12678" s="3">
        <v>44095.251248229164</v>
      </c>
    </row>
    <row r="12679">
      <c r="A12679" s="1">
        <v>12677.0</v>
      </c>
      <c r="B12679" s="1" t="s">
        <v>788</v>
      </c>
      <c r="C12679" s="1" t="s">
        <v>22310</v>
      </c>
      <c r="D12679" s="1" t="s">
        <v>1343</v>
      </c>
      <c r="E12679" s="1" t="s">
        <v>1792</v>
      </c>
      <c r="F12679" s="1" t="s">
        <v>791</v>
      </c>
      <c r="G12679" s="1" t="s">
        <v>17</v>
      </c>
      <c r="H12679" s="1">
        <v>45.0</v>
      </c>
      <c r="I12679" s="3">
        <v>43897.5625</v>
      </c>
      <c r="J12679" s="1">
        <v>1.24274970293749</v>
      </c>
      <c r="K12679" s="1" t="s">
        <v>24</v>
      </c>
      <c r="M12679" s="3">
        <v>43897.67965106481</v>
      </c>
    </row>
    <row r="12680">
      <c r="A12680" s="1">
        <v>12678.0</v>
      </c>
      <c r="B12680" s="1" t="s">
        <v>5358</v>
      </c>
      <c r="C12680" s="1" t="s">
        <v>22311</v>
      </c>
      <c r="D12680" s="1" t="s">
        <v>3890</v>
      </c>
      <c r="E12680" s="1" t="s">
        <v>22312</v>
      </c>
      <c r="F12680" s="1" t="s">
        <v>5361</v>
      </c>
      <c r="G12680" s="1" t="s">
        <v>39</v>
      </c>
      <c r="H12680" s="1">
        <v>45.0</v>
      </c>
      <c r="I12680" s="3">
        <v>43781.458333333336</v>
      </c>
      <c r="J12680" s="1">
        <v>2.71400888059447</v>
      </c>
      <c r="K12680" s="1" t="s">
        <v>62</v>
      </c>
      <c r="M12680" s="3">
        <v>43781.49690950231</v>
      </c>
    </row>
    <row r="12681">
      <c r="A12681" s="1">
        <v>12679.0</v>
      </c>
      <c r="B12681" s="1" t="s">
        <v>324</v>
      </c>
      <c r="C12681" s="1" t="s">
        <v>22313</v>
      </c>
      <c r="D12681" s="1" t="s">
        <v>461</v>
      </c>
      <c r="E12681" s="1" t="s">
        <v>22314</v>
      </c>
      <c r="F12681" s="1" t="s">
        <v>328</v>
      </c>
      <c r="G12681" s="1" t="s">
        <v>39</v>
      </c>
      <c r="H12681" s="1">
        <v>45.0</v>
      </c>
      <c r="I12681" s="3">
        <v>43552.458333333336</v>
      </c>
      <c r="J12681" s="1">
        <v>1.87970367383126</v>
      </c>
      <c r="K12681" s="1" t="s">
        <v>24</v>
      </c>
      <c r="M12681" s="3">
        <v>43552.40758803241</v>
      </c>
    </row>
    <row r="12682">
      <c r="A12682" s="1">
        <v>12680.0</v>
      </c>
      <c r="B12682" s="1" t="s">
        <v>13404</v>
      </c>
      <c r="C12682" s="1" t="s">
        <v>22315</v>
      </c>
      <c r="D12682" s="1" t="s">
        <v>653</v>
      </c>
      <c r="E12682" s="1" t="s">
        <v>22316</v>
      </c>
      <c r="F12682" s="1" t="s">
        <v>22317</v>
      </c>
      <c r="G12682" s="1" t="s">
        <v>39</v>
      </c>
      <c r="H12682" s="1">
        <v>45.0</v>
      </c>
      <c r="I12682" s="3">
        <v>43832.666666666664</v>
      </c>
      <c r="J12682" s="1">
        <v>0.431985059324939</v>
      </c>
      <c r="K12682" s="1" t="s">
        <v>18</v>
      </c>
      <c r="M12682" s="3">
        <v>43832.68427736111</v>
      </c>
    </row>
    <row r="12683">
      <c r="A12683" s="1">
        <v>12681.0</v>
      </c>
      <c r="B12683" s="1" t="s">
        <v>5967</v>
      </c>
      <c r="C12683" s="1" t="s">
        <v>22318</v>
      </c>
      <c r="D12683" s="1" t="s">
        <v>8069</v>
      </c>
      <c r="E12683" s="1" t="s">
        <v>22319</v>
      </c>
      <c r="F12683" s="1" t="s">
        <v>5971</v>
      </c>
      <c r="G12683" s="1" t="s">
        <v>39</v>
      </c>
      <c r="H12683" s="1">
        <v>45.0</v>
      </c>
      <c r="I12683" s="3">
        <v>44242.697916666664</v>
      </c>
      <c r="J12683" s="1">
        <v>1.19921677261571</v>
      </c>
      <c r="K12683" s="1" t="s">
        <v>601</v>
      </c>
      <c r="L12683" s="1" t="s">
        <v>602</v>
      </c>
      <c r="M12683" s="3">
        <v>44242.728422962966</v>
      </c>
    </row>
    <row r="12684">
      <c r="A12684" s="1">
        <v>12682.0</v>
      </c>
      <c r="B12684" s="1" t="s">
        <v>887</v>
      </c>
      <c r="C12684" s="1" t="s">
        <v>22320</v>
      </c>
      <c r="D12684" s="1" t="s">
        <v>22321</v>
      </c>
      <c r="E12684" s="1" t="s">
        <v>22322</v>
      </c>
      <c r="F12684" s="1" t="s">
        <v>891</v>
      </c>
      <c r="G12684" s="1" t="s">
        <v>89</v>
      </c>
      <c r="H12684" s="1">
        <v>45.0</v>
      </c>
      <c r="I12684" s="3">
        <v>44009.64407417824</v>
      </c>
      <c r="J12684" s="1">
        <v>2.02908366870798</v>
      </c>
      <c r="K12684" s="1" t="s">
        <v>24</v>
      </c>
      <c r="M12684" s="3">
        <v>44009.67427427083</v>
      </c>
    </row>
    <row r="12685">
      <c r="A12685" s="1">
        <v>12683.0</v>
      </c>
      <c r="B12685" s="1" t="s">
        <v>22323</v>
      </c>
      <c r="C12685" s="1" t="s">
        <v>22324</v>
      </c>
      <c r="D12685" s="1" t="s">
        <v>19013</v>
      </c>
      <c r="E12685" s="1" t="s">
        <v>22325</v>
      </c>
      <c r="F12685" s="1" t="s">
        <v>22326</v>
      </c>
      <c r="G12685" s="1" t="s">
        <v>39</v>
      </c>
      <c r="H12685" s="1">
        <v>45.0</v>
      </c>
      <c r="I12685" s="3">
        <v>44106.229166666664</v>
      </c>
      <c r="J12685" s="1">
        <v>0.377936520040252</v>
      </c>
      <c r="K12685" s="1" t="s">
        <v>18</v>
      </c>
      <c r="L12685" s="1" t="s">
        <v>444</v>
      </c>
      <c r="M12685" s="3">
        <v>44106.26088101852</v>
      </c>
    </row>
    <row r="12686">
      <c r="A12686" s="1">
        <v>12684.0</v>
      </c>
      <c r="B12686" s="1" t="s">
        <v>11217</v>
      </c>
      <c r="C12686" s="1" t="s">
        <v>22327</v>
      </c>
      <c r="D12686" s="1" t="s">
        <v>132</v>
      </c>
      <c r="E12686" s="1" t="s">
        <v>22328</v>
      </c>
      <c r="F12686" s="1" t="s">
        <v>11220</v>
      </c>
      <c r="G12686" s="1" t="s">
        <v>39</v>
      </c>
      <c r="H12686" s="1">
        <v>45.0</v>
      </c>
      <c r="I12686" s="3">
        <v>44101.291666666664</v>
      </c>
      <c r="J12686" s="1">
        <v>2.05307128226725</v>
      </c>
      <c r="K12686" s="1" t="s">
        <v>24</v>
      </c>
      <c r="L12686" s="1" t="s">
        <v>406</v>
      </c>
      <c r="M12686" s="3">
        <v>44101.326118969904</v>
      </c>
    </row>
    <row r="12687">
      <c r="A12687" s="1">
        <v>12685.0</v>
      </c>
      <c r="B12687" s="1" t="s">
        <v>732</v>
      </c>
      <c r="C12687" s="1" t="s">
        <v>22329</v>
      </c>
      <c r="D12687" s="1" t="s">
        <v>3403</v>
      </c>
      <c r="E12687" s="1" t="s">
        <v>3404</v>
      </c>
      <c r="F12687" s="1" t="s">
        <v>735</v>
      </c>
      <c r="G12687" s="1" t="s">
        <v>17</v>
      </c>
      <c r="H12687" s="1">
        <v>45.0</v>
      </c>
      <c r="I12687" s="3">
        <v>44201.4375</v>
      </c>
      <c r="J12687" s="1">
        <v>5.20504290254385</v>
      </c>
      <c r="K12687" s="1" t="s">
        <v>24</v>
      </c>
      <c r="M12687" s="3">
        <v>44201.53481761574</v>
      </c>
    </row>
    <row r="12688">
      <c r="A12688" s="1">
        <v>12686.0</v>
      </c>
      <c r="B12688" s="1" t="s">
        <v>229</v>
      </c>
      <c r="C12688" s="1" t="s">
        <v>22330</v>
      </c>
      <c r="D12688" s="1" t="s">
        <v>207</v>
      </c>
      <c r="E12688" s="1" t="s">
        <v>2045</v>
      </c>
      <c r="F12688" s="1" t="s">
        <v>232</v>
      </c>
      <c r="G12688" s="1" t="s">
        <v>35</v>
      </c>
      <c r="H12688" s="1">
        <v>45.0</v>
      </c>
      <c r="I12688" s="3">
        <v>44217.625</v>
      </c>
      <c r="J12688" s="1">
        <v>2.42892142250664</v>
      </c>
      <c r="K12688" s="1" t="s">
        <v>24</v>
      </c>
      <c r="M12688" s="3">
        <v>44217.64048537037</v>
      </c>
    </row>
    <row r="12689">
      <c r="A12689" s="1">
        <v>12687.0</v>
      </c>
      <c r="B12689" s="1" t="s">
        <v>425</v>
      </c>
      <c r="C12689" s="1" t="s">
        <v>22331</v>
      </c>
      <c r="D12689" s="1" t="s">
        <v>326</v>
      </c>
      <c r="E12689" s="1" t="s">
        <v>923</v>
      </c>
      <c r="F12689" s="1" t="s">
        <v>428</v>
      </c>
      <c r="G12689" s="1" t="s">
        <v>17</v>
      </c>
      <c r="H12689" s="1">
        <v>45.0</v>
      </c>
      <c r="I12689" s="3">
        <v>44006.25</v>
      </c>
      <c r="J12689" s="1">
        <v>0.0</v>
      </c>
      <c r="K12689" s="1" t="s">
        <v>24</v>
      </c>
      <c r="M12689" s="3">
        <v>44007.286760428244</v>
      </c>
    </row>
    <row r="12690">
      <c r="A12690" s="1">
        <v>12688.0</v>
      </c>
      <c r="B12690" s="1" t="s">
        <v>806</v>
      </c>
      <c r="C12690" s="1" t="s">
        <v>22332</v>
      </c>
      <c r="D12690" s="1" t="s">
        <v>1036</v>
      </c>
      <c r="E12690" s="1" t="s">
        <v>9751</v>
      </c>
      <c r="F12690" s="1" t="s">
        <v>810</v>
      </c>
      <c r="G12690" s="1" t="s">
        <v>35</v>
      </c>
      <c r="H12690" s="1">
        <v>45.0</v>
      </c>
      <c r="I12690" s="3">
        <v>44217.65625</v>
      </c>
      <c r="J12690" s="1">
        <v>2.19125390186178</v>
      </c>
      <c r="K12690" s="1" t="s">
        <v>24</v>
      </c>
      <c r="M12690" s="3">
        <v>44217.68417247685</v>
      </c>
    </row>
    <row r="12691">
      <c r="A12691" s="1">
        <v>12689.0</v>
      </c>
      <c r="B12691" s="1" t="s">
        <v>6861</v>
      </c>
      <c r="C12691" s="1" t="s">
        <v>22333</v>
      </c>
      <c r="D12691" s="1" t="s">
        <v>6863</v>
      </c>
      <c r="E12691" s="1" t="s">
        <v>6864</v>
      </c>
      <c r="F12691" s="1" t="s">
        <v>6865</v>
      </c>
      <c r="G12691" s="1" t="s">
        <v>17</v>
      </c>
      <c r="H12691" s="1">
        <v>45.0</v>
      </c>
      <c r="I12691" s="3">
        <v>44140.666666666664</v>
      </c>
      <c r="J12691" s="1">
        <v>2.54070010059034</v>
      </c>
      <c r="K12691" s="1" t="s">
        <v>1194</v>
      </c>
      <c r="M12691" s="3">
        <v>44140.689593599534</v>
      </c>
    </row>
    <row r="12692">
      <c r="A12692" s="1">
        <v>12690.0</v>
      </c>
      <c r="B12692" s="1" t="s">
        <v>319</v>
      </c>
      <c r="C12692" s="1" t="s">
        <v>22334</v>
      </c>
      <c r="D12692" s="1" t="s">
        <v>1634</v>
      </c>
      <c r="E12692" s="1" t="s">
        <v>22335</v>
      </c>
      <c r="F12692" s="1" t="s">
        <v>323</v>
      </c>
      <c r="G12692" s="1" t="s">
        <v>39</v>
      </c>
      <c r="H12692" s="1">
        <v>45.0</v>
      </c>
      <c r="I12692" s="3">
        <v>43799.625</v>
      </c>
      <c r="J12692" s="1">
        <v>2.11794285277784</v>
      </c>
      <c r="K12692" s="1" t="s">
        <v>24</v>
      </c>
      <c r="M12692" s="3">
        <v>43799.64708083333</v>
      </c>
    </row>
    <row r="12693">
      <c r="A12693" s="1">
        <v>12691.0</v>
      </c>
      <c r="B12693" s="1" t="s">
        <v>340</v>
      </c>
      <c r="C12693" s="1" t="s">
        <v>22336</v>
      </c>
      <c r="D12693" s="1" t="s">
        <v>342</v>
      </c>
      <c r="E12693" s="1" t="s">
        <v>13235</v>
      </c>
      <c r="F12693" s="1" t="s">
        <v>344</v>
      </c>
      <c r="G12693" s="1" t="s">
        <v>17</v>
      </c>
      <c r="H12693" s="1">
        <v>45.0</v>
      </c>
      <c r="I12693" s="3">
        <v>44088.229166666664</v>
      </c>
      <c r="J12693" s="1">
        <v>1.57414166044204</v>
      </c>
      <c r="K12693" s="1" t="s">
        <v>83</v>
      </c>
      <c r="M12693" s="3">
        <v>44088.2628503125</v>
      </c>
    </row>
    <row r="12694">
      <c r="A12694" s="1">
        <v>12692.0</v>
      </c>
      <c r="B12694" s="1" t="s">
        <v>806</v>
      </c>
      <c r="C12694" s="1" t="s">
        <v>22337</v>
      </c>
      <c r="D12694" s="1" t="s">
        <v>326</v>
      </c>
      <c r="E12694" s="1" t="s">
        <v>22338</v>
      </c>
      <c r="F12694" s="1" t="s">
        <v>810</v>
      </c>
      <c r="G12694" s="1" t="s">
        <v>17</v>
      </c>
      <c r="H12694" s="1">
        <v>45.0</v>
      </c>
      <c r="I12694" s="3">
        <v>43732.666666666664</v>
      </c>
      <c r="J12694" s="1">
        <v>0.00837222309406555</v>
      </c>
      <c r="K12694" s="1" t="s">
        <v>24</v>
      </c>
      <c r="M12694" s="3">
        <v>43732.74620612268</v>
      </c>
    </row>
    <row r="12695">
      <c r="A12695" s="1">
        <v>12693.0</v>
      </c>
      <c r="B12695" s="1" t="s">
        <v>3909</v>
      </c>
      <c r="C12695" s="1" t="s">
        <v>22339</v>
      </c>
      <c r="D12695" s="1" t="s">
        <v>22340</v>
      </c>
      <c r="E12695" s="1" t="s">
        <v>22341</v>
      </c>
      <c r="F12695" s="1" t="s">
        <v>3912</v>
      </c>
      <c r="G12695" s="1" t="s">
        <v>39</v>
      </c>
      <c r="H12695" s="1">
        <v>45.0</v>
      </c>
      <c r="I12695" s="3">
        <v>43891.6875</v>
      </c>
      <c r="J12695" s="1">
        <v>1.9404553990221</v>
      </c>
      <c r="K12695" s="1" t="s">
        <v>24</v>
      </c>
      <c r="M12695" s="3">
        <v>43891.741678391205</v>
      </c>
    </row>
    <row r="12696">
      <c r="A12696" s="1">
        <v>12694.0</v>
      </c>
      <c r="B12696" s="1" t="s">
        <v>350</v>
      </c>
      <c r="C12696" s="1" t="s">
        <v>22342</v>
      </c>
      <c r="D12696" s="1" t="s">
        <v>75</v>
      </c>
      <c r="E12696" s="1" t="s">
        <v>2828</v>
      </c>
      <c r="F12696" s="1" t="s">
        <v>353</v>
      </c>
      <c r="G12696" s="1" t="s">
        <v>35</v>
      </c>
      <c r="H12696" s="1">
        <v>45.0</v>
      </c>
      <c r="I12696" s="3">
        <v>43697.625</v>
      </c>
      <c r="J12696" s="1">
        <v>1.19904284075824</v>
      </c>
      <c r="K12696" s="1" t="s">
        <v>24</v>
      </c>
      <c r="M12696" s="3">
        <v>43697.67180192129</v>
      </c>
    </row>
    <row r="12697">
      <c r="A12697" s="1">
        <v>12695.0</v>
      </c>
      <c r="B12697" s="1" t="s">
        <v>6874</v>
      </c>
      <c r="C12697" s="1" t="s">
        <v>22343</v>
      </c>
      <c r="D12697" s="1" t="s">
        <v>998</v>
      </c>
      <c r="E12697" s="1" t="s">
        <v>6876</v>
      </c>
      <c r="F12697" s="1" t="s">
        <v>6877</v>
      </c>
      <c r="G12697" s="1" t="s">
        <v>17</v>
      </c>
      <c r="H12697" s="1">
        <v>45.0</v>
      </c>
      <c r="I12697" s="3">
        <v>43807.791666666664</v>
      </c>
      <c r="J12697" s="1">
        <v>1.50593815474531</v>
      </c>
      <c r="K12697" s="1" t="s">
        <v>24</v>
      </c>
      <c r="M12697" s="3">
        <v>43807.83403168982</v>
      </c>
    </row>
    <row r="12698">
      <c r="A12698" s="1">
        <v>12696.0</v>
      </c>
      <c r="B12698" s="1" t="s">
        <v>3442</v>
      </c>
      <c r="C12698" s="1" t="s">
        <v>22344</v>
      </c>
      <c r="D12698" s="1" t="s">
        <v>3444</v>
      </c>
      <c r="E12698" s="1" t="s">
        <v>3445</v>
      </c>
      <c r="F12698" s="1" t="s">
        <v>3446</v>
      </c>
      <c r="G12698" s="1" t="s">
        <v>17</v>
      </c>
      <c r="H12698" s="1">
        <v>45.0</v>
      </c>
      <c r="I12698" s="3">
        <v>43963.260416666664</v>
      </c>
      <c r="J12698" s="1">
        <v>2.89346853404488</v>
      </c>
      <c r="K12698" s="1" t="s">
        <v>3447</v>
      </c>
      <c r="L12698" s="1" t="s">
        <v>3448</v>
      </c>
      <c r="M12698" s="3">
        <v>43963.31693155093</v>
      </c>
    </row>
    <row r="12699">
      <c r="A12699" s="1">
        <v>12697.0</v>
      </c>
      <c r="B12699" s="1" t="s">
        <v>10998</v>
      </c>
      <c r="C12699" s="1" t="s">
        <v>22345</v>
      </c>
      <c r="D12699" s="1" t="s">
        <v>15461</v>
      </c>
      <c r="E12699" s="1" t="s">
        <v>22346</v>
      </c>
      <c r="F12699" s="1" t="s">
        <v>11001</v>
      </c>
      <c r="G12699" s="1" t="s">
        <v>39</v>
      </c>
      <c r="H12699" s="1">
        <v>45.0</v>
      </c>
      <c r="I12699" s="3">
        <v>44125.416666666664</v>
      </c>
      <c r="J12699" s="1">
        <v>2.16352871205501</v>
      </c>
      <c r="K12699" s="1" t="s">
        <v>56</v>
      </c>
      <c r="L12699" s="1" t="s">
        <v>272</v>
      </c>
      <c r="M12699" s="3">
        <v>44125.4496125463</v>
      </c>
    </row>
    <row r="12700">
      <c r="A12700" s="1">
        <v>12698.0</v>
      </c>
      <c r="B12700" s="1" t="s">
        <v>10699</v>
      </c>
      <c r="C12700" s="1" t="s">
        <v>22347</v>
      </c>
      <c r="D12700" s="1" t="s">
        <v>5112</v>
      </c>
      <c r="E12700" s="1" t="s">
        <v>22348</v>
      </c>
      <c r="F12700" s="1" t="s">
        <v>10702</v>
      </c>
      <c r="G12700" s="1" t="s">
        <v>89</v>
      </c>
      <c r="H12700" s="1">
        <v>45.0</v>
      </c>
      <c r="I12700" s="3">
        <v>43892.50385753472</v>
      </c>
      <c r="J12700" s="1">
        <v>2.979450208499</v>
      </c>
      <c r="K12700" s="1" t="s">
        <v>1376</v>
      </c>
      <c r="M12700" s="3">
        <v>43892.53525861111</v>
      </c>
    </row>
    <row r="12701">
      <c r="A12701" s="1">
        <v>12699.0</v>
      </c>
      <c r="B12701" s="1" t="s">
        <v>834</v>
      </c>
      <c r="C12701" s="1" t="s">
        <v>22349</v>
      </c>
      <c r="D12701" s="1" t="s">
        <v>22350</v>
      </c>
      <c r="E12701" s="1" t="s">
        <v>22351</v>
      </c>
      <c r="F12701" s="1" t="s">
        <v>837</v>
      </c>
      <c r="G12701" s="1" t="s">
        <v>89</v>
      </c>
      <c r="H12701" s="1">
        <v>45.0</v>
      </c>
      <c r="I12701" s="3">
        <v>43874.717070150466</v>
      </c>
      <c r="J12701" s="1">
        <v>0.900986377450802</v>
      </c>
      <c r="K12701" s="1" t="s">
        <v>18</v>
      </c>
      <c r="M12701" s="3">
        <v>43874.72262136574</v>
      </c>
    </row>
    <row r="12702">
      <c r="A12702" s="1">
        <v>12700.0</v>
      </c>
      <c r="B12702" s="1" t="s">
        <v>12</v>
      </c>
      <c r="C12702" s="1" t="s">
        <v>22352</v>
      </c>
      <c r="D12702" s="1" t="s">
        <v>411</v>
      </c>
      <c r="E12702" s="1" t="s">
        <v>412</v>
      </c>
      <c r="F12702" s="1" t="s">
        <v>16</v>
      </c>
      <c r="G12702" s="1" t="s">
        <v>17</v>
      </c>
      <c r="H12702" s="1">
        <v>45.0</v>
      </c>
      <c r="I12702" s="3">
        <v>44001.625</v>
      </c>
      <c r="J12702" s="1">
        <v>0.155312928981175</v>
      </c>
      <c r="K12702" s="1" t="s">
        <v>18</v>
      </c>
      <c r="M12702" s="3">
        <v>44001.62690859954</v>
      </c>
    </row>
    <row r="12703">
      <c r="A12703" s="1">
        <v>12701.0</v>
      </c>
      <c r="B12703" s="1" t="s">
        <v>273</v>
      </c>
      <c r="C12703" s="1" t="s">
        <v>22353</v>
      </c>
      <c r="D12703" s="1" t="s">
        <v>1446</v>
      </c>
      <c r="E12703" s="1" t="s">
        <v>22354</v>
      </c>
      <c r="F12703" s="1" t="s">
        <v>277</v>
      </c>
      <c r="G12703" s="1" t="s">
        <v>39</v>
      </c>
      <c r="H12703" s="1">
        <v>45.0</v>
      </c>
      <c r="I12703" s="3">
        <v>43972.25</v>
      </c>
      <c r="J12703" s="1">
        <v>1.41021619500803</v>
      </c>
      <c r="K12703" s="1" t="s">
        <v>24</v>
      </c>
      <c r="M12703" s="3">
        <v>43972.236487118054</v>
      </c>
    </row>
    <row r="12704">
      <c r="A12704" s="1">
        <v>12702.0</v>
      </c>
      <c r="B12704" s="1" t="s">
        <v>5796</v>
      </c>
      <c r="C12704" s="1" t="s">
        <v>22355</v>
      </c>
      <c r="D12704" s="1" t="s">
        <v>1813</v>
      </c>
      <c r="E12704" s="1" t="s">
        <v>10400</v>
      </c>
      <c r="F12704" s="1" t="s">
        <v>5799</v>
      </c>
      <c r="G12704" s="1" t="s">
        <v>17</v>
      </c>
      <c r="H12704" s="1">
        <v>45.0</v>
      </c>
      <c r="I12704" s="3">
        <v>44165.197916666664</v>
      </c>
      <c r="J12704" s="1">
        <v>0.888668999999032</v>
      </c>
      <c r="K12704" s="1" t="s">
        <v>18</v>
      </c>
      <c r="M12704" s="3">
        <v>44165.23139568287</v>
      </c>
    </row>
    <row r="12705">
      <c r="A12705" s="1">
        <v>12703.0</v>
      </c>
      <c r="B12705" s="1" t="s">
        <v>3073</v>
      </c>
      <c r="C12705" s="1" t="s">
        <v>22356</v>
      </c>
      <c r="D12705" s="1" t="s">
        <v>21</v>
      </c>
      <c r="E12705" s="1" t="s">
        <v>7408</v>
      </c>
      <c r="F12705" s="1" t="s">
        <v>3419</v>
      </c>
      <c r="G12705" s="1" t="s">
        <v>17</v>
      </c>
      <c r="H12705" s="1">
        <v>45.0</v>
      </c>
      <c r="I12705" s="3">
        <v>44132.583333333336</v>
      </c>
      <c r="J12705" s="1">
        <v>2.22169116584859</v>
      </c>
      <c r="K12705" s="1" t="s">
        <v>24</v>
      </c>
      <c r="M12705" s="3">
        <v>44132.61844013889</v>
      </c>
    </row>
    <row r="12706">
      <c r="A12706" s="1">
        <v>12704.0</v>
      </c>
      <c r="B12706" s="1" t="s">
        <v>792</v>
      </c>
      <c r="C12706" s="1" t="s">
        <v>22357</v>
      </c>
      <c r="D12706" s="1" t="s">
        <v>1214</v>
      </c>
      <c r="E12706" s="1" t="s">
        <v>9318</v>
      </c>
      <c r="F12706" s="1" t="s">
        <v>795</v>
      </c>
      <c r="G12706" s="1" t="s">
        <v>35</v>
      </c>
      <c r="H12706" s="1">
        <v>45.0</v>
      </c>
      <c r="I12706" s="3">
        <v>44203.25</v>
      </c>
      <c r="J12706" s="1">
        <v>3.49534871546811</v>
      </c>
      <c r="K12706" s="1" t="s">
        <v>18</v>
      </c>
      <c r="M12706" s="3">
        <v>44203.280393043984</v>
      </c>
    </row>
    <row r="12707">
      <c r="A12707" s="1">
        <v>12705.0</v>
      </c>
      <c r="B12707" s="1" t="s">
        <v>1735</v>
      </c>
      <c r="C12707" s="1" t="s">
        <v>22358</v>
      </c>
      <c r="D12707" s="1" t="s">
        <v>653</v>
      </c>
      <c r="E12707" s="1" t="s">
        <v>19246</v>
      </c>
      <c r="F12707" s="1" t="s">
        <v>1738</v>
      </c>
      <c r="G12707" s="1" t="s">
        <v>17</v>
      </c>
      <c r="H12707" s="1">
        <v>45.0</v>
      </c>
      <c r="I12707" s="3">
        <v>44024.791666666664</v>
      </c>
      <c r="J12707" s="1">
        <v>1.03613208810754</v>
      </c>
      <c r="K12707" s="1" t="s">
        <v>18</v>
      </c>
      <c r="M12707" s="3">
        <v>44024.82409534722</v>
      </c>
    </row>
    <row r="12708">
      <c r="A12708" s="1">
        <v>12706.0</v>
      </c>
      <c r="B12708" s="1" t="s">
        <v>1679</v>
      </c>
      <c r="C12708" s="1" t="s">
        <v>22359</v>
      </c>
      <c r="D12708" s="1" t="s">
        <v>3755</v>
      </c>
      <c r="E12708" s="1" t="s">
        <v>22360</v>
      </c>
      <c r="F12708" s="1" t="s">
        <v>1682</v>
      </c>
      <c r="G12708" s="1" t="s">
        <v>39</v>
      </c>
      <c r="H12708" s="1">
        <v>45.0</v>
      </c>
      <c r="I12708" s="3">
        <v>43511.791666666664</v>
      </c>
      <c r="J12708" s="1">
        <v>1.470951167314</v>
      </c>
      <c r="K12708" s="1" t="s">
        <v>24</v>
      </c>
      <c r="M12708" s="3">
        <v>43511.78345982639</v>
      </c>
    </row>
    <row r="12709">
      <c r="A12709" s="1">
        <v>12707.0</v>
      </c>
      <c r="B12709" s="1" t="s">
        <v>2276</v>
      </c>
      <c r="C12709" s="1" t="s">
        <v>22361</v>
      </c>
      <c r="D12709" s="1" t="s">
        <v>3853</v>
      </c>
      <c r="E12709" s="1" t="s">
        <v>11660</v>
      </c>
      <c r="F12709" s="1" t="s">
        <v>2279</v>
      </c>
      <c r="G12709" s="1" t="s">
        <v>17</v>
      </c>
      <c r="H12709" s="1">
        <v>45.0</v>
      </c>
      <c r="I12709" s="3">
        <v>43896.291666666664</v>
      </c>
      <c r="J12709" s="1">
        <v>0.0</v>
      </c>
      <c r="K12709" s="1" t="s">
        <v>159</v>
      </c>
      <c r="M12709" s="3">
        <v>43897.27747625</v>
      </c>
    </row>
    <row r="12710">
      <c r="A12710" s="1">
        <v>12708.0</v>
      </c>
      <c r="B12710" s="1" t="s">
        <v>4014</v>
      </c>
      <c r="C12710" s="1" t="s">
        <v>22362</v>
      </c>
      <c r="D12710" s="1" t="s">
        <v>326</v>
      </c>
      <c r="E12710" s="1" t="s">
        <v>4016</v>
      </c>
      <c r="F12710" s="1" t="s">
        <v>4017</v>
      </c>
      <c r="G12710" s="1" t="s">
        <v>17</v>
      </c>
      <c r="H12710" s="1">
        <v>45.0</v>
      </c>
      <c r="I12710" s="3">
        <v>43801.75</v>
      </c>
      <c r="J12710" s="1">
        <v>0.227240682834264</v>
      </c>
      <c r="K12710" s="1" t="s">
        <v>24</v>
      </c>
      <c r="M12710" s="3">
        <v>43801.78694579861</v>
      </c>
    </row>
    <row r="12711">
      <c r="A12711" s="1">
        <v>12709.0</v>
      </c>
      <c r="B12711" s="1" t="s">
        <v>114</v>
      </c>
      <c r="C12711" s="1" t="s">
        <v>22363</v>
      </c>
      <c r="D12711" s="1" t="s">
        <v>305</v>
      </c>
      <c r="E12711" s="1" t="s">
        <v>2716</v>
      </c>
      <c r="F12711" s="1" t="s">
        <v>118</v>
      </c>
      <c r="G12711" s="1" t="s">
        <v>17</v>
      </c>
      <c r="H12711" s="1">
        <v>45.0</v>
      </c>
      <c r="I12711" s="3">
        <v>44011.270833333336</v>
      </c>
      <c r="J12711" s="1">
        <v>1.79789661784824</v>
      </c>
      <c r="K12711" s="1" t="s">
        <v>24</v>
      </c>
      <c r="L12711" s="1" t="s">
        <v>1006</v>
      </c>
      <c r="M12711" s="3">
        <v>44011.302150069445</v>
      </c>
    </row>
    <row r="12712">
      <c r="A12712" s="1">
        <v>12710.0</v>
      </c>
      <c r="B12712" s="1" t="s">
        <v>7630</v>
      </c>
      <c r="C12712" s="1" t="s">
        <v>22364</v>
      </c>
      <c r="D12712" s="1" t="s">
        <v>1227</v>
      </c>
      <c r="E12712" s="1" t="s">
        <v>22365</v>
      </c>
      <c r="F12712" s="1" t="s">
        <v>14528</v>
      </c>
      <c r="G12712" s="1" t="s">
        <v>89</v>
      </c>
      <c r="H12712" s="1">
        <v>45.0</v>
      </c>
      <c r="I12712" s="3">
        <v>43862.44286105324</v>
      </c>
      <c r="J12712" s="1">
        <v>2.50842452522191</v>
      </c>
      <c r="K12712" s="1" t="s">
        <v>24</v>
      </c>
      <c r="M12712" s="3">
        <v>43862.464964328705</v>
      </c>
    </row>
    <row r="12713">
      <c r="A12713" s="1">
        <v>12711.0</v>
      </c>
      <c r="B12713" s="1" t="s">
        <v>261</v>
      </c>
      <c r="C12713" s="1" t="s">
        <v>22366</v>
      </c>
      <c r="D12713" s="1" t="s">
        <v>3733</v>
      </c>
      <c r="E12713" s="1" t="s">
        <v>22367</v>
      </c>
      <c r="F12713" s="1" t="s">
        <v>265</v>
      </c>
      <c r="G12713" s="1" t="s">
        <v>89</v>
      </c>
      <c r="H12713" s="1">
        <v>45.0</v>
      </c>
      <c r="I12713" s="3">
        <v>44132.63645909722</v>
      </c>
      <c r="J12713" s="1">
        <v>1.53885254612399</v>
      </c>
      <c r="K12713" s="1" t="s">
        <v>46</v>
      </c>
      <c r="L12713" s="1" t="s">
        <v>266</v>
      </c>
      <c r="M12713" s="3">
        <v>44132.654790810186</v>
      </c>
    </row>
    <row r="12714">
      <c r="A12714" s="1">
        <v>12712.0</v>
      </c>
      <c r="B12714" s="1" t="s">
        <v>401</v>
      </c>
      <c r="C12714" s="1" t="s">
        <v>22368</v>
      </c>
      <c r="D12714" s="1" t="s">
        <v>148</v>
      </c>
      <c r="E12714" s="1" t="s">
        <v>3257</v>
      </c>
      <c r="F12714" s="1" t="s">
        <v>405</v>
      </c>
      <c r="G12714" s="1" t="s">
        <v>17</v>
      </c>
      <c r="H12714" s="1">
        <v>45.0</v>
      </c>
      <c r="I12714" s="3">
        <v>43823.333333333336</v>
      </c>
      <c r="J12714" s="1">
        <v>2.62235041007436</v>
      </c>
      <c r="K12714" s="1" t="s">
        <v>24</v>
      </c>
      <c r="M12714" s="3">
        <v>43823.36887971065</v>
      </c>
    </row>
    <row r="12715">
      <c r="A12715" s="1">
        <v>12713.0</v>
      </c>
      <c r="B12715" s="1" t="s">
        <v>549</v>
      </c>
      <c r="C12715" s="1" t="s">
        <v>22369</v>
      </c>
      <c r="D12715" s="1" t="s">
        <v>470</v>
      </c>
      <c r="E12715" s="1" t="s">
        <v>551</v>
      </c>
      <c r="F12715" s="1" t="s">
        <v>552</v>
      </c>
      <c r="G12715" s="1" t="s">
        <v>17</v>
      </c>
      <c r="H12715" s="1">
        <v>45.0</v>
      </c>
      <c r="I12715" s="3">
        <v>44073.291666666664</v>
      </c>
      <c r="J12715" s="1">
        <v>0.172259092733856</v>
      </c>
      <c r="K12715" s="1" t="s">
        <v>24</v>
      </c>
      <c r="M12715" s="3">
        <v>44073.333598958336</v>
      </c>
    </row>
    <row r="12716">
      <c r="A12716" s="1">
        <v>12714.0</v>
      </c>
      <c r="B12716" s="1" t="s">
        <v>119</v>
      </c>
      <c r="C12716" s="1" t="s">
        <v>22370</v>
      </c>
      <c r="D12716" s="1" t="s">
        <v>16642</v>
      </c>
      <c r="E12716" s="1" t="s">
        <v>22371</v>
      </c>
      <c r="F12716" s="1" t="s">
        <v>123</v>
      </c>
      <c r="G12716" s="1" t="s">
        <v>17</v>
      </c>
      <c r="H12716" s="1">
        <v>45.0</v>
      </c>
      <c r="I12716" s="3">
        <v>43853.604166666664</v>
      </c>
      <c r="J12716" s="1">
        <v>2.81445987731614</v>
      </c>
      <c r="K12716" s="1" t="s">
        <v>18</v>
      </c>
      <c r="M12716" s="3">
        <v>43853.639457604164</v>
      </c>
    </row>
    <row r="12717">
      <c r="A12717" s="1">
        <v>12715.0</v>
      </c>
      <c r="B12717" s="1" t="s">
        <v>10169</v>
      </c>
      <c r="C12717" s="1" t="s">
        <v>22372</v>
      </c>
      <c r="D12717" s="1" t="s">
        <v>10548</v>
      </c>
      <c r="E12717" s="1" t="s">
        <v>22373</v>
      </c>
      <c r="F12717" s="1" t="s">
        <v>10172</v>
      </c>
      <c r="G12717" s="1" t="s">
        <v>39</v>
      </c>
      <c r="H12717" s="1">
        <v>45.0</v>
      </c>
      <c r="I12717" s="3">
        <v>43606.208333333336</v>
      </c>
      <c r="J12717" s="1">
        <v>1.61162590363817</v>
      </c>
      <c r="K12717" s="1" t="s">
        <v>46</v>
      </c>
      <c r="M12717" s="3">
        <v>43606.29252599537</v>
      </c>
    </row>
    <row r="12718">
      <c r="A12718" s="1">
        <v>12716.0</v>
      </c>
      <c r="B12718" s="1" t="s">
        <v>2181</v>
      </c>
      <c r="C12718" s="1" t="s">
        <v>22374</v>
      </c>
      <c r="D12718" s="1" t="s">
        <v>22375</v>
      </c>
      <c r="E12718" s="1" t="s">
        <v>22376</v>
      </c>
      <c r="F12718" s="1" t="s">
        <v>2185</v>
      </c>
      <c r="G12718" s="1" t="s">
        <v>17</v>
      </c>
      <c r="H12718" s="1">
        <v>45.0</v>
      </c>
      <c r="I12718" s="3">
        <v>43777.208333333336</v>
      </c>
      <c r="J12718" s="1">
        <v>0.492437797743324</v>
      </c>
      <c r="K12718" s="1" t="s">
        <v>218</v>
      </c>
      <c r="M12718" s="3">
        <v>43777.23809054398</v>
      </c>
    </row>
    <row r="12719">
      <c r="A12719" s="1">
        <v>12717.0</v>
      </c>
      <c r="B12719" s="1" t="s">
        <v>389</v>
      </c>
      <c r="C12719" s="1" t="s">
        <v>22377</v>
      </c>
      <c r="D12719" s="1" t="s">
        <v>818</v>
      </c>
      <c r="E12719" s="1" t="s">
        <v>2550</v>
      </c>
      <c r="F12719" s="1" t="s">
        <v>393</v>
      </c>
      <c r="G12719" s="1" t="s">
        <v>17</v>
      </c>
      <c r="H12719" s="1">
        <v>45.0</v>
      </c>
      <c r="I12719" s="3">
        <v>44147.291666666664</v>
      </c>
      <c r="J12719" s="1">
        <v>1.34657292979392</v>
      </c>
      <c r="K12719" s="1" t="s">
        <v>18</v>
      </c>
      <c r="M12719" s="3">
        <v>44147.32345773148</v>
      </c>
    </row>
    <row r="12720">
      <c r="A12720" s="1">
        <v>12718.0</v>
      </c>
      <c r="B12720" s="1" t="s">
        <v>2526</v>
      </c>
      <c r="C12720" s="1" t="s">
        <v>22378</v>
      </c>
      <c r="D12720" s="1" t="s">
        <v>2528</v>
      </c>
      <c r="E12720" s="1" t="s">
        <v>22379</v>
      </c>
      <c r="F12720" s="1" t="s">
        <v>2530</v>
      </c>
      <c r="G12720" s="1" t="s">
        <v>39</v>
      </c>
      <c r="H12720" s="1">
        <v>45.0</v>
      </c>
      <c r="I12720" s="3">
        <v>43838.791666666664</v>
      </c>
      <c r="J12720" s="1">
        <v>25.696403380728</v>
      </c>
      <c r="K12720" s="1" t="s">
        <v>83</v>
      </c>
      <c r="M12720" s="3">
        <v>43838.83876324074</v>
      </c>
    </row>
    <row r="12721">
      <c r="A12721" s="1">
        <v>12719.0</v>
      </c>
      <c r="B12721" s="1" t="s">
        <v>3724</v>
      </c>
      <c r="C12721" s="1" t="s">
        <v>22380</v>
      </c>
      <c r="D12721" s="1" t="s">
        <v>284</v>
      </c>
      <c r="E12721" s="1" t="s">
        <v>22381</v>
      </c>
      <c r="F12721" s="1" t="s">
        <v>3727</v>
      </c>
      <c r="G12721" s="1" t="s">
        <v>39</v>
      </c>
      <c r="H12721" s="1">
        <v>45.0</v>
      </c>
      <c r="I12721" s="3">
        <v>44094.458333333336</v>
      </c>
      <c r="J12721" s="1">
        <v>0.41490920128352</v>
      </c>
      <c r="K12721" s="1" t="s">
        <v>218</v>
      </c>
      <c r="L12721" s="1" t="s">
        <v>287</v>
      </c>
      <c r="M12721" s="3">
        <v>44094.48543847222</v>
      </c>
    </row>
    <row r="12722">
      <c r="A12722" s="1">
        <v>12720.0</v>
      </c>
      <c r="B12722" s="1" t="s">
        <v>119</v>
      </c>
      <c r="C12722" s="1" t="s">
        <v>22382</v>
      </c>
      <c r="D12722" s="1" t="s">
        <v>37</v>
      </c>
      <c r="E12722" s="1" t="s">
        <v>22383</v>
      </c>
      <c r="F12722" s="1" t="s">
        <v>123</v>
      </c>
      <c r="G12722" s="1" t="s">
        <v>39</v>
      </c>
      <c r="H12722" s="1">
        <v>45.0</v>
      </c>
      <c r="I12722" s="3">
        <v>44135.25</v>
      </c>
      <c r="J12722" s="1">
        <v>1.68833103996142</v>
      </c>
      <c r="K12722" s="1" t="s">
        <v>18</v>
      </c>
      <c r="M12722" s="3">
        <v>44135.27146215278</v>
      </c>
    </row>
    <row r="12723">
      <c r="A12723" s="1">
        <v>12721.0</v>
      </c>
      <c r="B12723" s="1" t="s">
        <v>150</v>
      </c>
      <c r="C12723" s="1" t="s">
        <v>22384</v>
      </c>
      <c r="D12723" s="1" t="s">
        <v>588</v>
      </c>
      <c r="E12723" s="1" t="s">
        <v>22385</v>
      </c>
      <c r="F12723" s="1" t="s">
        <v>153</v>
      </c>
      <c r="G12723" s="1" t="s">
        <v>89</v>
      </c>
      <c r="H12723" s="1">
        <v>45.0</v>
      </c>
      <c r="I12723" s="3">
        <v>43871.77844715278</v>
      </c>
      <c r="J12723" s="1">
        <v>4.71167276405682</v>
      </c>
      <c r="K12723" s="1" t="s">
        <v>62</v>
      </c>
      <c r="M12723" s="3">
        <v>43871.80763524306</v>
      </c>
    </row>
    <row r="12724">
      <c r="A12724" s="1">
        <v>12722.0</v>
      </c>
      <c r="B12724" s="1" t="s">
        <v>184</v>
      </c>
      <c r="C12724" s="1" t="s">
        <v>22386</v>
      </c>
      <c r="D12724" s="1" t="s">
        <v>3395</v>
      </c>
      <c r="E12724" s="1" t="s">
        <v>1436</v>
      </c>
      <c r="F12724" s="1" t="s">
        <v>187</v>
      </c>
      <c r="G12724" s="1" t="s">
        <v>17</v>
      </c>
      <c r="H12724" s="1">
        <v>45.0</v>
      </c>
      <c r="I12724" s="3">
        <v>43881.75</v>
      </c>
      <c r="J12724" s="1">
        <v>2.77292612569929</v>
      </c>
      <c r="K12724" s="1" t="s">
        <v>24</v>
      </c>
      <c r="M12724" s="3">
        <v>43881.79173150463</v>
      </c>
    </row>
    <row r="12725">
      <c r="A12725" s="1">
        <v>12723.0</v>
      </c>
      <c r="B12725" s="1" t="s">
        <v>401</v>
      </c>
      <c r="C12725" s="1" t="s">
        <v>22387</v>
      </c>
      <c r="D12725" s="1" t="s">
        <v>1853</v>
      </c>
      <c r="E12725" s="1" t="s">
        <v>22388</v>
      </c>
      <c r="F12725" s="1" t="s">
        <v>405</v>
      </c>
      <c r="G12725" s="1" t="s">
        <v>39</v>
      </c>
      <c r="H12725" s="1">
        <v>45.0</v>
      </c>
      <c r="I12725" s="3">
        <v>44037.770833333336</v>
      </c>
      <c r="J12725" s="1">
        <v>2.35543624543061</v>
      </c>
      <c r="K12725" s="1" t="s">
        <v>24</v>
      </c>
      <c r="M12725" s="3">
        <v>44037.80929221065</v>
      </c>
    </row>
    <row r="12726">
      <c r="A12726" s="1">
        <v>12724.0</v>
      </c>
      <c r="B12726" s="1" t="s">
        <v>3909</v>
      </c>
      <c r="C12726" s="1" t="s">
        <v>22389</v>
      </c>
      <c r="D12726" s="1" t="s">
        <v>3882</v>
      </c>
      <c r="E12726" s="1" t="s">
        <v>7150</v>
      </c>
      <c r="F12726" s="1" t="s">
        <v>3912</v>
      </c>
      <c r="G12726" s="1" t="s">
        <v>17</v>
      </c>
      <c r="H12726" s="1">
        <v>45.0</v>
      </c>
      <c r="I12726" s="3">
        <v>43865.322916666664</v>
      </c>
      <c r="J12726" s="1">
        <v>1.88845333963358</v>
      </c>
      <c r="K12726" s="1" t="s">
        <v>24</v>
      </c>
      <c r="M12726" s="3">
        <v>43865.36384784722</v>
      </c>
    </row>
    <row r="12727">
      <c r="A12727" s="1">
        <v>12725.0</v>
      </c>
      <c r="B12727" s="1" t="s">
        <v>114</v>
      </c>
      <c r="C12727" s="1" t="s">
        <v>22390</v>
      </c>
      <c r="D12727" s="1" t="s">
        <v>116</v>
      </c>
      <c r="E12727" s="1" t="s">
        <v>117</v>
      </c>
      <c r="F12727" s="1" t="s">
        <v>118</v>
      </c>
      <c r="G12727" s="1" t="s">
        <v>17</v>
      </c>
      <c r="H12727" s="1">
        <v>45.0</v>
      </c>
      <c r="I12727" s="3">
        <v>44111.75</v>
      </c>
      <c r="J12727" s="1">
        <v>5.48665896829101</v>
      </c>
      <c r="K12727" s="1" t="s">
        <v>24</v>
      </c>
      <c r="M12727" s="3">
        <v>44111.78227994213</v>
      </c>
    </row>
    <row r="12728">
      <c r="A12728" s="1">
        <v>12726.0</v>
      </c>
      <c r="B12728" s="1" t="s">
        <v>413</v>
      </c>
      <c r="C12728" s="1" t="s">
        <v>22391</v>
      </c>
      <c r="D12728" s="1" t="s">
        <v>4207</v>
      </c>
      <c r="E12728" s="1" t="s">
        <v>22392</v>
      </c>
      <c r="F12728" s="1" t="s">
        <v>417</v>
      </c>
      <c r="G12728" s="1" t="s">
        <v>39</v>
      </c>
      <c r="H12728" s="1">
        <v>45.0</v>
      </c>
      <c r="I12728" s="3">
        <v>44142.333333333336</v>
      </c>
      <c r="J12728" s="1">
        <v>1.51162439257314</v>
      </c>
      <c r="K12728" s="1" t="s">
        <v>24</v>
      </c>
      <c r="M12728" s="3">
        <v>44142.37267685185</v>
      </c>
    </row>
    <row r="12729">
      <c r="A12729" s="1">
        <v>12727.0</v>
      </c>
      <c r="B12729" s="1" t="s">
        <v>3949</v>
      </c>
      <c r="C12729" s="1" t="s">
        <v>22393</v>
      </c>
      <c r="D12729" s="1" t="s">
        <v>1531</v>
      </c>
      <c r="E12729" s="1" t="s">
        <v>12717</v>
      </c>
      <c r="F12729" s="1" t="s">
        <v>3952</v>
      </c>
      <c r="G12729" s="1" t="s">
        <v>35</v>
      </c>
      <c r="H12729" s="1">
        <v>45.0</v>
      </c>
      <c r="I12729" s="3">
        <v>43609.291666666664</v>
      </c>
      <c r="J12729" s="1">
        <v>0.465759882131343</v>
      </c>
      <c r="K12729" s="1" t="s">
        <v>18</v>
      </c>
      <c r="M12729" s="3">
        <v>43609.31181488426</v>
      </c>
    </row>
    <row r="12730">
      <c r="A12730" s="1">
        <v>12728.0</v>
      </c>
      <c r="B12730" s="1" t="s">
        <v>5034</v>
      </c>
      <c r="C12730" s="1" t="s">
        <v>22394</v>
      </c>
      <c r="D12730" s="1" t="s">
        <v>3465</v>
      </c>
      <c r="E12730" s="1" t="s">
        <v>12921</v>
      </c>
      <c r="F12730" s="1" t="s">
        <v>5037</v>
      </c>
      <c r="G12730" s="1" t="s">
        <v>35</v>
      </c>
      <c r="H12730" s="1">
        <v>45.0</v>
      </c>
      <c r="I12730" s="3">
        <v>43745.416666666664</v>
      </c>
      <c r="J12730" s="1">
        <v>2.14520233632391</v>
      </c>
      <c r="K12730" s="1" t="s">
        <v>24</v>
      </c>
      <c r="M12730" s="3">
        <v>43745.45163640046</v>
      </c>
    </row>
    <row r="12731">
      <c r="A12731" s="1">
        <v>12729.0</v>
      </c>
      <c r="B12731" s="1" t="s">
        <v>1651</v>
      </c>
      <c r="C12731" s="1" t="s">
        <v>22395</v>
      </c>
      <c r="D12731" s="1" t="s">
        <v>1255</v>
      </c>
      <c r="E12731" s="1" t="s">
        <v>22396</v>
      </c>
      <c r="F12731" s="1" t="s">
        <v>1655</v>
      </c>
      <c r="G12731" s="1" t="s">
        <v>39</v>
      </c>
      <c r="H12731" s="1">
        <v>45.0</v>
      </c>
      <c r="I12731" s="3">
        <v>43871.625</v>
      </c>
      <c r="J12731" s="1">
        <v>0.0</v>
      </c>
      <c r="K12731" s="1" t="s">
        <v>24</v>
      </c>
      <c r="M12731" s="3">
        <v>43871.578928854164</v>
      </c>
    </row>
    <row r="12732">
      <c r="A12732" s="1">
        <v>12730.0</v>
      </c>
      <c r="B12732" s="1" t="s">
        <v>1023</v>
      </c>
      <c r="C12732" s="1" t="s">
        <v>22397</v>
      </c>
      <c r="D12732" s="1" t="s">
        <v>1250</v>
      </c>
      <c r="E12732" s="1" t="s">
        <v>11703</v>
      </c>
      <c r="F12732" s="1" t="s">
        <v>1027</v>
      </c>
      <c r="G12732" s="1" t="s">
        <v>17</v>
      </c>
      <c r="H12732" s="1">
        <v>45.0</v>
      </c>
      <c r="I12732" s="3">
        <v>44061.1875</v>
      </c>
      <c r="J12732" s="1">
        <v>6.88168206841718</v>
      </c>
      <c r="K12732" s="1" t="s">
        <v>24</v>
      </c>
      <c r="M12732" s="3">
        <v>44061.337079212964</v>
      </c>
    </row>
    <row r="12733">
      <c r="A12733" s="1">
        <v>12731.0</v>
      </c>
      <c r="B12733" s="1" t="s">
        <v>3268</v>
      </c>
      <c r="C12733" s="1" t="s">
        <v>22398</v>
      </c>
      <c r="D12733" s="1" t="s">
        <v>3270</v>
      </c>
      <c r="E12733" s="1" t="s">
        <v>22399</v>
      </c>
      <c r="F12733" s="1" t="s">
        <v>3272</v>
      </c>
      <c r="G12733" s="1" t="s">
        <v>89</v>
      </c>
      <c r="H12733" s="1">
        <v>45.0</v>
      </c>
      <c r="I12733" s="3">
        <v>43834.756469583335</v>
      </c>
      <c r="J12733" s="1">
        <v>1.95449516257241</v>
      </c>
      <c r="K12733" s="1" t="s">
        <v>62</v>
      </c>
      <c r="M12733" s="3">
        <v>43834.76212164352</v>
      </c>
    </row>
    <row r="12734">
      <c r="A12734" s="1">
        <v>12732.0</v>
      </c>
      <c r="B12734" s="1" t="s">
        <v>73</v>
      </c>
      <c r="C12734" s="1" t="s">
        <v>22400</v>
      </c>
      <c r="D12734" s="1" t="s">
        <v>2872</v>
      </c>
      <c r="E12734" s="1" t="s">
        <v>9588</v>
      </c>
      <c r="F12734" s="1" t="s">
        <v>77</v>
      </c>
      <c r="G12734" s="1" t="s">
        <v>17</v>
      </c>
      <c r="H12734" s="1">
        <v>45.0</v>
      </c>
      <c r="I12734" s="3">
        <v>44209.645833333336</v>
      </c>
      <c r="J12734" s="1">
        <v>1.75294864191253</v>
      </c>
      <c r="K12734" s="1" t="s">
        <v>24</v>
      </c>
      <c r="L12734" s="1" t="s">
        <v>940</v>
      </c>
      <c r="M12734" s="3">
        <v>44209.66895284722</v>
      </c>
    </row>
    <row r="12735">
      <c r="A12735" s="1">
        <v>12733.0</v>
      </c>
      <c r="B12735" s="1" t="s">
        <v>9671</v>
      </c>
      <c r="C12735" s="1" t="s">
        <v>22401</v>
      </c>
      <c r="D12735" s="1" t="s">
        <v>42</v>
      </c>
      <c r="E12735" s="1" t="s">
        <v>22402</v>
      </c>
      <c r="F12735" s="1" t="s">
        <v>9674</v>
      </c>
      <c r="G12735" s="1" t="s">
        <v>17</v>
      </c>
      <c r="H12735" s="1">
        <v>45.0</v>
      </c>
      <c r="I12735" s="3">
        <v>44075.572916666664</v>
      </c>
      <c r="J12735" s="1">
        <v>2.67704569179442</v>
      </c>
      <c r="K12735" s="1" t="s">
        <v>46</v>
      </c>
      <c r="L12735" s="1" t="s">
        <v>10041</v>
      </c>
      <c r="M12735" s="3">
        <v>44075.60408931713</v>
      </c>
    </row>
    <row r="12736">
      <c r="A12736" s="1">
        <v>12734.0</v>
      </c>
      <c r="B12736" s="1" t="s">
        <v>63</v>
      </c>
      <c r="C12736" s="1" t="s">
        <v>22403</v>
      </c>
      <c r="D12736" s="1" t="s">
        <v>148</v>
      </c>
      <c r="E12736" s="1" t="s">
        <v>8688</v>
      </c>
      <c r="F12736" s="1" t="s">
        <v>67</v>
      </c>
      <c r="G12736" s="1" t="s">
        <v>17</v>
      </c>
      <c r="H12736" s="1">
        <v>45.0</v>
      </c>
      <c r="I12736" s="3">
        <v>44039.229166666664</v>
      </c>
      <c r="J12736" s="1">
        <v>0.0</v>
      </c>
      <c r="K12736" s="1" t="s">
        <v>24</v>
      </c>
      <c r="M12736" s="3">
        <v>44039.578617673615</v>
      </c>
    </row>
    <row r="12737">
      <c r="A12737" s="1">
        <v>12735.0</v>
      </c>
      <c r="B12737" s="1" t="s">
        <v>1938</v>
      </c>
      <c r="C12737" s="1" t="s">
        <v>22404</v>
      </c>
      <c r="D12737" s="1" t="s">
        <v>2768</v>
      </c>
      <c r="E12737" s="1" t="s">
        <v>22405</v>
      </c>
      <c r="F12737" s="1" t="s">
        <v>1942</v>
      </c>
      <c r="G12737" s="1" t="s">
        <v>39</v>
      </c>
      <c r="H12737" s="1">
        <v>45.0</v>
      </c>
      <c r="I12737" s="3">
        <v>44182.229166666664</v>
      </c>
      <c r="J12737" s="1">
        <v>2.47612523926356</v>
      </c>
      <c r="K12737" s="1" t="s">
        <v>62</v>
      </c>
      <c r="M12737" s="3">
        <v>44182.26549002315</v>
      </c>
    </row>
    <row r="12738">
      <c r="A12738" s="1">
        <v>12736.0</v>
      </c>
      <c r="B12738" s="1" t="s">
        <v>5831</v>
      </c>
      <c r="C12738" s="1" t="s">
        <v>22406</v>
      </c>
      <c r="D12738" s="1" t="s">
        <v>3733</v>
      </c>
      <c r="E12738" s="1" t="s">
        <v>22407</v>
      </c>
      <c r="F12738" s="1" t="s">
        <v>5834</v>
      </c>
      <c r="G12738" s="1" t="s">
        <v>39</v>
      </c>
      <c r="H12738" s="1">
        <v>45.0</v>
      </c>
      <c r="I12738" s="3">
        <v>44086.5625</v>
      </c>
      <c r="J12738" s="1">
        <v>2.14644054921229</v>
      </c>
      <c r="K12738" s="1" t="s">
        <v>46</v>
      </c>
      <c r="L12738" s="1" t="s">
        <v>558</v>
      </c>
      <c r="M12738" s="3">
        <v>44086.59381903935</v>
      </c>
    </row>
    <row r="12739">
      <c r="A12739" s="1">
        <v>12737.0</v>
      </c>
      <c r="B12739" s="1" t="s">
        <v>624</v>
      </c>
      <c r="C12739" s="1" t="s">
        <v>22408</v>
      </c>
      <c r="D12739" s="1" t="s">
        <v>664</v>
      </c>
      <c r="E12739" s="1" t="s">
        <v>22409</v>
      </c>
      <c r="F12739" s="1" t="s">
        <v>628</v>
      </c>
      <c r="G12739" s="1" t="s">
        <v>39</v>
      </c>
      <c r="H12739" s="1">
        <v>45.0</v>
      </c>
      <c r="I12739" s="3">
        <v>43635.708333333336</v>
      </c>
      <c r="J12739" s="1">
        <v>1.62642458010627</v>
      </c>
      <c r="K12739" s="1" t="s">
        <v>24</v>
      </c>
      <c r="M12739" s="3">
        <v>43635.77511769676</v>
      </c>
    </row>
    <row r="12740">
      <c r="A12740" s="1">
        <v>12738.0</v>
      </c>
      <c r="B12740" s="1" t="s">
        <v>768</v>
      </c>
      <c r="C12740" s="1" t="s">
        <v>22410</v>
      </c>
      <c r="D12740" s="1" t="s">
        <v>770</v>
      </c>
      <c r="E12740" s="1" t="s">
        <v>771</v>
      </c>
      <c r="F12740" s="1" t="s">
        <v>772</v>
      </c>
      <c r="G12740" s="1" t="s">
        <v>35</v>
      </c>
      <c r="H12740" s="1">
        <v>45.0</v>
      </c>
      <c r="I12740" s="3">
        <v>44151.645833333336</v>
      </c>
      <c r="J12740" s="1">
        <v>7.26266547801375</v>
      </c>
      <c r="K12740" s="1" t="s">
        <v>166</v>
      </c>
      <c r="M12740" s="3">
        <v>44151.674905</v>
      </c>
    </row>
    <row r="12741">
      <c r="A12741" s="1">
        <v>12739.0</v>
      </c>
      <c r="B12741" s="1" t="s">
        <v>63</v>
      </c>
      <c r="C12741" s="1" t="s">
        <v>22411</v>
      </c>
      <c r="D12741" s="1" t="s">
        <v>65</v>
      </c>
      <c r="E12741" s="1" t="s">
        <v>14481</v>
      </c>
      <c r="F12741" s="1" t="s">
        <v>67</v>
      </c>
      <c r="G12741" s="1" t="s">
        <v>17</v>
      </c>
      <c r="H12741" s="1">
        <v>45.0</v>
      </c>
      <c r="I12741" s="3">
        <v>44253.677083333336</v>
      </c>
      <c r="J12741" s="1">
        <v>2.56013525002347</v>
      </c>
      <c r="K12741" s="1" t="s">
        <v>24</v>
      </c>
      <c r="M12741" s="3">
        <v>44253.708922025464</v>
      </c>
    </row>
    <row r="12742">
      <c r="A12742" s="1">
        <v>12740.0</v>
      </c>
      <c r="B12742" s="1" t="s">
        <v>991</v>
      </c>
      <c r="C12742" s="1" t="s">
        <v>22412</v>
      </c>
      <c r="D12742" s="1" t="s">
        <v>8850</v>
      </c>
      <c r="E12742" s="1" t="s">
        <v>22413</v>
      </c>
      <c r="F12742" s="1" t="s">
        <v>995</v>
      </c>
      <c r="G12742" s="1" t="s">
        <v>39</v>
      </c>
      <c r="H12742" s="1">
        <v>45.0</v>
      </c>
      <c r="I12742" s="3">
        <v>43861.75</v>
      </c>
      <c r="J12742" s="1">
        <v>1.55108884657953</v>
      </c>
      <c r="K12742" s="1" t="s">
        <v>18</v>
      </c>
      <c r="M12742" s="3">
        <v>43861.78574283565</v>
      </c>
    </row>
    <row r="12743">
      <c r="A12743" s="1">
        <v>12741.0</v>
      </c>
      <c r="B12743" s="1" t="s">
        <v>2944</v>
      </c>
      <c r="C12743" s="1" t="s">
        <v>22414</v>
      </c>
      <c r="D12743" s="1" t="s">
        <v>818</v>
      </c>
      <c r="E12743" s="1" t="s">
        <v>22415</v>
      </c>
      <c r="F12743" s="1" t="s">
        <v>2947</v>
      </c>
      <c r="G12743" s="1" t="s">
        <v>39</v>
      </c>
      <c r="H12743" s="1">
        <v>45.0</v>
      </c>
      <c r="I12743" s="3">
        <v>44210.25</v>
      </c>
      <c r="J12743" s="1">
        <v>3.15672725867481</v>
      </c>
      <c r="K12743" s="1" t="s">
        <v>18</v>
      </c>
      <c r="M12743" s="3">
        <v>44210.282083032405</v>
      </c>
    </row>
    <row r="12744">
      <c r="A12744" s="1">
        <v>12742.0</v>
      </c>
      <c r="B12744" s="1" t="s">
        <v>324</v>
      </c>
      <c r="C12744" s="1" t="s">
        <v>22416</v>
      </c>
      <c r="D12744" s="1" t="s">
        <v>326</v>
      </c>
      <c r="E12744" s="1" t="s">
        <v>673</v>
      </c>
      <c r="F12744" s="1" t="s">
        <v>328</v>
      </c>
      <c r="G12744" s="1" t="s">
        <v>17</v>
      </c>
      <c r="H12744" s="1">
        <v>45.0</v>
      </c>
      <c r="I12744" s="3">
        <v>44074.625</v>
      </c>
      <c r="J12744" s="1">
        <v>0.0645210592050682</v>
      </c>
      <c r="K12744" s="1" t="s">
        <v>24</v>
      </c>
      <c r="M12744" s="3">
        <v>44074.66024405092</v>
      </c>
    </row>
    <row r="12745">
      <c r="A12745" s="1">
        <v>12743.0</v>
      </c>
      <c r="B12745" s="1" t="s">
        <v>5602</v>
      </c>
      <c r="C12745" s="1" t="s">
        <v>22417</v>
      </c>
      <c r="D12745" s="1" t="s">
        <v>2248</v>
      </c>
      <c r="E12745" s="1" t="s">
        <v>22418</v>
      </c>
      <c r="F12745" s="1" t="s">
        <v>5605</v>
      </c>
      <c r="G12745" s="1" t="s">
        <v>89</v>
      </c>
      <c r="H12745" s="1">
        <v>45.0</v>
      </c>
      <c r="I12745" s="3">
        <v>44201.74071686342</v>
      </c>
      <c r="J12745" s="1">
        <v>2.90924667765051</v>
      </c>
      <c r="K12745" s="1" t="s">
        <v>601</v>
      </c>
      <c r="L12745" s="1" t="s">
        <v>5606</v>
      </c>
      <c r="M12745" s="3">
        <v>44201.74447670139</v>
      </c>
    </row>
    <row r="12746">
      <c r="A12746" s="1">
        <v>12744.0</v>
      </c>
      <c r="B12746" s="1" t="s">
        <v>6874</v>
      </c>
      <c r="C12746" s="1" t="s">
        <v>22419</v>
      </c>
      <c r="D12746" s="1" t="s">
        <v>998</v>
      </c>
      <c r="E12746" s="1" t="s">
        <v>6876</v>
      </c>
      <c r="F12746" s="1" t="s">
        <v>6877</v>
      </c>
      <c r="G12746" s="1" t="s">
        <v>17</v>
      </c>
      <c r="H12746" s="1">
        <v>45.0</v>
      </c>
      <c r="I12746" s="3">
        <v>43803.291666666664</v>
      </c>
      <c r="J12746" s="1">
        <v>1.25839721297074</v>
      </c>
      <c r="K12746" s="1" t="s">
        <v>24</v>
      </c>
      <c r="M12746" s="3">
        <v>43803.336872465276</v>
      </c>
    </row>
    <row r="12747">
      <c r="A12747" s="1">
        <v>12745.0</v>
      </c>
      <c r="B12747" s="1" t="s">
        <v>2891</v>
      </c>
      <c r="C12747" s="1" t="s">
        <v>22420</v>
      </c>
      <c r="D12747" s="1" t="s">
        <v>5112</v>
      </c>
      <c r="E12747" s="1" t="s">
        <v>22421</v>
      </c>
      <c r="F12747" s="1" t="s">
        <v>2894</v>
      </c>
      <c r="G12747" s="1" t="s">
        <v>89</v>
      </c>
      <c r="H12747" s="1">
        <v>45.0</v>
      </c>
      <c r="I12747" s="3">
        <v>43880.68800685185</v>
      </c>
      <c r="J12747" s="1">
        <v>1.89729458305997</v>
      </c>
      <c r="K12747" s="1" t="s">
        <v>46</v>
      </c>
      <c r="M12747" s="3">
        <v>43880.70601707176</v>
      </c>
    </row>
    <row r="12748">
      <c r="A12748" s="1">
        <v>12746.0</v>
      </c>
      <c r="B12748" s="1" t="s">
        <v>293</v>
      </c>
      <c r="C12748" s="1" t="s">
        <v>22422</v>
      </c>
      <c r="D12748" s="1" t="s">
        <v>126</v>
      </c>
      <c r="E12748" s="1" t="s">
        <v>3472</v>
      </c>
      <c r="F12748" s="1" t="s">
        <v>297</v>
      </c>
      <c r="G12748" s="1" t="s">
        <v>17</v>
      </c>
      <c r="H12748" s="1">
        <v>45.0</v>
      </c>
      <c r="I12748" s="3">
        <v>44110.291666666664</v>
      </c>
      <c r="J12748" s="1">
        <v>1.27209166006915</v>
      </c>
      <c r="K12748" s="1" t="s">
        <v>62</v>
      </c>
      <c r="L12748" s="1" t="s">
        <v>1188</v>
      </c>
      <c r="M12748" s="3">
        <v>44110.31032732639</v>
      </c>
    </row>
    <row r="12749">
      <c r="A12749" s="1">
        <v>12747.0</v>
      </c>
      <c r="B12749" s="1" t="s">
        <v>84</v>
      </c>
      <c r="C12749" s="1" t="s">
        <v>22423</v>
      </c>
      <c r="D12749" s="1" t="s">
        <v>1899</v>
      </c>
      <c r="E12749" s="1" t="s">
        <v>1900</v>
      </c>
      <c r="F12749" s="1" t="s">
        <v>88</v>
      </c>
      <c r="G12749" s="1" t="s">
        <v>35</v>
      </c>
      <c r="H12749" s="1">
        <v>45.0</v>
      </c>
      <c r="I12749" s="3">
        <v>43727.166666666664</v>
      </c>
      <c r="J12749" s="1">
        <v>0.865372506948722</v>
      </c>
      <c r="K12749" s="1" t="s">
        <v>83</v>
      </c>
      <c r="M12749" s="3">
        <v>43727.19812479167</v>
      </c>
    </row>
    <row r="12750">
      <c r="A12750" s="1">
        <v>12748.0</v>
      </c>
      <c r="B12750" s="1" t="s">
        <v>5681</v>
      </c>
      <c r="C12750" s="1" t="s">
        <v>22424</v>
      </c>
      <c r="D12750" s="1" t="s">
        <v>2248</v>
      </c>
      <c r="E12750" s="1" t="s">
        <v>22425</v>
      </c>
      <c r="F12750" s="1" t="s">
        <v>5684</v>
      </c>
      <c r="G12750" s="1" t="s">
        <v>17</v>
      </c>
      <c r="H12750" s="1">
        <v>45.0</v>
      </c>
      <c r="I12750" s="3">
        <v>44144.208333333336</v>
      </c>
      <c r="J12750" s="1">
        <v>2.46449995148356</v>
      </c>
      <c r="K12750" s="1" t="s">
        <v>24</v>
      </c>
      <c r="L12750" s="1" t="s">
        <v>5685</v>
      </c>
      <c r="M12750" s="3">
        <v>44144.237177650466</v>
      </c>
    </row>
    <row r="12751">
      <c r="A12751" s="1">
        <v>12749.0</v>
      </c>
      <c r="B12751" s="1" t="s">
        <v>3923</v>
      </c>
      <c r="C12751" s="1" t="s">
        <v>22426</v>
      </c>
      <c r="D12751" s="1" t="s">
        <v>99</v>
      </c>
      <c r="E12751" s="1" t="s">
        <v>5496</v>
      </c>
      <c r="F12751" s="1" t="s">
        <v>3927</v>
      </c>
      <c r="G12751" s="1" t="s">
        <v>17</v>
      </c>
      <c r="H12751" s="1">
        <v>45.0</v>
      </c>
      <c r="I12751" s="3">
        <v>44232.25</v>
      </c>
      <c r="J12751" s="1">
        <v>7.38622524771793</v>
      </c>
      <c r="K12751" s="1" t="s">
        <v>159</v>
      </c>
      <c r="L12751" s="1" t="s">
        <v>5497</v>
      </c>
      <c r="M12751" s="3">
        <v>44232.28522375</v>
      </c>
    </row>
    <row r="12752">
      <c r="A12752" s="1">
        <v>12750.0</v>
      </c>
      <c r="B12752" s="1" t="s">
        <v>485</v>
      </c>
      <c r="C12752" s="1" t="s">
        <v>22427</v>
      </c>
      <c r="D12752" s="1" t="s">
        <v>4891</v>
      </c>
      <c r="E12752" s="1" t="s">
        <v>1512</v>
      </c>
      <c r="F12752" s="1" t="s">
        <v>489</v>
      </c>
      <c r="G12752" s="1" t="s">
        <v>17</v>
      </c>
      <c r="H12752" s="1">
        <v>45.0</v>
      </c>
      <c r="I12752" s="3">
        <v>44049.666666666664</v>
      </c>
      <c r="J12752" s="1">
        <v>1.49343302130299</v>
      </c>
      <c r="K12752" s="1" t="s">
        <v>166</v>
      </c>
      <c r="M12752" s="3">
        <v>44049.6988680787</v>
      </c>
    </row>
    <row r="12753">
      <c r="A12753" s="1">
        <v>12751.0</v>
      </c>
      <c r="B12753" s="1" t="s">
        <v>439</v>
      </c>
      <c r="C12753" s="1" t="s">
        <v>22428</v>
      </c>
      <c r="D12753" s="1" t="s">
        <v>1531</v>
      </c>
      <c r="E12753" s="1" t="s">
        <v>6902</v>
      </c>
      <c r="F12753" s="1" t="s">
        <v>443</v>
      </c>
      <c r="G12753" s="1" t="s">
        <v>17</v>
      </c>
      <c r="H12753" s="1">
        <v>45.0</v>
      </c>
      <c r="I12753" s="3">
        <v>44214.5625</v>
      </c>
      <c r="J12753" s="1">
        <v>2.86732063688419</v>
      </c>
      <c r="K12753" s="1" t="s">
        <v>18</v>
      </c>
      <c r="L12753" s="1" t="s">
        <v>444</v>
      </c>
      <c r="M12753" s="3">
        <v>44214.61195934028</v>
      </c>
    </row>
    <row r="12754">
      <c r="A12754" s="1">
        <v>12752.0</v>
      </c>
      <c r="B12754" s="1" t="s">
        <v>485</v>
      </c>
      <c r="C12754" s="1" t="s">
        <v>22429</v>
      </c>
      <c r="D12754" s="1" t="s">
        <v>4508</v>
      </c>
      <c r="E12754" s="1" t="s">
        <v>7627</v>
      </c>
      <c r="F12754" s="1" t="s">
        <v>489</v>
      </c>
      <c r="G12754" s="1" t="s">
        <v>17</v>
      </c>
      <c r="H12754" s="1">
        <v>45.0</v>
      </c>
      <c r="I12754" s="3">
        <v>43972.25</v>
      </c>
      <c r="J12754" s="1">
        <v>2.84676963219794</v>
      </c>
      <c r="K12754" s="1" t="s">
        <v>166</v>
      </c>
      <c r="M12754" s="3">
        <v>43972.28259472222</v>
      </c>
    </row>
    <row r="12755">
      <c r="A12755" s="1">
        <v>12753.0</v>
      </c>
      <c r="B12755" s="1" t="s">
        <v>2123</v>
      </c>
      <c r="C12755" s="1" t="s">
        <v>22430</v>
      </c>
      <c r="D12755" s="1" t="s">
        <v>22431</v>
      </c>
      <c r="E12755" s="1" t="s">
        <v>22432</v>
      </c>
      <c r="F12755" s="1" t="s">
        <v>2127</v>
      </c>
      <c r="G12755" s="1" t="s">
        <v>89</v>
      </c>
      <c r="H12755" s="1">
        <v>45.0</v>
      </c>
      <c r="I12755" s="3">
        <v>44144.504738599535</v>
      </c>
      <c r="J12755" s="1">
        <v>1.87154456469947</v>
      </c>
      <c r="K12755" s="1" t="s">
        <v>56</v>
      </c>
      <c r="L12755" s="1" t="s">
        <v>113</v>
      </c>
      <c r="M12755" s="3">
        <v>44144.540041597225</v>
      </c>
    </row>
    <row r="12756">
      <c r="A12756" s="1">
        <v>12754.0</v>
      </c>
      <c r="B12756" s="1" t="s">
        <v>401</v>
      </c>
      <c r="C12756" s="1" t="s">
        <v>22433</v>
      </c>
      <c r="D12756" s="1" t="s">
        <v>998</v>
      </c>
      <c r="E12756" s="1" t="s">
        <v>5528</v>
      </c>
      <c r="F12756" s="1" t="s">
        <v>405</v>
      </c>
      <c r="G12756" s="1" t="s">
        <v>17</v>
      </c>
      <c r="H12756" s="1">
        <v>45.0</v>
      </c>
      <c r="I12756" s="3">
        <v>43850.333333333336</v>
      </c>
      <c r="J12756" s="1">
        <v>1.168504178503</v>
      </c>
      <c r="K12756" s="1" t="s">
        <v>24</v>
      </c>
      <c r="M12756" s="3">
        <v>43850.37008965278</v>
      </c>
    </row>
    <row r="12757">
      <c r="A12757" s="1">
        <v>12755.0</v>
      </c>
      <c r="B12757" s="1" t="s">
        <v>3073</v>
      </c>
      <c r="C12757" s="1" t="s">
        <v>22434</v>
      </c>
      <c r="D12757" s="1" t="s">
        <v>21</v>
      </c>
      <c r="E12757" s="1" t="s">
        <v>7408</v>
      </c>
      <c r="F12757" s="1" t="s">
        <v>3419</v>
      </c>
      <c r="G12757" s="1" t="s">
        <v>17</v>
      </c>
      <c r="H12757" s="1">
        <v>45.0</v>
      </c>
      <c r="I12757" s="3">
        <v>44147.583333333336</v>
      </c>
      <c r="J12757" s="1">
        <v>1.30847787213139</v>
      </c>
      <c r="K12757" s="1" t="s">
        <v>24</v>
      </c>
      <c r="M12757" s="3">
        <v>44147.61279777778</v>
      </c>
    </row>
    <row r="12758">
      <c r="A12758" s="1">
        <v>12756.0</v>
      </c>
      <c r="B12758" s="1" t="s">
        <v>196</v>
      </c>
      <c r="C12758" s="1" t="s">
        <v>22435</v>
      </c>
      <c r="D12758" s="1" t="s">
        <v>19553</v>
      </c>
      <c r="E12758" s="1" t="s">
        <v>13218</v>
      </c>
      <c r="F12758" s="1" t="s">
        <v>200</v>
      </c>
      <c r="G12758" s="1" t="s">
        <v>17</v>
      </c>
      <c r="H12758" s="1">
        <v>45.0</v>
      </c>
      <c r="I12758" s="3">
        <v>43900.229166666664</v>
      </c>
      <c r="J12758" s="1">
        <v>1.39326453066889</v>
      </c>
      <c r="K12758" s="1" t="s">
        <v>24</v>
      </c>
      <c r="M12758" s="3">
        <v>43900.25898148148</v>
      </c>
    </row>
    <row r="12759">
      <c r="A12759" s="1">
        <v>12757.0</v>
      </c>
      <c r="B12759" s="1" t="s">
        <v>2864</v>
      </c>
      <c r="C12759" s="1" t="s">
        <v>22436</v>
      </c>
      <c r="D12759" s="1" t="s">
        <v>411</v>
      </c>
      <c r="E12759" s="1" t="s">
        <v>3766</v>
      </c>
      <c r="F12759" s="1" t="s">
        <v>2867</v>
      </c>
      <c r="G12759" s="1" t="s">
        <v>17</v>
      </c>
      <c r="H12759" s="1">
        <v>45.0</v>
      </c>
      <c r="I12759" s="3">
        <v>43826.625</v>
      </c>
      <c r="J12759" s="1">
        <v>0.0193113467148353</v>
      </c>
      <c r="K12759" s="1" t="s">
        <v>62</v>
      </c>
      <c r="M12759" s="3">
        <v>43826.633529108796</v>
      </c>
    </row>
    <row r="12760">
      <c r="A12760" s="1">
        <v>12758.0</v>
      </c>
      <c r="B12760" s="1" t="s">
        <v>389</v>
      </c>
      <c r="C12760" s="1" t="s">
        <v>22437</v>
      </c>
      <c r="D12760" s="1" t="s">
        <v>1461</v>
      </c>
      <c r="E12760" s="1" t="s">
        <v>22438</v>
      </c>
      <c r="F12760" s="1" t="s">
        <v>393</v>
      </c>
      <c r="G12760" s="1" t="s">
        <v>89</v>
      </c>
      <c r="H12760" s="1">
        <v>45.0</v>
      </c>
      <c r="I12760" s="3">
        <v>43886.79516659722</v>
      </c>
      <c r="J12760" s="1">
        <v>4.0165075665067</v>
      </c>
      <c r="K12760" s="1" t="s">
        <v>18</v>
      </c>
      <c r="M12760" s="3">
        <v>43886.830058541665</v>
      </c>
    </row>
    <row r="12761">
      <c r="A12761" s="1">
        <v>12759.0</v>
      </c>
      <c r="B12761" s="1" t="s">
        <v>150</v>
      </c>
      <c r="C12761" s="1" t="s">
        <v>22439</v>
      </c>
      <c r="D12761" s="1" t="s">
        <v>588</v>
      </c>
      <c r="E12761" s="1" t="s">
        <v>22440</v>
      </c>
      <c r="F12761" s="1" t="s">
        <v>153</v>
      </c>
      <c r="G12761" s="1" t="s">
        <v>17</v>
      </c>
      <c r="H12761" s="1">
        <v>45.0</v>
      </c>
      <c r="I12761" s="3">
        <v>43790.291666666664</v>
      </c>
      <c r="J12761" s="1">
        <v>4.99076055452409</v>
      </c>
      <c r="K12761" s="1" t="s">
        <v>62</v>
      </c>
      <c r="M12761" s="3">
        <v>43790.3390309838</v>
      </c>
    </row>
    <row r="12762">
      <c r="A12762" s="1">
        <v>12760.0</v>
      </c>
      <c r="B12762" s="1" t="s">
        <v>239</v>
      </c>
      <c r="C12762" s="1" t="s">
        <v>22441</v>
      </c>
      <c r="D12762" s="1" t="s">
        <v>1113</v>
      </c>
      <c r="E12762" s="1" t="s">
        <v>7334</v>
      </c>
      <c r="F12762" s="1" t="s">
        <v>243</v>
      </c>
      <c r="G12762" s="1" t="s">
        <v>35</v>
      </c>
      <c r="H12762" s="1">
        <v>45.0</v>
      </c>
      <c r="I12762" s="3">
        <v>44117.291666666664</v>
      </c>
      <c r="J12762" s="1">
        <v>0.377769046644125</v>
      </c>
      <c r="K12762" s="1" t="s">
        <v>46</v>
      </c>
      <c r="L12762" s="1" t="s">
        <v>244</v>
      </c>
      <c r="M12762" s="3">
        <v>44117.32393104167</v>
      </c>
    </row>
    <row r="12763">
      <c r="A12763" s="1">
        <v>12761.0</v>
      </c>
      <c r="B12763" s="1" t="s">
        <v>196</v>
      </c>
      <c r="C12763" s="1" t="s">
        <v>22442</v>
      </c>
      <c r="D12763" s="1" t="s">
        <v>19553</v>
      </c>
      <c r="E12763" s="1" t="s">
        <v>13218</v>
      </c>
      <c r="F12763" s="1" t="s">
        <v>200</v>
      </c>
      <c r="G12763" s="1" t="s">
        <v>17</v>
      </c>
      <c r="H12763" s="1">
        <v>45.0</v>
      </c>
      <c r="I12763" s="3">
        <v>43903.229166666664</v>
      </c>
      <c r="J12763" s="1">
        <v>2.63057977731566</v>
      </c>
      <c r="K12763" s="1" t="s">
        <v>24</v>
      </c>
      <c r="M12763" s="3">
        <v>43903.26076060185</v>
      </c>
    </row>
    <row r="12764">
      <c r="A12764" s="1">
        <v>12762.0</v>
      </c>
      <c r="B12764" s="1" t="s">
        <v>233</v>
      </c>
      <c r="C12764" s="1" t="s">
        <v>22443</v>
      </c>
      <c r="D12764" s="1" t="s">
        <v>1756</v>
      </c>
      <c r="E12764" s="1" t="s">
        <v>6020</v>
      </c>
      <c r="F12764" s="1" t="s">
        <v>237</v>
      </c>
      <c r="G12764" s="1" t="s">
        <v>17</v>
      </c>
      <c r="H12764" s="1">
        <v>45.0</v>
      </c>
      <c r="I12764" s="3">
        <v>44215.239583333336</v>
      </c>
      <c r="J12764" s="1">
        <v>2.06372963014062</v>
      </c>
      <c r="K12764" s="1" t="s">
        <v>24</v>
      </c>
      <c r="L12764" s="1" t="s">
        <v>238</v>
      </c>
      <c r="M12764" s="3">
        <v>44215.27869542824</v>
      </c>
    </row>
    <row r="12765">
      <c r="A12765" s="1">
        <v>12763.0</v>
      </c>
      <c r="B12765" s="1" t="s">
        <v>838</v>
      </c>
      <c r="C12765" s="1" t="s">
        <v>22444</v>
      </c>
      <c r="D12765" s="1" t="s">
        <v>116</v>
      </c>
      <c r="E12765" s="1" t="s">
        <v>8658</v>
      </c>
      <c r="F12765" s="1" t="s">
        <v>842</v>
      </c>
      <c r="G12765" s="1" t="s">
        <v>35</v>
      </c>
      <c r="H12765" s="1">
        <v>45.0</v>
      </c>
      <c r="I12765" s="3">
        <v>44214.645833333336</v>
      </c>
      <c r="J12765" s="1">
        <v>0.0</v>
      </c>
      <c r="K12765" s="1" t="s">
        <v>24</v>
      </c>
      <c r="M12765" s="3">
        <v>44214.68184644676</v>
      </c>
    </row>
    <row r="12766">
      <c r="A12766" s="1">
        <v>12764.0</v>
      </c>
      <c r="B12766" s="1" t="s">
        <v>2188</v>
      </c>
      <c r="C12766" s="1" t="s">
        <v>22445</v>
      </c>
      <c r="D12766" s="1" t="s">
        <v>4454</v>
      </c>
      <c r="E12766" s="1" t="s">
        <v>3459</v>
      </c>
      <c r="F12766" s="1" t="s">
        <v>2192</v>
      </c>
      <c r="G12766" s="1" t="s">
        <v>17</v>
      </c>
      <c r="H12766" s="1">
        <v>45.0</v>
      </c>
      <c r="I12766" s="3">
        <v>43867.208333333336</v>
      </c>
      <c r="J12766" s="1">
        <v>2.07205180570513</v>
      </c>
      <c r="K12766" s="1" t="s">
        <v>18</v>
      </c>
      <c r="M12766" s="3">
        <v>43867.2407772338</v>
      </c>
    </row>
    <row r="12767">
      <c r="A12767" s="1">
        <v>12765.0</v>
      </c>
      <c r="B12767" s="1" t="s">
        <v>4246</v>
      </c>
      <c r="C12767" s="1" t="s">
        <v>22446</v>
      </c>
      <c r="D12767" s="1" t="s">
        <v>4248</v>
      </c>
      <c r="E12767" s="1" t="s">
        <v>4249</v>
      </c>
      <c r="F12767" s="1" t="s">
        <v>4250</v>
      </c>
      <c r="G12767" s="1" t="s">
        <v>17</v>
      </c>
      <c r="H12767" s="1">
        <v>45.0</v>
      </c>
      <c r="I12767" s="3">
        <v>43883.645833333336</v>
      </c>
      <c r="J12767" s="1">
        <v>1.13609632909781</v>
      </c>
      <c r="K12767" s="1" t="s">
        <v>24</v>
      </c>
      <c r="M12767" s="3">
        <v>43883.67706372685</v>
      </c>
    </row>
    <row r="12768">
      <c r="A12768" s="1">
        <v>12766.0</v>
      </c>
      <c r="B12768" s="1" t="s">
        <v>6308</v>
      </c>
      <c r="C12768" s="1" t="s">
        <v>22447</v>
      </c>
      <c r="D12768" s="1" t="s">
        <v>3618</v>
      </c>
      <c r="E12768" s="1" t="s">
        <v>6310</v>
      </c>
      <c r="F12768" s="1" t="s">
        <v>6311</v>
      </c>
      <c r="G12768" s="1" t="s">
        <v>17</v>
      </c>
      <c r="H12768" s="1">
        <v>45.0</v>
      </c>
      <c r="I12768" s="3">
        <v>43925.291666666664</v>
      </c>
      <c r="J12768" s="1">
        <v>0.519421281110258</v>
      </c>
      <c r="K12768" s="1" t="s">
        <v>24</v>
      </c>
      <c r="L12768" s="1" t="s">
        <v>6312</v>
      </c>
      <c r="M12768" s="3">
        <v>43926.317699328705</v>
      </c>
    </row>
    <row r="12769">
      <c r="A12769" s="1">
        <v>12767.0</v>
      </c>
      <c r="B12769" s="1" t="s">
        <v>2534</v>
      </c>
      <c r="C12769" s="1" t="s">
        <v>22448</v>
      </c>
      <c r="D12769" s="1" t="s">
        <v>22449</v>
      </c>
      <c r="E12769" s="1" t="s">
        <v>22450</v>
      </c>
      <c r="F12769" s="1" t="s">
        <v>2538</v>
      </c>
      <c r="G12769" s="1" t="s">
        <v>39</v>
      </c>
      <c r="H12769" s="1">
        <v>45.0</v>
      </c>
      <c r="I12769" s="3">
        <v>43708.375</v>
      </c>
      <c r="J12769" s="1">
        <v>2.78106569583712</v>
      </c>
      <c r="K12769" s="1" t="s">
        <v>18</v>
      </c>
      <c r="M12769" s="3">
        <v>43708.403365439815</v>
      </c>
    </row>
    <row r="12770">
      <c r="A12770" s="1">
        <v>12768.0</v>
      </c>
      <c r="B12770" s="1" t="s">
        <v>4929</v>
      </c>
      <c r="C12770" s="1" t="s">
        <v>22451</v>
      </c>
      <c r="D12770" s="1" t="s">
        <v>664</v>
      </c>
      <c r="E12770" s="1" t="s">
        <v>4931</v>
      </c>
      <c r="F12770" s="1" t="s">
        <v>4932</v>
      </c>
      <c r="G12770" s="1" t="s">
        <v>35</v>
      </c>
      <c r="H12770" s="1">
        <v>45.0</v>
      </c>
      <c r="I12770" s="3">
        <v>43712.291666666664</v>
      </c>
      <c r="J12770" s="1">
        <v>2.12991129241384</v>
      </c>
      <c r="K12770" s="1" t="s">
        <v>24</v>
      </c>
      <c r="M12770" s="3">
        <v>43712.305094166666</v>
      </c>
    </row>
    <row r="12771">
      <c r="A12771" s="1">
        <v>12769.0</v>
      </c>
      <c r="B12771" s="1" t="s">
        <v>6478</v>
      </c>
      <c r="C12771" s="1" t="s">
        <v>22452</v>
      </c>
      <c r="D12771" s="1" t="s">
        <v>3207</v>
      </c>
      <c r="E12771" s="1" t="s">
        <v>7876</v>
      </c>
      <c r="F12771" s="1" t="s">
        <v>6482</v>
      </c>
      <c r="G12771" s="1" t="s">
        <v>35</v>
      </c>
      <c r="H12771" s="1">
        <v>45.0</v>
      </c>
      <c r="I12771" s="3">
        <v>44229.25</v>
      </c>
      <c r="J12771" s="1">
        <v>1.8567580492819</v>
      </c>
      <c r="K12771" s="1" t="s">
        <v>159</v>
      </c>
      <c r="L12771" s="1" t="s">
        <v>495</v>
      </c>
      <c r="M12771" s="3">
        <v>44229.30811392361</v>
      </c>
    </row>
    <row r="12772">
      <c r="A12772" s="1">
        <v>12770.0</v>
      </c>
      <c r="B12772" s="1" t="s">
        <v>3662</v>
      </c>
      <c r="C12772" s="1" t="s">
        <v>22453</v>
      </c>
      <c r="D12772" s="1" t="s">
        <v>3581</v>
      </c>
      <c r="E12772" s="1" t="s">
        <v>22454</v>
      </c>
      <c r="F12772" s="1" t="s">
        <v>3665</v>
      </c>
      <c r="G12772" s="1" t="s">
        <v>17</v>
      </c>
      <c r="H12772" s="1">
        <v>45.0</v>
      </c>
      <c r="I12772" s="3">
        <v>43865.708333333336</v>
      </c>
      <c r="J12772" s="1">
        <v>2.28189152822988</v>
      </c>
      <c r="K12772" s="1" t="s">
        <v>24</v>
      </c>
      <c r="M12772" s="3">
        <v>43865.75432857639</v>
      </c>
    </row>
    <row r="12773">
      <c r="A12773" s="1">
        <v>12771.0</v>
      </c>
      <c r="B12773" s="1" t="s">
        <v>1913</v>
      </c>
      <c r="C12773" s="1" t="s">
        <v>22455</v>
      </c>
      <c r="D12773" s="1" t="s">
        <v>15916</v>
      </c>
      <c r="E12773" s="1" t="s">
        <v>22456</v>
      </c>
      <c r="F12773" s="1" t="s">
        <v>1917</v>
      </c>
      <c r="G12773" s="1" t="s">
        <v>39</v>
      </c>
      <c r="H12773" s="1">
        <v>45.0</v>
      </c>
      <c r="I12773" s="3">
        <v>43885.645833333336</v>
      </c>
      <c r="J12773" s="1">
        <v>4.59004747737862</v>
      </c>
      <c r="K12773" s="1" t="s">
        <v>166</v>
      </c>
      <c r="M12773" s="3">
        <v>43885.684930625</v>
      </c>
    </row>
    <row r="12774">
      <c r="A12774" s="1">
        <v>12772.0</v>
      </c>
      <c r="B12774" s="1" t="s">
        <v>2080</v>
      </c>
      <c r="C12774" s="1" t="s">
        <v>22457</v>
      </c>
      <c r="D12774" s="1" t="s">
        <v>5256</v>
      </c>
      <c r="E12774" s="1" t="s">
        <v>2082</v>
      </c>
      <c r="F12774" s="1" t="s">
        <v>2083</v>
      </c>
      <c r="G12774" s="1" t="s">
        <v>17</v>
      </c>
      <c r="H12774" s="1">
        <v>45.0</v>
      </c>
      <c r="I12774" s="3">
        <v>43817.625</v>
      </c>
      <c r="J12774" s="1">
        <v>5.91361881346345</v>
      </c>
      <c r="K12774" s="1" t="s">
        <v>166</v>
      </c>
      <c r="M12774" s="3">
        <v>43817.66698350695</v>
      </c>
    </row>
    <row r="12775">
      <c r="A12775" s="1">
        <v>12773.0</v>
      </c>
      <c r="B12775" s="1" t="s">
        <v>4775</v>
      </c>
      <c r="C12775" s="1" t="s">
        <v>22458</v>
      </c>
      <c r="D12775" s="1" t="s">
        <v>305</v>
      </c>
      <c r="E12775" s="1" t="s">
        <v>4777</v>
      </c>
      <c r="F12775" s="1" t="s">
        <v>4778</v>
      </c>
      <c r="G12775" s="1" t="s">
        <v>17</v>
      </c>
      <c r="H12775" s="1">
        <v>45.0</v>
      </c>
      <c r="I12775" s="3">
        <v>43891.25</v>
      </c>
      <c r="J12775" s="1">
        <v>1.48182367317988</v>
      </c>
      <c r="K12775" s="1" t="s">
        <v>24</v>
      </c>
      <c r="M12775" s="3">
        <v>43891.29752059028</v>
      </c>
    </row>
    <row r="12776">
      <c r="A12776" s="1">
        <v>12774.0</v>
      </c>
      <c r="B12776" s="1" t="s">
        <v>567</v>
      </c>
      <c r="C12776" s="1" t="s">
        <v>22459</v>
      </c>
      <c r="D12776" s="1" t="s">
        <v>729</v>
      </c>
      <c r="E12776" s="1" t="s">
        <v>22460</v>
      </c>
      <c r="F12776" s="1" t="s">
        <v>570</v>
      </c>
      <c r="G12776" s="1" t="s">
        <v>39</v>
      </c>
      <c r="H12776" s="1">
        <v>45.0</v>
      </c>
      <c r="I12776" s="3">
        <v>43720.25</v>
      </c>
      <c r="J12776" s="1">
        <v>3.95915223450767</v>
      </c>
      <c r="K12776" s="1" t="s">
        <v>24</v>
      </c>
      <c r="M12776" s="3">
        <v>43720.32614780092</v>
      </c>
    </row>
    <row r="12777">
      <c r="A12777" s="1">
        <v>12775.0</v>
      </c>
      <c r="B12777" s="1" t="s">
        <v>2276</v>
      </c>
      <c r="C12777" s="1" t="s">
        <v>22461</v>
      </c>
      <c r="D12777" s="1" t="s">
        <v>3853</v>
      </c>
      <c r="E12777" s="1" t="s">
        <v>11660</v>
      </c>
      <c r="F12777" s="1" t="s">
        <v>2279</v>
      </c>
      <c r="G12777" s="1" t="s">
        <v>17</v>
      </c>
      <c r="H12777" s="1">
        <v>45.0</v>
      </c>
      <c r="I12777" s="3">
        <v>43886.291666666664</v>
      </c>
      <c r="J12777" s="1">
        <v>1.2464114361724</v>
      </c>
      <c r="K12777" s="1" t="s">
        <v>159</v>
      </c>
      <c r="M12777" s="3">
        <v>43886.34583362268</v>
      </c>
    </row>
    <row r="12778">
      <c r="A12778" s="1">
        <v>12776.0</v>
      </c>
      <c r="B12778" s="1" t="s">
        <v>303</v>
      </c>
      <c r="C12778" s="1" t="s">
        <v>22462</v>
      </c>
      <c r="D12778" s="1" t="s">
        <v>305</v>
      </c>
      <c r="E12778" s="1" t="s">
        <v>1671</v>
      </c>
      <c r="F12778" s="1" t="s">
        <v>307</v>
      </c>
      <c r="G12778" s="1" t="s">
        <v>17</v>
      </c>
      <c r="H12778" s="1">
        <v>45.0</v>
      </c>
      <c r="I12778" s="3">
        <v>43906.416666666664</v>
      </c>
      <c r="J12778" s="1">
        <v>1.29698074268447</v>
      </c>
      <c r="K12778" s="1" t="s">
        <v>24</v>
      </c>
      <c r="M12778" s="3">
        <v>43906.450823136576</v>
      </c>
    </row>
    <row r="12779">
      <c r="A12779" s="1">
        <v>12777.0</v>
      </c>
      <c r="B12779" s="1" t="s">
        <v>229</v>
      </c>
      <c r="C12779" s="1" t="s">
        <v>22463</v>
      </c>
      <c r="D12779" s="1" t="s">
        <v>198</v>
      </c>
      <c r="E12779" s="1" t="s">
        <v>1871</v>
      </c>
      <c r="F12779" s="1" t="s">
        <v>232</v>
      </c>
      <c r="G12779" s="1" t="s">
        <v>17</v>
      </c>
      <c r="H12779" s="1">
        <v>45.0</v>
      </c>
      <c r="I12779" s="3">
        <v>44083.677083333336</v>
      </c>
      <c r="J12779" s="1">
        <v>1.32127371117331</v>
      </c>
      <c r="K12779" s="1" t="s">
        <v>24</v>
      </c>
      <c r="M12779" s="3">
        <v>44083.67346758102</v>
      </c>
    </row>
    <row r="12780">
      <c r="A12780" s="1">
        <v>12778.0</v>
      </c>
      <c r="B12780" s="1" t="s">
        <v>896</v>
      </c>
      <c r="C12780" s="1" t="s">
        <v>22464</v>
      </c>
      <c r="D12780" s="1" t="s">
        <v>898</v>
      </c>
      <c r="E12780" s="1" t="s">
        <v>5294</v>
      </c>
      <c r="F12780" s="1" t="s">
        <v>900</v>
      </c>
      <c r="G12780" s="1" t="s">
        <v>17</v>
      </c>
      <c r="H12780" s="1">
        <v>45.0</v>
      </c>
      <c r="I12780" s="3">
        <v>44105.583333333336</v>
      </c>
      <c r="J12780" s="1">
        <v>3.03501517322663</v>
      </c>
      <c r="K12780" s="1" t="s">
        <v>24</v>
      </c>
      <c r="M12780" s="3">
        <v>44105.64238511574</v>
      </c>
    </row>
    <row r="12781">
      <c r="A12781" s="1">
        <v>12779.0</v>
      </c>
      <c r="B12781" s="1" t="s">
        <v>324</v>
      </c>
      <c r="C12781" s="1" t="s">
        <v>22465</v>
      </c>
      <c r="D12781" s="1" t="s">
        <v>326</v>
      </c>
      <c r="E12781" s="1" t="s">
        <v>9108</v>
      </c>
      <c r="F12781" s="1" t="s">
        <v>328</v>
      </c>
      <c r="G12781" s="1" t="s">
        <v>17</v>
      </c>
      <c r="H12781" s="1">
        <v>45.0</v>
      </c>
      <c r="I12781" s="3">
        <v>43959.4375</v>
      </c>
      <c r="J12781" s="1">
        <v>0.793737329863257</v>
      </c>
      <c r="K12781" s="1" t="s">
        <v>24</v>
      </c>
      <c r="M12781" s="3">
        <v>43959.473985358796</v>
      </c>
    </row>
    <row r="12782">
      <c r="A12782" s="1">
        <v>12780.0</v>
      </c>
      <c r="B12782" s="1" t="s">
        <v>22466</v>
      </c>
      <c r="C12782" s="1" t="s">
        <v>22467</v>
      </c>
      <c r="D12782" s="1" t="s">
        <v>6480</v>
      </c>
      <c r="E12782" s="1" t="s">
        <v>22468</v>
      </c>
      <c r="F12782" s="1" t="s">
        <v>22469</v>
      </c>
      <c r="G12782" s="1" t="s">
        <v>39</v>
      </c>
      <c r="H12782" s="1">
        <v>45.0</v>
      </c>
      <c r="I12782" s="3">
        <v>44238.458333333336</v>
      </c>
      <c r="J12782" s="1">
        <v>3.31551364329927</v>
      </c>
      <c r="K12782" s="1" t="s">
        <v>166</v>
      </c>
      <c r="L12782" s="1" t="s">
        <v>318</v>
      </c>
      <c r="M12782" s="3">
        <v>44238.495164050924</v>
      </c>
    </row>
    <row r="12783">
      <c r="A12783" s="1">
        <v>12781.0</v>
      </c>
      <c r="B12783" s="1" t="s">
        <v>293</v>
      </c>
      <c r="C12783" s="1" t="s">
        <v>22470</v>
      </c>
      <c r="D12783" s="1" t="s">
        <v>1325</v>
      </c>
      <c r="E12783" s="1" t="s">
        <v>7614</v>
      </c>
      <c r="F12783" s="1" t="s">
        <v>297</v>
      </c>
      <c r="G12783" s="1" t="s">
        <v>17</v>
      </c>
      <c r="H12783" s="1">
        <v>45.0</v>
      </c>
      <c r="I12783" s="3">
        <v>44038.541666666664</v>
      </c>
      <c r="J12783" s="1">
        <v>0.461833728475736</v>
      </c>
      <c r="K12783" s="1" t="s">
        <v>62</v>
      </c>
      <c r="M12783" s="3">
        <v>44038.56295677083</v>
      </c>
    </row>
    <row r="12784">
      <c r="A12784" s="1">
        <v>12782.0</v>
      </c>
      <c r="B12784" s="1" t="s">
        <v>1031</v>
      </c>
      <c r="C12784" s="1" t="s">
        <v>22471</v>
      </c>
      <c r="D12784" s="1" t="s">
        <v>998</v>
      </c>
      <c r="E12784" s="1" t="s">
        <v>1125</v>
      </c>
      <c r="F12784" s="1" t="s">
        <v>1034</v>
      </c>
      <c r="G12784" s="1" t="s">
        <v>17</v>
      </c>
      <c r="H12784" s="1">
        <v>45.0</v>
      </c>
      <c r="I12784" s="3">
        <v>43868.385416666664</v>
      </c>
      <c r="J12784" s="1">
        <v>2.09160646874165</v>
      </c>
      <c r="K12784" s="1" t="s">
        <v>24</v>
      </c>
      <c r="M12784" s="3">
        <v>43868.41005111111</v>
      </c>
    </row>
    <row r="12785">
      <c r="A12785" s="1">
        <v>12783.0</v>
      </c>
      <c r="B12785" s="1" t="s">
        <v>2136</v>
      </c>
      <c r="C12785" s="1" t="s">
        <v>22472</v>
      </c>
      <c r="D12785" s="1" t="s">
        <v>27</v>
      </c>
      <c r="E12785" s="1" t="s">
        <v>2138</v>
      </c>
      <c r="F12785" s="1" t="s">
        <v>2139</v>
      </c>
      <c r="G12785" s="1" t="s">
        <v>17</v>
      </c>
      <c r="H12785" s="1">
        <v>45.0</v>
      </c>
      <c r="I12785" s="3">
        <v>44139.333333333336</v>
      </c>
      <c r="J12785" s="1">
        <v>4.18640473828609</v>
      </c>
      <c r="K12785" s="1" t="s">
        <v>18</v>
      </c>
      <c r="L12785" s="1" t="s">
        <v>2140</v>
      </c>
      <c r="M12785" s="3">
        <v>44139.46379943287</v>
      </c>
    </row>
    <row r="12786">
      <c r="A12786" s="1">
        <v>12784.0</v>
      </c>
      <c r="B12786" s="1" t="s">
        <v>4356</v>
      </c>
      <c r="C12786" s="1" t="s">
        <v>22473</v>
      </c>
      <c r="D12786" s="1" t="s">
        <v>411</v>
      </c>
      <c r="E12786" s="1" t="s">
        <v>4358</v>
      </c>
      <c r="F12786" s="1" t="s">
        <v>4359</v>
      </c>
      <c r="G12786" s="1" t="s">
        <v>17</v>
      </c>
      <c r="H12786" s="1">
        <v>45.0</v>
      </c>
      <c r="I12786" s="3">
        <v>44004.197916666664</v>
      </c>
      <c r="J12786" s="1">
        <v>0.287582532028324</v>
      </c>
      <c r="K12786" s="1" t="s">
        <v>62</v>
      </c>
      <c r="L12786" s="1" t="s">
        <v>4360</v>
      </c>
      <c r="M12786" s="3">
        <v>44004.28932800926</v>
      </c>
    </row>
    <row r="12787">
      <c r="A12787" s="1">
        <v>12785.0</v>
      </c>
      <c r="B12787" s="1" t="s">
        <v>293</v>
      </c>
      <c r="C12787" s="1" t="s">
        <v>22474</v>
      </c>
      <c r="D12787" s="1" t="s">
        <v>588</v>
      </c>
      <c r="E12787" s="1" t="s">
        <v>9720</v>
      </c>
      <c r="F12787" s="1" t="s">
        <v>297</v>
      </c>
      <c r="G12787" s="1" t="s">
        <v>17</v>
      </c>
      <c r="H12787" s="1">
        <v>45.0</v>
      </c>
      <c r="I12787" s="3">
        <v>43830.541666666664</v>
      </c>
      <c r="J12787" s="1">
        <v>4.31439954791602</v>
      </c>
      <c r="K12787" s="1" t="s">
        <v>62</v>
      </c>
      <c r="M12787" s="3">
        <v>43830.56825564815</v>
      </c>
    </row>
    <row r="12788">
      <c r="A12788" s="1">
        <v>12786.0</v>
      </c>
      <c r="B12788" s="1" t="s">
        <v>239</v>
      </c>
      <c r="C12788" s="1" t="s">
        <v>22475</v>
      </c>
      <c r="D12788" s="1" t="s">
        <v>1137</v>
      </c>
      <c r="E12788" s="1" t="s">
        <v>7814</v>
      </c>
      <c r="F12788" s="1" t="s">
        <v>243</v>
      </c>
      <c r="G12788" s="1" t="s">
        <v>35</v>
      </c>
      <c r="H12788" s="1">
        <v>45.0</v>
      </c>
      <c r="I12788" s="3">
        <v>43986.291666666664</v>
      </c>
      <c r="J12788" s="1">
        <v>0.0</v>
      </c>
      <c r="K12788" s="1" t="s">
        <v>46</v>
      </c>
      <c r="M12788" s="3">
        <v>43986.332028854165</v>
      </c>
    </row>
    <row r="12789">
      <c r="A12789" s="1">
        <v>12787.0</v>
      </c>
      <c r="B12789" s="1" t="s">
        <v>485</v>
      </c>
      <c r="C12789" s="1" t="s">
        <v>22476</v>
      </c>
      <c r="D12789" s="1" t="s">
        <v>1418</v>
      </c>
      <c r="E12789" s="1" t="s">
        <v>15645</v>
      </c>
      <c r="F12789" s="1" t="s">
        <v>489</v>
      </c>
      <c r="G12789" s="1" t="s">
        <v>17</v>
      </c>
      <c r="H12789" s="1">
        <v>45.0</v>
      </c>
      <c r="I12789" s="3">
        <v>43906.25</v>
      </c>
      <c r="J12789" s="1">
        <v>0.0</v>
      </c>
      <c r="K12789" s="1" t="s">
        <v>166</v>
      </c>
      <c r="M12789" s="3">
        <v>43906.47949570602</v>
      </c>
    </row>
    <row r="12790">
      <c r="A12790" s="1">
        <v>12788.0</v>
      </c>
      <c r="B12790" s="1" t="s">
        <v>17224</v>
      </c>
      <c r="C12790" s="1" t="s">
        <v>22477</v>
      </c>
      <c r="D12790" s="1" t="s">
        <v>8387</v>
      </c>
      <c r="E12790" s="1" t="s">
        <v>22478</v>
      </c>
      <c r="F12790" s="1" t="s">
        <v>17227</v>
      </c>
      <c r="G12790" s="1" t="s">
        <v>39</v>
      </c>
      <c r="H12790" s="1">
        <v>45.0</v>
      </c>
      <c r="I12790" s="3">
        <v>43891.520833333336</v>
      </c>
      <c r="J12790" s="1">
        <v>2.16700385219386</v>
      </c>
      <c r="K12790" s="1" t="s">
        <v>24</v>
      </c>
      <c r="M12790" s="3">
        <v>43891.58456951389</v>
      </c>
    </row>
    <row r="12791">
      <c r="A12791" s="1">
        <v>12789.0</v>
      </c>
      <c r="B12791" s="1" t="s">
        <v>239</v>
      </c>
      <c r="C12791" s="1" t="s">
        <v>22479</v>
      </c>
      <c r="D12791" s="1" t="s">
        <v>80</v>
      </c>
      <c r="E12791" s="1" t="s">
        <v>11389</v>
      </c>
      <c r="F12791" s="1" t="s">
        <v>243</v>
      </c>
      <c r="G12791" s="1" t="s">
        <v>35</v>
      </c>
      <c r="H12791" s="1">
        <v>45.0</v>
      </c>
      <c r="I12791" s="3">
        <v>43878.291666666664</v>
      </c>
      <c r="J12791" s="1">
        <v>0.227249485006768</v>
      </c>
      <c r="K12791" s="1" t="s">
        <v>46</v>
      </c>
      <c r="M12791" s="3">
        <v>43878.324430277775</v>
      </c>
    </row>
    <row r="12792">
      <c r="A12792" s="1">
        <v>12790.0</v>
      </c>
      <c r="B12792" s="1" t="s">
        <v>345</v>
      </c>
      <c r="C12792" s="1" t="s">
        <v>22480</v>
      </c>
      <c r="D12792" s="1" t="s">
        <v>1549</v>
      </c>
      <c r="E12792" s="1" t="s">
        <v>22481</v>
      </c>
      <c r="F12792" s="1" t="s">
        <v>349</v>
      </c>
      <c r="G12792" s="1" t="s">
        <v>39</v>
      </c>
      <c r="H12792" s="1">
        <v>45.0</v>
      </c>
      <c r="I12792" s="3">
        <v>43879.177083333336</v>
      </c>
      <c r="J12792" s="1">
        <v>0.899606578641429</v>
      </c>
      <c r="K12792" s="1" t="s">
        <v>24</v>
      </c>
      <c r="M12792" s="3">
        <v>43879.204655601854</v>
      </c>
    </row>
    <row r="12793">
      <c r="A12793" s="1">
        <v>12791.0</v>
      </c>
      <c r="B12793" s="1" t="s">
        <v>196</v>
      </c>
      <c r="C12793" s="1" t="s">
        <v>22482</v>
      </c>
      <c r="D12793" s="1" t="s">
        <v>470</v>
      </c>
      <c r="E12793" s="1" t="s">
        <v>471</v>
      </c>
      <c r="F12793" s="1" t="s">
        <v>200</v>
      </c>
      <c r="G12793" s="1" t="s">
        <v>17</v>
      </c>
      <c r="H12793" s="1">
        <v>45.0</v>
      </c>
      <c r="I12793" s="3">
        <v>44081.21875</v>
      </c>
      <c r="J12793" s="1">
        <v>0.871649964119348</v>
      </c>
      <c r="K12793" s="1" t="s">
        <v>24</v>
      </c>
      <c r="M12793" s="3">
        <v>44081.26484019676</v>
      </c>
    </row>
    <row r="12794">
      <c r="A12794" s="1">
        <v>12792.0</v>
      </c>
      <c r="B12794" s="1" t="s">
        <v>239</v>
      </c>
      <c r="C12794" s="1" t="s">
        <v>22483</v>
      </c>
      <c r="D12794" s="1" t="s">
        <v>630</v>
      </c>
      <c r="E12794" s="1" t="s">
        <v>3502</v>
      </c>
      <c r="F12794" s="1" t="s">
        <v>243</v>
      </c>
      <c r="G12794" s="1" t="s">
        <v>35</v>
      </c>
      <c r="H12794" s="1">
        <v>45.0</v>
      </c>
      <c r="I12794" s="3">
        <v>43931.25</v>
      </c>
      <c r="J12794" s="1">
        <v>1.71703458958867</v>
      </c>
      <c r="K12794" s="1" t="s">
        <v>46</v>
      </c>
      <c r="M12794" s="3">
        <v>43931.289314340276</v>
      </c>
    </row>
    <row r="12795">
      <c r="A12795" s="1">
        <v>12793.0</v>
      </c>
      <c r="B12795" s="1" t="s">
        <v>229</v>
      </c>
      <c r="C12795" s="1" t="s">
        <v>22484</v>
      </c>
      <c r="D12795" s="1" t="s">
        <v>198</v>
      </c>
      <c r="E12795" s="1" t="s">
        <v>1141</v>
      </c>
      <c r="F12795" s="1" t="s">
        <v>232</v>
      </c>
      <c r="G12795" s="1" t="s">
        <v>35</v>
      </c>
      <c r="H12795" s="1">
        <v>45.0</v>
      </c>
      <c r="I12795" s="3">
        <v>44105.625</v>
      </c>
      <c r="J12795" s="1">
        <v>3.41245252611783</v>
      </c>
      <c r="K12795" s="1" t="s">
        <v>24</v>
      </c>
      <c r="M12795" s="3">
        <v>44105.7526571875</v>
      </c>
    </row>
    <row r="12796">
      <c r="A12796" s="1">
        <v>12794.0</v>
      </c>
      <c r="B12796" s="1" t="s">
        <v>1238</v>
      </c>
      <c r="C12796" s="1" t="s">
        <v>22485</v>
      </c>
      <c r="D12796" s="1" t="s">
        <v>2521</v>
      </c>
      <c r="E12796" s="1" t="s">
        <v>22486</v>
      </c>
      <c r="F12796" s="1" t="s">
        <v>1241</v>
      </c>
      <c r="G12796" s="1" t="s">
        <v>39</v>
      </c>
      <c r="H12796" s="1">
        <v>45.0</v>
      </c>
      <c r="I12796" s="3">
        <v>43912.75</v>
      </c>
      <c r="J12796" s="1">
        <v>1.93382276272266</v>
      </c>
      <c r="K12796" s="1" t="s">
        <v>24</v>
      </c>
      <c r="M12796" s="3">
        <v>43912.77671449074</v>
      </c>
    </row>
    <row r="12797">
      <c r="A12797" s="1">
        <v>12795.0</v>
      </c>
      <c r="B12797" s="1" t="s">
        <v>501</v>
      </c>
      <c r="C12797" s="1" t="s">
        <v>22487</v>
      </c>
      <c r="D12797" s="1" t="s">
        <v>503</v>
      </c>
      <c r="E12797" s="1" t="s">
        <v>3279</v>
      </c>
      <c r="F12797" s="1" t="s">
        <v>505</v>
      </c>
      <c r="G12797" s="1" t="s">
        <v>17</v>
      </c>
      <c r="H12797" s="1">
        <v>45.0</v>
      </c>
      <c r="I12797" s="3">
        <v>43806.208333333336</v>
      </c>
      <c r="J12797" s="1">
        <v>0.918304608975058</v>
      </c>
      <c r="K12797" s="1" t="s">
        <v>18</v>
      </c>
      <c r="M12797" s="3">
        <v>43806.37929962963</v>
      </c>
    </row>
    <row r="12798">
      <c r="A12798" s="1">
        <v>12796.0</v>
      </c>
      <c r="B12798" s="1" t="s">
        <v>1090</v>
      </c>
      <c r="C12798" s="1" t="s">
        <v>22488</v>
      </c>
      <c r="D12798" s="1" t="s">
        <v>1558</v>
      </c>
      <c r="E12798" s="1" t="s">
        <v>5937</v>
      </c>
      <c r="F12798" s="1" t="s">
        <v>1094</v>
      </c>
      <c r="G12798" s="1" t="s">
        <v>17</v>
      </c>
      <c r="H12798" s="1">
        <v>45.0</v>
      </c>
      <c r="I12798" s="3">
        <v>44203.25</v>
      </c>
      <c r="J12798" s="1">
        <v>3.11342340147039</v>
      </c>
      <c r="K12798" s="1" t="s">
        <v>166</v>
      </c>
      <c r="L12798" s="1" t="s">
        <v>167</v>
      </c>
      <c r="M12798" s="3">
        <v>44203.35594622685</v>
      </c>
    </row>
    <row r="12799">
      <c r="A12799" s="1">
        <v>12797.0</v>
      </c>
      <c r="B12799" s="1" t="s">
        <v>806</v>
      </c>
      <c r="C12799" s="1" t="s">
        <v>22489</v>
      </c>
      <c r="D12799" s="1" t="s">
        <v>2402</v>
      </c>
      <c r="E12799" s="1" t="s">
        <v>15126</v>
      </c>
      <c r="F12799" s="1" t="s">
        <v>810</v>
      </c>
      <c r="G12799" s="1" t="s">
        <v>35</v>
      </c>
      <c r="H12799" s="1">
        <v>45.0</v>
      </c>
      <c r="I12799" s="3">
        <v>43651.708333333336</v>
      </c>
      <c r="J12799" s="1">
        <v>2.00447767258002</v>
      </c>
      <c r="K12799" s="1" t="s">
        <v>24</v>
      </c>
      <c r="M12799" s="3">
        <v>43651.71244239583</v>
      </c>
    </row>
    <row r="12800">
      <c r="A12800" s="1">
        <v>12798.0</v>
      </c>
      <c r="B12800" s="1" t="s">
        <v>1012</v>
      </c>
      <c r="C12800" s="1" t="s">
        <v>22490</v>
      </c>
      <c r="D12800" s="1" t="s">
        <v>1014</v>
      </c>
      <c r="E12800" s="1" t="s">
        <v>1573</v>
      </c>
      <c r="F12800" s="1" t="s">
        <v>1016</v>
      </c>
      <c r="G12800" s="1" t="s">
        <v>17</v>
      </c>
      <c r="H12800" s="1">
        <v>45.0</v>
      </c>
      <c r="I12800" s="3">
        <v>43902.541666666664</v>
      </c>
      <c r="J12800" s="1">
        <v>0.32360781856308</v>
      </c>
      <c r="K12800" s="1" t="s">
        <v>166</v>
      </c>
      <c r="M12800" s="3">
        <v>43902.57482033565</v>
      </c>
    </row>
    <row r="12801">
      <c r="A12801" s="1">
        <v>12799.0</v>
      </c>
      <c r="B12801" s="1" t="s">
        <v>4046</v>
      </c>
      <c r="C12801" s="1" t="s">
        <v>22491</v>
      </c>
      <c r="D12801" s="1" t="s">
        <v>116</v>
      </c>
      <c r="E12801" s="1" t="s">
        <v>11401</v>
      </c>
      <c r="F12801" s="1" t="s">
        <v>4049</v>
      </c>
      <c r="G12801" s="1" t="s">
        <v>35</v>
      </c>
      <c r="H12801" s="1">
        <v>45.0</v>
      </c>
      <c r="I12801" s="3">
        <v>44138.166666666664</v>
      </c>
      <c r="J12801" s="1">
        <v>3.54578025614894</v>
      </c>
      <c r="K12801" s="1" t="s">
        <v>24</v>
      </c>
      <c r="L12801" s="1" t="s">
        <v>4561</v>
      </c>
      <c r="M12801" s="3">
        <v>44138.185121041664</v>
      </c>
    </row>
    <row r="12802">
      <c r="A12802" s="1">
        <v>12800.0</v>
      </c>
      <c r="B12802" s="1" t="s">
        <v>21872</v>
      </c>
      <c r="C12802" s="1" t="s">
        <v>22492</v>
      </c>
      <c r="D12802" s="1" t="s">
        <v>80</v>
      </c>
      <c r="E12802" s="1" t="s">
        <v>22493</v>
      </c>
      <c r="F12802" s="1" t="s">
        <v>21875</v>
      </c>
      <c r="G12802" s="1" t="s">
        <v>39</v>
      </c>
      <c r="H12802" s="1">
        <v>45.0</v>
      </c>
      <c r="I12802" s="3">
        <v>43899.334027777775</v>
      </c>
      <c r="J12802" s="1">
        <v>0.806658185643631</v>
      </c>
      <c r="K12802" s="1" t="s">
        <v>1376</v>
      </c>
      <c r="M12802" s="3">
        <v>43899.40974452547</v>
      </c>
    </row>
    <row r="12803">
      <c r="A12803" s="1">
        <v>12801.0</v>
      </c>
      <c r="B12803" s="1" t="s">
        <v>2084</v>
      </c>
      <c r="C12803" s="1" t="s">
        <v>22494</v>
      </c>
      <c r="D12803" s="1" t="s">
        <v>1036</v>
      </c>
      <c r="E12803" s="1" t="s">
        <v>6613</v>
      </c>
      <c r="F12803" s="1" t="s">
        <v>2087</v>
      </c>
      <c r="G12803" s="1" t="s">
        <v>17</v>
      </c>
      <c r="H12803" s="1">
        <v>45.0</v>
      </c>
      <c r="I12803" s="3">
        <v>44186.333333333336</v>
      </c>
      <c r="J12803" s="1">
        <v>1.17301237826851</v>
      </c>
      <c r="K12803" s="1" t="s">
        <v>601</v>
      </c>
      <c r="L12803" s="1" t="s">
        <v>1547</v>
      </c>
      <c r="M12803" s="3">
        <v>44186.35869990741</v>
      </c>
    </row>
    <row r="12804">
      <c r="A12804" s="1">
        <v>12802.0</v>
      </c>
      <c r="B12804" s="1" t="s">
        <v>150</v>
      </c>
      <c r="C12804" s="1" t="s">
        <v>22495</v>
      </c>
      <c r="D12804" s="1" t="s">
        <v>588</v>
      </c>
      <c r="E12804" s="1" t="s">
        <v>9699</v>
      </c>
      <c r="F12804" s="1" t="s">
        <v>153</v>
      </c>
      <c r="G12804" s="1" t="s">
        <v>17</v>
      </c>
      <c r="H12804" s="1">
        <v>45.0</v>
      </c>
      <c r="I12804" s="3">
        <v>43782.291666666664</v>
      </c>
      <c r="J12804" s="1">
        <v>6.5616925248368</v>
      </c>
      <c r="K12804" s="1" t="s">
        <v>62</v>
      </c>
      <c r="M12804" s="3">
        <v>43782.32932842593</v>
      </c>
    </row>
    <row r="12805">
      <c r="A12805" s="1">
        <v>12803.0</v>
      </c>
      <c r="B12805" s="1" t="s">
        <v>278</v>
      </c>
      <c r="C12805" s="1" t="s">
        <v>22496</v>
      </c>
      <c r="D12805" s="1" t="s">
        <v>21</v>
      </c>
      <c r="E12805" s="1" t="s">
        <v>2322</v>
      </c>
      <c r="F12805" s="1" t="s">
        <v>281</v>
      </c>
      <c r="G12805" s="1" t="s">
        <v>35</v>
      </c>
      <c r="H12805" s="1">
        <v>45.0</v>
      </c>
      <c r="I12805" s="3">
        <v>44235.302083333336</v>
      </c>
      <c r="J12805" s="1">
        <v>1.89658005561014</v>
      </c>
      <c r="K12805" s="1" t="s">
        <v>24</v>
      </c>
      <c r="M12805" s="3">
        <v>44235.33541104167</v>
      </c>
    </row>
    <row r="12806">
      <c r="A12806" s="1">
        <v>12804.0</v>
      </c>
      <c r="B12806" s="1" t="s">
        <v>366</v>
      </c>
      <c r="C12806" s="1" t="s">
        <v>22497</v>
      </c>
      <c r="D12806" s="1" t="s">
        <v>1110</v>
      </c>
      <c r="E12806" s="1" t="s">
        <v>22498</v>
      </c>
      <c r="F12806" s="1" t="s">
        <v>370</v>
      </c>
      <c r="G12806" s="1" t="s">
        <v>39</v>
      </c>
      <c r="H12806" s="1">
        <v>45.0</v>
      </c>
      <c r="I12806" s="3">
        <v>44152.677083333336</v>
      </c>
      <c r="J12806" s="1">
        <v>2.80846115606265</v>
      </c>
      <c r="K12806" s="1" t="s">
        <v>166</v>
      </c>
      <c r="M12806" s="3">
        <v>44152.7144806713</v>
      </c>
    </row>
    <row r="12807">
      <c r="A12807" s="1">
        <v>12805.0</v>
      </c>
      <c r="B12807" s="1" t="s">
        <v>824</v>
      </c>
      <c r="C12807" s="1" t="s">
        <v>22499</v>
      </c>
      <c r="D12807" s="1" t="s">
        <v>99</v>
      </c>
      <c r="E12807" s="1" t="s">
        <v>22500</v>
      </c>
      <c r="F12807" s="1" t="s">
        <v>827</v>
      </c>
      <c r="G12807" s="1" t="s">
        <v>39</v>
      </c>
      <c r="H12807" s="1">
        <v>45.0</v>
      </c>
      <c r="I12807" s="3">
        <v>44112.291666666664</v>
      </c>
      <c r="J12807" s="1">
        <v>2.44468071119575</v>
      </c>
      <c r="K12807" s="1" t="s">
        <v>24</v>
      </c>
      <c r="M12807" s="3">
        <v>44112.32237175926</v>
      </c>
    </row>
    <row r="12808">
      <c r="A12808" s="1">
        <v>12806.0</v>
      </c>
      <c r="B12808" s="1" t="s">
        <v>4861</v>
      </c>
      <c r="C12808" s="1" t="s">
        <v>22501</v>
      </c>
      <c r="D12808" s="1" t="s">
        <v>37</v>
      </c>
      <c r="E12808" s="1" t="s">
        <v>4863</v>
      </c>
      <c r="F12808" s="1" t="s">
        <v>4864</v>
      </c>
      <c r="G12808" s="1" t="s">
        <v>17</v>
      </c>
      <c r="H12808" s="1">
        <v>45.0</v>
      </c>
      <c r="I12808" s="3">
        <v>44099.458333333336</v>
      </c>
      <c r="J12808" s="1">
        <v>7.855518815012</v>
      </c>
      <c r="K12808" s="1" t="s">
        <v>1376</v>
      </c>
      <c r="M12808" s="3">
        <v>44099.44301289352</v>
      </c>
    </row>
    <row r="12809">
      <c r="A12809" s="1">
        <v>12807.0</v>
      </c>
      <c r="B12809" s="1" t="s">
        <v>2339</v>
      </c>
      <c r="C12809" s="1" t="s">
        <v>22502</v>
      </c>
      <c r="D12809" s="1" t="s">
        <v>1442</v>
      </c>
      <c r="E12809" s="1" t="s">
        <v>22503</v>
      </c>
      <c r="F12809" s="1" t="s">
        <v>2342</v>
      </c>
      <c r="G12809" s="1" t="s">
        <v>39</v>
      </c>
      <c r="H12809" s="1">
        <v>45.0</v>
      </c>
      <c r="I12809" s="3">
        <v>43468.666666666664</v>
      </c>
      <c r="J12809" s="1">
        <v>0.725137251551682</v>
      </c>
      <c r="K12809" s="1" t="s">
        <v>24</v>
      </c>
      <c r="M12809" s="3">
        <v>43468.68453302083</v>
      </c>
    </row>
    <row r="12810">
      <c r="A12810" s="1">
        <v>12808.0</v>
      </c>
      <c r="B12810" s="1" t="s">
        <v>6874</v>
      </c>
      <c r="C12810" s="1" t="s">
        <v>22504</v>
      </c>
      <c r="D12810" s="1" t="s">
        <v>998</v>
      </c>
      <c r="E12810" s="1" t="s">
        <v>6876</v>
      </c>
      <c r="F12810" s="1" t="s">
        <v>6877</v>
      </c>
      <c r="G12810" s="1" t="s">
        <v>17</v>
      </c>
      <c r="H12810" s="1">
        <v>45.0</v>
      </c>
      <c r="I12810" s="3">
        <v>43805.791666666664</v>
      </c>
      <c r="J12810" s="1">
        <v>2.29553632969767</v>
      </c>
      <c r="K12810" s="1" t="s">
        <v>24</v>
      </c>
      <c r="M12810" s="3">
        <v>43805.83450921296</v>
      </c>
    </row>
    <row r="12811">
      <c r="A12811" s="1">
        <v>12809.0</v>
      </c>
      <c r="B12811" s="1" t="s">
        <v>22505</v>
      </c>
      <c r="C12811" s="1" t="s">
        <v>22506</v>
      </c>
      <c r="D12811" s="1" t="s">
        <v>8286</v>
      </c>
      <c r="E12811" s="1" t="s">
        <v>22507</v>
      </c>
      <c r="F12811" s="1" t="s">
        <v>22508</v>
      </c>
      <c r="G12811" s="1" t="s">
        <v>89</v>
      </c>
      <c r="H12811" s="1">
        <v>45.0</v>
      </c>
      <c r="I12811" s="3">
        <v>44126.70144841435</v>
      </c>
      <c r="J12811" s="1">
        <v>1.33240390856073</v>
      </c>
      <c r="K12811" s="1" t="s">
        <v>24</v>
      </c>
      <c r="M12811" s="3">
        <v>44126.73764814815</v>
      </c>
    </row>
    <row r="12812">
      <c r="A12812" s="1">
        <v>12810.0</v>
      </c>
      <c r="B12812" s="1" t="s">
        <v>97</v>
      </c>
      <c r="C12812" s="1" t="s">
        <v>22509</v>
      </c>
      <c r="D12812" s="1" t="s">
        <v>1446</v>
      </c>
      <c r="E12812" s="1" t="s">
        <v>22510</v>
      </c>
      <c r="F12812" s="1" t="s">
        <v>101</v>
      </c>
      <c r="G12812" s="1" t="s">
        <v>39</v>
      </c>
      <c r="H12812" s="1">
        <v>45.0</v>
      </c>
      <c r="I12812" s="3">
        <v>43957.395833333336</v>
      </c>
      <c r="J12812" s="1">
        <v>2.59009995539512</v>
      </c>
      <c r="K12812" s="1" t="s">
        <v>24</v>
      </c>
      <c r="L12812" s="1" t="s">
        <v>882</v>
      </c>
      <c r="M12812" s="3">
        <v>43957.44197559028</v>
      </c>
    </row>
    <row r="12813">
      <c r="A12813" s="1">
        <v>12811.0</v>
      </c>
      <c r="B12813" s="1" t="s">
        <v>3129</v>
      </c>
      <c r="C12813" s="1" t="s">
        <v>22511</v>
      </c>
      <c r="D12813" s="1" t="s">
        <v>3403</v>
      </c>
      <c r="E12813" s="1" t="s">
        <v>22512</v>
      </c>
      <c r="F12813" s="1" t="s">
        <v>3133</v>
      </c>
      <c r="G12813" s="1" t="s">
        <v>39</v>
      </c>
      <c r="H12813" s="1">
        <v>45.0</v>
      </c>
      <c r="I12813" s="3">
        <v>43817.583333333336</v>
      </c>
      <c r="J12813" s="1">
        <v>2.23180670130454</v>
      </c>
      <c r="K12813" s="1" t="s">
        <v>218</v>
      </c>
      <c r="M12813" s="3">
        <v>43817.61399291667</v>
      </c>
    </row>
    <row r="12814">
      <c r="A12814" s="1">
        <v>12812.0</v>
      </c>
      <c r="B12814" s="1" t="s">
        <v>3923</v>
      </c>
      <c r="C12814" s="1" t="s">
        <v>22513</v>
      </c>
      <c r="D12814" s="1" t="s">
        <v>3925</v>
      </c>
      <c r="E12814" s="1" t="s">
        <v>3926</v>
      </c>
      <c r="F12814" s="1" t="s">
        <v>3927</v>
      </c>
      <c r="G12814" s="1" t="s">
        <v>17</v>
      </c>
      <c r="H12814" s="1">
        <v>45.0</v>
      </c>
      <c r="I12814" s="3">
        <v>44136.375</v>
      </c>
      <c r="J12814" s="1">
        <v>0.123585683573252</v>
      </c>
      <c r="K12814" s="1" t="s">
        <v>159</v>
      </c>
      <c r="M12814" s="3">
        <v>44136.40841388889</v>
      </c>
    </row>
    <row r="12815">
      <c r="A12815" s="1">
        <v>12813.0</v>
      </c>
      <c r="B12815" s="1" t="s">
        <v>1090</v>
      </c>
      <c r="C12815" s="1" t="s">
        <v>22514</v>
      </c>
      <c r="D12815" s="1" t="s">
        <v>1558</v>
      </c>
      <c r="E12815" s="1" t="s">
        <v>3086</v>
      </c>
      <c r="F12815" s="1" t="s">
        <v>1094</v>
      </c>
      <c r="G12815" s="1" t="s">
        <v>17</v>
      </c>
      <c r="H12815" s="1">
        <v>45.0</v>
      </c>
      <c r="I12815" s="3">
        <v>44187.229166666664</v>
      </c>
      <c r="J12815" s="1">
        <v>3.9670434025432</v>
      </c>
      <c r="K12815" s="1" t="s">
        <v>166</v>
      </c>
      <c r="L12815" s="1" t="s">
        <v>167</v>
      </c>
      <c r="M12815" s="3">
        <v>44188.31434385417</v>
      </c>
    </row>
    <row r="12816">
      <c r="A12816" s="1">
        <v>12814.0</v>
      </c>
      <c r="B12816" s="1" t="s">
        <v>4213</v>
      </c>
      <c r="C12816" s="1" t="s">
        <v>22515</v>
      </c>
      <c r="D12816" s="1" t="s">
        <v>1025</v>
      </c>
      <c r="E12816" s="1" t="s">
        <v>22516</v>
      </c>
      <c r="F12816" s="1" t="s">
        <v>4216</v>
      </c>
      <c r="G12816" s="1" t="s">
        <v>39</v>
      </c>
      <c r="H12816" s="1">
        <v>45.0</v>
      </c>
      <c r="I12816" s="3">
        <v>43621.208333333336</v>
      </c>
      <c r="J12816" s="1">
        <v>1.43501945501682</v>
      </c>
      <c r="K12816" s="1" t="s">
        <v>24</v>
      </c>
      <c r="M12816" s="3">
        <v>43621.24513351852</v>
      </c>
    </row>
    <row r="12817">
      <c r="A12817" s="1">
        <v>12815.0</v>
      </c>
      <c r="B12817" s="1" t="s">
        <v>2080</v>
      </c>
      <c r="C12817" s="1" t="s">
        <v>22517</v>
      </c>
      <c r="D12817" s="1" t="s">
        <v>7367</v>
      </c>
      <c r="E12817" s="1" t="s">
        <v>3512</v>
      </c>
      <c r="F12817" s="1" t="s">
        <v>2083</v>
      </c>
      <c r="G12817" s="1" t="s">
        <v>17</v>
      </c>
      <c r="H12817" s="1">
        <v>45.0</v>
      </c>
      <c r="I12817" s="3">
        <v>43735.625</v>
      </c>
      <c r="J12817" s="1">
        <v>2.28554409573721</v>
      </c>
      <c r="K12817" s="1" t="s">
        <v>166</v>
      </c>
      <c r="M12817" s="3">
        <v>43738.68584681713</v>
      </c>
    </row>
    <row r="12818">
      <c r="A12818" s="1">
        <v>12816.0</v>
      </c>
      <c r="B12818" s="1" t="s">
        <v>2253</v>
      </c>
      <c r="C12818" s="1" t="s">
        <v>22518</v>
      </c>
      <c r="D12818" s="1" t="s">
        <v>2255</v>
      </c>
      <c r="E12818" s="1" t="s">
        <v>2256</v>
      </c>
      <c r="F12818" s="1" t="s">
        <v>2257</v>
      </c>
      <c r="G12818" s="1" t="s">
        <v>35</v>
      </c>
      <c r="H12818" s="1">
        <v>45.0</v>
      </c>
      <c r="I12818" s="3">
        <v>44230.614583333336</v>
      </c>
      <c r="J12818" s="1">
        <v>1.51287104777853</v>
      </c>
      <c r="K12818" s="1" t="s">
        <v>24</v>
      </c>
      <c r="L12818" s="1" t="s">
        <v>135</v>
      </c>
      <c r="M12818" s="3">
        <v>44230.68701013889</v>
      </c>
    </row>
    <row r="12819">
      <c r="A12819" s="1">
        <v>12817.0</v>
      </c>
      <c r="B12819" s="1" t="s">
        <v>2203</v>
      </c>
      <c r="C12819" s="1" t="s">
        <v>22519</v>
      </c>
      <c r="D12819" s="1" t="s">
        <v>5539</v>
      </c>
      <c r="E12819" s="1" t="s">
        <v>9519</v>
      </c>
      <c r="F12819" s="1" t="s">
        <v>2206</v>
      </c>
      <c r="G12819" s="1" t="s">
        <v>35</v>
      </c>
      <c r="H12819" s="1">
        <v>45.0</v>
      </c>
      <c r="I12819" s="3">
        <v>44146.625</v>
      </c>
      <c r="J12819" s="1">
        <v>0.00175814173362256</v>
      </c>
      <c r="K12819" s="1" t="s">
        <v>46</v>
      </c>
      <c r="L12819" s="1" t="s">
        <v>2207</v>
      </c>
      <c r="M12819" s="3">
        <v>44146.67308306713</v>
      </c>
    </row>
    <row r="12820">
      <c r="A12820" s="1">
        <v>12818.0</v>
      </c>
      <c r="B12820" s="1" t="s">
        <v>439</v>
      </c>
      <c r="C12820" s="1" t="s">
        <v>22520</v>
      </c>
      <c r="D12820" s="1" t="s">
        <v>1531</v>
      </c>
      <c r="E12820" s="1" t="s">
        <v>6902</v>
      </c>
      <c r="F12820" s="1" t="s">
        <v>443</v>
      </c>
      <c r="G12820" s="1" t="s">
        <v>17</v>
      </c>
      <c r="H12820" s="1">
        <v>45.0</v>
      </c>
      <c r="I12820" s="3">
        <v>44218.5625</v>
      </c>
      <c r="J12820" s="1">
        <v>3.0084578693515</v>
      </c>
      <c r="K12820" s="1" t="s">
        <v>18</v>
      </c>
      <c r="L12820" s="1" t="s">
        <v>444</v>
      </c>
      <c r="M12820" s="3">
        <v>44218.69573150463</v>
      </c>
    </row>
    <row r="12821">
      <c r="A12821" s="1">
        <v>12819.0</v>
      </c>
      <c r="B12821" s="1" t="s">
        <v>17656</v>
      </c>
      <c r="C12821" s="1" t="s">
        <v>22521</v>
      </c>
      <c r="D12821" s="1" t="s">
        <v>2485</v>
      </c>
      <c r="E12821" s="1" t="s">
        <v>17658</v>
      </c>
      <c r="F12821" s="1" t="s">
        <v>17659</v>
      </c>
      <c r="G12821" s="1" t="s">
        <v>35</v>
      </c>
      <c r="H12821" s="1">
        <v>45.0</v>
      </c>
      <c r="I12821" s="3">
        <v>44250.5</v>
      </c>
      <c r="J12821" s="1">
        <v>4.50845927347481</v>
      </c>
      <c r="K12821" s="1" t="s">
        <v>18</v>
      </c>
      <c r="L12821" s="1" t="s">
        <v>11207</v>
      </c>
      <c r="M12821" s="3">
        <v>44250.57812435185</v>
      </c>
    </row>
    <row r="12822">
      <c r="A12822" s="1">
        <v>12820.0</v>
      </c>
      <c r="B12822" s="1" t="s">
        <v>11327</v>
      </c>
      <c r="C12822" s="1" t="s">
        <v>22522</v>
      </c>
      <c r="D12822" s="1" t="s">
        <v>321</v>
      </c>
      <c r="E12822" s="1" t="s">
        <v>22523</v>
      </c>
      <c r="F12822" s="1" t="s">
        <v>11330</v>
      </c>
      <c r="G12822" s="1" t="s">
        <v>39</v>
      </c>
      <c r="H12822" s="1">
        <v>45.0</v>
      </c>
      <c r="I12822" s="3">
        <v>44103.6875</v>
      </c>
      <c r="J12822" s="1">
        <v>1.56064056813005</v>
      </c>
      <c r="K12822" s="1" t="s">
        <v>24</v>
      </c>
      <c r="L12822" s="1" t="s">
        <v>747</v>
      </c>
      <c r="M12822" s="3">
        <v>44103.72210462963</v>
      </c>
    </row>
    <row r="12823">
      <c r="A12823" s="1">
        <v>12821.0</v>
      </c>
      <c r="B12823" s="1" t="s">
        <v>2165</v>
      </c>
      <c r="C12823" s="1" t="s">
        <v>22524</v>
      </c>
      <c r="D12823" s="1" t="s">
        <v>998</v>
      </c>
      <c r="E12823" s="1" t="s">
        <v>22525</v>
      </c>
      <c r="F12823" s="1" t="s">
        <v>2168</v>
      </c>
      <c r="G12823" s="1" t="s">
        <v>39</v>
      </c>
      <c r="H12823" s="1">
        <v>45.0</v>
      </c>
      <c r="I12823" s="3">
        <v>43962.145833333336</v>
      </c>
      <c r="J12823" s="1">
        <v>9.01075235034984</v>
      </c>
      <c r="K12823" s="1" t="s">
        <v>24</v>
      </c>
      <c r="L12823" s="1" t="s">
        <v>406</v>
      </c>
      <c r="M12823" s="3">
        <v>43962.17811084491</v>
      </c>
    </row>
    <row r="12824">
      <c r="A12824" s="1">
        <v>12822.0</v>
      </c>
      <c r="B12824" s="1" t="s">
        <v>1679</v>
      </c>
      <c r="C12824" s="1" t="s">
        <v>22526</v>
      </c>
      <c r="D12824" s="1" t="s">
        <v>80</v>
      </c>
      <c r="E12824" s="1" t="s">
        <v>22527</v>
      </c>
      <c r="F12824" s="1" t="s">
        <v>1682</v>
      </c>
      <c r="G12824" s="1" t="s">
        <v>89</v>
      </c>
      <c r="H12824" s="1">
        <v>45.0</v>
      </c>
      <c r="I12824" s="3">
        <v>43814.54388563657</v>
      </c>
      <c r="J12824" s="1">
        <v>1.14277095592686</v>
      </c>
      <c r="K12824" s="1" t="s">
        <v>24</v>
      </c>
      <c r="M12824" s="3">
        <v>43814.560549016205</v>
      </c>
    </row>
    <row r="12825">
      <c r="A12825" s="1">
        <v>12823.0</v>
      </c>
      <c r="B12825" s="1" t="s">
        <v>768</v>
      </c>
      <c r="C12825" s="1" t="s">
        <v>22528</v>
      </c>
      <c r="D12825" s="1" t="s">
        <v>156</v>
      </c>
      <c r="E12825" s="1" t="s">
        <v>771</v>
      </c>
      <c r="F12825" s="1" t="s">
        <v>772</v>
      </c>
      <c r="G12825" s="1" t="s">
        <v>35</v>
      </c>
      <c r="H12825" s="1">
        <v>45.0</v>
      </c>
      <c r="I12825" s="3">
        <v>44124.21875</v>
      </c>
      <c r="J12825" s="1">
        <v>2.64458492185858</v>
      </c>
      <c r="K12825" s="1" t="s">
        <v>166</v>
      </c>
      <c r="M12825" s="3">
        <v>44124.24987807871</v>
      </c>
    </row>
    <row r="12826">
      <c r="A12826" s="1">
        <v>12824.0</v>
      </c>
      <c r="B12826" s="1" t="s">
        <v>1323</v>
      </c>
      <c r="C12826" s="1" t="s">
        <v>22529</v>
      </c>
      <c r="D12826" s="1" t="s">
        <v>1325</v>
      </c>
      <c r="E12826" s="1" t="s">
        <v>2308</v>
      </c>
      <c r="F12826" s="1" t="s">
        <v>2309</v>
      </c>
      <c r="G12826" s="1" t="s">
        <v>17</v>
      </c>
      <c r="H12826" s="1">
        <v>45.0</v>
      </c>
      <c r="I12826" s="3">
        <v>44121.416666666664</v>
      </c>
      <c r="J12826" s="1">
        <v>0.235398218806459</v>
      </c>
      <c r="K12826" s="1" t="s">
        <v>46</v>
      </c>
      <c r="M12826" s="3">
        <v>44121.4865297338</v>
      </c>
    </row>
    <row r="12827">
      <c r="A12827" s="1">
        <v>12825.0</v>
      </c>
      <c r="B12827" s="1" t="s">
        <v>1181</v>
      </c>
      <c r="C12827" s="1" t="s">
        <v>22530</v>
      </c>
      <c r="D12827" s="1" t="s">
        <v>80</v>
      </c>
      <c r="E12827" s="1" t="s">
        <v>6502</v>
      </c>
      <c r="F12827" s="1" t="s">
        <v>1184</v>
      </c>
      <c r="G12827" s="1" t="s">
        <v>35</v>
      </c>
      <c r="H12827" s="1">
        <v>45.0</v>
      </c>
      <c r="I12827" s="3">
        <v>43719.625</v>
      </c>
      <c r="J12827" s="1">
        <v>2.52601259513926</v>
      </c>
      <c r="K12827" s="1" t="s">
        <v>46</v>
      </c>
      <c r="M12827" s="3">
        <v>43719.65108484954</v>
      </c>
    </row>
    <row r="12828">
      <c r="A12828" s="1">
        <v>12826.0</v>
      </c>
      <c r="B12828" s="1" t="s">
        <v>354</v>
      </c>
      <c r="C12828" s="1" t="s">
        <v>22531</v>
      </c>
      <c r="D12828" s="1" t="s">
        <v>93</v>
      </c>
      <c r="E12828" s="1" t="s">
        <v>400</v>
      </c>
      <c r="F12828" s="1" t="s">
        <v>358</v>
      </c>
      <c r="G12828" s="1" t="s">
        <v>35</v>
      </c>
      <c r="H12828" s="1">
        <v>45.0</v>
      </c>
      <c r="I12828" s="3">
        <v>43907.666666666664</v>
      </c>
      <c r="J12828" s="1">
        <v>0.886155167602484</v>
      </c>
      <c r="K12828" s="1" t="s">
        <v>24</v>
      </c>
      <c r="M12828" s="3">
        <v>43907.69104759259</v>
      </c>
    </row>
    <row r="12829">
      <c r="A12829" s="1">
        <v>12827.0</v>
      </c>
      <c r="B12829" s="1" t="s">
        <v>184</v>
      </c>
      <c r="C12829" s="1" t="s">
        <v>22532</v>
      </c>
      <c r="D12829" s="1" t="s">
        <v>148</v>
      </c>
      <c r="E12829" s="1" t="s">
        <v>1588</v>
      </c>
      <c r="F12829" s="1" t="s">
        <v>187</v>
      </c>
      <c r="G12829" s="1" t="s">
        <v>17</v>
      </c>
      <c r="H12829" s="1">
        <v>45.0</v>
      </c>
      <c r="I12829" s="3">
        <v>43943.375</v>
      </c>
      <c r="J12829" s="1">
        <v>3.48272695949021</v>
      </c>
      <c r="K12829" s="1" t="s">
        <v>24</v>
      </c>
      <c r="M12829" s="3">
        <v>43943.42894673611</v>
      </c>
    </row>
    <row r="12830">
      <c r="A12830" s="1">
        <v>12828.0</v>
      </c>
      <c r="B12830" s="1" t="s">
        <v>953</v>
      </c>
      <c r="C12830" s="1" t="s">
        <v>22533</v>
      </c>
      <c r="D12830" s="1" t="s">
        <v>1243</v>
      </c>
      <c r="E12830" s="1" t="s">
        <v>10035</v>
      </c>
      <c r="F12830" s="1" t="s">
        <v>1040</v>
      </c>
      <c r="G12830" s="1" t="s">
        <v>17</v>
      </c>
      <c r="H12830" s="1">
        <v>45.0</v>
      </c>
      <c r="I12830" s="3">
        <v>43781.625</v>
      </c>
      <c r="J12830" s="1">
        <v>2.0929157825879</v>
      </c>
      <c r="K12830" s="1" t="s">
        <v>18</v>
      </c>
      <c r="M12830" s="3">
        <v>43781.660338472226</v>
      </c>
    </row>
    <row r="12831">
      <c r="A12831" s="1">
        <v>12829.0</v>
      </c>
      <c r="B12831" s="1" t="s">
        <v>389</v>
      </c>
      <c r="C12831" s="1" t="s">
        <v>22534</v>
      </c>
      <c r="D12831" s="1" t="s">
        <v>408</v>
      </c>
      <c r="E12831" s="1" t="s">
        <v>22535</v>
      </c>
      <c r="F12831" s="1" t="s">
        <v>393</v>
      </c>
      <c r="G12831" s="1" t="s">
        <v>89</v>
      </c>
      <c r="H12831" s="1">
        <v>45.0</v>
      </c>
      <c r="I12831" s="3">
        <v>43857.44536019676</v>
      </c>
      <c r="J12831" s="1">
        <v>1.42595069289014</v>
      </c>
      <c r="K12831" s="1" t="s">
        <v>18</v>
      </c>
      <c r="M12831" s="3">
        <v>43857.480168055554</v>
      </c>
    </row>
    <row r="12832">
      <c r="A12832" s="1">
        <v>12830.0</v>
      </c>
      <c r="B12832" s="1" t="s">
        <v>2467</v>
      </c>
      <c r="C12832" s="1" t="s">
        <v>22536</v>
      </c>
      <c r="D12832" s="1" t="s">
        <v>2173</v>
      </c>
      <c r="E12832" s="1" t="s">
        <v>3328</v>
      </c>
      <c r="F12832" s="1" t="s">
        <v>2470</v>
      </c>
      <c r="G12832" s="1" t="s">
        <v>17</v>
      </c>
      <c r="H12832" s="1">
        <v>45.0</v>
      </c>
      <c r="I12832" s="3">
        <v>43816.583333333336</v>
      </c>
      <c r="J12832" s="1">
        <v>0.0</v>
      </c>
      <c r="K12832" s="1" t="s">
        <v>83</v>
      </c>
      <c r="M12832" s="3">
        <v>43815.8298825</v>
      </c>
    </row>
    <row r="12833">
      <c r="A12833" s="1">
        <v>12831.0</v>
      </c>
      <c r="B12833" s="1" t="s">
        <v>957</v>
      </c>
      <c r="C12833" s="1" t="s">
        <v>22537</v>
      </c>
      <c r="D12833" s="1" t="s">
        <v>4372</v>
      </c>
      <c r="E12833" s="1" t="s">
        <v>8324</v>
      </c>
      <c r="F12833" s="1" t="s">
        <v>961</v>
      </c>
      <c r="G12833" s="1" t="s">
        <v>17</v>
      </c>
      <c r="H12833" s="1">
        <v>45.0</v>
      </c>
      <c r="I12833" s="3">
        <v>43901.645833333336</v>
      </c>
      <c r="J12833" s="1">
        <v>2.50425988220942</v>
      </c>
      <c r="K12833" s="1" t="s">
        <v>24</v>
      </c>
      <c r="M12833" s="3">
        <v>43901.66821628472</v>
      </c>
    </row>
    <row r="12834">
      <c r="A12834" s="1">
        <v>12832.0</v>
      </c>
      <c r="B12834" s="1" t="s">
        <v>19</v>
      </c>
      <c r="C12834" s="1" t="s">
        <v>22538</v>
      </c>
      <c r="D12834" s="1" t="s">
        <v>321</v>
      </c>
      <c r="E12834" s="1" t="s">
        <v>3861</v>
      </c>
      <c r="F12834" s="1" t="s">
        <v>23</v>
      </c>
      <c r="G12834" s="1" t="s">
        <v>35</v>
      </c>
      <c r="H12834" s="1">
        <v>45.0</v>
      </c>
      <c r="I12834" s="3">
        <v>43641.291666666664</v>
      </c>
      <c r="J12834" s="1">
        <v>1.08553830837731</v>
      </c>
      <c r="K12834" s="1" t="s">
        <v>24</v>
      </c>
      <c r="M12834" s="3">
        <v>43662.32392209491</v>
      </c>
    </row>
    <row r="12835">
      <c r="A12835" s="1">
        <v>12833.0</v>
      </c>
      <c r="B12835" s="1" t="s">
        <v>1679</v>
      </c>
      <c r="C12835" s="1" t="s">
        <v>22539</v>
      </c>
      <c r="D12835" s="1" t="s">
        <v>661</v>
      </c>
      <c r="E12835" s="1" t="s">
        <v>22540</v>
      </c>
      <c r="F12835" s="1" t="s">
        <v>1682</v>
      </c>
      <c r="G12835" s="1" t="s">
        <v>39</v>
      </c>
      <c r="H12835" s="1">
        <v>45.0</v>
      </c>
      <c r="I12835" s="3">
        <v>43524.708333333336</v>
      </c>
      <c r="J12835" s="1">
        <v>3.28312068714713</v>
      </c>
      <c r="K12835" s="1" t="s">
        <v>24</v>
      </c>
      <c r="M12835" s="3">
        <v>43524.72661287037</v>
      </c>
    </row>
    <row r="12836">
      <c r="A12836" s="1">
        <v>12834.0</v>
      </c>
      <c r="B12836" s="1" t="s">
        <v>611</v>
      </c>
      <c r="C12836" s="1" t="s">
        <v>22541</v>
      </c>
      <c r="D12836" s="1" t="s">
        <v>3641</v>
      </c>
      <c r="E12836" s="1" t="s">
        <v>3642</v>
      </c>
      <c r="F12836" s="1" t="s">
        <v>615</v>
      </c>
      <c r="G12836" s="1" t="s">
        <v>17</v>
      </c>
      <c r="H12836" s="1">
        <v>45.0</v>
      </c>
      <c r="I12836" s="3">
        <v>44235.208333333336</v>
      </c>
      <c r="J12836" s="1">
        <v>3.44321314867394</v>
      </c>
      <c r="K12836" s="1" t="s">
        <v>616</v>
      </c>
      <c r="L12836" s="1" t="s">
        <v>617</v>
      </c>
      <c r="M12836" s="3">
        <v>44235.23077174769</v>
      </c>
    </row>
    <row r="12837">
      <c r="A12837" s="1">
        <v>12835.0</v>
      </c>
      <c r="B12837" s="1" t="s">
        <v>84</v>
      </c>
      <c r="C12837" s="1" t="s">
        <v>22542</v>
      </c>
      <c r="D12837" s="1" t="s">
        <v>1255</v>
      </c>
      <c r="E12837" s="1" t="s">
        <v>12559</v>
      </c>
      <c r="F12837" s="1" t="s">
        <v>88</v>
      </c>
      <c r="G12837" s="1" t="s">
        <v>17</v>
      </c>
      <c r="H12837" s="1">
        <v>45.0</v>
      </c>
      <c r="I12837" s="3">
        <v>44119.229166666664</v>
      </c>
      <c r="J12837" s="1">
        <v>0.901964658689124</v>
      </c>
      <c r="K12837" s="1" t="s">
        <v>83</v>
      </c>
      <c r="M12837" s="3">
        <v>44119.253495219906</v>
      </c>
    </row>
    <row r="12838">
      <c r="A12838" s="1">
        <v>12836.0</v>
      </c>
      <c r="B12838" s="1" t="s">
        <v>896</v>
      </c>
      <c r="C12838" s="1" t="s">
        <v>22543</v>
      </c>
      <c r="D12838" s="1" t="s">
        <v>5741</v>
      </c>
      <c r="E12838" s="1" t="s">
        <v>18156</v>
      </c>
      <c r="F12838" s="1" t="s">
        <v>900</v>
      </c>
      <c r="G12838" s="1" t="s">
        <v>17</v>
      </c>
      <c r="H12838" s="1">
        <v>45.0</v>
      </c>
      <c r="I12838" s="3">
        <v>44186.604166666664</v>
      </c>
      <c r="J12838" s="1">
        <v>1.6032439463054</v>
      </c>
      <c r="K12838" s="1" t="s">
        <v>24</v>
      </c>
      <c r="L12838" s="1" t="s">
        <v>741</v>
      </c>
      <c r="M12838" s="3">
        <v>44186.64979700231</v>
      </c>
    </row>
    <row r="12839">
      <c r="A12839" s="1">
        <v>12837.0</v>
      </c>
      <c r="B12839" s="1" t="s">
        <v>278</v>
      </c>
      <c r="C12839" s="1" t="s">
        <v>22544</v>
      </c>
      <c r="D12839" s="1" t="s">
        <v>21</v>
      </c>
      <c r="E12839" s="1" t="s">
        <v>15950</v>
      </c>
      <c r="F12839" s="1" t="s">
        <v>281</v>
      </c>
      <c r="G12839" s="1" t="s">
        <v>17</v>
      </c>
      <c r="H12839" s="1">
        <v>45.0</v>
      </c>
      <c r="I12839" s="3">
        <v>44101.3125</v>
      </c>
      <c r="J12839" s="1">
        <v>3.6843100419909</v>
      </c>
      <c r="K12839" s="1" t="s">
        <v>24</v>
      </c>
      <c r="M12839" s="3">
        <v>44101.34797420139</v>
      </c>
    </row>
    <row r="12840">
      <c r="A12840" s="1">
        <v>12838.0</v>
      </c>
      <c r="B12840" s="1" t="s">
        <v>324</v>
      </c>
      <c r="C12840" s="1" t="s">
        <v>22545</v>
      </c>
      <c r="D12840" s="1" t="s">
        <v>326</v>
      </c>
      <c r="E12840" s="1" t="s">
        <v>673</v>
      </c>
      <c r="F12840" s="1" t="s">
        <v>328</v>
      </c>
      <c r="G12840" s="1" t="s">
        <v>17</v>
      </c>
      <c r="H12840" s="1">
        <v>45.0</v>
      </c>
      <c r="I12840" s="3">
        <v>44108.291666666664</v>
      </c>
      <c r="J12840" s="1">
        <v>0.0</v>
      </c>
      <c r="K12840" s="1" t="s">
        <v>24</v>
      </c>
      <c r="M12840" s="3">
        <v>44108.37270435185</v>
      </c>
    </row>
    <row r="12841">
      <c r="A12841" s="1">
        <v>12839.0</v>
      </c>
      <c r="B12841" s="1" t="s">
        <v>425</v>
      </c>
      <c r="C12841" s="1" t="s">
        <v>22546</v>
      </c>
      <c r="D12841" s="1" t="s">
        <v>21</v>
      </c>
      <c r="E12841" s="1" t="s">
        <v>3540</v>
      </c>
      <c r="F12841" s="1" t="s">
        <v>428</v>
      </c>
      <c r="G12841" s="1" t="s">
        <v>17</v>
      </c>
      <c r="H12841" s="1">
        <v>45.0</v>
      </c>
      <c r="I12841" s="3">
        <v>44204.25</v>
      </c>
      <c r="J12841" s="1">
        <v>2.07394414472476</v>
      </c>
      <c r="K12841" s="1" t="s">
        <v>24</v>
      </c>
      <c r="M12841" s="3">
        <v>44204.28788940972</v>
      </c>
    </row>
    <row r="12842">
      <c r="A12842" s="1">
        <v>12840.0</v>
      </c>
      <c r="B12842" s="1" t="s">
        <v>445</v>
      </c>
      <c r="C12842" s="1" t="s">
        <v>22547</v>
      </c>
      <c r="D12842" s="1" t="s">
        <v>32</v>
      </c>
      <c r="E12842" s="1" t="s">
        <v>14653</v>
      </c>
      <c r="F12842" s="1" t="s">
        <v>449</v>
      </c>
      <c r="G12842" s="1" t="s">
        <v>17</v>
      </c>
      <c r="H12842" s="1">
        <v>45.0</v>
      </c>
      <c r="I12842" s="3">
        <v>43899.520833333336</v>
      </c>
      <c r="J12842" s="1">
        <v>0.0</v>
      </c>
      <c r="K12842" s="1" t="s">
        <v>24</v>
      </c>
      <c r="M12842" s="3">
        <v>43899.83190957176</v>
      </c>
    </row>
    <row r="12843">
      <c r="A12843" s="1">
        <v>12841.0</v>
      </c>
      <c r="B12843" s="1" t="s">
        <v>1516</v>
      </c>
      <c r="C12843" s="1" t="s">
        <v>22548</v>
      </c>
      <c r="D12843" s="1" t="s">
        <v>211</v>
      </c>
      <c r="E12843" s="1" t="s">
        <v>22549</v>
      </c>
      <c r="F12843" s="1" t="s">
        <v>1519</v>
      </c>
      <c r="G12843" s="1" t="s">
        <v>17</v>
      </c>
      <c r="H12843" s="1">
        <v>45.0</v>
      </c>
      <c r="I12843" s="3">
        <v>44134.625</v>
      </c>
      <c r="J12843" s="1">
        <v>4.96595589492939</v>
      </c>
      <c r="K12843" s="1" t="s">
        <v>689</v>
      </c>
      <c r="M12843" s="3">
        <v>44134.65318774305</v>
      </c>
    </row>
    <row r="12844">
      <c r="A12844" s="1">
        <v>12842.0</v>
      </c>
      <c r="B12844" s="1" t="s">
        <v>9526</v>
      </c>
      <c r="C12844" s="1" t="s">
        <v>22550</v>
      </c>
      <c r="D12844" s="1" t="s">
        <v>1140</v>
      </c>
      <c r="E12844" s="1" t="s">
        <v>22551</v>
      </c>
      <c r="F12844" s="1" t="s">
        <v>9529</v>
      </c>
      <c r="G12844" s="1" t="s">
        <v>89</v>
      </c>
      <c r="H12844" s="1">
        <v>45.0</v>
      </c>
      <c r="I12844" s="3">
        <v>44168.66672332176</v>
      </c>
      <c r="J12844" s="1">
        <v>3.60707267716973</v>
      </c>
      <c r="K12844" s="1" t="s">
        <v>24</v>
      </c>
      <c r="M12844" s="3">
        <v>44168.70536795139</v>
      </c>
    </row>
    <row r="12845">
      <c r="A12845" s="1">
        <v>12843.0</v>
      </c>
      <c r="B12845" s="1" t="s">
        <v>1408</v>
      </c>
      <c r="C12845" s="1" t="s">
        <v>22552</v>
      </c>
      <c r="D12845" s="1" t="s">
        <v>1410</v>
      </c>
      <c r="E12845" s="1" t="s">
        <v>1411</v>
      </c>
      <c r="F12845" s="1" t="s">
        <v>1412</v>
      </c>
      <c r="G12845" s="1" t="s">
        <v>17</v>
      </c>
      <c r="H12845" s="1">
        <v>45.0</v>
      </c>
      <c r="I12845" s="3">
        <v>43804.666666666664</v>
      </c>
      <c r="J12845" s="1">
        <v>0.636653994844536</v>
      </c>
      <c r="K12845" s="1" t="s">
        <v>18</v>
      </c>
      <c r="M12845" s="3">
        <v>43804.69950914352</v>
      </c>
    </row>
    <row r="12846">
      <c r="A12846" s="1">
        <v>12844.0</v>
      </c>
      <c r="B12846" s="1" t="s">
        <v>1299</v>
      </c>
      <c r="C12846" s="1" t="s">
        <v>22553</v>
      </c>
      <c r="D12846" s="1" t="s">
        <v>1301</v>
      </c>
      <c r="E12846" s="1" t="s">
        <v>4004</v>
      </c>
      <c r="F12846" s="1" t="s">
        <v>1303</v>
      </c>
      <c r="G12846" s="1" t="s">
        <v>17</v>
      </c>
      <c r="H12846" s="1">
        <v>45.0</v>
      </c>
      <c r="I12846" s="3">
        <v>44182.5625</v>
      </c>
      <c r="J12846" s="1">
        <v>3.59686828560547</v>
      </c>
      <c r="K12846" s="1" t="s">
        <v>56</v>
      </c>
      <c r="L12846" s="1" t="s">
        <v>113</v>
      </c>
      <c r="M12846" s="3">
        <v>44182.58822961806</v>
      </c>
    </row>
    <row r="12847">
      <c r="A12847" s="1">
        <v>12845.0</v>
      </c>
      <c r="B12847" s="1" t="s">
        <v>3453</v>
      </c>
      <c r="C12847" s="1" t="s">
        <v>22554</v>
      </c>
      <c r="D12847" s="1" t="s">
        <v>3392</v>
      </c>
      <c r="E12847" s="1" t="s">
        <v>5450</v>
      </c>
      <c r="F12847" s="1" t="s">
        <v>3456</v>
      </c>
      <c r="G12847" s="1" t="s">
        <v>17</v>
      </c>
      <c r="H12847" s="1">
        <v>45.0</v>
      </c>
      <c r="I12847" s="3">
        <v>43733.333333333336</v>
      </c>
      <c r="J12847" s="1">
        <v>1.89762729702615</v>
      </c>
      <c r="K12847" s="1" t="s">
        <v>24</v>
      </c>
      <c r="M12847" s="3">
        <v>43733.37775731482</v>
      </c>
    </row>
    <row r="12848">
      <c r="A12848" s="1">
        <v>12846.0</v>
      </c>
      <c r="B12848" s="1" t="s">
        <v>161</v>
      </c>
      <c r="C12848" s="1" t="s">
        <v>22555</v>
      </c>
      <c r="D12848" s="1" t="s">
        <v>163</v>
      </c>
      <c r="E12848" s="1" t="s">
        <v>1811</v>
      </c>
      <c r="F12848" s="1" t="s">
        <v>165</v>
      </c>
      <c r="G12848" s="1" t="s">
        <v>17</v>
      </c>
      <c r="H12848" s="1">
        <v>45.0</v>
      </c>
      <c r="I12848" s="3">
        <v>44088.604166666664</v>
      </c>
      <c r="J12848" s="1">
        <v>4.88835328111889</v>
      </c>
      <c r="K12848" s="1" t="s">
        <v>166</v>
      </c>
      <c r="L12848" s="1" t="s">
        <v>167</v>
      </c>
      <c r="M12848" s="3">
        <v>44088.640385046296</v>
      </c>
    </row>
    <row r="12849">
      <c r="A12849" s="1">
        <v>12847.0</v>
      </c>
      <c r="B12849" s="1" t="s">
        <v>4356</v>
      </c>
      <c r="C12849" s="1" t="s">
        <v>22556</v>
      </c>
      <c r="D12849" s="1" t="s">
        <v>411</v>
      </c>
      <c r="E12849" s="1" t="s">
        <v>13769</v>
      </c>
      <c r="F12849" s="1" t="s">
        <v>4359</v>
      </c>
      <c r="G12849" s="1" t="s">
        <v>17</v>
      </c>
      <c r="H12849" s="1">
        <v>45.0</v>
      </c>
      <c r="I12849" s="3">
        <v>44071.229166666664</v>
      </c>
      <c r="J12849" s="1">
        <v>0.101146088517115</v>
      </c>
      <c r="K12849" s="1" t="s">
        <v>62</v>
      </c>
      <c r="M12849" s="3">
        <v>44071.317913645835</v>
      </c>
    </row>
    <row r="12850">
      <c r="A12850" s="1">
        <v>12848.0</v>
      </c>
      <c r="B12850" s="1" t="s">
        <v>3616</v>
      </c>
      <c r="C12850" s="1" t="s">
        <v>22557</v>
      </c>
      <c r="D12850" s="1" t="s">
        <v>22558</v>
      </c>
      <c r="E12850" s="1" t="s">
        <v>4269</v>
      </c>
      <c r="F12850" s="1" t="s">
        <v>3620</v>
      </c>
      <c r="G12850" s="1" t="s">
        <v>17</v>
      </c>
      <c r="H12850" s="1">
        <v>45.0</v>
      </c>
      <c r="I12850" s="3">
        <v>43871.291666666664</v>
      </c>
      <c r="J12850" s="1">
        <v>0.610352959200035</v>
      </c>
      <c r="K12850" s="1" t="s">
        <v>24</v>
      </c>
      <c r="M12850" s="3">
        <v>43871.30399519676</v>
      </c>
    </row>
    <row r="12851">
      <c r="A12851" s="1">
        <v>12849.0</v>
      </c>
      <c r="B12851" s="1" t="s">
        <v>811</v>
      </c>
      <c r="C12851" s="1" t="s">
        <v>22559</v>
      </c>
      <c r="D12851" s="1" t="s">
        <v>813</v>
      </c>
      <c r="E12851" s="1" t="s">
        <v>814</v>
      </c>
      <c r="F12851" s="1" t="s">
        <v>815</v>
      </c>
      <c r="G12851" s="1" t="s">
        <v>17</v>
      </c>
      <c r="H12851" s="1">
        <v>45.0</v>
      </c>
      <c r="I12851" s="3">
        <v>43747.166666666664</v>
      </c>
      <c r="J12851" s="1">
        <v>0.334114623982343</v>
      </c>
      <c r="K12851" s="1" t="s">
        <v>18</v>
      </c>
      <c r="M12851" s="3">
        <v>43747.202388101854</v>
      </c>
    </row>
    <row r="12852">
      <c r="A12852" s="1">
        <v>12850.0</v>
      </c>
      <c r="B12852" s="1" t="s">
        <v>239</v>
      </c>
      <c r="C12852" s="1" t="s">
        <v>22560</v>
      </c>
      <c r="D12852" s="1" t="s">
        <v>10186</v>
      </c>
      <c r="E12852" s="1" t="s">
        <v>22561</v>
      </c>
      <c r="F12852" s="1" t="s">
        <v>243</v>
      </c>
      <c r="G12852" s="1" t="s">
        <v>39</v>
      </c>
      <c r="H12852" s="1">
        <v>45.0</v>
      </c>
      <c r="I12852" s="3">
        <v>43758.291666666664</v>
      </c>
      <c r="J12852" s="1">
        <v>1.35380645969477</v>
      </c>
      <c r="K12852" s="1" t="s">
        <v>46</v>
      </c>
      <c r="M12852" s="3">
        <v>43758.35764835648</v>
      </c>
    </row>
    <row r="12853">
      <c r="A12853" s="1">
        <v>12851.0</v>
      </c>
      <c r="B12853" s="1" t="s">
        <v>141</v>
      </c>
      <c r="C12853" s="1" t="s">
        <v>22562</v>
      </c>
      <c r="D12853" s="1" t="s">
        <v>4916</v>
      </c>
      <c r="E12853" s="1" t="s">
        <v>22563</v>
      </c>
      <c r="F12853" s="1" t="s">
        <v>175</v>
      </c>
      <c r="G12853" s="1" t="s">
        <v>39</v>
      </c>
      <c r="H12853" s="1">
        <v>45.0</v>
      </c>
      <c r="I12853" s="3">
        <v>43906.416666666664</v>
      </c>
      <c r="J12853" s="1">
        <v>2.33496353056355</v>
      </c>
      <c r="K12853" s="1" t="s">
        <v>46</v>
      </c>
      <c r="M12853" s="3">
        <v>43906.453152581016</v>
      </c>
    </row>
    <row r="12854">
      <c r="A12854" s="1">
        <v>12852.0</v>
      </c>
      <c r="B12854" s="1" t="s">
        <v>858</v>
      </c>
      <c r="C12854" s="1" t="s">
        <v>22564</v>
      </c>
      <c r="D12854" s="1" t="s">
        <v>326</v>
      </c>
      <c r="E12854" s="1" t="s">
        <v>928</v>
      </c>
      <c r="F12854" s="1" t="s">
        <v>861</v>
      </c>
      <c r="G12854" s="1" t="s">
        <v>17</v>
      </c>
      <c r="H12854" s="1">
        <v>45.0</v>
      </c>
      <c r="I12854" s="3">
        <v>44114.291666666664</v>
      </c>
      <c r="J12854" s="1">
        <v>2.58219231338519</v>
      </c>
      <c r="K12854" s="1" t="s">
        <v>24</v>
      </c>
      <c r="M12854" s="3">
        <v>44114.323114328705</v>
      </c>
    </row>
    <row r="12855">
      <c r="A12855" s="1">
        <v>12853.0</v>
      </c>
      <c r="B12855" s="1" t="s">
        <v>394</v>
      </c>
      <c r="C12855" s="1" t="s">
        <v>22565</v>
      </c>
      <c r="D12855" s="1" t="s">
        <v>396</v>
      </c>
      <c r="E12855" s="1" t="s">
        <v>646</v>
      </c>
      <c r="F12855" s="1" t="s">
        <v>398</v>
      </c>
      <c r="G12855" s="1" t="s">
        <v>17</v>
      </c>
      <c r="H12855" s="1">
        <v>45.0</v>
      </c>
      <c r="I12855" s="3">
        <v>43708.208333333336</v>
      </c>
      <c r="J12855" s="1">
        <v>1.07768679820358</v>
      </c>
      <c r="K12855" s="1" t="s">
        <v>83</v>
      </c>
      <c r="M12855" s="3">
        <v>43708.276612835645</v>
      </c>
    </row>
    <row r="12856">
      <c r="A12856" s="1">
        <v>12854.0</v>
      </c>
      <c r="B12856" s="1" t="s">
        <v>512</v>
      </c>
      <c r="C12856" s="1" t="s">
        <v>22566</v>
      </c>
      <c r="D12856" s="1" t="s">
        <v>514</v>
      </c>
      <c r="E12856" s="1" t="s">
        <v>515</v>
      </c>
      <c r="F12856" s="1" t="s">
        <v>516</v>
      </c>
      <c r="G12856" s="1" t="s">
        <v>17</v>
      </c>
      <c r="H12856" s="1">
        <v>45.0</v>
      </c>
      <c r="I12856" s="3">
        <v>43875.708333333336</v>
      </c>
      <c r="J12856" s="1">
        <v>0.154155010883934</v>
      </c>
      <c r="K12856" s="1" t="s">
        <v>83</v>
      </c>
      <c r="M12856" s="3">
        <v>43878.76695417824</v>
      </c>
    </row>
    <row r="12857">
      <c r="A12857" s="1">
        <v>12855.0</v>
      </c>
      <c r="B12857" s="1" t="s">
        <v>4270</v>
      </c>
      <c r="C12857" s="1" t="s">
        <v>22567</v>
      </c>
      <c r="D12857" s="1" t="s">
        <v>2421</v>
      </c>
      <c r="E12857" s="1" t="s">
        <v>22568</v>
      </c>
      <c r="F12857" s="1" t="s">
        <v>4273</v>
      </c>
      <c r="G12857" s="1" t="s">
        <v>39</v>
      </c>
      <c r="H12857" s="1">
        <v>45.0</v>
      </c>
      <c r="I12857" s="3">
        <v>43913.666666666664</v>
      </c>
      <c r="J12857" s="1">
        <v>3.39915524358762</v>
      </c>
      <c r="K12857" s="1" t="s">
        <v>18</v>
      </c>
      <c r="M12857" s="3">
        <v>43913.685454652776</v>
      </c>
    </row>
    <row r="12858">
      <c r="A12858" s="1">
        <v>12856.0</v>
      </c>
      <c r="B12858" s="1" t="s">
        <v>4502</v>
      </c>
      <c r="C12858" s="1" t="s">
        <v>22569</v>
      </c>
      <c r="D12858" s="1" t="s">
        <v>4504</v>
      </c>
      <c r="E12858" s="1" t="s">
        <v>4505</v>
      </c>
      <c r="F12858" s="1" t="s">
        <v>4506</v>
      </c>
      <c r="G12858" s="1" t="s">
        <v>17</v>
      </c>
      <c r="H12858" s="1">
        <v>45.0</v>
      </c>
      <c r="I12858" s="3">
        <v>44207.5625</v>
      </c>
      <c r="J12858" s="1">
        <v>5.07036898038402</v>
      </c>
      <c r="K12858" s="1" t="s">
        <v>62</v>
      </c>
      <c r="L12858" s="1" t="s">
        <v>671</v>
      </c>
      <c r="M12858" s="3">
        <v>44208.61718033565</v>
      </c>
    </row>
    <row r="12859">
      <c r="A12859" s="1">
        <v>12857.0</v>
      </c>
      <c r="B12859" s="1" t="s">
        <v>425</v>
      </c>
      <c r="C12859" s="1" t="s">
        <v>22570</v>
      </c>
      <c r="D12859" s="1" t="s">
        <v>326</v>
      </c>
      <c r="E12859" s="1" t="s">
        <v>6142</v>
      </c>
      <c r="F12859" s="1" t="s">
        <v>428</v>
      </c>
      <c r="G12859" s="1" t="s">
        <v>17</v>
      </c>
      <c r="H12859" s="1">
        <v>45.0</v>
      </c>
      <c r="I12859" s="3">
        <v>43992.270833333336</v>
      </c>
      <c r="J12859" s="1">
        <v>0.0</v>
      </c>
      <c r="K12859" s="1" t="s">
        <v>24</v>
      </c>
      <c r="M12859" s="3">
        <v>43992.50244613426</v>
      </c>
    </row>
    <row r="12860">
      <c r="A12860" s="1">
        <v>12858.0</v>
      </c>
      <c r="B12860" s="1" t="s">
        <v>12</v>
      </c>
      <c r="C12860" s="1" t="s">
        <v>22571</v>
      </c>
      <c r="D12860" s="1" t="s">
        <v>411</v>
      </c>
      <c r="E12860" s="1" t="s">
        <v>4148</v>
      </c>
      <c r="F12860" s="1" t="s">
        <v>16</v>
      </c>
      <c r="G12860" s="1" t="s">
        <v>17</v>
      </c>
      <c r="H12860" s="1">
        <v>45.0</v>
      </c>
      <c r="I12860" s="3">
        <v>44120.625</v>
      </c>
      <c r="J12860" s="1">
        <v>0.556302794467936</v>
      </c>
      <c r="K12860" s="1" t="s">
        <v>18</v>
      </c>
      <c r="M12860" s="3">
        <v>44120.64951540509</v>
      </c>
    </row>
    <row r="12861">
      <c r="A12861" s="1">
        <v>12859.0</v>
      </c>
      <c r="B12861" s="1" t="s">
        <v>3909</v>
      </c>
      <c r="C12861" s="1" t="s">
        <v>22572</v>
      </c>
      <c r="D12861" s="1" t="s">
        <v>2504</v>
      </c>
      <c r="E12861" s="1" t="s">
        <v>22573</v>
      </c>
      <c r="F12861" s="1" t="s">
        <v>3912</v>
      </c>
      <c r="G12861" s="1" t="s">
        <v>39</v>
      </c>
      <c r="H12861" s="1">
        <v>45.0</v>
      </c>
      <c r="I12861" s="3">
        <v>44107.770833333336</v>
      </c>
      <c r="J12861" s="1">
        <v>2.92123655361503</v>
      </c>
      <c r="K12861" s="1" t="s">
        <v>24</v>
      </c>
      <c r="M12861" s="3">
        <v>44107.786605347224</v>
      </c>
    </row>
    <row r="12862">
      <c r="A12862" s="1">
        <v>12860.0</v>
      </c>
      <c r="B12862" s="1" t="s">
        <v>2467</v>
      </c>
      <c r="C12862" s="1" t="s">
        <v>22574</v>
      </c>
      <c r="D12862" s="1" t="s">
        <v>1255</v>
      </c>
      <c r="E12862" s="1" t="s">
        <v>4193</v>
      </c>
      <c r="F12862" s="1" t="s">
        <v>2470</v>
      </c>
      <c r="G12862" s="1" t="s">
        <v>17</v>
      </c>
      <c r="H12862" s="1">
        <v>45.0</v>
      </c>
      <c r="I12862" s="3">
        <v>44115.583333333336</v>
      </c>
      <c r="J12862" s="1">
        <v>0.957555475407024</v>
      </c>
      <c r="K12862" s="1" t="s">
        <v>83</v>
      </c>
      <c r="M12862" s="3">
        <v>44115.636996319445</v>
      </c>
    </row>
    <row r="12863">
      <c r="A12863" s="1">
        <v>12861.0</v>
      </c>
      <c r="B12863" s="1" t="s">
        <v>2165</v>
      </c>
      <c r="C12863" s="1" t="s">
        <v>22575</v>
      </c>
      <c r="D12863" s="1" t="s">
        <v>701</v>
      </c>
      <c r="E12863" s="1" t="s">
        <v>6080</v>
      </c>
      <c r="F12863" s="1" t="s">
        <v>2168</v>
      </c>
      <c r="G12863" s="1" t="s">
        <v>17</v>
      </c>
      <c r="H12863" s="1">
        <v>45.0</v>
      </c>
      <c r="I12863" s="3">
        <v>44217.166666666664</v>
      </c>
      <c r="J12863" s="1">
        <v>2.00812540144422</v>
      </c>
      <c r="K12863" s="1" t="s">
        <v>24</v>
      </c>
      <c r="L12863" s="1" t="s">
        <v>406</v>
      </c>
      <c r="M12863" s="3">
        <v>44217.20216925926</v>
      </c>
    </row>
    <row r="12864">
      <c r="A12864" s="1">
        <v>12862.0</v>
      </c>
      <c r="B12864" s="1" t="s">
        <v>229</v>
      </c>
      <c r="C12864" s="1" t="s">
        <v>22576</v>
      </c>
      <c r="D12864" s="1" t="s">
        <v>121</v>
      </c>
      <c r="E12864" s="1" t="s">
        <v>9768</v>
      </c>
      <c r="F12864" s="1" t="s">
        <v>232</v>
      </c>
      <c r="G12864" s="1" t="s">
        <v>35</v>
      </c>
      <c r="H12864" s="1">
        <v>45.0</v>
      </c>
      <c r="I12864" s="3">
        <v>43965.625</v>
      </c>
      <c r="J12864" s="1">
        <v>2.46114724258391</v>
      </c>
      <c r="K12864" s="1" t="s">
        <v>24</v>
      </c>
      <c r="M12864" s="3">
        <v>43965.69328532407</v>
      </c>
    </row>
    <row r="12865">
      <c r="A12865" s="1">
        <v>12863.0</v>
      </c>
      <c r="B12865" s="1" t="s">
        <v>1659</v>
      </c>
      <c r="C12865" s="1" t="s">
        <v>22577</v>
      </c>
      <c r="D12865" s="1" t="s">
        <v>998</v>
      </c>
      <c r="E12865" s="1" t="s">
        <v>6855</v>
      </c>
      <c r="F12865" s="1" t="s">
        <v>1662</v>
      </c>
      <c r="G12865" s="1" t="s">
        <v>17</v>
      </c>
      <c r="H12865" s="1">
        <v>45.0</v>
      </c>
      <c r="I12865" s="3">
        <v>44187.5</v>
      </c>
      <c r="J12865" s="1">
        <v>2.6046798303512</v>
      </c>
      <c r="K12865" s="1" t="s">
        <v>24</v>
      </c>
      <c r="M12865" s="3">
        <v>44187.52564734954</v>
      </c>
    </row>
    <row r="12866">
      <c r="A12866" s="1">
        <v>12864.0</v>
      </c>
      <c r="B12866" s="1" t="s">
        <v>1023</v>
      </c>
      <c r="C12866" s="1" t="s">
        <v>22578</v>
      </c>
      <c r="D12866" s="1" t="s">
        <v>1370</v>
      </c>
      <c r="E12866" s="1" t="s">
        <v>2099</v>
      </c>
      <c r="F12866" s="1" t="s">
        <v>1027</v>
      </c>
      <c r="G12866" s="1" t="s">
        <v>35</v>
      </c>
      <c r="H12866" s="1">
        <v>45.0</v>
      </c>
      <c r="I12866" s="3">
        <v>43591.166666666664</v>
      </c>
      <c r="J12866" s="1">
        <v>1.89171239477419</v>
      </c>
      <c r="K12866" s="1" t="s">
        <v>24</v>
      </c>
      <c r="M12866" s="3">
        <v>43591.18823846065</v>
      </c>
    </row>
    <row r="12867">
      <c r="A12867" s="1">
        <v>12865.0</v>
      </c>
      <c r="B12867" s="1" t="s">
        <v>20794</v>
      </c>
      <c r="C12867" s="1" t="s">
        <v>22579</v>
      </c>
      <c r="D12867" s="1" t="s">
        <v>37</v>
      </c>
      <c r="E12867" s="1" t="s">
        <v>22580</v>
      </c>
      <c r="F12867" s="1" t="s">
        <v>20797</v>
      </c>
      <c r="G12867" s="1" t="s">
        <v>89</v>
      </c>
      <c r="H12867" s="1">
        <v>45.0</v>
      </c>
      <c r="I12867" s="3">
        <v>44142.33191003472</v>
      </c>
      <c r="J12867" s="1">
        <v>3.54991634057674</v>
      </c>
      <c r="K12867" s="1" t="s">
        <v>46</v>
      </c>
      <c r="L12867" s="1" t="s">
        <v>3232</v>
      </c>
      <c r="M12867" s="3">
        <v>44142.33482400463</v>
      </c>
    </row>
    <row r="12868">
      <c r="A12868" s="1">
        <v>12866.0</v>
      </c>
      <c r="B12868" s="1" t="s">
        <v>4270</v>
      </c>
      <c r="C12868" s="1" t="s">
        <v>22581</v>
      </c>
      <c r="D12868" s="1" t="s">
        <v>6852</v>
      </c>
      <c r="E12868" s="1" t="s">
        <v>22582</v>
      </c>
      <c r="F12868" s="1" t="s">
        <v>4273</v>
      </c>
      <c r="G12868" s="1" t="s">
        <v>39</v>
      </c>
      <c r="H12868" s="1">
        <v>45.0</v>
      </c>
      <c r="I12868" s="3">
        <v>44000.708333333336</v>
      </c>
      <c r="J12868" s="1">
        <v>0.878608087877941</v>
      </c>
      <c r="K12868" s="1" t="s">
        <v>18</v>
      </c>
      <c r="M12868" s="3">
        <v>44000.75419403935</v>
      </c>
    </row>
    <row r="12869">
      <c r="A12869" s="1">
        <v>12867.0</v>
      </c>
      <c r="B12869" s="1" t="s">
        <v>1401</v>
      </c>
      <c r="C12869" s="1" t="s">
        <v>22583</v>
      </c>
      <c r="D12869" s="1" t="s">
        <v>5136</v>
      </c>
      <c r="E12869" s="1" t="s">
        <v>22584</v>
      </c>
      <c r="F12869" s="1" t="s">
        <v>1405</v>
      </c>
      <c r="G12869" s="1" t="s">
        <v>39</v>
      </c>
      <c r="H12869" s="1">
        <v>45.0</v>
      </c>
      <c r="I12869" s="3">
        <v>44215.3125</v>
      </c>
      <c r="J12869" s="1">
        <v>2.29976329539271</v>
      </c>
      <c r="K12869" s="1" t="s">
        <v>1406</v>
      </c>
      <c r="L12869" s="1" t="s">
        <v>1407</v>
      </c>
      <c r="M12869" s="3">
        <v>44215.339808958335</v>
      </c>
    </row>
    <row r="12870">
      <c r="A12870" s="1">
        <v>12868.0</v>
      </c>
      <c r="B12870" s="1" t="s">
        <v>425</v>
      </c>
      <c r="C12870" s="1" t="s">
        <v>22585</v>
      </c>
      <c r="D12870" s="1" t="s">
        <v>9230</v>
      </c>
      <c r="E12870" s="1" t="s">
        <v>22586</v>
      </c>
      <c r="F12870" s="1" t="s">
        <v>428</v>
      </c>
      <c r="G12870" s="1" t="s">
        <v>39</v>
      </c>
      <c r="H12870" s="1">
        <v>45.0</v>
      </c>
      <c r="I12870" s="3">
        <v>43894.270833333336</v>
      </c>
      <c r="J12870" s="1">
        <v>5.4532780619842</v>
      </c>
      <c r="K12870" s="1" t="s">
        <v>24</v>
      </c>
      <c r="M12870" s="3">
        <v>43894.307363645836</v>
      </c>
    </row>
    <row r="12871">
      <c r="A12871" s="1">
        <v>12869.0</v>
      </c>
      <c r="B12871" s="1" t="s">
        <v>1529</v>
      </c>
      <c r="C12871" s="1" t="s">
        <v>22587</v>
      </c>
      <c r="D12871" s="1" t="s">
        <v>1531</v>
      </c>
      <c r="E12871" s="1" t="s">
        <v>1878</v>
      </c>
      <c r="F12871" s="1" t="s">
        <v>1533</v>
      </c>
      <c r="G12871" s="1" t="s">
        <v>35</v>
      </c>
      <c r="H12871" s="1">
        <v>45.0</v>
      </c>
      <c r="I12871" s="3">
        <v>43546.416666666664</v>
      </c>
      <c r="J12871" s="1">
        <v>0.625275002703649</v>
      </c>
      <c r="K12871" s="1" t="s">
        <v>18</v>
      </c>
      <c r="M12871" s="3">
        <v>43546.348332002315</v>
      </c>
    </row>
    <row r="12872">
      <c r="A12872" s="1">
        <v>12870.0</v>
      </c>
      <c r="B12872" s="1" t="s">
        <v>4929</v>
      </c>
      <c r="C12872" s="1" t="s">
        <v>22588</v>
      </c>
      <c r="D12872" s="1" t="s">
        <v>664</v>
      </c>
      <c r="E12872" s="1" t="s">
        <v>22589</v>
      </c>
      <c r="F12872" s="1" t="s">
        <v>4932</v>
      </c>
      <c r="G12872" s="1" t="s">
        <v>89</v>
      </c>
      <c r="H12872" s="1">
        <v>45.0</v>
      </c>
      <c r="I12872" s="3">
        <v>43657.666774108795</v>
      </c>
      <c r="J12872" s="1">
        <v>0.765658489793339</v>
      </c>
      <c r="K12872" s="1" t="s">
        <v>24</v>
      </c>
      <c r="M12872" s="3">
        <v>43657.6943393287</v>
      </c>
    </row>
    <row r="12873">
      <c r="A12873" s="1">
        <v>12871.0</v>
      </c>
      <c r="B12873" s="1" t="s">
        <v>401</v>
      </c>
      <c r="C12873" s="1" t="s">
        <v>22590</v>
      </c>
      <c r="D12873" s="1" t="s">
        <v>148</v>
      </c>
      <c r="E12873" s="1" t="s">
        <v>3257</v>
      </c>
      <c r="F12873" s="1" t="s">
        <v>405</v>
      </c>
      <c r="G12873" s="1" t="s">
        <v>17</v>
      </c>
      <c r="H12873" s="1">
        <v>45.0</v>
      </c>
      <c r="I12873" s="3">
        <v>43836.333333333336</v>
      </c>
      <c r="J12873" s="1">
        <v>2.06942358093493</v>
      </c>
      <c r="K12873" s="1" t="s">
        <v>24</v>
      </c>
      <c r="M12873" s="3">
        <v>43836.37210730324</v>
      </c>
    </row>
    <row r="12874">
      <c r="A12874" s="1">
        <v>12872.0</v>
      </c>
      <c r="B12874" s="1" t="s">
        <v>2395</v>
      </c>
      <c r="C12874" s="1" t="s">
        <v>22591</v>
      </c>
      <c r="D12874" s="1" t="s">
        <v>2397</v>
      </c>
      <c r="E12874" s="1" t="s">
        <v>3162</v>
      </c>
      <c r="F12874" s="1" t="s">
        <v>2399</v>
      </c>
      <c r="G12874" s="1" t="s">
        <v>17</v>
      </c>
      <c r="H12874" s="1">
        <v>45.0</v>
      </c>
      <c r="I12874" s="3">
        <v>43880.604166666664</v>
      </c>
      <c r="J12874" s="1">
        <v>0.0</v>
      </c>
      <c r="K12874" s="1" t="s">
        <v>166</v>
      </c>
      <c r="M12874" s="3">
        <v>43881.284473611115</v>
      </c>
    </row>
    <row r="12875">
      <c r="A12875" s="1">
        <v>12873.0</v>
      </c>
      <c r="B12875" s="1" t="s">
        <v>293</v>
      </c>
      <c r="C12875" s="1" t="s">
        <v>22592</v>
      </c>
      <c r="D12875" s="1" t="s">
        <v>126</v>
      </c>
      <c r="E12875" s="1" t="s">
        <v>3472</v>
      </c>
      <c r="F12875" s="1" t="s">
        <v>297</v>
      </c>
      <c r="G12875" s="1" t="s">
        <v>17</v>
      </c>
      <c r="H12875" s="1">
        <v>45.0</v>
      </c>
      <c r="I12875" s="3">
        <v>44103.791666666664</v>
      </c>
      <c r="J12875" s="1">
        <v>1.11583578339863</v>
      </c>
      <c r="K12875" s="1" t="s">
        <v>62</v>
      </c>
      <c r="L12875" s="1" t="s">
        <v>1188</v>
      </c>
      <c r="M12875" s="3">
        <v>44103.81467482639</v>
      </c>
    </row>
    <row r="12876">
      <c r="A12876" s="1">
        <v>12874.0</v>
      </c>
      <c r="B12876" s="1" t="s">
        <v>1401</v>
      </c>
      <c r="C12876" s="1" t="s">
        <v>22593</v>
      </c>
      <c r="D12876" s="1" t="s">
        <v>3976</v>
      </c>
      <c r="E12876" s="1" t="s">
        <v>22594</v>
      </c>
      <c r="F12876" s="1" t="s">
        <v>1405</v>
      </c>
      <c r="G12876" s="1" t="s">
        <v>39</v>
      </c>
      <c r="H12876" s="1">
        <v>45.0</v>
      </c>
      <c r="I12876" s="3">
        <v>44252.291666666664</v>
      </c>
      <c r="J12876" s="1">
        <v>3.59851070054088</v>
      </c>
      <c r="K12876" s="1" t="s">
        <v>1406</v>
      </c>
      <c r="L12876" s="1" t="s">
        <v>1407</v>
      </c>
      <c r="M12876" s="3">
        <v>44252.33866945602</v>
      </c>
    </row>
    <row r="12877">
      <c r="A12877" s="1">
        <v>12875.0</v>
      </c>
      <c r="B12877" s="1" t="s">
        <v>9671</v>
      </c>
      <c r="C12877" s="1" t="s">
        <v>22595</v>
      </c>
      <c r="D12877" s="1" t="s">
        <v>1232</v>
      </c>
      <c r="E12877" s="1" t="s">
        <v>22596</v>
      </c>
      <c r="F12877" s="1" t="s">
        <v>9674</v>
      </c>
      <c r="G12877" s="1" t="s">
        <v>89</v>
      </c>
      <c r="H12877" s="1">
        <v>45.0</v>
      </c>
      <c r="I12877" s="3">
        <v>44070.72947244213</v>
      </c>
      <c r="J12877" s="1">
        <v>0.71965827828321</v>
      </c>
      <c r="K12877" s="1" t="s">
        <v>46</v>
      </c>
      <c r="L12877" s="1" t="s">
        <v>10041</v>
      </c>
      <c r="M12877" s="3">
        <v>44070.759676712965</v>
      </c>
    </row>
    <row r="12878">
      <c r="A12878" s="1">
        <v>12876.0</v>
      </c>
      <c r="B12878" s="1" t="s">
        <v>401</v>
      </c>
      <c r="C12878" s="1" t="s">
        <v>22597</v>
      </c>
      <c r="D12878" s="1" t="s">
        <v>305</v>
      </c>
      <c r="E12878" s="1" t="s">
        <v>22598</v>
      </c>
      <c r="F12878" s="1" t="s">
        <v>405</v>
      </c>
      <c r="G12878" s="1" t="s">
        <v>39</v>
      </c>
      <c r="H12878" s="1">
        <v>45.0</v>
      </c>
      <c r="I12878" s="3">
        <v>43732.75</v>
      </c>
      <c r="J12878" s="1">
        <v>2.90323288356903</v>
      </c>
      <c r="K12878" s="1" t="s">
        <v>24</v>
      </c>
      <c r="M12878" s="3">
        <v>43732.83510319445</v>
      </c>
    </row>
    <row r="12879">
      <c r="A12879" s="1">
        <v>12877.0</v>
      </c>
      <c r="B12879" s="1" t="s">
        <v>7630</v>
      </c>
      <c r="C12879" s="1" t="s">
        <v>22599</v>
      </c>
      <c r="D12879" s="1" t="s">
        <v>99</v>
      </c>
      <c r="E12879" s="1" t="s">
        <v>22600</v>
      </c>
      <c r="F12879" s="1" t="s">
        <v>14528</v>
      </c>
      <c r="G12879" s="1" t="s">
        <v>39</v>
      </c>
      <c r="H12879" s="1">
        <v>45.0</v>
      </c>
      <c r="I12879" s="3">
        <v>43881.729166666664</v>
      </c>
      <c r="J12879" s="1">
        <v>3.0988003228215</v>
      </c>
      <c r="K12879" s="1" t="s">
        <v>24</v>
      </c>
      <c r="M12879" s="3">
        <v>43881.766798414355</v>
      </c>
    </row>
    <row r="12880">
      <c r="A12880" s="1">
        <v>12878.0</v>
      </c>
      <c r="B12880" s="1" t="s">
        <v>1289</v>
      </c>
      <c r="C12880" s="1" t="s">
        <v>22601</v>
      </c>
      <c r="D12880" s="1" t="s">
        <v>1666</v>
      </c>
      <c r="E12880" s="1" t="s">
        <v>1667</v>
      </c>
      <c r="F12880" s="1" t="s">
        <v>1293</v>
      </c>
      <c r="G12880" s="1" t="s">
        <v>35</v>
      </c>
      <c r="H12880" s="1">
        <v>45.0</v>
      </c>
      <c r="I12880" s="3">
        <v>43574.666666666664</v>
      </c>
      <c r="J12880" s="1">
        <v>2.48789871654528</v>
      </c>
      <c r="K12880" s="1" t="s">
        <v>24</v>
      </c>
      <c r="M12880" s="3">
        <v>43574.59880386574</v>
      </c>
    </row>
    <row r="12881">
      <c r="A12881" s="1">
        <v>12879.0</v>
      </c>
      <c r="B12881" s="1" t="s">
        <v>401</v>
      </c>
      <c r="C12881" s="1" t="s">
        <v>22602</v>
      </c>
      <c r="D12881" s="1" t="s">
        <v>998</v>
      </c>
      <c r="E12881" s="1" t="s">
        <v>22603</v>
      </c>
      <c r="F12881" s="1" t="s">
        <v>405</v>
      </c>
      <c r="G12881" s="1" t="s">
        <v>39</v>
      </c>
      <c r="H12881" s="1">
        <v>45.0</v>
      </c>
      <c r="I12881" s="3">
        <v>43789.666666666664</v>
      </c>
      <c r="J12881" s="1">
        <v>0.885212286776821</v>
      </c>
      <c r="K12881" s="1" t="s">
        <v>24</v>
      </c>
      <c r="M12881" s="3">
        <v>43789.69611827546</v>
      </c>
    </row>
    <row r="12882">
      <c r="A12882" s="1">
        <v>12880.0</v>
      </c>
      <c r="B12882" s="1" t="s">
        <v>2502</v>
      </c>
      <c r="C12882" s="1" t="s">
        <v>22604</v>
      </c>
      <c r="D12882" s="1" t="s">
        <v>2504</v>
      </c>
      <c r="E12882" s="1" t="s">
        <v>4346</v>
      </c>
      <c r="F12882" s="1" t="s">
        <v>2506</v>
      </c>
      <c r="G12882" s="1" t="s">
        <v>17</v>
      </c>
      <c r="H12882" s="1">
        <v>45.0</v>
      </c>
      <c r="I12882" s="3">
        <v>44235.541666666664</v>
      </c>
      <c r="J12882" s="1">
        <v>2.49452318675547</v>
      </c>
      <c r="K12882" s="1" t="s">
        <v>159</v>
      </c>
      <c r="L12882" s="1" t="s">
        <v>2507</v>
      </c>
      <c r="M12882" s="3">
        <v>44235.56914489583</v>
      </c>
    </row>
    <row r="12883">
      <c r="A12883" s="1">
        <v>12881.0</v>
      </c>
      <c r="B12883" s="1" t="s">
        <v>6585</v>
      </c>
      <c r="C12883" s="1" t="s">
        <v>22605</v>
      </c>
      <c r="D12883" s="1" t="s">
        <v>93</v>
      </c>
      <c r="E12883" s="1" t="s">
        <v>12254</v>
      </c>
      <c r="F12883" s="1" t="s">
        <v>6588</v>
      </c>
      <c r="G12883" s="1" t="s">
        <v>35</v>
      </c>
      <c r="H12883" s="1">
        <v>45.0</v>
      </c>
      <c r="I12883" s="3">
        <v>44169.197916666664</v>
      </c>
      <c r="J12883" s="1">
        <v>0.632341384570702</v>
      </c>
      <c r="K12883" s="1" t="s">
        <v>159</v>
      </c>
      <c r="M12883" s="3">
        <v>44169.284066875</v>
      </c>
    </row>
    <row r="12884">
      <c r="A12884" s="1">
        <v>12882.0</v>
      </c>
      <c r="B12884" s="1" t="s">
        <v>119</v>
      </c>
      <c r="C12884" s="1" t="s">
        <v>22606</v>
      </c>
      <c r="D12884" s="1" t="s">
        <v>173</v>
      </c>
      <c r="E12884" s="1" t="s">
        <v>22607</v>
      </c>
      <c r="F12884" s="1" t="s">
        <v>123</v>
      </c>
      <c r="G12884" s="1" t="s">
        <v>39</v>
      </c>
      <c r="H12884" s="1">
        <v>45.0</v>
      </c>
      <c r="I12884" s="3">
        <v>44028.583333333336</v>
      </c>
      <c r="J12884" s="1">
        <v>1.35321101917624</v>
      </c>
      <c r="K12884" s="1" t="s">
        <v>18</v>
      </c>
      <c r="M12884" s="3">
        <v>44028.61909822917</v>
      </c>
    </row>
    <row r="12885">
      <c r="A12885" s="1">
        <v>12883.0</v>
      </c>
      <c r="B12885" s="1" t="s">
        <v>2100</v>
      </c>
      <c r="C12885" s="1" t="s">
        <v>22608</v>
      </c>
      <c r="D12885" s="1" t="s">
        <v>15922</v>
      </c>
      <c r="E12885" s="1" t="s">
        <v>22609</v>
      </c>
      <c r="F12885" s="1" t="s">
        <v>2103</v>
      </c>
      <c r="G12885" s="1" t="s">
        <v>39</v>
      </c>
      <c r="H12885" s="1">
        <v>45.0</v>
      </c>
      <c r="I12885" s="3">
        <v>43907.625</v>
      </c>
      <c r="J12885" s="1">
        <v>0.981637875364192</v>
      </c>
      <c r="K12885" s="1" t="s">
        <v>18</v>
      </c>
      <c r="M12885" s="3">
        <v>43907.65962456018</v>
      </c>
    </row>
    <row r="12886">
      <c r="A12886" s="1">
        <v>12884.0</v>
      </c>
      <c r="B12886" s="1" t="s">
        <v>2864</v>
      </c>
      <c r="C12886" s="1" t="s">
        <v>22610</v>
      </c>
      <c r="D12886" s="1" t="s">
        <v>411</v>
      </c>
      <c r="E12886" s="1" t="s">
        <v>3766</v>
      </c>
      <c r="F12886" s="1" t="s">
        <v>2867</v>
      </c>
      <c r="G12886" s="1" t="s">
        <v>17</v>
      </c>
      <c r="H12886" s="1">
        <v>45.0</v>
      </c>
      <c r="I12886" s="3">
        <v>43864.583333333336</v>
      </c>
      <c r="J12886" s="1">
        <v>1.78044181815927</v>
      </c>
      <c r="K12886" s="1" t="s">
        <v>62</v>
      </c>
      <c r="M12886" s="3">
        <v>43864.66578672454</v>
      </c>
    </row>
    <row r="12887">
      <c r="A12887" s="1">
        <v>12885.0</v>
      </c>
      <c r="B12887" s="1" t="s">
        <v>2786</v>
      </c>
      <c r="C12887" s="1" t="s">
        <v>22611</v>
      </c>
      <c r="D12887" s="1" t="s">
        <v>14</v>
      </c>
      <c r="E12887" s="1" t="s">
        <v>2788</v>
      </c>
      <c r="F12887" s="1" t="s">
        <v>2789</v>
      </c>
      <c r="G12887" s="1" t="s">
        <v>17</v>
      </c>
      <c r="H12887" s="1">
        <v>45.0</v>
      </c>
      <c r="I12887" s="3">
        <v>43794.333333333336</v>
      </c>
      <c r="J12887" s="1">
        <v>0.657339147397934</v>
      </c>
      <c r="K12887" s="1" t="s">
        <v>18</v>
      </c>
      <c r="M12887" s="3">
        <v>43794.39800076389</v>
      </c>
    </row>
    <row r="12888">
      <c r="A12888" s="1">
        <v>12886.0</v>
      </c>
      <c r="B12888" s="1" t="s">
        <v>319</v>
      </c>
      <c r="C12888" s="1" t="s">
        <v>22612</v>
      </c>
      <c r="D12888" s="1" t="s">
        <v>321</v>
      </c>
      <c r="E12888" s="1" t="s">
        <v>22613</v>
      </c>
      <c r="F12888" s="1" t="s">
        <v>323</v>
      </c>
      <c r="G12888" s="1" t="s">
        <v>39</v>
      </c>
      <c r="H12888" s="1">
        <v>45.0</v>
      </c>
      <c r="I12888" s="3">
        <v>44042.125</v>
      </c>
      <c r="J12888" s="1">
        <v>0.0</v>
      </c>
      <c r="K12888" s="1" t="s">
        <v>24</v>
      </c>
      <c r="M12888" s="3">
        <v>44042.30718175926</v>
      </c>
    </row>
    <row r="12889">
      <c r="A12889" s="1">
        <v>12887.0</v>
      </c>
      <c r="B12889" s="1" t="s">
        <v>324</v>
      </c>
      <c r="C12889" s="1" t="s">
        <v>22614</v>
      </c>
      <c r="D12889" s="1" t="s">
        <v>326</v>
      </c>
      <c r="E12889" s="1" t="s">
        <v>327</v>
      </c>
      <c r="F12889" s="1" t="s">
        <v>328</v>
      </c>
      <c r="G12889" s="1" t="s">
        <v>17</v>
      </c>
      <c r="H12889" s="1">
        <v>45.0</v>
      </c>
      <c r="I12889" s="3">
        <v>44153.291666666664</v>
      </c>
      <c r="J12889" s="1">
        <v>0.0</v>
      </c>
      <c r="K12889" s="1" t="s">
        <v>24</v>
      </c>
      <c r="M12889" s="3">
        <v>44152.85486831018</v>
      </c>
    </row>
    <row r="12890">
      <c r="A12890" s="1">
        <v>12888.0</v>
      </c>
      <c r="B12890" s="1" t="s">
        <v>6451</v>
      </c>
      <c r="C12890" s="1" t="s">
        <v>22615</v>
      </c>
      <c r="D12890" s="1" t="s">
        <v>2504</v>
      </c>
      <c r="E12890" s="1" t="s">
        <v>22616</v>
      </c>
      <c r="F12890" s="1" t="s">
        <v>6454</v>
      </c>
      <c r="G12890" s="1" t="s">
        <v>39</v>
      </c>
      <c r="H12890" s="1">
        <v>45.0</v>
      </c>
      <c r="I12890" s="3">
        <v>44142.75</v>
      </c>
      <c r="J12890" s="1">
        <v>2.3957772769856</v>
      </c>
      <c r="K12890" s="1" t="s">
        <v>24</v>
      </c>
      <c r="L12890" s="1" t="s">
        <v>188</v>
      </c>
      <c r="M12890" s="3">
        <v>44142.774330914355</v>
      </c>
    </row>
    <row r="12891">
      <c r="A12891" s="1">
        <v>12889.0</v>
      </c>
      <c r="B12891" s="1" t="s">
        <v>1012</v>
      </c>
      <c r="C12891" s="1" t="s">
        <v>22617</v>
      </c>
      <c r="D12891" s="1" t="s">
        <v>1014</v>
      </c>
      <c r="E12891" s="1" t="s">
        <v>2156</v>
      </c>
      <c r="F12891" s="1" t="s">
        <v>1016</v>
      </c>
      <c r="G12891" s="1" t="s">
        <v>17</v>
      </c>
      <c r="H12891" s="1">
        <v>45.0</v>
      </c>
      <c r="I12891" s="3">
        <v>43864.25</v>
      </c>
      <c r="J12891" s="1">
        <v>0.422792577477214</v>
      </c>
      <c r="K12891" s="1" t="s">
        <v>166</v>
      </c>
      <c r="M12891" s="3">
        <v>43864.57839459491</v>
      </c>
    </row>
    <row r="12892">
      <c r="A12892" s="1">
        <v>12890.0</v>
      </c>
      <c r="B12892" s="1" t="s">
        <v>229</v>
      </c>
      <c r="C12892" s="1" t="s">
        <v>22618</v>
      </c>
      <c r="D12892" s="1" t="s">
        <v>12134</v>
      </c>
      <c r="E12892" s="1" t="s">
        <v>4002</v>
      </c>
      <c r="F12892" s="1" t="s">
        <v>232</v>
      </c>
      <c r="G12892" s="1" t="s">
        <v>35</v>
      </c>
      <c r="H12892" s="1">
        <v>45.0</v>
      </c>
      <c r="I12892" s="3">
        <v>43798.166666666664</v>
      </c>
      <c r="J12892" s="1">
        <v>1.99539093015131</v>
      </c>
      <c r="K12892" s="1" t="s">
        <v>24</v>
      </c>
      <c r="M12892" s="3">
        <v>43798.197405150466</v>
      </c>
    </row>
    <row r="12893">
      <c r="A12893" s="1">
        <v>12891.0</v>
      </c>
      <c r="B12893" s="1" t="s">
        <v>8049</v>
      </c>
      <c r="C12893" s="1" t="s">
        <v>22619</v>
      </c>
      <c r="D12893" s="1" t="s">
        <v>653</v>
      </c>
      <c r="E12893" s="1" t="s">
        <v>8051</v>
      </c>
      <c r="F12893" s="1" t="s">
        <v>8052</v>
      </c>
      <c r="G12893" s="1" t="s">
        <v>17</v>
      </c>
      <c r="H12893" s="1">
        <v>45.0</v>
      </c>
      <c r="I12893" s="3">
        <v>44152.1875</v>
      </c>
      <c r="J12893" s="1">
        <v>0.466465546854577</v>
      </c>
      <c r="K12893" s="1" t="s">
        <v>18</v>
      </c>
      <c r="M12893" s="3">
        <v>44152.221600717596</v>
      </c>
    </row>
    <row r="12894">
      <c r="A12894" s="1">
        <v>12892.0</v>
      </c>
      <c r="B12894" s="1" t="s">
        <v>953</v>
      </c>
      <c r="C12894" s="1" t="s">
        <v>22620</v>
      </c>
      <c r="D12894" s="1" t="s">
        <v>121</v>
      </c>
      <c r="E12894" s="1" t="s">
        <v>1039</v>
      </c>
      <c r="F12894" s="1" t="s">
        <v>1040</v>
      </c>
      <c r="G12894" s="1" t="s">
        <v>17</v>
      </c>
      <c r="H12894" s="1">
        <v>45.0</v>
      </c>
      <c r="I12894" s="3">
        <v>43949.625</v>
      </c>
      <c r="J12894" s="1">
        <v>1.06893476875339</v>
      </c>
      <c r="K12894" s="1" t="s">
        <v>18</v>
      </c>
      <c r="M12894" s="3">
        <v>43949.62967579861</v>
      </c>
    </row>
    <row r="12895">
      <c r="A12895" s="1">
        <v>12893.0</v>
      </c>
      <c r="B12895" s="1" t="s">
        <v>1023</v>
      </c>
      <c r="C12895" s="1" t="s">
        <v>22621</v>
      </c>
      <c r="D12895" s="1" t="s">
        <v>2116</v>
      </c>
      <c r="E12895" s="1" t="s">
        <v>4600</v>
      </c>
      <c r="F12895" s="1" t="s">
        <v>1027</v>
      </c>
      <c r="G12895" s="1" t="s">
        <v>17</v>
      </c>
      <c r="H12895" s="1">
        <v>45.0</v>
      </c>
      <c r="I12895" s="3">
        <v>43718.125</v>
      </c>
      <c r="J12895" s="1">
        <v>2.03330772402069</v>
      </c>
      <c r="K12895" s="1" t="s">
        <v>24</v>
      </c>
      <c r="M12895" s="3">
        <v>43718.24072821759</v>
      </c>
    </row>
    <row r="12896">
      <c r="A12896" s="1">
        <v>12894.0</v>
      </c>
      <c r="B12896" s="1" t="s">
        <v>319</v>
      </c>
      <c r="C12896" s="1" t="s">
        <v>22622</v>
      </c>
      <c r="D12896" s="1" t="s">
        <v>321</v>
      </c>
      <c r="E12896" s="1" t="s">
        <v>22623</v>
      </c>
      <c r="F12896" s="1" t="s">
        <v>323</v>
      </c>
      <c r="G12896" s="1" t="s">
        <v>39</v>
      </c>
      <c r="H12896" s="1">
        <v>45.0</v>
      </c>
      <c r="I12896" s="3">
        <v>44006.635416666664</v>
      </c>
      <c r="J12896" s="1">
        <v>0.992369104899583</v>
      </c>
      <c r="K12896" s="1" t="s">
        <v>24</v>
      </c>
      <c r="M12896" s="3">
        <v>44006.7930721875</v>
      </c>
    </row>
    <row r="12897">
      <c r="A12897" s="1">
        <v>12895.0</v>
      </c>
      <c r="B12897" s="1" t="s">
        <v>2948</v>
      </c>
      <c r="C12897" s="1" t="s">
        <v>22624</v>
      </c>
      <c r="D12897" s="1" t="s">
        <v>1549</v>
      </c>
      <c r="E12897" s="1" t="s">
        <v>2950</v>
      </c>
      <c r="F12897" s="1" t="s">
        <v>2951</v>
      </c>
      <c r="G12897" s="1" t="s">
        <v>17</v>
      </c>
      <c r="H12897" s="1">
        <v>45.0</v>
      </c>
      <c r="I12897" s="3">
        <v>43903.666666666664</v>
      </c>
      <c r="J12897" s="1">
        <v>1.35652134087308</v>
      </c>
      <c r="K12897" s="1" t="s">
        <v>83</v>
      </c>
      <c r="M12897" s="3">
        <v>43903.69960313657</v>
      </c>
    </row>
    <row r="12898">
      <c r="A12898" s="1">
        <v>12896.0</v>
      </c>
      <c r="B12898" s="1" t="s">
        <v>278</v>
      </c>
      <c r="C12898" s="1" t="s">
        <v>22625</v>
      </c>
      <c r="D12898" s="1" t="s">
        <v>21</v>
      </c>
      <c r="E12898" s="1" t="s">
        <v>7742</v>
      </c>
      <c r="F12898" s="1" t="s">
        <v>281</v>
      </c>
      <c r="G12898" s="1" t="s">
        <v>17</v>
      </c>
      <c r="H12898" s="1">
        <v>45.0</v>
      </c>
      <c r="I12898" s="3">
        <v>44152.3125</v>
      </c>
      <c r="J12898" s="1">
        <v>3.14466478968926</v>
      </c>
      <c r="K12898" s="1" t="s">
        <v>24</v>
      </c>
      <c r="M12898" s="3">
        <v>44152.33692179398</v>
      </c>
    </row>
    <row r="12899">
      <c r="A12899" s="1">
        <v>12897.0</v>
      </c>
      <c r="B12899" s="1" t="s">
        <v>1023</v>
      </c>
      <c r="C12899" s="1" t="s">
        <v>22626</v>
      </c>
      <c r="D12899" s="1" t="s">
        <v>1250</v>
      </c>
      <c r="E12899" s="1" t="s">
        <v>11703</v>
      </c>
      <c r="F12899" s="1" t="s">
        <v>1027</v>
      </c>
      <c r="G12899" s="1" t="s">
        <v>17</v>
      </c>
      <c r="H12899" s="1">
        <v>45.0</v>
      </c>
      <c r="I12899" s="3">
        <v>44055.1875</v>
      </c>
      <c r="J12899" s="1">
        <v>5.14425758015301</v>
      </c>
      <c r="K12899" s="1" t="s">
        <v>24</v>
      </c>
      <c r="M12899" s="3">
        <v>44056.363298819444</v>
      </c>
    </row>
    <row r="12900">
      <c r="A12900" s="1">
        <v>12898.0</v>
      </c>
      <c r="B12900" s="1" t="s">
        <v>788</v>
      </c>
      <c r="C12900" s="1" t="s">
        <v>22627</v>
      </c>
      <c r="D12900" s="1" t="s">
        <v>12783</v>
      </c>
      <c r="E12900" s="1" t="s">
        <v>22628</v>
      </c>
      <c r="F12900" s="1" t="s">
        <v>791</v>
      </c>
      <c r="G12900" s="1" t="s">
        <v>39</v>
      </c>
      <c r="H12900" s="1">
        <v>45.0</v>
      </c>
      <c r="I12900" s="3">
        <v>43877.645833333336</v>
      </c>
      <c r="J12900" s="1">
        <v>1.47111438335304</v>
      </c>
      <c r="K12900" s="1" t="s">
        <v>24</v>
      </c>
      <c r="M12900" s="3">
        <v>43877.67954243055</v>
      </c>
    </row>
    <row r="12901">
      <c r="A12901" s="1">
        <v>12899.0</v>
      </c>
      <c r="B12901" s="1" t="s">
        <v>10169</v>
      </c>
      <c r="C12901" s="1" t="s">
        <v>22629</v>
      </c>
      <c r="D12901" s="1" t="s">
        <v>522</v>
      </c>
      <c r="E12901" s="1" t="s">
        <v>22630</v>
      </c>
      <c r="F12901" s="1" t="s">
        <v>10172</v>
      </c>
      <c r="G12901" s="1" t="s">
        <v>39</v>
      </c>
      <c r="H12901" s="1">
        <v>45.0</v>
      </c>
      <c r="I12901" s="3">
        <v>43728.75</v>
      </c>
      <c r="J12901" s="1">
        <v>2.00545912848808</v>
      </c>
      <c r="K12901" s="1" t="s">
        <v>46</v>
      </c>
      <c r="M12901" s="3">
        <v>43728.8075337037</v>
      </c>
    </row>
    <row r="12902">
      <c r="A12902" s="1">
        <v>12900.0</v>
      </c>
      <c r="B12902" s="1" t="s">
        <v>2353</v>
      </c>
      <c r="C12902" s="1" t="s">
        <v>22631</v>
      </c>
      <c r="D12902" s="1" t="s">
        <v>1250</v>
      </c>
      <c r="E12902" s="1" t="s">
        <v>7267</v>
      </c>
      <c r="F12902" s="1" t="s">
        <v>2356</v>
      </c>
      <c r="G12902" s="1" t="s">
        <v>17</v>
      </c>
      <c r="H12902" s="1">
        <v>45.0</v>
      </c>
      <c r="I12902" s="3">
        <v>43800.791666666664</v>
      </c>
      <c r="J12902" s="1">
        <v>1.45657349414439</v>
      </c>
      <c r="K12902" s="1" t="s">
        <v>24</v>
      </c>
      <c r="M12902" s="3">
        <v>43801.17731200231</v>
      </c>
    </row>
    <row r="12903">
      <c r="A12903" s="1">
        <v>12901.0</v>
      </c>
      <c r="B12903" s="1" t="s">
        <v>2080</v>
      </c>
      <c r="C12903" s="1" t="s">
        <v>22632</v>
      </c>
      <c r="D12903" s="1" t="s">
        <v>258</v>
      </c>
      <c r="E12903" s="1" t="s">
        <v>3512</v>
      </c>
      <c r="F12903" s="1" t="s">
        <v>2083</v>
      </c>
      <c r="G12903" s="1" t="s">
        <v>17</v>
      </c>
      <c r="H12903" s="1">
        <v>45.0</v>
      </c>
      <c r="I12903" s="3">
        <v>43734.166666666664</v>
      </c>
      <c r="J12903" s="1">
        <v>1.89908386894437</v>
      </c>
      <c r="K12903" s="1" t="s">
        <v>166</v>
      </c>
      <c r="M12903" s="3">
        <v>43734.2057908912</v>
      </c>
    </row>
    <row r="12904">
      <c r="A12904" s="1">
        <v>12902.0</v>
      </c>
      <c r="B12904" s="1" t="s">
        <v>196</v>
      </c>
      <c r="C12904" s="1" t="s">
        <v>22633</v>
      </c>
      <c r="D12904" s="1" t="s">
        <v>3853</v>
      </c>
      <c r="E12904" s="1" t="s">
        <v>3854</v>
      </c>
      <c r="F12904" s="1" t="s">
        <v>200</v>
      </c>
      <c r="G12904" s="1" t="s">
        <v>17</v>
      </c>
      <c r="H12904" s="1">
        <v>45.0</v>
      </c>
      <c r="I12904" s="3">
        <v>43872.229166666664</v>
      </c>
      <c r="J12904" s="1">
        <v>2.51924119110481</v>
      </c>
      <c r="K12904" s="1" t="s">
        <v>24</v>
      </c>
      <c r="M12904" s="3">
        <v>43872.26263706019</v>
      </c>
    </row>
    <row r="12905">
      <c r="A12905" s="1">
        <v>12903.0</v>
      </c>
      <c r="B12905" s="1" t="s">
        <v>1289</v>
      </c>
      <c r="C12905" s="1" t="s">
        <v>22634</v>
      </c>
      <c r="D12905" s="1" t="s">
        <v>1666</v>
      </c>
      <c r="E12905" s="1" t="s">
        <v>7263</v>
      </c>
      <c r="F12905" s="1" t="s">
        <v>1293</v>
      </c>
      <c r="G12905" s="1" t="s">
        <v>35</v>
      </c>
      <c r="H12905" s="1">
        <v>45.0</v>
      </c>
      <c r="I12905" s="3">
        <v>43552.166666666664</v>
      </c>
      <c r="J12905" s="1">
        <v>0.00240532816732359</v>
      </c>
      <c r="K12905" s="1" t="s">
        <v>24</v>
      </c>
      <c r="M12905" s="3">
        <v>43552.19583265046</v>
      </c>
    </row>
    <row r="12906">
      <c r="A12906" s="1">
        <v>12904.0</v>
      </c>
      <c r="B12906" s="1" t="s">
        <v>2944</v>
      </c>
      <c r="C12906" s="1" t="s">
        <v>22635</v>
      </c>
      <c r="D12906" s="1" t="s">
        <v>818</v>
      </c>
      <c r="E12906" s="1" t="s">
        <v>22636</v>
      </c>
      <c r="F12906" s="1" t="s">
        <v>2947</v>
      </c>
      <c r="G12906" s="1" t="s">
        <v>17</v>
      </c>
      <c r="H12906" s="1">
        <v>45.0</v>
      </c>
      <c r="I12906" s="3">
        <v>44141.1875</v>
      </c>
      <c r="J12906" s="1">
        <v>2.57513780139911</v>
      </c>
      <c r="K12906" s="1" t="s">
        <v>18</v>
      </c>
      <c r="L12906" s="1" t="s">
        <v>1047</v>
      </c>
      <c r="M12906" s="3">
        <v>44141.237202048615</v>
      </c>
    </row>
    <row r="12907">
      <c r="A12907" s="1">
        <v>12905.0</v>
      </c>
      <c r="B12907" s="1" t="s">
        <v>3909</v>
      </c>
      <c r="C12907" s="1" t="s">
        <v>22637</v>
      </c>
      <c r="D12907" s="1" t="s">
        <v>5629</v>
      </c>
      <c r="E12907" s="1" t="s">
        <v>22638</v>
      </c>
      <c r="F12907" s="1" t="s">
        <v>3912</v>
      </c>
      <c r="G12907" s="1" t="s">
        <v>89</v>
      </c>
      <c r="H12907" s="1">
        <v>45.0</v>
      </c>
      <c r="I12907" s="3">
        <v>44180.66448475695</v>
      </c>
      <c r="J12907" s="1">
        <v>0.0</v>
      </c>
      <c r="K12907" s="1" t="s">
        <v>24</v>
      </c>
      <c r="M12907" s="3">
        <v>44180.73614771991</v>
      </c>
    </row>
    <row r="12908">
      <c r="A12908" s="1">
        <v>12906.0</v>
      </c>
      <c r="B12908" s="1" t="s">
        <v>445</v>
      </c>
      <c r="C12908" s="1" t="s">
        <v>22639</v>
      </c>
      <c r="D12908" s="1" t="s">
        <v>32</v>
      </c>
      <c r="E12908" s="1" t="s">
        <v>1626</v>
      </c>
      <c r="F12908" s="1" t="s">
        <v>449</v>
      </c>
      <c r="G12908" s="1" t="s">
        <v>17</v>
      </c>
      <c r="H12908" s="1">
        <v>45.0</v>
      </c>
      <c r="I12908" s="3">
        <v>43850.5</v>
      </c>
      <c r="J12908" s="1">
        <v>1.06519037725376</v>
      </c>
      <c r="K12908" s="1" t="s">
        <v>24</v>
      </c>
      <c r="M12908" s="3">
        <v>43851.326326539354</v>
      </c>
    </row>
    <row r="12909">
      <c r="A12909" s="1">
        <v>12907.0</v>
      </c>
      <c r="B12909" s="1" t="s">
        <v>385</v>
      </c>
      <c r="C12909" s="1" t="s">
        <v>22640</v>
      </c>
      <c r="D12909" s="1" t="s">
        <v>32</v>
      </c>
      <c r="E12909" s="1" t="s">
        <v>7856</v>
      </c>
      <c r="F12909" s="1" t="s">
        <v>388</v>
      </c>
      <c r="G12909" s="1" t="s">
        <v>17</v>
      </c>
      <c r="H12909" s="1">
        <v>45.0</v>
      </c>
      <c r="I12909" s="3">
        <v>44167.65625</v>
      </c>
      <c r="J12909" s="1">
        <v>6.93680687251245</v>
      </c>
      <c r="K12909" s="1" t="s">
        <v>24</v>
      </c>
      <c r="M12909" s="3">
        <v>44167.71936859954</v>
      </c>
    </row>
    <row r="12910">
      <c r="A12910" s="1">
        <v>12908.0</v>
      </c>
      <c r="B12910" s="1" t="s">
        <v>168</v>
      </c>
      <c r="C12910" s="1" t="s">
        <v>22641</v>
      </c>
      <c r="D12910" s="1" t="s">
        <v>11339</v>
      </c>
      <c r="E12910" s="1" t="s">
        <v>22642</v>
      </c>
      <c r="F12910" s="1" t="s">
        <v>171</v>
      </c>
      <c r="G12910" s="1" t="s">
        <v>39</v>
      </c>
      <c r="H12910" s="1">
        <v>45.0</v>
      </c>
      <c r="I12910" s="3">
        <v>44210.583333333336</v>
      </c>
      <c r="J12910" s="1">
        <v>2.77708533584972</v>
      </c>
      <c r="K12910" s="1" t="s">
        <v>166</v>
      </c>
      <c r="M12910" s="3">
        <v>44210.62355788195</v>
      </c>
    </row>
    <row r="12911">
      <c r="A12911" s="1">
        <v>12909.0</v>
      </c>
      <c r="B12911" s="1" t="s">
        <v>1126</v>
      </c>
      <c r="C12911" s="1" t="s">
        <v>22643</v>
      </c>
      <c r="D12911" s="1" t="s">
        <v>21</v>
      </c>
      <c r="E12911" s="1" t="s">
        <v>15375</v>
      </c>
      <c r="F12911" s="1" t="s">
        <v>1130</v>
      </c>
      <c r="G12911" s="1" t="s">
        <v>35</v>
      </c>
      <c r="H12911" s="1">
        <v>45.0</v>
      </c>
      <c r="I12911" s="3">
        <v>44252.21875</v>
      </c>
      <c r="J12911" s="1">
        <v>2.31176046198696</v>
      </c>
      <c r="K12911" s="1" t="s">
        <v>24</v>
      </c>
      <c r="M12911" s="3">
        <v>44252.24753875</v>
      </c>
    </row>
    <row r="12912">
      <c r="A12912" s="1">
        <v>12910.0</v>
      </c>
      <c r="B12912" s="1" t="s">
        <v>465</v>
      </c>
      <c r="C12912" s="1" t="s">
        <v>22644</v>
      </c>
      <c r="D12912" s="1" t="s">
        <v>1637</v>
      </c>
      <c r="E12912" s="1" t="s">
        <v>6390</v>
      </c>
      <c r="F12912" s="1" t="s">
        <v>468</v>
      </c>
      <c r="G12912" s="1" t="s">
        <v>17</v>
      </c>
      <c r="H12912" s="1">
        <v>45.0</v>
      </c>
      <c r="I12912" s="3">
        <v>44187.25</v>
      </c>
      <c r="J12912" s="1">
        <v>2.71776524713855</v>
      </c>
      <c r="K12912" s="1" t="s">
        <v>24</v>
      </c>
      <c r="M12912" s="3">
        <v>44187.28296599537</v>
      </c>
    </row>
    <row r="12913">
      <c r="A12913" s="1">
        <v>12911.0</v>
      </c>
      <c r="B12913" s="1" t="s">
        <v>1716</v>
      </c>
      <c r="C12913" s="1" t="s">
        <v>22645</v>
      </c>
      <c r="D12913" s="1" t="s">
        <v>818</v>
      </c>
      <c r="E12913" s="1" t="s">
        <v>22646</v>
      </c>
      <c r="F12913" s="1" t="s">
        <v>1719</v>
      </c>
      <c r="G12913" s="1" t="s">
        <v>89</v>
      </c>
      <c r="H12913" s="1">
        <v>45.0</v>
      </c>
      <c r="I12913" s="3">
        <v>44105.64473837963</v>
      </c>
      <c r="J12913" s="1">
        <v>2.67069943187576</v>
      </c>
      <c r="K12913" s="1" t="s">
        <v>18</v>
      </c>
      <c r="M12913" s="3">
        <v>44105.650539814815</v>
      </c>
    </row>
    <row r="12914">
      <c r="A12914" s="1">
        <v>12912.0</v>
      </c>
      <c r="B12914" s="1" t="s">
        <v>8079</v>
      </c>
      <c r="C12914" s="1" t="s">
        <v>22647</v>
      </c>
      <c r="D12914" s="1" t="s">
        <v>121</v>
      </c>
      <c r="E12914" s="1" t="s">
        <v>8082</v>
      </c>
      <c r="F12914" s="1" t="s">
        <v>8083</v>
      </c>
      <c r="G12914" s="1" t="s">
        <v>17</v>
      </c>
      <c r="H12914" s="1">
        <v>45.0</v>
      </c>
      <c r="I12914" s="3">
        <v>43848.208333333336</v>
      </c>
      <c r="J12914" s="1">
        <v>1.42288803017461</v>
      </c>
      <c r="K12914" s="1" t="s">
        <v>18</v>
      </c>
      <c r="M12914" s="3">
        <v>43848.239992083334</v>
      </c>
    </row>
    <row r="12915">
      <c r="A12915" s="1">
        <v>12913.0</v>
      </c>
      <c r="B12915" s="1" t="s">
        <v>1090</v>
      </c>
      <c r="C12915" s="1" t="s">
        <v>22648</v>
      </c>
      <c r="D12915" s="1" t="s">
        <v>1558</v>
      </c>
      <c r="E12915" s="1" t="s">
        <v>3300</v>
      </c>
      <c r="F12915" s="1" t="s">
        <v>1094</v>
      </c>
      <c r="G12915" s="1" t="s">
        <v>17</v>
      </c>
      <c r="H12915" s="1">
        <v>45.0</v>
      </c>
      <c r="I12915" s="3">
        <v>44158.270833333336</v>
      </c>
      <c r="J12915" s="1">
        <v>2.23244488940408</v>
      </c>
      <c r="K12915" s="1" t="s">
        <v>166</v>
      </c>
      <c r="M12915" s="3">
        <v>44158.30818540509</v>
      </c>
    </row>
    <row r="12916">
      <c r="A12916" s="1">
        <v>12914.0</v>
      </c>
      <c r="B12916" s="1" t="s">
        <v>2188</v>
      </c>
      <c r="C12916" s="1" t="s">
        <v>22649</v>
      </c>
      <c r="D12916" s="1" t="s">
        <v>3458</v>
      </c>
      <c r="E12916" s="1" t="s">
        <v>7296</v>
      </c>
      <c r="F12916" s="1" t="s">
        <v>2192</v>
      </c>
      <c r="G12916" s="1" t="s">
        <v>17</v>
      </c>
      <c r="H12916" s="1">
        <v>45.0</v>
      </c>
      <c r="I12916" s="3">
        <v>43832.666666666664</v>
      </c>
      <c r="J12916" s="1">
        <v>0.0</v>
      </c>
      <c r="K12916" s="1" t="s">
        <v>18</v>
      </c>
      <c r="M12916" s="3">
        <v>43832.71748421296</v>
      </c>
    </row>
    <row r="12917">
      <c r="A12917" s="1">
        <v>12915.0</v>
      </c>
      <c r="B12917" s="1" t="s">
        <v>2645</v>
      </c>
      <c r="C12917" s="1" t="s">
        <v>22650</v>
      </c>
      <c r="D12917" s="1" t="s">
        <v>4220</v>
      </c>
      <c r="E12917" s="1" t="s">
        <v>4311</v>
      </c>
      <c r="F12917" s="1" t="s">
        <v>2649</v>
      </c>
      <c r="G12917" s="1" t="s">
        <v>17</v>
      </c>
      <c r="H12917" s="1">
        <v>45.0</v>
      </c>
      <c r="I12917" s="3">
        <v>43904.583333333336</v>
      </c>
      <c r="J12917" s="1">
        <v>1.96766282637305</v>
      </c>
      <c r="K12917" s="1" t="s">
        <v>18</v>
      </c>
      <c r="M12917" s="3">
        <v>43904.604093587965</v>
      </c>
    </row>
    <row r="12918">
      <c r="A12918" s="1">
        <v>12916.0</v>
      </c>
      <c r="B12918" s="1" t="s">
        <v>385</v>
      </c>
      <c r="C12918" s="1" t="s">
        <v>22651</v>
      </c>
      <c r="D12918" s="1" t="s">
        <v>116</v>
      </c>
      <c r="E12918" s="1" t="s">
        <v>3149</v>
      </c>
      <c r="F12918" s="1" t="s">
        <v>388</v>
      </c>
      <c r="G12918" s="1" t="s">
        <v>17</v>
      </c>
      <c r="H12918" s="1">
        <v>45.0</v>
      </c>
      <c r="I12918" s="3">
        <v>43822.5</v>
      </c>
      <c r="J12918" s="1">
        <v>3.2622055153876</v>
      </c>
      <c r="K12918" s="1" t="s">
        <v>24</v>
      </c>
      <c r="M12918" s="3">
        <v>43822.514017581016</v>
      </c>
    </row>
    <row r="12919">
      <c r="A12919" s="1">
        <v>12917.0</v>
      </c>
      <c r="B12919" s="1" t="s">
        <v>319</v>
      </c>
      <c r="C12919" s="1" t="s">
        <v>22652</v>
      </c>
      <c r="D12919" s="1" t="s">
        <v>321</v>
      </c>
      <c r="E12919" s="1" t="s">
        <v>22653</v>
      </c>
      <c r="F12919" s="1" t="s">
        <v>323</v>
      </c>
      <c r="G12919" s="1" t="s">
        <v>39</v>
      </c>
      <c r="H12919" s="1">
        <v>45.0</v>
      </c>
      <c r="I12919" s="3">
        <v>44011.479166666664</v>
      </c>
      <c r="J12919" s="1">
        <v>0.681942793286721</v>
      </c>
      <c r="K12919" s="1" t="s">
        <v>24</v>
      </c>
      <c r="M12919" s="3">
        <v>44011.50633434028</v>
      </c>
    </row>
    <row r="12920">
      <c r="A12920" s="1">
        <v>12918.0</v>
      </c>
      <c r="B12920" s="1" t="s">
        <v>11607</v>
      </c>
      <c r="C12920" s="1" t="s">
        <v>22654</v>
      </c>
      <c r="D12920" s="1" t="s">
        <v>4883</v>
      </c>
      <c r="E12920" s="1" t="s">
        <v>22655</v>
      </c>
      <c r="F12920" s="1" t="s">
        <v>11610</v>
      </c>
      <c r="G12920" s="1" t="s">
        <v>39</v>
      </c>
      <c r="H12920" s="1">
        <v>45.0</v>
      </c>
      <c r="I12920" s="3">
        <v>43673.125</v>
      </c>
      <c r="J12920" s="1">
        <v>2.14259860612209</v>
      </c>
      <c r="K12920" s="1" t="s">
        <v>18</v>
      </c>
      <c r="M12920" s="3">
        <v>43672.30435021991</v>
      </c>
    </row>
    <row r="12921">
      <c r="A12921" s="1">
        <v>12919.0</v>
      </c>
      <c r="B12921" s="1" t="s">
        <v>996</v>
      </c>
      <c r="C12921" s="1" t="s">
        <v>22656</v>
      </c>
      <c r="D12921" s="1" t="s">
        <v>4482</v>
      </c>
      <c r="E12921" s="1" t="s">
        <v>22657</v>
      </c>
      <c r="F12921" s="1" t="s">
        <v>1000</v>
      </c>
      <c r="G12921" s="1" t="s">
        <v>39</v>
      </c>
      <c r="H12921" s="1">
        <v>45.0</v>
      </c>
      <c r="I12921" s="3">
        <v>44221.364583333336</v>
      </c>
      <c r="J12921" s="1">
        <v>3.31257571439724</v>
      </c>
      <c r="K12921" s="1" t="s">
        <v>24</v>
      </c>
      <c r="M12921" s="3">
        <v>44221.40704131944</v>
      </c>
    </row>
    <row r="12922">
      <c r="A12922" s="1">
        <v>12920.0</v>
      </c>
      <c r="B12922" s="1" t="s">
        <v>1885</v>
      </c>
      <c r="C12922" s="1" t="s">
        <v>22658</v>
      </c>
      <c r="D12922" s="1" t="s">
        <v>116</v>
      </c>
      <c r="E12922" s="1" t="s">
        <v>5870</v>
      </c>
      <c r="F12922" s="1" t="s">
        <v>1888</v>
      </c>
      <c r="G12922" s="1" t="s">
        <v>17</v>
      </c>
      <c r="H12922" s="1">
        <v>45.0</v>
      </c>
      <c r="I12922" s="3">
        <v>43837.166666666664</v>
      </c>
      <c r="J12922" s="1">
        <v>4.99727620621756</v>
      </c>
      <c r="K12922" s="1" t="s">
        <v>24</v>
      </c>
      <c r="M12922" s="3">
        <v>43837.20947771991</v>
      </c>
    </row>
    <row r="12923">
      <c r="A12923" s="1">
        <v>12921.0</v>
      </c>
      <c r="B12923" s="1" t="s">
        <v>1716</v>
      </c>
      <c r="C12923" s="1" t="s">
        <v>22659</v>
      </c>
      <c r="D12923" s="1" t="s">
        <v>121</v>
      </c>
      <c r="E12923" s="1" t="s">
        <v>22660</v>
      </c>
      <c r="F12923" s="1" t="s">
        <v>1719</v>
      </c>
      <c r="G12923" s="1" t="s">
        <v>89</v>
      </c>
      <c r="H12923" s="1">
        <v>45.0</v>
      </c>
      <c r="I12923" s="3">
        <v>43978.67343780093</v>
      </c>
      <c r="J12923" s="1">
        <v>1.19293111954351</v>
      </c>
      <c r="K12923" s="1" t="s">
        <v>18</v>
      </c>
      <c r="M12923" s="3">
        <v>43978.701283333336</v>
      </c>
    </row>
    <row r="12924">
      <c r="A12924" s="1">
        <v>12922.0</v>
      </c>
      <c r="B12924" s="1" t="s">
        <v>896</v>
      </c>
      <c r="C12924" s="1" t="s">
        <v>22661</v>
      </c>
      <c r="D12924" s="1" t="s">
        <v>1797</v>
      </c>
      <c r="E12924" s="1" t="s">
        <v>6526</v>
      </c>
      <c r="F12924" s="1" t="s">
        <v>900</v>
      </c>
      <c r="G12924" s="1" t="s">
        <v>17</v>
      </c>
      <c r="H12924" s="1">
        <v>45.0</v>
      </c>
      <c r="I12924" s="3">
        <v>44214.604166666664</v>
      </c>
      <c r="J12924" s="1">
        <v>2.54478140782893</v>
      </c>
      <c r="K12924" s="1" t="s">
        <v>24</v>
      </c>
      <c r="L12924" s="1" t="s">
        <v>741</v>
      </c>
      <c r="M12924" s="3">
        <v>44214.636557858794</v>
      </c>
    </row>
    <row r="12925">
      <c r="A12925" s="1">
        <v>12923.0</v>
      </c>
      <c r="B12925" s="1" t="s">
        <v>13967</v>
      </c>
      <c r="C12925" s="1" t="s">
        <v>22662</v>
      </c>
      <c r="D12925" s="1" t="s">
        <v>21</v>
      </c>
      <c r="E12925" s="1" t="s">
        <v>13969</v>
      </c>
      <c r="F12925" s="1" t="s">
        <v>13970</v>
      </c>
      <c r="G12925" s="1" t="s">
        <v>35</v>
      </c>
      <c r="H12925" s="1">
        <v>45.0</v>
      </c>
      <c r="I12925" s="3">
        <v>43748.166666666664</v>
      </c>
      <c r="J12925" s="1">
        <v>2.2247451286735</v>
      </c>
      <c r="K12925" s="1" t="s">
        <v>24</v>
      </c>
      <c r="M12925" s="3">
        <v>43748.202449756944</v>
      </c>
    </row>
    <row r="12926">
      <c r="A12926" s="1">
        <v>12924.0</v>
      </c>
      <c r="B12926" s="1" t="s">
        <v>20962</v>
      </c>
      <c r="C12926" s="1" t="s">
        <v>22663</v>
      </c>
      <c r="D12926" s="1" t="s">
        <v>1549</v>
      </c>
      <c r="E12926" s="1" t="s">
        <v>22664</v>
      </c>
      <c r="F12926" s="1" t="s">
        <v>20965</v>
      </c>
      <c r="G12926" s="1" t="s">
        <v>39</v>
      </c>
      <c r="H12926" s="1">
        <v>45.0</v>
      </c>
      <c r="I12926" s="3">
        <v>43906.416666666664</v>
      </c>
      <c r="J12926" s="1">
        <v>1.48494287482825</v>
      </c>
      <c r="K12926" s="1" t="s">
        <v>83</v>
      </c>
      <c r="M12926" s="3">
        <v>43906.44162092593</v>
      </c>
    </row>
    <row r="12927">
      <c r="A12927" s="1">
        <v>12925.0</v>
      </c>
      <c r="B12927" s="1" t="s">
        <v>119</v>
      </c>
      <c r="C12927" s="1" t="s">
        <v>22665</v>
      </c>
      <c r="D12927" s="1" t="s">
        <v>10745</v>
      </c>
      <c r="E12927" s="1" t="s">
        <v>22666</v>
      </c>
      <c r="F12927" s="1" t="s">
        <v>123</v>
      </c>
      <c r="G12927" s="1" t="s">
        <v>39</v>
      </c>
      <c r="H12927" s="1">
        <v>45.0</v>
      </c>
      <c r="I12927" s="3">
        <v>44187.229166666664</v>
      </c>
      <c r="J12927" s="1">
        <v>2.21152060409371</v>
      </c>
      <c r="K12927" s="1" t="s">
        <v>218</v>
      </c>
      <c r="L12927" s="1" t="s">
        <v>287</v>
      </c>
      <c r="M12927" s="3">
        <v>44187.260816145834</v>
      </c>
    </row>
    <row r="12928">
      <c r="A12928" s="1">
        <v>12926.0</v>
      </c>
      <c r="B12928" s="1" t="s">
        <v>512</v>
      </c>
      <c r="C12928" s="1" t="s">
        <v>22667</v>
      </c>
      <c r="D12928" s="1" t="s">
        <v>723</v>
      </c>
      <c r="E12928" s="1" t="s">
        <v>2513</v>
      </c>
      <c r="F12928" s="1" t="s">
        <v>516</v>
      </c>
      <c r="G12928" s="1" t="s">
        <v>17</v>
      </c>
      <c r="H12928" s="1">
        <v>45.0</v>
      </c>
      <c r="I12928" s="3">
        <v>43843.375</v>
      </c>
      <c r="J12928" s="1">
        <v>0.0</v>
      </c>
      <c r="K12928" s="1" t="s">
        <v>83</v>
      </c>
      <c r="M12928" s="3">
        <v>43843.49028032408</v>
      </c>
    </row>
    <row r="12929">
      <c r="A12929" s="1">
        <v>12927.0</v>
      </c>
      <c r="B12929" s="1" t="s">
        <v>953</v>
      </c>
      <c r="C12929" s="1" t="s">
        <v>22668</v>
      </c>
      <c r="D12929" s="1" t="s">
        <v>7831</v>
      </c>
      <c r="E12929" s="1" t="s">
        <v>22669</v>
      </c>
      <c r="F12929" s="1" t="s">
        <v>965</v>
      </c>
      <c r="G12929" s="1" t="s">
        <v>35</v>
      </c>
      <c r="H12929" s="1">
        <v>45.0</v>
      </c>
      <c r="I12929" s="3">
        <v>43670.666666666664</v>
      </c>
      <c r="J12929" s="1">
        <v>0.710418623315664</v>
      </c>
      <c r="K12929" s="1" t="s">
        <v>18</v>
      </c>
      <c r="M12929" s="3">
        <v>43670.664145856485</v>
      </c>
    </row>
    <row r="12930">
      <c r="A12930" s="1">
        <v>12928.0</v>
      </c>
      <c r="B12930" s="1" t="s">
        <v>858</v>
      </c>
      <c r="C12930" s="1" t="s">
        <v>22670</v>
      </c>
      <c r="D12930" s="1" t="s">
        <v>156</v>
      </c>
      <c r="E12930" s="1" t="s">
        <v>22671</v>
      </c>
      <c r="F12930" s="1" t="s">
        <v>861</v>
      </c>
      <c r="G12930" s="1" t="s">
        <v>89</v>
      </c>
      <c r="H12930" s="1">
        <v>45.0</v>
      </c>
      <c r="I12930" s="3">
        <v>43886.412858020834</v>
      </c>
      <c r="J12930" s="1">
        <v>3.5141226707932</v>
      </c>
      <c r="K12930" s="1" t="s">
        <v>24</v>
      </c>
      <c r="M12930" s="3">
        <v>43886.421315266205</v>
      </c>
    </row>
    <row r="12931">
      <c r="A12931" s="1">
        <v>12929.0</v>
      </c>
      <c r="B12931" s="1" t="s">
        <v>2339</v>
      </c>
      <c r="C12931" s="1" t="s">
        <v>22672</v>
      </c>
      <c r="D12931" s="1" t="s">
        <v>738</v>
      </c>
      <c r="E12931" s="1" t="s">
        <v>2341</v>
      </c>
      <c r="F12931" s="1" t="s">
        <v>2342</v>
      </c>
      <c r="G12931" s="1" t="s">
        <v>35</v>
      </c>
      <c r="H12931" s="1">
        <v>45.0</v>
      </c>
      <c r="I12931" s="3">
        <v>44183.666666666664</v>
      </c>
      <c r="J12931" s="1">
        <v>2.57137892190254</v>
      </c>
      <c r="K12931" s="1" t="s">
        <v>24</v>
      </c>
      <c r="M12931" s="3">
        <v>44183.29363313657</v>
      </c>
    </row>
    <row r="12932">
      <c r="A12932" s="1">
        <v>12930.0</v>
      </c>
      <c r="B12932" s="1" t="s">
        <v>293</v>
      </c>
      <c r="C12932" s="1" t="s">
        <v>22673</v>
      </c>
      <c r="D12932" s="1" t="s">
        <v>1186</v>
      </c>
      <c r="E12932" s="1" t="s">
        <v>6729</v>
      </c>
      <c r="F12932" s="1" t="s">
        <v>297</v>
      </c>
      <c r="G12932" s="1" t="s">
        <v>17</v>
      </c>
      <c r="H12932" s="1">
        <v>45.0</v>
      </c>
      <c r="I12932" s="3">
        <v>44207.291666666664</v>
      </c>
      <c r="J12932" s="1">
        <v>0.900759166069283</v>
      </c>
      <c r="K12932" s="1" t="s">
        <v>62</v>
      </c>
      <c r="L12932" s="1" t="s">
        <v>1188</v>
      </c>
      <c r="M12932" s="3">
        <v>44207.31471886574</v>
      </c>
    </row>
    <row r="12933">
      <c r="A12933" s="1">
        <v>12931.0</v>
      </c>
      <c r="B12933" s="1" t="s">
        <v>184</v>
      </c>
      <c r="C12933" s="1" t="s">
        <v>22674</v>
      </c>
      <c r="D12933" s="1" t="s">
        <v>148</v>
      </c>
      <c r="E12933" s="1" t="s">
        <v>2432</v>
      </c>
      <c r="F12933" s="1" t="s">
        <v>187</v>
      </c>
      <c r="G12933" s="1" t="s">
        <v>17</v>
      </c>
      <c r="H12933" s="1">
        <v>45.0</v>
      </c>
      <c r="I12933" s="3">
        <v>44004.333333333336</v>
      </c>
      <c r="J12933" s="1">
        <v>2.49147095578239</v>
      </c>
      <c r="K12933" s="1" t="s">
        <v>24</v>
      </c>
      <c r="L12933" s="1" t="s">
        <v>188</v>
      </c>
      <c r="M12933" s="3">
        <v>44004.35697729167</v>
      </c>
    </row>
    <row r="12934">
      <c r="A12934" s="1">
        <v>12932.0</v>
      </c>
      <c r="B12934" s="1" t="s">
        <v>1101</v>
      </c>
      <c r="C12934" s="1" t="s">
        <v>22675</v>
      </c>
      <c r="D12934" s="1" t="s">
        <v>1562</v>
      </c>
      <c r="E12934" s="1" t="s">
        <v>22676</v>
      </c>
      <c r="F12934" s="1" t="s">
        <v>1105</v>
      </c>
      <c r="G12934" s="1" t="s">
        <v>89</v>
      </c>
      <c r="H12934" s="1">
        <v>45.0</v>
      </c>
      <c r="I12934" s="3">
        <v>44223.5</v>
      </c>
      <c r="J12934" s="1">
        <v>4.0490280194406</v>
      </c>
      <c r="K12934" s="1" t="s">
        <v>83</v>
      </c>
      <c r="M12934" s="3">
        <v>44223.541865046296</v>
      </c>
    </row>
    <row r="12935">
      <c r="A12935" s="1">
        <v>12933.0</v>
      </c>
      <c r="B12935" s="1" t="s">
        <v>647</v>
      </c>
      <c r="C12935" s="1" t="s">
        <v>22677</v>
      </c>
      <c r="D12935" s="1" t="s">
        <v>649</v>
      </c>
      <c r="E12935" s="1" t="s">
        <v>650</v>
      </c>
      <c r="F12935" s="1" t="s">
        <v>651</v>
      </c>
      <c r="G12935" s="1" t="s">
        <v>17</v>
      </c>
      <c r="H12935" s="1">
        <v>45.0</v>
      </c>
      <c r="I12935" s="3">
        <v>44244.6875</v>
      </c>
      <c r="J12935" s="1">
        <v>1.42857022026099</v>
      </c>
      <c r="K12935" s="1" t="s">
        <v>24</v>
      </c>
      <c r="L12935" s="1" t="s">
        <v>188</v>
      </c>
      <c r="M12935" s="3">
        <v>44244.71646306713</v>
      </c>
    </row>
    <row r="12936">
      <c r="A12936" s="1">
        <v>12934.0</v>
      </c>
      <c r="B12936" s="1" t="s">
        <v>5811</v>
      </c>
      <c r="C12936" s="1" t="s">
        <v>22678</v>
      </c>
      <c r="D12936" s="1" t="s">
        <v>3158</v>
      </c>
      <c r="E12936" s="1" t="s">
        <v>22679</v>
      </c>
      <c r="F12936" s="1" t="s">
        <v>5814</v>
      </c>
      <c r="G12936" s="1" t="s">
        <v>39</v>
      </c>
      <c r="H12936" s="1">
        <v>45.0</v>
      </c>
      <c r="I12936" s="3">
        <v>44152.625</v>
      </c>
      <c r="J12936" s="1">
        <v>1.48531175834581</v>
      </c>
      <c r="K12936" s="1" t="s">
        <v>62</v>
      </c>
      <c r="M12936" s="3">
        <v>44152.650144074076</v>
      </c>
    </row>
    <row r="12937">
      <c r="A12937" s="1">
        <v>12935.0</v>
      </c>
      <c r="B12937" s="1" t="s">
        <v>620</v>
      </c>
      <c r="C12937" s="1" t="s">
        <v>22680</v>
      </c>
      <c r="D12937" s="1" t="s">
        <v>441</v>
      </c>
      <c r="E12937" s="1" t="s">
        <v>22681</v>
      </c>
      <c r="F12937" s="1" t="s">
        <v>623</v>
      </c>
      <c r="G12937" s="1" t="s">
        <v>39</v>
      </c>
      <c r="H12937" s="1">
        <v>45.0</v>
      </c>
      <c r="I12937" s="3">
        <v>44190.666666666664</v>
      </c>
      <c r="J12937" s="1">
        <v>2.80982751423871</v>
      </c>
      <c r="K12937" s="1" t="s">
        <v>18</v>
      </c>
      <c r="M12937" s="3">
        <v>44190.69096850695</v>
      </c>
    </row>
    <row r="12938">
      <c r="A12938" s="1">
        <v>12936.0</v>
      </c>
      <c r="B12938" s="1" t="s">
        <v>354</v>
      </c>
      <c r="C12938" s="1" t="s">
        <v>22682</v>
      </c>
      <c r="D12938" s="1" t="s">
        <v>93</v>
      </c>
      <c r="E12938" s="1" t="s">
        <v>13375</v>
      </c>
      <c r="F12938" s="1" t="s">
        <v>358</v>
      </c>
      <c r="G12938" s="1" t="s">
        <v>35</v>
      </c>
      <c r="H12938" s="1">
        <v>45.0</v>
      </c>
      <c r="I12938" s="3">
        <v>44209.645833333336</v>
      </c>
      <c r="J12938" s="1">
        <v>7.52242827568027</v>
      </c>
      <c r="K12938" s="1" t="s">
        <v>24</v>
      </c>
      <c r="M12938" s="3">
        <v>44209.64142186342</v>
      </c>
    </row>
    <row r="12939">
      <c r="A12939" s="1">
        <v>12937.0</v>
      </c>
      <c r="B12939" s="1" t="s">
        <v>303</v>
      </c>
      <c r="C12939" s="1" t="s">
        <v>22683</v>
      </c>
      <c r="D12939" s="1" t="s">
        <v>305</v>
      </c>
      <c r="E12939" s="1" t="s">
        <v>886</v>
      </c>
      <c r="F12939" s="1" t="s">
        <v>307</v>
      </c>
      <c r="G12939" s="1" t="s">
        <v>17</v>
      </c>
      <c r="H12939" s="1">
        <v>45.0</v>
      </c>
      <c r="I12939" s="3">
        <v>44127.229166666664</v>
      </c>
      <c r="J12939" s="1">
        <v>1.05484539471091</v>
      </c>
      <c r="K12939" s="1" t="s">
        <v>24</v>
      </c>
      <c r="M12939" s="3">
        <v>44127.26213761574</v>
      </c>
    </row>
    <row r="12940">
      <c r="A12940" s="1">
        <v>12938.0</v>
      </c>
      <c r="B12940" s="1" t="s">
        <v>239</v>
      </c>
      <c r="C12940" s="1" t="s">
        <v>22684</v>
      </c>
      <c r="D12940" s="1" t="s">
        <v>1268</v>
      </c>
      <c r="E12940" s="1" t="s">
        <v>5807</v>
      </c>
      <c r="F12940" s="1" t="s">
        <v>243</v>
      </c>
      <c r="G12940" s="1" t="s">
        <v>35</v>
      </c>
      <c r="H12940" s="1">
        <v>45.0</v>
      </c>
      <c r="I12940" s="3">
        <v>44231.25</v>
      </c>
      <c r="J12940" s="1">
        <v>2.04881154843166</v>
      </c>
      <c r="K12940" s="1" t="s">
        <v>46</v>
      </c>
      <c r="L12940" s="1" t="s">
        <v>244</v>
      </c>
      <c r="M12940" s="3">
        <v>44231.27563539352</v>
      </c>
    </row>
    <row r="12941">
      <c r="A12941" s="1">
        <v>12939.0</v>
      </c>
      <c r="B12941" s="1" t="s">
        <v>4120</v>
      </c>
      <c r="C12941" s="1" t="s">
        <v>22685</v>
      </c>
      <c r="D12941" s="1" t="s">
        <v>588</v>
      </c>
      <c r="E12941" s="1" t="s">
        <v>11797</v>
      </c>
      <c r="F12941" s="1" t="s">
        <v>4123</v>
      </c>
      <c r="G12941" s="1" t="s">
        <v>17</v>
      </c>
      <c r="H12941" s="1">
        <v>45.0</v>
      </c>
      <c r="I12941" s="3">
        <v>43808.625</v>
      </c>
      <c r="J12941" s="1">
        <v>7.50375006056244</v>
      </c>
      <c r="K12941" s="1" t="s">
        <v>62</v>
      </c>
      <c r="M12941" s="3">
        <v>43808.67565496528</v>
      </c>
    </row>
    <row r="12942">
      <c r="A12942" s="1">
        <v>12940.0</v>
      </c>
      <c r="B12942" s="1" t="s">
        <v>439</v>
      </c>
      <c r="C12942" s="1" t="s">
        <v>22686</v>
      </c>
      <c r="D12942" s="1" t="s">
        <v>1531</v>
      </c>
      <c r="E12942" s="1" t="s">
        <v>6902</v>
      </c>
      <c r="F12942" s="1" t="s">
        <v>443</v>
      </c>
      <c r="G12942" s="1" t="s">
        <v>17</v>
      </c>
      <c r="H12942" s="1">
        <v>45.0</v>
      </c>
      <c r="I12942" s="3">
        <v>44221.5625</v>
      </c>
      <c r="J12942" s="1">
        <v>3.77896043546333</v>
      </c>
      <c r="K12942" s="1" t="s">
        <v>18</v>
      </c>
      <c r="L12942" s="1" t="s">
        <v>444</v>
      </c>
      <c r="M12942" s="3">
        <v>44221.60783369213</v>
      </c>
    </row>
    <row r="12943">
      <c r="A12943" s="1">
        <v>12941.0</v>
      </c>
      <c r="B12943" s="1" t="s">
        <v>84</v>
      </c>
      <c r="C12943" s="1" t="s">
        <v>22687</v>
      </c>
      <c r="D12943" s="1" t="s">
        <v>86</v>
      </c>
      <c r="E12943" s="1" t="s">
        <v>4462</v>
      </c>
      <c r="F12943" s="1" t="s">
        <v>88</v>
      </c>
      <c r="G12943" s="1" t="s">
        <v>17</v>
      </c>
      <c r="H12943" s="1">
        <v>45.0</v>
      </c>
      <c r="I12943" s="3">
        <v>43815.166666666664</v>
      </c>
      <c r="J12943" s="1">
        <v>1.63624457258371</v>
      </c>
      <c r="K12943" s="1" t="s">
        <v>83</v>
      </c>
      <c r="M12943" s="3">
        <v>43815.21699407407</v>
      </c>
    </row>
    <row r="12944">
      <c r="A12944" s="1">
        <v>12942.0</v>
      </c>
      <c r="B12944" s="1" t="s">
        <v>2448</v>
      </c>
      <c r="C12944" s="1" t="s">
        <v>22688</v>
      </c>
      <c r="D12944" s="1" t="s">
        <v>2450</v>
      </c>
      <c r="E12944" s="1" t="s">
        <v>2451</v>
      </c>
      <c r="F12944" s="1" t="s">
        <v>2452</v>
      </c>
      <c r="G12944" s="1" t="s">
        <v>17</v>
      </c>
      <c r="H12944" s="1">
        <v>45.0</v>
      </c>
      <c r="I12944" s="3">
        <v>43873.604166666664</v>
      </c>
      <c r="J12944" s="1">
        <v>1.48572592443063</v>
      </c>
      <c r="K12944" s="1" t="s">
        <v>24</v>
      </c>
      <c r="M12944" s="3">
        <v>43873.631686469904</v>
      </c>
    </row>
    <row r="12945">
      <c r="A12945" s="1">
        <v>12943.0</v>
      </c>
      <c r="B12945" s="1" t="s">
        <v>22689</v>
      </c>
      <c r="C12945" s="1" t="s">
        <v>22690</v>
      </c>
      <c r="D12945" s="1" t="s">
        <v>32</v>
      </c>
      <c r="E12945" s="1" t="s">
        <v>22691</v>
      </c>
      <c r="F12945" s="1" t="s">
        <v>22692</v>
      </c>
      <c r="G12945" s="1" t="s">
        <v>39</v>
      </c>
      <c r="H12945" s="1">
        <v>45.0</v>
      </c>
      <c r="I12945" s="3">
        <v>43778.458333333336</v>
      </c>
      <c r="J12945" s="1">
        <v>2.25567133335586</v>
      </c>
      <c r="K12945" s="1" t="s">
        <v>24</v>
      </c>
      <c r="M12945" s="3">
        <v>43778.49774179398</v>
      </c>
    </row>
    <row r="12946">
      <c r="A12946" s="1">
        <v>12944.0</v>
      </c>
      <c r="B12946" s="1" t="s">
        <v>84</v>
      </c>
      <c r="C12946" s="1" t="s">
        <v>22693</v>
      </c>
      <c r="D12946" s="1" t="s">
        <v>1899</v>
      </c>
      <c r="E12946" s="1" t="s">
        <v>1900</v>
      </c>
      <c r="F12946" s="1" t="s">
        <v>88</v>
      </c>
      <c r="G12946" s="1" t="s">
        <v>35</v>
      </c>
      <c r="H12946" s="1">
        <v>45.0</v>
      </c>
      <c r="I12946" s="3">
        <v>43727.625</v>
      </c>
      <c r="J12946" s="1">
        <v>1.41713461600729</v>
      </c>
      <c r="K12946" s="1" t="s">
        <v>83</v>
      </c>
      <c r="M12946" s="3">
        <v>43727.65027394676</v>
      </c>
    </row>
    <row r="12947">
      <c r="A12947" s="1">
        <v>12945.0</v>
      </c>
      <c r="B12947" s="1" t="s">
        <v>298</v>
      </c>
      <c r="C12947" s="1" t="s">
        <v>22694</v>
      </c>
      <c r="D12947" s="1" t="s">
        <v>211</v>
      </c>
      <c r="E12947" s="1" t="s">
        <v>4204</v>
      </c>
      <c r="F12947" s="1" t="s">
        <v>302</v>
      </c>
      <c r="G12947" s="1" t="s">
        <v>17</v>
      </c>
      <c r="H12947" s="1">
        <v>45.0</v>
      </c>
      <c r="I12947" s="3">
        <v>44129.375</v>
      </c>
      <c r="J12947" s="1">
        <v>14.4504509116188</v>
      </c>
      <c r="K12947" s="1" t="s">
        <v>218</v>
      </c>
      <c r="M12947" s="3">
        <v>44129.49136288194</v>
      </c>
    </row>
    <row r="12948">
      <c r="A12948" s="1">
        <v>12946.0</v>
      </c>
      <c r="B12948" s="1" t="s">
        <v>345</v>
      </c>
      <c r="C12948" s="1" t="s">
        <v>22695</v>
      </c>
      <c r="D12948" s="1" t="s">
        <v>2820</v>
      </c>
      <c r="E12948" s="1" t="s">
        <v>348</v>
      </c>
      <c r="F12948" s="1" t="s">
        <v>349</v>
      </c>
      <c r="G12948" s="1" t="s">
        <v>17</v>
      </c>
      <c r="H12948" s="1">
        <v>45.0</v>
      </c>
      <c r="I12948" s="3">
        <v>43752.666666666664</v>
      </c>
      <c r="J12948" s="1">
        <v>1.46626579571288</v>
      </c>
      <c r="K12948" s="1" t="s">
        <v>24</v>
      </c>
      <c r="M12948" s="3">
        <v>43752.65736196759</v>
      </c>
    </row>
    <row r="12949">
      <c r="A12949" s="1">
        <v>12947.0</v>
      </c>
      <c r="B12949" s="1" t="s">
        <v>308</v>
      </c>
      <c r="C12949" s="1" t="s">
        <v>22696</v>
      </c>
      <c r="D12949" s="1" t="s">
        <v>310</v>
      </c>
      <c r="E12949" s="1" t="s">
        <v>4580</v>
      </c>
      <c r="F12949" s="1" t="s">
        <v>312</v>
      </c>
      <c r="G12949" s="1" t="s">
        <v>17</v>
      </c>
      <c r="H12949" s="1">
        <v>45.0</v>
      </c>
      <c r="I12949" s="3">
        <v>44246.583333333336</v>
      </c>
      <c r="J12949" s="1">
        <v>1.3787430332635</v>
      </c>
      <c r="K12949" s="1" t="s">
        <v>24</v>
      </c>
      <c r="L12949" s="1" t="s">
        <v>96</v>
      </c>
      <c r="M12949" s="3">
        <v>44246.574814074076</v>
      </c>
    </row>
    <row r="12950">
      <c r="A12950" s="1">
        <v>12948.0</v>
      </c>
      <c r="B12950" s="1" t="s">
        <v>796</v>
      </c>
      <c r="C12950" s="1" t="s">
        <v>22697</v>
      </c>
      <c r="D12950" s="1" t="s">
        <v>173</v>
      </c>
      <c r="E12950" s="1" t="s">
        <v>22698</v>
      </c>
      <c r="F12950" s="1" t="s">
        <v>799</v>
      </c>
      <c r="G12950" s="1" t="s">
        <v>39</v>
      </c>
      <c r="H12950" s="1">
        <v>45.0</v>
      </c>
      <c r="I12950" s="3">
        <v>44167.625</v>
      </c>
      <c r="J12950" s="1">
        <v>1.50334808010824</v>
      </c>
      <c r="K12950" s="1" t="s">
        <v>18</v>
      </c>
      <c r="M12950" s="3">
        <v>44167.67202575231</v>
      </c>
    </row>
    <row r="12951">
      <c r="A12951" s="1">
        <v>12949.0</v>
      </c>
      <c r="B12951" s="1" t="s">
        <v>22699</v>
      </c>
      <c r="C12951" s="1" t="s">
        <v>22700</v>
      </c>
      <c r="D12951" s="1" t="s">
        <v>13114</v>
      </c>
      <c r="E12951" s="1" t="s">
        <v>22701</v>
      </c>
      <c r="F12951" s="1" t="s">
        <v>22702</v>
      </c>
      <c r="G12951" s="1" t="s">
        <v>39</v>
      </c>
      <c r="H12951" s="1">
        <v>45.0</v>
      </c>
      <c r="I12951" s="3">
        <v>43856.666666666664</v>
      </c>
      <c r="J12951" s="1">
        <v>2.29275886869273</v>
      </c>
      <c r="K12951" s="1" t="s">
        <v>24</v>
      </c>
      <c r="M12951" s="3">
        <v>43856.698318622686</v>
      </c>
    </row>
    <row r="12952">
      <c r="A12952" s="1">
        <v>12950.0</v>
      </c>
      <c r="B12952" s="1" t="s">
        <v>20794</v>
      </c>
      <c r="C12952" s="1" t="s">
        <v>22703</v>
      </c>
      <c r="D12952" s="1" t="s">
        <v>37</v>
      </c>
      <c r="E12952" s="1" t="s">
        <v>22704</v>
      </c>
      <c r="F12952" s="1" t="s">
        <v>20797</v>
      </c>
      <c r="G12952" s="1" t="s">
        <v>39</v>
      </c>
      <c r="H12952" s="1">
        <v>45.0</v>
      </c>
      <c r="I12952" s="3">
        <v>44196.25</v>
      </c>
      <c r="J12952" s="1">
        <v>2.29935887229289</v>
      </c>
      <c r="K12952" s="1" t="s">
        <v>46</v>
      </c>
      <c r="L12952" s="1" t="s">
        <v>3232</v>
      </c>
      <c r="M12952" s="3">
        <v>44196.28974230324</v>
      </c>
    </row>
    <row r="12953">
      <c r="A12953" s="1">
        <v>12951.0</v>
      </c>
      <c r="B12953" s="1" t="s">
        <v>303</v>
      </c>
      <c r="C12953" s="1" t="s">
        <v>22705</v>
      </c>
      <c r="D12953" s="1" t="s">
        <v>305</v>
      </c>
      <c r="E12953" s="1" t="s">
        <v>2876</v>
      </c>
      <c r="F12953" s="1" t="s">
        <v>307</v>
      </c>
      <c r="G12953" s="1" t="s">
        <v>17</v>
      </c>
      <c r="H12953" s="1">
        <v>45.0</v>
      </c>
      <c r="I12953" s="3">
        <v>44070.791666666664</v>
      </c>
      <c r="J12953" s="1">
        <v>1.79035395269751</v>
      </c>
      <c r="K12953" s="1" t="s">
        <v>24</v>
      </c>
      <c r="M12953" s="3">
        <v>44070.826704907406</v>
      </c>
    </row>
    <row r="12954">
      <c r="A12954" s="1">
        <v>12952.0</v>
      </c>
      <c r="B12954" s="1" t="s">
        <v>536</v>
      </c>
      <c r="C12954" s="1" t="s">
        <v>22706</v>
      </c>
      <c r="D12954" s="1" t="s">
        <v>1255</v>
      </c>
      <c r="E12954" s="1" t="s">
        <v>2063</v>
      </c>
      <c r="F12954" s="1" t="s">
        <v>539</v>
      </c>
      <c r="G12954" s="1" t="s">
        <v>17</v>
      </c>
      <c r="H12954" s="1">
        <v>45.0</v>
      </c>
      <c r="I12954" s="3">
        <v>43787.708333333336</v>
      </c>
      <c r="J12954" s="1">
        <v>0.162012744217363</v>
      </c>
      <c r="K12954" s="1" t="s">
        <v>83</v>
      </c>
      <c r="M12954" s="3">
        <v>43788.30040947917</v>
      </c>
    </row>
    <row r="12955">
      <c r="A12955" s="1">
        <v>12953.0</v>
      </c>
      <c r="B12955" s="1" t="s">
        <v>3345</v>
      </c>
      <c r="C12955" s="1" t="s">
        <v>22707</v>
      </c>
      <c r="D12955" s="1" t="s">
        <v>1802</v>
      </c>
      <c r="E12955" s="1" t="s">
        <v>7992</v>
      </c>
      <c r="F12955" s="1" t="s">
        <v>3348</v>
      </c>
      <c r="G12955" s="1" t="s">
        <v>17</v>
      </c>
      <c r="H12955" s="1">
        <v>45.0</v>
      </c>
      <c r="I12955" s="3">
        <v>43866.583333333336</v>
      </c>
      <c r="J12955" s="1">
        <v>1.84804510449966</v>
      </c>
      <c r="K12955" s="1" t="s">
        <v>62</v>
      </c>
      <c r="M12955" s="3">
        <v>43866.48208390046</v>
      </c>
    </row>
    <row r="12956">
      <c r="A12956" s="1">
        <v>12954.0</v>
      </c>
      <c r="B12956" s="1" t="s">
        <v>455</v>
      </c>
      <c r="C12956" s="1" t="s">
        <v>22708</v>
      </c>
      <c r="D12956" s="1" t="s">
        <v>310</v>
      </c>
      <c r="E12956" s="1" t="s">
        <v>2435</v>
      </c>
      <c r="F12956" s="1" t="s">
        <v>458</v>
      </c>
      <c r="G12956" s="1" t="s">
        <v>17</v>
      </c>
      <c r="H12956" s="1">
        <v>45.0</v>
      </c>
      <c r="I12956" s="3">
        <v>44243.333333333336</v>
      </c>
      <c r="J12956" s="1">
        <v>0.985116904779438</v>
      </c>
      <c r="K12956" s="1" t="s">
        <v>24</v>
      </c>
      <c r="L12956" s="1" t="s">
        <v>406</v>
      </c>
      <c r="M12956" s="3">
        <v>44243.47338862268</v>
      </c>
    </row>
    <row r="12957">
      <c r="A12957" s="1">
        <v>12955.0</v>
      </c>
      <c r="B12957" s="1" t="s">
        <v>582</v>
      </c>
      <c r="C12957" s="1" t="s">
        <v>22709</v>
      </c>
      <c r="D12957" s="1" t="s">
        <v>4772</v>
      </c>
      <c r="E12957" s="1" t="s">
        <v>2668</v>
      </c>
      <c r="F12957" s="1" t="s">
        <v>586</v>
      </c>
      <c r="G12957" s="1" t="s">
        <v>35</v>
      </c>
      <c r="H12957" s="1">
        <v>45.0</v>
      </c>
      <c r="I12957" s="3">
        <v>44090.25</v>
      </c>
      <c r="J12957" s="1">
        <v>2.10339232847116</v>
      </c>
      <c r="K12957" s="1" t="s">
        <v>166</v>
      </c>
      <c r="L12957" s="1" t="s">
        <v>167</v>
      </c>
      <c r="M12957" s="3">
        <v>44090.289616979164</v>
      </c>
    </row>
    <row r="12958">
      <c r="A12958" s="1">
        <v>12956.0</v>
      </c>
      <c r="B12958" s="1" t="s">
        <v>389</v>
      </c>
      <c r="C12958" s="1" t="s">
        <v>22710</v>
      </c>
      <c r="D12958" s="1" t="s">
        <v>588</v>
      </c>
      <c r="E12958" s="1" t="s">
        <v>5372</v>
      </c>
      <c r="F12958" s="1" t="s">
        <v>393</v>
      </c>
      <c r="G12958" s="1" t="s">
        <v>17</v>
      </c>
      <c r="H12958" s="1">
        <v>45.0</v>
      </c>
      <c r="I12958" s="3">
        <v>43995.333333333336</v>
      </c>
      <c r="J12958" s="1">
        <v>3.8465700504491</v>
      </c>
      <c r="K12958" s="1" t="s">
        <v>18</v>
      </c>
      <c r="M12958" s="3">
        <v>43995.47929668982</v>
      </c>
    </row>
    <row r="12959">
      <c r="A12959" s="1">
        <v>12957.0</v>
      </c>
      <c r="B12959" s="1" t="s">
        <v>2502</v>
      </c>
      <c r="C12959" s="1" t="s">
        <v>22711</v>
      </c>
      <c r="D12959" s="1" t="s">
        <v>2504</v>
      </c>
      <c r="E12959" s="1" t="s">
        <v>4346</v>
      </c>
      <c r="F12959" s="1" t="s">
        <v>2506</v>
      </c>
      <c r="G12959" s="1" t="s">
        <v>17</v>
      </c>
      <c r="H12959" s="1">
        <v>45.0</v>
      </c>
      <c r="I12959" s="3">
        <v>44229.541666666664</v>
      </c>
      <c r="J12959" s="1">
        <v>3.2840612084825</v>
      </c>
      <c r="K12959" s="1" t="s">
        <v>159</v>
      </c>
      <c r="L12959" s="1" t="s">
        <v>2507</v>
      </c>
      <c r="M12959" s="3">
        <v>44229.56895983796</v>
      </c>
    </row>
    <row r="12960">
      <c r="A12960" s="1">
        <v>12958.0</v>
      </c>
      <c r="B12960" s="1" t="s">
        <v>371</v>
      </c>
      <c r="C12960" s="1" t="s">
        <v>22712</v>
      </c>
      <c r="D12960" s="1" t="s">
        <v>373</v>
      </c>
      <c r="E12960" s="1" t="s">
        <v>10153</v>
      </c>
      <c r="F12960" s="1" t="s">
        <v>375</v>
      </c>
      <c r="G12960" s="1" t="s">
        <v>35</v>
      </c>
      <c r="H12960" s="1">
        <v>45.0</v>
      </c>
      <c r="I12960" s="3">
        <v>43593.583333333336</v>
      </c>
      <c r="J12960" s="1">
        <v>2.92449701175794</v>
      </c>
      <c r="K12960" s="1" t="s">
        <v>24</v>
      </c>
      <c r="M12960" s="3">
        <v>43593.67120005787</v>
      </c>
    </row>
    <row r="12961">
      <c r="A12961" s="1">
        <v>12959.0</v>
      </c>
      <c r="B12961" s="1" t="s">
        <v>525</v>
      </c>
      <c r="C12961" s="1" t="s">
        <v>22713</v>
      </c>
      <c r="D12961" s="1" t="s">
        <v>4459</v>
      </c>
      <c r="E12961" s="1" t="s">
        <v>22714</v>
      </c>
      <c r="F12961" s="1" t="s">
        <v>529</v>
      </c>
      <c r="G12961" s="1" t="s">
        <v>89</v>
      </c>
      <c r="H12961" s="1">
        <v>45.0</v>
      </c>
      <c r="I12961" s="3">
        <v>44229.61989398148</v>
      </c>
      <c r="J12961" s="1">
        <v>1.7889339481367</v>
      </c>
      <c r="K12961" s="1" t="s">
        <v>56</v>
      </c>
      <c r="L12961" s="1" t="s">
        <v>272</v>
      </c>
      <c r="M12961" s="3">
        <v>44229.64693267361</v>
      </c>
    </row>
    <row r="12962">
      <c r="A12962" s="1">
        <v>12960.0</v>
      </c>
      <c r="B12962" s="1" t="s">
        <v>119</v>
      </c>
      <c r="C12962" s="1" t="s">
        <v>22715</v>
      </c>
      <c r="D12962" s="1" t="s">
        <v>1802</v>
      </c>
      <c r="E12962" s="1" t="s">
        <v>22716</v>
      </c>
      <c r="F12962" s="1" t="s">
        <v>123</v>
      </c>
      <c r="G12962" s="1" t="s">
        <v>39</v>
      </c>
      <c r="H12962" s="1">
        <v>45.0</v>
      </c>
      <c r="I12962" s="3">
        <v>43922.208333333336</v>
      </c>
      <c r="J12962" s="1">
        <v>2.94400487139501</v>
      </c>
      <c r="K12962" s="1" t="s">
        <v>18</v>
      </c>
      <c r="M12962" s="3">
        <v>43922.24407983796</v>
      </c>
    </row>
    <row r="12963">
      <c r="A12963" s="1">
        <v>12961.0</v>
      </c>
      <c r="B12963" s="1" t="s">
        <v>4058</v>
      </c>
      <c r="C12963" s="1" t="s">
        <v>22717</v>
      </c>
      <c r="D12963" s="1" t="s">
        <v>1165</v>
      </c>
      <c r="E12963" s="1" t="s">
        <v>4060</v>
      </c>
      <c r="F12963" s="1" t="s">
        <v>4061</v>
      </c>
      <c r="G12963" s="1" t="s">
        <v>17</v>
      </c>
      <c r="H12963" s="1">
        <v>45.0</v>
      </c>
      <c r="I12963" s="3">
        <v>43856.791666666664</v>
      </c>
      <c r="J12963" s="1">
        <v>3.22568025588917</v>
      </c>
      <c r="K12963" s="1" t="s">
        <v>24</v>
      </c>
      <c r="M12963" s="3">
        <v>43856.82246859954</v>
      </c>
    </row>
    <row r="12964">
      <c r="A12964" s="1">
        <v>12962.0</v>
      </c>
      <c r="B12964" s="1" t="s">
        <v>2272</v>
      </c>
      <c r="C12964" s="1" t="s">
        <v>22718</v>
      </c>
      <c r="D12964" s="1" t="s">
        <v>963</v>
      </c>
      <c r="E12964" s="1" t="s">
        <v>22719</v>
      </c>
      <c r="F12964" s="1" t="s">
        <v>2275</v>
      </c>
      <c r="G12964" s="1" t="s">
        <v>39</v>
      </c>
      <c r="H12964" s="1">
        <v>45.0</v>
      </c>
      <c r="I12964" s="3">
        <v>43557.791666666664</v>
      </c>
      <c r="J12964" s="1">
        <v>4.88823965161671</v>
      </c>
      <c r="K12964" s="1" t="s">
        <v>18</v>
      </c>
      <c r="M12964" s="3">
        <v>43556.8060040162</v>
      </c>
    </row>
    <row r="12965">
      <c r="A12965" s="1">
        <v>12963.0</v>
      </c>
      <c r="B12965" s="1" t="s">
        <v>401</v>
      </c>
      <c r="C12965" s="1" t="s">
        <v>22720</v>
      </c>
      <c r="D12965" s="1" t="s">
        <v>3782</v>
      </c>
      <c r="E12965" s="1" t="s">
        <v>3783</v>
      </c>
      <c r="F12965" s="1" t="s">
        <v>405</v>
      </c>
      <c r="G12965" s="1" t="s">
        <v>17</v>
      </c>
      <c r="H12965" s="1">
        <v>45.0</v>
      </c>
      <c r="I12965" s="3">
        <v>43895.270833333336</v>
      </c>
      <c r="J12965" s="1">
        <v>1.02852067664815</v>
      </c>
      <c r="K12965" s="1" t="s">
        <v>24</v>
      </c>
      <c r="M12965" s="3">
        <v>43895.34770599537</v>
      </c>
    </row>
    <row r="12966">
      <c r="A12966" s="1">
        <v>12964.0</v>
      </c>
      <c r="B12966" s="1" t="s">
        <v>811</v>
      </c>
      <c r="C12966" s="1" t="s">
        <v>22721</v>
      </c>
      <c r="D12966" s="1" t="s">
        <v>813</v>
      </c>
      <c r="E12966" s="1" t="s">
        <v>814</v>
      </c>
      <c r="F12966" s="1" t="s">
        <v>815</v>
      </c>
      <c r="G12966" s="1" t="s">
        <v>17</v>
      </c>
      <c r="H12966" s="1">
        <v>45.0</v>
      </c>
      <c r="I12966" s="3">
        <v>43760.166666666664</v>
      </c>
      <c r="J12966" s="1">
        <v>0.0711761708023369</v>
      </c>
      <c r="K12966" s="1" t="s">
        <v>18</v>
      </c>
      <c r="M12966" s="3">
        <v>43760.203526377314</v>
      </c>
    </row>
    <row r="12967">
      <c r="A12967" s="1">
        <v>12965.0</v>
      </c>
      <c r="B12967" s="1" t="s">
        <v>5811</v>
      </c>
      <c r="C12967" s="1" t="s">
        <v>22722</v>
      </c>
      <c r="D12967" s="1" t="s">
        <v>1728</v>
      </c>
      <c r="E12967" s="1" t="s">
        <v>22723</v>
      </c>
      <c r="F12967" s="1" t="s">
        <v>5814</v>
      </c>
      <c r="G12967" s="1" t="s">
        <v>39</v>
      </c>
      <c r="H12967" s="1">
        <v>45.0</v>
      </c>
      <c r="I12967" s="3">
        <v>43780.625</v>
      </c>
      <c r="J12967" s="1">
        <v>22.9924511324776</v>
      </c>
      <c r="K12967" s="1" t="s">
        <v>62</v>
      </c>
      <c r="M12967" s="3">
        <v>43780.65932232639</v>
      </c>
    </row>
    <row r="12968">
      <c r="A12968" s="1">
        <v>12966.0</v>
      </c>
      <c r="B12968" s="1" t="s">
        <v>8754</v>
      </c>
      <c r="C12968" s="1" t="s">
        <v>22724</v>
      </c>
      <c r="D12968" s="1" t="s">
        <v>80</v>
      </c>
      <c r="E12968" s="1" t="s">
        <v>8756</v>
      </c>
      <c r="F12968" s="1" t="s">
        <v>8757</v>
      </c>
      <c r="G12968" s="1" t="s">
        <v>17</v>
      </c>
      <c r="H12968" s="1">
        <v>45.0</v>
      </c>
      <c r="I12968" s="3">
        <v>43795.25</v>
      </c>
      <c r="J12968" s="1">
        <v>3.18367180728876</v>
      </c>
      <c r="K12968" s="1" t="s">
        <v>46</v>
      </c>
      <c r="M12968" s="3">
        <v>43795.28429456019</v>
      </c>
    </row>
    <row r="12969">
      <c r="A12969" s="1">
        <v>12967.0</v>
      </c>
      <c r="B12969" s="1" t="s">
        <v>303</v>
      </c>
      <c r="C12969" s="1" t="s">
        <v>22725</v>
      </c>
      <c r="D12969" s="1" t="s">
        <v>305</v>
      </c>
      <c r="E12969" s="1" t="s">
        <v>7161</v>
      </c>
      <c r="F12969" s="1" t="s">
        <v>307</v>
      </c>
      <c r="G12969" s="1" t="s">
        <v>17</v>
      </c>
      <c r="H12969" s="1">
        <v>45.0</v>
      </c>
      <c r="I12969" s="3">
        <v>43941.625</v>
      </c>
      <c r="J12969" s="1">
        <v>1.65013097522948</v>
      </c>
      <c r="K12969" s="1" t="s">
        <v>24</v>
      </c>
      <c r="M12969" s="3">
        <v>43941.655971423614</v>
      </c>
    </row>
    <row r="12970">
      <c r="A12970" s="1">
        <v>12968.0</v>
      </c>
      <c r="B12970" s="1" t="s">
        <v>2645</v>
      </c>
      <c r="C12970" s="1" t="s">
        <v>22726</v>
      </c>
      <c r="D12970" s="1" t="s">
        <v>4220</v>
      </c>
      <c r="E12970" s="1" t="s">
        <v>4221</v>
      </c>
      <c r="F12970" s="1" t="s">
        <v>2649</v>
      </c>
      <c r="G12970" s="1" t="s">
        <v>17</v>
      </c>
      <c r="H12970" s="1">
        <v>45.0</v>
      </c>
      <c r="I12970" s="3">
        <v>43882.583333333336</v>
      </c>
      <c r="J12970" s="1">
        <v>1.30505004951797</v>
      </c>
      <c r="K12970" s="1" t="s">
        <v>18</v>
      </c>
      <c r="M12970" s="3">
        <v>43882.61687327546</v>
      </c>
    </row>
    <row r="12971">
      <c r="A12971" s="1">
        <v>12969.0</v>
      </c>
      <c r="B12971" s="1" t="s">
        <v>957</v>
      </c>
      <c r="C12971" s="1" t="s">
        <v>22727</v>
      </c>
      <c r="D12971" s="1" t="s">
        <v>1756</v>
      </c>
      <c r="E12971" s="1" t="s">
        <v>3954</v>
      </c>
      <c r="F12971" s="1" t="s">
        <v>961</v>
      </c>
      <c r="G12971" s="1" t="s">
        <v>17</v>
      </c>
      <c r="H12971" s="1">
        <v>45.0</v>
      </c>
      <c r="I12971" s="3">
        <v>44167.666666666664</v>
      </c>
      <c r="J12971" s="1">
        <v>3.52754878834336</v>
      </c>
      <c r="K12971" s="1" t="s">
        <v>24</v>
      </c>
      <c r="M12971" s="3">
        <v>44167.70692329861</v>
      </c>
    </row>
    <row r="12972">
      <c r="A12972" s="1">
        <v>12970.0</v>
      </c>
      <c r="B12972" s="1" t="s">
        <v>996</v>
      </c>
      <c r="C12972" s="1" t="s">
        <v>22728</v>
      </c>
      <c r="D12972" s="1" t="s">
        <v>310</v>
      </c>
      <c r="E12972" s="1" t="s">
        <v>22729</v>
      </c>
      <c r="F12972" s="1" t="s">
        <v>1000</v>
      </c>
      <c r="G12972" s="1" t="s">
        <v>39</v>
      </c>
      <c r="H12972" s="1">
        <v>45.0</v>
      </c>
      <c r="I12972" s="3">
        <v>44251.6875</v>
      </c>
      <c r="J12972" s="1">
        <v>1.53313642588042</v>
      </c>
      <c r="K12972" s="1" t="s">
        <v>24</v>
      </c>
      <c r="L12972" s="1" t="s">
        <v>406</v>
      </c>
      <c r="M12972" s="3">
        <v>44251.725062349535</v>
      </c>
    </row>
    <row r="12973">
      <c r="A12973" s="1">
        <v>12971.0</v>
      </c>
      <c r="B12973" s="1" t="s">
        <v>2877</v>
      </c>
      <c r="C12973" s="1" t="s">
        <v>22730</v>
      </c>
      <c r="D12973" s="1" t="s">
        <v>59</v>
      </c>
      <c r="E12973" s="1" t="s">
        <v>6315</v>
      </c>
      <c r="F12973" s="1" t="s">
        <v>2881</v>
      </c>
      <c r="G12973" s="1" t="s">
        <v>17</v>
      </c>
      <c r="H12973" s="1">
        <v>45.0</v>
      </c>
      <c r="I12973" s="3">
        <v>43901.375</v>
      </c>
      <c r="J12973" s="1">
        <v>2.00982422260792</v>
      </c>
      <c r="K12973" s="1" t="s">
        <v>62</v>
      </c>
      <c r="M12973" s="3">
        <v>43901.4071462037</v>
      </c>
    </row>
    <row r="12974">
      <c r="A12974" s="1">
        <v>12972.0</v>
      </c>
      <c r="B12974" s="1" t="s">
        <v>239</v>
      </c>
      <c r="C12974" s="1" t="s">
        <v>22731</v>
      </c>
      <c r="D12974" s="1" t="s">
        <v>1113</v>
      </c>
      <c r="E12974" s="1" t="s">
        <v>7334</v>
      </c>
      <c r="F12974" s="1" t="s">
        <v>243</v>
      </c>
      <c r="G12974" s="1" t="s">
        <v>35</v>
      </c>
      <c r="H12974" s="1">
        <v>45.0</v>
      </c>
      <c r="I12974" s="3">
        <v>44124.291666666664</v>
      </c>
      <c r="J12974" s="1">
        <v>0.0</v>
      </c>
      <c r="K12974" s="1" t="s">
        <v>46</v>
      </c>
      <c r="L12974" s="1" t="s">
        <v>244</v>
      </c>
      <c r="M12974" s="3">
        <v>44125.572340914354</v>
      </c>
    </row>
    <row r="12975">
      <c r="A12975" s="1">
        <v>12973.0</v>
      </c>
      <c r="B12975" s="1" t="s">
        <v>176</v>
      </c>
      <c r="C12975" s="1" t="s">
        <v>22732</v>
      </c>
      <c r="D12975" s="1" t="s">
        <v>178</v>
      </c>
      <c r="E12975" s="1" t="s">
        <v>179</v>
      </c>
      <c r="F12975" s="1" t="s">
        <v>180</v>
      </c>
      <c r="G12975" s="1" t="s">
        <v>17</v>
      </c>
      <c r="H12975" s="1">
        <v>45.0</v>
      </c>
      <c r="I12975" s="3">
        <v>44097.25</v>
      </c>
      <c r="J12975" s="1">
        <v>2.64981965193817</v>
      </c>
      <c r="K12975" s="1" t="s">
        <v>24</v>
      </c>
      <c r="M12975" s="3">
        <v>44097.262289895836</v>
      </c>
    </row>
    <row r="12976">
      <c r="A12976" s="1">
        <v>12974.0</v>
      </c>
      <c r="B12976" s="1" t="s">
        <v>2222</v>
      </c>
      <c r="C12976" s="1" t="s">
        <v>22733</v>
      </c>
      <c r="D12976" s="1" t="s">
        <v>5246</v>
      </c>
      <c r="E12976" s="1" t="s">
        <v>7487</v>
      </c>
      <c r="F12976" s="1" t="s">
        <v>2225</v>
      </c>
      <c r="G12976" s="1" t="s">
        <v>17</v>
      </c>
      <c r="H12976" s="1">
        <v>45.0</v>
      </c>
      <c r="I12976" s="3">
        <v>43875.354166666664</v>
      </c>
      <c r="J12976" s="1">
        <v>0.1707388126685</v>
      </c>
      <c r="K12976" s="1" t="s">
        <v>56</v>
      </c>
      <c r="M12976" s="3">
        <v>43875.38654719907</v>
      </c>
    </row>
    <row r="12977">
      <c r="A12977" s="1">
        <v>12975.0</v>
      </c>
      <c r="B12977" s="1" t="s">
        <v>11063</v>
      </c>
      <c r="C12977" s="1" t="s">
        <v>22734</v>
      </c>
      <c r="D12977" s="1" t="s">
        <v>7048</v>
      </c>
      <c r="E12977" s="1" t="s">
        <v>22735</v>
      </c>
      <c r="F12977" s="1" t="s">
        <v>11066</v>
      </c>
      <c r="G12977" s="1" t="s">
        <v>39</v>
      </c>
      <c r="H12977" s="1">
        <v>45.0</v>
      </c>
      <c r="I12977" s="3">
        <v>43908.666666666664</v>
      </c>
      <c r="J12977" s="1">
        <v>1.02833573237568</v>
      </c>
      <c r="K12977" s="1" t="s">
        <v>1194</v>
      </c>
      <c r="M12977" s="3">
        <v>43908.695558217594</v>
      </c>
    </row>
    <row r="12978">
      <c r="A12978" s="1">
        <v>12976.0</v>
      </c>
      <c r="B12978" s="1" t="s">
        <v>777</v>
      </c>
      <c r="C12978" s="1" t="s">
        <v>22736</v>
      </c>
      <c r="D12978" s="1" t="s">
        <v>779</v>
      </c>
      <c r="E12978" s="1" t="s">
        <v>3248</v>
      </c>
      <c r="F12978" s="1" t="s">
        <v>781</v>
      </c>
      <c r="G12978" s="1" t="s">
        <v>35</v>
      </c>
      <c r="H12978" s="1">
        <v>45.0</v>
      </c>
      <c r="I12978" s="3">
        <v>44138.791666666664</v>
      </c>
      <c r="J12978" s="1">
        <v>1.4724119299439</v>
      </c>
      <c r="K12978" s="1" t="s">
        <v>18</v>
      </c>
      <c r="M12978" s="3">
        <v>44138.82143041667</v>
      </c>
    </row>
    <row r="12979">
      <c r="A12979" s="1">
        <v>12977.0</v>
      </c>
      <c r="B12979" s="1" t="s">
        <v>8715</v>
      </c>
      <c r="C12979" s="1" t="s">
        <v>22737</v>
      </c>
      <c r="D12979" s="1" t="s">
        <v>32</v>
      </c>
      <c r="E12979" s="1" t="s">
        <v>22738</v>
      </c>
      <c r="F12979" s="1" t="s">
        <v>8718</v>
      </c>
      <c r="G12979" s="1" t="s">
        <v>89</v>
      </c>
      <c r="H12979" s="1">
        <v>45.0</v>
      </c>
      <c r="I12979" s="3">
        <v>43788.67796530093</v>
      </c>
      <c r="J12979" s="1">
        <v>1.350557784091</v>
      </c>
      <c r="K12979" s="1" t="s">
        <v>24</v>
      </c>
      <c r="M12979" s="3">
        <v>43788.69286594907</v>
      </c>
    </row>
    <row r="12980">
      <c r="A12980" s="1">
        <v>12978.0</v>
      </c>
      <c r="B12980" s="1" t="s">
        <v>350</v>
      </c>
      <c r="C12980" s="1" t="s">
        <v>22739</v>
      </c>
      <c r="D12980" s="1" t="s">
        <v>75</v>
      </c>
      <c r="E12980" s="1" t="s">
        <v>1389</v>
      </c>
      <c r="F12980" s="1" t="s">
        <v>353</v>
      </c>
      <c r="G12980" s="1" t="s">
        <v>35</v>
      </c>
      <c r="H12980" s="1">
        <v>45.0</v>
      </c>
      <c r="I12980" s="3">
        <v>43630.166666666664</v>
      </c>
      <c r="J12980" s="1">
        <v>2.09427101969034</v>
      </c>
      <c r="K12980" s="1" t="s">
        <v>24</v>
      </c>
      <c r="M12980" s="3">
        <v>43630.69392791667</v>
      </c>
    </row>
    <row r="12981">
      <c r="A12981" s="1">
        <v>12979.0</v>
      </c>
      <c r="B12981" s="1" t="s">
        <v>2193</v>
      </c>
      <c r="C12981" s="1" t="s">
        <v>22740</v>
      </c>
      <c r="D12981" s="1" t="s">
        <v>2195</v>
      </c>
      <c r="E12981" s="1" t="s">
        <v>2196</v>
      </c>
      <c r="F12981" s="1" t="s">
        <v>2197</v>
      </c>
      <c r="G12981" s="1" t="s">
        <v>17</v>
      </c>
      <c r="H12981" s="1">
        <v>45.0</v>
      </c>
      <c r="I12981" s="3">
        <v>44151.375</v>
      </c>
      <c r="J12981" s="1">
        <v>4.16682633711665</v>
      </c>
      <c r="K12981" s="1" t="s">
        <v>46</v>
      </c>
      <c r="M12981" s="3">
        <v>44151.416929467596</v>
      </c>
    </row>
    <row r="12982">
      <c r="A12982" s="1">
        <v>12980.0</v>
      </c>
      <c r="B12982" s="1" t="s">
        <v>7365</v>
      </c>
      <c r="C12982" s="1" t="s">
        <v>22741</v>
      </c>
      <c r="D12982" s="1" t="s">
        <v>11588</v>
      </c>
      <c r="E12982" s="1" t="s">
        <v>22742</v>
      </c>
      <c r="F12982" s="1" t="s">
        <v>7369</v>
      </c>
      <c r="G12982" s="1" t="s">
        <v>89</v>
      </c>
      <c r="H12982" s="1">
        <v>45.0</v>
      </c>
      <c r="I12982" s="3">
        <v>44115.56090261574</v>
      </c>
      <c r="J12982" s="1">
        <v>0.666613136854462</v>
      </c>
      <c r="K12982" s="1" t="s">
        <v>24</v>
      </c>
      <c r="L12982" s="1" t="s">
        <v>9991</v>
      </c>
      <c r="M12982" s="3">
        <v>44115.57003239583</v>
      </c>
    </row>
    <row r="12983">
      <c r="A12983" s="1">
        <v>12981.0</v>
      </c>
      <c r="B12983" s="1" t="s">
        <v>1023</v>
      </c>
      <c r="C12983" s="1" t="s">
        <v>22743</v>
      </c>
      <c r="D12983" s="1" t="s">
        <v>1250</v>
      </c>
      <c r="E12983" s="1" t="s">
        <v>8523</v>
      </c>
      <c r="F12983" s="1" t="s">
        <v>1027</v>
      </c>
      <c r="G12983" s="1" t="s">
        <v>17</v>
      </c>
      <c r="H12983" s="1">
        <v>45.0</v>
      </c>
      <c r="I12983" s="3">
        <v>44026.197916666664</v>
      </c>
      <c r="J12983" s="1">
        <v>1.36987085373743</v>
      </c>
      <c r="K12983" s="1" t="s">
        <v>24</v>
      </c>
      <c r="M12983" s="3">
        <v>44027.18878550926</v>
      </c>
    </row>
    <row r="12984">
      <c r="A12984" s="1">
        <v>12982.0</v>
      </c>
      <c r="B12984" s="1" t="s">
        <v>184</v>
      </c>
      <c r="C12984" s="1" t="s">
        <v>22744</v>
      </c>
      <c r="D12984" s="1" t="s">
        <v>148</v>
      </c>
      <c r="E12984" s="1" t="s">
        <v>8093</v>
      </c>
      <c r="F12984" s="1" t="s">
        <v>187</v>
      </c>
      <c r="G12984" s="1" t="s">
        <v>17</v>
      </c>
      <c r="H12984" s="1">
        <v>45.0</v>
      </c>
      <c r="I12984" s="3">
        <v>43920.375</v>
      </c>
      <c r="J12984" s="1">
        <v>4.28166917040083</v>
      </c>
      <c r="K12984" s="1" t="s">
        <v>24</v>
      </c>
      <c r="M12984" s="3">
        <v>43920.53286144676</v>
      </c>
    </row>
    <row r="12985">
      <c r="A12985" s="1">
        <v>12983.0</v>
      </c>
      <c r="B12985" s="1" t="s">
        <v>1289</v>
      </c>
      <c r="C12985" s="1" t="s">
        <v>22745</v>
      </c>
      <c r="D12985" s="1" t="s">
        <v>2721</v>
      </c>
      <c r="E12985" s="1" t="s">
        <v>22746</v>
      </c>
      <c r="F12985" s="1" t="s">
        <v>1293</v>
      </c>
      <c r="G12985" s="1" t="s">
        <v>39</v>
      </c>
      <c r="H12985" s="1">
        <v>45.0</v>
      </c>
      <c r="I12985" s="3">
        <v>44189.416666666664</v>
      </c>
      <c r="J12985" s="1">
        <v>0.133756585441215</v>
      </c>
      <c r="K12985" s="1" t="s">
        <v>24</v>
      </c>
      <c r="M12985" s="3">
        <v>44189.654794594906</v>
      </c>
    </row>
    <row r="12986">
      <c r="A12986" s="1">
        <v>12984.0</v>
      </c>
      <c r="B12986" s="1" t="s">
        <v>12</v>
      </c>
      <c r="C12986" s="1" t="s">
        <v>22747</v>
      </c>
      <c r="D12986" s="1" t="s">
        <v>411</v>
      </c>
      <c r="E12986" s="1" t="s">
        <v>4924</v>
      </c>
      <c r="F12986" s="1" t="s">
        <v>16</v>
      </c>
      <c r="G12986" s="1" t="s">
        <v>17</v>
      </c>
      <c r="H12986" s="1">
        <v>45.0</v>
      </c>
      <c r="I12986" s="3">
        <v>44064.291666666664</v>
      </c>
      <c r="J12986" s="1">
        <v>0.714545263350584</v>
      </c>
      <c r="K12986" s="1" t="s">
        <v>18</v>
      </c>
      <c r="M12986" s="3">
        <v>44064.32389523148</v>
      </c>
    </row>
    <row r="12987">
      <c r="A12987" s="1">
        <v>12985.0</v>
      </c>
      <c r="B12987" s="1" t="s">
        <v>901</v>
      </c>
      <c r="C12987" s="1" t="s">
        <v>22748</v>
      </c>
      <c r="D12987" s="1" t="s">
        <v>148</v>
      </c>
      <c r="E12987" s="1" t="s">
        <v>8225</v>
      </c>
      <c r="F12987" s="1" t="s">
        <v>904</v>
      </c>
      <c r="G12987" s="1" t="s">
        <v>35</v>
      </c>
      <c r="H12987" s="1">
        <v>45.0</v>
      </c>
      <c r="I12987" s="3">
        <v>43633.416666666664</v>
      </c>
      <c r="J12987" s="1">
        <v>2.66099975771634</v>
      </c>
      <c r="K12987" s="1" t="s">
        <v>24</v>
      </c>
      <c r="M12987" s="3">
        <v>43633.417798842594</v>
      </c>
    </row>
    <row r="12988">
      <c r="A12988" s="1">
        <v>12986.0</v>
      </c>
      <c r="B12988" s="1" t="s">
        <v>806</v>
      </c>
      <c r="C12988" s="1" t="s">
        <v>22749</v>
      </c>
      <c r="D12988" s="1" t="s">
        <v>2820</v>
      </c>
      <c r="E12988" s="1" t="s">
        <v>2821</v>
      </c>
      <c r="F12988" s="1" t="s">
        <v>810</v>
      </c>
      <c r="G12988" s="1" t="s">
        <v>35</v>
      </c>
      <c r="H12988" s="1">
        <v>45.0</v>
      </c>
      <c r="I12988" s="3">
        <v>43768.708333333336</v>
      </c>
      <c r="J12988" s="1">
        <v>2.19027668113778</v>
      </c>
      <c r="K12988" s="1" t="s">
        <v>24</v>
      </c>
      <c r="M12988" s="3">
        <v>43768.71466832176</v>
      </c>
    </row>
    <row r="12989">
      <c r="A12989" s="1">
        <v>12987.0</v>
      </c>
      <c r="B12989" s="1" t="s">
        <v>3102</v>
      </c>
      <c r="C12989" s="1" t="s">
        <v>22750</v>
      </c>
      <c r="D12989" s="1" t="s">
        <v>86</v>
      </c>
      <c r="E12989" s="1" t="s">
        <v>22751</v>
      </c>
      <c r="F12989" s="1" t="s">
        <v>3106</v>
      </c>
      <c r="G12989" s="1" t="s">
        <v>89</v>
      </c>
      <c r="H12989" s="1">
        <v>45.0</v>
      </c>
      <c r="I12989" s="3">
        <v>43985.302360243055</v>
      </c>
      <c r="J12989" s="1">
        <v>1.12795121550076</v>
      </c>
      <c r="K12989" s="1" t="s">
        <v>83</v>
      </c>
      <c r="M12989" s="3">
        <v>43985.325453819445</v>
      </c>
    </row>
    <row r="12990">
      <c r="A12990" s="1">
        <v>12988.0</v>
      </c>
      <c r="B12990" s="1" t="s">
        <v>68</v>
      </c>
      <c r="C12990" s="1" t="s">
        <v>22752</v>
      </c>
      <c r="D12990" s="1" t="s">
        <v>3392</v>
      </c>
      <c r="E12990" s="1" t="s">
        <v>22753</v>
      </c>
      <c r="F12990" s="1" t="s">
        <v>72</v>
      </c>
      <c r="G12990" s="1" t="s">
        <v>39</v>
      </c>
      <c r="H12990" s="1">
        <v>45.0</v>
      </c>
      <c r="I12990" s="3">
        <v>43655.708333333336</v>
      </c>
      <c r="J12990" s="1">
        <v>0.00553862037166313</v>
      </c>
      <c r="K12990" s="1" t="s">
        <v>24</v>
      </c>
      <c r="M12990" s="3">
        <v>43655.75472204861</v>
      </c>
    </row>
    <row r="12991">
      <c r="A12991" s="1">
        <v>12989.0</v>
      </c>
      <c r="B12991" s="1" t="s">
        <v>25</v>
      </c>
      <c r="C12991" s="1" t="s">
        <v>22754</v>
      </c>
      <c r="D12991" s="1" t="s">
        <v>121</v>
      </c>
      <c r="E12991" s="1" t="s">
        <v>22755</v>
      </c>
      <c r="F12991" s="1" t="s">
        <v>29</v>
      </c>
      <c r="G12991" s="1" t="s">
        <v>39</v>
      </c>
      <c r="H12991" s="1">
        <v>45.0</v>
      </c>
      <c r="I12991" s="3">
        <v>44129.25</v>
      </c>
      <c r="J12991" s="1">
        <v>2.07707581095136</v>
      </c>
      <c r="K12991" s="1" t="s">
        <v>18</v>
      </c>
      <c r="M12991" s="3">
        <v>44129.290578113425</v>
      </c>
    </row>
    <row r="12992">
      <c r="A12992" s="1">
        <v>12990.0</v>
      </c>
      <c r="B12992" s="1" t="s">
        <v>2188</v>
      </c>
      <c r="C12992" s="1" t="s">
        <v>22756</v>
      </c>
      <c r="D12992" s="1" t="s">
        <v>37</v>
      </c>
      <c r="E12992" s="1" t="s">
        <v>22757</v>
      </c>
      <c r="F12992" s="1" t="s">
        <v>2192</v>
      </c>
      <c r="G12992" s="1" t="s">
        <v>17</v>
      </c>
      <c r="H12992" s="1">
        <v>45.0</v>
      </c>
      <c r="I12992" s="3">
        <v>44217.197916666664</v>
      </c>
      <c r="J12992" s="1">
        <v>2.07779935872291</v>
      </c>
      <c r="K12992" s="1" t="s">
        <v>18</v>
      </c>
      <c r="M12992" s="3">
        <v>44217.22968199074</v>
      </c>
    </row>
    <row r="12993">
      <c r="A12993" s="1">
        <v>12991.0</v>
      </c>
      <c r="B12993" s="1" t="s">
        <v>340</v>
      </c>
      <c r="C12993" s="1" t="s">
        <v>22758</v>
      </c>
      <c r="D12993" s="1" t="s">
        <v>248</v>
      </c>
      <c r="E12993" s="1" t="s">
        <v>22759</v>
      </c>
      <c r="F12993" s="1" t="s">
        <v>344</v>
      </c>
      <c r="G12993" s="1" t="s">
        <v>39</v>
      </c>
      <c r="H12993" s="1">
        <v>45.0</v>
      </c>
      <c r="I12993" s="3">
        <v>43834.625</v>
      </c>
      <c r="J12993" s="1">
        <v>1.29367650477528</v>
      </c>
      <c r="K12993" s="1" t="s">
        <v>83</v>
      </c>
      <c r="M12993" s="3">
        <v>43834.65396512731</v>
      </c>
    </row>
    <row r="12994">
      <c r="A12994" s="1">
        <v>12992.0</v>
      </c>
      <c r="B12994" s="1" t="s">
        <v>2069</v>
      </c>
      <c r="C12994" s="1" t="s">
        <v>22760</v>
      </c>
      <c r="D12994" s="1" t="s">
        <v>326</v>
      </c>
      <c r="E12994" s="1" t="s">
        <v>4734</v>
      </c>
      <c r="F12994" s="1" t="s">
        <v>2072</v>
      </c>
      <c r="G12994" s="1" t="s">
        <v>17</v>
      </c>
      <c r="H12994" s="1">
        <v>45.0</v>
      </c>
      <c r="I12994" s="3">
        <v>44145.333333333336</v>
      </c>
      <c r="J12994" s="1">
        <v>0.0</v>
      </c>
      <c r="K12994" s="1" t="s">
        <v>24</v>
      </c>
      <c r="M12994" s="3">
        <v>44145.37518135417</v>
      </c>
    </row>
    <row r="12995">
      <c r="A12995" s="1">
        <v>12993.0</v>
      </c>
      <c r="B12995" s="1" t="s">
        <v>2944</v>
      </c>
      <c r="C12995" s="1" t="s">
        <v>22761</v>
      </c>
      <c r="D12995" s="1" t="s">
        <v>818</v>
      </c>
      <c r="E12995" s="1" t="s">
        <v>22762</v>
      </c>
      <c r="F12995" s="1" t="s">
        <v>2947</v>
      </c>
      <c r="G12995" s="1" t="s">
        <v>17</v>
      </c>
      <c r="H12995" s="1">
        <v>45.0</v>
      </c>
      <c r="I12995" s="3">
        <v>44104.197916666664</v>
      </c>
      <c r="J12995" s="1">
        <v>2.78670333663131</v>
      </c>
      <c r="K12995" s="1" t="s">
        <v>18</v>
      </c>
      <c r="L12995" s="1" t="s">
        <v>1047</v>
      </c>
      <c r="M12995" s="3">
        <v>44104.22213164352</v>
      </c>
    </row>
    <row r="12996">
      <c r="A12996" s="1">
        <v>12994.0</v>
      </c>
      <c r="B12996" s="1" t="s">
        <v>340</v>
      </c>
      <c r="C12996" s="1" t="s">
        <v>22763</v>
      </c>
      <c r="D12996" s="1" t="s">
        <v>1549</v>
      </c>
      <c r="E12996" s="1" t="s">
        <v>22764</v>
      </c>
      <c r="F12996" s="1" t="s">
        <v>344</v>
      </c>
      <c r="G12996" s="1" t="s">
        <v>39</v>
      </c>
      <c r="H12996" s="1">
        <v>45.0</v>
      </c>
      <c r="I12996" s="3">
        <v>43910.666666666664</v>
      </c>
      <c r="J12996" s="1">
        <v>1.31506213658175</v>
      </c>
      <c r="K12996" s="1" t="s">
        <v>83</v>
      </c>
      <c r="M12996" s="3">
        <v>43910.69691974537</v>
      </c>
    </row>
    <row r="12997">
      <c r="A12997" s="1">
        <v>12995.0</v>
      </c>
      <c r="B12997" s="1" t="s">
        <v>2891</v>
      </c>
      <c r="C12997" s="1" t="s">
        <v>22765</v>
      </c>
      <c r="D12997" s="1" t="s">
        <v>7807</v>
      </c>
      <c r="E12997" s="1" t="s">
        <v>7808</v>
      </c>
      <c r="F12997" s="1" t="s">
        <v>2894</v>
      </c>
      <c r="G12997" s="1" t="s">
        <v>17</v>
      </c>
      <c r="H12997" s="1">
        <v>45.0</v>
      </c>
      <c r="I12997" s="3">
        <v>44077.208333333336</v>
      </c>
      <c r="J12997" s="1">
        <v>1.38369138293288</v>
      </c>
      <c r="K12997" s="1" t="s">
        <v>46</v>
      </c>
      <c r="M12997" s="3">
        <v>44077.24082662037</v>
      </c>
    </row>
    <row r="12998">
      <c r="A12998" s="1">
        <v>12996.0</v>
      </c>
      <c r="B12998" s="1" t="s">
        <v>324</v>
      </c>
      <c r="C12998" s="1" t="s">
        <v>22766</v>
      </c>
      <c r="D12998" s="1" t="s">
        <v>326</v>
      </c>
      <c r="E12998" s="1" t="s">
        <v>327</v>
      </c>
      <c r="F12998" s="1" t="s">
        <v>328</v>
      </c>
      <c r="G12998" s="1" t="s">
        <v>17</v>
      </c>
      <c r="H12998" s="1">
        <v>45.0</v>
      </c>
      <c r="I12998" s="3">
        <v>44147.291666666664</v>
      </c>
      <c r="J12998" s="1">
        <v>0.0</v>
      </c>
      <c r="K12998" s="1" t="s">
        <v>24</v>
      </c>
      <c r="M12998" s="3">
        <v>44147.75518543981</v>
      </c>
    </row>
    <row r="12999">
      <c r="A12999" s="1">
        <v>12997.0</v>
      </c>
      <c r="B12999" s="1" t="s">
        <v>512</v>
      </c>
      <c r="C12999" s="1" t="s">
        <v>22767</v>
      </c>
      <c r="D12999" s="1" t="s">
        <v>80</v>
      </c>
      <c r="E12999" s="1" t="s">
        <v>515</v>
      </c>
      <c r="F12999" s="1" t="s">
        <v>516</v>
      </c>
      <c r="G12999" s="1" t="s">
        <v>17</v>
      </c>
      <c r="H12999" s="1">
        <v>45.0</v>
      </c>
      <c r="I12999" s="3">
        <v>43878.291666666664</v>
      </c>
      <c r="J12999" s="1">
        <v>0.250597091130543</v>
      </c>
      <c r="K12999" s="1" t="s">
        <v>83</v>
      </c>
      <c r="M12999" s="3">
        <v>43878.41991784722</v>
      </c>
    </row>
    <row r="13000">
      <c r="A13000" s="1">
        <v>12998.0</v>
      </c>
      <c r="B13000" s="1" t="s">
        <v>229</v>
      </c>
      <c r="C13000" s="1" t="s">
        <v>22768</v>
      </c>
      <c r="D13000" s="1" t="s">
        <v>198</v>
      </c>
      <c r="E13000" s="1" t="s">
        <v>1871</v>
      </c>
      <c r="F13000" s="1" t="s">
        <v>232</v>
      </c>
      <c r="G13000" s="1" t="s">
        <v>17</v>
      </c>
      <c r="H13000" s="1">
        <v>45.0</v>
      </c>
      <c r="I13000" s="3">
        <v>44091.25</v>
      </c>
      <c r="J13000" s="1">
        <v>1.55001568140409</v>
      </c>
      <c r="K13000" s="1" t="s">
        <v>24</v>
      </c>
      <c r="M13000" s="3">
        <v>44091.29562539352</v>
      </c>
    </row>
    <row r="13001">
      <c r="A13001" s="1">
        <v>12999.0</v>
      </c>
      <c r="B13001" s="1" t="s">
        <v>1551</v>
      </c>
      <c r="C13001" s="1" t="s">
        <v>22769</v>
      </c>
      <c r="D13001" s="1" t="s">
        <v>99</v>
      </c>
      <c r="E13001" s="1" t="s">
        <v>22770</v>
      </c>
      <c r="F13001" s="1" t="s">
        <v>1555</v>
      </c>
      <c r="G13001" s="1" t="s">
        <v>39</v>
      </c>
      <c r="H13001" s="1">
        <v>45.0</v>
      </c>
      <c r="I13001" s="3">
        <v>44133.75</v>
      </c>
      <c r="J13001" s="1">
        <v>1.61478771837087</v>
      </c>
      <c r="K13001" s="1" t="s">
        <v>218</v>
      </c>
      <c r="L13001" s="1" t="s">
        <v>1556</v>
      </c>
      <c r="M13001" s="3">
        <v>44133.80389175926</v>
      </c>
    </row>
    <row r="13002">
      <c r="A13002" s="1">
        <v>13000.0</v>
      </c>
      <c r="B13002" s="1" t="s">
        <v>4669</v>
      </c>
      <c r="C13002" s="1" t="s">
        <v>22771</v>
      </c>
      <c r="D13002" s="1" t="s">
        <v>32</v>
      </c>
      <c r="E13002" s="1" t="s">
        <v>22772</v>
      </c>
      <c r="F13002" s="1" t="s">
        <v>5421</v>
      </c>
      <c r="G13002" s="1" t="s">
        <v>39</v>
      </c>
      <c r="H13002" s="1">
        <v>45.0</v>
      </c>
      <c r="I13002" s="3">
        <v>44218.666666666664</v>
      </c>
      <c r="J13002" s="1">
        <v>0.110799540446472</v>
      </c>
      <c r="K13002" s="1" t="s">
        <v>24</v>
      </c>
      <c r="L13002" s="1" t="s">
        <v>747</v>
      </c>
      <c r="M13002" s="3">
        <v>44218.752286435185</v>
      </c>
    </row>
    <row r="13003">
      <c r="A13003" s="1">
        <v>13001.0</v>
      </c>
      <c r="B13003" s="1" t="s">
        <v>806</v>
      </c>
      <c r="C13003" s="1" t="s">
        <v>22773</v>
      </c>
      <c r="D13003" s="1" t="s">
        <v>1446</v>
      </c>
      <c r="E13003" s="1" t="s">
        <v>22774</v>
      </c>
      <c r="F13003" s="1" t="s">
        <v>810</v>
      </c>
      <c r="G13003" s="1" t="s">
        <v>39</v>
      </c>
      <c r="H13003" s="1">
        <v>45.0</v>
      </c>
      <c r="I13003" s="3">
        <v>43990.708333333336</v>
      </c>
      <c r="J13003" s="1">
        <v>0.991193032600796</v>
      </c>
      <c r="K13003" s="1" t="s">
        <v>24</v>
      </c>
      <c r="M13003" s="3">
        <v>43990.715261087964</v>
      </c>
    </row>
    <row r="13004">
      <c r="A13004" s="1">
        <v>13002.0</v>
      </c>
      <c r="B13004" s="1" t="s">
        <v>16934</v>
      </c>
      <c r="C13004" s="1" t="s">
        <v>22775</v>
      </c>
      <c r="D13004" s="1" t="s">
        <v>1925</v>
      </c>
      <c r="E13004" s="1" t="s">
        <v>16936</v>
      </c>
      <c r="F13004" s="1" t="s">
        <v>16937</v>
      </c>
      <c r="G13004" s="1" t="s">
        <v>17</v>
      </c>
      <c r="H13004" s="1">
        <v>45.0</v>
      </c>
      <c r="I13004" s="3">
        <v>44107.208333333336</v>
      </c>
      <c r="J13004" s="1">
        <v>0.215610876097601</v>
      </c>
      <c r="K13004" s="1" t="s">
        <v>166</v>
      </c>
      <c r="L13004" s="1" t="s">
        <v>8671</v>
      </c>
      <c r="M13004" s="3">
        <v>44107.240139155096</v>
      </c>
    </row>
    <row r="13005">
      <c r="A13005" s="1">
        <v>13003.0</v>
      </c>
      <c r="B13005" s="1" t="s">
        <v>732</v>
      </c>
      <c r="C13005" s="1" t="s">
        <v>22776</v>
      </c>
      <c r="D13005" s="1" t="s">
        <v>12783</v>
      </c>
      <c r="E13005" s="1" t="s">
        <v>4719</v>
      </c>
      <c r="F13005" s="1" t="s">
        <v>735</v>
      </c>
      <c r="G13005" s="1" t="s">
        <v>17</v>
      </c>
      <c r="H13005" s="1">
        <v>45.0</v>
      </c>
      <c r="I13005" s="3">
        <v>43918.729166666664</v>
      </c>
      <c r="J13005" s="1">
        <v>0.0</v>
      </c>
      <c r="K13005" s="1" t="s">
        <v>24</v>
      </c>
      <c r="M13005" s="3">
        <v>43918.754099641206</v>
      </c>
    </row>
    <row r="13006">
      <c r="A13006" s="1">
        <v>13004.0</v>
      </c>
      <c r="B13006" s="1" t="s">
        <v>298</v>
      </c>
      <c r="C13006" s="1" t="s">
        <v>22777</v>
      </c>
      <c r="D13006" s="1" t="s">
        <v>211</v>
      </c>
      <c r="E13006" s="1" t="s">
        <v>10963</v>
      </c>
      <c r="F13006" s="1" t="s">
        <v>302</v>
      </c>
      <c r="G13006" s="1" t="s">
        <v>35</v>
      </c>
      <c r="H13006" s="1">
        <v>45.0</v>
      </c>
      <c r="I13006" s="3">
        <v>44180.375</v>
      </c>
      <c r="J13006" s="1">
        <v>2.37472329461115</v>
      </c>
      <c r="K13006" s="1" t="s">
        <v>218</v>
      </c>
      <c r="M13006" s="3">
        <v>44180.55478207176</v>
      </c>
    </row>
    <row r="13007">
      <c r="A13007" s="1">
        <v>13005.0</v>
      </c>
      <c r="B13007" s="1" t="s">
        <v>2467</v>
      </c>
      <c r="C13007" s="1" t="s">
        <v>22778</v>
      </c>
      <c r="D13007" s="1" t="s">
        <v>1255</v>
      </c>
      <c r="E13007" s="1" t="s">
        <v>6041</v>
      </c>
      <c r="F13007" s="1" t="s">
        <v>2470</v>
      </c>
      <c r="G13007" s="1" t="s">
        <v>17</v>
      </c>
      <c r="H13007" s="1">
        <v>45.0</v>
      </c>
      <c r="I13007" s="3">
        <v>43776.625</v>
      </c>
      <c r="J13007" s="1">
        <v>1.79724557336924</v>
      </c>
      <c r="K13007" s="1" t="s">
        <v>83</v>
      </c>
      <c r="M13007" s="3">
        <v>43776.33878789352</v>
      </c>
    </row>
    <row r="13008">
      <c r="A13008" s="1">
        <v>13006.0</v>
      </c>
      <c r="B13008" s="1" t="s">
        <v>1118</v>
      </c>
      <c r="C13008" s="1" t="s">
        <v>22779</v>
      </c>
      <c r="D13008" s="1" t="s">
        <v>10443</v>
      </c>
      <c r="E13008" s="1" t="s">
        <v>22780</v>
      </c>
      <c r="F13008" s="1" t="s">
        <v>1121</v>
      </c>
      <c r="G13008" s="1" t="s">
        <v>39</v>
      </c>
      <c r="H13008" s="1">
        <v>45.0</v>
      </c>
      <c r="I13008" s="3">
        <v>44056.708333333336</v>
      </c>
      <c r="J13008" s="1">
        <v>0.588243134473075</v>
      </c>
      <c r="K13008" s="1" t="s">
        <v>46</v>
      </c>
      <c r="M13008" s="3">
        <v>44056.743981203705</v>
      </c>
    </row>
    <row r="13009">
      <c r="A13009" s="1">
        <v>13007.0</v>
      </c>
      <c r="B13009" s="1" t="s">
        <v>324</v>
      </c>
      <c r="C13009" s="1" t="s">
        <v>22781</v>
      </c>
      <c r="D13009" s="1" t="s">
        <v>461</v>
      </c>
      <c r="E13009" s="1" t="s">
        <v>22782</v>
      </c>
      <c r="F13009" s="1" t="s">
        <v>328</v>
      </c>
      <c r="G13009" s="1" t="s">
        <v>39</v>
      </c>
      <c r="H13009" s="1">
        <v>45.0</v>
      </c>
      <c r="I13009" s="3">
        <v>43563.583333333336</v>
      </c>
      <c r="J13009" s="1">
        <v>0.134864464206986</v>
      </c>
      <c r="K13009" s="1" t="s">
        <v>24</v>
      </c>
      <c r="M13009" s="3">
        <v>43563.570399097225</v>
      </c>
    </row>
    <row r="13010">
      <c r="A13010" s="1">
        <v>13008.0</v>
      </c>
      <c r="B13010" s="1" t="s">
        <v>465</v>
      </c>
      <c r="C13010" s="1" t="s">
        <v>22783</v>
      </c>
      <c r="D13010" s="1" t="s">
        <v>99</v>
      </c>
      <c r="E13010" s="1" t="s">
        <v>467</v>
      </c>
      <c r="F13010" s="1" t="s">
        <v>468</v>
      </c>
      <c r="G13010" s="1" t="s">
        <v>17</v>
      </c>
      <c r="H13010" s="1">
        <v>45.0</v>
      </c>
      <c r="I13010" s="3">
        <v>44117.25</v>
      </c>
      <c r="J13010" s="1">
        <v>1.41284163624444</v>
      </c>
      <c r="K13010" s="1" t="s">
        <v>24</v>
      </c>
      <c r="M13010" s="3">
        <v>44117.28152568287</v>
      </c>
    </row>
    <row r="13011">
      <c r="A13011" s="1">
        <v>13009.0</v>
      </c>
      <c r="B13011" s="1" t="s">
        <v>401</v>
      </c>
      <c r="C13011" s="1" t="s">
        <v>22784</v>
      </c>
      <c r="D13011" s="1" t="s">
        <v>1280</v>
      </c>
      <c r="E13011" s="1" t="s">
        <v>22785</v>
      </c>
      <c r="F13011" s="1" t="s">
        <v>405</v>
      </c>
      <c r="G13011" s="1" t="s">
        <v>89</v>
      </c>
      <c r="H13011" s="1">
        <v>45.0</v>
      </c>
      <c r="I13011" s="3">
        <v>43986.37019130787</v>
      </c>
      <c r="J13011" s="1">
        <v>1.42804344492034</v>
      </c>
      <c r="K13011" s="1" t="s">
        <v>24</v>
      </c>
      <c r="M13011" s="3">
        <v>43986.40970049769</v>
      </c>
    </row>
    <row r="13012">
      <c r="A13012" s="1">
        <v>13010.0</v>
      </c>
      <c r="B13012" s="1" t="s">
        <v>4873</v>
      </c>
      <c r="C13012" s="1" t="s">
        <v>22786</v>
      </c>
      <c r="D13012" s="1" t="s">
        <v>138</v>
      </c>
      <c r="E13012" s="1" t="s">
        <v>22787</v>
      </c>
      <c r="F13012" s="1" t="s">
        <v>4877</v>
      </c>
      <c r="G13012" s="1" t="s">
        <v>39</v>
      </c>
      <c r="H13012" s="1">
        <v>45.0</v>
      </c>
      <c r="I13012" s="3">
        <v>44008.666666666664</v>
      </c>
      <c r="J13012" s="1">
        <v>1.24735421412191</v>
      </c>
      <c r="K13012" s="1" t="s">
        <v>18</v>
      </c>
      <c r="M13012" s="3">
        <v>44008.67777826389</v>
      </c>
    </row>
    <row r="13013">
      <c r="A13013" s="1">
        <v>13011.0</v>
      </c>
      <c r="B13013" s="1" t="s">
        <v>84</v>
      </c>
      <c r="C13013" s="1" t="s">
        <v>22788</v>
      </c>
      <c r="D13013" s="1" t="s">
        <v>86</v>
      </c>
      <c r="E13013" s="1" t="s">
        <v>2899</v>
      </c>
      <c r="F13013" s="1" t="s">
        <v>88</v>
      </c>
      <c r="G13013" s="1" t="s">
        <v>17</v>
      </c>
      <c r="H13013" s="1">
        <v>45.0</v>
      </c>
      <c r="I13013" s="3">
        <v>43878.197916666664</v>
      </c>
      <c r="J13013" s="1">
        <v>0.488443241887549</v>
      </c>
      <c r="K13013" s="1" t="s">
        <v>83</v>
      </c>
      <c r="M13013" s="3">
        <v>43878.21711586806</v>
      </c>
    </row>
    <row r="13014">
      <c r="A13014" s="1">
        <v>13012.0</v>
      </c>
      <c r="B13014" s="1" t="s">
        <v>1954</v>
      </c>
      <c r="C13014" s="1" t="s">
        <v>22789</v>
      </c>
      <c r="D13014" s="1" t="s">
        <v>5758</v>
      </c>
      <c r="E13014" s="1" t="s">
        <v>22790</v>
      </c>
      <c r="F13014" s="1" t="s">
        <v>1957</v>
      </c>
      <c r="G13014" s="1" t="s">
        <v>39</v>
      </c>
      <c r="H13014" s="1">
        <v>45.0</v>
      </c>
      <c r="I13014" s="3">
        <v>44112.302083333336</v>
      </c>
      <c r="J13014" s="1">
        <v>0.984761119237069</v>
      </c>
      <c r="K13014" s="1" t="s">
        <v>83</v>
      </c>
      <c r="L13014" s="1" t="s">
        <v>1958</v>
      </c>
      <c r="M13014" s="3">
        <v>44112.33688260417</v>
      </c>
    </row>
    <row r="13015">
      <c r="A13015" s="1">
        <v>13013.0</v>
      </c>
      <c r="B13015" s="1" t="s">
        <v>229</v>
      </c>
      <c r="C13015" s="1" t="s">
        <v>22791</v>
      </c>
      <c r="D13015" s="1" t="s">
        <v>21</v>
      </c>
      <c r="E13015" s="1" t="s">
        <v>4002</v>
      </c>
      <c r="F13015" s="1" t="s">
        <v>232</v>
      </c>
      <c r="G13015" s="1" t="s">
        <v>35</v>
      </c>
      <c r="H13015" s="1">
        <v>45.0</v>
      </c>
      <c r="I13015" s="3">
        <v>43808.166666666664</v>
      </c>
      <c r="J13015" s="1">
        <v>2.26452850063597</v>
      </c>
      <c r="K13015" s="1" t="s">
        <v>24</v>
      </c>
      <c r="M13015" s="3">
        <v>43808.19984318287</v>
      </c>
    </row>
    <row r="13016">
      <c r="A13016" s="1">
        <v>13014.0</v>
      </c>
      <c r="B13016" s="1" t="s">
        <v>1858</v>
      </c>
      <c r="C13016" s="1" t="s">
        <v>22792</v>
      </c>
      <c r="D13016" s="1" t="s">
        <v>818</v>
      </c>
      <c r="E13016" s="1" t="s">
        <v>4961</v>
      </c>
      <c r="F13016" s="1" t="s">
        <v>1861</v>
      </c>
      <c r="G13016" s="1" t="s">
        <v>17</v>
      </c>
      <c r="H13016" s="1">
        <v>45.0</v>
      </c>
      <c r="I13016" s="3">
        <v>44162.166666666664</v>
      </c>
      <c r="J13016" s="1">
        <v>3.25674194182164</v>
      </c>
      <c r="K13016" s="1" t="s">
        <v>18</v>
      </c>
      <c r="L13016" s="1" t="s">
        <v>1047</v>
      </c>
      <c r="M13016" s="3">
        <v>44162.27384133102</v>
      </c>
    </row>
    <row r="13017">
      <c r="A13017" s="1">
        <v>13015.0</v>
      </c>
      <c r="B13017" s="1" t="s">
        <v>1516</v>
      </c>
      <c r="C13017" s="1" t="s">
        <v>22793</v>
      </c>
      <c r="D13017" s="1" t="s">
        <v>211</v>
      </c>
      <c r="E13017" s="1" t="s">
        <v>22549</v>
      </c>
      <c r="F13017" s="1" t="s">
        <v>1519</v>
      </c>
      <c r="G13017" s="1" t="s">
        <v>17</v>
      </c>
      <c r="H13017" s="1">
        <v>45.0</v>
      </c>
      <c r="I13017" s="3">
        <v>44132.625</v>
      </c>
      <c r="J13017" s="1">
        <v>5.09082726360282</v>
      </c>
      <c r="K13017" s="1" t="s">
        <v>689</v>
      </c>
      <c r="M13017" s="3">
        <v>44132.659223483795</v>
      </c>
    </row>
    <row r="13018">
      <c r="A13018" s="1">
        <v>13016.0</v>
      </c>
      <c r="B13018" s="1" t="s">
        <v>18290</v>
      </c>
      <c r="C13018" s="1" t="s">
        <v>22794</v>
      </c>
      <c r="D13018" s="1" t="s">
        <v>738</v>
      </c>
      <c r="E13018" s="1" t="s">
        <v>18292</v>
      </c>
      <c r="F13018" s="1" t="s">
        <v>18293</v>
      </c>
      <c r="G13018" s="1" t="s">
        <v>17</v>
      </c>
      <c r="H13018" s="1">
        <v>45.0</v>
      </c>
      <c r="I13018" s="3">
        <v>44235.708333333336</v>
      </c>
      <c r="J13018" s="1">
        <v>2.01781679207762</v>
      </c>
      <c r="K13018" s="1" t="s">
        <v>24</v>
      </c>
      <c r="L13018" s="1" t="s">
        <v>365</v>
      </c>
      <c r="M13018" s="3">
        <v>44235.73428708333</v>
      </c>
    </row>
    <row r="13019">
      <c r="A13019" s="1">
        <v>13017.0</v>
      </c>
      <c r="B13019" s="1" t="s">
        <v>953</v>
      </c>
      <c r="C13019" s="1" t="s">
        <v>22795</v>
      </c>
      <c r="D13019" s="1" t="s">
        <v>1802</v>
      </c>
      <c r="E13019" s="1" t="s">
        <v>5748</v>
      </c>
      <c r="F13019" s="1" t="s">
        <v>1040</v>
      </c>
      <c r="G13019" s="1" t="s">
        <v>17</v>
      </c>
      <c r="H13019" s="1">
        <v>45.0</v>
      </c>
      <c r="I13019" s="3">
        <v>43983.166666666664</v>
      </c>
      <c r="J13019" s="1">
        <v>2.54664870170784</v>
      </c>
      <c r="K13019" s="1" t="s">
        <v>18</v>
      </c>
      <c r="M13019" s="3">
        <v>43983.217702152775</v>
      </c>
    </row>
    <row r="13020">
      <c r="A13020" s="1">
        <v>13018.0</v>
      </c>
      <c r="B13020" s="1" t="s">
        <v>1012</v>
      </c>
      <c r="C13020" s="1" t="s">
        <v>22796</v>
      </c>
      <c r="D13020" s="1" t="s">
        <v>1014</v>
      </c>
      <c r="E13020" s="1" t="s">
        <v>1573</v>
      </c>
      <c r="F13020" s="1" t="s">
        <v>1016</v>
      </c>
      <c r="G13020" s="1" t="s">
        <v>17</v>
      </c>
      <c r="H13020" s="1">
        <v>45.0</v>
      </c>
      <c r="I13020" s="3">
        <v>43880.541666666664</v>
      </c>
      <c r="J13020" s="1">
        <v>0.513970197042254</v>
      </c>
      <c r="K13020" s="1" t="s">
        <v>166</v>
      </c>
      <c r="M13020" s="3">
        <v>43880.5680487037</v>
      </c>
    </row>
    <row r="13021">
      <c r="A13021" s="1">
        <v>13019.0</v>
      </c>
      <c r="B13021" s="1" t="s">
        <v>150</v>
      </c>
      <c r="C13021" s="1" t="s">
        <v>22797</v>
      </c>
      <c r="D13021" s="1" t="s">
        <v>126</v>
      </c>
      <c r="E13021" s="1" t="s">
        <v>22798</v>
      </c>
      <c r="F13021" s="1" t="s">
        <v>153</v>
      </c>
      <c r="G13021" s="1" t="s">
        <v>39</v>
      </c>
      <c r="H13021" s="1">
        <v>45.0</v>
      </c>
      <c r="I13021" s="3">
        <v>44133.25</v>
      </c>
      <c r="J13021" s="1">
        <v>0.00415748914956428</v>
      </c>
      <c r="K13021" s="1" t="s">
        <v>62</v>
      </c>
      <c r="M13021" s="3">
        <v>44133.2839433912</v>
      </c>
    </row>
    <row r="13022">
      <c r="A13022" s="1">
        <v>13020.0</v>
      </c>
      <c r="B13022" s="1" t="s">
        <v>184</v>
      </c>
      <c r="C13022" s="1" t="s">
        <v>22799</v>
      </c>
      <c r="D13022" s="1" t="s">
        <v>148</v>
      </c>
      <c r="E13022" s="1" t="s">
        <v>4447</v>
      </c>
      <c r="F13022" s="1" t="s">
        <v>187</v>
      </c>
      <c r="G13022" s="1" t="s">
        <v>17</v>
      </c>
      <c r="H13022" s="1">
        <v>45.0</v>
      </c>
      <c r="I13022" s="3">
        <v>44158.666666666664</v>
      </c>
      <c r="J13022" s="1">
        <v>5.19351224366405</v>
      </c>
      <c r="K13022" s="1" t="s">
        <v>24</v>
      </c>
      <c r="L13022" s="1" t="s">
        <v>188</v>
      </c>
      <c r="M13022" s="3">
        <v>44158.71431138889</v>
      </c>
    </row>
    <row r="13023">
      <c r="A13023" s="1">
        <v>13021.0</v>
      </c>
      <c r="B13023" s="1" t="s">
        <v>3724</v>
      </c>
      <c r="C13023" s="1" t="s">
        <v>22800</v>
      </c>
      <c r="D13023" s="1" t="s">
        <v>8069</v>
      </c>
      <c r="E13023" s="1" t="s">
        <v>22801</v>
      </c>
      <c r="F13023" s="1" t="s">
        <v>3727</v>
      </c>
      <c r="G13023" s="1" t="s">
        <v>89</v>
      </c>
      <c r="H13023" s="1">
        <v>45.0</v>
      </c>
      <c r="I13023" s="3">
        <v>44101.46238289352</v>
      </c>
      <c r="J13023" s="1">
        <v>0.653655648148098</v>
      </c>
      <c r="K13023" s="1" t="s">
        <v>218</v>
      </c>
      <c r="L13023" s="1" t="s">
        <v>287</v>
      </c>
      <c r="M13023" s="3">
        <v>44101.48014377315</v>
      </c>
    </row>
    <row r="13024">
      <c r="A13024" s="1">
        <v>13022.0</v>
      </c>
      <c r="B13024" s="1" t="s">
        <v>572</v>
      </c>
      <c r="C13024" s="1" t="s">
        <v>22802</v>
      </c>
      <c r="D13024" s="1" t="s">
        <v>86</v>
      </c>
      <c r="E13024" s="1" t="s">
        <v>22803</v>
      </c>
      <c r="F13024" s="1" t="s">
        <v>575</v>
      </c>
      <c r="G13024" s="1" t="s">
        <v>39</v>
      </c>
      <c r="H13024" s="1">
        <v>45.0</v>
      </c>
      <c r="I13024" s="3">
        <v>43624.75</v>
      </c>
      <c r="J13024" s="1">
        <v>1.33022707303753</v>
      </c>
      <c r="K13024" s="1" t="s">
        <v>18</v>
      </c>
      <c r="M13024" s="3">
        <v>43624.76067675926</v>
      </c>
    </row>
    <row r="13025">
      <c r="A13025" s="1">
        <v>13023.0</v>
      </c>
      <c r="B13025" s="1" t="s">
        <v>2037</v>
      </c>
      <c r="C13025" s="1" t="s">
        <v>22804</v>
      </c>
      <c r="D13025" s="1" t="s">
        <v>2485</v>
      </c>
      <c r="E13025" s="1" t="s">
        <v>2486</v>
      </c>
      <c r="F13025" s="1" t="s">
        <v>2040</v>
      </c>
      <c r="G13025" s="1" t="s">
        <v>17</v>
      </c>
      <c r="H13025" s="1">
        <v>45.0</v>
      </c>
      <c r="I13025" s="3">
        <v>44132.604166666664</v>
      </c>
      <c r="J13025" s="1">
        <v>6.55363808920969</v>
      </c>
      <c r="K13025" s="1" t="s">
        <v>1376</v>
      </c>
      <c r="L13025" s="1" t="s">
        <v>2041</v>
      </c>
      <c r="M13025" s="3">
        <v>44132.627136724535</v>
      </c>
    </row>
    <row r="13026">
      <c r="A13026" s="1">
        <v>13024.0</v>
      </c>
      <c r="B13026" s="1" t="s">
        <v>474</v>
      </c>
      <c r="C13026" s="1" t="s">
        <v>22805</v>
      </c>
      <c r="D13026" s="1" t="s">
        <v>7451</v>
      </c>
      <c r="E13026" s="1" t="s">
        <v>22806</v>
      </c>
      <c r="F13026" s="1" t="s">
        <v>477</v>
      </c>
      <c r="G13026" s="1" t="s">
        <v>39</v>
      </c>
      <c r="H13026" s="1">
        <v>45.0</v>
      </c>
      <c r="I13026" s="3">
        <v>44248.6875</v>
      </c>
      <c r="J13026" s="1">
        <v>2.21609412777365</v>
      </c>
      <c r="K13026" s="1" t="s">
        <v>46</v>
      </c>
      <c r="L13026" s="1" t="s">
        <v>7100</v>
      </c>
      <c r="M13026" s="3">
        <v>44248.717013113426</v>
      </c>
    </row>
    <row r="13027">
      <c r="A13027" s="1">
        <v>13025.0</v>
      </c>
      <c r="B13027" s="1" t="s">
        <v>273</v>
      </c>
      <c r="C13027" s="1" t="s">
        <v>22807</v>
      </c>
      <c r="D13027" s="1" t="s">
        <v>1446</v>
      </c>
      <c r="E13027" s="1" t="s">
        <v>22808</v>
      </c>
      <c r="F13027" s="1" t="s">
        <v>277</v>
      </c>
      <c r="G13027" s="1" t="s">
        <v>89</v>
      </c>
      <c r="H13027" s="1">
        <v>45.0</v>
      </c>
      <c r="I13027" s="3">
        <v>43951.64005190972</v>
      </c>
      <c r="J13027" s="1">
        <v>1.06739112909156</v>
      </c>
      <c r="K13027" s="1" t="s">
        <v>24</v>
      </c>
      <c r="M13027" s="3">
        <v>43951.65181775463</v>
      </c>
    </row>
    <row r="13028">
      <c r="A13028" s="1">
        <v>13026.0</v>
      </c>
      <c r="B13028" s="1" t="s">
        <v>425</v>
      </c>
      <c r="C13028" s="1" t="s">
        <v>22809</v>
      </c>
      <c r="D13028" s="1" t="s">
        <v>1483</v>
      </c>
      <c r="E13028" s="1" t="s">
        <v>22810</v>
      </c>
      <c r="F13028" s="1" t="s">
        <v>428</v>
      </c>
      <c r="G13028" s="1" t="s">
        <v>39</v>
      </c>
      <c r="H13028" s="1">
        <v>45.0</v>
      </c>
      <c r="I13028" s="3">
        <v>43798.291666666664</v>
      </c>
      <c r="J13028" s="1">
        <v>2.66531294893497</v>
      </c>
      <c r="K13028" s="1" t="s">
        <v>24</v>
      </c>
      <c r="M13028" s="3">
        <v>43798.324675497686</v>
      </c>
    </row>
    <row r="13029">
      <c r="A13029" s="1">
        <v>13027.0</v>
      </c>
      <c r="B13029" s="1" t="s">
        <v>19036</v>
      </c>
      <c r="C13029" s="1" t="s">
        <v>22811</v>
      </c>
      <c r="D13029" s="1" t="s">
        <v>1053</v>
      </c>
      <c r="E13029" s="1" t="s">
        <v>22812</v>
      </c>
      <c r="F13029" s="1" t="s">
        <v>19039</v>
      </c>
      <c r="G13029" s="1" t="s">
        <v>39</v>
      </c>
      <c r="H13029" s="1">
        <v>45.0</v>
      </c>
      <c r="I13029" s="3">
        <v>43715.583333333336</v>
      </c>
      <c r="J13029" s="1">
        <v>2.14174697116038</v>
      </c>
      <c r="K13029" s="1" t="s">
        <v>24</v>
      </c>
      <c r="M13029" s="3">
        <v>43715.6362903125</v>
      </c>
    </row>
    <row r="13030">
      <c r="A13030" s="1">
        <v>13028.0</v>
      </c>
      <c r="B13030" s="1" t="s">
        <v>184</v>
      </c>
      <c r="C13030" s="1" t="s">
        <v>22813</v>
      </c>
      <c r="D13030" s="1" t="s">
        <v>148</v>
      </c>
      <c r="E13030" s="1" t="s">
        <v>6328</v>
      </c>
      <c r="F13030" s="1" t="s">
        <v>187</v>
      </c>
      <c r="G13030" s="1" t="s">
        <v>17</v>
      </c>
      <c r="H13030" s="1">
        <v>45.0</v>
      </c>
      <c r="I13030" s="3">
        <v>44204.333333333336</v>
      </c>
      <c r="J13030" s="1">
        <v>1.91304553383177</v>
      </c>
      <c r="K13030" s="1" t="s">
        <v>24</v>
      </c>
      <c r="L13030" s="1" t="s">
        <v>188</v>
      </c>
      <c r="M13030" s="3">
        <v>44204.3691902662</v>
      </c>
    </row>
    <row r="13031">
      <c r="A13031" s="1">
        <v>13029.0</v>
      </c>
      <c r="B13031" s="1" t="s">
        <v>15697</v>
      </c>
      <c r="C13031" s="1" t="s">
        <v>22814</v>
      </c>
      <c r="D13031" s="1" t="s">
        <v>2030</v>
      </c>
      <c r="E13031" s="1" t="s">
        <v>22815</v>
      </c>
      <c r="F13031" s="1" t="s">
        <v>15700</v>
      </c>
      <c r="G13031" s="1" t="s">
        <v>89</v>
      </c>
      <c r="H13031" s="1">
        <v>45.0</v>
      </c>
      <c r="I13031" s="3">
        <v>43897.65927278935</v>
      </c>
      <c r="J13031" s="1">
        <v>2.88411845891522</v>
      </c>
      <c r="K13031" s="1" t="s">
        <v>24</v>
      </c>
      <c r="M13031" s="3">
        <v>43897.68016520833</v>
      </c>
    </row>
    <row r="13032">
      <c r="A13032" s="1">
        <v>13030.0</v>
      </c>
      <c r="B13032" s="1" t="s">
        <v>324</v>
      </c>
      <c r="C13032" s="1" t="s">
        <v>22816</v>
      </c>
      <c r="D13032" s="1" t="s">
        <v>326</v>
      </c>
      <c r="E13032" s="1" t="s">
        <v>19855</v>
      </c>
      <c r="F13032" s="1" t="s">
        <v>328</v>
      </c>
      <c r="G13032" s="1" t="s">
        <v>17</v>
      </c>
      <c r="H13032" s="1">
        <v>45.0</v>
      </c>
      <c r="I13032" s="3">
        <v>43927.4375</v>
      </c>
      <c r="J13032" s="1">
        <v>0.514486255824343</v>
      </c>
      <c r="K13032" s="1" t="s">
        <v>24</v>
      </c>
      <c r="M13032" s="3">
        <v>43927.47612136574</v>
      </c>
    </row>
    <row r="13033">
      <c r="A13033" s="1">
        <v>13031.0</v>
      </c>
      <c r="B13033" s="1" t="s">
        <v>1644</v>
      </c>
      <c r="C13033" s="1" t="s">
        <v>22817</v>
      </c>
      <c r="D13033" s="1" t="s">
        <v>1250</v>
      </c>
      <c r="E13033" s="1" t="s">
        <v>22818</v>
      </c>
      <c r="F13033" s="1" t="s">
        <v>1647</v>
      </c>
      <c r="G13033" s="1" t="s">
        <v>17</v>
      </c>
      <c r="H13033" s="1">
        <v>45.0</v>
      </c>
      <c r="I13033" s="3">
        <v>44204.791666666664</v>
      </c>
      <c r="J13033" s="1">
        <v>0.0</v>
      </c>
      <c r="K13033" s="1" t="s">
        <v>24</v>
      </c>
      <c r="L13033" s="1" t="s">
        <v>741</v>
      </c>
      <c r="M13033" s="3">
        <v>44206.29955707176</v>
      </c>
    </row>
    <row r="13034">
      <c r="A13034" s="1">
        <v>13032.0</v>
      </c>
      <c r="B13034" s="1" t="s">
        <v>239</v>
      </c>
      <c r="C13034" s="1" t="s">
        <v>22819</v>
      </c>
      <c r="D13034" s="1" t="s">
        <v>86</v>
      </c>
      <c r="E13034" s="1" t="s">
        <v>14100</v>
      </c>
      <c r="F13034" s="1" t="s">
        <v>243</v>
      </c>
      <c r="G13034" s="1" t="s">
        <v>35</v>
      </c>
      <c r="H13034" s="1">
        <v>45.0</v>
      </c>
      <c r="I13034" s="3">
        <v>43840.291666666664</v>
      </c>
      <c r="J13034" s="1">
        <v>0.0</v>
      </c>
      <c r="K13034" s="1" t="s">
        <v>46</v>
      </c>
      <c r="M13034" s="3">
        <v>43840.4108552662</v>
      </c>
    </row>
    <row r="13035">
      <c r="A13035" s="1">
        <v>13033.0</v>
      </c>
      <c r="B13035" s="1" t="s">
        <v>4929</v>
      </c>
      <c r="C13035" s="1" t="s">
        <v>22820</v>
      </c>
      <c r="D13035" s="1" t="s">
        <v>21</v>
      </c>
      <c r="E13035" s="1" t="s">
        <v>4931</v>
      </c>
      <c r="F13035" s="1" t="s">
        <v>4932</v>
      </c>
      <c r="G13035" s="1" t="s">
        <v>35</v>
      </c>
      <c r="H13035" s="1">
        <v>45.0</v>
      </c>
      <c r="I13035" s="3">
        <v>43719.291666666664</v>
      </c>
      <c r="J13035" s="1">
        <v>1.86625722354357</v>
      </c>
      <c r="K13035" s="1" t="s">
        <v>24</v>
      </c>
      <c r="M13035" s="3">
        <v>43719.29979103009</v>
      </c>
    </row>
    <row r="13036">
      <c r="A13036" s="1">
        <v>13034.0</v>
      </c>
      <c r="B13036" s="1" t="s">
        <v>1726</v>
      </c>
      <c r="C13036" s="1" t="s">
        <v>22821</v>
      </c>
      <c r="D13036" s="1" t="s">
        <v>1728</v>
      </c>
      <c r="E13036" s="1" t="s">
        <v>13261</v>
      </c>
      <c r="F13036" s="1" t="s">
        <v>1730</v>
      </c>
      <c r="G13036" s="1" t="s">
        <v>17</v>
      </c>
      <c r="H13036" s="1">
        <v>45.0</v>
      </c>
      <c r="I13036" s="3">
        <v>43887.6875</v>
      </c>
      <c r="J13036" s="1">
        <v>0.0</v>
      </c>
      <c r="K13036" s="1" t="s">
        <v>62</v>
      </c>
      <c r="M13036" s="3">
        <v>43887.72570913195</v>
      </c>
    </row>
    <row r="13037">
      <c r="A13037" s="1">
        <v>13035.0</v>
      </c>
      <c r="B13037" s="1" t="s">
        <v>168</v>
      </c>
      <c r="C13037" s="1" t="s">
        <v>22822</v>
      </c>
      <c r="D13037" s="1" t="s">
        <v>163</v>
      </c>
      <c r="E13037" s="1" t="s">
        <v>1582</v>
      </c>
      <c r="F13037" s="1" t="s">
        <v>171</v>
      </c>
      <c r="G13037" s="1" t="s">
        <v>17</v>
      </c>
      <c r="H13037" s="1">
        <v>45.0</v>
      </c>
      <c r="I13037" s="3">
        <v>43810.208333333336</v>
      </c>
      <c r="J13037" s="1">
        <v>0.0</v>
      </c>
      <c r="K13037" s="1" t="s">
        <v>166</v>
      </c>
      <c r="M13037" s="3">
        <v>43810.23951381945</v>
      </c>
    </row>
    <row r="13038">
      <c r="A13038" s="1">
        <v>13036.0</v>
      </c>
      <c r="B13038" s="1" t="s">
        <v>293</v>
      </c>
      <c r="C13038" s="1" t="s">
        <v>22823</v>
      </c>
      <c r="D13038" s="1" t="s">
        <v>126</v>
      </c>
      <c r="E13038" s="1" t="s">
        <v>3472</v>
      </c>
      <c r="F13038" s="1" t="s">
        <v>297</v>
      </c>
      <c r="G13038" s="1" t="s">
        <v>17</v>
      </c>
      <c r="H13038" s="1">
        <v>45.0</v>
      </c>
      <c r="I13038" s="3">
        <v>44102.291666666664</v>
      </c>
      <c r="J13038" s="1">
        <v>2.54173165440879</v>
      </c>
      <c r="K13038" s="1" t="s">
        <v>62</v>
      </c>
      <c r="L13038" s="1" t="s">
        <v>1188</v>
      </c>
      <c r="M13038" s="3">
        <v>44102.33430511574</v>
      </c>
    </row>
    <row r="13039">
      <c r="A13039" s="1">
        <v>13037.0</v>
      </c>
      <c r="B13039" s="1" t="s">
        <v>1529</v>
      </c>
      <c r="C13039" s="1" t="s">
        <v>22824</v>
      </c>
      <c r="D13039" s="1" t="s">
        <v>1531</v>
      </c>
      <c r="E13039" s="1" t="s">
        <v>3135</v>
      </c>
      <c r="F13039" s="1" t="s">
        <v>1533</v>
      </c>
      <c r="G13039" s="1" t="s">
        <v>35</v>
      </c>
      <c r="H13039" s="1">
        <v>45.0</v>
      </c>
      <c r="I13039" s="3">
        <v>43566.375</v>
      </c>
      <c r="J13039" s="1">
        <v>0.973952716713275</v>
      </c>
      <c r="K13039" s="1" t="s">
        <v>18</v>
      </c>
      <c r="M13039" s="3">
        <v>43566.35298002315</v>
      </c>
    </row>
    <row r="13040">
      <c r="A13040" s="1">
        <v>13038.0</v>
      </c>
      <c r="B13040" s="1" t="s">
        <v>161</v>
      </c>
      <c r="C13040" s="1" t="s">
        <v>22825</v>
      </c>
      <c r="D13040" s="1" t="s">
        <v>1915</v>
      </c>
      <c r="E13040" s="1" t="s">
        <v>715</v>
      </c>
      <c r="F13040" s="1" t="s">
        <v>165</v>
      </c>
      <c r="G13040" s="1" t="s">
        <v>35</v>
      </c>
      <c r="H13040" s="1">
        <v>45.0</v>
      </c>
      <c r="I13040" s="3">
        <v>44179.614583333336</v>
      </c>
      <c r="J13040" s="1">
        <v>3.63579762980052</v>
      </c>
      <c r="K13040" s="1" t="s">
        <v>166</v>
      </c>
      <c r="L13040" s="1" t="s">
        <v>167</v>
      </c>
      <c r="M13040" s="3">
        <v>44179.6455528125</v>
      </c>
    </row>
    <row r="13041">
      <c r="A13041" s="1">
        <v>13039.0</v>
      </c>
      <c r="B13041" s="1" t="s">
        <v>184</v>
      </c>
      <c r="C13041" s="1" t="s">
        <v>22826</v>
      </c>
      <c r="D13041" s="1" t="s">
        <v>1297</v>
      </c>
      <c r="E13041" s="1" t="s">
        <v>2472</v>
      </c>
      <c r="F13041" s="1" t="s">
        <v>187</v>
      </c>
      <c r="G13041" s="1" t="s">
        <v>17</v>
      </c>
      <c r="H13041" s="1">
        <v>45.0</v>
      </c>
      <c r="I13041" s="3">
        <v>43892.75</v>
      </c>
      <c r="J13041" s="1">
        <v>1.03548211031805</v>
      </c>
      <c r="K13041" s="1" t="s">
        <v>24</v>
      </c>
      <c r="M13041" s="3">
        <v>43892.80643851852</v>
      </c>
    </row>
    <row r="13042">
      <c r="A13042" s="1">
        <v>13040.0</v>
      </c>
      <c r="B13042" s="1" t="s">
        <v>2165</v>
      </c>
      <c r="C13042" s="1" t="s">
        <v>22827</v>
      </c>
      <c r="D13042" s="1" t="s">
        <v>701</v>
      </c>
      <c r="E13042" s="1" t="s">
        <v>15871</v>
      </c>
      <c r="F13042" s="1" t="s">
        <v>2168</v>
      </c>
      <c r="G13042" s="1" t="s">
        <v>17</v>
      </c>
      <c r="H13042" s="1">
        <v>45.0</v>
      </c>
      <c r="I13042" s="3">
        <v>44141.145833333336</v>
      </c>
      <c r="J13042" s="1">
        <v>2.74095108551455</v>
      </c>
      <c r="K13042" s="1" t="s">
        <v>24</v>
      </c>
      <c r="L13042" s="1" t="s">
        <v>406</v>
      </c>
      <c r="M13042" s="3">
        <v>44141.18775579861</v>
      </c>
    </row>
    <row r="13043">
      <c r="A13043" s="1">
        <v>13041.0</v>
      </c>
      <c r="B13043" s="1" t="s">
        <v>84</v>
      </c>
      <c r="C13043" s="1" t="s">
        <v>22828</v>
      </c>
      <c r="D13043" s="1" t="s">
        <v>80</v>
      </c>
      <c r="E13043" s="1" t="s">
        <v>2840</v>
      </c>
      <c r="F13043" s="1" t="s">
        <v>88</v>
      </c>
      <c r="G13043" s="1" t="s">
        <v>17</v>
      </c>
      <c r="H13043" s="1">
        <v>45.0</v>
      </c>
      <c r="I13043" s="3">
        <v>43761.166666666664</v>
      </c>
      <c r="J13043" s="1">
        <v>0.524813114816357</v>
      </c>
      <c r="K13043" s="1" t="s">
        <v>83</v>
      </c>
      <c r="M13043" s="3">
        <v>43761.241806956015</v>
      </c>
    </row>
    <row r="13044">
      <c r="A13044" s="1">
        <v>13042.0</v>
      </c>
      <c r="B13044" s="1" t="s">
        <v>288</v>
      </c>
      <c r="C13044" s="1" t="s">
        <v>22829</v>
      </c>
      <c r="D13044" s="1" t="s">
        <v>14198</v>
      </c>
      <c r="E13044" s="1" t="s">
        <v>14199</v>
      </c>
      <c r="F13044" s="1" t="s">
        <v>292</v>
      </c>
      <c r="G13044" s="1" t="s">
        <v>35</v>
      </c>
      <c r="H13044" s="1">
        <v>45.0</v>
      </c>
      <c r="I13044" s="3">
        <v>43623.625</v>
      </c>
      <c r="J13044" s="1">
        <v>6.97204202618387</v>
      </c>
      <c r="K13044" s="1" t="s">
        <v>24</v>
      </c>
      <c r="M13044" s="3">
        <v>43623.67781734954</v>
      </c>
    </row>
    <row r="13045">
      <c r="A13045" s="1">
        <v>13043.0</v>
      </c>
      <c r="B13045" s="1" t="s">
        <v>418</v>
      </c>
      <c r="C13045" s="1" t="s">
        <v>22830</v>
      </c>
      <c r="D13045" s="1" t="s">
        <v>420</v>
      </c>
      <c r="E13045" s="1" t="s">
        <v>421</v>
      </c>
      <c r="F13045" s="1" t="s">
        <v>422</v>
      </c>
      <c r="G13045" s="1" t="s">
        <v>35</v>
      </c>
      <c r="H13045" s="1">
        <v>45.0</v>
      </c>
      <c r="I13045" s="3">
        <v>43780.666666666664</v>
      </c>
      <c r="J13045" s="1">
        <v>2.23491195775222</v>
      </c>
      <c r="K13045" s="1" t="s">
        <v>24</v>
      </c>
      <c r="M13045" s="3">
        <v>43787.320105416664</v>
      </c>
    </row>
    <row r="13046">
      <c r="A13046" s="1">
        <v>13044.0</v>
      </c>
      <c r="B13046" s="1" t="s">
        <v>603</v>
      </c>
      <c r="C13046" s="1" t="s">
        <v>22831</v>
      </c>
      <c r="D13046" s="1" t="s">
        <v>701</v>
      </c>
      <c r="E13046" s="1" t="s">
        <v>22832</v>
      </c>
      <c r="F13046" s="1" t="s">
        <v>606</v>
      </c>
      <c r="G13046" s="1" t="s">
        <v>39</v>
      </c>
      <c r="H13046" s="1">
        <v>45.0</v>
      </c>
      <c r="I13046" s="3">
        <v>44069.291666666664</v>
      </c>
      <c r="J13046" s="1">
        <v>2.80434272894437</v>
      </c>
      <c r="K13046" s="1" t="s">
        <v>24</v>
      </c>
      <c r="M13046" s="3">
        <v>44069.325986689815</v>
      </c>
    </row>
    <row r="13047">
      <c r="A13047" s="1">
        <v>13045.0</v>
      </c>
      <c r="B13047" s="1" t="s">
        <v>9429</v>
      </c>
      <c r="C13047" s="1" t="s">
        <v>22833</v>
      </c>
      <c r="D13047" s="1" t="s">
        <v>1653</v>
      </c>
      <c r="E13047" s="1" t="s">
        <v>22834</v>
      </c>
      <c r="F13047" s="1" t="s">
        <v>9432</v>
      </c>
      <c r="G13047" s="1" t="s">
        <v>39</v>
      </c>
      <c r="H13047" s="1">
        <v>45.0</v>
      </c>
      <c r="I13047" s="3">
        <v>43777.708333333336</v>
      </c>
      <c r="J13047" s="1">
        <v>0.956341937217532</v>
      </c>
      <c r="K13047" s="1" t="s">
        <v>24</v>
      </c>
      <c r="M13047" s="3">
        <v>43777.71028085648</v>
      </c>
    </row>
    <row r="13048">
      <c r="A13048" s="1">
        <v>13046.0</v>
      </c>
      <c r="B13048" s="1" t="s">
        <v>445</v>
      </c>
      <c r="C13048" s="1" t="s">
        <v>22835</v>
      </c>
      <c r="D13048" s="1" t="s">
        <v>32</v>
      </c>
      <c r="E13048" s="1" t="s">
        <v>12514</v>
      </c>
      <c r="F13048" s="1" t="s">
        <v>449</v>
      </c>
      <c r="G13048" s="1" t="s">
        <v>17</v>
      </c>
      <c r="H13048" s="1">
        <v>45.0</v>
      </c>
      <c r="I13048" s="3">
        <v>43874.5</v>
      </c>
      <c r="J13048" s="1">
        <v>1.41043580325418</v>
      </c>
      <c r="K13048" s="1" t="s">
        <v>24</v>
      </c>
      <c r="M13048" s="3">
        <v>43874.48230733796</v>
      </c>
    </row>
    <row r="13049">
      <c r="A13049" s="1">
        <v>13047.0</v>
      </c>
      <c r="B13049" s="1" t="s">
        <v>78</v>
      </c>
      <c r="C13049" s="1" t="s">
        <v>22836</v>
      </c>
      <c r="D13049" s="1" t="s">
        <v>1255</v>
      </c>
      <c r="E13049" s="1" t="s">
        <v>2869</v>
      </c>
      <c r="F13049" s="1" t="s">
        <v>82</v>
      </c>
      <c r="G13049" s="1" t="s">
        <v>17</v>
      </c>
      <c r="H13049" s="1">
        <v>45.0</v>
      </c>
      <c r="I13049" s="3">
        <v>43930.541666666664</v>
      </c>
      <c r="J13049" s="1">
        <v>1.96917745752207</v>
      </c>
      <c r="K13049" s="1" t="s">
        <v>83</v>
      </c>
      <c r="M13049" s="3">
        <v>43930.574741655095</v>
      </c>
    </row>
    <row r="13050">
      <c r="A13050" s="1">
        <v>13048.0</v>
      </c>
      <c r="B13050" s="1" t="s">
        <v>2534</v>
      </c>
      <c r="C13050" s="1" t="s">
        <v>22837</v>
      </c>
      <c r="D13050" s="1" t="s">
        <v>963</v>
      </c>
      <c r="E13050" s="1" t="s">
        <v>22838</v>
      </c>
      <c r="F13050" s="1" t="s">
        <v>2538</v>
      </c>
      <c r="G13050" s="1" t="s">
        <v>39</v>
      </c>
      <c r="H13050" s="1">
        <v>45.0</v>
      </c>
      <c r="I13050" s="3">
        <v>43611.125</v>
      </c>
      <c r="J13050" s="1">
        <v>0.842342801543677</v>
      </c>
      <c r="K13050" s="1" t="s">
        <v>18</v>
      </c>
      <c r="M13050" s="3">
        <v>43611.177235219904</v>
      </c>
    </row>
    <row r="13051">
      <c r="A13051" s="1">
        <v>13049.0</v>
      </c>
      <c r="B13051" s="1" t="s">
        <v>3236</v>
      </c>
      <c r="C13051" s="1" t="s">
        <v>22839</v>
      </c>
      <c r="D13051" s="1" t="s">
        <v>4531</v>
      </c>
      <c r="E13051" s="1" t="s">
        <v>22840</v>
      </c>
      <c r="F13051" s="1" t="s">
        <v>3240</v>
      </c>
      <c r="G13051" s="1" t="s">
        <v>17</v>
      </c>
      <c r="H13051" s="1">
        <v>45.0</v>
      </c>
      <c r="I13051" s="3">
        <v>44079.666666666664</v>
      </c>
      <c r="J13051" s="1">
        <v>2.6467124041439</v>
      </c>
      <c r="K13051" s="1" t="s">
        <v>24</v>
      </c>
      <c r="M13051" s="3">
        <v>44079.7328371875</v>
      </c>
    </row>
    <row r="13052">
      <c r="A13052" s="1">
        <v>13050.0</v>
      </c>
      <c r="B13052" s="1" t="s">
        <v>806</v>
      </c>
      <c r="C13052" s="1" t="s">
        <v>22841</v>
      </c>
      <c r="D13052" s="1" t="s">
        <v>808</v>
      </c>
      <c r="E13052" s="1" t="s">
        <v>1169</v>
      </c>
      <c r="F13052" s="1" t="s">
        <v>810</v>
      </c>
      <c r="G13052" s="1" t="s">
        <v>35</v>
      </c>
      <c r="H13052" s="1">
        <v>45.0</v>
      </c>
      <c r="I13052" s="3">
        <v>44006.708333333336</v>
      </c>
      <c r="J13052" s="1">
        <v>2.02228853833982</v>
      </c>
      <c r="K13052" s="1" t="s">
        <v>24</v>
      </c>
      <c r="M13052" s="3">
        <v>44006.73793619213</v>
      </c>
    </row>
    <row r="13053">
      <c r="A13053" s="1">
        <v>13051.0</v>
      </c>
      <c r="B13053" s="1" t="s">
        <v>806</v>
      </c>
      <c r="C13053" s="1" t="s">
        <v>22842</v>
      </c>
      <c r="D13053" s="1" t="s">
        <v>1036</v>
      </c>
      <c r="E13053" s="1" t="s">
        <v>8073</v>
      </c>
      <c r="F13053" s="1" t="s">
        <v>810</v>
      </c>
      <c r="G13053" s="1" t="s">
        <v>35</v>
      </c>
      <c r="H13053" s="1">
        <v>45.0</v>
      </c>
      <c r="I13053" s="3">
        <v>44118.697916666664</v>
      </c>
      <c r="J13053" s="1">
        <v>1.81605255632571</v>
      </c>
      <c r="K13053" s="1" t="s">
        <v>24</v>
      </c>
      <c r="M13053" s="3">
        <v>44118.72667398148</v>
      </c>
    </row>
    <row r="13054">
      <c r="A13054" s="1">
        <v>13052.0</v>
      </c>
      <c r="B13054" s="1" t="s">
        <v>6381</v>
      </c>
      <c r="C13054" s="1" t="s">
        <v>22843</v>
      </c>
      <c r="D13054" s="1" t="s">
        <v>6480</v>
      </c>
      <c r="E13054" s="1" t="s">
        <v>22844</v>
      </c>
      <c r="F13054" s="1" t="s">
        <v>6384</v>
      </c>
      <c r="G13054" s="1" t="s">
        <v>89</v>
      </c>
      <c r="H13054" s="1">
        <v>45.0</v>
      </c>
      <c r="I13054" s="3">
        <v>44218.68681452546</v>
      </c>
      <c r="J13054" s="1">
        <v>1.6118316669123</v>
      </c>
      <c r="K13054" s="1" t="s">
        <v>24</v>
      </c>
      <c r="M13054" s="3">
        <v>44218.73662134259</v>
      </c>
    </row>
    <row r="13055">
      <c r="A13055" s="1">
        <v>13053.0</v>
      </c>
      <c r="B13055" s="1" t="s">
        <v>22845</v>
      </c>
      <c r="C13055" s="1" t="s">
        <v>22846</v>
      </c>
      <c r="D13055" s="1" t="s">
        <v>2477</v>
      </c>
      <c r="E13055" s="1" t="s">
        <v>22847</v>
      </c>
      <c r="F13055" s="1" t="s">
        <v>22848</v>
      </c>
      <c r="G13055" s="1" t="s">
        <v>17</v>
      </c>
      <c r="H13055" s="1">
        <v>45.0</v>
      </c>
      <c r="I13055" s="3">
        <v>43776.125</v>
      </c>
      <c r="J13055" s="1">
        <v>1.32111330509215</v>
      </c>
      <c r="K13055" s="1" t="s">
        <v>24</v>
      </c>
      <c r="M13055" s="3">
        <v>43776.16189991898</v>
      </c>
    </row>
    <row r="13056">
      <c r="A13056" s="1">
        <v>13054.0</v>
      </c>
      <c r="B13056" s="1" t="s">
        <v>2948</v>
      </c>
      <c r="C13056" s="1" t="s">
        <v>22849</v>
      </c>
      <c r="D13056" s="1" t="s">
        <v>1255</v>
      </c>
      <c r="E13056" s="1" t="s">
        <v>5627</v>
      </c>
      <c r="F13056" s="1" t="s">
        <v>2951</v>
      </c>
      <c r="G13056" s="1" t="s">
        <v>17</v>
      </c>
      <c r="H13056" s="1">
        <v>45.0</v>
      </c>
      <c r="I13056" s="3">
        <v>43996.666666666664</v>
      </c>
      <c r="J13056" s="1">
        <v>3.11388849625878</v>
      </c>
      <c r="K13056" s="1" t="s">
        <v>83</v>
      </c>
      <c r="M13056" s="3">
        <v>43996.71052335648</v>
      </c>
    </row>
    <row r="13057">
      <c r="A13057" s="1">
        <v>13055.0</v>
      </c>
      <c r="B13057" s="1" t="s">
        <v>385</v>
      </c>
      <c r="C13057" s="1" t="s">
        <v>22850</v>
      </c>
      <c r="D13057" s="1" t="s">
        <v>116</v>
      </c>
      <c r="E13057" s="1" t="s">
        <v>6984</v>
      </c>
      <c r="F13057" s="1" t="s">
        <v>388</v>
      </c>
      <c r="G13057" s="1" t="s">
        <v>17</v>
      </c>
      <c r="H13057" s="1">
        <v>45.0</v>
      </c>
      <c r="I13057" s="3">
        <v>43980.625</v>
      </c>
      <c r="J13057" s="1">
        <v>5.83542547843671</v>
      </c>
      <c r="K13057" s="1" t="s">
        <v>24</v>
      </c>
      <c r="M13057" s="3">
        <v>43980.68424863426</v>
      </c>
    </row>
    <row r="13058">
      <c r="A13058" s="1">
        <v>13056.0</v>
      </c>
      <c r="B13058" s="1" t="s">
        <v>953</v>
      </c>
      <c r="C13058" s="1" t="s">
        <v>22851</v>
      </c>
      <c r="D13058" s="1" t="s">
        <v>1243</v>
      </c>
      <c r="E13058" s="1" t="s">
        <v>1678</v>
      </c>
      <c r="F13058" s="1" t="s">
        <v>1040</v>
      </c>
      <c r="G13058" s="1" t="s">
        <v>17</v>
      </c>
      <c r="H13058" s="1">
        <v>45.0</v>
      </c>
      <c r="I13058" s="3">
        <v>43886.625</v>
      </c>
      <c r="J13058" s="1">
        <v>2.60817521396966</v>
      </c>
      <c r="K13058" s="1" t="s">
        <v>18</v>
      </c>
      <c r="M13058" s="3">
        <v>43886.65924075231</v>
      </c>
    </row>
    <row r="13059">
      <c r="A13059" s="1">
        <v>13057.0</v>
      </c>
      <c r="B13059" s="1" t="s">
        <v>4046</v>
      </c>
      <c r="C13059" s="1" t="s">
        <v>22852</v>
      </c>
      <c r="D13059" s="1" t="s">
        <v>116</v>
      </c>
      <c r="E13059" s="1" t="s">
        <v>9191</v>
      </c>
      <c r="F13059" s="1" t="s">
        <v>4049</v>
      </c>
      <c r="G13059" s="1" t="s">
        <v>17</v>
      </c>
      <c r="H13059" s="1">
        <v>45.0</v>
      </c>
      <c r="I13059" s="3">
        <v>44175.166666666664</v>
      </c>
      <c r="J13059" s="1">
        <v>0.0</v>
      </c>
      <c r="K13059" s="1" t="s">
        <v>24</v>
      </c>
      <c r="L13059" s="1" t="s">
        <v>4561</v>
      </c>
      <c r="M13059" s="3">
        <v>44175.25336364583</v>
      </c>
    </row>
    <row r="13060">
      <c r="A13060" s="1">
        <v>13058.0</v>
      </c>
      <c r="B13060" s="1" t="s">
        <v>273</v>
      </c>
      <c r="C13060" s="1" t="s">
        <v>22853</v>
      </c>
      <c r="D13060" s="1" t="s">
        <v>32</v>
      </c>
      <c r="E13060" s="1" t="s">
        <v>22854</v>
      </c>
      <c r="F13060" s="1" t="s">
        <v>277</v>
      </c>
      <c r="G13060" s="1" t="s">
        <v>39</v>
      </c>
      <c r="H13060" s="1">
        <v>45.0</v>
      </c>
      <c r="I13060" s="3">
        <v>44147.5625</v>
      </c>
      <c r="J13060" s="1">
        <v>1.37114939375395</v>
      </c>
      <c r="K13060" s="1" t="s">
        <v>24</v>
      </c>
      <c r="M13060" s="3">
        <v>44147.59556363426</v>
      </c>
    </row>
    <row r="13061">
      <c r="A13061" s="1">
        <v>13059.0</v>
      </c>
      <c r="B13061" s="1" t="s">
        <v>119</v>
      </c>
      <c r="C13061" s="1" t="s">
        <v>22855</v>
      </c>
      <c r="D13061" s="1" t="s">
        <v>12689</v>
      </c>
      <c r="E13061" s="1" t="s">
        <v>22856</v>
      </c>
      <c r="F13061" s="1" t="s">
        <v>123</v>
      </c>
      <c r="G13061" s="1" t="s">
        <v>39</v>
      </c>
      <c r="H13061" s="1">
        <v>45.0</v>
      </c>
      <c r="I13061" s="3">
        <v>43858.583333333336</v>
      </c>
      <c r="J13061" s="1">
        <v>2.09668467765705</v>
      </c>
      <c r="K13061" s="1" t="s">
        <v>18</v>
      </c>
      <c r="M13061" s="3">
        <v>43858.615290787035</v>
      </c>
    </row>
    <row r="13062">
      <c r="A13062" s="1">
        <v>13060.0</v>
      </c>
      <c r="B13062" s="1" t="s">
        <v>2610</v>
      </c>
      <c r="C13062" s="1" t="s">
        <v>22857</v>
      </c>
      <c r="D13062" s="1" t="s">
        <v>4083</v>
      </c>
      <c r="E13062" s="1" t="s">
        <v>22858</v>
      </c>
      <c r="F13062" s="1" t="s">
        <v>2614</v>
      </c>
      <c r="G13062" s="1" t="s">
        <v>89</v>
      </c>
      <c r="H13062" s="1">
        <v>45.0</v>
      </c>
      <c r="I13062" s="3">
        <v>44231.68461355324</v>
      </c>
      <c r="J13062" s="1">
        <v>3.11770520379509</v>
      </c>
      <c r="K13062" s="1" t="s">
        <v>46</v>
      </c>
      <c r="M13062" s="3">
        <v>44231.71597318287</v>
      </c>
    </row>
    <row r="13063">
      <c r="A13063" s="1">
        <v>13061.0</v>
      </c>
      <c r="B13063" s="1" t="s">
        <v>811</v>
      </c>
      <c r="C13063" s="1" t="s">
        <v>22859</v>
      </c>
      <c r="D13063" s="1" t="s">
        <v>13272</v>
      </c>
      <c r="E13063" s="1" t="s">
        <v>22860</v>
      </c>
      <c r="F13063" s="1" t="s">
        <v>815</v>
      </c>
      <c r="G13063" s="1" t="s">
        <v>39</v>
      </c>
      <c r="H13063" s="1">
        <v>45.0</v>
      </c>
      <c r="I13063" s="3">
        <v>43868.760416666664</v>
      </c>
      <c r="J13063" s="1">
        <v>2.01794752113922</v>
      </c>
      <c r="K13063" s="1" t="s">
        <v>18</v>
      </c>
      <c r="M13063" s="3">
        <v>43868.793333078705</v>
      </c>
    </row>
    <row r="13064">
      <c r="A13064" s="1">
        <v>13062.0</v>
      </c>
      <c r="B13064" s="1" t="s">
        <v>2645</v>
      </c>
      <c r="C13064" s="1" t="s">
        <v>22861</v>
      </c>
      <c r="D13064" s="1" t="s">
        <v>1179</v>
      </c>
      <c r="E13064" s="1" t="s">
        <v>2648</v>
      </c>
      <c r="F13064" s="1" t="s">
        <v>2649</v>
      </c>
      <c r="G13064" s="1" t="s">
        <v>17</v>
      </c>
      <c r="H13064" s="1">
        <v>45.0</v>
      </c>
      <c r="I13064" s="3">
        <v>43842.583333333336</v>
      </c>
      <c r="J13064" s="1">
        <v>0.988857850710552</v>
      </c>
      <c r="K13064" s="1" t="s">
        <v>18</v>
      </c>
      <c r="M13064" s="3">
        <v>43842.64178462963</v>
      </c>
    </row>
    <row r="13065">
      <c r="A13065" s="1">
        <v>13063.0</v>
      </c>
      <c r="B13065" s="1" t="s">
        <v>2494</v>
      </c>
      <c r="C13065" s="1" t="s">
        <v>22862</v>
      </c>
      <c r="D13065" s="1" t="s">
        <v>2496</v>
      </c>
      <c r="E13065" s="1" t="s">
        <v>2497</v>
      </c>
      <c r="F13065" s="1" t="s">
        <v>2498</v>
      </c>
      <c r="G13065" s="1" t="s">
        <v>17</v>
      </c>
      <c r="H13065" s="1">
        <v>45.0</v>
      </c>
      <c r="I13065" s="3">
        <v>44080.666666666664</v>
      </c>
      <c r="J13065" s="1">
        <v>2.19880580249375</v>
      </c>
      <c r="K13065" s="1" t="s">
        <v>2499</v>
      </c>
      <c r="L13065" s="1" t="s">
        <v>2499</v>
      </c>
      <c r="M13065" s="3">
        <v>44080.7110080787</v>
      </c>
    </row>
    <row r="13066">
      <c r="A13066" s="1">
        <v>13064.0</v>
      </c>
      <c r="B13066" s="1" t="s">
        <v>582</v>
      </c>
      <c r="C13066" s="1" t="s">
        <v>22863</v>
      </c>
      <c r="D13066" s="1" t="s">
        <v>2402</v>
      </c>
      <c r="E13066" s="1" t="s">
        <v>22864</v>
      </c>
      <c r="F13066" s="1" t="s">
        <v>586</v>
      </c>
      <c r="G13066" s="1" t="s">
        <v>39</v>
      </c>
      <c r="H13066" s="1">
        <v>45.0</v>
      </c>
      <c r="I13066" s="3">
        <v>43507.416666666664</v>
      </c>
      <c r="J13066" s="1">
        <v>1.79048652412243</v>
      </c>
      <c r="K13066" s="1" t="s">
        <v>24</v>
      </c>
      <c r="M13066" s="3">
        <v>43507.48612685185</v>
      </c>
    </row>
    <row r="13067">
      <c r="A13067" s="1">
        <v>13065.0</v>
      </c>
      <c r="B13067" s="1" t="s">
        <v>141</v>
      </c>
      <c r="C13067" s="1" t="s">
        <v>22865</v>
      </c>
      <c r="D13067" s="1" t="s">
        <v>1179</v>
      </c>
      <c r="E13067" s="1" t="s">
        <v>22866</v>
      </c>
      <c r="F13067" s="1" t="s">
        <v>175</v>
      </c>
      <c r="G13067" s="1" t="s">
        <v>39</v>
      </c>
      <c r="H13067" s="1">
        <v>45.0</v>
      </c>
      <c r="I13067" s="3">
        <v>43916.791666666664</v>
      </c>
      <c r="J13067" s="1">
        <v>0.868838085520569</v>
      </c>
      <c r="K13067" s="1" t="s">
        <v>46</v>
      </c>
      <c r="M13067" s="3">
        <v>43916.82959599537</v>
      </c>
    </row>
    <row r="13068">
      <c r="A13068" s="1">
        <v>13066.0</v>
      </c>
      <c r="B13068" s="1" t="s">
        <v>655</v>
      </c>
      <c r="C13068" s="1" t="s">
        <v>22867</v>
      </c>
      <c r="D13068" s="1" t="s">
        <v>657</v>
      </c>
      <c r="E13068" s="1" t="s">
        <v>3433</v>
      </c>
      <c r="F13068" s="1" t="s">
        <v>659</v>
      </c>
      <c r="G13068" s="1" t="s">
        <v>35</v>
      </c>
      <c r="H13068" s="1">
        <v>45.0</v>
      </c>
      <c r="I13068" s="3">
        <v>43600.458333333336</v>
      </c>
      <c r="J13068" s="1">
        <v>0.553185869100808</v>
      </c>
      <c r="K13068" s="1" t="s">
        <v>18</v>
      </c>
      <c r="M13068" s="3">
        <v>43600.44540869213</v>
      </c>
    </row>
    <row r="13069">
      <c r="A13069" s="1">
        <v>13067.0</v>
      </c>
      <c r="B13069" s="1" t="s">
        <v>350</v>
      </c>
      <c r="C13069" s="1" t="s">
        <v>22868</v>
      </c>
      <c r="D13069" s="1" t="s">
        <v>75</v>
      </c>
      <c r="E13069" s="1" t="s">
        <v>1893</v>
      </c>
      <c r="F13069" s="1" t="s">
        <v>353</v>
      </c>
      <c r="G13069" s="1" t="s">
        <v>35</v>
      </c>
      <c r="H13069" s="1">
        <v>45.0</v>
      </c>
      <c r="I13069" s="3">
        <v>43567.166666666664</v>
      </c>
      <c r="J13069" s="1">
        <v>0.135965995651055</v>
      </c>
      <c r="K13069" s="1" t="s">
        <v>24</v>
      </c>
      <c r="M13069" s="3">
        <v>43567.226895381944</v>
      </c>
    </row>
    <row r="13070">
      <c r="A13070" s="1">
        <v>13068.0</v>
      </c>
      <c r="B13070" s="1" t="s">
        <v>4095</v>
      </c>
      <c r="C13070" s="1" t="s">
        <v>22869</v>
      </c>
      <c r="D13070" s="1" t="s">
        <v>4482</v>
      </c>
      <c r="E13070" s="1" t="s">
        <v>22870</v>
      </c>
      <c r="F13070" s="1" t="s">
        <v>4098</v>
      </c>
      <c r="G13070" s="1" t="s">
        <v>39</v>
      </c>
      <c r="H13070" s="1">
        <v>45.0</v>
      </c>
      <c r="I13070" s="3">
        <v>44216.666666666664</v>
      </c>
      <c r="J13070" s="1">
        <v>1.86124568047309</v>
      </c>
      <c r="K13070" s="1" t="s">
        <v>24</v>
      </c>
      <c r="M13070" s="3">
        <v>44216.69890584491</v>
      </c>
    </row>
    <row r="13071">
      <c r="A13071" s="1">
        <v>13069.0</v>
      </c>
      <c r="B13071" s="1" t="s">
        <v>319</v>
      </c>
      <c r="C13071" s="1" t="s">
        <v>22871</v>
      </c>
      <c r="D13071" s="1" t="s">
        <v>4635</v>
      </c>
      <c r="E13071" s="1" t="s">
        <v>3308</v>
      </c>
      <c r="F13071" s="1" t="s">
        <v>323</v>
      </c>
      <c r="G13071" s="1" t="s">
        <v>17</v>
      </c>
      <c r="H13071" s="1">
        <v>45.0</v>
      </c>
      <c r="I13071" s="3">
        <v>43717.291666666664</v>
      </c>
      <c r="J13071" s="1">
        <v>3.75894461025504</v>
      </c>
      <c r="K13071" s="1" t="s">
        <v>24</v>
      </c>
      <c r="M13071" s="3">
        <v>43718.3270340625</v>
      </c>
    </row>
    <row r="13072">
      <c r="A13072" s="1">
        <v>13070.0</v>
      </c>
      <c r="B13072" s="1" t="s">
        <v>1583</v>
      </c>
      <c r="C13072" s="1" t="s">
        <v>22872</v>
      </c>
      <c r="D13072" s="1" t="s">
        <v>148</v>
      </c>
      <c r="E13072" s="1" t="s">
        <v>3012</v>
      </c>
      <c r="F13072" s="1" t="s">
        <v>1586</v>
      </c>
      <c r="G13072" s="1" t="s">
        <v>17</v>
      </c>
      <c r="H13072" s="1">
        <v>45.0</v>
      </c>
      <c r="I13072" s="3">
        <v>44236.697916666664</v>
      </c>
      <c r="J13072" s="1">
        <v>2.38723398523404</v>
      </c>
      <c r="K13072" s="1" t="s">
        <v>24</v>
      </c>
      <c r="L13072" s="1" t="s">
        <v>188</v>
      </c>
      <c r="M13072" s="3">
        <v>44236.72818873842</v>
      </c>
    </row>
    <row r="13073">
      <c r="A13073" s="1">
        <v>13071.0</v>
      </c>
      <c r="B13073" s="1" t="s">
        <v>1938</v>
      </c>
      <c r="C13073" s="1" t="s">
        <v>22873</v>
      </c>
      <c r="D13073" s="1" t="s">
        <v>126</v>
      </c>
      <c r="E13073" s="1" t="s">
        <v>22874</v>
      </c>
      <c r="F13073" s="1" t="s">
        <v>1942</v>
      </c>
      <c r="G13073" s="1" t="s">
        <v>89</v>
      </c>
      <c r="H13073" s="1">
        <v>45.0</v>
      </c>
      <c r="I13073" s="3">
        <v>44100.673618078705</v>
      </c>
      <c r="J13073" s="1">
        <v>0.378340983906426</v>
      </c>
      <c r="K13073" s="1" t="s">
        <v>62</v>
      </c>
      <c r="L13073" s="1" t="s">
        <v>4284</v>
      </c>
      <c r="M13073" s="3">
        <v>44100.67035982639</v>
      </c>
    </row>
    <row r="13074">
      <c r="A13074" s="1">
        <v>13072.0</v>
      </c>
      <c r="B13074" s="1" t="s">
        <v>1031</v>
      </c>
      <c r="C13074" s="1" t="s">
        <v>22875</v>
      </c>
      <c r="D13074" s="1" t="s">
        <v>93</v>
      </c>
      <c r="E13074" s="1" t="s">
        <v>2120</v>
      </c>
      <c r="F13074" s="1" t="s">
        <v>1034</v>
      </c>
      <c r="G13074" s="1" t="s">
        <v>35</v>
      </c>
      <c r="H13074" s="1">
        <v>45.0</v>
      </c>
      <c r="I13074" s="3">
        <v>43627.416666666664</v>
      </c>
      <c r="J13074" s="1">
        <v>0.428927448280207</v>
      </c>
      <c r="K13074" s="1" t="s">
        <v>24</v>
      </c>
      <c r="M13074" s="3">
        <v>43657.397268912035</v>
      </c>
    </row>
    <row r="13075">
      <c r="A13075" s="1">
        <v>13073.0</v>
      </c>
      <c r="B13075" s="1" t="s">
        <v>1142</v>
      </c>
      <c r="C13075" s="1" t="s">
        <v>22876</v>
      </c>
      <c r="D13075" s="1" t="s">
        <v>22877</v>
      </c>
      <c r="E13075" s="1" t="s">
        <v>22878</v>
      </c>
      <c r="F13075" s="1" t="s">
        <v>1146</v>
      </c>
      <c r="G13075" s="1" t="s">
        <v>17</v>
      </c>
      <c r="H13075" s="1">
        <v>45.0</v>
      </c>
      <c r="I13075" s="3">
        <v>44015.291666666664</v>
      </c>
      <c r="J13075" s="1">
        <v>2.20502569905737</v>
      </c>
      <c r="K13075" s="1" t="s">
        <v>24</v>
      </c>
      <c r="L13075" s="1" t="s">
        <v>464</v>
      </c>
      <c r="M13075" s="3">
        <v>44015.321646655095</v>
      </c>
    </row>
    <row r="13076">
      <c r="A13076" s="1">
        <v>13074.0</v>
      </c>
      <c r="B13076" s="1" t="s">
        <v>2662</v>
      </c>
      <c r="C13076" s="1" t="s">
        <v>22879</v>
      </c>
      <c r="D13076" s="1" t="s">
        <v>2664</v>
      </c>
      <c r="E13076" s="1" t="s">
        <v>2665</v>
      </c>
      <c r="F13076" s="1" t="s">
        <v>2666</v>
      </c>
      <c r="G13076" s="1" t="s">
        <v>17</v>
      </c>
      <c r="H13076" s="1">
        <v>45.0</v>
      </c>
      <c r="I13076" s="3">
        <v>44252.1875</v>
      </c>
      <c r="J13076" s="1">
        <v>2.34745553451626</v>
      </c>
      <c r="K13076" s="1" t="s">
        <v>83</v>
      </c>
      <c r="M13076" s="3">
        <v>44252.2319721875</v>
      </c>
    </row>
    <row r="13077">
      <c r="A13077" s="1">
        <v>13075.0</v>
      </c>
      <c r="B13077" s="1" t="s">
        <v>4326</v>
      </c>
      <c r="C13077" s="1" t="s">
        <v>22880</v>
      </c>
      <c r="D13077" s="1" t="s">
        <v>99</v>
      </c>
      <c r="E13077" s="1" t="s">
        <v>19567</v>
      </c>
      <c r="F13077" s="1" t="s">
        <v>19568</v>
      </c>
      <c r="G13077" s="1" t="s">
        <v>35</v>
      </c>
      <c r="H13077" s="1">
        <v>45.0</v>
      </c>
      <c r="I13077" s="3">
        <v>44200.458333333336</v>
      </c>
      <c r="J13077" s="1">
        <v>4.83500920441012</v>
      </c>
      <c r="K13077" s="1" t="s">
        <v>24</v>
      </c>
      <c r="M13077" s="3">
        <v>44200.559681099534</v>
      </c>
    </row>
    <row r="13078">
      <c r="A13078" s="1">
        <v>13076.0</v>
      </c>
      <c r="B13078" s="1" t="s">
        <v>8425</v>
      </c>
      <c r="C13078" s="1" t="s">
        <v>22881</v>
      </c>
      <c r="D13078" s="1" t="s">
        <v>925</v>
      </c>
      <c r="E13078" s="1" t="s">
        <v>22882</v>
      </c>
      <c r="F13078" s="1" t="s">
        <v>8428</v>
      </c>
      <c r="G13078" s="1" t="s">
        <v>39</v>
      </c>
      <c r="H13078" s="1">
        <v>45.0</v>
      </c>
      <c r="I13078" s="3">
        <v>43737.333333333336</v>
      </c>
      <c r="J13078" s="1">
        <v>3.37843881248598</v>
      </c>
      <c r="K13078" s="1" t="s">
        <v>18</v>
      </c>
      <c r="M13078" s="3">
        <v>43737.373501064816</v>
      </c>
    </row>
    <row r="13079">
      <c r="A13079" s="1">
        <v>13077.0</v>
      </c>
      <c r="B13079" s="1" t="s">
        <v>150</v>
      </c>
      <c r="C13079" s="1" t="s">
        <v>22883</v>
      </c>
      <c r="D13079" s="1" t="s">
        <v>116</v>
      </c>
      <c r="E13079" s="1" t="s">
        <v>3878</v>
      </c>
      <c r="F13079" s="1" t="s">
        <v>153</v>
      </c>
      <c r="G13079" s="1" t="s">
        <v>17</v>
      </c>
      <c r="H13079" s="1">
        <v>45.0</v>
      </c>
      <c r="I13079" s="3">
        <v>44017.6875</v>
      </c>
      <c r="J13079" s="1">
        <v>3.44392425238302</v>
      </c>
      <c r="K13079" s="1" t="s">
        <v>24</v>
      </c>
      <c r="L13079" s="1" t="s">
        <v>406</v>
      </c>
      <c r="M13079" s="3">
        <v>44017.716396585645</v>
      </c>
    </row>
    <row r="13080">
      <c r="A13080" s="1">
        <v>13078.0</v>
      </c>
      <c r="B13080" s="1" t="s">
        <v>4086</v>
      </c>
      <c r="C13080" s="1" t="s">
        <v>22884</v>
      </c>
      <c r="D13080" s="1" t="s">
        <v>4088</v>
      </c>
      <c r="E13080" s="1" t="s">
        <v>4089</v>
      </c>
      <c r="F13080" s="1" t="s">
        <v>4090</v>
      </c>
      <c r="G13080" s="1" t="s">
        <v>17</v>
      </c>
      <c r="H13080" s="1">
        <v>45.0</v>
      </c>
      <c r="I13080" s="3">
        <v>44239.625</v>
      </c>
      <c r="J13080" s="1">
        <v>3.66695084178439</v>
      </c>
      <c r="K13080" s="1" t="s">
        <v>24</v>
      </c>
      <c r="L13080" s="1" t="s">
        <v>365</v>
      </c>
      <c r="M13080" s="3">
        <v>44239.66411025463</v>
      </c>
    </row>
    <row r="13081">
      <c r="A13081" s="1">
        <v>13079.0</v>
      </c>
      <c r="B13081" s="1" t="s">
        <v>288</v>
      </c>
      <c r="C13081" s="1" t="s">
        <v>22885</v>
      </c>
      <c r="D13081" s="1" t="s">
        <v>749</v>
      </c>
      <c r="E13081" s="1" t="s">
        <v>750</v>
      </c>
      <c r="F13081" s="1" t="s">
        <v>292</v>
      </c>
      <c r="G13081" s="1" t="s">
        <v>17</v>
      </c>
      <c r="H13081" s="1">
        <v>45.0</v>
      </c>
      <c r="I13081" s="3">
        <v>43796.625</v>
      </c>
      <c r="J13081" s="1">
        <v>0.714417088391683</v>
      </c>
      <c r="K13081" s="1" t="s">
        <v>24</v>
      </c>
      <c r="M13081" s="3">
        <v>43796.6546799537</v>
      </c>
    </row>
    <row r="13082">
      <c r="A13082" s="1">
        <v>13080.0</v>
      </c>
      <c r="B13082" s="1" t="s">
        <v>345</v>
      </c>
      <c r="C13082" s="1" t="s">
        <v>22886</v>
      </c>
      <c r="D13082" s="1" t="s">
        <v>822</v>
      </c>
      <c r="E13082" s="1" t="s">
        <v>823</v>
      </c>
      <c r="F13082" s="1" t="s">
        <v>349</v>
      </c>
      <c r="G13082" s="1" t="s">
        <v>17</v>
      </c>
      <c r="H13082" s="1">
        <v>45.0</v>
      </c>
      <c r="I13082" s="3">
        <v>43797.625</v>
      </c>
      <c r="J13082" s="1">
        <v>0.16073132382354</v>
      </c>
      <c r="K13082" s="1" t="s">
        <v>24</v>
      </c>
      <c r="M13082" s="3">
        <v>43797.65526825232</v>
      </c>
    </row>
    <row r="13083">
      <c r="A13083" s="1">
        <v>13081.0</v>
      </c>
      <c r="B13083" s="1" t="s">
        <v>455</v>
      </c>
      <c r="C13083" s="1" t="s">
        <v>22887</v>
      </c>
      <c r="D13083" s="1" t="s">
        <v>116</v>
      </c>
      <c r="E13083" s="1" t="s">
        <v>3667</v>
      </c>
      <c r="F13083" s="1" t="s">
        <v>458</v>
      </c>
      <c r="G13083" s="1" t="s">
        <v>17</v>
      </c>
      <c r="H13083" s="1">
        <v>45.0</v>
      </c>
      <c r="I13083" s="3">
        <v>44165.333333333336</v>
      </c>
      <c r="J13083" s="1">
        <v>0.0</v>
      </c>
      <c r="K13083" s="1" t="s">
        <v>24</v>
      </c>
      <c r="M13083" s="3">
        <v>44165.5489909375</v>
      </c>
    </row>
    <row r="13084">
      <c r="A13084" s="1">
        <v>13082.0</v>
      </c>
      <c r="B13084" s="1" t="s">
        <v>501</v>
      </c>
      <c r="C13084" s="1" t="s">
        <v>22888</v>
      </c>
      <c r="D13084" s="1" t="s">
        <v>503</v>
      </c>
      <c r="E13084" s="1" t="s">
        <v>3279</v>
      </c>
      <c r="F13084" s="1" t="s">
        <v>505</v>
      </c>
      <c r="G13084" s="1" t="s">
        <v>17</v>
      </c>
      <c r="H13084" s="1">
        <v>45.0</v>
      </c>
      <c r="I13084" s="3">
        <v>43803.708333333336</v>
      </c>
      <c r="J13084" s="1">
        <v>0.871746930385158</v>
      </c>
      <c r="K13084" s="1" t="s">
        <v>18</v>
      </c>
      <c r="M13084" s="3">
        <v>43803.79786806713</v>
      </c>
    </row>
    <row r="13085">
      <c r="A13085" s="1">
        <v>13083.0</v>
      </c>
      <c r="B13085" s="1" t="s">
        <v>811</v>
      </c>
      <c r="C13085" s="1" t="s">
        <v>22889</v>
      </c>
      <c r="D13085" s="1" t="s">
        <v>813</v>
      </c>
      <c r="E13085" s="1" t="s">
        <v>814</v>
      </c>
      <c r="F13085" s="1" t="s">
        <v>815</v>
      </c>
      <c r="G13085" s="1" t="s">
        <v>17</v>
      </c>
      <c r="H13085" s="1">
        <v>45.0</v>
      </c>
      <c r="I13085" s="3">
        <v>43742.166666666664</v>
      </c>
      <c r="J13085" s="1">
        <v>0.383886361047085</v>
      </c>
      <c r="K13085" s="1" t="s">
        <v>18</v>
      </c>
      <c r="M13085" s="3">
        <v>43742.19984763889</v>
      </c>
    </row>
    <row r="13086">
      <c r="A13086" s="1">
        <v>13084.0</v>
      </c>
      <c r="B13086" s="1" t="s">
        <v>2136</v>
      </c>
      <c r="C13086" s="1" t="s">
        <v>22890</v>
      </c>
      <c r="D13086" s="1" t="s">
        <v>7451</v>
      </c>
      <c r="E13086" s="1" t="s">
        <v>6569</v>
      </c>
      <c r="F13086" s="1" t="s">
        <v>2139</v>
      </c>
      <c r="G13086" s="1" t="s">
        <v>35</v>
      </c>
      <c r="H13086" s="1">
        <v>45.0</v>
      </c>
      <c r="I13086" s="3">
        <v>44224.6875</v>
      </c>
      <c r="J13086" s="1">
        <v>2.09429924329783</v>
      </c>
      <c r="K13086" s="1" t="s">
        <v>18</v>
      </c>
      <c r="L13086" s="1" t="s">
        <v>2140</v>
      </c>
      <c r="M13086" s="3">
        <v>44224.72062063657</v>
      </c>
    </row>
    <row r="13087">
      <c r="A13087" s="1">
        <v>13085.0</v>
      </c>
      <c r="B13087" s="1" t="s">
        <v>298</v>
      </c>
      <c r="C13087" s="1" t="s">
        <v>22891</v>
      </c>
      <c r="D13087" s="1" t="s">
        <v>19582</v>
      </c>
      <c r="E13087" s="1" t="s">
        <v>19583</v>
      </c>
      <c r="F13087" s="1" t="s">
        <v>302</v>
      </c>
      <c r="G13087" s="1" t="s">
        <v>35</v>
      </c>
      <c r="H13087" s="1">
        <v>45.0</v>
      </c>
      <c r="I13087" s="3">
        <v>43892.5</v>
      </c>
      <c r="J13087" s="1">
        <v>2.13488468110172</v>
      </c>
      <c r="K13087" s="1" t="s">
        <v>218</v>
      </c>
      <c r="M13087" s="3">
        <v>43892.53477358796</v>
      </c>
    </row>
    <row r="13088">
      <c r="A13088" s="1">
        <v>13086.0</v>
      </c>
      <c r="B13088" s="1" t="s">
        <v>2037</v>
      </c>
      <c r="C13088" s="1" t="s">
        <v>22892</v>
      </c>
      <c r="D13088" s="1" t="s">
        <v>5382</v>
      </c>
      <c r="E13088" s="1" t="s">
        <v>2486</v>
      </c>
      <c r="F13088" s="1" t="s">
        <v>2040</v>
      </c>
      <c r="G13088" s="1" t="s">
        <v>17</v>
      </c>
      <c r="H13088" s="1">
        <v>45.0</v>
      </c>
      <c r="I13088" s="3">
        <v>44115.604166666664</v>
      </c>
      <c r="J13088" s="1">
        <v>2.09681751696588</v>
      </c>
      <c r="K13088" s="1" t="s">
        <v>1376</v>
      </c>
      <c r="L13088" s="1" t="s">
        <v>2041</v>
      </c>
      <c r="M13088" s="3">
        <v>44115.63044417824</v>
      </c>
    </row>
    <row r="13089">
      <c r="A13089" s="1">
        <v>13087.0</v>
      </c>
      <c r="B13089" s="1" t="s">
        <v>303</v>
      </c>
      <c r="C13089" s="1" t="s">
        <v>22893</v>
      </c>
      <c r="D13089" s="1" t="s">
        <v>305</v>
      </c>
      <c r="E13089" s="1" t="s">
        <v>1839</v>
      </c>
      <c r="F13089" s="1" t="s">
        <v>307</v>
      </c>
      <c r="G13089" s="1" t="s">
        <v>17</v>
      </c>
      <c r="H13089" s="1">
        <v>45.0</v>
      </c>
      <c r="I13089" s="3">
        <v>43899.791666666664</v>
      </c>
      <c r="J13089" s="1">
        <v>2.04228961339035</v>
      </c>
      <c r="K13089" s="1" t="s">
        <v>24</v>
      </c>
      <c r="M13089" s="3">
        <v>43899.82908398148</v>
      </c>
    </row>
    <row r="13090">
      <c r="A13090" s="1">
        <v>13088.0</v>
      </c>
      <c r="B13090" s="1" t="s">
        <v>2719</v>
      </c>
      <c r="C13090" s="1" t="s">
        <v>22894</v>
      </c>
      <c r="D13090" s="1" t="s">
        <v>99</v>
      </c>
      <c r="E13090" s="1" t="s">
        <v>22895</v>
      </c>
      <c r="F13090" s="1" t="s">
        <v>2723</v>
      </c>
      <c r="G13090" s="1" t="s">
        <v>39</v>
      </c>
      <c r="H13090" s="1">
        <v>45.0</v>
      </c>
      <c r="I13090" s="3">
        <v>44129.708333333336</v>
      </c>
      <c r="J13090" s="1">
        <v>1.66402391833553</v>
      </c>
      <c r="K13090" s="1" t="s">
        <v>24</v>
      </c>
      <c r="L13090" s="1" t="s">
        <v>2724</v>
      </c>
      <c r="M13090" s="3">
        <v>44129.742101157404</v>
      </c>
    </row>
    <row r="13091">
      <c r="A13091" s="1">
        <v>13089.0</v>
      </c>
      <c r="B13091" s="1" t="s">
        <v>953</v>
      </c>
      <c r="C13091" s="1" t="s">
        <v>22896</v>
      </c>
      <c r="D13091" s="1" t="s">
        <v>121</v>
      </c>
      <c r="E13091" s="1" t="s">
        <v>1967</v>
      </c>
      <c r="F13091" s="1" t="s">
        <v>1040</v>
      </c>
      <c r="G13091" s="1" t="s">
        <v>17</v>
      </c>
      <c r="H13091" s="1">
        <v>45.0</v>
      </c>
      <c r="I13091" s="3">
        <v>44127.625</v>
      </c>
      <c r="J13091" s="1">
        <v>1.06928370897839</v>
      </c>
      <c r="K13091" s="1" t="s">
        <v>18</v>
      </c>
      <c r="M13091" s="3">
        <v>44127.65768136574</v>
      </c>
    </row>
    <row r="13092">
      <c r="A13092" s="1">
        <v>13090.0</v>
      </c>
      <c r="B13092" s="1" t="s">
        <v>501</v>
      </c>
      <c r="C13092" s="1" t="s">
        <v>22897</v>
      </c>
      <c r="D13092" s="1" t="s">
        <v>503</v>
      </c>
      <c r="E13092" s="1" t="s">
        <v>942</v>
      </c>
      <c r="F13092" s="1" t="s">
        <v>505</v>
      </c>
      <c r="G13092" s="1" t="s">
        <v>17</v>
      </c>
      <c r="H13092" s="1">
        <v>45.0</v>
      </c>
      <c r="I13092" s="3">
        <v>44127.604166666664</v>
      </c>
      <c r="J13092" s="1">
        <v>3.02383649414072</v>
      </c>
      <c r="K13092" s="1" t="s">
        <v>18</v>
      </c>
      <c r="M13092" s="3">
        <v>44127.517441840275</v>
      </c>
    </row>
    <row r="13093">
      <c r="A13093" s="1">
        <v>13091.0</v>
      </c>
      <c r="B13093" s="1" t="s">
        <v>22898</v>
      </c>
      <c r="C13093" s="1" t="s">
        <v>22899</v>
      </c>
      <c r="D13093" s="1" t="s">
        <v>2464</v>
      </c>
      <c r="E13093" s="1" t="s">
        <v>22900</v>
      </c>
      <c r="F13093" s="1" t="s">
        <v>22901</v>
      </c>
      <c r="G13093" s="1" t="s">
        <v>17</v>
      </c>
      <c r="H13093" s="1">
        <v>45.0</v>
      </c>
      <c r="I13093" s="3">
        <v>44048.208333333336</v>
      </c>
      <c r="J13093" s="1">
        <v>2.07773642225458</v>
      </c>
      <c r="K13093" s="1" t="s">
        <v>56</v>
      </c>
      <c r="L13093" s="1" t="s">
        <v>3023</v>
      </c>
      <c r="M13093" s="3">
        <v>44048.24383569445</v>
      </c>
    </row>
    <row r="13094">
      <c r="A13094" s="1">
        <v>13092.0</v>
      </c>
      <c r="B13094" s="1" t="s">
        <v>124</v>
      </c>
      <c r="C13094" s="1" t="s">
        <v>22902</v>
      </c>
      <c r="D13094" s="1" t="s">
        <v>126</v>
      </c>
      <c r="E13094" s="1" t="s">
        <v>5219</v>
      </c>
      <c r="F13094" s="1" t="s">
        <v>128</v>
      </c>
      <c r="G13094" s="1" t="s">
        <v>35</v>
      </c>
      <c r="H13094" s="1">
        <v>45.0</v>
      </c>
      <c r="I13094" s="3">
        <v>44159.4375</v>
      </c>
      <c r="J13094" s="1">
        <v>0.316417585337428</v>
      </c>
      <c r="K13094" s="1" t="s">
        <v>62</v>
      </c>
      <c r="L13094" s="1" t="s">
        <v>129</v>
      </c>
      <c r="M13094" s="3">
        <v>44159.47563349537</v>
      </c>
    </row>
    <row r="13095">
      <c r="A13095" s="1">
        <v>13093.0</v>
      </c>
      <c r="B13095" s="1" t="s">
        <v>18234</v>
      </c>
      <c r="C13095" s="1" t="s">
        <v>22903</v>
      </c>
      <c r="D13095" s="1" t="s">
        <v>2504</v>
      </c>
      <c r="E13095" s="1" t="s">
        <v>22904</v>
      </c>
      <c r="F13095" s="1" t="s">
        <v>18237</v>
      </c>
      <c r="G13095" s="1" t="s">
        <v>39</v>
      </c>
      <c r="H13095" s="1">
        <v>45.0</v>
      </c>
      <c r="I13095" s="3">
        <v>44174.65625</v>
      </c>
      <c r="J13095" s="1">
        <v>1.22638071551565</v>
      </c>
      <c r="K13095" s="1" t="s">
        <v>166</v>
      </c>
      <c r="L13095" s="1" t="s">
        <v>18238</v>
      </c>
      <c r="M13095" s="3">
        <v>44174.651405509256</v>
      </c>
    </row>
    <row r="13096">
      <c r="A13096" s="1">
        <v>13094.0</v>
      </c>
      <c r="B13096" s="1" t="s">
        <v>1315</v>
      </c>
      <c r="C13096" s="1" t="s">
        <v>22905</v>
      </c>
      <c r="D13096" s="1" t="s">
        <v>411</v>
      </c>
      <c r="E13096" s="1" t="s">
        <v>6505</v>
      </c>
      <c r="F13096" s="1" t="s">
        <v>1319</v>
      </c>
      <c r="G13096" s="1" t="s">
        <v>17</v>
      </c>
      <c r="H13096" s="1">
        <v>45.0</v>
      </c>
      <c r="I13096" s="3">
        <v>44076.333333333336</v>
      </c>
      <c r="J13096" s="1">
        <v>0.274192479059768</v>
      </c>
      <c r="K13096" s="1" t="s">
        <v>18</v>
      </c>
      <c r="M13096" s="3">
        <v>44076.36083287037</v>
      </c>
    </row>
    <row r="13097">
      <c r="A13097" s="1">
        <v>13095.0</v>
      </c>
      <c r="B13097" s="1" t="s">
        <v>1189</v>
      </c>
      <c r="C13097" s="1" t="s">
        <v>22906</v>
      </c>
      <c r="D13097" s="1" t="s">
        <v>18688</v>
      </c>
      <c r="E13097" s="1" t="s">
        <v>22907</v>
      </c>
      <c r="F13097" s="1" t="s">
        <v>1193</v>
      </c>
      <c r="G13097" s="1" t="s">
        <v>39</v>
      </c>
      <c r="H13097" s="1">
        <v>45.0</v>
      </c>
      <c r="I13097" s="3">
        <v>43829.75</v>
      </c>
      <c r="J13097" s="1">
        <v>11.4899745034212</v>
      </c>
      <c r="K13097" s="1" t="s">
        <v>1194</v>
      </c>
      <c r="M13097" s="3">
        <v>43831.64339181713</v>
      </c>
    </row>
    <row r="13098">
      <c r="A13098" s="1">
        <v>13096.0</v>
      </c>
      <c r="B13098" s="1" t="s">
        <v>233</v>
      </c>
      <c r="C13098" s="1" t="s">
        <v>22908</v>
      </c>
      <c r="D13098" s="1" t="s">
        <v>275</v>
      </c>
      <c r="E13098" s="1" t="s">
        <v>7438</v>
      </c>
      <c r="F13098" s="1" t="s">
        <v>237</v>
      </c>
      <c r="G13098" s="1" t="s">
        <v>17</v>
      </c>
      <c r="H13098" s="1">
        <v>45.0</v>
      </c>
      <c r="I13098" s="3">
        <v>44074.583333333336</v>
      </c>
      <c r="J13098" s="1">
        <v>1.96045490692758</v>
      </c>
      <c r="K13098" s="1" t="s">
        <v>24</v>
      </c>
      <c r="L13098" s="1" t="s">
        <v>238</v>
      </c>
      <c r="M13098" s="3">
        <v>44074.61827543982</v>
      </c>
    </row>
    <row r="13099">
      <c r="A13099" s="1">
        <v>13097.0</v>
      </c>
      <c r="B13099" s="1" t="s">
        <v>465</v>
      </c>
      <c r="C13099" s="1" t="s">
        <v>22909</v>
      </c>
      <c r="D13099" s="1" t="s">
        <v>1637</v>
      </c>
      <c r="E13099" s="1" t="s">
        <v>6390</v>
      </c>
      <c r="F13099" s="1" t="s">
        <v>468</v>
      </c>
      <c r="G13099" s="1" t="s">
        <v>17</v>
      </c>
      <c r="H13099" s="1">
        <v>45.0</v>
      </c>
      <c r="I13099" s="3">
        <v>44193.666666666664</v>
      </c>
      <c r="J13099" s="1">
        <v>0.0</v>
      </c>
      <c r="K13099" s="1" t="s">
        <v>24</v>
      </c>
      <c r="M13099" s="3">
        <v>44193.70681015046</v>
      </c>
    </row>
    <row r="13100">
      <c r="A13100" s="1">
        <v>13098.0</v>
      </c>
      <c r="B13100" s="1" t="s">
        <v>251</v>
      </c>
      <c r="C13100" s="1" t="s">
        <v>22910</v>
      </c>
      <c r="D13100" s="1" t="s">
        <v>1418</v>
      </c>
      <c r="E13100" s="1" t="s">
        <v>1167</v>
      </c>
      <c r="F13100" s="1" t="s">
        <v>255</v>
      </c>
      <c r="G13100" s="1" t="s">
        <v>17</v>
      </c>
      <c r="H13100" s="1">
        <v>45.0</v>
      </c>
      <c r="I13100" s="3">
        <v>43802.75</v>
      </c>
      <c r="J13100" s="1">
        <v>0.0</v>
      </c>
      <c r="K13100" s="1" t="s">
        <v>218</v>
      </c>
      <c r="M13100" s="3">
        <v>43802.86628560185</v>
      </c>
    </row>
    <row r="13101">
      <c r="A13101" s="1">
        <v>13099.0</v>
      </c>
      <c r="B13101" s="1" t="s">
        <v>1075</v>
      </c>
      <c r="C13101" s="1" t="s">
        <v>22911</v>
      </c>
      <c r="D13101" s="1" t="s">
        <v>9216</v>
      </c>
      <c r="E13101" s="1" t="s">
        <v>22912</v>
      </c>
      <c r="F13101" s="1" t="s">
        <v>1079</v>
      </c>
      <c r="G13101" s="1" t="s">
        <v>39</v>
      </c>
      <c r="H13101" s="1">
        <v>45.0</v>
      </c>
      <c r="I13101" s="3">
        <v>44239.270833333336</v>
      </c>
      <c r="J13101" s="1">
        <v>0.383895706450699</v>
      </c>
      <c r="K13101" s="1" t="s">
        <v>18</v>
      </c>
      <c r="L13101" s="1" t="s">
        <v>1080</v>
      </c>
      <c r="M13101" s="3">
        <v>44239.29889038194</v>
      </c>
    </row>
    <row r="13102">
      <c r="A13102" s="1">
        <v>13100.0</v>
      </c>
      <c r="B13102" s="1" t="s">
        <v>887</v>
      </c>
      <c r="C13102" s="1" t="s">
        <v>22913</v>
      </c>
      <c r="D13102" s="1" t="s">
        <v>7828</v>
      </c>
      <c r="E13102" s="1" t="s">
        <v>22914</v>
      </c>
      <c r="F13102" s="1" t="s">
        <v>891</v>
      </c>
      <c r="G13102" s="1" t="s">
        <v>39</v>
      </c>
      <c r="H13102" s="1">
        <v>45.0</v>
      </c>
      <c r="I13102" s="3">
        <v>44038.541666666664</v>
      </c>
      <c r="J13102" s="1">
        <v>1.93853598270127</v>
      </c>
      <c r="K13102" s="1" t="s">
        <v>24</v>
      </c>
      <c r="M13102" s="3">
        <v>44038.57422645833</v>
      </c>
    </row>
    <row r="13103">
      <c r="A13103" s="1">
        <v>13101.0</v>
      </c>
      <c r="B13103" s="1" t="s">
        <v>6302</v>
      </c>
      <c r="C13103" s="1" t="s">
        <v>22915</v>
      </c>
      <c r="D13103" s="1" t="s">
        <v>22916</v>
      </c>
      <c r="E13103" s="1" t="s">
        <v>22917</v>
      </c>
      <c r="F13103" s="1" t="s">
        <v>6305</v>
      </c>
      <c r="G13103" s="1" t="s">
        <v>39</v>
      </c>
      <c r="H13103" s="1">
        <v>45.0</v>
      </c>
      <c r="I13103" s="3">
        <v>44224.416666666664</v>
      </c>
      <c r="J13103" s="1">
        <v>5.18610874197497</v>
      </c>
      <c r="K13103" s="1" t="s">
        <v>24</v>
      </c>
      <c r="L13103" s="1" t="s">
        <v>9991</v>
      </c>
      <c r="M13103" s="3">
        <v>44224.47884240741</v>
      </c>
    </row>
    <row r="13104">
      <c r="A13104" s="1">
        <v>13102.0</v>
      </c>
      <c r="B13104" s="1" t="s">
        <v>5537</v>
      </c>
      <c r="C13104" s="1" t="s">
        <v>22918</v>
      </c>
      <c r="D13104" s="1" t="s">
        <v>5539</v>
      </c>
      <c r="E13104" s="1" t="s">
        <v>5540</v>
      </c>
      <c r="F13104" s="1" t="s">
        <v>5541</v>
      </c>
      <c r="G13104" s="1" t="s">
        <v>35</v>
      </c>
      <c r="H13104" s="1">
        <v>45.0</v>
      </c>
      <c r="I13104" s="3">
        <v>43571.375</v>
      </c>
      <c r="J13104" s="1">
        <v>1.00769880375594</v>
      </c>
      <c r="K13104" s="1" t="s">
        <v>18</v>
      </c>
      <c r="M13104" s="3">
        <v>43572.39584496528</v>
      </c>
    </row>
    <row r="13105">
      <c r="A13105" s="1">
        <v>13103.0</v>
      </c>
      <c r="B13105" s="1" t="s">
        <v>582</v>
      </c>
      <c r="C13105" s="1" t="s">
        <v>22919</v>
      </c>
      <c r="D13105" s="1" t="s">
        <v>193</v>
      </c>
      <c r="E13105" s="1" t="s">
        <v>22920</v>
      </c>
      <c r="F13105" s="1" t="s">
        <v>586</v>
      </c>
      <c r="G13105" s="1" t="s">
        <v>39</v>
      </c>
      <c r="H13105" s="1">
        <v>45.0</v>
      </c>
      <c r="I13105" s="3">
        <v>43827.583333333336</v>
      </c>
      <c r="J13105" s="1">
        <v>2.23452163013376</v>
      </c>
      <c r="K13105" s="1" t="s">
        <v>24</v>
      </c>
      <c r="M13105" s="3">
        <v>43827.59997672454</v>
      </c>
    </row>
    <row r="13106">
      <c r="A13106" s="1">
        <v>13104.0</v>
      </c>
      <c r="B13106" s="1" t="s">
        <v>3612</v>
      </c>
      <c r="C13106" s="1" t="s">
        <v>22921</v>
      </c>
      <c r="D13106" s="1" t="s">
        <v>332</v>
      </c>
      <c r="E13106" s="1" t="s">
        <v>3614</v>
      </c>
      <c r="F13106" s="1" t="s">
        <v>3615</v>
      </c>
      <c r="G13106" s="1" t="s">
        <v>17</v>
      </c>
      <c r="H13106" s="1">
        <v>45.0</v>
      </c>
      <c r="I13106" s="3">
        <v>43792.333333333336</v>
      </c>
      <c r="J13106" s="1">
        <v>2.45042193066546</v>
      </c>
      <c r="K13106" s="1" t="s">
        <v>62</v>
      </c>
      <c r="M13106" s="3">
        <v>43792.32280486111</v>
      </c>
    </row>
    <row r="13107">
      <c r="A13107" s="1">
        <v>13105.0</v>
      </c>
      <c r="B13107" s="1" t="s">
        <v>119</v>
      </c>
      <c r="C13107" s="1" t="s">
        <v>22922</v>
      </c>
      <c r="D13107" s="1" t="s">
        <v>248</v>
      </c>
      <c r="E13107" s="1" t="s">
        <v>22923</v>
      </c>
      <c r="F13107" s="1" t="s">
        <v>123</v>
      </c>
      <c r="G13107" s="1" t="s">
        <v>39</v>
      </c>
      <c r="H13107" s="1">
        <v>45.0</v>
      </c>
      <c r="I13107" s="3">
        <v>43837.583333333336</v>
      </c>
      <c r="J13107" s="1">
        <v>0.435477428200475</v>
      </c>
      <c r="K13107" s="1" t="s">
        <v>18</v>
      </c>
      <c r="M13107" s="3">
        <v>43837.61363642361</v>
      </c>
    </row>
    <row r="13108">
      <c r="A13108" s="1">
        <v>13106.0</v>
      </c>
      <c r="B13108" s="1" t="s">
        <v>4929</v>
      </c>
      <c r="C13108" s="1" t="s">
        <v>22924</v>
      </c>
      <c r="D13108" s="1" t="s">
        <v>21</v>
      </c>
      <c r="E13108" s="1" t="s">
        <v>16147</v>
      </c>
      <c r="F13108" s="1" t="s">
        <v>4932</v>
      </c>
      <c r="G13108" s="1" t="s">
        <v>17</v>
      </c>
      <c r="H13108" s="1">
        <v>45.0</v>
      </c>
      <c r="I13108" s="3">
        <v>43763.291666666664</v>
      </c>
      <c r="J13108" s="1">
        <v>2.1831905240762</v>
      </c>
      <c r="K13108" s="1" t="s">
        <v>24</v>
      </c>
      <c r="M13108" s="3">
        <v>43763.30255571759</v>
      </c>
    </row>
    <row r="13109">
      <c r="A13109" s="1">
        <v>13107.0</v>
      </c>
      <c r="B13109" s="1" t="s">
        <v>1202</v>
      </c>
      <c r="C13109" s="1" t="s">
        <v>22925</v>
      </c>
      <c r="D13109" s="1" t="s">
        <v>3392</v>
      </c>
      <c r="E13109" s="1" t="s">
        <v>1205</v>
      </c>
      <c r="F13109" s="1" t="s">
        <v>1206</v>
      </c>
      <c r="G13109" s="1" t="s">
        <v>17</v>
      </c>
      <c r="H13109" s="1">
        <v>45.0</v>
      </c>
      <c r="I13109" s="3">
        <v>43718.291666666664</v>
      </c>
      <c r="J13109" s="1">
        <v>1.22607866568012</v>
      </c>
      <c r="K13109" s="1" t="s">
        <v>24</v>
      </c>
      <c r="M13109" s="3">
        <v>43718.5836453125</v>
      </c>
    </row>
    <row r="13110">
      <c r="A13110" s="1">
        <v>13108.0</v>
      </c>
      <c r="B13110" s="1" t="s">
        <v>1012</v>
      </c>
      <c r="C13110" s="1" t="s">
        <v>22926</v>
      </c>
      <c r="D13110" s="1" t="s">
        <v>1014</v>
      </c>
      <c r="E13110" s="1" t="s">
        <v>1573</v>
      </c>
      <c r="F13110" s="1" t="s">
        <v>1016</v>
      </c>
      <c r="G13110" s="1" t="s">
        <v>17</v>
      </c>
      <c r="H13110" s="1">
        <v>45.0</v>
      </c>
      <c r="I13110" s="3">
        <v>43882.270833333336</v>
      </c>
      <c r="J13110" s="1">
        <v>0.830838408276687</v>
      </c>
      <c r="K13110" s="1" t="s">
        <v>166</v>
      </c>
      <c r="M13110" s="3">
        <v>43882.30278283565</v>
      </c>
    </row>
    <row r="13111">
      <c r="A13111" s="1">
        <v>13109.0</v>
      </c>
      <c r="B13111" s="1" t="s">
        <v>953</v>
      </c>
      <c r="C13111" s="1" t="s">
        <v>22927</v>
      </c>
      <c r="D13111" s="1" t="s">
        <v>2985</v>
      </c>
      <c r="E13111" s="1" t="s">
        <v>3785</v>
      </c>
      <c r="F13111" s="1" t="s">
        <v>965</v>
      </c>
      <c r="G13111" s="1" t="s">
        <v>17</v>
      </c>
      <c r="H13111" s="1">
        <v>45.0</v>
      </c>
      <c r="I13111" s="3">
        <v>43738.666666666664</v>
      </c>
      <c r="J13111" s="1">
        <v>1.70918568962451</v>
      </c>
      <c r="K13111" s="1" t="s">
        <v>18</v>
      </c>
      <c r="M13111" s="3">
        <v>43738.64985400463</v>
      </c>
    </row>
    <row r="13112">
      <c r="A13112" s="1">
        <v>13110.0</v>
      </c>
      <c r="B13112" s="1" t="s">
        <v>3056</v>
      </c>
      <c r="C13112" s="1" t="s">
        <v>22928</v>
      </c>
      <c r="D13112" s="1" t="s">
        <v>32</v>
      </c>
      <c r="E13112" s="1" t="s">
        <v>3059</v>
      </c>
      <c r="F13112" s="1" t="s">
        <v>3060</v>
      </c>
      <c r="G13112" s="1" t="s">
        <v>35</v>
      </c>
      <c r="H13112" s="1">
        <v>45.0</v>
      </c>
      <c r="I13112" s="3">
        <v>43843.625</v>
      </c>
      <c r="J13112" s="1">
        <v>1.40204073454484</v>
      </c>
      <c r="K13112" s="1" t="s">
        <v>24</v>
      </c>
      <c r="M13112" s="3">
        <v>43843.62892490741</v>
      </c>
    </row>
    <row r="13113">
      <c r="A13113" s="1">
        <v>13111.0</v>
      </c>
      <c r="B13113" s="1" t="s">
        <v>22929</v>
      </c>
      <c r="C13113" s="1" t="s">
        <v>22930</v>
      </c>
      <c r="D13113" s="1" t="s">
        <v>2464</v>
      </c>
      <c r="E13113" s="1" t="s">
        <v>22931</v>
      </c>
      <c r="F13113" s="1" t="s">
        <v>22932</v>
      </c>
      <c r="G13113" s="1" t="s">
        <v>39</v>
      </c>
      <c r="H13113" s="1">
        <v>45.0</v>
      </c>
      <c r="I13113" s="3">
        <v>44066.54236111111</v>
      </c>
      <c r="J13113" s="1">
        <v>0.0306598755339606</v>
      </c>
      <c r="K13113" s="1" t="s">
        <v>6693</v>
      </c>
      <c r="L13113" s="1" t="s">
        <v>10690</v>
      </c>
      <c r="M13113" s="3">
        <v>44066.60631909722</v>
      </c>
    </row>
    <row r="13114">
      <c r="A13114" s="1">
        <v>13112.0</v>
      </c>
      <c r="B13114" s="1" t="s">
        <v>1644</v>
      </c>
      <c r="C13114" s="1" t="s">
        <v>22933</v>
      </c>
      <c r="D13114" s="1" t="s">
        <v>1250</v>
      </c>
      <c r="E13114" s="1" t="s">
        <v>3369</v>
      </c>
      <c r="F13114" s="1" t="s">
        <v>1647</v>
      </c>
      <c r="G13114" s="1" t="s">
        <v>17</v>
      </c>
      <c r="H13114" s="1">
        <v>45.0</v>
      </c>
      <c r="I13114" s="3">
        <v>44110.791666666664</v>
      </c>
      <c r="J13114" s="1">
        <v>0.992372397414404</v>
      </c>
      <c r="K13114" s="1" t="s">
        <v>24</v>
      </c>
      <c r="L13114" s="1" t="s">
        <v>741</v>
      </c>
      <c r="M13114" s="3">
        <v>44110.83570344908</v>
      </c>
    </row>
    <row r="13115">
      <c r="A13115" s="1">
        <v>13113.0</v>
      </c>
      <c r="B13115" s="1" t="s">
        <v>1289</v>
      </c>
      <c r="C13115" s="1" t="s">
        <v>22934</v>
      </c>
      <c r="D13115" s="1" t="s">
        <v>2721</v>
      </c>
      <c r="E13115" s="1" t="s">
        <v>22935</v>
      </c>
      <c r="F13115" s="1" t="s">
        <v>1293</v>
      </c>
      <c r="G13115" s="1" t="s">
        <v>39</v>
      </c>
      <c r="H13115" s="1">
        <v>45.0</v>
      </c>
      <c r="I13115" s="3">
        <v>44158.416666666664</v>
      </c>
      <c r="J13115" s="1">
        <v>1.26125988121046</v>
      </c>
      <c r="K13115" s="1" t="s">
        <v>24</v>
      </c>
      <c r="M13115" s="3">
        <v>44158.491854988424</v>
      </c>
    </row>
    <row r="13116">
      <c r="A13116" s="1">
        <v>13114.0</v>
      </c>
      <c r="B13116" s="1" t="s">
        <v>6345</v>
      </c>
      <c r="C13116" s="1" t="s">
        <v>22936</v>
      </c>
      <c r="D13116" s="1" t="s">
        <v>2913</v>
      </c>
      <c r="E13116" s="1" t="s">
        <v>6347</v>
      </c>
      <c r="F13116" s="1" t="s">
        <v>6348</v>
      </c>
      <c r="G13116" s="1" t="s">
        <v>17</v>
      </c>
      <c r="H13116" s="1">
        <v>45.0</v>
      </c>
      <c r="I13116" s="3">
        <v>43988.364583333336</v>
      </c>
      <c r="J13116" s="1">
        <v>0.0</v>
      </c>
      <c r="K13116" s="1" t="s">
        <v>1194</v>
      </c>
      <c r="M13116" s="3">
        <v>43988.36965353009</v>
      </c>
    </row>
    <row r="13117">
      <c r="A13117" s="1">
        <v>13115.0</v>
      </c>
      <c r="B13117" s="1" t="s">
        <v>2905</v>
      </c>
      <c r="C13117" s="1" t="s">
        <v>22937</v>
      </c>
      <c r="D13117" s="1" t="s">
        <v>22938</v>
      </c>
      <c r="E13117" s="1" t="s">
        <v>22939</v>
      </c>
      <c r="F13117" s="1" t="s">
        <v>2909</v>
      </c>
      <c r="G13117" s="1" t="s">
        <v>39</v>
      </c>
      <c r="H13117" s="1">
        <v>45.0</v>
      </c>
      <c r="I13117" s="3">
        <v>44181.604166666664</v>
      </c>
      <c r="J13117" s="1">
        <v>1.76877957261345</v>
      </c>
      <c r="K13117" s="1" t="s">
        <v>166</v>
      </c>
      <c r="L13117" s="1" t="s">
        <v>2910</v>
      </c>
      <c r="M13117" s="3">
        <v>44181.66818554398</v>
      </c>
    </row>
    <row r="13118">
      <c r="A13118" s="1">
        <v>13116.0</v>
      </c>
      <c r="B13118" s="1" t="s">
        <v>5537</v>
      </c>
      <c r="C13118" s="1" t="s">
        <v>22940</v>
      </c>
      <c r="D13118" s="1" t="s">
        <v>5539</v>
      </c>
      <c r="E13118" s="1" t="s">
        <v>5540</v>
      </c>
      <c r="F13118" s="1" t="s">
        <v>5541</v>
      </c>
      <c r="G13118" s="1" t="s">
        <v>35</v>
      </c>
      <c r="H13118" s="1">
        <v>45.0</v>
      </c>
      <c r="I13118" s="3">
        <v>43557.375</v>
      </c>
      <c r="J13118" s="1">
        <v>1.12412310180968</v>
      </c>
      <c r="K13118" s="1" t="s">
        <v>18</v>
      </c>
      <c r="M13118" s="3">
        <v>43557.472826006946</v>
      </c>
    </row>
    <row r="13119">
      <c r="A13119" s="1">
        <v>13117.0</v>
      </c>
      <c r="B13119" s="1" t="s">
        <v>582</v>
      </c>
      <c r="C13119" s="1" t="s">
        <v>22941</v>
      </c>
      <c r="D13119" s="1" t="s">
        <v>93</v>
      </c>
      <c r="E13119" s="1" t="s">
        <v>2474</v>
      </c>
      <c r="F13119" s="1" t="s">
        <v>586</v>
      </c>
      <c r="G13119" s="1" t="s">
        <v>17</v>
      </c>
      <c r="H13119" s="1">
        <v>45.0</v>
      </c>
      <c r="I13119" s="3">
        <v>43852.625</v>
      </c>
      <c r="J13119" s="1">
        <v>1.58216511335606</v>
      </c>
      <c r="K13119" s="1" t="s">
        <v>24</v>
      </c>
      <c r="M13119" s="3">
        <v>43852.64560471065</v>
      </c>
    </row>
    <row r="13120">
      <c r="A13120" s="1">
        <v>13118.0</v>
      </c>
      <c r="B13120" s="1" t="s">
        <v>1323</v>
      </c>
      <c r="C13120" s="1" t="s">
        <v>22942</v>
      </c>
      <c r="D13120" s="1" t="s">
        <v>1325</v>
      </c>
      <c r="E13120" s="1" t="s">
        <v>8366</v>
      </c>
      <c r="F13120" s="1" t="s">
        <v>1327</v>
      </c>
      <c r="G13120" s="1" t="s">
        <v>17</v>
      </c>
      <c r="H13120" s="1">
        <v>45.0</v>
      </c>
      <c r="I13120" s="3">
        <v>44017.645833333336</v>
      </c>
      <c r="J13120" s="1">
        <v>0.898723061637296</v>
      </c>
      <c r="K13120" s="1" t="s">
        <v>46</v>
      </c>
      <c r="L13120" s="1" t="s">
        <v>602</v>
      </c>
      <c r="M13120" s="3">
        <v>44017.707786527775</v>
      </c>
    </row>
    <row r="13121">
      <c r="A13121" s="1">
        <v>13119.0</v>
      </c>
      <c r="B13121" s="1" t="s">
        <v>233</v>
      </c>
      <c r="C13121" s="1" t="s">
        <v>22943</v>
      </c>
      <c r="D13121" s="1" t="s">
        <v>1756</v>
      </c>
      <c r="E13121" s="1" t="s">
        <v>1757</v>
      </c>
      <c r="F13121" s="1" t="s">
        <v>237</v>
      </c>
      <c r="G13121" s="1" t="s">
        <v>35</v>
      </c>
      <c r="H13121" s="1">
        <v>45.0</v>
      </c>
      <c r="I13121" s="3">
        <v>44160.239583333336</v>
      </c>
      <c r="J13121" s="1">
        <v>0.727901170957785</v>
      </c>
      <c r="K13121" s="1" t="s">
        <v>24</v>
      </c>
      <c r="L13121" s="1" t="s">
        <v>238</v>
      </c>
      <c r="M13121" s="3">
        <v>44160.26984116898</v>
      </c>
    </row>
    <row r="13122">
      <c r="A13122" s="1">
        <v>13120.0</v>
      </c>
      <c r="B13122" s="1" t="s">
        <v>796</v>
      </c>
      <c r="C13122" s="1" t="s">
        <v>22944</v>
      </c>
      <c r="D13122" s="1" t="s">
        <v>1802</v>
      </c>
      <c r="E13122" s="1" t="s">
        <v>22945</v>
      </c>
      <c r="F13122" s="1" t="s">
        <v>799</v>
      </c>
      <c r="G13122" s="1" t="s">
        <v>39</v>
      </c>
      <c r="H13122" s="1">
        <v>45.0</v>
      </c>
      <c r="I13122" s="3">
        <v>43949.5</v>
      </c>
      <c r="J13122" s="1">
        <v>5.45648738680692</v>
      </c>
      <c r="K13122" s="1" t="s">
        <v>18</v>
      </c>
      <c r="L13122" s="1" t="s">
        <v>1883</v>
      </c>
      <c r="M13122" s="3">
        <v>43949.55130744213</v>
      </c>
    </row>
    <row r="13123">
      <c r="A13123" s="1">
        <v>13121.0</v>
      </c>
      <c r="B13123" s="1" t="s">
        <v>806</v>
      </c>
      <c r="C13123" s="1" t="s">
        <v>22946</v>
      </c>
      <c r="D13123" s="1" t="s">
        <v>4350</v>
      </c>
      <c r="E13123" s="1" t="s">
        <v>16156</v>
      </c>
      <c r="F13123" s="1" t="s">
        <v>810</v>
      </c>
      <c r="G13123" s="1" t="s">
        <v>35</v>
      </c>
      <c r="H13123" s="1">
        <v>45.0</v>
      </c>
      <c r="I13123" s="3">
        <v>43585.666666666664</v>
      </c>
      <c r="J13123" s="1">
        <v>2.98017682341782</v>
      </c>
      <c r="K13123" s="1" t="s">
        <v>24</v>
      </c>
      <c r="M13123" s="3">
        <v>43585.705586550925</v>
      </c>
    </row>
    <row r="13124">
      <c r="A13124" s="1">
        <v>13122.0</v>
      </c>
      <c r="B13124" s="1" t="s">
        <v>582</v>
      </c>
      <c r="C13124" s="1" t="s">
        <v>22947</v>
      </c>
      <c r="D13124" s="1" t="s">
        <v>93</v>
      </c>
      <c r="E13124" s="1" t="s">
        <v>2242</v>
      </c>
      <c r="F13124" s="1" t="s">
        <v>586</v>
      </c>
      <c r="G13124" s="1" t="s">
        <v>17</v>
      </c>
      <c r="H13124" s="1">
        <v>45.0</v>
      </c>
      <c r="I13124" s="3">
        <v>43872.25</v>
      </c>
      <c r="J13124" s="1">
        <v>3.19010365388712</v>
      </c>
      <c r="K13124" s="1" t="s">
        <v>24</v>
      </c>
      <c r="M13124" s="3">
        <v>43872.61886657408</v>
      </c>
    </row>
    <row r="13125">
      <c r="A13125" s="1">
        <v>13123.0</v>
      </c>
      <c r="B13125" s="1" t="s">
        <v>991</v>
      </c>
      <c r="C13125" s="1" t="s">
        <v>22948</v>
      </c>
      <c r="D13125" s="1" t="s">
        <v>764</v>
      </c>
      <c r="E13125" s="1" t="s">
        <v>22949</v>
      </c>
      <c r="F13125" s="1" t="s">
        <v>995</v>
      </c>
      <c r="G13125" s="1" t="s">
        <v>39</v>
      </c>
      <c r="H13125" s="1">
        <v>45.0</v>
      </c>
      <c r="I13125" s="3">
        <v>43904.729166666664</v>
      </c>
      <c r="J13125" s="1">
        <v>0.561833841207695</v>
      </c>
      <c r="K13125" s="1" t="s">
        <v>18</v>
      </c>
      <c r="M13125" s="3">
        <v>43904.76677935185</v>
      </c>
    </row>
    <row r="13126">
      <c r="A13126" s="1">
        <v>13124.0</v>
      </c>
      <c r="B13126" s="1" t="s">
        <v>141</v>
      </c>
      <c r="C13126" s="1" t="s">
        <v>22950</v>
      </c>
      <c r="D13126" s="1" t="s">
        <v>37</v>
      </c>
      <c r="E13126" s="1" t="s">
        <v>22951</v>
      </c>
      <c r="F13126" s="1" t="s">
        <v>175</v>
      </c>
      <c r="G13126" s="1" t="s">
        <v>89</v>
      </c>
      <c r="H13126" s="1">
        <v>45.0</v>
      </c>
      <c r="I13126" s="3">
        <v>44176.31178548611</v>
      </c>
      <c r="J13126" s="1">
        <v>1.50118907317133</v>
      </c>
      <c r="K13126" s="1" t="s">
        <v>46</v>
      </c>
      <c r="M13126" s="3">
        <v>44176.3307077662</v>
      </c>
    </row>
    <row r="13127">
      <c r="A13127" s="1">
        <v>13125.0</v>
      </c>
      <c r="B13127" s="1" t="s">
        <v>251</v>
      </c>
      <c r="C13127" s="1" t="s">
        <v>22952</v>
      </c>
      <c r="D13127" s="1" t="s">
        <v>22953</v>
      </c>
      <c r="E13127" s="1" t="s">
        <v>1167</v>
      </c>
      <c r="F13127" s="1" t="s">
        <v>255</v>
      </c>
      <c r="G13127" s="1" t="s">
        <v>17</v>
      </c>
      <c r="H13127" s="1">
        <v>45.0</v>
      </c>
      <c r="I13127" s="3">
        <v>43813.75</v>
      </c>
      <c r="J13127" s="1">
        <v>0.755146103256298</v>
      </c>
      <c r="K13127" s="1" t="s">
        <v>218</v>
      </c>
      <c r="M13127" s="3">
        <v>43813.80166599537</v>
      </c>
    </row>
    <row r="13128">
      <c r="A13128" s="1">
        <v>13126.0</v>
      </c>
      <c r="B13128" s="1" t="s">
        <v>459</v>
      </c>
      <c r="C13128" s="1" t="s">
        <v>22954</v>
      </c>
      <c r="D13128" s="1" t="s">
        <v>461</v>
      </c>
      <c r="E13128" s="1" t="s">
        <v>8478</v>
      </c>
      <c r="F13128" s="1" t="s">
        <v>463</v>
      </c>
      <c r="G13128" s="1" t="s">
        <v>17</v>
      </c>
      <c r="H13128" s="1">
        <v>45.0</v>
      </c>
      <c r="I13128" s="3">
        <v>44168.625</v>
      </c>
      <c r="J13128" s="1">
        <v>0.217098927722816</v>
      </c>
      <c r="K13128" s="1" t="s">
        <v>24</v>
      </c>
      <c r="L13128" s="1" t="s">
        <v>464</v>
      </c>
      <c r="M13128" s="3">
        <v>44168.65280788195</v>
      </c>
    </row>
    <row r="13129">
      <c r="A13129" s="1">
        <v>13127.0</v>
      </c>
      <c r="B13129" s="1" t="s">
        <v>3345</v>
      </c>
      <c r="C13129" s="1" t="s">
        <v>22955</v>
      </c>
      <c r="D13129" s="1" t="s">
        <v>588</v>
      </c>
      <c r="E13129" s="1" t="s">
        <v>5770</v>
      </c>
      <c r="F13129" s="1" t="s">
        <v>3348</v>
      </c>
      <c r="G13129" s="1" t="s">
        <v>17</v>
      </c>
      <c r="H13129" s="1">
        <v>45.0</v>
      </c>
      <c r="I13129" s="3">
        <v>43809.333333333336</v>
      </c>
      <c r="J13129" s="1">
        <v>4.79839460701073</v>
      </c>
      <c r="K13129" s="1" t="s">
        <v>62</v>
      </c>
      <c r="M13129" s="3">
        <v>43809.37163579861</v>
      </c>
    </row>
    <row r="13130">
      <c r="A13130" s="1">
        <v>13128.0</v>
      </c>
      <c r="B13130" s="1" t="s">
        <v>4270</v>
      </c>
      <c r="C13130" s="1" t="s">
        <v>22956</v>
      </c>
      <c r="D13130" s="1" t="s">
        <v>1179</v>
      </c>
      <c r="E13130" s="1" t="s">
        <v>22957</v>
      </c>
      <c r="F13130" s="1" t="s">
        <v>4273</v>
      </c>
      <c r="G13130" s="1" t="s">
        <v>39</v>
      </c>
      <c r="H13130" s="1">
        <v>45.0</v>
      </c>
      <c r="I13130" s="3">
        <v>43910.666666666664</v>
      </c>
      <c r="J13130" s="1">
        <v>0.792717701168752</v>
      </c>
      <c r="K13130" s="1" t="s">
        <v>18</v>
      </c>
      <c r="M13130" s="3">
        <v>43910.72394361111</v>
      </c>
    </row>
    <row r="13131">
      <c r="A13131" s="1">
        <v>13129.0</v>
      </c>
      <c r="B13131" s="1" t="s">
        <v>176</v>
      </c>
      <c r="C13131" s="1" t="s">
        <v>22958</v>
      </c>
      <c r="D13131" s="1" t="s">
        <v>178</v>
      </c>
      <c r="E13131" s="1" t="s">
        <v>179</v>
      </c>
      <c r="F13131" s="1" t="s">
        <v>180</v>
      </c>
      <c r="G13131" s="1" t="s">
        <v>17</v>
      </c>
      <c r="H13131" s="1">
        <v>45.0</v>
      </c>
      <c r="I13131" s="3">
        <v>44089.6875</v>
      </c>
      <c r="J13131" s="1">
        <v>2.34360611010488</v>
      </c>
      <c r="K13131" s="1" t="s">
        <v>24</v>
      </c>
      <c r="M13131" s="3">
        <v>44089.71989620371</v>
      </c>
    </row>
    <row r="13132">
      <c r="A13132" s="1">
        <v>13130.0</v>
      </c>
      <c r="B13132" s="1" t="s">
        <v>520</v>
      </c>
      <c r="C13132" s="1" t="s">
        <v>22959</v>
      </c>
      <c r="D13132" s="1" t="s">
        <v>522</v>
      </c>
      <c r="E13132" s="1" t="s">
        <v>523</v>
      </c>
      <c r="F13132" s="1" t="s">
        <v>524</v>
      </c>
      <c r="G13132" s="1" t="s">
        <v>35</v>
      </c>
      <c r="H13132" s="1">
        <v>45.0</v>
      </c>
      <c r="I13132" s="3">
        <v>43752.708333333336</v>
      </c>
      <c r="J13132" s="1">
        <v>1.98673188225274</v>
      </c>
      <c r="K13132" s="1" t="s">
        <v>46</v>
      </c>
      <c r="M13132" s="3">
        <v>43752.73875108796</v>
      </c>
    </row>
    <row r="13133">
      <c r="A13133" s="1">
        <v>13131.0</v>
      </c>
      <c r="B13133" s="1" t="s">
        <v>1090</v>
      </c>
      <c r="C13133" s="1" t="s">
        <v>22960</v>
      </c>
      <c r="D13133" s="1" t="s">
        <v>1092</v>
      </c>
      <c r="E13133" s="1" t="s">
        <v>22961</v>
      </c>
      <c r="F13133" s="1" t="s">
        <v>1094</v>
      </c>
      <c r="G13133" s="1" t="s">
        <v>89</v>
      </c>
      <c r="H13133" s="1">
        <v>45.0</v>
      </c>
      <c r="I13133" s="3">
        <v>44076.75992989583</v>
      </c>
      <c r="J13133" s="1">
        <v>1.65382427734208</v>
      </c>
      <c r="K13133" s="1" t="s">
        <v>166</v>
      </c>
      <c r="L13133" s="1" t="s">
        <v>167</v>
      </c>
      <c r="M13133" s="3">
        <v>44076.81195679398</v>
      </c>
    </row>
    <row r="13134">
      <c r="A13134" s="1">
        <v>13132.0</v>
      </c>
      <c r="B13134" s="1" t="s">
        <v>22962</v>
      </c>
      <c r="C13134" s="1" t="s">
        <v>22963</v>
      </c>
      <c r="D13134" s="1" t="s">
        <v>3733</v>
      </c>
      <c r="E13134" s="1" t="s">
        <v>22964</v>
      </c>
      <c r="F13134" s="1" t="s">
        <v>22965</v>
      </c>
      <c r="G13134" s="1" t="s">
        <v>39</v>
      </c>
      <c r="H13134" s="1">
        <v>45.0</v>
      </c>
      <c r="I13134" s="3">
        <v>44071.16736111111</v>
      </c>
      <c r="J13134" s="1">
        <v>2.18047601828738</v>
      </c>
      <c r="K13134" s="1" t="s">
        <v>46</v>
      </c>
      <c r="M13134" s="3">
        <v>44071.245585046294</v>
      </c>
    </row>
    <row r="13135">
      <c r="A13135" s="1">
        <v>13133.0</v>
      </c>
      <c r="B13135" s="1" t="s">
        <v>1516</v>
      </c>
      <c r="C13135" s="1" t="s">
        <v>22966</v>
      </c>
      <c r="D13135" s="1" t="s">
        <v>8069</v>
      </c>
      <c r="E13135" s="1" t="s">
        <v>22967</v>
      </c>
      <c r="F13135" s="1" t="s">
        <v>1519</v>
      </c>
      <c r="G13135" s="1" t="s">
        <v>17</v>
      </c>
      <c r="H13135" s="1">
        <v>45.0</v>
      </c>
      <c r="I13135" s="3">
        <v>44243.625</v>
      </c>
      <c r="J13135" s="1">
        <v>3.00875864898577</v>
      </c>
      <c r="K13135" s="1" t="s">
        <v>689</v>
      </c>
      <c r="M13135" s="3">
        <v>44243.65355670139</v>
      </c>
    </row>
    <row r="13136">
      <c r="A13136" s="1">
        <v>13134.0</v>
      </c>
      <c r="B13136" s="1" t="s">
        <v>3453</v>
      </c>
      <c r="C13136" s="1" t="s">
        <v>22968</v>
      </c>
      <c r="D13136" s="1" t="s">
        <v>3497</v>
      </c>
      <c r="E13136" s="1" t="s">
        <v>3455</v>
      </c>
      <c r="F13136" s="1" t="s">
        <v>3456</v>
      </c>
      <c r="G13136" s="1" t="s">
        <v>35</v>
      </c>
      <c r="H13136" s="1">
        <v>45.0</v>
      </c>
      <c r="I13136" s="3">
        <v>43552.333333333336</v>
      </c>
      <c r="J13136" s="1">
        <v>1.59202059972595</v>
      </c>
      <c r="K13136" s="1" t="s">
        <v>24</v>
      </c>
      <c r="M13136" s="3">
        <v>43552.371655787036</v>
      </c>
    </row>
    <row r="13137">
      <c r="A13137" s="1">
        <v>13135.0</v>
      </c>
      <c r="B13137" s="1" t="s">
        <v>632</v>
      </c>
      <c r="C13137" s="1" t="s">
        <v>22969</v>
      </c>
      <c r="D13137" s="1" t="s">
        <v>1255</v>
      </c>
      <c r="E13137" s="1" t="s">
        <v>634</v>
      </c>
      <c r="F13137" s="1" t="s">
        <v>635</v>
      </c>
      <c r="G13137" s="1" t="s">
        <v>17</v>
      </c>
      <c r="H13137" s="1">
        <v>45.0</v>
      </c>
      <c r="I13137" s="3">
        <v>43735.583333333336</v>
      </c>
      <c r="J13137" s="1">
        <v>1.72743470617402</v>
      </c>
      <c r="K13137" s="1" t="s">
        <v>83</v>
      </c>
      <c r="M13137" s="3">
        <v>43735.60187943287</v>
      </c>
    </row>
    <row r="13138">
      <c r="A13138" s="1">
        <v>13136.0</v>
      </c>
      <c r="B13138" s="1" t="s">
        <v>1379</v>
      </c>
      <c r="C13138" s="1" t="s">
        <v>22970</v>
      </c>
      <c r="D13138" s="1" t="s">
        <v>1381</v>
      </c>
      <c r="E13138" s="1" t="s">
        <v>11272</v>
      </c>
      <c r="F13138" s="1" t="s">
        <v>1383</v>
      </c>
      <c r="G13138" s="1" t="s">
        <v>35</v>
      </c>
      <c r="H13138" s="1">
        <v>45.0</v>
      </c>
      <c r="I13138" s="3">
        <v>44209.208333333336</v>
      </c>
      <c r="J13138" s="1">
        <v>1.88951605335414</v>
      </c>
      <c r="K13138" s="1" t="s">
        <v>46</v>
      </c>
      <c r="L13138" s="1" t="s">
        <v>266</v>
      </c>
      <c r="M13138" s="3">
        <v>44209.24243770833</v>
      </c>
    </row>
    <row r="13139">
      <c r="A13139" s="1">
        <v>13137.0</v>
      </c>
      <c r="B13139" s="1" t="s">
        <v>455</v>
      </c>
      <c r="C13139" s="1" t="s">
        <v>22971</v>
      </c>
      <c r="D13139" s="1" t="s">
        <v>116</v>
      </c>
      <c r="E13139" s="1" t="s">
        <v>457</v>
      </c>
      <c r="F13139" s="1" t="s">
        <v>458</v>
      </c>
      <c r="G13139" s="1" t="s">
        <v>17</v>
      </c>
      <c r="H13139" s="1">
        <v>45.0</v>
      </c>
      <c r="I13139" s="3">
        <v>44207.625</v>
      </c>
      <c r="J13139" s="1">
        <v>0.858912518384713</v>
      </c>
      <c r="K13139" s="1" t="s">
        <v>24</v>
      </c>
      <c r="L13139" s="1" t="s">
        <v>406</v>
      </c>
      <c r="M13139" s="3">
        <v>44207.63838480324</v>
      </c>
    </row>
    <row r="13140">
      <c r="A13140" s="1">
        <v>13138.0</v>
      </c>
      <c r="B13140" s="1" t="s">
        <v>278</v>
      </c>
      <c r="C13140" s="1" t="s">
        <v>22972</v>
      </c>
      <c r="D13140" s="1" t="s">
        <v>2643</v>
      </c>
      <c r="E13140" s="1" t="s">
        <v>22973</v>
      </c>
      <c r="F13140" s="1" t="s">
        <v>281</v>
      </c>
      <c r="G13140" s="1" t="s">
        <v>39</v>
      </c>
      <c r="H13140" s="1">
        <v>45.0</v>
      </c>
      <c r="I13140" s="3">
        <v>44057.322916666664</v>
      </c>
      <c r="J13140" s="1">
        <v>3.62407208082604</v>
      </c>
      <c r="K13140" s="1" t="s">
        <v>24</v>
      </c>
      <c r="M13140" s="3">
        <v>44057.3576958912</v>
      </c>
    </row>
    <row r="13141">
      <c r="A13141" s="1">
        <v>13139.0</v>
      </c>
      <c r="B13141" s="1" t="s">
        <v>1341</v>
      </c>
      <c r="C13141" s="1" t="s">
        <v>22974</v>
      </c>
      <c r="D13141" s="1" t="s">
        <v>8286</v>
      </c>
      <c r="E13141" s="1" t="s">
        <v>22975</v>
      </c>
      <c r="F13141" s="1" t="s">
        <v>1345</v>
      </c>
      <c r="G13141" s="1" t="s">
        <v>89</v>
      </c>
      <c r="H13141" s="1">
        <v>45.0</v>
      </c>
      <c r="I13141" s="3">
        <v>44012.784893923614</v>
      </c>
      <c r="J13141" s="1">
        <v>3.69462060152433</v>
      </c>
      <c r="K13141" s="1" t="s">
        <v>24</v>
      </c>
      <c r="M13141" s="3">
        <v>44012.80563439815</v>
      </c>
    </row>
    <row r="13142">
      <c r="A13142" s="1">
        <v>13140.0</v>
      </c>
      <c r="B13142" s="1" t="s">
        <v>485</v>
      </c>
      <c r="C13142" s="1" t="s">
        <v>22976</v>
      </c>
      <c r="D13142" s="1" t="s">
        <v>1418</v>
      </c>
      <c r="E13142" s="1" t="s">
        <v>5849</v>
      </c>
      <c r="F13142" s="1" t="s">
        <v>489</v>
      </c>
      <c r="G13142" s="1" t="s">
        <v>17</v>
      </c>
      <c r="H13142" s="1">
        <v>45.0</v>
      </c>
      <c r="I13142" s="3">
        <v>43853.25</v>
      </c>
      <c r="J13142" s="1">
        <v>0.279963396231049</v>
      </c>
      <c r="K13142" s="1" t="s">
        <v>166</v>
      </c>
      <c r="M13142" s="3">
        <v>43853.30744888889</v>
      </c>
    </row>
    <row r="13143">
      <c r="A13143" s="1">
        <v>13141.0</v>
      </c>
      <c r="B13143" s="1" t="s">
        <v>624</v>
      </c>
      <c r="C13143" s="1" t="s">
        <v>22977</v>
      </c>
      <c r="D13143" s="1" t="s">
        <v>7392</v>
      </c>
      <c r="E13143" s="1" t="s">
        <v>22978</v>
      </c>
      <c r="F13143" s="1" t="s">
        <v>628</v>
      </c>
      <c r="G13143" s="1" t="s">
        <v>39</v>
      </c>
      <c r="H13143" s="1">
        <v>45.0</v>
      </c>
      <c r="I13143" s="3">
        <v>43550.333333333336</v>
      </c>
      <c r="J13143" s="1">
        <v>0.381158515958464</v>
      </c>
      <c r="K13143" s="1" t="s">
        <v>24</v>
      </c>
      <c r="M13143" s="3">
        <v>43550.269439525466</v>
      </c>
    </row>
    <row r="13144">
      <c r="A13144" s="1">
        <v>13142.0</v>
      </c>
      <c r="B13144" s="1" t="s">
        <v>282</v>
      </c>
      <c r="C13144" s="1" t="s">
        <v>22979</v>
      </c>
      <c r="D13144" s="1" t="s">
        <v>284</v>
      </c>
      <c r="E13144" s="1" t="s">
        <v>713</v>
      </c>
      <c r="F13144" s="1" t="s">
        <v>286</v>
      </c>
      <c r="G13144" s="1" t="s">
        <v>35</v>
      </c>
      <c r="H13144" s="1">
        <v>45.0</v>
      </c>
      <c r="I13144" s="3">
        <v>44167.229166666664</v>
      </c>
      <c r="J13144" s="1">
        <v>0.0940939578946598</v>
      </c>
      <c r="K13144" s="1" t="s">
        <v>218</v>
      </c>
      <c r="L13144" s="1" t="s">
        <v>287</v>
      </c>
      <c r="M13144" s="3">
        <v>44167.262610590275</v>
      </c>
    </row>
    <row r="13145">
      <c r="A13145" s="1">
        <v>13143.0</v>
      </c>
      <c r="B13145" s="1" t="s">
        <v>13404</v>
      </c>
      <c r="C13145" s="1" t="s">
        <v>22980</v>
      </c>
      <c r="D13145" s="1" t="s">
        <v>121</v>
      </c>
      <c r="E13145" s="1" t="s">
        <v>22981</v>
      </c>
      <c r="F13145" s="1" t="s">
        <v>22317</v>
      </c>
      <c r="G13145" s="1" t="s">
        <v>89</v>
      </c>
      <c r="H13145" s="1">
        <v>45.0</v>
      </c>
      <c r="I13145" s="3">
        <v>43859.71024355324</v>
      </c>
      <c r="J13145" s="1">
        <v>3.26466267859537</v>
      </c>
      <c r="K13145" s="1" t="s">
        <v>18</v>
      </c>
      <c r="M13145" s="3">
        <v>43859.72643184028</v>
      </c>
    </row>
    <row r="13146">
      <c r="A13146" s="1">
        <v>13144.0</v>
      </c>
      <c r="B13146" s="1" t="s">
        <v>1731</v>
      </c>
      <c r="C13146" s="1" t="s">
        <v>22982</v>
      </c>
      <c r="D13146" s="1" t="s">
        <v>813</v>
      </c>
      <c r="E13146" s="1" t="s">
        <v>2049</v>
      </c>
      <c r="F13146" s="1" t="s">
        <v>1734</v>
      </c>
      <c r="G13146" s="1" t="s">
        <v>17</v>
      </c>
      <c r="H13146" s="1">
        <v>45.0</v>
      </c>
      <c r="I13146" s="3">
        <v>43787.583333333336</v>
      </c>
      <c r="J13146" s="1">
        <v>1.30935622827835</v>
      </c>
      <c r="K13146" s="1" t="s">
        <v>18</v>
      </c>
      <c r="M13146" s="3">
        <v>43787.61918523148</v>
      </c>
    </row>
    <row r="13147">
      <c r="A13147" s="1">
        <v>13145.0</v>
      </c>
      <c r="B13147" s="1" t="s">
        <v>303</v>
      </c>
      <c r="C13147" s="1" t="s">
        <v>22983</v>
      </c>
      <c r="D13147" s="1" t="s">
        <v>305</v>
      </c>
      <c r="E13147" s="1" t="s">
        <v>2306</v>
      </c>
      <c r="F13147" s="1" t="s">
        <v>307</v>
      </c>
      <c r="G13147" s="1" t="s">
        <v>35</v>
      </c>
      <c r="H13147" s="1">
        <v>45.0</v>
      </c>
      <c r="I13147" s="3">
        <v>44189.416666666664</v>
      </c>
      <c r="J13147" s="1">
        <v>1.4128616076358</v>
      </c>
      <c r="K13147" s="1" t="s">
        <v>24</v>
      </c>
      <c r="M13147" s="3">
        <v>44189.44471398148</v>
      </c>
    </row>
    <row r="13148">
      <c r="A13148" s="1">
        <v>13146.0</v>
      </c>
      <c r="B13148" s="1" t="s">
        <v>6558</v>
      </c>
      <c r="C13148" s="1" t="s">
        <v>22984</v>
      </c>
      <c r="D13148" s="1" t="s">
        <v>18160</v>
      </c>
      <c r="E13148" s="1" t="s">
        <v>7398</v>
      </c>
      <c r="F13148" s="1" t="s">
        <v>6562</v>
      </c>
      <c r="G13148" s="1" t="s">
        <v>35</v>
      </c>
      <c r="H13148" s="1">
        <v>45.0</v>
      </c>
      <c r="I13148" s="3">
        <v>44204.6875</v>
      </c>
      <c r="J13148" s="1">
        <v>2.43049070844431</v>
      </c>
      <c r="K13148" s="1" t="s">
        <v>24</v>
      </c>
      <c r="L13148" s="1" t="s">
        <v>1830</v>
      </c>
      <c r="M13148" s="3">
        <v>44204.72538221065</v>
      </c>
    </row>
    <row r="13149">
      <c r="A13149" s="1">
        <v>13147.0</v>
      </c>
      <c r="B13149" s="1" t="s">
        <v>4270</v>
      </c>
      <c r="C13149" s="1" t="s">
        <v>22985</v>
      </c>
      <c r="D13149" s="1" t="s">
        <v>1179</v>
      </c>
      <c r="E13149" s="1" t="s">
        <v>22986</v>
      </c>
      <c r="F13149" s="1" t="s">
        <v>4273</v>
      </c>
      <c r="G13149" s="1" t="s">
        <v>39</v>
      </c>
      <c r="H13149" s="1">
        <v>45.0</v>
      </c>
      <c r="I13149" s="3">
        <v>43924.708333333336</v>
      </c>
      <c r="J13149" s="1">
        <v>1.29374617909832</v>
      </c>
      <c r="K13149" s="1" t="s">
        <v>18</v>
      </c>
      <c r="M13149" s="3">
        <v>43924.80365158565</v>
      </c>
    </row>
    <row r="13150">
      <c r="A13150" s="1">
        <v>13148.0</v>
      </c>
      <c r="B13150" s="1" t="s">
        <v>288</v>
      </c>
      <c r="C13150" s="1" t="s">
        <v>22987</v>
      </c>
      <c r="D13150" s="1" t="s">
        <v>3851</v>
      </c>
      <c r="E13150" s="1" t="s">
        <v>1237</v>
      </c>
      <c r="F13150" s="1" t="s">
        <v>292</v>
      </c>
      <c r="G13150" s="1" t="s">
        <v>17</v>
      </c>
      <c r="H13150" s="1">
        <v>45.0</v>
      </c>
      <c r="I13150" s="3">
        <v>43709.625</v>
      </c>
      <c r="J13150" s="1">
        <v>0.657910279843624</v>
      </c>
      <c r="K13150" s="1" t="s">
        <v>24</v>
      </c>
      <c r="M13150" s="3">
        <v>43714.66481002315</v>
      </c>
    </row>
    <row r="13151">
      <c r="A13151" s="1">
        <v>13149.0</v>
      </c>
      <c r="B13151" s="1" t="s">
        <v>303</v>
      </c>
      <c r="C13151" s="1" t="s">
        <v>22988</v>
      </c>
      <c r="D13151" s="1" t="s">
        <v>305</v>
      </c>
      <c r="E13151" s="1" t="s">
        <v>1782</v>
      </c>
      <c r="F13151" s="1" t="s">
        <v>307</v>
      </c>
      <c r="G13151" s="1" t="s">
        <v>17</v>
      </c>
      <c r="H13151" s="1">
        <v>45.0</v>
      </c>
      <c r="I13151" s="3">
        <v>43849.791666666664</v>
      </c>
      <c r="J13151" s="1">
        <v>1.21604071072823</v>
      </c>
      <c r="K13151" s="1" t="s">
        <v>24</v>
      </c>
      <c r="M13151" s="3">
        <v>43849.81109899306</v>
      </c>
    </row>
    <row r="13152">
      <c r="A13152" s="1">
        <v>13150.0</v>
      </c>
      <c r="B13152" s="1" t="s">
        <v>6377</v>
      </c>
      <c r="C13152" s="1" t="s">
        <v>22989</v>
      </c>
      <c r="D13152" s="1" t="s">
        <v>207</v>
      </c>
      <c r="E13152" s="1" t="s">
        <v>22990</v>
      </c>
      <c r="F13152" s="1" t="s">
        <v>6380</v>
      </c>
      <c r="G13152" s="1" t="s">
        <v>89</v>
      </c>
      <c r="H13152" s="1">
        <v>45.0</v>
      </c>
      <c r="I13152" s="3">
        <v>44047.75089616898</v>
      </c>
      <c r="J13152" s="1">
        <v>0.74095594901</v>
      </c>
      <c r="K13152" s="1" t="s">
        <v>24</v>
      </c>
      <c r="M13152" s="3">
        <v>44047.77420636574</v>
      </c>
    </row>
    <row r="13153">
      <c r="A13153" s="1">
        <v>13151.0</v>
      </c>
      <c r="B13153" s="1" t="s">
        <v>2891</v>
      </c>
      <c r="C13153" s="1" t="s">
        <v>22991</v>
      </c>
      <c r="D13153" s="1" t="s">
        <v>121</v>
      </c>
      <c r="E13153" s="1" t="s">
        <v>22992</v>
      </c>
      <c r="F13153" s="1" t="s">
        <v>2894</v>
      </c>
      <c r="G13153" s="1" t="s">
        <v>39</v>
      </c>
      <c r="H13153" s="1">
        <v>45.0</v>
      </c>
      <c r="I13153" s="3">
        <v>43810.625</v>
      </c>
      <c r="J13153" s="1">
        <v>1.670088243595</v>
      </c>
      <c r="K13153" s="1" t="s">
        <v>46</v>
      </c>
      <c r="M13153" s="3">
        <v>43810.664332789354</v>
      </c>
    </row>
    <row r="13154">
      <c r="A13154" s="1">
        <v>13152.0</v>
      </c>
      <c r="B13154" s="1" t="s">
        <v>4356</v>
      </c>
      <c r="C13154" s="1" t="s">
        <v>22993</v>
      </c>
      <c r="D13154" s="1" t="s">
        <v>411</v>
      </c>
      <c r="E13154" s="1" t="s">
        <v>13769</v>
      </c>
      <c r="F13154" s="1" t="s">
        <v>4359</v>
      </c>
      <c r="G13154" s="1" t="s">
        <v>17</v>
      </c>
      <c r="H13154" s="1">
        <v>45.0</v>
      </c>
      <c r="I13154" s="3">
        <v>44083.229166666664</v>
      </c>
      <c r="J13154" s="1">
        <v>0.0504292150677841</v>
      </c>
      <c r="K13154" s="1" t="s">
        <v>62</v>
      </c>
      <c r="M13154" s="3">
        <v>44083.29043534722</v>
      </c>
    </row>
    <row r="13155">
      <c r="A13155" s="1">
        <v>13153.0</v>
      </c>
      <c r="B13155" s="1" t="s">
        <v>73</v>
      </c>
      <c r="C13155" s="1" t="s">
        <v>22994</v>
      </c>
      <c r="D13155" s="1" t="s">
        <v>5629</v>
      </c>
      <c r="E13155" s="1" t="s">
        <v>9588</v>
      </c>
      <c r="F13155" s="1" t="s">
        <v>77</v>
      </c>
      <c r="G13155" s="1" t="s">
        <v>17</v>
      </c>
      <c r="H13155" s="1">
        <v>45.0</v>
      </c>
      <c r="I13155" s="3">
        <v>44196.645833333336</v>
      </c>
      <c r="J13155" s="1">
        <v>1.00079755737013</v>
      </c>
      <c r="K13155" s="1" t="s">
        <v>24</v>
      </c>
      <c r="L13155" s="1" t="s">
        <v>940</v>
      </c>
      <c r="M13155" s="3">
        <v>44196.86526799769</v>
      </c>
    </row>
    <row r="13156">
      <c r="A13156" s="1">
        <v>13154.0</v>
      </c>
      <c r="B13156" s="1" t="s">
        <v>22995</v>
      </c>
      <c r="C13156" s="1" t="s">
        <v>22996</v>
      </c>
      <c r="D13156" s="1" t="s">
        <v>1802</v>
      </c>
      <c r="E13156" s="1" t="s">
        <v>22997</v>
      </c>
      <c r="F13156" s="1" t="s">
        <v>22998</v>
      </c>
      <c r="G13156" s="1" t="s">
        <v>39</v>
      </c>
      <c r="H13156" s="1">
        <v>45.0</v>
      </c>
      <c r="I13156" s="3">
        <v>43866.291666666664</v>
      </c>
      <c r="J13156" s="1">
        <v>0.0</v>
      </c>
      <c r="K13156" s="1" t="s">
        <v>18</v>
      </c>
      <c r="M13156" s="3">
        <v>43866.335445868055</v>
      </c>
    </row>
    <row r="13157">
      <c r="A13157" s="1">
        <v>13155.0</v>
      </c>
      <c r="B13157" s="1" t="s">
        <v>4426</v>
      </c>
      <c r="C13157" s="1" t="s">
        <v>22999</v>
      </c>
      <c r="D13157" s="1" t="s">
        <v>1243</v>
      </c>
      <c r="E13157" s="1" t="s">
        <v>13728</v>
      </c>
      <c r="F13157" s="1" t="s">
        <v>4429</v>
      </c>
      <c r="G13157" s="1" t="s">
        <v>17</v>
      </c>
      <c r="H13157" s="1">
        <v>45.0</v>
      </c>
      <c r="I13157" s="3">
        <v>44144.666666666664</v>
      </c>
      <c r="J13157" s="1">
        <v>1.87927058743803</v>
      </c>
      <c r="K13157" s="1" t="s">
        <v>46</v>
      </c>
      <c r="L13157" s="1" t="s">
        <v>4430</v>
      </c>
      <c r="M13157" s="3">
        <v>44144.702067164355</v>
      </c>
    </row>
    <row r="13158">
      <c r="A13158" s="1">
        <v>13156.0</v>
      </c>
      <c r="B13158" s="1" t="s">
        <v>308</v>
      </c>
      <c r="C13158" s="1" t="s">
        <v>23000</v>
      </c>
      <c r="D13158" s="1" t="s">
        <v>310</v>
      </c>
      <c r="E13158" s="1" t="s">
        <v>311</v>
      </c>
      <c r="F13158" s="1" t="s">
        <v>312</v>
      </c>
      <c r="G13158" s="1" t="s">
        <v>17</v>
      </c>
      <c r="H13158" s="1">
        <v>45.0</v>
      </c>
      <c r="I13158" s="3">
        <v>44190.229166666664</v>
      </c>
      <c r="J13158" s="1">
        <v>1.37500568634996</v>
      </c>
      <c r="K13158" s="1" t="s">
        <v>24</v>
      </c>
      <c r="L13158" s="1" t="s">
        <v>96</v>
      </c>
      <c r="M13158" s="3">
        <v>44190.2601481713</v>
      </c>
    </row>
    <row r="13159">
      <c r="A13159" s="1">
        <v>13157.0</v>
      </c>
      <c r="B13159" s="1" t="s">
        <v>340</v>
      </c>
      <c r="C13159" s="1" t="s">
        <v>23001</v>
      </c>
      <c r="D13159" s="1" t="s">
        <v>1549</v>
      </c>
      <c r="E13159" s="1" t="s">
        <v>23002</v>
      </c>
      <c r="F13159" s="1" t="s">
        <v>344</v>
      </c>
      <c r="G13159" s="1" t="s">
        <v>89</v>
      </c>
      <c r="H13159" s="1">
        <v>45.0</v>
      </c>
      <c r="I13159" s="3">
        <v>43845.75891460648</v>
      </c>
      <c r="J13159" s="1">
        <v>1.94138417210249</v>
      </c>
      <c r="K13159" s="1" t="s">
        <v>83</v>
      </c>
      <c r="M13159" s="3">
        <v>43845.75951196759</v>
      </c>
    </row>
    <row r="13160">
      <c r="A13160" s="1">
        <v>13158.0</v>
      </c>
      <c r="B13160" s="1" t="s">
        <v>1031</v>
      </c>
      <c r="C13160" s="1" t="s">
        <v>23003</v>
      </c>
      <c r="D13160" s="1" t="s">
        <v>93</v>
      </c>
      <c r="E13160" s="1" t="s">
        <v>2117</v>
      </c>
      <c r="F13160" s="1" t="s">
        <v>1034</v>
      </c>
      <c r="G13160" s="1" t="s">
        <v>17</v>
      </c>
      <c r="H13160" s="1">
        <v>45.0</v>
      </c>
      <c r="I13160" s="3">
        <v>43718.375</v>
      </c>
      <c r="J13160" s="1">
        <v>0.983970225462957</v>
      </c>
      <c r="K13160" s="1" t="s">
        <v>24</v>
      </c>
      <c r="M13160" s="3">
        <v>43719.4910487963</v>
      </c>
    </row>
    <row r="13161">
      <c r="A13161" s="1">
        <v>13159.0</v>
      </c>
      <c r="B13161" s="1" t="s">
        <v>553</v>
      </c>
      <c r="C13161" s="1" t="s">
        <v>23004</v>
      </c>
      <c r="D13161" s="1" t="s">
        <v>555</v>
      </c>
      <c r="E13161" s="1" t="s">
        <v>4231</v>
      </c>
      <c r="F13161" s="1" t="s">
        <v>557</v>
      </c>
      <c r="G13161" s="1" t="s">
        <v>17</v>
      </c>
      <c r="H13161" s="1">
        <v>45.0</v>
      </c>
      <c r="I13161" s="3">
        <v>44168.895833333336</v>
      </c>
      <c r="J13161" s="1">
        <v>1.65741652739111</v>
      </c>
      <c r="K13161" s="1" t="s">
        <v>46</v>
      </c>
      <c r="L13161" s="1" t="s">
        <v>558</v>
      </c>
      <c r="M13161" s="3">
        <v>44169.683357222224</v>
      </c>
    </row>
    <row r="13162">
      <c r="A13162" s="1">
        <v>13160.0</v>
      </c>
      <c r="B13162" s="1" t="s">
        <v>184</v>
      </c>
      <c r="C13162" s="1" t="s">
        <v>23005</v>
      </c>
      <c r="D13162" s="1" t="s">
        <v>148</v>
      </c>
      <c r="E13162" s="1" t="s">
        <v>1816</v>
      </c>
      <c r="F13162" s="1" t="s">
        <v>187</v>
      </c>
      <c r="G13162" s="1" t="s">
        <v>17</v>
      </c>
      <c r="H13162" s="1">
        <v>45.0</v>
      </c>
      <c r="I13162" s="3">
        <v>43788.75</v>
      </c>
      <c r="J13162" s="1">
        <v>1.50726846852151</v>
      </c>
      <c r="K13162" s="1" t="s">
        <v>24</v>
      </c>
      <c r="M13162" s="3">
        <v>43788.77997657407</v>
      </c>
    </row>
    <row r="13163">
      <c r="A13163" s="1">
        <v>13161.0</v>
      </c>
      <c r="B13163" s="1" t="s">
        <v>389</v>
      </c>
      <c r="C13163" s="1" t="s">
        <v>23006</v>
      </c>
      <c r="D13163" s="1" t="s">
        <v>2601</v>
      </c>
      <c r="E13163" s="1" t="s">
        <v>23007</v>
      </c>
      <c r="F13163" s="1" t="s">
        <v>393</v>
      </c>
      <c r="G13163" s="1" t="s">
        <v>89</v>
      </c>
      <c r="H13163" s="1">
        <v>45.0</v>
      </c>
      <c r="I13163" s="3">
        <v>43823.76720635417</v>
      </c>
      <c r="J13163" s="1">
        <v>1.8893899703714</v>
      </c>
      <c r="K13163" s="1" t="s">
        <v>18</v>
      </c>
      <c r="M13163" s="3">
        <v>43823.76752965278</v>
      </c>
    </row>
    <row r="13164">
      <c r="A13164" s="1">
        <v>13162.0</v>
      </c>
      <c r="B13164" s="1" t="s">
        <v>1858</v>
      </c>
      <c r="C13164" s="1" t="s">
        <v>23008</v>
      </c>
      <c r="D13164" s="1" t="s">
        <v>818</v>
      </c>
      <c r="E13164" s="1" t="s">
        <v>23009</v>
      </c>
      <c r="F13164" s="1" t="s">
        <v>1861</v>
      </c>
      <c r="G13164" s="1" t="s">
        <v>17</v>
      </c>
      <c r="H13164" s="1">
        <v>45.0</v>
      </c>
      <c r="I13164" s="3">
        <v>44161.166666666664</v>
      </c>
      <c r="J13164" s="1">
        <v>2.97532192264258</v>
      </c>
      <c r="K13164" s="1" t="s">
        <v>18</v>
      </c>
      <c r="L13164" s="1" t="s">
        <v>1047</v>
      </c>
      <c r="M13164" s="3">
        <v>44161.23021068287</v>
      </c>
    </row>
    <row r="13165">
      <c r="A13165" s="1">
        <v>13163.0</v>
      </c>
      <c r="B13165" s="1" t="s">
        <v>1023</v>
      </c>
      <c r="C13165" s="1" t="s">
        <v>23010</v>
      </c>
      <c r="D13165" s="1" t="s">
        <v>1370</v>
      </c>
      <c r="E13165" s="1" t="s">
        <v>1371</v>
      </c>
      <c r="F13165" s="1" t="s">
        <v>1027</v>
      </c>
      <c r="G13165" s="1" t="s">
        <v>35</v>
      </c>
      <c r="H13165" s="1">
        <v>45.0</v>
      </c>
      <c r="I13165" s="3">
        <v>43558.75</v>
      </c>
      <c r="J13165" s="1">
        <v>5.31280516058241</v>
      </c>
      <c r="K13165" s="1" t="s">
        <v>24</v>
      </c>
      <c r="M13165" s="3">
        <v>43558.74464690972</v>
      </c>
    </row>
    <row r="13166">
      <c r="A13166" s="1">
        <v>13164.0</v>
      </c>
      <c r="B13166" s="1" t="s">
        <v>2526</v>
      </c>
      <c r="C13166" s="1" t="s">
        <v>23011</v>
      </c>
      <c r="D13166" s="1" t="s">
        <v>23012</v>
      </c>
      <c r="E13166" s="1" t="s">
        <v>23013</v>
      </c>
      <c r="F13166" s="1" t="s">
        <v>2530</v>
      </c>
      <c r="G13166" s="1" t="s">
        <v>17</v>
      </c>
      <c r="H13166" s="1">
        <v>45.0</v>
      </c>
      <c r="I13166" s="3">
        <v>43861.239583333336</v>
      </c>
      <c r="J13166" s="1">
        <v>8.77332745165466</v>
      </c>
      <c r="K13166" s="1" t="s">
        <v>83</v>
      </c>
      <c r="M13166" s="3">
        <v>43861.28951417824</v>
      </c>
    </row>
    <row r="13167">
      <c r="A13167" s="1">
        <v>13165.0</v>
      </c>
      <c r="B13167" s="1" t="s">
        <v>19</v>
      </c>
      <c r="C13167" s="1" t="s">
        <v>23014</v>
      </c>
      <c r="D13167" s="1" t="s">
        <v>2983</v>
      </c>
      <c r="E13167" s="1" t="s">
        <v>1866</v>
      </c>
      <c r="F13167" s="1" t="s">
        <v>23</v>
      </c>
      <c r="G13167" s="1" t="s">
        <v>35</v>
      </c>
      <c r="H13167" s="1">
        <v>45.0</v>
      </c>
      <c r="I13167" s="3">
        <v>43565.291666666664</v>
      </c>
      <c r="J13167" s="1">
        <v>0.343090167073344</v>
      </c>
      <c r="K13167" s="1" t="s">
        <v>24</v>
      </c>
      <c r="M13167" s="3">
        <v>43565.319754675926</v>
      </c>
    </row>
    <row r="13168">
      <c r="A13168" s="1">
        <v>13166.0</v>
      </c>
      <c r="B13168" s="1" t="s">
        <v>340</v>
      </c>
      <c r="C13168" s="1" t="s">
        <v>23015</v>
      </c>
      <c r="D13168" s="1" t="s">
        <v>342</v>
      </c>
      <c r="E13168" s="1" t="s">
        <v>13235</v>
      </c>
      <c r="F13168" s="1" t="s">
        <v>344</v>
      </c>
      <c r="G13168" s="1" t="s">
        <v>17</v>
      </c>
      <c r="H13168" s="1">
        <v>45.0</v>
      </c>
      <c r="I13168" s="3">
        <v>44092.229166666664</v>
      </c>
      <c r="J13168" s="1">
        <v>0.654194338255228</v>
      </c>
      <c r="K13168" s="1" t="s">
        <v>83</v>
      </c>
      <c r="M13168" s="3">
        <v>44092.26141799769</v>
      </c>
    </row>
    <row r="13169">
      <c r="A13169" s="1">
        <v>13167.0</v>
      </c>
      <c r="B13169" s="1" t="s">
        <v>459</v>
      </c>
      <c r="C13169" s="1" t="s">
        <v>23016</v>
      </c>
      <c r="D13169" s="1" t="s">
        <v>461</v>
      </c>
      <c r="E13169" s="1" t="s">
        <v>8478</v>
      </c>
      <c r="F13169" s="1" t="s">
        <v>463</v>
      </c>
      <c r="G13169" s="1" t="s">
        <v>17</v>
      </c>
      <c r="H13169" s="1">
        <v>45.0</v>
      </c>
      <c r="I13169" s="3">
        <v>44165.625</v>
      </c>
      <c r="J13169" s="1">
        <v>0.0922153380466202</v>
      </c>
      <c r="K13169" s="1" t="s">
        <v>24</v>
      </c>
      <c r="L13169" s="1" t="s">
        <v>464</v>
      </c>
      <c r="M13169" s="3">
        <v>44165.62523913194</v>
      </c>
    </row>
    <row r="13170">
      <c r="A13170" s="1">
        <v>13168.0</v>
      </c>
      <c r="B13170" s="1" t="s">
        <v>4601</v>
      </c>
      <c r="C13170" s="1" t="s">
        <v>23017</v>
      </c>
      <c r="D13170" s="1" t="s">
        <v>338</v>
      </c>
      <c r="E13170" s="1" t="s">
        <v>23018</v>
      </c>
      <c r="F13170" s="1" t="s">
        <v>4605</v>
      </c>
      <c r="G13170" s="1" t="s">
        <v>39</v>
      </c>
      <c r="H13170" s="1">
        <v>45.0</v>
      </c>
      <c r="I13170" s="3">
        <v>44020.260416666664</v>
      </c>
      <c r="J13170" s="1">
        <v>0.993674790841125</v>
      </c>
      <c r="K13170" s="1" t="s">
        <v>166</v>
      </c>
      <c r="L13170" s="1" t="s">
        <v>4606</v>
      </c>
      <c r="M13170" s="3">
        <v>44020.29549238426</v>
      </c>
    </row>
    <row r="13171">
      <c r="A13171" s="1">
        <v>13169.0</v>
      </c>
      <c r="B13171" s="1" t="s">
        <v>23019</v>
      </c>
      <c r="C13171" s="1" t="s">
        <v>23020</v>
      </c>
      <c r="D13171" s="1" t="s">
        <v>19582</v>
      </c>
      <c r="E13171" s="1" t="s">
        <v>23021</v>
      </c>
      <c r="F13171" s="1" t="s">
        <v>23022</v>
      </c>
      <c r="G13171" s="1" t="s">
        <v>89</v>
      </c>
      <c r="H13171" s="1">
        <v>45.0</v>
      </c>
      <c r="I13171" s="3">
        <v>43870.665485578706</v>
      </c>
      <c r="J13171" s="1">
        <v>1.25223519249233</v>
      </c>
      <c r="K13171" s="1" t="s">
        <v>218</v>
      </c>
      <c r="M13171" s="3">
        <v>43870.67051684028</v>
      </c>
    </row>
    <row r="13172">
      <c r="A13172" s="1">
        <v>13170.0</v>
      </c>
      <c r="B13172" s="1" t="s">
        <v>119</v>
      </c>
      <c r="C13172" s="1" t="s">
        <v>23023</v>
      </c>
      <c r="D13172" s="1" t="s">
        <v>37</v>
      </c>
      <c r="E13172" s="1" t="s">
        <v>23024</v>
      </c>
      <c r="F13172" s="1" t="s">
        <v>123</v>
      </c>
      <c r="G13172" s="1" t="s">
        <v>39</v>
      </c>
      <c r="H13172" s="1">
        <v>45.0</v>
      </c>
      <c r="I13172" s="3">
        <v>44244.229166666664</v>
      </c>
      <c r="J13172" s="1">
        <v>1.72865456076809</v>
      </c>
      <c r="K13172" s="1" t="s">
        <v>18</v>
      </c>
      <c r="M13172" s="3">
        <v>44244.26441193287</v>
      </c>
    </row>
    <row r="13173">
      <c r="A13173" s="1">
        <v>13171.0</v>
      </c>
      <c r="B13173" s="1" t="s">
        <v>2891</v>
      </c>
      <c r="C13173" s="1" t="s">
        <v>23025</v>
      </c>
      <c r="D13173" s="1" t="s">
        <v>1802</v>
      </c>
      <c r="E13173" s="1" t="s">
        <v>12778</v>
      </c>
      <c r="F13173" s="1" t="s">
        <v>2894</v>
      </c>
      <c r="G13173" s="1" t="s">
        <v>17</v>
      </c>
      <c r="H13173" s="1">
        <v>45.0</v>
      </c>
      <c r="I13173" s="3">
        <v>43810.208333333336</v>
      </c>
      <c r="J13173" s="1">
        <v>4.02840537927542</v>
      </c>
      <c r="K13173" s="1" t="s">
        <v>46</v>
      </c>
      <c r="M13173" s="3">
        <v>43810.240277743054</v>
      </c>
    </row>
    <row r="13174">
      <c r="A13174" s="1">
        <v>13172.0</v>
      </c>
      <c r="B13174" s="1" t="s">
        <v>434</v>
      </c>
      <c r="C13174" s="1" t="s">
        <v>23026</v>
      </c>
      <c r="D13174" s="1" t="s">
        <v>1250</v>
      </c>
      <c r="E13174" s="1" t="s">
        <v>4908</v>
      </c>
      <c r="F13174" s="1" t="s">
        <v>438</v>
      </c>
      <c r="G13174" s="1" t="s">
        <v>35</v>
      </c>
      <c r="H13174" s="1">
        <v>45.0</v>
      </c>
      <c r="I13174" s="3">
        <v>43707.208333333336</v>
      </c>
      <c r="J13174" s="1">
        <v>1.19982948089997</v>
      </c>
      <c r="K13174" s="1" t="s">
        <v>24</v>
      </c>
      <c r="M13174" s="3">
        <v>43707.23888505787</v>
      </c>
    </row>
    <row r="13175">
      <c r="A13175" s="1">
        <v>13173.0</v>
      </c>
      <c r="B13175" s="1" t="s">
        <v>239</v>
      </c>
      <c r="C13175" s="1" t="s">
        <v>23027</v>
      </c>
      <c r="D13175" s="1" t="s">
        <v>630</v>
      </c>
      <c r="E13175" s="1" t="s">
        <v>11287</v>
      </c>
      <c r="F13175" s="1" t="s">
        <v>243</v>
      </c>
      <c r="G13175" s="1" t="s">
        <v>35</v>
      </c>
      <c r="H13175" s="1">
        <v>45.0</v>
      </c>
      <c r="I13175" s="3">
        <v>43949.25</v>
      </c>
      <c r="J13175" s="1">
        <v>0.0</v>
      </c>
      <c r="K13175" s="1" t="s">
        <v>46</v>
      </c>
      <c r="M13175" s="3">
        <v>43949.316836087964</v>
      </c>
    </row>
    <row r="13176">
      <c r="A13176" s="1">
        <v>13174.0</v>
      </c>
      <c r="B13176" s="1" t="s">
        <v>742</v>
      </c>
      <c r="C13176" s="1" t="s">
        <v>23028</v>
      </c>
      <c r="D13176" s="1" t="s">
        <v>148</v>
      </c>
      <c r="E13176" s="1" t="s">
        <v>3823</v>
      </c>
      <c r="F13176" s="1" t="s">
        <v>746</v>
      </c>
      <c r="G13176" s="1" t="s">
        <v>35</v>
      </c>
      <c r="H13176" s="1">
        <v>45.0</v>
      </c>
      <c r="I13176" s="3">
        <v>44203.270833333336</v>
      </c>
      <c r="J13176" s="1">
        <v>1.90660277301001</v>
      </c>
      <c r="K13176" s="1" t="s">
        <v>24</v>
      </c>
      <c r="L13176" s="1" t="s">
        <v>747</v>
      </c>
      <c r="M13176" s="3">
        <v>44203.31045123842</v>
      </c>
    </row>
    <row r="13177">
      <c r="A13177" s="1">
        <v>13175.0</v>
      </c>
      <c r="B13177" s="1" t="s">
        <v>114</v>
      </c>
      <c r="C13177" s="1" t="s">
        <v>23029</v>
      </c>
      <c r="D13177" s="1" t="s">
        <v>116</v>
      </c>
      <c r="E13177" s="1" t="s">
        <v>1832</v>
      </c>
      <c r="F13177" s="1" t="s">
        <v>118</v>
      </c>
      <c r="G13177" s="1" t="s">
        <v>17</v>
      </c>
      <c r="H13177" s="1">
        <v>45.0</v>
      </c>
      <c r="I13177" s="3">
        <v>44056.25</v>
      </c>
      <c r="J13177" s="1">
        <v>4.14202806748948</v>
      </c>
      <c r="K13177" s="1" t="s">
        <v>24</v>
      </c>
      <c r="L13177" s="1" t="s">
        <v>1006</v>
      </c>
      <c r="M13177" s="3">
        <v>44056.28987571759</v>
      </c>
    </row>
    <row r="13178">
      <c r="A13178" s="1">
        <v>13176.0</v>
      </c>
      <c r="B13178" s="1" t="s">
        <v>176</v>
      </c>
      <c r="C13178" s="1" t="s">
        <v>23030</v>
      </c>
      <c r="D13178" s="1" t="s">
        <v>116</v>
      </c>
      <c r="E13178" s="1" t="s">
        <v>6229</v>
      </c>
      <c r="F13178" s="1" t="s">
        <v>180</v>
      </c>
      <c r="G13178" s="1" t="s">
        <v>17</v>
      </c>
      <c r="H13178" s="1">
        <v>45.0</v>
      </c>
      <c r="I13178" s="3">
        <v>44135.25</v>
      </c>
      <c r="J13178" s="1">
        <v>6.34025575428093</v>
      </c>
      <c r="K13178" s="1" t="s">
        <v>24</v>
      </c>
      <c r="M13178" s="3">
        <v>44135.32445346065</v>
      </c>
    </row>
    <row r="13179">
      <c r="A13179" s="1">
        <v>13177.0</v>
      </c>
      <c r="B13179" s="1" t="s">
        <v>293</v>
      </c>
      <c r="C13179" s="1" t="s">
        <v>23031</v>
      </c>
      <c r="D13179" s="1" t="s">
        <v>295</v>
      </c>
      <c r="E13179" s="1" t="s">
        <v>2620</v>
      </c>
      <c r="F13179" s="1" t="s">
        <v>297</v>
      </c>
      <c r="G13179" s="1" t="s">
        <v>17</v>
      </c>
      <c r="H13179" s="1">
        <v>45.0</v>
      </c>
      <c r="I13179" s="3">
        <v>43875.291666666664</v>
      </c>
      <c r="J13179" s="1">
        <v>0.368557859333211</v>
      </c>
      <c r="K13179" s="1" t="s">
        <v>62</v>
      </c>
      <c r="M13179" s="3">
        <v>43875.31875136574</v>
      </c>
    </row>
    <row r="13180">
      <c r="A13180" s="1">
        <v>13178.0</v>
      </c>
      <c r="B13180" s="1" t="s">
        <v>1031</v>
      </c>
      <c r="C13180" s="1" t="s">
        <v>23032</v>
      </c>
      <c r="D13180" s="1" t="s">
        <v>998</v>
      </c>
      <c r="E13180" s="1" t="s">
        <v>16792</v>
      </c>
      <c r="F13180" s="1" t="s">
        <v>1034</v>
      </c>
      <c r="G13180" s="1" t="s">
        <v>17</v>
      </c>
      <c r="H13180" s="1">
        <v>45.0</v>
      </c>
      <c r="I13180" s="3">
        <v>43776.375</v>
      </c>
      <c r="J13180" s="1">
        <v>1.58987904063497</v>
      </c>
      <c r="K13180" s="1" t="s">
        <v>24</v>
      </c>
      <c r="M13180" s="3">
        <v>43776.40778587963</v>
      </c>
    </row>
    <row r="13181">
      <c r="A13181" s="1">
        <v>13179.0</v>
      </c>
      <c r="B13181" s="1" t="s">
        <v>119</v>
      </c>
      <c r="C13181" s="1" t="s">
        <v>23033</v>
      </c>
      <c r="D13181" s="1" t="s">
        <v>37</v>
      </c>
      <c r="E13181" s="1" t="s">
        <v>23034</v>
      </c>
      <c r="F13181" s="1" t="s">
        <v>123</v>
      </c>
      <c r="G13181" s="1" t="s">
        <v>39</v>
      </c>
      <c r="H13181" s="1">
        <v>45.0</v>
      </c>
      <c r="I13181" s="3">
        <v>44210.604166666664</v>
      </c>
      <c r="J13181" s="1">
        <v>6.51998517496891</v>
      </c>
      <c r="K13181" s="1" t="s">
        <v>18</v>
      </c>
      <c r="M13181" s="3">
        <v>44210.62611181713</v>
      </c>
    </row>
    <row r="13182">
      <c r="A13182" s="1">
        <v>13180.0</v>
      </c>
      <c r="B13182" s="1" t="s">
        <v>2232</v>
      </c>
      <c r="C13182" s="1" t="s">
        <v>23035</v>
      </c>
      <c r="D13182" s="1" t="s">
        <v>2359</v>
      </c>
      <c r="E13182" s="1" t="s">
        <v>23036</v>
      </c>
      <c r="F13182" s="1" t="s">
        <v>2235</v>
      </c>
      <c r="G13182" s="1" t="s">
        <v>39</v>
      </c>
      <c r="H13182" s="1">
        <v>45.0</v>
      </c>
      <c r="I13182" s="3">
        <v>44194.260416666664</v>
      </c>
      <c r="J13182" s="1">
        <v>6.105595975911</v>
      </c>
      <c r="K13182" s="1" t="s">
        <v>18</v>
      </c>
      <c r="L13182" s="1" t="s">
        <v>9017</v>
      </c>
      <c r="M13182" s="3">
        <v>44194.291239074075</v>
      </c>
    </row>
    <row r="13183">
      <c r="A13183" s="1">
        <v>13181.0</v>
      </c>
      <c r="B13183" s="1" t="s">
        <v>2645</v>
      </c>
      <c r="C13183" s="1" t="s">
        <v>23037</v>
      </c>
      <c r="D13183" s="1" t="s">
        <v>1179</v>
      </c>
      <c r="E13183" s="1" t="s">
        <v>6639</v>
      </c>
      <c r="F13183" s="1" t="s">
        <v>2649</v>
      </c>
      <c r="G13183" s="1" t="s">
        <v>17</v>
      </c>
      <c r="H13183" s="1">
        <v>45.0</v>
      </c>
      <c r="I13183" s="3">
        <v>43956.583333333336</v>
      </c>
      <c r="J13183" s="1">
        <v>0.109103428852121</v>
      </c>
      <c r="K13183" s="1" t="s">
        <v>18</v>
      </c>
      <c r="M13183" s="3">
        <v>43956.64691116898</v>
      </c>
    </row>
    <row r="13184">
      <c r="A13184" s="1">
        <v>13182.0</v>
      </c>
      <c r="B13184" s="1" t="s">
        <v>485</v>
      </c>
      <c r="C13184" s="1" t="s">
        <v>23038</v>
      </c>
      <c r="D13184" s="1" t="s">
        <v>315</v>
      </c>
      <c r="E13184" s="1" t="s">
        <v>1675</v>
      </c>
      <c r="F13184" s="1" t="s">
        <v>489</v>
      </c>
      <c r="G13184" s="1" t="s">
        <v>17</v>
      </c>
      <c r="H13184" s="1">
        <v>45.0</v>
      </c>
      <c r="I13184" s="3">
        <v>44090.291666666664</v>
      </c>
      <c r="J13184" s="1">
        <v>4.3771588668763</v>
      </c>
      <c r="K13184" s="1" t="s">
        <v>166</v>
      </c>
      <c r="M13184" s="3">
        <v>44090.33432016204</v>
      </c>
    </row>
    <row r="13185">
      <c r="A13185" s="1">
        <v>13183.0</v>
      </c>
      <c r="B13185" s="1" t="s">
        <v>445</v>
      </c>
      <c r="C13185" s="1" t="s">
        <v>23039</v>
      </c>
      <c r="D13185" s="1" t="s">
        <v>2833</v>
      </c>
      <c r="E13185" s="1" t="s">
        <v>448</v>
      </c>
      <c r="F13185" s="1" t="s">
        <v>449</v>
      </c>
      <c r="G13185" s="1" t="s">
        <v>35</v>
      </c>
      <c r="H13185" s="1">
        <v>45.0</v>
      </c>
      <c r="I13185" s="3">
        <v>43651.5</v>
      </c>
      <c r="J13185" s="1">
        <v>2.03067422690419</v>
      </c>
      <c r="K13185" s="1" t="s">
        <v>24</v>
      </c>
      <c r="M13185" s="3">
        <v>43665.459044814816</v>
      </c>
    </row>
    <row r="13186">
      <c r="A13186" s="1">
        <v>13184.0</v>
      </c>
      <c r="B13186" s="1" t="s">
        <v>896</v>
      </c>
      <c r="C13186" s="1" t="s">
        <v>23040</v>
      </c>
      <c r="D13186" s="1" t="s">
        <v>7221</v>
      </c>
      <c r="E13186" s="1" t="s">
        <v>13826</v>
      </c>
      <c r="F13186" s="1" t="s">
        <v>900</v>
      </c>
      <c r="G13186" s="1" t="s">
        <v>17</v>
      </c>
      <c r="H13186" s="1">
        <v>45.0</v>
      </c>
      <c r="I13186" s="3">
        <v>44169.270833333336</v>
      </c>
      <c r="J13186" s="1">
        <v>4.51243639673346</v>
      </c>
      <c r="K13186" s="1" t="s">
        <v>24</v>
      </c>
      <c r="L13186" s="1" t="s">
        <v>741</v>
      </c>
      <c r="M13186" s="3">
        <v>44169.297887106484</v>
      </c>
    </row>
    <row r="13187">
      <c r="A13187" s="1">
        <v>13185.0</v>
      </c>
      <c r="B13187" s="1" t="s">
        <v>12</v>
      </c>
      <c r="C13187" s="1" t="s">
        <v>23041</v>
      </c>
      <c r="D13187" s="1" t="s">
        <v>411</v>
      </c>
      <c r="E13187" s="1" t="s">
        <v>6716</v>
      </c>
      <c r="F13187" s="1" t="s">
        <v>16</v>
      </c>
      <c r="G13187" s="1" t="s">
        <v>17</v>
      </c>
      <c r="H13187" s="1">
        <v>45.0</v>
      </c>
      <c r="I13187" s="3">
        <v>44084.625</v>
      </c>
      <c r="J13187" s="1">
        <v>1.46601720243759</v>
      </c>
      <c r="K13187" s="1" t="s">
        <v>18</v>
      </c>
      <c r="M13187" s="3">
        <v>44084.63664586806</v>
      </c>
    </row>
    <row r="13188">
      <c r="A13188" s="1">
        <v>13186.0</v>
      </c>
      <c r="B13188" s="1" t="s">
        <v>5904</v>
      </c>
      <c r="C13188" s="1" t="s">
        <v>23042</v>
      </c>
      <c r="D13188" s="1" t="s">
        <v>121</v>
      </c>
      <c r="E13188" s="1" t="s">
        <v>5906</v>
      </c>
      <c r="F13188" s="1" t="s">
        <v>5907</v>
      </c>
      <c r="G13188" s="1" t="s">
        <v>17</v>
      </c>
      <c r="H13188" s="1">
        <v>45.0</v>
      </c>
      <c r="I13188" s="3">
        <v>43869.270833333336</v>
      </c>
      <c r="J13188" s="1">
        <v>0.0</v>
      </c>
      <c r="K13188" s="1" t="s">
        <v>18</v>
      </c>
      <c r="M13188" s="3">
        <v>43869.28430946759</v>
      </c>
    </row>
    <row r="13189">
      <c r="A13189" s="1">
        <v>13187.0</v>
      </c>
      <c r="B13189" s="1" t="s">
        <v>2968</v>
      </c>
      <c r="C13189" s="1" t="s">
        <v>23043</v>
      </c>
      <c r="D13189" s="1" t="s">
        <v>7828</v>
      </c>
      <c r="E13189" s="1" t="s">
        <v>7829</v>
      </c>
      <c r="F13189" s="1" t="s">
        <v>2971</v>
      </c>
      <c r="G13189" s="1" t="s">
        <v>17</v>
      </c>
      <c r="H13189" s="1">
        <v>45.0</v>
      </c>
      <c r="I13189" s="3">
        <v>44047.416666666664</v>
      </c>
      <c r="J13189" s="1">
        <v>6.62042722829704</v>
      </c>
      <c r="K13189" s="1" t="s">
        <v>18</v>
      </c>
      <c r="L13189" s="1" t="s">
        <v>2972</v>
      </c>
      <c r="M13189" s="3">
        <v>44047.44441275463</v>
      </c>
    </row>
    <row r="13190">
      <c r="A13190" s="1">
        <v>13188.0</v>
      </c>
      <c r="B13190" s="1" t="s">
        <v>5332</v>
      </c>
      <c r="C13190" s="1" t="s">
        <v>23044</v>
      </c>
      <c r="D13190" s="1" t="s">
        <v>99</v>
      </c>
      <c r="E13190" s="1" t="s">
        <v>23045</v>
      </c>
      <c r="F13190" s="1" t="s">
        <v>5335</v>
      </c>
      <c r="G13190" s="1" t="s">
        <v>39</v>
      </c>
      <c r="H13190" s="1">
        <v>45.0</v>
      </c>
      <c r="I13190" s="3">
        <v>44243.270833333336</v>
      </c>
      <c r="J13190" s="1">
        <v>2.34226739179983</v>
      </c>
      <c r="K13190" s="1" t="s">
        <v>24</v>
      </c>
      <c r="L13190" s="1" t="s">
        <v>238</v>
      </c>
      <c r="M13190" s="3">
        <v>44243.30253584491</v>
      </c>
    </row>
    <row r="13191">
      <c r="A13191" s="1">
        <v>13189.0</v>
      </c>
      <c r="B13191" s="1" t="s">
        <v>124</v>
      </c>
      <c r="C13191" s="1" t="s">
        <v>23046</v>
      </c>
      <c r="D13191" s="1" t="s">
        <v>1494</v>
      </c>
      <c r="E13191" s="1" t="s">
        <v>2133</v>
      </c>
      <c r="F13191" s="1" t="s">
        <v>128</v>
      </c>
      <c r="G13191" s="1" t="s">
        <v>17</v>
      </c>
      <c r="H13191" s="1">
        <v>45.0</v>
      </c>
      <c r="I13191" s="3">
        <v>44091.4375</v>
      </c>
      <c r="J13191" s="1">
        <v>1.82461266609923</v>
      </c>
      <c r="K13191" s="1" t="s">
        <v>62</v>
      </c>
      <c r="L13191" s="1" t="s">
        <v>129</v>
      </c>
      <c r="M13191" s="3">
        <v>44091.470346469905</v>
      </c>
    </row>
    <row r="13192">
      <c r="A13192" s="1">
        <v>13190.0</v>
      </c>
      <c r="B13192" s="1" t="s">
        <v>2136</v>
      </c>
      <c r="C13192" s="1" t="s">
        <v>23047</v>
      </c>
      <c r="D13192" s="1" t="s">
        <v>27</v>
      </c>
      <c r="E13192" s="1" t="s">
        <v>2138</v>
      </c>
      <c r="F13192" s="1" t="s">
        <v>2139</v>
      </c>
      <c r="G13192" s="1" t="s">
        <v>17</v>
      </c>
      <c r="H13192" s="1">
        <v>45.0</v>
      </c>
      <c r="I13192" s="3">
        <v>44137.333333333336</v>
      </c>
      <c r="J13192" s="1">
        <v>2.92274628786874</v>
      </c>
      <c r="K13192" s="1" t="s">
        <v>18</v>
      </c>
      <c r="L13192" s="1" t="s">
        <v>2140</v>
      </c>
      <c r="M13192" s="3">
        <v>44137.38957668981</v>
      </c>
    </row>
    <row r="13193">
      <c r="A13193" s="1">
        <v>13191.0</v>
      </c>
      <c r="B13193" s="1" t="s">
        <v>620</v>
      </c>
      <c r="C13193" s="1" t="s">
        <v>23048</v>
      </c>
      <c r="D13193" s="1" t="s">
        <v>1325</v>
      </c>
      <c r="E13193" s="1" t="s">
        <v>23049</v>
      </c>
      <c r="F13193" s="1" t="s">
        <v>623</v>
      </c>
      <c r="G13193" s="1" t="s">
        <v>39</v>
      </c>
      <c r="H13193" s="1">
        <v>45.0</v>
      </c>
      <c r="I13193" s="3">
        <v>44027.75</v>
      </c>
      <c r="J13193" s="1">
        <v>2.42798323643237</v>
      </c>
      <c r="K13193" s="1" t="s">
        <v>18</v>
      </c>
      <c r="M13193" s="3">
        <v>44027.786152569446</v>
      </c>
    </row>
    <row r="13194">
      <c r="A13194" s="1">
        <v>13192.0</v>
      </c>
      <c r="B13194" s="1" t="s">
        <v>119</v>
      </c>
      <c r="C13194" s="1" t="s">
        <v>23050</v>
      </c>
      <c r="D13194" s="1" t="s">
        <v>49</v>
      </c>
      <c r="E13194" s="1" t="s">
        <v>23051</v>
      </c>
      <c r="F13194" s="1" t="s">
        <v>123</v>
      </c>
      <c r="G13194" s="1" t="s">
        <v>39</v>
      </c>
      <c r="H13194" s="1">
        <v>45.0</v>
      </c>
      <c r="I13194" s="3">
        <v>44057.291666666664</v>
      </c>
      <c r="J13194" s="1">
        <v>2.1278067432687</v>
      </c>
      <c r="K13194" s="1" t="s">
        <v>18</v>
      </c>
      <c r="M13194" s="3">
        <v>44057.31688675926</v>
      </c>
    </row>
    <row r="13195">
      <c r="A13195" s="1">
        <v>13193.0</v>
      </c>
      <c r="B13195" s="1" t="s">
        <v>1489</v>
      </c>
      <c r="C13195" s="1" t="s">
        <v>23052</v>
      </c>
      <c r="D13195" s="1" t="s">
        <v>818</v>
      </c>
      <c r="E13195" s="1" t="s">
        <v>23053</v>
      </c>
      <c r="F13195" s="1" t="s">
        <v>1492</v>
      </c>
      <c r="G13195" s="1" t="s">
        <v>39</v>
      </c>
      <c r="H13195" s="1">
        <v>45.0</v>
      </c>
      <c r="I13195" s="3">
        <v>44104.21875</v>
      </c>
      <c r="J13195" s="1">
        <v>2.78130200345429</v>
      </c>
      <c r="K13195" s="1" t="s">
        <v>18</v>
      </c>
      <c r="M13195" s="3">
        <v>44104.261182395836</v>
      </c>
    </row>
    <row r="13196">
      <c r="A13196" s="1">
        <v>13194.0</v>
      </c>
      <c r="B13196" s="1" t="s">
        <v>4657</v>
      </c>
      <c r="C13196" s="1" t="s">
        <v>23054</v>
      </c>
      <c r="D13196" s="1" t="s">
        <v>2464</v>
      </c>
      <c r="E13196" s="1" t="s">
        <v>23055</v>
      </c>
      <c r="F13196" s="1" t="s">
        <v>4660</v>
      </c>
      <c r="G13196" s="1" t="s">
        <v>39</v>
      </c>
      <c r="H13196" s="1">
        <v>45.0</v>
      </c>
      <c r="I13196" s="3">
        <v>44046.75069444445</v>
      </c>
      <c r="J13196" s="1">
        <v>0.0965779010601665</v>
      </c>
      <c r="K13196" s="1" t="s">
        <v>56</v>
      </c>
      <c r="L13196" s="1" t="s">
        <v>3023</v>
      </c>
      <c r="M13196" s="3">
        <v>44046.771115752315</v>
      </c>
    </row>
    <row r="13197">
      <c r="A13197" s="1">
        <v>13195.0</v>
      </c>
      <c r="B13197" s="1" t="s">
        <v>1012</v>
      </c>
      <c r="C13197" s="1" t="s">
        <v>23056</v>
      </c>
      <c r="D13197" s="1" t="s">
        <v>1014</v>
      </c>
      <c r="E13197" s="1" t="s">
        <v>2156</v>
      </c>
      <c r="F13197" s="1" t="s">
        <v>1016</v>
      </c>
      <c r="G13197" s="1" t="s">
        <v>17</v>
      </c>
      <c r="H13197" s="1">
        <v>45.0</v>
      </c>
      <c r="I13197" s="3">
        <v>43872.520833333336</v>
      </c>
      <c r="J13197" s="1">
        <v>0.140036149415105</v>
      </c>
      <c r="K13197" s="1" t="s">
        <v>166</v>
      </c>
      <c r="M13197" s="3">
        <v>43872.565018333335</v>
      </c>
    </row>
    <row r="13198">
      <c r="A13198" s="1">
        <v>13196.0</v>
      </c>
      <c r="B13198" s="1" t="s">
        <v>1012</v>
      </c>
      <c r="C13198" s="1" t="s">
        <v>23057</v>
      </c>
      <c r="D13198" s="1" t="s">
        <v>1014</v>
      </c>
      <c r="E13198" s="1" t="s">
        <v>1573</v>
      </c>
      <c r="F13198" s="1" t="s">
        <v>1016</v>
      </c>
      <c r="G13198" s="1" t="s">
        <v>17</v>
      </c>
      <c r="H13198" s="1">
        <v>45.0</v>
      </c>
      <c r="I13198" s="3">
        <v>43879.541666666664</v>
      </c>
      <c r="J13198" s="1">
        <v>0.51044367680022</v>
      </c>
      <c r="K13198" s="1" t="s">
        <v>166</v>
      </c>
      <c r="M13198" s="3">
        <v>43879.5756025463</v>
      </c>
    </row>
    <row r="13199">
      <c r="A13199" s="1">
        <v>13197.0</v>
      </c>
      <c r="B13199" s="1" t="s">
        <v>5043</v>
      </c>
      <c r="C13199" s="1" t="s">
        <v>23058</v>
      </c>
      <c r="D13199" s="1" t="s">
        <v>906</v>
      </c>
      <c r="E13199" s="1" t="s">
        <v>23059</v>
      </c>
      <c r="F13199" s="1" t="s">
        <v>5047</v>
      </c>
      <c r="G13199" s="1" t="s">
        <v>39</v>
      </c>
      <c r="H13199" s="1">
        <v>45.0</v>
      </c>
      <c r="I13199" s="3">
        <v>44238.6875</v>
      </c>
      <c r="J13199" s="1">
        <v>3.87727097861985</v>
      </c>
      <c r="K13199" s="1" t="s">
        <v>62</v>
      </c>
      <c r="L13199" s="1" t="s">
        <v>381</v>
      </c>
      <c r="M13199" s="3">
        <v>44238.72135204861</v>
      </c>
    </row>
    <row r="13200">
      <c r="A13200" s="1">
        <v>13198.0</v>
      </c>
      <c r="B13200" s="1" t="s">
        <v>12</v>
      </c>
      <c r="C13200" s="1" t="s">
        <v>23060</v>
      </c>
      <c r="D13200" s="1" t="s">
        <v>1813</v>
      </c>
      <c r="E13200" s="1" t="s">
        <v>1814</v>
      </c>
      <c r="F13200" s="1" t="s">
        <v>16</v>
      </c>
      <c r="G13200" s="1" t="s">
        <v>35</v>
      </c>
      <c r="H13200" s="1">
        <v>45.0</v>
      </c>
      <c r="I13200" s="3">
        <v>44210.291666666664</v>
      </c>
      <c r="J13200" s="1">
        <v>1.21260163603879</v>
      </c>
      <c r="K13200" s="1" t="s">
        <v>18</v>
      </c>
      <c r="M13200" s="3">
        <v>44210.32574825231</v>
      </c>
    </row>
    <row r="13201">
      <c r="A13201" s="1">
        <v>13199.0</v>
      </c>
      <c r="B13201" s="1" t="s">
        <v>1090</v>
      </c>
      <c r="C13201" s="1" t="s">
        <v>23061</v>
      </c>
      <c r="D13201" s="1" t="s">
        <v>1558</v>
      </c>
      <c r="E13201" s="1" t="s">
        <v>5937</v>
      </c>
      <c r="F13201" s="1" t="s">
        <v>1094</v>
      </c>
      <c r="G13201" s="1" t="s">
        <v>17</v>
      </c>
      <c r="H13201" s="1">
        <v>45.0</v>
      </c>
      <c r="I13201" s="3">
        <v>44201.75</v>
      </c>
      <c r="J13201" s="1">
        <v>1.72879154791902</v>
      </c>
      <c r="K13201" s="1" t="s">
        <v>166</v>
      </c>
      <c r="M13201" s="3">
        <v>44201.74030707176</v>
      </c>
    </row>
    <row r="13202">
      <c r="A13202" s="1">
        <v>13200.0</v>
      </c>
      <c r="B13202" s="1" t="s">
        <v>501</v>
      </c>
      <c r="C13202" s="1" t="s">
        <v>23062</v>
      </c>
      <c r="D13202" s="1" t="s">
        <v>503</v>
      </c>
      <c r="E13202" s="1" t="s">
        <v>504</v>
      </c>
      <c r="F13202" s="1" t="s">
        <v>505</v>
      </c>
      <c r="G13202" s="1" t="s">
        <v>17</v>
      </c>
      <c r="H13202" s="1">
        <v>45.0</v>
      </c>
      <c r="I13202" s="3">
        <v>43788.708333333336</v>
      </c>
      <c r="J13202" s="1">
        <v>0.672984357617424</v>
      </c>
      <c r="K13202" s="1" t="s">
        <v>18</v>
      </c>
      <c r="M13202" s="3">
        <v>43788.260425925924</v>
      </c>
    </row>
    <row r="13203">
      <c r="A13203" s="1">
        <v>13201.0</v>
      </c>
      <c r="B13203" s="1" t="s">
        <v>303</v>
      </c>
      <c r="C13203" s="1" t="s">
        <v>23063</v>
      </c>
      <c r="D13203" s="1" t="s">
        <v>305</v>
      </c>
      <c r="E13203" s="1" t="s">
        <v>1641</v>
      </c>
      <c r="F13203" s="1" t="s">
        <v>307</v>
      </c>
      <c r="G13203" s="1" t="s">
        <v>17</v>
      </c>
      <c r="H13203" s="1">
        <v>45.0</v>
      </c>
      <c r="I13203" s="3">
        <v>44006.791666666664</v>
      </c>
      <c r="J13203" s="1">
        <v>2.29256861360168</v>
      </c>
      <c r="K13203" s="1" t="s">
        <v>24</v>
      </c>
      <c r="M13203" s="3">
        <v>44006.81650887732</v>
      </c>
    </row>
    <row r="13204">
      <c r="A13204" s="1">
        <v>13202.0</v>
      </c>
      <c r="B13204" s="1" t="s">
        <v>655</v>
      </c>
      <c r="C13204" s="1" t="s">
        <v>23064</v>
      </c>
      <c r="D13204" s="1" t="s">
        <v>6130</v>
      </c>
      <c r="E13204" s="1" t="s">
        <v>6131</v>
      </c>
      <c r="F13204" s="1" t="s">
        <v>659</v>
      </c>
      <c r="G13204" s="1" t="s">
        <v>35</v>
      </c>
      <c r="H13204" s="1">
        <v>45.0</v>
      </c>
      <c r="I13204" s="3">
        <v>43637.458333333336</v>
      </c>
      <c r="J13204" s="1">
        <v>0.143760032580445</v>
      </c>
      <c r="K13204" s="1" t="s">
        <v>18</v>
      </c>
      <c r="M13204" s="3">
        <v>43637.530208310185</v>
      </c>
    </row>
    <row r="13205">
      <c r="A13205" s="1">
        <v>13203.0</v>
      </c>
      <c r="B13205" s="1" t="s">
        <v>84</v>
      </c>
      <c r="C13205" s="1" t="s">
        <v>23065</v>
      </c>
      <c r="D13205" s="1" t="s">
        <v>1549</v>
      </c>
      <c r="E13205" s="1" t="s">
        <v>3078</v>
      </c>
      <c r="F13205" s="1" t="s">
        <v>88</v>
      </c>
      <c r="G13205" s="1" t="s">
        <v>17</v>
      </c>
      <c r="H13205" s="1">
        <v>45.0</v>
      </c>
      <c r="I13205" s="3">
        <v>44068.625</v>
      </c>
      <c r="J13205" s="1">
        <v>1.8311130567953</v>
      </c>
      <c r="K13205" s="1" t="s">
        <v>83</v>
      </c>
      <c r="M13205" s="3">
        <v>44068.65785885417</v>
      </c>
    </row>
    <row r="13206">
      <c r="A13206" s="1">
        <v>13204.0</v>
      </c>
      <c r="B13206" s="1" t="s">
        <v>176</v>
      </c>
      <c r="C13206" s="1" t="s">
        <v>23066</v>
      </c>
      <c r="D13206" s="1" t="s">
        <v>178</v>
      </c>
      <c r="E13206" s="1" t="s">
        <v>6229</v>
      </c>
      <c r="F13206" s="1" t="s">
        <v>180</v>
      </c>
      <c r="G13206" s="1" t="s">
        <v>17</v>
      </c>
      <c r="H13206" s="1">
        <v>45.0</v>
      </c>
      <c r="I13206" s="3">
        <v>44140.25</v>
      </c>
      <c r="J13206" s="1">
        <v>3.08661185670288</v>
      </c>
      <c r="K13206" s="1" t="s">
        <v>24</v>
      </c>
      <c r="M13206" s="3">
        <v>44140.28312221065</v>
      </c>
    </row>
    <row r="13207">
      <c r="A13207" s="1">
        <v>13205.0</v>
      </c>
      <c r="B13207" s="1" t="s">
        <v>229</v>
      </c>
      <c r="C13207" s="1" t="s">
        <v>23067</v>
      </c>
      <c r="D13207" s="1" t="s">
        <v>207</v>
      </c>
      <c r="E13207" s="1" t="s">
        <v>339</v>
      </c>
      <c r="F13207" s="1" t="s">
        <v>232</v>
      </c>
      <c r="G13207" s="1" t="s">
        <v>17</v>
      </c>
      <c r="H13207" s="1">
        <v>45.0</v>
      </c>
      <c r="I13207" s="3">
        <v>44046.166666666664</v>
      </c>
      <c r="J13207" s="1">
        <v>0.403106995983172</v>
      </c>
      <c r="K13207" s="1" t="s">
        <v>24</v>
      </c>
      <c r="M13207" s="3">
        <v>44046.20168091435</v>
      </c>
    </row>
    <row r="13208">
      <c r="A13208" s="1">
        <v>13206.0</v>
      </c>
      <c r="B13208" s="1" t="s">
        <v>2877</v>
      </c>
      <c r="C13208" s="1" t="s">
        <v>23068</v>
      </c>
      <c r="D13208" s="1" t="s">
        <v>126</v>
      </c>
      <c r="E13208" s="1" t="s">
        <v>6748</v>
      </c>
      <c r="F13208" s="1" t="s">
        <v>2881</v>
      </c>
      <c r="G13208" s="1" t="s">
        <v>17</v>
      </c>
      <c r="H13208" s="1">
        <v>45.0</v>
      </c>
      <c r="I13208" s="3">
        <v>44135.333333333336</v>
      </c>
      <c r="J13208" s="1">
        <v>3.46368789921027</v>
      </c>
      <c r="K13208" s="1" t="s">
        <v>62</v>
      </c>
      <c r="M13208" s="3">
        <v>44135.37974099537</v>
      </c>
    </row>
    <row r="13209">
      <c r="A13209" s="1">
        <v>13207.0</v>
      </c>
      <c r="B13209" s="1" t="s">
        <v>2069</v>
      </c>
      <c r="C13209" s="1" t="s">
        <v>23069</v>
      </c>
      <c r="D13209" s="1" t="s">
        <v>326</v>
      </c>
      <c r="E13209" s="1" t="s">
        <v>7961</v>
      </c>
      <c r="F13209" s="1" t="s">
        <v>2072</v>
      </c>
      <c r="G13209" s="1" t="s">
        <v>17</v>
      </c>
      <c r="H13209" s="1">
        <v>45.0</v>
      </c>
      <c r="I13209" s="3">
        <v>43916.291666666664</v>
      </c>
      <c r="J13209" s="1">
        <v>1.16256596864934</v>
      </c>
      <c r="K13209" s="1" t="s">
        <v>24</v>
      </c>
      <c r="M13209" s="3">
        <v>43916.40914478009</v>
      </c>
    </row>
    <row r="13210">
      <c r="A13210" s="1">
        <v>13208.0</v>
      </c>
      <c r="B13210" s="1" t="s">
        <v>2033</v>
      </c>
      <c r="C13210" s="1" t="s">
        <v>23070</v>
      </c>
      <c r="D13210" s="1" t="s">
        <v>93</v>
      </c>
      <c r="E13210" s="1" t="s">
        <v>16513</v>
      </c>
      <c r="F13210" s="1" t="s">
        <v>2036</v>
      </c>
      <c r="G13210" s="1" t="s">
        <v>17</v>
      </c>
      <c r="H13210" s="1">
        <v>45.0</v>
      </c>
      <c r="I13210" s="3">
        <v>43726.25</v>
      </c>
      <c r="J13210" s="1">
        <v>0.708414533921843</v>
      </c>
      <c r="K13210" s="1" t="s">
        <v>24</v>
      </c>
      <c r="M13210" s="3">
        <v>43726.284002719905</v>
      </c>
    </row>
    <row r="13211">
      <c r="A13211" s="1">
        <v>13209.0</v>
      </c>
      <c r="B13211" s="1" t="s">
        <v>354</v>
      </c>
      <c r="C13211" s="1" t="s">
        <v>23071</v>
      </c>
      <c r="D13211" s="1" t="s">
        <v>2162</v>
      </c>
      <c r="E13211" s="1" t="s">
        <v>23072</v>
      </c>
      <c r="F13211" s="1" t="s">
        <v>358</v>
      </c>
      <c r="G13211" s="1" t="s">
        <v>39</v>
      </c>
      <c r="H13211" s="1">
        <v>45.0</v>
      </c>
      <c r="I13211" s="3">
        <v>44100.666666666664</v>
      </c>
      <c r="J13211" s="1">
        <v>1.40460248473774</v>
      </c>
      <c r="K13211" s="1" t="s">
        <v>24</v>
      </c>
      <c r="M13211" s="3">
        <v>44100.69291159722</v>
      </c>
    </row>
    <row r="13212">
      <c r="A13212" s="1">
        <v>13210.0</v>
      </c>
      <c r="B13212" s="1" t="s">
        <v>536</v>
      </c>
      <c r="C13212" s="1" t="s">
        <v>23073</v>
      </c>
      <c r="D13212" s="1" t="s">
        <v>1255</v>
      </c>
      <c r="E13212" s="1" t="s">
        <v>1256</v>
      </c>
      <c r="F13212" s="1" t="s">
        <v>539</v>
      </c>
      <c r="G13212" s="1" t="s">
        <v>17</v>
      </c>
      <c r="H13212" s="1">
        <v>45.0</v>
      </c>
      <c r="I13212" s="3">
        <v>43890.791666666664</v>
      </c>
      <c r="J13212" s="1">
        <v>2.15283653580027</v>
      </c>
      <c r="K13212" s="1" t="s">
        <v>83</v>
      </c>
      <c r="M13212" s="3">
        <v>43890.86184106481</v>
      </c>
    </row>
    <row r="13213">
      <c r="A13213" s="1">
        <v>13211.0</v>
      </c>
      <c r="B13213" s="1" t="s">
        <v>2080</v>
      </c>
      <c r="C13213" s="1" t="s">
        <v>23074</v>
      </c>
      <c r="D13213" s="1" t="s">
        <v>5256</v>
      </c>
      <c r="E13213" s="1" t="s">
        <v>2082</v>
      </c>
      <c r="F13213" s="1" t="s">
        <v>2083</v>
      </c>
      <c r="G13213" s="1" t="s">
        <v>17</v>
      </c>
      <c r="H13213" s="1">
        <v>45.0</v>
      </c>
      <c r="I13213" s="3">
        <v>43810.625</v>
      </c>
      <c r="J13213" s="1">
        <v>5.60404208049436</v>
      </c>
      <c r="K13213" s="1" t="s">
        <v>166</v>
      </c>
      <c r="M13213" s="3">
        <v>43810.661723854166</v>
      </c>
    </row>
    <row r="13214">
      <c r="A13214" s="1">
        <v>13212.0</v>
      </c>
      <c r="B13214" s="1" t="s">
        <v>3073</v>
      </c>
      <c r="C13214" s="1" t="s">
        <v>23075</v>
      </c>
      <c r="D13214" s="1" t="s">
        <v>21</v>
      </c>
      <c r="E13214" s="1" t="s">
        <v>7408</v>
      </c>
      <c r="F13214" s="1" t="s">
        <v>3419</v>
      </c>
      <c r="G13214" s="1" t="s">
        <v>17</v>
      </c>
      <c r="H13214" s="1">
        <v>45.0</v>
      </c>
      <c r="I13214" s="3">
        <v>44127.583333333336</v>
      </c>
      <c r="J13214" s="1">
        <v>2.1903374609364</v>
      </c>
      <c r="K13214" s="1" t="s">
        <v>24</v>
      </c>
      <c r="M13214" s="3">
        <v>44127.62518902778</v>
      </c>
    </row>
    <row r="13215">
      <c r="A13215" s="1">
        <v>13213.0</v>
      </c>
      <c r="B13215" s="1" t="s">
        <v>9204</v>
      </c>
      <c r="C13215" s="1" t="s">
        <v>23076</v>
      </c>
      <c r="D13215" s="1" t="s">
        <v>321</v>
      </c>
      <c r="E13215" s="1" t="s">
        <v>9206</v>
      </c>
      <c r="F13215" s="1" t="s">
        <v>9207</v>
      </c>
      <c r="G13215" s="1" t="s">
        <v>35</v>
      </c>
      <c r="H13215" s="1">
        <v>45.0</v>
      </c>
      <c r="I13215" s="3">
        <v>43641.666666666664</v>
      </c>
      <c r="J13215" s="1">
        <v>0.953791891496782</v>
      </c>
      <c r="K13215" s="1" t="s">
        <v>24</v>
      </c>
      <c r="M13215" s="3">
        <v>43641.679408275464</v>
      </c>
    </row>
    <row r="13216">
      <c r="A13216" s="1">
        <v>13214.0</v>
      </c>
      <c r="B13216" s="1" t="s">
        <v>324</v>
      </c>
      <c r="C13216" s="1" t="s">
        <v>23077</v>
      </c>
      <c r="D13216" s="1" t="s">
        <v>461</v>
      </c>
      <c r="E13216" s="1" t="s">
        <v>23078</v>
      </c>
      <c r="F13216" s="1" t="s">
        <v>328</v>
      </c>
      <c r="G13216" s="1" t="s">
        <v>39</v>
      </c>
      <c r="H13216" s="1">
        <v>45.0</v>
      </c>
      <c r="I13216" s="3">
        <v>43564.625</v>
      </c>
      <c r="J13216" s="1">
        <v>1.84185513783343</v>
      </c>
      <c r="K13216" s="1" t="s">
        <v>24</v>
      </c>
      <c r="M13216" s="3">
        <v>43564.64391287037</v>
      </c>
    </row>
    <row r="13217">
      <c r="A13217" s="1">
        <v>13215.0</v>
      </c>
      <c r="B13217" s="1" t="s">
        <v>273</v>
      </c>
      <c r="C13217" s="1" t="s">
        <v>23079</v>
      </c>
      <c r="D13217" s="1" t="s">
        <v>701</v>
      </c>
      <c r="E13217" s="1" t="s">
        <v>23080</v>
      </c>
      <c r="F13217" s="1" t="s">
        <v>277</v>
      </c>
      <c r="G13217" s="1" t="s">
        <v>89</v>
      </c>
      <c r="H13217" s="1">
        <v>45.0</v>
      </c>
      <c r="I13217" s="3">
        <v>44207.340078217596</v>
      </c>
      <c r="J13217" s="1">
        <v>6.21956103847202</v>
      </c>
      <c r="K13217" s="1" t="s">
        <v>24</v>
      </c>
      <c r="M13217" s="3">
        <v>44207.39199108796</v>
      </c>
    </row>
    <row r="13218">
      <c r="A13218" s="1">
        <v>13216.0</v>
      </c>
      <c r="B13218" s="1" t="s">
        <v>853</v>
      </c>
      <c r="C13218" s="1" t="s">
        <v>23081</v>
      </c>
      <c r="D13218" s="1" t="s">
        <v>2567</v>
      </c>
      <c r="E13218" s="1" t="s">
        <v>16137</v>
      </c>
      <c r="F13218" s="1" t="s">
        <v>856</v>
      </c>
      <c r="G13218" s="1" t="s">
        <v>17</v>
      </c>
      <c r="H13218" s="1">
        <v>45.0</v>
      </c>
      <c r="I13218" s="3">
        <v>44062.541666666664</v>
      </c>
      <c r="J13218" s="1">
        <v>0.378028039094369</v>
      </c>
      <c r="K13218" s="1" t="s">
        <v>18</v>
      </c>
      <c r="M13218" s="3">
        <v>44062.575777453705</v>
      </c>
    </row>
    <row r="13219">
      <c r="A13219" s="1">
        <v>13217.0</v>
      </c>
      <c r="B13219" s="1" t="s">
        <v>953</v>
      </c>
      <c r="C13219" s="1" t="s">
        <v>23082</v>
      </c>
      <c r="D13219" s="1" t="s">
        <v>121</v>
      </c>
      <c r="E13219" s="1" t="s">
        <v>1108</v>
      </c>
      <c r="F13219" s="1" t="s">
        <v>1040</v>
      </c>
      <c r="G13219" s="1" t="s">
        <v>17</v>
      </c>
      <c r="H13219" s="1">
        <v>45.0</v>
      </c>
      <c r="I13219" s="3">
        <v>44092.625</v>
      </c>
      <c r="J13219" s="1">
        <v>1.43348696540815</v>
      </c>
      <c r="K13219" s="1" t="s">
        <v>18</v>
      </c>
      <c r="M13219" s="3">
        <v>44092.65394539352</v>
      </c>
    </row>
    <row r="13220">
      <c r="A13220" s="1">
        <v>13218.0</v>
      </c>
      <c r="B13220" s="1" t="s">
        <v>620</v>
      </c>
      <c r="C13220" s="1" t="s">
        <v>23083</v>
      </c>
      <c r="D13220" s="1" t="s">
        <v>2567</v>
      </c>
      <c r="E13220" s="1" t="s">
        <v>17503</v>
      </c>
      <c r="F13220" s="1" t="s">
        <v>623</v>
      </c>
      <c r="G13220" s="1" t="s">
        <v>17</v>
      </c>
      <c r="H13220" s="1">
        <v>45.0</v>
      </c>
      <c r="I13220" s="3">
        <v>44021.291666666664</v>
      </c>
      <c r="J13220" s="1">
        <v>1.91325133227985</v>
      </c>
      <c r="K13220" s="1" t="s">
        <v>18</v>
      </c>
      <c r="M13220" s="3">
        <v>44021.33393076389</v>
      </c>
    </row>
    <row r="13221">
      <c r="A13221" s="1">
        <v>13219.0</v>
      </c>
      <c r="B13221" s="1" t="s">
        <v>1954</v>
      </c>
      <c r="C13221" s="1" t="s">
        <v>23084</v>
      </c>
      <c r="D13221" s="1" t="s">
        <v>9844</v>
      </c>
      <c r="E13221" s="1" t="s">
        <v>23085</v>
      </c>
      <c r="F13221" s="1" t="s">
        <v>1957</v>
      </c>
      <c r="G13221" s="1" t="s">
        <v>39</v>
      </c>
      <c r="H13221" s="1">
        <v>45.0</v>
      </c>
      <c r="I13221" s="3">
        <v>44133.625</v>
      </c>
      <c r="J13221" s="1">
        <v>1.54715837527562</v>
      </c>
      <c r="K13221" s="1" t="s">
        <v>83</v>
      </c>
      <c r="L13221" s="1" t="s">
        <v>1958</v>
      </c>
      <c r="M13221" s="3">
        <v>44133.65806883102</v>
      </c>
    </row>
    <row r="13222">
      <c r="A13222" s="1">
        <v>13220.0</v>
      </c>
      <c r="B13222" s="1" t="s">
        <v>1858</v>
      </c>
      <c r="C13222" s="1" t="s">
        <v>23086</v>
      </c>
      <c r="D13222" s="1" t="s">
        <v>818</v>
      </c>
      <c r="E13222" s="1" t="s">
        <v>1860</v>
      </c>
      <c r="F13222" s="1" t="s">
        <v>1861</v>
      </c>
      <c r="G13222" s="1" t="s">
        <v>17</v>
      </c>
      <c r="H13222" s="1">
        <v>45.0</v>
      </c>
      <c r="I13222" s="3">
        <v>44195.677083333336</v>
      </c>
      <c r="J13222" s="1">
        <v>3.81814204426017</v>
      </c>
      <c r="K13222" s="1" t="s">
        <v>18</v>
      </c>
      <c r="L13222" s="1" t="s">
        <v>1047</v>
      </c>
      <c r="M13222" s="3">
        <v>44195.72453363426</v>
      </c>
    </row>
    <row r="13223">
      <c r="A13223" s="1">
        <v>13221.0</v>
      </c>
      <c r="B13223" s="1" t="s">
        <v>324</v>
      </c>
      <c r="C13223" s="1" t="s">
        <v>23087</v>
      </c>
      <c r="D13223" s="1" t="s">
        <v>2598</v>
      </c>
      <c r="E13223" s="1" t="s">
        <v>23088</v>
      </c>
      <c r="F13223" s="1" t="s">
        <v>328</v>
      </c>
      <c r="G13223" s="1" t="s">
        <v>89</v>
      </c>
      <c r="H13223" s="1">
        <v>45.0</v>
      </c>
      <c r="I13223" s="3">
        <v>43912.49173047454</v>
      </c>
      <c r="J13223" s="1">
        <v>3.11863426328472</v>
      </c>
      <c r="K13223" s="1" t="s">
        <v>24</v>
      </c>
      <c r="M13223" s="3">
        <v>43912.51145556713</v>
      </c>
    </row>
    <row r="13224">
      <c r="A13224" s="1">
        <v>13222.0</v>
      </c>
      <c r="B13224" s="1" t="s">
        <v>485</v>
      </c>
      <c r="C13224" s="1" t="s">
        <v>23089</v>
      </c>
      <c r="D13224" s="1" t="s">
        <v>1014</v>
      </c>
      <c r="E13224" s="1" t="s">
        <v>2456</v>
      </c>
      <c r="F13224" s="1" t="s">
        <v>489</v>
      </c>
      <c r="G13224" s="1" t="s">
        <v>17</v>
      </c>
      <c r="H13224" s="1">
        <v>45.0</v>
      </c>
      <c r="I13224" s="3">
        <v>43745.125</v>
      </c>
      <c r="J13224" s="1">
        <v>3.22108008393647</v>
      </c>
      <c r="K13224" s="1" t="s">
        <v>166</v>
      </c>
      <c r="M13224" s="3">
        <v>43745.19575951389</v>
      </c>
    </row>
    <row r="13225">
      <c r="A13225" s="1">
        <v>13223.0</v>
      </c>
      <c r="B13225" s="1" t="s">
        <v>455</v>
      </c>
      <c r="C13225" s="1" t="s">
        <v>23090</v>
      </c>
      <c r="D13225" s="1" t="s">
        <v>116</v>
      </c>
      <c r="E13225" s="1" t="s">
        <v>4178</v>
      </c>
      <c r="F13225" s="1" t="s">
        <v>458</v>
      </c>
      <c r="G13225" s="1" t="s">
        <v>17</v>
      </c>
      <c r="H13225" s="1">
        <v>45.0</v>
      </c>
      <c r="I13225" s="3">
        <v>44001.3125</v>
      </c>
      <c r="J13225" s="1">
        <v>3.04842892098625</v>
      </c>
      <c r="K13225" s="1" t="s">
        <v>24</v>
      </c>
      <c r="L13225" s="1" t="s">
        <v>406</v>
      </c>
      <c r="M13225" s="3">
        <v>44001.364468472224</v>
      </c>
    </row>
    <row r="13226">
      <c r="A13226" s="1">
        <v>13224.0</v>
      </c>
      <c r="B13226" s="1" t="s">
        <v>7895</v>
      </c>
      <c r="C13226" s="1" t="s">
        <v>23091</v>
      </c>
      <c r="D13226" s="1" t="s">
        <v>14</v>
      </c>
      <c r="E13226" s="1" t="s">
        <v>23092</v>
      </c>
      <c r="F13226" s="1" t="s">
        <v>7899</v>
      </c>
      <c r="G13226" s="1" t="s">
        <v>89</v>
      </c>
      <c r="H13226" s="1">
        <v>45.0</v>
      </c>
      <c r="I13226" s="3">
        <v>44060.46998275463</v>
      </c>
      <c r="J13226" s="1">
        <v>3.31807013043998</v>
      </c>
      <c r="K13226" s="1" t="s">
        <v>18</v>
      </c>
      <c r="L13226" s="1" t="s">
        <v>1725</v>
      </c>
      <c r="M13226" s="3">
        <v>44060.49035299769</v>
      </c>
    </row>
    <row r="13227">
      <c r="A13227" s="1">
        <v>13225.0</v>
      </c>
      <c r="B13227" s="1" t="s">
        <v>2069</v>
      </c>
      <c r="C13227" s="1" t="s">
        <v>23093</v>
      </c>
      <c r="D13227" s="1" t="s">
        <v>326</v>
      </c>
      <c r="E13227" s="1" t="s">
        <v>7751</v>
      </c>
      <c r="F13227" s="1" t="s">
        <v>2072</v>
      </c>
      <c r="G13227" s="1" t="s">
        <v>17</v>
      </c>
      <c r="H13227" s="1">
        <v>45.0</v>
      </c>
      <c r="I13227" s="3">
        <v>44065.333333333336</v>
      </c>
      <c r="J13227" s="1">
        <v>0.0</v>
      </c>
      <c r="K13227" s="1" t="s">
        <v>24</v>
      </c>
      <c r="M13227" s="3">
        <v>44065.245315416665</v>
      </c>
    </row>
    <row r="13228">
      <c r="A13228" s="1">
        <v>13226.0</v>
      </c>
      <c r="B13228" s="1" t="s">
        <v>1081</v>
      </c>
      <c r="C13228" s="1" t="s">
        <v>23094</v>
      </c>
      <c r="D13228" s="1" t="s">
        <v>326</v>
      </c>
      <c r="E13228" s="1" t="s">
        <v>7790</v>
      </c>
      <c r="F13228" s="1" t="s">
        <v>1084</v>
      </c>
      <c r="G13228" s="1" t="s">
        <v>17</v>
      </c>
      <c r="H13228" s="1">
        <v>45.0</v>
      </c>
      <c r="I13228" s="3">
        <v>44195.666666666664</v>
      </c>
      <c r="J13228" s="1">
        <v>0.0</v>
      </c>
      <c r="K13228" s="1" t="s">
        <v>24</v>
      </c>
      <c r="M13228" s="3">
        <v>44196.57735166667</v>
      </c>
    </row>
    <row r="13229">
      <c r="A13229" s="1">
        <v>13227.0</v>
      </c>
      <c r="B13229" s="1" t="s">
        <v>161</v>
      </c>
      <c r="C13229" s="1" t="s">
        <v>23095</v>
      </c>
      <c r="D13229" s="1" t="s">
        <v>163</v>
      </c>
      <c r="E13229" s="1" t="s">
        <v>1811</v>
      </c>
      <c r="F13229" s="1" t="s">
        <v>165</v>
      </c>
      <c r="G13229" s="1" t="s">
        <v>17</v>
      </c>
      <c r="H13229" s="1">
        <v>45.0</v>
      </c>
      <c r="I13229" s="3">
        <v>44097.208333333336</v>
      </c>
      <c r="J13229" s="1">
        <v>1.85218678482345</v>
      </c>
      <c r="K13229" s="1" t="s">
        <v>166</v>
      </c>
      <c r="L13229" s="1" t="s">
        <v>167</v>
      </c>
      <c r="M13229" s="3">
        <v>44097.24317043981</v>
      </c>
    </row>
    <row r="13230">
      <c r="A13230" s="1">
        <v>13228.0</v>
      </c>
      <c r="B13230" s="1" t="s">
        <v>3616</v>
      </c>
      <c r="C13230" s="1" t="s">
        <v>23096</v>
      </c>
      <c r="D13230" s="1" t="s">
        <v>3618</v>
      </c>
      <c r="E13230" s="1" t="s">
        <v>4269</v>
      </c>
      <c r="F13230" s="1" t="s">
        <v>3620</v>
      </c>
      <c r="G13230" s="1" t="s">
        <v>17</v>
      </c>
      <c r="H13230" s="1">
        <v>45.0</v>
      </c>
      <c r="I13230" s="3">
        <v>43861.75</v>
      </c>
      <c r="J13230" s="1">
        <v>0.784208195545053</v>
      </c>
      <c r="K13230" s="1" t="s">
        <v>24</v>
      </c>
      <c r="M13230" s="3">
        <v>43861.32926344907</v>
      </c>
    </row>
    <row r="13231">
      <c r="A13231" s="1">
        <v>13229.0</v>
      </c>
      <c r="B13231" s="1" t="s">
        <v>603</v>
      </c>
      <c r="C13231" s="1" t="s">
        <v>23097</v>
      </c>
      <c r="D13231" s="1" t="s">
        <v>132</v>
      </c>
      <c r="E13231" s="1" t="s">
        <v>23098</v>
      </c>
      <c r="F13231" s="1" t="s">
        <v>606</v>
      </c>
      <c r="G13231" s="1" t="s">
        <v>89</v>
      </c>
      <c r="H13231" s="1">
        <v>45.0</v>
      </c>
      <c r="I13231" s="3">
        <v>44120.765983136575</v>
      </c>
      <c r="J13231" s="1">
        <v>1.32117660528313</v>
      </c>
      <c r="K13231" s="1" t="s">
        <v>24</v>
      </c>
      <c r="M13231" s="3">
        <v>44120.80872210648</v>
      </c>
    </row>
    <row r="13232">
      <c r="A13232" s="1">
        <v>13230.0</v>
      </c>
      <c r="B13232" s="1" t="s">
        <v>1489</v>
      </c>
      <c r="C13232" s="1" t="s">
        <v>23099</v>
      </c>
      <c r="D13232" s="1" t="s">
        <v>2485</v>
      </c>
      <c r="E13232" s="1" t="s">
        <v>23100</v>
      </c>
      <c r="F13232" s="1" t="s">
        <v>1492</v>
      </c>
      <c r="G13232" s="1" t="s">
        <v>89</v>
      </c>
      <c r="H13232" s="1">
        <v>45.0</v>
      </c>
      <c r="I13232" s="3">
        <v>44218.30398561343</v>
      </c>
      <c r="J13232" s="1">
        <v>3.78829915619088</v>
      </c>
      <c r="K13232" s="1" t="s">
        <v>46</v>
      </c>
      <c r="M13232" s="3">
        <v>44218.32958883102</v>
      </c>
    </row>
    <row r="13233">
      <c r="A13233" s="1">
        <v>13231.0</v>
      </c>
      <c r="B13233" s="1" t="s">
        <v>239</v>
      </c>
      <c r="C13233" s="1" t="s">
        <v>23101</v>
      </c>
      <c r="D13233" s="1" t="s">
        <v>241</v>
      </c>
      <c r="E13233" s="1" t="s">
        <v>23102</v>
      </c>
      <c r="F13233" s="1" t="s">
        <v>243</v>
      </c>
      <c r="G13233" s="1" t="s">
        <v>39</v>
      </c>
      <c r="H13233" s="1">
        <v>45.0</v>
      </c>
      <c r="I13233" s="3">
        <v>44209.25</v>
      </c>
      <c r="J13233" s="1">
        <v>5.92662195196885</v>
      </c>
      <c r="K13233" s="1" t="s">
        <v>46</v>
      </c>
      <c r="M13233" s="3">
        <v>44209.30083581019</v>
      </c>
    </row>
    <row r="13234">
      <c r="A13234" s="1">
        <v>13232.0</v>
      </c>
      <c r="B13234" s="1" t="s">
        <v>23103</v>
      </c>
      <c r="C13234" s="1" t="s">
        <v>23104</v>
      </c>
      <c r="D13234" s="1" t="s">
        <v>626</v>
      </c>
      <c r="E13234" s="1" t="s">
        <v>23105</v>
      </c>
      <c r="F13234" s="1" t="s">
        <v>23106</v>
      </c>
      <c r="G13234" s="1" t="s">
        <v>39</v>
      </c>
      <c r="H13234" s="1">
        <v>45.0</v>
      </c>
      <c r="I13234" s="3">
        <v>43825.333333333336</v>
      </c>
      <c r="J13234" s="1">
        <v>0.0499818184621414</v>
      </c>
      <c r="K13234" s="1" t="s">
        <v>24</v>
      </c>
      <c r="M13234" s="3">
        <v>43825.34953332176</v>
      </c>
    </row>
    <row r="13235">
      <c r="A13235" s="1">
        <v>13233.0</v>
      </c>
      <c r="B13235" s="1" t="s">
        <v>239</v>
      </c>
      <c r="C13235" s="1" t="s">
        <v>23107</v>
      </c>
      <c r="D13235" s="1" t="s">
        <v>9911</v>
      </c>
      <c r="E13235" s="1" t="s">
        <v>23108</v>
      </c>
      <c r="F13235" s="1" t="s">
        <v>243</v>
      </c>
      <c r="G13235" s="1" t="s">
        <v>39</v>
      </c>
      <c r="H13235" s="1">
        <v>45.0</v>
      </c>
      <c r="I13235" s="3">
        <v>44045.333333333336</v>
      </c>
      <c r="J13235" s="1">
        <v>1.24605298012935</v>
      </c>
      <c r="K13235" s="1" t="s">
        <v>46</v>
      </c>
      <c r="M13235" s="3">
        <v>44045.35591475695</v>
      </c>
    </row>
    <row r="13236">
      <c r="A13236" s="1">
        <v>13234.0</v>
      </c>
      <c r="B13236" s="1" t="s">
        <v>6345</v>
      </c>
      <c r="C13236" s="1" t="s">
        <v>23109</v>
      </c>
      <c r="D13236" s="1" t="s">
        <v>1578</v>
      </c>
      <c r="E13236" s="1" t="s">
        <v>23110</v>
      </c>
      <c r="F13236" s="1" t="s">
        <v>6348</v>
      </c>
      <c r="G13236" s="1" t="s">
        <v>17</v>
      </c>
      <c r="H13236" s="1">
        <v>45.0</v>
      </c>
      <c r="I13236" s="3">
        <v>43912.3125</v>
      </c>
      <c r="J13236" s="1">
        <v>1.31562540918686</v>
      </c>
      <c r="K13236" s="1" t="s">
        <v>1194</v>
      </c>
      <c r="M13236" s="3">
        <v>43912.3378177662</v>
      </c>
    </row>
    <row r="13237">
      <c r="A13237" s="1">
        <v>13235.0</v>
      </c>
      <c r="B13237" s="1" t="s">
        <v>1583</v>
      </c>
      <c r="C13237" s="1" t="s">
        <v>23111</v>
      </c>
      <c r="D13237" s="1" t="s">
        <v>532</v>
      </c>
      <c r="E13237" s="1" t="s">
        <v>23112</v>
      </c>
      <c r="F13237" s="1" t="s">
        <v>1586</v>
      </c>
      <c r="G13237" s="1" t="s">
        <v>39</v>
      </c>
      <c r="H13237" s="1">
        <v>45.0</v>
      </c>
      <c r="I13237" s="3">
        <v>44045.75</v>
      </c>
      <c r="J13237" s="1">
        <v>0.0</v>
      </c>
      <c r="K13237" s="1" t="s">
        <v>24</v>
      </c>
      <c r="M13237" s="3">
        <v>44045.80558804398</v>
      </c>
    </row>
    <row r="13238">
      <c r="A13238" s="1">
        <v>13236.0</v>
      </c>
      <c r="B13238" s="1" t="s">
        <v>84</v>
      </c>
      <c r="C13238" s="1" t="s">
        <v>23113</v>
      </c>
      <c r="D13238" s="1" t="s">
        <v>86</v>
      </c>
      <c r="E13238" s="1" t="s">
        <v>4666</v>
      </c>
      <c r="F13238" s="1" t="s">
        <v>88</v>
      </c>
      <c r="G13238" s="1" t="s">
        <v>35</v>
      </c>
      <c r="H13238" s="1">
        <v>45.0</v>
      </c>
      <c r="I13238" s="3">
        <v>43796.625</v>
      </c>
      <c r="J13238" s="1">
        <v>1.91137613097434</v>
      </c>
      <c r="K13238" s="1" t="s">
        <v>83</v>
      </c>
      <c r="M13238" s="3">
        <v>43796.623726087964</v>
      </c>
    </row>
    <row r="13239">
      <c r="A13239" s="1">
        <v>13237.0</v>
      </c>
      <c r="B13239" s="1" t="s">
        <v>3095</v>
      </c>
      <c r="C13239" s="1" t="s">
        <v>23114</v>
      </c>
      <c r="D13239" s="1" t="s">
        <v>11187</v>
      </c>
      <c r="E13239" s="1" t="s">
        <v>11188</v>
      </c>
      <c r="F13239" s="1" t="s">
        <v>3099</v>
      </c>
      <c r="G13239" s="1" t="s">
        <v>17</v>
      </c>
      <c r="H13239" s="1">
        <v>45.0</v>
      </c>
      <c r="I13239" s="3">
        <v>43909.25</v>
      </c>
      <c r="J13239" s="1">
        <v>3.99369166328968</v>
      </c>
      <c r="K13239" s="1" t="s">
        <v>62</v>
      </c>
      <c r="M13239" s="3">
        <v>43909.30173083334</v>
      </c>
    </row>
    <row r="13240">
      <c r="A13240" s="1">
        <v>13238.0</v>
      </c>
      <c r="B13240" s="1" t="s">
        <v>3662</v>
      </c>
      <c r="C13240" s="1" t="s">
        <v>23115</v>
      </c>
      <c r="D13240" s="1" t="s">
        <v>65</v>
      </c>
      <c r="E13240" s="1" t="s">
        <v>13616</v>
      </c>
      <c r="F13240" s="1" t="s">
        <v>3665</v>
      </c>
      <c r="G13240" s="1" t="s">
        <v>17</v>
      </c>
      <c r="H13240" s="1">
        <v>45.0</v>
      </c>
      <c r="I13240" s="3">
        <v>44225.666666666664</v>
      </c>
      <c r="J13240" s="1">
        <v>3.4906495875883</v>
      </c>
      <c r="K13240" s="1" t="s">
        <v>24</v>
      </c>
      <c r="M13240" s="3">
        <v>44225.65581859954</v>
      </c>
    </row>
    <row r="13241">
      <c r="A13241" s="1">
        <v>13239.0</v>
      </c>
      <c r="B13241" s="1" t="s">
        <v>838</v>
      </c>
      <c r="C13241" s="1" t="s">
        <v>23116</v>
      </c>
      <c r="D13241" s="1" t="s">
        <v>116</v>
      </c>
      <c r="E13241" s="1" t="s">
        <v>8658</v>
      </c>
      <c r="F13241" s="1" t="s">
        <v>842</v>
      </c>
      <c r="G13241" s="1" t="s">
        <v>35</v>
      </c>
      <c r="H13241" s="1">
        <v>45.0</v>
      </c>
      <c r="I13241" s="3">
        <v>44223.645833333336</v>
      </c>
      <c r="J13241" s="1">
        <v>0.00242026823747631</v>
      </c>
      <c r="K13241" s="1" t="s">
        <v>24</v>
      </c>
      <c r="M13241" s="3">
        <v>44223.66740474537</v>
      </c>
    </row>
    <row r="13242">
      <c r="A13242" s="1">
        <v>13240.0</v>
      </c>
      <c r="B13242" s="1" t="s">
        <v>308</v>
      </c>
      <c r="C13242" s="1" t="s">
        <v>23117</v>
      </c>
      <c r="D13242" s="1" t="s">
        <v>310</v>
      </c>
      <c r="E13242" s="1" t="s">
        <v>2281</v>
      </c>
      <c r="F13242" s="1" t="s">
        <v>312</v>
      </c>
      <c r="G13242" s="1" t="s">
        <v>17</v>
      </c>
      <c r="H13242" s="1">
        <v>45.0</v>
      </c>
      <c r="I13242" s="3">
        <v>44158.229166666664</v>
      </c>
      <c r="J13242" s="1">
        <v>2.24309809100166</v>
      </c>
      <c r="K13242" s="1" t="s">
        <v>24</v>
      </c>
      <c r="L13242" s="1" t="s">
        <v>96</v>
      </c>
      <c r="M13242" s="3">
        <v>44158.26036756944</v>
      </c>
    </row>
    <row r="13243">
      <c r="A13243" s="1">
        <v>13241.0</v>
      </c>
      <c r="B13243" s="1" t="s">
        <v>1336</v>
      </c>
      <c r="C13243" s="1" t="s">
        <v>23118</v>
      </c>
      <c r="D13243" s="1" t="s">
        <v>17425</v>
      </c>
      <c r="E13243" s="1" t="s">
        <v>3282</v>
      </c>
      <c r="F13243" s="1" t="s">
        <v>1340</v>
      </c>
      <c r="G13243" s="1" t="s">
        <v>17</v>
      </c>
      <c r="H13243" s="1">
        <v>45.0</v>
      </c>
      <c r="I13243" s="3">
        <v>43756.333333333336</v>
      </c>
      <c r="J13243" s="1">
        <v>17.0707873805955</v>
      </c>
      <c r="K13243" s="1" t="s">
        <v>62</v>
      </c>
      <c r="M13243" s="3">
        <v>43756.36425601852</v>
      </c>
    </row>
    <row r="13244">
      <c r="A13244" s="1">
        <v>13242.0</v>
      </c>
      <c r="B13244" s="1" t="s">
        <v>536</v>
      </c>
      <c r="C13244" s="1" t="s">
        <v>23119</v>
      </c>
      <c r="D13244" s="1" t="s">
        <v>1255</v>
      </c>
      <c r="E13244" s="1" t="s">
        <v>4030</v>
      </c>
      <c r="F13244" s="1" t="s">
        <v>539</v>
      </c>
      <c r="G13244" s="1" t="s">
        <v>17</v>
      </c>
      <c r="H13244" s="1">
        <v>45.0</v>
      </c>
      <c r="I13244" s="3">
        <v>43858.333333333336</v>
      </c>
      <c r="J13244" s="1">
        <v>0.0</v>
      </c>
      <c r="K13244" s="1" t="s">
        <v>83</v>
      </c>
      <c r="M13244" s="3">
        <v>43858.376034016204</v>
      </c>
    </row>
    <row r="13245">
      <c r="A13245" s="1">
        <v>13243.0</v>
      </c>
      <c r="B13245" s="1" t="s">
        <v>858</v>
      </c>
      <c r="C13245" s="1" t="s">
        <v>23120</v>
      </c>
      <c r="D13245" s="1" t="s">
        <v>4935</v>
      </c>
      <c r="E13245" s="1" t="s">
        <v>23121</v>
      </c>
      <c r="F13245" s="1" t="s">
        <v>861</v>
      </c>
      <c r="G13245" s="1" t="s">
        <v>89</v>
      </c>
      <c r="H13245" s="1">
        <v>45.0</v>
      </c>
      <c r="I13245" s="3">
        <v>44064.69567858797</v>
      </c>
      <c r="J13245" s="1">
        <v>3.04171667238091</v>
      </c>
      <c r="K13245" s="1" t="s">
        <v>24</v>
      </c>
      <c r="M13245" s="3">
        <v>44064.70041321759</v>
      </c>
    </row>
    <row r="13246">
      <c r="A13246" s="1">
        <v>13244.0</v>
      </c>
      <c r="B13246" s="1" t="s">
        <v>6529</v>
      </c>
      <c r="C13246" s="1" t="s">
        <v>23122</v>
      </c>
      <c r="D13246" s="1" t="s">
        <v>6215</v>
      </c>
      <c r="E13246" s="1" t="s">
        <v>6531</v>
      </c>
      <c r="F13246" s="1" t="s">
        <v>6532</v>
      </c>
      <c r="G13246" s="1" t="s">
        <v>17</v>
      </c>
      <c r="H13246" s="1">
        <v>45.0</v>
      </c>
      <c r="I13246" s="3">
        <v>43784.166666666664</v>
      </c>
      <c r="J13246" s="1">
        <v>0.0</v>
      </c>
      <c r="K13246" s="1" t="s">
        <v>24</v>
      </c>
      <c r="M13246" s="3">
        <v>43784.54749283565</v>
      </c>
    </row>
    <row r="13247">
      <c r="A13247" s="1">
        <v>13245.0</v>
      </c>
      <c r="B13247" s="1" t="s">
        <v>439</v>
      </c>
      <c r="C13247" s="1" t="s">
        <v>23123</v>
      </c>
      <c r="D13247" s="1" t="s">
        <v>1531</v>
      </c>
      <c r="E13247" s="1" t="s">
        <v>6902</v>
      </c>
      <c r="F13247" s="1" t="s">
        <v>443</v>
      </c>
      <c r="G13247" s="1" t="s">
        <v>17</v>
      </c>
      <c r="H13247" s="1">
        <v>45.0</v>
      </c>
      <c r="I13247" s="3">
        <v>44217.5625</v>
      </c>
      <c r="J13247" s="1">
        <v>3.01350892562173</v>
      </c>
      <c r="K13247" s="1" t="s">
        <v>18</v>
      </c>
      <c r="L13247" s="1" t="s">
        <v>444</v>
      </c>
      <c r="M13247" s="3">
        <v>44217.608388692126</v>
      </c>
    </row>
    <row r="13248">
      <c r="A13248" s="1">
        <v>13246.0</v>
      </c>
      <c r="B13248" s="1" t="s">
        <v>3949</v>
      </c>
      <c r="C13248" s="1" t="s">
        <v>23124</v>
      </c>
      <c r="D13248" s="1" t="s">
        <v>1531</v>
      </c>
      <c r="E13248" s="1" t="s">
        <v>12717</v>
      </c>
      <c r="F13248" s="1" t="s">
        <v>3952</v>
      </c>
      <c r="G13248" s="1" t="s">
        <v>35</v>
      </c>
      <c r="H13248" s="1">
        <v>45.0</v>
      </c>
      <c r="I13248" s="3">
        <v>43608.625</v>
      </c>
      <c r="J13248" s="1">
        <v>0.293593472250045</v>
      </c>
      <c r="K13248" s="1" t="s">
        <v>18</v>
      </c>
      <c r="M13248" s="3">
        <v>43608.64496912037</v>
      </c>
    </row>
    <row r="13249">
      <c r="A13249" s="1">
        <v>13247.0</v>
      </c>
      <c r="B13249" s="1" t="s">
        <v>1872</v>
      </c>
      <c r="C13249" s="1" t="s">
        <v>23125</v>
      </c>
      <c r="D13249" s="1" t="s">
        <v>1874</v>
      </c>
      <c r="E13249" s="1" t="s">
        <v>5060</v>
      </c>
      <c r="F13249" s="1" t="s">
        <v>1876</v>
      </c>
      <c r="G13249" s="1" t="s">
        <v>35</v>
      </c>
      <c r="H13249" s="1">
        <v>45.0</v>
      </c>
      <c r="I13249" s="3">
        <v>44229.375</v>
      </c>
      <c r="J13249" s="1">
        <v>1.80702990369008</v>
      </c>
      <c r="K13249" s="1" t="s">
        <v>24</v>
      </c>
      <c r="L13249" s="1" t="s">
        <v>406</v>
      </c>
      <c r="M13249" s="3">
        <v>44229.410535613424</v>
      </c>
    </row>
    <row r="13250">
      <c r="A13250" s="1">
        <v>13248.0</v>
      </c>
      <c r="B13250" s="1" t="s">
        <v>3584</v>
      </c>
      <c r="C13250" s="1" t="s">
        <v>23126</v>
      </c>
      <c r="D13250" s="1" t="s">
        <v>3180</v>
      </c>
      <c r="E13250" s="1" t="s">
        <v>3586</v>
      </c>
      <c r="F13250" s="1" t="s">
        <v>3587</v>
      </c>
      <c r="G13250" s="1" t="s">
        <v>17</v>
      </c>
      <c r="H13250" s="1">
        <v>45.0</v>
      </c>
      <c r="I13250" s="3">
        <v>44160.354166666664</v>
      </c>
      <c r="J13250" s="1">
        <v>0.739776052349456</v>
      </c>
      <c r="K13250" s="1" t="s">
        <v>18</v>
      </c>
      <c r="M13250" s="3">
        <v>44160.44592532407</v>
      </c>
    </row>
    <row r="13251">
      <c r="A13251" s="1">
        <v>13249.0</v>
      </c>
      <c r="B13251" s="1" t="s">
        <v>1413</v>
      </c>
      <c r="C13251" s="1" t="s">
        <v>23127</v>
      </c>
      <c r="D13251" s="1" t="s">
        <v>1562</v>
      </c>
      <c r="E13251" s="1" t="s">
        <v>23128</v>
      </c>
      <c r="F13251" s="1" t="s">
        <v>1416</v>
      </c>
      <c r="G13251" s="1" t="s">
        <v>39</v>
      </c>
      <c r="H13251" s="1">
        <v>45.0</v>
      </c>
      <c r="I13251" s="3">
        <v>44187.46875</v>
      </c>
      <c r="J13251" s="1">
        <v>2.34342310589656</v>
      </c>
      <c r="K13251" s="1" t="s">
        <v>18</v>
      </c>
      <c r="L13251" s="1" t="s">
        <v>581</v>
      </c>
      <c r="M13251" s="3">
        <v>44187.51307076389</v>
      </c>
    </row>
    <row r="13252">
      <c r="A13252" s="1">
        <v>13250.0</v>
      </c>
      <c r="B13252" s="1" t="s">
        <v>8079</v>
      </c>
      <c r="C13252" s="1" t="s">
        <v>23129</v>
      </c>
      <c r="D13252" s="1" t="s">
        <v>121</v>
      </c>
      <c r="E13252" s="1" t="s">
        <v>8082</v>
      </c>
      <c r="F13252" s="1" t="s">
        <v>8083</v>
      </c>
      <c r="G13252" s="1" t="s">
        <v>17</v>
      </c>
      <c r="H13252" s="1">
        <v>45.0</v>
      </c>
      <c r="I13252" s="3">
        <v>43849.208333333336</v>
      </c>
      <c r="J13252" s="1">
        <v>0.694481615941935</v>
      </c>
      <c r="K13252" s="1" t="s">
        <v>18</v>
      </c>
      <c r="M13252" s="3">
        <v>43849.241639988424</v>
      </c>
    </row>
    <row r="13253">
      <c r="A13253" s="1">
        <v>13251.0</v>
      </c>
      <c r="B13253" s="1" t="s">
        <v>788</v>
      </c>
      <c r="C13253" s="1" t="s">
        <v>23130</v>
      </c>
      <c r="D13253" s="1" t="s">
        <v>4531</v>
      </c>
      <c r="E13253" s="1" t="s">
        <v>6417</v>
      </c>
      <c r="F13253" s="1" t="s">
        <v>791</v>
      </c>
      <c r="G13253" s="1" t="s">
        <v>17</v>
      </c>
      <c r="H13253" s="1">
        <v>45.0</v>
      </c>
      <c r="I13253" s="3">
        <v>44056.739583333336</v>
      </c>
      <c r="J13253" s="1">
        <v>1.83640183186303</v>
      </c>
      <c r="K13253" s="1" t="s">
        <v>24</v>
      </c>
      <c r="M13253" s="3">
        <v>44056.771668946756</v>
      </c>
    </row>
    <row r="13254">
      <c r="A13254" s="1">
        <v>13252.0</v>
      </c>
      <c r="B13254" s="1" t="s">
        <v>2188</v>
      </c>
      <c r="C13254" s="1" t="s">
        <v>23131</v>
      </c>
      <c r="D13254" s="1" t="s">
        <v>4083</v>
      </c>
      <c r="E13254" s="1" t="s">
        <v>22757</v>
      </c>
      <c r="F13254" s="1" t="s">
        <v>2192</v>
      </c>
      <c r="G13254" s="1" t="s">
        <v>17</v>
      </c>
      <c r="H13254" s="1">
        <v>45.0</v>
      </c>
      <c r="I13254" s="3">
        <v>44217.666666666664</v>
      </c>
      <c r="J13254" s="1">
        <v>2.25220861034335</v>
      </c>
      <c r="K13254" s="1" t="s">
        <v>18</v>
      </c>
      <c r="M13254" s="3">
        <v>44217.69815152778</v>
      </c>
    </row>
    <row r="13255">
      <c r="A13255" s="1">
        <v>13253.0</v>
      </c>
      <c r="B13255" s="1" t="s">
        <v>340</v>
      </c>
      <c r="C13255" s="1" t="s">
        <v>23132</v>
      </c>
      <c r="D13255" s="1" t="s">
        <v>342</v>
      </c>
      <c r="E13255" s="1" t="s">
        <v>23133</v>
      </c>
      <c r="F13255" s="1" t="s">
        <v>344</v>
      </c>
      <c r="G13255" s="1" t="s">
        <v>89</v>
      </c>
      <c r="H13255" s="1">
        <v>45.0</v>
      </c>
      <c r="I13255" s="3">
        <v>44097.64343935185</v>
      </c>
      <c r="J13255" s="1">
        <v>1.26151751055958</v>
      </c>
      <c r="K13255" s="1" t="s">
        <v>83</v>
      </c>
      <c r="M13255" s="3">
        <v>44097.64738601852</v>
      </c>
    </row>
    <row r="13256">
      <c r="A13256" s="1">
        <v>13254.0</v>
      </c>
      <c r="B13256" s="1" t="s">
        <v>4326</v>
      </c>
      <c r="C13256" s="1" t="s">
        <v>23134</v>
      </c>
      <c r="D13256" s="1" t="s">
        <v>99</v>
      </c>
      <c r="E13256" s="1" t="s">
        <v>19567</v>
      </c>
      <c r="F13256" s="1" t="s">
        <v>19568</v>
      </c>
      <c r="G13256" s="1" t="s">
        <v>35</v>
      </c>
      <c r="H13256" s="1">
        <v>45.0</v>
      </c>
      <c r="I13256" s="3">
        <v>44195.458333333336</v>
      </c>
      <c r="J13256" s="1">
        <v>2.95029215866441</v>
      </c>
      <c r="K13256" s="1" t="s">
        <v>24</v>
      </c>
      <c r="M13256" s="3">
        <v>44195.56697042824</v>
      </c>
    </row>
    <row r="13257">
      <c r="A13257" s="1">
        <v>13255.0</v>
      </c>
      <c r="B13257" s="1" t="s">
        <v>796</v>
      </c>
      <c r="C13257" s="1" t="s">
        <v>23135</v>
      </c>
      <c r="D13257" s="1" t="s">
        <v>1802</v>
      </c>
      <c r="E13257" s="1" t="s">
        <v>23136</v>
      </c>
      <c r="F13257" s="1" t="s">
        <v>799</v>
      </c>
      <c r="G13257" s="1" t="s">
        <v>39</v>
      </c>
      <c r="H13257" s="1">
        <v>45.0</v>
      </c>
      <c r="I13257" s="3">
        <v>43935.77222222222</v>
      </c>
      <c r="J13257" s="1">
        <v>4.59469514645093</v>
      </c>
      <c r="K13257" s="1" t="s">
        <v>18</v>
      </c>
      <c r="M13257" s="3">
        <v>43935.77180206018</v>
      </c>
    </row>
    <row r="13258">
      <c r="A13258" s="1">
        <v>13256.0</v>
      </c>
      <c r="B13258" s="1" t="s">
        <v>582</v>
      </c>
      <c r="C13258" s="1" t="s">
        <v>23137</v>
      </c>
      <c r="D13258" s="1" t="s">
        <v>461</v>
      </c>
      <c r="E13258" s="1" t="s">
        <v>18717</v>
      </c>
      <c r="F13258" s="1" t="s">
        <v>586</v>
      </c>
      <c r="G13258" s="1" t="s">
        <v>17</v>
      </c>
      <c r="H13258" s="1">
        <v>45.0</v>
      </c>
      <c r="I13258" s="3">
        <v>43957.25</v>
      </c>
      <c r="J13258" s="1">
        <v>1.68418238990077</v>
      </c>
      <c r="K13258" s="1" t="s">
        <v>24</v>
      </c>
      <c r="M13258" s="3">
        <v>43957.277902407404</v>
      </c>
    </row>
    <row r="13259">
      <c r="A13259" s="1">
        <v>13257.0</v>
      </c>
      <c r="B13259" s="1" t="s">
        <v>1031</v>
      </c>
      <c r="C13259" s="1" t="s">
        <v>23138</v>
      </c>
      <c r="D13259" s="1" t="s">
        <v>23139</v>
      </c>
      <c r="E13259" s="1" t="s">
        <v>2120</v>
      </c>
      <c r="F13259" s="1" t="s">
        <v>1034</v>
      </c>
      <c r="G13259" s="1" t="s">
        <v>35</v>
      </c>
      <c r="H13259" s="1">
        <v>45.0</v>
      </c>
      <c r="I13259" s="3">
        <v>43640.416666666664</v>
      </c>
      <c r="J13259" s="1">
        <v>4.72921094897018</v>
      </c>
      <c r="K13259" s="1" t="s">
        <v>24</v>
      </c>
      <c r="M13259" s="3">
        <v>43640.40713047454</v>
      </c>
    </row>
    <row r="13260">
      <c r="A13260" s="1">
        <v>13258.0</v>
      </c>
      <c r="B13260" s="1" t="s">
        <v>7335</v>
      </c>
      <c r="C13260" s="1" t="s">
        <v>23140</v>
      </c>
      <c r="D13260" s="1" t="s">
        <v>2553</v>
      </c>
      <c r="E13260" s="1" t="s">
        <v>23141</v>
      </c>
      <c r="F13260" s="1" t="s">
        <v>7338</v>
      </c>
      <c r="G13260" s="1" t="s">
        <v>39</v>
      </c>
      <c r="H13260" s="1">
        <v>45.0</v>
      </c>
      <c r="I13260" s="3">
        <v>44129.708333333336</v>
      </c>
      <c r="J13260" s="1">
        <v>3.07203418255659</v>
      </c>
      <c r="K13260" s="1" t="s">
        <v>24</v>
      </c>
      <c r="M13260" s="3">
        <v>44129.74031216435</v>
      </c>
    </row>
    <row r="13261">
      <c r="A13261" s="1">
        <v>13259.0</v>
      </c>
      <c r="B13261" s="1" t="s">
        <v>12</v>
      </c>
      <c r="C13261" s="1" t="s">
        <v>23142</v>
      </c>
      <c r="D13261" s="1" t="s">
        <v>6850</v>
      </c>
      <c r="E13261" s="1" t="s">
        <v>926</v>
      </c>
      <c r="F13261" s="1" t="s">
        <v>16</v>
      </c>
      <c r="G13261" s="1" t="s">
        <v>17</v>
      </c>
      <c r="H13261" s="1">
        <v>45.0</v>
      </c>
      <c r="I13261" s="3">
        <v>43852.291666666664</v>
      </c>
      <c r="J13261" s="1">
        <v>1.34782496100721</v>
      </c>
      <c r="K13261" s="1" t="s">
        <v>18</v>
      </c>
      <c r="M13261" s="3">
        <v>43852.353028275465</v>
      </c>
    </row>
    <row r="13262">
      <c r="A13262" s="1">
        <v>13260.0</v>
      </c>
      <c r="B13262" s="1" t="s">
        <v>303</v>
      </c>
      <c r="C13262" s="1" t="s">
        <v>23143</v>
      </c>
      <c r="D13262" s="1" t="s">
        <v>305</v>
      </c>
      <c r="E13262" s="1" t="s">
        <v>306</v>
      </c>
      <c r="F13262" s="1" t="s">
        <v>307</v>
      </c>
      <c r="G13262" s="1" t="s">
        <v>17</v>
      </c>
      <c r="H13262" s="1">
        <v>45.0</v>
      </c>
      <c r="I13262" s="3">
        <v>44020.416666666664</v>
      </c>
      <c r="J13262" s="1">
        <v>2.00371660418481</v>
      </c>
      <c r="K13262" s="1" t="s">
        <v>24</v>
      </c>
      <c r="M13262" s="3">
        <v>44020.449324050925</v>
      </c>
    </row>
    <row r="13263">
      <c r="A13263" s="1">
        <v>13261.0</v>
      </c>
      <c r="B13263" s="1" t="s">
        <v>2405</v>
      </c>
      <c r="C13263" s="1" t="s">
        <v>23144</v>
      </c>
      <c r="D13263" s="1" t="s">
        <v>163</v>
      </c>
      <c r="E13263" s="1" t="s">
        <v>23145</v>
      </c>
      <c r="F13263" s="1" t="s">
        <v>2408</v>
      </c>
      <c r="G13263" s="1" t="s">
        <v>39</v>
      </c>
      <c r="H13263" s="1">
        <v>45.0</v>
      </c>
      <c r="I13263" s="3">
        <v>43831.583333333336</v>
      </c>
      <c r="J13263" s="1">
        <v>0.360272361115177</v>
      </c>
      <c r="K13263" s="1" t="s">
        <v>166</v>
      </c>
      <c r="M13263" s="3">
        <v>43831.61437178241</v>
      </c>
    </row>
    <row r="13264">
      <c r="A13264" s="1">
        <v>13262.0</v>
      </c>
      <c r="B13264" s="1" t="s">
        <v>4775</v>
      </c>
      <c r="C13264" s="1" t="s">
        <v>23146</v>
      </c>
      <c r="D13264" s="1" t="s">
        <v>326</v>
      </c>
      <c r="E13264" s="1" t="s">
        <v>4830</v>
      </c>
      <c r="F13264" s="1" t="s">
        <v>4778</v>
      </c>
      <c r="G13264" s="1" t="s">
        <v>17</v>
      </c>
      <c r="H13264" s="1">
        <v>45.0</v>
      </c>
      <c r="I13264" s="3">
        <v>43867.25</v>
      </c>
      <c r="J13264" s="1">
        <v>0.512949945874034</v>
      </c>
      <c r="K13264" s="1" t="s">
        <v>24</v>
      </c>
      <c r="M13264" s="3">
        <v>43867.2794950463</v>
      </c>
    </row>
    <row r="13265">
      <c r="A13265" s="1">
        <v>13263.0</v>
      </c>
      <c r="B13265" s="1" t="s">
        <v>23147</v>
      </c>
      <c r="C13265" s="1" t="s">
        <v>23148</v>
      </c>
      <c r="D13265" s="1" t="s">
        <v>1179</v>
      </c>
      <c r="E13265" s="1" t="s">
        <v>23149</v>
      </c>
      <c r="F13265" s="1" t="s">
        <v>23150</v>
      </c>
      <c r="G13265" s="1" t="s">
        <v>39</v>
      </c>
      <c r="H13265" s="1">
        <v>45.0</v>
      </c>
      <c r="I13265" s="3">
        <v>43869.395833333336</v>
      </c>
      <c r="J13265" s="1">
        <v>0.0</v>
      </c>
      <c r="K13265" s="1" t="s">
        <v>46</v>
      </c>
      <c r="M13265" s="3">
        <v>43869.41753092592</v>
      </c>
    </row>
    <row r="13266">
      <c r="A13266" s="1">
        <v>13264.0</v>
      </c>
      <c r="B13266" s="1" t="s">
        <v>2353</v>
      </c>
      <c r="C13266" s="1" t="s">
        <v>23151</v>
      </c>
      <c r="D13266" s="1" t="s">
        <v>1250</v>
      </c>
      <c r="E13266" s="1" t="s">
        <v>8463</v>
      </c>
      <c r="F13266" s="1" t="s">
        <v>2356</v>
      </c>
      <c r="G13266" s="1" t="s">
        <v>17</v>
      </c>
      <c r="H13266" s="1">
        <v>45.0</v>
      </c>
      <c r="I13266" s="3">
        <v>43821.208333333336</v>
      </c>
      <c r="J13266" s="1">
        <v>0.0</v>
      </c>
      <c r="K13266" s="1" t="s">
        <v>24</v>
      </c>
      <c r="M13266" s="3">
        <v>43823.503597118055</v>
      </c>
    </row>
    <row r="13267">
      <c r="A13267" s="1">
        <v>13265.0</v>
      </c>
      <c r="B13267" s="1" t="s">
        <v>485</v>
      </c>
      <c r="C13267" s="1" t="s">
        <v>23152</v>
      </c>
      <c r="D13267" s="1" t="s">
        <v>2521</v>
      </c>
      <c r="E13267" s="1" t="s">
        <v>5655</v>
      </c>
      <c r="F13267" s="1" t="s">
        <v>489</v>
      </c>
      <c r="G13267" s="1" t="s">
        <v>17</v>
      </c>
      <c r="H13267" s="1">
        <v>45.0</v>
      </c>
      <c r="I13267" s="3">
        <v>43820.666666666664</v>
      </c>
      <c r="J13267" s="1">
        <v>0.0</v>
      </c>
      <c r="K13267" s="1" t="s">
        <v>166</v>
      </c>
      <c r="M13267" s="3">
        <v>43820.66213881945</v>
      </c>
    </row>
    <row r="13268">
      <c r="A13268" s="1">
        <v>13266.0</v>
      </c>
      <c r="B13268" s="1" t="s">
        <v>23153</v>
      </c>
      <c r="C13268" s="1" t="s">
        <v>23154</v>
      </c>
      <c r="D13268" s="1" t="s">
        <v>23155</v>
      </c>
      <c r="E13268" s="1" t="s">
        <v>23156</v>
      </c>
      <c r="F13268" s="1" t="s">
        <v>23157</v>
      </c>
      <c r="G13268" s="1" t="s">
        <v>89</v>
      </c>
      <c r="H13268" s="1">
        <v>45.0</v>
      </c>
      <c r="I13268" s="3">
        <v>43843.73234729167</v>
      </c>
      <c r="J13268" s="1">
        <v>3.97496988861923</v>
      </c>
      <c r="K13268" s="1" t="s">
        <v>24</v>
      </c>
      <c r="M13268" s="3">
        <v>43843.757835034725</v>
      </c>
    </row>
    <row r="13269">
      <c r="A13269" s="1">
        <v>13267.0</v>
      </c>
      <c r="B13269" s="1" t="s">
        <v>553</v>
      </c>
      <c r="C13269" s="1" t="s">
        <v>23158</v>
      </c>
      <c r="D13269" s="1" t="s">
        <v>5309</v>
      </c>
      <c r="E13269" s="1" t="s">
        <v>5310</v>
      </c>
      <c r="F13269" s="1" t="s">
        <v>557</v>
      </c>
      <c r="G13269" s="1" t="s">
        <v>17</v>
      </c>
      <c r="H13269" s="1">
        <v>45.0</v>
      </c>
      <c r="I13269" s="3">
        <v>44110.208333333336</v>
      </c>
      <c r="J13269" s="1">
        <v>0.329044154150352</v>
      </c>
      <c r="K13269" s="1" t="s">
        <v>46</v>
      </c>
      <c r="L13269" s="1" t="s">
        <v>558</v>
      </c>
      <c r="M13269" s="3">
        <v>44110.28671298611</v>
      </c>
    </row>
    <row r="13270">
      <c r="A13270" s="1">
        <v>13268.0</v>
      </c>
      <c r="B13270" s="1" t="s">
        <v>17183</v>
      </c>
      <c r="C13270" s="1" t="s">
        <v>23159</v>
      </c>
      <c r="D13270" s="1" t="s">
        <v>23160</v>
      </c>
      <c r="E13270" s="1" t="s">
        <v>23161</v>
      </c>
      <c r="F13270" s="1" t="s">
        <v>17187</v>
      </c>
      <c r="G13270" s="1" t="s">
        <v>39</v>
      </c>
      <c r="H13270" s="1">
        <v>45.0</v>
      </c>
      <c r="I13270" s="3">
        <v>43784.625</v>
      </c>
      <c r="J13270" s="1">
        <v>1.71755845145635</v>
      </c>
      <c r="K13270" s="1" t="s">
        <v>18</v>
      </c>
      <c r="M13270" s="3">
        <v>43784.683352465276</v>
      </c>
    </row>
    <row r="13271">
      <c r="A13271" s="1">
        <v>13269.0</v>
      </c>
      <c r="B13271" s="1" t="s">
        <v>4682</v>
      </c>
      <c r="C13271" s="1" t="s">
        <v>23162</v>
      </c>
      <c r="D13271" s="1" t="s">
        <v>1494</v>
      </c>
      <c r="E13271" s="1" t="s">
        <v>23163</v>
      </c>
      <c r="F13271" s="1" t="s">
        <v>4685</v>
      </c>
      <c r="G13271" s="1" t="s">
        <v>17</v>
      </c>
      <c r="H13271" s="1">
        <v>45.0</v>
      </c>
      <c r="I13271" s="3">
        <v>44210.302083333336</v>
      </c>
      <c r="J13271" s="1">
        <v>1.17825825398926</v>
      </c>
      <c r="K13271" s="1" t="s">
        <v>46</v>
      </c>
      <c r="M13271" s="3">
        <v>44210.36458162037</v>
      </c>
    </row>
    <row r="13272">
      <c r="A13272" s="1">
        <v>13270.0</v>
      </c>
      <c r="B13272" s="1" t="s">
        <v>2299</v>
      </c>
      <c r="C13272" s="1" t="s">
        <v>23164</v>
      </c>
      <c r="D13272" s="1" t="s">
        <v>701</v>
      </c>
      <c r="E13272" s="1" t="s">
        <v>8958</v>
      </c>
      <c r="F13272" s="1" t="s">
        <v>2302</v>
      </c>
      <c r="G13272" s="1" t="s">
        <v>17</v>
      </c>
      <c r="H13272" s="1">
        <v>45.0</v>
      </c>
      <c r="I13272" s="3">
        <v>44228.291666666664</v>
      </c>
      <c r="J13272" s="1">
        <v>3.15497107386086</v>
      </c>
      <c r="K13272" s="1" t="s">
        <v>24</v>
      </c>
      <c r="M13272" s="3">
        <v>44228.33570173611</v>
      </c>
    </row>
    <row r="13273">
      <c r="A13273" s="1">
        <v>13271.0</v>
      </c>
      <c r="B13273" s="1" t="s">
        <v>1299</v>
      </c>
      <c r="C13273" s="1" t="s">
        <v>23165</v>
      </c>
      <c r="D13273" s="1" t="s">
        <v>1301</v>
      </c>
      <c r="E13273" s="1" t="s">
        <v>4004</v>
      </c>
      <c r="F13273" s="1" t="s">
        <v>1303</v>
      </c>
      <c r="G13273" s="1" t="s">
        <v>17</v>
      </c>
      <c r="H13273" s="1">
        <v>45.0</v>
      </c>
      <c r="I13273" s="3">
        <v>44175.5625</v>
      </c>
      <c r="J13273" s="1">
        <v>4.18069188534038</v>
      </c>
      <c r="K13273" s="1" t="s">
        <v>56</v>
      </c>
      <c r="L13273" s="1" t="s">
        <v>113</v>
      </c>
      <c r="M13273" s="3">
        <v>44175.588608784725</v>
      </c>
    </row>
    <row r="13274">
      <c r="A13274" s="1">
        <v>13272.0</v>
      </c>
      <c r="B13274" s="1" t="s">
        <v>303</v>
      </c>
      <c r="C13274" s="1" t="s">
        <v>23166</v>
      </c>
      <c r="D13274" s="1" t="s">
        <v>305</v>
      </c>
      <c r="E13274" s="1" t="s">
        <v>1713</v>
      </c>
      <c r="F13274" s="1" t="s">
        <v>307</v>
      </c>
      <c r="G13274" s="1" t="s">
        <v>17</v>
      </c>
      <c r="H13274" s="1">
        <v>45.0</v>
      </c>
      <c r="I13274" s="3">
        <v>43873.645833333336</v>
      </c>
      <c r="J13274" s="1">
        <v>1.94019496899089</v>
      </c>
      <c r="K13274" s="1" t="s">
        <v>24</v>
      </c>
      <c r="M13274" s="3">
        <v>43873.694107222225</v>
      </c>
    </row>
    <row r="13275">
      <c r="A13275" s="1">
        <v>13273.0</v>
      </c>
      <c r="B13275" s="1" t="s">
        <v>114</v>
      </c>
      <c r="C13275" s="1" t="s">
        <v>23167</v>
      </c>
      <c r="D13275" s="1" t="s">
        <v>116</v>
      </c>
      <c r="E13275" s="1" t="s">
        <v>1832</v>
      </c>
      <c r="F13275" s="1" t="s">
        <v>118</v>
      </c>
      <c r="G13275" s="1" t="s">
        <v>17</v>
      </c>
      <c r="H13275" s="1">
        <v>45.0</v>
      </c>
      <c r="I13275" s="3">
        <v>44050.75</v>
      </c>
      <c r="J13275" s="1">
        <v>3.6187472465045</v>
      </c>
      <c r="K13275" s="1" t="s">
        <v>24</v>
      </c>
      <c r="L13275" s="1" t="s">
        <v>1006</v>
      </c>
      <c r="M13275" s="3">
        <v>44050.78313185185</v>
      </c>
    </row>
    <row r="13276">
      <c r="A13276" s="1">
        <v>13274.0</v>
      </c>
      <c r="B13276" s="1" t="s">
        <v>434</v>
      </c>
      <c r="C13276" s="1" t="s">
        <v>23168</v>
      </c>
      <c r="D13276" s="1" t="s">
        <v>1653</v>
      </c>
      <c r="E13276" s="1" t="s">
        <v>23169</v>
      </c>
      <c r="F13276" s="1" t="s">
        <v>438</v>
      </c>
      <c r="G13276" s="1" t="s">
        <v>39</v>
      </c>
      <c r="H13276" s="1">
        <v>45.0</v>
      </c>
      <c r="I13276" s="3">
        <v>43842.625</v>
      </c>
      <c r="J13276" s="1">
        <v>1.07234370270361</v>
      </c>
      <c r="K13276" s="1" t="s">
        <v>24</v>
      </c>
      <c r="M13276" s="3">
        <v>43842.660332465275</v>
      </c>
    </row>
    <row r="13277">
      <c r="A13277" s="1">
        <v>13275.0</v>
      </c>
      <c r="B13277" s="1" t="s">
        <v>136</v>
      </c>
      <c r="C13277" s="1" t="s">
        <v>23170</v>
      </c>
      <c r="D13277" s="1" t="s">
        <v>396</v>
      </c>
      <c r="E13277" s="1" t="s">
        <v>6295</v>
      </c>
      <c r="F13277" s="1" t="s">
        <v>140</v>
      </c>
      <c r="G13277" s="1" t="s">
        <v>17</v>
      </c>
      <c r="H13277" s="1">
        <v>45.0</v>
      </c>
      <c r="I13277" s="3">
        <v>43692.291666666664</v>
      </c>
      <c r="J13277" s="1">
        <v>0.0753213929417137</v>
      </c>
      <c r="K13277" s="1" t="s">
        <v>18</v>
      </c>
      <c r="M13277" s="3">
        <v>43692.28082196759</v>
      </c>
    </row>
    <row r="13278">
      <c r="A13278" s="1">
        <v>13276.0</v>
      </c>
      <c r="B13278" s="1" t="s">
        <v>2844</v>
      </c>
      <c r="C13278" s="1" t="s">
        <v>23171</v>
      </c>
      <c r="D13278" s="1" t="s">
        <v>2359</v>
      </c>
      <c r="E13278" s="1" t="s">
        <v>23172</v>
      </c>
      <c r="F13278" s="1" t="s">
        <v>2848</v>
      </c>
      <c r="G13278" s="1" t="s">
        <v>39</v>
      </c>
      <c r="H13278" s="1">
        <v>45.0</v>
      </c>
      <c r="I13278" s="3">
        <v>44204.25</v>
      </c>
      <c r="J13278" s="1">
        <v>2.22643084127776</v>
      </c>
      <c r="K13278" s="1" t="s">
        <v>18</v>
      </c>
      <c r="M13278" s="3">
        <v>44204.27736040509</v>
      </c>
    </row>
    <row r="13279">
      <c r="A13279" s="1">
        <v>13277.0</v>
      </c>
      <c r="B13279" s="1" t="s">
        <v>18228</v>
      </c>
      <c r="C13279" s="1" t="s">
        <v>23173</v>
      </c>
      <c r="D13279" s="1" t="s">
        <v>248</v>
      </c>
      <c r="E13279" s="1" t="s">
        <v>23174</v>
      </c>
      <c r="F13279" s="1" t="s">
        <v>18231</v>
      </c>
      <c r="G13279" s="1" t="s">
        <v>39</v>
      </c>
      <c r="H13279" s="1">
        <v>45.0</v>
      </c>
      <c r="I13279" s="3">
        <v>43778.625</v>
      </c>
      <c r="J13279" s="1">
        <v>1.93108192295723</v>
      </c>
      <c r="K13279" s="1" t="s">
        <v>24</v>
      </c>
      <c r="M13279" s="3">
        <v>43778.657169907405</v>
      </c>
    </row>
    <row r="13280">
      <c r="A13280" s="1">
        <v>13278.0</v>
      </c>
      <c r="B13280" s="1" t="s">
        <v>536</v>
      </c>
      <c r="C13280" s="1" t="s">
        <v>23175</v>
      </c>
      <c r="D13280" s="1" t="s">
        <v>396</v>
      </c>
      <c r="E13280" s="1" t="s">
        <v>538</v>
      </c>
      <c r="F13280" s="1" t="s">
        <v>539</v>
      </c>
      <c r="G13280" s="1" t="s">
        <v>35</v>
      </c>
      <c r="H13280" s="1">
        <v>45.0</v>
      </c>
      <c r="I13280" s="3">
        <v>43663.25</v>
      </c>
      <c r="J13280" s="1">
        <v>2.81955433256184</v>
      </c>
      <c r="K13280" s="1" t="s">
        <v>83</v>
      </c>
      <c r="M13280" s="3">
        <v>43663.28559677083</v>
      </c>
    </row>
    <row r="13281">
      <c r="A13281" s="1">
        <v>13279.0</v>
      </c>
      <c r="B13281" s="1" t="s">
        <v>1260</v>
      </c>
      <c r="C13281" s="1" t="s">
        <v>23176</v>
      </c>
      <c r="D13281" s="1" t="s">
        <v>998</v>
      </c>
      <c r="E13281" s="1" t="s">
        <v>23177</v>
      </c>
      <c r="F13281" s="1" t="s">
        <v>1264</v>
      </c>
      <c r="G13281" s="1" t="s">
        <v>17</v>
      </c>
      <c r="H13281" s="1">
        <v>45.0</v>
      </c>
      <c r="I13281" s="3">
        <v>44063.604166666664</v>
      </c>
      <c r="J13281" s="1">
        <v>1.46434278143756</v>
      </c>
      <c r="K13281" s="1" t="s">
        <v>24</v>
      </c>
      <c r="L13281" s="1" t="s">
        <v>406</v>
      </c>
      <c r="M13281" s="3">
        <v>44063.63450572917</v>
      </c>
    </row>
    <row r="13282">
      <c r="A13282" s="1">
        <v>13280.0</v>
      </c>
      <c r="B13282" s="1" t="s">
        <v>19</v>
      </c>
      <c r="C13282" s="1" t="s">
        <v>23178</v>
      </c>
      <c r="D13282" s="1" t="s">
        <v>661</v>
      </c>
      <c r="E13282" s="1" t="s">
        <v>1866</v>
      </c>
      <c r="F13282" s="1" t="s">
        <v>23</v>
      </c>
      <c r="G13282" s="1" t="s">
        <v>35</v>
      </c>
      <c r="H13282" s="1">
        <v>45.0</v>
      </c>
      <c r="I13282" s="3">
        <v>43580.291666666664</v>
      </c>
      <c r="J13282" s="1">
        <v>0.911959076096844</v>
      </c>
      <c r="K13282" s="1" t="s">
        <v>24</v>
      </c>
      <c r="M13282" s="3">
        <v>43580.32530408565</v>
      </c>
    </row>
    <row r="13283">
      <c r="A13283" s="1">
        <v>13281.0</v>
      </c>
      <c r="B13283" s="1" t="s">
        <v>293</v>
      </c>
      <c r="C13283" s="1" t="s">
        <v>23179</v>
      </c>
      <c r="D13283" s="1" t="s">
        <v>126</v>
      </c>
      <c r="E13283" s="1" t="s">
        <v>3472</v>
      </c>
      <c r="F13283" s="1" t="s">
        <v>297</v>
      </c>
      <c r="G13283" s="1" t="s">
        <v>17</v>
      </c>
      <c r="H13283" s="1">
        <v>45.0</v>
      </c>
      <c r="I13283" s="3">
        <v>44106.291666666664</v>
      </c>
      <c r="J13283" s="1">
        <v>1.46339434854975</v>
      </c>
      <c r="K13283" s="1" t="s">
        <v>62</v>
      </c>
      <c r="L13283" s="1" t="s">
        <v>1188</v>
      </c>
      <c r="M13283" s="3">
        <v>44106.351702858796</v>
      </c>
    </row>
    <row r="13284">
      <c r="A13284" s="1">
        <v>13282.0</v>
      </c>
      <c r="B13284" s="1" t="s">
        <v>2069</v>
      </c>
      <c r="C13284" s="1" t="s">
        <v>23180</v>
      </c>
      <c r="D13284" s="1" t="s">
        <v>326</v>
      </c>
      <c r="E13284" s="1" t="s">
        <v>15087</v>
      </c>
      <c r="F13284" s="1" t="s">
        <v>2072</v>
      </c>
      <c r="G13284" s="1" t="s">
        <v>17</v>
      </c>
      <c r="H13284" s="1">
        <v>45.0</v>
      </c>
      <c r="I13284" s="3">
        <v>44154.25</v>
      </c>
      <c r="J13284" s="1">
        <v>0.0</v>
      </c>
      <c r="K13284" s="1" t="s">
        <v>24</v>
      </c>
      <c r="M13284" s="3">
        <v>44154.294090497686</v>
      </c>
    </row>
    <row r="13285">
      <c r="A13285" s="1">
        <v>13283.0</v>
      </c>
      <c r="B13285" s="1" t="s">
        <v>1954</v>
      </c>
      <c r="C13285" s="1" t="s">
        <v>23181</v>
      </c>
      <c r="D13285" s="1" t="s">
        <v>99</v>
      </c>
      <c r="E13285" s="1" t="s">
        <v>23182</v>
      </c>
      <c r="F13285" s="1" t="s">
        <v>1957</v>
      </c>
      <c r="G13285" s="1" t="s">
        <v>39</v>
      </c>
      <c r="H13285" s="1">
        <v>45.0</v>
      </c>
      <c r="I13285" s="3">
        <v>44111.28125</v>
      </c>
      <c r="J13285" s="1">
        <v>1.02663831173631</v>
      </c>
      <c r="K13285" s="1" t="s">
        <v>83</v>
      </c>
      <c r="L13285" s="1" t="s">
        <v>1958</v>
      </c>
      <c r="M13285" s="3">
        <v>44111.31761575231</v>
      </c>
    </row>
    <row r="13286">
      <c r="A13286" s="1">
        <v>13284.0</v>
      </c>
      <c r="B13286" s="1" t="s">
        <v>732</v>
      </c>
      <c r="C13286" s="1" t="s">
        <v>23183</v>
      </c>
      <c r="D13286" s="1" t="s">
        <v>1036</v>
      </c>
      <c r="E13286" s="1" t="s">
        <v>1037</v>
      </c>
      <c r="F13286" s="1" t="s">
        <v>735</v>
      </c>
      <c r="G13286" s="1" t="s">
        <v>17</v>
      </c>
      <c r="H13286" s="1">
        <v>45.0</v>
      </c>
      <c r="I13286" s="3">
        <v>44140.729166666664</v>
      </c>
      <c r="J13286" s="1">
        <v>5.8857250866148</v>
      </c>
      <c r="K13286" s="1" t="s">
        <v>24</v>
      </c>
      <c r="M13286" s="3">
        <v>44140.78349731481</v>
      </c>
    </row>
    <row r="13287">
      <c r="A13287" s="1">
        <v>13285.0</v>
      </c>
      <c r="B13287" s="1" t="s">
        <v>1361</v>
      </c>
      <c r="C13287" s="1" t="s">
        <v>23184</v>
      </c>
      <c r="D13287" s="1" t="s">
        <v>1363</v>
      </c>
      <c r="E13287" s="1" t="s">
        <v>1364</v>
      </c>
      <c r="F13287" s="1" t="s">
        <v>1365</v>
      </c>
      <c r="G13287" s="1" t="s">
        <v>35</v>
      </c>
      <c r="H13287" s="1">
        <v>45.0</v>
      </c>
      <c r="I13287" s="3">
        <v>44236.208333333336</v>
      </c>
      <c r="J13287" s="1">
        <v>4.42771816812454</v>
      </c>
      <c r="K13287" s="1" t="s">
        <v>62</v>
      </c>
      <c r="L13287" s="1" t="s">
        <v>671</v>
      </c>
      <c r="M13287" s="3">
        <v>44236.245682280096</v>
      </c>
    </row>
    <row r="13288">
      <c r="A13288" s="1">
        <v>13286.0</v>
      </c>
      <c r="B13288" s="1" t="s">
        <v>78</v>
      </c>
      <c r="C13288" s="1" t="s">
        <v>23185</v>
      </c>
      <c r="D13288" s="1" t="s">
        <v>80</v>
      </c>
      <c r="E13288" s="1" t="s">
        <v>11283</v>
      </c>
      <c r="F13288" s="1" t="s">
        <v>82</v>
      </c>
      <c r="G13288" s="1" t="s">
        <v>17</v>
      </c>
      <c r="H13288" s="1">
        <v>45.0</v>
      </c>
      <c r="I13288" s="3">
        <v>44005.541666666664</v>
      </c>
      <c r="J13288" s="1">
        <v>0.0277743372978951</v>
      </c>
      <c r="K13288" s="1" t="s">
        <v>83</v>
      </c>
      <c r="M13288" s="3">
        <v>44005.62445659722</v>
      </c>
    </row>
    <row r="13289">
      <c r="A13289" s="1">
        <v>13287.0</v>
      </c>
      <c r="B13289" s="1" t="s">
        <v>2080</v>
      </c>
      <c r="C13289" s="1" t="s">
        <v>23186</v>
      </c>
      <c r="D13289" s="1" t="s">
        <v>258</v>
      </c>
      <c r="E13289" s="1" t="s">
        <v>2592</v>
      </c>
      <c r="F13289" s="1" t="s">
        <v>2083</v>
      </c>
      <c r="G13289" s="1" t="s">
        <v>17</v>
      </c>
      <c r="H13289" s="1">
        <v>45.0</v>
      </c>
      <c r="I13289" s="3">
        <v>43756.166666666664</v>
      </c>
      <c r="J13289" s="1">
        <v>1.93855227175908</v>
      </c>
      <c r="K13289" s="1" t="s">
        <v>166</v>
      </c>
      <c r="M13289" s="3">
        <v>43756.156834884256</v>
      </c>
    </row>
    <row r="13290">
      <c r="A13290" s="1">
        <v>13288.0</v>
      </c>
      <c r="B13290" s="1" t="s">
        <v>567</v>
      </c>
      <c r="C13290" s="1" t="s">
        <v>23187</v>
      </c>
      <c r="D13290" s="1" t="s">
        <v>2116</v>
      </c>
      <c r="E13290" s="1" t="s">
        <v>23188</v>
      </c>
      <c r="F13290" s="1" t="s">
        <v>570</v>
      </c>
      <c r="G13290" s="1" t="s">
        <v>39</v>
      </c>
      <c r="H13290" s="1">
        <v>45.0</v>
      </c>
      <c r="I13290" s="3">
        <v>43718.25</v>
      </c>
      <c r="J13290" s="1">
        <v>1.89318122872992</v>
      </c>
      <c r="K13290" s="1" t="s">
        <v>24</v>
      </c>
      <c r="M13290" s="3">
        <v>43718.2976303125</v>
      </c>
    </row>
    <row r="13291">
      <c r="A13291" s="1">
        <v>13289.0</v>
      </c>
      <c r="B13291" s="1" t="s">
        <v>10111</v>
      </c>
      <c r="C13291" s="1" t="s">
        <v>23189</v>
      </c>
      <c r="D13291" s="1" t="s">
        <v>770</v>
      </c>
      <c r="E13291" s="1" t="s">
        <v>23190</v>
      </c>
      <c r="F13291" s="1" t="s">
        <v>10114</v>
      </c>
      <c r="G13291" s="1" t="s">
        <v>39</v>
      </c>
      <c r="H13291" s="1">
        <v>45.0</v>
      </c>
      <c r="I13291" s="3">
        <v>44136.635416666664</v>
      </c>
      <c r="J13291" s="1">
        <v>4.27225447398712</v>
      </c>
      <c r="K13291" s="1" t="s">
        <v>1194</v>
      </c>
      <c r="M13291" s="3">
        <v>44136.67584413195</v>
      </c>
    </row>
    <row r="13292">
      <c r="A13292" s="1">
        <v>13290.0</v>
      </c>
      <c r="B13292" s="1" t="s">
        <v>401</v>
      </c>
      <c r="C13292" s="1" t="s">
        <v>23191</v>
      </c>
      <c r="D13292" s="1" t="s">
        <v>3782</v>
      </c>
      <c r="E13292" s="1" t="s">
        <v>23192</v>
      </c>
      <c r="F13292" s="1" t="s">
        <v>405</v>
      </c>
      <c r="G13292" s="1" t="s">
        <v>39</v>
      </c>
      <c r="H13292" s="1">
        <v>45.0</v>
      </c>
      <c r="I13292" s="3">
        <v>43873.75</v>
      </c>
      <c r="J13292" s="1">
        <v>2.04050569228463</v>
      </c>
      <c r="K13292" s="1" t="s">
        <v>24</v>
      </c>
      <c r="M13292" s="3">
        <v>43873.790555162035</v>
      </c>
    </row>
    <row r="13293">
      <c r="A13293" s="1">
        <v>13291.0</v>
      </c>
      <c r="B13293" s="1" t="s">
        <v>114</v>
      </c>
      <c r="C13293" s="1" t="s">
        <v>23193</v>
      </c>
      <c r="D13293" s="1" t="s">
        <v>116</v>
      </c>
      <c r="E13293" s="1" t="s">
        <v>1161</v>
      </c>
      <c r="F13293" s="1" t="s">
        <v>118</v>
      </c>
      <c r="G13293" s="1" t="s">
        <v>17</v>
      </c>
      <c r="H13293" s="1">
        <v>45.0</v>
      </c>
      <c r="I13293" s="3">
        <v>44043.270833333336</v>
      </c>
      <c r="J13293" s="1">
        <v>1.50915336052414</v>
      </c>
      <c r="K13293" s="1" t="s">
        <v>24</v>
      </c>
      <c r="L13293" s="1" t="s">
        <v>1006</v>
      </c>
      <c r="M13293" s="3">
        <v>44043.28457792824</v>
      </c>
    </row>
    <row r="13294">
      <c r="A13294" s="1">
        <v>13292.0</v>
      </c>
      <c r="B13294" s="1" t="s">
        <v>1489</v>
      </c>
      <c r="C13294" s="1" t="s">
        <v>23194</v>
      </c>
      <c r="D13294" s="1" t="s">
        <v>1494</v>
      </c>
      <c r="E13294" s="1" t="s">
        <v>23195</v>
      </c>
      <c r="F13294" s="1" t="s">
        <v>1492</v>
      </c>
      <c r="G13294" s="1" t="s">
        <v>89</v>
      </c>
      <c r="H13294" s="1">
        <v>45.0</v>
      </c>
      <c r="I13294" s="3">
        <v>44063.479166666664</v>
      </c>
      <c r="J13294" s="1">
        <v>0.947939288178114</v>
      </c>
      <c r="K13294" s="1" t="s">
        <v>18</v>
      </c>
      <c r="M13294" s="3">
        <v>44063.53790431713</v>
      </c>
    </row>
    <row r="13295">
      <c r="A13295" s="1">
        <v>13293.0</v>
      </c>
      <c r="B13295" s="1" t="s">
        <v>1616</v>
      </c>
      <c r="C13295" s="1" t="s">
        <v>23196</v>
      </c>
      <c r="D13295" s="1" t="s">
        <v>560</v>
      </c>
      <c r="E13295" s="1" t="s">
        <v>1619</v>
      </c>
      <c r="F13295" s="1" t="s">
        <v>1620</v>
      </c>
      <c r="G13295" s="1" t="s">
        <v>35</v>
      </c>
      <c r="H13295" s="1">
        <v>45.0</v>
      </c>
      <c r="I13295" s="3">
        <v>43819.583333333336</v>
      </c>
      <c r="J13295" s="1">
        <v>1.12114704012459</v>
      </c>
      <c r="K13295" s="1" t="s">
        <v>24</v>
      </c>
      <c r="M13295" s="3">
        <v>43822.64228146991</v>
      </c>
    </row>
    <row r="13296">
      <c r="A13296" s="1">
        <v>13294.0</v>
      </c>
      <c r="B13296" s="1" t="s">
        <v>834</v>
      </c>
      <c r="C13296" s="1" t="s">
        <v>23197</v>
      </c>
      <c r="D13296" s="1" t="s">
        <v>37</v>
      </c>
      <c r="E13296" s="1" t="s">
        <v>23198</v>
      </c>
      <c r="F13296" s="1" t="s">
        <v>837</v>
      </c>
      <c r="G13296" s="1" t="s">
        <v>39</v>
      </c>
      <c r="H13296" s="1">
        <v>45.0</v>
      </c>
      <c r="I13296" s="3">
        <v>44144.375</v>
      </c>
      <c r="J13296" s="1">
        <v>2.32670597973979</v>
      </c>
      <c r="K13296" s="1" t="s">
        <v>46</v>
      </c>
      <c r="L13296" s="1" t="s">
        <v>2164</v>
      </c>
      <c r="M13296" s="3">
        <v>44144.42177162037</v>
      </c>
    </row>
    <row r="13297">
      <c r="A13297" s="1">
        <v>13295.0</v>
      </c>
      <c r="B13297" s="1" t="s">
        <v>389</v>
      </c>
      <c r="C13297" s="1" t="s">
        <v>23199</v>
      </c>
      <c r="D13297" s="1" t="s">
        <v>818</v>
      </c>
      <c r="E13297" s="1" t="s">
        <v>20169</v>
      </c>
      <c r="F13297" s="1" t="s">
        <v>393</v>
      </c>
      <c r="G13297" s="1" t="s">
        <v>17</v>
      </c>
      <c r="H13297" s="1">
        <v>45.0</v>
      </c>
      <c r="I13297" s="3">
        <v>44173.291666666664</v>
      </c>
      <c r="J13297" s="1">
        <v>1.78402517379636</v>
      </c>
      <c r="K13297" s="1" t="s">
        <v>18</v>
      </c>
      <c r="M13297" s="3">
        <v>44173.33689525463</v>
      </c>
    </row>
    <row r="13298">
      <c r="A13298" s="1">
        <v>13296.0</v>
      </c>
      <c r="B13298" s="1" t="s">
        <v>1679</v>
      </c>
      <c r="C13298" s="1" t="s">
        <v>23200</v>
      </c>
      <c r="D13298" s="1" t="s">
        <v>661</v>
      </c>
      <c r="E13298" s="1" t="s">
        <v>23201</v>
      </c>
      <c r="F13298" s="1" t="s">
        <v>1682</v>
      </c>
      <c r="G13298" s="1" t="s">
        <v>39</v>
      </c>
      <c r="H13298" s="1">
        <v>45.0</v>
      </c>
      <c r="I13298" s="3">
        <v>43610.583333333336</v>
      </c>
      <c r="J13298" s="1">
        <v>1.8226652865219</v>
      </c>
      <c r="K13298" s="1" t="s">
        <v>24</v>
      </c>
      <c r="M13298" s="3">
        <v>43610.57386240741</v>
      </c>
    </row>
    <row r="13299">
      <c r="A13299" s="1">
        <v>13297.0</v>
      </c>
      <c r="B13299" s="1" t="s">
        <v>1800</v>
      </c>
      <c r="C13299" s="1" t="s">
        <v>23202</v>
      </c>
      <c r="D13299" s="1" t="s">
        <v>1802</v>
      </c>
      <c r="E13299" s="1" t="s">
        <v>1803</v>
      </c>
      <c r="F13299" s="1" t="s">
        <v>1804</v>
      </c>
      <c r="G13299" s="1" t="s">
        <v>17</v>
      </c>
      <c r="H13299" s="1">
        <v>45.0</v>
      </c>
      <c r="I13299" s="3">
        <v>43869.25</v>
      </c>
      <c r="J13299" s="1">
        <v>0.434447969898592</v>
      </c>
      <c r="K13299" s="1" t="s">
        <v>83</v>
      </c>
      <c r="M13299" s="3">
        <v>43869.26755081018</v>
      </c>
    </row>
    <row r="13300">
      <c r="A13300" s="1">
        <v>13298.0</v>
      </c>
      <c r="B13300" s="1" t="s">
        <v>3482</v>
      </c>
      <c r="C13300" s="1" t="s">
        <v>23203</v>
      </c>
      <c r="D13300" s="1" t="s">
        <v>3484</v>
      </c>
      <c r="E13300" s="1" t="s">
        <v>23204</v>
      </c>
      <c r="F13300" s="1" t="s">
        <v>3486</v>
      </c>
      <c r="G13300" s="1" t="s">
        <v>17</v>
      </c>
      <c r="H13300" s="1">
        <v>45.0</v>
      </c>
      <c r="I13300" s="3">
        <v>44200.666666666664</v>
      </c>
      <c r="J13300" s="1">
        <v>2.10323276496439</v>
      </c>
      <c r="K13300" s="1" t="s">
        <v>24</v>
      </c>
      <c r="L13300" s="1" t="s">
        <v>406</v>
      </c>
      <c r="M13300" s="3">
        <v>44200.697099108795</v>
      </c>
    </row>
    <row r="13301">
      <c r="A13301" s="1">
        <v>13299.0</v>
      </c>
      <c r="B13301" s="1" t="s">
        <v>11725</v>
      </c>
      <c r="C13301" s="1" t="s">
        <v>23205</v>
      </c>
      <c r="D13301" s="1" t="s">
        <v>588</v>
      </c>
      <c r="E13301" s="1" t="s">
        <v>23206</v>
      </c>
      <c r="F13301" s="1" t="s">
        <v>11728</v>
      </c>
      <c r="G13301" s="1" t="s">
        <v>17</v>
      </c>
      <c r="H13301" s="1">
        <v>45.0</v>
      </c>
      <c r="I13301" s="3">
        <v>43786.5</v>
      </c>
      <c r="J13301" s="1">
        <v>3.54389581378359</v>
      </c>
      <c r="K13301" s="1" t="s">
        <v>62</v>
      </c>
      <c r="M13301" s="3">
        <v>43786.52625082176</v>
      </c>
    </row>
    <row r="13302">
      <c r="A13302" s="1">
        <v>13300.0</v>
      </c>
      <c r="B13302" s="1" t="s">
        <v>303</v>
      </c>
      <c r="C13302" s="1" t="s">
        <v>23207</v>
      </c>
      <c r="D13302" s="1" t="s">
        <v>305</v>
      </c>
      <c r="E13302" s="1" t="s">
        <v>336</v>
      </c>
      <c r="F13302" s="1" t="s">
        <v>307</v>
      </c>
      <c r="G13302" s="1" t="s">
        <v>17</v>
      </c>
      <c r="H13302" s="1">
        <v>45.0</v>
      </c>
      <c r="I13302" s="3">
        <v>44109.625</v>
      </c>
      <c r="J13302" s="1">
        <v>1.77749589364656</v>
      </c>
      <c r="K13302" s="1" t="s">
        <v>24</v>
      </c>
      <c r="M13302" s="3">
        <v>44109.65636851852</v>
      </c>
    </row>
    <row r="13303">
      <c r="A13303" s="1">
        <v>13301.0</v>
      </c>
      <c r="B13303" s="1" t="s">
        <v>239</v>
      </c>
      <c r="C13303" s="1" t="s">
        <v>23208</v>
      </c>
      <c r="D13303" s="1" t="s">
        <v>241</v>
      </c>
      <c r="E13303" s="1" t="s">
        <v>6672</v>
      </c>
      <c r="F13303" s="1" t="s">
        <v>243</v>
      </c>
      <c r="G13303" s="1" t="s">
        <v>35</v>
      </c>
      <c r="H13303" s="1">
        <v>45.0</v>
      </c>
      <c r="I13303" s="3">
        <v>44166.291666666664</v>
      </c>
      <c r="J13303" s="1">
        <v>0.251663235393407</v>
      </c>
      <c r="K13303" s="1" t="s">
        <v>46</v>
      </c>
      <c r="L13303" s="1" t="s">
        <v>244</v>
      </c>
      <c r="M13303" s="3">
        <v>44166.33292127315</v>
      </c>
    </row>
    <row r="13304">
      <c r="A13304" s="1">
        <v>13302.0</v>
      </c>
      <c r="B13304" s="1" t="s">
        <v>2123</v>
      </c>
      <c r="C13304" s="1" t="s">
        <v>23209</v>
      </c>
      <c r="D13304" s="1" t="s">
        <v>3976</v>
      </c>
      <c r="E13304" s="1" t="s">
        <v>23210</v>
      </c>
      <c r="F13304" s="1" t="s">
        <v>2127</v>
      </c>
      <c r="G13304" s="1" t="s">
        <v>39</v>
      </c>
      <c r="H13304" s="1">
        <v>45.0</v>
      </c>
      <c r="I13304" s="3">
        <v>44140.3125</v>
      </c>
      <c r="J13304" s="1">
        <v>3.10351832260931</v>
      </c>
      <c r="K13304" s="1" t="s">
        <v>56</v>
      </c>
      <c r="L13304" s="1" t="s">
        <v>113</v>
      </c>
      <c r="M13304" s="3">
        <v>44140.35887142361</v>
      </c>
    </row>
    <row r="13305">
      <c r="A13305" s="1">
        <v>13303.0</v>
      </c>
      <c r="B13305" s="1" t="s">
        <v>2877</v>
      </c>
      <c r="C13305" s="1" t="s">
        <v>23211</v>
      </c>
      <c r="D13305" s="1" t="s">
        <v>1176</v>
      </c>
      <c r="E13305" s="1" t="s">
        <v>23212</v>
      </c>
      <c r="F13305" s="1" t="s">
        <v>2881</v>
      </c>
      <c r="G13305" s="1" t="s">
        <v>17</v>
      </c>
      <c r="H13305" s="1">
        <v>45.0</v>
      </c>
      <c r="I13305" s="3">
        <v>43913.354166666664</v>
      </c>
      <c r="J13305" s="1">
        <v>2.63322508761793</v>
      </c>
      <c r="K13305" s="1" t="s">
        <v>62</v>
      </c>
      <c r="M13305" s="3">
        <v>43913.40068122685</v>
      </c>
    </row>
    <row r="13306">
      <c r="A13306" s="1">
        <v>13304.0</v>
      </c>
      <c r="B13306" s="1" t="s">
        <v>239</v>
      </c>
      <c r="C13306" s="1" t="s">
        <v>23213</v>
      </c>
      <c r="D13306" s="1" t="s">
        <v>1137</v>
      </c>
      <c r="E13306" s="1" t="s">
        <v>4651</v>
      </c>
      <c r="F13306" s="1" t="s">
        <v>243</v>
      </c>
      <c r="G13306" s="1" t="s">
        <v>35</v>
      </c>
      <c r="H13306" s="1">
        <v>45.0</v>
      </c>
      <c r="I13306" s="3">
        <v>44070.25</v>
      </c>
      <c r="J13306" s="1">
        <v>0.0</v>
      </c>
      <c r="K13306" s="1" t="s">
        <v>46</v>
      </c>
      <c r="M13306" s="3">
        <v>44070.281462314815</v>
      </c>
    </row>
    <row r="13307">
      <c r="A13307" s="1">
        <v>13305.0</v>
      </c>
      <c r="B13307" s="1" t="s">
        <v>303</v>
      </c>
      <c r="C13307" s="1" t="s">
        <v>23214</v>
      </c>
      <c r="D13307" s="1" t="s">
        <v>305</v>
      </c>
      <c r="E13307" s="1" t="s">
        <v>7161</v>
      </c>
      <c r="F13307" s="1" t="s">
        <v>307</v>
      </c>
      <c r="G13307" s="1" t="s">
        <v>17</v>
      </c>
      <c r="H13307" s="1">
        <v>45.0</v>
      </c>
      <c r="I13307" s="3">
        <v>43937.625</v>
      </c>
      <c r="J13307" s="1">
        <v>1.78182768284527</v>
      </c>
      <c r="K13307" s="1" t="s">
        <v>24</v>
      </c>
      <c r="M13307" s="3">
        <v>43937.655842534725</v>
      </c>
    </row>
    <row r="13308">
      <c r="A13308" s="1">
        <v>13306.0</v>
      </c>
      <c r="B13308" s="1" t="s">
        <v>401</v>
      </c>
      <c r="C13308" s="1" t="s">
        <v>23215</v>
      </c>
      <c r="D13308" s="1" t="s">
        <v>23216</v>
      </c>
      <c r="E13308" s="1" t="s">
        <v>23217</v>
      </c>
      <c r="F13308" s="1" t="s">
        <v>405</v>
      </c>
      <c r="G13308" s="1" t="s">
        <v>39</v>
      </c>
      <c r="H13308" s="1">
        <v>45.0</v>
      </c>
      <c r="I13308" s="3">
        <v>44020.8125</v>
      </c>
      <c r="J13308" s="1">
        <v>1.61059397341208</v>
      </c>
      <c r="K13308" s="1" t="s">
        <v>24</v>
      </c>
      <c r="M13308" s="3">
        <v>44020.851795601855</v>
      </c>
    </row>
    <row r="13309">
      <c r="A13309" s="1">
        <v>13307.0</v>
      </c>
      <c r="B13309" s="1" t="s">
        <v>611</v>
      </c>
      <c r="C13309" s="1" t="s">
        <v>23218</v>
      </c>
      <c r="D13309" s="1" t="s">
        <v>3641</v>
      </c>
      <c r="E13309" s="1" t="s">
        <v>6036</v>
      </c>
      <c r="F13309" s="1" t="s">
        <v>615</v>
      </c>
      <c r="G13309" s="1" t="s">
        <v>17</v>
      </c>
      <c r="H13309" s="1">
        <v>45.0</v>
      </c>
      <c r="I13309" s="3">
        <v>44251.166666666664</v>
      </c>
      <c r="J13309" s="1">
        <v>2.28620079164047</v>
      </c>
      <c r="K13309" s="1" t="s">
        <v>616</v>
      </c>
      <c r="L13309" s="1" t="s">
        <v>617</v>
      </c>
      <c r="M13309" s="3">
        <v>44251.24771954861</v>
      </c>
    </row>
    <row r="13310">
      <c r="A13310" s="1">
        <v>13308.0</v>
      </c>
      <c r="B13310" s="1" t="s">
        <v>303</v>
      </c>
      <c r="C13310" s="1" t="s">
        <v>23219</v>
      </c>
      <c r="D13310" s="1" t="s">
        <v>305</v>
      </c>
      <c r="E13310" s="1" t="s">
        <v>1295</v>
      </c>
      <c r="F13310" s="1" t="s">
        <v>307</v>
      </c>
      <c r="G13310" s="1" t="s">
        <v>17</v>
      </c>
      <c r="H13310" s="1">
        <v>45.0</v>
      </c>
      <c r="I13310" s="3">
        <v>43859.229166666664</v>
      </c>
      <c r="J13310" s="1">
        <v>1.74583113511887</v>
      </c>
      <c r="K13310" s="1" t="s">
        <v>24</v>
      </c>
      <c r="M13310" s="3">
        <v>43859.26744739583</v>
      </c>
    </row>
    <row r="13311">
      <c r="A13311" s="1">
        <v>13309.0</v>
      </c>
      <c r="B13311" s="1" t="s">
        <v>18423</v>
      </c>
      <c r="C13311" s="1" t="s">
        <v>23220</v>
      </c>
      <c r="D13311" s="1" t="s">
        <v>248</v>
      </c>
      <c r="E13311" s="1" t="s">
        <v>23221</v>
      </c>
      <c r="F13311" s="1" t="s">
        <v>18426</v>
      </c>
      <c r="G13311" s="1" t="s">
        <v>39</v>
      </c>
      <c r="H13311" s="1">
        <v>45.0</v>
      </c>
      <c r="I13311" s="3">
        <v>43798.208333333336</v>
      </c>
      <c r="J13311" s="1">
        <v>0.0</v>
      </c>
      <c r="K13311" s="1" t="s">
        <v>159</v>
      </c>
      <c r="M13311" s="3">
        <v>43798.58983145833</v>
      </c>
    </row>
    <row r="13312">
      <c r="A13312" s="1">
        <v>13310.0</v>
      </c>
      <c r="B13312" s="1" t="s">
        <v>1938</v>
      </c>
      <c r="C13312" s="1" t="s">
        <v>23222</v>
      </c>
      <c r="D13312" s="1" t="s">
        <v>13031</v>
      </c>
      <c r="E13312" s="1" t="s">
        <v>23223</v>
      </c>
      <c r="F13312" s="1" t="s">
        <v>1942</v>
      </c>
      <c r="G13312" s="1" t="s">
        <v>39</v>
      </c>
      <c r="H13312" s="1">
        <v>45.0</v>
      </c>
      <c r="I13312" s="3">
        <v>44201.395833333336</v>
      </c>
      <c r="J13312" s="1">
        <v>3.37679840748557</v>
      </c>
      <c r="K13312" s="1" t="s">
        <v>62</v>
      </c>
      <c r="M13312" s="3">
        <v>44201.438609641205</v>
      </c>
    </row>
    <row r="13313">
      <c r="A13313" s="1">
        <v>13311.0</v>
      </c>
      <c r="B13313" s="1" t="s">
        <v>1282</v>
      </c>
      <c r="C13313" s="1" t="s">
        <v>23224</v>
      </c>
      <c r="D13313" s="1" t="s">
        <v>275</v>
      </c>
      <c r="E13313" s="1" t="s">
        <v>23225</v>
      </c>
      <c r="F13313" s="1" t="s">
        <v>1285</v>
      </c>
      <c r="G13313" s="1" t="s">
        <v>39</v>
      </c>
      <c r="H13313" s="1">
        <v>45.0</v>
      </c>
      <c r="I13313" s="3">
        <v>44016.666666666664</v>
      </c>
      <c r="J13313" s="1">
        <v>2.19668562857885</v>
      </c>
      <c r="K13313" s="1" t="s">
        <v>24</v>
      </c>
      <c r="M13313" s="3">
        <v>44016.70329619213</v>
      </c>
    </row>
    <row r="13314">
      <c r="A13314" s="1">
        <v>13312.0</v>
      </c>
      <c r="B13314" s="1" t="s">
        <v>12</v>
      </c>
      <c r="C13314" s="1" t="s">
        <v>23226</v>
      </c>
      <c r="D13314" s="1" t="s">
        <v>411</v>
      </c>
      <c r="E13314" s="1" t="s">
        <v>412</v>
      </c>
      <c r="F13314" s="1" t="s">
        <v>16</v>
      </c>
      <c r="G13314" s="1" t="s">
        <v>17</v>
      </c>
      <c r="H13314" s="1">
        <v>45.0</v>
      </c>
      <c r="I13314" s="3">
        <v>44004.625</v>
      </c>
      <c r="J13314" s="1">
        <v>0.763824513700134</v>
      </c>
      <c r="K13314" s="1" t="s">
        <v>18</v>
      </c>
      <c r="M13314" s="3">
        <v>44004.63221236111</v>
      </c>
    </row>
    <row r="13315">
      <c r="A13315" s="1">
        <v>13313.0</v>
      </c>
      <c r="B13315" s="1" t="s">
        <v>14129</v>
      </c>
      <c r="C13315" s="1" t="s">
        <v>23227</v>
      </c>
      <c r="D13315" s="1" t="s">
        <v>65</v>
      </c>
      <c r="E13315" s="1" t="s">
        <v>14131</v>
      </c>
      <c r="F13315" s="1" t="s">
        <v>14132</v>
      </c>
      <c r="G13315" s="1" t="s">
        <v>17</v>
      </c>
      <c r="H13315" s="1">
        <v>45.0</v>
      </c>
      <c r="I13315" s="3">
        <v>44153.625</v>
      </c>
      <c r="J13315" s="1">
        <v>1.7231577464024</v>
      </c>
      <c r="K13315" s="1" t="s">
        <v>24</v>
      </c>
      <c r="L13315" s="1" t="s">
        <v>882</v>
      </c>
      <c r="M13315" s="3">
        <v>44153.64346127315</v>
      </c>
    </row>
    <row r="13316">
      <c r="A13316" s="1">
        <v>13314.0</v>
      </c>
      <c r="B13316" s="1" t="s">
        <v>465</v>
      </c>
      <c r="C13316" s="1" t="s">
        <v>23228</v>
      </c>
      <c r="D13316" s="1" t="s">
        <v>1637</v>
      </c>
      <c r="E13316" s="1" t="s">
        <v>1847</v>
      </c>
      <c r="F13316" s="1" t="s">
        <v>468</v>
      </c>
      <c r="G13316" s="1" t="s">
        <v>17</v>
      </c>
      <c r="H13316" s="1">
        <v>45.0</v>
      </c>
      <c r="I13316" s="3">
        <v>44252.666666666664</v>
      </c>
      <c r="J13316" s="1">
        <v>2.84167978507832</v>
      </c>
      <c r="K13316" s="1" t="s">
        <v>24</v>
      </c>
      <c r="M13316" s="3">
        <v>44252.704571828705</v>
      </c>
    </row>
    <row r="13317">
      <c r="A13317" s="1">
        <v>13315.0</v>
      </c>
      <c r="B13317" s="1" t="s">
        <v>16934</v>
      </c>
      <c r="C13317" s="1" t="s">
        <v>23229</v>
      </c>
      <c r="D13317" s="1" t="s">
        <v>1925</v>
      </c>
      <c r="E13317" s="1" t="s">
        <v>19176</v>
      </c>
      <c r="F13317" s="1" t="s">
        <v>16937</v>
      </c>
      <c r="G13317" s="1" t="s">
        <v>17</v>
      </c>
      <c r="H13317" s="1">
        <v>45.0</v>
      </c>
      <c r="I13317" s="3">
        <v>44086.166666666664</v>
      </c>
      <c r="J13317" s="1">
        <v>0.242202610278152</v>
      </c>
      <c r="K13317" s="1" t="s">
        <v>166</v>
      </c>
      <c r="M13317" s="3">
        <v>44086.24494740741</v>
      </c>
    </row>
    <row r="13318">
      <c r="A13318" s="1">
        <v>13316.0</v>
      </c>
      <c r="B13318" s="1" t="s">
        <v>5718</v>
      </c>
      <c r="C13318" s="1" t="s">
        <v>23230</v>
      </c>
      <c r="D13318" s="1" t="s">
        <v>326</v>
      </c>
      <c r="E13318" s="1" t="s">
        <v>23231</v>
      </c>
      <c r="F13318" s="1" t="s">
        <v>5721</v>
      </c>
      <c r="G13318" s="1" t="s">
        <v>17</v>
      </c>
      <c r="H13318" s="1">
        <v>45.0</v>
      </c>
      <c r="I13318" s="3">
        <v>44188.333333333336</v>
      </c>
      <c r="J13318" s="1">
        <v>0.380050410705726</v>
      </c>
      <c r="K13318" s="1" t="s">
        <v>24</v>
      </c>
      <c r="L13318" s="1" t="s">
        <v>135</v>
      </c>
      <c r="M13318" s="3">
        <v>44188.40767267361</v>
      </c>
    </row>
    <row r="13319">
      <c r="A13319" s="1">
        <v>13317.0</v>
      </c>
      <c r="B13319" s="1" t="s">
        <v>8738</v>
      </c>
      <c r="C13319" s="1" t="s">
        <v>23232</v>
      </c>
      <c r="D13319" s="1" t="s">
        <v>1606</v>
      </c>
      <c r="E13319" s="1" t="s">
        <v>23233</v>
      </c>
      <c r="F13319" s="1" t="s">
        <v>8742</v>
      </c>
      <c r="G13319" s="1" t="s">
        <v>39</v>
      </c>
      <c r="H13319" s="1">
        <v>45.0</v>
      </c>
      <c r="I13319" s="3">
        <v>44162.375</v>
      </c>
      <c r="J13319" s="1">
        <v>2.20781691184828</v>
      </c>
      <c r="K13319" s="1" t="s">
        <v>18</v>
      </c>
      <c r="M13319" s="3">
        <v>44162.411455416666</v>
      </c>
    </row>
    <row r="13320">
      <c r="A13320" s="1">
        <v>13318.0</v>
      </c>
      <c r="B13320" s="1" t="s">
        <v>459</v>
      </c>
      <c r="C13320" s="1" t="s">
        <v>23234</v>
      </c>
      <c r="D13320" s="1" t="s">
        <v>461</v>
      </c>
      <c r="E13320" s="1" t="s">
        <v>6948</v>
      </c>
      <c r="F13320" s="1" t="s">
        <v>463</v>
      </c>
      <c r="G13320" s="1" t="s">
        <v>17</v>
      </c>
      <c r="H13320" s="1">
        <v>45.0</v>
      </c>
      <c r="I13320" s="3">
        <v>44210.25</v>
      </c>
      <c r="J13320" s="1">
        <v>1.5245245288689</v>
      </c>
      <c r="K13320" s="1" t="s">
        <v>24</v>
      </c>
      <c r="L13320" s="1" t="s">
        <v>464</v>
      </c>
      <c r="M13320" s="3">
        <v>44210.390487060184</v>
      </c>
    </row>
    <row r="13321">
      <c r="A13321" s="1">
        <v>13319.0</v>
      </c>
      <c r="B13321" s="1" t="s">
        <v>350</v>
      </c>
      <c r="C13321" s="1" t="s">
        <v>23235</v>
      </c>
      <c r="D13321" s="1" t="s">
        <v>560</v>
      </c>
      <c r="E13321" s="1" t="s">
        <v>352</v>
      </c>
      <c r="F13321" s="1" t="s">
        <v>353</v>
      </c>
      <c r="G13321" s="1" t="s">
        <v>35</v>
      </c>
      <c r="H13321" s="1">
        <v>45.0</v>
      </c>
      <c r="I13321" s="3">
        <v>43643.625</v>
      </c>
      <c r="J13321" s="1">
        <v>1.90493152203933</v>
      </c>
      <c r="K13321" s="1" t="s">
        <v>24</v>
      </c>
      <c r="M13321" s="3">
        <v>43643.65834325232</v>
      </c>
    </row>
    <row r="13322">
      <c r="A13322" s="1">
        <v>13320.0</v>
      </c>
      <c r="B13322" s="1" t="s">
        <v>21408</v>
      </c>
      <c r="C13322" s="1" t="s">
        <v>23236</v>
      </c>
      <c r="D13322" s="1" t="s">
        <v>1456</v>
      </c>
      <c r="E13322" s="1" t="s">
        <v>23237</v>
      </c>
      <c r="F13322" s="1" t="s">
        <v>21411</v>
      </c>
      <c r="G13322" s="1" t="s">
        <v>45</v>
      </c>
      <c r="H13322" s="1">
        <v>45.0</v>
      </c>
      <c r="I13322" s="3">
        <v>44218.24630261574</v>
      </c>
      <c r="J13322" s="1">
        <v>1.48406299099261</v>
      </c>
      <c r="K13322" s="1" t="s">
        <v>24</v>
      </c>
      <c r="L13322" s="1" t="s">
        <v>741</v>
      </c>
      <c r="M13322" s="3">
        <v>44219.35238791667</v>
      </c>
    </row>
    <row r="13323">
      <c r="A13323" s="1">
        <v>13321.0</v>
      </c>
      <c r="B13323" s="1" t="s">
        <v>239</v>
      </c>
      <c r="C13323" s="1" t="s">
        <v>23238</v>
      </c>
      <c r="D13323" s="1" t="s">
        <v>86</v>
      </c>
      <c r="E13323" s="1" t="s">
        <v>2683</v>
      </c>
      <c r="F13323" s="1" t="s">
        <v>243</v>
      </c>
      <c r="G13323" s="1" t="s">
        <v>35</v>
      </c>
      <c r="H13323" s="1">
        <v>45.0</v>
      </c>
      <c r="I13323" s="3">
        <v>43619.333333333336</v>
      </c>
      <c r="J13323" s="1">
        <v>1.82464936787326</v>
      </c>
      <c r="K13323" s="1" t="s">
        <v>46</v>
      </c>
      <c r="M13323" s="3">
        <v>43619.35779243056</v>
      </c>
    </row>
    <row r="13324">
      <c r="A13324" s="1">
        <v>13322.0</v>
      </c>
      <c r="B13324" s="1" t="s">
        <v>385</v>
      </c>
      <c r="C13324" s="1" t="s">
        <v>23239</v>
      </c>
      <c r="D13324" s="1" t="s">
        <v>116</v>
      </c>
      <c r="E13324" s="1" t="s">
        <v>5197</v>
      </c>
      <c r="F13324" s="1" t="s">
        <v>388</v>
      </c>
      <c r="G13324" s="1" t="s">
        <v>17</v>
      </c>
      <c r="H13324" s="1">
        <v>45.0</v>
      </c>
      <c r="I13324" s="3">
        <v>43937.5</v>
      </c>
      <c r="J13324" s="1">
        <v>3.95466291377351</v>
      </c>
      <c r="K13324" s="1" t="s">
        <v>24</v>
      </c>
      <c r="M13324" s="3">
        <v>43937.671052743055</v>
      </c>
    </row>
    <row r="13325">
      <c r="A13325" s="1">
        <v>13323.0</v>
      </c>
      <c r="B13325" s="1" t="s">
        <v>389</v>
      </c>
      <c r="C13325" s="1" t="s">
        <v>23240</v>
      </c>
      <c r="D13325" s="1" t="s">
        <v>408</v>
      </c>
      <c r="E13325" s="1" t="s">
        <v>1421</v>
      </c>
      <c r="F13325" s="1" t="s">
        <v>393</v>
      </c>
      <c r="G13325" s="1" t="s">
        <v>17</v>
      </c>
      <c r="H13325" s="1">
        <v>45.0</v>
      </c>
      <c r="I13325" s="3">
        <v>44056.333333333336</v>
      </c>
      <c r="J13325" s="1">
        <v>0.878959793720686</v>
      </c>
      <c r="K13325" s="1" t="s">
        <v>18</v>
      </c>
      <c r="M13325" s="3">
        <v>44056.35682079861</v>
      </c>
    </row>
    <row r="13326">
      <c r="A13326" s="1">
        <v>13324.0</v>
      </c>
      <c r="B13326" s="1" t="s">
        <v>340</v>
      </c>
      <c r="C13326" s="1" t="s">
        <v>23241</v>
      </c>
      <c r="D13326" s="1" t="s">
        <v>59</v>
      </c>
      <c r="E13326" s="1" t="s">
        <v>23242</v>
      </c>
      <c r="F13326" s="1" t="s">
        <v>344</v>
      </c>
      <c r="G13326" s="1" t="s">
        <v>39</v>
      </c>
      <c r="H13326" s="1">
        <v>45.0</v>
      </c>
      <c r="I13326" s="3">
        <v>43855.708333333336</v>
      </c>
      <c r="J13326" s="1">
        <v>1.5598516423953</v>
      </c>
      <c r="K13326" s="1" t="s">
        <v>83</v>
      </c>
      <c r="M13326" s="3">
        <v>43855.74034230324</v>
      </c>
    </row>
    <row r="13327">
      <c r="A13327" s="1">
        <v>13325.0</v>
      </c>
      <c r="B13327" s="1" t="s">
        <v>184</v>
      </c>
      <c r="C13327" s="1" t="s">
        <v>23243</v>
      </c>
      <c r="D13327" s="1" t="s">
        <v>148</v>
      </c>
      <c r="E13327" s="1" t="s">
        <v>6328</v>
      </c>
      <c r="F13327" s="1" t="s">
        <v>187</v>
      </c>
      <c r="G13327" s="1" t="s">
        <v>17</v>
      </c>
      <c r="H13327" s="1">
        <v>45.0</v>
      </c>
      <c r="I13327" s="3">
        <v>44209.666666666664</v>
      </c>
      <c r="J13327" s="1">
        <v>2.49595362545385</v>
      </c>
      <c r="K13327" s="1" t="s">
        <v>24</v>
      </c>
      <c r="L13327" s="1" t="s">
        <v>188</v>
      </c>
      <c r="M13327" s="3">
        <v>44209.700968460646</v>
      </c>
    </row>
    <row r="13328">
      <c r="A13328" s="1">
        <v>13326.0</v>
      </c>
      <c r="B13328" s="1" t="s">
        <v>354</v>
      </c>
      <c r="C13328" s="1" t="s">
        <v>23244</v>
      </c>
      <c r="D13328" s="1" t="s">
        <v>93</v>
      </c>
      <c r="E13328" s="1" t="s">
        <v>4227</v>
      </c>
      <c r="F13328" s="1" t="s">
        <v>358</v>
      </c>
      <c r="G13328" s="1" t="s">
        <v>35</v>
      </c>
      <c r="H13328" s="1">
        <v>45.0</v>
      </c>
      <c r="I13328" s="3">
        <v>43958.645833333336</v>
      </c>
      <c r="J13328" s="1">
        <v>1.84026840515907</v>
      </c>
      <c r="K13328" s="1" t="s">
        <v>24</v>
      </c>
      <c r="M13328" s="3">
        <v>43958.73680092592</v>
      </c>
    </row>
    <row r="13329">
      <c r="A13329" s="1">
        <v>13327.0</v>
      </c>
      <c r="B13329" s="1" t="s">
        <v>525</v>
      </c>
      <c r="C13329" s="1" t="s">
        <v>23245</v>
      </c>
      <c r="D13329" s="1" t="s">
        <v>4459</v>
      </c>
      <c r="E13329" s="1" t="s">
        <v>23246</v>
      </c>
      <c r="F13329" s="1" t="s">
        <v>529</v>
      </c>
      <c r="G13329" s="1" t="s">
        <v>89</v>
      </c>
      <c r="H13329" s="1">
        <v>45.0</v>
      </c>
      <c r="I13329" s="3">
        <v>44249.41670297454</v>
      </c>
      <c r="J13329" s="1">
        <v>0.603611738720632</v>
      </c>
      <c r="K13329" s="1" t="s">
        <v>56</v>
      </c>
      <c r="L13329" s="1" t="s">
        <v>113</v>
      </c>
      <c r="M13329" s="3">
        <v>44249.440443796295</v>
      </c>
    </row>
    <row r="13330">
      <c r="A13330" s="1">
        <v>13328.0</v>
      </c>
      <c r="B13330" s="1" t="s">
        <v>2276</v>
      </c>
      <c r="C13330" s="1" t="s">
        <v>23247</v>
      </c>
      <c r="D13330" s="1" t="s">
        <v>4244</v>
      </c>
      <c r="E13330" s="1" t="s">
        <v>4245</v>
      </c>
      <c r="F13330" s="1" t="s">
        <v>2279</v>
      </c>
      <c r="G13330" s="1" t="s">
        <v>35</v>
      </c>
      <c r="H13330" s="1">
        <v>45.0</v>
      </c>
      <c r="I13330" s="3">
        <v>43971.625</v>
      </c>
      <c r="J13330" s="1">
        <v>1.02054921073499</v>
      </c>
      <c r="K13330" s="1" t="s">
        <v>159</v>
      </c>
      <c r="M13330" s="3">
        <v>43971.6610102662</v>
      </c>
    </row>
    <row r="13331">
      <c r="A13331" s="1">
        <v>13329.0</v>
      </c>
      <c r="B13331" s="1" t="s">
        <v>23248</v>
      </c>
      <c r="C13331" s="1" t="s">
        <v>23249</v>
      </c>
      <c r="D13331" s="1" t="s">
        <v>2030</v>
      </c>
      <c r="E13331" s="1" t="s">
        <v>23250</v>
      </c>
      <c r="F13331" s="1" t="s">
        <v>23251</v>
      </c>
      <c r="G13331" s="1" t="s">
        <v>89</v>
      </c>
      <c r="H13331" s="1">
        <v>45.0</v>
      </c>
      <c r="I13331" s="3">
        <v>44013.69929548611</v>
      </c>
      <c r="J13331" s="1">
        <v>2.56459312321579</v>
      </c>
      <c r="K13331" s="1" t="s">
        <v>24</v>
      </c>
      <c r="L13331" s="1" t="s">
        <v>406</v>
      </c>
      <c r="M13331" s="3">
        <v>44013.73308653935</v>
      </c>
    </row>
    <row r="13332">
      <c r="A13332" s="1">
        <v>13330.0</v>
      </c>
      <c r="B13332" s="1" t="s">
        <v>5831</v>
      </c>
      <c r="C13332" s="1" t="s">
        <v>23252</v>
      </c>
      <c r="D13332" s="1" t="s">
        <v>2259</v>
      </c>
      <c r="E13332" s="1" t="s">
        <v>23253</v>
      </c>
      <c r="F13332" s="1" t="s">
        <v>5834</v>
      </c>
      <c r="G13332" s="1" t="s">
        <v>39</v>
      </c>
      <c r="H13332" s="1">
        <v>45.0</v>
      </c>
      <c r="I13332" s="3">
        <v>44078.666666666664</v>
      </c>
      <c r="J13332" s="1">
        <v>2.68375634504038</v>
      </c>
      <c r="K13332" s="1" t="s">
        <v>46</v>
      </c>
      <c r="L13332" s="1" t="s">
        <v>558</v>
      </c>
      <c r="M13332" s="3">
        <v>44078.703553761574</v>
      </c>
    </row>
    <row r="13333">
      <c r="A13333" s="1">
        <v>13331.0</v>
      </c>
      <c r="B13333" s="1" t="s">
        <v>2084</v>
      </c>
      <c r="C13333" s="1" t="s">
        <v>23254</v>
      </c>
      <c r="D13333" s="1" t="s">
        <v>1036</v>
      </c>
      <c r="E13333" s="1" t="s">
        <v>2086</v>
      </c>
      <c r="F13333" s="1" t="s">
        <v>2087</v>
      </c>
      <c r="G13333" s="1" t="s">
        <v>35</v>
      </c>
      <c r="H13333" s="1">
        <v>45.0</v>
      </c>
      <c r="I13333" s="3">
        <v>44207.333333333336</v>
      </c>
      <c r="J13333" s="1">
        <v>1.70267815946249</v>
      </c>
      <c r="K13333" s="1" t="s">
        <v>601</v>
      </c>
      <c r="L13333" s="1" t="s">
        <v>1547</v>
      </c>
      <c r="M13333" s="3">
        <v>44207.35108011574</v>
      </c>
    </row>
    <row r="13334">
      <c r="A13334" s="1">
        <v>13332.0</v>
      </c>
      <c r="B13334" s="1" t="s">
        <v>6213</v>
      </c>
      <c r="C13334" s="1" t="s">
        <v>23255</v>
      </c>
      <c r="D13334" s="1" t="s">
        <v>6215</v>
      </c>
      <c r="E13334" s="1" t="s">
        <v>6216</v>
      </c>
      <c r="F13334" s="1" t="s">
        <v>6217</v>
      </c>
      <c r="G13334" s="1" t="s">
        <v>35</v>
      </c>
      <c r="H13334" s="1">
        <v>45.0</v>
      </c>
      <c r="I13334" s="3">
        <v>43493.166666666664</v>
      </c>
      <c r="J13334" s="1">
        <v>10.4994644946957</v>
      </c>
      <c r="K13334" s="1" t="s">
        <v>24</v>
      </c>
      <c r="M13334" s="3">
        <v>43493.220229375</v>
      </c>
    </row>
    <row r="13335">
      <c r="A13335" s="1">
        <v>13333.0</v>
      </c>
      <c r="B13335" s="1" t="s">
        <v>485</v>
      </c>
      <c r="C13335" s="1" t="s">
        <v>23256</v>
      </c>
      <c r="D13335" s="1" t="s">
        <v>1418</v>
      </c>
      <c r="E13335" s="1" t="s">
        <v>1419</v>
      </c>
      <c r="F13335" s="1" t="s">
        <v>489</v>
      </c>
      <c r="G13335" s="1" t="s">
        <v>17</v>
      </c>
      <c r="H13335" s="1">
        <v>45.0</v>
      </c>
      <c r="I13335" s="3">
        <v>44022.666666666664</v>
      </c>
      <c r="J13335" s="1">
        <v>0.0</v>
      </c>
      <c r="K13335" s="1" t="s">
        <v>166</v>
      </c>
      <c r="M13335" s="3">
        <v>44024.7438903125</v>
      </c>
    </row>
    <row r="13336">
      <c r="A13336" s="1">
        <v>13334.0</v>
      </c>
      <c r="B13336" s="1" t="s">
        <v>150</v>
      </c>
      <c r="C13336" s="1" t="s">
        <v>23257</v>
      </c>
      <c r="D13336" s="1" t="s">
        <v>588</v>
      </c>
      <c r="E13336" s="1" t="s">
        <v>23258</v>
      </c>
      <c r="F13336" s="1" t="s">
        <v>153</v>
      </c>
      <c r="G13336" s="1" t="s">
        <v>17</v>
      </c>
      <c r="H13336" s="1">
        <v>45.0</v>
      </c>
      <c r="I13336" s="3">
        <v>43789.75</v>
      </c>
      <c r="J13336" s="1">
        <v>5.35325773373843</v>
      </c>
      <c r="K13336" s="1" t="s">
        <v>62</v>
      </c>
      <c r="M13336" s="3">
        <v>43789.7532941088</v>
      </c>
    </row>
    <row r="13337">
      <c r="A13337" s="1">
        <v>13335.0</v>
      </c>
      <c r="B13337" s="1" t="s">
        <v>4775</v>
      </c>
      <c r="C13337" s="1" t="s">
        <v>23259</v>
      </c>
      <c r="D13337" s="1" t="s">
        <v>326</v>
      </c>
      <c r="E13337" s="1" t="s">
        <v>4830</v>
      </c>
      <c r="F13337" s="1" t="s">
        <v>4778</v>
      </c>
      <c r="G13337" s="1" t="s">
        <v>17</v>
      </c>
      <c r="H13337" s="1">
        <v>45.0</v>
      </c>
      <c r="I13337" s="3">
        <v>43869.625</v>
      </c>
      <c r="J13337" s="1">
        <v>0.0809974633351559</v>
      </c>
      <c r="K13337" s="1" t="s">
        <v>24</v>
      </c>
      <c r="M13337" s="3">
        <v>43869.653726979166</v>
      </c>
    </row>
    <row r="13338">
      <c r="A13338" s="1">
        <v>13336.0</v>
      </c>
      <c r="B13338" s="1" t="s">
        <v>239</v>
      </c>
      <c r="C13338" s="1" t="s">
        <v>23260</v>
      </c>
      <c r="D13338" s="1" t="s">
        <v>1137</v>
      </c>
      <c r="E13338" s="1" t="s">
        <v>4574</v>
      </c>
      <c r="F13338" s="1" t="s">
        <v>243</v>
      </c>
      <c r="G13338" s="1" t="s">
        <v>17</v>
      </c>
      <c r="H13338" s="1">
        <v>45.0</v>
      </c>
      <c r="I13338" s="3">
        <v>44008.25</v>
      </c>
      <c r="J13338" s="1">
        <v>19.8219864734207</v>
      </c>
      <c r="K13338" s="1" t="s">
        <v>46</v>
      </c>
      <c r="M13338" s="3">
        <v>44008.280606238426</v>
      </c>
    </row>
    <row r="13339">
      <c r="A13339" s="1">
        <v>13337.0</v>
      </c>
      <c r="B13339" s="1" t="s">
        <v>303</v>
      </c>
      <c r="C13339" s="1" t="s">
        <v>23261</v>
      </c>
      <c r="D13339" s="1" t="s">
        <v>148</v>
      </c>
      <c r="E13339" s="1" t="s">
        <v>2763</v>
      </c>
      <c r="F13339" s="1" t="s">
        <v>307</v>
      </c>
      <c r="G13339" s="1" t="s">
        <v>17</v>
      </c>
      <c r="H13339" s="1">
        <v>45.0</v>
      </c>
      <c r="I13339" s="3">
        <v>43819.791666666664</v>
      </c>
      <c r="J13339" s="1">
        <v>0.649085150199167</v>
      </c>
      <c r="K13339" s="1" t="s">
        <v>24</v>
      </c>
      <c r="M13339" s="3">
        <v>43819.814903796294</v>
      </c>
    </row>
    <row r="13340">
      <c r="A13340" s="1">
        <v>13338.0</v>
      </c>
      <c r="B13340" s="1" t="s">
        <v>1954</v>
      </c>
      <c r="C13340" s="1" t="s">
        <v>23262</v>
      </c>
      <c r="D13340" s="1" t="s">
        <v>23263</v>
      </c>
      <c r="E13340" s="1" t="s">
        <v>23264</v>
      </c>
      <c r="F13340" s="1" t="s">
        <v>1957</v>
      </c>
      <c r="G13340" s="1" t="s">
        <v>39</v>
      </c>
      <c r="H13340" s="1">
        <v>45.0</v>
      </c>
      <c r="I13340" s="3">
        <v>44223.458333333336</v>
      </c>
      <c r="J13340" s="1">
        <v>1.0864692352468</v>
      </c>
      <c r="K13340" s="1" t="s">
        <v>83</v>
      </c>
      <c r="M13340" s="3">
        <v>44223.49758729167</v>
      </c>
    </row>
    <row r="13341">
      <c r="A13341" s="1">
        <v>13339.0</v>
      </c>
      <c r="B13341" s="1" t="s">
        <v>485</v>
      </c>
      <c r="C13341" s="1" t="s">
        <v>23265</v>
      </c>
      <c r="D13341" s="1" t="s">
        <v>2521</v>
      </c>
      <c r="E13341" s="1" t="s">
        <v>5655</v>
      </c>
      <c r="F13341" s="1" t="s">
        <v>489</v>
      </c>
      <c r="G13341" s="1" t="s">
        <v>17</v>
      </c>
      <c r="H13341" s="1">
        <v>45.0</v>
      </c>
      <c r="I13341" s="3">
        <v>43824.25</v>
      </c>
      <c r="J13341" s="1">
        <v>3.53538523781984</v>
      </c>
      <c r="K13341" s="1" t="s">
        <v>166</v>
      </c>
      <c r="M13341" s="3">
        <v>43824.295926875</v>
      </c>
    </row>
    <row r="13342">
      <c r="A13342" s="1">
        <v>13340.0</v>
      </c>
      <c r="B13342" s="1" t="s">
        <v>1012</v>
      </c>
      <c r="C13342" s="1" t="s">
        <v>23266</v>
      </c>
      <c r="D13342" s="1" t="s">
        <v>1014</v>
      </c>
      <c r="E13342" s="1" t="s">
        <v>1015</v>
      </c>
      <c r="F13342" s="1" t="s">
        <v>1016</v>
      </c>
      <c r="G13342" s="1" t="s">
        <v>17</v>
      </c>
      <c r="H13342" s="1">
        <v>45.0</v>
      </c>
      <c r="I13342" s="3">
        <v>43923.291666666664</v>
      </c>
      <c r="J13342" s="1">
        <v>1.29585224273317</v>
      </c>
      <c r="K13342" s="1" t="s">
        <v>166</v>
      </c>
      <c r="M13342" s="3">
        <v>43923.286668796296</v>
      </c>
    </row>
    <row r="13343">
      <c r="A13343" s="1">
        <v>13341.0</v>
      </c>
      <c r="B13343" s="1" t="s">
        <v>773</v>
      </c>
      <c r="C13343" s="1" t="s">
        <v>23267</v>
      </c>
      <c r="D13343" s="1" t="s">
        <v>588</v>
      </c>
      <c r="E13343" s="1" t="s">
        <v>10292</v>
      </c>
      <c r="F13343" s="1" t="s">
        <v>776</v>
      </c>
      <c r="G13343" s="1" t="s">
        <v>17</v>
      </c>
      <c r="H13343" s="1">
        <v>45.0</v>
      </c>
      <c r="I13343" s="3">
        <v>43796.458333333336</v>
      </c>
      <c r="J13343" s="1">
        <v>4.6056118698938</v>
      </c>
      <c r="K13343" s="1" t="s">
        <v>18</v>
      </c>
      <c r="M13343" s="3">
        <v>43796.490838541664</v>
      </c>
    </row>
    <row r="13344">
      <c r="A13344" s="1">
        <v>13342.0</v>
      </c>
      <c r="B13344" s="1" t="s">
        <v>792</v>
      </c>
      <c r="C13344" s="1" t="s">
        <v>23268</v>
      </c>
      <c r="D13344" s="1" t="s">
        <v>1214</v>
      </c>
      <c r="E13344" s="1" t="s">
        <v>7204</v>
      </c>
      <c r="F13344" s="1" t="s">
        <v>795</v>
      </c>
      <c r="G13344" s="1" t="s">
        <v>17</v>
      </c>
      <c r="H13344" s="1">
        <v>45.0</v>
      </c>
      <c r="I13344" s="3">
        <v>44230.25</v>
      </c>
      <c r="J13344" s="1">
        <v>2.57093001928084</v>
      </c>
      <c r="K13344" s="1" t="s">
        <v>18</v>
      </c>
      <c r="L13344" s="1" t="s">
        <v>444</v>
      </c>
      <c r="M13344" s="3">
        <v>44230.28039452546</v>
      </c>
    </row>
    <row r="13345">
      <c r="A13345" s="1">
        <v>13343.0</v>
      </c>
      <c r="B13345" s="1" t="s">
        <v>233</v>
      </c>
      <c r="C13345" s="1" t="s">
        <v>23269</v>
      </c>
      <c r="D13345" s="1" t="s">
        <v>275</v>
      </c>
      <c r="E13345" s="1" t="s">
        <v>7438</v>
      </c>
      <c r="F13345" s="1" t="s">
        <v>237</v>
      </c>
      <c r="G13345" s="1" t="s">
        <v>17</v>
      </c>
      <c r="H13345" s="1">
        <v>45.0</v>
      </c>
      <c r="I13345" s="3">
        <v>44083.583333333336</v>
      </c>
      <c r="J13345" s="1">
        <v>2.69503255831131</v>
      </c>
      <c r="K13345" s="1" t="s">
        <v>24</v>
      </c>
      <c r="L13345" s="1" t="s">
        <v>238</v>
      </c>
      <c r="M13345" s="3">
        <v>44083.616066539355</v>
      </c>
    </row>
    <row r="13346">
      <c r="A13346" s="1">
        <v>13344.0</v>
      </c>
      <c r="B13346" s="1" t="s">
        <v>872</v>
      </c>
      <c r="C13346" s="1" t="s">
        <v>23270</v>
      </c>
      <c r="D13346" s="1" t="s">
        <v>5012</v>
      </c>
      <c r="E13346" s="1" t="s">
        <v>23271</v>
      </c>
      <c r="F13346" s="1" t="s">
        <v>875</v>
      </c>
      <c r="G13346" s="1" t="s">
        <v>89</v>
      </c>
      <c r="H13346" s="1">
        <v>45.0</v>
      </c>
      <c r="I13346" s="3">
        <v>44230.56369040509</v>
      </c>
      <c r="J13346" s="1">
        <v>1.94962641553828</v>
      </c>
      <c r="K13346" s="1" t="s">
        <v>18</v>
      </c>
      <c r="L13346" s="1" t="s">
        <v>876</v>
      </c>
      <c r="M13346" s="3">
        <v>44230.59428142361</v>
      </c>
    </row>
    <row r="13347">
      <c r="A13347" s="1">
        <v>13345.0</v>
      </c>
      <c r="B13347" s="1" t="s">
        <v>25</v>
      </c>
      <c r="C13347" s="1" t="s">
        <v>23272</v>
      </c>
      <c r="D13347" s="1" t="s">
        <v>37</v>
      </c>
      <c r="E13347" s="1" t="s">
        <v>19998</v>
      </c>
      <c r="F13347" s="1" t="s">
        <v>29</v>
      </c>
      <c r="G13347" s="1" t="s">
        <v>17</v>
      </c>
      <c r="H13347" s="1">
        <v>45.0</v>
      </c>
      <c r="I13347" s="3">
        <v>44201.291666666664</v>
      </c>
      <c r="J13347" s="1">
        <v>1.8419920734162</v>
      </c>
      <c r="K13347" s="1" t="s">
        <v>18</v>
      </c>
      <c r="M13347" s="3">
        <v>44201.312350486114</v>
      </c>
    </row>
    <row r="13348">
      <c r="A13348" s="1">
        <v>13346.0</v>
      </c>
      <c r="B13348" s="1" t="s">
        <v>3442</v>
      </c>
      <c r="C13348" s="1" t="s">
        <v>23273</v>
      </c>
      <c r="D13348" s="1" t="s">
        <v>3444</v>
      </c>
      <c r="E13348" s="1" t="s">
        <v>3445</v>
      </c>
      <c r="F13348" s="1" t="s">
        <v>3446</v>
      </c>
      <c r="G13348" s="1" t="s">
        <v>17</v>
      </c>
      <c r="H13348" s="1">
        <v>45.0</v>
      </c>
      <c r="I13348" s="3">
        <v>43964.25</v>
      </c>
      <c r="J13348" s="1">
        <v>3.28520212716674</v>
      </c>
      <c r="K13348" s="1" t="s">
        <v>3447</v>
      </c>
      <c r="L13348" s="1" t="s">
        <v>3448</v>
      </c>
      <c r="M13348" s="3">
        <v>43964.281078796295</v>
      </c>
    </row>
    <row r="13349">
      <c r="A13349" s="1">
        <v>13347.0</v>
      </c>
      <c r="B13349" s="1" t="s">
        <v>3670</v>
      </c>
      <c r="C13349" s="1" t="s">
        <v>23274</v>
      </c>
      <c r="D13349" s="1" t="s">
        <v>2509</v>
      </c>
      <c r="E13349" s="1" t="s">
        <v>23275</v>
      </c>
      <c r="F13349" s="1" t="s">
        <v>3674</v>
      </c>
      <c r="G13349" s="1" t="s">
        <v>39</v>
      </c>
      <c r="H13349" s="1">
        <v>45.0</v>
      </c>
      <c r="I13349" s="3">
        <v>43997.625</v>
      </c>
      <c r="J13349" s="1">
        <v>0.313073262268645</v>
      </c>
      <c r="K13349" s="1" t="s">
        <v>166</v>
      </c>
      <c r="M13349" s="3">
        <v>43997.65555350694</v>
      </c>
    </row>
    <row r="13350">
      <c r="A13350" s="1">
        <v>13348.0</v>
      </c>
      <c r="B13350" s="1" t="s">
        <v>303</v>
      </c>
      <c r="C13350" s="1" t="s">
        <v>23276</v>
      </c>
      <c r="D13350" s="1" t="s">
        <v>305</v>
      </c>
      <c r="E13350" s="1" t="s">
        <v>1671</v>
      </c>
      <c r="F13350" s="1" t="s">
        <v>307</v>
      </c>
      <c r="G13350" s="1" t="s">
        <v>17</v>
      </c>
      <c r="H13350" s="1">
        <v>45.0</v>
      </c>
      <c r="I13350" s="3">
        <v>43930.416666666664</v>
      </c>
      <c r="J13350" s="1">
        <v>1.8293214461486</v>
      </c>
      <c r="K13350" s="1" t="s">
        <v>24</v>
      </c>
      <c r="M13350" s="3">
        <v>43930.44518325231</v>
      </c>
    </row>
    <row r="13351">
      <c r="A13351" s="1">
        <v>13349.0</v>
      </c>
      <c r="B13351" s="1" t="s">
        <v>20915</v>
      </c>
      <c r="C13351" s="1" t="s">
        <v>23277</v>
      </c>
      <c r="D13351" s="1" t="s">
        <v>738</v>
      </c>
      <c r="E13351" s="1" t="s">
        <v>23278</v>
      </c>
      <c r="F13351" s="1" t="s">
        <v>20918</v>
      </c>
      <c r="G13351" s="1" t="s">
        <v>39</v>
      </c>
      <c r="H13351" s="1">
        <v>45.0</v>
      </c>
      <c r="I13351" s="3">
        <v>44123.416666666664</v>
      </c>
      <c r="J13351" s="1">
        <v>0.846479390167918</v>
      </c>
      <c r="K13351" s="1" t="s">
        <v>218</v>
      </c>
      <c r="M13351" s="3">
        <v>44123.44618831018</v>
      </c>
    </row>
    <row r="13352">
      <c r="A13352" s="1">
        <v>13350.0</v>
      </c>
      <c r="B13352" s="1" t="s">
        <v>239</v>
      </c>
      <c r="C13352" s="1" t="s">
        <v>23279</v>
      </c>
      <c r="D13352" s="1" t="s">
        <v>653</v>
      </c>
      <c r="E13352" s="1" t="s">
        <v>2074</v>
      </c>
      <c r="F13352" s="1" t="s">
        <v>243</v>
      </c>
      <c r="G13352" s="1" t="s">
        <v>17</v>
      </c>
      <c r="H13352" s="1">
        <v>45.0</v>
      </c>
      <c r="I13352" s="3">
        <v>44027.25</v>
      </c>
      <c r="J13352" s="1">
        <v>0.566052535646148</v>
      </c>
      <c r="K13352" s="1" t="s">
        <v>46</v>
      </c>
      <c r="M13352" s="3">
        <v>44027.28721171297</v>
      </c>
    </row>
    <row r="13353">
      <c r="A13353" s="1">
        <v>13351.0</v>
      </c>
      <c r="B13353" s="1" t="s">
        <v>4046</v>
      </c>
      <c r="C13353" s="1" t="s">
        <v>23280</v>
      </c>
      <c r="D13353" s="1" t="s">
        <v>116</v>
      </c>
      <c r="E13353" s="1" t="s">
        <v>10588</v>
      </c>
      <c r="F13353" s="1" t="s">
        <v>4049</v>
      </c>
      <c r="G13353" s="1" t="s">
        <v>17</v>
      </c>
      <c r="H13353" s="1">
        <v>45.0</v>
      </c>
      <c r="I13353" s="3">
        <v>44203.166666666664</v>
      </c>
      <c r="J13353" s="1">
        <v>4.05434195802004</v>
      </c>
      <c r="K13353" s="1" t="s">
        <v>24</v>
      </c>
      <c r="L13353" s="1" t="s">
        <v>4561</v>
      </c>
      <c r="M13353" s="3">
        <v>44203.21341351852</v>
      </c>
    </row>
    <row r="13354">
      <c r="A13354" s="1">
        <v>13352.0</v>
      </c>
      <c r="B13354" s="1" t="s">
        <v>4270</v>
      </c>
      <c r="C13354" s="1" t="s">
        <v>23281</v>
      </c>
      <c r="D13354" s="1" t="s">
        <v>1096</v>
      </c>
      <c r="E13354" s="1" t="s">
        <v>23282</v>
      </c>
      <c r="F13354" s="1" t="s">
        <v>4273</v>
      </c>
      <c r="G13354" s="1" t="s">
        <v>39</v>
      </c>
      <c r="H13354" s="1">
        <v>45.0</v>
      </c>
      <c r="I13354" s="3">
        <v>43934.708333333336</v>
      </c>
      <c r="J13354" s="1">
        <v>1.2096466614922</v>
      </c>
      <c r="K13354" s="1" t="s">
        <v>18</v>
      </c>
      <c r="M13354" s="3">
        <v>43934.812461724534</v>
      </c>
    </row>
    <row r="13355">
      <c r="A13355" s="1">
        <v>13353.0</v>
      </c>
      <c r="B13355" s="1" t="s">
        <v>5332</v>
      </c>
      <c r="C13355" s="1" t="s">
        <v>23283</v>
      </c>
      <c r="D13355" s="1" t="s">
        <v>2504</v>
      </c>
      <c r="E13355" s="1" t="s">
        <v>23284</v>
      </c>
      <c r="F13355" s="1" t="s">
        <v>5335</v>
      </c>
      <c r="G13355" s="1" t="s">
        <v>39</v>
      </c>
      <c r="H13355" s="1">
        <v>45.0</v>
      </c>
      <c r="I13355" s="3">
        <v>44244.270833333336</v>
      </c>
      <c r="J13355" s="1">
        <v>1.59384511045642</v>
      </c>
      <c r="K13355" s="1" t="s">
        <v>24</v>
      </c>
      <c r="L13355" s="1" t="s">
        <v>238</v>
      </c>
      <c r="M13355" s="3">
        <v>44244.29649630787</v>
      </c>
    </row>
    <row r="13356">
      <c r="A13356" s="1">
        <v>13354.0</v>
      </c>
      <c r="B13356" s="1" t="s">
        <v>3670</v>
      </c>
      <c r="C13356" s="1" t="s">
        <v>23285</v>
      </c>
      <c r="D13356" s="1" t="s">
        <v>1096</v>
      </c>
      <c r="E13356" s="1" t="s">
        <v>4034</v>
      </c>
      <c r="F13356" s="1" t="s">
        <v>3674</v>
      </c>
      <c r="G13356" s="1" t="s">
        <v>17</v>
      </c>
      <c r="H13356" s="1">
        <v>45.0</v>
      </c>
      <c r="I13356" s="3">
        <v>44026.625</v>
      </c>
      <c r="J13356" s="1">
        <v>0.802385139972405</v>
      </c>
      <c r="K13356" s="1" t="s">
        <v>166</v>
      </c>
      <c r="M13356" s="3">
        <v>44026.66729255787</v>
      </c>
    </row>
    <row r="13357">
      <c r="A13357" s="1">
        <v>13355.0</v>
      </c>
      <c r="B13357" s="1" t="s">
        <v>7890</v>
      </c>
      <c r="C13357" s="1" t="s">
        <v>23286</v>
      </c>
      <c r="D13357" s="1" t="s">
        <v>3131</v>
      </c>
      <c r="E13357" s="1" t="s">
        <v>23287</v>
      </c>
      <c r="F13357" s="1" t="s">
        <v>7893</v>
      </c>
      <c r="G13357" s="1" t="s">
        <v>89</v>
      </c>
      <c r="H13357" s="1">
        <v>45.0</v>
      </c>
      <c r="I13357" s="3">
        <v>44176.43209180555</v>
      </c>
      <c r="J13357" s="1">
        <v>0.550547710636419</v>
      </c>
      <c r="K13357" s="1" t="s">
        <v>24</v>
      </c>
      <c r="L13357" s="1" t="s">
        <v>2724</v>
      </c>
      <c r="M13357" s="3">
        <v>44176.45390664352</v>
      </c>
    </row>
    <row r="13358">
      <c r="A13358" s="1">
        <v>13356.0</v>
      </c>
      <c r="B13358" s="1" t="s">
        <v>389</v>
      </c>
      <c r="C13358" s="1" t="s">
        <v>23288</v>
      </c>
      <c r="D13358" s="1" t="s">
        <v>59</v>
      </c>
      <c r="E13358" s="1" t="s">
        <v>23289</v>
      </c>
      <c r="F13358" s="1" t="s">
        <v>393</v>
      </c>
      <c r="G13358" s="1" t="s">
        <v>89</v>
      </c>
      <c r="H13358" s="1">
        <v>45.0</v>
      </c>
      <c r="I13358" s="3">
        <v>43891.521672002316</v>
      </c>
      <c r="J13358" s="1">
        <v>0.756438797566014</v>
      </c>
      <c r="K13358" s="1" t="s">
        <v>18</v>
      </c>
      <c r="M13358" s="3">
        <v>43891.545709398146</v>
      </c>
    </row>
    <row r="13359">
      <c r="A13359" s="1">
        <v>13357.0</v>
      </c>
      <c r="B13359" s="1" t="s">
        <v>13967</v>
      </c>
      <c r="C13359" s="1" t="s">
        <v>23290</v>
      </c>
      <c r="D13359" s="1" t="s">
        <v>326</v>
      </c>
      <c r="E13359" s="1" t="s">
        <v>13969</v>
      </c>
      <c r="F13359" s="1" t="s">
        <v>13970</v>
      </c>
      <c r="G13359" s="1" t="s">
        <v>35</v>
      </c>
      <c r="H13359" s="1">
        <v>45.0</v>
      </c>
      <c r="I13359" s="3">
        <v>43754.166666666664</v>
      </c>
      <c r="J13359" s="1">
        <v>0.0</v>
      </c>
      <c r="K13359" s="1" t="s">
        <v>24</v>
      </c>
      <c r="M13359" s="3">
        <v>43743.77384033565</v>
      </c>
    </row>
    <row r="13360">
      <c r="A13360" s="1">
        <v>13358.0</v>
      </c>
      <c r="B13360" s="1" t="s">
        <v>520</v>
      </c>
      <c r="C13360" s="1" t="s">
        <v>23291</v>
      </c>
      <c r="D13360" s="1" t="s">
        <v>522</v>
      </c>
      <c r="E13360" s="1" t="s">
        <v>1100</v>
      </c>
      <c r="F13360" s="1" t="s">
        <v>524</v>
      </c>
      <c r="G13360" s="1" t="s">
        <v>35</v>
      </c>
      <c r="H13360" s="1">
        <v>45.0</v>
      </c>
      <c r="I13360" s="3">
        <v>43741.666666666664</v>
      </c>
      <c r="J13360" s="1">
        <v>2.57437512422619</v>
      </c>
      <c r="K13360" s="1" t="s">
        <v>46</v>
      </c>
      <c r="M13360" s="3">
        <v>43715.36556005787</v>
      </c>
    </row>
    <row r="13361">
      <c r="A13361" s="1">
        <v>13359.0</v>
      </c>
      <c r="B13361" s="1" t="s">
        <v>5831</v>
      </c>
      <c r="C13361" s="1" t="s">
        <v>23292</v>
      </c>
      <c r="D13361" s="1" t="s">
        <v>37</v>
      </c>
      <c r="E13361" s="1" t="s">
        <v>23293</v>
      </c>
      <c r="F13361" s="1" t="s">
        <v>5834</v>
      </c>
      <c r="G13361" s="1" t="s">
        <v>39</v>
      </c>
      <c r="H13361" s="1">
        <v>45.0</v>
      </c>
      <c r="I13361" s="3">
        <v>44110.25</v>
      </c>
      <c r="J13361" s="1">
        <v>1.61591485898684</v>
      </c>
      <c r="K13361" s="1" t="s">
        <v>46</v>
      </c>
      <c r="L13361" s="1" t="s">
        <v>558</v>
      </c>
      <c r="M13361" s="3">
        <v>44110.2778378125</v>
      </c>
    </row>
    <row r="13362">
      <c r="A13362" s="1">
        <v>13360.0</v>
      </c>
      <c r="B13362" s="1" t="s">
        <v>465</v>
      </c>
      <c r="C13362" s="1" t="s">
        <v>23294</v>
      </c>
      <c r="D13362" s="1" t="s">
        <v>1637</v>
      </c>
      <c r="E13362" s="1" t="s">
        <v>6390</v>
      </c>
      <c r="F13362" s="1" t="s">
        <v>468</v>
      </c>
      <c r="G13362" s="1" t="s">
        <v>17</v>
      </c>
      <c r="H13362" s="1">
        <v>45.0</v>
      </c>
      <c r="I13362" s="3">
        <v>44190.666666666664</v>
      </c>
      <c r="J13362" s="1">
        <v>1.80468775619857</v>
      </c>
      <c r="K13362" s="1" t="s">
        <v>24</v>
      </c>
      <c r="M13362" s="3">
        <v>44190.70514174768</v>
      </c>
    </row>
    <row r="13363">
      <c r="A13363" s="1">
        <v>13361.0</v>
      </c>
      <c r="B13363" s="1" t="s">
        <v>485</v>
      </c>
      <c r="C13363" s="1" t="s">
        <v>23295</v>
      </c>
      <c r="D13363" s="1" t="s">
        <v>2521</v>
      </c>
      <c r="E13363" s="1" t="s">
        <v>5655</v>
      </c>
      <c r="F13363" s="1" t="s">
        <v>489</v>
      </c>
      <c r="G13363" s="1" t="s">
        <v>17</v>
      </c>
      <c r="H13363" s="1">
        <v>45.0</v>
      </c>
      <c r="I13363" s="3">
        <v>43815.25</v>
      </c>
      <c r="J13363" s="1">
        <v>2.19978349643658</v>
      </c>
      <c r="K13363" s="1" t="s">
        <v>166</v>
      </c>
      <c r="M13363" s="3">
        <v>43815.295880868056</v>
      </c>
    </row>
    <row r="13364">
      <c r="A13364" s="1">
        <v>13362.0</v>
      </c>
      <c r="B13364" s="1" t="s">
        <v>2698</v>
      </c>
      <c r="C13364" s="1" t="s">
        <v>23296</v>
      </c>
      <c r="D13364" s="1" t="s">
        <v>925</v>
      </c>
      <c r="E13364" s="1" t="s">
        <v>23297</v>
      </c>
      <c r="F13364" s="1" t="s">
        <v>2701</v>
      </c>
      <c r="G13364" s="1" t="s">
        <v>89</v>
      </c>
      <c r="H13364" s="1">
        <v>45.0</v>
      </c>
      <c r="I13364" s="3">
        <v>44066.36811240741</v>
      </c>
      <c r="J13364" s="1">
        <v>2.41592782732826</v>
      </c>
      <c r="K13364" s="1" t="s">
        <v>46</v>
      </c>
      <c r="L13364" s="1" t="s">
        <v>3232</v>
      </c>
      <c r="M13364" s="3">
        <v>44066.37815582176</v>
      </c>
    </row>
    <row r="13365">
      <c r="A13365" s="1">
        <v>13363.0</v>
      </c>
      <c r="B13365" s="1" t="s">
        <v>239</v>
      </c>
      <c r="C13365" s="1" t="s">
        <v>23298</v>
      </c>
      <c r="D13365" s="1" t="s">
        <v>80</v>
      </c>
      <c r="E13365" s="1" t="s">
        <v>1138</v>
      </c>
      <c r="F13365" s="1" t="s">
        <v>243</v>
      </c>
      <c r="G13365" s="1" t="s">
        <v>35</v>
      </c>
      <c r="H13365" s="1">
        <v>45.0</v>
      </c>
      <c r="I13365" s="3">
        <v>43892.291666666664</v>
      </c>
      <c r="J13365" s="1">
        <v>0.624933043118099</v>
      </c>
      <c r="K13365" s="1" t="s">
        <v>46</v>
      </c>
      <c r="M13365" s="3">
        <v>43892.32032417824</v>
      </c>
    </row>
    <row r="13366">
      <c r="A13366" s="1">
        <v>13364.0</v>
      </c>
      <c r="B13366" s="1" t="s">
        <v>308</v>
      </c>
      <c r="C13366" s="1" t="s">
        <v>23299</v>
      </c>
      <c r="D13366" s="1" t="s">
        <v>310</v>
      </c>
      <c r="E13366" s="1" t="s">
        <v>8254</v>
      </c>
      <c r="F13366" s="1" t="s">
        <v>312</v>
      </c>
      <c r="G13366" s="1" t="s">
        <v>17</v>
      </c>
      <c r="H13366" s="1">
        <v>45.0</v>
      </c>
      <c r="I13366" s="3">
        <v>44162.229166666664</v>
      </c>
      <c r="J13366" s="1">
        <v>1.17690876633828</v>
      </c>
      <c r="K13366" s="1" t="s">
        <v>24</v>
      </c>
      <c r="L13366" s="1" t="s">
        <v>96</v>
      </c>
      <c r="M13366" s="3">
        <v>44161.62284560185</v>
      </c>
    </row>
    <row r="13367">
      <c r="A13367" s="1">
        <v>13365.0</v>
      </c>
      <c r="B13367" s="1" t="s">
        <v>5537</v>
      </c>
      <c r="C13367" s="1" t="s">
        <v>23300</v>
      </c>
      <c r="D13367" s="1" t="s">
        <v>5539</v>
      </c>
      <c r="E13367" s="1" t="s">
        <v>5540</v>
      </c>
      <c r="F13367" s="1" t="s">
        <v>5541</v>
      </c>
      <c r="G13367" s="1" t="s">
        <v>35</v>
      </c>
      <c r="H13367" s="1">
        <v>45.0</v>
      </c>
      <c r="I13367" s="3">
        <v>43565.375</v>
      </c>
      <c r="J13367" s="1">
        <v>0.677291727122687</v>
      </c>
      <c r="K13367" s="1" t="s">
        <v>18</v>
      </c>
      <c r="M13367" s="3">
        <v>43565.329753425925</v>
      </c>
    </row>
    <row r="13368">
      <c r="A13368" s="1">
        <v>13366.0</v>
      </c>
      <c r="B13368" s="1" t="s">
        <v>2502</v>
      </c>
      <c r="C13368" s="1" t="s">
        <v>23301</v>
      </c>
      <c r="D13368" s="1" t="s">
        <v>2504</v>
      </c>
      <c r="E13368" s="1" t="s">
        <v>9183</v>
      </c>
      <c r="F13368" s="1" t="s">
        <v>2506</v>
      </c>
      <c r="G13368" s="1" t="s">
        <v>17</v>
      </c>
      <c r="H13368" s="1">
        <v>45.0</v>
      </c>
      <c r="I13368" s="3">
        <v>44176.541666666664</v>
      </c>
      <c r="J13368" s="1">
        <v>1.41719440445208</v>
      </c>
      <c r="K13368" s="1" t="s">
        <v>159</v>
      </c>
      <c r="L13368" s="1" t="s">
        <v>2507</v>
      </c>
      <c r="M13368" s="3">
        <v>44176.63061601852</v>
      </c>
    </row>
    <row r="13369">
      <c r="A13369" s="1">
        <v>13367.0</v>
      </c>
      <c r="B13369" s="1" t="s">
        <v>973</v>
      </c>
      <c r="C13369" s="1" t="s">
        <v>23302</v>
      </c>
      <c r="D13369" s="1" t="s">
        <v>99</v>
      </c>
      <c r="E13369" s="1" t="s">
        <v>975</v>
      </c>
      <c r="F13369" s="1" t="s">
        <v>976</v>
      </c>
      <c r="G13369" s="1" t="s">
        <v>17</v>
      </c>
      <c r="H13369" s="1">
        <v>45.0</v>
      </c>
      <c r="I13369" s="3">
        <v>44108.625</v>
      </c>
      <c r="J13369" s="1">
        <v>2.115876831766</v>
      </c>
      <c r="K13369" s="1" t="s">
        <v>18</v>
      </c>
      <c r="L13369" s="1" t="s">
        <v>876</v>
      </c>
      <c r="M13369" s="3">
        <v>44108.66064969907</v>
      </c>
    </row>
    <row r="13370">
      <c r="A13370" s="1">
        <v>13368.0</v>
      </c>
      <c r="B13370" s="1" t="s">
        <v>3724</v>
      </c>
      <c r="C13370" s="1" t="s">
        <v>23303</v>
      </c>
      <c r="D13370" s="1" t="s">
        <v>784</v>
      </c>
      <c r="E13370" s="1" t="s">
        <v>23304</v>
      </c>
      <c r="F13370" s="1" t="s">
        <v>3727</v>
      </c>
      <c r="G13370" s="1" t="s">
        <v>39</v>
      </c>
      <c r="H13370" s="1">
        <v>45.0</v>
      </c>
      <c r="I13370" s="3">
        <v>44224.302083333336</v>
      </c>
      <c r="J13370" s="1">
        <v>1.19620400849854</v>
      </c>
      <c r="K13370" s="1" t="s">
        <v>218</v>
      </c>
      <c r="L13370" s="1" t="s">
        <v>287</v>
      </c>
      <c r="M13370" s="3">
        <v>44224.33037471065</v>
      </c>
    </row>
    <row r="13371">
      <c r="A13371" s="1">
        <v>13369.0</v>
      </c>
      <c r="B13371" s="1" t="s">
        <v>78</v>
      </c>
      <c r="C13371" s="1" t="s">
        <v>23305</v>
      </c>
      <c r="D13371" s="1" t="s">
        <v>86</v>
      </c>
      <c r="E13371" s="1" t="s">
        <v>2869</v>
      </c>
      <c r="F13371" s="1" t="s">
        <v>82</v>
      </c>
      <c r="G13371" s="1" t="s">
        <v>17</v>
      </c>
      <c r="H13371" s="1">
        <v>45.0</v>
      </c>
      <c r="I13371" s="3">
        <v>43922.541666666664</v>
      </c>
      <c r="J13371" s="1">
        <v>0.53950041772293</v>
      </c>
      <c r="K13371" s="1" t="s">
        <v>83</v>
      </c>
      <c r="M13371" s="3">
        <v>43922.563459375</v>
      </c>
    </row>
    <row r="13372">
      <c r="A13372" s="1">
        <v>13370.0</v>
      </c>
      <c r="B13372" s="1" t="s">
        <v>572</v>
      </c>
      <c r="C13372" s="1" t="s">
        <v>23306</v>
      </c>
      <c r="D13372" s="1" t="s">
        <v>1133</v>
      </c>
      <c r="E13372" s="1" t="s">
        <v>16787</v>
      </c>
      <c r="F13372" s="1" t="s">
        <v>575</v>
      </c>
      <c r="G13372" s="1" t="s">
        <v>35</v>
      </c>
      <c r="H13372" s="1">
        <v>45.0</v>
      </c>
      <c r="I13372" s="3">
        <v>43685.166666666664</v>
      </c>
      <c r="J13372" s="1">
        <v>0.0923918425400807</v>
      </c>
      <c r="K13372" s="1" t="s">
        <v>18</v>
      </c>
      <c r="M13372" s="3">
        <v>43685.15783451389</v>
      </c>
    </row>
    <row r="13373">
      <c r="A13373" s="1">
        <v>13371.0</v>
      </c>
      <c r="B13373" s="1" t="s">
        <v>732</v>
      </c>
      <c r="C13373" s="1" t="s">
        <v>23307</v>
      </c>
      <c r="D13373" s="1" t="s">
        <v>3403</v>
      </c>
      <c r="E13373" s="1" t="s">
        <v>3626</v>
      </c>
      <c r="F13373" s="1" t="s">
        <v>735</v>
      </c>
      <c r="G13373" s="1" t="s">
        <v>17</v>
      </c>
      <c r="H13373" s="1">
        <v>45.0</v>
      </c>
      <c r="I13373" s="3">
        <v>44179.416666666664</v>
      </c>
      <c r="J13373" s="1">
        <v>3.24792975949461</v>
      </c>
      <c r="K13373" s="1" t="s">
        <v>24</v>
      </c>
      <c r="M13373" s="3">
        <v>44179.44831636574</v>
      </c>
    </row>
    <row r="13374">
      <c r="A13374" s="1">
        <v>13372.0</v>
      </c>
      <c r="B13374" s="1" t="s">
        <v>23308</v>
      </c>
      <c r="C13374" s="1" t="s">
        <v>23309</v>
      </c>
      <c r="D13374" s="1" t="s">
        <v>8714</v>
      </c>
      <c r="E13374" s="1" t="s">
        <v>23310</v>
      </c>
      <c r="F13374" s="1" t="s">
        <v>23311</v>
      </c>
      <c r="G13374" s="1" t="s">
        <v>89</v>
      </c>
      <c r="H13374" s="1">
        <v>45.0</v>
      </c>
      <c r="I13374" s="3">
        <v>43900.64611923611</v>
      </c>
      <c r="J13374" s="1">
        <v>0.843497657484757</v>
      </c>
      <c r="K13374" s="1" t="s">
        <v>24</v>
      </c>
      <c r="M13374" s="3">
        <v>43900.68889320602</v>
      </c>
    </row>
    <row r="13375">
      <c r="A13375" s="1">
        <v>13373.0</v>
      </c>
      <c r="B13375" s="1" t="s">
        <v>2314</v>
      </c>
      <c r="C13375" s="1" t="s">
        <v>23312</v>
      </c>
      <c r="D13375" s="1" t="s">
        <v>173</v>
      </c>
      <c r="E13375" s="1" t="s">
        <v>23313</v>
      </c>
      <c r="F13375" s="1" t="s">
        <v>2318</v>
      </c>
      <c r="G13375" s="1" t="s">
        <v>39</v>
      </c>
      <c r="H13375" s="1">
        <v>45.0</v>
      </c>
      <c r="I13375" s="3">
        <v>44056.75</v>
      </c>
      <c r="J13375" s="1">
        <v>1.57135328914267</v>
      </c>
      <c r="K13375" s="1" t="s">
        <v>18</v>
      </c>
      <c r="M13375" s="3">
        <v>44056.809268969904</v>
      </c>
    </row>
    <row r="13376">
      <c r="A13376" s="1">
        <v>13374.0</v>
      </c>
      <c r="B13376" s="1" t="s">
        <v>184</v>
      </c>
      <c r="C13376" s="1" t="s">
        <v>23314</v>
      </c>
      <c r="D13376" s="1" t="s">
        <v>148</v>
      </c>
      <c r="E13376" s="1" t="s">
        <v>4234</v>
      </c>
      <c r="F13376" s="1" t="s">
        <v>187</v>
      </c>
      <c r="G13376" s="1" t="s">
        <v>17</v>
      </c>
      <c r="H13376" s="1">
        <v>45.0</v>
      </c>
      <c r="I13376" s="3">
        <v>43993.666666666664</v>
      </c>
      <c r="J13376" s="1">
        <v>0.34735705003923</v>
      </c>
      <c r="K13376" s="1" t="s">
        <v>24</v>
      </c>
      <c r="L13376" s="1" t="s">
        <v>188</v>
      </c>
      <c r="M13376" s="3">
        <v>43993.62675767361</v>
      </c>
    </row>
    <row r="13377">
      <c r="A13377" s="1">
        <v>13375.0</v>
      </c>
      <c r="B13377" s="1" t="s">
        <v>84</v>
      </c>
      <c r="C13377" s="1" t="s">
        <v>23315</v>
      </c>
      <c r="D13377" s="1" t="s">
        <v>86</v>
      </c>
      <c r="E13377" s="1" t="s">
        <v>1217</v>
      </c>
      <c r="F13377" s="1" t="s">
        <v>88</v>
      </c>
      <c r="G13377" s="1" t="s">
        <v>17</v>
      </c>
      <c r="H13377" s="1">
        <v>45.0</v>
      </c>
      <c r="I13377" s="3">
        <v>43833.625</v>
      </c>
      <c r="J13377" s="1">
        <v>1.27404327711298</v>
      </c>
      <c r="K13377" s="1" t="s">
        <v>83</v>
      </c>
      <c r="M13377" s="3">
        <v>43833.64752435185</v>
      </c>
    </row>
    <row r="13378">
      <c r="A13378" s="1">
        <v>13376.0</v>
      </c>
      <c r="B13378" s="1" t="s">
        <v>824</v>
      </c>
      <c r="C13378" s="1" t="s">
        <v>23316</v>
      </c>
      <c r="D13378" s="1" t="s">
        <v>723</v>
      </c>
      <c r="E13378" s="1" t="s">
        <v>23317</v>
      </c>
      <c r="F13378" s="1" t="s">
        <v>827</v>
      </c>
      <c r="G13378" s="1" t="s">
        <v>39</v>
      </c>
      <c r="H13378" s="1">
        <v>45.0</v>
      </c>
      <c r="I13378" s="3">
        <v>43728.791666666664</v>
      </c>
      <c r="J13378" s="1">
        <v>2.39221017269847</v>
      </c>
      <c r="K13378" s="1" t="s">
        <v>18</v>
      </c>
      <c r="M13378" s="3">
        <v>43728.88573863426</v>
      </c>
    </row>
    <row r="13379">
      <c r="A13379" s="1">
        <v>13377.0</v>
      </c>
      <c r="B13379" s="1" t="s">
        <v>1090</v>
      </c>
      <c r="C13379" s="1" t="s">
        <v>23318</v>
      </c>
      <c r="D13379" s="1" t="s">
        <v>1096</v>
      </c>
      <c r="E13379" s="1" t="s">
        <v>23319</v>
      </c>
      <c r="F13379" s="1" t="s">
        <v>1094</v>
      </c>
      <c r="G13379" s="1" t="s">
        <v>39</v>
      </c>
      <c r="H13379" s="1">
        <v>45.0</v>
      </c>
      <c r="I13379" s="3">
        <v>44105.333333333336</v>
      </c>
      <c r="J13379" s="1">
        <v>1.23590400261665</v>
      </c>
      <c r="K13379" s="1" t="s">
        <v>166</v>
      </c>
      <c r="L13379" s="1" t="s">
        <v>167</v>
      </c>
      <c r="M13379" s="3">
        <v>44105.36986707176</v>
      </c>
    </row>
    <row r="13380">
      <c r="A13380" s="1">
        <v>13378.0</v>
      </c>
      <c r="B13380" s="1" t="s">
        <v>7153</v>
      </c>
      <c r="C13380" s="1" t="s">
        <v>23320</v>
      </c>
      <c r="D13380" s="1" t="s">
        <v>408</v>
      </c>
      <c r="E13380" s="1" t="s">
        <v>23321</v>
      </c>
      <c r="F13380" s="1" t="s">
        <v>7156</v>
      </c>
      <c r="G13380" s="1" t="s">
        <v>39</v>
      </c>
      <c r="H13380" s="1">
        <v>45.0</v>
      </c>
      <c r="I13380" s="3">
        <v>44022.583333333336</v>
      </c>
      <c r="J13380" s="1">
        <v>1.74139433038491</v>
      </c>
      <c r="K13380" s="1" t="s">
        <v>1376</v>
      </c>
      <c r="M13380" s="3">
        <v>44022.618472407405</v>
      </c>
    </row>
    <row r="13381">
      <c r="A13381" s="1">
        <v>13379.0</v>
      </c>
      <c r="B13381" s="1" t="s">
        <v>2973</v>
      </c>
      <c r="C13381" s="1" t="s">
        <v>23322</v>
      </c>
      <c r="D13381" s="1" t="s">
        <v>560</v>
      </c>
      <c r="E13381" s="1" t="s">
        <v>15013</v>
      </c>
      <c r="F13381" s="1" t="s">
        <v>2976</v>
      </c>
      <c r="G13381" s="1" t="s">
        <v>17</v>
      </c>
      <c r="H13381" s="1">
        <v>45.0</v>
      </c>
      <c r="I13381" s="3">
        <v>43791.416666666664</v>
      </c>
      <c r="J13381" s="1">
        <v>0.337786121417686</v>
      </c>
      <c r="K13381" s="1" t="s">
        <v>166</v>
      </c>
      <c r="M13381" s="3">
        <v>43791.44369855324</v>
      </c>
    </row>
    <row r="13382">
      <c r="A13382" s="1">
        <v>13380.0</v>
      </c>
      <c r="B13382" s="1" t="s">
        <v>401</v>
      </c>
      <c r="C13382" s="1" t="s">
        <v>23323</v>
      </c>
      <c r="D13382" s="1" t="s">
        <v>1036</v>
      </c>
      <c r="E13382" s="1" t="s">
        <v>23324</v>
      </c>
      <c r="F13382" s="1" t="s">
        <v>405</v>
      </c>
      <c r="G13382" s="1" t="s">
        <v>39</v>
      </c>
      <c r="H13382" s="1">
        <v>45.0</v>
      </c>
      <c r="I13382" s="3">
        <v>44123.71875</v>
      </c>
      <c r="J13382" s="1">
        <v>1.31100124857012</v>
      </c>
      <c r="K13382" s="1" t="s">
        <v>24</v>
      </c>
      <c r="M13382" s="3">
        <v>44123.769185983794</v>
      </c>
    </row>
    <row r="13383">
      <c r="A13383" s="1">
        <v>13381.0</v>
      </c>
      <c r="B13383" s="1" t="s">
        <v>184</v>
      </c>
      <c r="C13383" s="1" t="s">
        <v>23325</v>
      </c>
      <c r="D13383" s="1" t="s">
        <v>1827</v>
      </c>
      <c r="E13383" s="1" t="s">
        <v>23326</v>
      </c>
      <c r="F13383" s="1" t="s">
        <v>187</v>
      </c>
      <c r="G13383" s="1" t="s">
        <v>39</v>
      </c>
      <c r="H13383" s="1">
        <v>45.0</v>
      </c>
      <c r="I13383" s="3">
        <v>44045.604166666664</v>
      </c>
      <c r="J13383" s="1">
        <v>0.883418487256259</v>
      </c>
      <c r="K13383" s="1" t="s">
        <v>24</v>
      </c>
      <c r="L13383" s="1" t="s">
        <v>188</v>
      </c>
      <c r="M13383" s="3">
        <v>44045.655584224536</v>
      </c>
    </row>
    <row r="13384">
      <c r="A13384" s="1">
        <v>13382.0</v>
      </c>
      <c r="B13384" s="1" t="s">
        <v>293</v>
      </c>
      <c r="C13384" s="1" t="s">
        <v>23327</v>
      </c>
      <c r="D13384" s="1" t="s">
        <v>1325</v>
      </c>
      <c r="E13384" s="1" t="s">
        <v>1809</v>
      </c>
      <c r="F13384" s="1" t="s">
        <v>297</v>
      </c>
      <c r="G13384" s="1" t="s">
        <v>17</v>
      </c>
      <c r="H13384" s="1">
        <v>45.0</v>
      </c>
      <c r="I13384" s="3">
        <v>44032.291666666664</v>
      </c>
      <c r="J13384" s="1">
        <v>0.642748374771922</v>
      </c>
      <c r="K13384" s="1" t="s">
        <v>62</v>
      </c>
      <c r="M13384" s="3">
        <v>44032.315182175924</v>
      </c>
    </row>
    <row r="13385">
      <c r="A13385" s="1">
        <v>13383.0</v>
      </c>
      <c r="B13385" s="1" t="s">
        <v>1304</v>
      </c>
      <c r="C13385" s="1" t="s">
        <v>23328</v>
      </c>
      <c r="D13385" s="1" t="s">
        <v>1306</v>
      </c>
      <c r="E13385" s="1" t="s">
        <v>1307</v>
      </c>
      <c r="F13385" s="1" t="s">
        <v>1308</v>
      </c>
      <c r="G13385" s="1" t="s">
        <v>17</v>
      </c>
      <c r="H13385" s="1">
        <v>45.0</v>
      </c>
      <c r="I13385" s="3">
        <v>43874.677083333336</v>
      </c>
      <c r="J13385" s="1">
        <v>1.68426307149397</v>
      </c>
      <c r="K13385" s="1" t="s">
        <v>24</v>
      </c>
      <c r="M13385" s="3">
        <v>43874.71821726852</v>
      </c>
    </row>
    <row r="13386">
      <c r="A13386" s="1">
        <v>13384.0</v>
      </c>
      <c r="B13386" s="1" t="s">
        <v>23019</v>
      </c>
      <c r="C13386" s="1" t="s">
        <v>23329</v>
      </c>
      <c r="D13386" s="1" t="s">
        <v>19582</v>
      </c>
      <c r="E13386" s="1" t="s">
        <v>23330</v>
      </c>
      <c r="F13386" s="1" t="s">
        <v>23022</v>
      </c>
      <c r="G13386" s="1" t="s">
        <v>89</v>
      </c>
      <c r="H13386" s="1">
        <v>45.0</v>
      </c>
      <c r="I13386" s="3">
        <v>43873.61779409722</v>
      </c>
      <c r="J13386" s="1">
        <v>1.63920774051981</v>
      </c>
      <c r="K13386" s="1" t="s">
        <v>218</v>
      </c>
      <c r="M13386" s="3">
        <v>43873.62508158565</v>
      </c>
    </row>
    <row r="13387">
      <c r="A13387" s="1">
        <v>13385.0</v>
      </c>
      <c r="B13387" s="1" t="s">
        <v>68</v>
      </c>
      <c r="C13387" s="1" t="s">
        <v>23331</v>
      </c>
      <c r="D13387" s="1" t="s">
        <v>23332</v>
      </c>
      <c r="E13387" s="1" t="s">
        <v>23333</v>
      </c>
      <c r="F13387" s="1" t="s">
        <v>72</v>
      </c>
      <c r="G13387" s="1" t="s">
        <v>39</v>
      </c>
      <c r="H13387" s="1">
        <v>45.0</v>
      </c>
      <c r="I13387" s="3">
        <v>43850.625</v>
      </c>
      <c r="J13387" s="1">
        <v>0.213367720194939</v>
      </c>
      <c r="K13387" s="1" t="s">
        <v>24</v>
      </c>
      <c r="M13387" s="3">
        <v>43850.64085083333</v>
      </c>
    </row>
    <row r="13388">
      <c r="A13388" s="1">
        <v>13386.0</v>
      </c>
      <c r="B13388" s="1" t="s">
        <v>647</v>
      </c>
      <c r="C13388" s="1" t="s">
        <v>23334</v>
      </c>
      <c r="D13388" s="1" t="s">
        <v>2255</v>
      </c>
      <c r="E13388" s="1" t="s">
        <v>8585</v>
      </c>
      <c r="F13388" s="1" t="s">
        <v>651</v>
      </c>
      <c r="G13388" s="1" t="s">
        <v>17</v>
      </c>
      <c r="H13388" s="1">
        <v>45.0</v>
      </c>
      <c r="I13388" s="3">
        <v>44230.25</v>
      </c>
      <c r="J13388" s="1">
        <v>0.706692118439902</v>
      </c>
      <c r="K13388" s="1" t="s">
        <v>24</v>
      </c>
      <c r="L13388" s="1" t="s">
        <v>188</v>
      </c>
      <c r="M13388" s="3">
        <v>44230.28559354167</v>
      </c>
    </row>
    <row r="13389">
      <c r="A13389" s="1">
        <v>13387.0</v>
      </c>
      <c r="B13389" s="1" t="s">
        <v>901</v>
      </c>
      <c r="C13389" s="1" t="s">
        <v>23335</v>
      </c>
      <c r="D13389" s="1" t="s">
        <v>148</v>
      </c>
      <c r="E13389" s="1" t="s">
        <v>9035</v>
      </c>
      <c r="F13389" s="1" t="s">
        <v>904</v>
      </c>
      <c r="G13389" s="1" t="s">
        <v>35</v>
      </c>
      <c r="H13389" s="1">
        <v>45.0</v>
      </c>
      <c r="I13389" s="3">
        <v>43651.708333333336</v>
      </c>
      <c r="J13389" s="1">
        <v>3.88357931203938</v>
      </c>
      <c r="K13389" s="1" t="s">
        <v>24</v>
      </c>
      <c r="M13389" s="3">
        <v>43651.75944158565</v>
      </c>
    </row>
    <row r="13390">
      <c r="A13390" s="1">
        <v>13388.0</v>
      </c>
      <c r="B13390" s="1" t="s">
        <v>213</v>
      </c>
      <c r="C13390" s="1" t="s">
        <v>23336</v>
      </c>
      <c r="D13390" s="1" t="s">
        <v>215</v>
      </c>
      <c r="E13390" s="1" t="s">
        <v>23337</v>
      </c>
      <c r="F13390" s="1" t="s">
        <v>217</v>
      </c>
      <c r="G13390" s="1" t="s">
        <v>17</v>
      </c>
      <c r="H13390" s="1">
        <v>45.0</v>
      </c>
      <c r="I13390" s="3">
        <v>43876.21875</v>
      </c>
      <c r="J13390" s="1">
        <v>1.05668885275647</v>
      </c>
      <c r="K13390" s="1" t="s">
        <v>218</v>
      </c>
      <c r="M13390" s="3">
        <v>43876.25339346065</v>
      </c>
    </row>
    <row r="13391">
      <c r="A13391" s="1">
        <v>13389.0</v>
      </c>
      <c r="B13391" s="1" t="s">
        <v>2426</v>
      </c>
      <c r="C13391" s="1" t="s">
        <v>23338</v>
      </c>
      <c r="D13391" s="1" t="s">
        <v>14</v>
      </c>
      <c r="E13391" s="1" t="s">
        <v>23339</v>
      </c>
      <c r="F13391" s="1" t="s">
        <v>2429</v>
      </c>
      <c r="G13391" s="1" t="s">
        <v>39</v>
      </c>
      <c r="H13391" s="1">
        <v>45.0</v>
      </c>
      <c r="I13391" s="3">
        <v>44055.708333333336</v>
      </c>
      <c r="J13391" s="1">
        <v>0.976399610861385</v>
      </c>
      <c r="K13391" s="1" t="s">
        <v>1376</v>
      </c>
      <c r="M13391" s="3">
        <v>44055.72133699074</v>
      </c>
    </row>
    <row r="13392">
      <c r="A13392" s="1">
        <v>13390.0</v>
      </c>
      <c r="B13392" s="1" t="s">
        <v>11167</v>
      </c>
      <c r="C13392" s="1" t="s">
        <v>23340</v>
      </c>
      <c r="D13392" s="1" t="s">
        <v>7158</v>
      </c>
      <c r="E13392" s="1" t="s">
        <v>23341</v>
      </c>
      <c r="F13392" s="1" t="s">
        <v>11170</v>
      </c>
      <c r="G13392" s="1" t="s">
        <v>17</v>
      </c>
      <c r="H13392" s="1">
        <v>45.0</v>
      </c>
      <c r="I13392" s="3">
        <v>44149.375</v>
      </c>
      <c r="J13392" s="1">
        <v>2.9095549806752</v>
      </c>
      <c r="K13392" s="1" t="s">
        <v>56</v>
      </c>
      <c r="L13392" s="1" t="s">
        <v>3023</v>
      </c>
      <c r="M13392" s="3">
        <v>44149.408045034725</v>
      </c>
    </row>
    <row r="13393">
      <c r="A13393" s="1">
        <v>13391.0</v>
      </c>
      <c r="B13393" s="1" t="s">
        <v>6558</v>
      </c>
      <c r="C13393" s="1" t="s">
        <v>23342</v>
      </c>
      <c r="D13393" s="1" t="s">
        <v>6560</v>
      </c>
      <c r="E13393" s="1" t="s">
        <v>6561</v>
      </c>
      <c r="F13393" s="1" t="s">
        <v>6562</v>
      </c>
      <c r="G13393" s="1" t="s">
        <v>35</v>
      </c>
      <c r="H13393" s="1">
        <v>45.0</v>
      </c>
      <c r="I13393" s="3">
        <v>44253.354166666664</v>
      </c>
      <c r="J13393" s="1">
        <v>1.1573020174357</v>
      </c>
      <c r="K13393" s="1" t="s">
        <v>24</v>
      </c>
      <c r="L13393" s="1" t="s">
        <v>1830</v>
      </c>
      <c r="M13393" s="3">
        <v>44253.389959305554</v>
      </c>
    </row>
    <row r="13394">
      <c r="A13394" s="1">
        <v>13392.0</v>
      </c>
      <c r="B13394" s="1" t="s">
        <v>4988</v>
      </c>
      <c r="C13394" s="1" t="s">
        <v>23343</v>
      </c>
      <c r="D13394" s="1" t="s">
        <v>8305</v>
      </c>
      <c r="E13394" s="1" t="s">
        <v>23344</v>
      </c>
      <c r="F13394" s="1" t="s">
        <v>4991</v>
      </c>
      <c r="G13394" s="1" t="s">
        <v>35</v>
      </c>
      <c r="H13394" s="1">
        <v>45.0</v>
      </c>
      <c r="I13394" s="3">
        <v>44187.625</v>
      </c>
      <c r="J13394" s="1">
        <v>0.679476053687458</v>
      </c>
      <c r="K13394" s="1" t="s">
        <v>6693</v>
      </c>
      <c r="L13394" s="1" t="s">
        <v>6694</v>
      </c>
      <c r="M13394" s="3">
        <v>44187.66376730324</v>
      </c>
    </row>
    <row r="13395">
      <c r="A13395" s="1">
        <v>13393.0</v>
      </c>
      <c r="B13395" s="1" t="s">
        <v>63</v>
      </c>
      <c r="C13395" s="1" t="s">
        <v>23345</v>
      </c>
      <c r="D13395" s="1" t="s">
        <v>148</v>
      </c>
      <c r="E13395" s="1" t="s">
        <v>3736</v>
      </c>
      <c r="F13395" s="1" t="s">
        <v>67</v>
      </c>
      <c r="G13395" s="1" t="s">
        <v>17</v>
      </c>
      <c r="H13395" s="1">
        <v>45.0</v>
      </c>
      <c r="I13395" s="3">
        <v>44022.729166666664</v>
      </c>
      <c r="J13395" s="1">
        <v>1.04329395832968</v>
      </c>
      <c r="K13395" s="1" t="s">
        <v>24</v>
      </c>
      <c r="M13395" s="3">
        <v>44022.77643740741</v>
      </c>
    </row>
    <row r="13396">
      <c r="A13396" s="1">
        <v>13394.0</v>
      </c>
      <c r="B13396" s="1" t="s">
        <v>858</v>
      </c>
      <c r="C13396" s="1" t="s">
        <v>23346</v>
      </c>
      <c r="D13396" s="1" t="s">
        <v>2477</v>
      </c>
      <c r="E13396" s="1" t="s">
        <v>23347</v>
      </c>
      <c r="F13396" s="1" t="s">
        <v>861</v>
      </c>
      <c r="G13396" s="1" t="s">
        <v>89</v>
      </c>
      <c r="H13396" s="1">
        <v>45.0</v>
      </c>
      <c r="I13396" s="3">
        <v>43713.66551582176</v>
      </c>
      <c r="J13396" s="1">
        <v>2.67414586953322</v>
      </c>
      <c r="K13396" s="1" t="s">
        <v>24</v>
      </c>
      <c r="M13396" s="3">
        <v>43713.668922627316</v>
      </c>
    </row>
    <row r="13397">
      <c r="A13397" s="1">
        <v>13395.0</v>
      </c>
      <c r="B13397" s="1" t="s">
        <v>1023</v>
      </c>
      <c r="C13397" s="1" t="s">
        <v>23348</v>
      </c>
      <c r="D13397" s="1" t="s">
        <v>5435</v>
      </c>
      <c r="E13397" s="1" t="s">
        <v>11341</v>
      </c>
      <c r="F13397" s="1" t="s">
        <v>1027</v>
      </c>
      <c r="G13397" s="1" t="s">
        <v>17</v>
      </c>
      <c r="H13397" s="1">
        <v>45.0</v>
      </c>
      <c r="I13397" s="3">
        <v>43859.208333333336</v>
      </c>
      <c r="J13397" s="1">
        <v>1.13672821052224</v>
      </c>
      <c r="K13397" s="1" t="s">
        <v>24</v>
      </c>
      <c r="M13397" s="3">
        <v>43859.2416428588</v>
      </c>
    </row>
    <row r="13398">
      <c r="A13398" s="1">
        <v>13396.0</v>
      </c>
      <c r="B13398" s="1" t="s">
        <v>251</v>
      </c>
      <c r="C13398" s="1" t="s">
        <v>23349</v>
      </c>
      <c r="D13398" s="1" t="s">
        <v>1418</v>
      </c>
      <c r="E13398" s="1" t="s">
        <v>6109</v>
      </c>
      <c r="F13398" s="1" t="s">
        <v>255</v>
      </c>
      <c r="G13398" s="1" t="s">
        <v>17</v>
      </c>
      <c r="H13398" s="1">
        <v>45.0</v>
      </c>
      <c r="I13398" s="3">
        <v>43841.375</v>
      </c>
      <c r="J13398" s="1">
        <v>0.0</v>
      </c>
      <c r="K13398" s="1" t="s">
        <v>218</v>
      </c>
      <c r="M13398" s="3">
        <v>43841.56743012732</v>
      </c>
    </row>
    <row r="13399">
      <c r="A13399" s="1">
        <v>13397.0</v>
      </c>
      <c r="B13399" s="1" t="s">
        <v>12329</v>
      </c>
      <c r="C13399" s="1" t="s">
        <v>23350</v>
      </c>
      <c r="D13399" s="1" t="s">
        <v>258</v>
      </c>
      <c r="E13399" s="1" t="s">
        <v>23351</v>
      </c>
      <c r="F13399" s="1" t="s">
        <v>12332</v>
      </c>
      <c r="G13399" s="1" t="s">
        <v>39</v>
      </c>
      <c r="H13399" s="1">
        <v>45.0</v>
      </c>
      <c r="I13399" s="3">
        <v>44001.375</v>
      </c>
      <c r="J13399" s="1">
        <v>0.273677856259389</v>
      </c>
      <c r="K13399" s="1" t="s">
        <v>166</v>
      </c>
      <c r="M13399" s="3">
        <v>44001.42302317129</v>
      </c>
    </row>
    <row r="13400">
      <c r="A13400" s="1">
        <v>13398.0</v>
      </c>
      <c r="B13400" s="1" t="s">
        <v>806</v>
      </c>
      <c r="C13400" s="1" t="s">
        <v>23352</v>
      </c>
      <c r="D13400" s="1" t="s">
        <v>808</v>
      </c>
      <c r="E13400" s="1" t="s">
        <v>809</v>
      </c>
      <c r="F13400" s="1" t="s">
        <v>810</v>
      </c>
      <c r="G13400" s="1" t="s">
        <v>35</v>
      </c>
      <c r="H13400" s="1">
        <v>45.0</v>
      </c>
      <c r="I13400" s="3">
        <v>44034.697916666664</v>
      </c>
      <c r="J13400" s="1">
        <v>1.96403643761911</v>
      </c>
      <c r="K13400" s="1" t="s">
        <v>24</v>
      </c>
      <c r="M13400" s="3">
        <v>44034.7783065625</v>
      </c>
    </row>
    <row r="13401">
      <c r="A13401" s="1">
        <v>13399.0</v>
      </c>
      <c r="B13401" s="1" t="s">
        <v>1423</v>
      </c>
      <c r="C13401" s="1" t="s">
        <v>23353</v>
      </c>
      <c r="D13401" s="1" t="s">
        <v>2477</v>
      </c>
      <c r="E13401" s="1" t="s">
        <v>4348</v>
      </c>
      <c r="F13401" s="1" t="s">
        <v>1426</v>
      </c>
      <c r="G13401" s="1" t="s">
        <v>17</v>
      </c>
      <c r="H13401" s="1">
        <v>45.0</v>
      </c>
      <c r="I13401" s="3">
        <v>43718.666666666664</v>
      </c>
      <c r="J13401" s="1">
        <v>3.82836639757477</v>
      </c>
      <c r="K13401" s="1" t="s">
        <v>24</v>
      </c>
      <c r="M13401" s="3">
        <v>43718.761475162035</v>
      </c>
    </row>
    <row r="13402">
      <c r="A13402" s="1">
        <v>13400.0</v>
      </c>
      <c r="B13402" s="1" t="s">
        <v>2033</v>
      </c>
      <c r="C13402" s="1" t="s">
        <v>23354</v>
      </c>
      <c r="D13402" s="1" t="s">
        <v>6246</v>
      </c>
      <c r="E13402" s="1" t="s">
        <v>23355</v>
      </c>
      <c r="F13402" s="1" t="s">
        <v>2036</v>
      </c>
      <c r="G13402" s="1" t="s">
        <v>39</v>
      </c>
      <c r="H13402" s="1">
        <v>45.0</v>
      </c>
      <c r="I13402" s="3">
        <v>43798.583333333336</v>
      </c>
      <c r="J13402" s="1">
        <v>0.452083995859297</v>
      </c>
      <c r="K13402" s="1" t="s">
        <v>24</v>
      </c>
      <c r="M13402" s="3">
        <v>43798.61396768518</v>
      </c>
    </row>
    <row r="13403">
      <c r="A13403" s="1">
        <v>13401.0</v>
      </c>
      <c r="B13403" s="1" t="s">
        <v>2400</v>
      </c>
      <c r="C13403" s="1" t="s">
        <v>23356</v>
      </c>
      <c r="D13403" s="1" t="s">
        <v>2402</v>
      </c>
      <c r="E13403" s="1" t="s">
        <v>9043</v>
      </c>
      <c r="F13403" s="1" t="s">
        <v>2404</v>
      </c>
      <c r="G13403" s="1" t="s">
        <v>35</v>
      </c>
      <c r="H13403" s="1">
        <v>45.0</v>
      </c>
      <c r="I13403" s="3">
        <v>43503.166666666664</v>
      </c>
      <c r="J13403" s="1">
        <v>1.44910945738058</v>
      </c>
      <c r="K13403" s="1" t="s">
        <v>24</v>
      </c>
      <c r="M13403" s="3">
        <v>43503.57171917824</v>
      </c>
    </row>
    <row r="13404">
      <c r="A13404" s="1">
        <v>13402.0</v>
      </c>
      <c r="B13404" s="1" t="s">
        <v>9823</v>
      </c>
      <c r="C13404" s="1" t="s">
        <v>23357</v>
      </c>
      <c r="D13404" s="1" t="s">
        <v>2639</v>
      </c>
      <c r="E13404" s="1" t="s">
        <v>12845</v>
      </c>
      <c r="F13404" s="1" t="s">
        <v>9827</v>
      </c>
      <c r="G13404" s="1" t="s">
        <v>17</v>
      </c>
      <c r="H13404" s="1">
        <v>45.0</v>
      </c>
      <c r="I13404" s="3">
        <v>44161.625</v>
      </c>
      <c r="J13404" s="1">
        <v>0.967598618702997</v>
      </c>
      <c r="K13404" s="1" t="s">
        <v>18</v>
      </c>
      <c r="L13404" s="1" t="s">
        <v>1765</v>
      </c>
      <c r="M13404" s="3">
        <v>44161.663591516204</v>
      </c>
    </row>
    <row r="13405">
      <c r="A13405" s="1">
        <v>13403.0</v>
      </c>
      <c r="B13405" s="1" t="s">
        <v>896</v>
      </c>
      <c r="C13405" s="1" t="s">
        <v>23358</v>
      </c>
      <c r="D13405" s="1" t="s">
        <v>898</v>
      </c>
      <c r="E13405" s="1" t="s">
        <v>23359</v>
      </c>
      <c r="F13405" s="1" t="s">
        <v>900</v>
      </c>
      <c r="G13405" s="1" t="s">
        <v>17</v>
      </c>
      <c r="H13405" s="1">
        <v>45.0</v>
      </c>
      <c r="I13405" s="3">
        <v>44181.604166666664</v>
      </c>
      <c r="J13405" s="1">
        <v>2.4312737715967</v>
      </c>
      <c r="K13405" s="1" t="s">
        <v>24</v>
      </c>
      <c r="L13405" s="1" t="s">
        <v>741</v>
      </c>
      <c r="M13405" s="3">
        <v>44181.63819491898</v>
      </c>
    </row>
    <row r="13406">
      <c r="A13406" s="1">
        <v>13404.0</v>
      </c>
      <c r="B13406" s="1" t="s">
        <v>2400</v>
      </c>
      <c r="C13406" s="1" t="s">
        <v>23360</v>
      </c>
      <c r="D13406" s="1" t="s">
        <v>2402</v>
      </c>
      <c r="E13406" s="1" t="s">
        <v>2403</v>
      </c>
      <c r="F13406" s="1" t="s">
        <v>2404</v>
      </c>
      <c r="G13406" s="1" t="s">
        <v>35</v>
      </c>
      <c r="H13406" s="1">
        <v>45.0</v>
      </c>
      <c r="I13406" s="3">
        <v>43487.166666666664</v>
      </c>
      <c r="J13406" s="1">
        <v>2.77132015368749</v>
      </c>
      <c r="K13406" s="1" t="s">
        <v>24</v>
      </c>
      <c r="M13406" s="3">
        <v>43487.24452018519</v>
      </c>
    </row>
    <row r="13407">
      <c r="A13407" s="1">
        <v>13405.0</v>
      </c>
      <c r="B13407" s="1" t="s">
        <v>6478</v>
      </c>
      <c r="C13407" s="1" t="s">
        <v>23361</v>
      </c>
      <c r="D13407" s="1" t="s">
        <v>4748</v>
      </c>
      <c r="E13407" s="1" t="s">
        <v>23362</v>
      </c>
      <c r="F13407" s="1" t="s">
        <v>6482</v>
      </c>
      <c r="G13407" s="1" t="s">
        <v>39</v>
      </c>
      <c r="H13407" s="1">
        <v>45.0</v>
      </c>
      <c r="I13407" s="3">
        <v>44230.25</v>
      </c>
      <c r="J13407" s="1">
        <v>1.52159761285798</v>
      </c>
      <c r="K13407" s="1" t="s">
        <v>159</v>
      </c>
      <c r="L13407" s="1" t="s">
        <v>495</v>
      </c>
      <c r="M13407" s="3">
        <v>44230.28024119213</v>
      </c>
    </row>
    <row r="13408">
      <c r="A13408" s="1">
        <v>13406.0</v>
      </c>
      <c r="B13408" s="1" t="s">
        <v>727</v>
      </c>
      <c r="C13408" s="1" t="s">
        <v>23363</v>
      </c>
      <c r="D13408" s="1" t="s">
        <v>701</v>
      </c>
      <c r="E13408" s="1" t="s">
        <v>9543</v>
      </c>
      <c r="F13408" s="1" t="s">
        <v>731</v>
      </c>
      <c r="G13408" s="1" t="s">
        <v>35</v>
      </c>
      <c r="H13408" s="1">
        <v>45.0</v>
      </c>
      <c r="I13408" s="3">
        <v>44175.65625</v>
      </c>
      <c r="J13408" s="1">
        <v>1.75302867116819</v>
      </c>
      <c r="K13408" s="1" t="s">
        <v>24</v>
      </c>
      <c r="L13408" s="1" t="s">
        <v>741</v>
      </c>
      <c r="M13408" s="3">
        <v>44175.69144255787</v>
      </c>
    </row>
    <row r="13409">
      <c r="A13409" s="1">
        <v>13407.0</v>
      </c>
      <c r="B13409" s="1" t="s">
        <v>1731</v>
      </c>
      <c r="C13409" s="1" t="s">
        <v>23364</v>
      </c>
      <c r="D13409" s="1" t="s">
        <v>813</v>
      </c>
      <c r="E13409" s="1" t="s">
        <v>3997</v>
      </c>
      <c r="F13409" s="1" t="s">
        <v>1734</v>
      </c>
      <c r="G13409" s="1" t="s">
        <v>17</v>
      </c>
      <c r="H13409" s="1">
        <v>45.0</v>
      </c>
      <c r="I13409" s="3">
        <v>43762.625</v>
      </c>
      <c r="J13409" s="1">
        <v>0.46821361536817</v>
      </c>
      <c r="K13409" s="1" t="s">
        <v>18</v>
      </c>
      <c r="M13409" s="3">
        <v>43762.61354605324</v>
      </c>
    </row>
    <row r="13410">
      <c r="A13410" s="1">
        <v>13408.0</v>
      </c>
      <c r="B13410" s="1" t="s">
        <v>1516</v>
      </c>
      <c r="C13410" s="1" t="s">
        <v>23365</v>
      </c>
      <c r="D13410" s="1" t="s">
        <v>211</v>
      </c>
      <c r="E13410" s="1" t="s">
        <v>5569</v>
      </c>
      <c r="F13410" s="1" t="s">
        <v>1519</v>
      </c>
      <c r="G13410" s="1" t="s">
        <v>17</v>
      </c>
      <c r="H13410" s="1">
        <v>45.0</v>
      </c>
      <c r="I13410" s="3">
        <v>44101.625</v>
      </c>
      <c r="J13410" s="1">
        <v>5.11239970979228</v>
      </c>
      <c r="K13410" s="1" t="s">
        <v>689</v>
      </c>
      <c r="M13410" s="3">
        <v>44101.64870695602</v>
      </c>
    </row>
    <row r="13411">
      <c r="A13411" s="1">
        <v>13409.0</v>
      </c>
      <c r="B13411" s="1" t="s">
        <v>536</v>
      </c>
      <c r="C13411" s="1" t="s">
        <v>23366</v>
      </c>
      <c r="D13411" s="1" t="s">
        <v>1255</v>
      </c>
      <c r="E13411" s="1" t="s">
        <v>1256</v>
      </c>
      <c r="F13411" s="1" t="s">
        <v>539</v>
      </c>
      <c r="G13411" s="1" t="s">
        <v>17</v>
      </c>
      <c r="H13411" s="1">
        <v>45.0</v>
      </c>
      <c r="I13411" s="3">
        <v>43892.791666666664</v>
      </c>
      <c r="J13411" s="1">
        <v>2.48726903330348</v>
      </c>
      <c r="K13411" s="1" t="s">
        <v>83</v>
      </c>
      <c r="M13411" s="3">
        <v>43892.88284326389</v>
      </c>
    </row>
    <row r="13412">
      <c r="A13412" s="1">
        <v>13410.0</v>
      </c>
      <c r="B13412" s="1" t="s">
        <v>308</v>
      </c>
      <c r="C13412" s="1" t="s">
        <v>23367</v>
      </c>
      <c r="D13412" s="1" t="s">
        <v>310</v>
      </c>
      <c r="E13412" s="1" t="s">
        <v>2281</v>
      </c>
      <c r="F13412" s="1" t="s">
        <v>312</v>
      </c>
      <c r="G13412" s="1" t="s">
        <v>17</v>
      </c>
      <c r="H13412" s="1">
        <v>45.0</v>
      </c>
      <c r="I13412" s="3">
        <v>44145.583333333336</v>
      </c>
      <c r="J13412" s="1">
        <v>2.19173690531859</v>
      </c>
      <c r="K13412" s="1" t="s">
        <v>24</v>
      </c>
      <c r="L13412" s="1" t="s">
        <v>96</v>
      </c>
      <c r="M13412" s="3">
        <v>44145.61526449074</v>
      </c>
    </row>
    <row r="13413">
      <c r="A13413" s="1">
        <v>13411.0</v>
      </c>
      <c r="B13413" s="1" t="s">
        <v>293</v>
      </c>
      <c r="C13413" s="1" t="s">
        <v>23368</v>
      </c>
      <c r="D13413" s="1" t="s">
        <v>1186</v>
      </c>
      <c r="E13413" s="1" t="s">
        <v>3294</v>
      </c>
      <c r="F13413" s="1" t="s">
        <v>297</v>
      </c>
      <c r="G13413" s="1" t="s">
        <v>17</v>
      </c>
      <c r="H13413" s="1">
        <v>45.0</v>
      </c>
      <c r="I13413" s="3">
        <v>44183.291666666664</v>
      </c>
      <c r="J13413" s="1">
        <v>0.840935136717245</v>
      </c>
      <c r="K13413" s="1" t="s">
        <v>62</v>
      </c>
      <c r="L13413" s="1" t="s">
        <v>1188</v>
      </c>
      <c r="M13413" s="3">
        <v>44183.32112346065</v>
      </c>
    </row>
    <row r="13414">
      <c r="A13414" s="1">
        <v>13412.0</v>
      </c>
      <c r="B13414" s="1" t="s">
        <v>1023</v>
      </c>
      <c r="C13414" s="1" t="s">
        <v>23369</v>
      </c>
      <c r="D13414" s="1" t="s">
        <v>661</v>
      </c>
      <c r="E13414" s="1" t="s">
        <v>7144</v>
      </c>
      <c r="F13414" s="1" t="s">
        <v>1027</v>
      </c>
      <c r="G13414" s="1" t="s">
        <v>35</v>
      </c>
      <c r="H13414" s="1">
        <v>45.0</v>
      </c>
      <c r="I13414" s="3">
        <v>43633.166666666664</v>
      </c>
      <c r="J13414" s="1">
        <v>0.922627584864808</v>
      </c>
      <c r="K13414" s="1" t="s">
        <v>24</v>
      </c>
      <c r="M13414" s="3">
        <v>43633.189268263886</v>
      </c>
    </row>
    <row r="13415">
      <c r="A13415" s="1">
        <v>13413.0</v>
      </c>
      <c r="B13415" s="1" t="s">
        <v>582</v>
      </c>
      <c r="C13415" s="1" t="s">
        <v>23370</v>
      </c>
      <c r="D13415" s="1" t="s">
        <v>347</v>
      </c>
      <c r="E13415" s="1" t="s">
        <v>23371</v>
      </c>
      <c r="F13415" s="1" t="s">
        <v>586</v>
      </c>
      <c r="G13415" s="1" t="s">
        <v>39</v>
      </c>
      <c r="H13415" s="1">
        <v>45.0</v>
      </c>
      <c r="I13415" s="3">
        <v>43752.25</v>
      </c>
      <c r="J13415" s="1">
        <v>1.26848369412989</v>
      </c>
      <c r="K13415" s="1" t="s">
        <v>24</v>
      </c>
      <c r="M13415" s="3">
        <v>43752.285284363425</v>
      </c>
    </row>
    <row r="13416">
      <c r="A13416" s="1">
        <v>13414.0</v>
      </c>
      <c r="B13416" s="1" t="s">
        <v>1699</v>
      </c>
      <c r="C13416" s="1" t="s">
        <v>23372</v>
      </c>
      <c r="D13416" s="1" t="s">
        <v>701</v>
      </c>
      <c r="E13416" s="1" t="s">
        <v>1701</v>
      </c>
      <c r="F13416" s="1" t="s">
        <v>1702</v>
      </c>
      <c r="G13416" s="1" t="s">
        <v>35</v>
      </c>
      <c r="H13416" s="1">
        <v>45.0</v>
      </c>
      <c r="I13416" s="3">
        <v>44200.270833333336</v>
      </c>
      <c r="J13416" s="1">
        <v>3.27810092453706</v>
      </c>
      <c r="K13416" s="1" t="s">
        <v>24</v>
      </c>
      <c r="L13416" s="1" t="s">
        <v>1006</v>
      </c>
      <c r="M13416" s="3">
        <v>44200.320265208335</v>
      </c>
    </row>
    <row r="13417">
      <c r="A13417" s="1">
        <v>13415.0</v>
      </c>
      <c r="B13417" s="1" t="s">
        <v>1858</v>
      </c>
      <c r="C13417" s="1" t="s">
        <v>23373</v>
      </c>
      <c r="D13417" s="1" t="s">
        <v>818</v>
      </c>
      <c r="E13417" s="1" t="s">
        <v>4961</v>
      </c>
      <c r="F13417" s="1" t="s">
        <v>1861</v>
      </c>
      <c r="G13417" s="1" t="s">
        <v>17</v>
      </c>
      <c r="H13417" s="1">
        <v>45.0</v>
      </c>
      <c r="I13417" s="3">
        <v>44168.625</v>
      </c>
      <c r="J13417" s="1">
        <v>2.49906637039202</v>
      </c>
      <c r="K13417" s="1" t="s">
        <v>18</v>
      </c>
      <c r="M13417" s="3">
        <v>44168.65444118056</v>
      </c>
    </row>
    <row r="13418">
      <c r="A13418" s="1">
        <v>13416.0</v>
      </c>
      <c r="B13418" s="1" t="s">
        <v>9771</v>
      </c>
      <c r="C13418" s="1" t="s">
        <v>23374</v>
      </c>
      <c r="D13418" s="1" t="s">
        <v>9773</v>
      </c>
      <c r="E13418" s="1" t="s">
        <v>23375</v>
      </c>
      <c r="F13418" s="1" t="s">
        <v>9775</v>
      </c>
      <c r="G13418" s="1" t="s">
        <v>17</v>
      </c>
      <c r="H13418" s="1">
        <v>45.0</v>
      </c>
      <c r="I13418" s="3">
        <v>43849.6875</v>
      </c>
      <c r="J13418" s="1">
        <v>12.0031768445116</v>
      </c>
      <c r="K13418" s="1" t="s">
        <v>601</v>
      </c>
      <c r="M13418" s="3">
        <v>43849.76462958333</v>
      </c>
    </row>
    <row r="13419">
      <c r="A13419" s="1">
        <v>13417.0</v>
      </c>
      <c r="B13419" s="1" t="s">
        <v>340</v>
      </c>
      <c r="C13419" s="1" t="s">
        <v>23376</v>
      </c>
      <c r="D13419" s="1" t="s">
        <v>1549</v>
      </c>
      <c r="E13419" s="1" t="s">
        <v>23377</v>
      </c>
      <c r="F13419" s="1" t="s">
        <v>344</v>
      </c>
      <c r="G13419" s="1" t="s">
        <v>39</v>
      </c>
      <c r="H13419" s="1">
        <v>45.0</v>
      </c>
      <c r="I13419" s="3">
        <v>43962.583333333336</v>
      </c>
      <c r="J13419" s="1">
        <v>2.37888320378934</v>
      </c>
      <c r="K13419" s="1" t="s">
        <v>83</v>
      </c>
      <c r="M13419" s="3">
        <v>43962.60562270833</v>
      </c>
    </row>
    <row r="13420">
      <c r="A13420" s="1">
        <v>13418.0</v>
      </c>
      <c r="B13420" s="1" t="s">
        <v>536</v>
      </c>
      <c r="C13420" s="1" t="s">
        <v>23378</v>
      </c>
      <c r="D13420" s="1" t="s">
        <v>1255</v>
      </c>
      <c r="E13420" s="1" t="s">
        <v>2063</v>
      </c>
      <c r="F13420" s="1" t="s">
        <v>539</v>
      </c>
      <c r="G13420" s="1" t="s">
        <v>17</v>
      </c>
      <c r="H13420" s="1">
        <v>45.0</v>
      </c>
      <c r="I13420" s="3">
        <v>43780.291666666664</v>
      </c>
      <c r="J13420" s="1">
        <v>2.0322745555732</v>
      </c>
      <c r="K13420" s="1" t="s">
        <v>83</v>
      </c>
      <c r="M13420" s="3">
        <v>43780.32202609954</v>
      </c>
    </row>
    <row r="13421">
      <c r="A13421" s="1">
        <v>13419.0</v>
      </c>
      <c r="B13421" s="1" t="s">
        <v>3949</v>
      </c>
      <c r="C13421" s="1" t="s">
        <v>23379</v>
      </c>
      <c r="D13421" s="1" t="s">
        <v>1531</v>
      </c>
      <c r="E13421" s="1" t="s">
        <v>12717</v>
      </c>
      <c r="F13421" s="1" t="s">
        <v>3952</v>
      </c>
      <c r="G13421" s="1" t="s">
        <v>35</v>
      </c>
      <c r="H13421" s="1">
        <v>45.0</v>
      </c>
      <c r="I13421" s="3">
        <v>43605.625</v>
      </c>
      <c r="J13421" s="1">
        <v>1.43602563372933</v>
      </c>
      <c r="K13421" s="1" t="s">
        <v>18</v>
      </c>
      <c r="M13421" s="3">
        <v>43605.648985671294</v>
      </c>
    </row>
    <row r="13422">
      <c r="A13422" s="1">
        <v>13420.0</v>
      </c>
      <c r="B13422" s="1" t="s">
        <v>168</v>
      </c>
      <c r="C13422" s="1" t="s">
        <v>23380</v>
      </c>
      <c r="D13422" s="1" t="s">
        <v>163</v>
      </c>
      <c r="E13422" s="1" t="s">
        <v>1582</v>
      </c>
      <c r="F13422" s="1" t="s">
        <v>171</v>
      </c>
      <c r="G13422" s="1" t="s">
        <v>17</v>
      </c>
      <c r="H13422" s="1">
        <v>45.0</v>
      </c>
      <c r="I13422" s="3">
        <v>43819.208333333336</v>
      </c>
      <c r="J13422" s="1">
        <v>1.04602772610034</v>
      </c>
      <c r="K13422" s="1" t="s">
        <v>166</v>
      </c>
      <c r="M13422" s="3">
        <v>43819.23475959491</v>
      </c>
    </row>
    <row r="13423">
      <c r="A13423" s="1">
        <v>13421.0</v>
      </c>
      <c r="B13423" s="1" t="s">
        <v>63</v>
      </c>
      <c r="C13423" s="1" t="s">
        <v>23381</v>
      </c>
      <c r="D13423" s="1" t="s">
        <v>65</v>
      </c>
      <c r="E13423" s="1" t="s">
        <v>2095</v>
      </c>
      <c r="F13423" s="1" t="s">
        <v>67</v>
      </c>
      <c r="G13423" s="1" t="s">
        <v>17</v>
      </c>
      <c r="H13423" s="1">
        <v>45.0</v>
      </c>
      <c r="I13423" s="3">
        <v>43888.635416666664</v>
      </c>
      <c r="J13423" s="1">
        <v>2.7055578520807</v>
      </c>
      <c r="K13423" s="1" t="s">
        <v>24</v>
      </c>
      <c r="M13423" s="3">
        <v>43888.66677255787</v>
      </c>
    </row>
    <row r="13424">
      <c r="A13424" s="1">
        <v>13422.0</v>
      </c>
      <c r="B13424" s="1" t="s">
        <v>1023</v>
      </c>
      <c r="C13424" s="1" t="s">
        <v>23382</v>
      </c>
      <c r="D13424" s="1" t="s">
        <v>518</v>
      </c>
      <c r="E13424" s="1" t="s">
        <v>8117</v>
      </c>
      <c r="F13424" s="1" t="s">
        <v>1027</v>
      </c>
      <c r="G13424" s="1" t="s">
        <v>17</v>
      </c>
      <c r="H13424" s="1">
        <v>45.0</v>
      </c>
      <c r="I13424" s="3">
        <v>43999.197916666664</v>
      </c>
      <c r="J13424" s="1">
        <v>0.0165615359152568</v>
      </c>
      <c r="K13424" s="1" t="s">
        <v>24</v>
      </c>
      <c r="M13424" s="3">
        <v>43999.26296866898</v>
      </c>
    </row>
    <row r="13425">
      <c r="A13425" s="1">
        <v>13423.0</v>
      </c>
      <c r="B13425" s="1" t="s">
        <v>4657</v>
      </c>
      <c r="C13425" s="1" t="s">
        <v>23383</v>
      </c>
      <c r="D13425" s="1" t="s">
        <v>2464</v>
      </c>
      <c r="E13425" s="1" t="s">
        <v>4659</v>
      </c>
      <c r="F13425" s="1" t="s">
        <v>4660</v>
      </c>
      <c r="G13425" s="1" t="s">
        <v>17</v>
      </c>
      <c r="H13425" s="1">
        <v>45.0</v>
      </c>
      <c r="I13425" s="3">
        <v>44066.270833333336</v>
      </c>
      <c r="J13425" s="1">
        <v>0.171454570889949</v>
      </c>
      <c r="K13425" s="1" t="s">
        <v>56</v>
      </c>
      <c r="L13425" s="1" t="s">
        <v>3023</v>
      </c>
      <c r="M13425" s="3">
        <v>44066.28862369213</v>
      </c>
    </row>
    <row r="13426">
      <c r="A13426" s="1">
        <v>13424.0</v>
      </c>
      <c r="B13426" s="1" t="s">
        <v>168</v>
      </c>
      <c r="C13426" s="1" t="s">
        <v>23384</v>
      </c>
      <c r="D13426" s="1" t="s">
        <v>1418</v>
      </c>
      <c r="E13426" s="1" t="s">
        <v>2686</v>
      </c>
      <c r="F13426" s="1" t="s">
        <v>171</v>
      </c>
      <c r="G13426" s="1" t="s">
        <v>17</v>
      </c>
      <c r="H13426" s="1">
        <v>45.0</v>
      </c>
      <c r="I13426" s="3">
        <v>43879.229166666664</v>
      </c>
      <c r="J13426" s="1">
        <v>0.329743717712071</v>
      </c>
      <c r="K13426" s="1" t="s">
        <v>166</v>
      </c>
      <c r="M13426" s="3">
        <v>43879.27558920139</v>
      </c>
    </row>
    <row r="13427">
      <c r="A13427" s="1">
        <v>13425.0</v>
      </c>
      <c r="B13427" s="1" t="s">
        <v>141</v>
      </c>
      <c r="C13427" s="1" t="s">
        <v>23385</v>
      </c>
      <c r="D13427" s="1" t="s">
        <v>653</v>
      </c>
      <c r="E13427" s="1" t="s">
        <v>23386</v>
      </c>
      <c r="F13427" s="1" t="s">
        <v>175</v>
      </c>
      <c r="G13427" s="1" t="s">
        <v>89</v>
      </c>
      <c r="H13427" s="1">
        <v>45.0</v>
      </c>
      <c r="I13427" s="3">
        <v>43998.473798391205</v>
      </c>
      <c r="J13427" s="1">
        <v>1.09101280596494</v>
      </c>
      <c r="K13427" s="1" t="s">
        <v>46</v>
      </c>
      <c r="M13427" s="3">
        <v>43998.48772900463</v>
      </c>
    </row>
    <row r="13428">
      <c r="A13428" s="1">
        <v>13426.0</v>
      </c>
      <c r="B13428" s="1" t="s">
        <v>196</v>
      </c>
      <c r="C13428" s="1" t="s">
        <v>23387</v>
      </c>
      <c r="D13428" s="1" t="s">
        <v>198</v>
      </c>
      <c r="E13428" s="1" t="s">
        <v>1535</v>
      </c>
      <c r="F13428" s="1" t="s">
        <v>200</v>
      </c>
      <c r="G13428" s="1" t="s">
        <v>17</v>
      </c>
      <c r="H13428" s="1">
        <v>45.0</v>
      </c>
      <c r="I13428" s="3">
        <v>44215.541666666664</v>
      </c>
      <c r="J13428" s="1">
        <v>2.7247120509307</v>
      </c>
      <c r="K13428" s="1" t="s">
        <v>24</v>
      </c>
      <c r="M13428" s="3">
        <v>44215.57227291667</v>
      </c>
    </row>
    <row r="13429">
      <c r="A13429" s="1">
        <v>13427.0</v>
      </c>
      <c r="B13429" s="1" t="s">
        <v>536</v>
      </c>
      <c r="C13429" s="1" t="s">
        <v>23388</v>
      </c>
      <c r="D13429" s="1" t="s">
        <v>1255</v>
      </c>
      <c r="E13429" s="1" t="s">
        <v>2063</v>
      </c>
      <c r="F13429" s="1" t="s">
        <v>539</v>
      </c>
      <c r="G13429" s="1" t="s">
        <v>17</v>
      </c>
      <c r="H13429" s="1">
        <v>45.0</v>
      </c>
      <c r="I13429" s="3">
        <v>43792.291666666664</v>
      </c>
      <c r="J13429" s="1">
        <v>1.29479283482414</v>
      </c>
      <c r="K13429" s="1" t="s">
        <v>83</v>
      </c>
      <c r="M13429" s="3">
        <v>43792.33176424768</v>
      </c>
    </row>
    <row r="13430">
      <c r="A13430" s="1">
        <v>13428.0</v>
      </c>
      <c r="B13430" s="1" t="s">
        <v>6994</v>
      </c>
      <c r="C13430" s="1" t="s">
        <v>23389</v>
      </c>
      <c r="D13430" s="1" t="s">
        <v>248</v>
      </c>
      <c r="E13430" s="1" t="s">
        <v>23390</v>
      </c>
      <c r="F13430" s="1" t="s">
        <v>6997</v>
      </c>
      <c r="G13430" s="1" t="s">
        <v>39</v>
      </c>
      <c r="H13430" s="1">
        <v>45.0</v>
      </c>
      <c r="I13430" s="3">
        <v>43767.666666666664</v>
      </c>
      <c r="J13430" s="1">
        <v>3.60651501725703</v>
      </c>
      <c r="K13430" s="1" t="s">
        <v>24</v>
      </c>
      <c r="M13430" s="3">
        <v>43767.698062337964</v>
      </c>
    </row>
    <row r="13431">
      <c r="A13431" s="1">
        <v>13429.0</v>
      </c>
      <c r="B13431" s="1" t="s">
        <v>288</v>
      </c>
      <c r="C13431" s="1" t="s">
        <v>23391</v>
      </c>
      <c r="D13431" s="1" t="s">
        <v>749</v>
      </c>
      <c r="E13431" s="1" t="s">
        <v>3336</v>
      </c>
      <c r="F13431" s="1" t="s">
        <v>292</v>
      </c>
      <c r="G13431" s="1" t="s">
        <v>17</v>
      </c>
      <c r="H13431" s="1">
        <v>45.0</v>
      </c>
      <c r="I13431" s="3">
        <v>43760.708333333336</v>
      </c>
      <c r="J13431" s="1">
        <v>2.41870955715429</v>
      </c>
      <c r="K13431" s="1" t="s">
        <v>24</v>
      </c>
      <c r="M13431" s="3">
        <v>43760.68155907407</v>
      </c>
    </row>
    <row r="13432">
      <c r="A13432" s="1">
        <v>13430.0</v>
      </c>
      <c r="B13432" s="1" t="s">
        <v>5561</v>
      </c>
      <c r="C13432" s="1" t="s">
        <v>23392</v>
      </c>
      <c r="D13432" s="1" t="s">
        <v>23393</v>
      </c>
      <c r="E13432" s="1" t="s">
        <v>23394</v>
      </c>
      <c r="F13432" s="1" t="s">
        <v>5565</v>
      </c>
      <c r="G13432" s="1" t="s">
        <v>39</v>
      </c>
      <c r="H13432" s="1">
        <v>45.0</v>
      </c>
      <c r="I13432" s="3">
        <v>43829.708333333336</v>
      </c>
      <c r="J13432" s="1">
        <v>2.90121803134491</v>
      </c>
      <c r="K13432" s="1" t="s">
        <v>166</v>
      </c>
      <c r="M13432" s="3">
        <v>43829.747865868056</v>
      </c>
    </row>
    <row r="13433">
      <c r="A13433" s="1">
        <v>13431.0</v>
      </c>
      <c r="B13433" s="1" t="s">
        <v>78</v>
      </c>
      <c r="C13433" s="1" t="s">
        <v>23395</v>
      </c>
      <c r="D13433" s="1" t="s">
        <v>86</v>
      </c>
      <c r="E13433" s="1" t="s">
        <v>81</v>
      </c>
      <c r="F13433" s="1" t="s">
        <v>82</v>
      </c>
      <c r="G13433" s="1" t="s">
        <v>17</v>
      </c>
      <c r="H13433" s="1">
        <v>45.0</v>
      </c>
      <c r="I13433" s="3">
        <v>43865.229166666664</v>
      </c>
      <c r="J13433" s="1">
        <v>1.3976377908001</v>
      </c>
      <c r="K13433" s="1" t="s">
        <v>83</v>
      </c>
      <c r="M13433" s="3">
        <v>43865.25409618056</v>
      </c>
    </row>
    <row r="13434">
      <c r="A13434" s="1">
        <v>13432.0</v>
      </c>
      <c r="B13434" s="1" t="s">
        <v>229</v>
      </c>
      <c r="C13434" s="1" t="s">
        <v>23396</v>
      </c>
      <c r="D13434" s="1" t="s">
        <v>1653</v>
      </c>
      <c r="E13434" s="1" t="s">
        <v>1072</v>
      </c>
      <c r="F13434" s="1" t="s">
        <v>232</v>
      </c>
      <c r="G13434" s="1" t="s">
        <v>35</v>
      </c>
      <c r="H13434" s="1">
        <v>45.0</v>
      </c>
      <c r="I13434" s="3">
        <v>44006.177083333336</v>
      </c>
      <c r="J13434" s="1">
        <v>1.69979304047575</v>
      </c>
      <c r="K13434" s="1" t="s">
        <v>24</v>
      </c>
      <c r="M13434" s="3">
        <v>44006.19554104166</v>
      </c>
    </row>
    <row r="13435">
      <c r="A13435" s="1">
        <v>13433.0</v>
      </c>
      <c r="B13435" s="1" t="s">
        <v>303</v>
      </c>
      <c r="C13435" s="1" t="s">
        <v>23397</v>
      </c>
      <c r="D13435" s="1" t="s">
        <v>305</v>
      </c>
      <c r="E13435" s="1" t="s">
        <v>2876</v>
      </c>
      <c r="F13435" s="1" t="s">
        <v>307</v>
      </c>
      <c r="G13435" s="1" t="s">
        <v>17</v>
      </c>
      <c r="H13435" s="1">
        <v>45.0</v>
      </c>
      <c r="I13435" s="3">
        <v>44054.791666666664</v>
      </c>
      <c r="J13435" s="1">
        <v>1.58177484481032</v>
      </c>
      <c r="K13435" s="1" t="s">
        <v>24</v>
      </c>
      <c r="M13435" s="3">
        <v>44054.82046625</v>
      </c>
    </row>
    <row r="13436">
      <c r="A13436" s="1">
        <v>13434.0</v>
      </c>
      <c r="B13436" s="1" t="s">
        <v>2426</v>
      </c>
      <c r="C13436" s="1" t="s">
        <v>23398</v>
      </c>
      <c r="D13436" s="1" t="s">
        <v>14</v>
      </c>
      <c r="E13436" s="1" t="s">
        <v>23399</v>
      </c>
      <c r="F13436" s="1" t="s">
        <v>2429</v>
      </c>
      <c r="G13436" s="1" t="s">
        <v>39</v>
      </c>
      <c r="H13436" s="1">
        <v>45.0</v>
      </c>
      <c r="I13436" s="3">
        <v>44077.666666666664</v>
      </c>
      <c r="J13436" s="1">
        <v>0.961437494713402</v>
      </c>
      <c r="K13436" s="1" t="s">
        <v>1376</v>
      </c>
      <c r="M13436" s="3">
        <v>44077.702908506944</v>
      </c>
    </row>
    <row r="13437">
      <c r="A13437" s="1">
        <v>13435.0</v>
      </c>
      <c r="B13437" s="1" t="s">
        <v>293</v>
      </c>
      <c r="C13437" s="1" t="s">
        <v>23400</v>
      </c>
      <c r="D13437" s="1" t="s">
        <v>126</v>
      </c>
      <c r="E13437" s="1" t="s">
        <v>829</v>
      </c>
      <c r="F13437" s="1" t="s">
        <v>297</v>
      </c>
      <c r="G13437" s="1" t="s">
        <v>17</v>
      </c>
      <c r="H13437" s="1">
        <v>45.0</v>
      </c>
      <c r="I13437" s="3">
        <v>44132.291666666664</v>
      </c>
      <c r="J13437" s="1">
        <v>7.19120942277011</v>
      </c>
      <c r="K13437" s="1" t="s">
        <v>62</v>
      </c>
      <c r="L13437" s="1" t="s">
        <v>1188</v>
      </c>
      <c r="M13437" s="3">
        <v>44132.32523642361</v>
      </c>
    </row>
    <row r="13438">
      <c r="A13438" s="1">
        <v>13436.0</v>
      </c>
      <c r="B13438" s="1" t="s">
        <v>3116</v>
      </c>
      <c r="C13438" s="1" t="s">
        <v>23401</v>
      </c>
      <c r="D13438" s="1" t="s">
        <v>21</v>
      </c>
      <c r="E13438" s="1" t="s">
        <v>6468</v>
      </c>
      <c r="F13438" s="1" t="s">
        <v>3119</v>
      </c>
      <c r="G13438" s="1" t="s">
        <v>17</v>
      </c>
      <c r="H13438" s="1">
        <v>45.0</v>
      </c>
      <c r="I13438" s="3">
        <v>44079.270833333336</v>
      </c>
      <c r="J13438" s="1">
        <v>2.32945556608198</v>
      </c>
      <c r="K13438" s="1" t="s">
        <v>24</v>
      </c>
      <c r="M13438" s="3">
        <v>44079.28696400463</v>
      </c>
    </row>
    <row r="13439">
      <c r="A13439" s="1">
        <v>13437.0</v>
      </c>
      <c r="B13439" s="1" t="s">
        <v>1699</v>
      </c>
      <c r="C13439" s="1" t="s">
        <v>23402</v>
      </c>
      <c r="D13439" s="1" t="s">
        <v>701</v>
      </c>
      <c r="E13439" s="1" t="s">
        <v>6654</v>
      </c>
      <c r="F13439" s="1" t="s">
        <v>1702</v>
      </c>
      <c r="G13439" s="1" t="s">
        <v>35</v>
      </c>
      <c r="H13439" s="1">
        <v>45.0</v>
      </c>
      <c r="I13439" s="3">
        <v>44243.270833333336</v>
      </c>
      <c r="J13439" s="1">
        <v>3.98921260270822</v>
      </c>
      <c r="K13439" s="1" t="s">
        <v>24</v>
      </c>
      <c r="L13439" s="1" t="s">
        <v>1006</v>
      </c>
      <c r="M13439" s="3">
        <v>44243.327405717595</v>
      </c>
    </row>
    <row r="13440">
      <c r="A13440" s="1">
        <v>13438.0</v>
      </c>
      <c r="B13440" s="1" t="s">
        <v>536</v>
      </c>
      <c r="C13440" s="1" t="s">
        <v>23403</v>
      </c>
      <c r="D13440" s="1" t="s">
        <v>1255</v>
      </c>
      <c r="E13440" s="1" t="s">
        <v>1256</v>
      </c>
      <c r="F13440" s="1" t="s">
        <v>539</v>
      </c>
      <c r="G13440" s="1" t="s">
        <v>17</v>
      </c>
      <c r="H13440" s="1">
        <v>45.0</v>
      </c>
      <c r="I13440" s="3">
        <v>43896.791666666664</v>
      </c>
      <c r="J13440" s="1">
        <v>2.02330970069324</v>
      </c>
      <c r="K13440" s="1" t="s">
        <v>83</v>
      </c>
      <c r="M13440" s="3">
        <v>43896.81696159722</v>
      </c>
    </row>
    <row r="13441">
      <c r="A13441" s="1">
        <v>13439.0</v>
      </c>
      <c r="B13441" s="1" t="s">
        <v>154</v>
      </c>
      <c r="C13441" s="1" t="s">
        <v>23404</v>
      </c>
      <c r="D13441" s="1" t="s">
        <v>1578</v>
      </c>
      <c r="E13441" s="1" t="s">
        <v>23405</v>
      </c>
      <c r="F13441" s="1" t="s">
        <v>158</v>
      </c>
      <c r="G13441" s="1" t="s">
        <v>89</v>
      </c>
      <c r="H13441" s="1">
        <v>45.0</v>
      </c>
      <c r="I13441" s="3">
        <v>44090.41259731482</v>
      </c>
      <c r="J13441" s="1">
        <v>1.18611890159608</v>
      </c>
      <c r="K13441" s="1" t="s">
        <v>159</v>
      </c>
      <c r="M13441" s="3">
        <v>44090.462742881944</v>
      </c>
    </row>
    <row r="13442">
      <c r="A13442" s="1">
        <v>13440.0</v>
      </c>
      <c r="B13442" s="1" t="s">
        <v>13493</v>
      </c>
      <c r="C13442" s="1" t="s">
        <v>23406</v>
      </c>
      <c r="D13442" s="1" t="s">
        <v>2173</v>
      </c>
      <c r="E13442" s="1" t="s">
        <v>23407</v>
      </c>
      <c r="F13442" s="1" t="s">
        <v>13496</v>
      </c>
      <c r="G13442" s="1" t="s">
        <v>89</v>
      </c>
      <c r="H13442" s="1">
        <v>45.0</v>
      </c>
      <c r="I13442" s="3">
        <v>43750.655575069446</v>
      </c>
      <c r="J13442" s="1">
        <v>1.89059970159289</v>
      </c>
      <c r="K13442" s="1" t="s">
        <v>83</v>
      </c>
      <c r="M13442" s="3">
        <v>43750.68524791667</v>
      </c>
    </row>
    <row r="13443">
      <c r="A13443" s="1">
        <v>13441.0</v>
      </c>
      <c r="B13443" s="1" t="s">
        <v>1323</v>
      </c>
      <c r="C13443" s="1" t="s">
        <v>23408</v>
      </c>
      <c r="D13443" s="1" t="s">
        <v>1325</v>
      </c>
      <c r="E13443" s="1" t="s">
        <v>8508</v>
      </c>
      <c r="F13443" s="1" t="s">
        <v>1327</v>
      </c>
      <c r="G13443" s="1" t="s">
        <v>17</v>
      </c>
      <c r="H13443" s="1">
        <v>45.0</v>
      </c>
      <c r="I13443" s="3">
        <v>44041.6875</v>
      </c>
      <c r="J13443" s="1">
        <v>1.57890872052443</v>
      </c>
      <c r="K13443" s="1" t="s">
        <v>46</v>
      </c>
      <c r="L13443" s="1" t="s">
        <v>602</v>
      </c>
      <c r="M13443" s="3">
        <v>44041.71992537037</v>
      </c>
    </row>
    <row r="13444">
      <c r="A13444" s="1">
        <v>13442.0</v>
      </c>
      <c r="B13444" s="1" t="s">
        <v>858</v>
      </c>
      <c r="C13444" s="1" t="s">
        <v>23409</v>
      </c>
      <c r="D13444" s="1" t="s">
        <v>99</v>
      </c>
      <c r="E13444" s="1" t="s">
        <v>23410</v>
      </c>
      <c r="F13444" s="1" t="s">
        <v>861</v>
      </c>
      <c r="G13444" s="1" t="s">
        <v>89</v>
      </c>
      <c r="H13444" s="1">
        <v>45.0</v>
      </c>
      <c r="I13444" s="3">
        <v>44175.56100369213</v>
      </c>
      <c r="J13444" s="1">
        <v>6.33374719926648</v>
      </c>
      <c r="K13444" s="1" t="s">
        <v>24</v>
      </c>
      <c r="M13444" s="3">
        <v>44175.59250461806</v>
      </c>
    </row>
    <row r="13445">
      <c r="A13445" s="1">
        <v>13443.0</v>
      </c>
      <c r="B13445" s="1" t="s">
        <v>1330</v>
      </c>
      <c r="C13445" s="1" t="s">
        <v>23411</v>
      </c>
      <c r="D13445" s="1" t="s">
        <v>11332</v>
      </c>
      <c r="E13445" s="1" t="s">
        <v>23412</v>
      </c>
      <c r="F13445" s="1" t="s">
        <v>1334</v>
      </c>
      <c r="G13445" s="1" t="s">
        <v>39</v>
      </c>
      <c r="H13445" s="1">
        <v>45.0</v>
      </c>
      <c r="I13445" s="3">
        <v>43785.375</v>
      </c>
      <c r="J13445" s="1">
        <v>1.52295184643605</v>
      </c>
      <c r="K13445" s="1" t="s">
        <v>24</v>
      </c>
      <c r="M13445" s="3">
        <v>43785.42494849537</v>
      </c>
    </row>
    <row r="13446">
      <c r="A13446" s="1">
        <v>13444.0</v>
      </c>
      <c r="B13446" s="1" t="s">
        <v>11238</v>
      </c>
      <c r="C13446" s="1" t="s">
        <v>23413</v>
      </c>
      <c r="D13446" s="1" t="s">
        <v>121</v>
      </c>
      <c r="E13446" s="1" t="s">
        <v>11240</v>
      </c>
      <c r="F13446" s="1" t="s">
        <v>11241</v>
      </c>
      <c r="G13446" s="1" t="s">
        <v>17</v>
      </c>
      <c r="H13446" s="1">
        <v>45.0</v>
      </c>
      <c r="I13446" s="3">
        <v>44142.791666666664</v>
      </c>
      <c r="J13446" s="1">
        <v>0.88024946484589</v>
      </c>
      <c r="K13446" s="1" t="s">
        <v>46</v>
      </c>
      <c r="M13446" s="3">
        <v>44142.821953356484</v>
      </c>
    </row>
    <row r="13447">
      <c r="A13447" s="1">
        <v>13445.0</v>
      </c>
      <c r="B13447" s="1" t="s">
        <v>1716</v>
      </c>
      <c r="C13447" s="1" t="s">
        <v>23414</v>
      </c>
      <c r="D13447" s="1" t="s">
        <v>23415</v>
      </c>
      <c r="E13447" s="1" t="s">
        <v>23416</v>
      </c>
      <c r="F13447" s="1" t="s">
        <v>1719</v>
      </c>
      <c r="G13447" s="1" t="s">
        <v>39</v>
      </c>
      <c r="H13447" s="1">
        <v>45.0</v>
      </c>
      <c r="I13447" s="3">
        <v>44109.625</v>
      </c>
      <c r="J13447" s="1">
        <v>1.73547358104448</v>
      </c>
      <c r="K13447" s="1" t="s">
        <v>18</v>
      </c>
      <c r="M13447" s="3">
        <v>44109.66329256944</v>
      </c>
    </row>
    <row r="13448">
      <c r="A13448" s="1">
        <v>13446.0</v>
      </c>
      <c r="B13448" s="1" t="s">
        <v>184</v>
      </c>
      <c r="C13448" s="1" t="s">
        <v>23417</v>
      </c>
      <c r="D13448" s="1" t="s">
        <v>1297</v>
      </c>
      <c r="E13448" s="1" t="s">
        <v>2009</v>
      </c>
      <c r="F13448" s="1" t="s">
        <v>187</v>
      </c>
      <c r="G13448" s="1" t="s">
        <v>17</v>
      </c>
      <c r="H13448" s="1">
        <v>45.0</v>
      </c>
      <c r="I13448" s="3">
        <v>43780.416666666664</v>
      </c>
      <c r="J13448" s="1">
        <v>1.21599586154787</v>
      </c>
      <c r="K13448" s="1" t="s">
        <v>24</v>
      </c>
      <c r="M13448" s="3">
        <v>43780.43880142361</v>
      </c>
    </row>
    <row r="13449">
      <c r="A13449" s="1">
        <v>13447.0</v>
      </c>
      <c r="B13449" s="1" t="s">
        <v>2968</v>
      </c>
      <c r="C13449" s="1" t="s">
        <v>23418</v>
      </c>
      <c r="D13449" s="1" t="s">
        <v>1940</v>
      </c>
      <c r="E13449" s="1" t="s">
        <v>23419</v>
      </c>
      <c r="F13449" s="1" t="s">
        <v>2971</v>
      </c>
      <c r="G13449" s="1" t="s">
        <v>89</v>
      </c>
      <c r="H13449" s="1">
        <v>45.0</v>
      </c>
      <c r="I13449" s="3">
        <v>44086.347337025465</v>
      </c>
      <c r="J13449" s="1">
        <v>2.14419686480832</v>
      </c>
      <c r="K13449" s="1" t="s">
        <v>18</v>
      </c>
      <c r="L13449" s="1" t="s">
        <v>2972</v>
      </c>
      <c r="M13449" s="3">
        <v>44086.38045896991</v>
      </c>
    </row>
    <row r="13450">
      <c r="A13450" s="1">
        <v>13448.0</v>
      </c>
      <c r="B13450" s="1" t="s">
        <v>3295</v>
      </c>
      <c r="C13450" s="1" t="s">
        <v>23420</v>
      </c>
      <c r="D13450" s="1" t="s">
        <v>2504</v>
      </c>
      <c r="E13450" s="1" t="s">
        <v>23421</v>
      </c>
      <c r="F13450" s="1" t="s">
        <v>3298</v>
      </c>
      <c r="G13450" s="1" t="s">
        <v>39</v>
      </c>
      <c r="H13450" s="1">
        <v>45.0</v>
      </c>
      <c r="I13450" s="3">
        <v>44193.666666666664</v>
      </c>
      <c r="J13450" s="1">
        <v>3.18535460472589</v>
      </c>
      <c r="K13450" s="1" t="s">
        <v>24</v>
      </c>
      <c r="L13450" s="1" t="s">
        <v>747</v>
      </c>
      <c r="M13450" s="3">
        <v>44193.69103351852</v>
      </c>
    </row>
    <row r="13451">
      <c r="A13451" s="1">
        <v>13449.0</v>
      </c>
      <c r="B13451" s="1" t="s">
        <v>354</v>
      </c>
      <c r="C13451" s="1" t="s">
        <v>23422</v>
      </c>
      <c r="D13451" s="1" t="s">
        <v>19151</v>
      </c>
      <c r="E13451" s="1" t="s">
        <v>23423</v>
      </c>
      <c r="F13451" s="1" t="s">
        <v>358</v>
      </c>
      <c r="G13451" s="1" t="s">
        <v>39</v>
      </c>
      <c r="H13451" s="1">
        <v>45.0</v>
      </c>
      <c r="I13451" s="3">
        <v>44122.6875</v>
      </c>
      <c r="J13451" s="1">
        <v>1.79838438930326</v>
      </c>
      <c r="K13451" s="1" t="s">
        <v>24</v>
      </c>
      <c r="M13451" s="3">
        <v>44122.716158090276</v>
      </c>
    </row>
    <row r="13452">
      <c r="A13452" s="1">
        <v>13450.0</v>
      </c>
      <c r="B13452" s="1" t="s">
        <v>732</v>
      </c>
      <c r="C13452" s="1" t="s">
        <v>23424</v>
      </c>
      <c r="D13452" s="1" t="s">
        <v>461</v>
      </c>
      <c r="E13452" s="1" t="s">
        <v>849</v>
      </c>
      <c r="F13452" s="1" t="s">
        <v>735</v>
      </c>
      <c r="G13452" s="1" t="s">
        <v>17</v>
      </c>
      <c r="H13452" s="1">
        <v>45.0</v>
      </c>
      <c r="I13452" s="3">
        <v>43972.4375</v>
      </c>
      <c r="J13452" s="1">
        <v>1.44532107886487</v>
      </c>
      <c r="K13452" s="1" t="s">
        <v>24</v>
      </c>
      <c r="M13452" s="3">
        <v>43972.4642809838</v>
      </c>
    </row>
    <row r="13453">
      <c r="A13453" s="1">
        <v>13451.0</v>
      </c>
      <c r="B13453" s="1" t="s">
        <v>8715</v>
      </c>
      <c r="C13453" s="1" t="s">
        <v>23425</v>
      </c>
      <c r="D13453" s="1" t="s">
        <v>32</v>
      </c>
      <c r="E13453" s="1" t="s">
        <v>23426</v>
      </c>
      <c r="F13453" s="1" t="s">
        <v>8718</v>
      </c>
      <c r="G13453" s="1" t="s">
        <v>17</v>
      </c>
      <c r="H13453" s="1">
        <v>45.0</v>
      </c>
      <c r="I13453" s="3">
        <v>43765.25</v>
      </c>
      <c r="J13453" s="1">
        <v>1.13937750765848</v>
      </c>
      <c r="K13453" s="1" t="s">
        <v>24</v>
      </c>
      <c r="M13453" s="3">
        <v>43765.285427835646</v>
      </c>
    </row>
    <row r="13454">
      <c r="A13454" s="1">
        <v>13452.0</v>
      </c>
      <c r="B13454" s="1" t="s">
        <v>838</v>
      </c>
      <c r="C13454" s="1" t="s">
        <v>23427</v>
      </c>
      <c r="D13454" s="1" t="s">
        <v>116</v>
      </c>
      <c r="E13454" s="1" t="s">
        <v>23428</v>
      </c>
      <c r="F13454" s="1" t="s">
        <v>842</v>
      </c>
      <c r="G13454" s="1" t="s">
        <v>39</v>
      </c>
      <c r="H13454" s="1">
        <v>45.0</v>
      </c>
      <c r="I13454" s="3">
        <v>43746.625</v>
      </c>
      <c r="J13454" s="1">
        <v>5.8935250186569</v>
      </c>
      <c r="K13454" s="1" t="s">
        <v>24</v>
      </c>
      <c r="M13454" s="3">
        <v>43746.65925493056</v>
      </c>
    </row>
    <row r="13455">
      <c r="A13455" s="1">
        <v>13453.0</v>
      </c>
      <c r="B13455" s="1" t="s">
        <v>20034</v>
      </c>
      <c r="C13455" s="1" t="s">
        <v>23429</v>
      </c>
      <c r="D13455" s="1" t="s">
        <v>173</v>
      </c>
      <c r="E13455" s="1" t="s">
        <v>23430</v>
      </c>
      <c r="F13455" s="1" t="s">
        <v>20037</v>
      </c>
      <c r="G13455" s="1" t="s">
        <v>39</v>
      </c>
      <c r="H13455" s="1">
        <v>45.0</v>
      </c>
      <c r="I13455" s="3">
        <v>44040.333333333336</v>
      </c>
      <c r="J13455" s="1">
        <v>1.83927034621448</v>
      </c>
      <c r="K13455" s="1" t="s">
        <v>18</v>
      </c>
      <c r="L13455" s="1" t="s">
        <v>683</v>
      </c>
      <c r="M13455" s="3">
        <v>44040.382924212965</v>
      </c>
    </row>
    <row r="13456">
      <c r="A13456" s="1">
        <v>13454.0</v>
      </c>
      <c r="B13456" s="1" t="s">
        <v>1189</v>
      </c>
      <c r="C13456" s="1" t="s">
        <v>23431</v>
      </c>
      <c r="D13456" s="1" t="s">
        <v>3033</v>
      </c>
      <c r="E13456" s="1" t="s">
        <v>23432</v>
      </c>
      <c r="F13456" s="1" t="s">
        <v>1193</v>
      </c>
      <c r="G13456" s="1" t="s">
        <v>39</v>
      </c>
      <c r="H13456" s="1">
        <v>45.0</v>
      </c>
      <c r="I13456" s="3">
        <v>43892.708333333336</v>
      </c>
      <c r="J13456" s="1">
        <v>2.06079778205109</v>
      </c>
      <c r="K13456" s="1" t="s">
        <v>1194</v>
      </c>
      <c r="M13456" s="3">
        <v>43892.74020739584</v>
      </c>
    </row>
    <row r="13457">
      <c r="A13457" s="1">
        <v>13455.0</v>
      </c>
      <c r="B13457" s="1" t="s">
        <v>877</v>
      </c>
      <c r="C13457" s="1" t="s">
        <v>23433</v>
      </c>
      <c r="D13457" s="1" t="s">
        <v>23434</v>
      </c>
      <c r="E13457" s="1" t="s">
        <v>23435</v>
      </c>
      <c r="F13457" s="1" t="s">
        <v>881</v>
      </c>
      <c r="G13457" s="1" t="s">
        <v>39</v>
      </c>
      <c r="H13457" s="1">
        <v>45.0</v>
      </c>
      <c r="I13457" s="3">
        <v>44195.260416666664</v>
      </c>
      <c r="J13457" s="1">
        <v>0.00152527394941914</v>
      </c>
      <c r="K13457" s="1" t="s">
        <v>24</v>
      </c>
      <c r="M13457" s="3">
        <v>44195.37713008102</v>
      </c>
    </row>
    <row r="13458">
      <c r="A13458" s="1">
        <v>13456.0</v>
      </c>
      <c r="B13458" s="1" t="s">
        <v>768</v>
      </c>
      <c r="C13458" s="1" t="s">
        <v>23436</v>
      </c>
      <c r="D13458" s="1" t="s">
        <v>7059</v>
      </c>
      <c r="E13458" s="1" t="s">
        <v>7060</v>
      </c>
      <c r="F13458" s="1" t="s">
        <v>772</v>
      </c>
      <c r="G13458" s="1" t="s">
        <v>35</v>
      </c>
      <c r="H13458" s="1">
        <v>45.0</v>
      </c>
      <c r="I13458" s="3">
        <v>44209.635416666664</v>
      </c>
      <c r="J13458" s="1">
        <v>1.38050674724965</v>
      </c>
      <c r="K13458" s="1" t="s">
        <v>166</v>
      </c>
      <c r="L13458" s="1" t="s">
        <v>318</v>
      </c>
      <c r="M13458" s="3">
        <v>44209.681250127316</v>
      </c>
    </row>
    <row r="13459">
      <c r="A13459" s="1">
        <v>13457.0</v>
      </c>
      <c r="B13459" s="1" t="s">
        <v>239</v>
      </c>
      <c r="C13459" s="1" t="s">
        <v>23437</v>
      </c>
      <c r="D13459" s="1" t="s">
        <v>2994</v>
      </c>
      <c r="E13459" s="1" t="s">
        <v>23438</v>
      </c>
      <c r="F13459" s="1" t="s">
        <v>243</v>
      </c>
      <c r="G13459" s="1" t="s">
        <v>39</v>
      </c>
      <c r="H13459" s="1">
        <v>45.0</v>
      </c>
      <c r="I13459" s="3">
        <v>44230.25</v>
      </c>
      <c r="J13459" s="1">
        <v>1.19343697366298</v>
      </c>
      <c r="K13459" s="1" t="s">
        <v>46</v>
      </c>
      <c r="L13459" s="1" t="s">
        <v>244</v>
      </c>
      <c r="M13459" s="3">
        <v>44230.29223334491</v>
      </c>
    </row>
    <row r="13460">
      <c r="A13460" s="1">
        <v>13458.0</v>
      </c>
      <c r="B13460" s="1" t="s">
        <v>114</v>
      </c>
      <c r="C13460" s="1" t="s">
        <v>23439</v>
      </c>
      <c r="D13460" s="1" t="s">
        <v>116</v>
      </c>
      <c r="E13460" s="1" t="s">
        <v>2016</v>
      </c>
      <c r="F13460" s="1" t="s">
        <v>118</v>
      </c>
      <c r="G13460" s="1" t="s">
        <v>17</v>
      </c>
      <c r="H13460" s="1">
        <v>45.0</v>
      </c>
      <c r="I13460" s="3">
        <v>44135.239583333336</v>
      </c>
      <c r="J13460" s="1">
        <v>4.97306651929384</v>
      </c>
      <c r="K13460" s="1" t="s">
        <v>24</v>
      </c>
      <c r="M13460" s="3">
        <v>44135.2834691088</v>
      </c>
    </row>
    <row r="13461">
      <c r="A13461" s="1">
        <v>13459.0</v>
      </c>
      <c r="B13461" s="1" t="s">
        <v>340</v>
      </c>
      <c r="C13461" s="1" t="s">
        <v>23440</v>
      </c>
      <c r="D13461" s="1" t="s">
        <v>342</v>
      </c>
      <c r="E13461" s="1" t="s">
        <v>23441</v>
      </c>
      <c r="F13461" s="1" t="s">
        <v>344</v>
      </c>
      <c r="G13461" s="1" t="s">
        <v>17</v>
      </c>
      <c r="H13461" s="1">
        <v>45.0</v>
      </c>
      <c r="I13461" s="3">
        <v>44035.208333333336</v>
      </c>
      <c r="J13461" s="1">
        <v>0.590184884476415</v>
      </c>
      <c r="K13461" s="1" t="s">
        <v>83</v>
      </c>
      <c r="M13461" s="3">
        <v>44035.250628657406</v>
      </c>
    </row>
    <row r="13462">
      <c r="A13462" s="1">
        <v>13460.0</v>
      </c>
      <c r="B13462" s="1" t="s">
        <v>2911</v>
      </c>
      <c r="C13462" s="1" t="s">
        <v>23442</v>
      </c>
      <c r="D13462" s="1" t="s">
        <v>2913</v>
      </c>
      <c r="E13462" s="1" t="s">
        <v>2914</v>
      </c>
      <c r="F13462" s="1" t="s">
        <v>2915</v>
      </c>
      <c r="G13462" s="1" t="s">
        <v>35</v>
      </c>
      <c r="H13462" s="1">
        <v>45.0</v>
      </c>
      <c r="I13462" s="3">
        <v>43917.583333333336</v>
      </c>
      <c r="J13462" s="1">
        <v>0.0</v>
      </c>
      <c r="K13462" s="1" t="s">
        <v>24</v>
      </c>
      <c r="M13462" s="3">
        <v>43917.61397373843</v>
      </c>
    </row>
    <row r="13463">
      <c r="A13463" s="1">
        <v>13461.0</v>
      </c>
      <c r="B13463" s="1" t="s">
        <v>7108</v>
      </c>
      <c r="C13463" s="1" t="s">
        <v>23443</v>
      </c>
      <c r="D13463" s="1" t="s">
        <v>12932</v>
      </c>
      <c r="E13463" s="1" t="s">
        <v>23444</v>
      </c>
      <c r="F13463" s="1" t="s">
        <v>7111</v>
      </c>
      <c r="G13463" s="1" t="s">
        <v>39</v>
      </c>
      <c r="H13463" s="1">
        <v>45.0</v>
      </c>
      <c r="I13463" s="3">
        <v>43539.791666666664</v>
      </c>
      <c r="J13463" s="1">
        <v>2.67170564381314</v>
      </c>
      <c r="K13463" s="1" t="s">
        <v>24</v>
      </c>
      <c r="M13463" s="3">
        <v>43539.73540550926</v>
      </c>
    </row>
    <row r="13464">
      <c r="A13464" s="1">
        <v>13462.0</v>
      </c>
      <c r="B13464" s="1" t="s">
        <v>184</v>
      </c>
      <c r="C13464" s="1" t="s">
        <v>23445</v>
      </c>
      <c r="D13464" s="1" t="s">
        <v>1297</v>
      </c>
      <c r="E13464" s="1" t="s">
        <v>2105</v>
      </c>
      <c r="F13464" s="1" t="s">
        <v>187</v>
      </c>
      <c r="G13464" s="1" t="s">
        <v>17</v>
      </c>
      <c r="H13464" s="1">
        <v>45.0</v>
      </c>
      <c r="I13464" s="3">
        <v>44031.291666666664</v>
      </c>
      <c r="J13464" s="1">
        <v>1.27267122843266</v>
      </c>
      <c r="K13464" s="1" t="s">
        <v>24</v>
      </c>
      <c r="L13464" s="1" t="s">
        <v>188</v>
      </c>
      <c r="M13464" s="3">
        <v>44031.323734502315</v>
      </c>
    </row>
    <row r="13465">
      <c r="A13465" s="1">
        <v>13463.0</v>
      </c>
      <c r="B13465" s="1" t="s">
        <v>2891</v>
      </c>
      <c r="C13465" s="1" t="s">
        <v>23446</v>
      </c>
      <c r="D13465" s="1" t="s">
        <v>2639</v>
      </c>
      <c r="E13465" s="1" t="s">
        <v>7080</v>
      </c>
      <c r="F13465" s="1" t="s">
        <v>2894</v>
      </c>
      <c r="G13465" s="1" t="s">
        <v>17</v>
      </c>
      <c r="H13465" s="1">
        <v>45.0</v>
      </c>
      <c r="I13465" s="3">
        <v>44036.3125</v>
      </c>
      <c r="J13465" s="1">
        <v>1.87801846425917</v>
      </c>
      <c r="K13465" s="1" t="s">
        <v>46</v>
      </c>
      <c r="M13465" s="3">
        <v>44036.32440664352</v>
      </c>
    </row>
    <row r="13466">
      <c r="A13466" s="1">
        <v>13464.0</v>
      </c>
      <c r="B13466" s="1" t="s">
        <v>1043</v>
      </c>
      <c r="C13466" s="1" t="s">
        <v>23447</v>
      </c>
      <c r="D13466" s="1" t="s">
        <v>676</v>
      </c>
      <c r="E13466" s="1" t="s">
        <v>9601</v>
      </c>
      <c r="F13466" s="1" t="s">
        <v>1046</v>
      </c>
      <c r="G13466" s="1" t="s">
        <v>17</v>
      </c>
      <c r="H13466" s="1">
        <v>45.0</v>
      </c>
      <c r="I13466" s="3">
        <v>44222.541666666664</v>
      </c>
      <c r="J13466" s="1">
        <v>0.575980138973355</v>
      </c>
      <c r="K13466" s="1" t="s">
        <v>18</v>
      </c>
      <c r="L13466" s="1" t="s">
        <v>1047</v>
      </c>
      <c r="M13466" s="3">
        <v>44222.563261076386</v>
      </c>
    </row>
    <row r="13467">
      <c r="A13467" s="1">
        <v>13465.0</v>
      </c>
      <c r="B13467" s="1" t="s">
        <v>119</v>
      </c>
      <c r="C13467" s="1" t="s">
        <v>23448</v>
      </c>
      <c r="D13467" s="1" t="s">
        <v>37</v>
      </c>
      <c r="E13467" s="1" t="s">
        <v>23449</v>
      </c>
      <c r="F13467" s="1" t="s">
        <v>123</v>
      </c>
      <c r="G13467" s="1" t="s">
        <v>39</v>
      </c>
      <c r="H13467" s="1">
        <v>45.0</v>
      </c>
      <c r="I13467" s="3">
        <v>44217.25</v>
      </c>
      <c r="J13467" s="1">
        <v>6.57826073311928</v>
      </c>
      <c r="K13467" s="1" t="s">
        <v>18</v>
      </c>
      <c r="M13467" s="3">
        <v>44217.279788831016</v>
      </c>
    </row>
    <row r="13468">
      <c r="A13468" s="1">
        <v>13466.0</v>
      </c>
      <c r="B13468" s="1" t="s">
        <v>267</v>
      </c>
      <c r="C13468" s="1" t="s">
        <v>23450</v>
      </c>
      <c r="D13468" s="1" t="s">
        <v>269</v>
      </c>
      <c r="E13468" s="1" t="s">
        <v>9361</v>
      </c>
      <c r="F13468" s="1" t="s">
        <v>271</v>
      </c>
      <c r="G13468" s="1" t="s">
        <v>35</v>
      </c>
      <c r="H13468" s="1">
        <v>45.0</v>
      </c>
      <c r="I13468" s="3">
        <v>44250.25</v>
      </c>
      <c r="J13468" s="1">
        <v>1.4242405880652</v>
      </c>
      <c r="K13468" s="1" t="s">
        <v>56</v>
      </c>
      <c r="L13468" s="1" t="s">
        <v>272</v>
      </c>
      <c r="M13468" s="3">
        <v>44250.27428309028</v>
      </c>
    </row>
    <row r="13469">
      <c r="A13469" s="1">
        <v>13467.0</v>
      </c>
      <c r="B13469" s="1" t="s">
        <v>1315</v>
      </c>
      <c r="C13469" s="1" t="s">
        <v>23451</v>
      </c>
      <c r="D13469" s="1" t="s">
        <v>411</v>
      </c>
      <c r="E13469" s="1" t="s">
        <v>2441</v>
      </c>
      <c r="F13469" s="1" t="s">
        <v>1319</v>
      </c>
      <c r="G13469" s="1" t="s">
        <v>35</v>
      </c>
      <c r="H13469" s="1">
        <v>45.0</v>
      </c>
      <c r="I13469" s="3">
        <v>44132.333333333336</v>
      </c>
      <c r="J13469" s="1">
        <v>0.319439155560985</v>
      </c>
      <c r="K13469" s="1" t="s">
        <v>18</v>
      </c>
      <c r="M13469" s="3">
        <v>44132.353977430554</v>
      </c>
    </row>
    <row r="13470">
      <c r="A13470" s="1">
        <v>13468.0</v>
      </c>
      <c r="B13470" s="1" t="s">
        <v>5266</v>
      </c>
      <c r="C13470" s="1" t="s">
        <v>23452</v>
      </c>
      <c r="D13470" s="1" t="s">
        <v>8305</v>
      </c>
      <c r="E13470" s="1" t="s">
        <v>23453</v>
      </c>
      <c r="F13470" s="1" t="s">
        <v>5270</v>
      </c>
      <c r="G13470" s="1" t="s">
        <v>89</v>
      </c>
      <c r="H13470" s="1">
        <v>45.0</v>
      </c>
      <c r="I13470" s="3">
        <v>44161.712293923614</v>
      </c>
      <c r="J13470" s="1">
        <v>2.01816816842381</v>
      </c>
      <c r="K13470" s="1" t="s">
        <v>24</v>
      </c>
      <c r="M13470" s="3">
        <v>44161.746720069445</v>
      </c>
    </row>
    <row r="13471">
      <c r="A13471" s="1">
        <v>13469.0</v>
      </c>
      <c r="B13471" s="1" t="s">
        <v>303</v>
      </c>
      <c r="C13471" s="1" t="s">
        <v>23454</v>
      </c>
      <c r="D13471" s="1" t="s">
        <v>305</v>
      </c>
      <c r="E13471" s="1" t="s">
        <v>7244</v>
      </c>
      <c r="F13471" s="1" t="s">
        <v>307</v>
      </c>
      <c r="G13471" s="1" t="s">
        <v>17</v>
      </c>
      <c r="H13471" s="1">
        <v>45.0</v>
      </c>
      <c r="I13471" s="3">
        <v>43989.625</v>
      </c>
      <c r="J13471" s="1">
        <v>1.79746443655131</v>
      </c>
      <c r="K13471" s="1" t="s">
        <v>24</v>
      </c>
      <c r="M13471" s="3">
        <v>43989.6626624537</v>
      </c>
    </row>
    <row r="13472">
      <c r="A13472" s="1">
        <v>13470.0</v>
      </c>
      <c r="B13472" s="1" t="s">
        <v>361</v>
      </c>
      <c r="C13472" s="1" t="s">
        <v>23455</v>
      </c>
      <c r="D13472" s="1" t="s">
        <v>148</v>
      </c>
      <c r="E13472" s="1" t="s">
        <v>23456</v>
      </c>
      <c r="F13472" s="1" t="s">
        <v>364</v>
      </c>
      <c r="G13472" s="1" t="s">
        <v>39</v>
      </c>
      <c r="H13472" s="1">
        <v>45.0</v>
      </c>
      <c r="I13472" s="3">
        <v>44121.302083333336</v>
      </c>
      <c r="J13472" s="1">
        <v>1.82852350127049</v>
      </c>
      <c r="K13472" s="1" t="s">
        <v>24</v>
      </c>
      <c r="L13472" s="1" t="s">
        <v>365</v>
      </c>
      <c r="M13472" s="3">
        <v>44121.33499833333</v>
      </c>
    </row>
    <row r="13473">
      <c r="A13473" s="1">
        <v>13471.0</v>
      </c>
      <c r="B13473" s="1" t="s">
        <v>2645</v>
      </c>
      <c r="C13473" s="1" t="s">
        <v>23457</v>
      </c>
      <c r="D13473" s="1" t="s">
        <v>4220</v>
      </c>
      <c r="E13473" s="1" t="s">
        <v>4221</v>
      </c>
      <c r="F13473" s="1" t="s">
        <v>2649</v>
      </c>
      <c r="G13473" s="1" t="s">
        <v>17</v>
      </c>
      <c r="H13473" s="1">
        <v>45.0</v>
      </c>
      <c r="I13473" s="3">
        <v>43883.291666666664</v>
      </c>
      <c r="J13473" s="1">
        <v>1.26787432755541</v>
      </c>
      <c r="K13473" s="1" t="s">
        <v>18</v>
      </c>
      <c r="M13473" s="3">
        <v>43883.33021479167</v>
      </c>
    </row>
    <row r="13474">
      <c r="A13474" s="1">
        <v>13472.0</v>
      </c>
      <c r="B13474" s="1" t="s">
        <v>3647</v>
      </c>
      <c r="C13474" s="1" t="s">
        <v>23458</v>
      </c>
      <c r="D13474" s="1" t="s">
        <v>121</v>
      </c>
      <c r="E13474" s="1" t="s">
        <v>23459</v>
      </c>
      <c r="F13474" s="1" t="s">
        <v>3651</v>
      </c>
      <c r="G13474" s="1" t="s">
        <v>39</v>
      </c>
      <c r="H13474" s="1">
        <v>45.0</v>
      </c>
      <c r="I13474" s="3">
        <v>43904.375</v>
      </c>
      <c r="J13474" s="1">
        <v>2.28403651796351</v>
      </c>
      <c r="K13474" s="1" t="s">
        <v>24</v>
      </c>
      <c r="M13474" s="3">
        <v>43904.424241469904</v>
      </c>
    </row>
    <row r="13475">
      <c r="A13475" s="1">
        <v>13473.0</v>
      </c>
      <c r="B13475" s="1" t="s">
        <v>5796</v>
      </c>
      <c r="C13475" s="1" t="s">
        <v>23460</v>
      </c>
      <c r="D13475" s="1" t="s">
        <v>1813</v>
      </c>
      <c r="E13475" s="1" t="s">
        <v>10400</v>
      </c>
      <c r="F13475" s="1" t="s">
        <v>5799</v>
      </c>
      <c r="G13475" s="1" t="s">
        <v>17</v>
      </c>
      <c r="H13475" s="1">
        <v>45.0</v>
      </c>
      <c r="I13475" s="3">
        <v>44164.583333333336</v>
      </c>
      <c r="J13475" s="1">
        <v>1.79352493741475</v>
      </c>
      <c r="K13475" s="1" t="s">
        <v>18</v>
      </c>
      <c r="M13475" s="3">
        <v>44164.594771550925</v>
      </c>
    </row>
    <row r="13476">
      <c r="A13476" s="1">
        <v>13474.0</v>
      </c>
      <c r="B13476" s="1" t="s">
        <v>3724</v>
      </c>
      <c r="C13476" s="1" t="s">
        <v>23461</v>
      </c>
      <c r="D13476" s="1" t="s">
        <v>598</v>
      </c>
      <c r="E13476" s="1" t="s">
        <v>23462</v>
      </c>
      <c r="F13476" s="1" t="s">
        <v>3727</v>
      </c>
      <c r="G13476" s="1" t="s">
        <v>39</v>
      </c>
      <c r="H13476" s="1">
        <v>45.0</v>
      </c>
      <c r="I13476" s="3">
        <v>44092.75</v>
      </c>
      <c r="J13476" s="1">
        <v>0.40125483178494</v>
      </c>
      <c r="K13476" s="1" t="s">
        <v>218</v>
      </c>
      <c r="L13476" s="1" t="s">
        <v>287</v>
      </c>
      <c r="M13476" s="3">
        <v>44092.781607523146</v>
      </c>
    </row>
    <row r="13477">
      <c r="A13477" s="1">
        <v>13475.0</v>
      </c>
      <c r="B13477" s="1" t="s">
        <v>2844</v>
      </c>
      <c r="C13477" s="1" t="s">
        <v>23463</v>
      </c>
      <c r="D13477" s="1" t="s">
        <v>2846</v>
      </c>
      <c r="E13477" s="1" t="s">
        <v>13588</v>
      </c>
      <c r="F13477" s="1" t="s">
        <v>2848</v>
      </c>
      <c r="G13477" s="1" t="s">
        <v>17</v>
      </c>
      <c r="H13477" s="1">
        <v>45.0</v>
      </c>
      <c r="I13477" s="3">
        <v>44186.25</v>
      </c>
      <c r="J13477" s="1">
        <v>2.32494147541554</v>
      </c>
      <c r="K13477" s="1" t="s">
        <v>18</v>
      </c>
      <c r="L13477" s="1" t="s">
        <v>699</v>
      </c>
      <c r="M13477" s="3">
        <v>44186.2814965625</v>
      </c>
    </row>
    <row r="13478">
      <c r="A13478" s="1">
        <v>13476.0</v>
      </c>
      <c r="B13478" s="1" t="s">
        <v>319</v>
      </c>
      <c r="C13478" s="1" t="s">
        <v>23464</v>
      </c>
      <c r="D13478" s="1" t="s">
        <v>321</v>
      </c>
      <c r="E13478" s="1" t="s">
        <v>23465</v>
      </c>
      <c r="F13478" s="1" t="s">
        <v>323</v>
      </c>
      <c r="G13478" s="1" t="s">
        <v>39</v>
      </c>
      <c r="H13478" s="1">
        <v>45.0</v>
      </c>
      <c r="I13478" s="3">
        <v>44156.458333333336</v>
      </c>
      <c r="J13478" s="1">
        <v>0.0</v>
      </c>
      <c r="K13478" s="1" t="s">
        <v>24</v>
      </c>
      <c r="M13478" s="3">
        <v>44158.719222280095</v>
      </c>
    </row>
    <row r="13479">
      <c r="A13479" s="1">
        <v>13477.0</v>
      </c>
      <c r="B13479" s="1" t="s">
        <v>15898</v>
      </c>
      <c r="C13479" s="1" t="s">
        <v>23466</v>
      </c>
      <c r="D13479" s="1" t="s">
        <v>326</v>
      </c>
      <c r="E13479" s="1" t="s">
        <v>23467</v>
      </c>
      <c r="F13479" s="1" t="s">
        <v>15901</v>
      </c>
      <c r="G13479" s="1" t="s">
        <v>35</v>
      </c>
      <c r="H13479" s="1">
        <v>45.0</v>
      </c>
      <c r="I13479" s="3">
        <v>44253.625</v>
      </c>
      <c r="J13479" s="1">
        <v>3.30635096522878</v>
      </c>
      <c r="K13479" s="1" t="s">
        <v>24</v>
      </c>
      <c r="L13479" s="1" t="s">
        <v>1006</v>
      </c>
      <c r="M13479" s="3">
        <v>44253.691215729166</v>
      </c>
    </row>
    <row r="13480">
      <c r="A13480" s="1">
        <v>13478.0</v>
      </c>
      <c r="B13480" s="1" t="s">
        <v>536</v>
      </c>
      <c r="C13480" s="1" t="s">
        <v>23468</v>
      </c>
      <c r="D13480" s="1" t="s">
        <v>1255</v>
      </c>
      <c r="E13480" s="1" t="s">
        <v>3747</v>
      </c>
      <c r="F13480" s="1" t="s">
        <v>539</v>
      </c>
      <c r="G13480" s="1" t="s">
        <v>17</v>
      </c>
      <c r="H13480" s="1">
        <v>45.0</v>
      </c>
      <c r="I13480" s="3">
        <v>43716.708333333336</v>
      </c>
      <c r="J13480" s="1">
        <v>1.92889681914953</v>
      </c>
      <c r="K13480" s="1" t="s">
        <v>83</v>
      </c>
      <c r="M13480" s="3">
        <v>43717.73838337963</v>
      </c>
    </row>
    <row r="13481">
      <c r="A13481" s="1">
        <v>13479.0</v>
      </c>
      <c r="B13481" s="1" t="s">
        <v>12</v>
      </c>
      <c r="C13481" s="1" t="s">
        <v>23469</v>
      </c>
      <c r="D13481" s="1" t="s">
        <v>411</v>
      </c>
      <c r="E13481" s="1" t="s">
        <v>1278</v>
      </c>
      <c r="F13481" s="1" t="s">
        <v>16</v>
      </c>
      <c r="G13481" s="1" t="s">
        <v>17</v>
      </c>
      <c r="H13481" s="1">
        <v>45.0</v>
      </c>
      <c r="I13481" s="3">
        <v>43888.291666666664</v>
      </c>
      <c r="J13481" s="1">
        <v>0.361156477918087</v>
      </c>
      <c r="K13481" s="1" t="s">
        <v>18</v>
      </c>
      <c r="M13481" s="3">
        <v>43888.322276921295</v>
      </c>
    </row>
    <row r="13482">
      <c r="A13482" s="1">
        <v>13480.0</v>
      </c>
      <c r="B13482" s="1" t="s">
        <v>732</v>
      </c>
      <c r="C13482" s="1" t="s">
        <v>23470</v>
      </c>
      <c r="D13482" s="1" t="s">
        <v>5064</v>
      </c>
      <c r="E13482" s="1" t="s">
        <v>3404</v>
      </c>
      <c r="F13482" s="1" t="s">
        <v>735</v>
      </c>
      <c r="G13482" s="1" t="s">
        <v>17</v>
      </c>
      <c r="H13482" s="1">
        <v>45.0</v>
      </c>
      <c r="I13482" s="3">
        <v>44217.4375</v>
      </c>
      <c r="J13482" s="1">
        <v>2.96187715335379</v>
      </c>
      <c r="K13482" s="1" t="s">
        <v>24</v>
      </c>
      <c r="M13482" s="3">
        <v>44217.4679740625</v>
      </c>
    </row>
    <row r="13483">
      <c r="A13483" s="1">
        <v>13481.0</v>
      </c>
      <c r="B13483" s="1" t="s">
        <v>68</v>
      </c>
      <c r="C13483" s="1" t="s">
        <v>23471</v>
      </c>
      <c r="D13483" s="1" t="s">
        <v>3618</v>
      </c>
      <c r="E13483" s="1" t="s">
        <v>23472</v>
      </c>
      <c r="F13483" s="1" t="s">
        <v>72</v>
      </c>
      <c r="G13483" s="1" t="s">
        <v>39</v>
      </c>
      <c r="H13483" s="1">
        <v>45.0</v>
      </c>
      <c r="I13483" s="3">
        <v>43837.625</v>
      </c>
      <c r="J13483" s="1">
        <v>1.08619918182491</v>
      </c>
      <c r="K13483" s="1" t="s">
        <v>24</v>
      </c>
      <c r="M13483" s="3">
        <v>43837.658868125</v>
      </c>
    </row>
    <row r="13484">
      <c r="A13484" s="1">
        <v>13482.0</v>
      </c>
      <c r="B13484" s="1" t="s">
        <v>3345</v>
      </c>
      <c r="C13484" s="1" t="s">
        <v>23473</v>
      </c>
      <c r="D13484" s="1" t="s">
        <v>588</v>
      </c>
      <c r="E13484" s="1" t="s">
        <v>8420</v>
      </c>
      <c r="F13484" s="1" t="s">
        <v>3348</v>
      </c>
      <c r="G13484" s="1" t="s">
        <v>17</v>
      </c>
      <c r="H13484" s="1">
        <v>45.0</v>
      </c>
      <c r="I13484" s="3">
        <v>43894.291666666664</v>
      </c>
      <c r="J13484" s="1">
        <v>1.98698981294785</v>
      </c>
      <c r="K13484" s="1" t="s">
        <v>62</v>
      </c>
      <c r="M13484" s="3">
        <v>43894.35067680555</v>
      </c>
    </row>
    <row r="13485">
      <c r="A13485" s="1">
        <v>13483.0</v>
      </c>
      <c r="B13485" s="1" t="s">
        <v>620</v>
      </c>
      <c r="C13485" s="1" t="s">
        <v>23474</v>
      </c>
      <c r="D13485" s="1" t="s">
        <v>1096</v>
      </c>
      <c r="E13485" s="1" t="s">
        <v>8503</v>
      </c>
      <c r="F13485" s="1" t="s">
        <v>623</v>
      </c>
      <c r="G13485" s="1" t="s">
        <v>17</v>
      </c>
      <c r="H13485" s="1">
        <v>45.0</v>
      </c>
      <c r="I13485" s="3">
        <v>43985.333333333336</v>
      </c>
      <c r="J13485" s="1">
        <v>1.56989819991154</v>
      </c>
      <c r="K13485" s="1" t="s">
        <v>18</v>
      </c>
      <c r="M13485" s="3">
        <v>43985.38082667824</v>
      </c>
    </row>
    <row r="13486">
      <c r="A13486" s="1">
        <v>13484.0</v>
      </c>
      <c r="B13486" s="1" t="s">
        <v>130</v>
      </c>
      <c r="C13486" s="1" t="s">
        <v>23475</v>
      </c>
      <c r="D13486" s="1" t="s">
        <v>132</v>
      </c>
      <c r="E13486" s="1" t="s">
        <v>1598</v>
      </c>
      <c r="F13486" s="1" t="s">
        <v>134</v>
      </c>
      <c r="G13486" s="1" t="s">
        <v>17</v>
      </c>
      <c r="H13486" s="1">
        <v>45.0</v>
      </c>
      <c r="I13486" s="3">
        <v>44150.583333333336</v>
      </c>
      <c r="J13486" s="1">
        <v>2.61316560314275</v>
      </c>
      <c r="K13486" s="1" t="s">
        <v>24</v>
      </c>
      <c r="L13486" s="1" t="s">
        <v>135</v>
      </c>
      <c r="M13486" s="3">
        <v>44150.625620625</v>
      </c>
    </row>
    <row r="13487">
      <c r="A13487" s="1">
        <v>13485.0</v>
      </c>
      <c r="B13487" s="1" t="s">
        <v>385</v>
      </c>
      <c r="C13487" s="1" t="s">
        <v>23476</v>
      </c>
      <c r="D13487" s="1" t="s">
        <v>32</v>
      </c>
      <c r="E13487" s="1" t="s">
        <v>10759</v>
      </c>
      <c r="F13487" s="1" t="s">
        <v>388</v>
      </c>
      <c r="G13487" s="1" t="s">
        <v>17</v>
      </c>
      <c r="H13487" s="1">
        <v>45.0</v>
      </c>
      <c r="I13487" s="3">
        <v>44204.625</v>
      </c>
      <c r="J13487" s="1">
        <v>0.0</v>
      </c>
      <c r="K13487" s="1" t="s">
        <v>24</v>
      </c>
      <c r="M13487" s="3">
        <v>44204.630849305555</v>
      </c>
    </row>
    <row r="13488">
      <c r="A13488" s="1">
        <v>13486.0</v>
      </c>
      <c r="B13488" s="1" t="s">
        <v>459</v>
      </c>
      <c r="C13488" s="1" t="s">
        <v>23477</v>
      </c>
      <c r="D13488" s="1" t="s">
        <v>461</v>
      </c>
      <c r="E13488" s="1" t="s">
        <v>8478</v>
      </c>
      <c r="F13488" s="1" t="s">
        <v>463</v>
      </c>
      <c r="G13488" s="1" t="s">
        <v>17</v>
      </c>
      <c r="H13488" s="1">
        <v>45.0</v>
      </c>
      <c r="I13488" s="3">
        <v>44167.375</v>
      </c>
      <c r="J13488" s="1">
        <v>0.0</v>
      </c>
      <c r="K13488" s="1" t="s">
        <v>24</v>
      </c>
      <c r="L13488" s="1" t="s">
        <v>464</v>
      </c>
      <c r="M13488" s="3">
        <v>44167.37294570602</v>
      </c>
    </row>
    <row r="13489">
      <c r="A13489" s="1">
        <v>13487.0</v>
      </c>
      <c r="B13489" s="1" t="s">
        <v>251</v>
      </c>
      <c r="C13489" s="1" t="s">
        <v>23478</v>
      </c>
      <c r="D13489" s="1" t="s">
        <v>2393</v>
      </c>
      <c r="E13489" s="1" t="s">
        <v>2394</v>
      </c>
      <c r="F13489" s="1" t="s">
        <v>255</v>
      </c>
      <c r="G13489" s="1" t="s">
        <v>17</v>
      </c>
      <c r="H13489" s="1">
        <v>45.0</v>
      </c>
      <c r="I13489" s="3">
        <v>43869.75</v>
      </c>
      <c r="J13489" s="1">
        <v>0.0</v>
      </c>
      <c r="K13489" s="1" t="s">
        <v>218</v>
      </c>
      <c r="M13489" s="3">
        <v>43869.96983158565</v>
      </c>
    </row>
    <row r="13490">
      <c r="A13490" s="1">
        <v>13488.0</v>
      </c>
      <c r="B13490" s="1" t="s">
        <v>25</v>
      </c>
      <c r="C13490" s="1" t="s">
        <v>23479</v>
      </c>
      <c r="D13490" s="1" t="s">
        <v>818</v>
      </c>
      <c r="E13490" s="1" t="s">
        <v>23480</v>
      </c>
      <c r="F13490" s="1" t="s">
        <v>29</v>
      </c>
      <c r="G13490" s="1" t="s">
        <v>39</v>
      </c>
      <c r="H13490" s="1">
        <v>45.0</v>
      </c>
      <c r="I13490" s="3">
        <v>44149.645833333336</v>
      </c>
      <c r="J13490" s="1">
        <v>6.96028673795095</v>
      </c>
      <c r="K13490" s="1" t="s">
        <v>18</v>
      </c>
      <c r="M13490" s="3">
        <v>44149.67910466435</v>
      </c>
    </row>
    <row r="13491">
      <c r="A13491" s="1">
        <v>13489.0</v>
      </c>
      <c r="B13491" s="1" t="s">
        <v>229</v>
      </c>
      <c r="C13491" s="1" t="s">
        <v>23481</v>
      </c>
      <c r="D13491" s="1" t="s">
        <v>1140</v>
      </c>
      <c r="E13491" s="1" t="s">
        <v>4872</v>
      </c>
      <c r="F13491" s="1" t="s">
        <v>232</v>
      </c>
      <c r="G13491" s="1" t="s">
        <v>35</v>
      </c>
      <c r="H13491" s="1">
        <v>45.0</v>
      </c>
      <c r="I13491" s="3">
        <v>44130.625</v>
      </c>
      <c r="J13491" s="1">
        <v>3.6022892219234</v>
      </c>
      <c r="K13491" s="1" t="s">
        <v>24</v>
      </c>
      <c r="M13491" s="3">
        <v>44130.65237362269</v>
      </c>
    </row>
    <row r="13492">
      <c r="A13492" s="1">
        <v>13490.0</v>
      </c>
      <c r="B13492" s="1" t="s">
        <v>2372</v>
      </c>
      <c r="C13492" s="1" t="s">
        <v>23482</v>
      </c>
      <c r="D13492" s="1" t="s">
        <v>14</v>
      </c>
      <c r="E13492" s="1" t="s">
        <v>2374</v>
      </c>
      <c r="F13492" s="1" t="s">
        <v>2375</v>
      </c>
      <c r="G13492" s="1" t="s">
        <v>17</v>
      </c>
      <c r="H13492" s="1">
        <v>45.0</v>
      </c>
      <c r="I13492" s="3">
        <v>44085.416666666664</v>
      </c>
      <c r="J13492" s="1">
        <v>0.905359389078926</v>
      </c>
      <c r="K13492" s="1" t="s">
        <v>46</v>
      </c>
      <c r="M13492" s="3">
        <v>44085.45258488426</v>
      </c>
    </row>
    <row r="13493">
      <c r="A13493" s="1">
        <v>13491.0</v>
      </c>
      <c r="B13493" s="1" t="s">
        <v>9399</v>
      </c>
      <c r="C13493" s="1" t="s">
        <v>23483</v>
      </c>
      <c r="D13493" s="1" t="s">
        <v>1150</v>
      </c>
      <c r="E13493" s="1" t="s">
        <v>9401</v>
      </c>
      <c r="F13493" s="1" t="s">
        <v>9402</v>
      </c>
      <c r="G13493" s="1" t="s">
        <v>17</v>
      </c>
      <c r="H13493" s="1">
        <v>45.0</v>
      </c>
      <c r="I13493" s="3">
        <v>44155.291666666664</v>
      </c>
      <c r="J13493" s="1">
        <v>1.83110778183918</v>
      </c>
      <c r="K13493" s="1" t="s">
        <v>24</v>
      </c>
      <c r="L13493" s="1" t="s">
        <v>741</v>
      </c>
      <c r="M13493" s="3">
        <v>44155.31693512732</v>
      </c>
    </row>
    <row r="13494">
      <c r="A13494" s="1">
        <v>13492.0</v>
      </c>
      <c r="B13494" s="1" t="s">
        <v>2581</v>
      </c>
      <c r="C13494" s="1" t="s">
        <v>23484</v>
      </c>
      <c r="D13494" s="1" t="s">
        <v>99</v>
      </c>
      <c r="E13494" s="1" t="s">
        <v>23485</v>
      </c>
      <c r="F13494" s="1" t="s">
        <v>2585</v>
      </c>
      <c r="G13494" s="1" t="s">
        <v>39</v>
      </c>
      <c r="H13494" s="1">
        <v>45.0</v>
      </c>
      <c r="I13494" s="3">
        <v>44082.510416666664</v>
      </c>
      <c r="J13494" s="1">
        <v>1.20840162698164</v>
      </c>
      <c r="K13494" s="1" t="s">
        <v>159</v>
      </c>
      <c r="M13494" s="3">
        <v>44082.538291192126</v>
      </c>
    </row>
    <row r="13495">
      <c r="A13495" s="1">
        <v>13493.0</v>
      </c>
      <c r="B13495" s="1" t="s">
        <v>1323</v>
      </c>
      <c r="C13495" s="1" t="s">
        <v>23486</v>
      </c>
      <c r="D13495" s="1" t="s">
        <v>1325</v>
      </c>
      <c r="E13495" s="1" t="s">
        <v>8508</v>
      </c>
      <c r="F13495" s="1" t="s">
        <v>1327</v>
      </c>
      <c r="G13495" s="1" t="s">
        <v>17</v>
      </c>
      <c r="H13495" s="1">
        <v>45.0</v>
      </c>
      <c r="I13495" s="3">
        <v>44040.6875</v>
      </c>
      <c r="J13495" s="1">
        <v>0.942246841114696</v>
      </c>
      <c r="K13495" s="1" t="s">
        <v>46</v>
      </c>
      <c r="L13495" s="1" t="s">
        <v>602</v>
      </c>
      <c r="M13495" s="3">
        <v>44040.72498467592</v>
      </c>
    </row>
    <row r="13496">
      <c r="A13496" s="1">
        <v>13494.0</v>
      </c>
      <c r="B13496" s="1" t="s">
        <v>1516</v>
      </c>
      <c r="C13496" s="1" t="s">
        <v>23487</v>
      </c>
      <c r="D13496" s="1" t="s">
        <v>356</v>
      </c>
      <c r="E13496" s="1" t="s">
        <v>23488</v>
      </c>
      <c r="F13496" s="1" t="s">
        <v>1519</v>
      </c>
      <c r="G13496" s="1" t="s">
        <v>39</v>
      </c>
      <c r="H13496" s="1">
        <v>45.0</v>
      </c>
      <c r="I13496" s="3">
        <v>44057.62569444445</v>
      </c>
      <c r="J13496" s="1">
        <v>2.95768763262929</v>
      </c>
      <c r="K13496" s="1" t="s">
        <v>689</v>
      </c>
      <c r="M13496" s="3">
        <v>44057.65636165509</v>
      </c>
    </row>
    <row r="13497">
      <c r="A13497" s="1">
        <v>13495.0</v>
      </c>
      <c r="B13497" s="1" t="s">
        <v>78</v>
      </c>
      <c r="C13497" s="1" t="s">
        <v>23489</v>
      </c>
      <c r="D13497" s="1" t="s">
        <v>1255</v>
      </c>
      <c r="E13497" s="1" t="s">
        <v>2869</v>
      </c>
      <c r="F13497" s="1" t="s">
        <v>82</v>
      </c>
      <c r="G13497" s="1" t="s">
        <v>17</v>
      </c>
      <c r="H13497" s="1">
        <v>45.0</v>
      </c>
      <c r="I13497" s="3">
        <v>43929.21875</v>
      </c>
      <c r="J13497" s="1">
        <v>2.05952505920924</v>
      </c>
      <c r="K13497" s="1" t="s">
        <v>83</v>
      </c>
      <c r="M13497" s="3">
        <v>43929.24107204861</v>
      </c>
    </row>
    <row r="13498">
      <c r="A13498" s="1">
        <v>13496.0</v>
      </c>
      <c r="B13498" s="1" t="s">
        <v>184</v>
      </c>
      <c r="C13498" s="1" t="s">
        <v>23490</v>
      </c>
      <c r="D13498" s="1" t="s">
        <v>148</v>
      </c>
      <c r="E13498" s="1" t="s">
        <v>186</v>
      </c>
      <c r="F13498" s="1" t="s">
        <v>187</v>
      </c>
      <c r="G13498" s="1" t="s">
        <v>17</v>
      </c>
      <c r="H13498" s="1">
        <v>45.0</v>
      </c>
      <c r="I13498" s="3">
        <v>43962.375</v>
      </c>
      <c r="J13498" s="1">
        <v>2.47198535551635</v>
      </c>
      <c r="K13498" s="1" t="s">
        <v>24</v>
      </c>
      <c r="L13498" s="1" t="s">
        <v>188</v>
      </c>
      <c r="M13498" s="3">
        <v>43962.36474020833</v>
      </c>
    </row>
    <row r="13499">
      <c r="A13499" s="1">
        <v>13497.0</v>
      </c>
      <c r="B13499" s="1" t="s">
        <v>485</v>
      </c>
      <c r="C13499" s="1" t="s">
        <v>23491</v>
      </c>
      <c r="D13499" s="1" t="s">
        <v>315</v>
      </c>
      <c r="E13499" s="1" t="s">
        <v>1675</v>
      </c>
      <c r="F13499" s="1" t="s">
        <v>489</v>
      </c>
      <c r="G13499" s="1" t="s">
        <v>17</v>
      </c>
      <c r="H13499" s="1">
        <v>45.0</v>
      </c>
      <c r="I13499" s="3">
        <v>44093.291666666664</v>
      </c>
      <c r="J13499" s="1">
        <v>3.30677196775986</v>
      </c>
      <c r="K13499" s="1" t="s">
        <v>166</v>
      </c>
      <c r="M13499" s="3">
        <v>44093.32891186343</v>
      </c>
    </row>
    <row r="13500">
      <c r="A13500" s="1">
        <v>13498.0</v>
      </c>
      <c r="B13500" s="1" t="s">
        <v>413</v>
      </c>
      <c r="C13500" s="1" t="s">
        <v>23492</v>
      </c>
      <c r="D13500" s="1" t="s">
        <v>23493</v>
      </c>
      <c r="E13500" s="1" t="s">
        <v>23494</v>
      </c>
      <c r="F13500" s="1" t="s">
        <v>417</v>
      </c>
      <c r="G13500" s="1" t="s">
        <v>39</v>
      </c>
      <c r="H13500" s="1">
        <v>45.0</v>
      </c>
      <c r="I13500" s="3">
        <v>44100.75</v>
      </c>
      <c r="J13500" s="1">
        <v>0.749177691891262</v>
      </c>
      <c r="K13500" s="1" t="s">
        <v>24</v>
      </c>
      <c r="M13500" s="3">
        <v>44100.769147280094</v>
      </c>
    </row>
    <row r="13501">
      <c r="A13501" s="1">
        <v>13499.0</v>
      </c>
      <c r="B13501" s="1" t="s">
        <v>119</v>
      </c>
      <c r="C13501" s="1" t="s">
        <v>23495</v>
      </c>
      <c r="D13501" s="1" t="s">
        <v>1179</v>
      </c>
      <c r="E13501" s="1" t="s">
        <v>23496</v>
      </c>
      <c r="F13501" s="1" t="s">
        <v>123</v>
      </c>
      <c r="G13501" s="1" t="s">
        <v>39</v>
      </c>
      <c r="H13501" s="1">
        <v>45.0</v>
      </c>
      <c r="I13501" s="3">
        <v>43879.197916666664</v>
      </c>
      <c r="J13501" s="1">
        <v>1.21160614668802</v>
      </c>
      <c r="K13501" s="1" t="s">
        <v>18</v>
      </c>
      <c r="M13501" s="3">
        <v>43879.234458831015</v>
      </c>
    </row>
    <row r="13502">
      <c r="A13502" s="1">
        <v>13500.0</v>
      </c>
      <c r="B13502" s="1" t="s">
        <v>8295</v>
      </c>
      <c r="C13502" s="1" t="s">
        <v>23497</v>
      </c>
      <c r="D13502" s="1" t="s">
        <v>8922</v>
      </c>
      <c r="E13502" s="1" t="s">
        <v>23498</v>
      </c>
      <c r="F13502" s="1" t="s">
        <v>8299</v>
      </c>
      <c r="G13502" s="1" t="s">
        <v>39</v>
      </c>
      <c r="H13502" s="1">
        <v>45.0</v>
      </c>
      <c r="I13502" s="3">
        <v>44236.625</v>
      </c>
      <c r="J13502" s="1">
        <v>5.09997995661169</v>
      </c>
      <c r="K13502" s="1" t="s">
        <v>62</v>
      </c>
      <c r="L13502" s="1" t="s">
        <v>671</v>
      </c>
      <c r="M13502" s="3">
        <v>44236.62009309028</v>
      </c>
    </row>
    <row r="13503">
      <c r="A13503" s="1">
        <v>13501.0</v>
      </c>
      <c r="B13503" s="1" t="s">
        <v>2702</v>
      </c>
      <c r="C13503" s="1" t="s">
        <v>23499</v>
      </c>
      <c r="D13503" s="1" t="s">
        <v>2162</v>
      </c>
      <c r="E13503" s="1" t="s">
        <v>23500</v>
      </c>
      <c r="F13503" s="1" t="s">
        <v>2705</v>
      </c>
      <c r="G13503" s="1" t="s">
        <v>39</v>
      </c>
      <c r="H13503" s="1">
        <v>45.0</v>
      </c>
      <c r="I13503" s="3">
        <v>44176.625</v>
      </c>
      <c r="J13503" s="1">
        <v>1.6584343723526</v>
      </c>
      <c r="K13503" s="1" t="s">
        <v>24</v>
      </c>
      <c r="L13503" s="1" t="s">
        <v>365</v>
      </c>
      <c r="M13503" s="3">
        <v>44176.67221471065</v>
      </c>
    </row>
    <row r="13504">
      <c r="A13504" s="1">
        <v>13502.0</v>
      </c>
      <c r="B13504" s="1" t="s">
        <v>1075</v>
      </c>
      <c r="C13504" s="1" t="s">
        <v>23501</v>
      </c>
      <c r="D13504" s="1" t="s">
        <v>3532</v>
      </c>
      <c r="E13504" s="1" t="s">
        <v>1078</v>
      </c>
      <c r="F13504" s="1" t="s">
        <v>1079</v>
      </c>
      <c r="G13504" s="1" t="s">
        <v>17</v>
      </c>
      <c r="H13504" s="1">
        <v>45.0</v>
      </c>
      <c r="I13504" s="3">
        <v>44250.645833333336</v>
      </c>
      <c r="J13504" s="1">
        <v>1.82972210451139</v>
      </c>
      <c r="K13504" s="1" t="s">
        <v>18</v>
      </c>
      <c r="L13504" s="1" t="s">
        <v>1080</v>
      </c>
      <c r="M13504" s="3">
        <v>44250.67328138889</v>
      </c>
    </row>
    <row r="13505">
      <c r="A13505" s="1">
        <v>13503.0</v>
      </c>
      <c r="B13505" s="1" t="s">
        <v>273</v>
      </c>
      <c r="C13505" s="1" t="s">
        <v>23502</v>
      </c>
      <c r="D13505" s="1" t="s">
        <v>207</v>
      </c>
      <c r="E13505" s="1" t="s">
        <v>23503</v>
      </c>
      <c r="F13505" s="1" t="s">
        <v>277</v>
      </c>
      <c r="G13505" s="1" t="s">
        <v>89</v>
      </c>
      <c r="H13505" s="1">
        <v>45.0</v>
      </c>
      <c r="I13505" s="3">
        <v>44034.344092453706</v>
      </c>
      <c r="J13505" s="1">
        <v>4.09175445389362</v>
      </c>
      <c r="K13505" s="1" t="s">
        <v>24</v>
      </c>
      <c r="M13505" s="3">
        <v>44034.35185728009</v>
      </c>
    </row>
    <row r="13506">
      <c r="A13506" s="1">
        <v>13504.0</v>
      </c>
      <c r="B13506" s="1" t="s">
        <v>12</v>
      </c>
      <c r="C13506" s="1" t="s">
        <v>23504</v>
      </c>
      <c r="D13506" s="1" t="s">
        <v>925</v>
      </c>
      <c r="E13506" s="1" t="s">
        <v>15</v>
      </c>
      <c r="F13506" s="1" t="s">
        <v>16</v>
      </c>
      <c r="G13506" s="1" t="s">
        <v>17</v>
      </c>
      <c r="H13506" s="1">
        <v>45.0</v>
      </c>
      <c r="I13506" s="3">
        <v>43791.625</v>
      </c>
      <c r="J13506" s="1">
        <v>2.10986099159909</v>
      </c>
      <c r="K13506" s="1" t="s">
        <v>18</v>
      </c>
      <c r="M13506" s="3">
        <v>43791.66378887732</v>
      </c>
    </row>
    <row r="13507">
      <c r="A13507" s="1">
        <v>13505.0</v>
      </c>
      <c r="B13507" s="1" t="s">
        <v>2795</v>
      </c>
      <c r="C13507" s="1" t="s">
        <v>23505</v>
      </c>
      <c r="D13507" s="1" t="s">
        <v>4372</v>
      </c>
      <c r="E13507" s="1" t="s">
        <v>5964</v>
      </c>
      <c r="F13507" s="1" t="s">
        <v>2799</v>
      </c>
      <c r="G13507" s="1" t="s">
        <v>17</v>
      </c>
      <c r="H13507" s="1">
        <v>45.0</v>
      </c>
      <c r="I13507" s="3">
        <v>44006.791666666664</v>
      </c>
      <c r="J13507" s="1">
        <v>0.0</v>
      </c>
      <c r="K13507" s="1" t="s">
        <v>218</v>
      </c>
      <c r="M13507" s="3">
        <v>44007.26577572917</v>
      </c>
    </row>
    <row r="13508">
      <c r="A13508" s="1">
        <v>13506.0</v>
      </c>
      <c r="B13508" s="1" t="s">
        <v>19</v>
      </c>
      <c r="C13508" s="1" t="s">
        <v>23506</v>
      </c>
      <c r="D13508" s="1" t="s">
        <v>21</v>
      </c>
      <c r="E13508" s="1" t="s">
        <v>2939</v>
      </c>
      <c r="F13508" s="1" t="s">
        <v>23</v>
      </c>
      <c r="G13508" s="1" t="s">
        <v>17</v>
      </c>
      <c r="H13508" s="1">
        <v>45.0</v>
      </c>
      <c r="I13508" s="3">
        <v>43753.291666666664</v>
      </c>
      <c r="J13508" s="1">
        <v>1.88279517782089</v>
      </c>
      <c r="K13508" s="1" t="s">
        <v>24</v>
      </c>
      <c r="M13508" s="3">
        <v>43753.34994162037</v>
      </c>
    </row>
    <row r="13509">
      <c r="A13509" s="1">
        <v>13507.0</v>
      </c>
      <c r="B13509" s="1" t="s">
        <v>161</v>
      </c>
      <c r="C13509" s="1" t="s">
        <v>23507</v>
      </c>
      <c r="D13509" s="1" t="s">
        <v>163</v>
      </c>
      <c r="E13509" s="1" t="s">
        <v>715</v>
      </c>
      <c r="F13509" s="1" t="s">
        <v>165</v>
      </c>
      <c r="G13509" s="1" t="s">
        <v>35</v>
      </c>
      <c r="H13509" s="1">
        <v>45.0</v>
      </c>
      <c r="I13509" s="3">
        <v>44161.208333333336</v>
      </c>
      <c r="J13509" s="1">
        <v>1.99477895081195</v>
      </c>
      <c r="K13509" s="1" t="s">
        <v>166</v>
      </c>
      <c r="L13509" s="1" t="s">
        <v>167</v>
      </c>
      <c r="M13509" s="3">
        <v>44161.239375833335</v>
      </c>
    </row>
    <row r="13510">
      <c r="A13510" s="1">
        <v>13508.0</v>
      </c>
      <c r="B13510" s="1" t="s">
        <v>2080</v>
      </c>
      <c r="C13510" s="1" t="s">
        <v>23508</v>
      </c>
      <c r="D13510" s="1" t="s">
        <v>258</v>
      </c>
      <c r="E13510" s="1" t="s">
        <v>3512</v>
      </c>
      <c r="F13510" s="1" t="s">
        <v>2083</v>
      </c>
      <c r="G13510" s="1" t="s">
        <v>17</v>
      </c>
      <c r="H13510" s="1">
        <v>45.0</v>
      </c>
      <c r="I13510" s="3">
        <v>43747.166666666664</v>
      </c>
      <c r="J13510" s="1">
        <v>1.83510751535183</v>
      </c>
      <c r="K13510" s="1" t="s">
        <v>166</v>
      </c>
      <c r="M13510" s="3">
        <v>43747.1996441088</v>
      </c>
    </row>
    <row r="13511">
      <c r="A13511" s="1">
        <v>13509.0</v>
      </c>
      <c r="B13511" s="1" t="s">
        <v>114</v>
      </c>
      <c r="C13511" s="1" t="s">
        <v>23509</v>
      </c>
      <c r="D13511" s="1" t="s">
        <v>116</v>
      </c>
      <c r="E13511" s="1" t="s">
        <v>6960</v>
      </c>
      <c r="F13511" s="1" t="s">
        <v>118</v>
      </c>
      <c r="G13511" s="1" t="s">
        <v>17</v>
      </c>
      <c r="H13511" s="1">
        <v>45.0</v>
      </c>
      <c r="I13511" s="3">
        <v>44158.25</v>
      </c>
      <c r="J13511" s="1">
        <v>6.85834960515973</v>
      </c>
      <c r="K13511" s="1" t="s">
        <v>24</v>
      </c>
      <c r="M13511" s="3">
        <v>44158.28451502315</v>
      </c>
    </row>
    <row r="13512">
      <c r="A13512" s="1">
        <v>13510.0</v>
      </c>
      <c r="B13512" s="1" t="s">
        <v>1516</v>
      </c>
      <c r="C13512" s="1" t="s">
        <v>23510</v>
      </c>
      <c r="D13512" s="1" t="s">
        <v>211</v>
      </c>
      <c r="E13512" s="1" t="s">
        <v>20936</v>
      </c>
      <c r="F13512" s="1" t="s">
        <v>1519</v>
      </c>
      <c r="G13512" s="1" t="s">
        <v>17</v>
      </c>
      <c r="H13512" s="1">
        <v>45.0</v>
      </c>
      <c r="I13512" s="3">
        <v>44138.625</v>
      </c>
      <c r="J13512" s="1">
        <v>2.7296324814396</v>
      </c>
      <c r="K13512" s="1" t="s">
        <v>689</v>
      </c>
      <c r="M13512" s="3">
        <v>44138.65997739584</v>
      </c>
    </row>
    <row r="13513">
      <c r="A13513" s="1">
        <v>13511.0</v>
      </c>
      <c r="B13513" s="1" t="s">
        <v>1481</v>
      </c>
      <c r="C13513" s="1" t="s">
        <v>23511</v>
      </c>
      <c r="D13513" s="1" t="s">
        <v>1483</v>
      </c>
      <c r="E13513" s="1" t="s">
        <v>4647</v>
      </c>
      <c r="F13513" s="1" t="s">
        <v>1485</v>
      </c>
      <c r="G13513" s="1" t="s">
        <v>17</v>
      </c>
      <c r="H13513" s="1">
        <v>45.0</v>
      </c>
      <c r="I13513" s="3">
        <v>43990.291666666664</v>
      </c>
      <c r="J13513" s="1">
        <v>1.51834779685448</v>
      </c>
      <c r="K13513" s="1" t="s">
        <v>218</v>
      </c>
      <c r="L13513" s="1" t="s">
        <v>433</v>
      </c>
      <c r="M13513" s="3">
        <v>43990.320628773145</v>
      </c>
    </row>
    <row r="13514">
      <c r="A13514" s="1">
        <v>13512.0</v>
      </c>
      <c r="B13514" s="1" t="s">
        <v>6585</v>
      </c>
      <c r="C13514" s="1" t="s">
        <v>23512</v>
      </c>
      <c r="D13514" s="1" t="s">
        <v>23513</v>
      </c>
      <c r="E13514" s="1" t="s">
        <v>23514</v>
      </c>
      <c r="F13514" s="1" t="s">
        <v>6588</v>
      </c>
      <c r="G13514" s="1" t="s">
        <v>39</v>
      </c>
      <c r="H13514" s="1">
        <v>45.0</v>
      </c>
      <c r="I13514" s="3">
        <v>44153.416666666664</v>
      </c>
      <c r="J13514" s="1">
        <v>1.35552223805667</v>
      </c>
      <c r="K13514" s="1" t="s">
        <v>159</v>
      </c>
      <c r="M13514" s="3">
        <v>44153.447064340275</v>
      </c>
    </row>
    <row r="13515">
      <c r="A13515" s="1">
        <v>13513.0</v>
      </c>
      <c r="B13515" s="1" t="s">
        <v>2395</v>
      </c>
      <c r="C13515" s="1" t="s">
        <v>23515</v>
      </c>
      <c r="D13515" s="1" t="s">
        <v>2397</v>
      </c>
      <c r="E13515" s="1" t="s">
        <v>4278</v>
      </c>
      <c r="F13515" s="1" t="s">
        <v>2399</v>
      </c>
      <c r="G13515" s="1" t="s">
        <v>17</v>
      </c>
      <c r="H13515" s="1">
        <v>45.0</v>
      </c>
      <c r="I13515" s="3">
        <v>43900.604166666664</v>
      </c>
      <c r="J13515" s="1">
        <v>0.537125904297982</v>
      </c>
      <c r="K13515" s="1" t="s">
        <v>166</v>
      </c>
      <c r="M13515" s="3">
        <v>43900.63004581018</v>
      </c>
    </row>
    <row r="13516">
      <c r="A13516" s="1">
        <v>13514.0</v>
      </c>
      <c r="B13516" s="1" t="s">
        <v>806</v>
      </c>
      <c r="C13516" s="1" t="s">
        <v>23516</v>
      </c>
      <c r="D13516" s="1" t="s">
        <v>2238</v>
      </c>
      <c r="E13516" s="1" t="s">
        <v>20008</v>
      </c>
      <c r="F13516" s="1" t="s">
        <v>810</v>
      </c>
      <c r="G13516" s="1" t="s">
        <v>35</v>
      </c>
      <c r="H13516" s="1">
        <v>45.0</v>
      </c>
      <c r="I13516" s="3">
        <v>43536.625</v>
      </c>
      <c r="J13516" s="1">
        <v>3.76600232435336</v>
      </c>
      <c r="K13516" s="1" t="s">
        <v>24</v>
      </c>
      <c r="M13516" s="3">
        <v>43536.690273622684</v>
      </c>
    </row>
    <row r="13517">
      <c r="A13517" s="1">
        <v>13515.0</v>
      </c>
      <c r="B13517" s="1" t="s">
        <v>9951</v>
      </c>
      <c r="C13517" s="1" t="s">
        <v>23517</v>
      </c>
      <c r="D13517" s="1" t="s">
        <v>383</v>
      </c>
      <c r="E13517" s="1" t="s">
        <v>23518</v>
      </c>
      <c r="F13517" s="1" t="s">
        <v>9955</v>
      </c>
      <c r="G13517" s="1" t="s">
        <v>17</v>
      </c>
      <c r="H13517" s="1">
        <v>45.0</v>
      </c>
      <c r="I13517" s="3">
        <v>43938.416666666664</v>
      </c>
      <c r="J13517" s="1">
        <v>3.02259835210924</v>
      </c>
      <c r="K13517" s="1" t="s">
        <v>689</v>
      </c>
      <c r="M13517" s="3">
        <v>43938.450307824074</v>
      </c>
    </row>
    <row r="13518">
      <c r="A13518" s="1">
        <v>13516.0</v>
      </c>
      <c r="B13518" s="1" t="s">
        <v>308</v>
      </c>
      <c r="C13518" s="1" t="s">
        <v>23519</v>
      </c>
      <c r="D13518" s="1" t="s">
        <v>310</v>
      </c>
      <c r="E13518" s="1" t="s">
        <v>311</v>
      </c>
      <c r="F13518" s="1" t="s">
        <v>312</v>
      </c>
      <c r="G13518" s="1" t="s">
        <v>17</v>
      </c>
      <c r="H13518" s="1">
        <v>45.0</v>
      </c>
      <c r="I13518" s="3">
        <v>44202.229166666664</v>
      </c>
      <c r="J13518" s="1">
        <v>2.99278358541294</v>
      </c>
      <c r="K13518" s="1" t="s">
        <v>24</v>
      </c>
      <c r="L13518" s="1" t="s">
        <v>96</v>
      </c>
      <c r="M13518" s="3">
        <v>44202.274720925925</v>
      </c>
    </row>
    <row r="13519">
      <c r="A13519" s="1">
        <v>13517.0</v>
      </c>
      <c r="B13519" s="1" t="s">
        <v>3116</v>
      </c>
      <c r="C13519" s="1" t="s">
        <v>23520</v>
      </c>
      <c r="D13519" s="1" t="s">
        <v>21</v>
      </c>
      <c r="E13519" s="1" t="s">
        <v>6468</v>
      </c>
      <c r="F13519" s="1" t="s">
        <v>3119</v>
      </c>
      <c r="G13519" s="1" t="s">
        <v>17</v>
      </c>
      <c r="H13519" s="1">
        <v>45.0</v>
      </c>
      <c r="I13519" s="3">
        <v>44071.645833333336</v>
      </c>
      <c r="J13519" s="1">
        <v>1.07788490035639</v>
      </c>
      <c r="K13519" s="1" t="s">
        <v>24</v>
      </c>
      <c r="M13519" s="3">
        <v>44071.66971071759</v>
      </c>
    </row>
    <row r="13520">
      <c r="A13520" s="1">
        <v>13518.0</v>
      </c>
      <c r="B13520" s="1" t="s">
        <v>3909</v>
      </c>
      <c r="C13520" s="1" t="s">
        <v>23521</v>
      </c>
      <c r="D13520" s="1" t="s">
        <v>808</v>
      </c>
      <c r="E13520" s="1" t="s">
        <v>23522</v>
      </c>
      <c r="F13520" s="1" t="s">
        <v>3912</v>
      </c>
      <c r="G13520" s="1" t="s">
        <v>39</v>
      </c>
      <c r="H13520" s="1">
        <v>45.0</v>
      </c>
      <c r="I13520" s="3">
        <v>44029.677083333336</v>
      </c>
      <c r="J13520" s="1">
        <v>1.8176516423547</v>
      </c>
      <c r="K13520" s="1" t="s">
        <v>24</v>
      </c>
      <c r="M13520" s="3">
        <v>44029.70017376157</v>
      </c>
    </row>
    <row r="13521">
      <c r="A13521" s="1">
        <v>13519.0</v>
      </c>
      <c r="B13521" s="1" t="s">
        <v>418</v>
      </c>
      <c r="C13521" s="1" t="s">
        <v>23523</v>
      </c>
      <c r="D13521" s="1" t="s">
        <v>420</v>
      </c>
      <c r="E13521" s="1" t="s">
        <v>7177</v>
      </c>
      <c r="F13521" s="1" t="s">
        <v>422</v>
      </c>
      <c r="G13521" s="1" t="s">
        <v>17</v>
      </c>
      <c r="H13521" s="1">
        <v>45.0</v>
      </c>
      <c r="I13521" s="3">
        <v>43785.208333333336</v>
      </c>
      <c r="J13521" s="1">
        <v>0.0</v>
      </c>
      <c r="K13521" s="1" t="s">
        <v>24</v>
      </c>
      <c r="M13521" s="3">
        <v>43787.37476034722</v>
      </c>
    </row>
    <row r="13522">
      <c r="A13522" s="1">
        <v>13520.0</v>
      </c>
      <c r="B13522" s="1" t="s">
        <v>5034</v>
      </c>
      <c r="C13522" s="1" t="s">
        <v>23524</v>
      </c>
      <c r="D13522" s="1" t="s">
        <v>14198</v>
      </c>
      <c r="E13522" s="1" t="s">
        <v>23525</v>
      </c>
      <c r="F13522" s="1" t="s">
        <v>5037</v>
      </c>
      <c r="G13522" s="1" t="s">
        <v>35</v>
      </c>
      <c r="H13522" s="1">
        <v>45.0</v>
      </c>
      <c r="I13522" s="3">
        <v>43615.416666666664</v>
      </c>
      <c r="J13522" s="1">
        <v>0.0693776601345403</v>
      </c>
      <c r="K13522" s="1" t="s">
        <v>24</v>
      </c>
      <c r="M13522" s="3">
        <v>43615.57140907407</v>
      </c>
    </row>
    <row r="13523">
      <c r="A13523" s="1">
        <v>13521.0</v>
      </c>
      <c r="B13523" s="1" t="s">
        <v>15697</v>
      </c>
      <c r="C13523" s="1" t="s">
        <v>23526</v>
      </c>
      <c r="D13523" s="1" t="s">
        <v>5367</v>
      </c>
      <c r="E13523" s="1" t="s">
        <v>23527</v>
      </c>
      <c r="F13523" s="1" t="s">
        <v>15700</v>
      </c>
      <c r="G13523" s="1" t="s">
        <v>89</v>
      </c>
      <c r="H13523" s="1">
        <v>45.0</v>
      </c>
      <c r="I13523" s="3">
        <v>43749.696386585645</v>
      </c>
      <c r="J13523" s="1">
        <v>2.45366940685038</v>
      </c>
      <c r="K13523" s="1" t="s">
        <v>24</v>
      </c>
      <c r="M13523" s="3">
        <v>43749.7092528125</v>
      </c>
    </row>
    <row r="13524">
      <c r="A13524" s="1">
        <v>13522.0</v>
      </c>
      <c r="B13524" s="1" t="s">
        <v>4866</v>
      </c>
      <c r="C13524" s="1" t="s">
        <v>23528</v>
      </c>
      <c r="D13524" s="1" t="s">
        <v>80</v>
      </c>
      <c r="E13524" s="1" t="s">
        <v>13791</v>
      </c>
      <c r="F13524" s="1" t="s">
        <v>4869</v>
      </c>
      <c r="G13524" s="1" t="s">
        <v>17</v>
      </c>
      <c r="H13524" s="1">
        <v>45.0</v>
      </c>
      <c r="I13524" s="3">
        <v>43718.291666666664</v>
      </c>
      <c r="J13524" s="1">
        <v>0.387860384640298</v>
      </c>
      <c r="K13524" s="1" t="s">
        <v>46</v>
      </c>
      <c r="M13524" s="3">
        <v>43718.35992732639</v>
      </c>
    </row>
    <row r="13525">
      <c r="A13525" s="1">
        <v>13523.0</v>
      </c>
      <c r="B13525" s="1" t="s">
        <v>4929</v>
      </c>
      <c r="C13525" s="1" t="s">
        <v>23529</v>
      </c>
      <c r="D13525" s="1" t="s">
        <v>93</v>
      </c>
      <c r="E13525" s="1" t="s">
        <v>23530</v>
      </c>
      <c r="F13525" s="1" t="s">
        <v>4932</v>
      </c>
      <c r="G13525" s="1" t="s">
        <v>89</v>
      </c>
      <c r="H13525" s="1">
        <v>45.0</v>
      </c>
      <c r="I13525" s="3">
        <v>43722.683546597225</v>
      </c>
      <c r="J13525" s="1">
        <v>1.70982027221007</v>
      </c>
      <c r="K13525" s="1" t="s">
        <v>24</v>
      </c>
      <c r="M13525" s="3">
        <v>43722.735590208336</v>
      </c>
    </row>
    <row r="13526">
      <c r="A13526" s="1">
        <v>13524.0</v>
      </c>
      <c r="B13526" s="1" t="s">
        <v>340</v>
      </c>
      <c r="C13526" s="1" t="s">
        <v>23531</v>
      </c>
      <c r="D13526" s="1" t="s">
        <v>1255</v>
      </c>
      <c r="E13526" s="1" t="s">
        <v>23532</v>
      </c>
      <c r="F13526" s="1" t="s">
        <v>344</v>
      </c>
      <c r="G13526" s="1" t="s">
        <v>39</v>
      </c>
      <c r="H13526" s="1">
        <v>45.0</v>
      </c>
      <c r="I13526" s="3">
        <v>43926.375</v>
      </c>
      <c r="J13526" s="1">
        <v>2.73243948653437</v>
      </c>
      <c r="K13526" s="1" t="s">
        <v>83</v>
      </c>
      <c r="M13526" s="3">
        <v>43926.341886539354</v>
      </c>
    </row>
    <row r="13527">
      <c r="A13527" s="1">
        <v>13525.0</v>
      </c>
      <c r="B13527" s="1" t="s">
        <v>434</v>
      </c>
      <c r="C13527" s="1" t="s">
        <v>23533</v>
      </c>
      <c r="D13527" s="1" t="s">
        <v>4125</v>
      </c>
      <c r="E13527" s="1" t="s">
        <v>23534</v>
      </c>
      <c r="F13527" s="1" t="s">
        <v>438</v>
      </c>
      <c r="G13527" s="1" t="s">
        <v>39</v>
      </c>
      <c r="H13527" s="1">
        <v>45.0</v>
      </c>
      <c r="I13527" s="3">
        <v>44003.270833333336</v>
      </c>
      <c r="J13527" s="1">
        <v>1.85271279920841</v>
      </c>
      <c r="K13527" s="1" t="s">
        <v>24</v>
      </c>
      <c r="M13527" s="3">
        <v>44003.303273171296</v>
      </c>
    </row>
    <row r="13528">
      <c r="A13528" s="1">
        <v>13526.0</v>
      </c>
      <c r="B13528" s="1" t="s">
        <v>4069</v>
      </c>
      <c r="C13528" s="1" t="s">
        <v>23535</v>
      </c>
      <c r="D13528" s="1" t="s">
        <v>1874</v>
      </c>
      <c r="E13528" s="1" t="s">
        <v>23536</v>
      </c>
      <c r="F13528" s="1" t="s">
        <v>4072</v>
      </c>
      <c r="G13528" s="1" t="s">
        <v>89</v>
      </c>
      <c r="H13528" s="1">
        <v>45.0</v>
      </c>
      <c r="I13528" s="3">
        <v>44231.634489571756</v>
      </c>
      <c r="J13528" s="1">
        <v>3.33775694798747</v>
      </c>
      <c r="K13528" s="1" t="s">
        <v>24</v>
      </c>
      <c r="M13528" s="3">
        <v>44231.65170094907</v>
      </c>
    </row>
    <row r="13529">
      <c r="A13529" s="1">
        <v>13527.0</v>
      </c>
      <c r="B13529" s="1" t="s">
        <v>2645</v>
      </c>
      <c r="C13529" s="1" t="s">
        <v>23537</v>
      </c>
      <c r="D13529" s="1" t="s">
        <v>4220</v>
      </c>
      <c r="E13529" s="1" t="s">
        <v>4311</v>
      </c>
      <c r="F13529" s="1" t="s">
        <v>2649</v>
      </c>
      <c r="G13529" s="1" t="s">
        <v>17</v>
      </c>
      <c r="H13529" s="1">
        <v>45.0</v>
      </c>
      <c r="I13529" s="3">
        <v>43888.583333333336</v>
      </c>
      <c r="J13529" s="1">
        <v>0.898248628260874</v>
      </c>
      <c r="K13529" s="1" t="s">
        <v>18</v>
      </c>
      <c r="M13529" s="3">
        <v>43888.60270038195</v>
      </c>
    </row>
    <row r="13530">
      <c r="A13530" s="1">
        <v>13528.0</v>
      </c>
      <c r="B13530" s="1" t="s">
        <v>385</v>
      </c>
      <c r="C13530" s="1" t="s">
        <v>23538</v>
      </c>
      <c r="D13530" s="1" t="s">
        <v>116</v>
      </c>
      <c r="E13530" s="1" t="s">
        <v>5197</v>
      </c>
      <c r="F13530" s="1" t="s">
        <v>388</v>
      </c>
      <c r="G13530" s="1" t="s">
        <v>17</v>
      </c>
      <c r="H13530" s="1">
        <v>45.0</v>
      </c>
      <c r="I13530" s="3">
        <v>43956.635416666664</v>
      </c>
      <c r="J13530" s="1">
        <v>3.64597216313441</v>
      </c>
      <c r="K13530" s="1" t="s">
        <v>24</v>
      </c>
      <c r="M13530" s="3">
        <v>43956.68320197917</v>
      </c>
    </row>
    <row r="13531">
      <c r="A13531" s="1">
        <v>13529.0</v>
      </c>
      <c r="B13531" s="1" t="s">
        <v>12367</v>
      </c>
      <c r="C13531" s="1" t="s">
        <v>23539</v>
      </c>
      <c r="D13531" s="1" t="s">
        <v>23540</v>
      </c>
      <c r="E13531" s="1" t="s">
        <v>23541</v>
      </c>
      <c r="F13531" s="1" t="s">
        <v>12370</v>
      </c>
      <c r="G13531" s="1" t="s">
        <v>89</v>
      </c>
      <c r="H13531" s="1">
        <v>45.0</v>
      </c>
      <c r="I13531" s="3">
        <v>44085.78472222222</v>
      </c>
      <c r="J13531" s="1">
        <v>2.3833684186745</v>
      </c>
      <c r="K13531" s="1" t="s">
        <v>56</v>
      </c>
      <c r="M13531" s="3">
        <v>44085.81397866898</v>
      </c>
    </row>
    <row r="13532">
      <c r="A13532" s="1">
        <v>13530.0</v>
      </c>
      <c r="B13532" s="1" t="s">
        <v>742</v>
      </c>
      <c r="C13532" s="1" t="s">
        <v>23542</v>
      </c>
      <c r="D13532" s="1" t="s">
        <v>148</v>
      </c>
      <c r="E13532" s="1" t="s">
        <v>1224</v>
      </c>
      <c r="F13532" s="1" t="s">
        <v>746</v>
      </c>
      <c r="G13532" s="1" t="s">
        <v>17</v>
      </c>
      <c r="H13532" s="1">
        <v>45.0</v>
      </c>
      <c r="I13532" s="3">
        <v>43850.583333333336</v>
      </c>
      <c r="J13532" s="1">
        <v>0.298448285032853</v>
      </c>
      <c r="K13532" s="1" t="s">
        <v>24</v>
      </c>
      <c r="M13532" s="3">
        <v>43850.60806267361</v>
      </c>
    </row>
    <row r="13533">
      <c r="A13533" s="1">
        <v>13531.0</v>
      </c>
      <c r="B13533" s="1" t="s">
        <v>63</v>
      </c>
      <c r="C13533" s="1" t="s">
        <v>23543</v>
      </c>
      <c r="D13533" s="1" t="s">
        <v>148</v>
      </c>
      <c r="E13533" s="1" t="s">
        <v>3736</v>
      </c>
      <c r="F13533" s="1" t="s">
        <v>67</v>
      </c>
      <c r="G13533" s="1" t="s">
        <v>17</v>
      </c>
      <c r="H13533" s="1">
        <v>45.0</v>
      </c>
      <c r="I13533" s="3">
        <v>44018.208333333336</v>
      </c>
      <c r="J13533" s="1">
        <v>0.997770319237737</v>
      </c>
      <c r="K13533" s="1" t="s">
        <v>24</v>
      </c>
      <c r="M13533" s="3">
        <v>44018.249672199076</v>
      </c>
    </row>
    <row r="13534">
      <c r="A13534" s="1">
        <v>13532.0</v>
      </c>
      <c r="B13534" s="1" t="s">
        <v>2645</v>
      </c>
      <c r="C13534" s="1" t="s">
        <v>23544</v>
      </c>
      <c r="D13534" s="1" t="s">
        <v>2647</v>
      </c>
      <c r="E13534" s="1" t="s">
        <v>2648</v>
      </c>
      <c r="F13534" s="1" t="s">
        <v>2649</v>
      </c>
      <c r="G13534" s="1" t="s">
        <v>17</v>
      </c>
      <c r="H13534" s="1">
        <v>45.0</v>
      </c>
      <c r="I13534" s="3">
        <v>43859.583333333336</v>
      </c>
      <c r="J13534" s="1">
        <v>1.75981937188988</v>
      </c>
      <c r="K13534" s="1" t="s">
        <v>18</v>
      </c>
      <c r="M13534" s="3">
        <v>43859.61480607639</v>
      </c>
    </row>
    <row r="13535">
      <c r="A13535" s="1">
        <v>13533.0</v>
      </c>
      <c r="B13535" s="1" t="s">
        <v>293</v>
      </c>
      <c r="C13535" s="1" t="s">
        <v>23545</v>
      </c>
      <c r="D13535" s="1" t="s">
        <v>588</v>
      </c>
      <c r="E13535" s="1" t="s">
        <v>1698</v>
      </c>
      <c r="F13535" s="1" t="s">
        <v>297</v>
      </c>
      <c r="G13535" s="1" t="s">
        <v>17</v>
      </c>
      <c r="H13535" s="1">
        <v>45.0</v>
      </c>
      <c r="I13535" s="3">
        <v>43918.291666666664</v>
      </c>
      <c r="J13535" s="1">
        <v>1.04595184490774</v>
      </c>
      <c r="K13535" s="1" t="s">
        <v>62</v>
      </c>
      <c r="M13535" s="3">
        <v>43918.31024857639</v>
      </c>
    </row>
    <row r="13536">
      <c r="A13536" s="1">
        <v>13534.0</v>
      </c>
      <c r="B13536" s="1" t="s">
        <v>582</v>
      </c>
      <c r="C13536" s="1" t="s">
        <v>23546</v>
      </c>
      <c r="D13536" s="1" t="s">
        <v>5485</v>
      </c>
      <c r="E13536" s="1" t="s">
        <v>5486</v>
      </c>
      <c r="F13536" s="1" t="s">
        <v>586</v>
      </c>
      <c r="G13536" s="1" t="s">
        <v>35</v>
      </c>
      <c r="H13536" s="1">
        <v>45.0</v>
      </c>
      <c r="I13536" s="3">
        <v>43748.25</v>
      </c>
      <c r="J13536" s="1">
        <v>0.290684702763758</v>
      </c>
      <c r="K13536" s="1" t="s">
        <v>24</v>
      </c>
      <c r="M13536" s="3">
        <v>43748.29095393518</v>
      </c>
    </row>
    <row r="13537">
      <c r="A13537" s="1">
        <v>13535.0</v>
      </c>
      <c r="B13537" s="1" t="s">
        <v>1348</v>
      </c>
      <c r="C13537" s="1" t="s">
        <v>23547</v>
      </c>
      <c r="D13537" s="1" t="s">
        <v>182</v>
      </c>
      <c r="E13537" s="1" t="s">
        <v>23548</v>
      </c>
      <c r="F13537" s="1" t="s">
        <v>1352</v>
      </c>
      <c r="G13537" s="1" t="s">
        <v>39</v>
      </c>
      <c r="H13537" s="1">
        <v>45.0</v>
      </c>
      <c r="I13537" s="3">
        <v>44046.708333333336</v>
      </c>
      <c r="J13537" s="1">
        <v>2.42181850523767</v>
      </c>
      <c r="K13537" s="1" t="s">
        <v>18</v>
      </c>
      <c r="M13537" s="3">
        <v>44046.73971855324</v>
      </c>
    </row>
    <row r="13538">
      <c r="A13538" s="1">
        <v>13536.0</v>
      </c>
      <c r="B13538" s="1" t="s">
        <v>7895</v>
      </c>
      <c r="C13538" s="1" t="s">
        <v>23549</v>
      </c>
      <c r="D13538" s="1" t="s">
        <v>10443</v>
      </c>
      <c r="E13538" s="1" t="s">
        <v>23550</v>
      </c>
      <c r="F13538" s="1" t="s">
        <v>7899</v>
      </c>
      <c r="G13538" s="1" t="s">
        <v>89</v>
      </c>
      <c r="H13538" s="1">
        <v>45.0</v>
      </c>
      <c r="I13538" s="3">
        <v>44055.52912806713</v>
      </c>
      <c r="J13538" s="1">
        <v>1.58661645643777</v>
      </c>
      <c r="K13538" s="1" t="s">
        <v>18</v>
      </c>
      <c r="L13538" s="1" t="s">
        <v>1725</v>
      </c>
      <c r="M13538" s="3">
        <v>44055.56164638889</v>
      </c>
    </row>
    <row r="13539">
      <c r="A13539" s="1">
        <v>13537.0</v>
      </c>
      <c r="B13539" s="1" t="s">
        <v>655</v>
      </c>
      <c r="C13539" s="1" t="s">
        <v>23551</v>
      </c>
      <c r="D13539" s="1" t="s">
        <v>657</v>
      </c>
      <c r="E13539" s="1" t="s">
        <v>658</v>
      </c>
      <c r="F13539" s="1" t="s">
        <v>659</v>
      </c>
      <c r="G13539" s="1" t="s">
        <v>35</v>
      </c>
      <c r="H13539" s="1">
        <v>45.0</v>
      </c>
      <c r="I13539" s="3">
        <v>43591.458333333336</v>
      </c>
      <c r="J13539" s="1">
        <v>0.550872085436705</v>
      </c>
      <c r="K13539" s="1" t="s">
        <v>18</v>
      </c>
      <c r="M13539" s="3">
        <v>43591.4728703588</v>
      </c>
    </row>
    <row r="13540">
      <c r="A13540" s="1">
        <v>13538.0</v>
      </c>
      <c r="B13540" s="1" t="s">
        <v>1825</v>
      </c>
      <c r="C13540" s="1" t="s">
        <v>23552</v>
      </c>
      <c r="D13540" s="1" t="s">
        <v>3038</v>
      </c>
      <c r="E13540" s="1" t="s">
        <v>23553</v>
      </c>
      <c r="F13540" s="1" t="s">
        <v>1829</v>
      </c>
      <c r="G13540" s="1" t="s">
        <v>39</v>
      </c>
      <c r="H13540" s="1">
        <v>45.0</v>
      </c>
      <c r="I13540" s="3">
        <v>43802.208333333336</v>
      </c>
      <c r="J13540" s="1">
        <v>4.27821972173826</v>
      </c>
      <c r="K13540" s="1" t="s">
        <v>24</v>
      </c>
      <c r="M13540" s="3">
        <v>43802.244990196756</v>
      </c>
    </row>
    <row r="13541">
      <c r="A13541" s="1">
        <v>13539.0</v>
      </c>
      <c r="B13541" s="1" t="s">
        <v>806</v>
      </c>
      <c r="C13541" s="1" t="s">
        <v>23554</v>
      </c>
      <c r="D13541" s="1" t="s">
        <v>3811</v>
      </c>
      <c r="E13541" s="1" t="s">
        <v>2266</v>
      </c>
      <c r="F13541" s="1" t="s">
        <v>810</v>
      </c>
      <c r="G13541" s="1" t="s">
        <v>17</v>
      </c>
      <c r="H13541" s="1">
        <v>45.0</v>
      </c>
      <c r="I13541" s="3">
        <v>43803.666666666664</v>
      </c>
      <c r="J13541" s="1">
        <v>1.16135992892698</v>
      </c>
      <c r="K13541" s="1" t="s">
        <v>24</v>
      </c>
      <c r="M13541" s="3">
        <v>43803.6666390625</v>
      </c>
    </row>
    <row r="13542">
      <c r="A13542" s="1">
        <v>13540.0</v>
      </c>
      <c r="B13542" s="1" t="s">
        <v>2228</v>
      </c>
      <c r="C13542" s="1" t="s">
        <v>23555</v>
      </c>
      <c r="D13542" s="1" t="s">
        <v>5598</v>
      </c>
      <c r="E13542" s="1" t="s">
        <v>8144</v>
      </c>
      <c r="F13542" s="1" t="s">
        <v>2231</v>
      </c>
      <c r="G13542" s="1" t="s">
        <v>17</v>
      </c>
      <c r="H13542" s="1">
        <v>45.0</v>
      </c>
      <c r="I13542" s="3">
        <v>44118.416666666664</v>
      </c>
      <c r="J13542" s="1">
        <v>6.15144838777599</v>
      </c>
      <c r="K13542" s="1" t="s">
        <v>218</v>
      </c>
      <c r="L13542" s="1" t="s">
        <v>8145</v>
      </c>
      <c r="M13542" s="3">
        <v>44118.477694988425</v>
      </c>
    </row>
    <row r="13543">
      <c r="A13543" s="1">
        <v>13541.0</v>
      </c>
      <c r="B13543" s="1" t="s">
        <v>16818</v>
      </c>
      <c r="C13543" s="1" t="s">
        <v>23556</v>
      </c>
      <c r="D13543" s="1" t="s">
        <v>126</v>
      </c>
      <c r="E13543" s="1" t="s">
        <v>23557</v>
      </c>
      <c r="F13543" s="1" t="s">
        <v>16821</v>
      </c>
      <c r="G13543" s="1" t="s">
        <v>89</v>
      </c>
      <c r="H13543" s="1">
        <v>45.0</v>
      </c>
      <c r="I13543" s="3">
        <v>44106.41544625</v>
      </c>
      <c r="J13543" s="1">
        <v>3.23495048666885</v>
      </c>
      <c r="K13543" s="1" t="s">
        <v>62</v>
      </c>
      <c r="M13543" s="3">
        <v>44106.43132358796</v>
      </c>
    </row>
    <row r="13544">
      <c r="A13544" s="1">
        <v>13542.0</v>
      </c>
      <c r="B13544" s="1" t="s">
        <v>450</v>
      </c>
      <c r="C13544" s="1" t="s">
        <v>23558</v>
      </c>
      <c r="D13544" s="1" t="s">
        <v>3581</v>
      </c>
      <c r="E13544" s="1" t="s">
        <v>7853</v>
      </c>
      <c r="F13544" s="1" t="s">
        <v>454</v>
      </c>
      <c r="G13544" s="1" t="s">
        <v>17</v>
      </c>
      <c r="H13544" s="1">
        <v>45.0</v>
      </c>
      <c r="I13544" s="3">
        <v>44250.208333333336</v>
      </c>
      <c r="J13544" s="1">
        <v>2.46164323416341</v>
      </c>
      <c r="K13544" s="1" t="s">
        <v>24</v>
      </c>
      <c r="L13544" s="1" t="s">
        <v>238</v>
      </c>
      <c r="M13544" s="3">
        <v>44250.24117530093</v>
      </c>
    </row>
    <row r="13545">
      <c r="A13545" s="1">
        <v>13543.0</v>
      </c>
      <c r="B13545" s="1" t="s">
        <v>229</v>
      </c>
      <c r="C13545" s="1" t="s">
        <v>23559</v>
      </c>
      <c r="D13545" s="1" t="s">
        <v>1653</v>
      </c>
      <c r="E13545" s="1" t="s">
        <v>6341</v>
      </c>
      <c r="F13545" s="1" t="s">
        <v>232</v>
      </c>
      <c r="G13545" s="1" t="s">
        <v>35</v>
      </c>
      <c r="H13545" s="1">
        <v>45.0</v>
      </c>
      <c r="I13545" s="3">
        <v>43860.625</v>
      </c>
      <c r="J13545" s="1">
        <v>2.08838122031624</v>
      </c>
      <c r="K13545" s="1" t="s">
        <v>24</v>
      </c>
      <c r="M13545" s="3">
        <v>43860.68248780093</v>
      </c>
    </row>
    <row r="13546">
      <c r="A13546" s="1">
        <v>13544.0</v>
      </c>
      <c r="B13546" s="1" t="s">
        <v>413</v>
      </c>
      <c r="C13546" s="1" t="s">
        <v>23560</v>
      </c>
      <c r="D13546" s="1" t="s">
        <v>32</v>
      </c>
      <c r="E13546" s="1" t="s">
        <v>23561</v>
      </c>
      <c r="F13546" s="1" t="s">
        <v>417</v>
      </c>
      <c r="G13546" s="1" t="s">
        <v>39</v>
      </c>
      <c r="H13546" s="1">
        <v>45.0</v>
      </c>
      <c r="I13546" s="3">
        <v>44153.333333333336</v>
      </c>
      <c r="J13546" s="1">
        <v>2.50554085604499</v>
      </c>
      <c r="K13546" s="1" t="s">
        <v>24</v>
      </c>
      <c r="M13546" s="3">
        <v>44153.42947053241</v>
      </c>
    </row>
    <row r="13547">
      <c r="A13547" s="1">
        <v>13545.0</v>
      </c>
      <c r="B13547" s="1" t="s">
        <v>1690</v>
      </c>
      <c r="C13547" s="1" t="s">
        <v>23562</v>
      </c>
      <c r="D13547" s="1" t="s">
        <v>17352</v>
      </c>
      <c r="E13547" s="1" t="s">
        <v>23563</v>
      </c>
      <c r="F13547" s="1" t="s">
        <v>1694</v>
      </c>
      <c r="G13547" s="1" t="s">
        <v>89</v>
      </c>
      <c r="H13547" s="1">
        <v>45.0</v>
      </c>
      <c r="I13547" s="3">
        <v>43758.570862002314</v>
      </c>
      <c r="J13547" s="1">
        <v>1.2709695557239</v>
      </c>
      <c r="K13547" s="1" t="s">
        <v>56</v>
      </c>
      <c r="M13547" s="3">
        <v>43758.59142077546</v>
      </c>
    </row>
    <row r="13548">
      <c r="A13548" s="1">
        <v>13546.0</v>
      </c>
      <c r="B13548" s="1" t="s">
        <v>485</v>
      </c>
      <c r="C13548" s="1" t="s">
        <v>23564</v>
      </c>
      <c r="D13548" s="1" t="s">
        <v>383</v>
      </c>
      <c r="E13548" s="1" t="s">
        <v>7627</v>
      </c>
      <c r="F13548" s="1" t="s">
        <v>489</v>
      </c>
      <c r="G13548" s="1" t="s">
        <v>17</v>
      </c>
      <c r="H13548" s="1">
        <v>45.0</v>
      </c>
      <c r="I13548" s="3">
        <v>43957.666666666664</v>
      </c>
      <c r="J13548" s="1">
        <v>7.28274108248045</v>
      </c>
      <c r="K13548" s="1" t="s">
        <v>166</v>
      </c>
      <c r="M13548" s="3">
        <v>43957.69161800926</v>
      </c>
    </row>
    <row r="13549">
      <c r="A13549" s="1">
        <v>13547.0</v>
      </c>
      <c r="B13549" s="1" t="s">
        <v>1644</v>
      </c>
      <c r="C13549" s="1" t="s">
        <v>23565</v>
      </c>
      <c r="D13549" s="1" t="s">
        <v>1250</v>
      </c>
      <c r="E13549" s="1" t="s">
        <v>1646</v>
      </c>
      <c r="F13549" s="1" t="s">
        <v>1647</v>
      </c>
      <c r="G13549" s="1" t="s">
        <v>17</v>
      </c>
      <c r="H13549" s="1">
        <v>45.0</v>
      </c>
      <c r="I13549" s="3">
        <v>44121.791666666664</v>
      </c>
      <c r="J13549" s="1">
        <v>0.0162003679347979</v>
      </c>
      <c r="K13549" s="1" t="s">
        <v>24</v>
      </c>
      <c r="L13549" s="1" t="s">
        <v>741</v>
      </c>
      <c r="M13549" s="3">
        <v>44121.86086954861</v>
      </c>
    </row>
    <row r="13550">
      <c r="A13550" s="1">
        <v>13548.0</v>
      </c>
      <c r="B13550" s="1" t="s">
        <v>10264</v>
      </c>
      <c r="C13550" s="1" t="s">
        <v>23566</v>
      </c>
      <c r="D13550" s="1" t="s">
        <v>1637</v>
      </c>
      <c r="E13550" s="1" t="s">
        <v>23567</v>
      </c>
      <c r="F13550" s="1" t="s">
        <v>10268</v>
      </c>
      <c r="G13550" s="1" t="s">
        <v>89</v>
      </c>
      <c r="H13550" s="1">
        <v>45.0</v>
      </c>
      <c r="I13550" s="3">
        <v>44101.762028495374</v>
      </c>
      <c r="J13550" s="1">
        <v>0.374493374073239</v>
      </c>
      <c r="K13550" s="1" t="s">
        <v>2499</v>
      </c>
      <c r="L13550" s="1" t="s">
        <v>2499</v>
      </c>
      <c r="M13550" s="3">
        <v>44101.78847732639</v>
      </c>
    </row>
    <row r="13551">
      <c r="A13551" s="1">
        <v>13549.0</v>
      </c>
      <c r="B13551" s="1" t="s">
        <v>2467</v>
      </c>
      <c r="C13551" s="1" t="s">
        <v>23568</v>
      </c>
      <c r="D13551" s="1" t="s">
        <v>1255</v>
      </c>
      <c r="E13551" s="1" t="s">
        <v>4193</v>
      </c>
      <c r="F13551" s="1" t="s">
        <v>2470</v>
      </c>
      <c r="G13551" s="1" t="s">
        <v>17</v>
      </c>
      <c r="H13551" s="1">
        <v>45.0</v>
      </c>
      <c r="I13551" s="3">
        <v>44117.583333333336</v>
      </c>
      <c r="J13551" s="1">
        <v>0.190496880443523</v>
      </c>
      <c r="K13551" s="1" t="s">
        <v>83</v>
      </c>
      <c r="M13551" s="3">
        <v>44117.59011358796</v>
      </c>
    </row>
    <row r="13552">
      <c r="A13552" s="1">
        <v>13550.0</v>
      </c>
      <c r="B13552" s="1" t="s">
        <v>136</v>
      </c>
      <c r="C13552" s="1" t="s">
        <v>23569</v>
      </c>
      <c r="D13552" s="1" t="s">
        <v>5995</v>
      </c>
      <c r="E13552" s="1" t="s">
        <v>5996</v>
      </c>
      <c r="F13552" s="1" t="s">
        <v>140</v>
      </c>
      <c r="G13552" s="1" t="s">
        <v>17</v>
      </c>
      <c r="H13552" s="1">
        <v>45.0</v>
      </c>
      <c r="I13552" s="3">
        <v>43876.375</v>
      </c>
      <c r="J13552" s="1">
        <v>1.5751777145627</v>
      </c>
      <c r="K13552" s="1" t="s">
        <v>18</v>
      </c>
      <c r="M13552" s="3">
        <v>43876.392126122686</v>
      </c>
    </row>
    <row r="13553">
      <c r="A13553" s="1">
        <v>13551.0</v>
      </c>
      <c r="B13553" s="1" t="s">
        <v>5681</v>
      </c>
      <c r="C13553" s="1" t="s">
        <v>23570</v>
      </c>
      <c r="D13553" s="1" t="s">
        <v>2248</v>
      </c>
      <c r="E13553" s="1" t="s">
        <v>23571</v>
      </c>
      <c r="F13553" s="1" t="s">
        <v>5684</v>
      </c>
      <c r="G13553" s="1" t="s">
        <v>45</v>
      </c>
      <c r="H13553" s="1">
        <v>45.0</v>
      </c>
      <c r="I13553" s="3">
        <v>44229.233537314816</v>
      </c>
      <c r="J13553" s="1">
        <v>3.13739939296122</v>
      </c>
      <c r="K13553" s="1" t="s">
        <v>24</v>
      </c>
      <c r="L13553" s="1" t="s">
        <v>5685</v>
      </c>
      <c r="M13553" s="3">
        <v>44229.262382719906</v>
      </c>
    </row>
    <row r="13554">
      <c r="A13554" s="1">
        <v>13552.0</v>
      </c>
      <c r="B13554" s="1" t="s">
        <v>953</v>
      </c>
      <c r="C13554" s="1" t="s">
        <v>23572</v>
      </c>
      <c r="D13554" s="1" t="s">
        <v>49</v>
      </c>
      <c r="E13554" s="1" t="s">
        <v>23573</v>
      </c>
      <c r="F13554" s="1" t="s">
        <v>1040</v>
      </c>
      <c r="G13554" s="1" t="s">
        <v>39</v>
      </c>
      <c r="H13554" s="1">
        <v>45.0</v>
      </c>
      <c r="I13554" s="3">
        <v>43929.625</v>
      </c>
      <c r="J13554" s="1">
        <v>2.7420240665951</v>
      </c>
      <c r="K13554" s="1" t="s">
        <v>18</v>
      </c>
      <c r="M13554" s="3">
        <v>43929.649483263885</v>
      </c>
    </row>
    <row r="13555">
      <c r="A13555" s="1">
        <v>13553.0</v>
      </c>
      <c r="B13555" s="1" t="s">
        <v>727</v>
      </c>
      <c r="C13555" s="1" t="s">
        <v>23574</v>
      </c>
      <c r="D13555" s="1" t="s">
        <v>701</v>
      </c>
      <c r="E13555" s="1" t="s">
        <v>9543</v>
      </c>
      <c r="F13555" s="1" t="s">
        <v>731</v>
      </c>
      <c r="G13555" s="1" t="s">
        <v>35</v>
      </c>
      <c r="H13555" s="1">
        <v>45.0</v>
      </c>
      <c r="I13555" s="3">
        <v>44176.65625</v>
      </c>
      <c r="J13555" s="1">
        <v>2.4791795866597</v>
      </c>
      <c r="K13555" s="1" t="s">
        <v>24</v>
      </c>
      <c r="L13555" s="1" t="s">
        <v>741</v>
      </c>
      <c r="M13555" s="3">
        <v>44176.691659930555</v>
      </c>
    </row>
    <row r="13556">
      <c r="A13556" s="1">
        <v>13554.0</v>
      </c>
      <c r="B13556" s="1" t="s">
        <v>2944</v>
      </c>
      <c r="C13556" s="1" t="s">
        <v>23575</v>
      </c>
      <c r="D13556" s="1" t="s">
        <v>818</v>
      </c>
      <c r="E13556" s="1" t="s">
        <v>23576</v>
      </c>
      <c r="F13556" s="1" t="s">
        <v>2947</v>
      </c>
      <c r="G13556" s="1" t="s">
        <v>39</v>
      </c>
      <c r="H13556" s="1">
        <v>45.0</v>
      </c>
      <c r="I13556" s="3">
        <v>44223.6875</v>
      </c>
      <c r="J13556" s="1">
        <v>1.52191763873769</v>
      </c>
      <c r="K13556" s="1" t="s">
        <v>18</v>
      </c>
      <c r="L13556" s="1" t="s">
        <v>1047</v>
      </c>
      <c r="M13556" s="3">
        <v>44223.68123931713</v>
      </c>
    </row>
    <row r="13557">
      <c r="A13557" s="1">
        <v>13555.0</v>
      </c>
      <c r="B13557" s="1" t="s">
        <v>4873</v>
      </c>
      <c r="C13557" s="1" t="s">
        <v>23577</v>
      </c>
      <c r="D13557" s="1" t="s">
        <v>2521</v>
      </c>
      <c r="E13557" s="1" t="s">
        <v>23578</v>
      </c>
      <c r="F13557" s="1" t="s">
        <v>4877</v>
      </c>
      <c r="G13557" s="1" t="s">
        <v>89</v>
      </c>
      <c r="H13557" s="1">
        <v>45.0</v>
      </c>
      <c r="I13557" s="3">
        <v>43830.522589375</v>
      </c>
      <c r="J13557" s="1">
        <v>1.52194577748107</v>
      </c>
      <c r="K13557" s="1" t="s">
        <v>18</v>
      </c>
      <c r="M13557" s="3">
        <v>43830.5488253588</v>
      </c>
    </row>
    <row r="13558">
      <c r="A13558" s="1">
        <v>13556.0</v>
      </c>
      <c r="B13558" s="1" t="s">
        <v>340</v>
      </c>
      <c r="C13558" s="1" t="s">
        <v>23579</v>
      </c>
      <c r="D13558" s="1" t="s">
        <v>2994</v>
      </c>
      <c r="E13558" s="1" t="s">
        <v>23580</v>
      </c>
      <c r="F13558" s="1" t="s">
        <v>344</v>
      </c>
      <c r="G13558" s="1" t="s">
        <v>39</v>
      </c>
      <c r="H13558" s="1">
        <v>45.0</v>
      </c>
      <c r="I13558" s="3">
        <v>44225.541666666664</v>
      </c>
      <c r="J13558" s="1">
        <v>2.70825816553977</v>
      </c>
      <c r="K13558" s="1" t="s">
        <v>83</v>
      </c>
      <c r="M13558" s="3">
        <v>44225.57296049769</v>
      </c>
    </row>
    <row r="13559">
      <c r="A13559" s="1">
        <v>13557.0</v>
      </c>
      <c r="B13559" s="1" t="s">
        <v>385</v>
      </c>
      <c r="C13559" s="1" t="s">
        <v>23581</v>
      </c>
      <c r="D13559" s="1" t="s">
        <v>3403</v>
      </c>
      <c r="E13559" s="1" t="s">
        <v>23582</v>
      </c>
      <c r="F13559" s="1" t="s">
        <v>388</v>
      </c>
      <c r="G13559" s="1" t="s">
        <v>39</v>
      </c>
      <c r="H13559" s="1">
        <v>45.0</v>
      </c>
      <c r="I13559" s="3">
        <v>43820.666666666664</v>
      </c>
      <c r="J13559" s="1">
        <v>2.49049708218454</v>
      </c>
      <c r="K13559" s="1" t="s">
        <v>24</v>
      </c>
      <c r="M13559" s="3">
        <v>43820.71480659722</v>
      </c>
    </row>
    <row r="13560">
      <c r="A13560" s="1">
        <v>13558.0</v>
      </c>
      <c r="B13560" s="1" t="s">
        <v>732</v>
      </c>
      <c r="C13560" s="1" t="s">
        <v>23583</v>
      </c>
      <c r="D13560" s="1" t="s">
        <v>5064</v>
      </c>
      <c r="E13560" s="1" t="s">
        <v>3404</v>
      </c>
      <c r="F13560" s="1" t="s">
        <v>735</v>
      </c>
      <c r="G13560" s="1" t="s">
        <v>17</v>
      </c>
      <c r="H13560" s="1">
        <v>45.0</v>
      </c>
      <c r="I13560" s="3">
        <v>44225.729166666664</v>
      </c>
      <c r="J13560" s="1">
        <v>2.3234523269128</v>
      </c>
      <c r="K13560" s="1" t="s">
        <v>24</v>
      </c>
      <c r="M13560" s="3">
        <v>44225.755031863424</v>
      </c>
    </row>
    <row r="13561">
      <c r="A13561" s="1">
        <v>13559.0</v>
      </c>
      <c r="B13561" s="1" t="s">
        <v>293</v>
      </c>
      <c r="C13561" s="1" t="s">
        <v>23584</v>
      </c>
      <c r="D13561" s="1" t="s">
        <v>1186</v>
      </c>
      <c r="E13561" s="1" t="s">
        <v>6729</v>
      </c>
      <c r="F13561" s="1" t="s">
        <v>297</v>
      </c>
      <c r="G13561" s="1" t="s">
        <v>17</v>
      </c>
      <c r="H13561" s="1">
        <v>45.0</v>
      </c>
      <c r="I13561" s="3">
        <v>44207.791666666664</v>
      </c>
      <c r="J13561" s="1">
        <v>1.22547981720769</v>
      </c>
      <c r="K13561" s="1" t="s">
        <v>62</v>
      </c>
      <c r="L13561" s="1" t="s">
        <v>1188</v>
      </c>
      <c r="M13561" s="3">
        <v>44207.7354403125</v>
      </c>
    </row>
    <row r="13562">
      <c r="A13562" s="1">
        <v>13560.0</v>
      </c>
      <c r="B13562" s="1" t="s">
        <v>23585</v>
      </c>
      <c r="C13562" s="1" t="s">
        <v>23586</v>
      </c>
      <c r="D13562" s="1" t="s">
        <v>9099</v>
      </c>
      <c r="E13562" s="1" t="s">
        <v>23587</v>
      </c>
      <c r="F13562" s="1" t="s">
        <v>23588</v>
      </c>
      <c r="G13562" s="1" t="s">
        <v>89</v>
      </c>
      <c r="H13562" s="1">
        <v>45.0</v>
      </c>
      <c r="I13562" s="3">
        <v>43866.38460561343</v>
      </c>
      <c r="J13562" s="1">
        <v>1.91628113330615</v>
      </c>
      <c r="K13562" s="1" t="s">
        <v>2499</v>
      </c>
      <c r="M13562" s="3">
        <v>43866.41401368056</v>
      </c>
    </row>
    <row r="13563">
      <c r="A13563" s="1">
        <v>13561.0</v>
      </c>
      <c r="B13563" s="1" t="s">
        <v>5739</v>
      </c>
      <c r="C13563" s="1" t="s">
        <v>23589</v>
      </c>
      <c r="D13563" s="1" t="s">
        <v>275</v>
      </c>
      <c r="E13563" s="1" t="s">
        <v>23590</v>
      </c>
      <c r="F13563" s="1" t="s">
        <v>5743</v>
      </c>
      <c r="G13563" s="1" t="s">
        <v>45</v>
      </c>
      <c r="H13563" s="1">
        <v>45.0</v>
      </c>
      <c r="I13563" s="3">
        <v>44169.68940603009</v>
      </c>
      <c r="J13563" s="1">
        <v>1.5808614613203</v>
      </c>
      <c r="K13563" s="1" t="s">
        <v>24</v>
      </c>
      <c r="L13563" s="1" t="s">
        <v>741</v>
      </c>
      <c r="M13563" s="3">
        <v>44169.721611319444</v>
      </c>
    </row>
    <row r="13564">
      <c r="A13564" s="1">
        <v>13562.0</v>
      </c>
      <c r="B13564" s="1" t="s">
        <v>68</v>
      </c>
      <c r="C13564" s="1" t="s">
        <v>23591</v>
      </c>
      <c r="D13564" s="1" t="s">
        <v>968</v>
      </c>
      <c r="E13564" s="1" t="s">
        <v>23592</v>
      </c>
      <c r="F13564" s="1" t="s">
        <v>72</v>
      </c>
      <c r="G13564" s="1" t="s">
        <v>89</v>
      </c>
      <c r="H13564" s="1">
        <v>45.0</v>
      </c>
      <c r="I13564" s="3">
        <v>43817.35801994213</v>
      </c>
      <c r="J13564" s="1">
        <v>3.20260499662564</v>
      </c>
      <c r="K13564" s="1" t="s">
        <v>24</v>
      </c>
      <c r="M13564" s="3">
        <v>43817.38451142361</v>
      </c>
    </row>
    <row r="13565">
      <c r="A13565" s="1">
        <v>13563.0</v>
      </c>
      <c r="B13565" s="1" t="s">
        <v>7286</v>
      </c>
      <c r="C13565" s="1" t="s">
        <v>23593</v>
      </c>
      <c r="D13565" s="1" t="s">
        <v>1403</v>
      </c>
      <c r="E13565" s="1" t="s">
        <v>23594</v>
      </c>
      <c r="F13565" s="1" t="s">
        <v>7290</v>
      </c>
      <c r="G13565" s="1" t="s">
        <v>39</v>
      </c>
      <c r="H13565" s="1">
        <v>45.0</v>
      </c>
      <c r="I13565" s="3">
        <v>44242.6875</v>
      </c>
      <c r="J13565" s="1">
        <v>1.95558999066804</v>
      </c>
      <c r="K13565" s="1" t="s">
        <v>1406</v>
      </c>
      <c r="M13565" s="3">
        <v>44242.71537641204</v>
      </c>
    </row>
    <row r="13566">
      <c r="A13566" s="1">
        <v>13564.0</v>
      </c>
      <c r="B13566" s="1" t="s">
        <v>1800</v>
      </c>
      <c r="C13566" s="1" t="s">
        <v>23595</v>
      </c>
      <c r="D13566" s="1" t="s">
        <v>1802</v>
      </c>
      <c r="E13566" s="1" t="s">
        <v>6827</v>
      </c>
      <c r="F13566" s="1" t="s">
        <v>1804</v>
      </c>
      <c r="G13566" s="1" t="s">
        <v>17</v>
      </c>
      <c r="H13566" s="1">
        <v>45.0</v>
      </c>
      <c r="I13566" s="3">
        <v>43886.25</v>
      </c>
      <c r="J13566" s="1">
        <v>3.75841878136183</v>
      </c>
      <c r="K13566" s="1" t="s">
        <v>83</v>
      </c>
      <c r="M13566" s="3">
        <v>43886.28923003472</v>
      </c>
    </row>
    <row r="13567">
      <c r="A13567" s="1">
        <v>13565.0</v>
      </c>
      <c r="B13567" s="1" t="s">
        <v>6585</v>
      </c>
      <c r="C13567" s="1" t="s">
        <v>23596</v>
      </c>
      <c r="D13567" s="1" t="s">
        <v>93</v>
      </c>
      <c r="E13567" s="1" t="s">
        <v>12254</v>
      </c>
      <c r="F13567" s="1" t="s">
        <v>6588</v>
      </c>
      <c r="G13567" s="1" t="s">
        <v>35</v>
      </c>
      <c r="H13567" s="1">
        <v>45.0</v>
      </c>
      <c r="I13567" s="3">
        <v>44175.197916666664</v>
      </c>
      <c r="J13567" s="1">
        <v>1.01293927260343</v>
      </c>
      <c r="K13567" s="1" t="s">
        <v>159</v>
      </c>
      <c r="M13567" s="3">
        <v>44175.29418978009</v>
      </c>
    </row>
    <row r="13568">
      <c r="A13568" s="1">
        <v>13566.0</v>
      </c>
      <c r="B13568" s="1" t="s">
        <v>732</v>
      </c>
      <c r="C13568" s="1" t="s">
        <v>23597</v>
      </c>
      <c r="D13568" s="1" t="s">
        <v>3403</v>
      </c>
      <c r="E13568" s="1" t="s">
        <v>3404</v>
      </c>
      <c r="F13568" s="1" t="s">
        <v>735</v>
      </c>
      <c r="G13568" s="1" t="s">
        <v>17</v>
      </c>
      <c r="H13568" s="1">
        <v>45.0</v>
      </c>
      <c r="I13568" s="3">
        <v>44209.4375</v>
      </c>
      <c r="J13568" s="1">
        <v>3.11706629885999</v>
      </c>
      <c r="K13568" s="1" t="s">
        <v>24</v>
      </c>
      <c r="M13568" s="3">
        <v>44209.44392375</v>
      </c>
    </row>
    <row r="13569">
      <c r="A13569" s="1">
        <v>13567.0</v>
      </c>
      <c r="B13569" s="1" t="s">
        <v>684</v>
      </c>
      <c r="C13569" s="1" t="s">
        <v>23598</v>
      </c>
      <c r="D13569" s="1" t="s">
        <v>686</v>
      </c>
      <c r="E13569" s="1" t="s">
        <v>3990</v>
      </c>
      <c r="F13569" s="1" t="s">
        <v>688</v>
      </c>
      <c r="G13569" s="1" t="s">
        <v>17</v>
      </c>
      <c r="H13569" s="1">
        <v>45.0</v>
      </c>
      <c r="I13569" s="3">
        <v>44208.395833333336</v>
      </c>
      <c r="J13569" s="1">
        <v>0.0</v>
      </c>
      <c r="K13569" s="1" t="s">
        <v>689</v>
      </c>
      <c r="L13569" s="1" t="s">
        <v>690</v>
      </c>
      <c r="M13569" s="3">
        <v>44208.46476456019</v>
      </c>
    </row>
    <row r="13570">
      <c r="A13570" s="1">
        <v>13568.0</v>
      </c>
      <c r="B13570" s="1" t="s">
        <v>4682</v>
      </c>
      <c r="C13570" s="1" t="s">
        <v>23599</v>
      </c>
      <c r="D13570" s="1" t="s">
        <v>1494</v>
      </c>
      <c r="E13570" s="1" t="s">
        <v>23600</v>
      </c>
      <c r="F13570" s="1" t="s">
        <v>4685</v>
      </c>
      <c r="G13570" s="1" t="s">
        <v>39</v>
      </c>
      <c r="H13570" s="1">
        <v>45.0</v>
      </c>
      <c r="I13570" s="3">
        <v>44057.71875</v>
      </c>
      <c r="J13570" s="1">
        <v>1.44307381993557</v>
      </c>
      <c r="K13570" s="1" t="s">
        <v>46</v>
      </c>
      <c r="M13570" s="3">
        <v>44057.753036145834</v>
      </c>
    </row>
    <row r="13571">
      <c r="A13571" s="1">
        <v>13569.0</v>
      </c>
      <c r="B13571" s="1" t="s">
        <v>788</v>
      </c>
      <c r="C13571" s="1" t="s">
        <v>23601</v>
      </c>
      <c r="D13571" s="1" t="s">
        <v>518</v>
      </c>
      <c r="E13571" s="1" t="s">
        <v>790</v>
      </c>
      <c r="F13571" s="1" t="s">
        <v>791</v>
      </c>
      <c r="G13571" s="1" t="s">
        <v>17</v>
      </c>
      <c r="H13571" s="1">
        <v>45.0</v>
      </c>
      <c r="I13571" s="3">
        <v>44163.708333333336</v>
      </c>
      <c r="J13571" s="1">
        <v>0.638340854034871</v>
      </c>
      <c r="K13571" s="1" t="s">
        <v>24</v>
      </c>
      <c r="M13571" s="3">
        <v>44163.7006528125</v>
      </c>
    </row>
    <row r="13572">
      <c r="A13572" s="1">
        <v>13570.0</v>
      </c>
      <c r="B13572" s="1" t="s">
        <v>196</v>
      </c>
      <c r="C13572" s="1" t="s">
        <v>23602</v>
      </c>
      <c r="D13572" s="1" t="s">
        <v>198</v>
      </c>
      <c r="E13572" s="1" t="s">
        <v>199</v>
      </c>
      <c r="F13572" s="1" t="s">
        <v>200</v>
      </c>
      <c r="G13572" s="1" t="s">
        <v>17</v>
      </c>
      <c r="H13572" s="1">
        <v>45.0</v>
      </c>
      <c r="I13572" s="3">
        <v>44172.229166666664</v>
      </c>
      <c r="J13572" s="1">
        <v>2.30346683276117</v>
      </c>
      <c r="K13572" s="1" t="s">
        <v>24</v>
      </c>
      <c r="M13572" s="3">
        <v>44172.26781549768</v>
      </c>
    </row>
    <row r="13573">
      <c r="A13573" s="1">
        <v>13571.0</v>
      </c>
      <c r="B13573" s="1" t="s">
        <v>536</v>
      </c>
      <c r="C13573" s="1" t="s">
        <v>23603</v>
      </c>
      <c r="D13573" s="1" t="s">
        <v>396</v>
      </c>
      <c r="E13573" s="1" t="s">
        <v>3114</v>
      </c>
      <c r="F13573" s="1" t="s">
        <v>539</v>
      </c>
      <c r="G13573" s="1" t="s">
        <v>17</v>
      </c>
      <c r="H13573" s="1">
        <v>45.0</v>
      </c>
      <c r="I13573" s="3">
        <v>43717.25</v>
      </c>
      <c r="J13573" s="1">
        <v>0.00190111106039835</v>
      </c>
      <c r="K13573" s="1" t="s">
        <v>83</v>
      </c>
      <c r="M13573" s="3">
        <v>43691.79082177083</v>
      </c>
    </row>
    <row r="13574">
      <c r="A13574" s="1">
        <v>13572.0</v>
      </c>
      <c r="B13574" s="1" t="s">
        <v>4069</v>
      </c>
      <c r="C13574" s="1" t="s">
        <v>23604</v>
      </c>
      <c r="D13574" s="1" t="s">
        <v>32</v>
      </c>
      <c r="E13574" s="1" t="s">
        <v>23605</v>
      </c>
      <c r="F13574" s="1" t="s">
        <v>4072</v>
      </c>
      <c r="G13574" s="1" t="s">
        <v>39</v>
      </c>
      <c r="H13574" s="1">
        <v>45.0</v>
      </c>
      <c r="I13574" s="3">
        <v>44117.635416666664</v>
      </c>
      <c r="J13574" s="1">
        <v>2.53812481132618</v>
      </c>
      <c r="K13574" s="1" t="s">
        <v>24</v>
      </c>
      <c r="M13574" s="3">
        <v>44117.659449652776</v>
      </c>
    </row>
    <row r="13575">
      <c r="A13575" s="1">
        <v>13573.0</v>
      </c>
      <c r="B13575" s="1" t="s">
        <v>12</v>
      </c>
      <c r="C13575" s="1" t="s">
        <v>23606</v>
      </c>
      <c r="D13575" s="1" t="s">
        <v>925</v>
      </c>
      <c r="E13575" s="1" t="s">
        <v>15</v>
      </c>
      <c r="F13575" s="1" t="s">
        <v>16</v>
      </c>
      <c r="G13575" s="1" t="s">
        <v>17</v>
      </c>
      <c r="H13575" s="1">
        <v>45.0</v>
      </c>
      <c r="I13575" s="3">
        <v>43789.625</v>
      </c>
      <c r="J13575" s="1">
        <v>0.0</v>
      </c>
      <c r="K13575" s="1" t="s">
        <v>18</v>
      </c>
      <c r="M13575" s="3">
        <v>43788.69702910879</v>
      </c>
    </row>
    <row r="13576">
      <c r="A13576" s="1">
        <v>13574.0</v>
      </c>
      <c r="B13576" s="1" t="s">
        <v>1090</v>
      </c>
      <c r="C13576" s="1" t="s">
        <v>23607</v>
      </c>
      <c r="D13576" s="1" t="s">
        <v>1092</v>
      </c>
      <c r="E13576" s="1" t="s">
        <v>1093</v>
      </c>
      <c r="F13576" s="1" t="s">
        <v>1094</v>
      </c>
      <c r="G13576" s="1" t="s">
        <v>17</v>
      </c>
      <c r="H13576" s="1">
        <v>45.0</v>
      </c>
      <c r="I13576" s="3">
        <v>44084.708333333336</v>
      </c>
      <c r="J13576" s="1">
        <v>1.33677370582859</v>
      </c>
      <c r="K13576" s="1" t="s">
        <v>166</v>
      </c>
      <c r="L13576" s="1" t="s">
        <v>167</v>
      </c>
      <c r="M13576" s="3">
        <v>44084.73354263889</v>
      </c>
    </row>
    <row r="13577">
      <c r="A13577" s="1">
        <v>13575.0</v>
      </c>
      <c r="B13577" s="1" t="s">
        <v>3670</v>
      </c>
      <c r="C13577" s="1" t="s">
        <v>23608</v>
      </c>
      <c r="D13577" s="1" t="s">
        <v>3672</v>
      </c>
      <c r="E13577" s="1" t="s">
        <v>23609</v>
      </c>
      <c r="F13577" s="1" t="s">
        <v>3674</v>
      </c>
      <c r="G13577" s="1" t="s">
        <v>89</v>
      </c>
      <c r="H13577" s="1">
        <v>45.0</v>
      </c>
      <c r="I13577" s="3">
        <v>44091.65496233796</v>
      </c>
      <c r="J13577" s="1">
        <v>0.915432974407473</v>
      </c>
      <c r="K13577" s="1" t="s">
        <v>166</v>
      </c>
      <c r="M13577" s="3">
        <v>44091.65563335648</v>
      </c>
    </row>
    <row r="13578">
      <c r="A13578" s="1">
        <v>13576.0</v>
      </c>
      <c r="B13578" s="1" t="s">
        <v>915</v>
      </c>
      <c r="C13578" s="1" t="s">
        <v>23610</v>
      </c>
      <c r="D13578" s="1" t="s">
        <v>503</v>
      </c>
      <c r="E13578" s="1" t="s">
        <v>5493</v>
      </c>
      <c r="F13578" s="1" t="s">
        <v>1253</v>
      </c>
      <c r="G13578" s="1" t="s">
        <v>17</v>
      </c>
      <c r="H13578" s="1">
        <v>45.0</v>
      </c>
      <c r="I13578" s="3">
        <v>44126.645833333336</v>
      </c>
      <c r="J13578" s="1">
        <v>0.894810652208334</v>
      </c>
      <c r="K13578" s="1" t="s">
        <v>62</v>
      </c>
      <c r="M13578" s="3">
        <v>44126.681922881944</v>
      </c>
    </row>
    <row r="13579">
      <c r="A13579" s="1">
        <v>13577.0</v>
      </c>
      <c r="B13579" s="1" t="s">
        <v>1699</v>
      </c>
      <c r="C13579" s="1" t="s">
        <v>23611</v>
      </c>
      <c r="D13579" s="1" t="s">
        <v>701</v>
      </c>
      <c r="E13579" s="1" t="s">
        <v>1701</v>
      </c>
      <c r="F13579" s="1" t="s">
        <v>1702</v>
      </c>
      <c r="G13579" s="1" t="s">
        <v>35</v>
      </c>
      <c r="H13579" s="1">
        <v>45.0</v>
      </c>
      <c r="I13579" s="3">
        <v>44189.270833333336</v>
      </c>
      <c r="J13579" s="1">
        <v>2.59261969044026</v>
      </c>
      <c r="K13579" s="1" t="s">
        <v>24</v>
      </c>
      <c r="L13579" s="1" t="s">
        <v>1006</v>
      </c>
      <c r="M13579" s="3">
        <v>44189.32527555556</v>
      </c>
    </row>
    <row r="13580">
      <c r="A13580" s="1">
        <v>13578.0</v>
      </c>
      <c r="B13580" s="1" t="s">
        <v>119</v>
      </c>
      <c r="C13580" s="1" t="s">
        <v>23612</v>
      </c>
      <c r="D13580" s="1" t="s">
        <v>248</v>
      </c>
      <c r="E13580" s="1" t="s">
        <v>23613</v>
      </c>
      <c r="F13580" s="1" t="s">
        <v>123</v>
      </c>
      <c r="G13580" s="1" t="s">
        <v>39</v>
      </c>
      <c r="H13580" s="1">
        <v>45.0</v>
      </c>
      <c r="I13580" s="3">
        <v>43866.25</v>
      </c>
      <c r="J13580" s="1">
        <v>3.39877986568475</v>
      </c>
      <c r="K13580" s="1" t="s">
        <v>18</v>
      </c>
      <c r="M13580" s="3">
        <v>43866.31326650463</v>
      </c>
    </row>
    <row r="13581">
      <c r="A13581" s="1">
        <v>13579.0</v>
      </c>
      <c r="B13581" s="1" t="s">
        <v>354</v>
      </c>
      <c r="C13581" s="1" t="s">
        <v>23614</v>
      </c>
      <c r="D13581" s="1" t="s">
        <v>207</v>
      </c>
      <c r="E13581" s="1" t="s">
        <v>357</v>
      </c>
      <c r="F13581" s="1" t="s">
        <v>358</v>
      </c>
      <c r="G13581" s="1" t="s">
        <v>35</v>
      </c>
      <c r="H13581" s="1">
        <v>45.0</v>
      </c>
      <c r="I13581" s="3">
        <v>44054.666666666664</v>
      </c>
      <c r="J13581" s="1">
        <v>1.68745884953322</v>
      </c>
      <c r="K13581" s="1" t="s">
        <v>24</v>
      </c>
      <c r="M13581" s="3">
        <v>44054.73071886574</v>
      </c>
    </row>
    <row r="13582">
      <c r="A13582" s="1">
        <v>13580.0</v>
      </c>
      <c r="B13582" s="1" t="s">
        <v>4014</v>
      </c>
      <c r="C13582" s="1" t="s">
        <v>23615</v>
      </c>
      <c r="D13582" s="1" t="s">
        <v>326</v>
      </c>
      <c r="E13582" s="1" t="s">
        <v>23616</v>
      </c>
      <c r="F13582" s="1" t="s">
        <v>4017</v>
      </c>
      <c r="G13582" s="1" t="s">
        <v>39</v>
      </c>
      <c r="H13582" s="1">
        <v>45.0</v>
      </c>
      <c r="I13582" s="3">
        <v>43803.75</v>
      </c>
      <c r="J13582" s="1">
        <v>1.67787463659722</v>
      </c>
      <c r="K13582" s="1" t="s">
        <v>24</v>
      </c>
      <c r="M13582" s="3">
        <v>43803.77962825231</v>
      </c>
    </row>
    <row r="13583">
      <c r="A13583" s="1">
        <v>13581.0</v>
      </c>
      <c r="B13583" s="1" t="s">
        <v>2581</v>
      </c>
      <c r="C13583" s="1" t="s">
        <v>23617</v>
      </c>
      <c r="D13583" s="1" t="s">
        <v>5934</v>
      </c>
      <c r="E13583" s="1" t="s">
        <v>23618</v>
      </c>
      <c r="F13583" s="1" t="s">
        <v>2585</v>
      </c>
      <c r="G13583" s="1" t="s">
        <v>39</v>
      </c>
      <c r="H13583" s="1">
        <v>45.0</v>
      </c>
      <c r="I13583" s="3">
        <v>44085.666666666664</v>
      </c>
      <c r="J13583" s="1">
        <v>2.16343528747707</v>
      </c>
      <c r="K13583" s="1" t="s">
        <v>159</v>
      </c>
      <c r="M13583" s="3">
        <v>44085.687737719905</v>
      </c>
    </row>
    <row r="13584">
      <c r="A13584" s="1">
        <v>13582.0</v>
      </c>
      <c r="B13584" s="1" t="s">
        <v>184</v>
      </c>
      <c r="C13584" s="1" t="s">
        <v>23619</v>
      </c>
      <c r="D13584" s="1" t="s">
        <v>148</v>
      </c>
      <c r="E13584" s="1" t="s">
        <v>1588</v>
      </c>
      <c r="F13584" s="1" t="s">
        <v>187</v>
      </c>
      <c r="G13584" s="1" t="s">
        <v>17</v>
      </c>
      <c r="H13584" s="1">
        <v>45.0</v>
      </c>
      <c r="I13584" s="3">
        <v>43951.40625</v>
      </c>
      <c r="J13584" s="1">
        <v>3.27423309580274</v>
      </c>
      <c r="K13584" s="1" t="s">
        <v>24</v>
      </c>
      <c r="M13584" s="3">
        <v>43951.365018344906</v>
      </c>
    </row>
    <row r="13585">
      <c r="A13585" s="1">
        <v>13583.0</v>
      </c>
      <c r="B13585" s="1" t="s">
        <v>953</v>
      </c>
      <c r="C13585" s="1" t="s">
        <v>23620</v>
      </c>
      <c r="D13585" s="1" t="s">
        <v>121</v>
      </c>
      <c r="E13585" s="1" t="s">
        <v>1108</v>
      </c>
      <c r="F13585" s="1" t="s">
        <v>1040</v>
      </c>
      <c r="G13585" s="1" t="s">
        <v>17</v>
      </c>
      <c r="H13585" s="1">
        <v>45.0</v>
      </c>
      <c r="I13585" s="3">
        <v>44090.166666666664</v>
      </c>
      <c r="J13585" s="1">
        <v>1.90004545041989</v>
      </c>
      <c r="K13585" s="1" t="s">
        <v>18</v>
      </c>
      <c r="M13585" s="3">
        <v>44090.202522893516</v>
      </c>
    </row>
    <row r="13586">
      <c r="A13586" s="1">
        <v>13584.0</v>
      </c>
      <c r="B13586" s="1" t="s">
        <v>1644</v>
      </c>
      <c r="C13586" s="1" t="s">
        <v>23621</v>
      </c>
      <c r="D13586" s="1" t="s">
        <v>1250</v>
      </c>
      <c r="E13586" s="1" t="s">
        <v>1646</v>
      </c>
      <c r="F13586" s="1" t="s">
        <v>1647</v>
      </c>
      <c r="G13586" s="1" t="s">
        <v>17</v>
      </c>
      <c r="H13586" s="1">
        <v>45.0</v>
      </c>
      <c r="I13586" s="3">
        <v>44133.791666666664</v>
      </c>
      <c r="J13586" s="1">
        <v>0.0</v>
      </c>
      <c r="K13586" s="1" t="s">
        <v>24</v>
      </c>
      <c r="L13586" s="1" t="s">
        <v>741</v>
      </c>
      <c r="M13586" s="3">
        <v>44133.22048225695</v>
      </c>
    </row>
    <row r="13587">
      <c r="A13587" s="1">
        <v>13585.0</v>
      </c>
      <c r="B13587" s="1" t="s">
        <v>3073</v>
      </c>
      <c r="C13587" s="1" t="s">
        <v>23622</v>
      </c>
      <c r="D13587" s="1" t="s">
        <v>326</v>
      </c>
      <c r="E13587" s="1" t="s">
        <v>6541</v>
      </c>
      <c r="F13587" s="1" t="s">
        <v>3419</v>
      </c>
      <c r="G13587" s="1" t="s">
        <v>17</v>
      </c>
      <c r="H13587" s="1">
        <v>45.0</v>
      </c>
      <c r="I13587" s="3">
        <v>44004.791666666664</v>
      </c>
      <c r="J13587" s="1">
        <v>0.0</v>
      </c>
      <c r="K13587" s="1" t="s">
        <v>24</v>
      </c>
      <c r="M13587" s="3">
        <v>44004.90085790509</v>
      </c>
    </row>
    <row r="13588">
      <c r="A13588" s="1">
        <v>13586.0</v>
      </c>
      <c r="B13588" s="1" t="s">
        <v>1315</v>
      </c>
      <c r="C13588" s="1" t="s">
        <v>23623</v>
      </c>
      <c r="D13588" s="1" t="s">
        <v>411</v>
      </c>
      <c r="E13588" s="1" t="s">
        <v>1524</v>
      </c>
      <c r="F13588" s="1" t="s">
        <v>1319</v>
      </c>
      <c r="G13588" s="1" t="s">
        <v>17</v>
      </c>
      <c r="H13588" s="1">
        <v>45.0</v>
      </c>
      <c r="I13588" s="3">
        <v>44056.5</v>
      </c>
      <c r="J13588" s="1">
        <v>0.0</v>
      </c>
      <c r="K13588" s="1" t="s">
        <v>18</v>
      </c>
      <c r="M13588" s="3">
        <v>44056.552632453706</v>
      </c>
    </row>
    <row r="13589">
      <c r="A13589" s="1">
        <v>13587.0</v>
      </c>
      <c r="B13589" s="1" t="s">
        <v>293</v>
      </c>
      <c r="C13589" s="1" t="s">
        <v>23624</v>
      </c>
      <c r="D13589" s="1" t="s">
        <v>1186</v>
      </c>
      <c r="E13589" s="1" t="s">
        <v>1187</v>
      </c>
      <c r="F13589" s="1" t="s">
        <v>297</v>
      </c>
      <c r="G13589" s="1" t="s">
        <v>17</v>
      </c>
      <c r="H13589" s="1">
        <v>45.0</v>
      </c>
      <c r="I13589" s="3">
        <v>44174.291666666664</v>
      </c>
      <c r="J13589" s="1">
        <v>2.6080176012309</v>
      </c>
      <c r="K13589" s="1" t="s">
        <v>62</v>
      </c>
      <c r="L13589" s="1" t="s">
        <v>1188</v>
      </c>
      <c r="M13589" s="3">
        <v>44174.38804391204</v>
      </c>
    </row>
    <row r="13590">
      <c r="A13590" s="1">
        <v>13588.0</v>
      </c>
      <c r="B13590" s="1" t="s">
        <v>12</v>
      </c>
      <c r="C13590" s="1" t="s">
        <v>23625</v>
      </c>
      <c r="D13590" s="1" t="s">
        <v>14</v>
      </c>
      <c r="E13590" s="1" t="s">
        <v>946</v>
      </c>
      <c r="F13590" s="1" t="s">
        <v>16</v>
      </c>
      <c r="G13590" s="1" t="s">
        <v>17</v>
      </c>
      <c r="H13590" s="1">
        <v>45.0</v>
      </c>
      <c r="I13590" s="3">
        <v>43765.625</v>
      </c>
      <c r="J13590" s="1">
        <v>1.23568427471543</v>
      </c>
      <c r="K13590" s="1" t="s">
        <v>18</v>
      </c>
      <c r="M13590" s="3">
        <v>43765.656220324076</v>
      </c>
    </row>
    <row r="13591">
      <c r="A13591" s="1">
        <v>13589.0</v>
      </c>
      <c r="B13591" s="1" t="s">
        <v>553</v>
      </c>
      <c r="C13591" s="1" t="s">
        <v>23626</v>
      </c>
      <c r="D13591" s="1" t="s">
        <v>555</v>
      </c>
      <c r="E13591" s="1" t="s">
        <v>4231</v>
      </c>
      <c r="F13591" s="1" t="s">
        <v>557</v>
      </c>
      <c r="G13591" s="1" t="s">
        <v>17</v>
      </c>
      <c r="H13591" s="1">
        <v>45.0</v>
      </c>
      <c r="I13591" s="3">
        <v>44172.895833333336</v>
      </c>
      <c r="J13591" s="1">
        <v>0.663530845721668</v>
      </c>
      <c r="K13591" s="1" t="s">
        <v>46</v>
      </c>
      <c r="L13591" s="1" t="s">
        <v>558</v>
      </c>
      <c r="M13591" s="3">
        <v>44173.34298525463</v>
      </c>
    </row>
    <row r="13592">
      <c r="A13592" s="1">
        <v>13590.0</v>
      </c>
      <c r="B13592" s="1" t="s">
        <v>853</v>
      </c>
      <c r="C13592" s="1" t="s">
        <v>23627</v>
      </c>
      <c r="D13592" s="1" t="s">
        <v>1806</v>
      </c>
      <c r="E13592" s="1" t="s">
        <v>1807</v>
      </c>
      <c r="F13592" s="1" t="s">
        <v>856</v>
      </c>
      <c r="G13592" s="1" t="s">
        <v>17</v>
      </c>
      <c r="H13592" s="1">
        <v>45.0</v>
      </c>
      <c r="I13592" s="3">
        <v>44090.541666666664</v>
      </c>
      <c r="J13592" s="1">
        <v>0.267458325614092</v>
      </c>
      <c r="K13592" s="1" t="s">
        <v>18</v>
      </c>
      <c r="M13592" s="3">
        <v>44090.5742071875</v>
      </c>
    </row>
    <row r="13593">
      <c r="A13593" s="1">
        <v>13591.0</v>
      </c>
      <c r="B13593" s="1" t="s">
        <v>12930</v>
      </c>
      <c r="C13593" s="1" t="s">
        <v>23628</v>
      </c>
      <c r="D13593" s="1" t="s">
        <v>106</v>
      </c>
      <c r="E13593" s="1" t="s">
        <v>23629</v>
      </c>
      <c r="F13593" s="1" t="s">
        <v>12934</v>
      </c>
      <c r="G13593" s="1" t="s">
        <v>39</v>
      </c>
      <c r="H13593" s="1">
        <v>45.0</v>
      </c>
      <c r="I13593" s="3">
        <v>43552.375</v>
      </c>
      <c r="J13593" s="1">
        <v>0.269552806160481</v>
      </c>
      <c r="K13593" s="1" t="s">
        <v>24</v>
      </c>
      <c r="M13593" s="3">
        <v>43552.4085143287</v>
      </c>
    </row>
    <row r="13594">
      <c r="A13594" s="1">
        <v>13592.0</v>
      </c>
      <c r="B13594" s="1" t="s">
        <v>298</v>
      </c>
      <c r="C13594" s="1" t="s">
        <v>23630</v>
      </c>
      <c r="D13594" s="1" t="s">
        <v>1446</v>
      </c>
      <c r="E13594" s="1" t="s">
        <v>12626</v>
      </c>
      <c r="F13594" s="1" t="s">
        <v>302</v>
      </c>
      <c r="G13594" s="1" t="s">
        <v>17</v>
      </c>
      <c r="H13594" s="1">
        <v>45.0</v>
      </c>
      <c r="I13594" s="3">
        <v>43962.416666666664</v>
      </c>
      <c r="J13594" s="1">
        <v>2.93927288612729</v>
      </c>
      <c r="K13594" s="1" t="s">
        <v>218</v>
      </c>
      <c r="M13594" s="3">
        <v>43962.45477622685</v>
      </c>
    </row>
    <row r="13595">
      <c r="A13595" s="1">
        <v>13593.0</v>
      </c>
      <c r="B13595" s="1" t="s">
        <v>385</v>
      </c>
      <c r="C13595" s="1" t="s">
        <v>23631</v>
      </c>
      <c r="D13595" s="1" t="s">
        <v>32</v>
      </c>
      <c r="E13595" s="1" t="s">
        <v>2481</v>
      </c>
      <c r="F13595" s="1" t="s">
        <v>388</v>
      </c>
      <c r="G13595" s="1" t="s">
        <v>17</v>
      </c>
      <c r="H13595" s="1">
        <v>45.0</v>
      </c>
      <c r="I13595" s="3">
        <v>44130.291666666664</v>
      </c>
      <c r="J13595" s="1">
        <v>0.0</v>
      </c>
      <c r="K13595" s="1" t="s">
        <v>24</v>
      </c>
      <c r="M13595" s="3">
        <v>44130.35617575231</v>
      </c>
    </row>
    <row r="13596">
      <c r="A13596" s="1">
        <v>13594.0</v>
      </c>
      <c r="B13596" s="1" t="s">
        <v>1489</v>
      </c>
      <c r="C13596" s="1" t="s">
        <v>23632</v>
      </c>
      <c r="D13596" s="1" t="s">
        <v>1096</v>
      </c>
      <c r="E13596" s="1" t="s">
        <v>20621</v>
      </c>
      <c r="F13596" s="1" t="s">
        <v>1492</v>
      </c>
      <c r="G13596" s="1" t="s">
        <v>17</v>
      </c>
      <c r="H13596" s="1">
        <v>45.0</v>
      </c>
      <c r="I13596" s="3">
        <v>43979.25</v>
      </c>
      <c r="J13596" s="1">
        <v>3.08783638089154</v>
      </c>
      <c r="K13596" s="1" t="s">
        <v>18</v>
      </c>
      <c r="M13596" s="3">
        <v>43979.30006703704</v>
      </c>
    </row>
    <row r="13597">
      <c r="A13597" s="1">
        <v>13595.0</v>
      </c>
      <c r="B13597" s="1" t="s">
        <v>4657</v>
      </c>
      <c r="C13597" s="1" t="s">
        <v>23633</v>
      </c>
      <c r="D13597" s="1" t="s">
        <v>2464</v>
      </c>
      <c r="E13597" s="1" t="s">
        <v>4659</v>
      </c>
      <c r="F13597" s="1" t="s">
        <v>4660</v>
      </c>
      <c r="G13597" s="1" t="s">
        <v>17</v>
      </c>
      <c r="H13597" s="1">
        <v>45.0</v>
      </c>
      <c r="I13597" s="3">
        <v>44074.770833333336</v>
      </c>
      <c r="J13597" s="1">
        <v>0.416314068957062</v>
      </c>
      <c r="K13597" s="1" t="s">
        <v>56</v>
      </c>
      <c r="L13597" s="1" t="s">
        <v>3023</v>
      </c>
      <c r="M13597" s="3">
        <v>44074.78001704861</v>
      </c>
    </row>
    <row r="13598">
      <c r="A13598" s="1">
        <v>13596.0</v>
      </c>
      <c r="B13598" s="1" t="s">
        <v>366</v>
      </c>
      <c r="C13598" s="1" t="s">
        <v>23634</v>
      </c>
      <c r="D13598" s="1" t="s">
        <v>1110</v>
      </c>
      <c r="E13598" s="1" t="s">
        <v>23635</v>
      </c>
      <c r="F13598" s="1" t="s">
        <v>370</v>
      </c>
      <c r="G13598" s="1" t="s">
        <v>39</v>
      </c>
      <c r="H13598" s="1">
        <v>45.0</v>
      </c>
      <c r="I13598" s="3">
        <v>44153.6875</v>
      </c>
      <c r="J13598" s="1">
        <v>1.15382555161419</v>
      </c>
      <c r="K13598" s="1" t="s">
        <v>166</v>
      </c>
      <c r="L13598" s="1" t="s">
        <v>167</v>
      </c>
      <c r="M13598" s="3">
        <v>44153.75656356481</v>
      </c>
    </row>
    <row r="13599">
      <c r="A13599" s="1">
        <v>13597.0</v>
      </c>
      <c r="B13599" s="1" t="s">
        <v>401</v>
      </c>
      <c r="C13599" s="1" t="s">
        <v>23636</v>
      </c>
      <c r="D13599" s="1" t="s">
        <v>749</v>
      </c>
      <c r="E13599" s="1" t="s">
        <v>23637</v>
      </c>
      <c r="F13599" s="1" t="s">
        <v>405</v>
      </c>
      <c r="G13599" s="1" t="s">
        <v>89</v>
      </c>
      <c r="H13599" s="1">
        <v>45.0</v>
      </c>
      <c r="I13599" s="3">
        <v>43774.84206200232</v>
      </c>
      <c r="J13599" s="1">
        <v>0.0</v>
      </c>
      <c r="K13599" s="1" t="s">
        <v>24</v>
      </c>
      <c r="M13599" s="3">
        <v>43774.801487094905</v>
      </c>
    </row>
    <row r="13600">
      <c r="A13600" s="1">
        <v>13598.0</v>
      </c>
      <c r="B13600" s="1" t="s">
        <v>97</v>
      </c>
      <c r="C13600" s="1" t="s">
        <v>23638</v>
      </c>
      <c r="D13600" s="1" t="s">
        <v>7828</v>
      </c>
      <c r="E13600" s="1" t="s">
        <v>23639</v>
      </c>
      <c r="F13600" s="1" t="s">
        <v>101</v>
      </c>
      <c r="G13600" s="1" t="s">
        <v>39</v>
      </c>
      <c r="H13600" s="1">
        <v>45.0</v>
      </c>
      <c r="I13600" s="3">
        <v>44040.6875</v>
      </c>
      <c r="J13600" s="1">
        <v>1.69470314155039</v>
      </c>
      <c r="K13600" s="1" t="s">
        <v>24</v>
      </c>
      <c r="M13600" s="3">
        <v>44040.72007040509</v>
      </c>
    </row>
    <row r="13601">
      <c r="A13601" s="1">
        <v>13599.0</v>
      </c>
      <c r="B13601" s="1" t="s">
        <v>1023</v>
      </c>
      <c r="C13601" s="1" t="s">
        <v>23640</v>
      </c>
      <c r="D13601" s="1" t="s">
        <v>1250</v>
      </c>
      <c r="E13601" s="1" t="s">
        <v>8523</v>
      </c>
      <c r="F13601" s="1" t="s">
        <v>1027</v>
      </c>
      <c r="G13601" s="1" t="s">
        <v>17</v>
      </c>
      <c r="H13601" s="1">
        <v>45.0</v>
      </c>
      <c r="I13601" s="3">
        <v>44034.197916666664</v>
      </c>
      <c r="J13601" s="1">
        <v>0.104294160215577</v>
      </c>
      <c r="K13601" s="1" t="s">
        <v>24</v>
      </c>
      <c r="M13601" s="3">
        <v>44034.233953449075</v>
      </c>
    </row>
    <row r="13602">
      <c r="A13602" s="1">
        <v>13600.0</v>
      </c>
      <c r="B13602" s="1" t="s">
        <v>742</v>
      </c>
      <c r="C13602" s="1" t="s">
        <v>23641</v>
      </c>
      <c r="D13602" s="1" t="s">
        <v>744</v>
      </c>
      <c r="E13602" s="1" t="s">
        <v>745</v>
      </c>
      <c r="F13602" s="1" t="s">
        <v>746</v>
      </c>
      <c r="G13602" s="1" t="s">
        <v>35</v>
      </c>
      <c r="H13602" s="1">
        <v>45.0</v>
      </c>
      <c r="I13602" s="3">
        <v>44196.270833333336</v>
      </c>
      <c r="J13602" s="1">
        <v>1.90842343025912</v>
      </c>
      <c r="K13602" s="1" t="s">
        <v>24</v>
      </c>
      <c r="L13602" s="1" t="s">
        <v>747</v>
      </c>
      <c r="M13602" s="3">
        <v>44196.30814809028</v>
      </c>
    </row>
    <row r="13603">
      <c r="A13603" s="1">
        <v>13601.0</v>
      </c>
      <c r="B13603" s="1" t="s">
        <v>582</v>
      </c>
      <c r="C13603" s="1" t="s">
        <v>23642</v>
      </c>
      <c r="D13603" s="1" t="s">
        <v>1029</v>
      </c>
      <c r="E13603" s="1" t="s">
        <v>3745</v>
      </c>
      <c r="F13603" s="1" t="s">
        <v>586</v>
      </c>
      <c r="G13603" s="1" t="s">
        <v>17</v>
      </c>
      <c r="H13603" s="1">
        <v>45.0</v>
      </c>
      <c r="I13603" s="3">
        <v>43825.625</v>
      </c>
      <c r="J13603" s="1">
        <v>2.28533826602064</v>
      </c>
      <c r="K13603" s="1" t="s">
        <v>24</v>
      </c>
      <c r="M13603" s="3">
        <v>43825.66053734954</v>
      </c>
    </row>
    <row r="13604">
      <c r="A13604" s="1">
        <v>13602.0</v>
      </c>
      <c r="B13604" s="1" t="s">
        <v>385</v>
      </c>
      <c r="C13604" s="1" t="s">
        <v>23643</v>
      </c>
      <c r="D13604" s="1" t="s">
        <v>116</v>
      </c>
      <c r="E13604" s="1" t="s">
        <v>3535</v>
      </c>
      <c r="F13604" s="1" t="s">
        <v>388</v>
      </c>
      <c r="G13604" s="1" t="s">
        <v>17</v>
      </c>
      <c r="H13604" s="1">
        <v>45.0</v>
      </c>
      <c r="I13604" s="3">
        <v>43775.5</v>
      </c>
      <c r="J13604" s="1">
        <v>6.66678691438624</v>
      </c>
      <c r="K13604" s="1" t="s">
        <v>24</v>
      </c>
      <c r="M13604" s="3">
        <v>43775.50843061342</v>
      </c>
    </row>
    <row r="13605">
      <c r="A13605" s="1">
        <v>13603.0</v>
      </c>
      <c r="B13605" s="1" t="s">
        <v>1126</v>
      </c>
      <c r="C13605" s="1" t="s">
        <v>23644</v>
      </c>
      <c r="D13605" s="1" t="s">
        <v>1128</v>
      </c>
      <c r="E13605" s="1" t="s">
        <v>9439</v>
      </c>
      <c r="F13605" s="1" t="s">
        <v>1130</v>
      </c>
      <c r="G13605" s="1" t="s">
        <v>17</v>
      </c>
      <c r="H13605" s="1">
        <v>45.0</v>
      </c>
      <c r="I13605" s="3">
        <v>44167.21875</v>
      </c>
      <c r="J13605" s="1">
        <v>1.35589458902151</v>
      </c>
      <c r="K13605" s="1" t="s">
        <v>24</v>
      </c>
      <c r="M13605" s="3">
        <v>44167.25530938657</v>
      </c>
    </row>
    <row r="13606">
      <c r="A13606" s="1">
        <v>13604.0</v>
      </c>
      <c r="B13606" s="1" t="s">
        <v>19</v>
      </c>
      <c r="C13606" s="1" t="s">
        <v>23645</v>
      </c>
      <c r="D13606" s="1" t="s">
        <v>3009</v>
      </c>
      <c r="E13606" s="1" t="s">
        <v>6443</v>
      </c>
      <c r="F13606" s="1" t="s">
        <v>23</v>
      </c>
      <c r="G13606" s="1" t="s">
        <v>35</v>
      </c>
      <c r="H13606" s="1">
        <v>45.0</v>
      </c>
      <c r="I13606" s="3">
        <v>43696.291666666664</v>
      </c>
      <c r="J13606" s="1">
        <v>1.84599184122342</v>
      </c>
      <c r="K13606" s="1" t="s">
        <v>24</v>
      </c>
      <c r="M13606" s="3">
        <v>43670.66778967593</v>
      </c>
    </row>
    <row r="13607">
      <c r="A13607" s="1">
        <v>13605.0</v>
      </c>
      <c r="B13607" s="1" t="s">
        <v>695</v>
      </c>
      <c r="C13607" s="1" t="s">
        <v>23646</v>
      </c>
      <c r="D13607" s="1" t="s">
        <v>19403</v>
      </c>
      <c r="E13607" s="1" t="s">
        <v>23647</v>
      </c>
      <c r="F13607" s="1" t="s">
        <v>698</v>
      </c>
      <c r="G13607" s="1" t="s">
        <v>39</v>
      </c>
      <c r="H13607" s="1">
        <v>45.0</v>
      </c>
      <c r="I13607" s="3">
        <v>44176.666666666664</v>
      </c>
      <c r="J13607" s="1">
        <v>2.98680838608479</v>
      </c>
      <c r="K13607" s="1" t="s">
        <v>18</v>
      </c>
      <c r="L13607" s="1" t="s">
        <v>699</v>
      </c>
      <c r="M13607" s="3">
        <v>44176.66271775463</v>
      </c>
    </row>
    <row r="13608">
      <c r="A13608" s="1">
        <v>13606.0</v>
      </c>
      <c r="B13608" s="1" t="s">
        <v>1007</v>
      </c>
      <c r="C13608" s="1" t="s">
        <v>23648</v>
      </c>
      <c r="D13608" s="1" t="s">
        <v>20448</v>
      </c>
      <c r="E13608" s="1" t="s">
        <v>23649</v>
      </c>
      <c r="F13608" s="1" t="s">
        <v>1010</v>
      </c>
      <c r="G13608" s="1" t="s">
        <v>39</v>
      </c>
      <c r="H13608" s="1">
        <v>45.0</v>
      </c>
      <c r="I13608" s="3">
        <v>44161.645833333336</v>
      </c>
      <c r="J13608" s="1">
        <v>2.51595525170261</v>
      </c>
      <c r="K13608" s="1" t="s">
        <v>18</v>
      </c>
      <c r="L13608" s="1" t="s">
        <v>1011</v>
      </c>
      <c r="M13608" s="3">
        <v>44161.678322824075</v>
      </c>
    </row>
    <row r="13609">
      <c r="A13609" s="1">
        <v>13607.0</v>
      </c>
      <c r="B13609" s="1" t="s">
        <v>7239</v>
      </c>
      <c r="C13609" s="1" t="s">
        <v>23650</v>
      </c>
      <c r="D13609" s="1" t="s">
        <v>1325</v>
      </c>
      <c r="E13609" s="1" t="s">
        <v>13203</v>
      </c>
      <c r="F13609" s="1" t="s">
        <v>7242</v>
      </c>
      <c r="G13609" s="1" t="s">
        <v>17</v>
      </c>
      <c r="H13609" s="1">
        <v>45.0</v>
      </c>
      <c r="I13609" s="3">
        <v>44172.333333333336</v>
      </c>
      <c r="J13609" s="1">
        <v>1.68855442388048</v>
      </c>
      <c r="K13609" s="1" t="s">
        <v>18</v>
      </c>
      <c r="L13609" s="1" t="s">
        <v>444</v>
      </c>
      <c r="M13609" s="3">
        <v>44172.371228703705</v>
      </c>
    </row>
    <row r="13610">
      <c r="A13610" s="1">
        <v>13608.0</v>
      </c>
      <c r="B13610" s="1" t="s">
        <v>324</v>
      </c>
      <c r="C13610" s="1" t="s">
        <v>23651</v>
      </c>
      <c r="D13610" s="1" t="s">
        <v>326</v>
      </c>
      <c r="E13610" s="1" t="s">
        <v>11440</v>
      </c>
      <c r="F13610" s="1" t="s">
        <v>328</v>
      </c>
      <c r="G13610" s="1" t="s">
        <v>17</v>
      </c>
      <c r="H13610" s="1">
        <v>45.0</v>
      </c>
      <c r="I13610" s="3">
        <v>44251.291666666664</v>
      </c>
      <c r="J13610" s="1">
        <v>160.2092</v>
      </c>
      <c r="K13610" s="1" t="s">
        <v>24</v>
      </c>
      <c r="M13610" s="3">
        <v>44251.30335797454</v>
      </c>
    </row>
    <row r="13611">
      <c r="A13611" s="1">
        <v>13609.0</v>
      </c>
      <c r="B13611" s="1" t="s">
        <v>119</v>
      </c>
      <c r="C13611" s="1" t="s">
        <v>23652</v>
      </c>
      <c r="D13611" s="1" t="s">
        <v>173</v>
      </c>
      <c r="E13611" s="1" t="s">
        <v>23653</v>
      </c>
      <c r="F13611" s="1" t="s">
        <v>123</v>
      </c>
      <c r="G13611" s="1" t="s">
        <v>39</v>
      </c>
      <c r="H13611" s="1">
        <v>45.0</v>
      </c>
      <c r="I13611" s="3">
        <v>43862.635416666664</v>
      </c>
      <c r="J13611" s="1">
        <v>2.71318639930171</v>
      </c>
      <c r="K13611" s="1" t="s">
        <v>18</v>
      </c>
      <c r="M13611" s="3">
        <v>43862.685658622686</v>
      </c>
    </row>
    <row r="13612">
      <c r="A13612" s="1">
        <v>13610.0</v>
      </c>
      <c r="B13612" s="1" t="s">
        <v>25</v>
      </c>
      <c r="C13612" s="1" t="s">
        <v>23654</v>
      </c>
      <c r="D13612" s="1" t="s">
        <v>2601</v>
      </c>
      <c r="E13612" s="1" t="s">
        <v>23655</v>
      </c>
      <c r="F13612" s="1" t="s">
        <v>29</v>
      </c>
      <c r="G13612" s="1" t="s">
        <v>39</v>
      </c>
      <c r="H13612" s="1">
        <v>45.0</v>
      </c>
      <c r="I13612" s="3">
        <v>43903.25</v>
      </c>
      <c r="J13612" s="1">
        <v>3.36089131908816</v>
      </c>
      <c r="K13612" s="1" t="s">
        <v>18</v>
      </c>
      <c r="M13612" s="3">
        <v>43903.288764351855</v>
      </c>
    </row>
    <row r="13613">
      <c r="A13613" s="1">
        <v>13611.0</v>
      </c>
      <c r="B13613" s="1" t="s">
        <v>2645</v>
      </c>
      <c r="C13613" s="1" t="s">
        <v>23656</v>
      </c>
      <c r="D13613" s="1" t="s">
        <v>4220</v>
      </c>
      <c r="E13613" s="1" t="s">
        <v>4311</v>
      </c>
      <c r="F13613" s="1" t="s">
        <v>2649</v>
      </c>
      <c r="G13613" s="1" t="s">
        <v>17</v>
      </c>
      <c r="H13613" s="1">
        <v>45.0</v>
      </c>
      <c r="I13613" s="3">
        <v>43909.583333333336</v>
      </c>
      <c r="J13613" s="1">
        <v>0.895579657050015</v>
      </c>
      <c r="K13613" s="1" t="s">
        <v>18</v>
      </c>
      <c r="M13613" s="3">
        <v>43909.60318032408</v>
      </c>
    </row>
    <row r="13614">
      <c r="A13614" s="1">
        <v>13612.0</v>
      </c>
      <c r="B13614" s="1" t="s">
        <v>4873</v>
      </c>
      <c r="C13614" s="1" t="s">
        <v>23657</v>
      </c>
      <c r="D13614" s="1" t="s">
        <v>138</v>
      </c>
      <c r="E13614" s="1" t="s">
        <v>23658</v>
      </c>
      <c r="F13614" s="1" t="s">
        <v>4877</v>
      </c>
      <c r="G13614" s="1" t="s">
        <v>39</v>
      </c>
      <c r="H13614" s="1">
        <v>45.0</v>
      </c>
      <c r="I13614" s="3">
        <v>44001.666666666664</v>
      </c>
      <c r="J13614" s="1">
        <v>1.19728032691823</v>
      </c>
      <c r="K13614" s="1" t="s">
        <v>18</v>
      </c>
      <c r="M13614" s="3">
        <v>44001.67666700231</v>
      </c>
    </row>
    <row r="13615">
      <c r="A13615" s="1">
        <v>13613.0</v>
      </c>
      <c r="B13615" s="1" t="s">
        <v>141</v>
      </c>
      <c r="C13615" s="1" t="s">
        <v>23659</v>
      </c>
      <c r="D13615" s="1" t="s">
        <v>2577</v>
      </c>
      <c r="E13615" s="1" t="s">
        <v>23660</v>
      </c>
      <c r="F13615" s="1" t="s">
        <v>175</v>
      </c>
      <c r="G13615" s="1" t="s">
        <v>89</v>
      </c>
      <c r="H13615" s="1">
        <v>45.0</v>
      </c>
      <c r="I13615" s="3">
        <v>44113.3455996875</v>
      </c>
      <c r="J13615" s="1">
        <v>3.2163004804875</v>
      </c>
      <c r="K13615" s="1" t="s">
        <v>46</v>
      </c>
      <c r="M13615" s="3">
        <v>44113.37309826389</v>
      </c>
    </row>
    <row r="13616">
      <c r="A13616" s="1">
        <v>13614.0</v>
      </c>
      <c r="B13616" s="1" t="s">
        <v>611</v>
      </c>
      <c r="C13616" s="1" t="s">
        <v>23661</v>
      </c>
      <c r="D13616" s="1" t="s">
        <v>2377</v>
      </c>
      <c r="E13616" s="1" t="s">
        <v>2378</v>
      </c>
      <c r="F13616" s="1" t="s">
        <v>615</v>
      </c>
      <c r="G13616" s="1" t="s">
        <v>17</v>
      </c>
      <c r="H13616" s="1">
        <v>45.0</v>
      </c>
      <c r="I13616" s="3">
        <v>44193.239583333336</v>
      </c>
      <c r="J13616" s="1">
        <v>3.31760074939979</v>
      </c>
      <c r="K13616" s="1" t="s">
        <v>616</v>
      </c>
      <c r="L13616" s="1" t="s">
        <v>617</v>
      </c>
      <c r="M13616" s="3">
        <v>44193.24852699074</v>
      </c>
    </row>
    <row r="13617">
      <c r="A13617" s="1">
        <v>13615.0</v>
      </c>
      <c r="B13617" s="1" t="s">
        <v>2494</v>
      </c>
      <c r="C13617" s="1" t="s">
        <v>23662</v>
      </c>
      <c r="D13617" s="1" t="s">
        <v>8305</v>
      </c>
      <c r="E13617" s="1" t="s">
        <v>2497</v>
      </c>
      <c r="F13617" s="1" t="s">
        <v>2498</v>
      </c>
      <c r="G13617" s="1" t="s">
        <v>17</v>
      </c>
      <c r="H13617" s="1">
        <v>45.0</v>
      </c>
      <c r="I13617" s="3">
        <v>44095.177083333336</v>
      </c>
      <c r="J13617" s="1">
        <v>0.691429087929413</v>
      </c>
      <c r="K13617" s="1" t="s">
        <v>2499</v>
      </c>
      <c r="L13617" s="1" t="s">
        <v>2499</v>
      </c>
      <c r="M13617" s="3">
        <v>44095.22603100695</v>
      </c>
    </row>
    <row r="13618">
      <c r="A13618" s="1">
        <v>13616.0</v>
      </c>
      <c r="B13618" s="1" t="s">
        <v>2353</v>
      </c>
      <c r="C13618" s="1" t="s">
        <v>23663</v>
      </c>
      <c r="D13618" s="1" t="s">
        <v>116</v>
      </c>
      <c r="E13618" s="1" t="s">
        <v>23664</v>
      </c>
      <c r="F13618" s="1" t="s">
        <v>2356</v>
      </c>
      <c r="G13618" s="1" t="s">
        <v>39</v>
      </c>
      <c r="H13618" s="1">
        <v>45.0</v>
      </c>
      <c r="I13618" s="3">
        <v>43760.208333333336</v>
      </c>
      <c r="J13618" s="1">
        <v>6.1509230879508</v>
      </c>
      <c r="K13618" s="1" t="s">
        <v>24</v>
      </c>
      <c r="M13618" s="3">
        <v>43760.24482068287</v>
      </c>
    </row>
    <row r="13619">
      <c r="A13619" s="1">
        <v>13617.0</v>
      </c>
      <c r="B13619" s="1" t="s">
        <v>68</v>
      </c>
      <c r="C13619" s="1" t="s">
        <v>23665</v>
      </c>
      <c r="D13619" s="1" t="s">
        <v>584</v>
      </c>
      <c r="E13619" s="1" t="s">
        <v>23666</v>
      </c>
      <c r="F13619" s="1" t="s">
        <v>72</v>
      </c>
      <c r="G13619" s="1" t="s">
        <v>39</v>
      </c>
      <c r="H13619" s="1">
        <v>45.0</v>
      </c>
      <c r="I13619" s="3">
        <v>43752.666666666664</v>
      </c>
      <c r="J13619" s="1">
        <v>4.79430521078259</v>
      </c>
      <c r="K13619" s="1" t="s">
        <v>24</v>
      </c>
      <c r="M13619" s="3">
        <v>43752.688595300926</v>
      </c>
    </row>
    <row r="13620">
      <c r="A13620" s="1">
        <v>13618.0</v>
      </c>
      <c r="B13620" s="1" t="s">
        <v>10111</v>
      </c>
      <c r="C13620" s="1" t="s">
        <v>23667</v>
      </c>
      <c r="D13620" s="1" t="s">
        <v>560</v>
      </c>
      <c r="E13620" s="1" t="s">
        <v>23668</v>
      </c>
      <c r="F13620" s="1" t="s">
        <v>10114</v>
      </c>
      <c r="G13620" s="1" t="s">
        <v>39</v>
      </c>
      <c r="H13620" s="1">
        <v>45.0</v>
      </c>
      <c r="I13620" s="3">
        <v>43730.291666666664</v>
      </c>
      <c r="J13620" s="1">
        <v>2.16682339572298</v>
      </c>
      <c r="K13620" s="1" t="s">
        <v>166</v>
      </c>
      <c r="M13620" s="3">
        <v>43730.66686247685</v>
      </c>
    </row>
    <row r="13621">
      <c r="A13621" s="1">
        <v>13619.0</v>
      </c>
      <c r="B13621" s="1" t="s">
        <v>1289</v>
      </c>
      <c r="C13621" s="1" t="s">
        <v>23669</v>
      </c>
      <c r="D13621" s="1" t="s">
        <v>1666</v>
      </c>
      <c r="E13621" s="1" t="s">
        <v>1667</v>
      </c>
      <c r="F13621" s="1" t="s">
        <v>1293</v>
      </c>
      <c r="G13621" s="1" t="s">
        <v>35</v>
      </c>
      <c r="H13621" s="1">
        <v>45.0</v>
      </c>
      <c r="I13621" s="3">
        <v>43572.666666666664</v>
      </c>
      <c r="J13621" s="1">
        <v>1.0056997553499</v>
      </c>
      <c r="K13621" s="1" t="s">
        <v>24</v>
      </c>
      <c r="M13621" s="3">
        <v>43572.7053083912</v>
      </c>
    </row>
    <row r="13622">
      <c r="A13622" s="1">
        <v>13620.0</v>
      </c>
      <c r="B13622" s="1" t="s">
        <v>340</v>
      </c>
      <c r="C13622" s="1" t="s">
        <v>23670</v>
      </c>
      <c r="D13622" s="1" t="s">
        <v>342</v>
      </c>
      <c r="E13622" s="1" t="s">
        <v>23671</v>
      </c>
      <c r="F13622" s="1" t="s">
        <v>344</v>
      </c>
      <c r="G13622" s="1" t="s">
        <v>39</v>
      </c>
      <c r="H13622" s="1">
        <v>45.0</v>
      </c>
      <c r="I13622" s="3">
        <v>44145.666666666664</v>
      </c>
      <c r="J13622" s="1">
        <v>0.569729790064468</v>
      </c>
      <c r="K13622" s="1" t="s">
        <v>83</v>
      </c>
      <c r="M13622" s="3">
        <v>44145.70213827546</v>
      </c>
    </row>
    <row r="13623">
      <c r="A13623" s="1">
        <v>13621.0</v>
      </c>
      <c r="B13623" s="1" t="s">
        <v>10491</v>
      </c>
      <c r="C13623" s="1" t="s">
        <v>23672</v>
      </c>
      <c r="D13623" s="1" t="s">
        <v>7620</v>
      </c>
      <c r="E13623" s="1" t="s">
        <v>23673</v>
      </c>
      <c r="F13623" s="1" t="s">
        <v>10494</v>
      </c>
      <c r="G13623" s="1" t="s">
        <v>39</v>
      </c>
      <c r="H13623" s="1">
        <v>45.0</v>
      </c>
      <c r="I13623" s="3">
        <v>44117.666666666664</v>
      </c>
      <c r="J13623" s="1">
        <v>2.82329900534713</v>
      </c>
      <c r="K13623" s="1" t="s">
        <v>46</v>
      </c>
      <c r="L13623" s="1" t="s">
        <v>47</v>
      </c>
      <c r="M13623" s="3">
        <v>44117.71411247685</v>
      </c>
    </row>
    <row r="13624">
      <c r="A13624" s="1">
        <v>13622.0</v>
      </c>
      <c r="B13624" s="1" t="s">
        <v>1323</v>
      </c>
      <c r="C13624" s="1" t="s">
        <v>23674</v>
      </c>
      <c r="D13624" s="1" t="s">
        <v>1325</v>
      </c>
      <c r="E13624" s="1" t="s">
        <v>2308</v>
      </c>
      <c r="F13624" s="1" t="s">
        <v>2309</v>
      </c>
      <c r="G13624" s="1" t="s">
        <v>17</v>
      </c>
      <c r="H13624" s="1">
        <v>45.0</v>
      </c>
      <c r="I13624" s="3">
        <v>44122.666666666664</v>
      </c>
      <c r="J13624" s="1">
        <v>0.481073632792299</v>
      </c>
      <c r="K13624" s="1" t="s">
        <v>46</v>
      </c>
      <c r="M13624" s="3">
        <v>44122.68064399306</v>
      </c>
    </row>
    <row r="13625">
      <c r="A13625" s="1">
        <v>13623.0</v>
      </c>
      <c r="B13625" s="1" t="s">
        <v>4524</v>
      </c>
      <c r="C13625" s="1" t="s">
        <v>23675</v>
      </c>
      <c r="D13625" s="1" t="s">
        <v>5435</v>
      </c>
      <c r="E13625" s="1" t="s">
        <v>23676</v>
      </c>
      <c r="F13625" s="1" t="s">
        <v>4527</v>
      </c>
      <c r="G13625" s="1" t="s">
        <v>89</v>
      </c>
      <c r="H13625" s="1">
        <v>45.0</v>
      </c>
      <c r="I13625" s="3">
        <v>43782.73700195602</v>
      </c>
      <c r="J13625" s="1">
        <v>2.21217904484874</v>
      </c>
      <c r="K13625" s="1" t="s">
        <v>24</v>
      </c>
      <c r="M13625" s="3">
        <v>43782.76029951389</v>
      </c>
    </row>
    <row r="13626">
      <c r="A13626" s="1">
        <v>13624.0</v>
      </c>
      <c r="B13626" s="1" t="s">
        <v>1504</v>
      </c>
      <c r="C13626" s="1" t="s">
        <v>23677</v>
      </c>
      <c r="D13626" s="1" t="s">
        <v>156</v>
      </c>
      <c r="E13626" s="1" t="s">
        <v>23678</v>
      </c>
      <c r="F13626" s="1" t="s">
        <v>1508</v>
      </c>
      <c r="G13626" s="1" t="s">
        <v>17</v>
      </c>
      <c r="H13626" s="1">
        <v>45.0</v>
      </c>
      <c r="I13626" s="3">
        <v>44026.666666666664</v>
      </c>
      <c r="J13626" s="1">
        <v>0.381373995558292</v>
      </c>
      <c r="K13626" s="1" t="s">
        <v>166</v>
      </c>
      <c r="L13626" s="1" t="s">
        <v>167</v>
      </c>
      <c r="M13626" s="3">
        <v>44026.696767291665</v>
      </c>
    </row>
    <row r="13627">
      <c r="A13627" s="1">
        <v>13625.0</v>
      </c>
      <c r="B13627" s="1" t="s">
        <v>298</v>
      </c>
      <c r="C13627" s="1" t="s">
        <v>23679</v>
      </c>
      <c r="D13627" s="1" t="s">
        <v>1446</v>
      </c>
      <c r="E13627" s="1" t="s">
        <v>23680</v>
      </c>
      <c r="F13627" s="1" t="s">
        <v>302</v>
      </c>
      <c r="G13627" s="1" t="s">
        <v>39</v>
      </c>
      <c r="H13627" s="1">
        <v>45.0</v>
      </c>
      <c r="I13627" s="3">
        <v>44066.395833333336</v>
      </c>
      <c r="J13627" s="1">
        <v>2.26594967659069</v>
      </c>
      <c r="K13627" s="1" t="s">
        <v>218</v>
      </c>
      <c r="M13627" s="3">
        <v>44066.378094340274</v>
      </c>
    </row>
    <row r="13628">
      <c r="A13628" s="1">
        <v>13626.0</v>
      </c>
      <c r="B13628" s="1" t="s">
        <v>3236</v>
      </c>
      <c r="C13628" s="1" t="s">
        <v>23681</v>
      </c>
      <c r="D13628" s="1" t="s">
        <v>3238</v>
      </c>
      <c r="E13628" s="1" t="s">
        <v>3239</v>
      </c>
      <c r="F13628" s="1" t="s">
        <v>3240</v>
      </c>
      <c r="G13628" s="1" t="s">
        <v>17</v>
      </c>
      <c r="H13628" s="1">
        <v>45.0</v>
      </c>
      <c r="I13628" s="3">
        <v>43880.6875</v>
      </c>
      <c r="J13628" s="1">
        <v>0.38812676387755</v>
      </c>
      <c r="K13628" s="1" t="s">
        <v>24</v>
      </c>
      <c r="M13628" s="3">
        <v>43880.731207916666</v>
      </c>
    </row>
    <row r="13629">
      <c r="A13629" s="1">
        <v>13627.0</v>
      </c>
      <c r="B13629" s="1" t="s">
        <v>501</v>
      </c>
      <c r="C13629" s="1" t="s">
        <v>23682</v>
      </c>
      <c r="D13629" s="1" t="s">
        <v>503</v>
      </c>
      <c r="E13629" s="1" t="s">
        <v>3279</v>
      </c>
      <c r="F13629" s="1" t="s">
        <v>505</v>
      </c>
      <c r="G13629" s="1" t="s">
        <v>17</v>
      </c>
      <c r="H13629" s="1">
        <v>45.0</v>
      </c>
      <c r="I13629" s="3">
        <v>43801.708333333336</v>
      </c>
      <c r="J13629" s="1">
        <v>0.0</v>
      </c>
      <c r="K13629" s="1" t="s">
        <v>18</v>
      </c>
      <c r="M13629" s="3">
        <v>43801.270686689815</v>
      </c>
    </row>
    <row r="13630">
      <c r="A13630" s="1">
        <v>13628.0</v>
      </c>
      <c r="B13630" s="1" t="s">
        <v>773</v>
      </c>
      <c r="C13630" s="1" t="s">
        <v>23683</v>
      </c>
      <c r="D13630" s="1" t="s">
        <v>588</v>
      </c>
      <c r="E13630" s="1" t="s">
        <v>10292</v>
      </c>
      <c r="F13630" s="1" t="s">
        <v>776</v>
      </c>
      <c r="G13630" s="1" t="s">
        <v>17</v>
      </c>
      <c r="H13630" s="1">
        <v>45.0</v>
      </c>
      <c r="I13630" s="3">
        <v>43788.458333333336</v>
      </c>
      <c r="J13630" s="1">
        <v>2.24921499534378</v>
      </c>
      <c r="K13630" s="1" t="s">
        <v>18</v>
      </c>
      <c r="M13630" s="3">
        <v>43788.481895034725</v>
      </c>
    </row>
    <row r="13631">
      <c r="A13631" s="1">
        <v>13629.0</v>
      </c>
      <c r="B13631" s="1" t="s">
        <v>3923</v>
      </c>
      <c r="C13631" s="1" t="s">
        <v>23684</v>
      </c>
      <c r="D13631" s="1" t="s">
        <v>93</v>
      </c>
      <c r="E13631" s="1" t="s">
        <v>3926</v>
      </c>
      <c r="F13631" s="1" t="s">
        <v>3927</v>
      </c>
      <c r="G13631" s="1" t="s">
        <v>17</v>
      </c>
      <c r="H13631" s="1">
        <v>45.0</v>
      </c>
      <c r="I13631" s="3">
        <v>44137.208333333336</v>
      </c>
      <c r="J13631" s="1">
        <v>0.781517441007157</v>
      </c>
      <c r="K13631" s="1" t="s">
        <v>159</v>
      </c>
      <c r="M13631" s="3">
        <v>44137.24150391204</v>
      </c>
    </row>
    <row r="13632">
      <c r="A13632" s="1">
        <v>13630.0</v>
      </c>
      <c r="B13632" s="1" t="s">
        <v>2645</v>
      </c>
      <c r="C13632" s="1" t="s">
        <v>23685</v>
      </c>
      <c r="D13632" s="1" t="s">
        <v>1096</v>
      </c>
      <c r="E13632" s="1" t="s">
        <v>6639</v>
      </c>
      <c r="F13632" s="1" t="s">
        <v>2649</v>
      </c>
      <c r="G13632" s="1" t="s">
        <v>17</v>
      </c>
      <c r="H13632" s="1">
        <v>45.0</v>
      </c>
      <c r="I13632" s="3">
        <v>43948.291666666664</v>
      </c>
      <c r="J13632" s="1">
        <v>1.60414290328705</v>
      </c>
      <c r="K13632" s="1" t="s">
        <v>18</v>
      </c>
      <c r="M13632" s="3">
        <v>43948.323190497686</v>
      </c>
    </row>
    <row r="13633">
      <c r="A13633" s="1">
        <v>13631.0</v>
      </c>
      <c r="B13633" s="1" t="s">
        <v>12</v>
      </c>
      <c r="C13633" s="1" t="s">
        <v>23686</v>
      </c>
      <c r="D13633" s="1" t="s">
        <v>14</v>
      </c>
      <c r="E13633" s="1" t="s">
        <v>15</v>
      </c>
      <c r="F13633" s="1" t="s">
        <v>16</v>
      </c>
      <c r="G13633" s="1" t="s">
        <v>17</v>
      </c>
      <c r="H13633" s="1">
        <v>45.0</v>
      </c>
      <c r="I13633" s="3">
        <v>43801.291666666664</v>
      </c>
      <c r="J13633" s="1">
        <v>0.652122250416537</v>
      </c>
      <c r="K13633" s="1" t="s">
        <v>18</v>
      </c>
      <c r="M13633" s="3">
        <v>43801.31607085648</v>
      </c>
    </row>
    <row r="13634">
      <c r="A13634" s="1">
        <v>13632.0</v>
      </c>
      <c r="B13634" s="1" t="s">
        <v>887</v>
      </c>
      <c r="C13634" s="1" t="s">
        <v>23687</v>
      </c>
      <c r="D13634" s="1" t="s">
        <v>1403</v>
      </c>
      <c r="E13634" s="1" t="s">
        <v>23688</v>
      </c>
      <c r="F13634" s="1" t="s">
        <v>10124</v>
      </c>
      <c r="G13634" s="1" t="s">
        <v>39</v>
      </c>
      <c r="H13634" s="1">
        <v>45.0</v>
      </c>
      <c r="I13634" s="3">
        <v>44217.4375</v>
      </c>
      <c r="J13634" s="1">
        <v>1.3019754113725</v>
      </c>
      <c r="K13634" s="1" t="s">
        <v>24</v>
      </c>
      <c r="M13634" s="3">
        <v>44217.46359555556</v>
      </c>
    </row>
    <row r="13635">
      <c r="A13635" s="1">
        <v>13633.0</v>
      </c>
      <c r="B13635" s="1" t="s">
        <v>4213</v>
      </c>
      <c r="C13635" s="1" t="s">
        <v>23689</v>
      </c>
      <c r="D13635" s="1" t="s">
        <v>106</v>
      </c>
      <c r="E13635" s="1" t="s">
        <v>23690</v>
      </c>
      <c r="F13635" s="1" t="s">
        <v>4216</v>
      </c>
      <c r="G13635" s="1" t="s">
        <v>39</v>
      </c>
      <c r="H13635" s="1">
        <v>45.0</v>
      </c>
      <c r="I13635" s="3">
        <v>43511.291666666664</v>
      </c>
      <c r="J13635" s="1">
        <v>0.141565531613819</v>
      </c>
      <c r="K13635" s="1" t="s">
        <v>24</v>
      </c>
      <c r="M13635" s="3">
        <v>43511.32363107639</v>
      </c>
    </row>
    <row r="13636">
      <c r="A13636" s="1">
        <v>13634.0</v>
      </c>
      <c r="B13636" s="1" t="s">
        <v>732</v>
      </c>
      <c r="C13636" s="1" t="s">
        <v>23691</v>
      </c>
      <c r="D13636" s="1" t="s">
        <v>3403</v>
      </c>
      <c r="E13636" s="1" t="s">
        <v>12784</v>
      </c>
      <c r="F13636" s="1" t="s">
        <v>735</v>
      </c>
      <c r="G13636" s="1" t="s">
        <v>35</v>
      </c>
      <c r="H13636" s="1">
        <v>45.0</v>
      </c>
      <c r="I13636" s="3">
        <v>43892.416666666664</v>
      </c>
      <c r="J13636" s="1">
        <v>2.66292562488766</v>
      </c>
      <c r="K13636" s="1" t="s">
        <v>24</v>
      </c>
      <c r="M13636" s="3">
        <v>43892.47126539352</v>
      </c>
    </row>
    <row r="13637">
      <c r="A13637" s="1">
        <v>13635.0</v>
      </c>
      <c r="B13637" s="1" t="s">
        <v>1245</v>
      </c>
      <c r="C13637" s="1" t="s">
        <v>23692</v>
      </c>
      <c r="D13637" s="1" t="s">
        <v>749</v>
      </c>
      <c r="E13637" s="1" t="s">
        <v>23693</v>
      </c>
      <c r="F13637" s="1" t="s">
        <v>1248</v>
      </c>
      <c r="G13637" s="1" t="s">
        <v>39</v>
      </c>
      <c r="H13637" s="1">
        <v>45.0</v>
      </c>
      <c r="I13637" s="3">
        <v>44001.291666666664</v>
      </c>
      <c r="J13637" s="1">
        <v>1.59851144613779</v>
      </c>
      <c r="K13637" s="1" t="s">
        <v>218</v>
      </c>
      <c r="L13637" s="1" t="s">
        <v>1837</v>
      </c>
      <c r="M13637" s="3">
        <v>44001.298682650464</v>
      </c>
    </row>
    <row r="13638">
      <c r="A13638" s="1">
        <v>13636.0</v>
      </c>
      <c r="B13638" s="1" t="s">
        <v>1202</v>
      </c>
      <c r="C13638" s="1" t="s">
        <v>23694</v>
      </c>
      <c r="D13638" s="1" t="s">
        <v>1204</v>
      </c>
      <c r="E13638" s="1" t="s">
        <v>1205</v>
      </c>
      <c r="F13638" s="1" t="s">
        <v>1206</v>
      </c>
      <c r="G13638" s="1" t="s">
        <v>17</v>
      </c>
      <c r="H13638" s="1">
        <v>45.0</v>
      </c>
      <c r="I13638" s="3">
        <v>43714.583333333336</v>
      </c>
      <c r="J13638" s="1">
        <v>2.09897142760974</v>
      </c>
      <c r="K13638" s="1" t="s">
        <v>24</v>
      </c>
      <c r="M13638" s="3">
        <v>43721.658946689815</v>
      </c>
    </row>
    <row r="13639">
      <c r="A13639" s="1">
        <v>13637.0</v>
      </c>
      <c r="B13639" s="1" t="s">
        <v>582</v>
      </c>
      <c r="C13639" s="1" t="s">
        <v>23695</v>
      </c>
      <c r="D13639" s="1" t="s">
        <v>10484</v>
      </c>
      <c r="E13639" s="1" t="s">
        <v>10485</v>
      </c>
      <c r="F13639" s="1" t="s">
        <v>586</v>
      </c>
      <c r="G13639" s="1" t="s">
        <v>35</v>
      </c>
      <c r="H13639" s="1">
        <v>45.0</v>
      </c>
      <c r="I13639" s="3">
        <v>44173.25</v>
      </c>
      <c r="J13639" s="1">
        <v>0.823424218090967</v>
      </c>
      <c r="K13639" s="1" t="s">
        <v>166</v>
      </c>
      <c r="L13639" s="1" t="s">
        <v>167</v>
      </c>
      <c r="M13639" s="3">
        <v>44173.28399982639</v>
      </c>
    </row>
    <row r="13640">
      <c r="A13640" s="1">
        <v>13638.0</v>
      </c>
      <c r="B13640" s="1" t="s">
        <v>7082</v>
      </c>
      <c r="C13640" s="1" t="s">
        <v>23696</v>
      </c>
      <c r="D13640" s="1" t="s">
        <v>7084</v>
      </c>
      <c r="E13640" s="1" t="s">
        <v>7085</v>
      </c>
      <c r="F13640" s="1" t="s">
        <v>7086</v>
      </c>
      <c r="G13640" s="1" t="s">
        <v>17</v>
      </c>
      <c r="H13640" s="1">
        <v>45.0</v>
      </c>
      <c r="I13640" s="3">
        <v>44228.583333333336</v>
      </c>
      <c r="J13640" s="1">
        <v>1.70708132148252</v>
      </c>
      <c r="K13640" s="1" t="s">
        <v>159</v>
      </c>
      <c r="L13640" s="1" t="s">
        <v>7087</v>
      </c>
      <c r="M13640" s="3">
        <v>44228.62582940972</v>
      </c>
    </row>
    <row r="13641">
      <c r="A13641" s="1">
        <v>13639.0</v>
      </c>
      <c r="B13641" s="1" t="s">
        <v>3909</v>
      </c>
      <c r="C13641" s="1" t="s">
        <v>23697</v>
      </c>
      <c r="D13641" s="1" t="s">
        <v>1843</v>
      </c>
      <c r="E13641" s="1" t="s">
        <v>23698</v>
      </c>
      <c r="F13641" s="1" t="s">
        <v>3912</v>
      </c>
      <c r="G13641" s="1" t="s">
        <v>17</v>
      </c>
      <c r="H13641" s="1">
        <v>45.0</v>
      </c>
      <c r="I13641" s="3">
        <v>43876.697916666664</v>
      </c>
      <c r="J13641" s="1">
        <v>0.0</v>
      </c>
      <c r="K13641" s="1" t="s">
        <v>24</v>
      </c>
      <c r="M13641" s="3">
        <v>43877.04453327546</v>
      </c>
    </row>
    <row r="13642">
      <c r="A13642" s="1">
        <v>13640.0</v>
      </c>
      <c r="B13642" s="1" t="s">
        <v>308</v>
      </c>
      <c r="C13642" s="1" t="s">
        <v>23699</v>
      </c>
      <c r="D13642" s="1" t="s">
        <v>310</v>
      </c>
      <c r="E13642" s="1" t="s">
        <v>311</v>
      </c>
      <c r="F13642" s="1" t="s">
        <v>312</v>
      </c>
      <c r="G13642" s="1" t="s">
        <v>17</v>
      </c>
      <c r="H13642" s="1">
        <v>45.0</v>
      </c>
      <c r="I13642" s="3">
        <v>44211.583333333336</v>
      </c>
      <c r="J13642" s="1">
        <v>1.44157060419986</v>
      </c>
      <c r="K13642" s="1" t="s">
        <v>24</v>
      </c>
      <c r="L13642" s="1" t="s">
        <v>96</v>
      </c>
      <c r="M13642" s="3">
        <v>44211.61631611111</v>
      </c>
    </row>
    <row r="13643">
      <c r="A13643" s="1">
        <v>13641.0</v>
      </c>
      <c r="B13643" s="1" t="s">
        <v>655</v>
      </c>
      <c r="C13643" s="1" t="s">
        <v>23700</v>
      </c>
      <c r="D13643" s="1" t="s">
        <v>5622</v>
      </c>
      <c r="E13643" s="1" t="s">
        <v>3433</v>
      </c>
      <c r="F13643" s="1" t="s">
        <v>659</v>
      </c>
      <c r="G13643" s="1" t="s">
        <v>35</v>
      </c>
      <c r="H13643" s="1">
        <v>45.0</v>
      </c>
      <c r="I13643" s="3">
        <v>43592.458333333336</v>
      </c>
      <c r="J13643" s="1">
        <v>0.0323983458450519</v>
      </c>
      <c r="K13643" s="1" t="s">
        <v>18</v>
      </c>
      <c r="M13643" s="3">
        <v>43592.48097642361</v>
      </c>
    </row>
    <row r="13644">
      <c r="A13644" s="1">
        <v>13642.0</v>
      </c>
      <c r="B13644" s="1" t="s">
        <v>114</v>
      </c>
      <c r="C13644" s="1" t="s">
        <v>23701</v>
      </c>
      <c r="D13644" s="1" t="s">
        <v>305</v>
      </c>
      <c r="E13644" s="1" t="s">
        <v>23702</v>
      </c>
      <c r="F13644" s="1" t="s">
        <v>118</v>
      </c>
      <c r="G13644" s="1" t="s">
        <v>17</v>
      </c>
      <c r="H13644" s="1">
        <v>45.0</v>
      </c>
      <c r="I13644" s="3">
        <v>43997.510416666664</v>
      </c>
      <c r="J13644" s="1">
        <v>0.888078417385557</v>
      </c>
      <c r="K13644" s="1" t="s">
        <v>24</v>
      </c>
      <c r="L13644" s="1" t="s">
        <v>1006</v>
      </c>
      <c r="M13644" s="3">
        <v>43997.54351659722</v>
      </c>
    </row>
    <row r="13645">
      <c r="A13645" s="1">
        <v>13643.0</v>
      </c>
      <c r="B13645" s="1" t="s">
        <v>2467</v>
      </c>
      <c r="C13645" s="1" t="s">
        <v>23703</v>
      </c>
      <c r="D13645" s="1" t="s">
        <v>2173</v>
      </c>
      <c r="E13645" s="1" t="s">
        <v>3328</v>
      </c>
      <c r="F13645" s="1" t="s">
        <v>2470</v>
      </c>
      <c r="G13645" s="1" t="s">
        <v>17</v>
      </c>
      <c r="H13645" s="1">
        <v>45.0</v>
      </c>
      <c r="I13645" s="3">
        <v>43822.583333333336</v>
      </c>
      <c r="J13645" s="1">
        <v>0.670649609481491</v>
      </c>
      <c r="K13645" s="1" t="s">
        <v>83</v>
      </c>
      <c r="M13645" s="3">
        <v>43822.638768275465</v>
      </c>
    </row>
    <row r="13646">
      <c r="A13646" s="1">
        <v>13644.0</v>
      </c>
      <c r="B13646" s="1" t="s">
        <v>1023</v>
      </c>
      <c r="C13646" s="1" t="s">
        <v>23704</v>
      </c>
      <c r="D13646" s="1" t="s">
        <v>2116</v>
      </c>
      <c r="E13646" s="1" t="s">
        <v>4600</v>
      </c>
      <c r="F13646" s="1" t="s">
        <v>1027</v>
      </c>
      <c r="G13646" s="1" t="s">
        <v>17</v>
      </c>
      <c r="H13646" s="1">
        <v>45.0</v>
      </c>
      <c r="I13646" s="3">
        <v>43726.125</v>
      </c>
      <c r="J13646" s="1">
        <v>2.39197025559896</v>
      </c>
      <c r="K13646" s="1" t="s">
        <v>24</v>
      </c>
      <c r="M13646" s="3">
        <v>43726.2401994213</v>
      </c>
    </row>
    <row r="13647">
      <c r="A13647" s="1">
        <v>13645.0</v>
      </c>
      <c r="B13647" s="1" t="s">
        <v>229</v>
      </c>
      <c r="C13647" s="1" t="s">
        <v>23705</v>
      </c>
      <c r="D13647" s="1" t="s">
        <v>1653</v>
      </c>
      <c r="E13647" s="1" t="s">
        <v>6341</v>
      </c>
      <c r="F13647" s="1" t="s">
        <v>232</v>
      </c>
      <c r="G13647" s="1" t="s">
        <v>35</v>
      </c>
      <c r="H13647" s="1">
        <v>45.0</v>
      </c>
      <c r="I13647" s="3">
        <v>43874.625</v>
      </c>
      <c r="J13647" s="1">
        <v>6.84426691436407</v>
      </c>
      <c r="K13647" s="1" t="s">
        <v>24</v>
      </c>
      <c r="M13647" s="3">
        <v>43875.145832546295</v>
      </c>
    </row>
    <row r="13648">
      <c r="A13648" s="1">
        <v>13646.0</v>
      </c>
      <c r="B13648" s="1" t="s">
        <v>7459</v>
      </c>
      <c r="C13648" s="1" t="s">
        <v>23706</v>
      </c>
      <c r="D13648" s="1" t="s">
        <v>211</v>
      </c>
      <c r="E13648" s="1" t="s">
        <v>23707</v>
      </c>
      <c r="F13648" s="1" t="s">
        <v>7462</v>
      </c>
      <c r="G13648" s="1" t="s">
        <v>39</v>
      </c>
      <c r="H13648" s="1">
        <v>45.0</v>
      </c>
      <c r="I13648" s="3">
        <v>44216.458333333336</v>
      </c>
      <c r="J13648" s="1">
        <v>2.94970470144437</v>
      </c>
      <c r="K13648" s="1" t="s">
        <v>24</v>
      </c>
      <c r="L13648" s="1" t="s">
        <v>1006</v>
      </c>
      <c r="M13648" s="3">
        <v>44216.49185090278</v>
      </c>
    </row>
    <row r="13649">
      <c r="A13649" s="1">
        <v>13647.0</v>
      </c>
      <c r="B13649" s="1" t="s">
        <v>124</v>
      </c>
      <c r="C13649" s="1" t="s">
        <v>23708</v>
      </c>
      <c r="D13649" s="1" t="s">
        <v>126</v>
      </c>
      <c r="E13649" s="1" t="s">
        <v>127</v>
      </c>
      <c r="F13649" s="1" t="s">
        <v>128</v>
      </c>
      <c r="G13649" s="1" t="s">
        <v>35</v>
      </c>
      <c r="H13649" s="1">
        <v>45.0</v>
      </c>
      <c r="I13649" s="3">
        <v>44186.4375</v>
      </c>
      <c r="J13649" s="1">
        <v>1.5765812543553</v>
      </c>
      <c r="K13649" s="1" t="s">
        <v>62</v>
      </c>
      <c r="L13649" s="1" t="s">
        <v>129</v>
      </c>
      <c r="M13649" s="3">
        <v>44186.47046224537</v>
      </c>
    </row>
    <row r="13650">
      <c r="A13650" s="1">
        <v>13648.0</v>
      </c>
      <c r="B13650" s="1" t="s">
        <v>10569</v>
      </c>
      <c r="C13650" s="1" t="s">
        <v>23709</v>
      </c>
      <c r="D13650" s="1" t="s">
        <v>3461</v>
      </c>
      <c r="E13650" s="1" t="s">
        <v>10571</v>
      </c>
      <c r="F13650" s="1" t="s">
        <v>10572</v>
      </c>
      <c r="G13650" s="1" t="s">
        <v>17</v>
      </c>
      <c r="H13650" s="1">
        <v>45.0</v>
      </c>
      <c r="I13650" s="3">
        <v>43895.625</v>
      </c>
      <c r="J13650" s="1">
        <v>1.1820723612281</v>
      </c>
      <c r="K13650" s="1" t="s">
        <v>24</v>
      </c>
      <c r="M13650" s="3">
        <v>43895.64720550926</v>
      </c>
    </row>
    <row r="13651">
      <c r="A13651" s="1">
        <v>13649.0</v>
      </c>
      <c r="B13651" s="1" t="s">
        <v>2944</v>
      </c>
      <c r="C13651" s="1" t="s">
        <v>23710</v>
      </c>
      <c r="D13651" s="1" t="s">
        <v>818</v>
      </c>
      <c r="E13651" s="1" t="s">
        <v>23711</v>
      </c>
      <c r="F13651" s="1" t="s">
        <v>2947</v>
      </c>
      <c r="G13651" s="1" t="s">
        <v>39</v>
      </c>
      <c r="H13651" s="1">
        <v>45.0</v>
      </c>
      <c r="I13651" s="3">
        <v>44202.166666666664</v>
      </c>
      <c r="J13651" s="1">
        <v>4.27843775019734</v>
      </c>
      <c r="K13651" s="1" t="s">
        <v>18</v>
      </c>
      <c r="M13651" s="3">
        <v>44202.20244923611</v>
      </c>
    </row>
    <row r="13652">
      <c r="A13652" s="1">
        <v>13650.0</v>
      </c>
      <c r="B13652" s="1" t="s">
        <v>354</v>
      </c>
      <c r="C13652" s="1" t="s">
        <v>23712</v>
      </c>
      <c r="D13652" s="1" t="s">
        <v>1208</v>
      </c>
      <c r="E13652" s="1" t="s">
        <v>23713</v>
      </c>
      <c r="F13652" s="1" t="s">
        <v>358</v>
      </c>
      <c r="G13652" s="1" t="s">
        <v>39</v>
      </c>
      <c r="H13652" s="1">
        <v>45.0</v>
      </c>
      <c r="I13652" s="3">
        <v>43836.708333333336</v>
      </c>
      <c r="J13652" s="1">
        <v>1.66747540480697</v>
      </c>
      <c r="K13652" s="1" t="s">
        <v>24</v>
      </c>
      <c r="M13652" s="3">
        <v>43836.74407915509</v>
      </c>
    </row>
    <row r="13653">
      <c r="A13653" s="1">
        <v>13651.0</v>
      </c>
      <c r="B13653" s="1" t="s">
        <v>385</v>
      </c>
      <c r="C13653" s="1" t="s">
        <v>23714</v>
      </c>
      <c r="D13653" s="1" t="s">
        <v>116</v>
      </c>
      <c r="E13653" s="1" t="s">
        <v>387</v>
      </c>
      <c r="F13653" s="1" t="s">
        <v>388</v>
      </c>
      <c r="G13653" s="1" t="s">
        <v>17</v>
      </c>
      <c r="H13653" s="1">
        <v>45.0</v>
      </c>
      <c r="I13653" s="3">
        <v>43892.5</v>
      </c>
      <c r="J13653" s="1">
        <v>0.0</v>
      </c>
      <c r="K13653" s="1" t="s">
        <v>24</v>
      </c>
      <c r="M13653" s="3">
        <v>43892.841077777775</v>
      </c>
    </row>
    <row r="13654">
      <c r="A13654" s="1">
        <v>13652.0</v>
      </c>
      <c r="B13654" s="1" t="s">
        <v>229</v>
      </c>
      <c r="C13654" s="1" t="s">
        <v>23715</v>
      </c>
      <c r="D13654" s="1" t="s">
        <v>461</v>
      </c>
      <c r="E13654" s="1" t="s">
        <v>3292</v>
      </c>
      <c r="F13654" s="1" t="s">
        <v>232</v>
      </c>
      <c r="G13654" s="1" t="s">
        <v>35</v>
      </c>
      <c r="H13654" s="1">
        <v>45.0</v>
      </c>
      <c r="I13654" s="3">
        <v>43984.625</v>
      </c>
      <c r="J13654" s="1">
        <v>1.04176688969376</v>
      </c>
      <c r="K13654" s="1" t="s">
        <v>24</v>
      </c>
      <c r="M13654" s="3">
        <v>43984.652172256945</v>
      </c>
    </row>
    <row r="13655">
      <c r="A13655" s="1">
        <v>13653.0</v>
      </c>
      <c r="B13655" s="1" t="s">
        <v>2165</v>
      </c>
      <c r="C13655" s="1" t="s">
        <v>23716</v>
      </c>
      <c r="D13655" s="1" t="s">
        <v>116</v>
      </c>
      <c r="E13655" s="1" t="s">
        <v>23717</v>
      </c>
      <c r="F13655" s="1" t="s">
        <v>2168</v>
      </c>
      <c r="G13655" s="1" t="s">
        <v>39</v>
      </c>
      <c r="H13655" s="1">
        <v>45.0</v>
      </c>
      <c r="I13655" s="3">
        <v>43963.145833333336</v>
      </c>
      <c r="J13655" s="1">
        <v>5.02015433078818</v>
      </c>
      <c r="K13655" s="1" t="s">
        <v>24</v>
      </c>
      <c r="L13655" s="1" t="s">
        <v>406</v>
      </c>
      <c r="M13655" s="3">
        <v>43963.17978583333</v>
      </c>
    </row>
    <row r="13656">
      <c r="A13656" s="1">
        <v>13654.0</v>
      </c>
      <c r="B13656" s="1" t="s">
        <v>2744</v>
      </c>
      <c r="C13656" s="1" t="s">
        <v>23718</v>
      </c>
      <c r="D13656" s="1" t="s">
        <v>23719</v>
      </c>
      <c r="E13656" s="1" t="s">
        <v>23720</v>
      </c>
      <c r="F13656" s="1" t="s">
        <v>2748</v>
      </c>
      <c r="G13656" s="1" t="s">
        <v>89</v>
      </c>
      <c r="H13656" s="1">
        <v>45.0</v>
      </c>
      <c r="I13656" s="3">
        <v>44195.41899748843</v>
      </c>
      <c r="J13656" s="1">
        <v>2.40234171254658</v>
      </c>
      <c r="K13656" s="1" t="s">
        <v>24</v>
      </c>
      <c r="M13656" s="3">
        <v>44195.42225236111</v>
      </c>
    </row>
    <row r="13657">
      <c r="A13657" s="1">
        <v>13655.0</v>
      </c>
      <c r="B13657" s="1" t="s">
        <v>11174</v>
      </c>
      <c r="C13657" s="1" t="s">
        <v>23721</v>
      </c>
      <c r="D13657" s="1" t="s">
        <v>5064</v>
      </c>
      <c r="E13657" s="1" t="s">
        <v>12652</v>
      </c>
      <c r="F13657" s="1" t="s">
        <v>11177</v>
      </c>
      <c r="G13657" s="1" t="s">
        <v>35</v>
      </c>
      <c r="H13657" s="1">
        <v>45.0</v>
      </c>
      <c r="I13657" s="3">
        <v>44249.333333333336</v>
      </c>
      <c r="J13657" s="1">
        <v>2.02638735854808</v>
      </c>
      <c r="K13657" s="1" t="s">
        <v>24</v>
      </c>
      <c r="L13657" s="1" t="s">
        <v>741</v>
      </c>
      <c r="M13657" s="3">
        <v>44249.36365053241</v>
      </c>
    </row>
    <row r="13658">
      <c r="A13658" s="1">
        <v>13656.0</v>
      </c>
      <c r="B13658" s="1" t="s">
        <v>239</v>
      </c>
      <c r="C13658" s="1" t="s">
        <v>23722</v>
      </c>
      <c r="D13658" s="1" t="s">
        <v>4454</v>
      </c>
      <c r="E13658" s="1" t="s">
        <v>1138</v>
      </c>
      <c r="F13658" s="1" t="s">
        <v>243</v>
      </c>
      <c r="G13658" s="1" t="s">
        <v>35</v>
      </c>
      <c r="H13658" s="1">
        <v>45.0</v>
      </c>
      <c r="I13658" s="3">
        <v>43907.291666666664</v>
      </c>
      <c r="J13658" s="1">
        <v>1.52601409616577</v>
      </c>
      <c r="K13658" s="1" t="s">
        <v>46</v>
      </c>
      <c r="M13658" s="3">
        <v>43907.33410840278</v>
      </c>
    </row>
    <row r="13659">
      <c r="A13659" s="1">
        <v>13657.0</v>
      </c>
      <c r="B13659" s="1" t="s">
        <v>582</v>
      </c>
      <c r="C13659" s="1" t="s">
        <v>23723</v>
      </c>
      <c r="D13659" s="1" t="s">
        <v>5485</v>
      </c>
      <c r="E13659" s="1" t="s">
        <v>5486</v>
      </c>
      <c r="F13659" s="1" t="s">
        <v>586</v>
      </c>
      <c r="G13659" s="1" t="s">
        <v>35</v>
      </c>
      <c r="H13659" s="1">
        <v>45.0</v>
      </c>
      <c r="I13659" s="3">
        <v>43732.25</v>
      </c>
      <c r="J13659" s="1">
        <v>0.579462746866329</v>
      </c>
      <c r="K13659" s="1" t="s">
        <v>24</v>
      </c>
      <c r="M13659" s="3">
        <v>43732.291071087966</v>
      </c>
    </row>
    <row r="13660">
      <c r="A13660" s="1">
        <v>13658.0</v>
      </c>
      <c r="B13660" s="1" t="s">
        <v>324</v>
      </c>
      <c r="C13660" s="1" t="s">
        <v>23724</v>
      </c>
      <c r="D13660" s="1" t="s">
        <v>326</v>
      </c>
      <c r="E13660" s="1" t="s">
        <v>3871</v>
      </c>
      <c r="F13660" s="1" t="s">
        <v>328</v>
      </c>
      <c r="G13660" s="1" t="s">
        <v>17</v>
      </c>
      <c r="H13660" s="1">
        <v>45.0</v>
      </c>
      <c r="I13660" s="3">
        <v>44187.291666666664</v>
      </c>
      <c r="J13660" s="1">
        <v>4.8061341882157</v>
      </c>
      <c r="K13660" s="1" t="s">
        <v>24</v>
      </c>
      <c r="M13660" s="3">
        <v>44187.36392802083</v>
      </c>
    </row>
    <row r="13661">
      <c r="A13661" s="1">
        <v>13659.0</v>
      </c>
      <c r="B13661" s="1" t="s">
        <v>3909</v>
      </c>
      <c r="C13661" s="1" t="s">
        <v>23725</v>
      </c>
      <c r="D13661" s="1" t="s">
        <v>3882</v>
      </c>
      <c r="E13661" s="1" t="s">
        <v>23726</v>
      </c>
      <c r="F13661" s="1" t="s">
        <v>3912</v>
      </c>
      <c r="G13661" s="1" t="s">
        <v>39</v>
      </c>
      <c r="H13661" s="1">
        <v>45.0</v>
      </c>
      <c r="I13661" s="3">
        <v>43858.75</v>
      </c>
      <c r="J13661" s="1">
        <v>2.68020758304608</v>
      </c>
      <c r="K13661" s="1" t="s">
        <v>24</v>
      </c>
      <c r="M13661" s="3">
        <v>43858.78558351852</v>
      </c>
    </row>
    <row r="13662">
      <c r="A13662" s="1">
        <v>13660.0</v>
      </c>
      <c r="B13662" s="1" t="s">
        <v>7746</v>
      </c>
      <c r="C13662" s="1" t="s">
        <v>23727</v>
      </c>
      <c r="D13662" s="1" t="s">
        <v>99</v>
      </c>
      <c r="E13662" s="1" t="s">
        <v>23728</v>
      </c>
      <c r="F13662" s="1" t="s">
        <v>7749</v>
      </c>
      <c r="G13662" s="1" t="s">
        <v>17</v>
      </c>
      <c r="H13662" s="1">
        <v>45.0</v>
      </c>
      <c r="I13662" s="3">
        <v>44148.270833333336</v>
      </c>
      <c r="J13662" s="1">
        <v>0.377494724637803</v>
      </c>
      <c r="K13662" s="1" t="s">
        <v>24</v>
      </c>
      <c r="L13662" s="1" t="s">
        <v>365</v>
      </c>
      <c r="M13662" s="3">
        <v>44148.29119642361</v>
      </c>
    </row>
    <row r="13663">
      <c r="A13663" s="1">
        <v>13661.0</v>
      </c>
      <c r="B13663" s="1" t="s">
        <v>9023</v>
      </c>
      <c r="C13663" s="1" t="s">
        <v>23729</v>
      </c>
      <c r="D13663" s="1" t="s">
        <v>21138</v>
      </c>
      <c r="E13663" s="1" t="s">
        <v>23730</v>
      </c>
      <c r="F13663" s="1" t="s">
        <v>9027</v>
      </c>
      <c r="G13663" s="1" t="s">
        <v>39</v>
      </c>
      <c r="H13663" s="1">
        <v>45.0</v>
      </c>
      <c r="I13663" s="3">
        <v>43674.291666666664</v>
      </c>
      <c r="J13663" s="1">
        <v>2.3362400052095</v>
      </c>
      <c r="K13663" s="1" t="s">
        <v>166</v>
      </c>
      <c r="M13663" s="3">
        <v>43674.34613435185</v>
      </c>
    </row>
    <row r="13664">
      <c r="A13664" s="1">
        <v>13662.0</v>
      </c>
      <c r="B13664" s="1" t="s">
        <v>2864</v>
      </c>
      <c r="C13664" s="1" t="s">
        <v>23731</v>
      </c>
      <c r="D13664" s="1" t="s">
        <v>411</v>
      </c>
      <c r="E13664" s="1" t="s">
        <v>2866</v>
      </c>
      <c r="F13664" s="1" t="s">
        <v>2867</v>
      </c>
      <c r="G13664" s="1" t="s">
        <v>17</v>
      </c>
      <c r="H13664" s="1">
        <v>45.0</v>
      </c>
      <c r="I13664" s="3">
        <v>43879.625</v>
      </c>
      <c r="J13664" s="1">
        <v>1.345813809111</v>
      </c>
      <c r="K13664" s="1" t="s">
        <v>62</v>
      </c>
      <c r="M13664" s="3">
        <v>43879.651376064816</v>
      </c>
    </row>
    <row r="13665">
      <c r="A13665" s="1">
        <v>13663.0</v>
      </c>
      <c r="B13665" s="1" t="s">
        <v>1031</v>
      </c>
      <c r="C13665" s="1" t="s">
        <v>23732</v>
      </c>
      <c r="D13665" s="1" t="s">
        <v>13618</v>
      </c>
      <c r="E13665" s="1" t="s">
        <v>2120</v>
      </c>
      <c r="F13665" s="1" t="s">
        <v>1034</v>
      </c>
      <c r="G13665" s="1" t="s">
        <v>35</v>
      </c>
      <c r="H13665" s="1">
        <v>45.0</v>
      </c>
      <c r="I13665" s="3">
        <v>43644.416666666664</v>
      </c>
      <c r="J13665" s="1">
        <v>1.53354161252561</v>
      </c>
      <c r="K13665" s="1" t="s">
        <v>24</v>
      </c>
      <c r="M13665" s="3">
        <v>43644.43539792824</v>
      </c>
    </row>
    <row r="13666">
      <c r="A13666" s="1">
        <v>13664.0</v>
      </c>
      <c r="B13666" s="1" t="s">
        <v>298</v>
      </c>
      <c r="C13666" s="1" t="s">
        <v>23733</v>
      </c>
      <c r="D13666" s="1" t="s">
        <v>3658</v>
      </c>
      <c r="E13666" s="1" t="s">
        <v>23734</v>
      </c>
      <c r="F13666" s="1" t="s">
        <v>302</v>
      </c>
      <c r="G13666" s="1" t="s">
        <v>39</v>
      </c>
      <c r="H13666" s="1">
        <v>45.0</v>
      </c>
      <c r="I13666" s="3">
        <v>43895.5</v>
      </c>
      <c r="J13666" s="1">
        <v>2.95893820232132</v>
      </c>
      <c r="K13666" s="1" t="s">
        <v>218</v>
      </c>
      <c r="M13666" s="3">
        <v>43895.52586021991</v>
      </c>
    </row>
    <row r="13667">
      <c r="A13667" s="1">
        <v>13665.0</v>
      </c>
      <c r="B13667" s="1" t="s">
        <v>319</v>
      </c>
      <c r="C13667" s="1" t="s">
        <v>23735</v>
      </c>
      <c r="D13667" s="1" t="s">
        <v>1622</v>
      </c>
      <c r="E13667" s="1" t="s">
        <v>23736</v>
      </c>
      <c r="F13667" s="1" t="s">
        <v>323</v>
      </c>
      <c r="G13667" s="1" t="s">
        <v>39</v>
      </c>
      <c r="H13667" s="1">
        <v>45.0</v>
      </c>
      <c r="I13667" s="3">
        <v>43818.625</v>
      </c>
      <c r="J13667" s="1">
        <v>0.103795028978575</v>
      </c>
      <c r="K13667" s="1" t="s">
        <v>24</v>
      </c>
      <c r="M13667" s="3">
        <v>43818.632064641206</v>
      </c>
    </row>
    <row r="13668">
      <c r="A13668" s="1">
        <v>13666.0</v>
      </c>
      <c r="B13668" s="1" t="s">
        <v>582</v>
      </c>
      <c r="C13668" s="1" t="s">
        <v>23737</v>
      </c>
      <c r="D13668" s="1" t="s">
        <v>1367</v>
      </c>
      <c r="E13668" s="1" t="s">
        <v>14361</v>
      </c>
      <c r="F13668" s="1" t="s">
        <v>586</v>
      </c>
      <c r="G13668" s="1" t="s">
        <v>35</v>
      </c>
      <c r="H13668" s="1">
        <v>45.0</v>
      </c>
      <c r="I13668" s="3">
        <v>44250.25</v>
      </c>
      <c r="J13668" s="1">
        <v>2.54086867229386</v>
      </c>
      <c r="K13668" s="1" t="s">
        <v>166</v>
      </c>
      <c r="L13668" s="1" t="s">
        <v>167</v>
      </c>
      <c r="M13668" s="3">
        <v>44250.28641299769</v>
      </c>
    </row>
    <row r="13669">
      <c r="A13669" s="1">
        <v>13667.0</v>
      </c>
      <c r="B13669" s="1" t="s">
        <v>1644</v>
      </c>
      <c r="C13669" s="1" t="s">
        <v>23738</v>
      </c>
      <c r="D13669" s="1" t="s">
        <v>6025</v>
      </c>
      <c r="E13669" s="1" t="s">
        <v>6026</v>
      </c>
      <c r="F13669" s="1" t="s">
        <v>1647</v>
      </c>
      <c r="G13669" s="1" t="s">
        <v>17</v>
      </c>
      <c r="H13669" s="1">
        <v>45.0</v>
      </c>
      <c r="I13669" s="3">
        <v>44046.78125</v>
      </c>
      <c r="J13669" s="1">
        <v>2.28660906912742</v>
      </c>
      <c r="K13669" s="1" t="s">
        <v>24</v>
      </c>
      <c r="L13669" s="1" t="s">
        <v>741</v>
      </c>
      <c r="M13669" s="3">
        <v>44046.81243155093</v>
      </c>
    </row>
    <row r="13670">
      <c r="A13670" s="1">
        <v>13668.0</v>
      </c>
      <c r="B13670" s="1" t="s">
        <v>1516</v>
      </c>
      <c r="C13670" s="1" t="s">
        <v>23739</v>
      </c>
      <c r="D13670" s="1" t="s">
        <v>8069</v>
      </c>
      <c r="E13670" s="1" t="s">
        <v>20046</v>
      </c>
      <c r="F13670" s="1" t="s">
        <v>1519</v>
      </c>
      <c r="G13670" s="1" t="s">
        <v>17</v>
      </c>
      <c r="H13670" s="1">
        <v>45.0</v>
      </c>
      <c r="I13670" s="3">
        <v>44236.625</v>
      </c>
      <c r="J13670" s="1">
        <v>3.53929791143819</v>
      </c>
      <c r="K13670" s="1" t="s">
        <v>689</v>
      </c>
      <c r="M13670" s="3">
        <v>44236.65260444445</v>
      </c>
    </row>
    <row r="13671">
      <c r="A13671" s="1">
        <v>13669.0</v>
      </c>
      <c r="B13671" s="1" t="s">
        <v>119</v>
      </c>
      <c r="C13671" s="1" t="s">
        <v>23740</v>
      </c>
      <c r="D13671" s="1" t="s">
        <v>173</v>
      </c>
      <c r="E13671" s="1" t="s">
        <v>23741</v>
      </c>
      <c r="F13671" s="1" t="s">
        <v>123</v>
      </c>
      <c r="G13671" s="1" t="s">
        <v>39</v>
      </c>
      <c r="H13671" s="1">
        <v>45.0</v>
      </c>
      <c r="I13671" s="3">
        <v>44033.25</v>
      </c>
      <c r="J13671" s="1">
        <v>0.309207651291036</v>
      </c>
      <c r="K13671" s="1" t="s">
        <v>18</v>
      </c>
      <c r="M13671" s="3">
        <v>44033.28384099537</v>
      </c>
    </row>
    <row r="13672">
      <c r="A13672" s="1">
        <v>13670.0</v>
      </c>
      <c r="B13672" s="1" t="s">
        <v>1721</v>
      </c>
      <c r="C13672" s="1" t="s">
        <v>23742</v>
      </c>
      <c r="D13672" s="1" t="s">
        <v>2359</v>
      </c>
      <c r="E13672" s="1" t="s">
        <v>4006</v>
      </c>
      <c r="F13672" s="1" t="s">
        <v>1724</v>
      </c>
      <c r="G13672" s="1" t="s">
        <v>17</v>
      </c>
      <c r="H13672" s="1">
        <v>45.0</v>
      </c>
      <c r="I13672" s="3">
        <v>44172.291666666664</v>
      </c>
      <c r="J13672" s="1">
        <v>1.62591689879048</v>
      </c>
      <c r="K13672" s="1" t="s">
        <v>18</v>
      </c>
      <c r="L13672" s="1" t="s">
        <v>1725</v>
      </c>
      <c r="M13672" s="3">
        <v>44172.31307496528</v>
      </c>
    </row>
    <row r="13673">
      <c r="A13673" s="1">
        <v>13671.0</v>
      </c>
      <c r="B13673" s="1" t="s">
        <v>389</v>
      </c>
      <c r="C13673" s="1" t="s">
        <v>23743</v>
      </c>
      <c r="D13673" s="1" t="s">
        <v>818</v>
      </c>
      <c r="E13673" s="1" t="s">
        <v>12901</v>
      </c>
      <c r="F13673" s="1" t="s">
        <v>393</v>
      </c>
      <c r="G13673" s="1" t="s">
        <v>17</v>
      </c>
      <c r="H13673" s="1">
        <v>45.0</v>
      </c>
      <c r="I13673" s="3">
        <v>44229.291666666664</v>
      </c>
      <c r="J13673" s="1">
        <v>0.731665670133408</v>
      </c>
      <c r="K13673" s="1" t="s">
        <v>18</v>
      </c>
      <c r="M13673" s="3">
        <v>44229.30327740741</v>
      </c>
    </row>
    <row r="13674">
      <c r="A13674" s="1">
        <v>13672.0</v>
      </c>
      <c r="B13674" s="1" t="s">
        <v>4502</v>
      </c>
      <c r="C13674" s="1" t="s">
        <v>23744</v>
      </c>
      <c r="D13674" s="1" t="s">
        <v>4504</v>
      </c>
      <c r="E13674" s="1" t="s">
        <v>7440</v>
      </c>
      <c r="F13674" s="1" t="s">
        <v>4506</v>
      </c>
      <c r="G13674" s="1" t="s">
        <v>17</v>
      </c>
      <c r="H13674" s="1">
        <v>45.0</v>
      </c>
      <c r="I13674" s="3">
        <v>44194.5625</v>
      </c>
      <c r="J13674" s="1">
        <v>1.88341725306409</v>
      </c>
      <c r="K13674" s="1" t="s">
        <v>62</v>
      </c>
      <c r="L13674" s="1" t="s">
        <v>671</v>
      </c>
      <c r="M13674" s="3">
        <v>44194.62394460648</v>
      </c>
    </row>
    <row r="13675">
      <c r="A13675" s="1">
        <v>13673.0</v>
      </c>
      <c r="B13675" s="1" t="s">
        <v>1181</v>
      </c>
      <c r="C13675" s="1" t="s">
        <v>23745</v>
      </c>
      <c r="D13675" s="1" t="s">
        <v>80</v>
      </c>
      <c r="E13675" s="1" t="s">
        <v>6502</v>
      </c>
      <c r="F13675" s="1" t="s">
        <v>1184</v>
      </c>
      <c r="G13675" s="1" t="s">
        <v>35</v>
      </c>
      <c r="H13675" s="1">
        <v>45.0</v>
      </c>
      <c r="I13675" s="3">
        <v>43712.625</v>
      </c>
      <c r="J13675" s="1">
        <v>1.16123851617655</v>
      </c>
      <c r="K13675" s="1" t="s">
        <v>46</v>
      </c>
      <c r="M13675" s="3">
        <v>43712.63081674768</v>
      </c>
    </row>
    <row r="13676">
      <c r="A13676" s="1">
        <v>13674.0</v>
      </c>
      <c r="B13676" s="1" t="s">
        <v>184</v>
      </c>
      <c r="C13676" s="1" t="s">
        <v>23746</v>
      </c>
      <c r="D13676" s="1" t="s">
        <v>99</v>
      </c>
      <c r="E13676" s="1" t="s">
        <v>23747</v>
      </c>
      <c r="F13676" s="1" t="s">
        <v>13554</v>
      </c>
      <c r="G13676" s="1" t="s">
        <v>39</v>
      </c>
      <c r="H13676" s="1">
        <v>45.0</v>
      </c>
      <c r="I13676" s="3">
        <v>44208.583333333336</v>
      </c>
      <c r="J13676" s="1">
        <v>1.65212370151922</v>
      </c>
      <c r="K13676" s="1" t="s">
        <v>24</v>
      </c>
      <c r="M13676" s="3">
        <v>44208.61823827546</v>
      </c>
    </row>
    <row r="13677">
      <c r="A13677" s="1">
        <v>13675.0</v>
      </c>
      <c r="B13677" s="1" t="s">
        <v>63</v>
      </c>
      <c r="C13677" s="1" t="s">
        <v>23748</v>
      </c>
      <c r="D13677" s="1" t="s">
        <v>148</v>
      </c>
      <c r="E13677" s="1" t="s">
        <v>149</v>
      </c>
      <c r="F13677" s="1" t="s">
        <v>67</v>
      </c>
      <c r="G13677" s="1" t="s">
        <v>17</v>
      </c>
      <c r="H13677" s="1">
        <v>45.0</v>
      </c>
      <c r="I13677" s="3">
        <v>43992.770833333336</v>
      </c>
      <c r="J13677" s="1">
        <v>1.4140476827111</v>
      </c>
      <c r="K13677" s="1" t="s">
        <v>24</v>
      </c>
      <c r="M13677" s="3">
        <v>43992.80693115741</v>
      </c>
    </row>
    <row r="13678">
      <c r="A13678" s="1">
        <v>13676.0</v>
      </c>
      <c r="B13678" s="1" t="s">
        <v>1872</v>
      </c>
      <c r="C13678" s="1" t="s">
        <v>23749</v>
      </c>
      <c r="D13678" s="1" t="s">
        <v>1874</v>
      </c>
      <c r="E13678" s="1" t="s">
        <v>5060</v>
      </c>
      <c r="F13678" s="1" t="s">
        <v>1876</v>
      </c>
      <c r="G13678" s="1" t="s">
        <v>35</v>
      </c>
      <c r="H13678" s="1">
        <v>45.0</v>
      </c>
      <c r="I13678" s="3">
        <v>44239.375</v>
      </c>
      <c r="J13678" s="1">
        <v>3.08682946181557</v>
      </c>
      <c r="K13678" s="1" t="s">
        <v>24</v>
      </c>
      <c r="L13678" s="1" t="s">
        <v>406</v>
      </c>
      <c r="M13678" s="3">
        <v>44239.41357763889</v>
      </c>
    </row>
    <row r="13679">
      <c r="A13679" s="1">
        <v>13677.0</v>
      </c>
      <c r="B13679" s="1" t="s">
        <v>229</v>
      </c>
      <c r="C13679" s="1" t="s">
        <v>23750</v>
      </c>
      <c r="D13679" s="1" t="s">
        <v>1870</v>
      </c>
      <c r="E13679" s="1" t="s">
        <v>1871</v>
      </c>
      <c r="F13679" s="1" t="s">
        <v>232</v>
      </c>
      <c r="G13679" s="1" t="s">
        <v>17</v>
      </c>
      <c r="H13679" s="1">
        <v>45.0</v>
      </c>
      <c r="I13679" s="3">
        <v>44069.677083333336</v>
      </c>
      <c r="J13679" s="1">
        <v>0.00370108123054953</v>
      </c>
      <c r="K13679" s="1" t="s">
        <v>24</v>
      </c>
      <c r="M13679" s="3">
        <v>44069.71362019676</v>
      </c>
    </row>
    <row r="13680">
      <c r="A13680" s="1">
        <v>13678.0</v>
      </c>
      <c r="B13680" s="1" t="s">
        <v>459</v>
      </c>
      <c r="C13680" s="1" t="s">
        <v>23751</v>
      </c>
      <c r="D13680" s="1" t="s">
        <v>326</v>
      </c>
      <c r="E13680" s="1" t="s">
        <v>692</v>
      </c>
      <c r="F13680" s="1" t="s">
        <v>463</v>
      </c>
      <c r="G13680" s="1" t="s">
        <v>17</v>
      </c>
      <c r="H13680" s="1">
        <v>45.0</v>
      </c>
      <c r="I13680" s="3">
        <v>43999.645833333336</v>
      </c>
      <c r="J13680" s="1">
        <v>0.0</v>
      </c>
      <c r="K13680" s="1" t="s">
        <v>24</v>
      </c>
      <c r="L13680" s="1" t="s">
        <v>464</v>
      </c>
      <c r="M13680" s="3">
        <v>44000.2189797338</v>
      </c>
    </row>
    <row r="13681">
      <c r="A13681" s="1">
        <v>13679.0</v>
      </c>
      <c r="B13681" s="1" t="s">
        <v>385</v>
      </c>
      <c r="C13681" s="1" t="s">
        <v>23752</v>
      </c>
      <c r="D13681" s="1" t="s">
        <v>32</v>
      </c>
      <c r="E13681" s="1" t="s">
        <v>2481</v>
      </c>
      <c r="F13681" s="1" t="s">
        <v>388</v>
      </c>
      <c r="G13681" s="1" t="s">
        <v>17</v>
      </c>
      <c r="H13681" s="1">
        <v>45.0</v>
      </c>
      <c r="I13681" s="3">
        <v>44146.5</v>
      </c>
      <c r="J13681" s="1">
        <v>0.0</v>
      </c>
      <c r="K13681" s="1" t="s">
        <v>24</v>
      </c>
      <c r="M13681" s="3">
        <v>44146.56902267361</v>
      </c>
    </row>
    <row r="13682">
      <c r="A13682" s="1">
        <v>13680.0</v>
      </c>
      <c r="B13682" s="1" t="s">
        <v>12</v>
      </c>
      <c r="C13682" s="1" t="s">
        <v>23753</v>
      </c>
      <c r="D13682" s="1" t="s">
        <v>925</v>
      </c>
      <c r="E13682" s="1" t="s">
        <v>926</v>
      </c>
      <c r="F13682" s="1" t="s">
        <v>16</v>
      </c>
      <c r="G13682" s="1" t="s">
        <v>17</v>
      </c>
      <c r="H13682" s="1">
        <v>45.0</v>
      </c>
      <c r="I13682" s="3">
        <v>43837.625</v>
      </c>
      <c r="J13682" s="1">
        <v>0.874583626688675</v>
      </c>
      <c r="K13682" s="1" t="s">
        <v>18</v>
      </c>
      <c r="M13682" s="3">
        <v>43838.57771638889</v>
      </c>
    </row>
    <row r="13683">
      <c r="A13683" s="1">
        <v>13681.0</v>
      </c>
      <c r="B13683" s="1" t="s">
        <v>3513</v>
      </c>
      <c r="C13683" s="1" t="s">
        <v>23754</v>
      </c>
      <c r="D13683" s="1" t="s">
        <v>12497</v>
      </c>
      <c r="E13683" s="1" t="s">
        <v>23755</v>
      </c>
      <c r="F13683" s="1" t="s">
        <v>3516</v>
      </c>
      <c r="G13683" s="1" t="s">
        <v>39</v>
      </c>
      <c r="H13683" s="1">
        <v>45.0</v>
      </c>
      <c r="I13683" s="3">
        <v>43868.604166666664</v>
      </c>
      <c r="J13683" s="1">
        <v>1.21960525343551</v>
      </c>
      <c r="K13683" s="1" t="s">
        <v>166</v>
      </c>
      <c r="M13683" s="3">
        <v>43868.61588451389</v>
      </c>
    </row>
    <row r="13684">
      <c r="A13684" s="1">
        <v>13682.0</v>
      </c>
      <c r="B13684" s="1" t="s">
        <v>877</v>
      </c>
      <c r="C13684" s="1" t="s">
        <v>23756</v>
      </c>
      <c r="D13684" s="1" t="s">
        <v>1797</v>
      </c>
      <c r="E13684" s="1" t="s">
        <v>23757</v>
      </c>
      <c r="F13684" s="1" t="s">
        <v>881</v>
      </c>
      <c r="G13684" s="1" t="s">
        <v>89</v>
      </c>
      <c r="H13684" s="1">
        <v>45.0</v>
      </c>
      <c r="I13684" s="3">
        <v>44202.50681925926</v>
      </c>
      <c r="J13684" s="1">
        <v>3.67279553816464</v>
      </c>
      <c r="K13684" s="1" t="s">
        <v>24</v>
      </c>
      <c r="M13684" s="3">
        <v>44202.54331662037</v>
      </c>
    </row>
    <row r="13685">
      <c r="A13685" s="1">
        <v>13683.0</v>
      </c>
      <c r="B13685" s="1" t="s">
        <v>97</v>
      </c>
      <c r="C13685" s="1" t="s">
        <v>23758</v>
      </c>
      <c r="D13685" s="1" t="s">
        <v>211</v>
      </c>
      <c r="E13685" s="1" t="s">
        <v>23759</v>
      </c>
      <c r="F13685" s="1" t="s">
        <v>101</v>
      </c>
      <c r="G13685" s="1" t="s">
        <v>39</v>
      </c>
      <c r="H13685" s="1">
        <v>45.0</v>
      </c>
      <c r="I13685" s="3">
        <v>44158.416666666664</v>
      </c>
      <c r="J13685" s="1">
        <v>2.55989102262569</v>
      </c>
      <c r="K13685" s="1" t="s">
        <v>24</v>
      </c>
      <c r="M13685" s="3">
        <v>44158.450776273145</v>
      </c>
    </row>
    <row r="13686">
      <c r="A13686" s="1">
        <v>13684.0</v>
      </c>
      <c r="B13686" s="1" t="s">
        <v>3073</v>
      </c>
      <c r="C13686" s="1" t="s">
        <v>23760</v>
      </c>
      <c r="D13686" s="1" t="s">
        <v>21</v>
      </c>
      <c r="E13686" s="1" t="s">
        <v>7858</v>
      </c>
      <c r="F13686" s="1" t="s">
        <v>3419</v>
      </c>
      <c r="G13686" s="1" t="s">
        <v>17</v>
      </c>
      <c r="H13686" s="1">
        <v>45.0</v>
      </c>
      <c r="I13686" s="3">
        <v>44152.583333333336</v>
      </c>
      <c r="J13686" s="1">
        <v>1.69439978789124</v>
      </c>
      <c r="K13686" s="1" t="s">
        <v>24</v>
      </c>
      <c r="M13686" s="3">
        <v>44152.616041469904</v>
      </c>
    </row>
    <row r="13687">
      <c r="A13687" s="1">
        <v>13685.0</v>
      </c>
      <c r="B13687" s="1" t="s">
        <v>1023</v>
      </c>
      <c r="C13687" s="1" t="s">
        <v>23761</v>
      </c>
      <c r="D13687" s="1" t="s">
        <v>321</v>
      </c>
      <c r="E13687" s="1" t="s">
        <v>5199</v>
      </c>
      <c r="F13687" s="1" t="s">
        <v>1027</v>
      </c>
      <c r="G13687" s="1" t="s">
        <v>17</v>
      </c>
      <c r="H13687" s="1">
        <v>45.0</v>
      </c>
      <c r="I13687" s="3">
        <v>43914.208333333336</v>
      </c>
      <c r="J13687" s="1">
        <v>1.94443963319822</v>
      </c>
      <c r="K13687" s="1" t="s">
        <v>24</v>
      </c>
      <c r="M13687" s="3">
        <v>43914.23879383102</v>
      </c>
    </row>
    <row r="13688">
      <c r="A13688" s="1">
        <v>13686.0</v>
      </c>
      <c r="B13688" s="1" t="s">
        <v>2400</v>
      </c>
      <c r="C13688" s="1" t="s">
        <v>23762</v>
      </c>
      <c r="D13688" s="1" t="s">
        <v>2402</v>
      </c>
      <c r="E13688" s="1" t="s">
        <v>2403</v>
      </c>
      <c r="F13688" s="1" t="s">
        <v>2404</v>
      </c>
      <c r="G13688" s="1" t="s">
        <v>35</v>
      </c>
      <c r="H13688" s="1">
        <v>45.0</v>
      </c>
      <c r="I13688" s="3">
        <v>43489.166666666664</v>
      </c>
      <c r="J13688" s="1">
        <v>2.68018688578689</v>
      </c>
      <c r="K13688" s="1" t="s">
        <v>24</v>
      </c>
      <c r="M13688" s="3">
        <v>43489.21967711805</v>
      </c>
    </row>
    <row r="13689">
      <c r="A13689" s="1">
        <v>13687.0</v>
      </c>
      <c r="B13689" s="1" t="s">
        <v>11174</v>
      </c>
      <c r="C13689" s="1" t="s">
        <v>23763</v>
      </c>
      <c r="D13689" s="1" t="s">
        <v>5064</v>
      </c>
      <c r="E13689" s="1" t="s">
        <v>12652</v>
      </c>
      <c r="F13689" s="1" t="s">
        <v>11177</v>
      </c>
      <c r="G13689" s="1" t="s">
        <v>35</v>
      </c>
      <c r="H13689" s="1">
        <v>45.0</v>
      </c>
      <c r="I13689" s="3">
        <v>44253.333333333336</v>
      </c>
      <c r="J13689" s="1">
        <v>1.65755598433371</v>
      </c>
      <c r="K13689" s="1" t="s">
        <v>24</v>
      </c>
      <c r="L13689" s="1" t="s">
        <v>741</v>
      </c>
      <c r="M13689" s="3">
        <v>44253.35128746528</v>
      </c>
    </row>
    <row r="13690">
      <c r="A13690" s="1">
        <v>13688.0</v>
      </c>
      <c r="B13690" s="1" t="s">
        <v>150</v>
      </c>
      <c r="C13690" s="1" t="s">
        <v>23764</v>
      </c>
      <c r="D13690" s="1" t="s">
        <v>588</v>
      </c>
      <c r="E13690" s="1" t="s">
        <v>23765</v>
      </c>
      <c r="F13690" s="1" t="s">
        <v>153</v>
      </c>
      <c r="G13690" s="1" t="s">
        <v>39</v>
      </c>
      <c r="H13690" s="1">
        <v>45.0</v>
      </c>
      <c r="I13690" s="3">
        <v>43793.708333333336</v>
      </c>
      <c r="J13690" s="1">
        <v>6.43074356883206</v>
      </c>
      <c r="K13690" s="1" t="s">
        <v>62</v>
      </c>
      <c r="M13690" s="3">
        <v>43793.75470445602</v>
      </c>
    </row>
    <row r="13691">
      <c r="A13691" s="1">
        <v>13689.0</v>
      </c>
      <c r="B13691" s="1" t="s">
        <v>4069</v>
      </c>
      <c r="C13691" s="1" t="s">
        <v>23766</v>
      </c>
      <c r="D13691" s="1" t="s">
        <v>3042</v>
      </c>
      <c r="E13691" s="1" t="s">
        <v>23767</v>
      </c>
      <c r="F13691" s="1" t="s">
        <v>4072</v>
      </c>
      <c r="G13691" s="1" t="s">
        <v>17</v>
      </c>
      <c r="H13691" s="1">
        <v>45.0</v>
      </c>
      <c r="I13691" s="3">
        <v>44022.677083333336</v>
      </c>
      <c r="J13691" s="1">
        <v>0.494639136161443</v>
      </c>
      <c r="K13691" s="1" t="s">
        <v>24</v>
      </c>
      <c r="M13691" s="3">
        <v>44022.701582939815</v>
      </c>
    </row>
    <row r="13692">
      <c r="A13692" s="1">
        <v>13690.0</v>
      </c>
      <c r="B13692" s="1" t="s">
        <v>2494</v>
      </c>
      <c r="C13692" s="1" t="s">
        <v>23768</v>
      </c>
      <c r="D13692" s="1" t="s">
        <v>8305</v>
      </c>
      <c r="E13692" s="1" t="s">
        <v>10719</v>
      </c>
      <c r="F13692" s="1" t="s">
        <v>2498</v>
      </c>
      <c r="G13692" s="1" t="s">
        <v>17</v>
      </c>
      <c r="H13692" s="1">
        <v>45.0</v>
      </c>
      <c r="I13692" s="3">
        <v>44103.666666666664</v>
      </c>
      <c r="J13692" s="1">
        <v>0.760031043190536</v>
      </c>
      <c r="K13692" s="1" t="s">
        <v>2499</v>
      </c>
      <c r="L13692" s="1" t="s">
        <v>2499</v>
      </c>
      <c r="M13692" s="3">
        <v>44103.70106318287</v>
      </c>
    </row>
    <row r="13693">
      <c r="A13693" s="1">
        <v>13691.0</v>
      </c>
      <c r="B13693" s="1" t="s">
        <v>1282</v>
      </c>
      <c r="C13693" s="1" t="s">
        <v>23769</v>
      </c>
      <c r="D13693" s="1" t="s">
        <v>12356</v>
      </c>
      <c r="E13693" s="1" t="s">
        <v>2560</v>
      </c>
      <c r="F13693" s="1" t="s">
        <v>1285</v>
      </c>
      <c r="G13693" s="1" t="s">
        <v>17</v>
      </c>
      <c r="H13693" s="1">
        <v>45.0</v>
      </c>
      <c r="I13693" s="3">
        <v>44011.5</v>
      </c>
      <c r="J13693" s="1">
        <v>0.0</v>
      </c>
      <c r="K13693" s="1" t="s">
        <v>24</v>
      </c>
      <c r="M13693" s="3">
        <v>44011.50523216435</v>
      </c>
    </row>
    <row r="13694">
      <c r="A13694" s="1">
        <v>13692.0</v>
      </c>
      <c r="B13694" s="1" t="s">
        <v>17798</v>
      </c>
      <c r="C13694" s="1" t="s">
        <v>23770</v>
      </c>
      <c r="D13694" s="1" t="s">
        <v>23771</v>
      </c>
      <c r="E13694" s="1" t="s">
        <v>23772</v>
      </c>
      <c r="F13694" s="1" t="s">
        <v>17801</v>
      </c>
      <c r="G13694" s="1" t="s">
        <v>89</v>
      </c>
      <c r="H13694" s="1">
        <v>45.0</v>
      </c>
      <c r="I13694" s="3">
        <v>44151.6875</v>
      </c>
      <c r="J13694" s="1">
        <v>0.836592090175722</v>
      </c>
      <c r="K13694" s="1" t="s">
        <v>166</v>
      </c>
      <c r="M13694" s="3">
        <v>44151.70074072917</v>
      </c>
    </row>
    <row r="13695">
      <c r="A13695" s="1">
        <v>13693.0</v>
      </c>
      <c r="B13695" s="1" t="s">
        <v>293</v>
      </c>
      <c r="C13695" s="1" t="s">
        <v>23773</v>
      </c>
      <c r="D13695" s="1" t="s">
        <v>295</v>
      </c>
      <c r="E13695" s="1" t="s">
        <v>296</v>
      </c>
      <c r="F13695" s="1" t="s">
        <v>297</v>
      </c>
      <c r="G13695" s="1" t="s">
        <v>17</v>
      </c>
      <c r="H13695" s="1">
        <v>45.0</v>
      </c>
      <c r="I13695" s="3">
        <v>43892.291666666664</v>
      </c>
      <c r="J13695" s="1">
        <v>0.736656079419288</v>
      </c>
      <c r="K13695" s="1" t="s">
        <v>62</v>
      </c>
      <c r="M13695" s="3">
        <v>43892.30053684028</v>
      </c>
    </row>
    <row r="13696">
      <c r="A13696" s="1">
        <v>13694.0</v>
      </c>
      <c r="B13696" s="1" t="s">
        <v>896</v>
      </c>
      <c r="C13696" s="1" t="s">
        <v>23774</v>
      </c>
      <c r="D13696" s="1" t="s">
        <v>738</v>
      </c>
      <c r="E13696" s="1" t="s">
        <v>23775</v>
      </c>
      <c r="F13696" s="1" t="s">
        <v>900</v>
      </c>
      <c r="G13696" s="1" t="s">
        <v>39</v>
      </c>
      <c r="H13696" s="1">
        <v>45.0</v>
      </c>
      <c r="I13696" s="3">
        <v>44150.666666666664</v>
      </c>
      <c r="J13696" s="1">
        <v>1.17805447953745</v>
      </c>
      <c r="K13696" s="1" t="s">
        <v>24</v>
      </c>
      <c r="L13696" s="1" t="s">
        <v>741</v>
      </c>
      <c r="M13696" s="3">
        <v>44150.69475387732</v>
      </c>
    </row>
    <row r="13697">
      <c r="A13697" s="1">
        <v>13695.0</v>
      </c>
      <c r="B13697" s="1" t="s">
        <v>425</v>
      </c>
      <c r="C13697" s="1" t="s">
        <v>23776</v>
      </c>
      <c r="D13697" s="1" t="s">
        <v>21</v>
      </c>
      <c r="E13697" s="1" t="s">
        <v>9177</v>
      </c>
      <c r="F13697" s="1" t="s">
        <v>428</v>
      </c>
      <c r="G13697" s="1" t="s">
        <v>35</v>
      </c>
      <c r="H13697" s="1">
        <v>45.0</v>
      </c>
      <c r="I13697" s="3">
        <v>44208.25</v>
      </c>
      <c r="J13697" s="1">
        <v>3.06351807187387</v>
      </c>
      <c r="K13697" s="1" t="s">
        <v>24</v>
      </c>
      <c r="M13697" s="3">
        <v>44208.291593773145</v>
      </c>
    </row>
    <row r="13698">
      <c r="A13698" s="1">
        <v>13696.0</v>
      </c>
      <c r="B13698" s="1" t="s">
        <v>12</v>
      </c>
      <c r="C13698" s="1" t="s">
        <v>23777</v>
      </c>
      <c r="D13698" s="1" t="s">
        <v>925</v>
      </c>
      <c r="E13698" s="1" t="s">
        <v>926</v>
      </c>
      <c r="F13698" s="1" t="s">
        <v>16</v>
      </c>
      <c r="G13698" s="1" t="s">
        <v>17</v>
      </c>
      <c r="H13698" s="1">
        <v>45.0</v>
      </c>
      <c r="I13698" s="3">
        <v>43850.625</v>
      </c>
      <c r="J13698" s="1">
        <v>0.0</v>
      </c>
      <c r="K13698" s="1" t="s">
        <v>18</v>
      </c>
      <c r="M13698" s="3">
        <v>43851.1164562037</v>
      </c>
    </row>
    <row r="13699">
      <c r="A13699" s="1">
        <v>13697.0</v>
      </c>
      <c r="B13699" s="1" t="s">
        <v>7895</v>
      </c>
      <c r="C13699" s="1" t="s">
        <v>23778</v>
      </c>
      <c r="D13699" s="1" t="s">
        <v>7828</v>
      </c>
      <c r="E13699" s="1" t="s">
        <v>23779</v>
      </c>
      <c r="F13699" s="1" t="s">
        <v>7899</v>
      </c>
      <c r="G13699" s="1" t="s">
        <v>89</v>
      </c>
      <c r="H13699" s="1">
        <v>45.0</v>
      </c>
      <c r="I13699" s="3">
        <v>44062.71658579861</v>
      </c>
      <c r="J13699" s="1">
        <v>1.11707672548566</v>
      </c>
      <c r="K13699" s="1" t="s">
        <v>18</v>
      </c>
      <c r="L13699" s="1" t="s">
        <v>1725</v>
      </c>
      <c r="M13699" s="3">
        <v>44062.74824158565</v>
      </c>
    </row>
    <row r="13700">
      <c r="A13700" s="1">
        <v>13698.0</v>
      </c>
      <c r="B13700" s="1" t="s">
        <v>3596</v>
      </c>
      <c r="C13700" s="1" t="s">
        <v>23780</v>
      </c>
      <c r="D13700" s="1" t="s">
        <v>11959</v>
      </c>
      <c r="E13700" s="1" t="s">
        <v>23781</v>
      </c>
      <c r="F13700" s="1" t="s">
        <v>3600</v>
      </c>
      <c r="G13700" s="1" t="s">
        <v>89</v>
      </c>
      <c r="H13700" s="1">
        <v>45.0</v>
      </c>
      <c r="I13700" s="3">
        <v>44210.62639921296</v>
      </c>
      <c r="J13700" s="1">
        <v>0.0312565687284623</v>
      </c>
      <c r="K13700" s="1" t="s">
        <v>24</v>
      </c>
      <c r="L13700" s="1" t="s">
        <v>406</v>
      </c>
      <c r="M13700" s="3">
        <v>44210.63757650463</v>
      </c>
    </row>
    <row r="13701">
      <c r="A13701" s="1">
        <v>13699.0</v>
      </c>
      <c r="B13701" s="1" t="s">
        <v>293</v>
      </c>
      <c r="C13701" s="1" t="s">
        <v>23782</v>
      </c>
      <c r="D13701" s="1" t="s">
        <v>588</v>
      </c>
      <c r="E13701" s="1" t="s">
        <v>5318</v>
      </c>
      <c r="F13701" s="1" t="s">
        <v>297</v>
      </c>
      <c r="G13701" s="1" t="s">
        <v>17</v>
      </c>
      <c r="H13701" s="1">
        <v>45.0</v>
      </c>
      <c r="I13701" s="3">
        <v>44012.791666666664</v>
      </c>
      <c r="J13701" s="1">
        <v>0.909815615910559</v>
      </c>
      <c r="K13701" s="1" t="s">
        <v>62</v>
      </c>
      <c r="M13701" s="3">
        <v>44012.81041024306</v>
      </c>
    </row>
    <row r="13702">
      <c r="A13702" s="1">
        <v>13700.0</v>
      </c>
      <c r="B13702" s="1" t="s">
        <v>1920</v>
      </c>
      <c r="C13702" s="1" t="s">
        <v>23783</v>
      </c>
      <c r="D13702" s="1" t="s">
        <v>1653</v>
      </c>
      <c r="E13702" s="1" t="s">
        <v>23784</v>
      </c>
      <c r="F13702" s="1" t="s">
        <v>1923</v>
      </c>
      <c r="G13702" s="1" t="s">
        <v>89</v>
      </c>
      <c r="H13702" s="1">
        <v>45.0</v>
      </c>
      <c r="I13702" s="3">
        <v>43838.78817168981</v>
      </c>
      <c r="J13702" s="1">
        <v>1.06806962859589</v>
      </c>
      <c r="K13702" s="1" t="s">
        <v>218</v>
      </c>
      <c r="M13702" s="3">
        <v>43838.81213746528</v>
      </c>
    </row>
    <row r="13703">
      <c r="A13703" s="1">
        <v>13701.0</v>
      </c>
      <c r="B13703" s="1" t="s">
        <v>168</v>
      </c>
      <c r="C13703" s="1" t="s">
        <v>23785</v>
      </c>
      <c r="D13703" s="1" t="s">
        <v>163</v>
      </c>
      <c r="E13703" s="1" t="s">
        <v>5524</v>
      </c>
      <c r="F13703" s="1" t="s">
        <v>171</v>
      </c>
      <c r="G13703" s="1" t="s">
        <v>17</v>
      </c>
      <c r="H13703" s="1">
        <v>45.0</v>
      </c>
      <c r="I13703" s="3">
        <v>43794.583333333336</v>
      </c>
      <c r="J13703" s="1">
        <v>6.12897082146883</v>
      </c>
      <c r="K13703" s="1" t="s">
        <v>166</v>
      </c>
      <c r="M13703" s="3">
        <v>43794.624925752316</v>
      </c>
    </row>
    <row r="13704">
      <c r="A13704" s="1">
        <v>13702.0</v>
      </c>
      <c r="B13704" s="1" t="s">
        <v>2645</v>
      </c>
      <c r="C13704" s="1" t="s">
        <v>23786</v>
      </c>
      <c r="D13704" s="1" t="s">
        <v>4220</v>
      </c>
      <c r="E13704" s="1" t="s">
        <v>3332</v>
      </c>
      <c r="F13704" s="1" t="s">
        <v>2649</v>
      </c>
      <c r="G13704" s="1" t="s">
        <v>17</v>
      </c>
      <c r="H13704" s="1">
        <v>45.0</v>
      </c>
      <c r="I13704" s="3">
        <v>43915.291666666664</v>
      </c>
      <c r="J13704" s="1">
        <v>1.15905743583322</v>
      </c>
      <c r="K13704" s="1" t="s">
        <v>18</v>
      </c>
      <c r="M13704" s="3">
        <v>43915.33188946759</v>
      </c>
    </row>
    <row r="13705">
      <c r="A13705" s="1">
        <v>13703.0</v>
      </c>
      <c r="B13705" s="1" t="s">
        <v>3584</v>
      </c>
      <c r="C13705" s="1" t="s">
        <v>23787</v>
      </c>
      <c r="D13705" s="1" t="s">
        <v>3180</v>
      </c>
      <c r="E13705" s="1" t="s">
        <v>3586</v>
      </c>
      <c r="F13705" s="1" t="s">
        <v>3587</v>
      </c>
      <c r="G13705" s="1" t="s">
        <v>17</v>
      </c>
      <c r="H13705" s="1">
        <v>45.0</v>
      </c>
      <c r="I13705" s="3">
        <v>44155.354166666664</v>
      </c>
      <c r="J13705" s="1">
        <v>0.298022998417855</v>
      </c>
      <c r="K13705" s="1" t="s">
        <v>18</v>
      </c>
      <c r="M13705" s="3">
        <v>44155.42154574074</v>
      </c>
    </row>
    <row r="13706">
      <c r="A13706" s="1">
        <v>13704.0</v>
      </c>
      <c r="B13706" s="1" t="s">
        <v>84</v>
      </c>
      <c r="C13706" s="1" t="s">
        <v>23788</v>
      </c>
      <c r="D13706" s="1" t="s">
        <v>1255</v>
      </c>
      <c r="E13706" s="1" t="s">
        <v>12559</v>
      </c>
      <c r="F13706" s="1" t="s">
        <v>88</v>
      </c>
      <c r="G13706" s="1" t="s">
        <v>17</v>
      </c>
      <c r="H13706" s="1">
        <v>45.0</v>
      </c>
      <c r="I13706" s="3">
        <v>44124.229166666664</v>
      </c>
      <c r="J13706" s="1">
        <v>0.637144417190936</v>
      </c>
      <c r="K13706" s="1" t="s">
        <v>83</v>
      </c>
      <c r="L13706" s="1" t="s">
        <v>90</v>
      </c>
      <c r="M13706" s="3">
        <v>44124.27601253472</v>
      </c>
    </row>
    <row r="13707">
      <c r="A13707" s="1">
        <v>13705.0</v>
      </c>
      <c r="B13707" s="1" t="s">
        <v>282</v>
      </c>
      <c r="C13707" s="1" t="s">
        <v>23789</v>
      </c>
      <c r="D13707" s="1" t="s">
        <v>284</v>
      </c>
      <c r="E13707" s="1" t="s">
        <v>285</v>
      </c>
      <c r="F13707" s="1" t="s">
        <v>286</v>
      </c>
      <c r="G13707" s="1" t="s">
        <v>35</v>
      </c>
      <c r="H13707" s="1">
        <v>45.0</v>
      </c>
      <c r="I13707" s="3">
        <v>44132.729166666664</v>
      </c>
      <c r="J13707" s="1">
        <v>0.0118084823772853</v>
      </c>
      <c r="K13707" s="1" t="s">
        <v>218</v>
      </c>
      <c r="L13707" s="1" t="s">
        <v>287</v>
      </c>
      <c r="M13707" s="3">
        <v>44132.756701921295</v>
      </c>
    </row>
    <row r="13708">
      <c r="A13708" s="1">
        <v>13706.0</v>
      </c>
      <c r="B13708" s="1" t="s">
        <v>84</v>
      </c>
      <c r="C13708" s="1" t="s">
        <v>23790</v>
      </c>
      <c r="D13708" s="1" t="s">
        <v>86</v>
      </c>
      <c r="E13708" s="1" t="s">
        <v>4666</v>
      </c>
      <c r="F13708" s="1" t="s">
        <v>88</v>
      </c>
      <c r="G13708" s="1" t="s">
        <v>35</v>
      </c>
      <c r="H13708" s="1">
        <v>45.0</v>
      </c>
      <c r="I13708" s="3">
        <v>43797.166666666664</v>
      </c>
      <c r="J13708" s="1">
        <v>0.573018163880484</v>
      </c>
      <c r="K13708" s="1" t="s">
        <v>83</v>
      </c>
      <c r="M13708" s="3">
        <v>43797.209134143515</v>
      </c>
    </row>
    <row r="13709">
      <c r="A13709" s="1">
        <v>13707.0</v>
      </c>
      <c r="B13709" s="1" t="s">
        <v>97</v>
      </c>
      <c r="C13709" s="1" t="s">
        <v>23791</v>
      </c>
      <c r="D13709" s="1" t="s">
        <v>3127</v>
      </c>
      <c r="E13709" s="1" t="s">
        <v>23792</v>
      </c>
      <c r="F13709" s="1" t="s">
        <v>101</v>
      </c>
      <c r="G13709" s="1" t="s">
        <v>39</v>
      </c>
      <c r="H13709" s="1">
        <v>45.0</v>
      </c>
      <c r="I13709" s="3">
        <v>43904.416666666664</v>
      </c>
      <c r="J13709" s="1">
        <v>1.96074589637643</v>
      </c>
      <c r="K13709" s="1" t="s">
        <v>24</v>
      </c>
      <c r="L13709" s="1" t="s">
        <v>882</v>
      </c>
      <c r="M13709" s="3">
        <v>43904.44553005787</v>
      </c>
    </row>
    <row r="13710">
      <c r="A13710" s="1">
        <v>13708.0</v>
      </c>
      <c r="B13710" s="1" t="s">
        <v>1982</v>
      </c>
      <c r="C13710" s="1" t="s">
        <v>23793</v>
      </c>
      <c r="D13710" s="1" t="s">
        <v>99</v>
      </c>
      <c r="E13710" s="1" t="s">
        <v>1984</v>
      </c>
      <c r="F13710" s="1" t="s">
        <v>1985</v>
      </c>
      <c r="G13710" s="1" t="s">
        <v>17</v>
      </c>
      <c r="H13710" s="1">
        <v>45.0</v>
      </c>
      <c r="I13710" s="3">
        <v>44090.583333333336</v>
      </c>
      <c r="J13710" s="1">
        <v>0.915180446640714</v>
      </c>
      <c r="K13710" s="1" t="s">
        <v>159</v>
      </c>
      <c r="L13710" s="1" t="s">
        <v>1986</v>
      </c>
      <c r="M13710" s="3">
        <v>44090.62157246528</v>
      </c>
    </row>
    <row r="13711">
      <c r="A13711" s="1">
        <v>13709.0</v>
      </c>
      <c r="B13711" s="1" t="s">
        <v>6213</v>
      </c>
      <c r="C13711" s="1" t="s">
        <v>23794</v>
      </c>
      <c r="D13711" s="1" t="s">
        <v>2402</v>
      </c>
      <c r="E13711" s="1" t="s">
        <v>6216</v>
      </c>
      <c r="F13711" s="1" t="s">
        <v>6217</v>
      </c>
      <c r="G13711" s="1" t="s">
        <v>35</v>
      </c>
      <c r="H13711" s="1">
        <v>45.0</v>
      </c>
      <c r="I13711" s="3">
        <v>43475.166666666664</v>
      </c>
      <c r="J13711" s="1">
        <v>1.72122180662426</v>
      </c>
      <c r="K13711" s="1" t="s">
        <v>24</v>
      </c>
      <c r="M13711" s="3">
        <v>43475.2384178125</v>
      </c>
    </row>
    <row r="13712">
      <c r="A13712" s="1">
        <v>13710.0</v>
      </c>
      <c r="B13712" s="1" t="s">
        <v>14124</v>
      </c>
      <c r="C13712" s="1" t="s">
        <v>23795</v>
      </c>
      <c r="D13712" s="1" t="s">
        <v>32</v>
      </c>
      <c r="E13712" s="1" t="s">
        <v>23796</v>
      </c>
      <c r="F13712" s="1" t="s">
        <v>14127</v>
      </c>
      <c r="G13712" s="1" t="s">
        <v>89</v>
      </c>
      <c r="H13712" s="1">
        <v>45.0</v>
      </c>
      <c r="I13712" s="3">
        <v>44142.48376549769</v>
      </c>
      <c r="J13712" s="1">
        <v>0.487509704501033</v>
      </c>
      <c r="K13712" s="1" t="s">
        <v>24</v>
      </c>
      <c r="L13712" s="1" t="s">
        <v>1022</v>
      </c>
      <c r="M13712" s="3">
        <v>44142.50870424769</v>
      </c>
    </row>
    <row r="13713">
      <c r="A13713" s="1">
        <v>13711.0</v>
      </c>
      <c r="B13713" s="1" t="s">
        <v>150</v>
      </c>
      <c r="C13713" s="1" t="s">
        <v>23797</v>
      </c>
      <c r="D13713" s="1" t="s">
        <v>116</v>
      </c>
      <c r="E13713" s="1" t="s">
        <v>14261</v>
      </c>
      <c r="F13713" s="1" t="s">
        <v>153</v>
      </c>
      <c r="G13713" s="1" t="s">
        <v>17</v>
      </c>
      <c r="H13713" s="1">
        <v>45.0</v>
      </c>
      <c r="I13713" s="3">
        <v>43957.6875</v>
      </c>
      <c r="J13713" s="1">
        <v>4.90834594352158</v>
      </c>
      <c r="K13713" s="1" t="s">
        <v>24</v>
      </c>
      <c r="L13713" s="1" t="s">
        <v>406</v>
      </c>
      <c r="M13713" s="3">
        <v>43957.71838305556</v>
      </c>
    </row>
    <row r="13714">
      <c r="A13714" s="1">
        <v>13712.0</v>
      </c>
      <c r="B13714" s="1" t="s">
        <v>4326</v>
      </c>
      <c r="C13714" s="1" t="s">
        <v>23798</v>
      </c>
      <c r="D13714" s="1" t="s">
        <v>99</v>
      </c>
      <c r="E13714" s="1" t="s">
        <v>5927</v>
      </c>
      <c r="F13714" s="1" t="s">
        <v>4329</v>
      </c>
      <c r="G13714" s="1" t="s">
        <v>35</v>
      </c>
      <c r="H13714" s="1">
        <v>45.0</v>
      </c>
      <c r="I13714" s="3">
        <v>44249.458333333336</v>
      </c>
      <c r="J13714" s="1">
        <v>4.20406049648404</v>
      </c>
      <c r="K13714" s="1" t="s">
        <v>24</v>
      </c>
      <c r="M13714" s="3">
        <v>44249.459386041664</v>
      </c>
    </row>
    <row r="13715">
      <c r="A13715" s="1">
        <v>13713.0</v>
      </c>
      <c r="B13715" s="1" t="s">
        <v>2467</v>
      </c>
      <c r="C13715" s="1" t="s">
        <v>23799</v>
      </c>
      <c r="D13715" s="1" t="s">
        <v>1255</v>
      </c>
      <c r="E13715" s="1" t="s">
        <v>4193</v>
      </c>
      <c r="F13715" s="1" t="s">
        <v>2470</v>
      </c>
      <c r="G13715" s="1" t="s">
        <v>17</v>
      </c>
      <c r="H13715" s="1">
        <v>45.0</v>
      </c>
      <c r="I13715" s="3">
        <v>44126.583333333336</v>
      </c>
      <c r="J13715" s="1">
        <v>0.689493300108977</v>
      </c>
      <c r="K13715" s="1" t="s">
        <v>83</v>
      </c>
      <c r="M13715" s="3">
        <v>44126.614704039355</v>
      </c>
    </row>
    <row r="13716">
      <c r="A13716" s="1">
        <v>13714.0</v>
      </c>
      <c r="B13716" s="1" t="s">
        <v>6345</v>
      </c>
      <c r="C13716" s="1" t="s">
        <v>23800</v>
      </c>
      <c r="D13716" s="1" t="s">
        <v>1578</v>
      </c>
      <c r="E13716" s="1" t="s">
        <v>23110</v>
      </c>
      <c r="F13716" s="1" t="s">
        <v>6348</v>
      </c>
      <c r="G13716" s="1" t="s">
        <v>17</v>
      </c>
      <c r="H13716" s="1">
        <v>45.0</v>
      </c>
      <c r="I13716" s="3">
        <v>43898.302083333336</v>
      </c>
      <c r="J13716" s="1">
        <v>1.7359943920209</v>
      </c>
      <c r="K13716" s="1" t="s">
        <v>1194</v>
      </c>
      <c r="M13716" s="3">
        <v>43898.353009328705</v>
      </c>
    </row>
    <row r="13717">
      <c r="A13717" s="1">
        <v>13715.0</v>
      </c>
      <c r="B13717" s="1" t="s">
        <v>340</v>
      </c>
      <c r="C13717" s="1" t="s">
        <v>23801</v>
      </c>
      <c r="D13717" s="1" t="s">
        <v>342</v>
      </c>
      <c r="E13717" s="1" t="s">
        <v>4422</v>
      </c>
      <c r="F13717" s="1" t="s">
        <v>344</v>
      </c>
      <c r="G13717" s="1" t="s">
        <v>17</v>
      </c>
      <c r="H13717" s="1">
        <v>45.0</v>
      </c>
      <c r="I13717" s="3">
        <v>44057.208333333336</v>
      </c>
      <c r="J13717" s="1">
        <v>1.2476277738543</v>
      </c>
      <c r="K13717" s="1" t="s">
        <v>83</v>
      </c>
      <c r="M13717" s="3">
        <v>44057.24137979167</v>
      </c>
    </row>
    <row r="13718">
      <c r="A13718" s="1">
        <v>13716.0</v>
      </c>
      <c r="B13718" s="1" t="s">
        <v>114</v>
      </c>
      <c r="C13718" s="1" t="s">
        <v>23802</v>
      </c>
      <c r="D13718" s="1" t="s">
        <v>116</v>
      </c>
      <c r="E13718" s="1" t="s">
        <v>13105</v>
      </c>
      <c r="F13718" s="1" t="s">
        <v>118</v>
      </c>
      <c r="G13718" s="1" t="s">
        <v>17</v>
      </c>
      <c r="H13718" s="1">
        <v>45.0</v>
      </c>
      <c r="I13718" s="3">
        <v>43908.135416666664</v>
      </c>
      <c r="J13718" s="1">
        <v>5.16210778488251</v>
      </c>
      <c r="K13718" s="1" t="s">
        <v>24</v>
      </c>
      <c r="L13718" s="1" t="s">
        <v>1006</v>
      </c>
      <c r="M13718" s="3">
        <v>43908.169884456016</v>
      </c>
    </row>
    <row r="13719">
      <c r="A13719" s="1">
        <v>13717.0</v>
      </c>
      <c r="B13719" s="1" t="s">
        <v>520</v>
      </c>
      <c r="C13719" s="1" t="s">
        <v>23803</v>
      </c>
      <c r="D13719" s="1" t="s">
        <v>4248</v>
      </c>
      <c r="E13719" s="1" t="s">
        <v>23804</v>
      </c>
      <c r="F13719" s="1" t="s">
        <v>524</v>
      </c>
      <c r="G13719" s="1" t="s">
        <v>89</v>
      </c>
      <c r="H13719" s="1">
        <v>45.0</v>
      </c>
      <c r="I13719" s="3">
        <v>43870.492441967595</v>
      </c>
      <c r="J13719" s="1">
        <v>1.6212293719034</v>
      </c>
      <c r="K13719" s="1" t="s">
        <v>56</v>
      </c>
      <c r="M13719" s="3">
        <v>43870.52344748843</v>
      </c>
    </row>
    <row r="13720">
      <c r="A13720" s="1">
        <v>13718.0</v>
      </c>
      <c r="B13720" s="1" t="s">
        <v>2314</v>
      </c>
      <c r="C13720" s="1" t="s">
        <v>23805</v>
      </c>
      <c r="D13720" s="1" t="s">
        <v>1363</v>
      </c>
      <c r="E13720" s="1" t="s">
        <v>2743</v>
      </c>
      <c r="F13720" s="1" t="s">
        <v>2318</v>
      </c>
      <c r="G13720" s="1" t="s">
        <v>17</v>
      </c>
      <c r="H13720" s="1">
        <v>45.0</v>
      </c>
      <c r="I13720" s="3">
        <v>44159.666666666664</v>
      </c>
      <c r="J13720" s="1">
        <v>1.63720134316836</v>
      </c>
      <c r="K13720" s="1" t="s">
        <v>18</v>
      </c>
      <c r="M13720" s="3">
        <v>44159.801633587966</v>
      </c>
    </row>
    <row r="13721">
      <c r="A13721" s="1">
        <v>13719.0</v>
      </c>
      <c r="B13721" s="1" t="s">
        <v>6895</v>
      </c>
      <c r="C13721" s="1" t="s">
        <v>23806</v>
      </c>
      <c r="D13721" s="1" t="s">
        <v>1227</v>
      </c>
      <c r="E13721" s="1" t="s">
        <v>23807</v>
      </c>
      <c r="F13721" s="1" t="s">
        <v>6898</v>
      </c>
      <c r="G13721" s="1" t="s">
        <v>89</v>
      </c>
      <c r="H13721" s="1">
        <v>45.0</v>
      </c>
      <c r="I13721" s="3">
        <v>43861.45861355324</v>
      </c>
      <c r="J13721" s="1">
        <v>3.05924395535471</v>
      </c>
      <c r="K13721" s="1" t="s">
        <v>24</v>
      </c>
      <c r="M13721" s="3">
        <v>43861.477102083336</v>
      </c>
    </row>
    <row r="13722">
      <c r="A13722" s="1">
        <v>13720.0</v>
      </c>
      <c r="B13722" s="1" t="s">
        <v>114</v>
      </c>
      <c r="C13722" s="1" t="s">
        <v>23808</v>
      </c>
      <c r="D13722" s="1" t="s">
        <v>116</v>
      </c>
      <c r="E13722" s="1" t="s">
        <v>1161</v>
      </c>
      <c r="F13722" s="1" t="s">
        <v>118</v>
      </c>
      <c r="G13722" s="1" t="s">
        <v>17</v>
      </c>
      <c r="H13722" s="1">
        <v>45.0</v>
      </c>
      <c r="I13722" s="3">
        <v>44034.75</v>
      </c>
      <c r="J13722" s="1">
        <v>2.99929030800877</v>
      </c>
      <c r="K13722" s="1" t="s">
        <v>24</v>
      </c>
      <c r="L13722" s="1" t="s">
        <v>1006</v>
      </c>
      <c r="M13722" s="3">
        <v>44034.782730300925</v>
      </c>
    </row>
    <row r="13723">
      <c r="A13723" s="1">
        <v>13721.0</v>
      </c>
      <c r="B13723" s="1" t="s">
        <v>1795</v>
      </c>
      <c r="C13723" s="1" t="s">
        <v>23809</v>
      </c>
      <c r="D13723" s="1" t="s">
        <v>21</v>
      </c>
      <c r="E13723" s="1" t="s">
        <v>23810</v>
      </c>
      <c r="F13723" s="1" t="s">
        <v>1799</v>
      </c>
      <c r="G13723" s="1" t="s">
        <v>89</v>
      </c>
      <c r="H13723" s="1">
        <v>45.0</v>
      </c>
      <c r="I13723" s="3">
        <v>43857.41857972222</v>
      </c>
      <c r="J13723" s="1">
        <v>2.98797690091563</v>
      </c>
      <c r="K13723" s="1" t="s">
        <v>24</v>
      </c>
      <c r="M13723" s="3">
        <v>43857.44574793981</v>
      </c>
    </row>
    <row r="13724">
      <c r="A13724" s="1">
        <v>13722.0</v>
      </c>
      <c r="B13724" s="1" t="s">
        <v>2864</v>
      </c>
      <c r="C13724" s="1" t="s">
        <v>23811</v>
      </c>
      <c r="D13724" s="1" t="s">
        <v>411</v>
      </c>
      <c r="E13724" s="1" t="s">
        <v>3917</v>
      </c>
      <c r="F13724" s="1" t="s">
        <v>2867</v>
      </c>
      <c r="G13724" s="1" t="s">
        <v>17</v>
      </c>
      <c r="H13724" s="1">
        <v>45.0</v>
      </c>
      <c r="I13724" s="3">
        <v>43861.25</v>
      </c>
      <c r="J13724" s="1">
        <v>2.24146862816288</v>
      </c>
      <c r="K13724" s="1" t="s">
        <v>62</v>
      </c>
      <c r="M13724" s="3">
        <v>43861.27637180556</v>
      </c>
    </row>
    <row r="13725">
      <c r="A13725" s="1">
        <v>13723.0</v>
      </c>
      <c r="B13725" s="1" t="s">
        <v>911</v>
      </c>
      <c r="C13725" s="1" t="s">
        <v>23812</v>
      </c>
      <c r="D13725" s="1" t="s">
        <v>657</v>
      </c>
      <c r="E13725" s="1" t="s">
        <v>913</v>
      </c>
      <c r="F13725" s="1" t="s">
        <v>914</v>
      </c>
      <c r="G13725" s="1" t="s">
        <v>35</v>
      </c>
      <c r="H13725" s="1">
        <v>45.0</v>
      </c>
      <c r="I13725" s="3">
        <v>43566.458333333336</v>
      </c>
      <c r="J13725" s="1">
        <v>0.124084156553651</v>
      </c>
      <c r="K13725" s="1" t="s">
        <v>18</v>
      </c>
      <c r="M13725" s="3">
        <v>43566.476231458335</v>
      </c>
    </row>
    <row r="13726">
      <c r="A13726" s="1">
        <v>13724.0</v>
      </c>
      <c r="B13726" s="1" t="s">
        <v>768</v>
      </c>
      <c r="C13726" s="1" t="s">
        <v>23813</v>
      </c>
      <c r="D13726" s="1" t="s">
        <v>315</v>
      </c>
      <c r="E13726" s="1" t="s">
        <v>7060</v>
      </c>
      <c r="F13726" s="1" t="s">
        <v>772</v>
      </c>
      <c r="G13726" s="1" t="s">
        <v>35</v>
      </c>
      <c r="H13726" s="1">
        <v>45.0</v>
      </c>
      <c r="I13726" s="3">
        <v>44225.229166666664</v>
      </c>
      <c r="J13726" s="1">
        <v>2.253658745959</v>
      </c>
      <c r="K13726" s="1" t="s">
        <v>166</v>
      </c>
      <c r="L13726" s="1" t="s">
        <v>318</v>
      </c>
      <c r="M13726" s="3">
        <v>44225.2631925463</v>
      </c>
    </row>
    <row r="13727">
      <c r="A13727" s="1">
        <v>13725.0</v>
      </c>
      <c r="B13727" s="1" t="s">
        <v>562</v>
      </c>
      <c r="C13727" s="1" t="s">
        <v>23814</v>
      </c>
      <c r="D13727" s="1" t="s">
        <v>564</v>
      </c>
      <c r="E13727" s="1" t="s">
        <v>565</v>
      </c>
      <c r="F13727" s="1" t="s">
        <v>566</v>
      </c>
      <c r="G13727" s="1" t="s">
        <v>17</v>
      </c>
      <c r="H13727" s="1">
        <v>45.0</v>
      </c>
      <c r="I13727" s="3">
        <v>43795.25</v>
      </c>
      <c r="J13727" s="1">
        <v>2.94755555899083</v>
      </c>
      <c r="K13727" s="1" t="s">
        <v>62</v>
      </c>
      <c r="M13727" s="3">
        <v>43795.246887685185</v>
      </c>
    </row>
    <row r="13728">
      <c r="A13728" s="1">
        <v>13726.0</v>
      </c>
      <c r="B13728" s="1" t="s">
        <v>23815</v>
      </c>
      <c r="C13728" s="1" t="s">
        <v>23816</v>
      </c>
      <c r="D13728" s="1" t="s">
        <v>968</v>
      </c>
      <c r="E13728" s="1" t="s">
        <v>23817</v>
      </c>
      <c r="F13728" s="1" t="s">
        <v>23818</v>
      </c>
      <c r="G13728" s="1" t="s">
        <v>39</v>
      </c>
      <c r="H13728" s="1">
        <v>45.0</v>
      </c>
      <c r="I13728" s="3">
        <v>43855.3125</v>
      </c>
      <c r="J13728" s="1">
        <v>0.322077371705788</v>
      </c>
      <c r="K13728" s="1" t="s">
        <v>159</v>
      </c>
      <c r="M13728" s="3">
        <v>43855.325369479164</v>
      </c>
    </row>
    <row r="13729">
      <c r="A13729" s="1">
        <v>13727.0</v>
      </c>
      <c r="B13729" s="1" t="s">
        <v>2188</v>
      </c>
      <c r="C13729" s="1" t="s">
        <v>23819</v>
      </c>
      <c r="D13729" s="1" t="s">
        <v>4083</v>
      </c>
      <c r="E13729" s="1" t="s">
        <v>9217</v>
      </c>
      <c r="F13729" s="1" t="s">
        <v>2192</v>
      </c>
      <c r="G13729" s="1" t="s">
        <v>17</v>
      </c>
      <c r="H13729" s="1">
        <v>45.0</v>
      </c>
      <c r="I13729" s="3">
        <v>44235.666666666664</v>
      </c>
      <c r="J13729" s="1">
        <v>3.33622124374205</v>
      </c>
      <c r="K13729" s="1" t="s">
        <v>18</v>
      </c>
      <c r="M13729" s="3">
        <v>44235.69837633102</v>
      </c>
    </row>
    <row r="13730">
      <c r="A13730" s="1">
        <v>13728.0</v>
      </c>
      <c r="B13730" s="1" t="s">
        <v>84</v>
      </c>
      <c r="C13730" s="1" t="s">
        <v>23820</v>
      </c>
      <c r="D13730" s="1" t="s">
        <v>86</v>
      </c>
      <c r="E13730" s="1" t="s">
        <v>4666</v>
      </c>
      <c r="F13730" s="1" t="s">
        <v>88</v>
      </c>
      <c r="G13730" s="1" t="s">
        <v>35</v>
      </c>
      <c r="H13730" s="1">
        <v>45.0</v>
      </c>
      <c r="I13730" s="3">
        <v>43794.625</v>
      </c>
      <c r="J13730" s="1">
        <v>1.01665399679911</v>
      </c>
      <c r="K13730" s="1" t="s">
        <v>83</v>
      </c>
      <c r="M13730" s="3">
        <v>43794.64728252315</v>
      </c>
    </row>
    <row r="13731">
      <c r="A13731" s="1">
        <v>13729.0</v>
      </c>
      <c r="B13731" s="1" t="s">
        <v>385</v>
      </c>
      <c r="C13731" s="1" t="s">
        <v>23821</v>
      </c>
      <c r="D13731" s="1" t="s">
        <v>116</v>
      </c>
      <c r="E13731" s="1" t="s">
        <v>833</v>
      </c>
      <c r="F13731" s="1" t="s">
        <v>388</v>
      </c>
      <c r="G13731" s="1" t="s">
        <v>17</v>
      </c>
      <c r="H13731" s="1">
        <v>45.0</v>
      </c>
      <c r="I13731" s="3">
        <v>44053.25</v>
      </c>
      <c r="J13731" s="1">
        <v>0.0</v>
      </c>
      <c r="K13731" s="1" t="s">
        <v>24</v>
      </c>
      <c r="M13731" s="3">
        <v>44053.25996364583</v>
      </c>
    </row>
    <row r="13732">
      <c r="A13732" s="1">
        <v>13730.0</v>
      </c>
      <c r="B13732" s="1" t="s">
        <v>63</v>
      </c>
      <c r="C13732" s="1" t="s">
        <v>23822</v>
      </c>
      <c r="D13732" s="1" t="s">
        <v>1827</v>
      </c>
      <c r="E13732" s="1" t="s">
        <v>23823</v>
      </c>
      <c r="F13732" s="1" t="s">
        <v>67</v>
      </c>
      <c r="G13732" s="1" t="s">
        <v>89</v>
      </c>
      <c r="H13732" s="1">
        <v>45.0</v>
      </c>
      <c r="I13732" s="3">
        <v>44054.781275636575</v>
      </c>
      <c r="J13732" s="1">
        <v>0.0378850799879585</v>
      </c>
      <c r="K13732" s="1" t="s">
        <v>24</v>
      </c>
      <c r="M13732" s="3">
        <v>44054.95256060185</v>
      </c>
    </row>
    <row r="13733">
      <c r="A13733" s="1">
        <v>13731.0</v>
      </c>
      <c r="B13733" s="1" t="s">
        <v>2885</v>
      </c>
      <c r="C13733" s="1" t="s">
        <v>23824</v>
      </c>
      <c r="D13733" s="1" t="s">
        <v>461</v>
      </c>
      <c r="E13733" s="1" t="s">
        <v>10306</v>
      </c>
      <c r="F13733" s="1" t="s">
        <v>2888</v>
      </c>
      <c r="G13733" s="1" t="s">
        <v>17</v>
      </c>
      <c r="H13733" s="1">
        <v>45.0</v>
      </c>
      <c r="I13733" s="3">
        <v>43805.5</v>
      </c>
      <c r="J13733" s="1">
        <v>0.925757529348317</v>
      </c>
      <c r="K13733" s="1" t="s">
        <v>24</v>
      </c>
      <c r="M13733" s="3">
        <v>43805.533128842595</v>
      </c>
    </row>
    <row r="13734">
      <c r="A13734" s="1">
        <v>13732.0</v>
      </c>
      <c r="B13734" s="1" t="s">
        <v>768</v>
      </c>
      <c r="C13734" s="1" t="s">
        <v>23825</v>
      </c>
      <c r="D13734" s="1" t="s">
        <v>770</v>
      </c>
      <c r="E13734" s="1" t="s">
        <v>1664</v>
      </c>
      <c r="F13734" s="1" t="s">
        <v>772</v>
      </c>
      <c r="G13734" s="1" t="s">
        <v>35</v>
      </c>
      <c r="H13734" s="1">
        <v>45.0</v>
      </c>
      <c r="I13734" s="3">
        <v>44196.645833333336</v>
      </c>
      <c r="J13734" s="1">
        <v>2.49322667828284</v>
      </c>
      <c r="K13734" s="1" t="s">
        <v>166</v>
      </c>
      <c r="L13734" s="1" t="s">
        <v>318</v>
      </c>
      <c r="M13734" s="3">
        <v>44196.676656261574</v>
      </c>
    </row>
    <row r="13735">
      <c r="A13735" s="1">
        <v>13733.0</v>
      </c>
      <c r="B13735" s="1" t="s">
        <v>4426</v>
      </c>
      <c r="C13735" s="1" t="s">
        <v>23826</v>
      </c>
      <c r="D13735" s="1" t="s">
        <v>3733</v>
      </c>
      <c r="E13735" s="1" t="s">
        <v>23827</v>
      </c>
      <c r="F13735" s="1" t="s">
        <v>4429</v>
      </c>
      <c r="G13735" s="1" t="s">
        <v>89</v>
      </c>
      <c r="H13735" s="1">
        <v>45.0</v>
      </c>
      <c r="I13735" s="3">
        <v>44132.70753944445</v>
      </c>
      <c r="J13735" s="1">
        <v>0.433477086208484</v>
      </c>
      <c r="K13735" s="1" t="s">
        <v>46</v>
      </c>
      <c r="L13735" s="1" t="s">
        <v>4430</v>
      </c>
      <c r="M13735" s="3">
        <v>44132.762670289354</v>
      </c>
    </row>
    <row r="13736">
      <c r="A13736" s="1">
        <v>13734.0</v>
      </c>
      <c r="B13736" s="1" t="s">
        <v>957</v>
      </c>
      <c r="C13736" s="1" t="s">
        <v>23828</v>
      </c>
      <c r="D13736" s="1" t="s">
        <v>2450</v>
      </c>
      <c r="E13736" s="1" t="s">
        <v>8324</v>
      </c>
      <c r="F13736" s="1" t="s">
        <v>961</v>
      </c>
      <c r="G13736" s="1" t="s">
        <v>17</v>
      </c>
      <c r="H13736" s="1">
        <v>45.0</v>
      </c>
      <c r="I13736" s="3">
        <v>43917.645833333336</v>
      </c>
      <c r="J13736" s="1">
        <v>0.738818199340763</v>
      </c>
      <c r="K13736" s="1" t="s">
        <v>24</v>
      </c>
      <c r="M13736" s="3">
        <v>43917.67755934028</v>
      </c>
    </row>
    <row r="13737">
      <c r="A13737" s="1">
        <v>13735.0</v>
      </c>
      <c r="B13737" s="1" t="s">
        <v>3144</v>
      </c>
      <c r="C13737" s="1" t="s">
        <v>23829</v>
      </c>
      <c r="D13737" s="1" t="s">
        <v>1338</v>
      </c>
      <c r="E13737" s="1" t="s">
        <v>23830</v>
      </c>
      <c r="F13737" s="1" t="s">
        <v>3147</v>
      </c>
      <c r="G13737" s="1" t="s">
        <v>89</v>
      </c>
      <c r="H13737" s="1">
        <v>45.0</v>
      </c>
      <c r="I13737" s="3">
        <v>44100.67152777778</v>
      </c>
      <c r="J13737" s="1">
        <v>2.72020647617249</v>
      </c>
      <c r="K13737" s="1" t="s">
        <v>62</v>
      </c>
      <c r="M13737" s="3">
        <v>44100.69817736111</v>
      </c>
    </row>
    <row r="13738">
      <c r="A13738" s="1">
        <v>13736.0</v>
      </c>
      <c r="B13738" s="1" t="s">
        <v>141</v>
      </c>
      <c r="C13738" s="1" t="s">
        <v>23831</v>
      </c>
      <c r="D13738" s="1" t="s">
        <v>4354</v>
      </c>
      <c r="E13738" s="1" t="s">
        <v>23832</v>
      </c>
      <c r="F13738" s="1" t="s">
        <v>175</v>
      </c>
      <c r="G13738" s="1" t="s">
        <v>39</v>
      </c>
      <c r="H13738" s="1">
        <v>45.0</v>
      </c>
      <c r="I13738" s="3">
        <v>43898.5</v>
      </c>
      <c r="J13738" s="1">
        <v>2.19812991182135</v>
      </c>
      <c r="K13738" s="1" t="s">
        <v>46</v>
      </c>
      <c r="M13738" s="3">
        <v>43898.522931458334</v>
      </c>
    </row>
    <row r="13739">
      <c r="A13739" s="1">
        <v>13737.0</v>
      </c>
      <c r="B13739" s="1" t="s">
        <v>20915</v>
      </c>
      <c r="C13739" s="1" t="s">
        <v>23833</v>
      </c>
      <c r="D13739" s="1" t="s">
        <v>1227</v>
      </c>
      <c r="E13739" s="1" t="s">
        <v>23834</v>
      </c>
      <c r="F13739" s="1" t="s">
        <v>20918</v>
      </c>
      <c r="G13739" s="1" t="s">
        <v>39</v>
      </c>
      <c r="H13739" s="1">
        <v>45.0</v>
      </c>
      <c r="I13739" s="3">
        <v>43858.3125</v>
      </c>
      <c r="J13739" s="1">
        <v>18.486353886275</v>
      </c>
      <c r="K13739" s="1" t="s">
        <v>218</v>
      </c>
      <c r="M13739" s="3">
        <v>43857.78716429398</v>
      </c>
    </row>
    <row r="13740">
      <c r="A13740" s="1">
        <v>13738.0</v>
      </c>
      <c r="B13740" s="1" t="s">
        <v>445</v>
      </c>
      <c r="C13740" s="1" t="s">
        <v>23835</v>
      </c>
      <c r="D13740" s="1" t="s">
        <v>32</v>
      </c>
      <c r="E13740" s="1" t="s">
        <v>12514</v>
      </c>
      <c r="F13740" s="1" t="s">
        <v>449</v>
      </c>
      <c r="G13740" s="1" t="s">
        <v>17</v>
      </c>
      <c r="H13740" s="1">
        <v>45.0</v>
      </c>
      <c r="I13740" s="3">
        <v>43880.5</v>
      </c>
      <c r="J13740" s="1">
        <v>1.99800893017058</v>
      </c>
      <c r="K13740" s="1" t="s">
        <v>24</v>
      </c>
      <c r="M13740" s="3">
        <v>43880.52137712963</v>
      </c>
    </row>
    <row r="13741">
      <c r="A13741" s="1">
        <v>13739.0</v>
      </c>
      <c r="B13741" s="1" t="s">
        <v>996</v>
      </c>
      <c r="C13741" s="1" t="s">
        <v>23836</v>
      </c>
      <c r="D13741" s="1" t="s">
        <v>4565</v>
      </c>
      <c r="E13741" s="1" t="s">
        <v>23837</v>
      </c>
      <c r="F13741" s="1" t="s">
        <v>1000</v>
      </c>
      <c r="G13741" s="1" t="s">
        <v>39</v>
      </c>
      <c r="H13741" s="1">
        <v>45.0</v>
      </c>
      <c r="I13741" s="3">
        <v>44230.645833333336</v>
      </c>
      <c r="J13741" s="1">
        <v>3.00019833782521</v>
      </c>
      <c r="K13741" s="1" t="s">
        <v>24</v>
      </c>
      <c r="L13741" s="1" t="s">
        <v>406</v>
      </c>
      <c r="M13741" s="3">
        <v>44230.65904719907</v>
      </c>
    </row>
    <row r="13742">
      <c r="A13742" s="1">
        <v>13740.0</v>
      </c>
      <c r="B13742" s="1" t="s">
        <v>5811</v>
      </c>
      <c r="C13742" s="1" t="s">
        <v>23838</v>
      </c>
      <c r="D13742" s="1" t="s">
        <v>2129</v>
      </c>
      <c r="E13742" s="1" t="s">
        <v>23839</v>
      </c>
      <c r="F13742" s="1" t="s">
        <v>5814</v>
      </c>
      <c r="G13742" s="1" t="s">
        <v>39</v>
      </c>
      <c r="H13742" s="1">
        <v>45.0</v>
      </c>
      <c r="I13742" s="3">
        <v>43886.625</v>
      </c>
      <c r="J13742" s="1">
        <v>0.823001913960031</v>
      </c>
      <c r="K13742" s="1" t="s">
        <v>62</v>
      </c>
      <c r="M13742" s="3">
        <v>43886.6528750463</v>
      </c>
    </row>
    <row r="13743">
      <c r="A13743" s="1">
        <v>13741.0</v>
      </c>
      <c r="B13743" s="1" t="s">
        <v>1075</v>
      </c>
      <c r="C13743" s="1" t="s">
        <v>23840</v>
      </c>
      <c r="D13743" s="1" t="s">
        <v>16891</v>
      </c>
      <c r="E13743" s="1" t="s">
        <v>1687</v>
      </c>
      <c r="F13743" s="1" t="s">
        <v>1079</v>
      </c>
      <c r="G13743" s="1" t="s">
        <v>17</v>
      </c>
      <c r="H13743" s="1">
        <v>45.0</v>
      </c>
      <c r="I13743" s="3">
        <v>44174.625</v>
      </c>
      <c r="J13743" s="1">
        <v>2.15251131553891</v>
      </c>
      <c r="K13743" s="1" t="s">
        <v>18</v>
      </c>
      <c r="L13743" s="1" t="s">
        <v>1080</v>
      </c>
      <c r="M13743" s="3">
        <v>44174.6582821412</v>
      </c>
    </row>
    <row r="13744">
      <c r="A13744" s="1">
        <v>13742.0</v>
      </c>
      <c r="B13744" s="1" t="s">
        <v>1031</v>
      </c>
      <c r="C13744" s="1" t="s">
        <v>23841</v>
      </c>
      <c r="D13744" s="1" t="s">
        <v>998</v>
      </c>
      <c r="E13744" s="1" t="s">
        <v>2117</v>
      </c>
      <c r="F13744" s="1" t="s">
        <v>1034</v>
      </c>
      <c r="G13744" s="1" t="s">
        <v>17</v>
      </c>
      <c r="H13744" s="1">
        <v>45.0</v>
      </c>
      <c r="I13744" s="3">
        <v>43706.375</v>
      </c>
      <c r="J13744" s="1">
        <v>1.02457855221925</v>
      </c>
      <c r="K13744" s="1" t="s">
        <v>24</v>
      </c>
      <c r="M13744" s="3">
        <v>43732.39825931713</v>
      </c>
    </row>
    <row r="13745">
      <c r="A13745" s="1">
        <v>13743.0</v>
      </c>
      <c r="B13745" s="1" t="s">
        <v>350</v>
      </c>
      <c r="C13745" s="1" t="s">
        <v>23842</v>
      </c>
      <c r="D13745" s="1" t="s">
        <v>75</v>
      </c>
      <c r="E13745" s="1" t="s">
        <v>1893</v>
      </c>
      <c r="F13745" s="1" t="s">
        <v>353</v>
      </c>
      <c r="G13745" s="1" t="s">
        <v>35</v>
      </c>
      <c r="H13745" s="1">
        <v>45.0</v>
      </c>
      <c r="I13745" s="3">
        <v>43564.166666666664</v>
      </c>
      <c r="J13745" s="1">
        <v>0.33671339926654</v>
      </c>
      <c r="K13745" s="1" t="s">
        <v>24</v>
      </c>
      <c r="M13745" s="3">
        <v>43564.23819056713</v>
      </c>
    </row>
    <row r="13746">
      <c r="A13746" s="1">
        <v>13744.0</v>
      </c>
      <c r="B13746" s="1" t="s">
        <v>184</v>
      </c>
      <c r="C13746" s="1" t="s">
        <v>23843</v>
      </c>
      <c r="D13746" s="1" t="s">
        <v>148</v>
      </c>
      <c r="E13746" s="1" t="s">
        <v>4447</v>
      </c>
      <c r="F13746" s="1" t="s">
        <v>187</v>
      </c>
      <c r="G13746" s="1" t="s">
        <v>17</v>
      </c>
      <c r="H13746" s="1">
        <v>45.0</v>
      </c>
      <c r="I13746" s="3">
        <v>44155.666666666664</v>
      </c>
      <c r="J13746" s="1">
        <v>1.34257122415506</v>
      </c>
      <c r="K13746" s="1" t="s">
        <v>24</v>
      </c>
      <c r="L13746" s="1" t="s">
        <v>188</v>
      </c>
      <c r="M13746" s="3">
        <v>44155.40970711806</v>
      </c>
    </row>
    <row r="13747">
      <c r="A13747" s="1">
        <v>13745.0</v>
      </c>
      <c r="B13747" s="1" t="s">
        <v>3588</v>
      </c>
      <c r="C13747" s="1" t="s">
        <v>23844</v>
      </c>
      <c r="D13747" s="1" t="s">
        <v>7620</v>
      </c>
      <c r="E13747" s="1" t="s">
        <v>23845</v>
      </c>
      <c r="F13747" s="1" t="s">
        <v>3591</v>
      </c>
      <c r="G13747" s="1" t="s">
        <v>39</v>
      </c>
      <c r="H13747" s="1">
        <v>45.0</v>
      </c>
      <c r="I13747" s="3">
        <v>44116.229166666664</v>
      </c>
      <c r="J13747" s="1">
        <v>2.83198718944342</v>
      </c>
      <c r="K13747" s="1" t="s">
        <v>18</v>
      </c>
      <c r="L13747" s="1" t="s">
        <v>1765</v>
      </c>
      <c r="M13747" s="3">
        <v>44116.26116282408</v>
      </c>
    </row>
    <row r="13748">
      <c r="A13748" s="1">
        <v>13746.0</v>
      </c>
      <c r="B13748" s="1" t="s">
        <v>273</v>
      </c>
      <c r="C13748" s="1" t="s">
        <v>23846</v>
      </c>
      <c r="D13748" s="1" t="s">
        <v>1827</v>
      </c>
      <c r="E13748" s="1" t="s">
        <v>23847</v>
      </c>
      <c r="F13748" s="1" t="s">
        <v>277</v>
      </c>
      <c r="G13748" s="1" t="s">
        <v>39</v>
      </c>
      <c r="H13748" s="1">
        <v>45.0</v>
      </c>
      <c r="I13748" s="3">
        <v>44033.645833333336</v>
      </c>
      <c r="J13748" s="1">
        <v>1.69156061005479</v>
      </c>
      <c r="K13748" s="1" t="s">
        <v>24</v>
      </c>
      <c r="M13748" s="3">
        <v>44033.67575271991</v>
      </c>
    </row>
    <row r="13749">
      <c r="A13749" s="1">
        <v>13747.0</v>
      </c>
      <c r="B13749" s="1" t="s">
        <v>10986</v>
      </c>
      <c r="C13749" s="1" t="s">
        <v>23848</v>
      </c>
      <c r="D13749" s="1" t="s">
        <v>1186</v>
      </c>
      <c r="E13749" s="1" t="s">
        <v>10988</v>
      </c>
      <c r="F13749" s="1" t="s">
        <v>10989</v>
      </c>
      <c r="G13749" s="1" t="s">
        <v>17</v>
      </c>
      <c r="H13749" s="1">
        <v>45.0</v>
      </c>
      <c r="I13749" s="3">
        <v>44152.604166666664</v>
      </c>
      <c r="J13749" s="1">
        <v>2.18256309503623</v>
      </c>
      <c r="K13749" s="1" t="s">
        <v>62</v>
      </c>
      <c r="M13749" s="3">
        <v>44152.625654930554</v>
      </c>
    </row>
    <row r="13750">
      <c r="A13750" s="1">
        <v>13748.0</v>
      </c>
      <c r="B13750" s="1" t="s">
        <v>293</v>
      </c>
      <c r="C13750" s="1" t="s">
        <v>23849</v>
      </c>
      <c r="D13750" s="1" t="s">
        <v>588</v>
      </c>
      <c r="E13750" s="1" t="s">
        <v>7094</v>
      </c>
      <c r="F13750" s="1" t="s">
        <v>297</v>
      </c>
      <c r="G13750" s="1" t="s">
        <v>17</v>
      </c>
      <c r="H13750" s="1">
        <v>45.0</v>
      </c>
      <c r="I13750" s="3">
        <v>43808.25</v>
      </c>
      <c r="J13750" s="1">
        <v>1.31061164291172</v>
      </c>
      <c r="K13750" s="1" t="s">
        <v>62</v>
      </c>
      <c r="M13750" s="3">
        <v>43808.304841296296</v>
      </c>
    </row>
    <row r="13751">
      <c r="A13751" s="1">
        <v>13749.0</v>
      </c>
      <c r="B13751" s="1" t="s">
        <v>196</v>
      </c>
      <c r="C13751" s="1" t="s">
        <v>23850</v>
      </c>
      <c r="D13751" s="1" t="s">
        <v>19553</v>
      </c>
      <c r="E13751" s="1" t="s">
        <v>13218</v>
      </c>
      <c r="F13751" s="1" t="s">
        <v>200</v>
      </c>
      <c r="G13751" s="1" t="s">
        <v>17</v>
      </c>
      <c r="H13751" s="1">
        <v>45.0</v>
      </c>
      <c r="I13751" s="3">
        <v>43906.5625</v>
      </c>
      <c r="J13751" s="1">
        <v>1.70643036545951</v>
      </c>
      <c r="K13751" s="1" t="s">
        <v>24</v>
      </c>
      <c r="M13751" s="3">
        <v>43906.59419415509</v>
      </c>
    </row>
    <row r="13752">
      <c r="A13752" s="1">
        <v>13750.0</v>
      </c>
      <c r="B13752" s="1" t="s">
        <v>1920</v>
      </c>
      <c r="C13752" s="1" t="s">
        <v>23851</v>
      </c>
      <c r="D13752" s="1" t="s">
        <v>1446</v>
      </c>
      <c r="E13752" s="1" t="s">
        <v>23852</v>
      </c>
      <c r="F13752" s="1" t="s">
        <v>1923</v>
      </c>
      <c r="G13752" s="1" t="s">
        <v>39</v>
      </c>
      <c r="H13752" s="1">
        <v>45.0</v>
      </c>
      <c r="I13752" s="3">
        <v>43876.333333333336</v>
      </c>
      <c r="J13752" s="1">
        <v>0.783093849137081</v>
      </c>
      <c r="K13752" s="1" t="s">
        <v>218</v>
      </c>
      <c r="M13752" s="3">
        <v>43876.352994699075</v>
      </c>
    </row>
    <row r="13753">
      <c r="A13753" s="1">
        <v>13751.0</v>
      </c>
      <c r="B13753" s="1" t="s">
        <v>184</v>
      </c>
      <c r="C13753" s="1" t="s">
        <v>23853</v>
      </c>
      <c r="D13753" s="1" t="s">
        <v>1297</v>
      </c>
      <c r="E13753" s="1" t="s">
        <v>1436</v>
      </c>
      <c r="F13753" s="1" t="s">
        <v>187</v>
      </c>
      <c r="G13753" s="1" t="s">
        <v>17</v>
      </c>
      <c r="H13753" s="1">
        <v>45.0</v>
      </c>
      <c r="I13753" s="3">
        <v>43889.416666666664</v>
      </c>
      <c r="J13753" s="1">
        <v>0.42030617449158</v>
      </c>
      <c r="K13753" s="1" t="s">
        <v>24</v>
      </c>
      <c r="M13753" s="3">
        <v>43889.40682759259</v>
      </c>
    </row>
    <row r="13754">
      <c r="A13754" s="1">
        <v>13752.0</v>
      </c>
      <c r="B13754" s="1" t="s">
        <v>3563</v>
      </c>
      <c r="C13754" s="1" t="s">
        <v>23854</v>
      </c>
      <c r="D13754" s="1" t="s">
        <v>1494</v>
      </c>
      <c r="E13754" s="1" t="s">
        <v>23855</v>
      </c>
      <c r="F13754" s="1" t="s">
        <v>3566</v>
      </c>
      <c r="G13754" s="1" t="s">
        <v>17</v>
      </c>
      <c r="H13754" s="1">
        <v>45.0</v>
      </c>
      <c r="I13754" s="3">
        <v>44093.645833333336</v>
      </c>
      <c r="J13754" s="1">
        <v>2.36588803070865</v>
      </c>
      <c r="K13754" s="1" t="s">
        <v>18</v>
      </c>
      <c r="L13754" s="1" t="s">
        <v>444</v>
      </c>
      <c r="M13754" s="3">
        <v>44093.67919365741</v>
      </c>
    </row>
    <row r="13755">
      <c r="A13755" s="1">
        <v>13753.0</v>
      </c>
      <c r="B13755" s="1" t="s">
        <v>303</v>
      </c>
      <c r="C13755" s="1" t="s">
        <v>23856</v>
      </c>
      <c r="D13755" s="1" t="s">
        <v>305</v>
      </c>
      <c r="E13755" s="1" t="s">
        <v>336</v>
      </c>
      <c r="F13755" s="1" t="s">
        <v>307</v>
      </c>
      <c r="G13755" s="1" t="s">
        <v>17</v>
      </c>
      <c r="H13755" s="1">
        <v>45.0</v>
      </c>
      <c r="I13755" s="3">
        <v>44118.791666666664</v>
      </c>
      <c r="J13755" s="1">
        <v>3.21695868111474</v>
      </c>
      <c r="K13755" s="1" t="s">
        <v>24</v>
      </c>
      <c r="M13755" s="3">
        <v>44118.82335209491</v>
      </c>
    </row>
    <row r="13756">
      <c r="A13756" s="1">
        <v>13754.0</v>
      </c>
      <c r="B13756" s="1" t="s">
        <v>413</v>
      </c>
      <c r="C13756" s="1" t="s">
        <v>23857</v>
      </c>
      <c r="D13756" s="1" t="s">
        <v>3038</v>
      </c>
      <c r="E13756" s="1" t="s">
        <v>23858</v>
      </c>
      <c r="F13756" s="1" t="s">
        <v>417</v>
      </c>
      <c r="G13756" s="1" t="s">
        <v>89</v>
      </c>
      <c r="H13756" s="1">
        <v>45.0</v>
      </c>
      <c r="I13756" s="3">
        <v>43822.41938493055</v>
      </c>
      <c r="J13756" s="1">
        <v>0.0</v>
      </c>
      <c r="K13756" s="1" t="s">
        <v>24</v>
      </c>
      <c r="M13756" s="3">
        <v>43822.53205311343</v>
      </c>
    </row>
    <row r="13757">
      <c r="A13757" s="1">
        <v>13755.0</v>
      </c>
      <c r="B13757" s="1" t="s">
        <v>278</v>
      </c>
      <c r="C13757" s="1" t="s">
        <v>23859</v>
      </c>
      <c r="D13757" s="1" t="s">
        <v>21</v>
      </c>
      <c r="E13757" s="1" t="s">
        <v>2322</v>
      </c>
      <c r="F13757" s="1" t="s">
        <v>281</v>
      </c>
      <c r="G13757" s="1" t="s">
        <v>35</v>
      </c>
      <c r="H13757" s="1">
        <v>45.0</v>
      </c>
      <c r="I13757" s="3">
        <v>44239.302083333336</v>
      </c>
      <c r="J13757" s="1">
        <v>2.52732864148244</v>
      </c>
      <c r="K13757" s="1" t="s">
        <v>24</v>
      </c>
      <c r="M13757" s="3">
        <v>44239.340084791664</v>
      </c>
    </row>
    <row r="13758">
      <c r="A13758" s="1">
        <v>13756.0</v>
      </c>
      <c r="B13758" s="1" t="s">
        <v>792</v>
      </c>
      <c r="C13758" s="1" t="s">
        <v>23860</v>
      </c>
      <c r="D13758" s="1" t="s">
        <v>1214</v>
      </c>
      <c r="E13758" s="1" t="s">
        <v>7204</v>
      </c>
      <c r="F13758" s="1" t="s">
        <v>795</v>
      </c>
      <c r="G13758" s="1" t="s">
        <v>17</v>
      </c>
      <c r="H13758" s="1">
        <v>45.0</v>
      </c>
      <c r="I13758" s="3">
        <v>44239.25</v>
      </c>
      <c r="J13758" s="1">
        <v>2.62360363699287</v>
      </c>
      <c r="K13758" s="1" t="s">
        <v>18</v>
      </c>
      <c r="L13758" s="1" t="s">
        <v>444</v>
      </c>
      <c r="M13758" s="3">
        <v>44239.279669814816</v>
      </c>
    </row>
    <row r="13759">
      <c r="A13759" s="1">
        <v>13757.0</v>
      </c>
      <c r="B13759" s="1" t="s">
        <v>2698</v>
      </c>
      <c r="C13759" s="1" t="s">
        <v>23861</v>
      </c>
      <c r="D13759" s="1" t="s">
        <v>925</v>
      </c>
      <c r="E13759" s="1" t="s">
        <v>2700</v>
      </c>
      <c r="F13759" s="1" t="s">
        <v>2701</v>
      </c>
      <c r="G13759" s="1" t="s">
        <v>17</v>
      </c>
      <c r="H13759" s="1">
        <v>45.0</v>
      </c>
      <c r="I13759" s="3">
        <v>44068.583333333336</v>
      </c>
      <c r="J13759" s="1">
        <v>0.551188694472888</v>
      </c>
      <c r="K13759" s="1" t="s">
        <v>46</v>
      </c>
      <c r="M13759" s="3">
        <v>44068.62024829861</v>
      </c>
    </row>
    <row r="13760">
      <c r="A13760" s="1">
        <v>13758.0</v>
      </c>
      <c r="B13760" s="1" t="s">
        <v>7421</v>
      </c>
      <c r="C13760" s="1" t="s">
        <v>23862</v>
      </c>
      <c r="D13760" s="1" t="s">
        <v>5598</v>
      </c>
      <c r="E13760" s="1" t="s">
        <v>23863</v>
      </c>
      <c r="F13760" s="1" t="s">
        <v>7424</v>
      </c>
      <c r="G13760" s="1" t="s">
        <v>89</v>
      </c>
      <c r="H13760" s="1">
        <v>45.0</v>
      </c>
      <c r="I13760" s="3">
        <v>44104.33070756945</v>
      </c>
      <c r="J13760" s="1">
        <v>9.72449032529177</v>
      </c>
      <c r="K13760" s="1" t="s">
        <v>24</v>
      </c>
      <c r="L13760" s="1" t="s">
        <v>4561</v>
      </c>
      <c r="M13760" s="3">
        <v>44104.37762546296</v>
      </c>
    </row>
    <row r="13761">
      <c r="A13761" s="1">
        <v>13759.0</v>
      </c>
      <c r="B13761" s="1" t="s">
        <v>485</v>
      </c>
      <c r="C13761" s="1" t="s">
        <v>23864</v>
      </c>
      <c r="D13761" s="1" t="s">
        <v>1418</v>
      </c>
      <c r="E13761" s="1" t="s">
        <v>5849</v>
      </c>
      <c r="F13761" s="1" t="s">
        <v>489</v>
      </c>
      <c r="G13761" s="1" t="s">
        <v>17</v>
      </c>
      <c r="H13761" s="1">
        <v>45.0</v>
      </c>
      <c r="I13761" s="3">
        <v>43846.25</v>
      </c>
      <c r="J13761" s="1">
        <v>0.039529046769159</v>
      </c>
      <c r="K13761" s="1" t="s">
        <v>166</v>
      </c>
      <c r="M13761" s="3">
        <v>43846.45998303241</v>
      </c>
    </row>
    <row r="13762">
      <c r="A13762" s="1">
        <v>13760.0</v>
      </c>
      <c r="B13762" s="1" t="s">
        <v>97</v>
      </c>
      <c r="C13762" s="1" t="s">
        <v>23865</v>
      </c>
      <c r="D13762" s="1" t="s">
        <v>99</v>
      </c>
      <c r="E13762" s="1" t="s">
        <v>23866</v>
      </c>
      <c r="F13762" s="1" t="s">
        <v>101</v>
      </c>
      <c r="G13762" s="1" t="s">
        <v>39</v>
      </c>
      <c r="H13762" s="1">
        <v>45.0</v>
      </c>
      <c r="I13762" s="3">
        <v>44128.395833333336</v>
      </c>
      <c r="J13762" s="1">
        <v>1.80604872447423</v>
      </c>
      <c r="K13762" s="1" t="s">
        <v>24</v>
      </c>
      <c r="M13762" s="3">
        <v>44128.4232343287</v>
      </c>
    </row>
    <row r="13763">
      <c r="A13763" s="1">
        <v>13761.0</v>
      </c>
      <c r="B13763" s="1" t="s">
        <v>371</v>
      </c>
      <c r="C13763" s="1" t="s">
        <v>23867</v>
      </c>
      <c r="D13763" s="1" t="s">
        <v>373</v>
      </c>
      <c r="E13763" s="1" t="s">
        <v>10153</v>
      </c>
      <c r="F13763" s="1" t="s">
        <v>375</v>
      </c>
      <c r="G13763" s="1" t="s">
        <v>35</v>
      </c>
      <c r="H13763" s="1">
        <v>45.0</v>
      </c>
      <c r="I13763" s="3">
        <v>43614.583333333336</v>
      </c>
      <c r="J13763" s="1">
        <v>1.96759374424024</v>
      </c>
      <c r="K13763" s="1" t="s">
        <v>24</v>
      </c>
      <c r="M13763" s="3">
        <v>43615.6571634375</v>
      </c>
    </row>
    <row r="13764">
      <c r="A13764" s="1">
        <v>13762.0</v>
      </c>
      <c r="B13764" s="1" t="s">
        <v>282</v>
      </c>
      <c r="C13764" s="1" t="s">
        <v>23868</v>
      </c>
      <c r="D13764" s="1" t="s">
        <v>284</v>
      </c>
      <c r="E13764" s="1" t="s">
        <v>713</v>
      </c>
      <c r="F13764" s="1" t="s">
        <v>286</v>
      </c>
      <c r="G13764" s="1" t="s">
        <v>35</v>
      </c>
      <c r="H13764" s="1">
        <v>45.0</v>
      </c>
      <c r="I13764" s="3">
        <v>44169.229166666664</v>
      </c>
      <c r="J13764" s="1">
        <v>0.0</v>
      </c>
      <c r="K13764" s="1" t="s">
        <v>218</v>
      </c>
      <c r="L13764" s="1" t="s">
        <v>287</v>
      </c>
      <c r="M13764" s="3">
        <v>44169.25365403935</v>
      </c>
    </row>
    <row r="13765">
      <c r="A13765" s="1">
        <v>13763.0</v>
      </c>
      <c r="B13765" s="1" t="s">
        <v>4594</v>
      </c>
      <c r="C13765" s="1" t="s">
        <v>23869</v>
      </c>
      <c r="D13765" s="1" t="s">
        <v>869</v>
      </c>
      <c r="E13765" s="1" t="s">
        <v>7201</v>
      </c>
      <c r="F13765" s="1" t="s">
        <v>4597</v>
      </c>
      <c r="G13765" s="1" t="s">
        <v>35</v>
      </c>
      <c r="H13765" s="1">
        <v>45.0</v>
      </c>
      <c r="I13765" s="3">
        <v>44201.625</v>
      </c>
      <c r="J13765" s="1">
        <v>2.155653106987</v>
      </c>
      <c r="K13765" s="1" t="s">
        <v>24</v>
      </c>
      <c r="L13765" s="1" t="s">
        <v>238</v>
      </c>
      <c r="M13765" s="3">
        <v>44201.65913688658</v>
      </c>
    </row>
    <row r="13766">
      <c r="A13766" s="1">
        <v>13764.0</v>
      </c>
      <c r="B13766" s="1" t="s">
        <v>78</v>
      </c>
      <c r="C13766" s="1" t="s">
        <v>23870</v>
      </c>
      <c r="D13766" s="1" t="s">
        <v>1549</v>
      </c>
      <c r="E13766" s="1" t="s">
        <v>4736</v>
      </c>
      <c r="F13766" s="1" t="s">
        <v>82</v>
      </c>
      <c r="G13766" s="1" t="s">
        <v>17</v>
      </c>
      <c r="H13766" s="1">
        <v>45.0</v>
      </c>
      <c r="I13766" s="3">
        <v>43941.229166666664</v>
      </c>
      <c r="J13766" s="1">
        <v>1.65860891043699</v>
      </c>
      <c r="K13766" s="1" t="s">
        <v>83</v>
      </c>
      <c r="M13766" s="3">
        <v>43941.25380716435</v>
      </c>
    </row>
    <row r="13767">
      <c r="A13767" s="1">
        <v>13765.0</v>
      </c>
      <c r="B13767" s="1" t="s">
        <v>401</v>
      </c>
      <c r="C13767" s="1" t="s">
        <v>23871</v>
      </c>
      <c r="D13767" s="1" t="s">
        <v>93</v>
      </c>
      <c r="E13767" s="1" t="s">
        <v>23872</v>
      </c>
      <c r="F13767" s="1" t="s">
        <v>405</v>
      </c>
      <c r="G13767" s="1" t="s">
        <v>39</v>
      </c>
      <c r="H13767" s="1">
        <v>45.0</v>
      </c>
      <c r="I13767" s="3">
        <v>43737.708333333336</v>
      </c>
      <c r="J13767" s="1">
        <v>2.17476096216004</v>
      </c>
      <c r="K13767" s="1" t="s">
        <v>24</v>
      </c>
      <c r="M13767" s="3">
        <v>43738.66880641204</v>
      </c>
    </row>
    <row r="13768">
      <c r="A13768" s="1">
        <v>13766.0</v>
      </c>
      <c r="B13768" s="1" t="s">
        <v>1315</v>
      </c>
      <c r="C13768" s="1" t="s">
        <v>23873</v>
      </c>
      <c r="D13768" s="1" t="s">
        <v>411</v>
      </c>
      <c r="E13768" s="1" t="s">
        <v>3089</v>
      </c>
      <c r="F13768" s="1" t="s">
        <v>1319</v>
      </c>
      <c r="G13768" s="1" t="s">
        <v>17</v>
      </c>
      <c r="H13768" s="1">
        <v>45.0</v>
      </c>
      <c r="I13768" s="3">
        <v>43862.333333333336</v>
      </c>
      <c r="J13768" s="1">
        <v>1.03106262971675</v>
      </c>
      <c r="K13768" s="1" t="s">
        <v>18</v>
      </c>
      <c r="M13768" s="3">
        <v>43862.359883715275</v>
      </c>
    </row>
    <row r="13769">
      <c r="A13769" s="1">
        <v>13767.0</v>
      </c>
      <c r="B13769" s="1" t="s">
        <v>23874</v>
      </c>
      <c r="C13769" s="1" t="s">
        <v>23875</v>
      </c>
      <c r="D13769" s="1" t="s">
        <v>15215</v>
      </c>
      <c r="E13769" s="1" t="s">
        <v>23876</v>
      </c>
      <c r="F13769" s="1" t="s">
        <v>23877</v>
      </c>
      <c r="G13769" s="1" t="s">
        <v>89</v>
      </c>
      <c r="H13769" s="1">
        <v>45.0</v>
      </c>
      <c r="I13769" s="3">
        <v>44167.43924168981</v>
      </c>
      <c r="J13769" s="1">
        <v>2.06784303621911</v>
      </c>
      <c r="K13769" s="1" t="s">
        <v>24</v>
      </c>
      <c r="L13769" s="1" t="s">
        <v>365</v>
      </c>
      <c r="M13769" s="3">
        <v>44167.477603657404</v>
      </c>
    </row>
    <row r="13770">
      <c r="A13770" s="1">
        <v>13768.0</v>
      </c>
      <c r="B13770" s="1" t="s">
        <v>68</v>
      </c>
      <c r="C13770" s="1" t="s">
        <v>23878</v>
      </c>
      <c r="D13770" s="1" t="s">
        <v>93</v>
      </c>
      <c r="E13770" s="1" t="s">
        <v>23879</v>
      </c>
      <c r="F13770" s="1" t="s">
        <v>72</v>
      </c>
      <c r="G13770" s="1" t="s">
        <v>39</v>
      </c>
      <c r="H13770" s="1">
        <v>45.0</v>
      </c>
      <c r="I13770" s="3">
        <v>43649.666666666664</v>
      </c>
      <c r="J13770" s="1">
        <v>2.84893445982071</v>
      </c>
      <c r="K13770" s="1" t="s">
        <v>24</v>
      </c>
      <c r="M13770" s="3">
        <v>43649.69512859954</v>
      </c>
    </row>
    <row r="13771">
      <c r="A13771" s="1">
        <v>13769.0</v>
      </c>
      <c r="B13771" s="1" t="s">
        <v>9429</v>
      </c>
      <c r="C13771" s="1" t="s">
        <v>23880</v>
      </c>
      <c r="D13771" s="1" t="s">
        <v>23881</v>
      </c>
      <c r="E13771" s="1" t="s">
        <v>23882</v>
      </c>
      <c r="F13771" s="1" t="s">
        <v>9432</v>
      </c>
      <c r="G13771" s="1" t="s">
        <v>39</v>
      </c>
      <c r="H13771" s="1">
        <v>45.0</v>
      </c>
      <c r="I13771" s="3">
        <v>44253.6875</v>
      </c>
      <c r="J13771" s="1">
        <v>3.55692584364847</v>
      </c>
      <c r="K13771" s="1" t="s">
        <v>24</v>
      </c>
      <c r="M13771" s="3">
        <v>44253.71069734954</v>
      </c>
    </row>
    <row r="13772">
      <c r="A13772" s="1">
        <v>13770.0</v>
      </c>
      <c r="B13772" s="1" t="s">
        <v>2569</v>
      </c>
      <c r="C13772" s="1" t="s">
        <v>23883</v>
      </c>
      <c r="D13772" s="1" t="s">
        <v>3111</v>
      </c>
      <c r="E13772" s="1" t="s">
        <v>23884</v>
      </c>
      <c r="F13772" s="1" t="s">
        <v>2573</v>
      </c>
      <c r="G13772" s="1" t="s">
        <v>39</v>
      </c>
      <c r="H13772" s="1">
        <v>45.0</v>
      </c>
      <c r="I13772" s="3">
        <v>43822.666666666664</v>
      </c>
      <c r="J13772" s="1">
        <v>2.19181280853154</v>
      </c>
      <c r="K13772" s="1" t="s">
        <v>166</v>
      </c>
      <c r="M13772" s="3">
        <v>43822.702531111114</v>
      </c>
    </row>
    <row r="13773">
      <c r="A13773" s="1">
        <v>13771.0</v>
      </c>
      <c r="B13773" s="1" t="s">
        <v>6424</v>
      </c>
      <c r="C13773" s="1" t="s">
        <v>23885</v>
      </c>
      <c r="D13773" s="1" t="s">
        <v>211</v>
      </c>
      <c r="E13773" s="1" t="s">
        <v>8911</v>
      </c>
      <c r="F13773" s="1" t="s">
        <v>6427</v>
      </c>
      <c r="G13773" s="1" t="s">
        <v>17</v>
      </c>
      <c r="H13773" s="1">
        <v>45.0</v>
      </c>
      <c r="I13773" s="3">
        <v>44076.125</v>
      </c>
      <c r="J13773" s="1">
        <v>1.04711990187151</v>
      </c>
      <c r="K13773" s="1" t="s">
        <v>218</v>
      </c>
      <c r="L13773" s="1" t="s">
        <v>4938</v>
      </c>
      <c r="M13773" s="3">
        <v>44076.180021782406</v>
      </c>
    </row>
    <row r="13774">
      <c r="A13774" s="1">
        <v>13772.0</v>
      </c>
      <c r="B13774" s="1" t="s">
        <v>150</v>
      </c>
      <c r="C13774" s="1" t="s">
        <v>23886</v>
      </c>
      <c r="D13774" s="1" t="s">
        <v>764</v>
      </c>
      <c r="E13774" s="1" t="s">
        <v>14306</v>
      </c>
      <c r="F13774" s="1" t="s">
        <v>153</v>
      </c>
      <c r="G13774" s="1" t="s">
        <v>17</v>
      </c>
      <c r="H13774" s="1">
        <v>45.0</v>
      </c>
      <c r="I13774" s="3">
        <v>43920.697916666664</v>
      </c>
      <c r="J13774" s="1">
        <v>0.318454951698775</v>
      </c>
      <c r="K13774" s="1" t="s">
        <v>24</v>
      </c>
      <c r="L13774" s="1" t="s">
        <v>406</v>
      </c>
      <c r="M13774" s="3">
        <v>43920.73106605324</v>
      </c>
    </row>
    <row r="13775">
      <c r="A13775" s="1">
        <v>13773.0</v>
      </c>
      <c r="B13775" s="1" t="s">
        <v>354</v>
      </c>
      <c r="C13775" s="1" t="s">
        <v>23887</v>
      </c>
      <c r="D13775" s="1" t="s">
        <v>1874</v>
      </c>
      <c r="E13775" s="1" t="s">
        <v>2122</v>
      </c>
      <c r="F13775" s="1" t="s">
        <v>358</v>
      </c>
      <c r="G13775" s="1" t="s">
        <v>35</v>
      </c>
      <c r="H13775" s="1">
        <v>45.0</v>
      </c>
      <c r="I13775" s="3">
        <v>44237.645833333336</v>
      </c>
      <c r="J13775" s="1">
        <v>2.22663197238075</v>
      </c>
      <c r="K13775" s="1" t="s">
        <v>24</v>
      </c>
      <c r="M13775" s="3">
        <v>44237.66678576389</v>
      </c>
    </row>
    <row r="13776">
      <c r="A13776" s="1">
        <v>13774.0</v>
      </c>
      <c r="B13776" s="1" t="s">
        <v>901</v>
      </c>
      <c r="C13776" s="1" t="s">
        <v>23888</v>
      </c>
      <c r="D13776" s="1" t="s">
        <v>148</v>
      </c>
      <c r="E13776" s="1" t="s">
        <v>11316</v>
      </c>
      <c r="F13776" s="1" t="s">
        <v>904</v>
      </c>
      <c r="G13776" s="1" t="s">
        <v>35</v>
      </c>
      <c r="H13776" s="1">
        <v>45.0</v>
      </c>
      <c r="I13776" s="3">
        <v>43613.458333333336</v>
      </c>
      <c r="J13776" s="1">
        <v>1.42650783694129</v>
      </c>
      <c r="K13776" s="1" t="s">
        <v>24</v>
      </c>
      <c r="M13776" s="3">
        <v>43613.45371674769</v>
      </c>
    </row>
    <row r="13777">
      <c r="A13777" s="1">
        <v>13775.0</v>
      </c>
      <c r="B13777" s="1" t="s">
        <v>4040</v>
      </c>
      <c r="C13777" s="1" t="s">
        <v>23889</v>
      </c>
      <c r="D13777" s="1" t="s">
        <v>126</v>
      </c>
      <c r="E13777" s="1" t="s">
        <v>23890</v>
      </c>
      <c r="F13777" s="1" t="s">
        <v>4043</v>
      </c>
      <c r="G13777" s="1" t="s">
        <v>89</v>
      </c>
      <c r="H13777" s="1">
        <v>45.0</v>
      </c>
      <c r="I13777" s="3">
        <v>44130.375</v>
      </c>
      <c r="J13777" s="1">
        <v>0.444576964557749</v>
      </c>
      <c r="K13777" s="1" t="s">
        <v>62</v>
      </c>
      <c r="M13777" s="3">
        <v>44130.4079194213</v>
      </c>
    </row>
    <row r="13778">
      <c r="A13778" s="1">
        <v>13776.0</v>
      </c>
      <c r="B13778" s="1" t="s">
        <v>1444</v>
      </c>
      <c r="C13778" s="1" t="s">
        <v>23891</v>
      </c>
      <c r="D13778" s="1" t="s">
        <v>356</v>
      </c>
      <c r="E13778" s="1" t="s">
        <v>23892</v>
      </c>
      <c r="F13778" s="1" t="s">
        <v>1448</v>
      </c>
      <c r="G13778" s="1" t="s">
        <v>39</v>
      </c>
      <c r="H13778" s="1">
        <v>45.0</v>
      </c>
      <c r="I13778" s="3">
        <v>44076.708333333336</v>
      </c>
      <c r="J13778" s="1">
        <v>2.39668031746442</v>
      </c>
      <c r="K13778" s="1" t="s">
        <v>218</v>
      </c>
      <c r="M13778" s="3">
        <v>44076.735176041664</v>
      </c>
    </row>
    <row r="13779">
      <c r="A13779" s="1">
        <v>13777.0</v>
      </c>
      <c r="B13779" s="1" t="s">
        <v>620</v>
      </c>
      <c r="C13779" s="1" t="s">
        <v>23893</v>
      </c>
      <c r="D13779" s="1" t="s">
        <v>121</v>
      </c>
      <c r="E13779" s="1" t="s">
        <v>23894</v>
      </c>
      <c r="F13779" s="1" t="s">
        <v>623</v>
      </c>
      <c r="G13779" s="1" t="s">
        <v>89</v>
      </c>
      <c r="H13779" s="1">
        <v>45.0</v>
      </c>
      <c r="I13779" s="3">
        <v>43821.395494571756</v>
      </c>
      <c r="J13779" s="1">
        <v>2.88830820657019</v>
      </c>
      <c r="K13779" s="1" t="s">
        <v>18</v>
      </c>
      <c r="M13779" s="3">
        <v>43821.417629027776</v>
      </c>
    </row>
    <row r="13780">
      <c r="A13780" s="1">
        <v>13778.0</v>
      </c>
      <c r="B13780" s="1" t="s">
        <v>2069</v>
      </c>
      <c r="C13780" s="1" t="s">
        <v>23895</v>
      </c>
      <c r="D13780" s="1" t="s">
        <v>32</v>
      </c>
      <c r="E13780" s="1" t="s">
        <v>23896</v>
      </c>
      <c r="F13780" s="1" t="s">
        <v>2072</v>
      </c>
      <c r="G13780" s="1" t="s">
        <v>17</v>
      </c>
      <c r="H13780" s="1">
        <v>45.0</v>
      </c>
      <c r="I13780" s="3">
        <v>44183.708333333336</v>
      </c>
      <c r="J13780" s="1">
        <v>1.8232047107065</v>
      </c>
      <c r="K13780" s="1" t="s">
        <v>24</v>
      </c>
      <c r="M13780" s="3">
        <v>44183.74852534722</v>
      </c>
    </row>
    <row r="13781">
      <c r="A13781" s="1">
        <v>13779.0</v>
      </c>
      <c r="B13781" s="1" t="s">
        <v>953</v>
      </c>
      <c r="C13781" s="1" t="s">
        <v>23897</v>
      </c>
      <c r="D13781" s="1" t="s">
        <v>121</v>
      </c>
      <c r="E13781" s="1" t="s">
        <v>1074</v>
      </c>
      <c r="F13781" s="1" t="s">
        <v>1040</v>
      </c>
      <c r="G13781" s="1" t="s">
        <v>17</v>
      </c>
      <c r="H13781" s="1">
        <v>45.0</v>
      </c>
      <c r="I13781" s="3">
        <v>44060.625</v>
      </c>
      <c r="J13781" s="1">
        <v>3.05396385706814</v>
      </c>
      <c r="K13781" s="1" t="s">
        <v>18</v>
      </c>
      <c r="M13781" s="3">
        <v>44060.69295793981</v>
      </c>
    </row>
    <row r="13782">
      <c r="A13782" s="1">
        <v>13780.0</v>
      </c>
      <c r="B13782" s="1" t="s">
        <v>319</v>
      </c>
      <c r="C13782" s="1" t="s">
        <v>23898</v>
      </c>
      <c r="D13782" s="1" t="s">
        <v>1128</v>
      </c>
      <c r="E13782" s="1" t="s">
        <v>23899</v>
      </c>
      <c r="F13782" s="1" t="s">
        <v>323</v>
      </c>
      <c r="G13782" s="1" t="s">
        <v>39</v>
      </c>
      <c r="H13782" s="1">
        <v>45.0</v>
      </c>
      <c r="I13782" s="3">
        <v>44129.6875</v>
      </c>
      <c r="J13782" s="1">
        <v>0.644315667309371</v>
      </c>
      <c r="K13782" s="1" t="s">
        <v>24</v>
      </c>
      <c r="M13782" s="3">
        <v>44129.71800944444</v>
      </c>
    </row>
    <row r="13783">
      <c r="A13783" s="1">
        <v>13781.0</v>
      </c>
      <c r="B13783" s="1" t="s">
        <v>184</v>
      </c>
      <c r="C13783" s="1" t="s">
        <v>23900</v>
      </c>
      <c r="D13783" s="1" t="s">
        <v>1332</v>
      </c>
      <c r="E13783" s="1" t="s">
        <v>23901</v>
      </c>
      <c r="F13783" s="1" t="s">
        <v>187</v>
      </c>
      <c r="G13783" s="1" t="s">
        <v>39</v>
      </c>
      <c r="H13783" s="1">
        <v>45.0</v>
      </c>
      <c r="I13783" s="3">
        <v>43932.177083333336</v>
      </c>
      <c r="J13783" s="1">
        <v>0.917564002385283</v>
      </c>
      <c r="K13783" s="1" t="s">
        <v>24</v>
      </c>
      <c r="M13783" s="3">
        <v>43931.86432571759</v>
      </c>
    </row>
    <row r="13784">
      <c r="A13784" s="1">
        <v>13782.0</v>
      </c>
      <c r="B13784" s="1" t="s">
        <v>9759</v>
      </c>
      <c r="C13784" s="1" t="s">
        <v>23902</v>
      </c>
      <c r="D13784" s="1" t="s">
        <v>1802</v>
      </c>
      <c r="E13784" s="1" t="s">
        <v>23903</v>
      </c>
      <c r="F13784" s="1" t="s">
        <v>9762</v>
      </c>
      <c r="G13784" s="1" t="s">
        <v>39</v>
      </c>
      <c r="H13784" s="1">
        <v>45.0</v>
      </c>
      <c r="I13784" s="3">
        <v>43822.583333333336</v>
      </c>
      <c r="J13784" s="1">
        <v>3.61432548521887</v>
      </c>
      <c r="K13784" s="1" t="s">
        <v>18</v>
      </c>
      <c r="M13784" s="3">
        <v>43822.6242109838</v>
      </c>
    </row>
    <row r="13785">
      <c r="A13785" s="1">
        <v>13783.0</v>
      </c>
      <c r="B13785" s="1" t="s">
        <v>14596</v>
      </c>
      <c r="C13785" s="1" t="s">
        <v>23904</v>
      </c>
      <c r="D13785" s="1" t="s">
        <v>23905</v>
      </c>
      <c r="E13785" s="1" t="s">
        <v>23906</v>
      </c>
      <c r="F13785" s="1" t="s">
        <v>14599</v>
      </c>
      <c r="G13785" s="1" t="s">
        <v>89</v>
      </c>
      <c r="H13785" s="1">
        <v>45.0</v>
      </c>
      <c r="I13785" s="3">
        <v>44181.674918668985</v>
      </c>
      <c r="J13785" s="1">
        <v>0.738027714748177</v>
      </c>
      <c r="K13785" s="1" t="s">
        <v>83</v>
      </c>
      <c r="M13785" s="3">
        <v>44181.65718873843</v>
      </c>
    </row>
    <row r="13786">
      <c r="A13786" s="1">
        <v>13784.0</v>
      </c>
      <c r="B13786" s="1" t="s">
        <v>10254</v>
      </c>
      <c r="C13786" s="1" t="s">
        <v>23907</v>
      </c>
      <c r="D13786" s="1" t="s">
        <v>59</v>
      </c>
      <c r="E13786" s="1" t="s">
        <v>23908</v>
      </c>
      <c r="F13786" s="1" t="s">
        <v>10257</v>
      </c>
      <c r="G13786" s="1" t="s">
        <v>39</v>
      </c>
      <c r="H13786" s="1">
        <v>45.0</v>
      </c>
      <c r="I13786" s="3">
        <v>43888.666666666664</v>
      </c>
      <c r="J13786" s="1">
        <v>0.947853380007132</v>
      </c>
      <c r="K13786" s="1" t="s">
        <v>83</v>
      </c>
      <c r="M13786" s="3">
        <v>43888.693877164354</v>
      </c>
    </row>
    <row r="13787">
      <c r="A13787" s="1">
        <v>13785.0</v>
      </c>
      <c r="B13787" s="1" t="s">
        <v>796</v>
      </c>
      <c r="C13787" s="1" t="s">
        <v>23909</v>
      </c>
      <c r="D13787" s="1" t="s">
        <v>173</v>
      </c>
      <c r="E13787" s="1" t="s">
        <v>798</v>
      </c>
      <c r="F13787" s="1" t="s">
        <v>799</v>
      </c>
      <c r="G13787" s="1" t="s">
        <v>35</v>
      </c>
      <c r="H13787" s="1">
        <v>45.0</v>
      </c>
      <c r="I13787" s="3">
        <v>44202.614583333336</v>
      </c>
      <c r="J13787" s="1">
        <v>2.03131933143682</v>
      </c>
      <c r="K13787" s="1" t="s">
        <v>18</v>
      </c>
      <c r="M13787" s="3">
        <v>44202.68174224537</v>
      </c>
    </row>
    <row r="13788">
      <c r="A13788" s="1">
        <v>13786.0</v>
      </c>
      <c r="B13788" s="1" t="s">
        <v>176</v>
      </c>
      <c r="C13788" s="1" t="s">
        <v>23910</v>
      </c>
      <c r="D13788" s="1" t="s">
        <v>178</v>
      </c>
      <c r="E13788" s="1" t="s">
        <v>179</v>
      </c>
      <c r="F13788" s="1" t="s">
        <v>180</v>
      </c>
      <c r="G13788" s="1" t="s">
        <v>17</v>
      </c>
      <c r="H13788" s="1">
        <v>45.0</v>
      </c>
      <c r="I13788" s="3">
        <v>44102.6875</v>
      </c>
      <c r="J13788" s="1">
        <v>1.61901016337891</v>
      </c>
      <c r="K13788" s="1" t="s">
        <v>24</v>
      </c>
      <c r="M13788" s="3">
        <v>44102.72085806713</v>
      </c>
    </row>
    <row r="13789">
      <c r="A13789" s="1">
        <v>13787.0</v>
      </c>
      <c r="B13789" s="1" t="s">
        <v>298</v>
      </c>
      <c r="C13789" s="1" t="s">
        <v>23911</v>
      </c>
      <c r="D13789" s="1" t="s">
        <v>8974</v>
      </c>
      <c r="E13789" s="1" t="s">
        <v>3679</v>
      </c>
      <c r="F13789" s="1" t="s">
        <v>302</v>
      </c>
      <c r="G13789" s="1" t="s">
        <v>17</v>
      </c>
      <c r="H13789" s="1">
        <v>45.0</v>
      </c>
      <c r="I13789" s="3">
        <v>44029.375</v>
      </c>
      <c r="J13789" s="1">
        <v>1.58802572805044</v>
      </c>
      <c r="K13789" s="1" t="s">
        <v>218</v>
      </c>
      <c r="M13789" s="3">
        <v>44029.52542395833</v>
      </c>
    </row>
    <row r="13790">
      <c r="A13790" s="1">
        <v>13788.0</v>
      </c>
      <c r="B13790" s="1" t="s">
        <v>5879</v>
      </c>
      <c r="C13790" s="1" t="s">
        <v>23912</v>
      </c>
      <c r="D13790" s="1" t="s">
        <v>1140</v>
      </c>
      <c r="E13790" s="1" t="s">
        <v>23913</v>
      </c>
      <c r="F13790" s="1" t="s">
        <v>5882</v>
      </c>
      <c r="G13790" s="1" t="s">
        <v>39</v>
      </c>
      <c r="H13790" s="1">
        <v>45.0</v>
      </c>
      <c r="I13790" s="3">
        <v>44196.666666666664</v>
      </c>
      <c r="J13790" s="1">
        <v>3.84186951433367</v>
      </c>
      <c r="K13790" s="1" t="s">
        <v>24</v>
      </c>
      <c r="L13790" s="1" t="s">
        <v>135</v>
      </c>
      <c r="M13790" s="3">
        <v>44196.702112604165</v>
      </c>
    </row>
    <row r="13791">
      <c r="A13791" s="1">
        <v>13789.0</v>
      </c>
      <c r="B13791" s="1" t="s">
        <v>4988</v>
      </c>
      <c r="C13791" s="1" t="s">
        <v>23914</v>
      </c>
      <c r="D13791" s="1" t="s">
        <v>8305</v>
      </c>
      <c r="E13791" s="1" t="s">
        <v>18153</v>
      </c>
      <c r="F13791" s="1" t="s">
        <v>4991</v>
      </c>
      <c r="G13791" s="1" t="s">
        <v>17</v>
      </c>
      <c r="H13791" s="1">
        <v>45.0</v>
      </c>
      <c r="I13791" s="3">
        <v>44202.583333333336</v>
      </c>
      <c r="J13791" s="1">
        <v>0.0</v>
      </c>
      <c r="K13791" s="1" t="s">
        <v>6693</v>
      </c>
      <c r="L13791" s="1" t="s">
        <v>6694</v>
      </c>
      <c r="M13791" s="3">
        <v>44202.72142591435</v>
      </c>
    </row>
    <row r="13792">
      <c r="A13792" s="1">
        <v>13790.0</v>
      </c>
      <c r="B13792" s="1" t="s">
        <v>239</v>
      </c>
      <c r="C13792" s="1" t="s">
        <v>23915</v>
      </c>
      <c r="D13792" s="1" t="s">
        <v>1113</v>
      </c>
      <c r="E13792" s="1" t="s">
        <v>7334</v>
      </c>
      <c r="F13792" s="1" t="s">
        <v>243</v>
      </c>
      <c r="G13792" s="1" t="s">
        <v>35</v>
      </c>
      <c r="H13792" s="1">
        <v>45.0</v>
      </c>
      <c r="I13792" s="3">
        <v>44118.291666666664</v>
      </c>
      <c r="J13792" s="1">
        <v>0.747929442092104</v>
      </c>
      <c r="K13792" s="1" t="s">
        <v>46</v>
      </c>
      <c r="L13792" s="1" t="s">
        <v>244</v>
      </c>
      <c r="M13792" s="3">
        <v>44118.332443657404</v>
      </c>
    </row>
    <row r="13793">
      <c r="A13793" s="1">
        <v>13791.0</v>
      </c>
      <c r="B13793" s="1" t="s">
        <v>991</v>
      </c>
      <c r="C13793" s="1" t="s">
        <v>23916</v>
      </c>
      <c r="D13793" s="1" t="s">
        <v>7158</v>
      </c>
      <c r="E13793" s="1" t="s">
        <v>23917</v>
      </c>
      <c r="F13793" s="1" t="s">
        <v>995</v>
      </c>
      <c r="G13793" s="1" t="s">
        <v>39</v>
      </c>
      <c r="H13793" s="1">
        <v>45.0</v>
      </c>
      <c r="I13793" s="3">
        <v>44150.75</v>
      </c>
      <c r="J13793" s="1">
        <v>0.779905420708914</v>
      </c>
      <c r="K13793" s="1" t="s">
        <v>18</v>
      </c>
      <c r="M13793" s="3">
        <v>44150.81286809028</v>
      </c>
    </row>
    <row r="13794">
      <c r="A13794" s="1">
        <v>13792.0</v>
      </c>
      <c r="B13794" s="1" t="s">
        <v>5561</v>
      </c>
      <c r="C13794" s="1" t="s">
        <v>23918</v>
      </c>
      <c r="D13794" s="1" t="s">
        <v>3488</v>
      </c>
      <c r="E13794" s="1" t="s">
        <v>23919</v>
      </c>
      <c r="F13794" s="1" t="s">
        <v>5565</v>
      </c>
      <c r="G13794" s="1" t="s">
        <v>39</v>
      </c>
      <c r="H13794" s="1">
        <v>45.0</v>
      </c>
      <c r="I13794" s="3">
        <v>43883.625</v>
      </c>
      <c r="J13794" s="1">
        <v>1.93498275280282</v>
      </c>
      <c r="K13794" s="1" t="s">
        <v>166</v>
      </c>
      <c r="M13794" s="3">
        <v>43883.67879994213</v>
      </c>
    </row>
    <row r="13795">
      <c r="A13795" s="1">
        <v>13793.0</v>
      </c>
      <c r="B13795" s="1" t="s">
        <v>1726</v>
      </c>
      <c r="C13795" s="1" t="s">
        <v>23920</v>
      </c>
      <c r="D13795" s="1" t="s">
        <v>1728</v>
      </c>
      <c r="E13795" s="1" t="s">
        <v>15064</v>
      </c>
      <c r="F13795" s="1" t="s">
        <v>1730</v>
      </c>
      <c r="G13795" s="1" t="s">
        <v>17</v>
      </c>
      <c r="H13795" s="1">
        <v>45.0</v>
      </c>
      <c r="I13795" s="3">
        <v>43851.25</v>
      </c>
      <c r="J13795" s="1">
        <v>0.0</v>
      </c>
      <c r="K13795" s="1" t="s">
        <v>62</v>
      </c>
      <c r="M13795" s="3">
        <v>43851.33715648148</v>
      </c>
    </row>
    <row r="13796">
      <c r="A13796" s="1">
        <v>13794.0</v>
      </c>
      <c r="B13796" s="1" t="s">
        <v>176</v>
      </c>
      <c r="C13796" s="1" t="s">
        <v>23921</v>
      </c>
      <c r="D13796" s="1" t="s">
        <v>178</v>
      </c>
      <c r="E13796" s="1" t="s">
        <v>179</v>
      </c>
      <c r="F13796" s="1" t="s">
        <v>180</v>
      </c>
      <c r="G13796" s="1" t="s">
        <v>17</v>
      </c>
      <c r="H13796" s="1">
        <v>45.0</v>
      </c>
      <c r="I13796" s="3">
        <v>44092.6875</v>
      </c>
      <c r="J13796" s="1">
        <v>2.10593331118273</v>
      </c>
      <c r="K13796" s="1" t="s">
        <v>24</v>
      </c>
      <c r="M13796" s="3">
        <v>44092.92204025463</v>
      </c>
    </row>
    <row r="13797">
      <c r="A13797" s="1">
        <v>13795.0</v>
      </c>
      <c r="B13797" s="1" t="s">
        <v>1699</v>
      </c>
      <c r="C13797" s="1" t="s">
        <v>23922</v>
      </c>
      <c r="D13797" s="1" t="s">
        <v>701</v>
      </c>
      <c r="E13797" s="1" t="s">
        <v>6654</v>
      </c>
      <c r="F13797" s="1" t="s">
        <v>1702</v>
      </c>
      <c r="G13797" s="1" t="s">
        <v>35</v>
      </c>
      <c r="H13797" s="1">
        <v>45.0</v>
      </c>
      <c r="I13797" s="3">
        <v>44250.708333333336</v>
      </c>
      <c r="J13797" s="1">
        <v>3.57313708231327</v>
      </c>
      <c r="K13797" s="1" t="s">
        <v>24</v>
      </c>
      <c r="L13797" s="1" t="s">
        <v>1006</v>
      </c>
      <c r="M13797" s="3">
        <v>44250.78293149306</v>
      </c>
    </row>
    <row r="13798">
      <c r="A13798" s="1">
        <v>13796.0</v>
      </c>
      <c r="B13798" s="1" t="s">
        <v>184</v>
      </c>
      <c r="C13798" s="1" t="s">
        <v>23923</v>
      </c>
      <c r="D13798" s="1" t="s">
        <v>148</v>
      </c>
      <c r="E13798" s="1" t="s">
        <v>2009</v>
      </c>
      <c r="F13798" s="1" t="s">
        <v>187</v>
      </c>
      <c r="G13798" s="1" t="s">
        <v>17</v>
      </c>
      <c r="H13798" s="1">
        <v>45.0</v>
      </c>
      <c r="I13798" s="3">
        <v>43784.75</v>
      </c>
      <c r="J13798" s="1">
        <v>3.54895498315614</v>
      </c>
      <c r="K13798" s="1" t="s">
        <v>24</v>
      </c>
      <c r="M13798" s="3">
        <v>43781.78761331018</v>
      </c>
    </row>
    <row r="13799">
      <c r="A13799" s="1">
        <v>13797.0</v>
      </c>
      <c r="B13799" s="1" t="s">
        <v>2467</v>
      </c>
      <c r="C13799" s="1" t="s">
        <v>23924</v>
      </c>
      <c r="D13799" s="1" t="s">
        <v>1255</v>
      </c>
      <c r="E13799" s="1" t="s">
        <v>6579</v>
      </c>
      <c r="F13799" s="1" t="s">
        <v>2470</v>
      </c>
      <c r="G13799" s="1" t="s">
        <v>17</v>
      </c>
      <c r="H13799" s="1">
        <v>45.0</v>
      </c>
      <c r="I13799" s="3">
        <v>44144.583333333336</v>
      </c>
      <c r="J13799" s="1">
        <v>1.15732283212803</v>
      </c>
      <c r="K13799" s="1" t="s">
        <v>83</v>
      </c>
      <c r="M13799" s="3">
        <v>44144.614002118054</v>
      </c>
    </row>
    <row r="13800">
      <c r="A13800" s="1">
        <v>13798.0</v>
      </c>
      <c r="B13800" s="1" t="s">
        <v>4293</v>
      </c>
      <c r="C13800" s="1" t="s">
        <v>23925</v>
      </c>
      <c r="D13800" s="1" t="s">
        <v>7862</v>
      </c>
      <c r="E13800" s="1" t="s">
        <v>7863</v>
      </c>
      <c r="F13800" s="1" t="s">
        <v>4297</v>
      </c>
      <c r="G13800" s="1" t="s">
        <v>35</v>
      </c>
      <c r="H13800" s="1">
        <v>45.0</v>
      </c>
      <c r="I13800" s="3">
        <v>43546.333333333336</v>
      </c>
      <c r="J13800" s="1">
        <v>1.21260923524773</v>
      </c>
      <c r="K13800" s="1" t="s">
        <v>18</v>
      </c>
      <c r="M13800" s="3">
        <v>43546.459474641204</v>
      </c>
    </row>
    <row r="13801">
      <c r="A13801" s="1">
        <v>13799.0</v>
      </c>
      <c r="B13801" s="1" t="s">
        <v>4549</v>
      </c>
      <c r="C13801" s="1" t="s">
        <v>23926</v>
      </c>
      <c r="D13801" s="1" t="s">
        <v>8286</v>
      </c>
      <c r="E13801" s="1" t="s">
        <v>23927</v>
      </c>
      <c r="F13801" s="1" t="s">
        <v>4552</v>
      </c>
      <c r="G13801" s="1" t="s">
        <v>89</v>
      </c>
      <c r="H13801" s="1">
        <v>45.0</v>
      </c>
      <c r="I13801" s="3">
        <v>44061.770833333336</v>
      </c>
      <c r="J13801" s="1">
        <v>2.07651909932944</v>
      </c>
      <c r="K13801" s="1" t="s">
        <v>24</v>
      </c>
      <c r="L13801" s="1" t="s">
        <v>2724</v>
      </c>
      <c r="M13801" s="3">
        <v>44061.80758300926</v>
      </c>
    </row>
    <row r="13802">
      <c r="A13802" s="1">
        <v>13800.0</v>
      </c>
      <c r="B13802" s="1" t="s">
        <v>229</v>
      </c>
      <c r="C13802" s="1" t="s">
        <v>23928</v>
      </c>
      <c r="D13802" s="1" t="s">
        <v>1140</v>
      </c>
      <c r="E13802" s="1" t="s">
        <v>4872</v>
      </c>
      <c r="F13802" s="1" t="s">
        <v>232</v>
      </c>
      <c r="G13802" s="1" t="s">
        <v>35</v>
      </c>
      <c r="H13802" s="1">
        <v>45.0</v>
      </c>
      <c r="I13802" s="3">
        <v>44137.229166666664</v>
      </c>
      <c r="J13802" s="1">
        <v>1.51425719847588</v>
      </c>
      <c r="K13802" s="1" t="s">
        <v>24</v>
      </c>
      <c r="M13802" s="3">
        <v>44137.227824270834</v>
      </c>
    </row>
    <row r="13803">
      <c r="A13803" s="1">
        <v>13801.0</v>
      </c>
      <c r="B13803" s="1" t="s">
        <v>345</v>
      </c>
      <c r="C13803" s="1" t="s">
        <v>23929</v>
      </c>
      <c r="D13803" s="1" t="s">
        <v>2820</v>
      </c>
      <c r="E13803" s="1" t="s">
        <v>348</v>
      </c>
      <c r="F13803" s="1" t="s">
        <v>349</v>
      </c>
      <c r="G13803" s="1" t="s">
        <v>17</v>
      </c>
      <c r="H13803" s="1">
        <v>45.0</v>
      </c>
      <c r="I13803" s="3">
        <v>43745.666666666664</v>
      </c>
      <c r="J13803" s="1">
        <v>1.13162937189719</v>
      </c>
      <c r="K13803" s="1" t="s">
        <v>24</v>
      </c>
      <c r="M13803" s="3">
        <v>43745.69821232639</v>
      </c>
    </row>
    <row r="13804">
      <c r="A13804" s="1">
        <v>13802.0</v>
      </c>
      <c r="B13804" s="1" t="s">
        <v>490</v>
      </c>
      <c r="C13804" s="1" t="s">
        <v>23930</v>
      </c>
      <c r="D13804" s="1" t="s">
        <v>8286</v>
      </c>
      <c r="E13804" s="1" t="s">
        <v>23931</v>
      </c>
      <c r="F13804" s="1" t="s">
        <v>12470</v>
      </c>
      <c r="G13804" s="1" t="s">
        <v>39</v>
      </c>
      <c r="H13804" s="1">
        <v>45.0</v>
      </c>
      <c r="I13804" s="3">
        <v>44121.791666666664</v>
      </c>
      <c r="J13804" s="1">
        <v>1.47538056822927</v>
      </c>
      <c r="K13804" s="1" t="s">
        <v>159</v>
      </c>
      <c r="M13804" s="3">
        <v>44121.83242731482</v>
      </c>
    </row>
    <row r="13805">
      <c r="A13805" s="1">
        <v>13803.0</v>
      </c>
      <c r="B13805" s="1" t="s">
        <v>119</v>
      </c>
      <c r="C13805" s="1" t="s">
        <v>23932</v>
      </c>
      <c r="D13805" s="1" t="s">
        <v>5012</v>
      </c>
      <c r="E13805" s="1" t="s">
        <v>23933</v>
      </c>
      <c r="F13805" s="1" t="s">
        <v>123</v>
      </c>
      <c r="G13805" s="1" t="s">
        <v>89</v>
      </c>
      <c r="H13805" s="1">
        <v>45.0</v>
      </c>
      <c r="I13805" s="3">
        <v>43789.6476815162</v>
      </c>
      <c r="J13805" s="1">
        <v>1.78201155062698</v>
      </c>
      <c r="K13805" s="1" t="s">
        <v>18</v>
      </c>
      <c r="M13805" s="3">
        <v>43789.678647002314</v>
      </c>
    </row>
    <row r="13806">
      <c r="A13806" s="1">
        <v>13804.0</v>
      </c>
      <c r="B13806" s="1" t="s">
        <v>655</v>
      </c>
      <c r="C13806" s="1" t="s">
        <v>23934</v>
      </c>
      <c r="D13806" s="1" t="s">
        <v>6130</v>
      </c>
      <c r="E13806" s="1" t="s">
        <v>6131</v>
      </c>
      <c r="F13806" s="1" t="s">
        <v>659</v>
      </c>
      <c r="G13806" s="1" t="s">
        <v>35</v>
      </c>
      <c r="H13806" s="1">
        <v>45.0</v>
      </c>
      <c r="I13806" s="3">
        <v>43626.458333333336</v>
      </c>
      <c r="J13806" s="1">
        <v>0.841447898234892</v>
      </c>
      <c r="K13806" s="1" t="s">
        <v>18</v>
      </c>
      <c r="M13806" s="3">
        <v>43626.49113299768</v>
      </c>
    </row>
    <row r="13807">
      <c r="A13807" s="1">
        <v>13805.0</v>
      </c>
      <c r="B13807" s="1" t="s">
        <v>12</v>
      </c>
      <c r="C13807" s="1" t="s">
        <v>23935</v>
      </c>
      <c r="D13807" s="1" t="s">
        <v>1813</v>
      </c>
      <c r="E13807" s="1" t="s">
        <v>2320</v>
      </c>
      <c r="F13807" s="1" t="s">
        <v>16</v>
      </c>
      <c r="G13807" s="1" t="s">
        <v>35</v>
      </c>
      <c r="H13807" s="1">
        <v>45.0</v>
      </c>
      <c r="I13807" s="3">
        <v>44165.291666666664</v>
      </c>
      <c r="J13807" s="1">
        <v>1.53006185285781</v>
      </c>
      <c r="K13807" s="1" t="s">
        <v>18</v>
      </c>
      <c r="M13807" s="3">
        <v>44165.32790188657</v>
      </c>
    </row>
    <row r="13808">
      <c r="A13808" s="1">
        <v>13806.0</v>
      </c>
      <c r="B13808" s="1" t="s">
        <v>23936</v>
      </c>
      <c r="C13808" s="1" t="s">
        <v>23937</v>
      </c>
      <c r="D13808" s="1" t="s">
        <v>23938</v>
      </c>
      <c r="E13808" s="1" t="s">
        <v>23939</v>
      </c>
      <c r="F13808" s="1" t="s">
        <v>23940</v>
      </c>
      <c r="G13808" s="1" t="s">
        <v>17</v>
      </c>
      <c r="H13808" s="1">
        <v>45.0</v>
      </c>
      <c r="I13808" s="3">
        <v>43818.5</v>
      </c>
      <c r="J13808" s="1">
        <v>1.48387488344517</v>
      </c>
      <c r="K13808" s="1" t="s">
        <v>24</v>
      </c>
      <c r="M13808" s="3">
        <v>43818.55060440972</v>
      </c>
    </row>
    <row r="13809">
      <c r="A13809" s="1">
        <v>13807.0</v>
      </c>
      <c r="B13809" s="1" t="s">
        <v>788</v>
      </c>
      <c r="C13809" s="1" t="s">
        <v>23941</v>
      </c>
      <c r="D13809" s="1" t="s">
        <v>869</v>
      </c>
      <c r="E13809" s="1" t="s">
        <v>1473</v>
      </c>
      <c r="F13809" s="1" t="s">
        <v>791</v>
      </c>
      <c r="G13809" s="1" t="s">
        <v>17</v>
      </c>
      <c r="H13809" s="1">
        <v>45.0</v>
      </c>
      <c r="I13809" s="3">
        <v>44193.208333333336</v>
      </c>
      <c r="J13809" s="1">
        <v>2.4741214035777</v>
      </c>
      <c r="K13809" s="1" t="s">
        <v>24</v>
      </c>
      <c r="M13809" s="3">
        <v>44193.24296993056</v>
      </c>
    </row>
    <row r="13810">
      <c r="A13810" s="1">
        <v>13808.0</v>
      </c>
      <c r="B13810" s="1" t="s">
        <v>239</v>
      </c>
      <c r="C13810" s="1" t="s">
        <v>23942</v>
      </c>
      <c r="D13810" s="1" t="s">
        <v>86</v>
      </c>
      <c r="E13810" s="1" t="s">
        <v>17841</v>
      </c>
      <c r="F13810" s="1" t="s">
        <v>243</v>
      </c>
      <c r="G13810" s="1" t="s">
        <v>35</v>
      </c>
      <c r="H13810" s="1">
        <v>45.0</v>
      </c>
      <c r="I13810" s="3">
        <v>43643.291666666664</v>
      </c>
      <c r="J13810" s="1">
        <v>1.43836438896192</v>
      </c>
      <c r="K13810" s="1" t="s">
        <v>46</v>
      </c>
      <c r="M13810" s="3">
        <v>43643.348408935184</v>
      </c>
    </row>
    <row r="13811">
      <c r="A13811" s="1">
        <v>13809.0</v>
      </c>
      <c r="B13811" s="1" t="s">
        <v>136</v>
      </c>
      <c r="C13811" s="1" t="s">
        <v>23943</v>
      </c>
      <c r="D13811" s="1" t="s">
        <v>14</v>
      </c>
      <c r="E13811" s="1" t="s">
        <v>2605</v>
      </c>
      <c r="F13811" s="1" t="s">
        <v>140</v>
      </c>
      <c r="G13811" s="1" t="s">
        <v>17</v>
      </c>
      <c r="H13811" s="1">
        <v>45.0</v>
      </c>
      <c r="I13811" s="3">
        <v>43746.333333333336</v>
      </c>
      <c r="J13811" s="1">
        <v>0.951965985491525</v>
      </c>
      <c r="K13811" s="1" t="s">
        <v>18</v>
      </c>
      <c r="M13811" s="3">
        <v>43746.36229042824</v>
      </c>
    </row>
    <row r="13812">
      <c r="A13812" s="1">
        <v>13810.0</v>
      </c>
      <c r="B13812" s="1" t="s">
        <v>1075</v>
      </c>
      <c r="C13812" s="1" t="s">
        <v>23944</v>
      </c>
      <c r="D13812" s="1" t="s">
        <v>818</v>
      </c>
      <c r="E13812" s="1" t="s">
        <v>23945</v>
      </c>
      <c r="F13812" s="1" t="s">
        <v>1079</v>
      </c>
      <c r="G13812" s="1" t="s">
        <v>39</v>
      </c>
      <c r="H13812" s="1">
        <v>45.0</v>
      </c>
      <c r="I13812" s="3">
        <v>44237.270833333336</v>
      </c>
      <c r="J13812" s="1">
        <v>0.0874774653275911</v>
      </c>
      <c r="K13812" s="1" t="s">
        <v>18</v>
      </c>
      <c r="M13812" s="3">
        <v>44237.305354212964</v>
      </c>
    </row>
    <row r="13813">
      <c r="A13813" s="1">
        <v>13811.0</v>
      </c>
      <c r="B13813" s="1" t="s">
        <v>2372</v>
      </c>
      <c r="C13813" s="1" t="s">
        <v>23946</v>
      </c>
      <c r="D13813" s="1" t="s">
        <v>14</v>
      </c>
      <c r="E13813" s="1" t="s">
        <v>6736</v>
      </c>
      <c r="F13813" s="1" t="s">
        <v>2375</v>
      </c>
      <c r="G13813" s="1" t="s">
        <v>17</v>
      </c>
      <c r="H13813" s="1">
        <v>45.0</v>
      </c>
      <c r="I13813" s="3">
        <v>44105.458333333336</v>
      </c>
      <c r="J13813" s="1">
        <v>2.25919508481865</v>
      </c>
      <c r="K13813" s="1" t="s">
        <v>46</v>
      </c>
      <c r="M13813" s="3">
        <v>44105.48711380787</v>
      </c>
    </row>
    <row r="13814">
      <c r="A13814" s="1">
        <v>13812.0</v>
      </c>
      <c r="B13814" s="1" t="s">
        <v>1323</v>
      </c>
      <c r="C13814" s="1" t="s">
        <v>23947</v>
      </c>
      <c r="D13814" s="1" t="s">
        <v>1325</v>
      </c>
      <c r="E13814" s="1" t="s">
        <v>3192</v>
      </c>
      <c r="F13814" s="1" t="s">
        <v>1327</v>
      </c>
      <c r="G13814" s="1" t="s">
        <v>17</v>
      </c>
      <c r="H13814" s="1">
        <v>45.0</v>
      </c>
      <c r="I13814" s="3">
        <v>44100.6875</v>
      </c>
      <c r="J13814" s="1">
        <v>1.61846911125978</v>
      </c>
      <c r="K13814" s="1" t="s">
        <v>46</v>
      </c>
      <c r="M13814" s="3">
        <v>44101.386147847224</v>
      </c>
    </row>
    <row r="13815">
      <c r="A13815" s="1">
        <v>13813.0</v>
      </c>
      <c r="B13815" s="1" t="s">
        <v>1920</v>
      </c>
      <c r="C13815" s="1" t="s">
        <v>23948</v>
      </c>
      <c r="D13815" s="1" t="s">
        <v>23949</v>
      </c>
      <c r="E13815" s="1" t="s">
        <v>23950</v>
      </c>
      <c r="F13815" s="1" t="s">
        <v>1923</v>
      </c>
      <c r="G13815" s="1" t="s">
        <v>39</v>
      </c>
      <c r="H13815" s="1">
        <v>45.0</v>
      </c>
      <c r="I13815" s="3">
        <v>43863.333333333336</v>
      </c>
      <c r="J13815" s="1">
        <v>0.551563621745349</v>
      </c>
      <c r="K13815" s="1" t="s">
        <v>218</v>
      </c>
      <c r="M13815" s="3">
        <v>43864.63014045139</v>
      </c>
    </row>
    <row r="13816">
      <c r="A13816" s="1">
        <v>13814.0</v>
      </c>
      <c r="B13816" s="1" t="s">
        <v>251</v>
      </c>
      <c r="C13816" s="1" t="s">
        <v>23951</v>
      </c>
      <c r="D13816" s="1" t="s">
        <v>436</v>
      </c>
      <c r="E13816" s="1" t="s">
        <v>1167</v>
      </c>
      <c r="F13816" s="1" t="s">
        <v>255</v>
      </c>
      <c r="G13816" s="1" t="s">
        <v>17</v>
      </c>
      <c r="H13816" s="1">
        <v>45.0</v>
      </c>
      <c r="I13816" s="3">
        <v>43793.416666666664</v>
      </c>
      <c r="J13816" s="1">
        <v>1.8498677375016</v>
      </c>
      <c r="K13816" s="1" t="s">
        <v>218</v>
      </c>
      <c r="M13816" s="3">
        <v>43793.43197344907</v>
      </c>
    </row>
    <row r="13817">
      <c r="A13817" s="1">
        <v>13815.0</v>
      </c>
      <c r="B13817" s="1" t="s">
        <v>824</v>
      </c>
      <c r="C13817" s="1" t="s">
        <v>23952</v>
      </c>
      <c r="D13817" s="1" t="s">
        <v>373</v>
      </c>
      <c r="E13817" s="1" t="s">
        <v>12262</v>
      </c>
      <c r="F13817" s="1" t="s">
        <v>827</v>
      </c>
      <c r="G13817" s="1" t="s">
        <v>35</v>
      </c>
      <c r="H13817" s="1">
        <v>45.0</v>
      </c>
      <c r="I13817" s="3">
        <v>43637.208333333336</v>
      </c>
      <c r="J13817" s="1">
        <v>1.83357950240271</v>
      </c>
      <c r="K13817" s="1" t="s">
        <v>18</v>
      </c>
      <c r="M13817" s="3">
        <v>43637.26604722222</v>
      </c>
    </row>
    <row r="13818">
      <c r="A13818" s="1">
        <v>13816.0</v>
      </c>
      <c r="B13818" s="1" t="s">
        <v>3647</v>
      </c>
      <c r="C13818" s="1" t="s">
        <v>23953</v>
      </c>
      <c r="D13818" s="1" t="s">
        <v>1343</v>
      </c>
      <c r="E13818" s="1" t="s">
        <v>23954</v>
      </c>
      <c r="F13818" s="1" t="s">
        <v>3651</v>
      </c>
      <c r="G13818" s="1" t="s">
        <v>39</v>
      </c>
      <c r="H13818" s="1">
        <v>45.0</v>
      </c>
      <c r="I13818" s="3">
        <v>43880.375</v>
      </c>
      <c r="J13818" s="1">
        <v>1.64328589301401</v>
      </c>
      <c r="K13818" s="1" t="s">
        <v>24</v>
      </c>
      <c r="M13818" s="3">
        <v>43880.42714335648</v>
      </c>
    </row>
    <row r="13819">
      <c r="A13819" s="1">
        <v>13817.0</v>
      </c>
      <c r="B13819" s="1" t="s">
        <v>758</v>
      </c>
      <c r="C13819" s="1" t="s">
        <v>23955</v>
      </c>
      <c r="D13819" s="1" t="s">
        <v>5543</v>
      </c>
      <c r="E13819" s="1" t="s">
        <v>23956</v>
      </c>
      <c r="F13819" s="1" t="s">
        <v>762</v>
      </c>
      <c r="G13819" s="1" t="s">
        <v>39</v>
      </c>
      <c r="H13819" s="1">
        <v>45.0</v>
      </c>
      <c r="I13819" s="3">
        <v>43927.770833333336</v>
      </c>
      <c r="J13819" s="1">
        <v>2.671326112008</v>
      </c>
      <c r="K13819" s="1" t="s">
        <v>159</v>
      </c>
      <c r="M13819" s="3">
        <v>43927.80888024306</v>
      </c>
    </row>
    <row r="13820">
      <c r="A13820" s="1">
        <v>13818.0</v>
      </c>
      <c r="B13820" s="1" t="s">
        <v>6377</v>
      </c>
      <c r="C13820" s="1" t="s">
        <v>23957</v>
      </c>
      <c r="D13820" s="1" t="s">
        <v>998</v>
      </c>
      <c r="E13820" s="1" t="s">
        <v>23958</v>
      </c>
      <c r="F13820" s="1" t="s">
        <v>6380</v>
      </c>
      <c r="G13820" s="1" t="s">
        <v>89</v>
      </c>
      <c r="H13820" s="1">
        <v>45.0</v>
      </c>
      <c r="I13820" s="3">
        <v>43862.51121800926</v>
      </c>
      <c r="J13820" s="1">
        <v>1.71071921630696</v>
      </c>
      <c r="K13820" s="1" t="s">
        <v>24</v>
      </c>
      <c r="M13820" s="3">
        <v>43862.5392225</v>
      </c>
    </row>
    <row r="13821">
      <c r="A13821" s="1">
        <v>13819.0</v>
      </c>
      <c r="B13821" s="1" t="s">
        <v>184</v>
      </c>
      <c r="C13821" s="1" t="s">
        <v>23959</v>
      </c>
      <c r="D13821" s="1" t="s">
        <v>1297</v>
      </c>
      <c r="E13821" s="1" t="s">
        <v>23960</v>
      </c>
      <c r="F13821" s="1" t="s">
        <v>187</v>
      </c>
      <c r="G13821" s="1" t="s">
        <v>39</v>
      </c>
      <c r="H13821" s="1">
        <v>45.0</v>
      </c>
      <c r="I13821" s="3">
        <v>44041.75</v>
      </c>
      <c r="J13821" s="1">
        <v>3.66048775410683</v>
      </c>
      <c r="K13821" s="1" t="s">
        <v>24</v>
      </c>
      <c r="L13821" s="1" t="s">
        <v>188</v>
      </c>
      <c r="M13821" s="3">
        <v>44041.78082799768</v>
      </c>
    </row>
    <row r="13822">
      <c r="A13822" s="1">
        <v>13820.0</v>
      </c>
      <c r="B13822" s="1" t="s">
        <v>184</v>
      </c>
      <c r="C13822" s="1" t="s">
        <v>23961</v>
      </c>
      <c r="D13822" s="1" t="s">
        <v>1297</v>
      </c>
      <c r="E13822" s="1" t="s">
        <v>2009</v>
      </c>
      <c r="F13822" s="1" t="s">
        <v>187</v>
      </c>
      <c r="G13822" s="1" t="s">
        <v>17</v>
      </c>
      <c r="H13822" s="1">
        <v>45.0</v>
      </c>
      <c r="I13822" s="3">
        <v>43770.416666666664</v>
      </c>
      <c r="J13822" s="1">
        <v>2.6323461215288</v>
      </c>
      <c r="K13822" s="1" t="s">
        <v>24</v>
      </c>
      <c r="M13822" s="3">
        <v>43770.40806184028</v>
      </c>
    </row>
    <row r="13823">
      <c r="A13823" s="1">
        <v>13821.0</v>
      </c>
      <c r="B13823" s="1" t="s">
        <v>792</v>
      </c>
      <c r="C13823" s="1" t="s">
        <v>23962</v>
      </c>
      <c r="D13823" s="1" t="s">
        <v>1214</v>
      </c>
      <c r="E13823" s="1" t="s">
        <v>7204</v>
      </c>
      <c r="F13823" s="1" t="s">
        <v>795</v>
      </c>
      <c r="G13823" s="1" t="s">
        <v>17</v>
      </c>
      <c r="H13823" s="1">
        <v>45.0</v>
      </c>
      <c r="I13823" s="3">
        <v>44244.625</v>
      </c>
      <c r="J13823" s="1">
        <v>5.86506491077081</v>
      </c>
      <c r="K13823" s="1" t="s">
        <v>18</v>
      </c>
      <c r="L13823" s="1" t="s">
        <v>444</v>
      </c>
      <c r="M13823" s="3">
        <v>44244.65611563657</v>
      </c>
    </row>
    <row r="13824">
      <c r="A13824" s="1">
        <v>13822.0</v>
      </c>
      <c r="B13824" s="1" t="s">
        <v>303</v>
      </c>
      <c r="C13824" s="1" t="s">
        <v>23963</v>
      </c>
      <c r="D13824" s="1" t="s">
        <v>305</v>
      </c>
      <c r="E13824" s="1" t="s">
        <v>7657</v>
      </c>
      <c r="F13824" s="1" t="s">
        <v>307</v>
      </c>
      <c r="G13824" s="1" t="s">
        <v>17</v>
      </c>
      <c r="H13824" s="1">
        <v>45.0</v>
      </c>
      <c r="I13824" s="3">
        <v>44217.229166666664</v>
      </c>
      <c r="J13824" s="1">
        <v>2.13386210713803</v>
      </c>
      <c r="K13824" s="1" t="s">
        <v>24</v>
      </c>
      <c r="M13824" s="3">
        <v>44217.259447372686</v>
      </c>
    </row>
    <row r="13825">
      <c r="A13825" s="1">
        <v>13823.0</v>
      </c>
      <c r="B13825" s="1" t="s">
        <v>474</v>
      </c>
      <c r="C13825" s="1" t="s">
        <v>23964</v>
      </c>
      <c r="D13825" s="1" t="s">
        <v>121</v>
      </c>
      <c r="E13825" s="1" t="s">
        <v>23965</v>
      </c>
      <c r="F13825" s="1" t="s">
        <v>477</v>
      </c>
      <c r="G13825" s="1" t="s">
        <v>39</v>
      </c>
      <c r="H13825" s="1">
        <v>45.0</v>
      </c>
      <c r="I13825" s="3">
        <v>44128.75</v>
      </c>
      <c r="J13825" s="1">
        <v>2.65796371966514</v>
      </c>
      <c r="K13825" s="1" t="s">
        <v>46</v>
      </c>
      <c r="L13825" s="1" t="s">
        <v>7100</v>
      </c>
      <c r="M13825" s="3">
        <v>44128.77341927083</v>
      </c>
    </row>
    <row r="13826">
      <c r="A13826" s="1">
        <v>13824.0</v>
      </c>
      <c r="B13826" s="1" t="s">
        <v>6585</v>
      </c>
      <c r="C13826" s="1" t="s">
        <v>23966</v>
      </c>
      <c r="D13826" s="1" t="s">
        <v>5947</v>
      </c>
      <c r="E13826" s="1" t="s">
        <v>9437</v>
      </c>
      <c r="F13826" s="1" t="s">
        <v>6588</v>
      </c>
      <c r="G13826" s="1" t="s">
        <v>35</v>
      </c>
      <c r="H13826" s="1">
        <v>45.0</v>
      </c>
      <c r="I13826" s="3">
        <v>44229.25</v>
      </c>
      <c r="J13826" s="1">
        <v>0.0</v>
      </c>
      <c r="K13826" s="1" t="s">
        <v>159</v>
      </c>
      <c r="L13826" s="1" t="s">
        <v>495</v>
      </c>
      <c r="M13826" s="3">
        <v>44229.27970121528</v>
      </c>
    </row>
    <row r="13827">
      <c r="A13827" s="1">
        <v>13825.0</v>
      </c>
      <c r="B13827" s="1" t="s">
        <v>2080</v>
      </c>
      <c r="C13827" s="1" t="s">
        <v>23967</v>
      </c>
      <c r="D13827" s="1" t="s">
        <v>258</v>
      </c>
      <c r="E13827" s="1" t="s">
        <v>3512</v>
      </c>
      <c r="F13827" s="1" t="s">
        <v>2083</v>
      </c>
      <c r="G13827" s="1" t="s">
        <v>17</v>
      </c>
      <c r="H13827" s="1">
        <v>45.0</v>
      </c>
      <c r="I13827" s="3">
        <v>43732.166666666664</v>
      </c>
      <c r="J13827" s="1">
        <v>2.46222003151954</v>
      </c>
      <c r="K13827" s="1" t="s">
        <v>166</v>
      </c>
      <c r="M13827" s="3">
        <v>43732.20004476852</v>
      </c>
    </row>
    <row r="13828">
      <c r="A13828" s="1">
        <v>13826.0</v>
      </c>
      <c r="B13828" s="1" t="s">
        <v>119</v>
      </c>
      <c r="C13828" s="1" t="s">
        <v>23968</v>
      </c>
      <c r="D13828" s="1" t="s">
        <v>653</v>
      </c>
      <c r="E13828" s="1" t="s">
        <v>23969</v>
      </c>
      <c r="F13828" s="1" t="s">
        <v>123</v>
      </c>
      <c r="G13828" s="1" t="s">
        <v>89</v>
      </c>
      <c r="H13828" s="1">
        <v>45.0</v>
      </c>
      <c r="I13828" s="3">
        <v>44156.62934476852</v>
      </c>
      <c r="J13828" s="1">
        <v>0.132826072694846</v>
      </c>
      <c r="K13828" s="1" t="s">
        <v>18</v>
      </c>
      <c r="M13828" s="3">
        <v>44156.662793159725</v>
      </c>
    </row>
    <row r="13829">
      <c r="A13829" s="1">
        <v>13827.0</v>
      </c>
      <c r="B13829" s="1" t="s">
        <v>229</v>
      </c>
      <c r="C13829" s="1" t="s">
        <v>23970</v>
      </c>
      <c r="D13829" s="1" t="s">
        <v>75</v>
      </c>
      <c r="E13829" s="1" t="s">
        <v>1537</v>
      </c>
      <c r="F13829" s="1" t="s">
        <v>232</v>
      </c>
      <c r="G13829" s="1" t="s">
        <v>35</v>
      </c>
      <c r="H13829" s="1">
        <v>45.0</v>
      </c>
      <c r="I13829" s="3">
        <v>43510.166666666664</v>
      </c>
      <c r="J13829" s="1">
        <v>1.13701159499887</v>
      </c>
      <c r="K13829" s="1" t="s">
        <v>24</v>
      </c>
      <c r="M13829" s="3">
        <v>43510.20024056713</v>
      </c>
    </row>
    <row r="13830">
      <c r="A13830" s="1">
        <v>13828.0</v>
      </c>
      <c r="B13830" s="1" t="s">
        <v>620</v>
      </c>
      <c r="C13830" s="1" t="s">
        <v>23971</v>
      </c>
      <c r="D13830" s="1" t="s">
        <v>1096</v>
      </c>
      <c r="E13830" s="1" t="s">
        <v>23972</v>
      </c>
      <c r="F13830" s="1" t="s">
        <v>623</v>
      </c>
      <c r="G13830" s="1" t="s">
        <v>39</v>
      </c>
      <c r="H13830" s="1">
        <v>45.0</v>
      </c>
      <c r="I13830" s="3">
        <v>43934.75</v>
      </c>
      <c r="J13830" s="1">
        <v>2.28594271983704</v>
      </c>
      <c r="K13830" s="1" t="s">
        <v>18</v>
      </c>
      <c r="M13830" s="3">
        <v>43934.84370240741</v>
      </c>
    </row>
    <row r="13831">
      <c r="A13831" s="1">
        <v>13829.0</v>
      </c>
      <c r="B13831" s="1" t="s">
        <v>303</v>
      </c>
      <c r="C13831" s="1" t="s">
        <v>23973</v>
      </c>
      <c r="D13831" s="1" t="s">
        <v>305</v>
      </c>
      <c r="E13831" s="1" t="s">
        <v>2876</v>
      </c>
      <c r="F13831" s="1" t="s">
        <v>307</v>
      </c>
      <c r="G13831" s="1" t="s">
        <v>17</v>
      </c>
      <c r="H13831" s="1">
        <v>45.0</v>
      </c>
      <c r="I13831" s="3">
        <v>44058.791666666664</v>
      </c>
      <c r="J13831" s="1">
        <v>1.89177470694587</v>
      </c>
      <c r="K13831" s="1" t="s">
        <v>24</v>
      </c>
      <c r="M13831" s="3">
        <v>44058.81922549768</v>
      </c>
    </row>
    <row r="13832">
      <c r="A13832" s="1">
        <v>13830.0</v>
      </c>
      <c r="B13832" s="1" t="s">
        <v>12</v>
      </c>
      <c r="C13832" s="1" t="s">
        <v>23974</v>
      </c>
      <c r="D13832" s="1" t="s">
        <v>14</v>
      </c>
      <c r="E13832" s="1" t="s">
        <v>946</v>
      </c>
      <c r="F13832" s="1" t="s">
        <v>16</v>
      </c>
      <c r="G13832" s="1" t="s">
        <v>17</v>
      </c>
      <c r="H13832" s="1">
        <v>45.0</v>
      </c>
      <c r="I13832" s="3">
        <v>43775.291666666664</v>
      </c>
      <c r="J13832" s="1">
        <v>1.39305974053204</v>
      </c>
      <c r="K13832" s="1" t="s">
        <v>18</v>
      </c>
      <c r="M13832" s="3">
        <v>43775.32331886574</v>
      </c>
    </row>
    <row r="13833">
      <c r="A13833" s="1">
        <v>13831.0</v>
      </c>
      <c r="B13833" s="1" t="s">
        <v>278</v>
      </c>
      <c r="C13833" s="1" t="s">
        <v>23975</v>
      </c>
      <c r="D13833" s="1" t="s">
        <v>21</v>
      </c>
      <c r="E13833" s="1" t="s">
        <v>280</v>
      </c>
      <c r="F13833" s="1" t="s">
        <v>281</v>
      </c>
      <c r="G13833" s="1" t="s">
        <v>17</v>
      </c>
      <c r="H13833" s="1">
        <v>45.0</v>
      </c>
      <c r="I13833" s="3">
        <v>44180.3125</v>
      </c>
      <c r="J13833" s="1">
        <v>1.72728318635714</v>
      </c>
      <c r="K13833" s="1" t="s">
        <v>24</v>
      </c>
      <c r="M13833" s="3">
        <v>44180.34145623843</v>
      </c>
    </row>
    <row r="13834">
      <c r="A13834" s="1">
        <v>13832.0</v>
      </c>
      <c r="B13834" s="1" t="s">
        <v>23976</v>
      </c>
      <c r="C13834" s="1" t="s">
        <v>23977</v>
      </c>
      <c r="D13834" s="1" t="s">
        <v>326</v>
      </c>
      <c r="E13834" s="1" t="s">
        <v>23978</v>
      </c>
      <c r="F13834" s="1" t="s">
        <v>23979</v>
      </c>
      <c r="G13834" s="1" t="s">
        <v>39</v>
      </c>
      <c r="H13834" s="1">
        <v>45.0</v>
      </c>
      <c r="I13834" s="3">
        <v>44083.28194444445</v>
      </c>
      <c r="J13834" s="1">
        <v>0.0</v>
      </c>
      <c r="K13834" s="1" t="s">
        <v>46</v>
      </c>
      <c r="M13834" s="3">
        <v>44083.49580300926</v>
      </c>
    </row>
    <row r="13835">
      <c r="A13835" s="1">
        <v>13833.0</v>
      </c>
      <c r="B13835" s="1" t="s">
        <v>303</v>
      </c>
      <c r="C13835" s="1" t="s">
        <v>23980</v>
      </c>
      <c r="D13835" s="1" t="s">
        <v>305</v>
      </c>
      <c r="E13835" s="1" t="s">
        <v>1641</v>
      </c>
      <c r="F13835" s="1" t="s">
        <v>307</v>
      </c>
      <c r="G13835" s="1" t="s">
        <v>17</v>
      </c>
      <c r="H13835" s="1">
        <v>45.0</v>
      </c>
      <c r="I13835" s="3">
        <v>43998.625</v>
      </c>
      <c r="J13835" s="1">
        <v>1.331667564918</v>
      </c>
      <c r="K13835" s="1" t="s">
        <v>24</v>
      </c>
      <c r="M13835" s="3">
        <v>43998.65427767361</v>
      </c>
    </row>
    <row r="13836">
      <c r="A13836" s="1">
        <v>13834.0</v>
      </c>
      <c r="B13836" s="1" t="s">
        <v>1644</v>
      </c>
      <c r="C13836" s="1" t="s">
        <v>23981</v>
      </c>
      <c r="D13836" s="1" t="s">
        <v>1250</v>
      </c>
      <c r="E13836" s="1" t="s">
        <v>7504</v>
      </c>
      <c r="F13836" s="1" t="s">
        <v>1647</v>
      </c>
      <c r="G13836" s="1" t="s">
        <v>17</v>
      </c>
      <c r="H13836" s="1">
        <v>45.0</v>
      </c>
      <c r="I13836" s="3">
        <v>44193.791666666664</v>
      </c>
      <c r="J13836" s="1">
        <v>0.0</v>
      </c>
      <c r="K13836" s="1" t="s">
        <v>24</v>
      </c>
      <c r="L13836" s="1" t="s">
        <v>741</v>
      </c>
      <c r="M13836" s="3">
        <v>44197.57874480324</v>
      </c>
    </row>
    <row r="13837">
      <c r="A13837" s="1">
        <v>13835.0</v>
      </c>
      <c r="B13837" s="1" t="s">
        <v>549</v>
      </c>
      <c r="C13837" s="1" t="s">
        <v>23982</v>
      </c>
      <c r="D13837" s="1" t="s">
        <v>470</v>
      </c>
      <c r="E13837" s="1" t="s">
        <v>551</v>
      </c>
      <c r="F13837" s="1" t="s">
        <v>552</v>
      </c>
      <c r="G13837" s="1" t="s">
        <v>17</v>
      </c>
      <c r="H13837" s="1">
        <v>45.0</v>
      </c>
      <c r="I13837" s="3">
        <v>44074.6875</v>
      </c>
      <c r="J13837" s="1">
        <v>0.309356168263968</v>
      </c>
      <c r="K13837" s="1" t="s">
        <v>24</v>
      </c>
      <c r="L13837" s="1" t="s">
        <v>940</v>
      </c>
      <c r="M13837" s="3">
        <v>44074.72688696759</v>
      </c>
    </row>
    <row r="13838">
      <c r="A13838" s="1">
        <v>13836.0</v>
      </c>
      <c r="B13838" s="1" t="s">
        <v>2534</v>
      </c>
      <c r="C13838" s="1" t="s">
        <v>23983</v>
      </c>
      <c r="D13838" s="1" t="s">
        <v>173</v>
      </c>
      <c r="E13838" s="1" t="s">
        <v>23984</v>
      </c>
      <c r="F13838" s="1" t="s">
        <v>2538</v>
      </c>
      <c r="G13838" s="1" t="s">
        <v>89</v>
      </c>
      <c r="H13838" s="1">
        <v>45.0</v>
      </c>
      <c r="I13838" s="3">
        <v>43842.37601313657</v>
      </c>
      <c r="J13838" s="1">
        <v>45.556036096491</v>
      </c>
      <c r="K13838" s="1" t="s">
        <v>18</v>
      </c>
      <c r="M13838" s="3">
        <v>43842.40130533565</v>
      </c>
    </row>
    <row r="13839">
      <c r="A13839" s="1">
        <v>13837.0</v>
      </c>
      <c r="B13839" s="1" t="s">
        <v>2272</v>
      </c>
      <c r="C13839" s="1" t="s">
        <v>23985</v>
      </c>
      <c r="D13839" s="1" t="s">
        <v>5836</v>
      </c>
      <c r="E13839" s="1" t="s">
        <v>23986</v>
      </c>
      <c r="F13839" s="1" t="s">
        <v>2275</v>
      </c>
      <c r="G13839" s="1" t="s">
        <v>89</v>
      </c>
      <c r="H13839" s="1">
        <v>45.0</v>
      </c>
      <c r="I13839" s="3">
        <v>43835.67698615741</v>
      </c>
      <c r="J13839" s="1">
        <v>0.658452759920767</v>
      </c>
      <c r="K13839" s="1" t="s">
        <v>18</v>
      </c>
      <c r="M13839" s="3">
        <v>43835.70137447917</v>
      </c>
    </row>
    <row r="13840">
      <c r="A13840" s="1">
        <v>13838.0</v>
      </c>
      <c r="B13840" s="1" t="s">
        <v>303</v>
      </c>
      <c r="C13840" s="1" t="s">
        <v>23987</v>
      </c>
      <c r="D13840" s="1" t="s">
        <v>305</v>
      </c>
      <c r="E13840" s="1" t="s">
        <v>10693</v>
      </c>
      <c r="F13840" s="1" t="s">
        <v>307</v>
      </c>
      <c r="G13840" s="1" t="s">
        <v>17</v>
      </c>
      <c r="H13840" s="1">
        <v>45.0</v>
      </c>
      <c r="I13840" s="3">
        <v>44180.416666666664</v>
      </c>
      <c r="J13840" s="1">
        <v>2.07452302162971</v>
      </c>
      <c r="K13840" s="1" t="s">
        <v>24</v>
      </c>
      <c r="M13840" s="3">
        <v>44180.44319988426</v>
      </c>
    </row>
    <row r="13841">
      <c r="A13841" s="1">
        <v>13839.0</v>
      </c>
      <c r="B13841" s="1" t="s">
        <v>73</v>
      </c>
      <c r="C13841" s="1" t="s">
        <v>23988</v>
      </c>
      <c r="D13841" s="1" t="s">
        <v>938</v>
      </c>
      <c r="E13841" s="1" t="s">
        <v>939</v>
      </c>
      <c r="F13841" s="1" t="s">
        <v>77</v>
      </c>
      <c r="G13841" s="1" t="s">
        <v>17</v>
      </c>
      <c r="H13841" s="1">
        <v>45.0</v>
      </c>
      <c r="I13841" s="3">
        <v>44161.645833333336</v>
      </c>
      <c r="J13841" s="1">
        <v>1.68642412690196</v>
      </c>
      <c r="K13841" s="1" t="s">
        <v>24</v>
      </c>
      <c r="L13841" s="1" t="s">
        <v>940</v>
      </c>
      <c r="M13841" s="3">
        <v>44161.668374849534</v>
      </c>
    </row>
    <row r="13842">
      <c r="A13842" s="1">
        <v>13840.0</v>
      </c>
      <c r="B13842" s="1" t="s">
        <v>293</v>
      </c>
      <c r="C13842" s="1" t="s">
        <v>23989</v>
      </c>
      <c r="D13842" s="1" t="s">
        <v>295</v>
      </c>
      <c r="E13842" s="1" t="s">
        <v>2661</v>
      </c>
      <c r="F13842" s="1" t="s">
        <v>297</v>
      </c>
      <c r="G13842" s="1" t="s">
        <v>17</v>
      </c>
      <c r="H13842" s="1">
        <v>45.0</v>
      </c>
      <c r="I13842" s="3">
        <v>43846.791666666664</v>
      </c>
      <c r="J13842" s="1">
        <v>0.670908236591266</v>
      </c>
      <c r="K13842" s="1" t="s">
        <v>62</v>
      </c>
      <c r="M13842" s="3">
        <v>43846.81869717593</v>
      </c>
    </row>
    <row r="13843">
      <c r="A13843" s="1">
        <v>13841.0</v>
      </c>
      <c r="B13843" s="1" t="s">
        <v>455</v>
      </c>
      <c r="C13843" s="1" t="s">
        <v>23990</v>
      </c>
      <c r="D13843" s="1" t="s">
        <v>116</v>
      </c>
      <c r="E13843" s="1" t="s">
        <v>4178</v>
      </c>
      <c r="F13843" s="1" t="s">
        <v>458</v>
      </c>
      <c r="G13843" s="1" t="s">
        <v>17</v>
      </c>
      <c r="H13843" s="1">
        <v>45.0</v>
      </c>
      <c r="I13843" s="3">
        <v>44000.625</v>
      </c>
      <c r="J13843" s="1">
        <v>2.909467006693</v>
      </c>
      <c r="K13843" s="1" t="s">
        <v>24</v>
      </c>
      <c r="L13843" s="1" t="s">
        <v>406</v>
      </c>
      <c r="M13843" s="3">
        <v>44000.66631862269</v>
      </c>
    </row>
    <row r="13844">
      <c r="A13844" s="1">
        <v>13842.0</v>
      </c>
      <c r="B13844" s="1" t="s">
        <v>4866</v>
      </c>
      <c r="C13844" s="1" t="s">
        <v>23991</v>
      </c>
      <c r="D13844" s="1" t="s">
        <v>80</v>
      </c>
      <c r="E13844" s="1" t="s">
        <v>13791</v>
      </c>
      <c r="F13844" s="1" t="s">
        <v>4869</v>
      </c>
      <c r="G13844" s="1" t="s">
        <v>17</v>
      </c>
      <c r="H13844" s="1">
        <v>45.0</v>
      </c>
      <c r="I13844" s="3">
        <v>43720.291666666664</v>
      </c>
      <c r="J13844" s="1">
        <v>0.480025312825862</v>
      </c>
      <c r="K13844" s="1" t="s">
        <v>46</v>
      </c>
      <c r="M13844" s="3">
        <v>43720.30116525463</v>
      </c>
    </row>
    <row r="13845">
      <c r="A13845" s="1">
        <v>13843.0</v>
      </c>
      <c r="B13845" s="1" t="s">
        <v>354</v>
      </c>
      <c r="C13845" s="1" t="s">
        <v>23992</v>
      </c>
      <c r="D13845" s="1" t="s">
        <v>1227</v>
      </c>
      <c r="E13845" s="1" t="s">
        <v>23993</v>
      </c>
      <c r="F13845" s="1" t="s">
        <v>358</v>
      </c>
      <c r="G13845" s="1" t="s">
        <v>39</v>
      </c>
      <c r="H13845" s="1">
        <v>45.0</v>
      </c>
      <c r="I13845" s="3">
        <v>43854.6875</v>
      </c>
      <c r="J13845" s="1">
        <v>5.7823881878534</v>
      </c>
      <c r="K13845" s="1" t="s">
        <v>24</v>
      </c>
      <c r="M13845" s="3">
        <v>43854.736677326386</v>
      </c>
    </row>
    <row r="13846">
      <c r="A13846" s="1">
        <v>13844.0</v>
      </c>
      <c r="B13846" s="1" t="s">
        <v>1012</v>
      </c>
      <c r="C13846" s="1" t="s">
        <v>23994</v>
      </c>
      <c r="D13846" s="1" t="s">
        <v>1014</v>
      </c>
      <c r="E13846" s="1" t="s">
        <v>1015</v>
      </c>
      <c r="F13846" s="1" t="s">
        <v>1016</v>
      </c>
      <c r="G13846" s="1" t="s">
        <v>17</v>
      </c>
      <c r="H13846" s="1">
        <v>45.0</v>
      </c>
      <c r="I13846" s="3">
        <v>43916.291666666664</v>
      </c>
      <c r="J13846" s="1">
        <v>1.29023616992104</v>
      </c>
      <c r="K13846" s="1" t="s">
        <v>166</v>
      </c>
      <c r="M13846" s="3">
        <v>43916.309427534725</v>
      </c>
    </row>
    <row r="13847">
      <c r="A13847" s="1">
        <v>13845.0</v>
      </c>
      <c r="B13847" s="1" t="s">
        <v>1023</v>
      </c>
      <c r="C13847" s="1" t="s">
        <v>23995</v>
      </c>
      <c r="D13847" s="1" t="s">
        <v>1250</v>
      </c>
      <c r="E13847" s="1" t="s">
        <v>7515</v>
      </c>
      <c r="F13847" s="1" t="s">
        <v>1027</v>
      </c>
      <c r="G13847" s="1" t="s">
        <v>17</v>
      </c>
      <c r="H13847" s="1">
        <v>45.0</v>
      </c>
      <c r="I13847" s="3">
        <v>44072.166666666664</v>
      </c>
      <c r="J13847" s="1">
        <v>1.71159898620604</v>
      </c>
      <c r="K13847" s="1" t="s">
        <v>24</v>
      </c>
      <c r="M13847" s="3">
        <v>44072.20825025463</v>
      </c>
    </row>
    <row r="13848">
      <c r="A13848" s="1">
        <v>13846.0</v>
      </c>
      <c r="B13848" s="1" t="s">
        <v>7763</v>
      </c>
      <c r="C13848" s="1" t="s">
        <v>23996</v>
      </c>
      <c r="D13848" s="1" t="s">
        <v>7765</v>
      </c>
      <c r="E13848" s="1" t="s">
        <v>7766</v>
      </c>
      <c r="F13848" s="1" t="s">
        <v>7767</v>
      </c>
      <c r="G13848" s="1" t="s">
        <v>35</v>
      </c>
      <c r="H13848" s="1">
        <v>45.0</v>
      </c>
      <c r="I13848" s="3">
        <v>43536.666666666664</v>
      </c>
      <c r="J13848" s="4">
        <v>9.49307305463114E-5</v>
      </c>
      <c r="K13848" s="1" t="s">
        <v>24</v>
      </c>
      <c r="M13848" s="3">
        <v>43536.58288711806</v>
      </c>
    </row>
    <row r="13849">
      <c r="A13849" s="1">
        <v>13847.0</v>
      </c>
      <c r="B13849" s="1" t="s">
        <v>1336</v>
      </c>
      <c r="C13849" s="1" t="s">
        <v>23997</v>
      </c>
      <c r="D13849" s="1" t="s">
        <v>2729</v>
      </c>
      <c r="E13849" s="1" t="s">
        <v>23998</v>
      </c>
      <c r="F13849" s="1" t="s">
        <v>1340</v>
      </c>
      <c r="G13849" s="1" t="s">
        <v>39</v>
      </c>
      <c r="H13849" s="1">
        <v>45.0</v>
      </c>
      <c r="I13849" s="3">
        <v>44010.208333333336</v>
      </c>
      <c r="J13849" s="1">
        <v>2.31409337927007</v>
      </c>
      <c r="K13849" s="1" t="s">
        <v>62</v>
      </c>
      <c r="M13849" s="3">
        <v>44010.24396295139</v>
      </c>
    </row>
    <row r="13850">
      <c r="A13850" s="1">
        <v>13848.0</v>
      </c>
      <c r="B13850" s="1" t="s">
        <v>385</v>
      </c>
      <c r="C13850" s="1" t="s">
        <v>23999</v>
      </c>
      <c r="D13850" s="1" t="s">
        <v>305</v>
      </c>
      <c r="E13850" s="1" t="s">
        <v>9829</v>
      </c>
      <c r="F13850" s="1" t="s">
        <v>388</v>
      </c>
      <c r="G13850" s="1" t="s">
        <v>17</v>
      </c>
      <c r="H13850" s="1">
        <v>45.0</v>
      </c>
      <c r="I13850" s="3">
        <v>43746.25</v>
      </c>
      <c r="J13850" s="1">
        <v>1.88448070191939</v>
      </c>
      <c r="K13850" s="1" t="s">
        <v>24</v>
      </c>
      <c r="M13850" s="3">
        <v>43746.30927012731</v>
      </c>
    </row>
    <row r="13851">
      <c r="A13851" s="1">
        <v>13849.0</v>
      </c>
      <c r="B13851" s="1" t="s">
        <v>273</v>
      </c>
      <c r="C13851" s="1" t="s">
        <v>24000</v>
      </c>
      <c r="D13851" s="1" t="s">
        <v>326</v>
      </c>
      <c r="E13851" s="1" t="s">
        <v>24001</v>
      </c>
      <c r="F13851" s="1" t="s">
        <v>277</v>
      </c>
      <c r="G13851" s="1" t="s">
        <v>89</v>
      </c>
      <c r="H13851" s="1">
        <v>45.0</v>
      </c>
      <c r="I13851" s="3">
        <v>43931.31180555555</v>
      </c>
      <c r="J13851" s="1">
        <v>0.0</v>
      </c>
      <c r="K13851" s="1" t="s">
        <v>24</v>
      </c>
      <c r="M13851" s="3">
        <v>43931.38599259259</v>
      </c>
    </row>
    <row r="13852">
      <c r="A13852" s="1">
        <v>13850.0</v>
      </c>
      <c r="B13852" s="1" t="s">
        <v>1408</v>
      </c>
      <c r="C13852" s="1" t="s">
        <v>24002</v>
      </c>
      <c r="D13852" s="1" t="s">
        <v>1410</v>
      </c>
      <c r="E13852" s="1" t="s">
        <v>1411</v>
      </c>
      <c r="F13852" s="1" t="s">
        <v>1412</v>
      </c>
      <c r="G13852" s="1" t="s">
        <v>17</v>
      </c>
      <c r="H13852" s="1">
        <v>45.0</v>
      </c>
      <c r="I13852" s="3">
        <v>43797.666666666664</v>
      </c>
      <c r="J13852" s="1">
        <v>0.349383795970178</v>
      </c>
      <c r="K13852" s="1" t="s">
        <v>18</v>
      </c>
      <c r="M13852" s="3">
        <v>43797.69265575232</v>
      </c>
    </row>
    <row r="13853">
      <c r="A13853" s="1">
        <v>13851.0</v>
      </c>
      <c r="B13853" s="1" t="s">
        <v>536</v>
      </c>
      <c r="C13853" s="1" t="s">
        <v>24003</v>
      </c>
      <c r="D13853" s="1" t="s">
        <v>1255</v>
      </c>
      <c r="E13853" s="1" t="s">
        <v>4030</v>
      </c>
      <c r="F13853" s="1" t="s">
        <v>539</v>
      </c>
      <c r="G13853" s="1" t="s">
        <v>17</v>
      </c>
      <c r="H13853" s="1">
        <v>45.0</v>
      </c>
      <c r="I13853" s="3">
        <v>43847.333333333336</v>
      </c>
      <c r="J13853" s="1">
        <v>1.70216737004124</v>
      </c>
      <c r="K13853" s="1" t="s">
        <v>83</v>
      </c>
      <c r="M13853" s="3">
        <v>43847.32903623843</v>
      </c>
    </row>
    <row r="13854">
      <c r="A13854" s="1">
        <v>13852.0</v>
      </c>
      <c r="B13854" s="1" t="s">
        <v>2877</v>
      </c>
      <c r="C13854" s="1" t="s">
        <v>24004</v>
      </c>
      <c r="D13854" s="1" t="s">
        <v>126</v>
      </c>
      <c r="E13854" s="1" t="s">
        <v>6748</v>
      </c>
      <c r="F13854" s="1" t="s">
        <v>2881</v>
      </c>
      <c r="G13854" s="1" t="s">
        <v>17</v>
      </c>
      <c r="H13854" s="1">
        <v>45.0</v>
      </c>
      <c r="I13854" s="3">
        <v>44135.666666666664</v>
      </c>
      <c r="J13854" s="1">
        <v>0.0</v>
      </c>
      <c r="K13854" s="1" t="s">
        <v>62</v>
      </c>
      <c r="M13854" s="3">
        <v>44135.69261224537</v>
      </c>
    </row>
    <row r="13855">
      <c r="A13855" s="1">
        <v>13853.0</v>
      </c>
      <c r="B13855" s="1" t="s">
        <v>806</v>
      </c>
      <c r="C13855" s="1" t="s">
        <v>24005</v>
      </c>
      <c r="D13855" s="1" t="s">
        <v>808</v>
      </c>
      <c r="E13855" s="1" t="s">
        <v>809</v>
      </c>
      <c r="F13855" s="1" t="s">
        <v>810</v>
      </c>
      <c r="G13855" s="1" t="s">
        <v>35</v>
      </c>
      <c r="H13855" s="1">
        <v>45.0</v>
      </c>
      <c r="I13855" s="3">
        <v>44036.697916666664</v>
      </c>
      <c r="J13855" s="1">
        <v>2.72427737708476</v>
      </c>
      <c r="K13855" s="1" t="s">
        <v>24</v>
      </c>
      <c r="M13855" s="3">
        <v>44036.72739454861</v>
      </c>
    </row>
    <row r="13856">
      <c r="A13856" s="1">
        <v>13854.0</v>
      </c>
      <c r="B13856" s="1" t="s">
        <v>824</v>
      </c>
      <c r="C13856" s="1" t="s">
        <v>24006</v>
      </c>
      <c r="D13856" s="1" t="s">
        <v>6449</v>
      </c>
      <c r="E13856" s="1" t="s">
        <v>24007</v>
      </c>
      <c r="F13856" s="1" t="s">
        <v>827</v>
      </c>
      <c r="G13856" s="1" t="s">
        <v>39</v>
      </c>
      <c r="H13856" s="1">
        <v>45.0</v>
      </c>
      <c r="I13856" s="3">
        <v>43875.291666666664</v>
      </c>
      <c r="J13856" s="1">
        <v>0.282017324194226</v>
      </c>
      <c r="K13856" s="1" t="s">
        <v>18</v>
      </c>
      <c r="M13856" s="3">
        <v>43875.32125271991</v>
      </c>
    </row>
    <row r="13857">
      <c r="A13857" s="1">
        <v>13855.0</v>
      </c>
      <c r="B13857" s="1" t="s">
        <v>2561</v>
      </c>
      <c r="C13857" s="1" t="s">
        <v>24008</v>
      </c>
      <c r="D13857" s="1" t="s">
        <v>6703</v>
      </c>
      <c r="E13857" s="1" t="s">
        <v>3891</v>
      </c>
      <c r="F13857" s="1" t="s">
        <v>2565</v>
      </c>
      <c r="G13857" s="1" t="s">
        <v>35</v>
      </c>
      <c r="H13857" s="1">
        <v>45.0</v>
      </c>
      <c r="I13857" s="3">
        <v>43767.541666666664</v>
      </c>
      <c r="J13857" s="1">
        <v>1.73014061777559</v>
      </c>
      <c r="K13857" s="1" t="s">
        <v>18</v>
      </c>
      <c r="M13857" s="3">
        <v>43767.55800181713</v>
      </c>
    </row>
    <row r="13858">
      <c r="A13858" s="1">
        <v>13856.0</v>
      </c>
      <c r="B13858" s="1" t="s">
        <v>1576</v>
      </c>
      <c r="C13858" s="1" t="s">
        <v>24009</v>
      </c>
      <c r="D13858" s="1" t="s">
        <v>1446</v>
      </c>
      <c r="E13858" s="1" t="s">
        <v>24010</v>
      </c>
      <c r="F13858" s="1" t="s">
        <v>1580</v>
      </c>
      <c r="G13858" s="1" t="s">
        <v>39</v>
      </c>
      <c r="H13858" s="1">
        <v>45.0</v>
      </c>
      <c r="I13858" s="3">
        <v>43935.447916666664</v>
      </c>
      <c r="J13858" s="1">
        <v>0.210213774140781</v>
      </c>
      <c r="K13858" s="1" t="s">
        <v>1194</v>
      </c>
      <c r="M13858" s="3">
        <v>43935.47227186343</v>
      </c>
    </row>
    <row r="13859">
      <c r="A13859" s="1">
        <v>13857.0</v>
      </c>
      <c r="B13859" s="1" t="s">
        <v>278</v>
      </c>
      <c r="C13859" s="1" t="s">
        <v>24011</v>
      </c>
      <c r="D13859" s="1" t="s">
        <v>21</v>
      </c>
      <c r="E13859" s="1" t="s">
        <v>5062</v>
      </c>
      <c r="F13859" s="1" t="s">
        <v>281</v>
      </c>
      <c r="G13859" s="1" t="s">
        <v>17</v>
      </c>
      <c r="H13859" s="1">
        <v>45.0</v>
      </c>
      <c r="I13859" s="3">
        <v>44106.3125</v>
      </c>
      <c r="J13859" s="1">
        <v>2.30169254585806</v>
      </c>
      <c r="K13859" s="1" t="s">
        <v>24</v>
      </c>
      <c r="M13859" s="3">
        <v>44106.35463508102</v>
      </c>
    </row>
    <row r="13860">
      <c r="A13860" s="1">
        <v>13858.0</v>
      </c>
      <c r="B13860" s="1" t="s">
        <v>11217</v>
      </c>
      <c r="C13860" s="1" t="s">
        <v>24012</v>
      </c>
      <c r="D13860" s="1" t="s">
        <v>889</v>
      </c>
      <c r="E13860" s="1" t="s">
        <v>24013</v>
      </c>
      <c r="F13860" s="1" t="s">
        <v>11220</v>
      </c>
      <c r="G13860" s="1" t="s">
        <v>39</v>
      </c>
      <c r="H13860" s="1">
        <v>45.0</v>
      </c>
      <c r="I13860" s="3">
        <v>44108.416666666664</v>
      </c>
      <c r="J13860" s="1">
        <v>1.70534649056292</v>
      </c>
      <c r="K13860" s="1" t="s">
        <v>24</v>
      </c>
      <c r="L13860" s="1" t="s">
        <v>406</v>
      </c>
      <c r="M13860" s="3">
        <v>44108.44078476852</v>
      </c>
    </row>
    <row r="13861">
      <c r="A13861" s="1">
        <v>13859.0</v>
      </c>
      <c r="B13861" s="1" t="s">
        <v>620</v>
      </c>
      <c r="C13861" s="1" t="s">
        <v>24014</v>
      </c>
      <c r="D13861" s="1" t="s">
        <v>37</v>
      </c>
      <c r="E13861" s="1" t="s">
        <v>24015</v>
      </c>
      <c r="F13861" s="1" t="s">
        <v>623</v>
      </c>
      <c r="G13861" s="1" t="s">
        <v>17</v>
      </c>
      <c r="H13861" s="1">
        <v>45.0</v>
      </c>
      <c r="I13861" s="3">
        <v>44209.1875</v>
      </c>
      <c r="J13861" s="1">
        <v>5.61918043797296</v>
      </c>
      <c r="K13861" s="1" t="s">
        <v>18</v>
      </c>
      <c r="M13861" s="3">
        <v>44209.251938587964</v>
      </c>
    </row>
    <row r="13862">
      <c r="A13862" s="1">
        <v>13860.0</v>
      </c>
      <c r="B13862" s="1" t="s">
        <v>136</v>
      </c>
      <c r="C13862" s="1" t="s">
        <v>24016</v>
      </c>
      <c r="D13862" s="1" t="s">
        <v>138</v>
      </c>
      <c r="E13862" s="1" t="s">
        <v>10983</v>
      </c>
      <c r="F13862" s="1" t="s">
        <v>140</v>
      </c>
      <c r="G13862" s="1" t="s">
        <v>17</v>
      </c>
      <c r="H13862" s="1">
        <v>45.0</v>
      </c>
      <c r="I13862" s="3">
        <v>43986.333333333336</v>
      </c>
      <c r="J13862" s="1">
        <v>1.68058527870343</v>
      </c>
      <c r="K13862" s="1" t="s">
        <v>18</v>
      </c>
      <c r="M13862" s="3">
        <v>43986.36449368056</v>
      </c>
    </row>
    <row r="13863">
      <c r="A13863" s="1">
        <v>13861.0</v>
      </c>
      <c r="B13863" s="1" t="s">
        <v>229</v>
      </c>
      <c r="C13863" s="1" t="s">
        <v>24017</v>
      </c>
      <c r="D13863" s="1" t="s">
        <v>1140</v>
      </c>
      <c r="E13863" s="1" t="s">
        <v>4872</v>
      </c>
      <c r="F13863" s="1" t="s">
        <v>232</v>
      </c>
      <c r="G13863" s="1" t="s">
        <v>35</v>
      </c>
      <c r="H13863" s="1">
        <v>45.0</v>
      </c>
      <c r="I13863" s="3">
        <v>44147.625</v>
      </c>
      <c r="J13863" s="1">
        <v>1.44448728977165</v>
      </c>
      <c r="K13863" s="1" t="s">
        <v>24</v>
      </c>
      <c r="M13863" s="3">
        <v>44147.611955486114</v>
      </c>
    </row>
    <row r="13864">
      <c r="A13864" s="1">
        <v>13862.0</v>
      </c>
      <c r="B13864" s="1" t="s">
        <v>119</v>
      </c>
      <c r="C13864" s="1" t="s">
        <v>24018</v>
      </c>
      <c r="D13864" s="1" t="s">
        <v>37</v>
      </c>
      <c r="E13864" s="1" t="s">
        <v>10441</v>
      </c>
      <c r="F13864" s="1" t="s">
        <v>123</v>
      </c>
      <c r="G13864" s="1" t="s">
        <v>17</v>
      </c>
      <c r="H13864" s="1">
        <v>45.0</v>
      </c>
      <c r="I13864" s="3">
        <v>44159.25</v>
      </c>
      <c r="J13864" s="1">
        <v>2.27388516469086</v>
      </c>
      <c r="K13864" s="1" t="s">
        <v>18</v>
      </c>
      <c r="M13864" s="3">
        <v>44159.28299622685</v>
      </c>
    </row>
    <row r="13865">
      <c r="A13865" s="1">
        <v>13863.0</v>
      </c>
      <c r="B13865" s="1" t="s">
        <v>385</v>
      </c>
      <c r="C13865" s="1" t="s">
        <v>24019</v>
      </c>
      <c r="D13865" s="1" t="s">
        <v>729</v>
      </c>
      <c r="E13865" s="1" t="s">
        <v>711</v>
      </c>
      <c r="F13865" s="1" t="s">
        <v>388</v>
      </c>
      <c r="G13865" s="1" t="s">
        <v>35</v>
      </c>
      <c r="H13865" s="1">
        <v>45.0</v>
      </c>
      <c r="I13865" s="3">
        <v>43726.291666666664</v>
      </c>
      <c r="J13865" s="1">
        <v>3.42259623599857</v>
      </c>
      <c r="K13865" s="1" t="s">
        <v>24</v>
      </c>
      <c r="M13865" s="3">
        <v>43726.38433065972</v>
      </c>
    </row>
    <row r="13866">
      <c r="A13866" s="1">
        <v>13864.0</v>
      </c>
      <c r="B13866" s="1" t="s">
        <v>8715</v>
      </c>
      <c r="C13866" s="1" t="s">
        <v>24020</v>
      </c>
      <c r="D13866" s="1" t="s">
        <v>1332</v>
      </c>
      <c r="E13866" s="1" t="s">
        <v>24021</v>
      </c>
      <c r="F13866" s="1" t="s">
        <v>8718</v>
      </c>
      <c r="G13866" s="1" t="s">
        <v>39</v>
      </c>
      <c r="H13866" s="1">
        <v>45.0</v>
      </c>
      <c r="I13866" s="3">
        <v>43936.646527777775</v>
      </c>
      <c r="J13866" s="1">
        <v>2.46769142391988</v>
      </c>
      <c r="K13866" s="1" t="s">
        <v>24</v>
      </c>
      <c r="M13866" s="3">
        <v>43936.70459150463</v>
      </c>
    </row>
    <row r="13867">
      <c r="A13867" s="1">
        <v>13865.0</v>
      </c>
      <c r="B13867" s="1" t="s">
        <v>141</v>
      </c>
      <c r="C13867" s="1" t="s">
        <v>24022</v>
      </c>
      <c r="D13867" s="1" t="s">
        <v>5947</v>
      </c>
      <c r="E13867" s="1" t="s">
        <v>24023</v>
      </c>
      <c r="F13867" s="1" t="s">
        <v>175</v>
      </c>
      <c r="G13867" s="1" t="s">
        <v>39</v>
      </c>
      <c r="H13867" s="1">
        <v>45.0</v>
      </c>
      <c r="I13867" s="3">
        <v>43904.489583333336</v>
      </c>
      <c r="J13867" s="1">
        <v>0.862112096786907</v>
      </c>
      <c r="K13867" s="1" t="s">
        <v>46</v>
      </c>
      <c r="M13867" s="3">
        <v>43904.503965902775</v>
      </c>
    </row>
    <row r="13868">
      <c r="A13868" s="1">
        <v>13866.0</v>
      </c>
      <c r="B13868" s="1" t="s">
        <v>3073</v>
      </c>
      <c r="C13868" s="1" t="s">
        <v>24024</v>
      </c>
      <c r="D13868" s="1" t="s">
        <v>2504</v>
      </c>
      <c r="E13868" s="1" t="s">
        <v>5007</v>
      </c>
      <c r="F13868" s="1" t="s">
        <v>5008</v>
      </c>
      <c r="G13868" s="1" t="s">
        <v>17</v>
      </c>
      <c r="H13868" s="1">
        <v>45.0</v>
      </c>
      <c r="I13868" s="3">
        <v>44180.6875</v>
      </c>
      <c r="J13868" s="1">
        <v>1.61887446730056</v>
      </c>
      <c r="K13868" s="1" t="s">
        <v>24</v>
      </c>
      <c r="M13868" s="3">
        <v>44180.715169282405</v>
      </c>
    </row>
    <row r="13869">
      <c r="A13869" s="1">
        <v>13867.0</v>
      </c>
      <c r="B13869" s="1" t="s">
        <v>288</v>
      </c>
      <c r="C13869" s="1" t="s">
        <v>24025</v>
      </c>
      <c r="D13869" s="1" t="s">
        <v>2833</v>
      </c>
      <c r="E13869" s="1" t="s">
        <v>291</v>
      </c>
      <c r="F13869" s="1" t="s">
        <v>292</v>
      </c>
      <c r="G13869" s="1" t="s">
        <v>35</v>
      </c>
      <c r="H13869" s="1">
        <v>45.0</v>
      </c>
      <c r="I13869" s="3">
        <v>43657.625</v>
      </c>
      <c r="J13869" s="1">
        <v>1.37733261163134</v>
      </c>
      <c r="K13869" s="1" t="s">
        <v>24</v>
      </c>
      <c r="M13869" s="3">
        <v>43657.65183553241</v>
      </c>
    </row>
    <row r="13870">
      <c r="A13870" s="1">
        <v>13868.0</v>
      </c>
      <c r="B13870" s="1" t="s">
        <v>512</v>
      </c>
      <c r="C13870" s="1" t="s">
        <v>24026</v>
      </c>
      <c r="D13870" s="1" t="s">
        <v>80</v>
      </c>
      <c r="E13870" s="1" t="s">
        <v>515</v>
      </c>
      <c r="F13870" s="1" t="s">
        <v>516</v>
      </c>
      <c r="G13870" s="1" t="s">
        <v>17</v>
      </c>
      <c r="H13870" s="1">
        <v>45.0</v>
      </c>
      <c r="I13870" s="3">
        <v>43886.708333333336</v>
      </c>
      <c r="J13870" s="1">
        <v>0.0</v>
      </c>
      <c r="K13870" s="1" t="s">
        <v>83</v>
      </c>
      <c r="M13870" s="3">
        <v>43886.73007575231</v>
      </c>
    </row>
    <row r="13871">
      <c r="A13871" s="1">
        <v>13869.0</v>
      </c>
      <c r="B13871" s="1" t="s">
        <v>1872</v>
      </c>
      <c r="C13871" s="1" t="s">
        <v>24027</v>
      </c>
      <c r="D13871" s="1" t="s">
        <v>1874</v>
      </c>
      <c r="E13871" s="1" t="s">
        <v>5060</v>
      </c>
      <c r="F13871" s="1" t="s">
        <v>1876</v>
      </c>
      <c r="G13871" s="1" t="s">
        <v>35</v>
      </c>
      <c r="H13871" s="1">
        <v>45.0</v>
      </c>
      <c r="I13871" s="3">
        <v>44236.5</v>
      </c>
      <c r="J13871" s="1">
        <v>2.49395943869621</v>
      </c>
      <c r="K13871" s="1" t="s">
        <v>24</v>
      </c>
      <c r="L13871" s="1" t="s">
        <v>406</v>
      </c>
      <c r="M13871" s="3">
        <v>44236.5403146875</v>
      </c>
    </row>
    <row r="13872">
      <c r="A13872" s="1">
        <v>13870.0</v>
      </c>
      <c r="B13872" s="1" t="s">
        <v>3964</v>
      </c>
      <c r="C13872" s="1" t="s">
        <v>24028</v>
      </c>
      <c r="D13872" s="1" t="s">
        <v>4922</v>
      </c>
      <c r="E13872" s="1" t="s">
        <v>3967</v>
      </c>
      <c r="F13872" s="1" t="s">
        <v>3968</v>
      </c>
      <c r="G13872" s="1" t="s">
        <v>35</v>
      </c>
      <c r="H13872" s="1">
        <v>45.0</v>
      </c>
      <c r="I13872" s="3">
        <v>43662.208333333336</v>
      </c>
      <c r="J13872" s="1">
        <v>2.03240552507291</v>
      </c>
      <c r="K13872" s="1" t="s">
        <v>24</v>
      </c>
      <c r="M13872" s="3">
        <v>43662.24595144676</v>
      </c>
    </row>
    <row r="13873">
      <c r="A13873" s="1">
        <v>13871.0</v>
      </c>
      <c r="B13873" s="1" t="s">
        <v>553</v>
      </c>
      <c r="C13873" s="1" t="s">
        <v>24029</v>
      </c>
      <c r="D13873" s="1" t="s">
        <v>555</v>
      </c>
      <c r="E13873" s="1" t="s">
        <v>556</v>
      </c>
      <c r="F13873" s="1" t="s">
        <v>557</v>
      </c>
      <c r="G13873" s="1" t="s">
        <v>17</v>
      </c>
      <c r="H13873" s="1">
        <v>45.0</v>
      </c>
      <c r="I13873" s="3">
        <v>44239.25</v>
      </c>
      <c r="J13873" s="1">
        <v>0.29327034145424</v>
      </c>
      <c r="K13873" s="1" t="s">
        <v>46</v>
      </c>
      <c r="L13873" s="1" t="s">
        <v>558</v>
      </c>
      <c r="M13873" s="3">
        <v>44239.386366527775</v>
      </c>
    </row>
    <row r="13874">
      <c r="A13874" s="1">
        <v>13872.0</v>
      </c>
      <c r="B13874" s="1" t="s">
        <v>2272</v>
      </c>
      <c r="C13874" s="1" t="s">
        <v>24030</v>
      </c>
      <c r="D13874" s="1" t="s">
        <v>12689</v>
      </c>
      <c r="E13874" s="1" t="s">
        <v>24031</v>
      </c>
      <c r="F13874" s="1" t="s">
        <v>2275</v>
      </c>
      <c r="G13874" s="1" t="s">
        <v>89</v>
      </c>
      <c r="H13874" s="1">
        <v>45.0</v>
      </c>
      <c r="I13874" s="3">
        <v>43862.633180613426</v>
      </c>
      <c r="J13874" s="1">
        <v>2.25178226157867</v>
      </c>
      <c r="K13874" s="1" t="s">
        <v>18</v>
      </c>
      <c r="M13874" s="3">
        <v>43862.64054804398</v>
      </c>
    </row>
    <row r="13875">
      <c r="A13875" s="1">
        <v>13873.0</v>
      </c>
      <c r="B13875" s="1" t="s">
        <v>2911</v>
      </c>
      <c r="C13875" s="1" t="s">
        <v>24032</v>
      </c>
      <c r="D13875" s="1" t="s">
        <v>8714</v>
      </c>
      <c r="E13875" s="1" t="s">
        <v>7867</v>
      </c>
      <c r="F13875" s="1" t="s">
        <v>2915</v>
      </c>
      <c r="G13875" s="1" t="s">
        <v>35</v>
      </c>
      <c r="H13875" s="1">
        <v>45.0</v>
      </c>
      <c r="I13875" s="3">
        <v>43900.6875</v>
      </c>
      <c r="J13875" s="1">
        <v>0.218938472644247</v>
      </c>
      <c r="K13875" s="1" t="s">
        <v>24</v>
      </c>
      <c r="M13875" s="3">
        <v>43900.58220853009</v>
      </c>
    </row>
    <row r="13876">
      <c r="A13876" s="1">
        <v>13874.0</v>
      </c>
      <c r="B13876" s="1" t="s">
        <v>2299</v>
      </c>
      <c r="C13876" s="1" t="s">
        <v>24033</v>
      </c>
      <c r="D13876" s="1" t="s">
        <v>99</v>
      </c>
      <c r="E13876" s="1" t="s">
        <v>15885</v>
      </c>
      <c r="F13876" s="1" t="s">
        <v>2302</v>
      </c>
      <c r="G13876" s="1" t="s">
        <v>17</v>
      </c>
      <c r="H13876" s="1">
        <v>45.0</v>
      </c>
      <c r="I13876" s="3">
        <v>44159.510416666664</v>
      </c>
      <c r="J13876" s="1">
        <v>1.51783834552314</v>
      </c>
      <c r="K13876" s="1" t="s">
        <v>24</v>
      </c>
      <c r="M13876" s="3">
        <v>44159.57163854167</v>
      </c>
    </row>
    <row r="13877">
      <c r="A13877" s="1">
        <v>13875.0</v>
      </c>
      <c r="B13877" s="1" t="s">
        <v>788</v>
      </c>
      <c r="C13877" s="1" t="s">
        <v>24034</v>
      </c>
      <c r="D13877" s="1" t="s">
        <v>4531</v>
      </c>
      <c r="E13877" s="1" t="s">
        <v>4532</v>
      </c>
      <c r="F13877" s="1" t="s">
        <v>791</v>
      </c>
      <c r="G13877" s="1" t="s">
        <v>17</v>
      </c>
      <c r="H13877" s="1">
        <v>45.0</v>
      </c>
      <c r="I13877" s="3">
        <v>44079.729166666664</v>
      </c>
      <c r="J13877" s="1">
        <v>1.96705862299522</v>
      </c>
      <c r="K13877" s="1" t="s">
        <v>24</v>
      </c>
      <c r="M13877" s="3">
        <v>44079.773465046295</v>
      </c>
    </row>
    <row r="13878">
      <c r="A13878" s="1">
        <v>13876.0</v>
      </c>
      <c r="B13878" s="1" t="s">
        <v>2400</v>
      </c>
      <c r="C13878" s="1" t="s">
        <v>24035</v>
      </c>
      <c r="D13878" s="1" t="s">
        <v>2402</v>
      </c>
      <c r="E13878" s="1" t="s">
        <v>2403</v>
      </c>
      <c r="F13878" s="1" t="s">
        <v>2404</v>
      </c>
      <c r="G13878" s="1" t="s">
        <v>35</v>
      </c>
      <c r="H13878" s="1">
        <v>45.0</v>
      </c>
      <c r="I13878" s="3">
        <v>43493.166666666664</v>
      </c>
      <c r="J13878" s="1">
        <v>1.80743372258282</v>
      </c>
      <c r="K13878" s="1" t="s">
        <v>24</v>
      </c>
      <c r="M13878" s="3">
        <v>43493.2201630787</v>
      </c>
    </row>
    <row r="13879">
      <c r="A13879" s="1">
        <v>13877.0</v>
      </c>
      <c r="B13879" s="1" t="s">
        <v>520</v>
      </c>
      <c r="C13879" s="1" t="s">
        <v>24036</v>
      </c>
      <c r="D13879" s="1" t="s">
        <v>522</v>
      </c>
      <c r="E13879" s="1" t="s">
        <v>18325</v>
      </c>
      <c r="F13879" s="1" t="s">
        <v>524</v>
      </c>
      <c r="G13879" s="1" t="s">
        <v>35</v>
      </c>
      <c r="H13879" s="1">
        <v>45.0</v>
      </c>
      <c r="I13879" s="3">
        <v>43784.708333333336</v>
      </c>
      <c r="J13879" s="1">
        <v>1.7269999367277</v>
      </c>
      <c r="K13879" s="1" t="s">
        <v>46</v>
      </c>
      <c r="M13879" s="3">
        <v>43783.73488956018</v>
      </c>
    </row>
    <row r="13880">
      <c r="A13880" s="1">
        <v>13878.0</v>
      </c>
      <c r="B13880" s="1" t="s">
        <v>7239</v>
      </c>
      <c r="C13880" s="1" t="s">
        <v>24037</v>
      </c>
      <c r="D13880" s="1" t="s">
        <v>1637</v>
      </c>
      <c r="E13880" s="1" t="s">
        <v>24038</v>
      </c>
      <c r="F13880" s="1" t="s">
        <v>7242</v>
      </c>
      <c r="G13880" s="1" t="s">
        <v>17</v>
      </c>
      <c r="H13880" s="1">
        <v>45.0</v>
      </c>
      <c r="I13880" s="3">
        <v>44155.666666666664</v>
      </c>
      <c r="J13880" s="1">
        <v>0.404630933937351</v>
      </c>
      <c r="K13880" s="1" t="s">
        <v>18</v>
      </c>
      <c r="L13880" s="1" t="s">
        <v>444</v>
      </c>
      <c r="M13880" s="3">
        <v>44155.719046736114</v>
      </c>
    </row>
    <row r="13881">
      <c r="A13881" s="1">
        <v>13879.0</v>
      </c>
      <c r="B13881" s="1" t="s">
        <v>366</v>
      </c>
      <c r="C13881" s="1" t="s">
        <v>24039</v>
      </c>
      <c r="D13881" s="1" t="s">
        <v>2571</v>
      </c>
      <c r="E13881" s="1" t="s">
        <v>24040</v>
      </c>
      <c r="F13881" s="1" t="s">
        <v>370</v>
      </c>
      <c r="G13881" s="1" t="s">
        <v>39</v>
      </c>
      <c r="H13881" s="1">
        <v>45.0</v>
      </c>
      <c r="I13881" s="3">
        <v>43826.708333333336</v>
      </c>
      <c r="J13881" s="1">
        <v>1.77021948353551</v>
      </c>
      <c r="K13881" s="1" t="s">
        <v>166</v>
      </c>
      <c r="M13881" s="3">
        <v>43826.73984325231</v>
      </c>
    </row>
    <row r="13882">
      <c r="A13882" s="1">
        <v>13880.0</v>
      </c>
      <c r="B13882" s="1" t="s">
        <v>620</v>
      </c>
      <c r="C13882" s="1" t="s">
        <v>24041</v>
      </c>
      <c r="D13882" s="1" t="s">
        <v>121</v>
      </c>
      <c r="E13882" s="1" t="s">
        <v>24042</v>
      </c>
      <c r="F13882" s="1" t="s">
        <v>623</v>
      </c>
      <c r="G13882" s="1" t="s">
        <v>39</v>
      </c>
      <c r="H13882" s="1">
        <v>45.0</v>
      </c>
      <c r="I13882" s="3">
        <v>43985.75</v>
      </c>
      <c r="J13882" s="1">
        <v>1.40641413275336</v>
      </c>
      <c r="K13882" s="1" t="s">
        <v>18</v>
      </c>
      <c r="M13882" s="3">
        <v>43985.753053472225</v>
      </c>
    </row>
    <row r="13883">
      <c r="A13883" s="1">
        <v>13881.0</v>
      </c>
      <c r="B13883" s="1" t="s">
        <v>768</v>
      </c>
      <c r="C13883" s="1" t="s">
        <v>24043</v>
      </c>
      <c r="D13883" s="1" t="s">
        <v>770</v>
      </c>
      <c r="E13883" s="1" t="s">
        <v>1664</v>
      </c>
      <c r="F13883" s="1" t="s">
        <v>772</v>
      </c>
      <c r="G13883" s="1" t="s">
        <v>35</v>
      </c>
      <c r="H13883" s="1">
        <v>45.0</v>
      </c>
      <c r="I13883" s="3">
        <v>44182.645833333336</v>
      </c>
      <c r="J13883" s="1">
        <v>4.73628597186437</v>
      </c>
      <c r="K13883" s="1" t="s">
        <v>166</v>
      </c>
      <c r="L13883" s="1" t="s">
        <v>318</v>
      </c>
      <c r="M13883" s="3">
        <v>44182.69475702546</v>
      </c>
    </row>
    <row r="13884">
      <c r="A13884" s="1">
        <v>13882.0</v>
      </c>
      <c r="B13884" s="1" t="s">
        <v>590</v>
      </c>
      <c r="C13884" s="1" t="s">
        <v>24044</v>
      </c>
      <c r="D13884" s="1" t="s">
        <v>17270</v>
      </c>
      <c r="E13884" s="1" t="s">
        <v>24045</v>
      </c>
      <c r="F13884" s="1" t="s">
        <v>594</v>
      </c>
      <c r="G13884" s="1" t="s">
        <v>39</v>
      </c>
      <c r="H13884" s="1">
        <v>45.0</v>
      </c>
      <c r="I13884" s="3">
        <v>44140.583333333336</v>
      </c>
      <c r="J13884" s="1">
        <v>4.16287830037045</v>
      </c>
      <c r="K13884" s="1" t="s">
        <v>511</v>
      </c>
      <c r="L13884" s="1" t="s">
        <v>595</v>
      </c>
      <c r="M13884" s="3">
        <v>44140.61221332176</v>
      </c>
    </row>
    <row r="13885">
      <c r="A13885" s="1">
        <v>13883.0</v>
      </c>
      <c r="B13885" s="1" t="s">
        <v>1090</v>
      </c>
      <c r="C13885" s="1" t="s">
        <v>24046</v>
      </c>
      <c r="D13885" s="1" t="s">
        <v>24047</v>
      </c>
      <c r="E13885" s="1" t="s">
        <v>24048</v>
      </c>
      <c r="F13885" s="1" t="s">
        <v>1094</v>
      </c>
      <c r="G13885" s="1" t="s">
        <v>89</v>
      </c>
      <c r="H13885" s="1">
        <v>45.0</v>
      </c>
      <c r="I13885" s="3">
        <v>44031.479166666664</v>
      </c>
      <c r="J13885" s="1">
        <v>1.64038845960672</v>
      </c>
      <c r="K13885" s="1" t="s">
        <v>166</v>
      </c>
      <c r="L13885" s="1" t="s">
        <v>167</v>
      </c>
      <c r="M13885" s="3">
        <v>44031.50267443287</v>
      </c>
    </row>
    <row r="13886">
      <c r="A13886" s="1">
        <v>13884.0</v>
      </c>
      <c r="B13886" s="1" t="s">
        <v>877</v>
      </c>
      <c r="C13886" s="1" t="s">
        <v>24049</v>
      </c>
      <c r="D13886" s="1" t="s">
        <v>99</v>
      </c>
      <c r="E13886" s="1" t="s">
        <v>24050</v>
      </c>
      <c r="F13886" s="1" t="s">
        <v>881</v>
      </c>
      <c r="G13886" s="1" t="s">
        <v>39</v>
      </c>
      <c r="H13886" s="1">
        <v>45.0</v>
      </c>
      <c r="I13886" s="3">
        <v>44159.40625</v>
      </c>
      <c r="J13886" s="1">
        <v>1.53422190213596</v>
      </c>
      <c r="K13886" s="1" t="s">
        <v>24</v>
      </c>
      <c r="L13886" s="1" t="s">
        <v>882</v>
      </c>
      <c r="M13886" s="3">
        <v>44159.43733303241</v>
      </c>
    </row>
    <row r="13887">
      <c r="A13887" s="1">
        <v>13885.0</v>
      </c>
      <c r="B13887" s="1" t="s">
        <v>385</v>
      </c>
      <c r="C13887" s="1" t="s">
        <v>24051</v>
      </c>
      <c r="D13887" s="1" t="s">
        <v>24052</v>
      </c>
      <c r="E13887" s="1" t="s">
        <v>24053</v>
      </c>
      <c r="F13887" s="1" t="s">
        <v>388</v>
      </c>
      <c r="G13887" s="1" t="s">
        <v>39</v>
      </c>
      <c r="H13887" s="1">
        <v>45.0</v>
      </c>
      <c r="I13887" s="3">
        <v>43686.625</v>
      </c>
      <c r="J13887" s="1">
        <v>1.24202676844525</v>
      </c>
      <c r="K13887" s="1" t="s">
        <v>24</v>
      </c>
      <c r="M13887" s="3">
        <v>43686.664819618054</v>
      </c>
    </row>
    <row r="13888">
      <c r="A13888" s="1">
        <v>13886.0</v>
      </c>
      <c r="B13888" s="1" t="s">
        <v>877</v>
      </c>
      <c r="C13888" s="1" t="s">
        <v>24054</v>
      </c>
      <c r="D13888" s="1" t="s">
        <v>1963</v>
      </c>
      <c r="E13888" s="1" t="s">
        <v>24055</v>
      </c>
      <c r="F13888" s="1" t="s">
        <v>881</v>
      </c>
      <c r="G13888" s="1" t="s">
        <v>39</v>
      </c>
      <c r="H13888" s="1">
        <v>45.0</v>
      </c>
      <c r="I13888" s="3">
        <v>44160.364583333336</v>
      </c>
      <c r="J13888" s="1">
        <v>4.47876228900445</v>
      </c>
      <c r="K13888" s="1" t="s">
        <v>24</v>
      </c>
      <c r="L13888" s="1" t="s">
        <v>882</v>
      </c>
      <c r="M13888" s="3">
        <v>44160.40291391204</v>
      </c>
    </row>
    <row r="13889">
      <c r="A13889" s="1">
        <v>13887.0</v>
      </c>
      <c r="B13889" s="1" t="s">
        <v>1726</v>
      </c>
      <c r="C13889" s="1" t="s">
        <v>24056</v>
      </c>
      <c r="D13889" s="1" t="s">
        <v>1728</v>
      </c>
      <c r="E13889" s="1" t="s">
        <v>1729</v>
      </c>
      <c r="F13889" s="1" t="s">
        <v>1730</v>
      </c>
      <c r="G13889" s="1" t="s">
        <v>17</v>
      </c>
      <c r="H13889" s="1">
        <v>45.0</v>
      </c>
      <c r="I13889" s="3">
        <v>43752.25</v>
      </c>
      <c r="J13889" s="1">
        <v>2.43645116990248</v>
      </c>
      <c r="K13889" s="1" t="s">
        <v>62</v>
      </c>
      <c r="M13889" s="3">
        <v>43752.29183565972</v>
      </c>
    </row>
    <row r="13890">
      <c r="A13890" s="1">
        <v>13888.0</v>
      </c>
      <c r="B13890" s="1" t="s">
        <v>582</v>
      </c>
      <c r="C13890" s="1" t="s">
        <v>24057</v>
      </c>
      <c r="D13890" s="1" t="s">
        <v>461</v>
      </c>
      <c r="E13890" s="1" t="s">
        <v>8513</v>
      </c>
      <c r="F13890" s="1" t="s">
        <v>586</v>
      </c>
      <c r="G13890" s="1" t="s">
        <v>17</v>
      </c>
      <c r="H13890" s="1">
        <v>45.0</v>
      </c>
      <c r="I13890" s="3">
        <v>43942.25</v>
      </c>
      <c r="J13890" s="1">
        <v>1.43068771716887</v>
      </c>
      <c r="K13890" s="1" t="s">
        <v>24</v>
      </c>
      <c r="M13890" s="3">
        <v>43942.27720030092</v>
      </c>
    </row>
    <row r="13891">
      <c r="A13891" s="1">
        <v>13889.0</v>
      </c>
      <c r="B13891" s="1" t="s">
        <v>811</v>
      </c>
      <c r="C13891" s="1" t="s">
        <v>24058</v>
      </c>
      <c r="D13891" s="1" t="s">
        <v>723</v>
      </c>
      <c r="E13891" s="1" t="s">
        <v>24059</v>
      </c>
      <c r="F13891" s="1" t="s">
        <v>815</v>
      </c>
      <c r="G13891" s="1" t="s">
        <v>39</v>
      </c>
      <c r="H13891" s="1">
        <v>45.0</v>
      </c>
      <c r="I13891" s="3">
        <v>43728.75</v>
      </c>
      <c r="J13891" s="1">
        <v>2.29866301854531</v>
      </c>
      <c r="K13891" s="1" t="s">
        <v>18</v>
      </c>
      <c r="M13891" s="3">
        <v>43728.785199108795</v>
      </c>
    </row>
    <row r="13892">
      <c r="A13892" s="1">
        <v>13890.0</v>
      </c>
      <c r="B13892" s="1" t="s">
        <v>2534</v>
      </c>
      <c r="C13892" s="1" t="s">
        <v>24060</v>
      </c>
      <c r="D13892" s="1" t="s">
        <v>80</v>
      </c>
      <c r="E13892" s="1" t="s">
        <v>24061</v>
      </c>
      <c r="F13892" s="1" t="s">
        <v>2538</v>
      </c>
      <c r="G13892" s="1" t="s">
        <v>39</v>
      </c>
      <c r="H13892" s="1">
        <v>45.0</v>
      </c>
      <c r="I13892" s="3">
        <v>43726.416666666664</v>
      </c>
      <c r="J13892" s="1">
        <v>1.74201104734666</v>
      </c>
      <c r="K13892" s="1" t="s">
        <v>18</v>
      </c>
      <c r="M13892" s="3">
        <v>43726.465048032405</v>
      </c>
    </row>
    <row r="13893">
      <c r="A13893" s="1">
        <v>13891.0</v>
      </c>
      <c r="B13893" s="1" t="s">
        <v>7239</v>
      </c>
      <c r="C13893" s="1" t="s">
        <v>24062</v>
      </c>
      <c r="D13893" s="1" t="s">
        <v>27</v>
      </c>
      <c r="E13893" s="1" t="s">
        <v>24063</v>
      </c>
      <c r="F13893" s="1" t="s">
        <v>7242</v>
      </c>
      <c r="G13893" s="1" t="s">
        <v>89</v>
      </c>
      <c r="H13893" s="1">
        <v>45.0</v>
      </c>
      <c r="I13893" s="3">
        <v>44115.67201829861</v>
      </c>
      <c r="J13893" s="1">
        <v>3.59339455411936</v>
      </c>
      <c r="K13893" s="1" t="s">
        <v>18</v>
      </c>
      <c r="L13893" s="1" t="s">
        <v>444</v>
      </c>
      <c r="M13893" s="3">
        <v>44115.68533525463</v>
      </c>
    </row>
    <row r="13894">
      <c r="A13894" s="1">
        <v>13892.0</v>
      </c>
      <c r="B13894" s="1" t="s">
        <v>239</v>
      </c>
      <c r="C13894" s="1" t="s">
        <v>24064</v>
      </c>
      <c r="D13894" s="1" t="s">
        <v>653</v>
      </c>
      <c r="E13894" s="1" t="s">
        <v>2074</v>
      </c>
      <c r="F13894" s="1" t="s">
        <v>243</v>
      </c>
      <c r="G13894" s="1" t="s">
        <v>17</v>
      </c>
      <c r="H13894" s="1">
        <v>45.0</v>
      </c>
      <c r="I13894" s="3">
        <v>44026.541666666664</v>
      </c>
      <c r="J13894" s="1">
        <v>1.22769306546845</v>
      </c>
      <c r="K13894" s="1" t="s">
        <v>46</v>
      </c>
      <c r="M13894" s="3">
        <v>44026.57853328704</v>
      </c>
    </row>
    <row r="13895">
      <c r="A13895" s="1">
        <v>13893.0</v>
      </c>
      <c r="B13895" s="1" t="s">
        <v>6478</v>
      </c>
      <c r="C13895" s="1" t="s">
        <v>24065</v>
      </c>
      <c r="D13895" s="1" t="s">
        <v>4698</v>
      </c>
      <c r="E13895" s="1" t="s">
        <v>7826</v>
      </c>
      <c r="F13895" s="1" t="s">
        <v>6482</v>
      </c>
      <c r="G13895" s="1" t="s">
        <v>35</v>
      </c>
      <c r="H13895" s="1">
        <v>45.0</v>
      </c>
      <c r="I13895" s="3">
        <v>44250.25</v>
      </c>
      <c r="J13895" s="1">
        <v>2.15537411171559</v>
      </c>
      <c r="K13895" s="1" t="s">
        <v>159</v>
      </c>
      <c r="L13895" s="1" t="s">
        <v>495</v>
      </c>
      <c r="M13895" s="3">
        <v>44250.32534027778</v>
      </c>
    </row>
    <row r="13896">
      <c r="A13896" s="1">
        <v>13894.0</v>
      </c>
      <c r="B13896" s="1" t="s">
        <v>141</v>
      </c>
      <c r="C13896" s="1" t="s">
        <v>24066</v>
      </c>
      <c r="D13896" s="1" t="s">
        <v>1562</v>
      </c>
      <c r="E13896" s="1" t="s">
        <v>24067</v>
      </c>
      <c r="F13896" s="1" t="s">
        <v>144</v>
      </c>
      <c r="G13896" s="1" t="s">
        <v>39</v>
      </c>
      <c r="H13896" s="1">
        <v>45.0</v>
      </c>
      <c r="I13896" s="3">
        <v>44173.416666666664</v>
      </c>
      <c r="J13896" s="1">
        <v>4.46689430087218</v>
      </c>
      <c r="K13896" s="1" t="s">
        <v>46</v>
      </c>
      <c r="M13896" s="3">
        <v>44173.43124763889</v>
      </c>
    </row>
    <row r="13897">
      <c r="A13897" s="1">
        <v>13895.0</v>
      </c>
      <c r="B13897" s="1" t="s">
        <v>582</v>
      </c>
      <c r="C13897" s="1" t="s">
        <v>24068</v>
      </c>
      <c r="D13897" s="1" t="s">
        <v>1029</v>
      </c>
      <c r="E13897" s="1" t="s">
        <v>3745</v>
      </c>
      <c r="F13897" s="1" t="s">
        <v>586</v>
      </c>
      <c r="G13897" s="1" t="s">
        <v>17</v>
      </c>
      <c r="H13897" s="1">
        <v>45.0</v>
      </c>
      <c r="I13897" s="3">
        <v>43829.625</v>
      </c>
      <c r="J13897" s="1">
        <v>2.9462295898676</v>
      </c>
      <c r="K13897" s="1" t="s">
        <v>24</v>
      </c>
      <c r="M13897" s="3">
        <v>43829.65794390046</v>
      </c>
    </row>
    <row r="13898">
      <c r="A13898" s="1">
        <v>13896.0</v>
      </c>
      <c r="B13898" s="1" t="s">
        <v>742</v>
      </c>
      <c r="C13898" s="1" t="s">
        <v>24069</v>
      </c>
      <c r="D13898" s="1" t="s">
        <v>1343</v>
      </c>
      <c r="E13898" s="1" t="s">
        <v>24070</v>
      </c>
      <c r="F13898" s="1" t="s">
        <v>746</v>
      </c>
      <c r="G13898" s="1" t="s">
        <v>89</v>
      </c>
      <c r="H13898" s="1">
        <v>45.0</v>
      </c>
      <c r="I13898" s="3">
        <v>43855.616973171294</v>
      </c>
      <c r="J13898" s="1">
        <v>2.99405197420857</v>
      </c>
      <c r="K13898" s="1" t="s">
        <v>24</v>
      </c>
      <c r="M13898" s="3">
        <v>43855.6203403125</v>
      </c>
    </row>
    <row r="13899">
      <c r="A13899" s="1">
        <v>13897.0</v>
      </c>
      <c r="B13899" s="1" t="s">
        <v>806</v>
      </c>
      <c r="C13899" s="1" t="s">
        <v>24071</v>
      </c>
      <c r="D13899" s="1" t="s">
        <v>1036</v>
      </c>
      <c r="E13899" s="1" t="s">
        <v>15273</v>
      </c>
      <c r="F13899" s="1" t="s">
        <v>810</v>
      </c>
      <c r="G13899" s="1" t="s">
        <v>35</v>
      </c>
      <c r="H13899" s="1">
        <v>45.0</v>
      </c>
      <c r="I13899" s="3">
        <v>44182.65625</v>
      </c>
      <c r="J13899" s="1">
        <v>2.48493802193801</v>
      </c>
      <c r="K13899" s="1" t="s">
        <v>24</v>
      </c>
      <c r="M13899" s="3">
        <v>44182.68767539352</v>
      </c>
    </row>
    <row r="13900">
      <c r="A13900" s="1">
        <v>13898.0</v>
      </c>
      <c r="B13900" s="1" t="s">
        <v>401</v>
      </c>
      <c r="C13900" s="1" t="s">
        <v>24072</v>
      </c>
      <c r="D13900" s="1" t="s">
        <v>998</v>
      </c>
      <c r="E13900" s="1" t="s">
        <v>24073</v>
      </c>
      <c r="F13900" s="1" t="s">
        <v>405</v>
      </c>
      <c r="G13900" s="1" t="s">
        <v>89</v>
      </c>
      <c r="H13900" s="1">
        <v>45.0</v>
      </c>
      <c r="I13900" s="3">
        <v>43769.475122199074</v>
      </c>
      <c r="J13900" s="1">
        <v>2.35212569475349</v>
      </c>
      <c r="K13900" s="1" t="s">
        <v>24</v>
      </c>
      <c r="M13900" s="3">
        <v>43769.4825046412</v>
      </c>
    </row>
    <row r="13901">
      <c r="A13901" s="1">
        <v>13899.0</v>
      </c>
      <c r="B13901" s="1" t="s">
        <v>25</v>
      </c>
      <c r="C13901" s="1" t="s">
        <v>24074</v>
      </c>
      <c r="D13901" s="1" t="s">
        <v>2601</v>
      </c>
      <c r="E13901" s="1" t="s">
        <v>17653</v>
      </c>
      <c r="F13901" s="1" t="s">
        <v>29</v>
      </c>
      <c r="G13901" s="1" t="s">
        <v>17</v>
      </c>
      <c r="H13901" s="1">
        <v>45.0</v>
      </c>
      <c r="I13901" s="3">
        <v>43894.6875</v>
      </c>
      <c r="J13901" s="1">
        <v>3.44784861913104</v>
      </c>
      <c r="K13901" s="1" t="s">
        <v>18</v>
      </c>
      <c r="M13901" s="3">
        <v>43894.718515416665</v>
      </c>
    </row>
    <row r="13902">
      <c r="A13902" s="1">
        <v>13900.0</v>
      </c>
      <c r="B13902" s="1" t="s">
        <v>3909</v>
      </c>
      <c r="C13902" s="1" t="s">
        <v>24075</v>
      </c>
      <c r="D13902" s="1" t="s">
        <v>93</v>
      </c>
      <c r="E13902" s="1" t="s">
        <v>24076</v>
      </c>
      <c r="F13902" s="1" t="s">
        <v>3912</v>
      </c>
      <c r="G13902" s="1" t="s">
        <v>89</v>
      </c>
      <c r="H13902" s="1">
        <v>45.0</v>
      </c>
      <c r="I13902" s="3">
        <v>44162.379368344904</v>
      </c>
      <c r="J13902" s="1">
        <v>1.15402102970995</v>
      </c>
      <c r="K13902" s="1" t="s">
        <v>24</v>
      </c>
      <c r="M13902" s="3">
        <v>44162.40461556713</v>
      </c>
    </row>
    <row r="13903">
      <c r="A13903" s="1">
        <v>13901.0</v>
      </c>
      <c r="B13903" s="1" t="s">
        <v>273</v>
      </c>
      <c r="C13903" s="1" t="s">
        <v>24077</v>
      </c>
      <c r="D13903" s="1" t="s">
        <v>305</v>
      </c>
      <c r="E13903" s="1" t="s">
        <v>24078</v>
      </c>
      <c r="F13903" s="1" t="s">
        <v>277</v>
      </c>
      <c r="G13903" s="1" t="s">
        <v>39</v>
      </c>
      <c r="H13903" s="1">
        <v>45.0</v>
      </c>
      <c r="I13903" s="3">
        <v>43984.26111111111</v>
      </c>
      <c r="J13903" s="1">
        <v>1.98783437475686</v>
      </c>
      <c r="K13903" s="1" t="s">
        <v>24</v>
      </c>
      <c r="M13903" s="3">
        <v>43984.299228159725</v>
      </c>
    </row>
    <row r="13904">
      <c r="A13904" s="1">
        <v>13902.0</v>
      </c>
      <c r="B13904" s="1" t="s">
        <v>2400</v>
      </c>
      <c r="C13904" s="1" t="s">
        <v>24079</v>
      </c>
      <c r="D13904" s="1" t="s">
        <v>6215</v>
      </c>
      <c r="E13904" s="1" t="s">
        <v>2403</v>
      </c>
      <c r="F13904" s="1" t="s">
        <v>2404</v>
      </c>
      <c r="G13904" s="1" t="s">
        <v>35</v>
      </c>
      <c r="H13904" s="1">
        <v>45.0</v>
      </c>
      <c r="I13904" s="3">
        <v>43474.666666666664</v>
      </c>
      <c r="J13904" s="1">
        <v>0.392748866046232</v>
      </c>
      <c r="K13904" s="1" t="s">
        <v>24</v>
      </c>
      <c r="M13904" s="3">
        <v>43474.71909534722</v>
      </c>
    </row>
    <row r="13905">
      <c r="A13905" s="1">
        <v>13903.0</v>
      </c>
      <c r="B13905" s="1" t="s">
        <v>732</v>
      </c>
      <c r="C13905" s="1" t="s">
        <v>24080</v>
      </c>
      <c r="D13905" s="1" t="s">
        <v>461</v>
      </c>
      <c r="E13905" s="1" t="s">
        <v>2710</v>
      </c>
      <c r="F13905" s="1" t="s">
        <v>735</v>
      </c>
      <c r="G13905" s="1" t="s">
        <v>17</v>
      </c>
      <c r="H13905" s="1">
        <v>45.0</v>
      </c>
      <c r="I13905" s="3">
        <v>44064.4375</v>
      </c>
      <c r="J13905" s="1">
        <v>0.886468899452907</v>
      </c>
      <c r="K13905" s="1" t="s">
        <v>24</v>
      </c>
      <c r="M13905" s="3">
        <v>44064.43983555555</v>
      </c>
    </row>
    <row r="13906">
      <c r="A13906" s="1">
        <v>13904.0</v>
      </c>
      <c r="B13906" s="1" t="s">
        <v>371</v>
      </c>
      <c r="C13906" s="1" t="s">
        <v>24081</v>
      </c>
      <c r="D13906" s="1" t="s">
        <v>4161</v>
      </c>
      <c r="E13906" s="1" t="s">
        <v>4162</v>
      </c>
      <c r="F13906" s="1" t="s">
        <v>375</v>
      </c>
      <c r="G13906" s="1" t="s">
        <v>35</v>
      </c>
      <c r="H13906" s="1">
        <v>45.0</v>
      </c>
      <c r="I13906" s="3">
        <v>43508.583333333336</v>
      </c>
      <c r="J13906" s="1">
        <v>0.390194457425956</v>
      </c>
      <c r="K13906" s="1" t="s">
        <v>24</v>
      </c>
      <c r="M13906" s="3">
        <v>43508.61720295139</v>
      </c>
    </row>
    <row r="13907">
      <c r="A13907" s="1">
        <v>13905.0</v>
      </c>
      <c r="B13907" s="1" t="s">
        <v>768</v>
      </c>
      <c r="C13907" s="1" t="s">
        <v>24082</v>
      </c>
      <c r="D13907" s="1" t="s">
        <v>7647</v>
      </c>
      <c r="E13907" s="1" t="s">
        <v>1664</v>
      </c>
      <c r="F13907" s="1" t="s">
        <v>772</v>
      </c>
      <c r="G13907" s="1" t="s">
        <v>35</v>
      </c>
      <c r="H13907" s="1">
        <v>45.0</v>
      </c>
      <c r="I13907" s="3">
        <v>44202.229166666664</v>
      </c>
      <c r="J13907" s="1">
        <v>2.82100258883502</v>
      </c>
      <c r="K13907" s="1" t="s">
        <v>166</v>
      </c>
      <c r="L13907" s="1" t="s">
        <v>318</v>
      </c>
      <c r="M13907" s="3">
        <v>44202.26397629629</v>
      </c>
    </row>
    <row r="13908">
      <c r="A13908" s="1">
        <v>13906.0</v>
      </c>
      <c r="B13908" s="1" t="s">
        <v>2165</v>
      </c>
      <c r="C13908" s="1" t="s">
        <v>24083</v>
      </c>
      <c r="D13908" s="1" t="s">
        <v>701</v>
      </c>
      <c r="E13908" s="1" t="s">
        <v>2670</v>
      </c>
      <c r="F13908" s="1" t="s">
        <v>2168</v>
      </c>
      <c r="G13908" s="1" t="s">
        <v>17</v>
      </c>
      <c r="H13908" s="1">
        <v>45.0</v>
      </c>
      <c r="I13908" s="3">
        <v>44173.583333333336</v>
      </c>
      <c r="J13908" s="1">
        <v>1.83412900726643</v>
      </c>
      <c r="K13908" s="1" t="s">
        <v>24</v>
      </c>
      <c r="M13908" s="3">
        <v>44173.63172658565</v>
      </c>
    </row>
    <row r="13909">
      <c r="A13909" s="1">
        <v>13907.0</v>
      </c>
      <c r="B13909" s="1" t="s">
        <v>1516</v>
      </c>
      <c r="C13909" s="1" t="s">
        <v>24084</v>
      </c>
      <c r="D13909" s="1" t="s">
        <v>211</v>
      </c>
      <c r="E13909" s="1" t="s">
        <v>24085</v>
      </c>
      <c r="F13909" s="1" t="s">
        <v>1519</v>
      </c>
      <c r="G13909" s="1" t="s">
        <v>39</v>
      </c>
      <c r="H13909" s="1">
        <v>45.0</v>
      </c>
      <c r="I13909" s="3">
        <v>44071.59375</v>
      </c>
      <c r="J13909" s="1">
        <v>11.3517719480756</v>
      </c>
      <c r="K13909" s="1" t="s">
        <v>689</v>
      </c>
      <c r="M13909" s="3">
        <v>44071.631024780094</v>
      </c>
    </row>
    <row r="13910">
      <c r="A13910" s="1">
        <v>13908.0</v>
      </c>
      <c r="B13910" s="1" t="s">
        <v>3116</v>
      </c>
      <c r="C13910" s="1" t="s">
        <v>24086</v>
      </c>
      <c r="D13910" s="1" t="s">
        <v>21</v>
      </c>
      <c r="E13910" s="1" t="s">
        <v>6468</v>
      </c>
      <c r="F13910" s="1" t="s">
        <v>3119</v>
      </c>
      <c r="G13910" s="1" t="s">
        <v>17</v>
      </c>
      <c r="H13910" s="1">
        <v>45.0</v>
      </c>
      <c r="I13910" s="3">
        <v>44072.645833333336</v>
      </c>
      <c r="J13910" s="1">
        <v>2.36117174658599</v>
      </c>
      <c r="K13910" s="1" t="s">
        <v>24</v>
      </c>
      <c r="M13910" s="3">
        <v>44072.664316504626</v>
      </c>
    </row>
    <row r="13911">
      <c r="A13911" s="1">
        <v>13909.0</v>
      </c>
      <c r="B13911" s="1" t="s">
        <v>413</v>
      </c>
      <c r="C13911" s="1" t="s">
        <v>24087</v>
      </c>
      <c r="D13911" s="1" t="s">
        <v>18160</v>
      </c>
      <c r="E13911" s="1" t="s">
        <v>24088</v>
      </c>
      <c r="F13911" s="1" t="s">
        <v>417</v>
      </c>
      <c r="G13911" s="1" t="s">
        <v>39</v>
      </c>
      <c r="H13911" s="1">
        <v>45.0</v>
      </c>
      <c r="I13911" s="3">
        <v>44195.6875</v>
      </c>
      <c r="J13911" s="1">
        <v>2.9835728901027</v>
      </c>
      <c r="K13911" s="1" t="s">
        <v>24</v>
      </c>
      <c r="M13911" s="3">
        <v>44195.7101359838</v>
      </c>
    </row>
    <row r="13912">
      <c r="A13912" s="1">
        <v>13910.0</v>
      </c>
      <c r="B13912" s="1" t="s">
        <v>862</v>
      </c>
      <c r="C13912" s="1" t="s">
        <v>24089</v>
      </c>
      <c r="D13912" s="1" t="s">
        <v>864</v>
      </c>
      <c r="E13912" s="1" t="s">
        <v>865</v>
      </c>
      <c r="F13912" s="1" t="s">
        <v>866</v>
      </c>
      <c r="G13912" s="1" t="s">
        <v>17</v>
      </c>
      <c r="H13912" s="1">
        <v>45.0</v>
      </c>
      <c r="I13912" s="3">
        <v>43715.166666666664</v>
      </c>
      <c r="J13912" s="1">
        <v>1.47599211582117</v>
      </c>
      <c r="K13912" s="1" t="s">
        <v>166</v>
      </c>
      <c r="M13912" s="3">
        <v>43715.25965998843</v>
      </c>
    </row>
    <row r="13913">
      <c r="A13913" s="1">
        <v>13911.0</v>
      </c>
      <c r="B13913" s="1" t="s">
        <v>63</v>
      </c>
      <c r="C13913" s="1" t="s">
        <v>24090</v>
      </c>
      <c r="D13913" s="1" t="s">
        <v>321</v>
      </c>
      <c r="E13913" s="1" t="s">
        <v>2215</v>
      </c>
      <c r="F13913" s="1" t="s">
        <v>67</v>
      </c>
      <c r="G13913" s="1" t="s">
        <v>17</v>
      </c>
      <c r="H13913" s="1">
        <v>45.0</v>
      </c>
      <c r="I13913" s="3">
        <v>43959.25</v>
      </c>
      <c r="J13913" s="1">
        <v>1.60808898174762</v>
      </c>
      <c r="K13913" s="1" t="s">
        <v>24</v>
      </c>
      <c r="M13913" s="3">
        <v>43959.283240625</v>
      </c>
    </row>
    <row r="13914">
      <c r="A13914" s="1">
        <v>13912.0</v>
      </c>
      <c r="B13914" s="1" t="s">
        <v>97</v>
      </c>
      <c r="C13914" s="1" t="s">
        <v>24091</v>
      </c>
      <c r="D13914" s="1" t="s">
        <v>211</v>
      </c>
      <c r="E13914" s="1" t="s">
        <v>24092</v>
      </c>
      <c r="F13914" s="1" t="s">
        <v>101</v>
      </c>
      <c r="G13914" s="1" t="s">
        <v>39</v>
      </c>
      <c r="H13914" s="1">
        <v>45.0</v>
      </c>
      <c r="I13914" s="3">
        <v>44151.6875</v>
      </c>
      <c r="J13914" s="1">
        <v>4.37273305403007</v>
      </c>
      <c r="K13914" s="1" t="s">
        <v>24</v>
      </c>
      <c r="M13914" s="3">
        <v>44151.72710743055</v>
      </c>
    </row>
    <row r="13915">
      <c r="A13915" s="1">
        <v>13913.0</v>
      </c>
      <c r="B13915" s="1" t="s">
        <v>229</v>
      </c>
      <c r="C13915" s="1" t="s">
        <v>24093</v>
      </c>
      <c r="D13915" s="1" t="s">
        <v>461</v>
      </c>
      <c r="E13915" s="1" t="s">
        <v>3292</v>
      </c>
      <c r="F13915" s="1" t="s">
        <v>232</v>
      </c>
      <c r="G13915" s="1" t="s">
        <v>35</v>
      </c>
      <c r="H13915" s="1">
        <v>45.0</v>
      </c>
      <c r="I13915" s="3">
        <v>43991.625</v>
      </c>
      <c r="J13915" s="1">
        <v>0.730511505943626</v>
      </c>
      <c r="K13915" s="1" t="s">
        <v>24</v>
      </c>
      <c r="M13915" s="3">
        <v>43991.67982923611</v>
      </c>
    </row>
    <row r="13916">
      <c r="A13916" s="1">
        <v>13914.0</v>
      </c>
      <c r="B13916" s="1" t="s">
        <v>303</v>
      </c>
      <c r="C13916" s="1" t="s">
        <v>24094</v>
      </c>
      <c r="D13916" s="1" t="s">
        <v>305</v>
      </c>
      <c r="E13916" s="1" t="s">
        <v>1295</v>
      </c>
      <c r="F13916" s="1" t="s">
        <v>307</v>
      </c>
      <c r="G13916" s="1" t="s">
        <v>17</v>
      </c>
      <c r="H13916" s="1">
        <v>45.0</v>
      </c>
      <c r="I13916" s="3">
        <v>43865.229166666664</v>
      </c>
      <c r="J13916" s="1">
        <v>1.39182012333631</v>
      </c>
      <c r="K13916" s="1" t="s">
        <v>24</v>
      </c>
      <c r="M13916" s="3">
        <v>43865.264471284725</v>
      </c>
    </row>
    <row r="13917">
      <c r="A13917" s="1">
        <v>13915.0</v>
      </c>
      <c r="B13917" s="1" t="s">
        <v>2353</v>
      </c>
      <c r="C13917" s="1" t="s">
        <v>24095</v>
      </c>
      <c r="D13917" s="1" t="s">
        <v>1250</v>
      </c>
      <c r="E13917" s="1" t="s">
        <v>8463</v>
      </c>
      <c r="F13917" s="1" t="s">
        <v>2356</v>
      </c>
      <c r="G13917" s="1" t="s">
        <v>17</v>
      </c>
      <c r="H13917" s="1">
        <v>45.0</v>
      </c>
      <c r="I13917" s="3">
        <v>43824.208333333336</v>
      </c>
      <c r="J13917" s="1">
        <v>0.270139768038176</v>
      </c>
      <c r="K13917" s="1" t="s">
        <v>24</v>
      </c>
      <c r="M13917" s="3">
        <v>43824.82363445602</v>
      </c>
    </row>
    <row r="13918">
      <c r="A13918" s="1">
        <v>13916.0</v>
      </c>
      <c r="B13918" s="1" t="s">
        <v>184</v>
      </c>
      <c r="C13918" s="1" t="s">
        <v>24096</v>
      </c>
      <c r="D13918" s="1" t="s">
        <v>1297</v>
      </c>
      <c r="E13918" s="1" t="s">
        <v>2009</v>
      </c>
      <c r="F13918" s="1" t="s">
        <v>187</v>
      </c>
      <c r="G13918" s="1" t="s">
        <v>17</v>
      </c>
      <c r="H13918" s="1">
        <v>45.0</v>
      </c>
      <c r="I13918" s="3">
        <v>43783.375</v>
      </c>
      <c r="J13918" s="1">
        <v>1.1750031636548</v>
      </c>
      <c r="K13918" s="1" t="s">
        <v>24</v>
      </c>
      <c r="M13918" s="3">
        <v>43783.406278877315</v>
      </c>
    </row>
    <row r="13919">
      <c r="A13919" s="1">
        <v>13917.0</v>
      </c>
      <c r="B13919" s="1" t="s">
        <v>455</v>
      </c>
      <c r="C13919" s="1" t="s">
        <v>24097</v>
      </c>
      <c r="D13919" s="1" t="s">
        <v>310</v>
      </c>
      <c r="E13919" s="1" t="s">
        <v>2435</v>
      </c>
      <c r="F13919" s="1" t="s">
        <v>458</v>
      </c>
      <c r="G13919" s="1" t="s">
        <v>17</v>
      </c>
      <c r="H13919" s="1">
        <v>45.0</v>
      </c>
      <c r="I13919" s="3">
        <v>44244.333333333336</v>
      </c>
      <c r="J13919" s="1">
        <v>0.571232778388369</v>
      </c>
      <c r="K13919" s="1" t="s">
        <v>24</v>
      </c>
      <c r="L13919" s="1" t="s">
        <v>406</v>
      </c>
      <c r="M13919" s="3">
        <v>44244.390179050926</v>
      </c>
    </row>
    <row r="13920">
      <c r="A13920" s="1">
        <v>13918.0</v>
      </c>
      <c r="B13920" s="1" t="s">
        <v>1444</v>
      </c>
      <c r="C13920" s="1" t="s">
        <v>24098</v>
      </c>
      <c r="D13920" s="1" t="s">
        <v>1483</v>
      </c>
      <c r="E13920" s="1" t="s">
        <v>24099</v>
      </c>
      <c r="F13920" s="1" t="s">
        <v>3068</v>
      </c>
      <c r="G13920" s="1" t="s">
        <v>39</v>
      </c>
      <c r="H13920" s="1">
        <v>45.0</v>
      </c>
      <c r="I13920" s="3">
        <v>43942.69861111111</v>
      </c>
      <c r="J13920" s="1">
        <v>3.71273261145463</v>
      </c>
      <c r="K13920" s="1" t="s">
        <v>218</v>
      </c>
      <c r="M13920" s="3">
        <v>43942.7329503588</v>
      </c>
    </row>
    <row r="13921">
      <c r="A13921" s="1">
        <v>13919.0</v>
      </c>
      <c r="B13921" s="1" t="s">
        <v>17132</v>
      </c>
      <c r="C13921" s="1" t="s">
        <v>24100</v>
      </c>
      <c r="D13921" s="1" t="s">
        <v>4748</v>
      </c>
      <c r="E13921" s="1" t="s">
        <v>24101</v>
      </c>
      <c r="F13921" s="1" t="s">
        <v>17135</v>
      </c>
      <c r="G13921" s="1" t="s">
        <v>39</v>
      </c>
      <c r="H13921" s="1">
        <v>45.0</v>
      </c>
      <c r="I13921" s="3">
        <v>44244.395833333336</v>
      </c>
      <c r="J13921" s="1">
        <v>2.36509873989893</v>
      </c>
      <c r="K13921" s="1" t="s">
        <v>24</v>
      </c>
      <c r="L13921" s="1" t="s">
        <v>747</v>
      </c>
      <c r="M13921" s="3">
        <v>44244.427967696756</v>
      </c>
    </row>
    <row r="13922">
      <c r="A13922" s="1">
        <v>13920.0</v>
      </c>
      <c r="B13922" s="1" t="s">
        <v>239</v>
      </c>
      <c r="C13922" s="1" t="s">
        <v>24102</v>
      </c>
      <c r="D13922" s="1" t="s">
        <v>2485</v>
      </c>
      <c r="E13922" s="1" t="s">
        <v>24103</v>
      </c>
      <c r="F13922" s="1" t="s">
        <v>243</v>
      </c>
      <c r="G13922" s="1" t="s">
        <v>39</v>
      </c>
      <c r="H13922" s="1">
        <v>45.0</v>
      </c>
      <c r="I13922" s="3">
        <v>44072.291666666664</v>
      </c>
      <c r="J13922" s="1">
        <v>1.3449220410701</v>
      </c>
      <c r="K13922" s="1" t="s">
        <v>46</v>
      </c>
      <c r="M13922" s="3">
        <v>44072.32477053241</v>
      </c>
    </row>
    <row r="13923">
      <c r="A13923" s="1">
        <v>13921.0</v>
      </c>
      <c r="B13923" s="1" t="s">
        <v>273</v>
      </c>
      <c r="C13923" s="1" t="s">
        <v>24104</v>
      </c>
      <c r="D13923" s="1" t="s">
        <v>1250</v>
      </c>
      <c r="E13923" s="1" t="s">
        <v>24105</v>
      </c>
      <c r="F13923" s="1" t="s">
        <v>277</v>
      </c>
      <c r="G13923" s="1" t="s">
        <v>89</v>
      </c>
      <c r="H13923" s="1">
        <v>45.0</v>
      </c>
      <c r="I13923" s="3">
        <v>44061.573393321756</v>
      </c>
      <c r="J13923" s="1">
        <v>1.95654435939187</v>
      </c>
      <c r="K13923" s="1" t="s">
        <v>24</v>
      </c>
      <c r="M13923" s="3">
        <v>44061.580051226854</v>
      </c>
    </row>
    <row r="13924">
      <c r="A13924" s="1">
        <v>13922.0</v>
      </c>
      <c r="B13924" s="1" t="s">
        <v>298</v>
      </c>
      <c r="C13924" s="1" t="s">
        <v>24106</v>
      </c>
      <c r="D13924" s="1" t="s">
        <v>3658</v>
      </c>
      <c r="E13924" s="1" t="s">
        <v>3659</v>
      </c>
      <c r="F13924" s="1" t="s">
        <v>302</v>
      </c>
      <c r="G13924" s="1" t="s">
        <v>17</v>
      </c>
      <c r="H13924" s="1">
        <v>45.0</v>
      </c>
      <c r="I13924" s="3">
        <v>43913.5</v>
      </c>
      <c r="J13924" s="1">
        <v>0.00857272328812617</v>
      </c>
      <c r="K13924" s="1" t="s">
        <v>218</v>
      </c>
      <c r="M13924" s="3">
        <v>43913.49218043982</v>
      </c>
    </row>
    <row r="13925">
      <c r="A13925" s="1">
        <v>13923.0</v>
      </c>
      <c r="B13925" s="1" t="s">
        <v>184</v>
      </c>
      <c r="C13925" s="1" t="s">
        <v>24107</v>
      </c>
      <c r="D13925" s="1" t="s">
        <v>1297</v>
      </c>
      <c r="E13925" s="1" t="s">
        <v>1391</v>
      </c>
      <c r="F13925" s="1" t="s">
        <v>187</v>
      </c>
      <c r="G13925" s="1" t="s">
        <v>17</v>
      </c>
      <c r="H13925" s="1">
        <v>45.0</v>
      </c>
      <c r="I13925" s="3">
        <v>43760.416666666664</v>
      </c>
      <c r="J13925" s="1">
        <v>2.84597180207948</v>
      </c>
      <c r="K13925" s="1" t="s">
        <v>24</v>
      </c>
      <c r="M13925" s="3">
        <v>43760.447977083335</v>
      </c>
    </row>
    <row r="13926">
      <c r="A13926" s="1">
        <v>13924.0</v>
      </c>
      <c r="B13926" s="1" t="s">
        <v>2772</v>
      </c>
      <c r="C13926" s="1" t="s">
        <v>24108</v>
      </c>
      <c r="D13926" s="1" t="s">
        <v>116</v>
      </c>
      <c r="E13926" s="1" t="s">
        <v>14545</v>
      </c>
      <c r="F13926" s="1" t="s">
        <v>2775</v>
      </c>
      <c r="G13926" s="1" t="s">
        <v>17</v>
      </c>
      <c r="H13926" s="1">
        <v>45.0</v>
      </c>
      <c r="I13926" s="3">
        <v>43874.322916666664</v>
      </c>
      <c r="J13926" s="1">
        <v>7.23247712588377</v>
      </c>
      <c r="K13926" s="1" t="s">
        <v>24</v>
      </c>
      <c r="M13926" s="3">
        <v>43874.367197824075</v>
      </c>
    </row>
    <row r="13927">
      <c r="A13927" s="1">
        <v>13925.0</v>
      </c>
      <c r="B13927" s="1" t="s">
        <v>582</v>
      </c>
      <c r="C13927" s="1" t="s">
        <v>24109</v>
      </c>
      <c r="D13927" s="1" t="s">
        <v>3811</v>
      </c>
      <c r="E13927" s="1" t="s">
        <v>24110</v>
      </c>
      <c r="F13927" s="1" t="s">
        <v>586</v>
      </c>
      <c r="G13927" s="1" t="s">
        <v>39</v>
      </c>
      <c r="H13927" s="1">
        <v>45.0</v>
      </c>
      <c r="I13927" s="3">
        <v>43552.625</v>
      </c>
      <c r="J13927" s="1">
        <v>3.14742019578782</v>
      </c>
      <c r="K13927" s="1" t="s">
        <v>24</v>
      </c>
      <c r="M13927" s="3">
        <v>43552.649715011576</v>
      </c>
    </row>
    <row r="13928">
      <c r="A13928" s="1">
        <v>13926.0</v>
      </c>
      <c r="B13928" s="1" t="s">
        <v>1800</v>
      </c>
      <c r="C13928" s="1" t="s">
        <v>24111</v>
      </c>
      <c r="D13928" s="1" t="s">
        <v>1802</v>
      </c>
      <c r="E13928" s="1" t="s">
        <v>2958</v>
      </c>
      <c r="F13928" s="1" t="s">
        <v>1804</v>
      </c>
      <c r="G13928" s="1" t="s">
        <v>17</v>
      </c>
      <c r="H13928" s="1">
        <v>45.0</v>
      </c>
      <c r="I13928" s="3">
        <v>43864.625</v>
      </c>
      <c r="J13928" s="1">
        <v>1.0491558051789</v>
      </c>
      <c r="K13928" s="1" t="s">
        <v>83</v>
      </c>
      <c r="M13928" s="3">
        <v>43864.640800810186</v>
      </c>
    </row>
    <row r="13929">
      <c r="A13929" s="1">
        <v>13927.0</v>
      </c>
      <c r="B13929" s="1" t="s">
        <v>319</v>
      </c>
      <c r="C13929" s="1" t="s">
        <v>24112</v>
      </c>
      <c r="D13929" s="1" t="s">
        <v>7210</v>
      </c>
      <c r="E13929" s="1" t="s">
        <v>24113</v>
      </c>
      <c r="F13929" s="1" t="s">
        <v>323</v>
      </c>
      <c r="G13929" s="1" t="s">
        <v>39</v>
      </c>
      <c r="H13929" s="1">
        <v>45.0</v>
      </c>
      <c r="I13929" s="3">
        <v>43838.208333333336</v>
      </c>
      <c r="J13929" s="1">
        <v>0.306428354109394</v>
      </c>
      <c r="K13929" s="1" t="s">
        <v>24</v>
      </c>
      <c r="M13929" s="3">
        <v>43838.31842487268</v>
      </c>
    </row>
    <row r="13930">
      <c r="A13930" s="1">
        <v>13928.0</v>
      </c>
      <c r="B13930" s="1" t="s">
        <v>2314</v>
      </c>
      <c r="C13930" s="1" t="s">
        <v>24114</v>
      </c>
      <c r="D13930" s="1" t="s">
        <v>173</v>
      </c>
      <c r="E13930" s="1" t="s">
        <v>24115</v>
      </c>
      <c r="F13930" s="1" t="s">
        <v>2318</v>
      </c>
      <c r="G13930" s="1" t="s">
        <v>39</v>
      </c>
      <c r="H13930" s="1">
        <v>45.0</v>
      </c>
      <c r="I13930" s="3">
        <v>44081.666666666664</v>
      </c>
      <c r="J13930" s="1">
        <v>1.24924150335465</v>
      </c>
      <c r="K13930" s="1" t="s">
        <v>18</v>
      </c>
      <c r="M13930" s="3">
        <v>44081.70525643518</v>
      </c>
    </row>
    <row r="13931">
      <c r="A13931" s="1">
        <v>13929.0</v>
      </c>
      <c r="B13931" s="1" t="s">
        <v>366</v>
      </c>
      <c r="C13931" s="1" t="s">
        <v>24116</v>
      </c>
      <c r="D13931" s="1" t="s">
        <v>315</v>
      </c>
      <c r="E13931" s="1" t="s">
        <v>24117</v>
      </c>
      <c r="F13931" s="1" t="s">
        <v>370</v>
      </c>
      <c r="G13931" s="1" t="s">
        <v>39</v>
      </c>
      <c r="H13931" s="1">
        <v>45.0</v>
      </c>
      <c r="I13931" s="3">
        <v>44148.208333333336</v>
      </c>
      <c r="J13931" s="1">
        <v>3.19676996708858</v>
      </c>
      <c r="K13931" s="1" t="s">
        <v>166</v>
      </c>
      <c r="M13931" s="3">
        <v>44148.257838125</v>
      </c>
    </row>
    <row r="13932">
      <c r="A13932" s="1">
        <v>13930.0</v>
      </c>
      <c r="B13932" s="1" t="s">
        <v>1516</v>
      </c>
      <c r="C13932" s="1" t="s">
        <v>24118</v>
      </c>
      <c r="D13932" s="1" t="s">
        <v>211</v>
      </c>
      <c r="E13932" s="1" t="s">
        <v>18778</v>
      </c>
      <c r="F13932" s="1" t="s">
        <v>1519</v>
      </c>
      <c r="G13932" s="1" t="s">
        <v>17</v>
      </c>
      <c r="H13932" s="1">
        <v>45.0</v>
      </c>
      <c r="I13932" s="3">
        <v>44105.625</v>
      </c>
      <c r="J13932" s="1">
        <v>8.66586440505783</v>
      </c>
      <c r="K13932" s="1" t="s">
        <v>689</v>
      </c>
      <c r="M13932" s="3">
        <v>44105.65470436343</v>
      </c>
    </row>
    <row r="13933">
      <c r="A13933" s="1">
        <v>13931.0</v>
      </c>
      <c r="B13933" s="1" t="s">
        <v>1031</v>
      </c>
      <c r="C13933" s="1" t="s">
        <v>24119</v>
      </c>
      <c r="D13933" s="1" t="s">
        <v>998</v>
      </c>
      <c r="E13933" s="1" t="s">
        <v>1125</v>
      </c>
      <c r="F13933" s="1" t="s">
        <v>1034</v>
      </c>
      <c r="G13933" s="1" t="s">
        <v>17</v>
      </c>
      <c r="H13933" s="1">
        <v>45.0</v>
      </c>
      <c r="I13933" s="3">
        <v>43875.385416666664</v>
      </c>
      <c r="J13933" s="1">
        <v>1.65459397982453</v>
      </c>
      <c r="K13933" s="1" t="s">
        <v>24</v>
      </c>
      <c r="M13933" s="3">
        <v>43875.41127600695</v>
      </c>
    </row>
    <row r="13934">
      <c r="A13934" s="1">
        <v>13932.0</v>
      </c>
      <c r="B13934" s="1" t="s">
        <v>512</v>
      </c>
      <c r="C13934" s="1" t="s">
        <v>24120</v>
      </c>
      <c r="D13934" s="1" t="s">
        <v>2512</v>
      </c>
      <c r="E13934" s="1" t="s">
        <v>2513</v>
      </c>
      <c r="F13934" s="1" t="s">
        <v>516</v>
      </c>
      <c r="G13934" s="1" t="s">
        <v>17</v>
      </c>
      <c r="H13934" s="1">
        <v>45.0</v>
      </c>
      <c r="I13934" s="3">
        <v>43860.833333333336</v>
      </c>
      <c r="J13934" s="1">
        <v>1.2620302942708</v>
      </c>
      <c r="K13934" s="1" t="s">
        <v>83</v>
      </c>
      <c r="M13934" s="3">
        <v>43860.83518217593</v>
      </c>
    </row>
    <row r="13935">
      <c r="A13935" s="1">
        <v>13933.0</v>
      </c>
      <c r="B13935" s="1" t="s">
        <v>3983</v>
      </c>
      <c r="C13935" s="1" t="s">
        <v>24121</v>
      </c>
      <c r="D13935" s="1" t="s">
        <v>3985</v>
      </c>
      <c r="E13935" s="1" t="s">
        <v>3986</v>
      </c>
      <c r="F13935" s="1" t="s">
        <v>3987</v>
      </c>
      <c r="G13935" s="1" t="s">
        <v>17</v>
      </c>
      <c r="H13935" s="1">
        <v>45.0</v>
      </c>
      <c r="I13935" s="3">
        <v>43691.166666666664</v>
      </c>
      <c r="J13935" s="1">
        <v>0.270136508343221</v>
      </c>
      <c r="K13935" s="1" t="s">
        <v>166</v>
      </c>
      <c r="M13935" s="3">
        <v>43691.365266203706</v>
      </c>
    </row>
    <row r="13936">
      <c r="A13936" s="1">
        <v>13934.0</v>
      </c>
      <c r="B13936" s="1" t="s">
        <v>1659</v>
      </c>
      <c r="C13936" s="1" t="s">
        <v>24122</v>
      </c>
      <c r="D13936" s="1" t="s">
        <v>326</v>
      </c>
      <c r="E13936" s="1" t="s">
        <v>24123</v>
      </c>
      <c r="F13936" s="1" t="s">
        <v>1662</v>
      </c>
      <c r="G13936" s="1" t="s">
        <v>89</v>
      </c>
      <c r="H13936" s="1">
        <v>45.0</v>
      </c>
      <c r="I13936" s="3">
        <v>43722.438615</v>
      </c>
      <c r="J13936" s="1">
        <v>2.61570782386927</v>
      </c>
      <c r="K13936" s="1" t="s">
        <v>24</v>
      </c>
      <c r="M13936" s="3">
        <v>43722.44255146991</v>
      </c>
    </row>
    <row r="13937">
      <c r="A13937" s="1">
        <v>13935.0</v>
      </c>
      <c r="B13937" s="1" t="s">
        <v>9204</v>
      </c>
      <c r="C13937" s="1" t="s">
        <v>24124</v>
      </c>
      <c r="D13937" s="1" t="s">
        <v>3851</v>
      </c>
      <c r="E13937" s="1" t="s">
        <v>9206</v>
      </c>
      <c r="F13937" s="1" t="s">
        <v>9207</v>
      </c>
      <c r="G13937" s="1" t="s">
        <v>35</v>
      </c>
      <c r="H13937" s="1">
        <v>45.0</v>
      </c>
      <c r="I13937" s="3">
        <v>43637.666666666664</v>
      </c>
      <c r="J13937" s="1">
        <v>0.723296666258623</v>
      </c>
      <c r="K13937" s="1" t="s">
        <v>24</v>
      </c>
      <c r="M13937" s="3">
        <v>43666.666607673615</v>
      </c>
    </row>
    <row r="13938">
      <c r="A13938" s="1">
        <v>13936.0</v>
      </c>
      <c r="B13938" s="1" t="s">
        <v>239</v>
      </c>
      <c r="C13938" s="1" t="s">
        <v>24125</v>
      </c>
      <c r="D13938" s="1" t="s">
        <v>86</v>
      </c>
      <c r="E13938" s="1" t="s">
        <v>7865</v>
      </c>
      <c r="F13938" s="1" t="s">
        <v>243</v>
      </c>
      <c r="G13938" s="1" t="s">
        <v>35</v>
      </c>
      <c r="H13938" s="1">
        <v>45.0</v>
      </c>
      <c r="I13938" s="3">
        <v>43669.291666666664</v>
      </c>
      <c r="J13938" s="1">
        <v>1.98169463452684</v>
      </c>
      <c r="K13938" s="1" t="s">
        <v>46</v>
      </c>
      <c r="M13938" s="3">
        <v>43669.32743542824</v>
      </c>
    </row>
    <row r="13939">
      <c r="A13939" s="1">
        <v>13937.0</v>
      </c>
      <c r="B13939" s="1" t="s">
        <v>114</v>
      </c>
      <c r="C13939" s="1" t="s">
        <v>24126</v>
      </c>
      <c r="D13939" s="1" t="s">
        <v>116</v>
      </c>
      <c r="E13939" s="1" t="s">
        <v>6960</v>
      </c>
      <c r="F13939" s="1" t="s">
        <v>118</v>
      </c>
      <c r="G13939" s="1" t="s">
        <v>17</v>
      </c>
      <c r="H13939" s="1">
        <v>45.0</v>
      </c>
      <c r="I13939" s="3">
        <v>44176.75</v>
      </c>
      <c r="J13939" s="1">
        <v>4.9150650809459</v>
      </c>
      <c r="K13939" s="1" t="s">
        <v>24</v>
      </c>
      <c r="M13939" s="3">
        <v>44176.7411255787</v>
      </c>
    </row>
    <row r="13940">
      <c r="A13940" s="1">
        <v>13938.0</v>
      </c>
      <c r="B13940" s="1" t="s">
        <v>512</v>
      </c>
      <c r="C13940" s="1" t="s">
        <v>24127</v>
      </c>
      <c r="D13940" s="1" t="s">
        <v>80</v>
      </c>
      <c r="E13940" s="1" t="s">
        <v>515</v>
      </c>
      <c r="F13940" s="1" t="s">
        <v>516</v>
      </c>
      <c r="G13940" s="1" t="s">
        <v>17</v>
      </c>
      <c r="H13940" s="1">
        <v>45.0</v>
      </c>
      <c r="I13940" s="3">
        <v>43885.291666666664</v>
      </c>
      <c r="J13940" s="1">
        <v>0.0</v>
      </c>
      <c r="K13940" s="1" t="s">
        <v>83</v>
      </c>
      <c r="M13940" s="3">
        <v>43885.42404140046</v>
      </c>
    </row>
    <row r="13941">
      <c r="A13941" s="1">
        <v>13939.0</v>
      </c>
      <c r="B13941" s="1" t="s">
        <v>184</v>
      </c>
      <c r="C13941" s="1" t="s">
        <v>24128</v>
      </c>
      <c r="D13941" s="1" t="s">
        <v>1865</v>
      </c>
      <c r="E13941" s="1" t="s">
        <v>1895</v>
      </c>
      <c r="F13941" s="1" t="s">
        <v>187</v>
      </c>
      <c r="G13941" s="1" t="s">
        <v>17</v>
      </c>
      <c r="H13941" s="1">
        <v>45.0</v>
      </c>
      <c r="I13941" s="3">
        <v>43797.75</v>
      </c>
      <c r="J13941" s="1">
        <v>0.41269224795626</v>
      </c>
      <c r="K13941" s="1" t="s">
        <v>24</v>
      </c>
      <c r="M13941" s="3">
        <v>43799.77641460648</v>
      </c>
    </row>
    <row r="13942">
      <c r="A13942" s="1">
        <v>13940.0</v>
      </c>
      <c r="B13942" s="1" t="s">
        <v>184</v>
      </c>
      <c r="C13942" s="1" t="s">
        <v>24129</v>
      </c>
      <c r="D13942" s="1" t="s">
        <v>148</v>
      </c>
      <c r="E13942" s="1" t="s">
        <v>2105</v>
      </c>
      <c r="F13942" s="1" t="s">
        <v>187</v>
      </c>
      <c r="G13942" s="1" t="s">
        <v>17</v>
      </c>
      <c r="H13942" s="1">
        <v>45.0</v>
      </c>
      <c r="I13942" s="3">
        <v>44040.333333333336</v>
      </c>
      <c r="J13942" s="1">
        <v>0.775951132082157</v>
      </c>
      <c r="K13942" s="1" t="s">
        <v>24</v>
      </c>
      <c r="L13942" s="1" t="s">
        <v>188</v>
      </c>
      <c r="M13942" s="3">
        <v>44040.7148019213</v>
      </c>
    </row>
    <row r="13943">
      <c r="A13943" s="1">
        <v>13941.0</v>
      </c>
      <c r="B13943" s="1" t="s">
        <v>9627</v>
      </c>
      <c r="C13943" s="1" t="s">
        <v>24130</v>
      </c>
      <c r="D13943" s="1" t="s">
        <v>2359</v>
      </c>
      <c r="E13943" s="1" t="s">
        <v>10910</v>
      </c>
      <c r="F13943" s="1" t="s">
        <v>9630</v>
      </c>
      <c r="G13943" s="1" t="s">
        <v>17</v>
      </c>
      <c r="H13943" s="1">
        <v>45.0</v>
      </c>
      <c r="I13943" s="3">
        <v>44166.572916666664</v>
      </c>
      <c r="J13943" s="1">
        <v>7.11777672370845</v>
      </c>
      <c r="K13943" s="1" t="s">
        <v>18</v>
      </c>
      <c r="L13943" s="1" t="s">
        <v>1725</v>
      </c>
      <c r="M13943" s="3">
        <v>44166.57126571759</v>
      </c>
    </row>
    <row r="13944">
      <c r="A13944" s="1">
        <v>13942.0</v>
      </c>
      <c r="B13944" s="1" t="s">
        <v>184</v>
      </c>
      <c r="C13944" s="1" t="s">
        <v>24131</v>
      </c>
      <c r="D13944" s="1" t="s">
        <v>1827</v>
      </c>
      <c r="E13944" s="1" t="s">
        <v>2105</v>
      </c>
      <c r="F13944" s="1" t="s">
        <v>187</v>
      </c>
      <c r="G13944" s="1" t="s">
        <v>17</v>
      </c>
      <c r="H13944" s="1">
        <v>45.0</v>
      </c>
      <c r="I13944" s="3">
        <v>44044.709027777775</v>
      </c>
      <c r="J13944" s="1">
        <v>1.40381247942519</v>
      </c>
      <c r="K13944" s="1" t="s">
        <v>24</v>
      </c>
      <c r="L13944" s="1" t="s">
        <v>188</v>
      </c>
      <c r="M13944" s="3">
        <v>44044.735682893515</v>
      </c>
    </row>
    <row r="13945">
      <c r="A13945" s="1">
        <v>13943.0</v>
      </c>
      <c r="B13945" s="1" t="s">
        <v>239</v>
      </c>
      <c r="C13945" s="1" t="s">
        <v>24132</v>
      </c>
      <c r="D13945" s="1" t="s">
        <v>37</v>
      </c>
      <c r="E13945" s="1" t="s">
        <v>24133</v>
      </c>
      <c r="F13945" s="1" t="s">
        <v>243</v>
      </c>
      <c r="G13945" s="1" t="s">
        <v>39</v>
      </c>
      <c r="H13945" s="1">
        <v>45.0</v>
      </c>
      <c r="I13945" s="3">
        <v>44141.291666666664</v>
      </c>
      <c r="J13945" s="1">
        <v>0.862177113225839</v>
      </c>
      <c r="K13945" s="1" t="s">
        <v>46</v>
      </c>
      <c r="M13945" s="3">
        <v>44141.33017458333</v>
      </c>
    </row>
    <row r="13946">
      <c r="A13946" s="1">
        <v>13944.0</v>
      </c>
      <c r="B13946" s="1" t="s">
        <v>742</v>
      </c>
      <c r="C13946" s="1" t="s">
        <v>24134</v>
      </c>
      <c r="D13946" s="1" t="s">
        <v>148</v>
      </c>
      <c r="E13946" s="1" t="s">
        <v>6202</v>
      </c>
      <c r="F13946" s="1" t="s">
        <v>746</v>
      </c>
      <c r="G13946" s="1" t="s">
        <v>35</v>
      </c>
      <c r="H13946" s="1">
        <v>45.0</v>
      </c>
      <c r="I13946" s="3">
        <v>44252.270833333336</v>
      </c>
      <c r="J13946" s="1">
        <v>1.99188862541672</v>
      </c>
      <c r="K13946" s="1" t="s">
        <v>24</v>
      </c>
      <c r="L13946" s="1" t="s">
        <v>747</v>
      </c>
      <c r="M13946" s="3">
        <v>44252.31059952547</v>
      </c>
    </row>
    <row r="13947">
      <c r="A13947" s="1">
        <v>13945.0</v>
      </c>
      <c r="B13947" s="1" t="s">
        <v>2143</v>
      </c>
      <c r="C13947" s="1" t="s">
        <v>24135</v>
      </c>
      <c r="D13947" s="1" t="s">
        <v>1494</v>
      </c>
      <c r="E13947" s="1" t="s">
        <v>24136</v>
      </c>
      <c r="F13947" s="1" t="s">
        <v>2147</v>
      </c>
      <c r="G13947" s="1" t="s">
        <v>89</v>
      </c>
      <c r="H13947" s="1">
        <v>45.0</v>
      </c>
      <c r="I13947" s="3">
        <v>44106.67725314815</v>
      </c>
      <c r="J13947" s="1">
        <v>2.85307231533192</v>
      </c>
      <c r="K13947" s="1" t="s">
        <v>18</v>
      </c>
      <c r="M13947" s="3">
        <v>44106.709107083334</v>
      </c>
    </row>
    <row r="13948">
      <c r="A13948" s="1">
        <v>13946.0</v>
      </c>
      <c r="B13948" s="1" t="s">
        <v>2203</v>
      </c>
      <c r="C13948" s="1" t="s">
        <v>24137</v>
      </c>
      <c r="D13948" s="1" t="s">
        <v>5539</v>
      </c>
      <c r="E13948" s="1" t="s">
        <v>9519</v>
      </c>
      <c r="F13948" s="1" t="s">
        <v>2206</v>
      </c>
      <c r="G13948" s="1" t="s">
        <v>35</v>
      </c>
      <c r="H13948" s="1">
        <v>45.0</v>
      </c>
      <c r="I13948" s="3">
        <v>44123.625</v>
      </c>
      <c r="J13948" s="1">
        <v>1.00254207278129</v>
      </c>
      <c r="K13948" s="1" t="s">
        <v>46</v>
      </c>
      <c r="L13948" s="1" t="s">
        <v>2207</v>
      </c>
      <c r="M13948" s="3">
        <v>44123.67304295139</v>
      </c>
    </row>
    <row r="13949">
      <c r="A13949" s="1">
        <v>13947.0</v>
      </c>
      <c r="B13949" s="1" t="s">
        <v>896</v>
      </c>
      <c r="C13949" s="1" t="s">
        <v>24138</v>
      </c>
      <c r="D13949" s="1" t="s">
        <v>898</v>
      </c>
      <c r="E13949" s="1" t="s">
        <v>5929</v>
      </c>
      <c r="F13949" s="1" t="s">
        <v>900</v>
      </c>
      <c r="G13949" s="1" t="s">
        <v>17</v>
      </c>
      <c r="H13949" s="1">
        <v>45.0</v>
      </c>
      <c r="I13949" s="3">
        <v>44139.25</v>
      </c>
      <c r="J13949" s="1">
        <v>1.96696546444917</v>
      </c>
      <c r="K13949" s="1" t="s">
        <v>24</v>
      </c>
      <c r="L13949" s="1" t="s">
        <v>741</v>
      </c>
      <c r="M13949" s="3">
        <v>44139.28367431713</v>
      </c>
    </row>
    <row r="13950">
      <c r="A13950" s="1">
        <v>13948.0</v>
      </c>
      <c r="B13950" s="1" t="s">
        <v>25</v>
      </c>
      <c r="C13950" s="1" t="s">
        <v>24139</v>
      </c>
      <c r="D13950" s="1" t="s">
        <v>27</v>
      </c>
      <c r="E13950" s="1" t="s">
        <v>24140</v>
      </c>
      <c r="F13950" s="1" t="s">
        <v>29</v>
      </c>
      <c r="G13950" s="1" t="s">
        <v>17</v>
      </c>
      <c r="H13950" s="1">
        <v>45.0</v>
      </c>
      <c r="I13950" s="3">
        <v>44121.645833333336</v>
      </c>
      <c r="J13950" s="1">
        <v>4.93389567143551</v>
      </c>
      <c r="K13950" s="1" t="s">
        <v>18</v>
      </c>
      <c r="M13950" s="3">
        <v>44121.658955590276</v>
      </c>
    </row>
    <row r="13951">
      <c r="A13951" s="1">
        <v>13949.0</v>
      </c>
      <c r="B13951" s="1" t="s">
        <v>319</v>
      </c>
      <c r="C13951" s="1" t="s">
        <v>24141</v>
      </c>
      <c r="D13951" s="1" t="s">
        <v>321</v>
      </c>
      <c r="E13951" s="1" t="s">
        <v>24142</v>
      </c>
      <c r="F13951" s="1" t="s">
        <v>323</v>
      </c>
      <c r="G13951" s="1" t="s">
        <v>39</v>
      </c>
      <c r="H13951" s="1">
        <v>45.0</v>
      </c>
      <c r="I13951" s="3">
        <v>44033.791666666664</v>
      </c>
      <c r="J13951" s="1">
        <v>0.0</v>
      </c>
      <c r="K13951" s="1" t="s">
        <v>24</v>
      </c>
      <c r="M13951" s="3">
        <v>44032.80567980324</v>
      </c>
    </row>
    <row r="13952">
      <c r="A13952" s="1">
        <v>13950.0</v>
      </c>
      <c r="B13952" s="1" t="s">
        <v>150</v>
      </c>
      <c r="C13952" s="1" t="s">
        <v>24143</v>
      </c>
      <c r="D13952" s="1" t="s">
        <v>116</v>
      </c>
      <c r="E13952" s="1" t="s">
        <v>9795</v>
      </c>
      <c r="F13952" s="1" t="s">
        <v>153</v>
      </c>
      <c r="G13952" s="1" t="s">
        <v>17</v>
      </c>
      <c r="H13952" s="1">
        <v>45.0</v>
      </c>
      <c r="I13952" s="3">
        <v>44009.6875</v>
      </c>
      <c r="J13952" s="1">
        <v>3.70821931100738</v>
      </c>
      <c r="K13952" s="1" t="s">
        <v>24</v>
      </c>
      <c r="L13952" s="1" t="s">
        <v>406</v>
      </c>
      <c r="M13952" s="3">
        <v>44009.73699991898</v>
      </c>
    </row>
    <row r="13953">
      <c r="A13953" s="1">
        <v>13951.0</v>
      </c>
      <c r="B13953" s="1" t="s">
        <v>324</v>
      </c>
      <c r="C13953" s="1" t="s">
        <v>24144</v>
      </c>
      <c r="D13953" s="1" t="s">
        <v>326</v>
      </c>
      <c r="E13953" s="1" t="s">
        <v>3366</v>
      </c>
      <c r="F13953" s="1" t="s">
        <v>328</v>
      </c>
      <c r="G13953" s="1" t="s">
        <v>17</v>
      </c>
      <c r="H13953" s="1">
        <v>45.0</v>
      </c>
      <c r="I13953" s="3">
        <v>44091.291666666664</v>
      </c>
      <c r="J13953" s="1">
        <v>0.54623254560828</v>
      </c>
      <c r="K13953" s="1" t="s">
        <v>24</v>
      </c>
      <c r="M13953" s="3">
        <v>44091.40682386574</v>
      </c>
    </row>
    <row r="13954">
      <c r="A13954" s="1">
        <v>13952.0</v>
      </c>
      <c r="B13954" s="1" t="s">
        <v>732</v>
      </c>
      <c r="C13954" s="1" t="s">
        <v>24145</v>
      </c>
      <c r="D13954" s="1" t="s">
        <v>3581</v>
      </c>
      <c r="E13954" s="1" t="s">
        <v>2710</v>
      </c>
      <c r="F13954" s="1" t="s">
        <v>735</v>
      </c>
      <c r="G13954" s="1" t="s">
        <v>17</v>
      </c>
      <c r="H13954" s="1">
        <v>45.0</v>
      </c>
      <c r="I13954" s="3">
        <v>44070.729166666664</v>
      </c>
      <c r="J13954" s="1">
        <v>1.5694181149078</v>
      </c>
      <c r="K13954" s="1" t="s">
        <v>24</v>
      </c>
      <c r="M13954" s="3">
        <v>44070.76216587963</v>
      </c>
    </row>
    <row r="13955">
      <c r="A13955" s="1">
        <v>13953.0</v>
      </c>
      <c r="B13955" s="1" t="s">
        <v>303</v>
      </c>
      <c r="C13955" s="1" t="s">
        <v>24146</v>
      </c>
      <c r="D13955" s="1" t="s">
        <v>305</v>
      </c>
      <c r="E13955" s="1" t="s">
        <v>1950</v>
      </c>
      <c r="F13955" s="1" t="s">
        <v>307</v>
      </c>
      <c r="G13955" s="1" t="s">
        <v>17</v>
      </c>
      <c r="H13955" s="1">
        <v>45.0</v>
      </c>
      <c r="I13955" s="3">
        <v>43879.229166666664</v>
      </c>
      <c r="J13955" s="1">
        <v>0.0</v>
      </c>
      <c r="K13955" s="1" t="s">
        <v>24</v>
      </c>
      <c r="M13955" s="3">
        <v>43879.25388261574</v>
      </c>
    </row>
    <row r="13956">
      <c r="A13956" s="1">
        <v>13954.0</v>
      </c>
      <c r="B13956" s="1" t="s">
        <v>582</v>
      </c>
      <c r="C13956" s="1" t="s">
        <v>24147</v>
      </c>
      <c r="D13956" s="1" t="s">
        <v>1592</v>
      </c>
      <c r="E13956" s="1" t="s">
        <v>24148</v>
      </c>
      <c r="F13956" s="1" t="s">
        <v>586</v>
      </c>
      <c r="G13956" s="1" t="s">
        <v>39</v>
      </c>
      <c r="H13956" s="1">
        <v>45.0</v>
      </c>
      <c r="I13956" s="3">
        <v>44182.25</v>
      </c>
      <c r="J13956" s="1">
        <v>2.09742679904579</v>
      </c>
      <c r="K13956" s="1" t="s">
        <v>166</v>
      </c>
      <c r="M13956" s="3">
        <v>44182.27574914352</v>
      </c>
    </row>
    <row r="13957">
      <c r="A13957" s="1">
        <v>13955.0</v>
      </c>
      <c r="B13957" s="1" t="s">
        <v>853</v>
      </c>
      <c r="C13957" s="1" t="s">
        <v>24149</v>
      </c>
      <c r="D13957" s="1" t="s">
        <v>1806</v>
      </c>
      <c r="E13957" s="1" t="s">
        <v>3267</v>
      </c>
      <c r="F13957" s="1" t="s">
        <v>856</v>
      </c>
      <c r="G13957" s="1" t="s">
        <v>17</v>
      </c>
      <c r="H13957" s="1">
        <v>45.0</v>
      </c>
      <c r="I13957" s="3">
        <v>44145.541666666664</v>
      </c>
      <c r="J13957" s="1">
        <v>0.315462265853646</v>
      </c>
      <c r="K13957" s="1" t="s">
        <v>18</v>
      </c>
      <c r="M13957" s="3">
        <v>44145.58818918982</v>
      </c>
    </row>
    <row r="13958">
      <c r="A13958" s="1">
        <v>13956.0</v>
      </c>
      <c r="B13958" s="1" t="s">
        <v>996</v>
      </c>
      <c r="C13958" s="1" t="s">
        <v>24150</v>
      </c>
      <c r="D13958" s="1" t="s">
        <v>310</v>
      </c>
      <c r="E13958" s="1" t="s">
        <v>3956</v>
      </c>
      <c r="F13958" s="1" t="s">
        <v>1000</v>
      </c>
      <c r="G13958" s="1" t="s">
        <v>17</v>
      </c>
      <c r="H13958" s="1">
        <v>45.0</v>
      </c>
      <c r="I13958" s="3">
        <v>44243.291666666664</v>
      </c>
      <c r="J13958" s="1">
        <v>1.44374559270292</v>
      </c>
      <c r="K13958" s="1" t="s">
        <v>24</v>
      </c>
      <c r="L13958" s="1" t="s">
        <v>406</v>
      </c>
      <c r="M13958" s="3">
        <v>44243.32942436342</v>
      </c>
    </row>
    <row r="13959">
      <c r="A13959" s="1">
        <v>13957.0</v>
      </c>
      <c r="B13959" s="1" t="s">
        <v>4929</v>
      </c>
      <c r="C13959" s="1" t="s">
        <v>24151</v>
      </c>
      <c r="D13959" s="1" t="s">
        <v>21</v>
      </c>
      <c r="E13959" s="1" t="s">
        <v>16147</v>
      </c>
      <c r="F13959" s="1" t="s">
        <v>4932</v>
      </c>
      <c r="G13959" s="1" t="s">
        <v>17</v>
      </c>
      <c r="H13959" s="1">
        <v>45.0</v>
      </c>
      <c r="I13959" s="3">
        <v>43761.291666666664</v>
      </c>
      <c r="J13959" s="1">
        <v>1.53393556805972</v>
      </c>
      <c r="K13959" s="1" t="s">
        <v>24</v>
      </c>
      <c r="M13959" s="3">
        <v>43761.304001226854</v>
      </c>
    </row>
    <row r="13960">
      <c r="A13960" s="1">
        <v>13958.0</v>
      </c>
      <c r="B13960" s="1" t="s">
        <v>10218</v>
      </c>
      <c r="C13960" s="1" t="s">
        <v>24152</v>
      </c>
      <c r="D13960" s="1" t="s">
        <v>22350</v>
      </c>
      <c r="E13960" s="1" t="s">
        <v>24153</v>
      </c>
      <c r="F13960" s="1" t="s">
        <v>10222</v>
      </c>
      <c r="G13960" s="1" t="s">
        <v>89</v>
      </c>
      <c r="H13960" s="1">
        <v>45.0</v>
      </c>
      <c r="I13960" s="3">
        <v>43807.67747805556</v>
      </c>
      <c r="J13960" s="1">
        <v>77.1375670182191</v>
      </c>
      <c r="K13960" s="1" t="s">
        <v>18</v>
      </c>
      <c r="M13960" s="3">
        <v>43807.708326342596</v>
      </c>
    </row>
    <row r="13961">
      <c r="A13961" s="1">
        <v>13959.0</v>
      </c>
      <c r="B13961" s="1" t="s">
        <v>501</v>
      </c>
      <c r="C13961" s="1" t="s">
        <v>24154</v>
      </c>
      <c r="D13961" s="1" t="s">
        <v>503</v>
      </c>
      <c r="E13961" s="1" t="s">
        <v>504</v>
      </c>
      <c r="F13961" s="1" t="s">
        <v>505</v>
      </c>
      <c r="G13961" s="1" t="s">
        <v>17</v>
      </c>
      <c r="H13961" s="1">
        <v>45.0</v>
      </c>
      <c r="I13961" s="3">
        <v>43773.208333333336</v>
      </c>
      <c r="J13961" s="1">
        <v>0.448408081352691</v>
      </c>
      <c r="K13961" s="1" t="s">
        <v>18</v>
      </c>
      <c r="M13961" s="3">
        <v>43773.27330190972</v>
      </c>
    </row>
    <row r="13962">
      <c r="A13962" s="1">
        <v>13960.0</v>
      </c>
      <c r="B13962" s="1" t="s">
        <v>1043</v>
      </c>
      <c r="C13962" s="1" t="s">
        <v>24155</v>
      </c>
      <c r="D13962" s="1" t="s">
        <v>2359</v>
      </c>
      <c r="E13962" s="1" t="s">
        <v>8245</v>
      </c>
      <c r="F13962" s="1" t="s">
        <v>1046</v>
      </c>
      <c r="G13962" s="1" t="s">
        <v>17</v>
      </c>
      <c r="H13962" s="1">
        <v>45.0</v>
      </c>
      <c r="I13962" s="3">
        <v>44180.541666666664</v>
      </c>
      <c r="J13962" s="1">
        <v>1.32714322191879</v>
      </c>
      <c r="K13962" s="1" t="s">
        <v>18</v>
      </c>
      <c r="L13962" s="1" t="s">
        <v>1047</v>
      </c>
      <c r="M13962" s="3">
        <v>44180.5777627662</v>
      </c>
    </row>
    <row r="13963">
      <c r="A13963" s="1">
        <v>13961.0</v>
      </c>
      <c r="B13963" s="1" t="s">
        <v>1170</v>
      </c>
      <c r="C13963" s="1" t="s">
        <v>24156</v>
      </c>
      <c r="D13963" s="1" t="s">
        <v>3469</v>
      </c>
      <c r="E13963" s="1" t="s">
        <v>7566</v>
      </c>
      <c r="F13963" s="1" t="s">
        <v>1174</v>
      </c>
      <c r="G13963" s="1" t="s">
        <v>35</v>
      </c>
      <c r="H13963" s="1">
        <v>45.0</v>
      </c>
      <c r="I13963" s="3">
        <v>44183.25</v>
      </c>
      <c r="J13963" s="1">
        <v>4.47033970954982</v>
      </c>
      <c r="K13963" s="1" t="s">
        <v>24</v>
      </c>
      <c r="L13963" s="1" t="s">
        <v>238</v>
      </c>
      <c r="M13963" s="3">
        <v>44183.28492247685</v>
      </c>
    </row>
    <row r="13964">
      <c r="A13964" s="1">
        <v>13962.0</v>
      </c>
      <c r="B13964" s="1" t="s">
        <v>1181</v>
      </c>
      <c r="C13964" s="1" t="s">
        <v>24157</v>
      </c>
      <c r="D13964" s="1" t="s">
        <v>80</v>
      </c>
      <c r="E13964" s="1" t="s">
        <v>6502</v>
      </c>
      <c r="F13964" s="1" t="s">
        <v>1184</v>
      </c>
      <c r="G13964" s="1" t="s">
        <v>35</v>
      </c>
      <c r="H13964" s="1">
        <v>45.0</v>
      </c>
      <c r="I13964" s="3">
        <v>43720.625</v>
      </c>
      <c r="J13964" s="1">
        <v>1.05769461668344</v>
      </c>
      <c r="K13964" s="1" t="s">
        <v>46</v>
      </c>
      <c r="M13964" s="3">
        <v>43720.668003541665</v>
      </c>
    </row>
    <row r="13965">
      <c r="A13965" s="1">
        <v>13963.0</v>
      </c>
      <c r="B13965" s="1" t="s">
        <v>872</v>
      </c>
      <c r="C13965" s="1" t="s">
        <v>24158</v>
      </c>
      <c r="D13965" s="1" t="s">
        <v>1144</v>
      </c>
      <c r="E13965" s="1" t="s">
        <v>6664</v>
      </c>
      <c r="F13965" s="1" t="s">
        <v>875</v>
      </c>
      <c r="G13965" s="1" t="s">
        <v>17</v>
      </c>
      <c r="H13965" s="1">
        <v>45.0</v>
      </c>
      <c r="I13965" s="3">
        <v>44152.625</v>
      </c>
      <c r="J13965" s="1">
        <v>3.03521759683745</v>
      </c>
      <c r="K13965" s="1" t="s">
        <v>18</v>
      </c>
      <c r="M13965" s="3">
        <v>44152.664776655096</v>
      </c>
    </row>
    <row r="13966">
      <c r="A13966" s="1">
        <v>13964.0</v>
      </c>
      <c r="B13966" s="1" t="s">
        <v>768</v>
      </c>
      <c r="C13966" s="1" t="s">
        <v>24159</v>
      </c>
      <c r="D13966" s="1" t="s">
        <v>156</v>
      </c>
      <c r="E13966" s="1" t="s">
        <v>771</v>
      </c>
      <c r="F13966" s="1" t="s">
        <v>772</v>
      </c>
      <c r="G13966" s="1" t="s">
        <v>35</v>
      </c>
      <c r="H13966" s="1">
        <v>45.0</v>
      </c>
      <c r="I13966" s="3">
        <v>44126.645833333336</v>
      </c>
      <c r="J13966" s="1">
        <v>2.38247770060903</v>
      </c>
      <c r="K13966" s="1" t="s">
        <v>166</v>
      </c>
      <c r="L13966" s="1" t="s">
        <v>318</v>
      </c>
      <c r="M13966" s="3">
        <v>44126.673021400464</v>
      </c>
    </row>
    <row r="13967">
      <c r="A13967" s="1">
        <v>13965.0</v>
      </c>
      <c r="B13967" s="1" t="s">
        <v>298</v>
      </c>
      <c r="C13967" s="1" t="s">
        <v>24160</v>
      </c>
      <c r="D13967" s="1" t="s">
        <v>211</v>
      </c>
      <c r="E13967" s="1" t="s">
        <v>5077</v>
      </c>
      <c r="F13967" s="1" t="s">
        <v>302</v>
      </c>
      <c r="G13967" s="1" t="s">
        <v>17</v>
      </c>
      <c r="H13967" s="1">
        <v>45.0</v>
      </c>
      <c r="I13967" s="3">
        <v>44110.375</v>
      </c>
      <c r="J13967" s="1">
        <v>0.0</v>
      </c>
      <c r="K13967" s="1" t="s">
        <v>218</v>
      </c>
      <c r="M13967" s="3">
        <v>44110.40086664352</v>
      </c>
    </row>
    <row r="13968">
      <c r="A13968" s="1">
        <v>13966.0</v>
      </c>
      <c r="B13968" s="1" t="s">
        <v>858</v>
      </c>
      <c r="C13968" s="1" t="s">
        <v>24161</v>
      </c>
      <c r="D13968" s="1" t="s">
        <v>24162</v>
      </c>
      <c r="E13968" s="1" t="s">
        <v>24163</v>
      </c>
      <c r="F13968" s="1" t="s">
        <v>861</v>
      </c>
      <c r="G13968" s="1" t="s">
        <v>89</v>
      </c>
      <c r="H13968" s="1">
        <v>45.0</v>
      </c>
      <c r="I13968" s="3">
        <v>43899.58136927083</v>
      </c>
      <c r="J13968" s="1">
        <v>2.44959113328128</v>
      </c>
      <c r="K13968" s="1" t="s">
        <v>24</v>
      </c>
      <c r="M13968" s="3">
        <v>43899.61099129629</v>
      </c>
    </row>
    <row r="13969">
      <c r="A13969" s="1">
        <v>13967.0</v>
      </c>
      <c r="B13969" s="1" t="s">
        <v>2467</v>
      </c>
      <c r="C13969" s="1" t="s">
        <v>24164</v>
      </c>
      <c r="D13969" s="1" t="s">
        <v>2173</v>
      </c>
      <c r="E13969" s="1" t="s">
        <v>6041</v>
      </c>
      <c r="F13969" s="1" t="s">
        <v>2470</v>
      </c>
      <c r="G13969" s="1" t="s">
        <v>17</v>
      </c>
      <c r="H13969" s="1">
        <v>45.0</v>
      </c>
      <c r="I13969" s="3">
        <v>43755.625</v>
      </c>
      <c r="J13969" s="1">
        <v>2.12110705601812</v>
      </c>
      <c r="K13969" s="1" t="s">
        <v>83</v>
      </c>
      <c r="M13969" s="3">
        <v>43755.74977618056</v>
      </c>
    </row>
    <row r="13970">
      <c r="A13970" s="1">
        <v>13968.0</v>
      </c>
      <c r="B13970" s="1" t="s">
        <v>5796</v>
      </c>
      <c r="C13970" s="1" t="s">
        <v>24165</v>
      </c>
      <c r="D13970" s="1" t="s">
        <v>1813</v>
      </c>
      <c r="E13970" s="1" t="s">
        <v>10400</v>
      </c>
      <c r="F13970" s="1" t="s">
        <v>5799</v>
      </c>
      <c r="G13970" s="1" t="s">
        <v>17</v>
      </c>
      <c r="H13970" s="1">
        <v>45.0</v>
      </c>
      <c r="I13970" s="3">
        <v>44159.583333333336</v>
      </c>
      <c r="J13970" s="1">
        <v>1.3486172884144</v>
      </c>
      <c r="K13970" s="1" t="s">
        <v>18</v>
      </c>
      <c r="M13970" s="3">
        <v>44159.614412627314</v>
      </c>
    </row>
    <row r="13971">
      <c r="A13971" s="1">
        <v>13969.0</v>
      </c>
      <c r="B13971" s="1" t="s">
        <v>1644</v>
      </c>
      <c r="C13971" s="1" t="s">
        <v>24166</v>
      </c>
      <c r="D13971" s="1" t="s">
        <v>1250</v>
      </c>
      <c r="E13971" s="1" t="s">
        <v>7504</v>
      </c>
      <c r="F13971" s="1" t="s">
        <v>1647</v>
      </c>
      <c r="G13971" s="1" t="s">
        <v>17</v>
      </c>
      <c r="H13971" s="1">
        <v>45.0</v>
      </c>
      <c r="I13971" s="3">
        <v>44173.541666666664</v>
      </c>
      <c r="J13971" s="1">
        <v>0.0</v>
      </c>
      <c r="K13971" s="1" t="s">
        <v>24</v>
      </c>
      <c r="M13971" s="3">
        <v>44173.514149016206</v>
      </c>
    </row>
    <row r="13972">
      <c r="A13972" s="1">
        <v>13970.0</v>
      </c>
      <c r="B13972" s="1" t="s">
        <v>5228</v>
      </c>
      <c r="C13972" s="1" t="s">
        <v>24167</v>
      </c>
      <c r="D13972" s="1" t="s">
        <v>49</v>
      </c>
      <c r="E13972" s="1" t="s">
        <v>24168</v>
      </c>
      <c r="F13972" s="1" t="s">
        <v>5231</v>
      </c>
      <c r="G13972" s="1" t="s">
        <v>39</v>
      </c>
      <c r="H13972" s="1">
        <v>45.0</v>
      </c>
      <c r="I13972" s="3">
        <v>43823.666666666664</v>
      </c>
      <c r="J13972" s="1">
        <v>3.39247870223862</v>
      </c>
      <c r="K13972" s="1" t="s">
        <v>18</v>
      </c>
      <c r="M13972" s="3">
        <v>43823.69933299768</v>
      </c>
    </row>
    <row r="13973">
      <c r="A13973" s="1">
        <v>13971.0</v>
      </c>
      <c r="B13973" s="1" t="s">
        <v>114</v>
      </c>
      <c r="C13973" s="1" t="s">
        <v>24169</v>
      </c>
      <c r="D13973" s="1" t="s">
        <v>116</v>
      </c>
      <c r="E13973" s="1" t="s">
        <v>117</v>
      </c>
      <c r="F13973" s="1" t="s">
        <v>118</v>
      </c>
      <c r="G13973" s="1" t="s">
        <v>17</v>
      </c>
      <c r="H13973" s="1">
        <v>45.0</v>
      </c>
      <c r="I13973" s="3">
        <v>44110.25</v>
      </c>
      <c r="J13973" s="1">
        <v>5.70213670754607</v>
      </c>
      <c r="K13973" s="1" t="s">
        <v>24</v>
      </c>
      <c r="M13973" s="3">
        <v>44110.288973877316</v>
      </c>
    </row>
    <row r="13974">
      <c r="A13974" s="1">
        <v>13972.0</v>
      </c>
      <c r="B13974" s="1" t="s">
        <v>196</v>
      </c>
      <c r="C13974" s="1" t="s">
        <v>24170</v>
      </c>
      <c r="D13974" s="1" t="s">
        <v>198</v>
      </c>
      <c r="E13974" s="1" t="s">
        <v>5150</v>
      </c>
      <c r="F13974" s="1" t="s">
        <v>200</v>
      </c>
      <c r="G13974" s="1" t="s">
        <v>17</v>
      </c>
      <c r="H13974" s="1">
        <v>45.0</v>
      </c>
      <c r="I13974" s="3">
        <v>44244.5625</v>
      </c>
      <c r="J13974" s="1">
        <v>2.83186838477534</v>
      </c>
      <c r="K13974" s="1" t="s">
        <v>24</v>
      </c>
      <c r="M13974" s="3">
        <v>44244.59432149305</v>
      </c>
    </row>
    <row r="13975">
      <c r="A13975" s="1">
        <v>13973.0</v>
      </c>
      <c r="B13975" s="1" t="s">
        <v>7096</v>
      </c>
      <c r="C13975" s="1" t="s">
        <v>24171</v>
      </c>
      <c r="D13975" s="1" t="s">
        <v>3708</v>
      </c>
      <c r="E13975" s="1" t="s">
        <v>7098</v>
      </c>
      <c r="F13975" s="1" t="s">
        <v>7099</v>
      </c>
      <c r="G13975" s="1" t="s">
        <v>17</v>
      </c>
      <c r="H13975" s="1">
        <v>45.0</v>
      </c>
      <c r="I13975" s="3">
        <v>44097.770833333336</v>
      </c>
      <c r="J13975" s="1">
        <v>0.498594147367467</v>
      </c>
      <c r="K13975" s="1" t="s">
        <v>46</v>
      </c>
      <c r="L13975" s="1" t="s">
        <v>7100</v>
      </c>
      <c r="M13975" s="3">
        <v>44097.807499525465</v>
      </c>
    </row>
    <row r="13976">
      <c r="A13976" s="1">
        <v>13974.0</v>
      </c>
      <c r="B13976" s="1" t="s">
        <v>2877</v>
      </c>
      <c r="C13976" s="1" t="s">
        <v>24172</v>
      </c>
      <c r="D13976" s="1" t="s">
        <v>126</v>
      </c>
      <c r="E13976" s="1" t="s">
        <v>6748</v>
      </c>
      <c r="F13976" s="1" t="s">
        <v>2881</v>
      </c>
      <c r="G13976" s="1" t="s">
        <v>17</v>
      </c>
      <c r="H13976" s="1">
        <v>45.0</v>
      </c>
      <c r="I13976" s="3">
        <v>44159.333333333336</v>
      </c>
      <c r="J13976" s="1">
        <v>1.12885990142851</v>
      </c>
      <c r="K13976" s="1" t="s">
        <v>62</v>
      </c>
      <c r="M13976" s="3">
        <v>44159.371963564816</v>
      </c>
    </row>
    <row r="13977">
      <c r="A13977" s="1">
        <v>13975.0</v>
      </c>
      <c r="B13977" s="1" t="s">
        <v>806</v>
      </c>
      <c r="C13977" s="1" t="s">
        <v>24173</v>
      </c>
      <c r="D13977" s="1" t="s">
        <v>3931</v>
      </c>
      <c r="E13977" s="1" t="s">
        <v>4759</v>
      </c>
      <c r="F13977" s="1" t="s">
        <v>810</v>
      </c>
      <c r="G13977" s="1" t="s">
        <v>35</v>
      </c>
      <c r="H13977" s="1">
        <v>45.0</v>
      </c>
      <c r="I13977" s="3">
        <v>43843.791666666664</v>
      </c>
      <c r="J13977" s="1">
        <v>1.54545868942203</v>
      </c>
      <c r="K13977" s="1" t="s">
        <v>24</v>
      </c>
      <c r="M13977" s="3">
        <v>43843.79394584491</v>
      </c>
    </row>
    <row r="13978">
      <c r="A13978" s="1">
        <v>13976.0</v>
      </c>
      <c r="B13978" s="1" t="s">
        <v>2314</v>
      </c>
      <c r="C13978" s="1" t="s">
        <v>24174</v>
      </c>
      <c r="D13978" s="1" t="s">
        <v>1363</v>
      </c>
      <c r="E13978" s="1" t="s">
        <v>24175</v>
      </c>
      <c r="F13978" s="1" t="s">
        <v>2318</v>
      </c>
      <c r="G13978" s="1" t="s">
        <v>39</v>
      </c>
      <c r="H13978" s="1">
        <v>45.0</v>
      </c>
      <c r="I13978" s="3">
        <v>44136.666666666664</v>
      </c>
      <c r="J13978" s="1">
        <v>1.48501176661921</v>
      </c>
      <c r="K13978" s="1" t="s">
        <v>18</v>
      </c>
      <c r="M13978" s="3">
        <v>44136.71193534722</v>
      </c>
    </row>
    <row r="13979">
      <c r="A13979" s="1">
        <v>13977.0</v>
      </c>
      <c r="B13979" s="1" t="s">
        <v>3971</v>
      </c>
      <c r="C13979" s="1" t="s">
        <v>24176</v>
      </c>
      <c r="D13979" s="1" t="s">
        <v>1483</v>
      </c>
      <c r="E13979" s="1" t="s">
        <v>12506</v>
      </c>
      <c r="F13979" s="1" t="s">
        <v>3974</v>
      </c>
      <c r="G13979" s="1" t="s">
        <v>35</v>
      </c>
      <c r="H13979" s="1">
        <v>45.0</v>
      </c>
      <c r="I13979" s="3">
        <v>43845.25</v>
      </c>
      <c r="J13979" s="1">
        <v>1.22985132158087</v>
      </c>
      <c r="K13979" s="1" t="s">
        <v>24</v>
      </c>
      <c r="M13979" s="3">
        <v>43845.27685123843</v>
      </c>
    </row>
    <row r="13980">
      <c r="A13980" s="1">
        <v>13978.0</v>
      </c>
      <c r="B13980" s="1" t="s">
        <v>239</v>
      </c>
      <c r="C13980" s="1" t="s">
        <v>24177</v>
      </c>
      <c r="D13980" s="1" t="s">
        <v>1137</v>
      </c>
      <c r="E13980" s="1" t="s">
        <v>4651</v>
      </c>
      <c r="F13980" s="1" t="s">
        <v>243</v>
      </c>
      <c r="G13980" s="1" t="s">
        <v>35</v>
      </c>
      <c r="H13980" s="1">
        <v>45.0</v>
      </c>
      <c r="I13980" s="3">
        <v>44056.25</v>
      </c>
      <c r="J13980" s="1">
        <v>2.46689963481514</v>
      </c>
      <c r="K13980" s="1" t="s">
        <v>46</v>
      </c>
      <c r="M13980" s="3">
        <v>44056.28341542824</v>
      </c>
    </row>
    <row r="13981">
      <c r="A13981" s="1">
        <v>13979.0</v>
      </c>
      <c r="B13981" s="1" t="s">
        <v>40</v>
      </c>
      <c r="C13981" s="1" t="s">
        <v>24178</v>
      </c>
      <c r="D13981" s="1" t="s">
        <v>42</v>
      </c>
      <c r="E13981" s="1" t="s">
        <v>24179</v>
      </c>
      <c r="F13981" s="1" t="s">
        <v>44</v>
      </c>
      <c r="G13981" s="1" t="s">
        <v>45</v>
      </c>
      <c r="H13981" s="1">
        <v>45.0</v>
      </c>
      <c r="I13981" s="3">
        <v>44146.32213127315</v>
      </c>
      <c r="J13981" s="1">
        <v>2.10908629250798</v>
      </c>
      <c r="K13981" s="1" t="s">
        <v>46</v>
      </c>
      <c r="L13981" s="1" t="s">
        <v>47</v>
      </c>
      <c r="M13981" s="3">
        <v>44146.38765104167</v>
      </c>
    </row>
    <row r="13982">
      <c r="A13982" s="1">
        <v>13980.0</v>
      </c>
      <c r="B13982" s="1" t="s">
        <v>2462</v>
      </c>
      <c r="C13982" s="1" t="s">
        <v>24180</v>
      </c>
      <c r="D13982" s="1" t="s">
        <v>3815</v>
      </c>
      <c r="E13982" s="1" t="s">
        <v>3022</v>
      </c>
      <c r="F13982" s="1" t="s">
        <v>2466</v>
      </c>
      <c r="G13982" s="1" t="s">
        <v>17</v>
      </c>
      <c r="H13982" s="1">
        <v>45.0</v>
      </c>
      <c r="I13982" s="3">
        <v>44055.229166666664</v>
      </c>
      <c r="J13982" s="1">
        <v>2.22455163826704</v>
      </c>
      <c r="K13982" s="1" t="s">
        <v>56</v>
      </c>
      <c r="L13982" s="1" t="s">
        <v>3023</v>
      </c>
      <c r="M13982" s="3">
        <v>44055.268733310186</v>
      </c>
    </row>
    <row r="13983">
      <c r="A13983" s="1">
        <v>13981.0</v>
      </c>
      <c r="B13983" s="1" t="s">
        <v>459</v>
      </c>
      <c r="C13983" s="1" t="s">
        <v>24181</v>
      </c>
      <c r="D13983" s="1" t="s">
        <v>461</v>
      </c>
      <c r="E13983" s="1" t="s">
        <v>462</v>
      </c>
      <c r="F13983" s="1" t="s">
        <v>463</v>
      </c>
      <c r="G13983" s="1" t="s">
        <v>17</v>
      </c>
      <c r="H13983" s="1">
        <v>45.0</v>
      </c>
      <c r="I13983" s="3">
        <v>44041.645833333336</v>
      </c>
      <c r="J13983" s="1">
        <v>0.333291692059626</v>
      </c>
      <c r="K13983" s="1" t="s">
        <v>24</v>
      </c>
      <c r="L13983" s="1" t="s">
        <v>464</v>
      </c>
      <c r="M13983" s="3">
        <v>44041.6807406713</v>
      </c>
    </row>
    <row r="13984">
      <c r="A13984" s="1">
        <v>13982.0</v>
      </c>
      <c r="B13984" s="1" t="s">
        <v>4426</v>
      </c>
      <c r="C13984" s="1" t="s">
        <v>24182</v>
      </c>
      <c r="D13984" s="1" t="s">
        <v>1243</v>
      </c>
      <c r="E13984" s="1" t="s">
        <v>13728</v>
      </c>
      <c r="F13984" s="1" t="s">
        <v>4429</v>
      </c>
      <c r="G13984" s="1" t="s">
        <v>17</v>
      </c>
      <c r="H13984" s="1">
        <v>45.0</v>
      </c>
      <c r="I13984" s="3">
        <v>44149.666666666664</v>
      </c>
      <c r="J13984" s="1">
        <v>1.52858584184381</v>
      </c>
      <c r="K13984" s="1" t="s">
        <v>46</v>
      </c>
      <c r="L13984" s="1" t="s">
        <v>4430</v>
      </c>
      <c r="M13984" s="3">
        <v>44149.714393912036</v>
      </c>
    </row>
    <row r="13985">
      <c r="A13985" s="1">
        <v>13983.0</v>
      </c>
      <c r="B13985" s="1" t="s">
        <v>485</v>
      </c>
      <c r="C13985" s="1" t="s">
        <v>24183</v>
      </c>
      <c r="D13985" s="1" t="s">
        <v>4508</v>
      </c>
      <c r="E13985" s="1" t="s">
        <v>4534</v>
      </c>
      <c r="F13985" s="1" t="s">
        <v>489</v>
      </c>
      <c r="G13985" s="1" t="s">
        <v>17</v>
      </c>
      <c r="H13985" s="1">
        <v>45.0</v>
      </c>
      <c r="I13985" s="3">
        <v>43938.25</v>
      </c>
      <c r="J13985" s="1">
        <v>2.74684320602023</v>
      </c>
      <c r="K13985" s="1" t="s">
        <v>166</v>
      </c>
      <c r="M13985" s="3">
        <v>43938.282674409726</v>
      </c>
    </row>
    <row r="13986">
      <c r="A13986" s="1">
        <v>13984.0</v>
      </c>
      <c r="B13986" s="1" t="s">
        <v>288</v>
      </c>
      <c r="C13986" s="1" t="s">
        <v>24184</v>
      </c>
      <c r="D13986" s="1" t="s">
        <v>16504</v>
      </c>
      <c r="E13986" s="1" t="s">
        <v>14199</v>
      </c>
      <c r="F13986" s="1" t="s">
        <v>292</v>
      </c>
      <c r="G13986" s="1" t="s">
        <v>35</v>
      </c>
      <c r="H13986" s="1">
        <v>45.0</v>
      </c>
      <c r="I13986" s="3">
        <v>43630.625</v>
      </c>
      <c r="J13986" s="1">
        <v>3.65577803619389</v>
      </c>
      <c r="K13986" s="1" t="s">
        <v>24</v>
      </c>
      <c r="M13986" s="3">
        <v>43630.70097574074</v>
      </c>
    </row>
    <row r="13987">
      <c r="A13987" s="1">
        <v>13985.0</v>
      </c>
      <c r="B13987" s="1" t="s">
        <v>303</v>
      </c>
      <c r="C13987" s="1" t="s">
        <v>24185</v>
      </c>
      <c r="D13987" s="1" t="s">
        <v>305</v>
      </c>
      <c r="E13987" s="1" t="s">
        <v>886</v>
      </c>
      <c r="F13987" s="1" t="s">
        <v>307</v>
      </c>
      <c r="G13987" s="1" t="s">
        <v>17</v>
      </c>
      <c r="H13987" s="1">
        <v>45.0</v>
      </c>
      <c r="I13987" s="3">
        <v>44126.229166666664</v>
      </c>
      <c r="J13987" s="1">
        <v>0.973697228256114</v>
      </c>
      <c r="K13987" s="1" t="s">
        <v>24</v>
      </c>
      <c r="M13987" s="3">
        <v>44126.263786828706</v>
      </c>
    </row>
    <row r="13988">
      <c r="A13988" s="1">
        <v>13986.0</v>
      </c>
      <c r="B13988" s="1" t="s">
        <v>2405</v>
      </c>
      <c r="C13988" s="1" t="s">
        <v>24186</v>
      </c>
      <c r="D13988" s="1" t="s">
        <v>560</v>
      </c>
      <c r="E13988" s="1" t="s">
        <v>12160</v>
      </c>
      <c r="F13988" s="1" t="s">
        <v>2408</v>
      </c>
      <c r="G13988" s="1" t="s">
        <v>17</v>
      </c>
      <c r="H13988" s="1">
        <v>45.0</v>
      </c>
      <c r="I13988" s="3">
        <v>43758.166666666664</v>
      </c>
      <c r="J13988" s="1">
        <v>14.1110412050138</v>
      </c>
      <c r="K13988" s="1" t="s">
        <v>166</v>
      </c>
      <c r="M13988" s="3">
        <v>43758.20784659722</v>
      </c>
    </row>
    <row r="13989">
      <c r="A13989" s="1">
        <v>13987.0</v>
      </c>
      <c r="B13989" s="1" t="s">
        <v>6874</v>
      </c>
      <c r="C13989" s="1" t="s">
        <v>24187</v>
      </c>
      <c r="D13989" s="1" t="s">
        <v>998</v>
      </c>
      <c r="E13989" s="1" t="s">
        <v>6876</v>
      </c>
      <c r="F13989" s="1" t="s">
        <v>6877</v>
      </c>
      <c r="G13989" s="1" t="s">
        <v>17</v>
      </c>
      <c r="H13989" s="1">
        <v>45.0</v>
      </c>
      <c r="I13989" s="3">
        <v>43800.791666666664</v>
      </c>
      <c r="J13989" s="1">
        <v>1.81990314551763</v>
      </c>
      <c r="K13989" s="1" t="s">
        <v>24</v>
      </c>
      <c r="M13989" s="3">
        <v>43800.84053858796</v>
      </c>
    </row>
    <row r="13990">
      <c r="A13990" s="1">
        <v>13988.0</v>
      </c>
      <c r="B13990" s="1" t="s">
        <v>853</v>
      </c>
      <c r="C13990" s="1" t="s">
        <v>24188</v>
      </c>
      <c r="D13990" s="1" t="s">
        <v>1806</v>
      </c>
      <c r="E13990" s="1" t="s">
        <v>7166</v>
      </c>
      <c r="F13990" s="1" t="s">
        <v>856</v>
      </c>
      <c r="G13990" s="1" t="s">
        <v>35</v>
      </c>
      <c r="H13990" s="1">
        <v>45.0</v>
      </c>
      <c r="I13990" s="3">
        <v>44237.541666666664</v>
      </c>
      <c r="J13990" s="1">
        <v>2.03070013217242</v>
      </c>
      <c r="K13990" s="1" t="s">
        <v>18</v>
      </c>
      <c r="M13990" s="3">
        <v>44237.58316877315</v>
      </c>
    </row>
    <row r="13991">
      <c r="A13991" s="1">
        <v>13989.0</v>
      </c>
      <c r="B13991" s="1" t="s">
        <v>6529</v>
      </c>
      <c r="C13991" s="1" t="s">
        <v>24189</v>
      </c>
      <c r="D13991" s="1" t="s">
        <v>6215</v>
      </c>
      <c r="E13991" s="1" t="s">
        <v>6531</v>
      </c>
      <c r="F13991" s="1" t="s">
        <v>6532</v>
      </c>
      <c r="G13991" s="1" t="s">
        <v>17</v>
      </c>
      <c r="H13991" s="1">
        <v>45.0</v>
      </c>
      <c r="I13991" s="3">
        <v>43779.166666666664</v>
      </c>
      <c r="J13991" s="1">
        <v>0.0</v>
      </c>
      <c r="K13991" s="1" t="s">
        <v>24</v>
      </c>
      <c r="M13991" s="3">
        <v>43781.513104502315</v>
      </c>
    </row>
    <row r="13992">
      <c r="A13992" s="1">
        <v>13990.0</v>
      </c>
      <c r="B13992" s="1" t="s">
        <v>3116</v>
      </c>
      <c r="C13992" s="1" t="s">
        <v>24190</v>
      </c>
      <c r="D13992" s="1" t="s">
        <v>21</v>
      </c>
      <c r="E13992" s="1" t="s">
        <v>6468</v>
      </c>
      <c r="F13992" s="1" t="s">
        <v>3119</v>
      </c>
      <c r="G13992" s="1" t="s">
        <v>17</v>
      </c>
      <c r="H13992" s="1">
        <v>45.0</v>
      </c>
      <c r="I13992" s="3">
        <v>44072.270833333336</v>
      </c>
      <c r="J13992" s="1">
        <v>1.9841709957579</v>
      </c>
      <c r="K13992" s="1" t="s">
        <v>24</v>
      </c>
      <c r="M13992" s="3">
        <v>44072.285598553244</v>
      </c>
    </row>
    <row r="13993">
      <c r="A13993" s="1">
        <v>13991.0</v>
      </c>
      <c r="B13993" s="1" t="s">
        <v>1315</v>
      </c>
      <c r="C13993" s="1" t="s">
        <v>24191</v>
      </c>
      <c r="D13993" s="1" t="s">
        <v>411</v>
      </c>
      <c r="E13993" s="1" t="s">
        <v>5376</v>
      </c>
      <c r="F13993" s="1" t="s">
        <v>1319</v>
      </c>
      <c r="G13993" s="1" t="s">
        <v>17</v>
      </c>
      <c r="H13993" s="1">
        <v>45.0</v>
      </c>
      <c r="I13993" s="3">
        <v>43958.541666666664</v>
      </c>
      <c r="J13993" s="1">
        <v>1.00377074806764</v>
      </c>
      <c r="K13993" s="1" t="s">
        <v>18</v>
      </c>
      <c r="M13993" s="3">
        <v>43958.55315798611</v>
      </c>
    </row>
    <row r="13994">
      <c r="A13994" s="1">
        <v>13992.0</v>
      </c>
      <c r="B13994" s="1" t="s">
        <v>1644</v>
      </c>
      <c r="C13994" s="1" t="s">
        <v>24192</v>
      </c>
      <c r="D13994" s="1" t="s">
        <v>11416</v>
      </c>
      <c r="E13994" s="1" t="s">
        <v>6026</v>
      </c>
      <c r="F13994" s="1" t="s">
        <v>1647</v>
      </c>
      <c r="G13994" s="1" t="s">
        <v>17</v>
      </c>
      <c r="H13994" s="1">
        <v>45.0</v>
      </c>
      <c r="I13994" s="3">
        <v>44036.78125</v>
      </c>
      <c r="J13994" s="1">
        <v>3.42598249301663</v>
      </c>
      <c r="K13994" s="1" t="s">
        <v>24</v>
      </c>
      <c r="L13994" s="1" t="s">
        <v>741</v>
      </c>
      <c r="M13994" s="3">
        <v>44036.84112278935</v>
      </c>
    </row>
    <row r="13995">
      <c r="A13995" s="1">
        <v>13993.0</v>
      </c>
      <c r="B13995" s="1" t="s">
        <v>12</v>
      </c>
      <c r="C13995" s="1" t="s">
        <v>24193</v>
      </c>
      <c r="D13995" s="1" t="s">
        <v>1813</v>
      </c>
      <c r="E13995" s="1" t="s">
        <v>1814</v>
      </c>
      <c r="F13995" s="1" t="s">
        <v>16</v>
      </c>
      <c r="G13995" s="1" t="s">
        <v>35</v>
      </c>
      <c r="H13995" s="1">
        <v>45.0</v>
      </c>
      <c r="I13995" s="3">
        <v>44189.583333333336</v>
      </c>
      <c r="J13995" s="1">
        <v>2.45747568329494</v>
      </c>
      <c r="K13995" s="1" t="s">
        <v>18</v>
      </c>
      <c r="M13995" s="3">
        <v>44189.61979199074</v>
      </c>
    </row>
    <row r="13996">
      <c r="A13996" s="1">
        <v>13994.0</v>
      </c>
      <c r="B13996" s="1" t="s">
        <v>1090</v>
      </c>
      <c r="C13996" s="1" t="s">
        <v>24194</v>
      </c>
      <c r="D13996" s="1" t="s">
        <v>1558</v>
      </c>
      <c r="E13996" s="1" t="s">
        <v>24195</v>
      </c>
      <c r="F13996" s="1" t="s">
        <v>1094</v>
      </c>
      <c r="G13996" s="1" t="s">
        <v>39</v>
      </c>
      <c r="H13996" s="1">
        <v>45.0</v>
      </c>
      <c r="I13996" s="3">
        <v>44158.645833333336</v>
      </c>
      <c r="J13996" s="1">
        <v>2.362899397666</v>
      </c>
      <c r="K13996" s="1" t="s">
        <v>166</v>
      </c>
      <c r="M13996" s="3">
        <v>44158.675734247685</v>
      </c>
    </row>
    <row r="13997">
      <c r="A13997" s="1">
        <v>13995.0</v>
      </c>
      <c r="B13997" s="1" t="s">
        <v>239</v>
      </c>
      <c r="C13997" s="1" t="s">
        <v>24196</v>
      </c>
      <c r="D13997" s="1" t="s">
        <v>1268</v>
      </c>
      <c r="E13997" s="1" t="s">
        <v>4171</v>
      </c>
      <c r="F13997" s="1" t="s">
        <v>243</v>
      </c>
      <c r="G13997" s="1" t="s">
        <v>35</v>
      </c>
      <c r="H13997" s="1">
        <v>45.0</v>
      </c>
      <c r="I13997" s="3">
        <v>44246.291666666664</v>
      </c>
      <c r="J13997" s="1">
        <v>2.38734865354294</v>
      </c>
      <c r="K13997" s="1" t="s">
        <v>46</v>
      </c>
      <c r="L13997" s="1" t="s">
        <v>244</v>
      </c>
      <c r="M13997" s="3">
        <v>44246.311437268516</v>
      </c>
    </row>
    <row r="13998">
      <c r="A13998" s="1">
        <v>13996.0</v>
      </c>
      <c r="B13998" s="1" t="s">
        <v>620</v>
      </c>
      <c r="C13998" s="1" t="s">
        <v>24197</v>
      </c>
      <c r="D13998" s="1" t="s">
        <v>3708</v>
      </c>
      <c r="E13998" s="1" t="s">
        <v>24198</v>
      </c>
      <c r="F13998" s="1" t="s">
        <v>623</v>
      </c>
      <c r="G13998" s="1" t="s">
        <v>45</v>
      </c>
      <c r="H13998" s="1">
        <v>45.0</v>
      </c>
      <c r="I13998" s="3">
        <v>44149.426176712965</v>
      </c>
      <c r="J13998" s="1">
        <v>0.969027008636632</v>
      </c>
      <c r="K13998" s="1" t="s">
        <v>18</v>
      </c>
      <c r="M13998" s="3">
        <v>44149.46302800926</v>
      </c>
    </row>
    <row r="13999">
      <c r="A13999" s="1">
        <v>13997.0</v>
      </c>
      <c r="B13999" s="1" t="s">
        <v>1090</v>
      </c>
      <c r="C13999" s="1" t="s">
        <v>24199</v>
      </c>
      <c r="D13999" s="1" t="s">
        <v>1092</v>
      </c>
      <c r="E13999" s="1" t="s">
        <v>24200</v>
      </c>
      <c r="F13999" s="1" t="s">
        <v>1094</v>
      </c>
      <c r="G13999" s="1" t="s">
        <v>89</v>
      </c>
      <c r="H13999" s="1">
        <v>45.0</v>
      </c>
      <c r="I13999" s="3">
        <v>44072.616227418985</v>
      </c>
      <c r="J13999" s="1">
        <v>1.72437751424166</v>
      </c>
      <c r="K13999" s="1" t="s">
        <v>166</v>
      </c>
      <c r="L13999" s="1" t="s">
        <v>167</v>
      </c>
      <c r="M13999" s="3">
        <v>44072.64731489583</v>
      </c>
    </row>
    <row r="14000">
      <c r="A14000" s="1">
        <v>13998.0</v>
      </c>
      <c r="B14000" s="1" t="s">
        <v>273</v>
      </c>
      <c r="C14000" s="1" t="s">
        <v>24201</v>
      </c>
      <c r="D14000" s="1" t="s">
        <v>9099</v>
      </c>
      <c r="E14000" s="1" t="s">
        <v>24202</v>
      </c>
      <c r="F14000" s="1" t="s">
        <v>277</v>
      </c>
      <c r="G14000" s="1" t="s">
        <v>89</v>
      </c>
      <c r="H14000" s="1">
        <v>45.0</v>
      </c>
      <c r="I14000" s="3">
        <v>43870.414105497686</v>
      </c>
      <c r="J14000" s="1">
        <v>3.21684448241682</v>
      </c>
      <c r="K14000" s="1" t="s">
        <v>24</v>
      </c>
      <c r="M14000" s="3">
        <v>43870.43485586806</v>
      </c>
    </row>
    <row r="14001">
      <c r="A14001" s="1">
        <v>13999.0</v>
      </c>
      <c r="B14001" s="1" t="s">
        <v>953</v>
      </c>
      <c r="C14001" s="1" t="s">
        <v>24203</v>
      </c>
      <c r="D14001" s="1" t="s">
        <v>121</v>
      </c>
      <c r="E14001" s="1" t="s">
        <v>955</v>
      </c>
      <c r="F14001" s="1" t="s">
        <v>956</v>
      </c>
      <c r="G14001" s="1" t="s">
        <v>35</v>
      </c>
      <c r="H14001" s="1">
        <v>45.0</v>
      </c>
      <c r="I14001" s="3">
        <v>44153.625</v>
      </c>
      <c r="J14001" s="1">
        <v>1.83436187529115</v>
      </c>
      <c r="K14001" s="1" t="s">
        <v>18</v>
      </c>
      <c r="M14001" s="3">
        <v>44153.65401611111</v>
      </c>
    </row>
    <row r="14002">
      <c r="A14002" s="1">
        <v>14000.0</v>
      </c>
      <c r="B14002" s="1" t="s">
        <v>1583</v>
      </c>
      <c r="C14002" s="1" t="s">
        <v>24204</v>
      </c>
      <c r="D14002" s="1" t="s">
        <v>18409</v>
      </c>
      <c r="E14002" s="1" t="s">
        <v>7271</v>
      </c>
      <c r="F14002" s="1" t="s">
        <v>1586</v>
      </c>
      <c r="G14002" s="1" t="s">
        <v>17</v>
      </c>
      <c r="H14002" s="1">
        <v>45.0</v>
      </c>
      <c r="I14002" s="3">
        <v>44096.729166666664</v>
      </c>
      <c r="J14002" s="1">
        <v>2.92055865339177</v>
      </c>
      <c r="K14002" s="1" t="s">
        <v>24</v>
      </c>
      <c r="L14002" s="1" t="s">
        <v>188</v>
      </c>
      <c r="M14002" s="3">
        <v>44096.767496168985</v>
      </c>
    </row>
    <row r="14003">
      <c r="A14003" s="1">
        <v>14001.0</v>
      </c>
      <c r="B14003" s="1" t="s">
        <v>2891</v>
      </c>
      <c r="C14003" s="1" t="s">
        <v>24205</v>
      </c>
      <c r="D14003" s="1" t="s">
        <v>4958</v>
      </c>
      <c r="E14003" s="1" t="s">
        <v>4959</v>
      </c>
      <c r="F14003" s="1" t="s">
        <v>2894</v>
      </c>
      <c r="G14003" s="1" t="s">
        <v>17</v>
      </c>
      <c r="H14003" s="1">
        <v>45.0</v>
      </c>
      <c r="I14003" s="3">
        <v>43745.625</v>
      </c>
      <c r="J14003" s="1">
        <v>3.24286067367381</v>
      </c>
      <c r="K14003" s="1" t="s">
        <v>46</v>
      </c>
      <c r="M14003" s="3">
        <v>43745.69932532407</v>
      </c>
    </row>
    <row r="14004">
      <c r="A14004" s="1">
        <v>14002.0</v>
      </c>
      <c r="B14004" s="1" t="s">
        <v>84</v>
      </c>
      <c r="C14004" s="1" t="s">
        <v>24206</v>
      </c>
      <c r="D14004" s="1" t="s">
        <v>1255</v>
      </c>
      <c r="E14004" s="1" t="s">
        <v>24207</v>
      </c>
      <c r="F14004" s="1" t="s">
        <v>5519</v>
      </c>
      <c r="G14004" s="1" t="s">
        <v>39</v>
      </c>
      <c r="H14004" s="1">
        <v>45.0</v>
      </c>
      <c r="I14004" s="3">
        <v>44161.625</v>
      </c>
      <c r="J14004" s="1">
        <v>0.2206532061642</v>
      </c>
      <c r="K14004" s="1" t="s">
        <v>83</v>
      </c>
      <c r="M14004" s="3">
        <v>44161.65972780093</v>
      </c>
    </row>
    <row r="14005">
      <c r="A14005" s="1">
        <v>14003.0</v>
      </c>
      <c r="B14005" s="1" t="s">
        <v>24208</v>
      </c>
      <c r="C14005" s="1" t="s">
        <v>24209</v>
      </c>
      <c r="D14005" s="1" t="s">
        <v>1179</v>
      </c>
      <c r="E14005" s="1" t="s">
        <v>24210</v>
      </c>
      <c r="F14005" s="1" t="s">
        <v>24211</v>
      </c>
      <c r="G14005" s="1" t="s">
        <v>39</v>
      </c>
      <c r="H14005" s="1">
        <v>45.0</v>
      </c>
      <c r="I14005" s="3">
        <v>44078.66736111111</v>
      </c>
      <c r="J14005" s="1">
        <v>0.536328037119112</v>
      </c>
      <c r="K14005" s="1" t="s">
        <v>511</v>
      </c>
      <c r="L14005" s="1" t="s">
        <v>13992</v>
      </c>
      <c r="M14005" s="3">
        <v>44078.71757465278</v>
      </c>
    </row>
    <row r="14006">
      <c r="A14006" s="1">
        <v>14004.0</v>
      </c>
      <c r="B14006" s="1" t="s">
        <v>1101</v>
      </c>
      <c r="C14006" s="1" t="s">
        <v>24212</v>
      </c>
      <c r="D14006" s="1" t="s">
        <v>2861</v>
      </c>
      <c r="E14006" s="1" t="s">
        <v>24213</v>
      </c>
      <c r="F14006" s="1" t="s">
        <v>1105</v>
      </c>
      <c r="G14006" s="1" t="s">
        <v>39</v>
      </c>
      <c r="H14006" s="1">
        <v>45.0</v>
      </c>
      <c r="I14006" s="3">
        <v>44190.697916666664</v>
      </c>
      <c r="J14006" s="1">
        <v>2.91935581537772</v>
      </c>
      <c r="K14006" s="1" t="s">
        <v>83</v>
      </c>
      <c r="M14006" s="3">
        <v>44190.72963459491</v>
      </c>
    </row>
    <row r="14007">
      <c r="A14007" s="1">
        <v>14005.0</v>
      </c>
      <c r="B14007" s="1" t="s">
        <v>12</v>
      </c>
      <c r="C14007" s="1" t="s">
        <v>24214</v>
      </c>
      <c r="D14007" s="1" t="s">
        <v>6850</v>
      </c>
      <c r="E14007" s="1" t="s">
        <v>926</v>
      </c>
      <c r="F14007" s="1" t="s">
        <v>16</v>
      </c>
      <c r="G14007" s="1" t="s">
        <v>17</v>
      </c>
      <c r="H14007" s="1">
        <v>45.0</v>
      </c>
      <c r="I14007" s="3">
        <v>43842.291666666664</v>
      </c>
      <c r="J14007" s="1">
        <v>1.05766473690971</v>
      </c>
      <c r="K14007" s="1" t="s">
        <v>18</v>
      </c>
      <c r="M14007" s="3">
        <v>43842.32974111111</v>
      </c>
    </row>
    <row r="14008">
      <c r="A14008" s="1">
        <v>14006.0</v>
      </c>
      <c r="B14008" s="1" t="s">
        <v>191</v>
      </c>
      <c r="C14008" s="1" t="s">
        <v>24215</v>
      </c>
      <c r="D14008" s="1" t="s">
        <v>21</v>
      </c>
      <c r="E14008" s="1" t="s">
        <v>3550</v>
      </c>
      <c r="F14008" s="1" t="s">
        <v>195</v>
      </c>
      <c r="G14008" s="1" t="s">
        <v>17</v>
      </c>
      <c r="H14008" s="1">
        <v>45.0</v>
      </c>
      <c r="I14008" s="3">
        <v>43796.208333333336</v>
      </c>
      <c r="J14008" s="1">
        <v>0.100957914782878</v>
      </c>
      <c r="K14008" s="1" t="s">
        <v>24</v>
      </c>
      <c r="M14008" s="3">
        <v>43808.531386712966</v>
      </c>
    </row>
    <row r="14009">
      <c r="A14009" s="1">
        <v>14007.0</v>
      </c>
      <c r="B14009" s="1" t="s">
        <v>4933</v>
      </c>
      <c r="C14009" s="1" t="s">
        <v>24216</v>
      </c>
      <c r="D14009" s="1" t="s">
        <v>4935</v>
      </c>
      <c r="E14009" s="1" t="s">
        <v>4936</v>
      </c>
      <c r="F14009" s="1" t="s">
        <v>4937</v>
      </c>
      <c r="G14009" s="1" t="s">
        <v>17</v>
      </c>
      <c r="H14009" s="1">
        <v>45.0</v>
      </c>
      <c r="I14009" s="3">
        <v>44091.625</v>
      </c>
      <c r="J14009" s="1">
        <v>0.917604659482412</v>
      </c>
      <c r="K14009" s="1" t="s">
        <v>218</v>
      </c>
      <c r="L14009" s="1" t="s">
        <v>4938</v>
      </c>
      <c r="M14009" s="3">
        <v>44091.648718958335</v>
      </c>
    </row>
    <row r="14010">
      <c r="A14010" s="1">
        <v>14008.0</v>
      </c>
      <c r="B14010" s="1" t="s">
        <v>2416</v>
      </c>
      <c r="C14010" s="1" t="s">
        <v>24217</v>
      </c>
      <c r="D14010" s="1" t="s">
        <v>13488</v>
      </c>
      <c r="E14010" s="1" t="s">
        <v>24218</v>
      </c>
      <c r="F14010" s="1" t="s">
        <v>2419</v>
      </c>
      <c r="G14010" s="1" t="s">
        <v>39</v>
      </c>
      <c r="H14010" s="1">
        <v>45.0</v>
      </c>
      <c r="I14010" s="3">
        <v>43652.458333333336</v>
      </c>
      <c r="J14010" s="1">
        <v>2.3965033891551</v>
      </c>
      <c r="K14010" s="1" t="s">
        <v>24</v>
      </c>
      <c r="M14010" s="3">
        <v>43652.52185762732</v>
      </c>
    </row>
    <row r="14011">
      <c r="A14011" s="1">
        <v>14009.0</v>
      </c>
      <c r="B14011" s="1" t="s">
        <v>354</v>
      </c>
      <c r="C14011" s="1" t="s">
        <v>24219</v>
      </c>
      <c r="D14011" s="1" t="s">
        <v>4240</v>
      </c>
      <c r="E14011" s="1" t="s">
        <v>24220</v>
      </c>
      <c r="F14011" s="1" t="s">
        <v>358</v>
      </c>
      <c r="G14011" s="1" t="s">
        <v>89</v>
      </c>
      <c r="H14011" s="1">
        <v>45.0</v>
      </c>
      <c r="I14011" s="3">
        <v>43858.404216979165</v>
      </c>
      <c r="J14011" s="1">
        <v>0.686960063160469</v>
      </c>
      <c r="K14011" s="1" t="s">
        <v>24</v>
      </c>
      <c r="M14011" s="3">
        <v>43858.39676875</v>
      </c>
    </row>
    <row r="14012">
      <c r="A14012" s="1">
        <v>14010.0</v>
      </c>
      <c r="B14012" s="1" t="s">
        <v>19</v>
      </c>
      <c r="C14012" s="1" t="s">
        <v>24221</v>
      </c>
      <c r="D14012" s="1" t="s">
        <v>1442</v>
      </c>
      <c r="E14012" s="1" t="s">
        <v>1443</v>
      </c>
      <c r="F14012" s="1" t="s">
        <v>23</v>
      </c>
      <c r="G14012" s="1" t="s">
        <v>35</v>
      </c>
      <c r="H14012" s="1">
        <v>45.0</v>
      </c>
      <c r="I14012" s="3">
        <v>43486.291666666664</v>
      </c>
      <c r="J14012" s="1">
        <v>0.0845922112594424</v>
      </c>
      <c r="K14012" s="1" t="s">
        <v>24</v>
      </c>
      <c r="M14012" s="3">
        <v>43486.31647283565</v>
      </c>
    </row>
    <row r="14013">
      <c r="A14013" s="1">
        <v>14011.0</v>
      </c>
      <c r="B14013" s="1" t="s">
        <v>385</v>
      </c>
      <c r="C14013" s="1" t="s">
        <v>24222</v>
      </c>
      <c r="D14013" s="1" t="s">
        <v>32</v>
      </c>
      <c r="E14013" s="1" t="s">
        <v>7856</v>
      </c>
      <c r="F14013" s="1" t="s">
        <v>388</v>
      </c>
      <c r="G14013" s="1" t="s">
        <v>17</v>
      </c>
      <c r="H14013" s="1">
        <v>45.0</v>
      </c>
      <c r="I14013" s="3">
        <v>44176.65625</v>
      </c>
      <c r="J14013" s="1">
        <v>2.04824432774917</v>
      </c>
      <c r="K14013" s="1" t="s">
        <v>24</v>
      </c>
      <c r="M14013" s="3">
        <v>44176.68716363426</v>
      </c>
    </row>
    <row r="14014">
      <c r="A14014" s="1">
        <v>14012.0</v>
      </c>
      <c r="B14014" s="1" t="s">
        <v>25</v>
      </c>
      <c r="C14014" s="1" t="s">
        <v>24223</v>
      </c>
      <c r="D14014" s="1" t="s">
        <v>27</v>
      </c>
      <c r="E14014" s="1" t="s">
        <v>28</v>
      </c>
      <c r="F14014" s="1" t="s">
        <v>29</v>
      </c>
      <c r="G14014" s="1" t="s">
        <v>17</v>
      </c>
      <c r="H14014" s="1">
        <v>45.0</v>
      </c>
      <c r="I14014" s="3">
        <v>44127.6875</v>
      </c>
      <c r="J14014" s="1">
        <v>2.62575932404745</v>
      </c>
      <c r="K14014" s="1" t="s">
        <v>18</v>
      </c>
      <c r="M14014" s="3">
        <v>44127.73764537037</v>
      </c>
    </row>
    <row r="14015">
      <c r="A14015" s="1">
        <v>14013.0</v>
      </c>
      <c r="B14015" s="1" t="s">
        <v>10278</v>
      </c>
      <c r="C14015" s="1" t="s">
        <v>24224</v>
      </c>
      <c r="D14015" s="1" t="s">
        <v>248</v>
      </c>
      <c r="E14015" s="1" t="s">
        <v>24225</v>
      </c>
      <c r="F14015" s="1" t="s">
        <v>10281</v>
      </c>
      <c r="G14015" s="1" t="s">
        <v>45</v>
      </c>
      <c r="H14015" s="1">
        <v>45.0</v>
      </c>
      <c r="I14015" s="3">
        <v>44136.68175375</v>
      </c>
      <c r="J14015" s="1">
        <v>1.44061992538332</v>
      </c>
      <c r="K14015" s="1" t="s">
        <v>46</v>
      </c>
      <c r="L14015" s="1" t="s">
        <v>10282</v>
      </c>
      <c r="M14015" s="3">
        <v>44136.70854326389</v>
      </c>
    </row>
    <row r="14016">
      <c r="A14016" s="1">
        <v>14014.0</v>
      </c>
      <c r="B14016" s="1" t="s">
        <v>354</v>
      </c>
      <c r="C14016" s="1" t="s">
        <v>24226</v>
      </c>
      <c r="D14016" s="1" t="s">
        <v>4698</v>
      </c>
      <c r="E14016" s="1" t="s">
        <v>24227</v>
      </c>
      <c r="F14016" s="1" t="s">
        <v>358</v>
      </c>
      <c r="G14016" s="1" t="s">
        <v>39</v>
      </c>
      <c r="H14016" s="1">
        <v>45.0</v>
      </c>
      <c r="I14016" s="3">
        <v>44251.645833333336</v>
      </c>
      <c r="J14016" s="1">
        <v>1.53642439678564</v>
      </c>
      <c r="K14016" s="1" t="s">
        <v>24</v>
      </c>
      <c r="M14016" s="3">
        <v>44251.64745060185</v>
      </c>
    </row>
    <row r="14017">
      <c r="A14017" s="1">
        <v>14015.0</v>
      </c>
      <c r="B14017" s="1" t="s">
        <v>11063</v>
      </c>
      <c r="C14017" s="1" t="s">
        <v>24228</v>
      </c>
      <c r="D14017" s="1" t="s">
        <v>3488</v>
      </c>
      <c r="E14017" s="1" t="s">
        <v>24229</v>
      </c>
      <c r="F14017" s="1" t="s">
        <v>24230</v>
      </c>
      <c r="G14017" s="1" t="s">
        <v>39</v>
      </c>
      <c r="H14017" s="1">
        <v>45.0</v>
      </c>
      <c r="I14017" s="3">
        <v>43827.333333333336</v>
      </c>
      <c r="J14017" s="1">
        <v>1.32444593488986</v>
      </c>
      <c r="K14017" s="1" t="s">
        <v>1194</v>
      </c>
      <c r="M14017" s="3">
        <v>43827.367766724536</v>
      </c>
    </row>
    <row r="14018">
      <c r="A14018" s="1">
        <v>14016.0</v>
      </c>
      <c r="B14018" s="1" t="s">
        <v>3909</v>
      </c>
      <c r="C14018" s="1" t="s">
        <v>24231</v>
      </c>
      <c r="D14018" s="1" t="s">
        <v>542</v>
      </c>
      <c r="E14018" s="1" t="s">
        <v>9081</v>
      </c>
      <c r="F14018" s="1" t="s">
        <v>3912</v>
      </c>
      <c r="G14018" s="1" t="s">
        <v>17</v>
      </c>
      <c r="H14018" s="1">
        <v>45.0</v>
      </c>
      <c r="I14018" s="3">
        <v>44093.760416666664</v>
      </c>
      <c r="J14018" s="1">
        <v>0.69642397073181</v>
      </c>
      <c r="K14018" s="1" t="s">
        <v>24</v>
      </c>
      <c r="M14018" s="3">
        <v>44093.802734108795</v>
      </c>
    </row>
    <row r="14019">
      <c r="A14019" s="1">
        <v>14017.0</v>
      </c>
      <c r="B14019" s="1" t="s">
        <v>1336</v>
      </c>
      <c r="C14019" s="1" t="s">
        <v>24232</v>
      </c>
      <c r="D14019" s="1" t="s">
        <v>2729</v>
      </c>
      <c r="E14019" s="1" t="s">
        <v>24233</v>
      </c>
      <c r="F14019" s="1" t="s">
        <v>1340</v>
      </c>
      <c r="G14019" s="1" t="s">
        <v>39</v>
      </c>
      <c r="H14019" s="1">
        <v>45.0</v>
      </c>
      <c r="I14019" s="3">
        <v>44009.541666666664</v>
      </c>
      <c r="J14019" s="1">
        <v>2.26897353520064</v>
      </c>
      <c r="K14019" s="1" t="s">
        <v>62</v>
      </c>
      <c r="M14019" s="3">
        <v>44009.57783769676</v>
      </c>
    </row>
    <row r="14020">
      <c r="A14020" s="1">
        <v>14018.0</v>
      </c>
      <c r="B14020" s="1" t="s">
        <v>10770</v>
      </c>
      <c r="C14020" s="1" t="s">
        <v>24234</v>
      </c>
      <c r="D14020" s="1" t="s">
        <v>1025</v>
      </c>
      <c r="E14020" s="1" t="s">
        <v>24235</v>
      </c>
      <c r="F14020" s="1" t="s">
        <v>10773</v>
      </c>
      <c r="G14020" s="1" t="s">
        <v>89</v>
      </c>
      <c r="H14020" s="1">
        <v>45.0</v>
      </c>
      <c r="I14020" s="3">
        <v>43643.33634180555</v>
      </c>
      <c r="J14020" s="1">
        <v>1.95408902228194</v>
      </c>
      <c r="K14020" s="1" t="s">
        <v>24</v>
      </c>
      <c r="M14020" s="3">
        <v>43643.35450039352</v>
      </c>
    </row>
    <row r="14021">
      <c r="A14021" s="1">
        <v>14019.0</v>
      </c>
      <c r="B14021" s="1" t="s">
        <v>2188</v>
      </c>
      <c r="C14021" s="1" t="s">
        <v>24236</v>
      </c>
      <c r="D14021" s="1" t="s">
        <v>4083</v>
      </c>
      <c r="E14021" s="1" t="s">
        <v>13151</v>
      </c>
      <c r="F14021" s="1" t="s">
        <v>2192</v>
      </c>
      <c r="G14021" s="1" t="s">
        <v>17</v>
      </c>
      <c r="H14021" s="1">
        <v>45.0</v>
      </c>
      <c r="I14021" s="3">
        <v>44250.666666666664</v>
      </c>
      <c r="J14021" s="1">
        <v>1.96685669460338</v>
      </c>
      <c r="K14021" s="1" t="s">
        <v>18</v>
      </c>
      <c r="M14021" s="3">
        <v>44250.68910152778</v>
      </c>
    </row>
    <row r="14022">
      <c r="A14022" s="1">
        <v>14020.0</v>
      </c>
      <c r="B14022" s="1" t="s">
        <v>319</v>
      </c>
      <c r="C14022" s="1" t="s">
        <v>24237</v>
      </c>
      <c r="D14022" s="1" t="s">
        <v>21</v>
      </c>
      <c r="E14022" s="1" t="s">
        <v>610</v>
      </c>
      <c r="F14022" s="1" t="s">
        <v>323</v>
      </c>
      <c r="G14022" s="1" t="s">
        <v>17</v>
      </c>
      <c r="H14022" s="1">
        <v>45.0</v>
      </c>
      <c r="I14022" s="3">
        <v>43796.208333333336</v>
      </c>
      <c r="J14022" s="1">
        <v>1.69655085796334</v>
      </c>
      <c r="K14022" s="1" t="s">
        <v>24</v>
      </c>
      <c r="M14022" s="3">
        <v>43796.27559689815</v>
      </c>
    </row>
    <row r="14023">
      <c r="A14023" s="1">
        <v>14021.0</v>
      </c>
      <c r="B14023" s="1" t="s">
        <v>6381</v>
      </c>
      <c r="C14023" s="1" t="s">
        <v>24238</v>
      </c>
      <c r="D14023" s="1" t="s">
        <v>132</v>
      </c>
      <c r="E14023" s="1" t="s">
        <v>24239</v>
      </c>
      <c r="F14023" s="1" t="s">
        <v>6384</v>
      </c>
      <c r="G14023" s="1" t="s">
        <v>39</v>
      </c>
      <c r="H14023" s="1">
        <v>45.0</v>
      </c>
      <c r="I14023" s="3">
        <v>44097.333333333336</v>
      </c>
      <c r="J14023" s="1">
        <v>1.48242146564754</v>
      </c>
      <c r="K14023" s="1" t="s">
        <v>24</v>
      </c>
      <c r="M14023" s="3">
        <v>44097.385217546296</v>
      </c>
    </row>
    <row r="14024">
      <c r="A14024" s="1">
        <v>14022.0</v>
      </c>
      <c r="B14024" s="1" t="s">
        <v>4988</v>
      </c>
      <c r="C14024" s="1" t="s">
        <v>24240</v>
      </c>
      <c r="D14024" s="1" t="s">
        <v>295</v>
      </c>
      <c r="E14024" s="1" t="s">
        <v>7384</v>
      </c>
      <c r="F14024" s="1" t="s">
        <v>4991</v>
      </c>
      <c r="G14024" s="1" t="s">
        <v>17</v>
      </c>
      <c r="H14024" s="1">
        <v>45.0</v>
      </c>
      <c r="I14024" s="3">
        <v>43852.541666666664</v>
      </c>
      <c r="J14024" s="1">
        <v>0.0</v>
      </c>
      <c r="K14024" s="1" t="s">
        <v>62</v>
      </c>
      <c r="M14024" s="3">
        <v>43852.622476145836</v>
      </c>
    </row>
    <row r="14025">
      <c r="A14025" s="1">
        <v>14023.0</v>
      </c>
      <c r="B14025" s="1" t="s">
        <v>319</v>
      </c>
      <c r="C14025" s="1" t="s">
        <v>24241</v>
      </c>
      <c r="D14025" s="1" t="s">
        <v>321</v>
      </c>
      <c r="E14025" s="1" t="s">
        <v>24242</v>
      </c>
      <c r="F14025" s="1" t="s">
        <v>323</v>
      </c>
      <c r="G14025" s="1" t="s">
        <v>39</v>
      </c>
      <c r="H14025" s="1">
        <v>45.0</v>
      </c>
      <c r="I14025" s="3">
        <v>43929.270833333336</v>
      </c>
      <c r="J14025" s="1">
        <v>1.6874406402872</v>
      </c>
      <c r="K14025" s="1" t="s">
        <v>24</v>
      </c>
      <c r="M14025" s="3">
        <v>43929.32490018519</v>
      </c>
    </row>
    <row r="14026">
      <c r="A14026" s="1">
        <v>14024.0</v>
      </c>
      <c r="B14026" s="1" t="s">
        <v>324</v>
      </c>
      <c r="C14026" s="1" t="s">
        <v>24243</v>
      </c>
      <c r="D14026" s="1" t="s">
        <v>326</v>
      </c>
      <c r="E14026" s="1" t="s">
        <v>11440</v>
      </c>
      <c r="F14026" s="1" t="s">
        <v>328</v>
      </c>
      <c r="G14026" s="1" t="s">
        <v>17</v>
      </c>
      <c r="H14026" s="1">
        <v>45.0</v>
      </c>
      <c r="I14026" s="3">
        <v>44239.625</v>
      </c>
      <c r="J14026" s="1">
        <v>0.0</v>
      </c>
      <c r="K14026" s="1" t="s">
        <v>24</v>
      </c>
      <c r="M14026" s="3">
        <v>44240.35414490741</v>
      </c>
    </row>
    <row r="14027">
      <c r="A14027" s="1">
        <v>14025.0</v>
      </c>
      <c r="B14027" s="1" t="s">
        <v>901</v>
      </c>
      <c r="C14027" s="1" t="s">
        <v>24244</v>
      </c>
      <c r="D14027" s="1" t="s">
        <v>148</v>
      </c>
      <c r="E14027" s="1" t="s">
        <v>1771</v>
      </c>
      <c r="F14027" s="1" t="s">
        <v>904</v>
      </c>
      <c r="G14027" s="1" t="s">
        <v>17</v>
      </c>
      <c r="H14027" s="1">
        <v>45.0</v>
      </c>
      <c r="I14027" s="3">
        <v>43697.416666666664</v>
      </c>
      <c r="J14027" s="1">
        <v>3.60054689445969</v>
      </c>
      <c r="K14027" s="1" t="s">
        <v>24</v>
      </c>
      <c r="M14027" s="3">
        <v>43697.46565761574</v>
      </c>
    </row>
    <row r="14028">
      <c r="A14028" s="1">
        <v>14026.0</v>
      </c>
      <c r="B14028" s="1" t="s">
        <v>4046</v>
      </c>
      <c r="C14028" s="1" t="s">
        <v>24245</v>
      </c>
      <c r="D14028" s="1" t="s">
        <v>4521</v>
      </c>
      <c r="E14028" s="1" t="s">
        <v>24246</v>
      </c>
      <c r="F14028" s="1" t="s">
        <v>4049</v>
      </c>
      <c r="G14028" s="1" t="s">
        <v>39</v>
      </c>
      <c r="H14028" s="1">
        <v>45.0</v>
      </c>
      <c r="I14028" s="3">
        <v>44152.6875</v>
      </c>
      <c r="J14028" s="1">
        <v>2.26299958937334</v>
      </c>
      <c r="K14028" s="1" t="s">
        <v>24</v>
      </c>
      <c r="M14028" s="3">
        <v>44152.717234965276</v>
      </c>
    </row>
    <row r="14029">
      <c r="A14029" s="1">
        <v>14027.0</v>
      </c>
      <c r="B14029" s="1" t="s">
        <v>84</v>
      </c>
      <c r="C14029" s="1" t="s">
        <v>24247</v>
      </c>
      <c r="D14029" s="1" t="s">
        <v>342</v>
      </c>
      <c r="E14029" s="1" t="s">
        <v>24248</v>
      </c>
      <c r="F14029" s="1" t="s">
        <v>88</v>
      </c>
      <c r="G14029" s="1" t="s">
        <v>89</v>
      </c>
      <c r="H14029" s="1">
        <v>45.0</v>
      </c>
      <c r="I14029" s="3">
        <v>43856.60254748842</v>
      </c>
      <c r="J14029" s="1">
        <v>0.698137144712472</v>
      </c>
      <c r="K14029" s="1" t="s">
        <v>83</v>
      </c>
      <c r="M14029" s="3">
        <v>43856.60423525463</v>
      </c>
    </row>
    <row r="14030">
      <c r="A14030" s="1">
        <v>14028.0</v>
      </c>
      <c r="B14030" s="1" t="s">
        <v>5739</v>
      </c>
      <c r="C14030" s="1" t="s">
        <v>24249</v>
      </c>
      <c r="D14030" s="1" t="s">
        <v>5741</v>
      </c>
      <c r="E14030" s="1" t="s">
        <v>11428</v>
      </c>
      <c r="F14030" s="1" t="s">
        <v>5743</v>
      </c>
      <c r="G14030" s="1" t="s">
        <v>17</v>
      </c>
      <c r="H14030" s="1">
        <v>45.0</v>
      </c>
      <c r="I14030" s="3">
        <v>44174.666666666664</v>
      </c>
      <c r="J14030" s="1">
        <v>0.791078871552962</v>
      </c>
      <c r="K14030" s="1" t="s">
        <v>24</v>
      </c>
      <c r="M14030" s="3">
        <v>44174.70094736111</v>
      </c>
    </row>
    <row r="14031">
      <c r="A14031" s="1">
        <v>14029.0</v>
      </c>
      <c r="B14031" s="1" t="s">
        <v>84</v>
      </c>
      <c r="C14031" s="1" t="s">
        <v>24250</v>
      </c>
      <c r="D14031" s="1" t="s">
        <v>86</v>
      </c>
      <c r="E14031" s="1" t="s">
        <v>4462</v>
      </c>
      <c r="F14031" s="1" t="s">
        <v>88</v>
      </c>
      <c r="G14031" s="1" t="s">
        <v>17</v>
      </c>
      <c r="H14031" s="1">
        <v>45.0</v>
      </c>
      <c r="I14031" s="3">
        <v>43801.166666666664</v>
      </c>
      <c r="J14031" s="1">
        <v>0.958559156536294</v>
      </c>
      <c r="K14031" s="1" t="s">
        <v>83</v>
      </c>
      <c r="M14031" s="3">
        <v>43801.212849895834</v>
      </c>
    </row>
    <row r="14032">
      <c r="A14032" s="1">
        <v>14030.0</v>
      </c>
      <c r="B14032" s="1" t="s">
        <v>1466</v>
      </c>
      <c r="C14032" s="1" t="s">
        <v>24251</v>
      </c>
      <c r="D14032" s="1" t="s">
        <v>411</v>
      </c>
      <c r="E14032" s="1" t="s">
        <v>10818</v>
      </c>
      <c r="F14032" s="1" t="s">
        <v>1470</v>
      </c>
      <c r="G14032" s="1" t="s">
        <v>17</v>
      </c>
      <c r="H14032" s="1">
        <v>45.0</v>
      </c>
      <c r="I14032" s="3">
        <v>43899.5</v>
      </c>
      <c r="J14032" s="1">
        <v>0.846672565916234</v>
      </c>
      <c r="K14032" s="1" t="s">
        <v>18</v>
      </c>
      <c r="M14032" s="3">
        <v>43899.53152221065</v>
      </c>
    </row>
    <row r="14033">
      <c r="A14033" s="1">
        <v>14031.0</v>
      </c>
      <c r="B14033" s="1" t="s">
        <v>350</v>
      </c>
      <c r="C14033" s="1" t="s">
        <v>24252</v>
      </c>
      <c r="D14033" s="1" t="s">
        <v>75</v>
      </c>
      <c r="E14033" s="1" t="s">
        <v>352</v>
      </c>
      <c r="F14033" s="1" t="s">
        <v>353</v>
      </c>
      <c r="G14033" s="1" t="s">
        <v>35</v>
      </c>
      <c r="H14033" s="1">
        <v>45.0</v>
      </c>
      <c r="I14033" s="3">
        <v>43647.166666666664</v>
      </c>
      <c r="J14033" s="1">
        <v>0.00235229079232621</v>
      </c>
      <c r="K14033" s="1" t="s">
        <v>24</v>
      </c>
      <c r="M14033" s="3">
        <v>43647.19634809028</v>
      </c>
    </row>
    <row r="14034">
      <c r="A14034" s="1">
        <v>14032.0</v>
      </c>
      <c r="B14034" s="1" t="s">
        <v>9441</v>
      </c>
      <c r="C14034" s="1" t="s">
        <v>24253</v>
      </c>
      <c r="D14034" s="1" t="s">
        <v>2872</v>
      </c>
      <c r="E14034" s="1" t="s">
        <v>24254</v>
      </c>
      <c r="F14034" s="1" t="s">
        <v>9444</v>
      </c>
      <c r="G14034" s="1" t="s">
        <v>39</v>
      </c>
      <c r="H14034" s="1">
        <v>45.0</v>
      </c>
      <c r="I14034" s="3">
        <v>44201.333333333336</v>
      </c>
      <c r="J14034" s="1">
        <v>2.60834177988385</v>
      </c>
      <c r="K14034" s="1" t="s">
        <v>24</v>
      </c>
      <c r="L14034" s="1" t="s">
        <v>188</v>
      </c>
      <c r="M14034" s="3">
        <v>44201.37996185185</v>
      </c>
    </row>
    <row r="14035">
      <c r="A14035" s="1">
        <v>14033.0</v>
      </c>
      <c r="B14035" s="1" t="s">
        <v>8659</v>
      </c>
      <c r="C14035" s="1" t="s">
        <v>24255</v>
      </c>
      <c r="D14035" s="1" t="s">
        <v>3875</v>
      </c>
      <c r="E14035" s="1" t="s">
        <v>8661</v>
      </c>
      <c r="F14035" s="1" t="s">
        <v>8662</v>
      </c>
      <c r="G14035" s="1" t="s">
        <v>35</v>
      </c>
      <c r="H14035" s="1">
        <v>45.0</v>
      </c>
      <c r="I14035" s="3">
        <v>43511.333333333336</v>
      </c>
      <c r="J14035" s="1">
        <v>1.19397737105641</v>
      </c>
      <c r="K14035" s="1" t="s">
        <v>24</v>
      </c>
      <c r="M14035" s="3">
        <v>43513.362145300925</v>
      </c>
    </row>
    <row r="14036">
      <c r="A14036" s="1">
        <v>14034.0</v>
      </c>
      <c r="B14036" s="1" t="s">
        <v>24256</v>
      </c>
      <c r="C14036" s="1" t="s">
        <v>24257</v>
      </c>
      <c r="D14036" s="1" t="s">
        <v>1204</v>
      </c>
      <c r="E14036" s="1" t="s">
        <v>24258</v>
      </c>
      <c r="F14036" s="1" t="s">
        <v>24259</v>
      </c>
      <c r="G14036" s="1" t="s">
        <v>39</v>
      </c>
      <c r="H14036" s="1">
        <v>45.0</v>
      </c>
      <c r="I14036" s="3">
        <v>43686.708333333336</v>
      </c>
      <c r="J14036" s="1">
        <v>3.16876751387172</v>
      </c>
      <c r="K14036" s="1" t="s">
        <v>24</v>
      </c>
      <c r="M14036" s="3">
        <v>43686.75746891204</v>
      </c>
    </row>
    <row r="14037">
      <c r="A14037" s="1">
        <v>14035.0</v>
      </c>
      <c r="B14037" s="1" t="s">
        <v>119</v>
      </c>
      <c r="C14037" s="1" t="s">
        <v>24260</v>
      </c>
      <c r="D14037" s="1" t="s">
        <v>37</v>
      </c>
      <c r="E14037" s="1" t="s">
        <v>24261</v>
      </c>
      <c r="F14037" s="1" t="s">
        <v>123</v>
      </c>
      <c r="G14037" s="1" t="s">
        <v>39</v>
      </c>
      <c r="H14037" s="1">
        <v>45.0</v>
      </c>
      <c r="I14037" s="3">
        <v>44232.614583333336</v>
      </c>
      <c r="J14037" s="1">
        <v>1.60646128364436</v>
      </c>
      <c r="K14037" s="1" t="s">
        <v>18</v>
      </c>
      <c r="M14037" s="3">
        <v>44232.63552148148</v>
      </c>
    </row>
    <row r="14038">
      <c r="A14038" s="1">
        <v>14036.0</v>
      </c>
      <c r="B14038" s="1" t="s">
        <v>1090</v>
      </c>
      <c r="C14038" s="1" t="s">
        <v>24262</v>
      </c>
      <c r="D14038" s="1" t="s">
        <v>1558</v>
      </c>
      <c r="E14038" s="1" t="s">
        <v>1559</v>
      </c>
      <c r="F14038" s="1" t="s">
        <v>1094</v>
      </c>
      <c r="G14038" s="1" t="s">
        <v>17</v>
      </c>
      <c r="H14038" s="1">
        <v>45.0</v>
      </c>
      <c r="I14038" s="3">
        <v>44229.291666666664</v>
      </c>
      <c r="J14038" s="1">
        <v>2.96544043971253</v>
      </c>
      <c r="K14038" s="1" t="s">
        <v>166</v>
      </c>
      <c r="L14038" s="1" t="s">
        <v>167</v>
      </c>
      <c r="M14038" s="3">
        <v>44229.74019201389</v>
      </c>
    </row>
    <row r="14039">
      <c r="A14039" s="1">
        <v>14037.0</v>
      </c>
      <c r="B14039" s="1" t="s">
        <v>3682</v>
      </c>
      <c r="C14039" s="1" t="s">
        <v>24263</v>
      </c>
      <c r="D14039" s="1" t="s">
        <v>10216</v>
      </c>
      <c r="E14039" s="1" t="s">
        <v>24264</v>
      </c>
      <c r="F14039" s="1" t="s">
        <v>3685</v>
      </c>
      <c r="G14039" s="1" t="s">
        <v>39</v>
      </c>
      <c r="H14039" s="1">
        <v>45.0</v>
      </c>
      <c r="I14039" s="3">
        <v>44250.5</v>
      </c>
      <c r="J14039" s="1">
        <v>7.8180387073216</v>
      </c>
      <c r="K14039" s="1" t="s">
        <v>24</v>
      </c>
      <c r="L14039" s="1" t="s">
        <v>2724</v>
      </c>
      <c r="M14039" s="3">
        <v>44250.53457800926</v>
      </c>
    </row>
    <row r="14040">
      <c r="A14040" s="1">
        <v>14038.0</v>
      </c>
      <c r="B14040" s="1" t="s">
        <v>459</v>
      </c>
      <c r="C14040" s="1" t="s">
        <v>24265</v>
      </c>
      <c r="D14040" s="1" t="s">
        <v>461</v>
      </c>
      <c r="E14040" s="1" t="s">
        <v>6948</v>
      </c>
      <c r="F14040" s="1" t="s">
        <v>463</v>
      </c>
      <c r="G14040" s="1" t="s">
        <v>17</v>
      </c>
      <c r="H14040" s="1">
        <v>45.0</v>
      </c>
      <c r="I14040" s="3">
        <v>44208.541666666664</v>
      </c>
      <c r="J14040" s="1">
        <v>8.80351378585193E-4</v>
      </c>
      <c r="K14040" s="1" t="s">
        <v>24</v>
      </c>
      <c r="L14040" s="1" t="s">
        <v>464</v>
      </c>
      <c r="M14040" s="3">
        <v>44208.563263599535</v>
      </c>
    </row>
    <row r="14041">
      <c r="A14041" s="1">
        <v>14039.0</v>
      </c>
      <c r="B14041" s="1" t="s">
        <v>2314</v>
      </c>
      <c r="C14041" s="1" t="s">
        <v>24266</v>
      </c>
      <c r="D14041" s="1" t="s">
        <v>1363</v>
      </c>
      <c r="E14041" s="1" t="s">
        <v>2743</v>
      </c>
      <c r="F14041" s="1" t="s">
        <v>2318</v>
      </c>
      <c r="G14041" s="1" t="s">
        <v>17</v>
      </c>
      <c r="H14041" s="1">
        <v>45.0</v>
      </c>
      <c r="I14041" s="3">
        <v>44140.666666666664</v>
      </c>
      <c r="J14041" s="1">
        <v>1.49787560937129</v>
      </c>
      <c r="K14041" s="1" t="s">
        <v>18</v>
      </c>
      <c r="M14041" s="3">
        <v>44140.692181805556</v>
      </c>
    </row>
    <row r="14042">
      <c r="A14042" s="1">
        <v>14040.0</v>
      </c>
      <c r="B14042" s="1" t="s">
        <v>293</v>
      </c>
      <c r="C14042" s="1" t="s">
        <v>24267</v>
      </c>
      <c r="D14042" s="1" t="s">
        <v>588</v>
      </c>
      <c r="E14042" s="1" t="s">
        <v>7614</v>
      </c>
      <c r="F14042" s="1" t="s">
        <v>297</v>
      </c>
      <c r="G14042" s="1" t="s">
        <v>17</v>
      </c>
      <c r="H14042" s="1">
        <v>45.0</v>
      </c>
      <c r="I14042" s="3">
        <v>44027.541666666664</v>
      </c>
      <c r="J14042" s="1">
        <v>0.795133917678654</v>
      </c>
      <c r="K14042" s="1" t="s">
        <v>62</v>
      </c>
      <c r="M14042" s="3">
        <v>44027.55824300926</v>
      </c>
    </row>
    <row r="14043">
      <c r="A14043" s="1">
        <v>14041.0</v>
      </c>
      <c r="B14043" s="1" t="s">
        <v>824</v>
      </c>
      <c r="C14043" s="1" t="s">
        <v>24268</v>
      </c>
      <c r="D14043" s="1" t="s">
        <v>1932</v>
      </c>
      <c r="E14043" s="1" t="s">
        <v>24269</v>
      </c>
      <c r="F14043" s="1" t="s">
        <v>827</v>
      </c>
      <c r="G14043" s="1" t="s">
        <v>39</v>
      </c>
      <c r="H14043" s="1">
        <v>45.0</v>
      </c>
      <c r="I14043" s="3">
        <v>44123.229166666664</v>
      </c>
      <c r="J14043" s="1">
        <v>3.17976131659476</v>
      </c>
      <c r="K14043" s="1" t="s">
        <v>24</v>
      </c>
      <c r="M14043" s="3">
        <v>44123.26124451389</v>
      </c>
    </row>
    <row r="14044">
      <c r="A14044" s="1">
        <v>14042.0</v>
      </c>
      <c r="B14044" s="1" t="s">
        <v>184</v>
      </c>
      <c r="C14044" s="1" t="s">
        <v>24270</v>
      </c>
      <c r="D14044" s="1" t="s">
        <v>148</v>
      </c>
      <c r="E14044" s="1" t="s">
        <v>24271</v>
      </c>
      <c r="F14044" s="1" t="s">
        <v>187</v>
      </c>
      <c r="G14044" s="1" t="s">
        <v>39</v>
      </c>
      <c r="H14044" s="1">
        <v>45.0</v>
      </c>
      <c r="I14044" s="3">
        <v>44129.791666666664</v>
      </c>
      <c r="J14044" s="1">
        <v>2.60572727992641</v>
      </c>
      <c r="K14044" s="1" t="s">
        <v>24</v>
      </c>
      <c r="L14044" s="1" t="s">
        <v>188</v>
      </c>
      <c r="M14044" s="3">
        <v>44129.78913834491</v>
      </c>
    </row>
    <row r="14045">
      <c r="A14045" s="1">
        <v>14043.0</v>
      </c>
      <c r="B14045" s="1" t="s">
        <v>1401</v>
      </c>
      <c r="C14045" s="1" t="s">
        <v>24272</v>
      </c>
      <c r="D14045" s="1" t="s">
        <v>5136</v>
      </c>
      <c r="E14045" s="1" t="s">
        <v>24273</v>
      </c>
      <c r="F14045" s="1" t="s">
        <v>1405</v>
      </c>
      <c r="G14045" s="1" t="s">
        <v>89</v>
      </c>
      <c r="H14045" s="1">
        <v>45.0</v>
      </c>
      <c r="I14045" s="3">
        <v>44186.56881658565</v>
      </c>
      <c r="J14045" s="1">
        <v>1.97837642617556</v>
      </c>
      <c r="K14045" s="1" t="s">
        <v>1406</v>
      </c>
      <c r="L14045" s="1" t="s">
        <v>1407</v>
      </c>
      <c r="M14045" s="3">
        <v>44186.591102858794</v>
      </c>
    </row>
    <row r="14046">
      <c r="A14046" s="1">
        <v>14044.0</v>
      </c>
      <c r="B14046" s="1" t="s">
        <v>224</v>
      </c>
      <c r="C14046" s="1" t="s">
        <v>24274</v>
      </c>
      <c r="D14046" s="1" t="s">
        <v>248</v>
      </c>
      <c r="E14046" s="1" t="s">
        <v>24275</v>
      </c>
      <c r="F14046" s="1" t="s">
        <v>228</v>
      </c>
      <c r="G14046" s="1" t="s">
        <v>39</v>
      </c>
      <c r="H14046" s="1">
        <v>45.0</v>
      </c>
      <c r="I14046" s="3">
        <v>43802.666666666664</v>
      </c>
      <c r="J14046" s="1">
        <v>3.15464710027288</v>
      </c>
      <c r="K14046" s="1" t="s">
        <v>24</v>
      </c>
      <c r="M14046" s="3">
        <v>43802.715012141205</v>
      </c>
    </row>
    <row r="14047">
      <c r="A14047" s="1">
        <v>14045.0</v>
      </c>
      <c r="B14047" s="1" t="s">
        <v>1920</v>
      </c>
      <c r="C14047" s="1" t="s">
        <v>24276</v>
      </c>
      <c r="D14047" s="1" t="s">
        <v>207</v>
      </c>
      <c r="E14047" s="1" t="s">
        <v>24277</v>
      </c>
      <c r="F14047" s="1" t="s">
        <v>1923</v>
      </c>
      <c r="G14047" s="1" t="s">
        <v>39</v>
      </c>
      <c r="H14047" s="1">
        <v>45.0</v>
      </c>
      <c r="I14047" s="3">
        <v>44015.333333333336</v>
      </c>
      <c r="J14047" s="1">
        <v>0.187936784230042</v>
      </c>
      <c r="K14047" s="1" t="s">
        <v>218</v>
      </c>
      <c r="M14047" s="3">
        <v>44015.36924826389</v>
      </c>
    </row>
    <row r="14048">
      <c r="A14048" s="1">
        <v>14046.0</v>
      </c>
      <c r="B14048" s="1" t="s">
        <v>9627</v>
      </c>
      <c r="C14048" s="1" t="s">
        <v>24278</v>
      </c>
      <c r="D14048" s="1" t="s">
        <v>2359</v>
      </c>
      <c r="E14048" s="1" t="s">
        <v>10910</v>
      </c>
      <c r="F14048" s="1" t="s">
        <v>9630</v>
      </c>
      <c r="G14048" s="1" t="s">
        <v>17</v>
      </c>
      <c r="H14048" s="1">
        <v>45.0</v>
      </c>
      <c r="I14048" s="3">
        <v>44166.270833333336</v>
      </c>
      <c r="J14048" s="1">
        <v>0.381952452630057</v>
      </c>
      <c r="K14048" s="1" t="s">
        <v>18</v>
      </c>
      <c r="L14048" s="1" t="s">
        <v>1725</v>
      </c>
      <c r="M14048" s="3">
        <v>44166.285905729164</v>
      </c>
    </row>
    <row r="14049">
      <c r="A14049" s="1">
        <v>14047.0</v>
      </c>
      <c r="B14049" s="1" t="s">
        <v>732</v>
      </c>
      <c r="C14049" s="1" t="s">
        <v>24279</v>
      </c>
      <c r="D14049" s="1" t="s">
        <v>461</v>
      </c>
      <c r="E14049" s="1" t="s">
        <v>1818</v>
      </c>
      <c r="F14049" s="1" t="s">
        <v>735</v>
      </c>
      <c r="G14049" s="1" t="s">
        <v>17</v>
      </c>
      <c r="H14049" s="1">
        <v>45.0</v>
      </c>
      <c r="I14049" s="3">
        <v>44119.729166666664</v>
      </c>
      <c r="J14049" s="1">
        <v>0.366418811159459</v>
      </c>
      <c r="K14049" s="1" t="s">
        <v>24</v>
      </c>
      <c r="M14049" s="3">
        <v>44119.753809155096</v>
      </c>
    </row>
    <row r="14050">
      <c r="A14050" s="1">
        <v>14048.0</v>
      </c>
      <c r="B14050" s="1" t="s">
        <v>1858</v>
      </c>
      <c r="C14050" s="1" t="s">
        <v>24280</v>
      </c>
      <c r="D14050" s="1" t="s">
        <v>818</v>
      </c>
      <c r="E14050" s="1" t="s">
        <v>6398</v>
      </c>
      <c r="F14050" s="1" t="s">
        <v>1861</v>
      </c>
      <c r="G14050" s="1" t="s">
        <v>17</v>
      </c>
      <c r="H14050" s="1">
        <v>45.0</v>
      </c>
      <c r="I14050" s="3">
        <v>44253.197916666664</v>
      </c>
      <c r="J14050" s="1">
        <v>3.67206084385391</v>
      </c>
      <c r="K14050" s="1" t="s">
        <v>18</v>
      </c>
      <c r="L14050" s="1" t="s">
        <v>1047</v>
      </c>
      <c r="M14050" s="3">
        <v>44253.271714675924</v>
      </c>
    </row>
    <row r="14051">
      <c r="A14051" s="1">
        <v>14049.0</v>
      </c>
      <c r="B14051" s="1" t="s">
        <v>12</v>
      </c>
      <c r="C14051" s="1" t="s">
        <v>24281</v>
      </c>
      <c r="D14051" s="1" t="s">
        <v>411</v>
      </c>
      <c r="E14051" s="1" t="s">
        <v>1657</v>
      </c>
      <c r="F14051" s="1" t="s">
        <v>16</v>
      </c>
      <c r="G14051" s="1" t="s">
        <v>35</v>
      </c>
      <c r="H14051" s="1">
        <v>45.0</v>
      </c>
      <c r="I14051" s="3">
        <v>44138.291666666664</v>
      </c>
      <c r="J14051" s="1">
        <v>0.814749520707062</v>
      </c>
      <c r="K14051" s="1" t="s">
        <v>18</v>
      </c>
      <c r="M14051" s="3">
        <v>44138.320750555555</v>
      </c>
    </row>
    <row r="14052">
      <c r="A14052" s="1">
        <v>14050.0</v>
      </c>
      <c r="B14052" s="1" t="s">
        <v>853</v>
      </c>
      <c r="C14052" s="1" t="s">
        <v>24282</v>
      </c>
      <c r="D14052" s="1" t="s">
        <v>1806</v>
      </c>
      <c r="E14052" s="1" t="s">
        <v>3431</v>
      </c>
      <c r="F14052" s="1" t="s">
        <v>856</v>
      </c>
      <c r="G14052" s="1" t="s">
        <v>17</v>
      </c>
      <c r="H14052" s="1">
        <v>45.0</v>
      </c>
      <c r="I14052" s="3">
        <v>44169.541666666664</v>
      </c>
      <c r="J14052" s="1">
        <v>1.89861630920721</v>
      </c>
      <c r="K14052" s="1" t="s">
        <v>18</v>
      </c>
      <c r="M14052" s="3">
        <v>44169.58128046296</v>
      </c>
    </row>
    <row r="14053">
      <c r="A14053" s="1">
        <v>14051.0</v>
      </c>
      <c r="B14053" s="1" t="s">
        <v>953</v>
      </c>
      <c r="C14053" s="1" t="s">
        <v>24283</v>
      </c>
      <c r="D14053" s="1" t="s">
        <v>925</v>
      </c>
      <c r="E14053" s="1" t="s">
        <v>5950</v>
      </c>
      <c r="F14053" s="1" t="s">
        <v>1040</v>
      </c>
      <c r="G14053" s="1" t="s">
        <v>17</v>
      </c>
      <c r="H14053" s="1">
        <v>45.0</v>
      </c>
      <c r="I14053" s="3">
        <v>43858.166666666664</v>
      </c>
      <c r="J14053" s="1">
        <v>0.0</v>
      </c>
      <c r="K14053" s="1" t="s">
        <v>18</v>
      </c>
      <c r="M14053" s="3">
        <v>43858.422141550924</v>
      </c>
    </row>
    <row r="14054">
      <c r="A14054" s="1">
        <v>14052.0</v>
      </c>
      <c r="B14054" s="1" t="s">
        <v>385</v>
      </c>
      <c r="C14054" s="1" t="s">
        <v>24284</v>
      </c>
      <c r="D14054" s="1" t="s">
        <v>116</v>
      </c>
      <c r="E14054" s="1" t="s">
        <v>2269</v>
      </c>
      <c r="F14054" s="1" t="s">
        <v>388</v>
      </c>
      <c r="G14054" s="1" t="s">
        <v>17</v>
      </c>
      <c r="H14054" s="1">
        <v>45.0</v>
      </c>
      <c r="I14054" s="3">
        <v>43929.5</v>
      </c>
      <c r="J14054" s="1">
        <v>3.53364189738211</v>
      </c>
      <c r="K14054" s="1" t="s">
        <v>24</v>
      </c>
      <c r="M14054" s="3">
        <v>43929.57790520833</v>
      </c>
    </row>
    <row r="14055">
      <c r="A14055" s="1">
        <v>14053.0</v>
      </c>
      <c r="B14055" s="1" t="s">
        <v>293</v>
      </c>
      <c r="C14055" s="1" t="s">
        <v>24285</v>
      </c>
      <c r="D14055" s="1" t="s">
        <v>295</v>
      </c>
      <c r="E14055" s="1" t="s">
        <v>2620</v>
      </c>
      <c r="F14055" s="1" t="s">
        <v>297</v>
      </c>
      <c r="G14055" s="1" t="s">
        <v>17</v>
      </c>
      <c r="H14055" s="1">
        <v>45.0</v>
      </c>
      <c r="I14055" s="3">
        <v>43864.291666666664</v>
      </c>
      <c r="J14055" s="1">
        <v>0.297081963655607</v>
      </c>
      <c r="K14055" s="1" t="s">
        <v>62</v>
      </c>
      <c r="M14055" s="3">
        <v>43864.304896284724</v>
      </c>
    </row>
    <row r="14056">
      <c r="A14056" s="1">
        <v>14054.0</v>
      </c>
      <c r="B14056" s="1" t="s">
        <v>184</v>
      </c>
      <c r="C14056" s="1" t="s">
        <v>24286</v>
      </c>
      <c r="D14056" s="1" t="s">
        <v>148</v>
      </c>
      <c r="E14056" s="1" t="s">
        <v>24287</v>
      </c>
      <c r="F14056" s="1" t="s">
        <v>187</v>
      </c>
      <c r="G14056" s="1" t="s">
        <v>39</v>
      </c>
      <c r="H14056" s="1">
        <v>45.0</v>
      </c>
      <c r="I14056" s="3">
        <v>43994.75</v>
      </c>
      <c r="J14056" s="1">
        <v>1.90289317988413</v>
      </c>
      <c r="K14056" s="1" t="s">
        <v>24</v>
      </c>
      <c r="L14056" s="1" t="s">
        <v>188</v>
      </c>
      <c r="M14056" s="3">
        <v>43994.748479988426</v>
      </c>
    </row>
    <row r="14057">
      <c r="A14057" s="1">
        <v>14055.0</v>
      </c>
      <c r="B14057" s="1" t="s">
        <v>84</v>
      </c>
      <c r="C14057" s="1" t="s">
        <v>24288</v>
      </c>
      <c r="D14057" s="1" t="s">
        <v>1549</v>
      </c>
      <c r="E14057" s="1" t="s">
        <v>1488</v>
      </c>
      <c r="F14057" s="1" t="s">
        <v>88</v>
      </c>
      <c r="G14057" s="1" t="s">
        <v>17</v>
      </c>
      <c r="H14057" s="1">
        <v>45.0</v>
      </c>
      <c r="I14057" s="3">
        <v>43907.604166666664</v>
      </c>
      <c r="J14057" s="1">
        <v>0.901631584782358</v>
      </c>
      <c r="K14057" s="1" t="s">
        <v>83</v>
      </c>
      <c r="M14057" s="3">
        <v>43907.6324453125</v>
      </c>
    </row>
    <row r="14058">
      <c r="A14058" s="1">
        <v>14056.0</v>
      </c>
      <c r="B14058" s="1" t="s">
        <v>777</v>
      </c>
      <c r="C14058" s="1" t="s">
        <v>24289</v>
      </c>
      <c r="D14058" s="1" t="s">
        <v>779</v>
      </c>
      <c r="E14058" s="1" t="s">
        <v>3248</v>
      </c>
      <c r="F14058" s="1" t="s">
        <v>781</v>
      </c>
      <c r="G14058" s="1" t="s">
        <v>35</v>
      </c>
      <c r="H14058" s="1">
        <v>45.0</v>
      </c>
      <c r="I14058" s="3">
        <v>44120.291666666664</v>
      </c>
      <c r="J14058" s="1">
        <v>1.9015728939069</v>
      </c>
      <c r="K14058" s="1" t="s">
        <v>18</v>
      </c>
      <c r="M14058" s="3">
        <v>44120.34938878472</v>
      </c>
    </row>
    <row r="14059">
      <c r="A14059" s="1">
        <v>14057.0</v>
      </c>
      <c r="B14059" s="1" t="s">
        <v>12</v>
      </c>
      <c r="C14059" s="1" t="s">
        <v>24290</v>
      </c>
      <c r="D14059" s="1" t="s">
        <v>14</v>
      </c>
      <c r="E14059" s="1" t="s">
        <v>8111</v>
      </c>
      <c r="F14059" s="1" t="s">
        <v>16</v>
      </c>
      <c r="G14059" s="1" t="s">
        <v>17</v>
      </c>
      <c r="H14059" s="1">
        <v>45.0</v>
      </c>
      <c r="I14059" s="3">
        <v>43809.291666666664</v>
      </c>
      <c r="J14059" s="1">
        <v>0.806000695766735</v>
      </c>
      <c r="K14059" s="1" t="s">
        <v>18</v>
      </c>
      <c r="M14059" s="3">
        <v>43809.32837872685</v>
      </c>
    </row>
    <row r="14060">
      <c r="A14060" s="1">
        <v>14058.0</v>
      </c>
      <c r="B14060" s="1" t="s">
        <v>303</v>
      </c>
      <c r="C14060" s="1" t="s">
        <v>24291</v>
      </c>
      <c r="D14060" s="1" t="s">
        <v>305</v>
      </c>
      <c r="E14060" s="1" t="s">
        <v>1671</v>
      </c>
      <c r="F14060" s="1" t="s">
        <v>307</v>
      </c>
      <c r="G14060" s="1" t="s">
        <v>17</v>
      </c>
      <c r="H14060" s="1">
        <v>45.0</v>
      </c>
      <c r="I14060" s="3">
        <v>43924.416666666664</v>
      </c>
      <c r="J14060" s="1">
        <v>1.87517679772985</v>
      </c>
      <c r="K14060" s="1" t="s">
        <v>24</v>
      </c>
      <c r="M14060" s="3">
        <v>43924.44635896991</v>
      </c>
    </row>
    <row r="14061">
      <c r="A14061" s="1">
        <v>14059.0</v>
      </c>
      <c r="B14061" s="1" t="s">
        <v>303</v>
      </c>
      <c r="C14061" s="1" t="s">
        <v>24292</v>
      </c>
      <c r="D14061" s="1" t="s">
        <v>305</v>
      </c>
      <c r="E14061" s="1" t="s">
        <v>306</v>
      </c>
      <c r="F14061" s="1" t="s">
        <v>307</v>
      </c>
      <c r="G14061" s="1" t="s">
        <v>17</v>
      </c>
      <c r="H14061" s="1">
        <v>45.0</v>
      </c>
      <c r="I14061" s="3">
        <v>44022.416666666664</v>
      </c>
      <c r="J14061" s="1">
        <v>1.51778595860091</v>
      </c>
      <c r="K14061" s="1" t="s">
        <v>24</v>
      </c>
      <c r="M14061" s="3">
        <v>44022.44747525463</v>
      </c>
    </row>
    <row r="14062">
      <c r="A14062" s="1">
        <v>14060.0</v>
      </c>
      <c r="B14062" s="1" t="s">
        <v>742</v>
      </c>
      <c r="C14062" s="1" t="s">
        <v>24293</v>
      </c>
      <c r="D14062" s="1" t="s">
        <v>148</v>
      </c>
      <c r="E14062" s="1" t="s">
        <v>3823</v>
      </c>
      <c r="F14062" s="1" t="s">
        <v>746</v>
      </c>
      <c r="G14062" s="1" t="s">
        <v>35</v>
      </c>
      <c r="H14062" s="1">
        <v>45.0</v>
      </c>
      <c r="I14062" s="3">
        <v>44225.270833333336</v>
      </c>
      <c r="J14062" s="1">
        <v>1.93949087809687</v>
      </c>
      <c r="K14062" s="1" t="s">
        <v>24</v>
      </c>
      <c r="L14062" s="1" t="s">
        <v>747</v>
      </c>
      <c r="M14062" s="3">
        <v>44225.32538931713</v>
      </c>
    </row>
    <row r="14063">
      <c r="A14063" s="1">
        <v>14061.0</v>
      </c>
      <c r="B14063" s="1" t="s">
        <v>324</v>
      </c>
      <c r="C14063" s="1" t="s">
        <v>24294</v>
      </c>
      <c r="D14063" s="1" t="s">
        <v>326</v>
      </c>
      <c r="E14063" s="1" t="s">
        <v>1590</v>
      </c>
      <c r="F14063" s="1" t="s">
        <v>328</v>
      </c>
      <c r="G14063" s="1" t="s">
        <v>17</v>
      </c>
      <c r="H14063" s="1">
        <v>45.0</v>
      </c>
      <c r="I14063" s="3">
        <v>43918.4375</v>
      </c>
      <c r="J14063" s="1">
        <v>4.15310364053755</v>
      </c>
      <c r="K14063" s="1" t="s">
        <v>24</v>
      </c>
      <c r="M14063" s="3">
        <v>43918.46761457176</v>
      </c>
    </row>
    <row r="14064">
      <c r="A14064" s="1">
        <v>14062.0</v>
      </c>
      <c r="B14064" s="1" t="s">
        <v>119</v>
      </c>
      <c r="C14064" s="1" t="s">
        <v>24295</v>
      </c>
      <c r="D14064" s="1" t="s">
        <v>1802</v>
      </c>
      <c r="E14064" s="1" t="s">
        <v>24296</v>
      </c>
      <c r="F14064" s="1" t="s">
        <v>123</v>
      </c>
      <c r="G14064" s="1" t="s">
        <v>39</v>
      </c>
      <c r="H14064" s="1">
        <v>45.0</v>
      </c>
      <c r="I14064" s="3">
        <v>43928.229166666664</v>
      </c>
      <c r="J14064" s="1">
        <v>2.55826969306753</v>
      </c>
      <c r="K14064" s="1" t="s">
        <v>18</v>
      </c>
      <c r="M14064" s="3">
        <v>43928.257760555556</v>
      </c>
    </row>
    <row r="14065">
      <c r="A14065" s="1">
        <v>14063.0</v>
      </c>
      <c r="B14065" s="1" t="s">
        <v>229</v>
      </c>
      <c r="C14065" s="1" t="s">
        <v>24297</v>
      </c>
      <c r="D14065" s="1" t="s">
        <v>1653</v>
      </c>
      <c r="E14065" s="1" t="s">
        <v>11550</v>
      </c>
      <c r="F14065" s="1" t="s">
        <v>232</v>
      </c>
      <c r="G14065" s="1" t="s">
        <v>35</v>
      </c>
      <c r="H14065" s="1">
        <v>45.0</v>
      </c>
      <c r="I14065" s="3">
        <v>43929.15625</v>
      </c>
      <c r="J14065" s="1">
        <v>0.778701892302397</v>
      </c>
      <c r="K14065" s="1" t="s">
        <v>24</v>
      </c>
      <c r="M14065" s="3">
        <v>43929.25979582176</v>
      </c>
    </row>
    <row r="14066">
      <c r="A14066" s="1">
        <v>14064.0</v>
      </c>
      <c r="B14066" s="1" t="s">
        <v>5529</v>
      </c>
      <c r="C14066" s="1" t="s">
        <v>24298</v>
      </c>
      <c r="D14066" s="1" t="s">
        <v>19582</v>
      </c>
      <c r="E14066" s="1" t="s">
        <v>24299</v>
      </c>
      <c r="F14066" s="1" t="s">
        <v>5532</v>
      </c>
      <c r="G14066" s="1" t="s">
        <v>89</v>
      </c>
      <c r="H14066" s="1">
        <v>45.0</v>
      </c>
      <c r="I14066" s="3">
        <v>43869.79829115741</v>
      </c>
      <c r="J14066" s="1">
        <v>1.40143438824318</v>
      </c>
      <c r="K14066" s="1" t="s">
        <v>218</v>
      </c>
      <c r="M14066" s="3">
        <v>43869.805167025464</v>
      </c>
    </row>
    <row r="14067">
      <c r="A14067" s="1">
        <v>14065.0</v>
      </c>
      <c r="B14067" s="1" t="s">
        <v>536</v>
      </c>
      <c r="C14067" s="1" t="s">
        <v>24300</v>
      </c>
      <c r="D14067" s="1" t="s">
        <v>1255</v>
      </c>
      <c r="E14067" s="1" t="s">
        <v>1256</v>
      </c>
      <c r="F14067" s="1" t="s">
        <v>539</v>
      </c>
      <c r="G14067" s="1" t="s">
        <v>17</v>
      </c>
      <c r="H14067" s="1">
        <v>45.0</v>
      </c>
      <c r="I14067" s="3">
        <v>43899.25</v>
      </c>
      <c r="J14067" s="1">
        <v>3.13646496775226</v>
      </c>
      <c r="K14067" s="1" t="s">
        <v>83</v>
      </c>
      <c r="M14067" s="3">
        <v>43899.284200277776</v>
      </c>
    </row>
    <row r="14068">
      <c r="A14068" s="1">
        <v>14066.0</v>
      </c>
      <c r="B14068" s="1" t="s">
        <v>229</v>
      </c>
      <c r="C14068" s="1" t="s">
        <v>24301</v>
      </c>
      <c r="D14068" s="1" t="s">
        <v>75</v>
      </c>
      <c r="E14068" s="1" t="s">
        <v>1537</v>
      </c>
      <c r="F14068" s="1" t="s">
        <v>232</v>
      </c>
      <c r="G14068" s="1" t="s">
        <v>35</v>
      </c>
      <c r="H14068" s="1">
        <v>45.0</v>
      </c>
      <c r="I14068" s="3">
        <v>43508.625</v>
      </c>
      <c r="J14068" s="1">
        <v>0.800516845737304</v>
      </c>
      <c r="K14068" s="1" t="s">
        <v>24</v>
      </c>
      <c r="M14068" s="3">
        <v>43508.72512892361</v>
      </c>
    </row>
    <row r="14069">
      <c r="A14069" s="1">
        <v>14067.0</v>
      </c>
      <c r="B14069" s="1" t="s">
        <v>184</v>
      </c>
      <c r="C14069" s="1" t="s">
        <v>24302</v>
      </c>
      <c r="D14069" s="1" t="s">
        <v>1297</v>
      </c>
      <c r="E14069" s="1" t="s">
        <v>1298</v>
      </c>
      <c r="F14069" s="1" t="s">
        <v>187</v>
      </c>
      <c r="G14069" s="1" t="s">
        <v>17</v>
      </c>
      <c r="H14069" s="1">
        <v>45.0</v>
      </c>
      <c r="I14069" s="3">
        <v>43846.416666666664</v>
      </c>
      <c r="J14069" s="1">
        <v>2.33473429147183</v>
      </c>
      <c r="K14069" s="1" t="s">
        <v>24</v>
      </c>
      <c r="M14069" s="3">
        <v>43850.40680579861</v>
      </c>
    </row>
    <row r="14070">
      <c r="A14070" s="1">
        <v>14068.0</v>
      </c>
      <c r="B14070" s="1" t="s">
        <v>371</v>
      </c>
      <c r="C14070" s="1" t="s">
        <v>24303</v>
      </c>
      <c r="D14070" s="1" t="s">
        <v>373</v>
      </c>
      <c r="E14070" s="1" t="s">
        <v>10153</v>
      </c>
      <c r="F14070" s="1" t="s">
        <v>375</v>
      </c>
      <c r="G14070" s="1" t="s">
        <v>35</v>
      </c>
      <c r="H14070" s="1">
        <v>45.0</v>
      </c>
      <c r="I14070" s="3">
        <v>43587.583333333336</v>
      </c>
      <c r="J14070" s="1">
        <v>1.86630956852036</v>
      </c>
      <c r="K14070" s="1" t="s">
        <v>24</v>
      </c>
      <c r="M14070" s="3">
        <v>43588.33459371528</v>
      </c>
    </row>
    <row r="14071">
      <c r="A14071" s="1">
        <v>14069.0</v>
      </c>
      <c r="B14071" s="1" t="s">
        <v>97</v>
      </c>
      <c r="C14071" s="1" t="s">
        <v>24304</v>
      </c>
      <c r="D14071" s="1" t="s">
        <v>2030</v>
      </c>
      <c r="E14071" s="1" t="s">
        <v>24305</v>
      </c>
      <c r="F14071" s="1" t="s">
        <v>101</v>
      </c>
      <c r="G14071" s="1" t="s">
        <v>89</v>
      </c>
      <c r="H14071" s="1">
        <v>45.0</v>
      </c>
      <c r="I14071" s="3">
        <v>43924.5</v>
      </c>
      <c r="J14071" s="1">
        <v>2.06417867221366</v>
      </c>
      <c r="K14071" s="1" t="s">
        <v>24</v>
      </c>
      <c r="L14071" s="1" t="s">
        <v>882</v>
      </c>
      <c r="M14071" s="3">
        <v>43924.550435625</v>
      </c>
    </row>
    <row r="14072">
      <c r="A14072" s="1">
        <v>14070.0</v>
      </c>
      <c r="B14072" s="1" t="s">
        <v>12</v>
      </c>
      <c r="C14072" s="1" t="s">
        <v>24306</v>
      </c>
      <c r="D14072" s="1" t="s">
        <v>411</v>
      </c>
      <c r="E14072" s="1" t="s">
        <v>6716</v>
      </c>
      <c r="F14072" s="1" t="s">
        <v>16</v>
      </c>
      <c r="G14072" s="1" t="s">
        <v>17</v>
      </c>
      <c r="H14072" s="1">
        <v>45.0</v>
      </c>
      <c r="I14072" s="3">
        <v>44082.291666666664</v>
      </c>
      <c r="J14072" s="1">
        <v>0.270217833781027</v>
      </c>
      <c r="K14072" s="1" t="s">
        <v>18</v>
      </c>
      <c r="M14072" s="3">
        <v>44082.320096689815</v>
      </c>
    </row>
    <row r="14073">
      <c r="A14073" s="1">
        <v>14071.0</v>
      </c>
      <c r="B14073" s="1" t="s">
        <v>303</v>
      </c>
      <c r="C14073" s="1" t="s">
        <v>24307</v>
      </c>
      <c r="D14073" s="1" t="s">
        <v>305</v>
      </c>
      <c r="E14073" s="1" t="s">
        <v>886</v>
      </c>
      <c r="F14073" s="1" t="s">
        <v>307</v>
      </c>
      <c r="G14073" s="1" t="s">
        <v>17</v>
      </c>
      <c r="H14073" s="1">
        <v>45.0</v>
      </c>
      <c r="I14073" s="3">
        <v>44104.229166666664</v>
      </c>
      <c r="J14073" s="1">
        <v>0.0</v>
      </c>
      <c r="K14073" s="1" t="s">
        <v>24</v>
      </c>
      <c r="M14073" s="3">
        <v>44103.32795572917</v>
      </c>
    </row>
    <row r="14074">
      <c r="A14074" s="1">
        <v>14072.0</v>
      </c>
      <c r="B14074" s="1" t="s">
        <v>1090</v>
      </c>
      <c r="C14074" s="1" t="s">
        <v>24308</v>
      </c>
      <c r="D14074" s="1" t="s">
        <v>1558</v>
      </c>
      <c r="E14074" s="1" t="s">
        <v>1559</v>
      </c>
      <c r="F14074" s="1" t="s">
        <v>1094</v>
      </c>
      <c r="G14074" s="1" t="s">
        <v>17</v>
      </c>
      <c r="H14074" s="1">
        <v>45.0</v>
      </c>
      <c r="I14074" s="3">
        <v>44246.291666666664</v>
      </c>
      <c r="J14074" s="1">
        <v>7.75635253665422</v>
      </c>
      <c r="K14074" s="1" t="s">
        <v>166</v>
      </c>
      <c r="L14074" s="1" t="s">
        <v>167</v>
      </c>
      <c r="M14074" s="3">
        <v>44246.74353148148</v>
      </c>
    </row>
    <row r="14075">
      <c r="A14075" s="1">
        <v>14073.0</v>
      </c>
      <c r="B14075" s="1" t="s">
        <v>2123</v>
      </c>
      <c r="C14075" s="1" t="s">
        <v>24309</v>
      </c>
      <c r="D14075" s="1" t="s">
        <v>613</v>
      </c>
      <c r="E14075" s="1" t="s">
        <v>24310</v>
      </c>
      <c r="F14075" s="1" t="s">
        <v>2127</v>
      </c>
      <c r="G14075" s="1" t="s">
        <v>39</v>
      </c>
      <c r="H14075" s="1">
        <v>45.0</v>
      </c>
      <c r="I14075" s="3">
        <v>44139.333333333336</v>
      </c>
      <c r="J14075" s="1">
        <v>3.85324359609037</v>
      </c>
      <c r="K14075" s="1" t="s">
        <v>56</v>
      </c>
      <c r="L14075" s="1" t="s">
        <v>113</v>
      </c>
      <c r="M14075" s="3">
        <v>44139.35742059028</v>
      </c>
    </row>
    <row r="14076">
      <c r="A14076" s="1">
        <v>14074.0</v>
      </c>
      <c r="B14076" s="1" t="s">
        <v>12</v>
      </c>
      <c r="C14076" s="1" t="s">
        <v>24311</v>
      </c>
      <c r="D14076" s="1" t="s">
        <v>925</v>
      </c>
      <c r="E14076" s="1" t="s">
        <v>15</v>
      </c>
      <c r="F14076" s="1" t="s">
        <v>16</v>
      </c>
      <c r="G14076" s="1" t="s">
        <v>17</v>
      </c>
      <c r="H14076" s="1">
        <v>45.0</v>
      </c>
      <c r="I14076" s="3">
        <v>43794.625</v>
      </c>
      <c r="J14076" s="1">
        <v>2.14824528244392</v>
      </c>
      <c r="K14076" s="1" t="s">
        <v>18</v>
      </c>
      <c r="M14076" s="3">
        <v>43794.66233204861</v>
      </c>
    </row>
    <row r="14077">
      <c r="A14077" s="1">
        <v>14075.0</v>
      </c>
      <c r="B14077" s="1" t="s">
        <v>273</v>
      </c>
      <c r="C14077" s="1" t="s">
        <v>24312</v>
      </c>
      <c r="D14077" s="1" t="s">
        <v>701</v>
      </c>
      <c r="E14077" s="1" t="s">
        <v>24313</v>
      </c>
      <c r="F14077" s="1" t="s">
        <v>277</v>
      </c>
      <c r="G14077" s="1" t="s">
        <v>39</v>
      </c>
      <c r="H14077" s="1">
        <v>45.0</v>
      </c>
      <c r="I14077" s="3">
        <v>44181.6875</v>
      </c>
      <c r="J14077" s="1">
        <v>3.07580251698031</v>
      </c>
      <c r="K14077" s="1" t="s">
        <v>24</v>
      </c>
      <c r="M14077" s="3">
        <v>44181.729661157406</v>
      </c>
    </row>
    <row r="14078">
      <c r="A14078" s="1">
        <v>14076.0</v>
      </c>
      <c r="B14078" s="1" t="s">
        <v>1372</v>
      </c>
      <c r="C14078" s="1" t="s">
        <v>24314</v>
      </c>
      <c r="D14078" s="1" t="s">
        <v>1494</v>
      </c>
      <c r="E14078" s="1" t="s">
        <v>24315</v>
      </c>
      <c r="F14078" s="1" t="s">
        <v>1375</v>
      </c>
      <c r="G14078" s="1" t="s">
        <v>45</v>
      </c>
      <c r="H14078" s="1">
        <v>45.0</v>
      </c>
      <c r="I14078" s="3">
        <v>44143.27567649305</v>
      </c>
      <c r="J14078" s="1">
        <v>1.7214835346138</v>
      </c>
      <c r="K14078" s="1" t="s">
        <v>1376</v>
      </c>
      <c r="L14078" s="1" t="s">
        <v>266</v>
      </c>
      <c r="M14078" s="3">
        <v>44143.303151712964</v>
      </c>
    </row>
    <row r="14079">
      <c r="A14079" s="1">
        <v>14077.0</v>
      </c>
      <c r="B14079" s="1" t="s">
        <v>9399</v>
      </c>
      <c r="C14079" s="1" t="s">
        <v>24316</v>
      </c>
      <c r="D14079" s="1" t="s">
        <v>211</v>
      </c>
      <c r="E14079" s="1" t="s">
        <v>9401</v>
      </c>
      <c r="F14079" s="1" t="s">
        <v>9402</v>
      </c>
      <c r="G14079" s="1" t="s">
        <v>17</v>
      </c>
      <c r="H14079" s="1">
        <v>45.0</v>
      </c>
      <c r="I14079" s="3">
        <v>44162.291666666664</v>
      </c>
      <c r="J14079" s="1">
        <v>5.91887589944507</v>
      </c>
      <c r="K14079" s="1" t="s">
        <v>24</v>
      </c>
      <c r="L14079" s="1" t="s">
        <v>741</v>
      </c>
      <c r="M14079" s="3">
        <v>44162.33991202546</v>
      </c>
    </row>
    <row r="14080">
      <c r="A14080" s="1">
        <v>14078.0</v>
      </c>
      <c r="B14080" s="1" t="s">
        <v>1726</v>
      </c>
      <c r="C14080" s="1" t="s">
        <v>24317</v>
      </c>
      <c r="D14080" s="1" t="s">
        <v>1728</v>
      </c>
      <c r="E14080" s="1" t="s">
        <v>1729</v>
      </c>
      <c r="F14080" s="1" t="s">
        <v>1730</v>
      </c>
      <c r="G14080" s="1" t="s">
        <v>17</v>
      </c>
      <c r="H14080" s="1">
        <v>45.0</v>
      </c>
      <c r="I14080" s="3">
        <v>43768.25</v>
      </c>
      <c r="J14080" s="1">
        <v>0.564685410735417</v>
      </c>
      <c r="K14080" s="1" t="s">
        <v>62</v>
      </c>
      <c r="M14080" s="3">
        <v>43769.295477465275</v>
      </c>
    </row>
    <row r="14081">
      <c r="A14081" s="1">
        <v>14079.0</v>
      </c>
      <c r="B14081" s="1" t="s">
        <v>1437</v>
      </c>
      <c r="C14081" s="1" t="s">
        <v>24318</v>
      </c>
      <c r="D14081" s="1" t="s">
        <v>784</v>
      </c>
      <c r="E14081" s="1" t="s">
        <v>24319</v>
      </c>
      <c r="F14081" s="1" t="s">
        <v>1440</v>
      </c>
      <c r="G14081" s="1" t="s">
        <v>17</v>
      </c>
      <c r="H14081" s="1">
        <v>45.0</v>
      </c>
      <c r="I14081" s="3">
        <v>44231.583333333336</v>
      </c>
      <c r="J14081" s="1">
        <v>3.38333411725573</v>
      </c>
      <c r="K14081" s="1" t="s">
        <v>24</v>
      </c>
      <c r="L14081" s="1" t="s">
        <v>365</v>
      </c>
      <c r="M14081" s="3">
        <v>44231.621296122685</v>
      </c>
    </row>
    <row r="14082">
      <c r="A14082" s="1">
        <v>14080.0</v>
      </c>
      <c r="B14082" s="1" t="s">
        <v>9330</v>
      </c>
      <c r="C14082" s="1" t="s">
        <v>24320</v>
      </c>
      <c r="D14082" s="1" t="s">
        <v>126</v>
      </c>
      <c r="E14082" s="1" t="s">
        <v>24321</v>
      </c>
      <c r="F14082" s="1" t="s">
        <v>9333</v>
      </c>
      <c r="G14082" s="1" t="s">
        <v>17</v>
      </c>
      <c r="H14082" s="1">
        <v>45.0</v>
      </c>
      <c r="I14082" s="3">
        <v>44137.416666666664</v>
      </c>
      <c r="J14082" s="1">
        <v>2.12734153923192</v>
      </c>
      <c r="K14082" s="1" t="s">
        <v>62</v>
      </c>
      <c r="M14082" s="3">
        <v>44137.40177049769</v>
      </c>
    </row>
    <row r="14083">
      <c r="A14083" s="1">
        <v>14081.0</v>
      </c>
      <c r="B14083" s="1" t="s">
        <v>2400</v>
      </c>
      <c r="C14083" s="1" t="s">
        <v>24322</v>
      </c>
      <c r="D14083" s="1" t="s">
        <v>6215</v>
      </c>
      <c r="E14083" s="1" t="s">
        <v>2403</v>
      </c>
      <c r="F14083" s="1" t="s">
        <v>2404</v>
      </c>
      <c r="G14083" s="1" t="s">
        <v>35</v>
      </c>
      <c r="H14083" s="1">
        <v>45.0</v>
      </c>
      <c r="I14083" s="3">
        <v>43482.166666666664</v>
      </c>
      <c r="J14083" s="1">
        <v>0.816453885377604</v>
      </c>
      <c r="K14083" s="1" t="s">
        <v>24</v>
      </c>
      <c r="M14083" s="3">
        <v>43482.221608865744</v>
      </c>
    </row>
    <row r="14084">
      <c r="A14084" s="1">
        <v>14082.0</v>
      </c>
      <c r="B14084" s="1" t="s">
        <v>2645</v>
      </c>
      <c r="C14084" s="1" t="s">
        <v>24323</v>
      </c>
      <c r="D14084" s="1" t="s">
        <v>2647</v>
      </c>
      <c r="E14084" s="1" t="s">
        <v>2648</v>
      </c>
      <c r="F14084" s="1" t="s">
        <v>2649</v>
      </c>
      <c r="G14084" s="1" t="s">
        <v>17</v>
      </c>
      <c r="H14084" s="1">
        <v>45.0</v>
      </c>
      <c r="I14084" s="3">
        <v>43862.583333333336</v>
      </c>
      <c r="J14084" s="1">
        <v>2.47158654513154</v>
      </c>
      <c r="K14084" s="1" t="s">
        <v>18</v>
      </c>
      <c r="M14084" s="3">
        <v>43862.61199613426</v>
      </c>
    </row>
    <row r="14085">
      <c r="A14085" s="1">
        <v>14083.0</v>
      </c>
      <c r="B14085" s="1" t="s">
        <v>1731</v>
      </c>
      <c r="C14085" s="1" t="s">
        <v>24324</v>
      </c>
      <c r="D14085" s="1" t="s">
        <v>813</v>
      </c>
      <c r="E14085" s="1" t="s">
        <v>3997</v>
      </c>
      <c r="F14085" s="1" t="s">
        <v>1734</v>
      </c>
      <c r="G14085" s="1" t="s">
        <v>17</v>
      </c>
      <c r="H14085" s="1">
        <v>45.0</v>
      </c>
      <c r="I14085" s="3">
        <v>43736.625</v>
      </c>
      <c r="J14085" s="1">
        <v>0.0129125892430659</v>
      </c>
      <c r="K14085" s="1" t="s">
        <v>18</v>
      </c>
      <c r="M14085" s="3">
        <v>43736.83222376157</v>
      </c>
    </row>
    <row r="14086">
      <c r="A14086" s="1">
        <v>14084.0</v>
      </c>
      <c r="B14086" s="1" t="s">
        <v>1731</v>
      </c>
      <c r="C14086" s="1" t="s">
        <v>24325</v>
      </c>
      <c r="D14086" s="1" t="s">
        <v>86</v>
      </c>
      <c r="E14086" s="1" t="s">
        <v>9861</v>
      </c>
      <c r="F14086" s="1" t="s">
        <v>1734</v>
      </c>
      <c r="G14086" s="1" t="s">
        <v>35</v>
      </c>
      <c r="H14086" s="1">
        <v>45.0</v>
      </c>
      <c r="I14086" s="3">
        <v>43643.625</v>
      </c>
      <c r="J14086" s="1">
        <v>1.24824618070305</v>
      </c>
      <c r="K14086" s="1" t="s">
        <v>18</v>
      </c>
      <c r="M14086" s="3">
        <v>43643.68551123843</v>
      </c>
    </row>
    <row r="14087">
      <c r="A14087" s="1">
        <v>14085.0</v>
      </c>
      <c r="B14087" s="1" t="s">
        <v>229</v>
      </c>
      <c r="C14087" s="1" t="s">
        <v>24326</v>
      </c>
      <c r="D14087" s="1" t="s">
        <v>968</v>
      </c>
      <c r="E14087" s="1" t="s">
        <v>6341</v>
      </c>
      <c r="F14087" s="1" t="s">
        <v>232</v>
      </c>
      <c r="G14087" s="1" t="s">
        <v>35</v>
      </c>
      <c r="H14087" s="1">
        <v>45.0</v>
      </c>
      <c r="I14087" s="3">
        <v>43851.625</v>
      </c>
      <c r="J14087" s="1">
        <v>4.0135807407655</v>
      </c>
      <c r="K14087" s="1" t="s">
        <v>24</v>
      </c>
      <c r="M14087" s="3">
        <v>43851.69704601852</v>
      </c>
    </row>
    <row r="14088">
      <c r="A14088" s="1">
        <v>14086.0</v>
      </c>
      <c r="B14088" s="1" t="s">
        <v>4270</v>
      </c>
      <c r="C14088" s="1" t="s">
        <v>24327</v>
      </c>
      <c r="D14088" s="1" t="s">
        <v>1096</v>
      </c>
      <c r="E14088" s="1" t="s">
        <v>24328</v>
      </c>
      <c r="F14088" s="1" t="s">
        <v>4273</v>
      </c>
      <c r="G14088" s="1" t="s">
        <v>39</v>
      </c>
      <c r="H14088" s="1">
        <v>45.0</v>
      </c>
      <c r="I14088" s="3">
        <v>43956.375</v>
      </c>
      <c r="J14088" s="1">
        <v>2.09744076651057</v>
      </c>
      <c r="K14088" s="1" t="s">
        <v>18</v>
      </c>
      <c r="M14088" s="3">
        <v>43956.46384085648</v>
      </c>
    </row>
    <row r="14089">
      <c r="A14089" s="1">
        <v>14087.0</v>
      </c>
      <c r="B14089" s="1" t="s">
        <v>282</v>
      </c>
      <c r="C14089" s="1" t="s">
        <v>24329</v>
      </c>
      <c r="D14089" s="1" t="s">
        <v>284</v>
      </c>
      <c r="E14089" s="1" t="s">
        <v>14983</v>
      </c>
      <c r="F14089" s="1" t="s">
        <v>286</v>
      </c>
      <c r="G14089" s="1" t="s">
        <v>17</v>
      </c>
      <c r="H14089" s="1">
        <v>45.0</v>
      </c>
      <c r="I14089" s="3">
        <v>44150.291666666664</v>
      </c>
      <c r="J14089" s="1">
        <v>1.90968027365406</v>
      </c>
      <c r="K14089" s="1" t="s">
        <v>218</v>
      </c>
      <c r="L14089" s="1" t="s">
        <v>287</v>
      </c>
      <c r="M14089" s="3">
        <v>44150.32578204861</v>
      </c>
    </row>
    <row r="14090">
      <c r="A14090" s="1">
        <v>14088.0</v>
      </c>
      <c r="B14090" s="1" t="s">
        <v>229</v>
      </c>
      <c r="C14090" s="1" t="s">
        <v>24330</v>
      </c>
      <c r="D14090" s="1" t="s">
        <v>1963</v>
      </c>
      <c r="E14090" s="1" t="s">
        <v>1072</v>
      </c>
      <c r="F14090" s="1" t="s">
        <v>232</v>
      </c>
      <c r="G14090" s="1" t="s">
        <v>35</v>
      </c>
      <c r="H14090" s="1">
        <v>45.0</v>
      </c>
      <c r="I14090" s="3">
        <v>44021.635416666664</v>
      </c>
      <c r="J14090" s="1">
        <v>4.58059261657986</v>
      </c>
      <c r="K14090" s="1" t="s">
        <v>24</v>
      </c>
      <c r="M14090" s="3">
        <v>44021.67736166667</v>
      </c>
    </row>
    <row r="14091">
      <c r="A14091" s="1">
        <v>14089.0</v>
      </c>
      <c r="B14091" s="1" t="s">
        <v>18330</v>
      </c>
      <c r="C14091" s="1" t="s">
        <v>24331</v>
      </c>
      <c r="D14091" s="1" t="s">
        <v>7784</v>
      </c>
      <c r="E14091" s="1" t="s">
        <v>24332</v>
      </c>
      <c r="F14091" s="1" t="s">
        <v>18333</v>
      </c>
      <c r="G14091" s="1" t="s">
        <v>89</v>
      </c>
      <c r="H14091" s="1">
        <v>45.0</v>
      </c>
      <c r="I14091" s="3">
        <v>43775.7968665625</v>
      </c>
      <c r="J14091" s="1">
        <v>1.29848527043451</v>
      </c>
      <c r="K14091" s="1" t="s">
        <v>83</v>
      </c>
      <c r="M14091" s="3">
        <v>43775.80728837963</v>
      </c>
    </row>
    <row r="14092">
      <c r="A14092" s="1">
        <v>14090.0</v>
      </c>
      <c r="B14092" s="1" t="s">
        <v>141</v>
      </c>
      <c r="C14092" s="1" t="s">
        <v>24333</v>
      </c>
      <c r="D14092" s="1" t="s">
        <v>4916</v>
      </c>
      <c r="E14092" s="1" t="s">
        <v>24334</v>
      </c>
      <c r="F14092" s="1" t="s">
        <v>175</v>
      </c>
      <c r="G14092" s="1" t="s">
        <v>39</v>
      </c>
      <c r="H14092" s="1">
        <v>45.0</v>
      </c>
      <c r="I14092" s="3">
        <v>43896.333333333336</v>
      </c>
      <c r="J14092" s="1">
        <v>0.968618740046238</v>
      </c>
      <c r="K14092" s="1" t="s">
        <v>46</v>
      </c>
      <c r="M14092" s="3">
        <v>43896.367674409725</v>
      </c>
    </row>
    <row r="14093">
      <c r="A14093" s="1">
        <v>14091.0</v>
      </c>
      <c r="B14093" s="1" t="s">
        <v>2339</v>
      </c>
      <c r="C14093" s="1" t="s">
        <v>24335</v>
      </c>
      <c r="D14093" s="1" t="s">
        <v>738</v>
      </c>
      <c r="E14093" s="1" t="s">
        <v>7196</v>
      </c>
      <c r="F14093" s="1" t="s">
        <v>2342</v>
      </c>
      <c r="G14093" s="1" t="s">
        <v>35</v>
      </c>
      <c r="H14093" s="1">
        <v>45.0</v>
      </c>
      <c r="I14093" s="3">
        <v>44250.666666666664</v>
      </c>
      <c r="J14093" s="1">
        <v>0.0</v>
      </c>
      <c r="K14093" s="1" t="s">
        <v>24</v>
      </c>
      <c r="M14093" s="3">
        <v>44250.74767449074</v>
      </c>
    </row>
    <row r="14094">
      <c r="A14094" s="1">
        <v>14092.0</v>
      </c>
      <c r="B14094" s="1" t="s">
        <v>12463</v>
      </c>
      <c r="C14094" s="1" t="s">
        <v>24336</v>
      </c>
      <c r="D14094" s="1" t="s">
        <v>378</v>
      </c>
      <c r="E14094" s="1" t="s">
        <v>12465</v>
      </c>
      <c r="F14094" s="1" t="s">
        <v>12466</v>
      </c>
      <c r="G14094" s="1" t="s">
        <v>35</v>
      </c>
      <c r="H14094" s="1">
        <v>45.0</v>
      </c>
      <c r="I14094" s="3">
        <v>44144.270833333336</v>
      </c>
      <c r="J14094" s="1">
        <v>1.51714898216114</v>
      </c>
      <c r="K14094" s="1" t="s">
        <v>62</v>
      </c>
      <c r="L14094" s="1" t="s">
        <v>12467</v>
      </c>
      <c r="M14094" s="3">
        <v>44144.3064984375</v>
      </c>
    </row>
    <row r="14095">
      <c r="A14095" s="1">
        <v>14093.0</v>
      </c>
      <c r="B14095" s="1" t="s">
        <v>119</v>
      </c>
      <c r="C14095" s="1" t="s">
        <v>24337</v>
      </c>
      <c r="D14095" s="1" t="s">
        <v>4454</v>
      </c>
      <c r="E14095" s="1" t="s">
        <v>24338</v>
      </c>
      <c r="F14095" s="1" t="s">
        <v>123</v>
      </c>
      <c r="G14095" s="1" t="s">
        <v>89</v>
      </c>
      <c r="H14095" s="1">
        <v>45.0</v>
      </c>
      <c r="I14095" s="3">
        <v>43864.610001030094</v>
      </c>
      <c r="J14095" s="1">
        <v>1.49347360445278</v>
      </c>
      <c r="K14095" s="1" t="s">
        <v>18</v>
      </c>
      <c r="M14095" s="3">
        <v>43864.609900752315</v>
      </c>
    </row>
    <row r="14096">
      <c r="A14096" s="1">
        <v>14094.0</v>
      </c>
      <c r="B14096" s="1" t="s">
        <v>6185</v>
      </c>
      <c r="C14096" s="1" t="s">
        <v>24339</v>
      </c>
      <c r="D14096" s="1" t="s">
        <v>998</v>
      </c>
      <c r="E14096" s="1" t="s">
        <v>24340</v>
      </c>
      <c r="F14096" s="1" t="s">
        <v>6188</v>
      </c>
      <c r="G14096" s="1" t="s">
        <v>89</v>
      </c>
      <c r="H14096" s="1">
        <v>45.0</v>
      </c>
      <c r="I14096" s="3">
        <v>43993.67767517361</v>
      </c>
      <c r="J14096" s="1">
        <v>1.68368364079005</v>
      </c>
      <c r="K14096" s="1" t="s">
        <v>24</v>
      </c>
      <c r="M14096" s="3">
        <v>43993.71380612269</v>
      </c>
    </row>
    <row r="14097">
      <c r="A14097" s="1">
        <v>14095.0</v>
      </c>
      <c r="B14097" s="1" t="s">
        <v>459</v>
      </c>
      <c r="C14097" s="1" t="s">
        <v>24341</v>
      </c>
      <c r="D14097" s="1" t="s">
        <v>461</v>
      </c>
      <c r="E14097" s="1" t="s">
        <v>462</v>
      </c>
      <c r="F14097" s="1" t="s">
        <v>463</v>
      </c>
      <c r="G14097" s="1" t="s">
        <v>17</v>
      </c>
      <c r="H14097" s="1">
        <v>45.0</v>
      </c>
      <c r="I14097" s="3">
        <v>44022.791666666664</v>
      </c>
      <c r="J14097" s="1">
        <v>0.100155384964278</v>
      </c>
      <c r="K14097" s="1" t="s">
        <v>24</v>
      </c>
      <c r="L14097" s="1" t="s">
        <v>464</v>
      </c>
      <c r="M14097" s="3">
        <v>44022.795518969906</v>
      </c>
    </row>
    <row r="14098">
      <c r="A14098" s="1">
        <v>14096.0</v>
      </c>
      <c r="B14098" s="1" t="s">
        <v>1299</v>
      </c>
      <c r="C14098" s="1" t="s">
        <v>24342</v>
      </c>
      <c r="D14098" s="1" t="s">
        <v>1301</v>
      </c>
      <c r="E14098" s="1" t="s">
        <v>4004</v>
      </c>
      <c r="F14098" s="1" t="s">
        <v>1303</v>
      </c>
      <c r="G14098" s="1" t="s">
        <v>17</v>
      </c>
      <c r="H14098" s="1">
        <v>45.0</v>
      </c>
      <c r="I14098" s="3">
        <v>44176.5625</v>
      </c>
      <c r="J14098" s="1">
        <v>3.59362928618947</v>
      </c>
      <c r="K14098" s="1" t="s">
        <v>56</v>
      </c>
      <c r="L14098" s="1" t="s">
        <v>113</v>
      </c>
      <c r="M14098" s="3">
        <v>44176.57257159722</v>
      </c>
    </row>
    <row r="14099">
      <c r="A14099" s="1">
        <v>14097.0</v>
      </c>
      <c r="B14099" s="1" t="s">
        <v>340</v>
      </c>
      <c r="C14099" s="1" t="s">
        <v>24343</v>
      </c>
      <c r="D14099" s="1" t="s">
        <v>342</v>
      </c>
      <c r="E14099" s="1" t="s">
        <v>24344</v>
      </c>
      <c r="F14099" s="1" t="s">
        <v>344</v>
      </c>
      <c r="G14099" s="1" t="s">
        <v>39</v>
      </c>
      <c r="H14099" s="1">
        <v>45.0</v>
      </c>
      <c r="I14099" s="3">
        <v>44197.666666666664</v>
      </c>
      <c r="J14099" s="1">
        <v>3.13657971581174</v>
      </c>
      <c r="K14099" s="1" t="s">
        <v>83</v>
      </c>
      <c r="M14099" s="3">
        <v>44197.963157847225</v>
      </c>
    </row>
    <row r="14100">
      <c r="A14100" s="1">
        <v>14098.0</v>
      </c>
      <c r="B14100" s="1" t="s">
        <v>319</v>
      </c>
      <c r="C14100" s="1" t="s">
        <v>24345</v>
      </c>
      <c r="D14100" s="1" t="s">
        <v>321</v>
      </c>
      <c r="E14100" s="1" t="s">
        <v>24346</v>
      </c>
      <c r="F14100" s="1" t="s">
        <v>323</v>
      </c>
      <c r="G14100" s="1" t="s">
        <v>39</v>
      </c>
      <c r="H14100" s="1">
        <v>45.0</v>
      </c>
      <c r="I14100" s="3">
        <v>43973.489583333336</v>
      </c>
      <c r="J14100" s="1">
        <v>2.25337436140057</v>
      </c>
      <c r="K14100" s="1" t="s">
        <v>24</v>
      </c>
      <c r="M14100" s="3">
        <v>43973.517211122686</v>
      </c>
    </row>
    <row r="14101">
      <c r="A14101" s="1">
        <v>14099.0</v>
      </c>
      <c r="B14101" s="1" t="s">
        <v>298</v>
      </c>
      <c r="C14101" s="1" t="s">
        <v>24347</v>
      </c>
      <c r="D14101" s="1" t="s">
        <v>211</v>
      </c>
      <c r="E14101" s="1" t="s">
        <v>3560</v>
      </c>
      <c r="F14101" s="1" t="s">
        <v>302</v>
      </c>
      <c r="G14101" s="1" t="s">
        <v>17</v>
      </c>
      <c r="H14101" s="1">
        <v>45.0</v>
      </c>
      <c r="I14101" s="3">
        <v>44051.395833333336</v>
      </c>
      <c r="J14101" s="1">
        <v>0.0</v>
      </c>
      <c r="K14101" s="1" t="s">
        <v>218</v>
      </c>
      <c r="M14101" s="3">
        <v>44051.4724766088</v>
      </c>
    </row>
    <row r="14102">
      <c r="A14102" s="1">
        <v>14100.0</v>
      </c>
      <c r="B14102" s="1" t="s">
        <v>2228</v>
      </c>
      <c r="C14102" s="1" t="s">
        <v>24348</v>
      </c>
      <c r="D14102" s="1" t="s">
        <v>5598</v>
      </c>
      <c r="E14102" s="1" t="s">
        <v>8144</v>
      </c>
      <c r="F14102" s="1" t="s">
        <v>2231</v>
      </c>
      <c r="G14102" s="1" t="s">
        <v>17</v>
      </c>
      <c r="H14102" s="1">
        <v>45.0</v>
      </c>
      <c r="I14102" s="3">
        <v>44119.416666666664</v>
      </c>
      <c r="J14102" s="1">
        <v>3.55500495613981</v>
      </c>
      <c r="K14102" s="1" t="s">
        <v>218</v>
      </c>
      <c r="L14102" s="1" t="s">
        <v>8145</v>
      </c>
      <c r="M14102" s="3">
        <v>44119.473028657405</v>
      </c>
    </row>
    <row r="14103">
      <c r="A14103" s="1">
        <v>14101.0</v>
      </c>
      <c r="B14103" s="1" t="s">
        <v>3541</v>
      </c>
      <c r="C14103" s="1" t="s">
        <v>24349</v>
      </c>
      <c r="D14103" s="1" t="s">
        <v>5158</v>
      </c>
      <c r="E14103" s="1" t="s">
        <v>20474</v>
      </c>
      <c r="F14103" s="1" t="s">
        <v>3544</v>
      </c>
      <c r="G14103" s="1" t="s">
        <v>17</v>
      </c>
      <c r="H14103" s="1">
        <v>45.0</v>
      </c>
      <c r="I14103" s="3">
        <v>44204.291666666664</v>
      </c>
      <c r="J14103" s="1">
        <v>3.22091348525874</v>
      </c>
      <c r="K14103" s="1" t="s">
        <v>511</v>
      </c>
      <c r="L14103" s="1" t="s">
        <v>1157</v>
      </c>
      <c r="M14103" s="3">
        <v>44204.32465150463</v>
      </c>
    </row>
    <row r="14104">
      <c r="A14104" s="1">
        <v>14102.0</v>
      </c>
      <c r="B14104" s="1" t="s">
        <v>632</v>
      </c>
      <c r="C14104" s="1" t="s">
        <v>24350</v>
      </c>
      <c r="D14104" s="1" t="s">
        <v>396</v>
      </c>
      <c r="E14104" s="1" t="s">
        <v>4879</v>
      </c>
      <c r="F14104" s="1" t="s">
        <v>635</v>
      </c>
      <c r="G14104" s="1" t="s">
        <v>35</v>
      </c>
      <c r="H14104" s="1">
        <v>45.0</v>
      </c>
      <c r="I14104" s="3">
        <v>43676.583333333336</v>
      </c>
      <c r="J14104" s="1">
        <v>2.43286547274685</v>
      </c>
      <c r="K14104" s="1" t="s">
        <v>83</v>
      </c>
      <c r="M14104" s="3">
        <v>43676.6144774537</v>
      </c>
    </row>
    <row r="14105">
      <c r="A14105" s="1">
        <v>14103.0</v>
      </c>
      <c r="B14105" s="1" t="s">
        <v>4502</v>
      </c>
      <c r="C14105" s="1" t="s">
        <v>24351</v>
      </c>
      <c r="D14105" s="1" t="s">
        <v>4504</v>
      </c>
      <c r="E14105" s="1" t="s">
        <v>7440</v>
      </c>
      <c r="F14105" s="1" t="s">
        <v>4506</v>
      </c>
      <c r="G14105" s="1" t="s">
        <v>17</v>
      </c>
      <c r="H14105" s="1">
        <v>45.0</v>
      </c>
      <c r="I14105" s="3">
        <v>44181.5625</v>
      </c>
      <c r="J14105" s="1">
        <v>0.761650592006219</v>
      </c>
      <c r="K14105" s="1" t="s">
        <v>62</v>
      </c>
      <c r="L14105" s="1" t="s">
        <v>671</v>
      </c>
      <c r="M14105" s="3">
        <v>44181.62601078704</v>
      </c>
    </row>
    <row r="14106">
      <c r="A14106" s="1">
        <v>14104.0</v>
      </c>
      <c r="B14106" s="1" t="s">
        <v>114</v>
      </c>
      <c r="C14106" s="1" t="s">
        <v>24352</v>
      </c>
      <c r="D14106" s="1" t="s">
        <v>116</v>
      </c>
      <c r="E14106" s="1" t="s">
        <v>117</v>
      </c>
      <c r="F14106" s="1" t="s">
        <v>118</v>
      </c>
      <c r="G14106" s="1" t="s">
        <v>17</v>
      </c>
      <c r="H14106" s="1">
        <v>45.0</v>
      </c>
      <c r="I14106" s="3">
        <v>44107.25</v>
      </c>
      <c r="J14106" s="1">
        <v>5.69049969411938</v>
      </c>
      <c r="K14106" s="1" t="s">
        <v>24</v>
      </c>
      <c r="M14106" s="3">
        <v>44107.29707211805</v>
      </c>
    </row>
    <row r="14107">
      <c r="A14107" s="1">
        <v>14105.0</v>
      </c>
      <c r="B14107" s="1" t="s">
        <v>887</v>
      </c>
      <c r="C14107" s="1" t="s">
        <v>24353</v>
      </c>
      <c r="D14107" s="1" t="s">
        <v>998</v>
      </c>
      <c r="E14107" s="1" t="s">
        <v>24354</v>
      </c>
      <c r="F14107" s="1" t="s">
        <v>891</v>
      </c>
      <c r="G14107" s="1" t="s">
        <v>89</v>
      </c>
      <c r="H14107" s="1">
        <v>45.0</v>
      </c>
      <c r="I14107" s="3">
        <v>44032.37688787037</v>
      </c>
      <c r="J14107" s="1">
        <v>1.61242102847768</v>
      </c>
      <c r="K14107" s="1" t="s">
        <v>24</v>
      </c>
      <c r="M14107" s="3">
        <v>44032.400923333335</v>
      </c>
    </row>
    <row r="14108">
      <c r="A14108" s="1">
        <v>14106.0</v>
      </c>
      <c r="B14108" s="1" t="s">
        <v>887</v>
      </c>
      <c r="C14108" s="1" t="s">
        <v>24355</v>
      </c>
      <c r="D14108" s="1" t="s">
        <v>5557</v>
      </c>
      <c r="E14108" s="1" t="s">
        <v>24356</v>
      </c>
      <c r="F14108" s="1" t="s">
        <v>891</v>
      </c>
      <c r="G14108" s="1" t="s">
        <v>39</v>
      </c>
      <c r="H14108" s="1">
        <v>45.0</v>
      </c>
      <c r="I14108" s="3">
        <v>43895.291666666664</v>
      </c>
      <c r="J14108" s="1">
        <v>1.47995269016261</v>
      </c>
      <c r="K14108" s="1" t="s">
        <v>24</v>
      </c>
      <c r="M14108" s="3">
        <v>43895.323347164354</v>
      </c>
    </row>
    <row r="14109">
      <c r="A14109" s="1">
        <v>14107.0</v>
      </c>
      <c r="B14109" s="1" t="s">
        <v>732</v>
      </c>
      <c r="C14109" s="1" t="s">
        <v>24357</v>
      </c>
      <c r="D14109" s="1" t="s">
        <v>3403</v>
      </c>
      <c r="E14109" s="1" t="s">
        <v>3404</v>
      </c>
      <c r="F14109" s="1" t="s">
        <v>735</v>
      </c>
      <c r="G14109" s="1" t="s">
        <v>17</v>
      </c>
      <c r="H14109" s="1">
        <v>45.0</v>
      </c>
      <c r="I14109" s="3">
        <v>44210.4375</v>
      </c>
      <c r="J14109" s="1">
        <v>2.13728582907448</v>
      </c>
      <c r="K14109" s="1" t="s">
        <v>24</v>
      </c>
      <c r="M14109" s="3">
        <v>44210.473308877314</v>
      </c>
    </row>
    <row r="14110">
      <c r="A14110" s="1">
        <v>14108.0</v>
      </c>
      <c r="B14110" s="1" t="s">
        <v>6185</v>
      </c>
      <c r="C14110" s="1" t="s">
        <v>24358</v>
      </c>
      <c r="D14110" s="1" t="s">
        <v>1150</v>
      </c>
      <c r="E14110" s="1" t="s">
        <v>24359</v>
      </c>
      <c r="F14110" s="1" t="s">
        <v>6188</v>
      </c>
      <c r="G14110" s="1" t="s">
        <v>39</v>
      </c>
      <c r="H14110" s="1">
        <v>45.0</v>
      </c>
      <c r="I14110" s="3">
        <v>44118.541666666664</v>
      </c>
      <c r="J14110" s="1">
        <v>1.60816923604739</v>
      </c>
      <c r="K14110" s="1" t="s">
        <v>24</v>
      </c>
      <c r="M14110" s="3">
        <v>44118.57022336806</v>
      </c>
    </row>
    <row r="14111">
      <c r="A14111" s="1">
        <v>14109.0</v>
      </c>
      <c r="B14111" s="1" t="s">
        <v>853</v>
      </c>
      <c r="C14111" s="1" t="s">
        <v>24360</v>
      </c>
      <c r="D14111" s="1" t="s">
        <v>1325</v>
      </c>
      <c r="E14111" s="1" t="s">
        <v>3431</v>
      </c>
      <c r="F14111" s="1" t="s">
        <v>856</v>
      </c>
      <c r="G14111" s="1" t="s">
        <v>17</v>
      </c>
      <c r="H14111" s="1">
        <v>45.0</v>
      </c>
      <c r="I14111" s="3">
        <v>44159.541666666664</v>
      </c>
      <c r="J14111" s="1">
        <v>2.1263340283453</v>
      </c>
      <c r="K14111" s="1" t="s">
        <v>18</v>
      </c>
      <c r="M14111" s="3">
        <v>44159.57802965278</v>
      </c>
    </row>
    <row r="14112">
      <c r="A14112" s="1">
        <v>14110.0</v>
      </c>
      <c r="B14112" s="1" t="s">
        <v>12701</v>
      </c>
      <c r="C14112" s="1" t="s">
        <v>24361</v>
      </c>
      <c r="D14112" s="1" t="s">
        <v>4852</v>
      </c>
      <c r="E14112" s="1" t="s">
        <v>24362</v>
      </c>
      <c r="F14112" s="1" t="s">
        <v>12704</v>
      </c>
      <c r="G14112" s="1" t="s">
        <v>39</v>
      </c>
      <c r="H14112" s="1">
        <v>45.0</v>
      </c>
      <c r="I14112" s="3">
        <v>44119.25</v>
      </c>
      <c r="J14112" s="1">
        <v>2.38293325089606</v>
      </c>
      <c r="K14112" s="1" t="s">
        <v>24</v>
      </c>
      <c r="L14112" s="1" t="s">
        <v>940</v>
      </c>
      <c r="M14112" s="3">
        <v>44119.27908652778</v>
      </c>
    </row>
    <row r="14113">
      <c r="A14113" s="1">
        <v>14111.0</v>
      </c>
      <c r="B14113" s="1" t="s">
        <v>4069</v>
      </c>
      <c r="C14113" s="1" t="s">
        <v>24363</v>
      </c>
      <c r="D14113" s="1" t="s">
        <v>889</v>
      </c>
      <c r="E14113" s="1" t="s">
        <v>24364</v>
      </c>
      <c r="F14113" s="1" t="s">
        <v>4072</v>
      </c>
      <c r="G14113" s="1" t="s">
        <v>39</v>
      </c>
      <c r="H14113" s="1">
        <v>45.0</v>
      </c>
      <c r="I14113" s="3">
        <v>44094.666666666664</v>
      </c>
      <c r="J14113" s="1">
        <v>2.48924080973985</v>
      </c>
      <c r="K14113" s="1" t="s">
        <v>24</v>
      </c>
      <c r="M14113" s="3">
        <v>44094.697409953704</v>
      </c>
    </row>
    <row r="14114">
      <c r="A14114" s="1">
        <v>14112.0</v>
      </c>
      <c r="B14114" s="1" t="s">
        <v>141</v>
      </c>
      <c r="C14114" s="1" t="s">
        <v>24365</v>
      </c>
      <c r="D14114" s="1" t="s">
        <v>14</v>
      </c>
      <c r="E14114" s="1" t="s">
        <v>24366</v>
      </c>
      <c r="F14114" s="1" t="s">
        <v>175</v>
      </c>
      <c r="G14114" s="1" t="s">
        <v>39</v>
      </c>
      <c r="H14114" s="1">
        <v>45.0</v>
      </c>
      <c r="I14114" s="3">
        <v>44066.458333333336</v>
      </c>
      <c r="J14114" s="1">
        <v>0.813284335293111</v>
      </c>
      <c r="K14114" s="1" t="s">
        <v>46</v>
      </c>
      <c r="M14114" s="3">
        <v>44066.49612476852</v>
      </c>
    </row>
    <row r="14115">
      <c r="A14115" s="1">
        <v>14113.0</v>
      </c>
      <c r="B14115" s="1" t="s">
        <v>3073</v>
      </c>
      <c r="C14115" s="1" t="s">
        <v>24367</v>
      </c>
      <c r="D14115" s="1" t="s">
        <v>2504</v>
      </c>
      <c r="E14115" s="1" t="s">
        <v>8326</v>
      </c>
      <c r="F14115" s="1" t="s">
        <v>3076</v>
      </c>
      <c r="G14115" s="1" t="s">
        <v>35</v>
      </c>
      <c r="H14115" s="1">
        <v>45.0</v>
      </c>
      <c r="I14115" s="3">
        <v>44208.604166666664</v>
      </c>
      <c r="J14115" s="1">
        <v>2.28321347491583</v>
      </c>
      <c r="K14115" s="1" t="s">
        <v>24</v>
      </c>
      <c r="M14115" s="3">
        <v>44208.63007803241</v>
      </c>
    </row>
    <row r="14116">
      <c r="A14116" s="1">
        <v>14114.0</v>
      </c>
      <c r="B14116" s="1" t="s">
        <v>536</v>
      </c>
      <c r="C14116" s="1" t="s">
        <v>24368</v>
      </c>
      <c r="D14116" s="1" t="s">
        <v>1255</v>
      </c>
      <c r="E14116" s="1" t="s">
        <v>1256</v>
      </c>
      <c r="F14116" s="1" t="s">
        <v>539</v>
      </c>
      <c r="G14116" s="1" t="s">
        <v>17</v>
      </c>
      <c r="H14116" s="1">
        <v>45.0</v>
      </c>
      <c r="I14116" s="3">
        <v>43889.25</v>
      </c>
      <c r="J14116" s="1">
        <v>3.81849616011821</v>
      </c>
      <c r="K14116" s="1" t="s">
        <v>83</v>
      </c>
      <c r="M14116" s="3">
        <v>43889.34808986111</v>
      </c>
    </row>
    <row r="14117">
      <c r="A14117" s="1">
        <v>14115.0</v>
      </c>
      <c r="B14117" s="1" t="s">
        <v>915</v>
      </c>
      <c r="C14117" s="1" t="s">
        <v>24369</v>
      </c>
      <c r="D14117" s="1" t="s">
        <v>503</v>
      </c>
      <c r="E14117" s="1" t="s">
        <v>24370</v>
      </c>
      <c r="F14117" s="1" t="s">
        <v>1253</v>
      </c>
      <c r="G14117" s="1" t="s">
        <v>39</v>
      </c>
      <c r="H14117" s="1">
        <v>45.0</v>
      </c>
      <c r="I14117" s="3">
        <v>44058.709027777775</v>
      </c>
      <c r="J14117" s="1">
        <v>0.0</v>
      </c>
      <c r="K14117" s="1" t="s">
        <v>62</v>
      </c>
      <c r="L14117" s="1" t="s">
        <v>9352</v>
      </c>
      <c r="M14117" s="3">
        <v>44058.72990297453</v>
      </c>
    </row>
    <row r="14118">
      <c r="A14118" s="1">
        <v>14116.0</v>
      </c>
      <c r="B14118" s="1" t="s">
        <v>572</v>
      </c>
      <c r="C14118" s="1" t="s">
        <v>24371</v>
      </c>
      <c r="D14118" s="1" t="s">
        <v>86</v>
      </c>
      <c r="E14118" s="1" t="s">
        <v>24372</v>
      </c>
      <c r="F14118" s="1" t="s">
        <v>575</v>
      </c>
      <c r="G14118" s="1" t="s">
        <v>39</v>
      </c>
      <c r="H14118" s="1">
        <v>45.0</v>
      </c>
      <c r="I14118" s="3">
        <v>43764.666666666664</v>
      </c>
      <c r="J14118" s="1">
        <v>0.0</v>
      </c>
      <c r="K14118" s="1" t="s">
        <v>18</v>
      </c>
      <c r="M14118" s="3">
        <v>43771.77094145834</v>
      </c>
    </row>
    <row r="14119">
      <c r="A14119" s="1">
        <v>14117.0</v>
      </c>
      <c r="B14119" s="1" t="s">
        <v>1272</v>
      </c>
      <c r="C14119" s="1" t="s">
        <v>24373</v>
      </c>
      <c r="D14119" s="1" t="s">
        <v>1274</v>
      </c>
      <c r="E14119" s="1" t="s">
        <v>1275</v>
      </c>
      <c r="F14119" s="1" t="s">
        <v>1276</v>
      </c>
      <c r="G14119" s="1" t="s">
        <v>17</v>
      </c>
      <c r="H14119" s="1">
        <v>45.0</v>
      </c>
      <c r="I14119" s="3">
        <v>44146.583333333336</v>
      </c>
      <c r="J14119" s="1">
        <v>2.13576799220856</v>
      </c>
      <c r="K14119" s="1" t="s">
        <v>62</v>
      </c>
      <c r="L14119" s="1" t="s">
        <v>129</v>
      </c>
      <c r="M14119" s="3">
        <v>44146.61462784722</v>
      </c>
    </row>
    <row r="14120">
      <c r="A14120" s="1">
        <v>14118.0</v>
      </c>
      <c r="B14120" s="1" t="s">
        <v>150</v>
      </c>
      <c r="C14120" s="1" t="s">
        <v>24374</v>
      </c>
      <c r="D14120" s="1" t="s">
        <v>116</v>
      </c>
      <c r="E14120" s="1" t="s">
        <v>5324</v>
      </c>
      <c r="F14120" s="1" t="s">
        <v>153</v>
      </c>
      <c r="G14120" s="1" t="s">
        <v>17</v>
      </c>
      <c r="H14120" s="1">
        <v>45.0</v>
      </c>
      <c r="I14120" s="3">
        <v>44002.6875</v>
      </c>
      <c r="J14120" s="1">
        <v>3.39922166312233</v>
      </c>
      <c r="K14120" s="1" t="s">
        <v>24</v>
      </c>
      <c r="L14120" s="1" t="s">
        <v>406</v>
      </c>
      <c r="M14120" s="3">
        <v>44002.786174050925</v>
      </c>
    </row>
    <row r="14121">
      <c r="A14121" s="1">
        <v>14119.0</v>
      </c>
      <c r="B14121" s="1" t="s">
        <v>4963</v>
      </c>
      <c r="C14121" s="1" t="s">
        <v>24375</v>
      </c>
      <c r="D14121" s="1" t="s">
        <v>1019</v>
      </c>
      <c r="E14121" s="1" t="s">
        <v>4965</v>
      </c>
      <c r="F14121" s="1" t="s">
        <v>4966</v>
      </c>
      <c r="G14121" s="1" t="s">
        <v>17</v>
      </c>
      <c r="H14121" s="1">
        <v>45.0</v>
      </c>
      <c r="I14121" s="3">
        <v>44176.614583333336</v>
      </c>
      <c r="J14121" s="1">
        <v>2.35073706129695</v>
      </c>
      <c r="K14121" s="1" t="s">
        <v>24</v>
      </c>
      <c r="L14121" s="1" t="s">
        <v>882</v>
      </c>
      <c r="M14121" s="3">
        <v>44176.64567563657</v>
      </c>
    </row>
    <row r="14122">
      <c r="A14122" s="1">
        <v>14120.0</v>
      </c>
      <c r="B14122" s="1" t="s">
        <v>887</v>
      </c>
      <c r="C14122" s="1" t="s">
        <v>24376</v>
      </c>
      <c r="D14122" s="1" t="s">
        <v>998</v>
      </c>
      <c r="E14122" s="1" t="s">
        <v>7643</v>
      </c>
      <c r="F14122" s="1" t="s">
        <v>891</v>
      </c>
      <c r="G14122" s="1" t="s">
        <v>17</v>
      </c>
      <c r="H14122" s="1">
        <v>45.0</v>
      </c>
      <c r="I14122" s="3">
        <v>44114.729166666664</v>
      </c>
      <c r="J14122" s="1">
        <v>1.29654731844948</v>
      </c>
      <c r="K14122" s="1" t="s">
        <v>24</v>
      </c>
      <c r="M14122" s="3">
        <v>44114.74941574074</v>
      </c>
    </row>
    <row r="14123">
      <c r="A14123" s="1">
        <v>14121.0</v>
      </c>
      <c r="B14123" s="1" t="s">
        <v>6708</v>
      </c>
      <c r="C14123" s="1" t="s">
        <v>24377</v>
      </c>
      <c r="D14123" s="1" t="s">
        <v>2380</v>
      </c>
      <c r="E14123" s="1" t="s">
        <v>24378</v>
      </c>
      <c r="F14123" s="1" t="s">
        <v>6711</v>
      </c>
      <c r="G14123" s="1" t="s">
        <v>39</v>
      </c>
      <c r="H14123" s="1">
        <v>45.0</v>
      </c>
      <c r="I14123" s="3">
        <v>43811.625</v>
      </c>
      <c r="J14123" s="1">
        <v>2.62575108068081</v>
      </c>
      <c r="K14123" s="1" t="s">
        <v>18</v>
      </c>
      <c r="M14123" s="3">
        <v>43811.65731819445</v>
      </c>
    </row>
    <row r="14124">
      <c r="A14124" s="1">
        <v>14122.0</v>
      </c>
      <c r="B14124" s="1" t="s">
        <v>184</v>
      </c>
      <c r="C14124" s="1" t="s">
        <v>24379</v>
      </c>
      <c r="D14124" s="1" t="s">
        <v>148</v>
      </c>
      <c r="E14124" s="1" t="s">
        <v>4447</v>
      </c>
      <c r="F14124" s="1" t="s">
        <v>187</v>
      </c>
      <c r="G14124" s="1" t="s">
        <v>17</v>
      </c>
      <c r="H14124" s="1">
        <v>45.0</v>
      </c>
      <c r="I14124" s="3">
        <v>44160.333333333336</v>
      </c>
      <c r="J14124" s="1">
        <v>1.06544016479987</v>
      </c>
      <c r="K14124" s="1" t="s">
        <v>24</v>
      </c>
      <c r="L14124" s="1" t="s">
        <v>188</v>
      </c>
      <c r="M14124" s="3">
        <v>44160.38440434028</v>
      </c>
    </row>
    <row r="14125">
      <c r="A14125" s="1">
        <v>14123.0</v>
      </c>
      <c r="B14125" s="1" t="s">
        <v>582</v>
      </c>
      <c r="C14125" s="1" t="s">
        <v>24380</v>
      </c>
      <c r="D14125" s="1" t="s">
        <v>93</v>
      </c>
      <c r="E14125" s="1" t="s">
        <v>2242</v>
      </c>
      <c r="F14125" s="1" t="s">
        <v>586</v>
      </c>
      <c r="G14125" s="1" t="s">
        <v>17</v>
      </c>
      <c r="H14125" s="1">
        <v>45.0</v>
      </c>
      <c r="I14125" s="3">
        <v>43868.625</v>
      </c>
      <c r="J14125" s="1">
        <v>1.77189037496618</v>
      </c>
      <c r="K14125" s="1" t="s">
        <v>24</v>
      </c>
      <c r="M14125" s="3">
        <v>43868.645706469906</v>
      </c>
    </row>
    <row r="14126">
      <c r="A14126" s="1">
        <v>14124.0</v>
      </c>
      <c r="B14126" s="1" t="s">
        <v>1260</v>
      </c>
      <c r="C14126" s="1" t="s">
        <v>24381</v>
      </c>
      <c r="D14126" s="1" t="s">
        <v>415</v>
      </c>
      <c r="E14126" s="1" t="s">
        <v>7014</v>
      </c>
      <c r="F14126" s="1" t="s">
        <v>1264</v>
      </c>
      <c r="G14126" s="1" t="s">
        <v>17</v>
      </c>
      <c r="H14126" s="1">
        <v>45.0</v>
      </c>
      <c r="I14126" s="3">
        <v>44109.604166666664</v>
      </c>
      <c r="J14126" s="1">
        <v>3.3073630847161</v>
      </c>
      <c r="K14126" s="1" t="s">
        <v>24</v>
      </c>
      <c r="L14126" s="1" t="s">
        <v>406</v>
      </c>
      <c r="M14126" s="3">
        <v>44109.61726380787</v>
      </c>
    </row>
    <row r="14127">
      <c r="A14127" s="1">
        <v>14125.0</v>
      </c>
      <c r="B14127" s="1" t="s">
        <v>824</v>
      </c>
      <c r="C14127" s="1" t="s">
        <v>24382</v>
      </c>
      <c r="D14127" s="1" t="s">
        <v>5622</v>
      </c>
      <c r="E14127" s="1" t="s">
        <v>8480</v>
      </c>
      <c r="F14127" s="1" t="s">
        <v>827</v>
      </c>
      <c r="G14127" s="1" t="s">
        <v>35</v>
      </c>
      <c r="H14127" s="1">
        <v>45.0</v>
      </c>
      <c r="I14127" s="3">
        <v>43551.208333333336</v>
      </c>
      <c r="J14127" s="1">
        <v>1.96716186258268</v>
      </c>
      <c r="K14127" s="1" t="s">
        <v>18</v>
      </c>
      <c r="M14127" s="3">
        <v>43551.27049505787</v>
      </c>
    </row>
    <row r="14128">
      <c r="A14128" s="1">
        <v>14126.0</v>
      </c>
      <c r="B14128" s="1" t="s">
        <v>7301</v>
      </c>
      <c r="C14128" s="1" t="s">
        <v>24383</v>
      </c>
      <c r="D14128" s="1" t="s">
        <v>5973</v>
      </c>
      <c r="E14128" s="1" t="s">
        <v>24384</v>
      </c>
      <c r="F14128" s="1" t="s">
        <v>7304</v>
      </c>
      <c r="G14128" s="1" t="s">
        <v>89</v>
      </c>
      <c r="H14128" s="1">
        <v>45.0</v>
      </c>
      <c r="I14128" s="3">
        <v>43987.4875990162</v>
      </c>
      <c r="J14128" s="1">
        <v>1.58627370557697</v>
      </c>
      <c r="K14128" s="1" t="s">
        <v>56</v>
      </c>
      <c r="M14128" s="3">
        <v>43987.70002740741</v>
      </c>
    </row>
    <row r="14129">
      <c r="A14129" s="1">
        <v>14127.0</v>
      </c>
      <c r="B14129" s="1" t="s">
        <v>293</v>
      </c>
      <c r="C14129" s="1" t="s">
        <v>24385</v>
      </c>
      <c r="D14129" s="1" t="s">
        <v>588</v>
      </c>
      <c r="E14129" s="1" t="s">
        <v>10519</v>
      </c>
      <c r="F14129" s="1" t="s">
        <v>297</v>
      </c>
      <c r="G14129" s="1" t="s">
        <v>17</v>
      </c>
      <c r="H14129" s="1">
        <v>45.0</v>
      </c>
      <c r="I14129" s="3">
        <v>43797.791666666664</v>
      </c>
      <c r="J14129" s="1">
        <v>0.601996184684884</v>
      </c>
      <c r="K14129" s="1" t="s">
        <v>62</v>
      </c>
      <c r="M14129" s="3">
        <v>43797.80996490741</v>
      </c>
    </row>
    <row r="14130">
      <c r="A14130" s="1">
        <v>14128.0</v>
      </c>
      <c r="B14130" s="1" t="s">
        <v>777</v>
      </c>
      <c r="C14130" s="1" t="s">
        <v>24386</v>
      </c>
      <c r="D14130" s="1" t="s">
        <v>779</v>
      </c>
      <c r="E14130" s="1" t="s">
        <v>780</v>
      </c>
      <c r="F14130" s="1" t="s">
        <v>781</v>
      </c>
      <c r="G14130" s="1" t="s">
        <v>35</v>
      </c>
      <c r="H14130" s="1">
        <v>45.0</v>
      </c>
      <c r="I14130" s="3">
        <v>44111.291666666664</v>
      </c>
      <c r="J14130" s="1">
        <v>1.47189785262179</v>
      </c>
      <c r="K14130" s="1" t="s">
        <v>18</v>
      </c>
      <c r="M14130" s="3">
        <v>44111.31493128472</v>
      </c>
    </row>
    <row r="14131">
      <c r="A14131" s="1">
        <v>14129.0</v>
      </c>
      <c r="B14131" s="1" t="s">
        <v>184</v>
      </c>
      <c r="C14131" s="1" t="s">
        <v>24387</v>
      </c>
      <c r="D14131" s="1" t="s">
        <v>148</v>
      </c>
      <c r="E14131" s="1" t="s">
        <v>8093</v>
      </c>
      <c r="F14131" s="1" t="s">
        <v>187</v>
      </c>
      <c r="G14131" s="1" t="s">
        <v>17</v>
      </c>
      <c r="H14131" s="1">
        <v>45.0</v>
      </c>
      <c r="I14131" s="3">
        <v>43914.40625</v>
      </c>
      <c r="J14131" s="1">
        <v>3.11247408875182</v>
      </c>
      <c r="K14131" s="1" t="s">
        <v>24</v>
      </c>
      <c r="M14131" s="3">
        <v>43914.45337525463</v>
      </c>
    </row>
    <row r="14132">
      <c r="A14132" s="1">
        <v>14130.0</v>
      </c>
      <c r="B14132" s="1" t="s">
        <v>119</v>
      </c>
      <c r="C14132" s="1" t="s">
        <v>24388</v>
      </c>
      <c r="D14132" s="1" t="s">
        <v>37</v>
      </c>
      <c r="E14132" s="1" t="s">
        <v>24389</v>
      </c>
      <c r="F14132" s="1" t="s">
        <v>123</v>
      </c>
      <c r="G14132" s="1" t="s">
        <v>39</v>
      </c>
      <c r="H14132" s="1">
        <v>45.0</v>
      </c>
      <c r="I14132" s="3">
        <v>44218.25</v>
      </c>
      <c r="J14132" s="1">
        <v>3.22079909113029</v>
      </c>
      <c r="K14132" s="1" t="s">
        <v>18</v>
      </c>
      <c r="M14132" s="3">
        <v>44218.28492342593</v>
      </c>
    </row>
    <row r="14133">
      <c r="A14133" s="1">
        <v>14131.0</v>
      </c>
      <c r="B14133" s="1" t="s">
        <v>7239</v>
      </c>
      <c r="C14133" s="1" t="s">
        <v>24390</v>
      </c>
      <c r="D14133" s="1" t="s">
        <v>9844</v>
      </c>
      <c r="E14133" s="1" t="s">
        <v>24391</v>
      </c>
      <c r="F14133" s="1" t="s">
        <v>7242</v>
      </c>
      <c r="G14133" s="1" t="s">
        <v>17</v>
      </c>
      <c r="H14133" s="1">
        <v>45.0</v>
      </c>
      <c r="I14133" s="3">
        <v>44143.666666666664</v>
      </c>
      <c r="J14133" s="1">
        <v>1.48234549799043</v>
      </c>
      <c r="K14133" s="1" t="s">
        <v>18</v>
      </c>
      <c r="M14133" s="3">
        <v>44143.66800679398</v>
      </c>
    </row>
    <row r="14134">
      <c r="A14134" s="1">
        <v>14132.0</v>
      </c>
      <c r="B14134" s="1" t="s">
        <v>303</v>
      </c>
      <c r="C14134" s="1" t="s">
        <v>24392</v>
      </c>
      <c r="D14134" s="1" t="s">
        <v>305</v>
      </c>
      <c r="E14134" s="1" t="s">
        <v>1950</v>
      </c>
      <c r="F14134" s="1" t="s">
        <v>307</v>
      </c>
      <c r="G14134" s="1" t="s">
        <v>17</v>
      </c>
      <c r="H14134" s="1">
        <v>45.0</v>
      </c>
      <c r="I14134" s="3">
        <v>43899.416666666664</v>
      </c>
      <c r="J14134" s="1">
        <v>1.44359086136744</v>
      </c>
      <c r="K14134" s="1" t="s">
        <v>24</v>
      </c>
      <c r="M14134" s="3">
        <v>43899.44320988426</v>
      </c>
    </row>
    <row r="14135">
      <c r="A14135" s="1">
        <v>14133.0</v>
      </c>
      <c r="B14135" s="1" t="s">
        <v>2543</v>
      </c>
      <c r="C14135" s="1" t="s">
        <v>24393</v>
      </c>
      <c r="D14135" s="1" t="s">
        <v>3138</v>
      </c>
      <c r="E14135" s="1" t="s">
        <v>5509</v>
      </c>
      <c r="F14135" s="1" t="s">
        <v>2546</v>
      </c>
      <c r="G14135" s="1" t="s">
        <v>17</v>
      </c>
      <c r="H14135" s="1">
        <v>45.0</v>
      </c>
      <c r="I14135" s="3">
        <v>43755.708333333336</v>
      </c>
      <c r="J14135" s="1">
        <v>3.81990133734916</v>
      </c>
      <c r="K14135" s="1" t="s">
        <v>18</v>
      </c>
      <c r="M14135" s="3">
        <v>43755.74992951389</v>
      </c>
    </row>
    <row r="14136">
      <c r="A14136" s="1">
        <v>14134.0</v>
      </c>
      <c r="B14136" s="1" t="s">
        <v>806</v>
      </c>
      <c r="C14136" s="1" t="s">
        <v>24394</v>
      </c>
      <c r="D14136" s="1" t="s">
        <v>1036</v>
      </c>
      <c r="E14136" s="1" t="s">
        <v>7758</v>
      </c>
      <c r="F14136" s="1" t="s">
        <v>810</v>
      </c>
      <c r="G14136" s="1" t="s">
        <v>35</v>
      </c>
      <c r="H14136" s="1">
        <v>45.0</v>
      </c>
      <c r="I14136" s="3">
        <v>44242.65625</v>
      </c>
      <c r="J14136" s="1">
        <v>2.68220075380271</v>
      </c>
      <c r="K14136" s="1" t="s">
        <v>24</v>
      </c>
      <c r="M14136" s="3">
        <v>44242.69058715278</v>
      </c>
    </row>
    <row r="14137">
      <c r="A14137" s="1">
        <v>14135.0</v>
      </c>
      <c r="B14137" s="1" t="s">
        <v>7459</v>
      </c>
      <c r="C14137" s="1" t="s">
        <v>24395</v>
      </c>
      <c r="D14137" s="1" t="s">
        <v>1140</v>
      </c>
      <c r="E14137" s="1" t="s">
        <v>24396</v>
      </c>
      <c r="F14137" s="1" t="s">
        <v>7462</v>
      </c>
      <c r="G14137" s="1" t="s">
        <v>39</v>
      </c>
      <c r="H14137" s="1">
        <v>45.0</v>
      </c>
      <c r="I14137" s="3">
        <v>44208.385416666664</v>
      </c>
      <c r="J14137" s="1">
        <v>2.56768440709994</v>
      </c>
      <c r="K14137" s="1" t="s">
        <v>24</v>
      </c>
      <c r="L14137" s="1" t="s">
        <v>1006</v>
      </c>
      <c r="M14137" s="3">
        <v>44208.42046987268</v>
      </c>
    </row>
    <row r="14138">
      <c r="A14138" s="1">
        <v>14136.0</v>
      </c>
      <c r="B14138" s="1" t="s">
        <v>303</v>
      </c>
      <c r="C14138" s="1" t="s">
        <v>24397</v>
      </c>
      <c r="D14138" s="1" t="s">
        <v>305</v>
      </c>
      <c r="E14138" s="1" t="s">
        <v>5127</v>
      </c>
      <c r="F14138" s="1" t="s">
        <v>307</v>
      </c>
      <c r="G14138" s="1" t="s">
        <v>17</v>
      </c>
      <c r="H14138" s="1">
        <v>45.0</v>
      </c>
      <c r="I14138" s="3">
        <v>44161.791666666664</v>
      </c>
      <c r="J14138" s="1">
        <v>0.884295022089763</v>
      </c>
      <c r="K14138" s="1" t="s">
        <v>24</v>
      </c>
      <c r="M14138" s="3">
        <v>44161.824761435186</v>
      </c>
    </row>
    <row r="14139">
      <c r="A14139" s="1">
        <v>14137.0</v>
      </c>
      <c r="B14139" s="1" t="s">
        <v>6777</v>
      </c>
      <c r="C14139" s="1" t="s">
        <v>24398</v>
      </c>
      <c r="D14139" s="1" t="s">
        <v>664</v>
      </c>
      <c r="E14139" s="1" t="s">
        <v>24399</v>
      </c>
      <c r="F14139" s="1" t="s">
        <v>6780</v>
      </c>
      <c r="G14139" s="1" t="s">
        <v>39</v>
      </c>
      <c r="H14139" s="1">
        <v>45.0</v>
      </c>
      <c r="I14139" s="3">
        <v>43646.583333333336</v>
      </c>
      <c r="J14139" s="1">
        <v>0.22100444310304</v>
      </c>
      <c r="K14139" s="1" t="s">
        <v>24</v>
      </c>
      <c r="M14139" s="3">
        <v>43648.57814893519</v>
      </c>
    </row>
    <row r="14140">
      <c r="A14140" s="1">
        <v>14138.0</v>
      </c>
      <c r="B14140" s="1" t="s">
        <v>1705</v>
      </c>
      <c r="C14140" s="1" t="s">
        <v>24400</v>
      </c>
      <c r="D14140" s="1" t="s">
        <v>470</v>
      </c>
      <c r="E14140" s="1" t="s">
        <v>24401</v>
      </c>
      <c r="F14140" s="1" t="s">
        <v>1708</v>
      </c>
      <c r="G14140" s="1" t="s">
        <v>89</v>
      </c>
      <c r="H14140" s="1">
        <v>45.0</v>
      </c>
      <c r="I14140" s="3">
        <v>44090.69245568287</v>
      </c>
      <c r="J14140" s="1">
        <v>0.828953573252786</v>
      </c>
      <c r="K14140" s="1" t="s">
        <v>1376</v>
      </c>
      <c r="M14140" s="3">
        <v>44090.726048888886</v>
      </c>
    </row>
    <row r="14141">
      <c r="A14141" s="1">
        <v>14139.0</v>
      </c>
      <c r="B14141" s="1" t="s">
        <v>385</v>
      </c>
      <c r="C14141" s="1" t="s">
        <v>24402</v>
      </c>
      <c r="D14141" s="1" t="s">
        <v>24403</v>
      </c>
      <c r="E14141" s="1" t="s">
        <v>24404</v>
      </c>
      <c r="F14141" s="1" t="s">
        <v>388</v>
      </c>
      <c r="G14141" s="1" t="s">
        <v>89</v>
      </c>
      <c r="H14141" s="1">
        <v>45.0</v>
      </c>
      <c r="I14141" s="3">
        <v>43844.737735208335</v>
      </c>
      <c r="J14141" s="1">
        <v>1.6885351471169</v>
      </c>
      <c r="K14141" s="1" t="s">
        <v>24</v>
      </c>
      <c r="M14141" s="3">
        <v>43844.77102768519</v>
      </c>
    </row>
    <row r="14142">
      <c r="A14142" s="1">
        <v>14140.0</v>
      </c>
      <c r="B14142" s="1" t="s">
        <v>536</v>
      </c>
      <c r="C14142" s="1" t="s">
        <v>24405</v>
      </c>
      <c r="D14142" s="1" t="s">
        <v>396</v>
      </c>
      <c r="E14142" s="1" t="s">
        <v>6271</v>
      </c>
      <c r="F14142" s="1" t="s">
        <v>539</v>
      </c>
      <c r="G14142" s="1" t="s">
        <v>35</v>
      </c>
      <c r="H14142" s="1">
        <v>45.0</v>
      </c>
      <c r="I14142" s="3">
        <v>43685.625</v>
      </c>
      <c r="J14142" s="1">
        <v>2.23831736275377</v>
      </c>
      <c r="K14142" s="1" t="s">
        <v>83</v>
      </c>
      <c r="M14142" s="3">
        <v>43685.654964594905</v>
      </c>
    </row>
    <row r="14143">
      <c r="A14143" s="1">
        <v>14141.0</v>
      </c>
      <c r="B14143" s="1" t="s">
        <v>611</v>
      </c>
      <c r="C14143" s="1" t="s">
        <v>24406</v>
      </c>
      <c r="D14143" s="1" t="s">
        <v>613</v>
      </c>
      <c r="E14143" s="1" t="s">
        <v>2655</v>
      </c>
      <c r="F14143" s="1" t="s">
        <v>615</v>
      </c>
      <c r="G14143" s="1" t="s">
        <v>17</v>
      </c>
      <c r="H14143" s="1">
        <v>45.0</v>
      </c>
      <c r="I14143" s="3">
        <v>44151.229166666664</v>
      </c>
      <c r="J14143" s="1">
        <v>1.58531900164212</v>
      </c>
      <c r="K14143" s="1" t="s">
        <v>616</v>
      </c>
      <c r="L14143" s="1" t="s">
        <v>617</v>
      </c>
      <c r="M14143" s="3">
        <v>44151.25456612268</v>
      </c>
    </row>
    <row r="14144">
      <c r="A14144" s="1">
        <v>14142.0</v>
      </c>
      <c r="B14144" s="1" t="s">
        <v>12</v>
      </c>
      <c r="C14144" s="1" t="s">
        <v>24407</v>
      </c>
      <c r="D14144" s="1" t="s">
        <v>411</v>
      </c>
      <c r="E14144" s="1" t="s">
        <v>1657</v>
      </c>
      <c r="F14144" s="1" t="s">
        <v>16</v>
      </c>
      <c r="G14144" s="1" t="s">
        <v>35</v>
      </c>
      <c r="H14144" s="1">
        <v>45.0</v>
      </c>
      <c r="I14144" s="3">
        <v>44141.291666666664</v>
      </c>
      <c r="J14144" s="1">
        <v>0.114681570313441</v>
      </c>
      <c r="K14144" s="1" t="s">
        <v>18</v>
      </c>
      <c r="M14144" s="3">
        <v>44141.31820836806</v>
      </c>
    </row>
    <row r="14145">
      <c r="A14145" s="1">
        <v>14143.0</v>
      </c>
      <c r="B14145" s="1" t="s">
        <v>24408</v>
      </c>
      <c r="C14145" s="1" t="s">
        <v>24409</v>
      </c>
      <c r="D14145" s="1" t="s">
        <v>1611</v>
      </c>
      <c r="E14145" s="1" t="s">
        <v>24410</v>
      </c>
      <c r="F14145" s="1" t="s">
        <v>24411</v>
      </c>
      <c r="G14145" s="1" t="s">
        <v>89</v>
      </c>
      <c r="H14145" s="1">
        <v>45.0</v>
      </c>
      <c r="I14145" s="3">
        <v>44137.728931840276</v>
      </c>
      <c r="J14145" s="1">
        <v>3.18388045996988</v>
      </c>
      <c r="K14145" s="1" t="s">
        <v>15335</v>
      </c>
      <c r="L14145" s="1" t="s">
        <v>3793</v>
      </c>
      <c r="M14145" s="3">
        <v>44137.76685136574</v>
      </c>
    </row>
    <row r="14146">
      <c r="A14146" s="1">
        <v>14144.0</v>
      </c>
      <c r="B14146" s="1" t="s">
        <v>385</v>
      </c>
      <c r="C14146" s="1" t="s">
        <v>24412</v>
      </c>
      <c r="D14146" s="1" t="s">
        <v>11972</v>
      </c>
      <c r="E14146" s="1" t="s">
        <v>24413</v>
      </c>
      <c r="F14146" s="1" t="s">
        <v>388</v>
      </c>
      <c r="G14146" s="1" t="s">
        <v>39</v>
      </c>
      <c r="H14146" s="1">
        <v>45.0</v>
      </c>
      <c r="I14146" s="3">
        <v>43697.291666666664</v>
      </c>
      <c r="J14146" s="1">
        <v>2.20483478894993</v>
      </c>
      <c r="K14146" s="1" t="s">
        <v>24</v>
      </c>
      <c r="M14146" s="3">
        <v>43697.32383451389</v>
      </c>
    </row>
    <row r="14147">
      <c r="A14147" s="1">
        <v>14145.0</v>
      </c>
      <c r="B14147" s="1" t="s">
        <v>536</v>
      </c>
      <c r="C14147" s="1" t="s">
        <v>24414</v>
      </c>
      <c r="D14147" s="1" t="s">
        <v>1255</v>
      </c>
      <c r="E14147" s="1" t="s">
        <v>1256</v>
      </c>
      <c r="F14147" s="1" t="s">
        <v>539</v>
      </c>
      <c r="G14147" s="1" t="s">
        <v>17</v>
      </c>
      <c r="H14147" s="1">
        <v>45.0</v>
      </c>
      <c r="I14147" s="3">
        <v>43883.25</v>
      </c>
      <c r="J14147" s="1">
        <v>1.18352683870933</v>
      </c>
      <c r="K14147" s="1" t="s">
        <v>83</v>
      </c>
      <c r="M14147" s="3">
        <v>43883.33264049768</v>
      </c>
    </row>
    <row r="14148">
      <c r="A14148" s="1">
        <v>14146.0</v>
      </c>
      <c r="B14148" s="1" t="s">
        <v>788</v>
      </c>
      <c r="C14148" s="1" t="s">
        <v>24415</v>
      </c>
      <c r="D14148" s="1" t="s">
        <v>869</v>
      </c>
      <c r="E14148" s="1" t="s">
        <v>1786</v>
      </c>
      <c r="F14148" s="1" t="s">
        <v>791</v>
      </c>
      <c r="G14148" s="1" t="s">
        <v>17</v>
      </c>
      <c r="H14148" s="1">
        <v>45.0</v>
      </c>
      <c r="I14148" s="3">
        <v>44236.708333333336</v>
      </c>
      <c r="J14148" s="1">
        <v>2.31057206432477</v>
      </c>
      <c r="K14148" s="1" t="s">
        <v>24</v>
      </c>
      <c r="M14148" s="3">
        <v>44236.73324902778</v>
      </c>
    </row>
    <row r="14149">
      <c r="A14149" s="1">
        <v>14147.0</v>
      </c>
      <c r="B14149" s="1" t="s">
        <v>2136</v>
      </c>
      <c r="C14149" s="1" t="s">
        <v>24416</v>
      </c>
      <c r="D14149" s="1" t="s">
        <v>2359</v>
      </c>
      <c r="E14149" s="1" t="s">
        <v>6919</v>
      </c>
      <c r="F14149" s="1" t="s">
        <v>2139</v>
      </c>
      <c r="G14149" s="1" t="s">
        <v>17</v>
      </c>
      <c r="H14149" s="1">
        <v>45.0</v>
      </c>
      <c r="I14149" s="3">
        <v>44172.791666666664</v>
      </c>
      <c r="J14149" s="1">
        <v>3.49505889352645</v>
      </c>
      <c r="K14149" s="1" t="s">
        <v>18</v>
      </c>
      <c r="L14149" s="1" t="s">
        <v>2140</v>
      </c>
      <c r="M14149" s="3">
        <v>44172.71406791667</v>
      </c>
    </row>
    <row r="14150">
      <c r="A14150" s="1">
        <v>14148.0</v>
      </c>
      <c r="B14150" s="1" t="s">
        <v>124</v>
      </c>
      <c r="C14150" s="1" t="s">
        <v>24417</v>
      </c>
      <c r="D14150" s="1" t="s">
        <v>1494</v>
      </c>
      <c r="E14150" s="1" t="s">
        <v>2133</v>
      </c>
      <c r="F14150" s="1" t="s">
        <v>128</v>
      </c>
      <c r="G14150" s="1" t="s">
        <v>17</v>
      </c>
      <c r="H14150" s="1">
        <v>45.0</v>
      </c>
      <c r="I14150" s="3">
        <v>44095.4375</v>
      </c>
      <c r="J14150" s="1">
        <v>1.51345473608584</v>
      </c>
      <c r="K14150" s="1" t="s">
        <v>62</v>
      </c>
      <c r="L14150" s="1" t="s">
        <v>129</v>
      </c>
      <c r="M14150" s="3">
        <v>44095.485519131944</v>
      </c>
    </row>
    <row r="14151">
      <c r="A14151" s="1">
        <v>14149.0</v>
      </c>
      <c r="B14151" s="1" t="s">
        <v>25</v>
      </c>
      <c r="C14151" s="1" t="s">
        <v>24418</v>
      </c>
      <c r="D14151" s="1" t="s">
        <v>103</v>
      </c>
      <c r="E14151" s="1" t="s">
        <v>24419</v>
      </c>
      <c r="F14151" s="1" t="s">
        <v>29</v>
      </c>
      <c r="G14151" s="1" t="s">
        <v>17</v>
      </c>
      <c r="H14151" s="1">
        <v>45.0</v>
      </c>
      <c r="I14151" s="3">
        <v>44108.666666666664</v>
      </c>
      <c r="J14151" s="1">
        <v>1.41785160905851</v>
      </c>
      <c r="K14151" s="1" t="s">
        <v>18</v>
      </c>
      <c r="L14151" s="1" t="s">
        <v>2140</v>
      </c>
      <c r="M14151" s="3">
        <v>44108.69829252315</v>
      </c>
    </row>
    <row r="14152">
      <c r="A14152" s="1">
        <v>14150.0</v>
      </c>
      <c r="B14152" s="1" t="s">
        <v>303</v>
      </c>
      <c r="C14152" s="1" t="s">
        <v>24420</v>
      </c>
      <c r="D14152" s="1" t="s">
        <v>305</v>
      </c>
      <c r="E14152" s="1" t="s">
        <v>3630</v>
      </c>
      <c r="F14152" s="1" t="s">
        <v>307</v>
      </c>
      <c r="G14152" s="1" t="s">
        <v>17</v>
      </c>
      <c r="H14152" s="1">
        <v>45.0</v>
      </c>
      <c r="I14152" s="3">
        <v>43942.229166666664</v>
      </c>
      <c r="J14152" s="1">
        <v>1.39266977113443</v>
      </c>
      <c r="K14152" s="1" t="s">
        <v>24</v>
      </c>
      <c r="M14152" s="3">
        <v>43942.26138247685</v>
      </c>
    </row>
    <row r="14153">
      <c r="A14153" s="1">
        <v>14151.0</v>
      </c>
      <c r="B14153" s="1" t="s">
        <v>401</v>
      </c>
      <c r="C14153" s="1" t="s">
        <v>24421</v>
      </c>
      <c r="D14153" s="1" t="s">
        <v>1978</v>
      </c>
      <c r="E14153" s="1" t="s">
        <v>5528</v>
      </c>
      <c r="F14153" s="1" t="s">
        <v>405</v>
      </c>
      <c r="G14153" s="1" t="s">
        <v>17</v>
      </c>
      <c r="H14153" s="1">
        <v>45.0</v>
      </c>
      <c r="I14153" s="3">
        <v>43846.333333333336</v>
      </c>
      <c r="J14153" s="1">
        <v>6.73858483809971</v>
      </c>
      <c r="K14153" s="1" t="s">
        <v>24</v>
      </c>
      <c r="M14153" s="3">
        <v>43846.38942420139</v>
      </c>
    </row>
    <row r="14154">
      <c r="A14154" s="1">
        <v>14152.0</v>
      </c>
      <c r="B14154" s="1" t="s">
        <v>2400</v>
      </c>
      <c r="C14154" s="1" t="s">
        <v>24422</v>
      </c>
      <c r="D14154" s="1" t="s">
        <v>6215</v>
      </c>
      <c r="E14154" s="1" t="s">
        <v>24423</v>
      </c>
      <c r="F14154" s="1" t="s">
        <v>2404</v>
      </c>
      <c r="G14154" s="1" t="s">
        <v>39</v>
      </c>
      <c r="H14154" s="1">
        <v>45.0</v>
      </c>
      <c r="I14154" s="3">
        <v>43471.75</v>
      </c>
      <c r="J14154" s="1">
        <v>1.32887126451301</v>
      </c>
      <c r="K14154" s="1" t="s">
        <v>24</v>
      </c>
      <c r="M14154" s="3">
        <v>43471.69175252315</v>
      </c>
    </row>
    <row r="14155">
      <c r="A14155" s="1">
        <v>14153.0</v>
      </c>
      <c r="B14155" s="1" t="s">
        <v>932</v>
      </c>
      <c r="C14155" s="1" t="s">
        <v>24424</v>
      </c>
      <c r="D14155" s="1" t="s">
        <v>2384</v>
      </c>
      <c r="E14155" s="1" t="s">
        <v>4467</v>
      </c>
      <c r="F14155" s="1" t="s">
        <v>936</v>
      </c>
      <c r="G14155" s="1" t="s">
        <v>17</v>
      </c>
      <c r="H14155" s="1">
        <v>45.0</v>
      </c>
      <c r="I14155" s="3">
        <v>43832.666666666664</v>
      </c>
      <c r="J14155" s="1">
        <v>6.81125327189834</v>
      </c>
      <c r="K14155" s="1" t="s">
        <v>159</v>
      </c>
      <c r="M14155" s="3">
        <v>43832.67606829861</v>
      </c>
    </row>
    <row r="14156">
      <c r="A14156" s="1">
        <v>14154.0</v>
      </c>
      <c r="B14156" s="1" t="s">
        <v>1289</v>
      </c>
      <c r="C14156" s="1" t="s">
        <v>24425</v>
      </c>
      <c r="D14156" s="1" t="s">
        <v>1666</v>
      </c>
      <c r="E14156" s="1" t="s">
        <v>7263</v>
      </c>
      <c r="F14156" s="1" t="s">
        <v>1293</v>
      </c>
      <c r="G14156" s="1" t="s">
        <v>35</v>
      </c>
      <c r="H14156" s="1">
        <v>45.0</v>
      </c>
      <c r="I14156" s="3">
        <v>43567.166666666664</v>
      </c>
      <c r="J14156" s="1">
        <v>0.00607853261638316</v>
      </c>
      <c r="K14156" s="1" t="s">
        <v>24</v>
      </c>
      <c r="M14156" s="3">
        <v>43567.20503240741</v>
      </c>
    </row>
    <row r="14157">
      <c r="A14157" s="1">
        <v>14155.0</v>
      </c>
      <c r="B14157" s="1" t="s">
        <v>229</v>
      </c>
      <c r="C14157" s="1" t="s">
        <v>24426</v>
      </c>
      <c r="D14157" s="1" t="s">
        <v>121</v>
      </c>
      <c r="E14157" s="1" t="s">
        <v>3177</v>
      </c>
      <c r="F14157" s="1" t="s">
        <v>232</v>
      </c>
      <c r="G14157" s="1" t="s">
        <v>35</v>
      </c>
      <c r="H14157" s="1">
        <v>45.0</v>
      </c>
      <c r="I14157" s="3">
        <v>43915.666666666664</v>
      </c>
      <c r="J14157" s="1">
        <v>3.96651444343144</v>
      </c>
      <c r="K14157" s="1" t="s">
        <v>24</v>
      </c>
      <c r="M14157" s="3">
        <v>43915.655877488425</v>
      </c>
    </row>
    <row r="14158">
      <c r="A14158" s="1">
        <v>14156.0</v>
      </c>
      <c r="B14158" s="1" t="s">
        <v>3945</v>
      </c>
      <c r="C14158" s="1" t="s">
        <v>24427</v>
      </c>
      <c r="D14158" s="1" t="s">
        <v>664</v>
      </c>
      <c r="E14158" s="1" t="s">
        <v>24428</v>
      </c>
      <c r="F14158" s="1" t="s">
        <v>3948</v>
      </c>
      <c r="G14158" s="1" t="s">
        <v>39</v>
      </c>
      <c r="H14158" s="1">
        <v>45.0</v>
      </c>
      <c r="I14158" s="3">
        <v>43677.666666666664</v>
      </c>
      <c r="J14158" s="1">
        <v>1.81292488323747</v>
      </c>
      <c r="K14158" s="1" t="s">
        <v>24</v>
      </c>
      <c r="M14158" s="3">
        <v>43677.696521018515</v>
      </c>
    </row>
    <row r="14159">
      <c r="A14159" s="1">
        <v>14157.0</v>
      </c>
      <c r="B14159" s="1" t="s">
        <v>24429</v>
      </c>
      <c r="C14159" s="1" t="s">
        <v>24430</v>
      </c>
      <c r="D14159" s="1" t="s">
        <v>23393</v>
      </c>
      <c r="E14159" s="1" t="s">
        <v>24431</v>
      </c>
      <c r="F14159" s="1" t="s">
        <v>24432</v>
      </c>
      <c r="G14159" s="1" t="s">
        <v>89</v>
      </c>
      <c r="H14159" s="1">
        <v>45.0</v>
      </c>
      <c r="I14159" s="3">
        <v>43803.727594965276</v>
      </c>
      <c r="J14159" s="1">
        <v>1.14123902248835</v>
      </c>
      <c r="K14159" s="1" t="s">
        <v>24</v>
      </c>
      <c r="M14159" s="3">
        <v>43803.7794640162</v>
      </c>
    </row>
    <row r="14160">
      <c r="A14160" s="1">
        <v>14158.0</v>
      </c>
      <c r="B14160" s="1" t="s">
        <v>1090</v>
      </c>
      <c r="C14160" s="1" t="s">
        <v>24433</v>
      </c>
      <c r="D14160" s="1" t="s">
        <v>4640</v>
      </c>
      <c r="E14160" s="1" t="s">
        <v>5222</v>
      </c>
      <c r="F14160" s="1" t="s">
        <v>1094</v>
      </c>
      <c r="G14160" s="1" t="s">
        <v>17</v>
      </c>
      <c r="H14160" s="1">
        <v>45.0</v>
      </c>
      <c r="I14160" s="3">
        <v>44062.208333333336</v>
      </c>
      <c r="J14160" s="1">
        <v>1.32608386612255</v>
      </c>
      <c r="K14160" s="1" t="s">
        <v>166</v>
      </c>
      <c r="L14160" s="1" t="s">
        <v>167</v>
      </c>
      <c r="M14160" s="3">
        <v>44062.236348796294</v>
      </c>
    </row>
    <row r="14161">
      <c r="A14161" s="1">
        <v>14159.0</v>
      </c>
      <c r="B14161" s="1" t="s">
        <v>758</v>
      </c>
      <c r="C14161" s="1" t="s">
        <v>24434</v>
      </c>
      <c r="D14161" s="1" t="s">
        <v>4912</v>
      </c>
      <c r="E14161" s="1" t="s">
        <v>24435</v>
      </c>
      <c r="F14161" s="1" t="s">
        <v>762</v>
      </c>
      <c r="G14161" s="1" t="s">
        <v>39</v>
      </c>
      <c r="H14161" s="1">
        <v>45.0</v>
      </c>
      <c r="I14161" s="3">
        <v>43894.25</v>
      </c>
      <c r="J14161" s="1">
        <v>0.211786118889522</v>
      </c>
      <c r="K14161" s="1" t="s">
        <v>159</v>
      </c>
      <c r="M14161" s="3">
        <v>43894.2861434375</v>
      </c>
    </row>
    <row r="14162">
      <c r="A14162" s="1">
        <v>14160.0</v>
      </c>
      <c r="B14162" s="1" t="s">
        <v>2948</v>
      </c>
      <c r="C14162" s="1" t="s">
        <v>24436</v>
      </c>
      <c r="D14162" s="1" t="s">
        <v>1549</v>
      </c>
      <c r="E14162" s="1" t="s">
        <v>2950</v>
      </c>
      <c r="F14162" s="1" t="s">
        <v>2951</v>
      </c>
      <c r="G14162" s="1" t="s">
        <v>17</v>
      </c>
      <c r="H14162" s="1">
        <v>45.0</v>
      </c>
      <c r="I14162" s="3">
        <v>43899.666666666664</v>
      </c>
      <c r="J14162" s="1">
        <v>1.33243812471783</v>
      </c>
      <c r="K14162" s="1" t="s">
        <v>83</v>
      </c>
      <c r="M14162" s="3">
        <v>43899.707663194444</v>
      </c>
    </row>
    <row r="14163">
      <c r="A14163" s="1">
        <v>14161.0</v>
      </c>
      <c r="B14163" s="1" t="s">
        <v>233</v>
      </c>
      <c r="C14163" s="1" t="s">
        <v>24437</v>
      </c>
      <c r="D14163" s="1" t="s">
        <v>1756</v>
      </c>
      <c r="E14163" s="1" t="s">
        <v>1757</v>
      </c>
      <c r="F14163" s="1" t="s">
        <v>237</v>
      </c>
      <c r="G14163" s="1" t="s">
        <v>35</v>
      </c>
      <c r="H14163" s="1">
        <v>45.0</v>
      </c>
      <c r="I14163" s="3">
        <v>44162.239583333336</v>
      </c>
      <c r="J14163" s="1">
        <v>2.02619901916262</v>
      </c>
      <c r="K14163" s="1" t="s">
        <v>24</v>
      </c>
      <c r="L14163" s="1" t="s">
        <v>238</v>
      </c>
      <c r="M14163" s="3">
        <v>44162.30191770833</v>
      </c>
    </row>
    <row r="14164">
      <c r="A14164" s="1">
        <v>14162.0</v>
      </c>
      <c r="B14164" s="1" t="s">
        <v>73</v>
      </c>
      <c r="C14164" s="1" t="s">
        <v>24438</v>
      </c>
      <c r="D14164" s="1" t="s">
        <v>75</v>
      </c>
      <c r="E14164" s="1" t="s">
        <v>24439</v>
      </c>
      <c r="F14164" s="1" t="s">
        <v>77</v>
      </c>
      <c r="G14164" s="1" t="s">
        <v>39</v>
      </c>
      <c r="H14164" s="1">
        <v>45.0</v>
      </c>
      <c r="I14164" s="3">
        <v>43484.291666666664</v>
      </c>
      <c r="J14164" s="1">
        <v>0.853121927285234</v>
      </c>
      <c r="K14164" s="1" t="s">
        <v>24</v>
      </c>
      <c r="M14164" s="3">
        <v>43484.33056646991</v>
      </c>
    </row>
    <row r="14165">
      <c r="A14165" s="1">
        <v>14163.0</v>
      </c>
      <c r="B14165" s="1" t="s">
        <v>119</v>
      </c>
      <c r="C14165" s="1" t="s">
        <v>24440</v>
      </c>
      <c r="D14165" s="1" t="s">
        <v>2521</v>
      </c>
      <c r="E14165" s="1" t="s">
        <v>24441</v>
      </c>
      <c r="F14165" s="1" t="s">
        <v>123</v>
      </c>
      <c r="G14165" s="1" t="s">
        <v>39</v>
      </c>
      <c r="H14165" s="1">
        <v>45.0</v>
      </c>
      <c r="I14165" s="3">
        <v>43857.583333333336</v>
      </c>
      <c r="J14165" s="1">
        <v>1.82926399423842</v>
      </c>
      <c r="K14165" s="1" t="s">
        <v>18</v>
      </c>
      <c r="M14165" s="3">
        <v>43857.61773048611</v>
      </c>
    </row>
    <row r="14166">
      <c r="A14166" s="1">
        <v>14164.0</v>
      </c>
      <c r="B14166" s="1" t="s">
        <v>4064</v>
      </c>
      <c r="C14166" s="1" t="s">
        <v>24442</v>
      </c>
      <c r="D14166" s="1" t="s">
        <v>315</v>
      </c>
      <c r="E14166" s="1" t="s">
        <v>24443</v>
      </c>
      <c r="F14166" s="1" t="s">
        <v>4068</v>
      </c>
      <c r="G14166" s="1" t="s">
        <v>89</v>
      </c>
      <c r="H14166" s="1">
        <v>45.0</v>
      </c>
      <c r="I14166" s="3">
        <v>44214.61595869213</v>
      </c>
      <c r="J14166" s="1">
        <v>5.078789803842</v>
      </c>
      <c r="K14166" s="1" t="s">
        <v>166</v>
      </c>
      <c r="M14166" s="3">
        <v>44214.65386337963</v>
      </c>
    </row>
    <row r="14167">
      <c r="A14167" s="1">
        <v>14165.0</v>
      </c>
      <c r="B14167" s="1" t="s">
        <v>3437</v>
      </c>
      <c r="C14167" s="1" t="s">
        <v>24444</v>
      </c>
      <c r="D14167" s="1" t="s">
        <v>2402</v>
      </c>
      <c r="E14167" s="1" t="s">
        <v>3439</v>
      </c>
      <c r="F14167" s="1" t="s">
        <v>3440</v>
      </c>
      <c r="G14167" s="1" t="s">
        <v>35</v>
      </c>
      <c r="H14167" s="1">
        <v>45.0</v>
      </c>
      <c r="I14167" s="3">
        <v>43487.208333333336</v>
      </c>
      <c r="J14167" s="1">
        <v>1.50976364631925</v>
      </c>
      <c r="K14167" s="1" t="s">
        <v>24</v>
      </c>
      <c r="M14167" s="3">
        <v>43487.27647013889</v>
      </c>
    </row>
    <row r="14168">
      <c r="A14168" s="1">
        <v>14166.0</v>
      </c>
      <c r="B14168" s="1" t="s">
        <v>1323</v>
      </c>
      <c r="C14168" s="1" t="s">
        <v>24445</v>
      </c>
      <c r="D14168" s="1" t="s">
        <v>1325</v>
      </c>
      <c r="E14168" s="1" t="s">
        <v>2308</v>
      </c>
      <c r="F14168" s="1" t="s">
        <v>2309</v>
      </c>
      <c r="G14168" s="1" t="s">
        <v>17</v>
      </c>
      <c r="H14168" s="1">
        <v>45.0</v>
      </c>
      <c r="I14168" s="3">
        <v>44143.416666666664</v>
      </c>
      <c r="J14168" s="1">
        <v>0.820227739830905</v>
      </c>
      <c r="K14168" s="1" t="s">
        <v>46</v>
      </c>
      <c r="M14168" s="3">
        <v>44143.44059003472</v>
      </c>
    </row>
    <row r="14169">
      <c r="A14169" s="1">
        <v>14167.0</v>
      </c>
      <c r="B14169" s="1" t="s">
        <v>389</v>
      </c>
      <c r="C14169" s="1" t="s">
        <v>24446</v>
      </c>
      <c r="D14169" s="1" t="s">
        <v>588</v>
      </c>
      <c r="E14169" s="1" t="s">
        <v>10064</v>
      </c>
      <c r="F14169" s="1" t="s">
        <v>393</v>
      </c>
      <c r="G14169" s="1" t="s">
        <v>17</v>
      </c>
      <c r="H14169" s="1">
        <v>45.0</v>
      </c>
      <c r="I14169" s="3">
        <v>43900.333333333336</v>
      </c>
      <c r="J14169" s="1">
        <v>2.30467012928425</v>
      </c>
      <c r="K14169" s="1" t="s">
        <v>18</v>
      </c>
      <c r="M14169" s="3">
        <v>43900.36956013889</v>
      </c>
    </row>
    <row r="14170">
      <c r="A14170" s="1">
        <v>14168.0</v>
      </c>
      <c r="B14170" s="1" t="s">
        <v>401</v>
      </c>
      <c r="C14170" s="1" t="s">
        <v>24447</v>
      </c>
      <c r="D14170" s="1" t="s">
        <v>10356</v>
      </c>
      <c r="E14170" s="1" t="s">
        <v>24448</v>
      </c>
      <c r="F14170" s="1" t="s">
        <v>405</v>
      </c>
      <c r="G14170" s="1" t="s">
        <v>39</v>
      </c>
      <c r="H14170" s="1">
        <v>45.0</v>
      </c>
      <c r="I14170" s="3">
        <v>44071.708333333336</v>
      </c>
      <c r="J14170" s="1">
        <v>9.09293316641224</v>
      </c>
      <c r="K14170" s="1" t="s">
        <v>24</v>
      </c>
      <c r="M14170" s="3">
        <v>44071.74734105324</v>
      </c>
    </row>
    <row r="14171">
      <c r="A14171" s="1">
        <v>14169.0</v>
      </c>
      <c r="B14171" s="1" t="s">
        <v>953</v>
      </c>
      <c r="C14171" s="1" t="s">
        <v>24449</v>
      </c>
      <c r="D14171" s="1" t="s">
        <v>121</v>
      </c>
      <c r="E14171" s="1" t="s">
        <v>1967</v>
      </c>
      <c r="F14171" s="1" t="s">
        <v>1040</v>
      </c>
      <c r="G14171" s="1" t="s">
        <v>17</v>
      </c>
      <c r="H14171" s="1">
        <v>45.0</v>
      </c>
      <c r="I14171" s="3">
        <v>44138.625</v>
      </c>
      <c r="J14171" s="1">
        <v>1.00264342655885</v>
      </c>
      <c r="K14171" s="1" t="s">
        <v>18</v>
      </c>
      <c r="M14171" s="3">
        <v>44138.68217961805</v>
      </c>
    </row>
    <row r="14172">
      <c r="A14172" s="1">
        <v>14170.0</v>
      </c>
      <c r="B14172" s="1" t="s">
        <v>273</v>
      </c>
      <c r="C14172" s="1" t="s">
        <v>24450</v>
      </c>
      <c r="D14172" s="1" t="s">
        <v>12395</v>
      </c>
      <c r="E14172" s="1" t="s">
        <v>24451</v>
      </c>
      <c r="F14172" s="1" t="s">
        <v>277</v>
      </c>
      <c r="G14172" s="1" t="s">
        <v>89</v>
      </c>
      <c r="H14172" s="1">
        <v>45.0</v>
      </c>
      <c r="I14172" s="3">
        <v>44180.685885833336</v>
      </c>
      <c r="J14172" s="1">
        <v>3.63723811893748</v>
      </c>
      <c r="K14172" s="1" t="s">
        <v>24</v>
      </c>
      <c r="M14172" s="3">
        <v>44180.723997905094</v>
      </c>
    </row>
    <row r="14173">
      <c r="A14173" s="1">
        <v>14171.0</v>
      </c>
      <c r="B14173" s="1" t="s">
        <v>9399</v>
      </c>
      <c r="C14173" s="1" t="s">
        <v>24452</v>
      </c>
      <c r="D14173" s="1" t="s">
        <v>1150</v>
      </c>
      <c r="E14173" s="1" t="s">
        <v>9401</v>
      </c>
      <c r="F14173" s="1" t="s">
        <v>9402</v>
      </c>
      <c r="G14173" s="1" t="s">
        <v>17</v>
      </c>
      <c r="H14173" s="1">
        <v>45.0</v>
      </c>
      <c r="I14173" s="3">
        <v>44158.791666666664</v>
      </c>
      <c r="J14173" s="1">
        <v>2.00375570775471</v>
      </c>
      <c r="K14173" s="1" t="s">
        <v>24</v>
      </c>
      <c r="L14173" s="1" t="s">
        <v>741</v>
      </c>
      <c r="M14173" s="3">
        <v>44158.80977802083</v>
      </c>
    </row>
    <row r="14174">
      <c r="A14174" s="1">
        <v>14172.0</v>
      </c>
      <c r="B14174" s="1" t="s">
        <v>184</v>
      </c>
      <c r="C14174" s="1" t="s">
        <v>24453</v>
      </c>
      <c r="D14174" s="1" t="s">
        <v>148</v>
      </c>
      <c r="E14174" s="1" t="s">
        <v>7849</v>
      </c>
      <c r="F14174" s="1" t="s">
        <v>187</v>
      </c>
      <c r="G14174" s="1" t="s">
        <v>17</v>
      </c>
      <c r="H14174" s="1">
        <v>45.0</v>
      </c>
      <c r="I14174" s="3">
        <v>43869.791666666664</v>
      </c>
      <c r="J14174" s="1">
        <v>3.77799181067564</v>
      </c>
      <c r="K14174" s="1" t="s">
        <v>24</v>
      </c>
      <c r="M14174" s="3">
        <v>43869.831650810185</v>
      </c>
    </row>
    <row r="14175">
      <c r="A14175" s="1">
        <v>14173.0</v>
      </c>
      <c r="B14175" s="1" t="s">
        <v>3662</v>
      </c>
      <c r="C14175" s="1" t="s">
        <v>24454</v>
      </c>
      <c r="D14175" s="1" t="s">
        <v>4531</v>
      </c>
      <c r="E14175" s="1" t="s">
        <v>24455</v>
      </c>
      <c r="F14175" s="1" t="s">
        <v>3665</v>
      </c>
      <c r="G14175" s="1" t="s">
        <v>89</v>
      </c>
      <c r="H14175" s="1">
        <v>45.0</v>
      </c>
      <c r="I14175" s="3">
        <v>44067.79113953704</v>
      </c>
      <c r="J14175" s="1">
        <v>2.64964246753247</v>
      </c>
      <c r="K14175" s="1" t="s">
        <v>24</v>
      </c>
      <c r="M14175" s="3">
        <v>44067.807891620374</v>
      </c>
    </row>
    <row r="14176">
      <c r="A14176" s="1">
        <v>14174.0</v>
      </c>
      <c r="B14176" s="1" t="s">
        <v>354</v>
      </c>
      <c r="C14176" s="1" t="s">
        <v>24456</v>
      </c>
      <c r="D14176" s="1" t="s">
        <v>1874</v>
      </c>
      <c r="E14176" s="1" t="s">
        <v>24457</v>
      </c>
      <c r="F14176" s="1" t="s">
        <v>358</v>
      </c>
      <c r="G14176" s="1" t="s">
        <v>39</v>
      </c>
      <c r="H14176" s="1">
        <v>45.0</v>
      </c>
      <c r="I14176" s="3">
        <v>44246.645833333336</v>
      </c>
      <c r="J14176" s="1">
        <v>0.0</v>
      </c>
      <c r="K14176" s="1" t="s">
        <v>24</v>
      </c>
      <c r="M14176" s="3">
        <v>44246.692343993054</v>
      </c>
    </row>
    <row r="14177">
      <c r="A14177" s="1">
        <v>14175.0</v>
      </c>
      <c r="B14177" s="1" t="s">
        <v>1315</v>
      </c>
      <c r="C14177" s="1" t="s">
        <v>24458</v>
      </c>
      <c r="D14177" s="1" t="s">
        <v>411</v>
      </c>
      <c r="E14177" s="1" t="s">
        <v>3089</v>
      </c>
      <c r="F14177" s="1" t="s">
        <v>1319</v>
      </c>
      <c r="G14177" s="1" t="s">
        <v>17</v>
      </c>
      <c r="H14177" s="1">
        <v>45.0</v>
      </c>
      <c r="I14177" s="3">
        <v>43862.541666666664</v>
      </c>
      <c r="J14177" s="1">
        <v>0.659643513362417</v>
      </c>
      <c r="K14177" s="1" t="s">
        <v>18</v>
      </c>
      <c r="M14177" s="3">
        <v>43862.565274837965</v>
      </c>
    </row>
    <row r="14178">
      <c r="A14178" s="1">
        <v>14176.0</v>
      </c>
      <c r="B14178" s="1" t="s">
        <v>10506</v>
      </c>
      <c r="C14178" s="1" t="s">
        <v>24459</v>
      </c>
      <c r="D14178" s="1" t="s">
        <v>653</v>
      </c>
      <c r="E14178" s="1" t="s">
        <v>14864</v>
      </c>
      <c r="F14178" s="1" t="s">
        <v>10509</v>
      </c>
      <c r="G14178" s="1" t="s">
        <v>17</v>
      </c>
      <c r="H14178" s="1">
        <v>45.0</v>
      </c>
      <c r="I14178" s="3">
        <v>44042.21875</v>
      </c>
      <c r="J14178" s="1">
        <v>1.31163887665803</v>
      </c>
      <c r="K14178" s="1" t="s">
        <v>46</v>
      </c>
      <c r="L14178" s="1" t="s">
        <v>2164</v>
      </c>
      <c r="M14178" s="3">
        <v>44042.24291652778</v>
      </c>
    </row>
    <row r="14179">
      <c r="A14179" s="1">
        <v>14177.0</v>
      </c>
      <c r="B14179" s="1" t="s">
        <v>12</v>
      </c>
      <c r="C14179" s="1" t="s">
        <v>24460</v>
      </c>
      <c r="D14179" s="1" t="s">
        <v>1813</v>
      </c>
      <c r="E14179" s="1" t="s">
        <v>24461</v>
      </c>
      <c r="F14179" s="1" t="s">
        <v>16</v>
      </c>
      <c r="G14179" s="1" t="s">
        <v>39</v>
      </c>
      <c r="H14179" s="1">
        <v>45.0</v>
      </c>
      <c r="I14179" s="3">
        <v>44153.625</v>
      </c>
      <c r="J14179" s="1">
        <v>0.889006790517647</v>
      </c>
      <c r="K14179" s="1" t="s">
        <v>18</v>
      </c>
      <c r="M14179" s="3">
        <v>44153.64794609954</v>
      </c>
    </row>
    <row r="14180">
      <c r="A14180" s="1">
        <v>14178.0</v>
      </c>
      <c r="B14180" s="1" t="s">
        <v>78</v>
      </c>
      <c r="C14180" s="1" t="s">
        <v>24462</v>
      </c>
      <c r="D14180" s="1" t="s">
        <v>86</v>
      </c>
      <c r="E14180" s="1" t="s">
        <v>81</v>
      </c>
      <c r="F14180" s="1" t="s">
        <v>82</v>
      </c>
      <c r="G14180" s="1" t="s">
        <v>17</v>
      </c>
      <c r="H14180" s="1">
        <v>45.0</v>
      </c>
      <c r="I14180" s="3">
        <v>43880.229166666664</v>
      </c>
      <c r="J14180" s="1">
        <v>0.824049464711376</v>
      </c>
      <c r="K14180" s="1" t="s">
        <v>83</v>
      </c>
      <c r="M14180" s="3">
        <v>43880.25014065972</v>
      </c>
    </row>
    <row r="14181">
      <c r="A14181" s="1">
        <v>14179.0</v>
      </c>
      <c r="B14181" s="1" t="s">
        <v>679</v>
      </c>
      <c r="C14181" s="1" t="s">
        <v>24463</v>
      </c>
      <c r="D14181" s="1" t="s">
        <v>37</v>
      </c>
      <c r="E14181" s="1" t="s">
        <v>681</v>
      </c>
      <c r="F14181" s="1" t="s">
        <v>682</v>
      </c>
      <c r="G14181" s="1" t="s">
        <v>17</v>
      </c>
      <c r="H14181" s="1">
        <v>45.0</v>
      </c>
      <c r="I14181" s="3">
        <v>44245.583333333336</v>
      </c>
      <c r="J14181" s="1">
        <v>2.61151336514565</v>
      </c>
      <c r="K14181" s="1" t="s">
        <v>18</v>
      </c>
      <c r="L14181" s="1" t="s">
        <v>683</v>
      </c>
      <c r="M14181" s="3">
        <v>44245.5943458912</v>
      </c>
    </row>
    <row r="14182">
      <c r="A14182" s="1">
        <v>14180.0</v>
      </c>
      <c r="B14182" s="1" t="s">
        <v>385</v>
      </c>
      <c r="C14182" s="1" t="s">
        <v>24464</v>
      </c>
      <c r="D14182" s="1" t="s">
        <v>116</v>
      </c>
      <c r="E14182" s="1" t="s">
        <v>833</v>
      </c>
      <c r="F14182" s="1" t="s">
        <v>388</v>
      </c>
      <c r="G14182" s="1" t="s">
        <v>17</v>
      </c>
      <c r="H14182" s="1">
        <v>45.0</v>
      </c>
      <c r="I14182" s="3">
        <v>44043.666666666664</v>
      </c>
      <c r="J14182" s="1">
        <v>0.0</v>
      </c>
      <c r="K14182" s="1" t="s">
        <v>24</v>
      </c>
      <c r="M14182" s="3">
        <v>44043.750175706016</v>
      </c>
    </row>
    <row r="14183">
      <c r="A14183" s="1">
        <v>14181.0</v>
      </c>
      <c r="B14183" s="1" t="s">
        <v>303</v>
      </c>
      <c r="C14183" s="1" t="s">
        <v>24465</v>
      </c>
      <c r="D14183" s="1" t="s">
        <v>1165</v>
      </c>
      <c r="E14183" s="1" t="s">
        <v>1295</v>
      </c>
      <c r="F14183" s="1" t="s">
        <v>307</v>
      </c>
      <c r="G14183" s="1" t="s">
        <v>17</v>
      </c>
      <c r="H14183" s="1">
        <v>45.0</v>
      </c>
      <c r="I14183" s="3">
        <v>43843.40625</v>
      </c>
      <c r="J14183" s="1">
        <v>1.4691089265192</v>
      </c>
      <c r="K14183" s="1" t="s">
        <v>24</v>
      </c>
      <c r="M14183" s="3">
        <v>43843.43141716435</v>
      </c>
    </row>
    <row r="14184">
      <c r="A14184" s="1">
        <v>14182.0</v>
      </c>
      <c r="B14184" s="1" t="s">
        <v>161</v>
      </c>
      <c r="C14184" s="1" t="s">
        <v>24466</v>
      </c>
      <c r="D14184" s="1" t="s">
        <v>163</v>
      </c>
      <c r="E14184" s="1" t="s">
        <v>11163</v>
      </c>
      <c r="F14184" s="1" t="s">
        <v>165</v>
      </c>
      <c r="G14184" s="1" t="s">
        <v>17</v>
      </c>
      <c r="H14184" s="1">
        <v>45.0</v>
      </c>
      <c r="I14184" s="3">
        <v>44200.208333333336</v>
      </c>
      <c r="J14184" s="1">
        <v>4.25271718081329</v>
      </c>
      <c r="K14184" s="1" t="s">
        <v>166</v>
      </c>
      <c r="L14184" s="1" t="s">
        <v>167</v>
      </c>
      <c r="M14184" s="3">
        <v>44200.24366721065</v>
      </c>
    </row>
    <row r="14185">
      <c r="A14185" s="1">
        <v>14183.0</v>
      </c>
      <c r="B14185" s="1" t="s">
        <v>5289</v>
      </c>
      <c r="C14185" s="1" t="s">
        <v>24467</v>
      </c>
      <c r="D14185" s="1" t="s">
        <v>211</v>
      </c>
      <c r="E14185" s="1" t="s">
        <v>24468</v>
      </c>
      <c r="F14185" s="1" t="s">
        <v>5292</v>
      </c>
      <c r="G14185" s="1" t="s">
        <v>17</v>
      </c>
      <c r="H14185" s="1">
        <v>45.0</v>
      </c>
      <c r="I14185" s="3">
        <v>44080.583333333336</v>
      </c>
      <c r="J14185" s="1">
        <v>1.72214283111675</v>
      </c>
      <c r="K14185" s="1" t="s">
        <v>689</v>
      </c>
      <c r="L14185" s="1" t="s">
        <v>12521</v>
      </c>
      <c r="M14185" s="3">
        <v>44080.5956175</v>
      </c>
    </row>
    <row r="14186">
      <c r="A14186" s="1">
        <v>14184.0</v>
      </c>
      <c r="B14186" s="1" t="s">
        <v>459</v>
      </c>
      <c r="C14186" s="1" t="s">
        <v>24469</v>
      </c>
      <c r="D14186" s="1" t="s">
        <v>461</v>
      </c>
      <c r="E14186" s="1" t="s">
        <v>2411</v>
      </c>
      <c r="F14186" s="1" t="s">
        <v>463</v>
      </c>
      <c r="G14186" s="1" t="s">
        <v>17</v>
      </c>
      <c r="H14186" s="1">
        <v>45.0</v>
      </c>
      <c r="I14186" s="3">
        <v>44221.25</v>
      </c>
      <c r="J14186" s="1">
        <v>0.272991690972524</v>
      </c>
      <c r="K14186" s="1" t="s">
        <v>24</v>
      </c>
      <c r="L14186" s="1" t="s">
        <v>464</v>
      </c>
      <c r="M14186" s="3">
        <v>44221.327945185185</v>
      </c>
    </row>
    <row r="14187">
      <c r="A14187" s="1">
        <v>14185.0</v>
      </c>
      <c r="B14187" s="1" t="s">
        <v>5034</v>
      </c>
      <c r="C14187" s="1" t="s">
        <v>24470</v>
      </c>
      <c r="D14187" s="1" t="s">
        <v>1865</v>
      </c>
      <c r="E14187" s="1" t="s">
        <v>24471</v>
      </c>
      <c r="F14187" s="1" t="s">
        <v>5037</v>
      </c>
      <c r="G14187" s="1" t="s">
        <v>35</v>
      </c>
      <c r="H14187" s="1">
        <v>45.0</v>
      </c>
      <c r="I14187" s="3">
        <v>43580.416666666664</v>
      </c>
      <c r="J14187" s="1">
        <v>0.192395997081563</v>
      </c>
      <c r="K14187" s="1" t="s">
        <v>24</v>
      </c>
      <c r="M14187" s="3">
        <v>43580.46089912037</v>
      </c>
    </row>
    <row r="14188">
      <c r="A14188" s="1">
        <v>14186.0</v>
      </c>
      <c r="B14188" s="1" t="s">
        <v>806</v>
      </c>
      <c r="C14188" s="1" t="s">
        <v>24472</v>
      </c>
      <c r="D14188" s="1" t="s">
        <v>808</v>
      </c>
      <c r="E14188" s="1" t="s">
        <v>809</v>
      </c>
      <c r="F14188" s="1" t="s">
        <v>810</v>
      </c>
      <c r="G14188" s="1" t="s">
        <v>35</v>
      </c>
      <c r="H14188" s="1">
        <v>45.0</v>
      </c>
      <c r="I14188" s="3">
        <v>44055.697916666664</v>
      </c>
      <c r="J14188" s="1">
        <v>2.88955616967398</v>
      </c>
      <c r="K14188" s="1" t="s">
        <v>24</v>
      </c>
      <c r="M14188" s="3">
        <v>44055.73583502315</v>
      </c>
    </row>
    <row r="14189">
      <c r="A14189" s="1">
        <v>14187.0</v>
      </c>
      <c r="B14189" s="1" t="s">
        <v>455</v>
      </c>
      <c r="C14189" s="1" t="s">
        <v>24473</v>
      </c>
      <c r="D14189" s="1" t="s">
        <v>116</v>
      </c>
      <c r="E14189" s="1" t="s">
        <v>546</v>
      </c>
      <c r="F14189" s="1" t="s">
        <v>458</v>
      </c>
      <c r="G14189" s="1" t="s">
        <v>17</v>
      </c>
      <c r="H14189" s="1">
        <v>45.0</v>
      </c>
      <c r="I14189" s="3">
        <v>44012.604166666664</v>
      </c>
      <c r="J14189" s="1">
        <v>2.62680964519939</v>
      </c>
      <c r="K14189" s="1" t="s">
        <v>24</v>
      </c>
      <c r="L14189" s="1" t="s">
        <v>406</v>
      </c>
      <c r="M14189" s="3">
        <v>44012.65895417824</v>
      </c>
    </row>
    <row r="14190">
      <c r="A14190" s="1">
        <v>14188.0</v>
      </c>
      <c r="B14190" s="1" t="s">
        <v>3758</v>
      </c>
      <c r="C14190" s="1" t="s">
        <v>24474</v>
      </c>
      <c r="D14190" s="1" t="s">
        <v>1506</v>
      </c>
      <c r="E14190" s="1" t="s">
        <v>24475</v>
      </c>
      <c r="F14190" s="1" t="s">
        <v>3761</v>
      </c>
      <c r="G14190" s="1" t="s">
        <v>39</v>
      </c>
      <c r="H14190" s="1">
        <v>45.0</v>
      </c>
      <c r="I14190" s="3">
        <v>43901.145833333336</v>
      </c>
      <c r="J14190" s="1">
        <v>2.98753384459596</v>
      </c>
      <c r="K14190" s="1" t="s">
        <v>166</v>
      </c>
      <c r="M14190" s="3">
        <v>43900.842242858795</v>
      </c>
    </row>
    <row r="14191">
      <c r="A14191" s="1">
        <v>14189.0</v>
      </c>
      <c r="B14191" s="1" t="s">
        <v>1048</v>
      </c>
      <c r="C14191" s="1" t="s">
        <v>24476</v>
      </c>
      <c r="D14191" s="1" t="s">
        <v>24477</v>
      </c>
      <c r="E14191" s="1" t="s">
        <v>24478</v>
      </c>
      <c r="F14191" s="1" t="s">
        <v>1051</v>
      </c>
      <c r="G14191" s="1" t="s">
        <v>89</v>
      </c>
      <c r="H14191" s="1">
        <v>45.0</v>
      </c>
      <c r="I14191" s="3">
        <v>44159.625</v>
      </c>
      <c r="J14191" s="1">
        <v>1.06791294074172</v>
      </c>
      <c r="K14191" s="1" t="s">
        <v>56</v>
      </c>
      <c r="M14191" s="3">
        <v>44159.65240303241</v>
      </c>
    </row>
    <row r="14192">
      <c r="A14192" s="1">
        <v>14190.0</v>
      </c>
      <c r="B14192" s="1" t="s">
        <v>2069</v>
      </c>
      <c r="C14192" s="1" t="s">
        <v>24479</v>
      </c>
      <c r="D14192" s="1" t="s">
        <v>326</v>
      </c>
      <c r="E14192" s="1" t="s">
        <v>10446</v>
      </c>
      <c r="F14192" s="1" t="s">
        <v>2072</v>
      </c>
      <c r="G14192" s="1" t="s">
        <v>17</v>
      </c>
      <c r="H14192" s="1">
        <v>45.0</v>
      </c>
      <c r="I14192" s="3">
        <v>44120.583333333336</v>
      </c>
      <c r="J14192" s="1">
        <v>0.0537562454536921</v>
      </c>
      <c r="K14192" s="1" t="s">
        <v>24</v>
      </c>
      <c r="M14192" s="3">
        <v>44120.677154351855</v>
      </c>
    </row>
    <row r="14193">
      <c r="A14193" s="1">
        <v>14191.0</v>
      </c>
      <c r="B14193" s="1" t="s">
        <v>1323</v>
      </c>
      <c r="C14193" s="1" t="s">
        <v>24480</v>
      </c>
      <c r="D14193" s="1" t="s">
        <v>1325</v>
      </c>
      <c r="E14193" s="1" t="s">
        <v>3192</v>
      </c>
      <c r="F14193" s="1" t="s">
        <v>1327</v>
      </c>
      <c r="G14193" s="1" t="s">
        <v>17</v>
      </c>
      <c r="H14193" s="1">
        <v>45.0</v>
      </c>
      <c r="I14193" s="3">
        <v>44107.427083333336</v>
      </c>
      <c r="J14193" s="1">
        <v>0.98127444689753</v>
      </c>
      <c r="K14193" s="1" t="s">
        <v>46</v>
      </c>
      <c r="M14193" s="3">
        <v>44107.48306082176</v>
      </c>
    </row>
    <row r="14194">
      <c r="A14194" s="1">
        <v>14192.0</v>
      </c>
      <c r="B14194" s="1" t="s">
        <v>501</v>
      </c>
      <c r="C14194" s="1" t="s">
        <v>24481</v>
      </c>
      <c r="D14194" s="1" t="s">
        <v>503</v>
      </c>
      <c r="E14194" s="1" t="s">
        <v>5083</v>
      </c>
      <c r="F14194" s="1" t="s">
        <v>505</v>
      </c>
      <c r="G14194" s="1" t="s">
        <v>17</v>
      </c>
      <c r="H14194" s="1">
        <v>45.0</v>
      </c>
      <c r="I14194" s="3">
        <v>43762.208333333336</v>
      </c>
      <c r="J14194" s="1">
        <v>0.530081615528953</v>
      </c>
      <c r="K14194" s="1" t="s">
        <v>18</v>
      </c>
      <c r="M14194" s="3">
        <v>43762.26308736111</v>
      </c>
    </row>
    <row r="14195">
      <c r="A14195" s="1">
        <v>14193.0</v>
      </c>
      <c r="B14195" s="1" t="s">
        <v>445</v>
      </c>
      <c r="C14195" s="1" t="s">
        <v>24482</v>
      </c>
      <c r="D14195" s="1" t="s">
        <v>5435</v>
      </c>
      <c r="E14195" s="1" t="s">
        <v>1626</v>
      </c>
      <c r="F14195" s="1" t="s">
        <v>449</v>
      </c>
      <c r="G14195" s="1" t="s">
        <v>17</v>
      </c>
      <c r="H14195" s="1">
        <v>45.0</v>
      </c>
      <c r="I14195" s="3">
        <v>43845.5</v>
      </c>
      <c r="J14195" s="1">
        <v>1.43308722874206</v>
      </c>
      <c r="K14195" s="1" t="s">
        <v>24</v>
      </c>
      <c r="M14195" s="3">
        <v>43845.53650770833</v>
      </c>
    </row>
    <row r="14196">
      <c r="A14196" s="1">
        <v>14194.0</v>
      </c>
      <c r="B14196" s="1" t="s">
        <v>119</v>
      </c>
      <c r="C14196" s="1" t="s">
        <v>24483</v>
      </c>
      <c r="D14196" s="1" t="s">
        <v>37</v>
      </c>
      <c r="E14196" s="1" t="s">
        <v>24484</v>
      </c>
      <c r="F14196" s="1" t="s">
        <v>123</v>
      </c>
      <c r="G14196" s="1" t="s">
        <v>39</v>
      </c>
      <c r="H14196" s="1">
        <v>45.0</v>
      </c>
      <c r="I14196" s="3">
        <v>44190.25</v>
      </c>
      <c r="J14196" s="1">
        <v>3.1503475347002</v>
      </c>
      <c r="K14196" s="1" t="s">
        <v>18</v>
      </c>
      <c r="M14196" s="3">
        <v>44190.25747357639</v>
      </c>
    </row>
    <row r="14197">
      <c r="A14197" s="1">
        <v>14195.0</v>
      </c>
      <c r="B14197" s="1" t="s">
        <v>184</v>
      </c>
      <c r="C14197" s="1" t="s">
        <v>24485</v>
      </c>
      <c r="D14197" s="1" t="s">
        <v>1297</v>
      </c>
      <c r="E14197" s="1" t="s">
        <v>1895</v>
      </c>
      <c r="F14197" s="1" t="s">
        <v>187</v>
      </c>
      <c r="G14197" s="1" t="s">
        <v>17</v>
      </c>
      <c r="H14197" s="1">
        <v>45.0</v>
      </c>
      <c r="I14197" s="3">
        <v>43798.75</v>
      </c>
      <c r="J14197" s="1">
        <v>2.71763038267409</v>
      </c>
      <c r="K14197" s="1" t="s">
        <v>24</v>
      </c>
      <c r="M14197" s="3">
        <v>43798.458091608794</v>
      </c>
    </row>
    <row r="14198">
      <c r="A14198" s="1">
        <v>14196.0</v>
      </c>
      <c r="B14198" s="1" t="s">
        <v>2253</v>
      </c>
      <c r="C14198" s="1" t="s">
        <v>24486</v>
      </c>
      <c r="D14198" s="1" t="s">
        <v>2255</v>
      </c>
      <c r="E14198" s="1" t="s">
        <v>2256</v>
      </c>
      <c r="F14198" s="1" t="s">
        <v>2257</v>
      </c>
      <c r="G14198" s="1" t="s">
        <v>35</v>
      </c>
      <c r="H14198" s="1">
        <v>45.0</v>
      </c>
      <c r="I14198" s="3">
        <v>44238.197916666664</v>
      </c>
      <c r="J14198" s="1">
        <v>2.49464068770629</v>
      </c>
      <c r="K14198" s="1" t="s">
        <v>24</v>
      </c>
      <c r="L14198" s="1" t="s">
        <v>135</v>
      </c>
      <c r="M14198" s="3">
        <v>44238.26588427083</v>
      </c>
    </row>
    <row r="14199">
      <c r="A14199" s="1">
        <v>14197.0</v>
      </c>
      <c r="B14199" s="1" t="s">
        <v>896</v>
      </c>
      <c r="C14199" s="1" t="s">
        <v>24487</v>
      </c>
      <c r="D14199" s="1" t="s">
        <v>2067</v>
      </c>
      <c r="E14199" s="1" t="s">
        <v>9686</v>
      </c>
      <c r="F14199" s="1" t="s">
        <v>900</v>
      </c>
      <c r="G14199" s="1" t="s">
        <v>17</v>
      </c>
      <c r="H14199" s="1">
        <v>45.0</v>
      </c>
      <c r="I14199" s="3">
        <v>44203.270833333336</v>
      </c>
      <c r="J14199" s="1">
        <v>2.39367791036226</v>
      </c>
      <c r="K14199" s="1" t="s">
        <v>24</v>
      </c>
      <c r="L14199" s="1" t="s">
        <v>741</v>
      </c>
      <c r="M14199" s="3">
        <v>44203.28310545139</v>
      </c>
    </row>
    <row r="14200">
      <c r="A14200" s="1">
        <v>14198.0</v>
      </c>
      <c r="B14200" s="1" t="s">
        <v>2877</v>
      </c>
      <c r="C14200" s="1" t="s">
        <v>24488</v>
      </c>
      <c r="D14200" s="1" t="s">
        <v>126</v>
      </c>
      <c r="E14200" s="1" t="s">
        <v>6748</v>
      </c>
      <c r="F14200" s="1" t="s">
        <v>2881</v>
      </c>
      <c r="G14200" s="1" t="s">
        <v>17</v>
      </c>
      <c r="H14200" s="1">
        <v>45.0</v>
      </c>
      <c r="I14200" s="3">
        <v>44142.333333333336</v>
      </c>
      <c r="J14200" s="1">
        <v>6.47088545699902</v>
      </c>
      <c r="K14200" s="1" t="s">
        <v>62</v>
      </c>
      <c r="M14200" s="3">
        <v>44142.35138637731</v>
      </c>
    </row>
    <row r="14201">
      <c r="A14201" s="1">
        <v>14199.0</v>
      </c>
      <c r="B14201" s="1" t="s">
        <v>6994</v>
      </c>
      <c r="C14201" s="1" t="s">
        <v>24489</v>
      </c>
      <c r="D14201" s="1" t="s">
        <v>2754</v>
      </c>
      <c r="E14201" s="1" t="s">
        <v>24490</v>
      </c>
      <c r="F14201" s="1" t="s">
        <v>6997</v>
      </c>
      <c r="G14201" s="1" t="s">
        <v>39</v>
      </c>
      <c r="H14201" s="1">
        <v>45.0</v>
      </c>
      <c r="I14201" s="3">
        <v>44091.625</v>
      </c>
      <c r="J14201" s="1">
        <v>2.9171057802276</v>
      </c>
      <c r="K14201" s="1" t="s">
        <v>24</v>
      </c>
      <c r="M14201" s="3">
        <v>44091.658418541665</v>
      </c>
    </row>
    <row r="14202">
      <c r="A14202" s="1">
        <v>14200.0</v>
      </c>
      <c r="B14202" s="1" t="s">
        <v>2891</v>
      </c>
      <c r="C14202" s="1" t="s">
        <v>24491</v>
      </c>
      <c r="D14202" s="1" t="s">
        <v>80</v>
      </c>
      <c r="E14202" s="1" t="s">
        <v>15668</v>
      </c>
      <c r="F14202" s="1" t="s">
        <v>2894</v>
      </c>
      <c r="G14202" s="1" t="s">
        <v>17</v>
      </c>
      <c r="H14202" s="1">
        <v>45.0</v>
      </c>
      <c r="I14202" s="3">
        <v>43845.208333333336</v>
      </c>
      <c r="J14202" s="1">
        <v>0.27294037866521</v>
      </c>
      <c r="K14202" s="1" t="s">
        <v>46</v>
      </c>
      <c r="M14202" s="3">
        <v>43845.2546222338</v>
      </c>
    </row>
    <row r="14203">
      <c r="A14203" s="1">
        <v>14201.0</v>
      </c>
      <c r="B14203" s="1" t="s">
        <v>953</v>
      </c>
      <c r="C14203" s="1" t="s">
        <v>24492</v>
      </c>
      <c r="D14203" s="1" t="s">
        <v>1243</v>
      </c>
      <c r="E14203" s="1" t="s">
        <v>1244</v>
      </c>
      <c r="F14203" s="1" t="s">
        <v>1040</v>
      </c>
      <c r="G14203" s="1" t="s">
        <v>17</v>
      </c>
      <c r="H14203" s="1">
        <v>45.0</v>
      </c>
      <c r="I14203" s="3">
        <v>43852.625</v>
      </c>
      <c r="J14203" s="1">
        <v>1.88933684780493</v>
      </c>
      <c r="K14203" s="1" t="s">
        <v>18</v>
      </c>
      <c r="M14203" s="3">
        <v>43852.63889398148</v>
      </c>
    </row>
    <row r="14204">
      <c r="A14204" s="1">
        <v>14202.0</v>
      </c>
      <c r="B14204" s="1" t="s">
        <v>1361</v>
      </c>
      <c r="C14204" s="1" t="s">
        <v>24493</v>
      </c>
      <c r="D14204" s="1" t="s">
        <v>1363</v>
      </c>
      <c r="E14204" s="1" t="s">
        <v>1364</v>
      </c>
      <c r="F14204" s="1" t="s">
        <v>1365</v>
      </c>
      <c r="G14204" s="1" t="s">
        <v>35</v>
      </c>
      <c r="H14204" s="1">
        <v>45.0</v>
      </c>
      <c r="I14204" s="3">
        <v>44237.208333333336</v>
      </c>
      <c r="J14204" s="1">
        <v>4.31397087236088</v>
      </c>
      <c r="K14204" s="1" t="s">
        <v>62</v>
      </c>
      <c r="L14204" s="1" t="s">
        <v>671</v>
      </c>
      <c r="M14204" s="3">
        <v>44237.24358094907</v>
      </c>
    </row>
    <row r="14205">
      <c r="A14205" s="1">
        <v>14203.0</v>
      </c>
      <c r="B14205" s="1" t="s">
        <v>2188</v>
      </c>
      <c r="C14205" s="1" t="s">
        <v>24494</v>
      </c>
      <c r="D14205" s="1" t="s">
        <v>3458</v>
      </c>
      <c r="E14205" s="1" t="s">
        <v>7296</v>
      </c>
      <c r="F14205" s="1" t="s">
        <v>2192</v>
      </c>
      <c r="G14205" s="1" t="s">
        <v>17</v>
      </c>
      <c r="H14205" s="1">
        <v>45.0</v>
      </c>
      <c r="I14205" s="3">
        <v>43839.208333333336</v>
      </c>
      <c r="J14205" s="1">
        <v>3.60453869751097</v>
      </c>
      <c r="K14205" s="1" t="s">
        <v>18</v>
      </c>
      <c r="M14205" s="3">
        <v>43839.25390849537</v>
      </c>
    </row>
    <row r="14206">
      <c r="A14206" s="1">
        <v>14204.0</v>
      </c>
      <c r="B14206" s="1" t="s">
        <v>1825</v>
      </c>
      <c r="C14206" s="1" t="s">
        <v>24495</v>
      </c>
      <c r="D14206" s="1" t="s">
        <v>1549</v>
      </c>
      <c r="E14206" s="1" t="s">
        <v>24496</v>
      </c>
      <c r="F14206" s="1" t="s">
        <v>1829</v>
      </c>
      <c r="G14206" s="1" t="s">
        <v>39</v>
      </c>
      <c r="H14206" s="1">
        <v>45.0</v>
      </c>
      <c r="I14206" s="3">
        <v>43819.208333333336</v>
      </c>
      <c r="J14206" s="1">
        <v>3.63620124695431</v>
      </c>
      <c r="K14206" s="1" t="s">
        <v>24</v>
      </c>
      <c r="M14206" s="3">
        <v>43819.24038231481</v>
      </c>
    </row>
    <row r="14207">
      <c r="A14207" s="1">
        <v>14205.0</v>
      </c>
      <c r="B14207" s="1" t="s">
        <v>1315</v>
      </c>
      <c r="C14207" s="1" t="s">
        <v>24497</v>
      </c>
      <c r="D14207" s="1" t="s">
        <v>411</v>
      </c>
      <c r="E14207" s="1" t="s">
        <v>16901</v>
      </c>
      <c r="F14207" s="1" t="s">
        <v>1319</v>
      </c>
      <c r="G14207" s="1" t="s">
        <v>17</v>
      </c>
      <c r="H14207" s="1">
        <v>45.0</v>
      </c>
      <c r="I14207" s="3">
        <v>44057.354166666664</v>
      </c>
      <c r="J14207" s="1">
        <v>0.0984159710669626</v>
      </c>
      <c r="K14207" s="1" t="s">
        <v>18</v>
      </c>
      <c r="M14207" s="3">
        <v>44057.37839706019</v>
      </c>
    </row>
    <row r="14208">
      <c r="A14208" s="1">
        <v>14206.0</v>
      </c>
      <c r="B14208" s="1" t="s">
        <v>282</v>
      </c>
      <c r="C14208" s="1" t="s">
        <v>24498</v>
      </c>
      <c r="D14208" s="1" t="s">
        <v>284</v>
      </c>
      <c r="E14208" s="1" t="s">
        <v>3914</v>
      </c>
      <c r="F14208" s="1" t="s">
        <v>286</v>
      </c>
      <c r="G14208" s="1" t="s">
        <v>35</v>
      </c>
      <c r="H14208" s="1">
        <v>45.0</v>
      </c>
      <c r="I14208" s="3">
        <v>44210.625</v>
      </c>
      <c r="J14208" s="1">
        <v>0.141990946779601</v>
      </c>
      <c r="K14208" s="1" t="s">
        <v>218</v>
      </c>
      <c r="L14208" s="1" t="s">
        <v>287</v>
      </c>
      <c r="M14208" s="3">
        <v>44210.677551354165</v>
      </c>
    </row>
    <row r="14209">
      <c r="A14209" s="1">
        <v>14207.0</v>
      </c>
      <c r="B14209" s="1" t="s">
        <v>1872</v>
      </c>
      <c r="C14209" s="1" t="s">
        <v>24499</v>
      </c>
      <c r="D14209" s="1" t="s">
        <v>532</v>
      </c>
      <c r="E14209" s="1" t="s">
        <v>15774</v>
      </c>
      <c r="F14209" s="1" t="s">
        <v>1876</v>
      </c>
      <c r="G14209" s="1" t="s">
        <v>17</v>
      </c>
      <c r="H14209" s="1">
        <v>45.0</v>
      </c>
      <c r="I14209" s="3">
        <v>44216.375</v>
      </c>
      <c r="J14209" s="1">
        <v>0.0</v>
      </c>
      <c r="K14209" s="1" t="s">
        <v>24</v>
      </c>
      <c r="L14209" s="1" t="s">
        <v>406</v>
      </c>
      <c r="M14209" s="3">
        <v>44216.41445502315</v>
      </c>
    </row>
    <row r="14210">
      <c r="A14210" s="1">
        <v>14208.0</v>
      </c>
      <c r="B14210" s="1" t="s">
        <v>2569</v>
      </c>
      <c r="C14210" s="1" t="s">
        <v>24500</v>
      </c>
      <c r="D14210" s="1" t="s">
        <v>6510</v>
      </c>
      <c r="E14210" s="1" t="s">
        <v>4198</v>
      </c>
      <c r="F14210" s="1" t="s">
        <v>2573</v>
      </c>
      <c r="G14210" s="1" t="s">
        <v>17</v>
      </c>
      <c r="H14210" s="1">
        <v>45.0</v>
      </c>
      <c r="I14210" s="3">
        <v>43836.666666666664</v>
      </c>
      <c r="J14210" s="1">
        <v>0.658391868065356</v>
      </c>
      <c r="K14210" s="1" t="s">
        <v>166</v>
      </c>
      <c r="M14210" s="3">
        <v>43836.67320315972</v>
      </c>
    </row>
    <row r="14211">
      <c r="A14211" s="1">
        <v>14209.0</v>
      </c>
      <c r="B14211" s="1" t="s">
        <v>141</v>
      </c>
      <c r="C14211" s="1" t="s">
        <v>24501</v>
      </c>
      <c r="D14211" s="1" t="s">
        <v>37</v>
      </c>
      <c r="E14211" s="1" t="s">
        <v>24502</v>
      </c>
      <c r="F14211" s="1" t="s">
        <v>144</v>
      </c>
      <c r="G14211" s="1" t="s">
        <v>89</v>
      </c>
      <c r="H14211" s="1">
        <v>45.0</v>
      </c>
      <c r="I14211" s="3">
        <v>44150.356012743054</v>
      </c>
      <c r="J14211" s="1">
        <v>1.00218640477831</v>
      </c>
      <c r="K14211" s="1" t="s">
        <v>46</v>
      </c>
      <c r="M14211" s="3">
        <v>44150.364662974534</v>
      </c>
    </row>
    <row r="14212">
      <c r="A14212" s="1">
        <v>14210.0</v>
      </c>
      <c r="B14212" s="1" t="s">
        <v>303</v>
      </c>
      <c r="C14212" s="1" t="s">
        <v>24503</v>
      </c>
      <c r="D14212" s="1" t="s">
        <v>305</v>
      </c>
      <c r="E14212" s="1" t="s">
        <v>1713</v>
      </c>
      <c r="F14212" s="1" t="s">
        <v>307</v>
      </c>
      <c r="G14212" s="1" t="s">
        <v>17</v>
      </c>
      <c r="H14212" s="1">
        <v>45.0</v>
      </c>
      <c r="I14212" s="3">
        <v>43871.416666666664</v>
      </c>
      <c r="J14212" s="1">
        <v>1.07995324462738</v>
      </c>
      <c r="K14212" s="1" t="s">
        <v>24</v>
      </c>
      <c r="M14212" s="3">
        <v>43871.43951244213</v>
      </c>
    </row>
    <row r="14213">
      <c r="A14213" s="1">
        <v>14211.0</v>
      </c>
      <c r="B14213" s="1" t="s">
        <v>354</v>
      </c>
      <c r="C14213" s="1" t="s">
        <v>24504</v>
      </c>
      <c r="D14213" s="1" t="s">
        <v>1853</v>
      </c>
      <c r="E14213" s="1" t="s">
        <v>1854</v>
      </c>
      <c r="F14213" s="1" t="s">
        <v>358</v>
      </c>
      <c r="G14213" s="1" t="s">
        <v>35</v>
      </c>
      <c r="H14213" s="1">
        <v>45.0</v>
      </c>
      <c r="I14213" s="3">
        <v>44086.666666666664</v>
      </c>
      <c r="J14213" s="1">
        <v>0.912749217475445</v>
      </c>
      <c r="K14213" s="1" t="s">
        <v>24</v>
      </c>
      <c r="M14213" s="3">
        <v>44086.67136645834</v>
      </c>
    </row>
    <row r="14214">
      <c r="A14214" s="1">
        <v>14212.0</v>
      </c>
      <c r="B14214" s="1" t="s">
        <v>7239</v>
      </c>
      <c r="C14214" s="1" t="s">
        <v>24505</v>
      </c>
      <c r="D14214" s="1" t="s">
        <v>2601</v>
      </c>
      <c r="E14214" s="1" t="s">
        <v>24506</v>
      </c>
      <c r="F14214" s="1" t="s">
        <v>7242</v>
      </c>
      <c r="G14214" s="1" t="s">
        <v>89</v>
      </c>
      <c r="H14214" s="1">
        <v>45.0</v>
      </c>
      <c r="I14214" s="3">
        <v>43849.751097569446</v>
      </c>
      <c r="J14214" s="1">
        <v>2.02138071681598</v>
      </c>
      <c r="K14214" s="1" t="s">
        <v>18</v>
      </c>
      <c r="M14214" s="3">
        <v>43849.760240497686</v>
      </c>
    </row>
    <row r="14215">
      <c r="A14215" s="1">
        <v>14213.0</v>
      </c>
      <c r="B14215" s="1" t="s">
        <v>2467</v>
      </c>
      <c r="C14215" s="1" t="s">
        <v>24507</v>
      </c>
      <c r="D14215" s="1" t="s">
        <v>2173</v>
      </c>
      <c r="E14215" s="1" t="s">
        <v>3328</v>
      </c>
      <c r="F14215" s="1" t="s">
        <v>2470</v>
      </c>
      <c r="G14215" s="1" t="s">
        <v>17</v>
      </c>
      <c r="H14215" s="1">
        <v>45.0</v>
      </c>
      <c r="I14215" s="3">
        <v>43804.583333333336</v>
      </c>
      <c r="J14215" s="1">
        <v>0.500123174894174</v>
      </c>
      <c r="K14215" s="1" t="s">
        <v>83</v>
      </c>
      <c r="M14215" s="3">
        <v>43804.62269858796</v>
      </c>
    </row>
    <row r="14216">
      <c r="A14216" s="1">
        <v>14214.0</v>
      </c>
      <c r="B14216" s="1" t="s">
        <v>3647</v>
      </c>
      <c r="C14216" s="1" t="s">
        <v>24508</v>
      </c>
      <c r="D14216" s="1" t="s">
        <v>3216</v>
      </c>
      <c r="E14216" s="1" t="s">
        <v>24509</v>
      </c>
      <c r="F14216" s="1" t="s">
        <v>3651</v>
      </c>
      <c r="G14216" s="1" t="s">
        <v>39</v>
      </c>
      <c r="H14216" s="1">
        <v>45.0</v>
      </c>
      <c r="I14216" s="3">
        <v>43869.8125</v>
      </c>
      <c r="J14216" s="1">
        <v>0.888781718210289</v>
      </c>
      <c r="K14216" s="1" t="s">
        <v>24</v>
      </c>
      <c r="M14216" s="3">
        <v>43869.84365934028</v>
      </c>
    </row>
    <row r="14217">
      <c r="A14217" s="1">
        <v>14215.0</v>
      </c>
      <c r="B14217" s="1" t="s">
        <v>4929</v>
      </c>
      <c r="C14217" s="1" t="s">
        <v>24510</v>
      </c>
      <c r="D14217" s="1" t="s">
        <v>21</v>
      </c>
      <c r="E14217" s="1" t="s">
        <v>16147</v>
      </c>
      <c r="F14217" s="1" t="s">
        <v>4932</v>
      </c>
      <c r="G14217" s="1" t="s">
        <v>17</v>
      </c>
      <c r="H14217" s="1">
        <v>45.0</v>
      </c>
      <c r="I14217" s="3">
        <v>43749.291666666664</v>
      </c>
      <c r="J14217" s="1">
        <v>2.29174927986391</v>
      </c>
      <c r="K14217" s="1" t="s">
        <v>24</v>
      </c>
      <c r="M14217" s="3">
        <v>43749.30719585648</v>
      </c>
    </row>
    <row r="14218">
      <c r="A14218" s="1">
        <v>14216.0</v>
      </c>
      <c r="B14218" s="1" t="s">
        <v>12</v>
      </c>
      <c r="C14218" s="1" t="s">
        <v>24511</v>
      </c>
      <c r="D14218" s="1" t="s">
        <v>411</v>
      </c>
      <c r="E14218" s="1" t="s">
        <v>1657</v>
      </c>
      <c r="F14218" s="1" t="s">
        <v>16</v>
      </c>
      <c r="G14218" s="1" t="s">
        <v>35</v>
      </c>
      <c r="H14218" s="1">
        <v>45.0</v>
      </c>
      <c r="I14218" s="3">
        <v>44141.625</v>
      </c>
      <c r="J14218" s="1">
        <v>0.615659679170008</v>
      </c>
      <c r="K14218" s="1" t="s">
        <v>18</v>
      </c>
      <c r="M14218" s="3">
        <v>44141.6290459375</v>
      </c>
    </row>
    <row r="14219">
      <c r="A14219" s="1">
        <v>14217.0</v>
      </c>
      <c r="B14219" s="1" t="s">
        <v>3909</v>
      </c>
      <c r="C14219" s="1" t="s">
        <v>24512</v>
      </c>
      <c r="D14219" s="1" t="s">
        <v>116</v>
      </c>
      <c r="E14219" s="1" t="s">
        <v>6623</v>
      </c>
      <c r="F14219" s="1" t="s">
        <v>3912</v>
      </c>
      <c r="G14219" s="1" t="s">
        <v>17</v>
      </c>
      <c r="H14219" s="1">
        <v>45.0</v>
      </c>
      <c r="I14219" s="3">
        <v>43920.333333333336</v>
      </c>
      <c r="J14219" s="1">
        <v>4.42533033436022</v>
      </c>
      <c r="K14219" s="1" t="s">
        <v>24</v>
      </c>
      <c r="M14219" s="3">
        <v>43920.365495046295</v>
      </c>
    </row>
    <row r="14220">
      <c r="A14220" s="1">
        <v>14218.0</v>
      </c>
      <c r="B14220" s="1" t="s">
        <v>303</v>
      </c>
      <c r="C14220" s="1" t="s">
        <v>24513</v>
      </c>
      <c r="D14220" s="1" t="s">
        <v>305</v>
      </c>
      <c r="E14220" s="1" t="s">
        <v>3630</v>
      </c>
      <c r="F14220" s="1" t="s">
        <v>307</v>
      </c>
      <c r="G14220" s="1" t="s">
        <v>17</v>
      </c>
      <c r="H14220" s="1">
        <v>45.0</v>
      </c>
      <c r="I14220" s="3">
        <v>43950.229166666664</v>
      </c>
      <c r="J14220" s="1">
        <v>1.07024994475405</v>
      </c>
      <c r="K14220" s="1" t="s">
        <v>24</v>
      </c>
      <c r="M14220" s="3">
        <v>43950.262331527774</v>
      </c>
    </row>
    <row r="14221">
      <c r="A14221" s="1">
        <v>14219.0</v>
      </c>
      <c r="B14221" s="1" t="s">
        <v>8644</v>
      </c>
      <c r="C14221" s="1" t="s">
        <v>24514</v>
      </c>
      <c r="D14221" s="1" t="s">
        <v>75</v>
      </c>
      <c r="E14221" s="1" t="s">
        <v>24515</v>
      </c>
      <c r="F14221" s="1" t="s">
        <v>8647</v>
      </c>
      <c r="G14221" s="1" t="s">
        <v>39</v>
      </c>
      <c r="H14221" s="1">
        <v>45.0</v>
      </c>
      <c r="I14221" s="3">
        <v>43481.791666666664</v>
      </c>
      <c r="J14221" s="1">
        <v>1.13090039757133</v>
      </c>
      <c r="K14221" s="1" t="s">
        <v>24</v>
      </c>
      <c r="M14221" s="3">
        <v>43481.74679081018</v>
      </c>
    </row>
    <row r="14222">
      <c r="A14222" s="1">
        <v>14220.0</v>
      </c>
      <c r="B14222" s="1" t="s">
        <v>991</v>
      </c>
      <c r="C14222" s="1" t="s">
        <v>24516</v>
      </c>
      <c r="D14222" s="1" t="s">
        <v>37</v>
      </c>
      <c r="E14222" s="1" t="s">
        <v>24517</v>
      </c>
      <c r="F14222" s="1" t="s">
        <v>995</v>
      </c>
      <c r="G14222" s="1" t="s">
        <v>39</v>
      </c>
      <c r="H14222" s="1">
        <v>45.0</v>
      </c>
      <c r="I14222" s="3">
        <v>44172.270833333336</v>
      </c>
      <c r="J14222" s="1">
        <v>1.11787686604977</v>
      </c>
      <c r="K14222" s="1" t="s">
        <v>18</v>
      </c>
      <c r="M14222" s="3">
        <v>44172.325897152776</v>
      </c>
    </row>
    <row r="14223">
      <c r="A14223" s="1">
        <v>14221.0</v>
      </c>
      <c r="B14223" s="1" t="s">
        <v>10506</v>
      </c>
      <c r="C14223" s="1" t="s">
        <v>24518</v>
      </c>
      <c r="D14223" s="1" t="s">
        <v>653</v>
      </c>
      <c r="E14223" s="1" t="s">
        <v>24519</v>
      </c>
      <c r="F14223" s="1" t="s">
        <v>10509</v>
      </c>
      <c r="G14223" s="1" t="s">
        <v>17</v>
      </c>
      <c r="H14223" s="1">
        <v>45.0</v>
      </c>
      <c r="I14223" s="3">
        <v>44031.208333333336</v>
      </c>
      <c r="J14223" s="1">
        <v>0.630822934899403</v>
      </c>
      <c r="K14223" s="1" t="s">
        <v>46</v>
      </c>
      <c r="L14223" s="1" t="s">
        <v>2164</v>
      </c>
      <c r="M14223" s="3">
        <v>44031.24224636574</v>
      </c>
    </row>
    <row r="14224">
      <c r="A14224" s="1">
        <v>14222.0</v>
      </c>
      <c r="B14224" s="1" t="s">
        <v>114</v>
      </c>
      <c r="C14224" s="1" t="s">
        <v>24520</v>
      </c>
      <c r="D14224" s="1" t="s">
        <v>116</v>
      </c>
      <c r="E14224" s="1" t="s">
        <v>4586</v>
      </c>
      <c r="F14224" s="1" t="s">
        <v>118</v>
      </c>
      <c r="G14224" s="1" t="s">
        <v>17</v>
      </c>
      <c r="H14224" s="1">
        <v>45.0</v>
      </c>
      <c r="I14224" s="3">
        <v>43907.520833333336</v>
      </c>
      <c r="J14224" s="1">
        <v>6.3496695116301</v>
      </c>
      <c r="K14224" s="1" t="s">
        <v>24</v>
      </c>
      <c r="L14224" s="1" t="s">
        <v>1006</v>
      </c>
      <c r="M14224" s="3">
        <v>43907.53261876157</v>
      </c>
    </row>
    <row r="14225">
      <c r="A14225" s="1">
        <v>14223.0</v>
      </c>
      <c r="B14225" s="1" t="s">
        <v>1031</v>
      </c>
      <c r="C14225" s="1" t="s">
        <v>24521</v>
      </c>
      <c r="D14225" s="1" t="s">
        <v>4187</v>
      </c>
      <c r="E14225" s="1" t="s">
        <v>2120</v>
      </c>
      <c r="F14225" s="1" t="s">
        <v>1034</v>
      </c>
      <c r="G14225" s="1" t="s">
        <v>35</v>
      </c>
      <c r="H14225" s="1">
        <v>45.0</v>
      </c>
      <c r="I14225" s="3">
        <v>43648.541666666664</v>
      </c>
      <c r="J14225" s="1">
        <v>2.04187165730488</v>
      </c>
      <c r="K14225" s="1" t="s">
        <v>24</v>
      </c>
      <c r="M14225" s="3">
        <v>43658.44879971065</v>
      </c>
    </row>
    <row r="14226">
      <c r="A14226" s="1">
        <v>14224.0</v>
      </c>
      <c r="B14226" s="1" t="s">
        <v>229</v>
      </c>
      <c r="C14226" s="1" t="s">
        <v>24522</v>
      </c>
      <c r="D14226" s="1" t="s">
        <v>207</v>
      </c>
      <c r="E14226" s="1" t="s">
        <v>2045</v>
      </c>
      <c r="F14226" s="1" t="s">
        <v>232</v>
      </c>
      <c r="G14226" s="1" t="s">
        <v>35</v>
      </c>
      <c r="H14226" s="1">
        <v>45.0</v>
      </c>
      <c r="I14226" s="3">
        <v>44204.625</v>
      </c>
      <c r="J14226" s="1">
        <v>0.0</v>
      </c>
      <c r="K14226" s="1" t="s">
        <v>24</v>
      </c>
      <c r="M14226" s="3">
        <v>44204.65288166667</v>
      </c>
    </row>
    <row r="14227">
      <c r="A14227" s="1">
        <v>14225.0</v>
      </c>
      <c r="B14227" s="1" t="s">
        <v>858</v>
      </c>
      <c r="C14227" s="1" t="s">
        <v>24523</v>
      </c>
      <c r="D14227" s="1" t="s">
        <v>24524</v>
      </c>
      <c r="E14227" s="1" t="s">
        <v>24525</v>
      </c>
      <c r="F14227" s="1" t="s">
        <v>861</v>
      </c>
      <c r="G14227" s="1" t="s">
        <v>89</v>
      </c>
      <c r="H14227" s="1">
        <v>45.0</v>
      </c>
      <c r="I14227" s="3">
        <v>44027.770620613424</v>
      </c>
      <c r="J14227" s="1">
        <v>0.924425686602761</v>
      </c>
      <c r="K14227" s="1" t="s">
        <v>24</v>
      </c>
      <c r="M14227" s="3">
        <v>44027.815647800926</v>
      </c>
    </row>
    <row r="14228">
      <c r="A14228" s="1">
        <v>14226.0</v>
      </c>
      <c r="B14228" s="1" t="s">
        <v>512</v>
      </c>
      <c r="C14228" s="1" t="s">
        <v>24526</v>
      </c>
      <c r="D14228" s="1" t="s">
        <v>723</v>
      </c>
      <c r="E14228" s="1" t="s">
        <v>724</v>
      </c>
      <c r="F14228" s="1" t="s">
        <v>516</v>
      </c>
      <c r="G14228" s="1" t="s">
        <v>17</v>
      </c>
      <c r="H14228" s="1">
        <v>45.0</v>
      </c>
      <c r="I14228" s="3">
        <v>43796.791666666664</v>
      </c>
      <c r="J14228" s="1">
        <v>0.0</v>
      </c>
      <c r="K14228" s="1" t="s">
        <v>83</v>
      </c>
      <c r="M14228" s="3">
        <v>43797.748947939814</v>
      </c>
    </row>
    <row r="14229">
      <c r="A14229" s="1">
        <v>14227.0</v>
      </c>
      <c r="B14229" s="1" t="s">
        <v>97</v>
      </c>
      <c r="C14229" s="1" t="s">
        <v>24527</v>
      </c>
      <c r="D14229" s="1" t="s">
        <v>2504</v>
      </c>
      <c r="E14229" s="1" t="s">
        <v>24528</v>
      </c>
      <c r="F14229" s="1" t="s">
        <v>101</v>
      </c>
      <c r="G14229" s="1" t="s">
        <v>39</v>
      </c>
      <c r="H14229" s="1">
        <v>45.0</v>
      </c>
      <c r="I14229" s="3">
        <v>44140.395833333336</v>
      </c>
      <c r="J14229" s="1">
        <v>2.7016149577477</v>
      </c>
      <c r="K14229" s="1" t="s">
        <v>24</v>
      </c>
      <c r="M14229" s="3">
        <v>44140.42143822917</v>
      </c>
    </row>
    <row r="14230">
      <c r="A14230" s="1">
        <v>14228.0</v>
      </c>
      <c r="B14230" s="1" t="s">
        <v>1423</v>
      </c>
      <c r="C14230" s="1" t="s">
        <v>24529</v>
      </c>
      <c r="D14230" s="1" t="s">
        <v>4635</v>
      </c>
      <c r="E14230" s="1" t="s">
        <v>4348</v>
      </c>
      <c r="F14230" s="1" t="s">
        <v>1426</v>
      </c>
      <c r="G14230" s="1" t="s">
        <v>17</v>
      </c>
      <c r="H14230" s="1">
        <v>45.0</v>
      </c>
      <c r="I14230" s="3">
        <v>43698.25</v>
      </c>
      <c r="J14230" s="1">
        <v>3.86343841597718</v>
      </c>
      <c r="K14230" s="1" t="s">
        <v>24</v>
      </c>
      <c r="M14230" s="3">
        <v>43698.29352832176</v>
      </c>
    </row>
    <row r="14231">
      <c r="A14231" s="1">
        <v>14229.0</v>
      </c>
      <c r="B14231" s="1" t="s">
        <v>1348</v>
      </c>
      <c r="C14231" s="1" t="s">
        <v>24530</v>
      </c>
      <c r="D14231" s="1" t="s">
        <v>121</v>
      </c>
      <c r="E14231" s="1" t="s">
        <v>2568</v>
      </c>
      <c r="F14231" s="1" t="s">
        <v>1352</v>
      </c>
      <c r="G14231" s="1" t="s">
        <v>17</v>
      </c>
      <c r="H14231" s="1">
        <v>45.0</v>
      </c>
      <c r="I14231" s="3">
        <v>44042.708333333336</v>
      </c>
      <c r="J14231" s="1">
        <v>2.52670685577127</v>
      </c>
      <c r="K14231" s="1" t="s">
        <v>18</v>
      </c>
      <c r="M14231" s="3">
        <v>44042.71074755787</v>
      </c>
    </row>
    <row r="14232">
      <c r="A14232" s="1">
        <v>14230.0</v>
      </c>
      <c r="B14232" s="1" t="s">
        <v>1315</v>
      </c>
      <c r="C14232" s="1" t="s">
        <v>24531</v>
      </c>
      <c r="D14232" s="1" t="s">
        <v>411</v>
      </c>
      <c r="E14232" s="1" t="s">
        <v>1824</v>
      </c>
      <c r="F14232" s="1" t="s">
        <v>1319</v>
      </c>
      <c r="G14232" s="1" t="s">
        <v>17</v>
      </c>
      <c r="H14232" s="1">
        <v>45.0</v>
      </c>
      <c r="I14232" s="3">
        <v>44033.520833333336</v>
      </c>
      <c r="J14232" s="1">
        <v>0.366571108247419</v>
      </c>
      <c r="K14232" s="1" t="s">
        <v>18</v>
      </c>
      <c r="M14232" s="3">
        <v>44033.561077164355</v>
      </c>
    </row>
    <row r="14233">
      <c r="A14233" s="1">
        <v>14231.0</v>
      </c>
      <c r="B14233" s="1" t="s">
        <v>136</v>
      </c>
      <c r="C14233" s="1" t="s">
        <v>24532</v>
      </c>
      <c r="D14233" s="1" t="s">
        <v>138</v>
      </c>
      <c r="E14233" s="1" t="s">
        <v>13020</v>
      </c>
      <c r="F14233" s="1" t="s">
        <v>140</v>
      </c>
      <c r="G14233" s="1" t="s">
        <v>17</v>
      </c>
      <c r="H14233" s="1">
        <v>45.0</v>
      </c>
      <c r="I14233" s="3">
        <v>43922.375</v>
      </c>
      <c r="J14233" s="1">
        <v>1.65162166155826</v>
      </c>
      <c r="K14233" s="1" t="s">
        <v>18</v>
      </c>
      <c r="M14233" s="3">
        <v>43922.365331203706</v>
      </c>
    </row>
    <row r="14234">
      <c r="A14234" s="1">
        <v>14232.0</v>
      </c>
      <c r="B14234" s="1" t="s">
        <v>303</v>
      </c>
      <c r="C14234" s="1" t="s">
        <v>24533</v>
      </c>
      <c r="D14234" s="1" t="s">
        <v>305</v>
      </c>
      <c r="E14234" s="1" t="s">
        <v>1713</v>
      </c>
      <c r="F14234" s="1" t="s">
        <v>307</v>
      </c>
      <c r="G14234" s="1" t="s">
        <v>17</v>
      </c>
      <c r="H14234" s="1">
        <v>45.0</v>
      </c>
      <c r="I14234" s="3">
        <v>43871.229166666664</v>
      </c>
      <c r="J14234" s="1">
        <v>1.23399481245582</v>
      </c>
      <c r="K14234" s="1" t="s">
        <v>24</v>
      </c>
      <c r="M14234" s="3">
        <v>43871.256269641206</v>
      </c>
    </row>
    <row r="14235">
      <c r="A14235" s="1">
        <v>14233.0</v>
      </c>
      <c r="B14235" s="1" t="s">
        <v>5034</v>
      </c>
      <c r="C14235" s="1" t="s">
        <v>24534</v>
      </c>
      <c r="D14235" s="1" t="s">
        <v>3465</v>
      </c>
      <c r="E14235" s="1" t="s">
        <v>12921</v>
      </c>
      <c r="F14235" s="1" t="s">
        <v>5037</v>
      </c>
      <c r="G14235" s="1" t="s">
        <v>35</v>
      </c>
      <c r="H14235" s="1">
        <v>45.0</v>
      </c>
      <c r="I14235" s="3">
        <v>43755.416666666664</v>
      </c>
      <c r="J14235" s="1">
        <v>1.18422026143658</v>
      </c>
      <c r="K14235" s="1" t="s">
        <v>24</v>
      </c>
      <c r="M14235" s="3">
        <v>43755.44288138889</v>
      </c>
    </row>
    <row r="14236">
      <c r="A14236" s="1">
        <v>14234.0</v>
      </c>
      <c r="B14236" s="1" t="s">
        <v>1023</v>
      </c>
      <c r="C14236" s="1" t="s">
        <v>24535</v>
      </c>
      <c r="D14236" s="1" t="s">
        <v>482</v>
      </c>
      <c r="E14236" s="1" t="s">
        <v>7144</v>
      </c>
      <c r="F14236" s="1" t="s">
        <v>1027</v>
      </c>
      <c r="G14236" s="1" t="s">
        <v>35</v>
      </c>
      <c r="H14236" s="1">
        <v>45.0</v>
      </c>
      <c r="I14236" s="3">
        <v>43627.166666666664</v>
      </c>
      <c r="J14236" s="1">
        <v>3.48456821715892</v>
      </c>
      <c r="K14236" s="1" t="s">
        <v>24</v>
      </c>
      <c r="M14236" s="3">
        <v>43627.20382638889</v>
      </c>
    </row>
    <row r="14237">
      <c r="A14237" s="1">
        <v>14235.0</v>
      </c>
      <c r="B14237" s="1" t="s">
        <v>887</v>
      </c>
      <c r="C14237" s="1" t="s">
        <v>24536</v>
      </c>
      <c r="D14237" s="1" t="s">
        <v>32</v>
      </c>
      <c r="E14237" s="1" t="s">
        <v>7643</v>
      </c>
      <c r="F14237" s="1" t="s">
        <v>891</v>
      </c>
      <c r="G14237" s="1" t="s">
        <v>17</v>
      </c>
      <c r="H14237" s="1">
        <v>45.0</v>
      </c>
      <c r="I14237" s="3">
        <v>44107.395833333336</v>
      </c>
      <c r="J14237" s="1">
        <v>0.327068269103049</v>
      </c>
      <c r="K14237" s="1" t="s">
        <v>24</v>
      </c>
      <c r="M14237" s="3">
        <v>44107.431708310185</v>
      </c>
    </row>
    <row r="14238">
      <c r="A14238" s="1">
        <v>14236.0</v>
      </c>
      <c r="B14238" s="1" t="s">
        <v>12</v>
      </c>
      <c r="C14238" s="1" t="s">
        <v>24537</v>
      </c>
      <c r="D14238" s="1" t="s">
        <v>1813</v>
      </c>
      <c r="E14238" s="1" t="s">
        <v>1657</v>
      </c>
      <c r="F14238" s="1" t="s">
        <v>16</v>
      </c>
      <c r="G14238" s="1" t="s">
        <v>35</v>
      </c>
      <c r="H14238" s="1">
        <v>45.0</v>
      </c>
      <c r="I14238" s="3">
        <v>44158.625</v>
      </c>
      <c r="J14238" s="1">
        <v>2.08969357454181</v>
      </c>
      <c r="K14238" s="1" t="s">
        <v>18</v>
      </c>
      <c r="M14238" s="3">
        <v>44158.65650886574</v>
      </c>
    </row>
    <row r="14239">
      <c r="A14239" s="1">
        <v>14237.0</v>
      </c>
      <c r="B14239" s="1" t="s">
        <v>319</v>
      </c>
      <c r="C14239" s="1" t="s">
        <v>24538</v>
      </c>
      <c r="D14239" s="1" t="s">
        <v>21</v>
      </c>
      <c r="E14239" s="1" t="s">
        <v>610</v>
      </c>
      <c r="F14239" s="1" t="s">
        <v>323</v>
      </c>
      <c r="G14239" s="1" t="s">
        <v>17</v>
      </c>
      <c r="H14239" s="1">
        <v>45.0</v>
      </c>
      <c r="I14239" s="3">
        <v>43795.208333333336</v>
      </c>
      <c r="J14239" s="1">
        <v>2.89978158652193</v>
      </c>
      <c r="K14239" s="1" t="s">
        <v>24</v>
      </c>
      <c r="M14239" s="3">
        <v>43795.26600055556</v>
      </c>
    </row>
    <row r="14240">
      <c r="A14240" s="1">
        <v>14238.0</v>
      </c>
      <c r="B14240" s="1" t="s">
        <v>12</v>
      </c>
      <c r="C14240" s="1" t="s">
        <v>24539</v>
      </c>
      <c r="D14240" s="1" t="s">
        <v>1813</v>
      </c>
      <c r="E14240" s="1" t="s">
        <v>24540</v>
      </c>
      <c r="F14240" s="1" t="s">
        <v>16</v>
      </c>
      <c r="G14240" s="1" t="s">
        <v>39</v>
      </c>
      <c r="H14240" s="1">
        <v>45.0</v>
      </c>
      <c r="I14240" s="3">
        <v>44152.291666666664</v>
      </c>
      <c r="J14240" s="1">
        <v>0.727176123765235</v>
      </c>
      <c r="K14240" s="1" t="s">
        <v>18</v>
      </c>
      <c r="M14240" s="3">
        <v>44152.3336915625</v>
      </c>
    </row>
    <row r="14241">
      <c r="A14241" s="1">
        <v>14239.0</v>
      </c>
      <c r="B14241" s="1" t="s">
        <v>3013</v>
      </c>
      <c r="C14241" s="1" t="s">
        <v>24541</v>
      </c>
      <c r="D14241" s="1" t="s">
        <v>20908</v>
      </c>
      <c r="E14241" s="1" t="s">
        <v>24542</v>
      </c>
      <c r="F14241" s="1" t="s">
        <v>3016</v>
      </c>
      <c r="G14241" s="1" t="s">
        <v>89</v>
      </c>
      <c r="H14241" s="1">
        <v>45.0</v>
      </c>
      <c r="I14241" s="3">
        <v>44156.46487440972</v>
      </c>
      <c r="J14241" s="1">
        <v>1.86658874726633</v>
      </c>
      <c r="K14241" s="1" t="s">
        <v>511</v>
      </c>
      <c r="M14241" s="3">
        <v>44156.50852487268</v>
      </c>
    </row>
    <row r="14242">
      <c r="A14242" s="1">
        <v>14240.0</v>
      </c>
      <c r="B14242" s="1" t="s">
        <v>742</v>
      </c>
      <c r="C14242" s="1" t="s">
        <v>24543</v>
      </c>
      <c r="D14242" s="1" t="s">
        <v>148</v>
      </c>
      <c r="E14242" s="1" t="s">
        <v>6202</v>
      </c>
      <c r="F14242" s="1" t="s">
        <v>746</v>
      </c>
      <c r="G14242" s="1" t="s">
        <v>35</v>
      </c>
      <c r="H14242" s="1">
        <v>45.0</v>
      </c>
      <c r="I14242" s="3">
        <v>44228.270833333336</v>
      </c>
      <c r="J14242" s="1">
        <v>1.49095933029655</v>
      </c>
      <c r="K14242" s="1" t="s">
        <v>24</v>
      </c>
      <c r="L14242" s="1" t="s">
        <v>747</v>
      </c>
      <c r="M14242" s="3">
        <v>44228.32464831018</v>
      </c>
    </row>
    <row r="14243">
      <c r="A14243" s="1">
        <v>14241.0</v>
      </c>
      <c r="B14243" s="1" t="s">
        <v>319</v>
      </c>
      <c r="C14243" s="1" t="s">
        <v>24544</v>
      </c>
      <c r="D14243" s="1" t="s">
        <v>1634</v>
      </c>
      <c r="E14243" s="1" t="s">
        <v>24545</v>
      </c>
      <c r="F14243" s="1" t="s">
        <v>323</v>
      </c>
      <c r="G14243" s="1" t="s">
        <v>39</v>
      </c>
      <c r="H14243" s="1">
        <v>45.0</v>
      </c>
      <c r="I14243" s="3">
        <v>43817.208333333336</v>
      </c>
      <c r="J14243" s="1">
        <v>2.74444274138568</v>
      </c>
      <c r="K14243" s="1" t="s">
        <v>24</v>
      </c>
      <c r="M14243" s="3">
        <v>43817.25631418981</v>
      </c>
    </row>
    <row r="14244">
      <c r="A14244" s="1">
        <v>14242.0</v>
      </c>
      <c r="B14244" s="1" t="s">
        <v>14774</v>
      </c>
      <c r="C14244" s="1" t="s">
        <v>24546</v>
      </c>
      <c r="D14244" s="1" t="s">
        <v>701</v>
      </c>
      <c r="E14244" s="1" t="s">
        <v>24547</v>
      </c>
      <c r="F14244" s="1" t="s">
        <v>14777</v>
      </c>
      <c r="G14244" s="1" t="s">
        <v>89</v>
      </c>
      <c r="H14244" s="1">
        <v>45.0</v>
      </c>
      <c r="I14244" s="3">
        <v>44253.61842722222</v>
      </c>
      <c r="J14244" s="1">
        <v>2.5186680311973</v>
      </c>
      <c r="K14244" s="1" t="s">
        <v>24</v>
      </c>
      <c r="L14244" s="1" t="s">
        <v>188</v>
      </c>
      <c r="M14244" s="3">
        <v>44253.65027715278</v>
      </c>
    </row>
    <row r="14245">
      <c r="A14245" s="1">
        <v>14243.0</v>
      </c>
      <c r="B14245" s="1" t="s">
        <v>184</v>
      </c>
      <c r="C14245" s="1" t="s">
        <v>24548</v>
      </c>
      <c r="D14245" s="1" t="s">
        <v>148</v>
      </c>
      <c r="E14245" s="1" t="s">
        <v>1935</v>
      </c>
      <c r="F14245" s="1" t="s">
        <v>187</v>
      </c>
      <c r="G14245" s="1" t="s">
        <v>17</v>
      </c>
      <c r="H14245" s="1">
        <v>45.0</v>
      </c>
      <c r="I14245" s="3">
        <v>44095.666666666664</v>
      </c>
      <c r="J14245" s="1">
        <v>1.34708997558319</v>
      </c>
      <c r="K14245" s="1" t="s">
        <v>24</v>
      </c>
      <c r="L14245" s="1" t="s">
        <v>188</v>
      </c>
      <c r="M14245" s="3">
        <v>44095.68934452546</v>
      </c>
    </row>
    <row r="14246">
      <c r="A14246" s="1">
        <v>14244.0</v>
      </c>
      <c r="B14246" s="1" t="s">
        <v>154</v>
      </c>
      <c r="C14246" s="1" t="s">
        <v>24549</v>
      </c>
      <c r="D14246" s="1" t="s">
        <v>156</v>
      </c>
      <c r="E14246" s="1" t="s">
        <v>21460</v>
      </c>
      <c r="F14246" s="1" t="s">
        <v>158</v>
      </c>
      <c r="G14246" s="1" t="s">
        <v>17</v>
      </c>
      <c r="H14246" s="1">
        <v>45.0</v>
      </c>
      <c r="I14246" s="3">
        <v>44035.520833333336</v>
      </c>
      <c r="J14246" s="1">
        <v>0.408933232062625</v>
      </c>
      <c r="K14246" s="1" t="s">
        <v>159</v>
      </c>
      <c r="L14246" s="1" t="s">
        <v>160</v>
      </c>
      <c r="M14246" s="3">
        <v>44035.554909722225</v>
      </c>
    </row>
    <row r="14247">
      <c r="A14247" s="1">
        <v>14245.0</v>
      </c>
      <c r="B14247" s="1" t="s">
        <v>2405</v>
      </c>
      <c r="C14247" s="1" t="s">
        <v>24550</v>
      </c>
      <c r="D14247" s="1" t="s">
        <v>1014</v>
      </c>
      <c r="E14247" s="1" t="s">
        <v>24551</v>
      </c>
      <c r="F14247" s="1" t="s">
        <v>2408</v>
      </c>
      <c r="G14247" s="1" t="s">
        <v>17</v>
      </c>
      <c r="H14247" s="1">
        <v>45.0</v>
      </c>
      <c r="I14247" s="3">
        <v>43881.166666666664</v>
      </c>
      <c r="J14247" s="1">
        <v>0.411015471356601</v>
      </c>
      <c r="K14247" s="1" t="s">
        <v>166</v>
      </c>
      <c r="M14247" s="3">
        <v>43881.23280005787</v>
      </c>
    </row>
    <row r="14248">
      <c r="A14248" s="1">
        <v>14246.0</v>
      </c>
      <c r="B14248" s="1" t="s">
        <v>19</v>
      </c>
      <c r="C14248" s="1" t="s">
        <v>24552</v>
      </c>
      <c r="D14248" s="1" t="s">
        <v>21</v>
      </c>
      <c r="E14248" s="1" t="s">
        <v>24553</v>
      </c>
      <c r="F14248" s="1" t="s">
        <v>23</v>
      </c>
      <c r="G14248" s="1" t="s">
        <v>39</v>
      </c>
      <c r="H14248" s="1">
        <v>45.0</v>
      </c>
      <c r="I14248" s="3">
        <v>43813.625</v>
      </c>
      <c r="J14248" s="1">
        <v>0.916508982356683</v>
      </c>
      <c r="K14248" s="1" t="s">
        <v>24</v>
      </c>
      <c r="M14248" s="3">
        <v>43813.65851574074</v>
      </c>
    </row>
    <row r="14249">
      <c r="A14249" s="1">
        <v>14247.0</v>
      </c>
      <c r="B14249" s="1" t="s">
        <v>620</v>
      </c>
      <c r="C14249" s="1" t="s">
        <v>24554</v>
      </c>
      <c r="D14249" s="1" t="s">
        <v>121</v>
      </c>
      <c r="E14249" s="1" t="s">
        <v>24555</v>
      </c>
      <c r="F14249" s="1" t="s">
        <v>623</v>
      </c>
      <c r="G14249" s="1" t="s">
        <v>39</v>
      </c>
      <c r="H14249" s="1">
        <v>45.0</v>
      </c>
      <c r="I14249" s="3">
        <v>43898.75</v>
      </c>
      <c r="J14249" s="1">
        <v>1.39593403215221</v>
      </c>
      <c r="K14249" s="1" t="s">
        <v>18</v>
      </c>
      <c r="M14249" s="3">
        <v>43898.79174568287</v>
      </c>
    </row>
    <row r="14250">
      <c r="A14250" s="1">
        <v>14248.0</v>
      </c>
      <c r="B14250" s="1" t="s">
        <v>887</v>
      </c>
      <c r="C14250" s="1" t="s">
        <v>24556</v>
      </c>
      <c r="D14250" s="1" t="s">
        <v>415</v>
      </c>
      <c r="E14250" s="1" t="s">
        <v>24557</v>
      </c>
      <c r="F14250" s="1" t="s">
        <v>891</v>
      </c>
      <c r="G14250" s="1" t="s">
        <v>89</v>
      </c>
      <c r="H14250" s="1">
        <v>45.0</v>
      </c>
      <c r="I14250" s="3">
        <v>44045.60207273148</v>
      </c>
      <c r="J14250" s="1">
        <v>6.69806915884639</v>
      </c>
      <c r="K14250" s="1" t="s">
        <v>24</v>
      </c>
      <c r="M14250" s="3">
        <v>44045.62625527778</v>
      </c>
    </row>
    <row r="14251">
      <c r="A14251" s="1">
        <v>14249.0</v>
      </c>
      <c r="B14251" s="1" t="s">
        <v>324</v>
      </c>
      <c r="C14251" s="1" t="s">
        <v>24558</v>
      </c>
      <c r="D14251" s="1" t="s">
        <v>326</v>
      </c>
      <c r="E14251" s="1" t="s">
        <v>548</v>
      </c>
      <c r="F14251" s="1" t="s">
        <v>328</v>
      </c>
      <c r="G14251" s="1" t="s">
        <v>17</v>
      </c>
      <c r="H14251" s="1">
        <v>45.0</v>
      </c>
      <c r="I14251" s="3">
        <v>44215.625</v>
      </c>
      <c r="J14251" s="1">
        <v>0.0</v>
      </c>
      <c r="K14251" s="1" t="s">
        <v>24</v>
      </c>
      <c r="M14251" s="3">
        <v>44215.680148900465</v>
      </c>
    </row>
    <row r="14252">
      <c r="A14252" s="1">
        <v>14250.0</v>
      </c>
      <c r="B14252" s="1" t="s">
        <v>3795</v>
      </c>
      <c r="C14252" s="1" t="s">
        <v>24559</v>
      </c>
      <c r="D14252" s="1" t="s">
        <v>116</v>
      </c>
      <c r="E14252" s="1" t="s">
        <v>24560</v>
      </c>
      <c r="F14252" s="1" t="s">
        <v>3798</v>
      </c>
      <c r="G14252" s="1" t="s">
        <v>17</v>
      </c>
      <c r="H14252" s="1">
        <v>45.0</v>
      </c>
      <c r="I14252" s="3">
        <v>43825.375</v>
      </c>
      <c r="J14252" s="1">
        <v>0.0</v>
      </c>
      <c r="K14252" s="1" t="s">
        <v>24</v>
      </c>
      <c r="M14252" s="3">
        <v>43825.40413688657</v>
      </c>
    </row>
    <row r="14253">
      <c r="A14253" s="1">
        <v>14251.0</v>
      </c>
      <c r="B14253" s="1" t="s">
        <v>501</v>
      </c>
      <c r="C14253" s="1" t="s">
        <v>24561</v>
      </c>
      <c r="D14253" s="1" t="s">
        <v>503</v>
      </c>
      <c r="E14253" s="1" t="s">
        <v>504</v>
      </c>
      <c r="F14253" s="1" t="s">
        <v>505</v>
      </c>
      <c r="G14253" s="1" t="s">
        <v>17</v>
      </c>
      <c r="H14253" s="1">
        <v>45.0</v>
      </c>
      <c r="I14253" s="3">
        <v>43791.208333333336</v>
      </c>
      <c r="J14253" s="1">
        <v>0.205510055384583</v>
      </c>
      <c r="K14253" s="1" t="s">
        <v>18</v>
      </c>
      <c r="M14253" s="3">
        <v>43790.78969052083</v>
      </c>
    </row>
    <row r="14254">
      <c r="A14254" s="1">
        <v>14252.0</v>
      </c>
      <c r="B14254" s="1" t="s">
        <v>824</v>
      </c>
      <c r="C14254" s="1" t="s">
        <v>24562</v>
      </c>
      <c r="D14254" s="1" t="s">
        <v>24563</v>
      </c>
      <c r="E14254" s="1" t="s">
        <v>24564</v>
      </c>
      <c r="F14254" s="1" t="s">
        <v>827</v>
      </c>
      <c r="G14254" s="1" t="s">
        <v>39</v>
      </c>
      <c r="H14254" s="1">
        <v>45.0</v>
      </c>
      <c r="I14254" s="3">
        <v>43724.166666666664</v>
      </c>
      <c r="J14254" s="1">
        <v>4.76970343977357</v>
      </c>
      <c r="K14254" s="1" t="s">
        <v>18</v>
      </c>
      <c r="M14254" s="3">
        <v>43724.24541984954</v>
      </c>
    </row>
    <row r="14255">
      <c r="A14255" s="1">
        <v>14253.0</v>
      </c>
      <c r="B14255" s="1" t="s">
        <v>4046</v>
      </c>
      <c r="C14255" s="1" t="s">
        <v>24565</v>
      </c>
      <c r="D14255" s="1" t="s">
        <v>5658</v>
      </c>
      <c r="E14255" s="1" t="s">
        <v>24566</v>
      </c>
      <c r="F14255" s="1" t="s">
        <v>4049</v>
      </c>
      <c r="G14255" s="1" t="s">
        <v>89</v>
      </c>
      <c r="H14255" s="1">
        <v>45.0</v>
      </c>
      <c r="I14255" s="3">
        <v>43851.7663725</v>
      </c>
      <c r="J14255" s="1">
        <v>3.71152471559201</v>
      </c>
      <c r="K14255" s="1" t="s">
        <v>24</v>
      </c>
      <c r="M14255" s="3">
        <v>43851.77482229166</v>
      </c>
    </row>
    <row r="14256">
      <c r="A14256" s="1">
        <v>14254.0</v>
      </c>
      <c r="B14256" s="1" t="s">
        <v>953</v>
      </c>
      <c r="C14256" s="1" t="s">
        <v>24567</v>
      </c>
      <c r="D14256" s="1" t="s">
        <v>121</v>
      </c>
      <c r="E14256" s="1" t="s">
        <v>5748</v>
      </c>
      <c r="F14256" s="1" t="s">
        <v>1040</v>
      </c>
      <c r="G14256" s="1" t="s">
        <v>17</v>
      </c>
      <c r="H14256" s="1">
        <v>45.0</v>
      </c>
      <c r="I14256" s="3">
        <v>43994.625</v>
      </c>
      <c r="J14256" s="1">
        <v>0.542464923731563</v>
      </c>
      <c r="K14256" s="1" t="s">
        <v>18</v>
      </c>
      <c r="M14256" s="3">
        <v>43994.66427605324</v>
      </c>
    </row>
    <row r="14257">
      <c r="A14257" s="1">
        <v>14255.0</v>
      </c>
      <c r="B14257" s="1" t="s">
        <v>4213</v>
      </c>
      <c r="C14257" s="1" t="s">
        <v>24568</v>
      </c>
      <c r="D14257" s="1" t="s">
        <v>24569</v>
      </c>
      <c r="E14257" s="1" t="s">
        <v>24570</v>
      </c>
      <c r="F14257" s="1" t="s">
        <v>4216</v>
      </c>
      <c r="G14257" s="1" t="s">
        <v>39</v>
      </c>
      <c r="H14257" s="1">
        <v>45.0</v>
      </c>
      <c r="I14257" s="3">
        <v>43687.666666666664</v>
      </c>
      <c r="J14257" s="1">
        <v>1.84169485836499</v>
      </c>
      <c r="K14257" s="1" t="s">
        <v>24</v>
      </c>
      <c r="M14257" s="3">
        <v>43687.7035578125</v>
      </c>
    </row>
    <row r="14258">
      <c r="A14258" s="1">
        <v>14256.0</v>
      </c>
      <c r="B14258" s="1" t="s">
        <v>308</v>
      </c>
      <c r="C14258" s="1" t="s">
        <v>24571</v>
      </c>
      <c r="D14258" s="1" t="s">
        <v>310</v>
      </c>
      <c r="E14258" s="1" t="s">
        <v>6114</v>
      </c>
      <c r="F14258" s="1" t="s">
        <v>312</v>
      </c>
      <c r="G14258" s="1" t="s">
        <v>17</v>
      </c>
      <c r="H14258" s="1">
        <v>45.0</v>
      </c>
      <c r="I14258" s="3">
        <v>44125.583333333336</v>
      </c>
      <c r="J14258" s="1">
        <v>1.51252749759764</v>
      </c>
      <c r="K14258" s="1" t="s">
        <v>24</v>
      </c>
      <c r="L14258" s="1" t="s">
        <v>96</v>
      </c>
      <c r="M14258" s="3">
        <v>44125.613141180555</v>
      </c>
    </row>
    <row r="14259">
      <c r="A14259" s="1">
        <v>14257.0</v>
      </c>
      <c r="B14259" s="1" t="s">
        <v>425</v>
      </c>
      <c r="C14259" s="1" t="s">
        <v>24572</v>
      </c>
      <c r="D14259" s="1" t="s">
        <v>305</v>
      </c>
      <c r="E14259" s="1" t="s">
        <v>7717</v>
      </c>
      <c r="F14259" s="1" t="s">
        <v>428</v>
      </c>
      <c r="G14259" s="1" t="s">
        <v>17</v>
      </c>
      <c r="H14259" s="1">
        <v>45.0</v>
      </c>
      <c r="I14259" s="3">
        <v>44028.645833333336</v>
      </c>
      <c r="J14259" s="1">
        <v>2.43317159789522</v>
      </c>
      <c r="K14259" s="1" t="s">
        <v>24</v>
      </c>
      <c r="M14259" s="3">
        <v>44028.6629531713</v>
      </c>
    </row>
    <row r="14260">
      <c r="A14260" s="1">
        <v>14258.0</v>
      </c>
      <c r="B14260" s="1" t="s">
        <v>8425</v>
      </c>
      <c r="C14260" s="1" t="s">
        <v>24573</v>
      </c>
      <c r="D14260" s="1" t="s">
        <v>3458</v>
      </c>
      <c r="E14260" s="1" t="s">
        <v>24574</v>
      </c>
      <c r="F14260" s="1" t="s">
        <v>8428</v>
      </c>
      <c r="G14260" s="1" t="s">
        <v>39</v>
      </c>
      <c r="H14260" s="1">
        <v>45.0</v>
      </c>
      <c r="I14260" s="3">
        <v>43780.416666666664</v>
      </c>
      <c r="J14260" s="1">
        <v>1.26780714774984</v>
      </c>
      <c r="K14260" s="1" t="s">
        <v>18</v>
      </c>
      <c r="M14260" s="3">
        <v>43780.447035613426</v>
      </c>
    </row>
    <row r="14261">
      <c r="A14261" s="1">
        <v>14259.0</v>
      </c>
      <c r="B14261" s="1" t="s">
        <v>572</v>
      </c>
      <c r="C14261" s="1" t="s">
        <v>24575</v>
      </c>
      <c r="D14261" s="1" t="s">
        <v>1133</v>
      </c>
      <c r="E14261" s="1" t="s">
        <v>24576</v>
      </c>
      <c r="F14261" s="1" t="s">
        <v>575</v>
      </c>
      <c r="G14261" s="1" t="s">
        <v>39</v>
      </c>
      <c r="H14261" s="1">
        <v>45.0</v>
      </c>
      <c r="I14261" s="3">
        <v>43578.166666666664</v>
      </c>
      <c r="J14261" s="1">
        <v>0.00740905068837774</v>
      </c>
      <c r="K14261" s="1" t="s">
        <v>18</v>
      </c>
      <c r="M14261" s="3">
        <v>43578.19879005787</v>
      </c>
    </row>
    <row r="14262">
      <c r="A14262" s="1">
        <v>14260.0</v>
      </c>
      <c r="B14262" s="1" t="s">
        <v>12</v>
      </c>
      <c r="C14262" s="1" t="s">
        <v>24577</v>
      </c>
      <c r="D14262" s="1" t="s">
        <v>411</v>
      </c>
      <c r="E14262" s="1" t="s">
        <v>4982</v>
      </c>
      <c r="F14262" s="1" t="s">
        <v>16</v>
      </c>
      <c r="G14262" s="1" t="s">
        <v>17</v>
      </c>
      <c r="H14262" s="1">
        <v>45.0</v>
      </c>
      <c r="I14262" s="3">
        <v>43911.291666666664</v>
      </c>
      <c r="J14262" s="1">
        <v>0.476363339541689</v>
      </c>
      <c r="K14262" s="1" t="s">
        <v>18</v>
      </c>
      <c r="M14262" s="3">
        <v>43911.321059236114</v>
      </c>
    </row>
    <row r="14263">
      <c r="A14263" s="1">
        <v>14261.0</v>
      </c>
      <c r="B14263" s="1" t="s">
        <v>2291</v>
      </c>
      <c r="C14263" s="1" t="s">
        <v>24578</v>
      </c>
      <c r="D14263" s="1" t="s">
        <v>818</v>
      </c>
      <c r="E14263" s="1" t="s">
        <v>24579</v>
      </c>
      <c r="F14263" s="1" t="s">
        <v>2294</v>
      </c>
      <c r="G14263" s="1" t="s">
        <v>89</v>
      </c>
      <c r="H14263" s="1">
        <v>45.0</v>
      </c>
      <c r="I14263" s="3">
        <v>44119.69407405092</v>
      </c>
      <c r="J14263" s="1">
        <v>3.30076111676953</v>
      </c>
      <c r="K14263" s="1" t="s">
        <v>62</v>
      </c>
      <c r="L14263" s="1" t="s">
        <v>3888</v>
      </c>
      <c r="M14263" s="3">
        <v>44119.71531274306</v>
      </c>
    </row>
    <row r="14264">
      <c r="A14264" s="1">
        <v>14262.0</v>
      </c>
      <c r="B14264" s="1" t="s">
        <v>196</v>
      </c>
      <c r="C14264" s="1" t="s">
        <v>24580</v>
      </c>
      <c r="D14264" s="1" t="s">
        <v>3853</v>
      </c>
      <c r="E14264" s="1" t="s">
        <v>3854</v>
      </c>
      <c r="F14264" s="1" t="s">
        <v>200</v>
      </c>
      <c r="G14264" s="1" t="s">
        <v>17</v>
      </c>
      <c r="H14264" s="1">
        <v>45.0</v>
      </c>
      <c r="I14264" s="3">
        <v>43874.229166666664</v>
      </c>
      <c r="J14264" s="1">
        <v>3.65848777453632</v>
      </c>
      <c r="K14264" s="1" t="s">
        <v>24</v>
      </c>
      <c r="M14264" s="3">
        <v>43874.26519885417</v>
      </c>
    </row>
    <row r="14265">
      <c r="A14265" s="1">
        <v>14263.0</v>
      </c>
      <c r="B14265" s="1" t="s">
        <v>1090</v>
      </c>
      <c r="C14265" s="1" t="s">
        <v>24581</v>
      </c>
      <c r="D14265" s="1" t="s">
        <v>2504</v>
      </c>
      <c r="E14265" s="1" t="s">
        <v>24582</v>
      </c>
      <c r="F14265" s="1" t="s">
        <v>1094</v>
      </c>
      <c r="G14265" s="1" t="s">
        <v>39</v>
      </c>
      <c r="H14265" s="1">
        <v>45.0</v>
      </c>
      <c r="I14265" s="3">
        <v>44067.708333333336</v>
      </c>
      <c r="J14265" s="1">
        <v>1.09985067875446</v>
      </c>
      <c r="K14265" s="1" t="s">
        <v>166</v>
      </c>
      <c r="L14265" s="1" t="s">
        <v>167</v>
      </c>
      <c r="M14265" s="3">
        <v>44067.73881217593</v>
      </c>
    </row>
    <row r="14266">
      <c r="A14266" s="1">
        <v>14264.0</v>
      </c>
      <c r="B14266" s="1" t="s">
        <v>1961</v>
      </c>
      <c r="C14266" s="1" t="s">
        <v>24583</v>
      </c>
      <c r="D14266" s="1" t="s">
        <v>1963</v>
      </c>
      <c r="E14266" s="1" t="s">
        <v>24584</v>
      </c>
      <c r="F14266" s="1" t="s">
        <v>1965</v>
      </c>
      <c r="G14266" s="1" t="s">
        <v>39</v>
      </c>
      <c r="H14266" s="1">
        <v>45.0</v>
      </c>
      <c r="I14266" s="3">
        <v>44130.666666666664</v>
      </c>
      <c r="J14266" s="1">
        <v>3.86178302558333</v>
      </c>
      <c r="K14266" s="1" t="s">
        <v>24</v>
      </c>
      <c r="L14266" s="1" t="s">
        <v>882</v>
      </c>
      <c r="M14266" s="3">
        <v>44130.69946341435</v>
      </c>
    </row>
    <row r="14267">
      <c r="A14267" s="1">
        <v>14265.0</v>
      </c>
      <c r="B14267" s="1" t="s">
        <v>562</v>
      </c>
      <c r="C14267" s="1" t="s">
        <v>24585</v>
      </c>
      <c r="D14267" s="1" t="s">
        <v>411</v>
      </c>
      <c r="E14267" s="1" t="s">
        <v>2803</v>
      </c>
      <c r="F14267" s="1" t="s">
        <v>566</v>
      </c>
      <c r="G14267" s="1" t="s">
        <v>17</v>
      </c>
      <c r="H14267" s="1">
        <v>45.0</v>
      </c>
      <c r="I14267" s="3">
        <v>43810.25</v>
      </c>
      <c r="J14267" s="1">
        <v>0.624196628243825</v>
      </c>
      <c r="K14267" s="1" t="s">
        <v>62</v>
      </c>
      <c r="M14267" s="3">
        <v>43810.26454945602</v>
      </c>
    </row>
    <row r="14268">
      <c r="A14268" s="1">
        <v>14266.0</v>
      </c>
      <c r="B14268" s="1" t="s">
        <v>811</v>
      </c>
      <c r="C14268" s="1" t="s">
        <v>24586</v>
      </c>
      <c r="D14268" s="1" t="s">
        <v>813</v>
      </c>
      <c r="E14268" s="1" t="s">
        <v>814</v>
      </c>
      <c r="F14268" s="1" t="s">
        <v>815</v>
      </c>
      <c r="G14268" s="1" t="s">
        <v>17</v>
      </c>
      <c r="H14268" s="1">
        <v>45.0</v>
      </c>
      <c r="I14268" s="3">
        <v>43764.166666666664</v>
      </c>
      <c r="J14268" s="1">
        <v>0.363185753741282</v>
      </c>
      <c r="K14268" s="1" t="s">
        <v>18</v>
      </c>
      <c r="M14268" s="3">
        <v>43764.203792534725</v>
      </c>
    </row>
    <row r="14269">
      <c r="A14269" s="1">
        <v>14267.0</v>
      </c>
      <c r="B14269" s="1" t="s">
        <v>506</v>
      </c>
      <c r="C14269" s="1" t="s">
        <v>24587</v>
      </c>
      <c r="D14269" s="1" t="s">
        <v>1155</v>
      </c>
      <c r="E14269" s="1" t="s">
        <v>1156</v>
      </c>
      <c r="F14269" s="1" t="s">
        <v>510</v>
      </c>
      <c r="G14269" s="1" t="s">
        <v>35</v>
      </c>
      <c r="H14269" s="1">
        <v>45.0</v>
      </c>
      <c r="I14269" s="3">
        <v>44189.291666666664</v>
      </c>
      <c r="J14269" s="1">
        <v>1.74908207769791</v>
      </c>
      <c r="K14269" s="1" t="s">
        <v>511</v>
      </c>
      <c r="L14269" s="1" t="s">
        <v>1157</v>
      </c>
      <c r="M14269" s="3">
        <v>44189.37303011574</v>
      </c>
    </row>
    <row r="14270">
      <c r="A14270" s="1">
        <v>14268.0</v>
      </c>
      <c r="B14270" s="1" t="s">
        <v>806</v>
      </c>
      <c r="C14270" s="1" t="s">
        <v>24588</v>
      </c>
      <c r="D14270" s="1" t="s">
        <v>3811</v>
      </c>
      <c r="E14270" s="1" t="s">
        <v>2266</v>
      </c>
      <c r="F14270" s="1" t="s">
        <v>810</v>
      </c>
      <c r="G14270" s="1" t="s">
        <v>17</v>
      </c>
      <c r="H14270" s="1">
        <v>45.0</v>
      </c>
      <c r="I14270" s="3">
        <v>43804.666666666664</v>
      </c>
      <c r="J14270" s="1">
        <v>1.18779938070241</v>
      </c>
      <c r="K14270" s="1" t="s">
        <v>24</v>
      </c>
      <c r="M14270" s="3">
        <v>43804.718504131946</v>
      </c>
    </row>
    <row r="14271">
      <c r="A14271" s="1">
        <v>14269.0</v>
      </c>
      <c r="B14271" s="1" t="s">
        <v>78</v>
      </c>
      <c r="C14271" s="1" t="s">
        <v>24589</v>
      </c>
      <c r="D14271" s="1" t="s">
        <v>86</v>
      </c>
      <c r="E14271" s="1" t="s">
        <v>24590</v>
      </c>
      <c r="F14271" s="1" t="s">
        <v>82</v>
      </c>
      <c r="G14271" s="1" t="s">
        <v>17</v>
      </c>
      <c r="H14271" s="1">
        <v>45.0</v>
      </c>
      <c r="I14271" s="3">
        <v>43900.229166666664</v>
      </c>
      <c r="J14271" s="1">
        <v>0.942574356436172</v>
      </c>
      <c r="K14271" s="1" t="s">
        <v>83</v>
      </c>
      <c r="M14271" s="3">
        <v>43900.25664863426</v>
      </c>
    </row>
    <row r="14272">
      <c r="A14272" s="1">
        <v>14270.0</v>
      </c>
      <c r="B14272" s="1" t="s">
        <v>853</v>
      </c>
      <c r="C14272" s="1" t="s">
        <v>24591</v>
      </c>
      <c r="D14272" s="1" t="s">
        <v>2013</v>
      </c>
      <c r="E14272" s="1" t="s">
        <v>3937</v>
      </c>
      <c r="F14272" s="1" t="s">
        <v>856</v>
      </c>
      <c r="G14272" s="1" t="s">
        <v>17</v>
      </c>
      <c r="H14272" s="1">
        <v>45.0</v>
      </c>
      <c r="I14272" s="3">
        <v>44036.541666666664</v>
      </c>
      <c r="J14272" s="1">
        <v>1.89016912462404</v>
      </c>
      <c r="K14272" s="1" t="s">
        <v>18</v>
      </c>
      <c r="M14272" s="3">
        <v>44038.080529652776</v>
      </c>
    </row>
    <row r="14273">
      <c r="A14273" s="1">
        <v>14271.0</v>
      </c>
      <c r="B14273" s="1" t="s">
        <v>130</v>
      </c>
      <c r="C14273" s="1" t="s">
        <v>24592</v>
      </c>
      <c r="D14273" s="1" t="s">
        <v>132</v>
      </c>
      <c r="E14273" s="1" t="s">
        <v>133</v>
      </c>
      <c r="F14273" s="1" t="s">
        <v>134</v>
      </c>
      <c r="G14273" s="1" t="s">
        <v>17</v>
      </c>
      <c r="H14273" s="1">
        <v>45.0</v>
      </c>
      <c r="I14273" s="3">
        <v>44114.229166666664</v>
      </c>
      <c r="J14273" s="1">
        <v>0.596336439791204</v>
      </c>
      <c r="K14273" s="1" t="s">
        <v>24</v>
      </c>
      <c r="L14273" s="1" t="s">
        <v>135</v>
      </c>
      <c r="M14273" s="3">
        <v>44114.27405990741</v>
      </c>
    </row>
    <row r="14274">
      <c r="A14274" s="1">
        <v>14272.0</v>
      </c>
      <c r="B14274" s="1" t="s">
        <v>4502</v>
      </c>
      <c r="C14274" s="1" t="s">
        <v>24593</v>
      </c>
      <c r="D14274" s="1" t="s">
        <v>9844</v>
      </c>
      <c r="E14274" s="1" t="s">
        <v>12040</v>
      </c>
      <c r="F14274" s="1" t="s">
        <v>4506</v>
      </c>
      <c r="G14274" s="1" t="s">
        <v>17</v>
      </c>
      <c r="H14274" s="1">
        <v>45.0</v>
      </c>
      <c r="I14274" s="3">
        <v>44174.583333333336</v>
      </c>
      <c r="J14274" s="1">
        <v>1.25555612315674</v>
      </c>
      <c r="K14274" s="1" t="s">
        <v>62</v>
      </c>
      <c r="M14274" s="3">
        <v>44174.58356344907</v>
      </c>
    </row>
    <row r="14275">
      <c r="A14275" s="1">
        <v>14273.0</v>
      </c>
      <c r="B14275" s="1" t="s">
        <v>293</v>
      </c>
      <c r="C14275" s="1" t="s">
        <v>24594</v>
      </c>
      <c r="D14275" s="1" t="s">
        <v>295</v>
      </c>
      <c r="E14275" s="1" t="s">
        <v>296</v>
      </c>
      <c r="F14275" s="1" t="s">
        <v>297</v>
      </c>
      <c r="G14275" s="1" t="s">
        <v>17</v>
      </c>
      <c r="H14275" s="1">
        <v>45.0</v>
      </c>
      <c r="I14275" s="3">
        <v>43880.291666666664</v>
      </c>
      <c r="J14275" s="1">
        <v>0.98452877994692</v>
      </c>
      <c r="K14275" s="1" t="s">
        <v>62</v>
      </c>
      <c r="M14275" s="3">
        <v>43880.30947571759</v>
      </c>
    </row>
    <row r="14276">
      <c r="A14276" s="1">
        <v>14274.0</v>
      </c>
      <c r="B14276" s="1" t="s">
        <v>603</v>
      </c>
      <c r="C14276" s="1" t="s">
        <v>24595</v>
      </c>
      <c r="D14276" s="1" t="s">
        <v>2504</v>
      </c>
      <c r="E14276" s="1" t="s">
        <v>24596</v>
      </c>
      <c r="F14276" s="1" t="s">
        <v>606</v>
      </c>
      <c r="G14276" s="1" t="s">
        <v>39</v>
      </c>
      <c r="H14276" s="1">
        <v>45.0</v>
      </c>
      <c r="I14276" s="3">
        <v>44093.770833333336</v>
      </c>
      <c r="J14276" s="1">
        <v>2.2728623958061</v>
      </c>
      <c r="K14276" s="1" t="s">
        <v>24</v>
      </c>
      <c r="M14276" s="3">
        <v>44093.79783251158</v>
      </c>
    </row>
    <row r="14277">
      <c r="A14277" s="1">
        <v>14275.0</v>
      </c>
      <c r="B14277" s="1" t="s">
        <v>2877</v>
      </c>
      <c r="C14277" s="1" t="s">
        <v>24597</v>
      </c>
      <c r="D14277" s="1" t="s">
        <v>126</v>
      </c>
      <c r="E14277" s="1" t="s">
        <v>6748</v>
      </c>
      <c r="F14277" s="1" t="s">
        <v>2881</v>
      </c>
      <c r="G14277" s="1" t="s">
        <v>17</v>
      </c>
      <c r="H14277" s="1">
        <v>45.0</v>
      </c>
      <c r="I14277" s="3">
        <v>44149.666666666664</v>
      </c>
      <c r="J14277" s="1">
        <v>10.4072426879258</v>
      </c>
      <c r="K14277" s="1" t="s">
        <v>62</v>
      </c>
      <c r="M14277" s="3">
        <v>44149.69993952546</v>
      </c>
    </row>
    <row r="14278">
      <c r="A14278" s="1">
        <v>14276.0</v>
      </c>
      <c r="B14278" s="1" t="s">
        <v>485</v>
      </c>
      <c r="C14278" s="1" t="s">
        <v>24598</v>
      </c>
      <c r="D14278" s="1" t="s">
        <v>4508</v>
      </c>
      <c r="E14278" s="1" t="s">
        <v>4509</v>
      </c>
      <c r="F14278" s="1" t="s">
        <v>489</v>
      </c>
      <c r="G14278" s="1" t="s">
        <v>17</v>
      </c>
      <c r="H14278" s="1">
        <v>45.0</v>
      </c>
      <c r="I14278" s="3">
        <v>43923.25</v>
      </c>
      <c r="J14278" s="1">
        <v>3.17697437201688</v>
      </c>
      <c r="K14278" s="1" t="s">
        <v>166</v>
      </c>
      <c r="M14278" s="3">
        <v>43923.28329103009</v>
      </c>
    </row>
    <row r="14279">
      <c r="A14279" s="1">
        <v>14277.0</v>
      </c>
      <c r="B14279" s="1" t="s">
        <v>1401</v>
      </c>
      <c r="C14279" s="1" t="s">
        <v>24599</v>
      </c>
      <c r="D14279" s="1" t="s">
        <v>24600</v>
      </c>
      <c r="E14279" s="1" t="s">
        <v>24601</v>
      </c>
      <c r="F14279" s="1" t="s">
        <v>1405</v>
      </c>
      <c r="G14279" s="1" t="s">
        <v>39</v>
      </c>
      <c r="H14279" s="1">
        <v>45.0</v>
      </c>
      <c r="I14279" s="3">
        <v>44224.3125</v>
      </c>
      <c r="J14279" s="1">
        <v>3.58350970218554</v>
      </c>
      <c r="K14279" s="1" t="s">
        <v>1406</v>
      </c>
      <c r="M14279" s="3">
        <v>44224.348700173614</v>
      </c>
    </row>
    <row r="14280">
      <c r="A14280" s="1">
        <v>14278.0</v>
      </c>
      <c r="B14280" s="1" t="s">
        <v>389</v>
      </c>
      <c r="C14280" s="1" t="s">
        <v>24602</v>
      </c>
      <c r="D14280" s="1" t="s">
        <v>49</v>
      </c>
      <c r="E14280" s="1" t="s">
        <v>24603</v>
      </c>
      <c r="F14280" s="1" t="s">
        <v>393</v>
      </c>
      <c r="G14280" s="1" t="s">
        <v>89</v>
      </c>
      <c r="H14280" s="1">
        <v>45.0</v>
      </c>
      <c r="I14280" s="3">
        <v>43872.33420309028</v>
      </c>
      <c r="J14280" s="1">
        <v>2.60109798944822</v>
      </c>
      <c r="K14280" s="1" t="s">
        <v>18</v>
      </c>
      <c r="M14280" s="3">
        <v>43872.36099332176</v>
      </c>
    </row>
    <row r="14281">
      <c r="A14281" s="1">
        <v>14279.0</v>
      </c>
      <c r="B14281" s="1" t="s">
        <v>303</v>
      </c>
      <c r="C14281" s="1" t="s">
        <v>24604</v>
      </c>
      <c r="D14281" s="1" t="s">
        <v>305</v>
      </c>
      <c r="E14281" s="1" t="s">
        <v>5127</v>
      </c>
      <c r="F14281" s="1" t="s">
        <v>307</v>
      </c>
      <c r="G14281" s="1" t="s">
        <v>17</v>
      </c>
      <c r="H14281" s="1">
        <v>45.0</v>
      </c>
      <c r="I14281" s="3">
        <v>44186.625</v>
      </c>
      <c r="J14281" s="1">
        <v>1.86718589941455</v>
      </c>
      <c r="K14281" s="1" t="s">
        <v>24</v>
      </c>
      <c r="M14281" s="3">
        <v>44186.65634650463</v>
      </c>
    </row>
    <row r="14282">
      <c r="A14282" s="1">
        <v>14280.0</v>
      </c>
      <c r="B14282" s="1" t="s">
        <v>2953</v>
      </c>
      <c r="C14282" s="1" t="s">
        <v>24605</v>
      </c>
      <c r="D14282" s="1" t="s">
        <v>1208</v>
      </c>
      <c r="E14282" s="1" t="s">
        <v>24606</v>
      </c>
      <c r="F14282" s="1" t="s">
        <v>2956</v>
      </c>
      <c r="G14282" s="1" t="s">
        <v>89</v>
      </c>
      <c r="H14282" s="1">
        <v>45.0</v>
      </c>
      <c r="I14282" s="3">
        <v>43846.699861215275</v>
      </c>
      <c r="J14282" s="1">
        <v>1.25559016088433</v>
      </c>
      <c r="K14282" s="1" t="s">
        <v>24</v>
      </c>
      <c r="M14282" s="3">
        <v>43846.705902650465</v>
      </c>
    </row>
    <row r="14283">
      <c r="A14283" s="1">
        <v>14281.0</v>
      </c>
      <c r="B14283" s="1" t="s">
        <v>401</v>
      </c>
      <c r="C14283" s="1" t="s">
        <v>24607</v>
      </c>
      <c r="D14283" s="1" t="s">
        <v>1280</v>
      </c>
      <c r="E14283" s="1" t="s">
        <v>24608</v>
      </c>
      <c r="F14283" s="1" t="s">
        <v>405</v>
      </c>
      <c r="G14283" s="1" t="s">
        <v>39</v>
      </c>
      <c r="H14283" s="1">
        <v>45.0</v>
      </c>
      <c r="I14283" s="3">
        <v>43936.834027777775</v>
      </c>
      <c r="J14283" s="1">
        <v>1.81588286899314</v>
      </c>
      <c r="K14283" s="1" t="s">
        <v>24</v>
      </c>
      <c r="M14283" s="3">
        <v>43936.867722222225</v>
      </c>
    </row>
    <row r="14284">
      <c r="A14284" s="1">
        <v>14282.0</v>
      </c>
      <c r="B14284" s="1" t="s">
        <v>84</v>
      </c>
      <c r="C14284" s="1" t="s">
        <v>24609</v>
      </c>
      <c r="D14284" s="1" t="s">
        <v>121</v>
      </c>
      <c r="E14284" s="1" t="s">
        <v>24610</v>
      </c>
      <c r="F14284" s="1" t="s">
        <v>88</v>
      </c>
      <c r="G14284" s="1" t="s">
        <v>39</v>
      </c>
      <c r="H14284" s="1">
        <v>45.0</v>
      </c>
      <c r="I14284" s="3">
        <v>43884.208333333336</v>
      </c>
      <c r="J14284" s="1">
        <v>8.03183248800895</v>
      </c>
      <c r="K14284" s="1" t="s">
        <v>83</v>
      </c>
      <c r="M14284" s="3">
        <v>43884.25006907407</v>
      </c>
    </row>
    <row r="14285">
      <c r="A14285" s="1">
        <v>14283.0</v>
      </c>
      <c r="B14285" s="1" t="s">
        <v>4367</v>
      </c>
      <c r="C14285" s="1" t="s">
        <v>24611</v>
      </c>
      <c r="D14285" s="1" t="s">
        <v>869</v>
      </c>
      <c r="E14285" s="1" t="s">
        <v>4369</v>
      </c>
      <c r="F14285" s="1" t="s">
        <v>4370</v>
      </c>
      <c r="G14285" s="1" t="s">
        <v>35</v>
      </c>
      <c r="H14285" s="1">
        <v>45.0</v>
      </c>
      <c r="I14285" s="3">
        <v>44236.333333333336</v>
      </c>
      <c r="J14285" s="1">
        <v>2.79356927011425</v>
      </c>
      <c r="K14285" s="1" t="s">
        <v>24</v>
      </c>
      <c r="L14285" s="1" t="s">
        <v>2724</v>
      </c>
      <c r="M14285" s="3">
        <v>44236.347460625</v>
      </c>
    </row>
    <row r="14286">
      <c r="A14286" s="1">
        <v>14284.0</v>
      </c>
      <c r="B14286" s="1" t="s">
        <v>401</v>
      </c>
      <c r="C14286" s="1" t="s">
        <v>24612</v>
      </c>
      <c r="D14286" s="1" t="s">
        <v>93</v>
      </c>
      <c r="E14286" s="1" t="s">
        <v>24613</v>
      </c>
      <c r="F14286" s="1" t="s">
        <v>405</v>
      </c>
      <c r="G14286" s="1" t="s">
        <v>89</v>
      </c>
      <c r="H14286" s="1">
        <v>45.0</v>
      </c>
      <c r="I14286" s="3">
        <v>44210.42312584491</v>
      </c>
      <c r="J14286" s="1">
        <v>3.76342842037245</v>
      </c>
      <c r="K14286" s="1" t="s">
        <v>24</v>
      </c>
      <c r="L14286" s="1" t="s">
        <v>406</v>
      </c>
      <c r="M14286" s="3">
        <v>44210.44915221065</v>
      </c>
    </row>
    <row r="14287">
      <c r="A14287" s="1">
        <v>14285.0</v>
      </c>
      <c r="B14287" s="1" t="s">
        <v>459</v>
      </c>
      <c r="C14287" s="1" t="s">
        <v>24614</v>
      </c>
      <c r="D14287" s="1" t="s">
        <v>461</v>
      </c>
      <c r="E14287" s="1" t="s">
        <v>9802</v>
      </c>
      <c r="F14287" s="1" t="s">
        <v>463</v>
      </c>
      <c r="G14287" s="1" t="s">
        <v>17</v>
      </c>
      <c r="H14287" s="1">
        <v>45.0</v>
      </c>
      <c r="I14287" s="3">
        <v>44064.375</v>
      </c>
      <c r="J14287" s="1">
        <v>0.246998266465138</v>
      </c>
      <c r="K14287" s="1" t="s">
        <v>24</v>
      </c>
      <c r="L14287" s="1" t="s">
        <v>464</v>
      </c>
      <c r="M14287" s="3">
        <v>44064.38638199074</v>
      </c>
    </row>
    <row r="14288">
      <c r="A14288" s="1">
        <v>14286.0</v>
      </c>
      <c r="B14288" s="1" t="s">
        <v>184</v>
      </c>
      <c r="C14288" s="1" t="s">
        <v>24615</v>
      </c>
      <c r="D14288" s="1" t="s">
        <v>148</v>
      </c>
      <c r="E14288" s="1" t="s">
        <v>186</v>
      </c>
      <c r="F14288" s="1" t="s">
        <v>187</v>
      </c>
      <c r="G14288" s="1" t="s">
        <v>17</v>
      </c>
      <c r="H14288" s="1">
        <v>45.0</v>
      </c>
      <c r="I14288" s="3">
        <v>43966.375</v>
      </c>
      <c r="J14288" s="1">
        <v>3.32525343184994</v>
      </c>
      <c r="K14288" s="1" t="s">
        <v>24</v>
      </c>
      <c r="L14288" s="1" t="s">
        <v>188</v>
      </c>
      <c r="M14288" s="3">
        <v>43966.34276778935</v>
      </c>
    </row>
    <row r="14289">
      <c r="A14289" s="1">
        <v>14287.0</v>
      </c>
      <c r="B14289" s="1" t="s">
        <v>824</v>
      </c>
      <c r="C14289" s="1" t="s">
        <v>24616</v>
      </c>
      <c r="D14289" s="1" t="s">
        <v>373</v>
      </c>
      <c r="E14289" s="1" t="s">
        <v>12262</v>
      </c>
      <c r="F14289" s="1" t="s">
        <v>827</v>
      </c>
      <c r="G14289" s="1" t="s">
        <v>35</v>
      </c>
      <c r="H14289" s="1">
        <v>45.0</v>
      </c>
      <c r="I14289" s="3">
        <v>43630.208333333336</v>
      </c>
      <c r="J14289" s="1">
        <v>0.381679967154182</v>
      </c>
      <c r="K14289" s="1" t="s">
        <v>18</v>
      </c>
      <c r="M14289" s="3">
        <v>43630.23584972222</v>
      </c>
    </row>
    <row r="14290">
      <c r="A14290" s="1">
        <v>14288.0</v>
      </c>
      <c r="B14290" s="1" t="s">
        <v>1202</v>
      </c>
      <c r="C14290" s="1" t="s">
        <v>24617</v>
      </c>
      <c r="D14290" s="1" t="s">
        <v>3392</v>
      </c>
      <c r="E14290" s="1" t="s">
        <v>12538</v>
      </c>
      <c r="F14290" s="1" t="s">
        <v>7847</v>
      </c>
      <c r="G14290" s="1" t="s">
        <v>17</v>
      </c>
      <c r="H14290" s="1">
        <v>45.0</v>
      </c>
      <c r="I14290" s="3">
        <v>43778.291666666664</v>
      </c>
      <c r="J14290" s="1">
        <v>1.22986175796934</v>
      </c>
      <c r="K14290" s="1" t="s">
        <v>24</v>
      </c>
      <c r="M14290" s="3">
        <v>43778.61881423611</v>
      </c>
    </row>
    <row r="14291">
      <c r="A14291" s="1">
        <v>14289.0</v>
      </c>
      <c r="B14291" s="1" t="s">
        <v>666</v>
      </c>
      <c r="C14291" s="1" t="s">
        <v>24618</v>
      </c>
      <c r="D14291" s="1" t="s">
        <v>1077</v>
      </c>
      <c r="E14291" s="1" t="s">
        <v>24619</v>
      </c>
      <c r="F14291" s="1" t="s">
        <v>8924</v>
      </c>
      <c r="G14291" s="1" t="s">
        <v>17</v>
      </c>
      <c r="H14291" s="1">
        <v>45.0</v>
      </c>
      <c r="I14291" s="3">
        <v>44231.5625</v>
      </c>
      <c r="J14291" s="1">
        <v>1.27152010397563</v>
      </c>
      <c r="K14291" s="1" t="s">
        <v>62</v>
      </c>
      <c r="L14291" s="1" t="s">
        <v>671</v>
      </c>
      <c r="M14291" s="3">
        <v>44231.562751655096</v>
      </c>
    </row>
    <row r="14292">
      <c r="A14292" s="1">
        <v>14290.0</v>
      </c>
      <c r="B14292" s="1" t="s">
        <v>229</v>
      </c>
      <c r="C14292" s="1" t="s">
        <v>24620</v>
      </c>
      <c r="D14292" s="1" t="s">
        <v>1653</v>
      </c>
      <c r="E14292" s="1" t="s">
        <v>231</v>
      </c>
      <c r="F14292" s="1" t="s">
        <v>232</v>
      </c>
      <c r="G14292" s="1" t="s">
        <v>35</v>
      </c>
      <c r="H14292" s="1">
        <v>45.0</v>
      </c>
      <c r="I14292" s="3">
        <v>43776.625</v>
      </c>
      <c r="J14292" s="1">
        <v>1.21675965120567</v>
      </c>
      <c r="K14292" s="1" t="s">
        <v>24</v>
      </c>
      <c r="M14292" s="3">
        <v>43776.68249449074</v>
      </c>
    </row>
    <row r="14293">
      <c r="A14293" s="1">
        <v>14291.0</v>
      </c>
      <c r="B14293" s="1" t="s">
        <v>624</v>
      </c>
      <c r="C14293" s="1" t="s">
        <v>24621</v>
      </c>
      <c r="D14293" s="1" t="s">
        <v>7392</v>
      </c>
      <c r="E14293" s="1" t="s">
        <v>24622</v>
      </c>
      <c r="F14293" s="1" t="s">
        <v>628</v>
      </c>
      <c r="G14293" s="1" t="s">
        <v>89</v>
      </c>
      <c r="H14293" s="1">
        <v>45.0</v>
      </c>
      <c r="I14293" s="3">
        <v>43573.28503100695</v>
      </c>
      <c r="J14293" s="1">
        <v>0.415382561260867</v>
      </c>
      <c r="K14293" s="1" t="s">
        <v>24</v>
      </c>
      <c r="M14293" s="3">
        <v>43573.28842835648</v>
      </c>
    </row>
    <row r="14294">
      <c r="A14294" s="1">
        <v>14292.0</v>
      </c>
      <c r="B14294" s="1" t="s">
        <v>4367</v>
      </c>
      <c r="C14294" s="1" t="s">
        <v>24623</v>
      </c>
      <c r="D14294" s="1" t="s">
        <v>869</v>
      </c>
      <c r="E14294" s="1" t="s">
        <v>4369</v>
      </c>
      <c r="F14294" s="1" t="s">
        <v>4370</v>
      </c>
      <c r="G14294" s="1" t="s">
        <v>35</v>
      </c>
      <c r="H14294" s="1">
        <v>45.0</v>
      </c>
      <c r="I14294" s="3">
        <v>44231.333333333336</v>
      </c>
      <c r="J14294" s="1">
        <v>2.42470847463112</v>
      </c>
      <c r="K14294" s="1" t="s">
        <v>24</v>
      </c>
      <c r="L14294" s="1" t="s">
        <v>2724</v>
      </c>
      <c r="M14294" s="3">
        <v>44231.36885193287</v>
      </c>
    </row>
    <row r="14295">
      <c r="A14295" s="1">
        <v>14293.0</v>
      </c>
      <c r="B14295" s="1" t="s">
        <v>4356</v>
      </c>
      <c r="C14295" s="1" t="s">
        <v>24624</v>
      </c>
      <c r="D14295" s="1" t="s">
        <v>411</v>
      </c>
      <c r="E14295" s="1" t="s">
        <v>4821</v>
      </c>
      <c r="F14295" s="1" t="s">
        <v>4359</v>
      </c>
      <c r="G14295" s="1" t="s">
        <v>17</v>
      </c>
      <c r="H14295" s="1">
        <v>45.0</v>
      </c>
      <c r="I14295" s="3">
        <v>44034.197916666664</v>
      </c>
      <c r="J14295" s="1">
        <v>0.301111433718906</v>
      </c>
      <c r="K14295" s="1" t="s">
        <v>62</v>
      </c>
      <c r="L14295" s="1" t="s">
        <v>4360</v>
      </c>
      <c r="M14295" s="3">
        <v>44034.24012769676</v>
      </c>
    </row>
    <row r="14296">
      <c r="A14296" s="1">
        <v>14294.0</v>
      </c>
      <c r="B14296" s="1" t="s">
        <v>611</v>
      </c>
      <c r="C14296" s="1" t="s">
        <v>24625</v>
      </c>
      <c r="D14296" s="1" t="s">
        <v>2377</v>
      </c>
      <c r="E14296" s="1" t="s">
        <v>2378</v>
      </c>
      <c r="F14296" s="1" t="s">
        <v>615</v>
      </c>
      <c r="G14296" s="1" t="s">
        <v>17</v>
      </c>
      <c r="H14296" s="1">
        <v>45.0</v>
      </c>
      <c r="I14296" s="3">
        <v>44190.697916666664</v>
      </c>
      <c r="J14296" s="1">
        <v>3.28508451028158</v>
      </c>
      <c r="K14296" s="1" t="s">
        <v>616</v>
      </c>
      <c r="L14296" s="1" t="s">
        <v>617</v>
      </c>
      <c r="M14296" s="3">
        <v>44190.73707271991</v>
      </c>
    </row>
    <row r="14297">
      <c r="A14297" s="1">
        <v>14295.0</v>
      </c>
      <c r="B14297" s="1" t="s">
        <v>4775</v>
      </c>
      <c r="C14297" s="1" t="s">
        <v>24626</v>
      </c>
      <c r="D14297" s="1" t="s">
        <v>326</v>
      </c>
      <c r="E14297" s="1" t="s">
        <v>4830</v>
      </c>
      <c r="F14297" s="1" t="s">
        <v>4778</v>
      </c>
      <c r="G14297" s="1" t="s">
        <v>17</v>
      </c>
      <c r="H14297" s="1">
        <v>45.0</v>
      </c>
      <c r="I14297" s="3">
        <v>43865.25</v>
      </c>
      <c r="J14297" s="1">
        <v>2.84435690178565</v>
      </c>
      <c r="K14297" s="1" t="s">
        <v>24</v>
      </c>
      <c r="M14297" s="3">
        <v>43865.26685950231</v>
      </c>
    </row>
    <row r="14298">
      <c r="A14298" s="1">
        <v>14296.0</v>
      </c>
      <c r="B14298" s="1" t="s">
        <v>2181</v>
      </c>
      <c r="C14298" s="1" t="s">
        <v>24627</v>
      </c>
      <c r="D14298" s="1" t="s">
        <v>11108</v>
      </c>
      <c r="E14298" s="1" t="s">
        <v>24628</v>
      </c>
      <c r="F14298" s="1" t="s">
        <v>2185</v>
      </c>
      <c r="G14298" s="1" t="s">
        <v>17</v>
      </c>
      <c r="H14298" s="1">
        <v>45.0</v>
      </c>
      <c r="I14298" s="3">
        <v>44058.697916666664</v>
      </c>
      <c r="J14298" s="1">
        <v>0.0</v>
      </c>
      <c r="K14298" s="1" t="s">
        <v>218</v>
      </c>
      <c r="M14298" s="3">
        <v>44058.68795309028</v>
      </c>
    </row>
    <row r="14299">
      <c r="A14299" s="1">
        <v>14297.0</v>
      </c>
      <c r="B14299" s="1" t="s">
        <v>2188</v>
      </c>
      <c r="C14299" s="1" t="s">
        <v>24629</v>
      </c>
      <c r="D14299" s="1" t="s">
        <v>3458</v>
      </c>
      <c r="E14299" s="1" t="s">
        <v>3459</v>
      </c>
      <c r="F14299" s="1" t="s">
        <v>2192</v>
      </c>
      <c r="G14299" s="1" t="s">
        <v>17</v>
      </c>
      <c r="H14299" s="1">
        <v>45.0</v>
      </c>
      <c r="I14299" s="3">
        <v>43853.208333333336</v>
      </c>
      <c r="J14299" s="1">
        <v>3.3487998339686</v>
      </c>
      <c r="K14299" s="1" t="s">
        <v>18</v>
      </c>
      <c r="M14299" s="3">
        <v>43853.42145763889</v>
      </c>
    </row>
    <row r="14300">
      <c r="A14300" s="1">
        <v>14298.0</v>
      </c>
      <c r="B14300" s="1" t="s">
        <v>4711</v>
      </c>
      <c r="C14300" s="1" t="s">
        <v>24630</v>
      </c>
      <c r="D14300" s="1" t="s">
        <v>492</v>
      </c>
      <c r="E14300" s="1" t="s">
        <v>4713</v>
      </c>
      <c r="F14300" s="1" t="s">
        <v>4714</v>
      </c>
      <c r="G14300" s="1" t="s">
        <v>35</v>
      </c>
      <c r="H14300" s="1">
        <v>45.0</v>
      </c>
      <c r="I14300" s="3">
        <v>44097.416666666664</v>
      </c>
      <c r="J14300" s="1">
        <v>2.42099442036281</v>
      </c>
      <c r="K14300" s="1" t="s">
        <v>24</v>
      </c>
      <c r="L14300" s="1" t="s">
        <v>747</v>
      </c>
      <c r="M14300" s="3">
        <v>44097.463232511574</v>
      </c>
    </row>
    <row r="14301">
      <c r="A14301" s="1">
        <v>14299.0</v>
      </c>
      <c r="B14301" s="1" t="s">
        <v>324</v>
      </c>
      <c r="C14301" s="1" t="s">
        <v>24631</v>
      </c>
      <c r="D14301" s="1" t="s">
        <v>326</v>
      </c>
      <c r="E14301" s="1" t="s">
        <v>673</v>
      </c>
      <c r="F14301" s="1" t="s">
        <v>328</v>
      </c>
      <c r="G14301" s="1" t="s">
        <v>17</v>
      </c>
      <c r="H14301" s="1">
        <v>45.0</v>
      </c>
      <c r="I14301" s="3">
        <v>44054.625</v>
      </c>
      <c r="J14301" s="1">
        <v>0.0412704186147683</v>
      </c>
      <c r="K14301" s="1" t="s">
        <v>24</v>
      </c>
      <c r="M14301" s="3">
        <v>44054.66831584491</v>
      </c>
    </row>
    <row r="14302">
      <c r="A14302" s="1">
        <v>14300.0</v>
      </c>
      <c r="B14302" s="1" t="s">
        <v>293</v>
      </c>
      <c r="C14302" s="1" t="s">
        <v>24632</v>
      </c>
      <c r="D14302" s="1" t="s">
        <v>588</v>
      </c>
      <c r="E14302" s="1" t="s">
        <v>1969</v>
      </c>
      <c r="F14302" s="1" t="s">
        <v>297</v>
      </c>
      <c r="G14302" s="1" t="s">
        <v>17</v>
      </c>
      <c r="H14302" s="1">
        <v>45.0</v>
      </c>
      <c r="I14302" s="3">
        <v>43966.291666666664</v>
      </c>
      <c r="J14302" s="1">
        <v>12.5830486278015</v>
      </c>
      <c r="K14302" s="1" t="s">
        <v>62</v>
      </c>
      <c r="M14302" s="3">
        <v>43966.34260369213</v>
      </c>
    </row>
    <row r="14303">
      <c r="A14303" s="1">
        <v>14301.0</v>
      </c>
      <c r="B14303" s="1" t="s">
        <v>824</v>
      </c>
      <c r="C14303" s="1" t="s">
        <v>24633</v>
      </c>
      <c r="D14303" s="1" t="s">
        <v>49</v>
      </c>
      <c r="E14303" s="1" t="s">
        <v>24634</v>
      </c>
      <c r="F14303" s="1" t="s">
        <v>827</v>
      </c>
      <c r="G14303" s="1" t="s">
        <v>39</v>
      </c>
      <c r="H14303" s="1">
        <v>45.0</v>
      </c>
      <c r="I14303" s="3">
        <v>43841.708333333336</v>
      </c>
      <c r="J14303" s="1">
        <v>4.52489121312022</v>
      </c>
      <c r="K14303" s="1" t="s">
        <v>18</v>
      </c>
      <c r="M14303" s="3">
        <v>43841.72166863426</v>
      </c>
    </row>
    <row r="14304">
      <c r="A14304" s="1">
        <v>14302.0</v>
      </c>
      <c r="B14304" s="1" t="s">
        <v>5207</v>
      </c>
      <c r="C14304" s="1" t="s">
        <v>24635</v>
      </c>
      <c r="D14304" s="1" t="s">
        <v>5209</v>
      </c>
      <c r="E14304" s="1" t="s">
        <v>24636</v>
      </c>
      <c r="F14304" s="1" t="s">
        <v>5211</v>
      </c>
      <c r="G14304" s="1" t="s">
        <v>39</v>
      </c>
      <c r="H14304" s="1">
        <v>45.0</v>
      </c>
      <c r="I14304" s="3">
        <v>43674.25</v>
      </c>
      <c r="J14304" s="1">
        <v>1.28698900064575</v>
      </c>
      <c r="K14304" s="1" t="s">
        <v>46</v>
      </c>
      <c r="M14304" s="3">
        <v>43674.62406032407</v>
      </c>
    </row>
    <row r="14305">
      <c r="A14305" s="1">
        <v>14303.0</v>
      </c>
      <c r="B14305" s="1" t="s">
        <v>3748</v>
      </c>
      <c r="C14305" s="1" t="s">
        <v>24637</v>
      </c>
      <c r="D14305" s="1" t="s">
        <v>5136</v>
      </c>
      <c r="E14305" s="1" t="s">
        <v>24638</v>
      </c>
      <c r="F14305" s="1" t="s">
        <v>3751</v>
      </c>
      <c r="G14305" s="1" t="s">
        <v>17</v>
      </c>
      <c r="H14305" s="1">
        <v>45.0</v>
      </c>
      <c r="I14305" s="3">
        <v>44216.625</v>
      </c>
      <c r="J14305" s="1">
        <v>1.71506536130548</v>
      </c>
      <c r="K14305" s="1" t="s">
        <v>511</v>
      </c>
      <c r="L14305" s="1" t="s">
        <v>47</v>
      </c>
      <c r="M14305" s="3">
        <v>44216.641228622684</v>
      </c>
    </row>
    <row r="14306">
      <c r="A14306" s="1">
        <v>14304.0</v>
      </c>
      <c r="B14306" s="1" t="s">
        <v>24639</v>
      </c>
      <c r="C14306" s="1" t="s">
        <v>24640</v>
      </c>
      <c r="D14306" s="1" t="s">
        <v>7575</v>
      </c>
      <c r="E14306" s="1" t="s">
        <v>24641</v>
      </c>
      <c r="F14306" s="1" t="s">
        <v>24642</v>
      </c>
      <c r="G14306" s="1" t="s">
        <v>39</v>
      </c>
      <c r="H14306" s="1">
        <v>45.0</v>
      </c>
      <c r="I14306" s="3">
        <v>43519.208333333336</v>
      </c>
      <c r="J14306" s="1">
        <v>0.0748300177574046</v>
      </c>
      <c r="K14306" s="1" t="s">
        <v>24</v>
      </c>
      <c r="M14306" s="3">
        <v>43517.99100116898</v>
      </c>
    </row>
    <row r="14307">
      <c r="A14307" s="1">
        <v>14305.0</v>
      </c>
      <c r="B14307" s="1" t="s">
        <v>1289</v>
      </c>
      <c r="C14307" s="1" t="s">
        <v>24643</v>
      </c>
      <c r="D14307" s="1" t="s">
        <v>1666</v>
      </c>
      <c r="E14307" s="1" t="s">
        <v>7263</v>
      </c>
      <c r="F14307" s="1" t="s">
        <v>1293</v>
      </c>
      <c r="G14307" s="1" t="s">
        <v>35</v>
      </c>
      <c r="H14307" s="1">
        <v>45.0</v>
      </c>
      <c r="I14307" s="3">
        <v>43553.166666666664</v>
      </c>
      <c r="J14307" s="1">
        <v>0.163561002545905</v>
      </c>
      <c r="K14307" s="1" t="s">
        <v>24</v>
      </c>
      <c r="M14307" s="3">
        <v>43553.189131087966</v>
      </c>
    </row>
    <row r="14308">
      <c r="A14308" s="1">
        <v>14306.0</v>
      </c>
      <c r="B14308" s="1" t="s">
        <v>141</v>
      </c>
      <c r="C14308" s="1" t="s">
        <v>24644</v>
      </c>
      <c r="D14308" s="1" t="s">
        <v>24645</v>
      </c>
      <c r="E14308" s="1" t="s">
        <v>24646</v>
      </c>
      <c r="F14308" s="1" t="s">
        <v>175</v>
      </c>
      <c r="G14308" s="1" t="s">
        <v>39</v>
      </c>
      <c r="H14308" s="1">
        <v>45.0</v>
      </c>
      <c r="I14308" s="3">
        <v>43893.291666666664</v>
      </c>
      <c r="J14308" s="1">
        <v>4.14017052226206</v>
      </c>
      <c r="K14308" s="1" t="s">
        <v>46</v>
      </c>
      <c r="M14308" s="3">
        <v>43893.32702263889</v>
      </c>
    </row>
    <row r="14309">
      <c r="A14309" s="1">
        <v>14307.0</v>
      </c>
      <c r="B14309" s="1" t="s">
        <v>68</v>
      </c>
      <c r="C14309" s="1" t="s">
        <v>24647</v>
      </c>
      <c r="D14309" s="1" t="s">
        <v>17457</v>
      </c>
      <c r="E14309" s="1" t="s">
        <v>24648</v>
      </c>
      <c r="F14309" s="1" t="s">
        <v>72</v>
      </c>
      <c r="G14309" s="1" t="s">
        <v>39</v>
      </c>
      <c r="H14309" s="1">
        <v>45.0</v>
      </c>
      <c r="I14309" s="3">
        <v>43880.5</v>
      </c>
      <c r="J14309" s="1">
        <v>1.96640658851655</v>
      </c>
      <c r="K14309" s="1" t="s">
        <v>24</v>
      </c>
      <c r="M14309" s="3">
        <v>43880.53349795139</v>
      </c>
    </row>
    <row r="14310">
      <c r="A14310" s="1">
        <v>14308.0</v>
      </c>
      <c r="B14310" s="1" t="s">
        <v>2405</v>
      </c>
      <c r="C14310" s="1" t="s">
        <v>24649</v>
      </c>
      <c r="D14310" s="1" t="s">
        <v>560</v>
      </c>
      <c r="E14310" s="1" t="s">
        <v>2407</v>
      </c>
      <c r="F14310" s="1" t="s">
        <v>2408</v>
      </c>
      <c r="G14310" s="1" t="s">
        <v>17</v>
      </c>
      <c r="H14310" s="1">
        <v>45.0</v>
      </c>
      <c r="I14310" s="3">
        <v>43738.166666666664</v>
      </c>
      <c r="J14310" s="1">
        <v>12.1681883598347</v>
      </c>
      <c r="K14310" s="1" t="s">
        <v>166</v>
      </c>
      <c r="M14310" s="3">
        <v>43738.205367222225</v>
      </c>
    </row>
    <row r="14311">
      <c r="A14311" s="1">
        <v>14309.0</v>
      </c>
      <c r="B14311" s="1" t="s">
        <v>24650</v>
      </c>
      <c r="C14311" s="1" t="s">
        <v>24651</v>
      </c>
      <c r="D14311" s="1" t="s">
        <v>5745</v>
      </c>
      <c r="E14311" s="1" t="s">
        <v>24652</v>
      </c>
      <c r="F14311" s="1" t="s">
        <v>24653</v>
      </c>
      <c r="G14311" s="1" t="s">
        <v>89</v>
      </c>
      <c r="H14311" s="1">
        <v>45.0</v>
      </c>
      <c r="I14311" s="3">
        <v>44235.646437916665</v>
      </c>
      <c r="J14311" s="1">
        <v>2.43642168791005</v>
      </c>
      <c r="K14311" s="1" t="s">
        <v>46</v>
      </c>
      <c r="L14311" s="1" t="s">
        <v>558</v>
      </c>
      <c r="M14311" s="3">
        <v>44235.67578414352</v>
      </c>
    </row>
    <row r="14312">
      <c r="A14312" s="1">
        <v>14310.0</v>
      </c>
      <c r="B14312" s="1" t="s">
        <v>340</v>
      </c>
      <c r="C14312" s="1" t="s">
        <v>24654</v>
      </c>
      <c r="D14312" s="1" t="s">
        <v>342</v>
      </c>
      <c r="E14312" s="1" t="s">
        <v>7668</v>
      </c>
      <c r="F14312" s="1" t="s">
        <v>344</v>
      </c>
      <c r="G14312" s="1" t="s">
        <v>35</v>
      </c>
      <c r="H14312" s="1">
        <v>45.0</v>
      </c>
      <c r="I14312" s="3">
        <v>44252.208333333336</v>
      </c>
      <c r="J14312" s="1">
        <v>2.74060304619014</v>
      </c>
      <c r="K14312" s="1" t="s">
        <v>83</v>
      </c>
      <c r="M14312" s="3">
        <v>44252.243738923615</v>
      </c>
    </row>
    <row r="14313">
      <c r="A14313" s="1">
        <v>14311.0</v>
      </c>
      <c r="B14313" s="1" t="s">
        <v>340</v>
      </c>
      <c r="C14313" s="1" t="s">
        <v>24655</v>
      </c>
      <c r="D14313" s="1" t="s">
        <v>1549</v>
      </c>
      <c r="E14313" s="1" t="s">
        <v>24656</v>
      </c>
      <c r="F14313" s="1" t="s">
        <v>344</v>
      </c>
      <c r="G14313" s="1" t="s">
        <v>39</v>
      </c>
      <c r="H14313" s="1">
        <v>45.0</v>
      </c>
      <c r="I14313" s="3">
        <v>43909.708333333336</v>
      </c>
      <c r="J14313" s="1">
        <v>1.30066769430286</v>
      </c>
      <c r="K14313" s="1" t="s">
        <v>83</v>
      </c>
      <c r="M14313" s="3">
        <v>43909.74205615741</v>
      </c>
    </row>
    <row r="14314">
      <c r="A14314" s="1">
        <v>14312.0</v>
      </c>
      <c r="B14314" s="1" t="s">
        <v>84</v>
      </c>
      <c r="C14314" s="1" t="s">
        <v>24657</v>
      </c>
      <c r="D14314" s="1" t="s">
        <v>86</v>
      </c>
      <c r="E14314" s="1" t="s">
        <v>1217</v>
      </c>
      <c r="F14314" s="1" t="s">
        <v>88</v>
      </c>
      <c r="G14314" s="1" t="s">
        <v>17</v>
      </c>
      <c r="H14314" s="1">
        <v>45.0</v>
      </c>
      <c r="I14314" s="3">
        <v>43853.625</v>
      </c>
      <c r="J14314" s="1">
        <v>3.36772246873664</v>
      </c>
      <c r="K14314" s="1" t="s">
        <v>83</v>
      </c>
      <c r="M14314" s="3">
        <v>43853.641548657404</v>
      </c>
    </row>
    <row r="14315">
      <c r="A14315" s="1">
        <v>14313.0</v>
      </c>
      <c r="B14315" s="1" t="s">
        <v>97</v>
      </c>
      <c r="C14315" s="1" t="s">
        <v>24658</v>
      </c>
      <c r="D14315" s="1" t="s">
        <v>1446</v>
      </c>
      <c r="E14315" s="1" t="s">
        <v>24659</v>
      </c>
      <c r="F14315" s="1" t="s">
        <v>101</v>
      </c>
      <c r="G14315" s="1" t="s">
        <v>39</v>
      </c>
      <c r="H14315" s="1">
        <v>45.0</v>
      </c>
      <c r="I14315" s="3">
        <v>43942.395833333336</v>
      </c>
      <c r="J14315" s="1">
        <v>7.35202387373462</v>
      </c>
      <c r="K14315" s="1" t="s">
        <v>24</v>
      </c>
      <c r="M14315" s="3">
        <v>43942.423351631944</v>
      </c>
    </row>
    <row r="14316">
      <c r="A14316" s="1">
        <v>14314.0</v>
      </c>
      <c r="B14316" s="1" t="s">
        <v>119</v>
      </c>
      <c r="C14316" s="1" t="s">
        <v>24660</v>
      </c>
      <c r="D14316" s="1" t="s">
        <v>16476</v>
      </c>
      <c r="E14316" s="1" t="s">
        <v>24661</v>
      </c>
      <c r="F14316" s="1" t="s">
        <v>123</v>
      </c>
      <c r="G14316" s="1" t="s">
        <v>39</v>
      </c>
      <c r="H14316" s="1">
        <v>45.0</v>
      </c>
      <c r="I14316" s="3">
        <v>43813.583333333336</v>
      </c>
      <c r="J14316" s="1">
        <v>2.98112250497672</v>
      </c>
      <c r="K14316" s="1" t="s">
        <v>18</v>
      </c>
      <c r="M14316" s="3">
        <v>43813.629051805554</v>
      </c>
    </row>
    <row r="14317">
      <c r="A14317" s="1">
        <v>14315.0</v>
      </c>
      <c r="B14317" s="1" t="s">
        <v>2581</v>
      </c>
      <c r="C14317" s="1" t="s">
        <v>24662</v>
      </c>
      <c r="D14317" s="1" t="s">
        <v>2583</v>
      </c>
      <c r="E14317" s="1" t="s">
        <v>2584</v>
      </c>
      <c r="F14317" s="1" t="s">
        <v>2585</v>
      </c>
      <c r="G14317" s="1" t="s">
        <v>17</v>
      </c>
      <c r="H14317" s="1">
        <v>45.0</v>
      </c>
      <c r="I14317" s="3">
        <v>43898.208333333336</v>
      </c>
      <c r="J14317" s="1">
        <v>1.28129233760276</v>
      </c>
      <c r="K14317" s="1" t="s">
        <v>159</v>
      </c>
      <c r="M14317" s="3">
        <v>43898.32740850694</v>
      </c>
    </row>
    <row r="14318">
      <c r="A14318" s="1">
        <v>14316.0</v>
      </c>
      <c r="B14318" s="1" t="s">
        <v>2804</v>
      </c>
      <c r="C14318" s="1" t="s">
        <v>24663</v>
      </c>
      <c r="D14318" s="1" t="s">
        <v>326</v>
      </c>
      <c r="E14318" s="1" t="s">
        <v>15268</v>
      </c>
      <c r="F14318" s="1" t="s">
        <v>2808</v>
      </c>
      <c r="G14318" s="1" t="s">
        <v>17</v>
      </c>
      <c r="H14318" s="1">
        <v>45.0</v>
      </c>
      <c r="I14318" s="3">
        <v>44037.604166666664</v>
      </c>
      <c r="J14318" s="1">
        <v>0.863561883879015</v>
      </c>
      <c r="K14318" s="1" t="s">
        <v>24</v>
      </c>
      <c r="M14318" s="3">
        <v>44037.58460079861</v>
      </c>
    </row>
    <row r="14319">
      <c r="A14319" s="1">
        <v>14317.0</v>
      </c>
      <c r="B14319" s="1" t="s">
        <v>6377</v>
      </c>
      <c r="C14319" s="1" t="s">
        <v>24664</v>
      </c>
      <c r="D14319" s="1" t="s">
        <v>2979</v>
      </c>
      <c r="E14319" s="1" t="s">
        <v>24665</v>
      </c>
      <c r="F14319" s="1" t="s">
        <v>6380</v>
      </c>
      <c r="G14319" s="1" t="s">
        <v>89</v>
      </c>
      <c r="H14319" s="1">
        <v>45.0</v>
      </c>
      <c r="I14319" s="3">
        <v>44099.700122581016</v>
      </c>
      <c r="J14319" s="1">
        <v>1.1808363198442</v>
      </c>
      <c r="K14319" s="1" t="s">
        <v>24</v>
      </c>
      <c r="M14319" s="3">
        <v>44099.71542892361</v>
      </c>
    </row>
    <row r="14320">
      <c r="A14320" s="1">
        <v>14318.0</v>
      </c>
      <c r="B14320" s="1" t="s">
        <v>485</v>
      </c>
      <c r="C14320" s="1" t="s">
        <v>24666</v>
      </c>
      <c r="D14320" s="1" t="s">
        <v>315</v>
      </c>
      <c r="E14320" s="1" t="s">
        <v>1675</v>
      </c>
      <c r="F14320" s="1" t="s">
        <v>489</v>
      </c>
      <c r="G14320" s="1" t="s">
        <v>17</v>
      </c>
      <c r="H14320" s="1">
        <v>45.0</v>
      </c>
      <c r="I14320" s="3">
        <v>44088.291666666664</v>
      </c>
      <c r="J14320" s="1">
        <v>4.20194548876589</v>
      </c>
      <c r="K14320" s="1" t="s">
        <v>166</v>
      </c>
      <c r="M14320" s="3">
        <v>44088.33016707176</v>
      </c>
    </row>
    <row r="14321">
      <c r="A14321" s="1">
        <v>14319.0</v>
      </c>
      <c r="B14321" s="1" t="s">
        <v>512</v>
      </c>
      <c r="C14321" s="1" t="s">
        <v>24667</v>
      </c>
      <c r="D14321" s="1" t="s">
        <v>723</v>
      </c>
      <c r="E14321" s="1" t="s">
        <v>724</v>
      </c>
      <c r="F14321" s="1" t="s">
        <v>516</v>
      </c>
      <c r="G14321" s="1" t="s">
        <v>17</v>
      </c>
      <c r="H14321" s="1">
        <v>45.0</v>
      </c>
      <c r="I14321" s="3">
        <v>43808.375</v>
      </c>
      <c r="J14321" s="1">
        <v>0.125806505523172</v>
      </c>
      <c r="K14321" s="1" t="s">
        <v>83</v>
      </c>
      <c r="M14321" s="3">
        <v>43808.41989042824</v>
      </c>
    </row>
    <row r="14322">
      <c r="A14322" s="1">
        <v>14320.0</v>
      </c>
      <c r="B14322" s="1" t="s">
        <v>14129</v>
      </c>
      <c r="C14322" s="1" t="s">
        <v>24668</v>
      </c>
      <c r="D14322" s="1" t="s">
        <v>65</v>
      </c>
      <c r="E14322" s="1" t="s">
        <v>14131</v>
      </c>
      <c r="F14322" s="1" t="s">
        <v>14132</v>
      </c>
      <c r="G14322" s="1" t="s">
        <v>17</v>
      </c>
      <c r="H14322" s="1">
        <v>45.0</v>
      </c>
      <c r="I14322" s="3">
        <v>44154.270833333336</v>
      </c>
      <c r="J14322" s="1">
        <v>1.00415989168667</v>
      </c>
      <c r="K14322" s="1" t="s">
        <v>24</v>
      </c>
      <c r="L14322" s="1" t="s">
        <v>882</v>
      </c>
      <c r="M14322" s="3">
        <v>44154.29641695602</v>
      </c>
    </row>
    <row r="14323">
      <c r="A14323" s="1">
        <v>14321.0</v>
      </c>
      <c r="B14323" s="1" t="s">
        <v>4953</v>
      </c>
      <c r="C14323" s="1" t="s">
        <v>24669</v>
      </c>
      <c r="D14323" s="1" t="s">
        <v>32</v>
      </c>
      <c r="E14323" s="1" t="s">
        <v>5028</v>
      </c>
      <c r="F14323" s="1" t="s">
        <v>4956</v>
      </c>
      <c r="G14323" s="1" t="s">
        <v>17</v>
      </c>
      <c r="H14323" s="1">
        <v>45.0</v>
      </c>
      <c r="I14323" s="3">
        <v>44154.28125</v>
      </c>
      <c r="J14323" s="1">
        <v>1.90443912171736</v>
      </c>
      <c r="K14323" s="1" t="s">
        <v>24</v>
      </c>
      <c r="L14323" s="1" t="s">
        <v>406</v>
      </c>
      <c r="M14323" s="3">
        <v>44154.34641914352</v>
      </c>
    </row>
    <row r="14324">
      <c r="A14324" s="1">
        <v>14322.0</v>
      </c>
      <c r="B14324" s="1" t="s">
        <v>394</v>
      </c>
      <c r="C14324" s="1" t="s">
        <v>24670</v>
      </c>
      <c r="D14324" s="1" t="s">
        <v>396</v>
      </c>
      <c r="E14324" s="1" t="s">
        <v>646</v>
      </c>
      <c r="F14324" s="1" t="s">
        <v>398</v>
      </c>
      <c r="G14324" s="1" t="s">
        <v>17</v>
      </c>
      <c r="H14324" s="1">
        <v>45.0</v>
      </c>
      <c r="I14324" s="3">
        <v>43705.625</v>
      </c>
      <c r="J14324" s="1">
        <v>1.16716137277612</v>
      </c>
      <c r="K14324" s="1" t="s">
        <v>83</v>
      </c>
      <c r="M14324" s="3">
        <v>43705.65125178241</v>
      </c>
    </row>
    <row r="14325">
      <c r="A14325" s="1">
        <v>14323.0</v>
      </c>
      <c r="B14325" s="1" t="s">
        <v>303</v>
      </c>
      <c r="C14325" s="1" t="s">
        <v>24671</v>
      </c>
      <c r="D14325" s="1" t="s">
        <v>305</v>
      </c>
      <c r="E14325" s="1" t="s">
        <v>3630</v>
      </c>
      <c r="F14325" s="1" t="s">
        <v>307</v>
      </c>
      <c r="G14325" s="1" t="s">
        <v>17</v>
      </c>
      <c r="H14325" s="1">
        <v>45.0</v>
      </c>
      <c r="I14325" s="3">
        <v>43941.229166666664</v>
      </c>
      <c r="J14325" s="1">
        <v>1.44939928938498</v>
      </c>
      <c r="K14325" s="1" t="s">
        <v>24</v>
      </c>
      <c r="M14325" s="3">
        <v>43941.26262837963</v>
      </c>
    </row>
    <row r="14326">
      <c r="A14326" s="1">
        <v>14324.0</v>
      </c>
      <c r="B14326" s="1" t="s">
        <v>161</v>
      </c>
      <c r="C14326" s="1" t="s">
        <v>24672</v>
      </c>
      <c r="D14326" s="1" t="s">
        <v>163</v>
      </c>
      <c r="E14326" s="1" t="s">
        <v>715</v>
      </c>
      <c r="F14326" s="1" t="s">
        <v>165</v>
      </c>
      <c r="G14326" s="1" t="s">
        <v>35</v>
      </c>
      <c r="H14326" s="1">
        <v>45.0</v>
      </c>
      <c r="I14326" s="3">
        <v>44169.208333333336</v>
      </c>
      <c r="J14326" s="1">
        <v>1.43738162203656</v>
      </c>
      <c r="K14326" s="1" t="s">
        <v>166</v>
      </c>
      <c r="L14326" s="1" t="s">
        <v>167</v>
      </c>
      <c r="M14326" s="3">
        <v>44172.24408203704</v>
      </c>
    </row>
    <row r="14327">
      <c r="A14327" s="1">
        <v>14325.0</v>
      </c>
      <c r="B14327" s="1" t="s">
        <v>1315</v>
      </c>
      <c r="C14327" s="1" t="s">
        <v>24673</v>
      </c>
      <c r="D14327" s="1" t="s">
        <v>411</v>
      </c>
      <c r="E14327" s="1" t="s">
        <v>3089</v>
      </c>
      <c r="F14327" s="1" t="s">
        <v>1319</v>
      </c>
      <c r="G14327" s="1" t="s">
        <v>17</v>
      </c>
      <c r="H14327" s="1">
        <v>45.0</v>
      </c>
      <c r="I14327" s="3">
        <v>43869.541666666664</v>
      </c>
      <c r="J14327" s="1">
        <v>0.365923273390749</v>
      </c>
      <c r="K14327" s="1" t="s">
        <v>18</v>
      </c>
      <c r="M14327" s="3">
        <v>43869.582694571756</v>
      </c>
    </row>
    <row r="14328">
      <c r="A14328" s="1">
        <v>14326.0</v>
      </c>
      <c r="B14328" s="1" t="s">
        <v>303</v>
      </c>
      <c r="C14328" s="1" t="s">
        <v>24674</v>
      </c>
      <c r="D14328" s="1" t="s">
        <v>305</v>
      </c>
      <c r="E14328" s="1" t="s">
        <v>1950</v>
      </c>
      <c r="F14328" s="1" t="s">
        <v>307</v>
      </c>
      <c r="G14328" s="1" t="s">
        <v>17</v>
      </c>
      <c r="H14328" s="1">
        <v>45.0</v>
      </c>
      <c r="I14328" s="3">
        <v>43884.229166666664</v>
      </c>
      <c r="J14328" s="1">
        <v>2.09031820182372</v>
      </c>
      <c r="K14328" s="1" t="s">
        <v>24</v>
      </c>
      <c r="M14328" s="3">
        <v>43884.25071865741</v>
      </c>
    </row>
    <row r="14329">
      <c r="A14329" s="1">
        <v>14327.0</v>
      </c>
      <c r="B14329" s="1" t="s">
        <v>582</v>
      </c>
      <c r="C14329" s="1" t="s">
        <v>24675</v>
      </c>
      <c r="D14329" s="1" t="s">
        <v>93</v>
      </c>
      <c r="E14329" s="1" t="s">
        <v>2474</v>
      </c>
      <c r="F14329" s="1" t="s">
        <v>586</v>
      </c>
      <c r="G14329" s="1" t="s">
        <v>17</v>
      </c>
      <c r="H14329" s="1">
        <v>45.0</v>
      </c>
      <c r="I14329" s="3">
        <v>43851.25</v>
      </c>
      <c r="J14329" s="1">
        <v>1.87873791650532</v>
      </c>
      <c r="K14329" s="1" t="s">
        <v>24</v>
      </c>
      <c r="M14329" s="3">
        <v>43851.28253708333</v>
      </c>
    </row>
    <row r="14330">
      <c r="A14330" s="1">
        <v>14328.0</v>
      </c>
      <c r="B14330" s="1" t="s">
        <v>647</v>
      </c>
      <c r="C14330" s="1" t="s">
        <v>24676</v>
      </c>
      <c r="D14330" s="1" t="s">
        <v>2255</v>
      </c>
      <c r="E14330" s="1" t="s">
        <v>8585</v>
      </c>
      <c r="F14330" s="1" t="s">
        <v>651</v>
      </c>
      <c r="G14330" s="1" t="s">
        <v>17</v>
      </c>
      <c r="H14330" s="1">
        <v>45.0</v>
      </c>
      <c r="I14330" s="3">
        <v>44221.25</v>
      </c>
      <c r="J14330" s="1">
        <v>0.0517601329549999</v>
      </c>
      <c r="K14330" s="1" t="s">
        <v>24</v>
      </c>
      <c r="L14330" s="1" t="s">
        <v>188</v>
      </c>
      <c r="M14330" s="3">
        <v>44221.296471469905</v>
      </c>
    </row>
    <row r="14331">
      <c r="A14331" s="1">
        <v>14329.0</v>
      </c>
      <c r="B14331" s="1" t="s">
        <v>4707</v>
      </c>
      <c r="C14331" s="1" t="s">
        <v>24677</v>
      </c>
      <c r="D14331" s="1" t="s">
        <v>2504</v>
      </c>
      <c r="E14331" s="1" t="s">
        <v>24678</v>
      </c>
      <c r="F14331" s="1" t="s">
        <v>4710</v>
      </c>
      <c r="G14331" s="1" t="s">
        <v>39</v>
      </c>
      <c r="H14331" s="1">
        <v>45.0</v>
      </c>
      <c r="I14331" s="3">
        <v>44095.208333333336</v>
      </c>
      <c r="J14331" s="1">
        <v>3.37752603180444</v>
      </c>
      <c r="K14331" s="1" t="s">
        <v>24</v>
      </c>
      <c r="M14331" s="3">
        <v>44095.23307472222</v>
      </c>
    </row>
    <row r="14332">
      <c r="A14332" s="1">
        <v>14330.0</v>
      </c>
      <c r="B14332" s="1" t="s">
        <v>12</v>
      </c>
      <c r="C14332" s="1" t="s">
        <v>24679</v>
      </c>
      <c r="D14332" s="1" t="s">
        <v>411</v>
      </c>
      <c r="E14332" s="1" t="s">
        <v>4982</v>
      </c>
      <c r="F14332" s="1" t="s">
        <v>16</v>
      </c>
      <c r="G14332" s="1" t="s">
        <v>17</v>
      </c>
      <c r="H14332" s="1">
        <v>45.0</v>
      </c>
      <c r="I14332" s="3">
        <v>43900.291666666664</v>
      </c>
      <c r="J14332" s="1">
        <v>0.714071035879398</v>
      </c>
      <c r="K14332" s="1" t="s">
        <v>18</v>
      </c>
      <c r="M14332" s="3">
        <v>43900.32264600694</v>
      </c>
    </row>
    <row r="14333">
      <c r="A14333" s="1">
        <v>14331.0</v>
      </c>
      <c r="B14333" s="1" t="s">
        <v>1031</v>
      </c>
      <c r="C14333" s="1" t="s">
        <v>24680</v>
      </c>
      <c r="D14333" s="1" t="s">
        <v>4350</v>
      </c>
      <c r="E14333" s="1" t="s">
        <v>3246</v>
      </c>
      <c r="F14333" s="1" t="s">
        <v>1034</v>
      </c>
      <c r="G14333" s="1" t="s">
        <v>35</v>
      </c>
      <c r="H14333" s="1">
        <v>45.0</v>
      </c>
      <c r="I14333" s="3">
        <v>43592.333333333336</v>
      </c>
      <c r="J14333" s="1">
        <v>2.32302506559901</v>
      </c>
      <c r="K14333" s="1" t="s">
        <v>24</v>
      </c>
      <c r="M14333" s="3">
        <v>43592.411807881945</v>
      </c>
    </row>
    <row r="14334">
      <c r="A14334" s="1">
        <v>14332.0</v>
      </c>
      <c r="B14334" s="1" t="s">
        <v>1315</v>
      </c>
      <c r="C14334" s="1" t="s">
        <v>24681</v>
      </c>
      <c r="D14334" s="1" t="s">
        <v>411</v>
      </c>
      <c r="E14334" s="1" t="s">
        <v>4131</v>
      </c>
      <c r="F14334" s="1" t="s">
        <v>1319</v>
      </c>
      <c r="G14334" s="1" t="s">
        <v>17</v>
      </c>
      <c r="H14334" s="1">
        <v>45.0</v>
      </c>
      <c r="I14334" s="3">
        <v>43926.541666666664</v>
      </c>
      <c r="J14334" s="1">
        <v>1.81337547819708</v>
      </c>
      <c r="K14334" s="1" t="s">
        <v>18</v>
      </c>
      <c r="M14334" s="3">
        <v>43926.57101357639</v>
      </c>
    </row>
    <row r="14335">
      <c r="A14335" s="1">
        <v>14333.0</v>
      </c>
      <c r="B14335" s="1" t="s">
        <v>1800</v>
      </c>
      <c r="C14335" s="1" t="s">
        <v>24682</v>
      </c>
      <c r="D14335" s="1" t="s">
        <v>1255</v>
      </c>
      <c r="E14335" s="1" t="s">
        <v>2958</v>
      </c>
      <c r="F14335" s="1" t="s">
        <v>1804</v>
      </c>
      <c r="G14335" s="1" t="s">
        <v>17</v>
      </c>
      <c r="H14335" s="1">
        <v>45.0</v>
      </c>
      <c r="I14335" s="3">
        <v>43862.25</v>
      </c>
      <c r="J14335" s="1">
        <v>0.673471673261401</v>
      </c>
      <c r="K14335" s="1" t="s">
        <v>83</v>
      </c>
      <c r="M14335" s="3">
        <v>43862.26513186342</v>
      </c>
    </row>
    <row r="14336">
      <c r="A14336" s="1">
        <v>14334.0</v>
      </c>
      <c r="B14336" s="1" t="s">
        <v>582</v>
      </c>
      <c r="C14336" s="1" t="s">
        <v>24683</v>
      </c>
      <c r="D14336" s="1" t="s">
        <v>4772</v>
      </c>
      <c r="E14336" s="1" t="s">
        <v>2668</v>
      </c>
      <c r="F14336" s="1" t="s">
        <v>586</v>
      </c>
      <c r="G14336" s="1" t="s">
        <v>35</v>
      </c>
      <c r="H14336" s="1">
        <v>45.0</v>
      </c>
      <c r="I14336" s="3">
        <v>44091.25</v>
      </c>
      <c r="J14336" s="1">
        <v>1.0303109121041</v>
      </c>
      <c r="K14336" s="1" t="s">
        <v>166</v>
      </c>
      <c r="L14336" s="1" t="s">
        <v>167</v>
      </c>
      <c r="M14336" s="3">
        <v>44091.28781740741</v>
      </c>
    </row>
    <row r="14337">
      <c r="A14337" s="1">
        <v>14335.0</v>
      </c>
      <c r="B14337" s="1" t="s">
        <v>5681</v>
      </c>
      <c r="C14337" s="1" t="s">
        <v>24684</v>
      </c>
      <c r="D14337" s="1" t="s">
        <v>2248</v>
      </c>
      <c r="E14337" s="1" t="s">
        <v>24685</v>
      </c>
      <c r="F14337" s="1" t="s">
        <v>5684</v>
      </c>
      <c r="G14337" s="1" t="s">
        <v>17</v>
      </c>
      <c r="H14337" s="1">
        <v>45.0</v>
      </c>
      <c r="I14337" s="3">
        <v>44125.208333333336</v>
      </c>
      <c r="J14337" s="1">
        <v>2.79266378231367</v>
      </c>
      <c r="K14337" s="1" t="s">
        <v>24</v>
      </c>
      <c r="L14337" s="1" t="s">
        <v>5685</v>
      </c>
      <c r="M14337" s="3">
        <v>44125.30522486111</v>
      </c>
    </row>
    <row r="14338">
      <c r="A14338" s="1">
        <v>14336.0</v>
      </c>
      <c r="B14338" s="1" t="s">
        <v>632</v>
      </c>
      <c r="C14338" s="1" t="s">
        <v>24686</v>
      </c>
      <c r="D14338" s="1" t="s">
        <v>80</v>
      </c>
      <c r="E14338" s="1" t="s">
        <v>704</v>
      </c>
      <c r="F14338" s="1" t="s">
        <v>635</v>
      </c>
      <c r="G14338" s="1" t="s">
        <v>17</v>
      </c>
      <c r="H14338" s="1">
        <v>45.0</v>
      </c>
      <c r="I14338" s="3">
        <v>43776.583333333336</v>
      </c>
      <c r="J14338" s="1">
        <v>0.281728163431803</v>
      </c>
      <c r="K14338" s="1" t="s">
        <v>83</v>
      </c>
      <c r="M14338" s="3">
        <v>43776.6392522338</v>
      </c>
    </row>
    <row r="14339">
      <c r="A14339" s="1">
        <v>14337.0</v>
      </c>
      <c r="B14339" s="1" t="s">
        <v>319</v>
      </c>
      <c r="C14339" s="1" t="s">
        <v>24687</v>
      </c>
      <c r="D14339" s="1" t="s">
        <v>7210</v>
      </c>
      <c r="E14339" s="1" t="s">
        <v>24688</v>
      </c>
      <c r="F14339" s="1" t="s">
        <v>323</v>
      </c>
      <c r="G14339" s="1" t="s">
        <v>39</v>
      </c>
      <c r="H14339" s="1">
        <v>45.0</v>
      </c>
      <c r="I14339" s="3">
        <v>43842.5</v>
      </c>
      <c r="J14339" s="1">
        <v>2.36751773271079</v>
      </c>
      <c r="K14339" s="1" t="s">
        <v>24</v>
      </c>
      <c r="M14339" s="3">
        <v>43842.523099328704</v>
      </c>
    </row>
    <row r="14340">
      <c r="A14340" s="1">
        <v>14338.0</v>
      </c>
      <c r="B14340" s="1" t="s">
        <v>1315</v>
      </c>
      <c r="C14340" s="1" t="s">
        <v>24689</v>
      </c>
      <c r="D14340" s="1" t="s">
        <v>411</v>
      </c>
      <c r="E14340" s="1" t="s">
        <v>7975</v>
      </c>
      <c r="F14340" s="1" t="s">
        <v>1319</v>
      </c>
      <c r="G14340" s="1" t="s">
        <v>17</v>
      </c>
      <c r="H14340" s="1">
        <v>45.0</v>
      </c>
      <c r="I14340" s="3">
        <v>43821.541666666664</v>
      </c>
      <c r="J14340" s="1">
        <v>0.0</v>
      </c>
      <c r="K14340" s="1" t="s">
        <v>18</v>
      </c>
      <c r="M14340" s="3">
        <v>43821.57737849537</v>
      </c>
    </row>
    <row r="14341">
      <c r="A14341" s="1">
        <v>14339.0</v>
      </c>
      <c r="B14341" s="1" t="s">
        <v>742</v>
      </c>
      <c r="C14341" s="1" t="s">
        <v>24690</v>
      </c>
      <c r="D14341" s="1" t="s">
        <v>148</v>
      </c>
      <c r="E14341" s="1" t="s">
        <v>921</v>
      </c>
      <c r="F14341" s="1" t="s">
        <v>746</v>
      </c>
      <c r="G14341" s="1" t="s">
        <v>17</v>
      </c>
      <c r="H14341" s="1">
        <v>45.0</v>
      </c>
      <c r="I14341" s="3">
        <v>44004.583333333336</v>
      </c>
      <c r="J14341" s="1">
        <v>1.57470561313147</v>
      </c>
      <c r="K14341" s="1" t="s">
        <v>24</v>
      </c>
      <c r="M14341" s="3">
        <v>44004.615387743055</v>
      </c>
    </row>
    <row r="14342">
      <c r="A14342" s="1">
        <v>14340.0</v>
      </c>
      <c r="B14342" s="1" t="s">
        <v>4707</v>
      </c>
      <c r="C14342" s="1" t="s">
        <v>24691</v>
      </c>
      <c r="D14342" s="1" t="s">
        <v>898</v>
      </c>
      <c r="E14342" s="1" t="s">
        <v>4709</v>
      </c>
      <c r="F14342" s="1" t="s">
        <v>4710</v>
      </c>
      <c r="G14342" s="1" t="s">
        <v>17</v>
      </c>
      <c r="H14342" s="1">
        <v>45.0</v>
      </c>
      <c r="I14342" s="3">
        <v>44101.708333333336</v>
      </c>
      <c r="J14342" s="1">
        <v>1.70765934894147</v>
      </c>
      <c r="K14342" s="1" t="s">
        <v>24</v>
      </c>
      <c r="M14342" s="3">
        <v>44101.740627280094</v>
      </c>
    </row>
    <row r="14343">
      <c r="A14343" s="1">
        <v>14341.0</v>
      </c>
      <c r="B14343" s="1" t="s">
        <v>13993</v>
      </c>
      <c r="C14343" s="1" t="s">
        <v>24692</v>
      </c>
      <c r="D14343" s="1" t="s">
        <v>21</v>
      </c>
      <c r="E14343" s="1" t="s">
        <v>24693</v>
      </c>
      <c r="F14343" s="1" t="s">
        <v>13996</v>
      </c>
      <c r="G14343" s="1" t="s">
        <v>89</v>
      </c>
      <c r="H14343" s="1">
        <v>45.0</v>
      </c>
      <c r="I14343" s="3">
        <v>43812.57140417824</v>
      </c>
      <c r="J14343" s="1">
        <v>0.0377023351968238</v>
      </c>
      <c r="K14343" s="1" t="s">
        <v>24</v>
      </c>
      <c r="M14343" s="3">
        <v>43812.53174947917</v>
      </c>
    </row>
    <row r="14344">
      <c r="A14344" s="1">
        <v>14342.0</v>
      </c>
      <c r="B14344" s="1" t="s">
        <v>4933</v>
      </c>
      <c r="C14344" s="1" t="s">
        <v>24694</v>
      </c>
      <c r="D14344" s="1" t="s">
        <v>4935</v>
      </c>
      <c r="E14344" s="1" t="s">
        <v>4936</v>
      </c>
      <c r="F14344" s="1" t="s">
        <v>4937</v>
      </c>
      <c r="G14344" s="1" t="s">
        <v>17</v>
      </c>
      <c r="H14344" s="1">
        <v>45.0</v>
      </c>
      <c r="I14344" s="3">
        <v>44082.625</v>
      </c>
      <c r="J14344" s="1">
        <v>1.69215982937265</v>
      </c>
      <c r="K14344" s="1" t="s">
        <v>218</v>
      </c>
      <c r="L14344" s="1" t="s">
        <v>4938</v>
      </c>
      <c r="M14344" s="3">
        <v>44082.65570966435</v>
      </c>
    </row>
    <row r="14345">
      <c r="A14345" s="1">
        <v>14343.0</v>
      </c>
      <c r="B14345" s="1" t="s">
        <v>319</v>
      </c>
      <c r="C14345" s="1" t="s">
        <v>24695</v>
      </c>
      <c r="D14345" s="1" t="s">
        <v>321</v>
      </c>
      <c r="E14345" s="1" t="s">
        <v>24696</v>
      </c>
      <c r="F14345" s="1" t="s">
        <v>323</v>
      </c>
      <c r="G14345" s="1" t="s">
        <v>39</v>
      </c>
      <c r="H14345" s="1">
        <v>45.0</v>
      </c>
      <c r="I14345" s="3">
        <v>43952.5</v>
      </c>
      <c r="J14345" s="1">
        <v>1.06456794990593</v>
      </c>
      <c r="K14345" s="1" t="s">
        <v>24</v>
      </c>
      <c r="M14345" s="3">
        <v>43951.82408038194</v>
      </c>
    </row>
    <row r="14346">
      <c r="A14346" s="1">
        <v>14344.0</v>
      </c>
      <c r="B14346" s="1" t="s">
        <v>233</v>
      </c>
      <c r="C14346" s="1" t="s">
        <v>24697</v>
      </c>
      <c r="D14346" s="1" t="s">
        <v>1756</v>
      </c>
      <c r="E14346" s="1" t="s">
        <v>1757</v>
      </c>
      <c r="F14346" s="1" t="s">
        <v>237</v>
      </c>
      <c r="G14346" s="1" t="s">
        <v>35</v>
      </c>
      <c r="H14346" s="1">
        <v>45.0</v>
      </c>
      <c r="I14346" s="3">
        <v>44175.5625</v>
      </c>
      <c r="J14346" s="1">
        <v>0.0375265805340326</v>
      </c>
      <c r="K14346" s="1" t="s">
        <v>24</v>
      </c>
      <c r="L14346" s="1" t="s">
        <v>238</v>
      </c>
      <c r="M14346" s="3">
        <v>44175.74336130787</v>
      </c>
    </row>
    <row r="14347">
      <c r="A14347" s="1">
        <v>14345.0</v>
      </c>
      <c r="B14347" s="1" t="s">
        <v>354</v>
      </c>
      <c r="C14347" s="1" t="s">
        <v>24698</v>
      </c>
      <c r="D14347" s="1" t="s">
        <v>93</v>
      </c>
      <c r="E14347" s="1" t="s">
        <v>10390</v>
      </c>
      <c r="F14347" s="1" t="s">
        <v>358</v>
      </c>
      <c r="G14347" s="1" t="s">
        <v>35</v>
      </c>
      <c r="H14347" s="1">
        <v>45.0</v>
      </c>
      <c r="I14347" s="3">
        <v>44166.645833333336</v>
      </c>
      <c r="J14347" s="1">
        <v>1.17952002871145</v>
      </c>
      <c r="K14347" s="1" t="s">
        <v>24</v>
      </c>
      <c r="M14347" s="3">
        <v>44167.2469343287</v>
      </c>
    </row>
    <row r="14348">
      <c r="A14348" s="1">
        <v>14346.0</v>
      </c>
      <c r="B14348" s="1" t="s">
        <v>582</v>
      </c>
      <c r="C14348" s="1" t="s">
        <v>24699</v>
      </c>
      <c r="D14348" s="1" t="s">
        <v>93</v>
      </c>
      <c r="E14348" s="1" t="s">
        <v>2580</v>
      </c>
      <c r="F14348" s="1" t="s">
        <v>586</v>
      </c>
      <c r="G14348" s="1" t="s">
        <v>17</v>
      </c>
      <c r="H14348" s="1">
        <v>45.0</v>
      </c>
      <c r="I14348" s="3">
        <v>43902.625</v>
      </c>
      <c r="J14348" s="1">
        <v>3.24822525855149</v>
      </c>
      <c r="K14348" s="1" t="s">
        <v>24</v>
      </c>
      <c r="M14348" s="3">
        <v>43902.66105391204</v>
      </c>
    </row>
    <row r="14349">
      <c r="A14349" s="1">
        <v>14347.0</v>
      </c>
      <c r="B14349" s="1" t="s">
        <v>620</v>
      </c>
      <c r="C14349" s="1" t="s">
        <v>24700</v>
      </c>
      <c r="D14349" s="1" t="s">
        <v>2994</v>
      </c>
      <c r="E14349" s="1" t="s">
        <v>24701</v>
      </c>
      <c r="F14349" s="1" t="s">
        <v>623</v>
      </c>
      <c r="G14349" s="1" t="s">
        <v>39</v>
      </c>
      <c r="H14349" s="1">
        <v>45.0</v>
      </c>
      <c r="I14349" s="3">
        <v>44217.25</v>
      </c>
      <c r="J14349" s="1">
        <v>2.27279771114224</v>
      </c>
      <c r="K14349" s="1" t="s">
        <v>18</v>
      </c>
      <c r="M14349" s="3">
        <v>44217.27390599537</v>
      </c>
    </row>
    <row r="14350">
      <c r="A14350" s="1">
        <v>14348.0</v>
      </c>
      <c r="B14350" s="1" t="s">
        <v>2891</v>
      </c>
      <c r="C14350" s="1" t="s">
        <v>24702</v>
      </c>
      <c r="D14350" s="1" t="s">
        <v>2639</v>
      </c>
      <c r="E14350" s="1" t="s">
        <v>7080</v>
      </c>
      <c r="F14350" s="1" t="s">
        <v>2894</v>
      </c>
      <c r="G14350" s="1" t="s">
        <v>17</v>
      </c>
      <c r="H14350" s="1">
        <v>45.0</v>
      </c>
      <c r="I14350" s="3">
        <v>44035.5625</v>
      </c>
      <c r="J14350" s="1">
        <v>1.13585368450522</v>
      </c>
      <c r="K14350" s="1" t="s">
        <v>46</v>
      </c>
      <c r="M14350" s="3">
        <v>44035.599415613426</v>
      </c>
    </row>
    <row r="14351">
      <c r="A14351" s="1">
        <v>14349.0</v>
      </c>
      <c r="B14351" s="1" t="s">
        <v>549</v>
      </c>
      <c r="C14351" s="1" t="s">
        <v>24703</v>
      </c>
      <c r="D14351" s="1" t="s">
        <v>4935</v>
      </c>
      <c r="E14351" s="1" t="s">
        <v>14286</v>
      </c>
      <c r="F14351" s="1" t="s">
        <v>552</v>
      </c>
      <c r="G14351" s="1" t="s">
        <v>17</v>
      </c>
      <c r="H14351" s="1">
        <v>45.0</v>
      </c>
      <c r="I14351" s="3">
        <v>44081.666666666664</v>
      </c>
      <c r="J14351" s="1">
        <v>1.35819182186078</v>
      </c>
      <c r="K14351" s="1" t="s">
        <v>24</v>
      </c>
      <c r="M14351" s="3">
        <v>44081.70260199074</v>
      </c>
    </row>
    <row r="14352">
      <c r="A14352" s="1">
        <v>14350.0</v>
      </c>
      <c r="B14352" s="1" t="s">
        <v>150</v>
      </c>
      <c r="C14352" s="1" t="s">
        <v>24704</v>
      </c>
      <c r="D14352" s="1" t="s">
        <v>49</v>
      </c>
      <c r="E14352" s="1" t="s">
        <v>24705</v>
      </c>
      <c r="F14352" s="1" t="s">
        <v>153</v>
      </c>
      <c r="G14352" s="1" t="s">
        <v>39</v>
      </c>
      <c r="H14352" s="1">
        <v>45.0</v>
      </c>
      <c r="I14352" s="3">
        <v>43850.28125</v>
      </c>
      <c r="J14352" s="1">
        <v>6.24339652346436</v>
      </c>
      <c r="K14352" s="1" t="s">
        <v>62</v>
      </c>
      <c r="M14352" s="3">
        <v>43850.32150484954</v>
      </c>
    </row>
    <row r="14353">
      <c r="A14353" s="1">
        <v>14351.0</v>
      </c>
      <c r="B14353" s="1" t="s">
        <v>184</v>
      </c>
      <c r="C14353" s="1" t="s">
        <v>24706</v>
      </c>
      <c r="D14353" s="1" t="s">
        <v>148</v>
      </c>
      <c r="E14353" s="1" t="s">
        <v>2344</v>
      </c>
      <c r="F14353" s="1" t="s">
        <v>187</v>
      </c>
      <c r="G14353" s="1" t="s">
        <v>17</v>
      </c>
      <c r="H14353" s="1">
        <v>45.0</v>
      </c>
      <c r="I14353" s="3">
        <v>44193.333333333336</v>
      </c>
      <c r="J14353" s="1">
        <v>2.9897463982453</v>
      </c>
      <c r="K14353" s="1" t="s">
        <v>24</v>
      </c>
      <c r="L14353" s="1" t="s">
        <v>188</v>
      </c>
      <c r="M14353" s="3">
        <v>44193.372678125</v>
      </c>
    </row>
    <row r="14354">
      <c r="A14354" s="1">
        <v>14352.0</v>
      </c>
      <c r="B14354" s="1" t="s">
        <v>620</v>
      </c>
      <c r="C14354" s="1" t="s">
        <v>24707</v>
      </c>
      <c r="D14354" s="1" t="s">
        <v>2567</v>
      </c>
      <c r="E14354" s="1" t="s">
        <v>24708</v>
      </c>
      <c r="F14354" s="1" t="s">
        <v>623</v>
      </c>
      <c r="G14354" s="1" t="s">
        <v>39</v>
      </c>
      <c r="H14354" s="1">
        <v>45.0</v>
      </c>
      <c r="I14354" s="3">
        <v>44010.75</v>
      </c>
      <c r="J14354" s="1">
        <v>1.68899982148917</v>
      </c>
      <c r="K14354" s="1" t="s">
        <v>18</v>
      </c>
      <c r="M14354" s="3">
        <v>44010.78540138889</v>
      </c>
    </row>
    <row r="14355">
      <c r="A14355" s="1">
        <v>14353.0</v>
      </c>
      <c r="B14355" s="1" t="s">
        <v>834</v>
      </c>
      <c r="C14355" s="1" t="s">
        <v>24709</v>
      </c>
      <c r="D14355" s="1" t="s">
        <v>1806</v>
      </c>
      <c r="E14355" s="1" t="s">
        <v>24710</v>
      </c>
      <c r="F14355" s="1" t="s">
        <v>837</v>
      </c>
      <c r="G14355" s="1" t="s">
        <v>89</v>
      </c>
      <c r="H14355" s="1">
        <v>45.0</v>
      </c>
      <c r="I14355" s="3">
        <v>44066.47824131945</v>
      </c>
      <c r="J14355" s="1">
        <v>0.810965612724876</v>
      </c>
      <c r="K14355" s="1" t="s">
        <v>18</v>
      </c>
      <c r="M14355" s="3">
        <v>44066.510315266205</v>
      </c>
    </row>
    <row r="14356">
      <c r="A14356" s="1">
        <v>14354.0</v>
      </c>
      <c r="B14356" s="1" t="s">
        <v>24711</v>
      </c>
      <c r="C14356" s="1" t="s">
        <v>24712</v>
      </c>
      <c r="D14356" s="1" t="s">
        <v>20665</v>
      </c>
      <c r="E14356" s="1" t="s">
        <v>24713</v>
      </c>
      <c r="F14356" s="1" t="s">
        <v>24714</v>
      </c>
      <c r="G14356" s="1" t="s">
        <v>39</v>
      </c>
      <c r="H14356" s="1">
        <v>45.0</v>
      </c>
      <c r="I14356" s="3">
        <v>44173.666666666664</v>
      </c>
      <c r="J14356" s="1">
        <v>0.0218359968468615</v>
      </c>
      <c r="K14356" s="1" t="s">
        <v>5146</v>
      </c>
      <c r="M14356" s="3">
        <v>44173.72316321759</v>
      </c>
    </row>
    <row r="14357">
      <c r="A14357" s="1">
        <v>14355.0</v>
      </c>
      <c r="B14357" s="1" t="s">
        <v>877</v>
      </c>
      <c r="C14357" s="1" t="s">
        <v>24715</v>
      </c>
      <c r="D14357" s="1" t="s">
        <v>1963</v>
      </c>
      <c r="E14357" s="1" t="s">
        <v>24716</v>
      </c>
      <c r="F14357" s="1" t="s">
        <v>881</v>
      </c>
      <c r="G14357" s="1" t="s">
        <v>89</v>
      </c>
      <c r="H14357" s="1">
        <v>45.0</v>
      </c>
      <c r="I14357" s="3">
        <v>44134.30084916667</v>
      </c>
      <c r="J14357" s="1">
        <v>4.02986137918827</v>
      </c>
      <c r="K14357" s="1" t="s">
        <v>24</v>
      </c>
      <c r="L14357" s="1" t="s">
        <v>882</v>
      </c>
      <c r="M14357" s="3">
        <v>44134.310767233794</v>
      </c>
    </row>
    <row r="14358">
      <c r="A14358" s="1">
        <v>14356.0</v>
      </c>
      <c r="B14358" s="1" t="s">
        <v>3386</v>
      </c>
      <c r="C14358" s="1" t="s">
        <v>24717</v>
      </c>
      <c r="D14358" s="1" t="s">
        <v>3388</v>
      </c>
      <c r="E14358" s="1" t="s">
        <v>4398</v>
      </c>
      <c r="F14358" s="1" t="s">
        <v>3390</v>
      </c>
      <c r="G14358" s="1" t="s">
        <v>17</v>
      </c>
      <c r="H14358" s="1">
        <v>45.0</v>
      </c>
      <c r="I14358" s="3">
        <v>44120.333333333336</v>
      </c>
      <c r="J14358" s="1">
        <v>2.1992616244284</v>
      </c>
      <c r="K14358" s="1" t="s">
        <v>24</v>
      </c>
      <c r="L14358" s="1" t="s">
        <v>365</v>
      </c>
      <c r="M14358" s="3">
        <v>44120.37971331018</v>
      </c>
    </row>
    <row r="14359">
      <c r="A14359" s="1">
        <v>14357.0</v>
      </c>
      <c r="B14359" s="1" t="s">
        <v>229</v>
      </c>
      <c r="C14359" s="1" t="s">
        <v>24718</v>
      </c>
      <c r="D14359" s="1" t="s">
        <v>1870</v>
      </c>
      <c r="E14359" s="1" t="s">
        <v>4425</v>
      </c>
      <c r="F14359" s="1" t="s">
        <v>232</v>
      </c>
      <c r="G14359" s="1" t="s">
        <v>17</v>
      </c>
      <c r="H14359" s="1">
        <v>45.0</v>
      </c>
      <c r="I14359" s="3">
        <v>44064.625</v>
      </c>
      <c r="J14359" s="1">
        <v>0.15411006567094</v>
      </c>
      <c r="K14359" s="1" t="s">
        <v>24</v>
      </c>
      <c r="M14359" s="3">
        <v>44064.71442488426</v>
      </c>
    </row>
    <row r="14360">
      <c r="A14360" s="1">
        <v>14358.0</v>
      </c>
      <c r="B14360" s="1" t="s">
        <v>3073</v>
      </c>
      <c r="C14360" s="1" t="s">
        <v>24719</v>
      </c>
      <c r="D14360" s="1" t="s">
        <v>326</v>
      </c>
      <c r="E14360" s="1" t="s">
        <v>6539</v>
      </c>
      <c r="F14360" s="1" t="s">
        <v>3419</v>
      </c>
      <c r="G14360" s="1" t="s">
        <v>17</v>
      </c>
      <c r="H14360" s="1">
        <v>45.0</v>
      </c>
      <c r="I14360" s="3">
        <v>44020.791666666664</v>
      </c>
      <c r="J14360" s="1">
        <v>0.0</v>
      </c>
      <c r="K14360" s="1" t="s">
        <v>24</v>
      </c>
      <c r="M14360" s="3">
        <v>44021.233333668984</v>
      </c>
    </row>
    <row r="14361">
      <c r="A14361" s="1">
        <v>14359.0</v>
      </c>
      <c r="B14361" s="1" t="s">
        <v>455</v>
      </c>
      <c r="C14361" s="1" t="s">
        <v>24720</v>
      </c>
      <c r="D14361" s="1" t="s">
        <v>116</v>
      </c>
      <c r="E14361" s="1" t="s">
        <v>546</v>
      </c>
      <c r="F14361" s="1" t="s">
        <v>458</v>
      </c>
      <c r="G14361" s="1" t="s">
        <v>17</v>
      </c>
      <c r="H14361" s="1">
        <v>45.0</v>
      </c>
      <c r="I14361" s="3">
        <v>44029.3125</v>
      </c>
      <c r="J14361" s="1">
        <v>0.68629074762914</v>
      </c>
      <c r="K14361" s="1" t="s">
        <v>24</v>
      </c>
      <c r="L14361" s="1" t="s">
        <v>406</v>
      </c>
      <c r="M14361" s="3">
        <v>44029.36584362268</v>
      </c>
    </row>
    <row r="14362">
      <c r="A14362" s="1">
        <v>14360.0</v>
      </c>
      <c r="B14362" s="1" t="s">
        <v>1289</v>
      </c>
      <c r="C14362" s="1" t="s">
        <v>24721</v>
      </c>
      <c r="D14362" s="1" t="s">
        <v>1666</v>
      </c>
      <c r="E14362" s="1" t="s">
        <v>1667</v>
      </c>
      <c r="F14362" s="1" t="s">
        <v>1293</v>
      </c>
      <c r="G14362" s="1" t="s">
        <v>35</v>
      </c>
      <c r="H14362" s="1">
        <v>45.0</v>
      </c>
      <c r="I14362" s="3">
        <v>43578.166666666664</v>
      </c>
      <c r="J14362" s="1">
        <v>0.0129971731390662</v>
      </c>
      <c r="K14362" s="1" t="s">
        <v>24</v>
      </c>
      <c r="M14362" s="3">
        <v>43578.34003736111</v>
      </c>
    </row>
    <row r="14363">
      <c r="A14363" s="1">
        <v>14361.0</v>
      </c>
      <c r="B14363" s="1" t="s">
        <v>834</v>
      </c>
      <c r="C14363" s="1" t="s">
        <v>24722</v>
      </c>
      <c r="D14363" s="1" t="s">
        <v>653</v>
      </c>
      <c r="E14363" s="1" t="s">
        <v>24723</v>
      </c>
      <c r="F14363" s="1" t="s">
        <v>837</v>
      </c>
      <c r="G14363" s="1" t="s">
        <v>39</v>
      </c>
      <c r="H14363" s="1">
        <v>45.0</v>
      </c>
      <c r="I14363" s="3">
        <v>43843.5</v>
      </c>
      <c r="J14363" s="1">
        <v>0.652087962550761</v>
      </c>
      <c r="K14363" s="1" t="s">
        <v>18</v>
      </c>
      <c r="M14363" s="3">
        <v>43843.53914583333</v>
      </c>
    </row>
    <row r="14364">
      <c r="A14364" s="1">
        <v>14362.0</v>
      </c>
      <c r="B14364" s="1" t="s">
        <v>620</v>
      </c>
      <c r="C14364" s="1" t="s">
        <v>24724</v>
      </c>
      <c r="D14364" s="1" t="s">
        <v>2567</v>
      </c>
      <c r="E14364" s="1" t="s">
        <v>7683</v>
      </c>
      <c r="F14364" s="1" t="s">
        <v>623</v>
      </c>
      <c r="G14364" s="1" t="s">
        <v>17</v>
      </c>
      <c r="H14364" s="1">
        <v>45.0</v>
      </c>
      <c r="I14364" s="3">
        <v>44023.291666666664</v>
      </c>
      <c r="J14364" s="1">
        <v>0.700574280031174</v>
      </c>
      <c r="K14364" s="1" t="s">
        <v>18</v>
      </c>
      <c r="M14364" s="3">
        <v>44023.33700255787</v>
      </c>
    </row>
    <row r="14365">
      <c r="A14365" s="1">
        <v>14363.0</v>
      </c>
      <c r="B14365" s="1" t="s">
        <v>4594</v>
      </c>
      <c r="C14365" s="1" t="s">
        <v>24725</v>
      </c>
      <c r="D14365" s="1" t="s">
        <v>21</v>
      </c>
      <c r="E14365" s="1" t="s">
        <v>4596</v>
      </c>
      <c r="F14365" s="1" t="s">
        <v>4597</v>
      </c>
      <c r="G14365" s="1" t="s">
        <v>35</v>
      </c>
      <c r="H14365" s="1">
        <v>45.0</v>
      </c>
      <c r="I14365" s="3">
        <v>43875.208333333336</v>
      </c>
      <c r="J14365" s="1">
        <v>1.85018074771138</v>
      </c>
      <c r="K14365" s="1" t="s">
        <v>24</v>
      </c>
      <c r="M14365" s="3">
        <v>43875.24141736111</v>
      </c>
    </row>
    <row r="14366">
      <c r="A14366" s="1">
        <v>14364.0</v>
      </c>
      <c r="B14366" s="1" t="s">
        <v>2494</v>
      </c>
      <c r="C14366" s="1" t="s">
        <v>24726</v>
      </c>
      <c r="D14366" s="1" t="s">
        <v>2496</v>
      </c>
      <c r="E14366" s="1" t="s">
        <v>2497</v>
      </c>
      <c r="F14366" s="1" t="s">
        <v>2498</v>
      </c>
      <c r="G14366" s="1" t="s">
        <v>17</v>
      </c>
      <c r="H14366" s="1">
        <v>45.0</v>
      </c>
      <c r="I14366" s="3">
        <v>44070.666666666664</v>
      </c>
      <c r="J14366" s="1">
        <v>1.29700616526843</v>
      </c>
      <c r="K14366" s="1" t="s">
        <v>2499</v>
      </c>
      <c r="L14366" s="1" t="s">
        <v>2499</v>
      </c>
      <c r="M14366" s="3">
        <v>44070.70585186343</v>
      </c>
    </row>
    <row r="14367">
      <c r="A14367" s="1">
        <v>14365.0</v>
      </c>
      <c r="B14367" s="1" t="s">
        <v>8079</v>
      </c>
      <c r="C14367" s="1" t="s">
        <v>24727</v>
      </c>
      <c r="D14367" s="1" t="s">
        <v>121</v>
      </c>
      <c r="E14367" s="1" t="s">
        <v>8082</v>
      </c>
      <c r="F14367" s="1" t="s">
        <v>8083</v>
      </c>
      <c r="G14367" s="1" t="s">
        <v>17</v>
      </c>
      <c r="H14367" s="1">
        <v>45.0</v>
      </c>
      <c r="I14367" s="3">
        <v>43850.666666666664</v>
      </c>
      <c r="J14367" s="1">
        <v>3.2213589521668</v>
      </c>
      <c r="K14367" s="1" t="s">
        <v>18</v>
      </c>
      <c r="M14367" s="3">
        <v>43850.73712453704</v>
      </c>
    </row>
    <row r="14368">
      <c r="A14368" s="1">
        <v>14366.0</v>
      </c>
      <c r="B14368" s="1" t="s">
        <v>485</v>
      </c>
      <c r="C14368" s="1" t="s">
        <v>24728</v>
      </c>
      <c r="D14368" s="1" t="s">
        <v>2521</v>
      </c>
      <c r="E14368" s="1" t="s">
        <v>5655</v>
      </c>
      <c r="F14368" s="1" t="s">
        <v>489</v>
      </c>
      <c r="G14368" s="1" t="s">
        <v>17</v>
      </c>
      <c r="H14368" s="1">
        <v>45.0</v>
      </c>
      <c r="I14368" s="3">
        <v>43801.25</v>
      </c>
      <c r="J14368" s="1">
        <v>2.04562525866939</v>
      </c>
      <c r="K14368" s="1" t="s">
        <v>166</v>
      </c>
      <c r="M14368" s="3">
        <v>43801.32272361111</v>
      </c>
    </row>
    <row r="14369">
      <c r="A14369" s="1">
        <v>14367.0</v>
      </c>
      <c r="B14369" s="1" t="s">
        <v>24729</v>
      </c>
      <c r="C14369" s="1" t="s">
        <v>24730</v>
      </c>
      <c r="D14369" s="1" t="s">
        <v>19170</v>
      </c>
      <c r="E14369" s="1" t="s">
        <v>24731</v>
      </c>
      <c r="F14369" s="1" t="s">
        <v>24732</v>
      </c>
      <c r="G14369" s="1" t="s">
        <v>89</v>
      </c>
      <c r="H14369" s="1">
        <v>45.0</v>
      </c>
      <c r="I14369" s="3">
        <v>44239.575281087964</v>
      </c>
      <c r="J14369" s="1">
        <v>0.0</v>
      </c>
      <c r="K14369" s="1" t="s">
        <v>18</v>
      </c>
      <c r="L14369" s="1" t="s">
        <v>9017</v>
      </c>
      <c r="M14369" s="3">
        <v>44239.61456619213</v>
      </c>
    </row>
    <row r="14370">
      <c r="A14370" s="1">
        <v>14368.0</v>
      </c>
      <c r="B14370" s="1" t="s">
        <v>12</v>
      </c>
      <c r="C14370" s="1" t="s">
        <v>24733</v>
      </c>
      <c r="D14370" s="1" t="s">
        <v>411</v>
      </c>
      <c r="E14370" s="1" t="s">
        <v>412</v>
      </c>
      <c r="F14370" s="1" t="s">
        <v>16</v>
      </c>
      <c r="G14370" s="1" t="s">
        <v>17</v>
      </c>
      <c r="H14370" s="1">
        <v>45.0</v>
      </c>
      <c r="I14370" s="3">
        <v>43992.625</v>
      </c>
      <c r="J14370" s="1">
        <v>0.0388963536543611</v>
      </c>
      <c r="K14370" s="1" t="s">
        <v>18</v>
      </c>
      <c r="M14370" s="3">
        <v>43992.622657962966</v>
      </c>
    </row>
    <row r="14371">
      <c r="A14371" s="1">
        <v>14369.0</v>
      </c>
      <c r="B14371" s="1" t="s">
        <v>953</v>
      </c>
      <c r="C14371" s="1" t="s">
        <v>24734</v>
      </c>
      <c r="D14371" s="1" t="s">
        <v>121</v>
      </c>
      <c r="E14371" s="1" t="s">
        <v>1967</v>
      </c>
      <c r="F14371" s="1" t="s">
        <v>1040</v>
      </c>
      <c r="G14371" s="1" t="s">
        <v>17</v>
      </c>
      <c r="H14371" s="1">
        <v>45.0</v>
      </c>
      <c r="I14371" s="3">
        <v>44127.166666666664</v>
      </c>
      <c r="J14371" s="1">
        <v>2.64853692005218</v>
      </c>
      <c r="K14371" s="1" t="s">
        <v>18</v>
      </c>
      <c r="M14371" s="3">
        <v>44127.20283578704</v>
      </c>
    </row>
    <row r="14372">
      <c r="A14372" s="1">
        <v>14370.0</v>
      </c>
      <c r="B14372" s="1" t="s">
        <v>2467</v>
      </c>
      <c r="C14372" s="1" t="s">
        <v>24735</v>
      </c>
      <c r="D14372" s="1" t="s">
        <v>1255</v>
      </c>
      <c r="E14372" s="1" t="s">
        <v>4400</v>
      </c>
      <c r="F14372" s="1" t="s">
        <v>2470</v>
      </c>
      <c r="G14372" s="1" t="s">
        <v>17</v>
      </c>
      <c r="H14372" s="1">
        <v>45.0</v>
      </c>
      <c r="I14372" s="3">
        <v>43934.604166666664</v>
      </c>
      <c r="J14372" s="1">
        <v>1.47688809477563</v>
      </c>
      <c r="K14372" s="1" t="s">
        <v>83</v>
      </c>
      <c r="M14372" s="3">
        <v>43934.60048523148</v>
      </c>
    </row>
    <row r="14373">
      <c r="A14373" s="1">
        <v>14371.0</v>
      </c>
      <c r="B14373" s="1" t="s">
        <v>1721</v>
      </c>
      <c r="C14373" s="1" t="s">
        <v>24736</v>
      </c>
      <c r="D14373" s="1" t="s">
        <v>2359</v>
      </c>
      <c r="E14373" s="1" t="s">
        <v>4006</v>
      </c>
      <c r="F14373" s="1" t="s">
        <v>1724</v>
      </c>
      <c r="G14373" s="1" t="s">
        <v>17</v>
      </c>
      <c r="H14373" s="1">
        <v>45.0</v>
      </c>
      <c r="I14373" s="3">
        <v>44179.291666666664</v>
      </c>
      <c r="J14373" s="1">
        <v>2.04845221132256</v>
      </c>
      <c r="K14373" s="1" t="s">
        <v>18</v>
      </c>
      <c r="L14373" s="1" t="s">
        <v>1725</v>
      </c>
      <c r="M14373" s="3">
        <v>44179.32633979167</v>
      </c>
    </row>
    <row r="14374">
      <c r="A14374" s="1">
        <v>14372.0</v>
      </c>
      <c r="B14374" s="1" t="s">
        <v>824</v>
      </c>
      <c r="C14374" s="1" t="s">
        <v>24737</v>
      </c>
      <c r="D14374" s="1" t="s">
        <v>2173</v>
      </c>
      <c r="E14374" s="1" t="s">
        <v>4114</v>
      </c>
      <c r="F14374" s="1" t="s">
        <v>827</v>
      </c>
      <c r="G14374" s="1" t="s">
        <v>17</v>
      </c>
      <c r="H14374" s="1">
        <v>45.0</v>
      </c>
      <c r="I14374" s="3">
        <v>43789.25</v>
      </c>
      <c r="J14374" s="1">
        <v>1.53842446924147</v>
      </c>
      <c r="K14374" s="1" t="s">
        <v>18</v>
      </c>
      <c r="M14374" s="3">
        <v>43789.30585914352</v>
      </c>
    </row>
    <row r="14375">
      <c r="A14375" s="1">
        <v>14373.0</v>
      </c>
      <c r="B14375" s="1" t="s">
        <v>858</v>
      </c>
      <c r="C14375" s="1" t="s">
        <v>24738</v>
      </c>
      <c r="D14375" s="1" t="s">
        <v>968</v>
      </c>
      <c r="E14375" s="1" t="s">
        <v>24739</v>
      </c>
      <c r="F14375" s="1" t="s">
        <v>861</v>
      </c>
      <c r="G14375" s="1" t="s">
        <v>89</v>
      </c>
      <c r="H14375" s="1">
        <v>45.0</v>
      </c>
      <c r="I14375" s="3">
        <v>43826.74936252315</v>
      </c>
      <c r="J14375" s="1">
        <v>4.12265405966581</v>
      </c>
      <c r="K14375" s="1" t="s">
        <v>24</v>
      </c>
      <c r="M14375" s="3">
        <v>43826.75505261574</v>
      </c>
    </row>
    <row r="14376">
      <c r="A14376" s="1">
        <v>14374.0</v>
      </c>
      <c r="B14376" s="1" t="s">
        <v>84</v>
      </c>
      <c r="C14376" s="1" t="s">
        <v>24740</v>
      </c>
      <c r="D14376" s="1" t="s">
        <v>86</v>
      </c>
      <c r="E14376" s="1" t="s">
        <v>1217</v>
      </c>
      <c r="F14376" s="1" t="s">
        <v>88</v>
      </c>
      <c r="G14376" s="1" t="s">
        <v>17</v>
      </c>
      <c r="H14376" s="1">
        <v>45.0</v>
      </c>
      <c r="I14376" s="3">
        <v>43854.625</v>
      </c>
      <c r="J14376" s="1">
        <v>0.476376534768553</v>
      </c>
      <c r="K14376" s="1" t="s">
        <v>83</v>
      </c>
      <c r="M14376" s="3">
        <v>43854.624610590276</v>
      </c>
    </row>
    <row r="14377">
      <c r="A14377" s="1">
        <v>14375.0</v>
      </c>
      <c r="B14377" s="1" t="s">
        <v>24741</v>
      </c>
      <c r="C14377" s="1" t="s">
        <v>24742</v>
      </c>
      <c r="D14377" s="1" t="s">
        <v>818</v>
      </c>
      <c r="E14377" s="1" t="s">
        <v>24743</v>
      </c>
      <c r="F14377" s="1" t="s">
        <v>24744</v>
      </c>
      <c r="G14377" s="1" t="s">
        <v>39</v>
      </c>
      <c r="H14377" s="1">
        <v>45.0</v>
      </c>
      <c r="I14377" s="3">
        <v>44169.291666666664</v>
      </c>
      <c r="J14377" s="1">
        <v>2.57230506791155</v>
      </c>
      <c r="K14377" s="1" t="s">
        <v>18</v>
      </c>
      <c r="M14377" s="3">
        <v>44169.32725094907</v>
      </c>
    </row>
    <row r="14378">
      <c r="A14378" s="1">
        <v>14376.0</v>
      </c>
      <c r="B14378" s="1" t="s">
        <v>84</v>
      </c>
      <c r="C14378" s="1" t="s">
        <v>24745</v>
      </c>
      <c r="D14378" s="1" t="s">
        <v>1549</v>
      </c>
      <c r="E14378" s="1" t="s">
        <v>12472</v>
      </c>
      <c r="F14378" s="1" t="s">
        <v>88</v>
      </c>
      <c r="G14378" s="1" t="s">
        <v>17</v>
      </c>
      <c r="H14378" s="1">
        <v>45.0</v>
      </c>
      <c r="I14378" s="3">
        <v>44078.229166666664</v>
      </c>
      <c r="J14378" s="1">
        <v>1.93472421296895</v>
      </c>
      <c r="K14378" s="1" t="s">
        <v>83</v>
      </c>
      <c r="M14378" s="3">
        <v>44078.25188246528</v>
      </c>
    </row>
    <row r="14379">
      <c r="A14379" s="1">
        <v>14377.0</v>
      </c>
      <c r="B14379" s="1" t="s">
        <v>3706</v>
      </c>
      <c r="C14379" s="1" t="s">
        <v>24746</v>
      </c>
      <c r="D14379" s="1" t="s">
        <v>5539</v>
      </c>
      <c r="E14379" s="1" t="s">
        <v>24747</v>
      </c>
      <c r="F14379" s="1" t="s">
        <v>3710</v>
      </c>
      <c r="G14379" s="1" t="s">
        <v>89</v>
      </c>
      <c r="H14379" s="1">
        <v>45.0</v>
      </c>
      <c r="I14379" s="3">
        <v>44122.44426409722</v>
      </c>
      <c r="J14379" s="1">
        <v>0.7922846899618</v>
      </c>
      <c r="K14379" s="1" t="s">
        <v>46</v>
      </c>
      <c r="M14379" s="3">
        <v>44122.46104504629</v>
      </c>
    </row>
    <row r="14380">
      <c r="A14380" s="1">
        <v>14378.0</v>
      </c>
      <c r="B14380" s="1" t="s">
        <v>2314</v>
      </c>
      <c r="C14380" s="1" t="s">
        <v>24748</v>
      </c>
      <c r="D14380" s="1" t="s">
        <v>173</v>
      </c>
      <c r="E14380" s="1" t="s">
        <v>24749</v>
      </c>
      <c r="F14380" s="1" t="s">
        <v>2318</v>
      </c>
      <c r="G14380" s="1" t="s">
        <v>39</v>
      </c>
      <c r="H14380" s="1">
        <v>45.0</v>
      </c>
      <c r="I14380" s="3">
        <v>44006.666666666664</v>
      </c>
      <c r="J14380" s="1">
        <v>1.14162095781292</v>
      </c>
      <c r="K14380" s="1" t="s">
        <v>18</v>
      </c>
      <c r="M14380" s="3">
        <v>44006.69183109954</v>
      </c>
    </row>
    <row r="14381">
      <c r="A14381" s="1">
        <v>14379.0</v>
      </c>
      <c r="B14381" s="1" t="s">
        <v>1800</v>
      </c>
      <c r="C14381" s="1" t="s">
        <v>24750</v>
      </c>
      <c r="D14381" s="1" t="s">
        <v>1802</v>
      </c>
      <c r="E14381" s="1" t="s">
        <v>6827</v>
      </c>
      <c r="F14381" s="1" t="s">
        <v>1804</v>
      </c>
      <c r="G14381" s="1" t="s">
        <v>17</v>
      </c>
      <c r="H14381" s="1">
        <v>45.0</v>
      </c>
      <c r="I14381" s="3">
        <v>43889.25</v>
      </c>
      <c r="J14381" s="1">
        <v>0.322703520509232</v>
      </c>
      <c r="K14381" s="1" t="s">
        <v>83</v>
      </c>
      <c r="M14381" s="3">
        <v>43889.277242951386</v>
      </c>
    </row>
    <row r="14382">
      <c r="A14382" s="1">
        <v>14380.0</v>
      </c>
      <c r="B14382" s="1" t="s">
        <v>19</v>
      </c>
      <c r="C14382" s="1" t="s">
        <v>24751</v>
      </c>
      <c r="D14382" s="1" t="s">
        <v>661</v>
      </c>
      <c r="E14382" s="1" t="s">
        <v>10200</v>
      </c>
      <c r="F14382" s="1" t="s">
        <v>23</v>
      </c>
      <c r="G14382" s="1" t="s">
        <v>35</v>
      </c>
      <c r="H14382" s="1">
        <v>45.0</v>
      </c>
      <c r="I14382" s="3">
        <v>43600.291666666664</v>
      </c>
      <c r="J14382" s="1">
        <v>1.09350516859511</v>
      </c>
      <c r="K14382" s="1" t="s">
        <v>24</v>
      </c>
      <c r="M14382" s="3">
        <v>43600.327855717595</v>
      </c>
    </row>
    <row r="14383">
      <c r="A14383" s="1">
        <v>14381.0</v>
      </c>
      <c r="B14383" s="1" t="s">
        <v>239</v>
      </c>
      <c r="C14383" s="1" t="s">
        <v>24752</v>
      </c>
      <c r="D14383" s="1" t="s">
        <v>630</v>
      </c>
      <c r="E14383" s="1" t="s">
        <v>11287</v>
      </c>
      <c r="F14383" s="1" t="s">
        <v>243</v>
      </c>
      <c r="G14383" s="1" t="s">
        <v>35</v>
      </c>
      <c r="H14383" s="1">
        <v>45.0</v>
      </c>
      <c r="I14383" s="3">
        <v>43948.25</v>
      </c>
      <c r="J14383" s="1">
        <v>0.0</v>
      </c>
      <c r="K14383" s="1" t="s">
        <v>46</v>
      </c>
      <c r="M14383" s="3">
        <v>43948.6670259375</v>
      </c>
    </row>
    <row r="14384">
      <c r="A14384" s="1">
        <v>14382.0</v>
      </c>
      <c r="B14384" s="1" t="s">
        <v>553</v>
      </c>
      <c r="C14384" s="1" t="s">
        <v>24753</v>
      </c>
      <c r="D14384" s="1" t="s">
        <v>555</v>
      </c>
      <c r="E14384" s="1" t="s">
        <v>556</v>
      </c>
      <c r="F14384" s="1" t="s">
        <v>557</v>
      </c>
      <c r="G14384" s="1" t="s">
        <v>17</v>
      </c>
      <c r="H14384" s="1">
        <v>45.0</v>
      </c>
      <c r="I14384" s="3">
        <v>44231.645833333336</v>
      </c>
      <c r="J14384" s="1">
        <v>3.05180101286456</v>
      </c>
      <c r="K14384" s="1" t="s">
        <v>46</v>
      </c>
      <c r="L14384" s="1" t="s">
        <v>558</v>
      </c>
      <c r="M14384" s="3">
        <v>44231.704635925926</v>
      </c>
    </row>
    <row r="14385">
      <c r="A14385" s="1">
        <v>14383.0</v>
      </c>
      <c r="B14385" s="1" t="s">
        <v>459</v>
      </c>
      <c r="C14385" s="1" t="s">
        <v>24754</v>
      </c>
      <c r="D14385" s="1" t="s">
        <v>461</v>
      </c>
      <c r="E14385" s="1" t="s">
        <v>8478</v>
      </c>
      <c r="F14385" s="1" t="s">
        <v>463</v>
      </c>
      <c r="G14385" s="1" t="s">
        <v>17</v>
      </c>
      <c r="H14385" s="1">
        <v>45.0</v>
      </c>
      <c r="I14385" s="3">
        <v>44162.625</v>
      </c>
      <c r="J14385" s="1">
        <v>0.21715856596084</v>
      </c>
      <c r="K14385" s="1" t="s">
        <v>24</v>
      </c>
      <c r="L14385" s="1" t="s">
        <v>464</v>
      </c>
      <c r="M14385" s="3">
        <v>44162.67385994213</v>
      </c>
    </row>
    <row r="14386">
      <c r="A14386" s="1">
        <v>14384.0</v>
      </c>
      <c r="B14386" s="1" t="s">
        <v>16903</v>
      </c>
      <c r="C14386" s="1" t="s">
        <v>24755</v>
      </c>
      <c r="D14386" s="1" t="s">
        <v>1494</v>
      </c>
      <c r="E14386" s="1" t="s">
        <v>24756</v>
      </c>
      <c r="F14386" s="1" t="s">
        <v>16906</v>
      </c>
      <c r="G14386" s="1" t="s">
        <v>45</v>
      </c>
      <c r="H14386" s="1">
        <v>45.0</v>
      </c>
      <c r="I14386" s="3">
        <v>44239.838573877314</v>
      </c>
      <c r="J14386" s="1">
        <v>0.430024833224925</v>
      </c>
      <c r="K14386" s="1" t="s">
        <v>1376</v>
      </c>
      <c r="L14386" s="1" t="s">
        <v>1709</v>
      </c>
      <c r="M14386" s="3">
        <v>44239.84754417824</v>
      </c>
    </row>
    <row r="14387">
      <c r="A14387" s="1">
        <v>14385.0</v>
      </c>
      <c r="B14387" s="1" t="s">
        <v>303</v>
      </c>
      <c r="C14387" s="1" t="s">
        <v>24757</v>
      </c>
      <c r="D14387" s="1" t="s">
        <v>305</v>
      </c>
      <c r="E14387" s="1" t="s">
        <v>1950</v>
      </c>
      <c r="F14387" s="1" t="s">
        <v>307</v>
      </c>
      <c r="G14387" s="1" t="s">
        <v>17</v>
      </c>
      <c r="H14387" s="1">
        <v>45.0</v>
      </c>
      <c r="I14387" s="3">
        <v>43898.229166666664</v>
      </c>
      <c r="J14387" s="1">
        <v>0.893289855937426</v>
      </c>
      <c r="K14387" s="1" t="s">
        <v>24</v>
      </c>
      <c r="M14387" s="3">
        <v>43898.26166109954</v>
      </c>
    </row>
    <row r="14388">
      <c r="A14388" s="1">
        <v>14386.0</v>
      </c>
      <c r="B14388" s="1" t="s">
        <v>752</v>
      </c>
      <c r="C14388" s="1" t="s">
        <v>24758</v>
      </c>
      <c r="D14388" s="1" t="s">
        <v>754</v>
      </c>
      <c r="E14388" s="1" t="s">
        <v>755</v>
      </c>
      <c r="F14388" s="1" t="s">
        <v>756</v>
      </c>
      <c r="G14388" s="1" t="s">
        <v>35</v>
      </c>
      <c r="H14388" s="1">
        <v>45.0</v>
      </c>
      <c r="I14388" s="3">
        <v>43864.697916666664</v>
      </c>
      <c r="J14388" s="1">
        <v>3.7715152436984</v>
      </c>
      <c r="K14388" s="1" t="s">
        <v>62</v>
      </c>
      <c r="M14388" s="3">
        <v>43864.70211644676</v>
      </c>
    </row>
    <row r="14389">
      <c r="A14389" s="1">
        <v>14387.0</v>
      </c>
      <c r="B14389" s="1" t="s">
        <v>7721</v>
      </c>
      <c r="C14389" s="1" t="s">
        <v>24759</v>
      </c>
      <c r="D14389" s="1" t="s">
        <v>701</v>
      </c>
      <c r="E14389" s="1" t="s">
        <v>7723</v>
      </c>
      <c r="F14389" s="1" t="s">
        <v>7724</v>
      </c>
      <c r="G14389" s="1" t="s">
        <v>17</v>
      </c>
      <c r="H14389" s="1">
        <v>45.0</v>
      </c>
      <c r="I14389" s="3">
        <v>44157.270833333336</v>
      </c>
      <c r="J14389" s="1">
        <v>1.01442368939763</v>
      </c>
      <c r="K14389" s="1" t="s">
        <v>24</v>
      </c>
      <c r="M14389" s="3">
        <v>44157.39944392361</v>
      </c>
    </row>
    <row r="14390">
      <c r="A14390" s="1">
        <v>14388.0</v>
      </c>
      <c r="B14390" s="1" t="s">
        <v>4069</v>
      </c>
      <c r="C14390" s="1" t="s">
        <v>24760</v>
      </c>
      <c r="D14390" s="1" t="s">
        <v>998</v>
      </c>
      <c r="E14390" s="1" t="s">
        <v>24761</v>
      </c>
      <c r="F14390" s="1" t="s">
        <v>4072</v>
      </c>
      <c r="G14390" s="1" t="s">
        <v>39</v>
      </c>
      <c r="H14390" s="1">
        <v>45.0</v>
      </c>
      <c r="I14390" s="3">
        <v>43980.604166666664</v>
      </c>
      <c r="J14390" s="1">
        <v>1.648344809952</v>
      </c>
      <c r="K14390" s="1" t="s">
        <v>24</v>
      </c>
      <c r="M14390" s="3">
        <v>43980.634268761576</v>
      </c>
    </row>
    <row r="14391">
      <c r="A14391" s="1">
        <v>14389.0</v>
      </c>
      <c r="B14391" s="1" t="s">
        <v>2534</v>
      </c>
      <c r="C14391" s="1" t="s">
        <v>24762</v>
      </c>
      <c r="D14391" s="1" t="s">
        <v>121</v>
      </c>
      <c r="E14391" s="1" t="s">
        <v>24763</v>
      </c>
      <c r="F14391" s="1" t="s">
        <v>2538</v>
      </c>
      <c r="G14391" s="1" t="s">
        <v>39</v>
      </c>
      <c r="H14391" s="1">
        <v>45.0</v>
      </c>
      <c r="I14391" s="3">
        <v>43883.708333333336</v>
      </c>
      <c r="J14391" s="1">
        <v>2.45382939958919</v>
      </c>
      <c r="K14391" s="1" t="s">
        <v>18</v>
      </c>
      <c r="M14391" s="3">
        <v>43883.74070944444</v>
      </c>
    </row>
    <row r="14392">
      <c r="A14392" s="1">
        <v>14390.0</v>
      </c>
      <c r="B14392" s="1" t="s">
        <v>445</v>
      </c>
      <c r="C14392" s="1" t="s">
        <v>24764</v>
      </c>
      <c r="D14392" s="1" t="s">
        <v>32</v>
      </c>
      <c r="E14392" s="1" t="s">
        <v>12514</v>
      </c>
      <c r="F14392" s="1" t="s">
        <v>449</v>
      </c>
      <c r="G14392" s="1" t="s">
        <v>17</v>
      </c>
      <c r="H14392" s="1">
        <v>45.0</v>
      </c>
      <c r="I14392" s="3">
        <v>43866.5</v>
      </c>
      <c r="J14392" s="1">
        <v>1.7091663604877</v>
      </c>
      <c r="K14392" s="1" t="s">
        <v>24</v>
      </c>
      <c r="M14392" s="3">
        <v>43866.58123703704</v>
      </c>
    </row>
    <row r="14393">
      <c r="A14393" s="1">
        <v>14391.0</v>
      </c>
      <c r="B14393" s="1" t="s">
        <v>184</v>
      </c>
      <c r="C14393" s="1" t="s">
        <v>24765</v>
      </c>
      <c r="D14393" s="1" t="s">
        <v>148</v>
      </c>
      <c r="E14393" s="1" t="s">
        <v>1588</v>
      </c>
      <c r="F14393" s="1" t="s">
        <v>187</v>
      </c>
      <c r="G14393" s="1" t="s">
        <v>17</v>
      </c>
      <c r="H14393" s="1">
        <v>45.0</v>
      </c>
      <c r="I14393" s="3">
        <v>43956.375</v>
      </c>
      <c r="J14393" s="1">
        <v>2.46778249415161</v>
      </c>
      <c r="K14393" s="1" t="s">
        <v>24</v>
      </c>
      <c r="M14393" s="3">
        <v>43956.37756836806</v>
      </c>
    </row>
    <row r="14394">
      <c r="A14394" s="1">
        <v>14392.0</v>
      </c>
      <c r="B14394" s="1" t="s">
        <v>12</v>
      </c>
      <c r="C14394" s="1" t="s">
        <v>24766</v>
      </c>
      <c r="D14394" s="1" t="s">
        <v>411</v>
      </c>
      <c r="E14394" s="1" t="s">
        <v>412</v>
      </c>
      <c r="F14394" s="1" t="s">
        <v>16</v>
      </c>
      <c r="G14394" s="1" t="s">
        <v>17</v>
      </c>
      <c r="H14394" s="1">
        <v>45.0</v>
      </c>
      <c r="I14394" s="3">
        <v>43990.291666666664</v>
      </c>
      <c r="J14394" s="1">
        <v>0.146304105548775</v>
      </c>
      <c r="K14394" s="1" t="s">
        <v>18</v>
      </c>
      <c r="M14394" s="3">
        <v>43990.3204703125</v>
      </c>
    </row>
    <row r="14395">
      <c r="A14395" s="1">
        <v>14393.0</v>
      </c>
      <c r="B14395" s="1" t="s">
        <v>1766</v>
      </c>
      <c r="C14395" s="1" t="s">
        <v>24767</v>
      </c>
      <c r="D14395" s="1" t="s">
        <v>840</v>
      </c>
      <c r="E14395" s="1" t="s">
        <v>1768</v>
      </c>
      <c r="F14395" s="1" t="s">
        <v>1769</v>
      </c>
      <c r="G14395" s="1" t="s">
        <v>17</v>
      </c>
      <c r="H14395" s="1">
        <v>45.0</v>
      </c>
      <c r="I14395" s="3">
        <v>44242.666666666664</v>
      </c>
      <c r="J14395" s="1">
        <v>3.01670383131224</v>
      </c>
      <c r="K14395" s="1" t="s">
        <v>24</v>
      </c>
      <c r="M14395" s="3">
        <v>44242.70914694444</v>
      </c>
    </row>
    <row r="14396">
      <c r="A14396" s="1">
        <v>14394.0</v>
      </c>
      <c r="B14396" s="1" t="s">
        <v>251</v>
      </c>
      <c r="C14396" s="1" t="s">
        <v>24768</v>
      </c>
      <c r="D14396" s="1" t="s">
        <v>156</v>
      </c>
      <c r="E14396" s="1" t="s">
        <v>21655</v>
      </c>
      <c r="F14396" s="1" t="s">
        <v>255</v>
      </c>
      <c r="G14396" s="1" t="s">
        <v>17</v>
      </c>
      <c r="H14396" s="1">
        <v>45.0</v>
      </c>
      <c r="I14396" s="3">
        <v>43904.4375</v>
      </c>
      <c r="J14396" s="1">
        <v>0.0</v>
      </c>
      <c r="K14396" s="1" t="s">
        <v>159</v>
      </c>
      <c r="L14396" s="1" t="s">
        <v>160</v>
      </c>
      <c r="M14396" s="3">
        <v>43904.768247430555</v>
      </c>
    </row>
    <row r="14397">
      <c r="A14397" s="1">
        <v>14395.0</v>
      </c>
      <c r="B14397" s="1" t="s">
        <v>792</v>
      </c>
      <c r="C14397" s="1" t="s">
        <v>24769</v>
      </c>
      <c r="D14397" s="1" t="s">
        <v>578</v>
      </c>
      <c r="E14397" s="1" t="s">
        <v>794</v>
      </c>
      <c r="F14397" s="1" t="s">
        <v>795</v>
      </c>
      <c r="G14397" s="1" t="s">
        <v>17</v>
      </c>
      <c r="H14397" s="1">
        <v>45.0</v>
      </c>
      <c r="I14397" s="3">
        <v>44123.1875</v>
      </c>
      <c r="J14397" s="1">
        <v>3.2909387006671</v>
      </c>
      <c r="K14397" s="1" t="s">
        <v>18</v>
      </c>
      <c r="L14397" s="1" t="s">
        <v>444</v>
      </c>
      <c r="M14397" s="3">
        <v>44123.20728579861</v>
      </c>
    </row>
    <row r="14398">
      <c r="A14398" s="1">
        <v>14396.0</v>
      </c>
      <c r="B14398" s="1" t="s">
        <v>298</v>
      </c>
      <c r="C14398" s="1" t="s">
        <v>24770</v>
      </c>
      <c r="D14398" s="1" t="s">
        <v>1446</v>
      </c>
      <c r="E14398" s="1" t="s">
        <v>5548</v>
      </c>
      <c r="F14398" s="1" t="s">
        <v>302</v>
      </c>
      <c r="G14398" s="1" t="s">
        <v>17</v>
      </c>
      <c r="H14398" s="1">
        <v>45.0</v>
      </c>
      <c r="I14398" s="3">
        <v>43951.416666666664</v>
      </c>
      <c r="J14398" s="1">
        <v>1.5272583008311</v>
      </c>
      <c r="K14398" s="1" t="s">
        <v>218</v>
      </c>
      <c r="M14398" s="3">
        <v>43951.45914378472</v>
      </c>
    </row>
    <row r="14399">
      <c r="A14399" s="1">
        <v>14397.0</v>
      </c>
      <c r="B14399" s="1" t="s">
        <v>983</v>
      </c>
      <c r="C14399" s="1" t="s">
        <v>24771</v>
      </c>
      <c r="D14399" s="1" t="s">
        <v>5676</v>
      </c>
      <c r="E14399" s="1" t="s">
        <v>24772</v>
      </c>
      <c r="F14399" s="1" t="s">
        <v>987</v>
      </c>
      <c r="G14399" s="1" t="s">
        <v>39</v>
      </c>
      <c r="H14399" s="1">
        <v>45.0</v>
      </c>
      <c r="I14399" s="3">
        <v>44236.270833333336</v>
      </c>
      <c r="J14399" s="1">
        <v>2.54143333006821</v>
      </c>
      <c r="K14399" s="1" t="s">
        <v>218</v>
      </c>
      <c r="L14399" s="1" t="s">
        <v>1556</v>
      </c>
      <c r="M14399" s="3">
        <v>44236.304190902774</v>
      </c>
    </row>
    <row r="14400">
      <c r="A14400" s="1">
        <v>14398.0</v>
      </c>
      <c r="B14400" s="1" t="s">
        <v>9156</v>
      </c>
      <c r="C14400" s="1" t="s">
        <v>24773</v>
      </c>
      <c r="D14400" s="1" t="s">
        <v>3555</v>
      </c>
      <c r="E14400" s="1" t="s">
        <v>24774</v>
      </c>
      <c r="F14400" s="1" t="s">
        <v>9159</v>
      </c>
      <c r="G14400" s="1" t="s">
        <v>39</v>
      </c>
      <c r="H14400" s="1">
        <v>45.0</v>
      </c>
      <c r="I14400" s="3">
        <v>44225.208333333336</v>
      </c>
      <c r="J14400" s="1">
        <v>3.07092519283332</v>
      </c>
      <c r="K14400" s="1" t="s">
        <v>166</v>
      </c>
      <c r="L14400" s="1" t="s">
        <v>12521</v>
      </c>
      <c r="M14400" s="3">
        <v>44225.241105775465</v>
      </c>
    </row>
    <row r="14401">
      <c r="A14401" s="1">
        <v>14399.0</v>
      </c>
      <c r="B14401" s="1" t="s">
        <v>3670</v>
      </c>
      <c r="C14401" s="1" t="s">
        <v>24775</v>
      </c>
      <c r="D14401" s="1" t="s">
        <v>3672</v>
      </c>
      <c r="E14401" s="1" t="s">
        <v>24776</v>
      </c>
      <c r="F14401" s="1" t="s">
        <v>3674</v>
      </c>
      <c r="G14401" s="1" t="s">
        <v>39</v>
      </c>
      <c r="H14401" s="1">
        <v>45.0</v>
      </c>
      <c r="I14401" s="3">
        <v>44046.625</v>
      </c>
      <c r="J14401" s="1">
        <v>1.35061421221568</v>
      </c>
      <c r="K14401" s="1" t="s">
        <v>166</v>
      </c>
      <c r="M14401" s="3">
        <v>44046.643112199075</v>
      </c>
    </row>
    <row r="14402">
      <c r="A14402" s="1">
        <v>14400.0</v>
      </c>
      <c r="B14402" s="1" t="s">
        <v>2645</v>
      </c>
      <c r="C14402" s="1" t="s">
        <v>24777</v>
      </c>
      <c r="D14402" s="1" t="s">
        <v>4220</v>
      </c>
      <c r="E14402" s="1" t="s">
        <v>4311</v>
      </c>
      <c r="F14402" s="1" t="s">
        <v>2649</v>
      </c>
      <c r="G14402" s="1" t="s">
        <v>17</v>
      </c>
      <c r="H14402" s="1">
        <v>45.0</v>
      </c>
      <c r="I14402" s="3">
        <v>43908.291666666664</v>
      </c>
      <c r="J14402" s="1">
        <v>1.54827295392494</v>
      </c>
      <c r="K14402" s="1" t="s">
        <v>18</v>
      </c>
      <c r="M14402" s="3">
        <v>43908.32709037037</v>
      </c>
    </row>
    <row r="14403">
      <c r="A14403" s="1">
        <v>14401.0</v>
      </c>
      <c r="B14403" s="1" t="s">
        <v>2766</v>
      </c>
      <c r="C14403" s="1" t="s">
        <v>24778</v>
      </c>
      <c r="D14403" s="1" t="s">
        <v>3158</v>
      </c>
      <c r="E14403" s="1" t="s">
        <v>24779</v>
      </c>
      <c r="F14403" s="1" t="s">
        <v>2770</v>
      </c>
      <c r="G14403" s="1" t="s">
        <v>39</v>
      </c>
      <c r="H14403" s="1">
        <v>45.0</v>
      </c>
      <c r="I14403" s="3">
        <v>44187.583333333336</v>
      </c>
      <c r="J14403" s="1">
        <v>1.95180359568735</v>
      </c>
      <c r="K14403" s="1" t="s">
        <v>62</v>
      </c>
      <c r="M14403" s="3">
        <v>44187.61399902778</v>
      </c>
    </row>
    <row r="14404">
      <c r="A14404" s="1">
        <v>14402.0</v>
      </c>
      <c r="B14404" s="1" t="s">
        <v>401</v>
      </c>
      <c r="C14404" s="1" t="s">
        <v>24780</v>
      </c>
      <c r="D14404" s="1" t="s">
        <v>24047</v>
      </c>
      <c r="E14404" s="1" t="s">
        <v>24781</v>
      </c>
      <c r="F14404" s="1" t="s">
        <v>405</v>
      </c>
      <c r="G14404" s="1" t="s">
        <v>89</v>
      </c>
      <c r="H14404" s="1">
        <v>45.0</v>
      </c>
      <c r="I14404" s="3">
        <v>44027.54750666667</v>
      </c>
      <c r="J14404" s="1">
        <v>1.89639714877888</v>
      </c>
      <c r="K14404" s="1" t="s">
        <v>24</v>
      </c>
      <c r="M14404" s="3">
        <v>44027.58806800926</v>
      </c>
    </row>
    <row r="14405">
      <c r="A14405" s="1">
        <v>14403.0</v>
      </c>
      <c r="B14405" s="1" t="s">
        <v>1583</v>
      </c>
      <c r="C14405" s="1" t="s">
        <v>24782</v>
      </c>
      <c r="D14405" s="1" t="s">
        <v>275</v>
      </c>
      <c r="E14405" s="1" t="s">
        <v>1585</v>
      </c>
      <c r="F14405" s="1" t="s">
        <v>1586</v>
      </c>
      <c r="G14405" s="1" t="s">
        <v>17</v>
      </c>
      <c r="H14405" s="1">
        <v>45.0</v>
      </c>
      <c r="I14405" s="3">
        <v>44138.729166666664</v>
      </c>
      <c r="J14405" s="1">
        <v>0.963094215858817</v>
      </c>
      <c r="K14405" s="1" t="s">
        <v>24</v>
      </c>
      <c r="L14405" s="1" t="s">
        <v>188</v>
      </c>
      <c r="M14405" s="3">
        <v>44138.75549028935</v>
      </c>
    </row>
    <row r="14406">
      <c r="A14406" s="1">
        <v>14404.0</v>
      </c>
      <c r="B14406" s="1" t="s">
        <v>293</v>
      </c>
      <c r="C14406" s="1" t="s">
        <v>24783</v>
      </c>
      <c r="D14406" s="1" t="s">
        <v>906</v>
      </c>
      <c r="E14406" s="1" t="s">
        <v>6927</v>
      </c>
      <c r="F14406" s="1" t="s">
        <v>297</v>
      </c>
      <c r="G14406" s="1" t="s">
        <v>17</v>
      </c>
      <c r="H14406" s="1">
        <v>45.0</v>
      </c>
      <c r="I14406" s="3">
        <v>44251.291666666664</v>
      </c>
      <c r="J14406" s="1">
        <v>0.950392842941718</v>
      </c>
      <c r="K14406" s="1" t="s">
        <v>62</v>
      </c>
      <c r="L14406" s="1" t="s">
        <v>1188</v>
      </c>
      <c r="M14406" s="3">
        <v>44251.32405549769</v>
      </c>
    </row>
    <row r="14407">
      <c r="A14407" s="1">
        <v>14405.0</v>
      </c>
      <c r="B14407" s="1" t="s">
        <v>887</v>
      </c>
      <c r="C14407" s="1" t="s">
        <v>24784</v>
      </c>
      <c r="D14407" s="1" t="s">
        <v>1874</v>
      </c>
      <c r="E14407" s="1" t="s">
        <v>24785</v>
      </c>
      <c r="F14407" s="1" t="s">
        <v>10124</v>
      </c>
      <c r="G14407" s="1" t="s">
        <v>89</v>
      </c>
      <c r="H14407" s="1">
        <v>45.0</v>
      </c>
      <c r="I14407" s="3">
        <v>44239.433483078705</v>
      </c>
      <c r="J14407" s="1">
        <v>2.74481815694332</v>
      </c>
      <c r="K14407" s="1" t="s">
        <v>24</v>
      </c>
      <c r="M14407" s="3">
        <v>44239.470833657404</v>
      </c>
    </row>
    <row r="14408">
      <c r="A14408" s="1">
        <v>14406.0</v>
      </c>
      <c r="B14408" s="1" t="s">
        <v>932</v>
      </c>
      <c r="C14408" s="1" t="s">
        <v>24786</v>
      </c>
      <c r="D14408" s="1" t="s">
        <v>2384</v>
      </c>
      <c r="E14408" s="1" t="s">
        <v>935</v>
      </c>
      <c r="F14408" s="1" t="s">
        <v>936</v>
      </c>
      <c r="G14408" s="1" t="s">
        <v>17</v>
      </c>
      <c r="H14408" s="1">
        <v>45.0</v>
      </c>
      <c r="I14408" s="3">
        <v>43843.25</v>
      </c>
      <c r="J14408" s="1">
        <v>4.40452840684087</v>
      </c>
      <c r="K14408" s="1" t="s">
        <v>159</v>
      </c>
      <c r="M14408" s="3">
        <v>43843.314298136575</v>
      </c>
    </row>
    <row r="14409">
      <c r="A14409" s="1">
        <v>14407.0</v>
      </c>
      <c r="B14409" s="1" t="s">
        <v>536</v>
      </c>
      <c r="C14409" s="1" t="s">
        <v>24787</v>
      </c>
      <c r="D14409" s="1" t="s">
        <v>1255</v>
      </c>
      <c r="E14409" s="1" t="s">
        <v>3747</v>
      </c>
      <c r="F14409" s="1" t="s">
        <v>539</v>
      </c>
      <c r="G14409" s="1" t="s">
        <v>17</v>
      </c>
      <c r="H14409" s="1">
        <v>45.0</v>
      </c>
      <c r="I14409" s="3">
        <v>43740.708333333336</v>
      </c>
      <c r="J14409" s="1">
        <v>1.49226099093817</v>
      </c>
      <c r="K14409" s="1" t="s">
        <v>83</v>
      </c>
      <c r="M14409" s="3">
        <v>43740.77860689815</v>
      </c>
    </row>
    <row r="14410">
      <c r="A14410" s="1">
        <v>14408.0</v>
      </c>
      <c r="B14410" s="1" t="s">
        <v>1012</v>
      </c>
      <c r="C14410" s="1" t="s">
        <v>24788</v>
      </c>
      <c r="D14410" s="1" t="s">
        <v>1014</v>
      </c>
      <c r="E14410" s="1" t="s">
        <v>1015</v>
      </c>
      <c r="F14410" s="1" t="s">
        <v>1016</v>
      </c>
      <c r="G14410" s="1" t="s">
        <v>17</v>
      </c>
      <c r="H14410" s="1">
        <v>45.0</v>
      </c>
      <c r="I14410" s="3">
        <v>43931.291666666664</v>
      </c>
      <c r="J14410" s="1">
        <v>0.0</v>
      </c>
      <c r="K14410" s="1" t="s">
        <v>166</v>
      </c>
      <c r="M14410" s="3">
        <v>43931.28210614583</v>
      </c>
    </row>
    <row r="14411">
      <c r="A14411" s="1">
        <v>14409.0</v>
      </c>
      <c r="B14411" s="1" t="s">
        <v>953</v>
      </c>
      <c r="C14411" s="1" t="s">
        <v>24789</v>
      </c>
      <c r="D14411" s="1" t="s">
        <v>121</v>
      </c>
      <c r="E14411" s="1" t="s">
        <v>5748</v>
      </c>
      <c r="F14411" s="1" t="s">
        <v>1040</v>
      </c>
      <c r="G14411" s="1" t="s">
        <v>17</v>
      </c>
      <c r="H14411" s="1">
        <v>45.0</v>
      </c>
      <c r="I14411" s="3">
        <v>43980.625</v>
      </c>
      <c r="J14411" s="1">
        <v>0.450402869296465</v>
      </c>
      <c r="K14411" s="1" t="s">
        <v>18</v>
      </c>
      <c r="M14411" s="3">
        <v>43980.62464997685</v>
      </c>
    </row>
    <row r="14412">
      <c r="A14412" s="1">
        <v>14410.0</v>
      </c>
      <c r="B14412" s="1" t="s">
        <v>161</v>
      </c>
      <c r="C14412" s="1" t="s">
        <v>24790</v>
      </c>
      <c r="D14412" s="1" t="s">
        <v>163</v>
      </c>
      <c r="E14412" s="1" t="s">
        <v>1696</v>
      </c>
      <c r="F14412" s="1" t="s">
        <v>165</v>
      </c>
      <c r="G14412" s="1" t="s">
        <v>17</v>
      </c>
      <c r="H14412" s="1">
        <v>45.0</v>
      </c>
      <c r="I14412" s="3">
        <v>44068.541666666664</v>
      </c>
      <c r="J14412" s="1">
        <v>0.699109065574414</v>
      </c>
      <c r="K14412" s="1" t="s">
        <v>166</v>
      </c>
      <c r="L14412" s="1" t="s">
        <v>167</v>
      </c>
      <c r="M14412" s="3">
        <v>44068.63796451389</v>
      </c>
    </row>
    <row r="14413">
      <c r="A14413" s="1">
        <v>14411.0</v>
      </c>
      <c r="B14413" s="1" t="s">
        <v>401</v>
      </c>
      <c r="C14413" s="1" t="s">
        <v>24791</v>
      </c>
      <c r="D14413" s="1" t="s">
        <v>532</v>
      </c>
      <c r="E14413" s="1" t="s">
        <v>24792</v>
      </c>
      <c r="F14413" s="1" t="s">
        <v>405</v>
      </c>
      <c r="G14413" s="1" t="s">
        <v>89</v>
      </c>
      <c r="H14413" s="1">
        <v>45.0</v>
      </c>
      <c r="I14413" s="3">
        <v>44136.52662818287</v>
      </c>
      <c r="J14413" s="1">
        <v>0.0</v>
      </c>
      <c r="K14413" s="1" t="s">
        <v>24</v>
      </c>
      <c r="M14413" s="3">
        <v>44136.7412146412</v>
      </c>
    </row>
    <row r="14414">
      <c r="A14414" s="1">
        <v>14412.0</v>
      </c>
      <c r="B14414" s="1" t="s">
        <v>1012</v>
      </c>
      <c r="C14414" s="1" t="s">
        <v>24793</v>
      </c>
      <c r="D14414" s="1" t="s">
        <v>1014</v>
      </c>
      <c r="E14414" s="1" t="s">
        <v>1960</v>
      </c>
      <c r="F14414" s="1" t="s">
        <v>1016</v>
      </c>
      <c r="G14414" s="1" t="s">
        <v>17</v>
      </c>
      <c r="H14414" s="1">
        <v>45.0</v>
      </c>
      <c r="I14414" s="3">
        <v>43957.583333333336</v>
      </c>
      <c r="J14414" s="1">
        <v>0.507984359296797</v>
      </c>
      <c r="K14414" s="1" t="s">
        <v>166</v>
      </c>
      <c r="M14414" s="3">
        <v>43957.66958449074</v>
      </c>
    </row>
    <row r="14415">
      <c r="A14415" s="1">
        <v>14413.0</v>
      </c>
      <c r="B14415" s="1" t="s">
        <v>620</v>
      </c>
      <c r="C14415" s="1" t="s">
        <v>24794</v>
      </c>
      <c r="D14415" s="1" t="s">
        <v>1096</v>
      </c>
      <c r="E14415" s="1" t="s">
        <v>24795</v>
      </c>
      <c r="F14415" s="1" t="s">
        <v>623</v>
      </c>
      <c r="G14415" s="1" t="s">
        <v>17</v>
      </c>
      <c r="H14415" s="1">
        <v>45.0</v>
      </c>
      <c r="I14415" s="3">
        <v>43980.333333333336</v>
      </c>
      <c r="J14415" s="1">
        <v>6.01474982843683</v>
      </c>
      <c r="K14415" s="1" t="s">
        <v>18</v>
      </c>
      <c r="M14415" s="3">
        <v>43980.36300997685</v>
      </c>
    </row>
    <row r="14416">
      <c r="A14416" s="1">
        <v>14414.0</v>
      </c>
      <c r="B14416" s="1" t="s">
        <v>30</v>
      </c>
      <c r="C14416" s="1" t="s">
        <v>24796</v>
      </c>
      <c r="D14416" s="1" t="s">
        <v>32</v>
      </c>
      <c r="E14416" s="1" t="s">
        <v>3491</v>
      </c>
      <c r="F14416" s="1" t="s">
        <v>34</v>
      </c>
      <c r="G14416" s="1" t="s">
        <v>35</v>
      </c>
      <c r="H14416" s="1">
        <v>45.0</v>
      </c>
      <c r="I14416" s="3">
        <v>43867.416666666664</v>
      </c>
      <c r="J14416" s="1">
        <v>1.99263645059934</v>
      </c>
      <c r="K14416" s="1" t="s">
        <v>24</v>
      </c>
      <c r="M14416" s="3">
        <v>43867.412899490744</v>
      </c>
    </row>
    <row r="14417">
      <c r="A14417" s="1">
        <v>14415.0</v>
      </c>
      <c r="B14417" s="1" t="s">
        <v>9429</v>
      </c>
      <c r="C14417" s="1" t="s">
        <v>24797</v>
      </c>
      <c r="D14417" s="1" t="s">
        <v>661</v>
      </c>
      <c r="E14417" s="1" t="s">
        <v>24798</v>
      </c>
      <c r="F14417" s="1" t="s">
        <v>9432</v>
      </c>
      <c r="G14417" s="1" t="s">
        <v>39</v>
      </c>
      <c r="H14417" s="1">
        <v>45.0</v>
      </c>
      <c r="I14417" s="3">
        <v>43582.666666666664</v>
      </c>
      <c r="J14417" s="1">
        <v>1.28599310391537</v>
      </c>
      <c r="K14417" s="1" t="s">
        <v>24</v>
      </c>
      <c r="M14417" s="3">
        <v>43582.69587575232</v>
      </c>
    </row>
    <row r="14418">
      <c r="A14418" s="1">
        <v>14416.0</v>
      </c>
      <c r="B14418" s="1" t="s">
        <v>4356</v>
      </c>
      <c r="C14418" s="1" t="s">
        <v>24799</v>
      </c>
      <c r="D14418" s="1" t="s">
        <v>411</v>
      </c>
      <c r="E14418" s="1" t="s">
        <v>4358</v>
      </c>
      <c r="F14418" s="1" t="s">
        <v>4359</v>
      </c>
      <c r="G14418" s="1" t="s">
        <v>17</v>
      </c>
      <c r="H14418" s="1">
        <v>45.0</v>
      </c>
      <c r="I14418" s="3">
        <v>43993.197916666664</v>
      </c>
      <c r="J14418" s="1">
        <v>0.816911480185382</v>
      </c>
      <c r="K14418" s="1" t="s">
        <v>62</v>
      </c>
      <c r="L14418" s="1" t="s">
        <v>4360</v>
      </c>
      <c r="M14418" s="3">
        <v>43993.25884858796</v>
      </c>
    </row>
    <row r="14419">
      <c r="A14419" s="1">
        <v>14417.0</v>
      </c>
      <c r="B14419" s="1" t="s">
        <v>84</v>
      </c>
      <c r="C14419" s="1" t="s">
        <v>24800</v>
      </c>
      <c r="D14419" s="1" t="s">
        <v>1255</v>
      </c>
      <c r="E14419" s="1" t="s">
        <v>1550</v>
      </c>
      <c r="F14419" s="1" t="s">
        <v>88</v>
      </c>
      <c r="G14419" s="1" t="s">
        <v>17</v>
      </c>
      <c r="H14419" s="1">
        <v>45.0</v>
      </c>
      <c r="I14419" s="3">
        <v>43922.208333333336</v>
      </c>
      <c r="J14419" s="1">
        <v>2.19833720793955</v>
      </c>
      <c r="K14419" s="1" t="s">
        <v>83</v>
      </c>
      <c r="M14419" s="3">
        <v>43922.236678518515</v>
      </c>
    </row>
    <row r="14420">
      <c r="A14420" s="1">
        <v>14418.0</v>
      </c>
      <c r="B14420" s="1" t="s">
        <v>953</v>
      </c>
      <c r="C14420" s="1" t="s">
        <v>24801</v>
      </c>
      <c r="D14420" s="1" t="s">
        <v>121</v>
      </c>
      <c r="E14420" s="1" t="s">
        <v>3065</v>
      </c>
      <c r="F14420" s="1" t="s">
        <v>956</v>
      </c>
      <c r="G14420" s="1" t="s">
        <v>17</v>
      </c>
      <c r="H14420" s="1">
        <v>45.0</v>
      </c>
      <c r="I14420" s="3">
        <v>44196.1875</v>
      </c>
      <c r="J14420" s="1">
        <v>2.41702166978005</v>
      </c>
      <c r="K14420" s="1" t="s">
        <v>18</v>
      </c>
      <c r="M14420" s="3">
        <v>44196.21912998843</v>
      </c>
    </row>
    <row r="14421">
      <c r="A14421" s="1">
        <v>14419.0</v>
      </c>
      <c r="B14421" s="1" t="s">
        <v>239</v>
      </c>
      <c r="C14421" s="1" t="s">
        <v>24802</v>
      </c>
      <c r="D14421" s="1" t="s">
        <v>86</v>
      </c>
      <c r="E14421" s="1" t="s">
        <v>2683</v>
      </c>
      <c r="F14421" s="1" t="s">
        <v>243</v>
      </c>
      <c r="G14421" s="1" t="s">
        <v>35</v>
      </c>
      <c r="H14421" s="1">
        <v>45.0</v>
      </c>
      <c r="I14421" s="3">
        <v>43615.333333333336</v>
      </c>
      <c r="J14421" s="1">
        <v>0.999858152495697</v>
      </c>
      <c r="K14421" s="1" t="s">
        <v>46</v>
      </c>
      <c r="M14421" s="3">
        <v>43615.36582520833</v>
      </c>
    </row>
    <row r="14422">
      <c r="A14422" s="1">
        <v>14420.0</v>
      </c>
      <c r="B14422" s="1" t="s">
        <v>229</v>
      </c>
      <c r="C14422" s="1" t="s">
        <v>24803</v>
      </c>
      <c r="D14422" s="1" t="s">
        <v>75</v>
      </c>
      <c r="E14422" s="1" t="s">
        <v>3316</v>
      </c>
      <c r="F14422" s="1" t="s">
        <v>232</v>
      </c>
      <c r="G14422" s="1" t="s">
        <v>35</v>
      </c>
      <c r="H14422" s="1">
        <v>45.0</v>
      </c>
      <c r="I14422" s="3">
        <v>43479.166666666664</v>
      </c>
      <c r="J14422" s="1">
        <v>2.64706526630943</v>
      </c>
      <c r="K14422" s="1" t="s">
        <v>24</v>
      </c>
      <c r="M14422" s="3">
        <v>43479.20917284722</v>
      </c>
    </row>
    <row r="14423">
      <c r="A14423" s="1">
        <v>14421.0</v>
      </c>
      <c r="B14423" s="1" t="s">
        <v>459</v>
      </c>
      <c r="C14423" s="1" t="s">
        <v>24804</v>
      </c>
      <c r="D14423" s="1" t="s">
        <v>461</v>
      </c>
      <c r="E14423" s="1" t="s">
        <v>462</v>
      </c>
      <c r="F14423" s="1" t="s">
        <v>463</v>
      </c>
      <c r="G14423" s="1" t="s">
        <v>17</v>
      </c>
      <c r="H14423" s="1">
        <v>45.0</v>
      </c>
      <c r="I14423" s="3">
        <v>44047.645833333336</v>
      </c>
      <c r="J14423" s="1">
        <v>0.208122787755731</v>
      </c>
      <c r="K14423" s="1" t="s">
        <v>24</v>
      </c>
      <c r="L14423" s="1" t="s">
        <v>464</v>
      </c>
      <c r="M14423" s="3">
        <v>44047.68907194444</v>
      </c>
    </row>
    <row r="14424">
      <c r="A14424" s="1">
        <v>14422.0</v>
      </c>
      <c r="B14424" s="1" t="s">
        <v>1315</v>
      </c>
      <c r="C14424" s="1" t="s">
        <v>24805</v>
      </c>
      <c r="D14424" s="1" t="s">
        <v>411</v>
      </c>
      <c r="E14424" s="1" t="s">
        <v>3089</v>
      </c>
      <c r="F14424" s="1" t="s">
        <v>1319</v>
      </c>
      <c r="G14424" s="1" t="s">
        <v>17</v>
      </c>
      <c r="H14424" s="1">
        <v>45.0</v>
      </c>
      <c r="I14424" s="3">
        <v>43843.333333333336</v>
      </c>
      <c r="J14424" s="1">
        <v>0.276807771520158</v>
      </c>
      <c r="K14424" s="1" t="s">
        <v>18</v>
      </c>
      <c r="M14424" s="3">
        <v>43843.34944614583</v>
      </c>
    </row>
    <row r="14425">
      <c r="A14425" s="1">
        <v>14423.0</v>
      </c>
      <c r="B14425" s="1" t="s">
        <v>176</v>
      </c>
      <c r="C14425" s="1" t="s">
        <v>24806</v>
      </c>
      <c r="D14425" s="1" t="s">
        <v>178</v>
      </c>
      <c r="E14425" s="1" t="s">
        <v>6229</v>
      </c>
      <c r="F14425" s="1" t="s">
        <v>180</v>
      </c>
      <c r="G14425" s="1" t="s">
        <v>17</v>
      </c>
      <c r="H14425" s="1">
        <v>45.0</v>
      </c>
      <c r="I14425" s="3">
        <v>44116.6875</v>
      </c>
      <c r="J14425" s="1">
        <v>2.11661578974878</v>
      </c>
      <c r="K14425" s="1" t="s">
        <v>24</v>
      </c>
      <c r="M14425" s="3">
        <v>44116.721567141205</v>
      </c>
    </row>
    <row r="14426">
      <c r="A14426" s="1">
        <v>14424.0</v>
      </c>
      <c r="B14426" s="1" t="s">
        <v>1449</v>
      </c>
      <c r="C14426" s="1" t="s">
        <v>24807</v>
      </c>
      <c r="D14426" s="1" t="s">
        <v>738</v>
      </c>
      <c r="E14426" s="1" t="s">
        <v>24808</v>
      </c>
      <c r="F14426" s="1" t="s">
        <v>1453</v>
      </c>
      <c r="G14426" s="1" t="s">
        <v>17</v>
      </c>
      <c r="H14426" s="1">
        <v>45.0</v>
      </c>
      <c r="I14426" s="3">
        <v>44127.291666666664</v>
      </c>
      <c r="J14426" s="1">
        <v>0.170044356445356</v>
      </c>
      <c r="K14426" s="1" t="s">
        <v>218</v>
      </c>
      <c r="L14426" s="1" t="s">
        <v>287</v>
      </c>
      <c r="M14426" s="3">
        <v>44127.921709016206</v>
      </c>
    </row>
    <row r="14427">
      <c r="A14427" s="1">
        <v>14425.0</v>
      </c>
      <c r="B14427" s="1" t="s">
        <v>1075</v>
      </c>
      <c r="C14427" s="1" t="s">
        <v>24809</v>
      </c>
      <c r="D14427" s="1" t="s">
        <v>818</v>
      </c>
      <c r="E14427" s="1" t="s">
        <v>10084</v>
      </c>
      <c r="F14427" s="1" t="s">
        <v>1079</v>
      </c>
      <c r="G14427" s="1" t="s">
        <v>17</v>
      </c>
      <c r="H14427" s="1">
        <v>45.0</v>
      </c>
      <c r="I14427" s="3">
        <v>44140.270833333336</v>
      </c>
      <c r="J14427" s="1">
        <v>2.79110408384363</v>
      </c>
      <c r="K14427" s="1" t="s">
        <v>18</v>
      </c>
      <c r="L14427" s="1" t="s">
        <v>1080</v>
      </c>
      <c r="M14427" s="3">
        <v>44140.3745399537</v>
      </c>
    </row>
    <row r="14428">
      <c r="A14428" s="1">
        <v>14426.0</v>
      </c>
      <c r="B14428" s="1" t="s">
        <v>1954</v>
      </c>
      <c r="C14428" s="1" t="s">
        <v>24810</v>
      </c>
      <c r="D14428" s="1" t="s">
        <v>5758</v>
      </c>
      <c r="E14428" s="1" t="s">
        <v>24811</v>
      </c>
      <c r="F14428" s="1" t="s">
        <v>1957</v>
      </c>
      <c r="G14428" s="1" t="s">
        <v>39</v>
      </c>
      <c r="H14428" s="1">
        <v>45.0</v>
      </c>
      <c r="I14428" s="3">
        <v>44114.708333333336</v>
      </c>
      <c r="J14428" s="1">
        <v>1.31098892580342</v>
      </c>
      <c r="K14428" s="1" t="s">
        <v>83</v>
      </c>
      <c r="L14428" s="1" t="s">
        <v>1958</v>
      </c>
      <c r="M14428" s="3">
        <v>44114.7544508912</v>
      </c>
    </row>
    <row r="14429">
      <c r="A14429" s="1">
        <v>14427.0</v>
      </c>
      <c r="B14429" s="1" t="s">
        <v>3588</v>
      </c>
      <c r="C14429" s="1" t="s">
        <v>24812</v>
      </c>
      <c r="D14429" s="1" t="s">
        <v>7620</v>
      </c>
      <c r="E14429" s="1" t="s">
        <v>24813</v>
      </c>
      <c r="F14429" s="1" t="s">
        <v>3591</v>
      </c>
      <c r="G14429" s="1" t="s">
        <v>39</v>
      </c>
      <c r="H14429" s="1">
        <v>45.0</v>
      </c>
      <c r="I14429" s="3">
        <v>44117.25</v>
      </c>
      <c r="J14429" s="1">
        <v>1.30602567184577</v>
      </c>
      <c r="K14429" s="1" t="s">
        <v>18</v>
      </c>
      <c r="L14429" s="1" t="s">
        <v>1765</v>
      </c>
      <c r="M14429" s="3">
        <v>44117.280386956016</v>
      </c>
    </row>
    <row r="14430">
      <c r="A14430" s="1">
        <v>14428.0</v>
      </c>
      <c r="B14430" s="1" t="s">
        <v>1348</v>
      </c>
      <c r="C14430" s="1" t="s">
        <v>24814</v>
      </c>
      <c r="D14430" s="1" t="s">
        <v>8269</v>
      </c>
      <c r="E14430" s="1" t="s">
        <v>1351</v>
      </c>
      <c r="F14430" s="1" t="s">
        <v>1352</v>
      </c>
      <c r="G14430" s="1" t="s">
        <v>17</v>
      </c>
      <c r="H14430" s="1">
        <v>45.0</v>
      </c>
      <c r="I14430" s="3">
        <v>44067.729166666664</v>
      </c>
      <c r="J14430" s="1">
        <v>1.92712562718548</v>
      </c>
      <c r="K14430" s="1" t="s">
        <v>18</v>
      </c>
      <c r="M14430" s="3">
        <v>44067.75657709491</v>
      </c>
    </row>
    <row r="14431">
      <c r="A14431" s="1">
        <v>14429.0</v>
      </c>
      <c r="B14431" s="1" t="s">
        <v>114</v>
      </c>
      <c r="C14431" s="1" t="s">
        <v>24815</v>
      </c>
      <c r="D14431" s="1" t="s">
        <v>116</v>
      </c>
      <c r="E14431" s="1" t="s">
        <v>2016</v>
      </c>
      <c r="F14431" s="1" t="s">
        <v>118</v>
      </c>
      <c r="G14431" s="1" t="s">
        <v>17</v>
      </c>
      <c r="H14431" s="1">
        <v>45.0</v>
      </c>
      <c r="I14431" s="3">
        <v>44142.739583333336</v>
      </c>
      <c r="J14431" s="1">
        <v>5.48549223014593</v>
      </c>
      <c r="K14431" s="1" t="s">
        <v>24</v>
      </c>
      <c r="M14431" s="3">
        <v>44142.78368930556</v>
      </c>
    </row>
    <row r="14432">
      <c r="A14432" s="1">
        <v>14430.0</v>
      </c>
      <c r="B14432" s="1" t="s">
        <v>853</v>
      </c>
      <c r="C14432" s="1" t="s">
        <v>24816</v>
      </c>
      <c r="D14432" s="1" t="s">
        <v>1802</v>
      </c>
      <c r="E14432" s="1" t="s">
        <v>10514</v>
      </c>
      <c r="F14432" s="1" t="s">
        <v>856</v>
      </c>
      <c r="G14432" s="1" t="s">
        <v>35</v>
      </c>
      <c r="H14432" s="1">
        <v>45.0</v>
      </c>
      <c r="I14432" s="3">
        <v>43924.541666666664</v>
      </c>
      <c r="J14432" s="1">
        <v>2.41869778709685</v>
      </c>
      <c r="K14432" s="1" t="s">
        <v>18</v>
      </c>
      <c r="M14432" s="3">
        <v>43924.57614567129</v>
      </c>
    </row>
    <row r="14433">
      <c r="A14433" s="1">
        <v>14431.0</v>
      </c>
      <c r="B14433" s="1" t="s">
        <v>2656</v>
      </c>
      <c r="C14433" s="1" t="s">
        <v>24817</v>
      </c>
      <c r="D14433" s="1" t="s">
        <v>148</v>
      </c>
      <c r="E14433" s="1" t="s">
        <v>2658</v>
      </c>
      <c r="F14433" s="1" t="s">
        <v>2659</v>
      </c>
      <c r="G14433" s="1" t="s">
        <v>17</v>
      </c>
      <c r="H14433" s="1">
        <v>45.0</v>
      </c>
      <c r="I14433" s="3">
        <v>44140.708333333336</v>
      </c>
      <c r="J14433" s="1">
        <v>2.4801828917649</v>
      </c>
      <c r="K14433" s="1" t="s">
        <v>24</v>
      </c>
      <c r="L14433" s="1" t="s">
        <v>741</v>
      </c>
      <c r="M14433" s="3">
        <v>44140.7362753125</v>
      </c>
    </row>
    <row r="14434">
      <c r="A14434" s="1">
        <v>14432.0</v>
      </c>
      <c r="B14434" s="1" t="s">
        <v>4929</v>
      </c>
      <c r="C14434" s="1" t="s">
        <v>24818</v>
      </c>
      <c r="D14434" s="1" t="s">
        <v>560</v>
      </c>
      <c r="E14434" s="1" t="s">
        <v>24819</v>
      </c>
      <c r="F14434" s="1" t="s">
        <v>4932</v>
      </c>
      <c r="G14434" s="1" t="s">
        <v>89</v>
      </c>
      <c r="H14434" s="1">
        <v>45.0</v>
      </c>
      <c r="I14434" s="3">
        <v>43641.37387505787</v>
      </c>
      <c r="J14434" s="1">
        <v>0.962379440699134</v>
      </c>
      <c r="K14434" s="1" t="s">
        <v>24</v>
      </c>
      <c r="M14434" s="3">
        <v>43641.41746199074</v>
      </c>
    </row>
    <row r="14435">
      <c r="A14435" s="1">
        <v>14433.0</v>
      </c>
      <c r="B14435" s="1" t="s">
        <v>303</v>
      </c>
      <c r="C14435" s="1" t="s">
        <v>24820</v>
      </c>
      <c r="D14435" s="1" t="s">
        <v>305</v>
      </c>
      <c r="E14435" s="1" t="s">
        <v>4057</v>
      </c>
      <c r="F14435" s="1" t="s">
        <v>307</v>
      </c>
      <c r="G14435" s="1" t="s">
        <v>17</v>
      </c>
      <c r="H14435" s="1">
        <v>45.0</v>
      </c>
      <c r="I14435" s="3">
        <v>44094.791666666664</v>
      </c>
      <c r="J14435" s="1">
        <v>2.10234045701906</v>
      </c>
      <c r="K14435" s="1" t="s">
        <v>24</v>
      </c>
      <c r="M14435" s="3">
        <v>44094.82162923611</v>
      </c>
    </row>
    <row r="14436">
      <c r="A14436" s="1">
        <v>14434.0</v>
      </c>
      <c r="B14436" s="1" t="s">
        <v>4064</v>
      </c>
      <c r="C14436" s="1" t="s">
        <v>24821</v>
      </c>
      <c r="D14436" s="1" t="s">
        <v>1332</v>
      </c>
      <c r="E14436" s="1" t="s">
        <v>24822</v>
      </c>
      <c r="F14436" s="1" t="s">
        <v>4068</v>
      </c>
      <c r="G14436" s="1" t="s">
        <v>39</v>
      </c>
      <c r="H14436" s="1">
        <v>45.0</v>
      </c>
      <c r="I14436" s="3">
        <v>43826.291666666664</v>
      </c>
      <c r="J14436" s="1">
        <v>1.48230513023236</v>
      </c>
      <c r="K14436" s="1" t="s">
        <v>166</v>
      </c>
      <c r="M14436" s="3">
        <v>43826.32788679398</v>
      </c>
    </row>
    <row r="14437">
      <c r="A14437" s="1">
        <v>14435.0</v>
      </c>
      <c r="B14437" s="1" t="s">
        <v>2944</v>
      </c>
      <c r="C14437" s="1" t="s">
        <v>24823</v>
      </c>
      <c r="D14437" s="1" t="s">
        <v>993</v>
      </c>
      <c r="E14437" s="1" t="s">
        <v>24824</v>
      </c>
      <c r="F14437" s="1" t="s">
        <v>2947</v>
      </c>
      <c r="G14437" s="1" t="s">
        <v>39</v>
      </c>
      <c r="H14437" s="1">
        <v>45.0</v>
      </c>
      <c r="I14437" s="3">
        <v>44174.25</v>
      </c>
      <c r="J14437" s="1">
        <v>1.65634614677405</v>
      </c>
      <c r="K14437" s="1" t="s">
        <v>18</v>
      </c>
      <c r="M14437" s="3">
        <v>44174.26098895833</v>
      </c>
    </row>
    <row r="14438">
      <c r="A14438" s="1">
        <v>14436.0</v>
      </c>
      <c r="B14438" s="1" t="s">
        <v>19</v>
      </c>
      <c r="C14438" s="1" t="s">
        <v>24825</v>
      </c>
      <c r="D14438" s="1" t="s">
        <v>2983</v>
      </c>
      <c r="E14438" s="1" t="s">
        <v>1866</v>
      </c>
      <c r="F14438" s="1" t="s">
        <v>23</v>
      </c>
      <c r="G14438" s="1" t="s">
        <v>35</v>
      </c>
      <c r="H14438" s="1">
        <v>45.0</v>
      </c>
      <c r="I14438" s="3">
        <v>43559.291666666664</v>
      </c>
      <c r="J14438" s="1">
        <v>0.630378420917339</v>
      </c>
      <c r="K14438" s="1" t="s">
        <v>24</v>
      </c>
      <c r="M14438" s="3">
        <v>43559.46670545139</v>
      </c>
    </row>
    <row r="14439">
      <c r="A14439" s="1">
        <v>14437.0</v>
      </c>
      <c r="B14439" s="1" t="s">
        <v>867</v>
      </c>
      <c r="C14439" s="1" t="s">
        <v>24826</v>
      </c>
      <c r="D14439" s="1" t="s">
        <v>1827</v>
      </c>
      <c r="E14439" s="1" t="s">
        <v>24827</v>
      </c>
      <c r="F14439" s="1" t="s">
        <v>871</v>
      </c>
      <c r="G14439" s="1" t="s">
        <v>39</v>
      </c>
      <c r="H14439" s="1">
        <v>45.0</v>
      </c>
      <c r="I14439" s="3">
        <v>44250.395833333336</v>
      </c>
      <c r="J14439" s="1">
        <v>2.17720229956953</v>
      </c>
      <c r="K14439" s="1" t="s">
        <v>24</v>
      </c>
      <c r="M14439" s="3">
        <v>44250.4554284375</v>
      </c>
    </row>
    <row r="14440">
      <c r="A14440" s="1">
        <v>14438.0</v>
      </c>
      <c r="B14440" s="1" t="s">
        <v>293</v>
      </c>
      <c r="C14440" s="1" t="s">
        <v>24828</v>
      </c>
      <c r="D14440" s="1" t="s">
        <v>1186</v>
      </c>
      <c r="E14440" s="1" t="s">
        <v>3294</v>
      </c>
      <c r="F14440" s="1" t="s">
        <v>297</v>
      </c>
      <c r="G14440" s="1" t="s">
        <v>17</v>
      </c>
      <c r="H14440" s="1">
        <v>45.0</v>
      </c>
      <c r="I14440" s="3">
        <v>44187.708333333336</v>
      </c>
      <c r="J14440" s="1">
        <v>0.765791635053867</v>
      </c>
      <c r="K14440" s="1" t="s">
        <v>62</v>
      </c>
      <c r="L14440" s="1" t="s">
        <v>1188</v>
      </c>
      <c r="M14440" s="3">
        <v>44187.73016880787</v>
      </c>
    </row>
    <row r="14441">
      <c r="A14441" s="1">
        <v>14439.0</v>
      </c>
      <c r="B14441" s="1" t="s">
        <v>24829</v>
      </c>
      <c r="C14441" s="1" t="s">
        <v>24830</v>
      </c>
      <c r="D14441" s="1" t="s">
        <v>588</v>
      </c>
      <c r="E14441" s="1" t="s">
        <v>24831</v>
      </c>
      <c r="F14441" s="1" t="s">
        <v>24832</v>
      </c>
      <c r="G14441" s="1" t="s">
        <v>39</v>
      </c>
      <c r="H14441" s="1">
        <v>45.0</v>
      </c>
      <c r="I14441" s="3">
        <v>44022.62569444445</v>
      </c>
      <c r="J14441" s="1">
        <v>1.10564644138399</v>
      </c>
      <c r="K14441" s="1" t="s">
        <v>56</v>
      </c>
      <c r="L14441" s="1" t="s">
        <v>3023</v>
      </c>
      <c r="M14441" s="3">
        <v>44022.665648078706</v>
      </c>
    </row>
    <row r="14442">
      <c r="A14442" s="1">
        <v>14440.0</v>
      </c>
      <c r="B14442" s="1" t="s">
        <v>7459</v>
      </c>
      <c r="C14442" s="1" t="s">
        <v>24833</v>
      </c>
      <c r="D14442" s="1" t="s">
        <v>99</v>
      </c>
      <c r="E14442" s="1" t="s">
        <v>24834</v>
      </c>
      <c r="F14442" s="1" t="s">
        <v>7462</v>
      </c>
      <c r="G14442" s="1" t="s">
        <v>39</v>
      </c>
      <c r="H14442" s="1">
        <v>45.0</v>
      </c>
      <c r="I14442" s="3">
        <v>44214.5</v>
      </c>
      <c r="J14442" s="1">
        <v>2.10411706857991</v>
      </c>
      <c r="K14442" s="1" t="s">
        <v>24</v>
      </c>
      <c r="L14442" s="1" t="s">
        <v>1006</v>
      </c>
      <c r="M14442" s="3">
        <v>44214.5392962037</v>
      </c>
    </row>
    <row r="14443">
      <c r="A14443" s="1">
        <v>14441.0</v>
      </c>
      <c r="B14443" s="1" t="s">
        <v>6213</v>
      </c>
      <c r="C14443" s="1" t="s">
        <v>24835</v>
      </c>
      <c r="D14443" s="1" t="s">
        <v>6215</v>
      </c>
      <c r="E14443" s="1" t="s">
        <v>24836</v>
      </c>
      <c r="F14443" s="1" t="s">
        <v>6217</v>
      </c>
      <c r="G14443" s="1" t="s">
        <v>39</v>
      </c>
      <c r="H14443" s="1">
        <v>45.0</v>
      </c>
      <c r="I14443" s="3">
        <v>43513.25</v>
      </c>
      <c r="J14443" s="1">
        <v>2.63463828396138</v>
      </c>
      <c r="K14443" s="1" t="s">
        <v>24</v>
      </c>
      <c r="M14443" s="3">
        <v>43513.282194467596</v>
      </c>
    </row>
    <row r="14444">
      <c r="A14444" s="1">
        <v>14442.0</v>
      </c>
      <c r="B14444" s="1" t="s">
        <v>1954</v>
      </c>
      <c r="C14444" s="1" t="s">
        <v>24837</v>
      </c>
      <c r="D14444" s="1" t="s">
        <v>818</v>
      </c>
      <c r="E14444" s="1" t="s">
        <v>24838</v>
      </c>
      <c r="F14444" s="1" t="s">
        <v>1957</v>
      </c>
      <c r="G14444" s="1" t="s">
        <v>39</v>
      </c>
      <c r="H14444" s="1">
        <v>45.0</v>
      </c>
      <c r="I14444" s="3">
        <v>44122.458333333336</v>
      </c>
      <c r="J14444" s="1">
        <v>2.2026943102954</v>
      </c>
      <c r="K14444" s="1" t="s">
        <v>83</v>
      </c>
      <c r="L14444" s="1" t="s">
        <v>1958</v>
      </c>
      <c r="M14444" s="3">
        <v>44122.50207209491</v>
      </c>
    </row>
    <row r="14445">
      <c r="A14445" s="1">
        <v>14443.0</v>
      </c>
      <c r="B14445" s="1" t="s">
        <v>915</v>
      </c>
      <c r="C14445" s="1" t="s">
        <v>24839</v>
      </c>
      <c r="D14445" s="1" t="s">
        <v>917</v>
      </c>
      <c r="E14445" s="1" t="s">
        <v>1946</v>
      </c>
      <c r="F14445" s="1" t="s">
        <v>919</v>
      </c>
      <c r="G14445" s="1" t="s">
        <v>17</v>
      </c>
      <c r="H14445" s="1">
        <v>45.0</v>
      </c>
      <c r="I14445" s="3">
        <v>44207.65625</v>
      </c>
      <c r="J14445" s="1">
        <v>1.61712703841055</v>
      </c>
      <c r="K14445" s="1" t="s">
        <v>62</v>
      </c>
      <c r="M14445" s="3">
        <v>44207.68803600694</v>
      </c>
    </row>
    <row r="14446">
      <c r="A14446" s="1">
        <v>14444.0</v>
      </c>
      <c r="B14446" s="1" t="s">
        <v>5811</v>
      </c>
      <c r="C14446" s="1" t="s">
        <v>24840</v>
      </c>
      <c r="D14446" s="1" t="s">
        <v>1728</v>
      </c>
      <c r="E14446" s="1" t="s">
        <v>24841</v>
      </c>
      <c r="F14446" s="1" t="s">
        <v>5814</v>
      </c>
      <c r="G14446" s="1" t="s">
        <v>39</v>
      </c>
      <c r="H14446" s="1">
        <v>45.0</v>
      </c>
      <c r="I14446" s="3">
        <v>43781.625</v>
      </c>
      <c r="J14446" s="1">
        <v>6.07469029788114</v>
      </c>
      <c r="K14446" s="1" t="s">
        <v>62</v>
      </c>
      <c r="M14446" s="3">
        <v>43781.66839349537</v>
      </c>
    </row>
    <row r="14447">
      <c r="A14447" s="1">
        <v>14445.0</v>
      </c>
      <c r="B14447" s="1" t="s">
        <v>184</v>
      </c>
      <c r="C14447" s="1" t="s">
        <v>24842</v>
      </c>
      <c r="D14447" s="1" t="s">
        <v>1297</v>
      </c>
      <c r="E14447" s="1" t="s">
        <v>1391</v>
      </c>
      <c r="F14447" s="1" t="s">
        <v>187</v>
      </c>
      <c r="G14447" s="1" t="s">
        <v>17</v>
      </c>
      <c r="H14447" s="1">
        <v>45.0</v>
      </c>
      <c r="I14447" s="3">
        <v>43763.416666666664</v>
      </c>
      <c r="J14447" s="1">
        <v>2.68071173179279</v>
      </c>
      <c r="K14447" s="1" t="s">
        <v>24</v>
      </c>
      <c r="M14447" s="3">
        <v>43758.479445763885</v>
      </c>
    </row>
    <row r="14448">
      <c r="A14448" s="1">
        <v>14446.0</v>
      </c>
      <c r="B14448" s="1" t="s">
        <v>582</v>
      </c>
      <c r="C14448" s="1" t="s">
        <v>24843</v>
      </c>
      <c r="D14448" s="1" t="s">
        <v>1853</v>
      </c>
      <c r="E14448" s="1" t="s">
        <v>24844</v>
      </c>
      <c r="F14448" s="1" t="s">
        <v>586</v>
      </c>
      <c r="G14448" s="1" t="s">
        <v>17</v>
      </c>
      <c r="H14448" s="1">
        <v>45.0</v>
      </c>
      <c r="I14448" s="3">
        <v>44039.25</v>
      </c>
      <c r="J14448" s="1">
        <v>1.07872144801509</v>
      </c>
      <c r="K14448" s="1" t="s">
        <v>166</v>
      </c>
      <c r="L14448" s="1" t="s">
        <v>167</v>
      </c>
      <c r="M14448" s="3">
        <v>44039.29100174768</v>
      </c>
    </row>
    <row r="14449">
      <c r="A14449" s="1">
        <v>14447.0</v>
      </c>
      <c r="B14449" s="1" t="s">
        <v>1181</v>
      </c>
      <c r="C14449" s="1" t="s">
        <v>24845</v>
      </c>
      <c r="D14449" s="1" t="s">
        <v>80</v>
      </c>
      <c r="E14449" s="1" t="s">
        <v>6502</v>
      </c>
      <c r="F14449" s="1" t="s">
        <v>1184</v>
      </c>
      <c r="G14449" s="1" t="s">
        <v>35</v>
      </c>
      <c r="H14449" s="1">
        <v>45.0</v>
      </c>
      <c r="I14449" s="3">
        <v>43727.625</v>
      </c>
      <c r="J14449" s="1">
        <v>2.38752703126023</v>
      </c>
      <c r="K14449" s="1" t="s">
        <v>46</v>
      </c>
      <c r="M14449" s="3">
        <v>43727.65667388889</v>
      </c>
    </row>
    <row r="14450">
      <c r="A14450" s="1">
        <v>14448.0</v>
      </c>
      <c r="B14450" s="1" t="s">
        <v>1075</v>
      </c>
      <c r="C14450" s="1" t="s">
        <v>24846</v>
      </c>
      <c r="D14450" s="1" t="s">
        <v>1077</v>
      </c>
      <c r="E14450" s="1" t="s">
        <v>1078</v>
      </c>
      <c r="F14450" s="1" t="s">
        <v>1079</v>
      </c>
      <c r="G14450" s="1" t="s">
        <v>17</v>
      </c>
      <c r="H14450" s="1">
        <v>45.0</v>
      </c>
      <c r="I14450" s="3">
        <v>44232.645833333336</v>
      </c>
      <c r="J14450" s="1">
        <v>3.57369638247644</v>
      </c>
      <c r="K14450" s="1" t="s">
        <v>18</v>
      </c>
      <c r="L14450" s="1" t="s">
        <v>1080</v>
      </c>
      <c r="M14450" s="3">
        <v>44232.669496435185</v>
      </c>
    </row>
    <row r="14451">
      <c r="A14451" s="1">
        <v>14449.0</v>
      </c>
      <c r="B14451" s="1" t="s">
        <v>229</v>
      </c>
      <c r="C14451" s="1" t="s">
        <v>24847</v>
      </c>
      <c r="D14451" s="1" t="s">
        <v>12134</v>
      </c>
      <c r="E14451" s="1" t="s">
        <v>4002</v>
      </c>
      <c r="F14451" s="1" t="s">
        <v>232</v>
      </c>
      <c r="G14451" s="1" t="s">
        <v>35</v>
      </c>
      <c r="H14451" s="1">
        <v>45.0</v>
      </c>
      <c r="I14451" s="3">
        <v>43795.625</v>
      </c>
      <c r="J14451" s="1">
        <v>2.36244610638749</v>
      </c>
      <c r="K14451" s="1" t="s">
        <v>24</v>
      </c>
      <c r="M14451" s="3">
        <v>43795.65068291667</v>
      </c>
    </row>
    <row r="14452">
      <c r="A14452" s="1">
        <v>14450.0</v>
      </c>
      <c r="B14452" s="1" t="s">
        <v>1466</v>
      </c>
      <c r="C14452" s="1" t="s">
        <v>24848</v>
      </c>
      <c r="D14452" s="1" t="s">
        <v>411</v>
      </c>
      <c r="E14452" s="1" t="s">
        <v>24849</v>
      </c>
      <c r="F14452" s="1" t="s">
        <v>1470</v>
      </c>
      <c r="G14452" s="1" t="s">
        <v>17</v>
      </c>
      <c r="H14452" s="1">
        <v>45.0</v>
      </c>
      <c r="I14452" s="3">
        <v>43851.5</v>
      </c>
      <c r="J14452" s="1">
        <v>0.180570454963298</v>
      </c>
      <c r="K14452" s="1" t="s">
        <v>18</v>
      </c>
      <c r="M14452" s="3">
        <v>43851.526813993056</v>
      </c>
    </row>
    <row r="14453">
      <c r="A14453" s="1">
        <v>14451.0</v>
      </c>
      <c r="B14453" s="1" t="s">
        <v>184</v>
      </c>
      <c r="C14453" s="1" t="s">
        <v>24850</v>
      </c>
      <c r="D14453" s="1" t="s">
        <v>148</v>
      </c>
      <c r="E14453" s="1" t="s">
        <v>4951</v>
      </c>
      <c r="F14453" s="1" t="s">
        <v>187</v>
      </c>
      <c r="G14453" s="1" t="s">
        <v>17</v>
      </c>
      <c r="H14453" s="1">
        <v>45.0</v>
      </c>
      <c r="I14453" s="3">
        <v>43739.75</v>
      </c>
      <c r="J14453" s="1">
        <v>2.58750043689717</v>
      </c>
      <c r="K14453" s="1" t="s">
        <v>24</v>
      </c>
      <c r="M14453" s="3">
        <v>43739.84069576389</v>
      </c>
    </row>
    <row r="14454">
      <c r="A14454" s="1">
        <v>14452.0</v>
      </c>
      <c r="B14454" s="1" t="s">
        <v>2891</v>
      </c>
      <c r="C14454" s="1" t="s">
        <v>24851</v>
      </c>
      <c r="D14454" s="1" t="s">
        <v>1802</v>
      </c>
      <c r="E14454" s="1" t="s">
        <v>24852</v>
      </c>
      <c r="F14454" s="1" t="s">
        <v>2894</v>
      </c>
      <c r="G14454" s="1" t="s">
        <v>17</v>
      </c>
      <c r="H14454" s="1">
        <v>45.0</v>
      </c>
      <c r="I14454" s="3">
        <v>43819.208333333336</v>
      </c>
      <c r="J14454" s="1">
        <v>3.9525149781681</v>
      </c>
      <c r="K14454" s="1" t="s">
        <v>46</v>
      </c>
      <c r="M14454" s="3">
        <v>43819.24134221065</v>
      </c>
    </row>
    <row r="14455">
      <c r="A14455" s="1">
        <v>14453.0</v>
      </c>
      <c r="B14455" s="1" t="s">
        <v>12</v>
      </c>
      <c r="C14455" s="1" t="s">
        <v>24853</v>
      </c>
      <c r="D14455" s="1" t="s">
        <v>411</v>
      </c>
      <c r="E14455" s="1" t="s">
        <v>4982</v>
      </c>
      <c r="F14455" s="1" t="s">
        <v>16</v>
      </c>
      <c r="G14455" s="1" t="s">
        <v>17</v>
      </c>
      <c r="H14455" s="1">
        <v>45.0</v>
      </c>
      <c r="I14455" s="3">
        <v>43923.291666666664</v>
      </c>
      <c r="J14455" s="1">
        <v>0.299836034499318</v>
      </c>
      <c r="K14455" s="1" t="s">
        <v>18</v>
      </c>
      <c r="M14455" s="3">
        <v>43923.32444467593</v>
      </c>
    </row>
    <row r="14456">
      <c r="A14456" s="1">
        <v>14454.0</v>
      </c>
      <c r="B14456" s="1" t="s">
        <v>520</v>
      </c>
      <c r="C14456" s="1" t="s">
        <v>24854</v>
      </c>
      <c r="D14456" s="1" t="s">
        <v>86</v>
      </c>
      <c r="E14456" s="1" t="s">
        <v>3689</v>
      </c>
      <c r="F14456" s="1" t="s">
        <v>524</v>
      </c>
      <c r="G14456" s="1" t="s">
        <v>35</v>
      </c>
      <c r="H14456" s="1">
        <v>45.0</v>
      </c>
      <c r="I14456" s="3">
        <v>43663.5</v>
      </c>
      <c r="J14456" s="1">
        <v>2.12542753447268</v>
      </c>
      <c r="K14456" s="1" t="s">
        <v>46</v>
      </c>
      <c r="M14456" s="3">
        <v>43664.305843298614</v>
      </c>
    </row>
    <row r="14457">
      <c r="A14457" s="1">
        <v>14455.0</v>
      </c>
      <c r="B14457" s="1" t="s">
        <v>896</v>
      </c>
      <c r="C14457" s="1" t="s">
        <v>24855</v>
      </c>
      <c r="D14457" s="1" t="s">
        <v>12581</v>
      </c>
      <c r="E14457" s="1" t="s">
        <v>9648</v>
      </c>
      <c r="F14457" s="1" t="s">
        <v>900</v>
      </c>
      <c r="G14457" s="1" t="s">
        <v>17</v>
      </c>
      <c r="H14457" s="1">
        <v>45.0</v>
      </c>
      <c r="I14457" s="3">
        <v>44235.25</v>
      </c>
      <c r="J14457" s="1">
        <v>3.10526091460138</v>
      </c>
      <c r="K14457" s="1" t="s">
        <v>24</v>
      </c>
      <c r="L14457" s="1" t="s">
        <v>741</v>
      </c>
      <c r="M14457" s="3">
        <v>44235.284817534724</v>
      </c>
    </row>
    <row r="14458">
      <c r="A14458" s="1">
        <v>14456.0</v>
      </c>
      <c r="B14458" s="1" t="s">
        <v>1858</v>
      </c>
      <c r="C14458" s="1" t="s">
        <v>24856</v>
      </c>
      <c r="D14458" s="1" t="s">
        <v>818</v>
      </c>
      <c r="E14458" s="1" t="s">
        <v>9804</v>
      </c>
      <c r="F14458" s="1" t="s">
        <v>1861</v>
      </c>
      <c r="G14458" s="1" t="s">
        <v>17</v>
      </c>
      <c r="H14458" s="1">
        <v>45.0</v>
      </c>
      <c r="I14458" s="3">
        <v>44218.197916666664</v>
      </c>
      <c r="J14458" s="1">
        <v>3.83528925385692</v>
      </c>
      <c r="K14458" s="1" t="s">
        <v>18</v>
      </c>
      <c r="L14458" s="1" t="s">
        <v>1047</v>
      </c>
      <c r="M14458" s="3">
        <v>44218.239537939815</v>
      </c>
    </row>
    <row r="14459">
      <c r="A14459" s="1">
        <v>14457.0</v>
      </c>
      <c r="B14459" s="1" t="s">
        <v>953</v>
      </c>
      <c r="C14459" s="1" t="s">
        <v>24857</v>
      </c>
      <c r="D14459" s="1" t="s">
        <v>121</v>
      </c>
      <c r="E14459" s="1" t="s">
        <v>1967</v>
      </c>
      <c r="F14459" s="1" t="s">
        <v>1040</v>
      </c>
      <c r="G14459" s="1" t="s">
        <v>17</v>
      </c>
      <c r="H14459" s="1">
        <v>45.0</v>
      </c>
      <c r="I14459" s="3">
        <v>44123.166666666664</v>
      </c>
      <c r="J14459" s="1">
        <v>2.50764499280924</v>
      </c>
      <c r="K14459" s="1" t="s">
        <v>18</v>
      </c>
      <c r="M14459" s="3">
        <v>44123.20111336806</v>
      </c>
    </row>
    <row r="14460">
      <c r="A14460" s="1">
        <v>14458.0</v>
      </c>
      <c r="B14460" s="1" t="s">
        <v>24858</v>
      </c>
      <c r="C14460" s="1" t="s">
        <v>24859</v>
      </c>
      <c r="D14460" s="1" t="s">
        <v>818</v>
      </c>
      <c r="E14460" s="1" t="s">
        <v>24860</v>
      </c>
      <c r="F14460" s="1" t="s">
        <v>24861</v>
      </c>
      <c r="G14460" s="1" t="s">
        <v>39</v>
      </c>
      <c r="H14460" s="1">
        <v>45.0</v>
      </c>
      <c r="I14460" s="3">
        <v>44211.25</v>
      </c>
      <c r="J14460" s="1">
        <v>3.29847544582587</v>
      </c>
      <c r="K14460" s="1" t="s">
        <v>18</v>
      </c>
      <c r="M14460" s="3">
        <v>44211.288364155094</v>
      </c>
    </row>
    <row r="14461">
      <c r="A14461" s="1">
        <v>14459.0</v>
      </c>
      <c r="B14461" s="1" t="s">
        <v>14013</v>
      </c>
      <c r="C14461" s="1" t="s">
        <v>24862</v>
      </c>
      <c r="D14461" s="1" t="s">
        <v>24863</v>
      </c>
      <c r="E14461" s="1" t="s">
        <v>24864</v>
      </c>
      <c r="F14461" s="1" t="s">
        <v>14017</v>
      </c>
      <c r="G14461" s="1" t="s">
        <v>39</v>
      </c>
      <c r="H14461" s="1">
        <v>45.0</v>
      </c>
      <c r="I14461" s="3">
        <v>43578.5</v>
      </c>
      <c r="J14461" s="1">
        <v>0.974865553318614</v>
      </c>
      <c r="K14461" s="1" t="s">
        <v>18</v>
      </c>
      <c r="M14461" s="3">
        <v>43578.436190532404</v>
      </c>
    </row>
    <row r="14462">
      <c r="A14462" s="1">
        <v>14460.0</v>
      </c>
      <c r="B14462" s="1" t="s">
        <v>5739</v>
      </c>
      <c r="C14462" s="1" t="s">
        <v>24865</v>
      </c>
      <c r="D14462" s="1" t="s">
        <v>5741</v>
      </c>
      <c r="E14462" s="1" t="s">
        <v>11428</v>
      </c>
      <c r="F14462" s="1" t="s">
        <v>5743</v>
      </c>
      <c r="G14462" s="1" t="s">
        <v>17</v>
      </c>
      <c r="H14462" s="1">
        <v>45.0</v>
      </c>
      <c r="I14462" s="3">
        <v>44168.208333333336</v>
      </c>
      <c r="J14462" s="1">
        <v>2.23999263865848</v>
      </c>
      <c r="K14462" s="1" t="s">
        <v>24</v>
      </c>
      <c r="M14462" s="3">
        <v>44168.24295579861</v>
      </c>
    </row>
    <row r="14463">
      <c r="A14463" s="1">
        <v>14461.0</v>
      </c>
      <c r="B14463" s="1" t="s">
        <v>6377</v>
      </c>
      <c r="C14463" s="1" t="s">
        <v>24866</v>
      </c>
      <c r="D14463" s="1" t="s">
        <v>808</v>
      </c>
      <c r="E14463" s="1" t="s">
        <v>24867</v>
      </c>
      <c r="F14463" s="1" t="s">
        <v>6380</v>
      </c>
      <c r="G14463" s="1" t="s">
        <v>89</v>
      </c>
      <c r="H14463" s="1">
        <v>45.0</v>
      </c>
      <c r="I14463" s="3">
        <v>44050.65555555555</v>
      </c>
      <c r="J14463" s="1">
        <v>1.7936118757562</v>
      </c>
      <c r="K14463" s="1" t="s">
        <v>24</v>
      </c>
      <c r="M14463" s="3">
        <v>44050.67969481481</v>
      </c>
    </row>
    <row r="14464">
      <c r="A14464" s="1">
        <v>14462.0</v>
      </c>
      <c r="B14464" s="1" t="s">
        <v>319</v>
      </c>
      <c r="C14464" s="1" t="s">
        <v>24868</v>
      </c>
      <c r="D14464" s="1" t="s">
        <v>321</v>
      </c>
      <c r="E14464" s="1" t="s">
        <v>24869</v>
      </c>
      <c r="F14464" s="1" t="s">
        <v>323</v>
      </c>
      <c r="G14464" s="1" t="s">
        <v>39</v>
      </c>
      <c r="H14464" s="1">
        <v>45.0</v>
      </c>
      <c r="I14464" s="3">
        <v>43926.302083333336</v>
      </c>
      <c r="J14464" s="1">
        <v>1.40790043139379</v>
      </c>
      <c r="K14464" s="1" t="s">
        <v>24</v>
      </c>
      <c r="M14464" s="3">
        <v>43926.335674699076</v>
      </c>
    </row>
    <row r="14465">
      <c r="A14465" s="1">
        <v>14463.0</v>
      </c>
      <c r="B14465" s="1" t="s">
        <v>119</v>
      </c>
      <c r="C14465" s="1" t="s">
        <v>24870</v>
      </c>
      <c r="D14465" s="1" t="s">
        <v>37</v>
      </c>
      <c r="E14465" s="1" t="s">
        <v>6507</v>
      </c>
      <c r="F14465" s="1" t="s">
        <v>123</v>
      </c>
      <c r="G14465" s="1" t="s">
        <v>17</v>
      </c>
      <c r="H14465" s="1">
        <v>45.0</v>
      </c>
      <c r="I14465" s="3">
        <v>44173.625</v>
      </c>
      <c r="J14465" s="1">
        <v>0.806050715705506</v>
      </c>
      <c r="K14465" s="1" t="s">
        <v>18</v>
      </c>
      <c r="M14465" s="3">
        <v>44173.663497395835</v>
      </c>
    </row>
    <row r="14466">
      <c r="A14466" s="1">
        <v>14464.0</v>
      </c>
      <c r="B14466" s="1" t="s">
        <v>196</v>
      </c>
      <c r="C14466" s="1" t="s">
        <v>24871</v>
      </c>
      <c r="D14466" s="1" t="s">
        <v>1925</v>
      </c>
      <c r="E14466" s="1" t="s">
        <v>6746</v>
      </c>
      <c r="F14466" s="1" t="s">
        <v>200</v>
      </c>
      <c r="G14466" s="1" t="s">
        <v>17</v>
      </c>
      <c r="H14466" s="1">
        <v>45.0</v>
      </c>
      <c r="I14466" s="3">
        <v>44087.229166666664</v>
      </c>
      <c r="J14466" s="1">
        <v>0.975528539433178</v>
      </c>
      <c r="K14466" s="1" t="s">
        <v>24</v>
      </c>
      <c r="M14466" s="3">
        <v>44087.31025383102</v>
      </c>
    </row>
    <row r="14467">
      <c r="A14467" s="1">
        <v>14465.0</v>
      </c>
      <c r="B14467" s="1" t="s">
        <v>401</v>
      </c>
      <c r="C14467" s="1" t="s">
        <v>24872</v>
      </c>
      <c r="D14467" s="1" t="s">
        <v>3598</v>
      </c>
      <c r="E14467" s="1" t="s">
        <v>24873</v>
      </c>
      <c r="F14467" s="1" t="s">
        <v>405</v>
      </c>
      <c r="G14467" s="1" t="s">
        <v>39</v>
      </c>
      <c r="H14467" s="1">
        <v>45.0</v>
      </c>
      <c r="I14467" s="3">
        <v>44179.6875</v>
      </c>
      <c r="J14467" s="1">
        <v>2.41526627733866</v>
      </c>
      <c r="K14467" s="1" t="s">
        <v>24</v>
      </c>
      <c r="M14467" s="3">
        <v>44179.72739827546</v>
      </c>
    </row>
    <row r="14468">
      <c r="A14468" s="1">
        <v>14466.0</v>
      </c>
      <c r="B14468" s="1" t="s">
        <v>324</v>
      </c>
      <c r="C14468" s="1" t="s">
        <v>24874</v>
      </c>
      <c r="D14468" s="1" t="s">
        <v>326</v>
      </c>
      <c r="E14468" s="1" t="s">
        <v>4593</v>
      </c>
      <c r="F14468" s="1" t="s">
        <v>328</v>
      </c>
      <c r="G14468" s="1" t="s">
        <v>17</v>
      </c>
      <c r="H14468" s="1">
        <v>45.0</v>
      </c>
      <c r="I14468" s="3">
        <v>44119.625</v>
      </c>
      <c r="J14468" s="1">
        <v>0.00822233851788141</v>
      </c>
      <c r="K14468" s="1" t="s">
        <v>24</v>
      </c>
      <c r="M14468" s="3">
        <v>44119.66964789352</v>
      </c>
    </row>
    <row r="14469">
      <c r="A14469" s="1">
        <v>14467.0</v>
      </c>
      <c r="B14469" s="1" t="s">
        <v>308</v>
      </c>
      <c r="C14469" s="1" t="s">
        <v>24875</v>
      </c>
      <c r="D14469" s="1" t="s">
        <v>310</v>
      </c>
      <c r="E14469" s="1" t="s">
        <v>2281</v>
      </c>
      <c r="F14469" s="1" t="s">
        <v>312</v>
      </c>
      <c r="G14469" s="1" t="s">
        <v>17</v>
      </c>
      <c r="H14469" s="1">
        <v>45.0</v>
      </c>
      <c r="I14469" s="3">
        <v>44147.583333333336</v>
      </c>
      <c r="J14469" s="1">
        <v>2.13923857735538</v>
      </c>
      <c r="K14469" s="1" t="s">
        <v>24</v>
      </c>
      <c r="L14469" s="1" t="s">
        <v>96</v>
      </c>
      <c r="M14469" s="3">
        <v>44147.61390085648</v>
      </c>
    </row>
    <row r="14470">
      <c r="A14470" s="1">
        <v>14468.0</v>
      </c>
      <c r="B14470" s="1" t="s">
        <v>1315</v>
      </c>
      <c r="C14470" s="1" t="s">
        <v>24876</v>
      </c>
      <c r="D14470" s="1" t="s">
        <v>411</v>
      </c>
      <c r="E14470" s="1" t="s">
        <v>7975</v>
      </c>
      <c r="F14470" s="1" t="s">
        <v>1319</v>
      </c>
      <c r="G14470" s="1" t="s">
        <v>17</v>
      </c>
      <c r="H14470" s="1">
        <v>45.0</v>
      </c>
      <c r="I14470" s="3">
        <v>43807.541666666664</v>
      </c>
      <c r="J14470" s="1">
        <v>0.0</v>
      </c>
      <c r="K14470" s="1" t="s">
        <v>18</v>
      </c>
      <c r="M14470" s="3">
        <v>43808.22792</v>
      </c>
    </row>
    <row r="14471">
      <c r="A14471" s="1">
        <v>14469.0</v>
      </c>
      <c r="B14471" s="1" t="s">
        <v>184</v>
      </c>
      <c r="C14471" s="1" t="s">
        <v>24877</v>
      </c>
      <c r="D14471" s="1" t="s">
        <v>148</v>
      </c>
      <c r="E14471" s="1" t="s">
        <v>8093</v>
      </c>
      <c r="F14471" s="1" t="s">
        <v>187</v>
      </c>
      <c r="G14471" s="1" t="s">
        <v>17</v>
      </c>
      <c r="H14471" s="1">
        <v>45.0</v>
      </c>
      <c r="I14471" s="3">
        <v>43916.40625</v>
      </c>
      <c r="J14471" s="1">
        <v>2.44500014844475</v>
      </c>
      <c r="K14471" s="1" t="s">
        <v>24</v>
      </c>
      <c r="M14471" s="3">
        <v>43916.71683684028</v>
      </c>
    </row>
    <row r="14472">
      <c r="A14472" s="1">
        <v>14470.0</v>
      </c>
      <c r="B14472" s="1" t="s">
        <v>996</v>
      </c>
      <c r="C14472" s="1" t="s">
        <v>24878</v>
      </c>
      <c r="D14472" s="1" t="s">
        <v>532</v>
      </c>
      <c r="E14472" s="1" t="s">
        <v>24879</v>
      </c>
      <c r="F14472" s="1" t="s">
        <v>1000</v>
      </c>
      <c r="G14472" s="1" t="s">
        <v>39</v>
      </c>
      <c r="H14472" s="1">
        <v>45.0</v>
      </c>
      <c r="I14472" s="3">
        <v>44228.666666666664</v>
      </c>
      <c r="J14472" s="1">
        <v>0.0</v>
      </c>
      <c r="K14472" s="1" t="s">
        <v>24</v>
      </c>
      <c r="L14472" s="1" t="s">
        <v>406</v>
      </c>
      <c r="M14472" s="3">
        <v>44228.73608087963</v>
      </c>
    </row>
    <row r="14473">
      <c r="A14473" s="1">
        <v>14471.0</v>
      </c>
      <c r="B14473" s="1" t="s">
        <v>9623</v>
      </c>
      <c r="C14473" s="1" t="s">
        <v>24880</v>
      </c>
      <c r="D14473" s="1" t="s">
        <v>326</v>
      </c>
      <c r="E14473" s="1" t="s">
        <v>24881</v>
      </c>
      <c r="F14473" s="1" t="s">
        <v>9626</v>
      </c>
      <c r="G14473" s="1" t="s">
        <v>45</v>
      </c>
      <c r="H14473" s="1">
        <v>45.0</v>
      </c>
      <c r="I14473" s="3">
        <v>44150.668230462965</v>
      </c>
      <c r="J14473" s="1">
        <v>0.0144562624554262</v>
      </c>
      <c r="K14473" s="1" t="s">
        <v>24</v>
      </c>
      <c r="L14473" s="1" t="s">
        <v>135</v>
      </c>
      <c r="M14473" s="3">
        <v>44150.71655207176</v>
      </c>
    </row>
    <row r="14474">
      <c r="A14474" s="1">
        <v>14472.0</v>
      </c>
      <c r="B14474" s="1" t="s">
        <v>953</v>
      </c>
      <c r="C14474" s="1" t="s">
        <v>24882</v>
      </c>
      <c r="D14474" s="1" t="s">
        <v>1802</v>
      </c>
      <c r="E14474" s="1" t="s">
        <v>24883</v>
      </c>
      <c r="F14474" s="1" t="s">
        <v>1040</v>
      </c>
      <c r="G14474" s="1" t="s">
        <v>39</v>
      </c>
      <c r="H14474" s="1">
        <v>45.0</v>
      </c>
      <c r="I14474" s="3">
        <v>43942.166666666664</v>
      </c>
      <c r="J14474" s="1">
        <v>3.24346645068999</v>
      </c>
      <c r="K14474" s="1" t="s">
        <v>18</v>
      </c>
      <c r="M14474" s="3">
        <v>43942.2022075</v>
      </c>
    </row>
    <row r="14475">
      <c r="A14475" s="1">
        <v>14473.0</v>
      </c>
      <c r="B14475" s="1" t="s">
        <v>2405</v>
      </c>
      <c r="C14475" s="1" t="s">
        <v>24884</v>
      </c>
      <c r="D14475" s="1" t="s">
        <v>1014</v>
      </c>
      <c r="E14475" s="1" t="s">
        <v>24885</v>
      </c>
      <c r="F14475" s="1" t="s">
        <v>2408</v>
      </c>
      <c r="G14475" s="1" t="s">
        <v>17</v>
      </c>
      <c r="H14475" s="1">
        <v>45.0</v>
      </c>
      <c r="I14475" s="3">
        <v>43875.166666666664</v>
      </c>
      <c r="J14475" s="1">
        <v>0.215259874869638</v>
      </c>
      <c r="K14475" s="1" t="s">
        <v>166</v>
      </c>
      <c r="M14475" s="3">
        <v>43875.23728540509</v>
      </c>
    </row>
    <row r="14476">
      <c r="A14476" s="1">
        <v>14474.0</v>
      </c>
      <c r="B14476" s="1" t="s">
        <v>401</v>
      </c>
      <c r="C14476" s="1" t="s">
        <v>24886</v>
      </c>
      <c r="D14476" s="1" t="s">
        <v>532</v>
      </c>
      <c r="E14476" s="1" t="s">
        <v>24887</v>
      </c>
      <c r="F14476" s="1" t="s">
        <v>405</v>
      </c>
      <c r="G14476" s="1" t="s">
        <v>39</v>
      </c>
      <c r="H14476" s="1">
        <v>45.0</v>
      </c>
      <c r="I14476" s="3">
        <v>44115.697916666664</v>
      </c>
      <c r="J14476" s="1">
        <v>0.0</v>
      </c>
      <c r="K14476" s="1" t="s">
        <v>24</v>
      </c>
      <c r="M14476" s="3">
        <v>44115.75800923611</v>
      </c>
    </row>
    <row r="14477">
      <c r="A14477" s="1">
        <v>14475.0</v>
      </c>
      <c r="B14477" s="1" t="s">
        <v>303</v>
      </c>
      <c r="C14477" s="1" t="s">
        <v>24888</v>
      </c>
      <c r="D14477" s="1" t="s">
        <v>305</v>
      </c>
      <c r="E14477" s="1" t="s">
        <v>4057</v>
      </c>
      <c r="F14477" s="1" t="s">
        <v>307</v>
      </c>
      <c r="G14477" s="1" t="s">
        <v>17</v>
      </c>
      <c r="H14477" s="1">
        <v>45.0</v>
      </c>
      <c r="I14477" s="3">
        <v>44096.791666666664</v>
      </c>
      <c r="J14477" s="1">
        <v>1.71571632638623</v>
      </c>
      <c r="K14477" s="1" t="s">
        <v>24</v>
      </c>
      <c r="M14477" s="3">
        <v>44096.82038820602</v>
      </c>
    </row>
    <row r="14478">
      <c r="A14478" s="1">
        <v>14476.0</v>
      </c>
      <c r="B14478" s="1" t="s">
        <v>324</v>
      </c>
      <c r="C14478" s="1" t="s">
        <v>24889</v>
      </c>
      <c r="D14478" s="1" t="s">
        <v>326</v>
      </c>
      <c r="E14478" s="1" t="s">
        <v>548</v>
      </c>
      <c r="F14478" s="1" t="s">
        <v>328</v>
      </c>
      <c r="G14478" s="1" t="s">
        <v>17</v>
      </c>
      <c r="H14478" s="1">
        <v>45.0</v>
      </c>
      <c r="I14478" s="3">
        <v>44216.625</v>
      </c>
      <c r="J14478" s="1">
        <v>0.58030611297819</v>
      </c>
      <c r="K14478" s="1" t="s">
        <v>24</v>
      </c>
      <c r="M14478" s="3">
        <v>44216.66156331018</v>
      </c>
    </row>
    <row r="14479">
      <c r="A14479" s="1">
        <v>14477.0</v>
      </c>
      <c r="B14479" s="1" t="s">
        <v>25</v>
      </c>
      <c r="C14479" s="1" t="s">
        <v>24890</v>
      </c>
      <c r="D14479" s="1" t="s">
        <v>818</v>
      </c>
      <c r="E14479" s="1" t="s">
        <v>24891</v>
      </c>
      <c r="F14479" s="1" t="s">
        <v>29</v>
      </c>
      <c r="G14479" s="1" t="s">
        <v>17</v>
      </c>
      <c r="H14479" s="1">
        <v>45.0</v>
      </c>
      <c r="I14479" s="3">
        <v>44176.645833333336</v>
      </c>
      <c r="J14479" s="1">
        <v>2.51913368326898</v>
      </c>
      <c r="K14479" s="1" t="s">
        <v>18</v>
      </c>
      <c r="M14479" s="3">
        <v>44176.66798590278</v>
      </c>
    </row>
    <row r="14480">
      <c r="A14480" s="1">
        <v>14478.0</v>
      </c>
      <c r="B14480" s="1" t="s">
        <v>4988</v>
      </c>
      <c r="C14480" s="1" t="s">
        <v>24892</v>
      </c>
      <c r="D14480" s="1" t="s">
        <v>8305</v>
      </c>
      <c r="E14480" s="1" t="s">
        <v>11274</v>
      </c>
      <c r="F14480" s="1" t="s">
        <v>4991</v>
      </c>
      <c r="G14480" s="1" t="s">
        <v>17</v>
      </c>
      <c r="H14480" s="1">
        <v>45.0</v>
      </c>
      <c r="I14480" s="3">
        <v>44231.583333333336</v>
      </c>
      <c r="J14480" s="1">
        <v>6.30252262760401</v>
      </c>
      <c r="K14480" s="1" t="s">
        <v>6693</v>
      </c>
      <c r="L14480" s="1" t="s">
        <v>6694</v>
      </c>
      <c r="M14480" s="3">
        <v>44231.65518792824</v>
      </c>
    </row>
    <row r="14481">
      <c r="A14481" s="1">
        <v>14479.0</v>
      </c>
      <c r="B14481" s="1" t="s">
        <v>638</v>
      </c>
      <c r="C14481" s="1" t="s">
        <v>24893</v>
      </c>
      <c r="D14481" s="1" t="s">
        <v>640</v>
      </c>
      <c r="E14481" s="1" t="s">
        <v>641</v>
      </c>
      <c r="F14481" s="1" t="s">
        <v>642</v>
      </c>
      <c r="G14481" s="1" t="s">
        <v>35</v>
      </c>
      <c r="H14481" s="1">
        <v>45.0</v>
      </c>
      <c r="I14481" s="3">
        <v>44216.708333333336</v>
      </c>
      <c r="J14481" s="1">
        <v>1.56877921334824</v>
      </c>
      <c r="K14481" s="1" t="s">
        <v>18</v>
      </c>
      <c r="L14481" s="1" t="s">
        <v>444</v>
      </c>
      <c r="M14481" s="3">
        <v>44216.747959328706</v>
      </c>
    </row>
    <row r="14482">
      <c r="A14482" s="1">
        <v>14480.0</v>
      </c>
      <c r="B14482" s="1" t="s">
        <v>9429</v>
      </c>
      <c r="C14482" s="1" t="s">
        <v>24894</v>
      </c>
      <c r="D14482" s="1" t="s">
        <v>21</v>
      </c>
      <c r="E14482" s="1" t="s">
        <v>24895</v>
      </c>
      <c r="F14482" s="1" t="s">
        <v>9432</v>
      </c>
      <c r="G14482" s="1" t="s">
        <v>39</v>
      </c>
      <c r="H14482" s="1">
        <v>45.0</v>
      </c>
      <c r="I14482" s="3">
        <v>44209.645833333336</v>
      </c>
      <c r="J14482" s="1">
        <v>1.06775499605795</v>
      </c>
      <c r="K14482" s="1" t="s">
        <v>24</v>
      </c>
      <c r="M14482" s="3">
        <v>44209.657121805554</v>
      </c>
    </row>
    <row r="14483">
      <c r="A14483" s="1">
        <v>14481.0</v>
      </c>
      <c r="B14483" s="1" t="s">
        <v>2877</v>
      </c>
      <c r="C14483" s="1" t="s">
        <v>24896</v>
      </c>
      <c r="D14483" s="1" t="s">
        <v>126</v>
      </c>
      <c r="E14483" s="1" t="s">
        <v>4513</v>
      </c>
      <c r="F14483" s="1" t="s">
        <v>2881</v>
      </c>
      <c r="G14483" s="1" t="s">
        <v>17</v>
      </c>
      <c r="H14483" s="1">
        <v>45.0</v>
      </c>
      <c r="I14483" s="3">
        <v>44117.625</v>
      </c>
      <c r="J14483" s="1">
        <v>0.698683498302251</v>
      </c>
      <c r="K14483" s="1" t="s">
        <v>62</v>
      </c>
      <c r="M14483" s="3">
        <v>44117.6559025463</v>
      </c>
    </row>
    <row r="14484">
      <c r="A14484" s="1">
        <v>14482.0</v>
      </c>
      <c r="B14484" s="1" t="s">
        <v>63</v>
      </c>
      <c r="C14484" s="1" t="s">
        <v>24897</v>
      </c>
      <c r="D14484" s="1" t="s">
        <v>11419</v>
      </c>
      <c r="E14484" s="1" t="s">
        <v>11420</v>
      </c>
      <c r="F14484" s="1" t="s">
        <v>67</v>
      </c>
      <c r="G14484" s="1" t="s">
        <v>17</v>
      </c>
      <c r="H14484" s="1">
        <v>45.0</v>
      </c>
      <c r="I14484" s="3">
        <v>44062.229166666664</v>
      </c>
      <c r="J14484" s="1">
        <v>0.343855057162778</v>
      </c>
      <c r="K14484" s="1" t="s">
        <v>24</v>
      </c>
      <c r="M14484" s="3">
        <v>44062.24086268518</v>
      </c>
    </row>
    <row r="14485">
      <c r="A14485" s="1">
        <v>14483.0</v>
      </c>
      <c r="B14485" s="1" t="s">
        <v>239</v>
      </c>
      <c r="C14485" s="1" t="s">
        <v>24898</v>
      </c>
      <c r="D14485" s="1" t="s">
        <v>1113</v>
      </c>
      <c r="E14485" s="1" t="s">
        <v>7334</v>
      </c>
      <c r="F14485" s="1" t="s">
        <v>243</v>
      </c>
      <c r="G14485" s="1" t="s">
        <v>35</v>
      </c>
      <c r="H14485" s="1">
        <v>45.0</v>
      </c>
      <c r="I14485" s="3">
        <v>44125.583333333336</v>
      </c>
      <c r="J14485" s="1">
        <v>0.0</v>
      </c>
      <c r="K14485" s="1" t="s">
        <v>46</v>
      </c>
      <c r="L14485" s="1" t="s">
        <v>244</v>
      </c>
      <c r="M14485" s="3">
        <v>44125.57257725694</v>
      </c>
    </row>
    <row r="14486">
      <c r="A14486" s="1">
        <v>14484.0</v>
      </c>
      <c r="B14486" s="1" t="s">
        <v>1126</v>
      </c>
      <c r="C14486" s="1" t="s">
        <v>24899</v>
      </c>
      <c r="D14486" s="1" t="s">
        <v>21</v>
      </c>
      <c r="E14486" s="1" t="s">
        <v>9439</v>
      </c>
      <c r="F14486" s="1" t="s">
        <v>1130</v>
      </c>
      <c r="G14486" s="1" t="s">
        <v>17</v>
      </c>
      <c r="H14486" s="1">
        <v>45.0</v>
      </c>
      <c r="I14486" s="3">
        <v>44176.21875</v>
      </c>
      <c r="J14486" s="1">
        <v>2.15663097678993</v>
      </c>
      <c r="K14486" s="1" t="s">
        <v>24</v>
      </c>
      <c r="M14486" s="3">
        <v>44176.24899717593</v>
      </c>
    </row>
    <row r="14487">
      <c r="A14487" s="1">
        <v>14485.0</v>
      </c>
      <c r="B14487" s="1" t="s">
        <v>1766</v>
      </c>
      <c r="C14487" s="1" t="s">
        <v>24900</v>
      </c>
      <c r="D14487" s="1" t="s">
        <v>4088</v>
      </c>
      <c r="E14487" s="1" t="s">
        <v>3802</v>
      </c>
      <c r="F14487" s="1" t="s">
        <v>1769</v>
      </c>
      <c r="G14487" s="1" t="s">
        <v>35</v>
      </c>
      <c r="H14487" s="1">
        <v>45.0</v>
      </c>
      <c r="I14487" s="3">
        <v>44230.333333333336</v>
      </c>
      <c r="J14487" s="1">
        <v>2.34109160502337</v>
      </c>
      <c r="K14487" s="1" t="s">
        <v>24</v>
      </c>
      <c r="L14487" s="1" t="s">
        <v>1006</v>
      </c>
      <c r="M14487" s="3">
        <v>44230.36580042824</v>
      </c>
    </row>
    <row r="14488">
      <c r="A14488" s="1">
        <v>14486.0</v>
      </c>
      <c r="B14488" s="1" t="s">
        <v>3909</v>
      </c>
      <c r="C14488" s="1" t="s">
        <v>24901</v>
      </c>
      <c r="D14488" s="1" t="s">
        <v>989</v>
      </c>
      <c r="E14488" s="1" t="s">
        <v>24902</v>
      </c>
      <c r="F14488" s="1" t="s">
        <v>3912</v>
      </c>
      <c r="G14488" s="1" t="s">
        <v>89</v>
      </c>
      <c r="H14488" s="1">
        <v>45.0</v>
      </c>
      <c r="I14488" s="3">
        <v>43903.74394883102</v>
      </c>
      <c r="J14488" s="1">
        <v>2.06209112033738</v>
      </c>
      <c r="K14488" s="1" t="s">
        <v>24</v>
      </c>
      <c r="M14488" s="3">
        <v>43903.76678780092</v>
      </c>
    </row>
    <row r="14489">
      <c r="A14489" s="1">
        <v>14487.0</v>
      </c>
      <c r="B14489" s="1" t="s">
        <v>5602</v>
      </c>
      <c r="C14489" s="1" t="s">
        <v>24903</v>
      </c>
      <c r="D14489" s="1" t="s">
        <v>2248</v>
      </c>
      <c r="E14489" s="1" t="s">
        <v>24904</v>
      </c>
      <c r="F14489" s="1" t="s">
        <v>5605</v>
      </c>
      <c r="G14489" s="1" t="s">
        <v>89</v>
      </c>
      <c r="H14489" s="1">
        <v>45.0</v>
      </c>
      <c r="I14489" s="3">
        <v>44200.375</v>
      </c>
      <c r="J14489" s="1">
        <v>2.00867250413854</v>
      </c>
      <c r="K14489" s="1" t="s">
        <v>601</v>
      </c>
      <c r="M14489" s="3">
        <v>44200.38338623843</v>
      </c>
    </row>
    <row r="14490">
      <c r="A14490" s="1">
        <v>14488.0</v>
      </c>
      <c r="B14490" s="1" t="s">
        <v>2372</v>
      </c>
      <c r="C14490" s="1" t="s">
        <v>24905</v>
      </c>
      <c r="D14490" s="1" t="s">
        <v>24906</v>
      </c>
      <c r="E14490" s="1" t="s">
        <v>24907</v>
      </c>
      <c r="F14490" s="1" t="s">
        <v>2375</v>
      </c>
      <c r="G14490" s="1" t="s">
        <v>89</v>
      </c>
      <c r="H14490" s="1">
        <v>45.0</v>
      </c>
      <c r="I14490" s="3">
        <v>43799.63113699074</v>
      </c>
      <c r="J14490" s="1">
        <v>4.6532153940066</v>
      </c>
      <c r="K14490" s="1" t="s">
        <v>46</v>
      </c>
      <c r="M14490" s="3">
        <v>43799.662647083336</v>
      </c>
    </row>
    <row r="14491">
      <c r="A14491" s="1">
        <v>14489.0</v>
      </c>
      <c r="B14491" s="1" t="s">
        <v>582</v>
      </c>
      <c r="C14491" s="1" t="s">
        <v>24908</v>
      </c>
      <c r="D14491" s="1" t="s">
        <v>10484</v>
      </c>
      <c r="E14491" s="1" t="s">
        <v>10485</v>
      </c>
      <c r="F14491" s="1" t="s">
        <v>586</v>
      </c>
      <c r="G14491" s="1" t="s">
        <v>35</v>
      </c>
      <c r="H14491" s="1">
        <v>45.0</v>
      </c>
      <c r="I14491" s="3">
        <v>44181.25</v>
      </c>
      <c r="J14491" s="1">
        <v>2.67336953127315</v>
      </c>
      <c r="K14491" s="1" t="s">
        <v>166</v>
      </c>
      <c r="L14491" s="1" t="s">
        <v>167</v>
      </c>
      <c r="M14491" s="3">
        <v>44181.2821987037</v>
      </c>
    </row>
    <row r="14492">
      <c r="A14492" s="1">
        <v>14490.0</v>
      </c>
      <c r="B14492" s="1" t="s">
        <v>1454</v>
      </c>
      <c r="C14492" s="1" t="s">
        <v>24909</v>
      </c>
      <c r="D14492" s="1" t="s">
        <v>7765</v>
      </c>
      <c r="E14492" s="1" t="s">
        <v>1457</v>
      </c>
      <c r="F14492" s="1" t="s">
        <v>1458</v>
      </c>
      <c r="G14492" s="1" t="s">
        <v>35</v>
      </c>
      <c r="H14492" s="1">
        <v>45.0</v>
      </c>
      <c r="I14492" s="3">
        <v>43595.375</v>
      </c>
      <c r="J14492" s="1">
        <v>0.114784757884716</v>
      </c>
      <c r="K14492" s="1" t="s">
        <v>18</v>
      </c>
      <c r="M14492" s="3">
        <v>43595.426790219906</v>
      </c>
    </row>
    <row r="14493">
      <c r="A14493" s="1">
        <v>14491.0</v>
      </c>
      <c r="B14493" s="1" t="s">
        <v>114</v>
      </c>
      <c r="C14493" s="1" t="s">
        <v>24910</v>
      </c>
      <c r="D14493" s="1" t="s">
        <v>116</v>
      </c>
      <c r="E14493" s="1" t="s">
        <v>24911</v>
      </c>
      <c r="F14493" s="1" t="s">
        <v>118</v>
      </c>
      <c r="G14493" s="1" t="s">
        <v>39</v>
      </c>
      <c r="H14493" s="1">
        <v>45.0</v>
      </c>
      <c r="I14493" s="3">
        <v>44029.333333333336</v>
      </c>
      <c r="J14493" s="1">
        <v>2.08211049025144</v>
      </c>
      <c r="K14493" s="1" t="s">
        <v>24</v>
      </c>
      <c r="L14493" s="1" t="s">
        <v>1006</v>
      </c>
      <c r="M14493" s="3">
        <v>44029.448011747685</v>
      </c>
    </row>
    <row r="14494">
      <c r="A14494" s="1">
        <v>14492.0</v>
      </c>
      <c r="B14494" s="1" t="s">
        <v>501</v>
      </c>
      <c r="C14494" s="1" t="s">
        <v>24912</v>
      </c>
      <c r="D14494" s="1" t="s">
        <v>503</v>
      </c>
      <c r="E14494" s="1" t="s">
        <v>884</v>
      </c>
      <c r="F14494" s="1" t="s">
        <v>505</v>
      </c>
      <c r="G14494" s="1" t="s">
        <v>17</v>
      </c>
      <c r="H14494" s="1">
        <v>45.0</v>
      </c>
      <c r="I14494" s="3">
        <v>43893.25</v>
      </c>
      <c r="J14494" s="1">
        <v>0.0</v>
      </c>
      <c r="K14494" s="1" t="s">
        <v>18</v>
      </c>
      <c r="M14494" s="3">
        <v>43893.60983980324</v>
      </c>
    </row>
    <row r="14495">
      <c r="A14495" s="1">
        <v>14493.0</v>
      </c>
      <c r="B14495" s="1" t="s">
        <v>91</v>
      </c>
      <c r="C14495" s="1" t="s">
        <v>24913</v>
      </c>
      <c r="D14495" s="1" t="s">
        <v>24914</v>
      </c>
      <c r="E14495" s="1" t="s">
        <v>24915</v>
      </c>
      <c r="F14495" s="1" t="s">
        <v>95</v>
      </c>
      <c r="G14495" s="1" t="s">
        <v>89</v>
      </c>
      <c r="H14495" s="1">
        <v>45.0</v>
      </c>
      <c r="I14495" s="3">
        <v>44183.40148855324</v>
      </c>
      <c r="J14495" s="1">
        <v>1.05976523703595</v>
      </c>
      <c r="K14495" s="1" t="s">
        <v>24</v>
      </c>
      <c r="L14495" s="1" t="s">
        <v>96</v>
      </c>
      <c r="M14495" s="3">
        <v>44183.42565104167</v>
      </c>
    </row>
    <row r="14496">
      <c r="A14496" s="1">
        <v>14494.0</v>
      </c>
      <c r="B14496" s="1" t="s">
        <v>792</v>
      </c>
      <c r="C14496" s="1" t="s">
        <v>24916</v>
      </c>
      <c r="D14496" s="1" t="s">
        <v>1214</v>
      </c>
      <c r="E14496" s="1" t="s">
        <v>9318</v>
      </c>
      <c r="F14496" s="1" t="s">
        <v>795</v>
      </c>
      <c r="G14496" s="1" t="s">
        <v>35</v>
      </c>
      <c r="H14496" s="1">
        <v>45.0</v>
      </c>
      <c r="I14496" s="3">
        <v>44193.25</v>
      </c>
      <c r="J14496" s="1">
        <v>8.20024266630004</v>
      </c>
      <c r="K14496" s="1" t="s">
        <v>18</v>
      </c>
      <c r="M14496" s="3">
        <v>44193.28417738426</v>
      </c>
    </row>
    <row r="14497">
      <c r="A14497" s="1">
        <v>14495.0</v>
      </c>
      <c r="B14497" s="1" t="s">
        <v>303</v>
      </c>
      <c r="C14497" s="1" t="s">
        <v>24917</v>
      </c>
      <c r="D14497" s="1" t="s">
        <v>305</v>
      </c>
      <c r="E14497" s="1" t="s">
        <v>10693</v>
      </c>
      <c r="F14497" s="1" t="s">
        <v>307</v>
      </c>
      <c r="G14497" s="1" t="s">
        <v>17</v>
      </c>
      <c r="H14497" s="1">
        <v>45.0</v>
      </c>
      <c r="I14497" s="3">
        <v>44179.229166666664</v>
      </c>
      <c r="J14497" s="1">
        <v>2.41102692963289</v>
      </c>
      <c r="K14497" s="1" t="s">
        <v>24</v>
      </c>
      <c r="M14497" s="3">
        <v>44179.26015563658</v>
      </c>
    </row>
    <row r="14498">
      <c r="A14498" s="1">
        <v>14496.0</v>
      </c>
      <c r="B14498" s="1" t="s">
        <v>3095</v>
      </c>
      <c r="C14498" s="1" t="s">
        <v>24918</v>
      </c>
      <c r="D14498" s="1" t="s">
        <v>11187</v>
      </c>
      <c r="E14498" s="1" t="s">
        <v>14789</v>
      </c>
      <c r="F14498" s="1" t="s">
        <v>3099</v>
      </c>
      <c r="G14498" s="1" t="s">
        <v>17</v>
      </c>
      <c r="H14498" s="1">
        <v>45.0</v>
      </c>
      <c r="I14498" s="3">
        <v>43889.260416666664</v>
      </c>
      <c r="J14498" s="1">
        <v>2.20402769829475</v>
      </c>
      <c r="K14498" s="1" t="s">
        <v>62</v>
      </c>
      <c r="M14498" s="3">
        <v>43889.20533628472</v>
      </c>
    </row>
    <row r="14499">
      <c r="A14499" s="1">
        <v>14497.0</v>
      </c>
      <c r="B14499" s="1" t="s">
        <v>17798</v>
      </c>
      <c r="C14499" s="1" t="s">
        <v>24919</v>
      </c>
      <c r="D14499" s="1" t="s">
        <v>24920</v>
      </c>
      <c r="E14499" s="1" t="s">
        <v>24921</v>
      </c>
      <c r="F14499" s="1" t="s">
        <v>17801</v>
      </c>
      <c r="G14499" s="1" t="s">
        <v>89</v>
      </c>
      <c r="H14499" s="1">
        <v>45.0</v>
      </c>
      <c r="I14499" s="3">
        <v>44179.68180806713</v>
      </c>
      <c r="J14499" s="1">
        <v>1.09593559117489</v>
      </c>
      <c r="K14499" s="1" t="s">
        <v>166</v>
      </c>
      <c r="M14499" s="3">
        <v>44179.71969604167</v>
      </c>
    </row>
    <row r="14500">
      <c r="A14500" s="1">
        <v>14498.0</v>
      </c>
      <c r="B14500" s="1" t="s">
        <v>350</v>
      </c>
      <c r="C14500" s="1" t="s">
        <v>24922</v>
      </c>
      <c r="D14500" s="1" t="s">
        <v>75</v>
      </c>
      <c r="E14500" s="1" t="s">
        <v>352</v>
      </c>
      <c r="F14500" s="1" t="s">
        <v>353</v>
      </c>
      <c r="G14500" s="1" t="s">
        <v>35</v>
      </c>
      <c r="H14500" s="1">
        <v>45.0</v>
      </c>
      <c r="I14500" s="3">
        <v>43654.625</v>
      </c>
      <c r="J14500" s="1">
        <v>0.0372140390192727</v>
      </c>
      <c r="K14500" s="1" t="s">
        <v>24</v>
      </c>
      <c r="M14500" s="3">
        <v>43654.656373275466</v>
      </c>
    </row>
    <row r="14501">
      <c r="A14501" s="1">
        <v>14499.0</v>
      </c>
      <c r="B14501" s="1" t="s">
        <v>3701</v>
      </c>
      <c r="C14501" s="1" t="s">
        <v>24923</v>
      </c>
      <c r="D14501" s="1" t="s">
        <v>1827</v>
      </c>
      <c r="E14501" s="1" t="s">
        <v>24924</v>
      </c>
      <c r="F14501" s="1" t="s">
        <v>3705</v>
      </c>
      <c r="G14501" s="1" t="s">
        <v>39</v>
      </c>
      <c r="H14501" s="1">
        <v>45.0</v>
      </c>
      <c r="I14501" s="3">
        <v>44155.208333333336</v>
      </c>
      <c r="J14501" s="1">
        <v>1.10447860258339</v>
      </c>
      <c r="K14501" s="1" t="s">
        <v>166</v>
      </c>
      <c r="M14501" s="3">
        <v>44155.24632881944</v>
      </c>
    </row>
    <row r="14502">
      <c r="A14502" s="1">
        <v>14500.0</v>
      </c>
      <c r="B14502" s="1" t="s">
        <v>413</v>
      </c>
      <c r="C14502" s="1" t="s">
        <v>24925</v>
      </c>
      <c r="D14502" s="1" t="s">
        <v>2402</v>
      </c>
      <c r="E14502" s="1" t="s">
        <v>24926</v>
      </c>
      <c r="F14502" s="1" t="s">
        <v>417</v>
      </c>
      <c r="G14502" s="1" t="s">
        <v>39</v>
      </c>
      <c r="H14502" s="1">
        <v>45.0</v>
      </c>
      <c r="I14502" s="3">
        <v>43620.208333333336</v>
      </c>
      <c r="J14502" s="1">
        <v>1.3822965983288</v>
      </c>
      <c r="K14502" s="1" t="s">
        <v>24</v>
      </c>
      <c r="M14502" s="3">
        <v>43620.310768020834</v>
      </c>
    </row>
    <row r="14503">
      <c r="A14503" s="1">
        <v>14501.0</v>
      </c>
      <c r="B14503" s="1" t="s">
        <v>1659</v>
      </c>
      <c r="C14503" s="1" t="s">
        <v>24927</v>
      </c>
      <c r="D14503" s="1" t="s">
        <v>998</v>
      </c>
      <c r="E14503" s="1" t="s">
        <v>24928</v>
      </c>
      <c r="F14503" s="1" t="s">
        <v>1662</v>
      </c>
      <c r="G14503" s="1" t="s">
        <v>89</v>
      </c>
      <c r="H14503" s="1">
        <v>45.0</v>
      </c>
      <c r="I14503" s="3">
        <v>44173.55592142361</v>
      </c>
      <c r="J14503" s="1">
        <v>2.63556938479402</v>
      </c>
      <c r="K14503" s="1" t="s">
        <v>24</v>
      </c>
      <c r="M14503" s="3">
        <v>44173.56548443287</v>
      </c>
    </row>
    <row r="14504">
      <c r="A14504" s="1">
        <v>14502.0</v>
      </c>
      <c r="B14504" s="1" t="s">
        <v>4293</v>
      </c>
      <c r="C14504" s="1" t="s">
        <v>24929</v>
      </c>
      <c r="D14504" s="1" t="s">
        <v>7862</v>
      </c>
      <c r="E14504" s="1" t="s">
        <v>7863</v>
      </c>
      <c r="F14504" s="1" t="s">
        <v>4297</v>
      </c>
      <c r="G14504" s="1" t="s">
        <v>35</v>
      </c>
      <c r="H14504" s="1">
        <v>45.0</v>
      </c>
      <c r="I14504" s="3">
        <v>43542.333333333336</v>
      </c>
      <c r="J14504" s="1">
        <v>2.09419657134649</v>
      </c>
      <c r="K14504" s="1" t="s">
        <v>18</v>
      </c>
      <c r="M14504" s="3">
        <v>43542.39026960648</v>
      </c>
    </row>
    <row r="14505">
      <c r="A14505" s="1">
        <v>14503.0</v>
      </c>
      <c r="B14505" s="1" t="s">
        <v>1315</v>
      </c>
      <c r="C14505" s="1" t="s">
        <v>24930</v>
      </c>
      <c r="D14505" s="1" t="s">
        <v>411</v>
      </c>
      <c r="E14505" s="1" t="s">
        <v>1524</v>
      </c>
      <c r="F14505" s="1" t="s">
        <v>1319</v>
      </c>
      <c r="G14505" s="1" t="s">
        <v>17</v>
      </c>
      <c r="H14505" s="1">
        <v>45.0</v>
      </c>
      <c r="I14505" s="3">
        <v>44059.520833333336</v>
      </c>
      <c r="J14505" s="1">
        <v>0.273598204869159</v>
      </c>
      <c r="K14505" s="1" t="s">
        <v>18</v>
      </c>
      <c r="M14505" s="3">
        <v>44059.54867231481</v>
      </c>
    </row>
    <row r="14506">
      <c r="A14506" s="1">
        <v>14504.0</v>
      </c>
      <c r="B14506" s="1" t="s">
        <v>293</v>
      </c>
      <c r="C14506" s="1" t="s">
        <v>24931</v>
      </c>
      <c r="D14506" s="1" t="s">
        <v>1186</v>
      </c>
      <c r="E14506" s="1" t="s">
        <v>3294</v>
      </c>
      <c r="F14506" s="1" t="s">
        <v>297</v>
      </c>
      <c r="G14506" s="1" t="s">
        <v>17</v>
      </c>
      <c r="H14506" s="1">
        <v>45.0</v>
      </c>
      <c r="I14506" s="3">
        <v>44181.291666666664</v>
      </c>
      <c r="J14506" s="1">
        <v>42.9273512812862</v>
      </c>
      <c r="K14506" s="1" t="s">
        <v>62</v>
      </c>
      <c r="L14506" s="1" t="s">
        <v>1188</v>
      </c>
      <c r="M14506" s="3">
        <v>44181.701639212966</v>
      </c>
    </row>
    <row r="14507">
      <c r="A14507" s="1">
        <v>14505.0</v>
      </c>
      <c r="B14507" s="1" t="s">
        <v>6558</v>
      </c>
      <c r="C14507" s="1" t="s">
        <v>24932</v>
      </c>
      <c r="D14507" s="1" t="s">
        <v>18160</v>
      </c>
      <c r="E14507" s="1" t="s">
        <v>24933</v>
      </c>
      <c r="F14507" s="1" t="s">
        <v>6562</v>
      </c>
      <c r="G14507" s="1" t="s">
        <v>39</v>
      </c>
      <c r="H14507" s="1">
        <v>45.0</v>
      </c>
      <c r="I14507" s="3">
        <v>44203.583333333336</v>
      </c>
      <c r="J14507" s="1">
        <v>3.94975897591912</v>
      </c>
      <c r="K14507" s="1" t="s">
        <v>24</v>
      </c>
      <c r="L14507" s="1" t="s">
        <v>1830</v>
      </c>
      <c r="M14507" s="3">
        <v>44203.611784444445</v>
      </c>
    </row>
    <row r="14508">
      <c r="A14508" s="1">
        <v>14506.0</v>
      </c>
      <c r="B14508" s="1" t="s">
        <v>324</v>
      </c>
      <c r="C14508" s="1" t="s">
        <v>24934</v>
      </c>
      <c r="D14508" s="1" t="s">
        <v>326</v>
      </c>
      <c r="E14508" s="1" t="s">
        <v>13085</v>
      </c>
      <c r="F14508" s="1" t="s">
        <v>328</v>
      </c>
      <c r="G14508" s="1" t="s">
        <v>17</v>
      </c>
      <c r="H14508" s="1">
        <v>45.0</v>
      </c>
      <c r="I14508" s="3">
        <v>44107.625</v>
      </c>
      <c r="J14508" s="1">
        <v>0.0</v>
      </c>
      <c r="K14508" s="1" t="s">
        <v>24</v>
      </c>
      <c r="M14508" s="3">
        <v>44107.684166342595</v>
      </c>
    </row>
    <row r="14509">
      <c r="A14509" s="1">
        <v>14507.0</v>
      </c>
      <c r="B14509" s="1" t="s">
        <v>24935</v>
      </c>
      <c r="C14509" s="1" t="s">
        <v>24936</v>
      </c>
      <c r="D14509" s="1" t="s">
        <v>5947</v>
      </c>
      <c r="E14509" s="1" t="s">
        <v>24937</v>
      </c>
      <c r="F14509" s="1" t="s">
        <v>24938</v>
      </c>
      <c r="G14509" s="1" t="s">
        <v>17</v>
      </c>
      <c r="H14509" s="1">
        <v>45.0</v>
      </c>
      <c r="I14509" s="3">
        <v>44238.145833333336</v>
      </c>
      <c r="J14509" s="1">
        <v>0.829107693421397</v>
      </c>
      <c r="K14509" s="1" t="s">
        <v>46</v>
      </c>
      <c r="L14509" s="1" t="s">
        <v>602</v>
      </c>
      <c r="M14509" s="3">
        <v>44238.187716747685</v>
      </c>
    </row>
    <row r="14510">
      <c r="A14510" s="1">
        <v>14508.0</v>
      </c>
      <c r="B14510" s="1" t="s">
        <v>385</v>
      </c>
      <c r="C14510" s="1" t="s">
        <v>24939</v>
      </c>
      <c r="D14510" s="1" t="s">
        <v>720</v>
      </c>
      <c r="E14510" s="1" t="s">
        <v>711</v>
      </c>
      <c r="F14510" s="1" t="s">
        <v>388</v>
      </c>
      <c r="G14510" s="1" t="s">
        <v>35</v>
      </c>
      <c r="H14510" s="1">
        <v>45.0</v>
      </c>
      <c r="I14510" s="3">
        <v>43724.5</v>
      </c>
      <c r="J14510" s="1">
        <v>0.819910023450006</v>
      </c>
      <c r="K14510" s="1" t="s">
        <v>24</v>
      </c>
      <c r="M14510" s="3">
        <v>43724.55614020833</v>
      </c>
    </row>
    <row r="14511">
      <c r="A14511" s="1">
        <v>14509.0</v>
      </c>
      <c r="B14511" s="1" t="s">
        <v>184</v>
      </c>
      <c r="C14511" s="1" t="s">
        <v>24940</v>
      </c>
      <c r="D14511" s="1" t="s">
        <v>1297</v>
      </c>
      <c r="E14511" s="1" t="s">
        <v>5962</v>
      </c>
      <c r="F14511" s="1" t="s">
        <v>187</v>
      </c>
      <c r="G14511" s="1" t="s">
        <v>17</v>
      </c>
      <c r="H14511" s="1">
        <v>45.0</v>
      </c>
      <c r="I14511" s="3">
        <v>43815.416666666664</v>
      </c>
      <c r="J14511" s="1">
        <v>1.71351455645227</v>
      </c>
      <c r="K14511" s="1" t="s">
        <v>24</v>
      </c>
      <c r="M14511" s="3">
        <v>43815.40947864583</v>
      </c>
    </row>
    <row r="14512">
      <c r="A14512" s="1">
        <v>14510.0</v>
      </c>
      <c r="B14512" s="1" t="s">
        <v>340</v>
      </c>
      <c r="C14512" s="1" t="s">
        <v>24941</v>
      </c>
      <c r="D14512" s="1" t="s">
        <v>342</v>
      </c>
      <c r="E14512" s="1" t="s">
        <v>343</v>
      </c>
      <c r="F14512" s="1" t="s">
        <v>344</v>
      </c>
      <c r="G14512" s="1" t="s">
        <v>17</v>
      </c>
      <c r="H14512" s="1">
        <v>45.0</v>
      </c>
      <c r="I14512" s="3">
        <v>44120.229166666664</v>
      </c>
      <c r="J14512" s="1">
        <v>1.43254675115855</v>
      </c>
      <c r="K14512" s="1" t="s">
        <v>83</v>
      </c>
      <c r="M14512" s="3">
        <v>44120.2432465625</v>
      </c>
    </row>
    <row r="14513">
      <c r="A14513" s="1">
        <v>14511.0</v>
      </c>
      <c r="B14513" s="1" t="s">
        <v>582</v>
      </c>
      <c r="C14513" s="1" t="s">
        <v>24942</v>
      </c>
      <c r="D14513" s="1" t="s">
        <v>5485</v>
      </c>
      <c r="E14513" s="1" t="s">
        <v>5486</v>
      </c>
      <c r="F14513" s="1" t="s">
        <v>586</v>
      </c>
      <c r="G14513" s="1" t="s">
        <v>35</v>
      </c>
      <c r="H14513" s="1">
        <v>45.0</v>
      </c>
      <c r="I14513" s="3">
        <v>43735.25</v>
      </c>
      <c r="J14513" s="1">
        <v>2.04419343395164</v>
      </c>
      <c r="K14513" s="1" t="s">
        <v>24</v>
      </c>
      <c r="M14513" s="3">
        <v>43735.291587789354</v>
      </c>
    </row>
    <row r="14514">
      <c r="A14514" s="1">
        <v>14512.0</v>
      </c>
      <c r="B14514" s="1" t="s">
        <v>4873</v>
      </c>
      <c r="C14514" s="1" t="s">
        <v>24943</v>
      </c>
      <c r="D14514" s="1" t="s">
        <v>138</v>
      </c>
      <c r="E14514" s="1" t="s">
        <v>24944</v>
      </c>
      <c r="F14514" s="1" t="s">
        <v>4877</v>
      </c>
      <c r="G14514" s="1" t="s">
        <v>39</v>
      </c>
      <c r="H14514" s="1">
        <v>45.0</v>
      </c>
      <c r="I14514" s="3">
        <v>43994.291666666664</v>
      </c>
      <c r="J14514" s="1">
        <v>1.49603657597659</v>
      </c>
      <c r="K14514" s="1" t="s">
        <v>18</v>
      </c>
      <c r="M14514" s="3">
        <v>43994.30778234954</v>
      </c>
    </row>
    <row r="14515">
      <c r="A14515" s="1">
        <v>14513.0</v>
      </c>
      <c r="B14515" s="1" t="s">
        <v>2177</v>
      </c>
      <c r="C14515" s="1" t="s">
        <v>24945</v>
      </c>
      <c r="D14515" s="1" t="s">
        <v>121</v>
      </c>
      <c r="E14515" s="1" t="s">
        <v>24946</v>
      </c>
      <c r="F14515" s="1" t="s">
        <v>2180</v>
      </c>
      <c r="G14515" s="1" t="s">
        <v>89</v>
      </c>
      <c r="H14515" s="1">
        <v>45.0</v>
      </c>
      <c r="I14515" s="3">
        <v>44164.643256539355</v>
      </c>
      <c r="J14515" s="1">
        <v>2.14604991272074</v>
      </c>
      <c r="K14515" s="1" t="s">
        <v>46</v>
      </c>
      <c r="L14515" s="1" t="s">
        <v>2164</v>
      </c>
      <c r="M14515" s="3">
        <v>44164.65276853009</v>
      </c>
    </row>
    <row r="14516">
      <c r="A14516" s="1">
        <v>14514.0</v>
      </c>
      <c r="B14516" s="1" t="s">
        <v>5602</v>
      </c>
      <c r="C14516" s="1" t="s">
        <v>24947</v>
      </c>
      <c r="D14516" s="1" t="s">
        <v>2248</v>
      </c>
      <c r="E14516" s="1" t="s">
        <v>24948</v>
      </c>
      <c r="F14516" s="1" t="s">
        <v>5605</v>
      </c>
      <c r="G14516" s="1" t="s">
        <v>89</v>
      </c>
      <c r="H14516" s="1">
        <v>45.0</v>
      </c>
      <c r="I14516" s="3">
        <v>44244.37166606481</v>
      </c>
      <c r="J14516" s="1">
        <v>2.4050518212455</v>
      </c>
      <c r="K14516" s="1" t="s">
        <v>601</v>
      </c>
      <c r="L14516" s="1" t="s">
        <v>5606</v>
      </c>
      <c r="M14516" s="3">
        <v>44244.38965560185</v>
      </c>
    </row>
    <row r="14517">
      <c r="A14517" s="1">
        <v>14515.0</v>
      </c>
      <c r="B14517" s="1" t="s">
        <v>130</v>
      </c>
      <c r="C14517" s="1" t="s">
        <v>24949</v>
      </c>
      <c r="D14517" s="1" t="s">
        <v>701</v>
      </c>
      <c r="E14517" s="1" t="s">
        <v>13069</v>
      </c>
      <c r="F14517" s="1" t="s">
        <v>134</v>
      </c>
      <c r="G14517" s="1" t="s">
        <v>17</v>
      </c>
      <c r="H14517" s="1">
        <v>45.0</v>
      </c>
      <c r="I14517" s="3">
        <v>44200.208333333336</v>
      </c>
      <c r="J14517" s="1">
        <v>0.0</v>
      </c>
      <c r="K14517" s="1" t="s">
        <v>24</v>
      </c>
      <c r="L14517" s="1" t="s">
        <v>135</v>
      </c>
      <c r="M14517" s="3">
        <v>44200.2822725463</v>
      </c>
    </row>
    <row r="14518">
      <c r="A14518" s="1">
        <v>14516.0</v>
      </c>
      <c r="B14518" s="1" t="s">
        <v>6050</v>
      </c>
      <c r="C14518" s="1" t="s">
        <v>24950</v>
      </c>
      <c r="D14518" s="1" t="s">
        <v>1963</v>
      </c>
      <c r="E14518" s="1" t="s">
        <v>24951</v>
      </c>
      <c r="F14518" s="1" t="s">
        <v>6053</v>
      </c>
      <c r="G14518" s="1" t="s">
        <v>39</v>
      </c>
      <c r="H14518" s="1">
        <v>45.0</v>
      </c>
      <c r="I14518" s="3">
        <v>44021.416666666664</v>
      </c>
      <c r="J14518" s="1">
        <v>5.81141651245525</v>
      </c>
      <c r="K14518" s="1" t="s">
        <v>218</v>
      </c>
      <c r="M14518" s="3">
        <v>44021.44987266204</v>
      </c>
    </row>
    <row r="14519">
      <c r="A14519" s="1">
        <v>14517.0</v>
      </c>
      <c r="B14519" s="1" t="s">
        <v>303</v>
      </c>
      <c r="C14519" s="1" t="s">
        <v>24952</v>
      </c>
      <c r="D14519" s="1" t="s">
        <v>305</v>
      </c>
      <c r="E14519" s="1" t="s">
        <v>1790</v>
      </c>
      <c r="F14519" s="1" t="s">
        <v>307</v>
      </c>
      <c r="G14519" s="1" t="s">
        <v>17</v>
      </c>
      <c r="H14519" s="1">
        <v>45.0</v>
      </c>
      <c r="I14519" s="3">
        <v>44139.791666666664</v>
      </c>
      <c r="J14519" s="1">
        <v>1.10315587165443</v>
      </c>
      <c r="K14519" s="1" t="s">
        <v>24</v>
      </c>
      <c r="M14519" s="3">
        <v>44139.82511329861</v>
      </c>
    </row>
    <row r="14520">
      <c r="A14520" s="1">
        <v>14518.0</v>
      </c>
      <c r="B14520" s="1" t="s">
        <v>7082</v>
      </c>
      <c r="C14520" s="1" t="s">
        <v>24953</v>
      </c>
      <c r="D14520" s="1" t="s">
        <v>7084</v>
      </c>
      <c r="E14520" s="1" t="s">
        <v>7269</v>
      </c>
      <c r="F14520" s="1" t="s">
        <v>7086</v>
      </c>
      <c r="G14520" s="1" t="s">
        <v>17</v>
      </c>
      <c r="H14520" s="1">
        <v>45.0</v>
      </c>
      <c r="I14520" s="3">
        <v>44225.604166666664</v>
      </c>
      <c r="J14520" s="1">
        <v>1.7327837797693</v>
      </c>
      <c r="K14520" s="1" t="s">
        <v>159</v>
      </c>
      <c r="L14520" s="1" t="s">
        <v>7087</v>
      </c>
      <c r="M14520" s="3">
        <v>44225.61017528935</v>
      </c>
    </row>
    <row r="14521">
      <c r="A14521" s="1">
        <v>14519.0</v>
      </c>
      <c r="B14521" s="1" t="s">
        <v>582</v>
      </c>
      <c r="C14521" s="1" t="s">
        <v>24954</v>
      </c>
      <c r="D14521" s="1" t="s">
        <v>116</v>
      </c>
      <c r="E14521" s="1" t="s">
        <v>24955</v>
      </c>
      <c r="F14521" s="1" t="s">
        <v>586</v>
      </c>
      <c r="G14521" s="1" t="s">
        <v>39</v>
      </c>
      <c r="H14521" s="1">
        <v>45.0</v>
      </c>
      <c r="I14521" s="3">
        <v>43753.291666666664</v>
      </c>
      <c r="J14521" s="1">
        <v>10.8146821163966</v>
      </c>
      <c r="K14521" s="1" t="s">
        <v>24</v>
      </c>
      <c r="M14521" s="3">
        <v>43753.336959872686</v>
      </c>
    </row>
    <row r="14522">
      <c r="A14522" s="1">
        <v>14520.0</v>
      </c>
      <c r="B14522" s="1" t="s">
        <v>2327</v>
      </c>
      <c r="C14522" s="1" t="s">
        <v>24956</v>
      </c>
      <c r="D14522" s="1" t="s">
        <v>6215</v>
      </c>
      <c r="E14522" s="1" t="s">
        <v>24957</v>
      </c>
      <c r="F14522" s="1" t="s">
        <v>2331</v>
      </c>
      <c r="G14522" s="1" t="s">
        <v>39</v>
      </c>
      <c r="H14522" s="1">
        <v>45.0</v>
      </c>
      <c r="I14522" s="3">
        <v>43471.25</v>
      </c>
      <c r="J14522" s="1">
        <v>3.32038349565469</v>
      </c>
      <c r="K14522" s="1" t="s">
        <v>24</v>
      </c>
      <c r="M14522" s="3">
        <v>43471.33125145833</v>
      </c>
    </row>
    <row r="14523">
      <c r="A14523" s="1">
        <v>14521.0</v>
      </c>
      <c r="B14523" s="1" t="s">
        <v>385</v>
      </c>
      <c r="C14523" s="1" t="s">
        <v>24958</v>
      </c>
      <c r="D14523" s="1" t="s">
        <v>75</v>
      </c>
      <c r="E14523" s="1" t="s">
        <v>24959</v>
      </c>
      <c r="F14523" s="1" t="s">
        <v>388</v>
      </c>
      <c r="G14523" s="1" t="s">
        <v>39</v>
      </c>
      <c r="H14523" s="1">
        <v>45.0</v>
      </c>
      <c r="I14523" s="3">
        <v>43678.125</v>
      </c>
      <c r="J14523" s="1">
        <v>9.39766286372056E-4</v>
      </c>
      <c r="K14523" s="1" t="s">
        <v>24</v>
      </c>
      <c r="M14523" s="3">
        <v>43678.25398722222</v>
      </c>
    </row>
    <row r="14524">
      <c r="A14524" s="1">
        <v>14522.0</v>
      </c>
      <c r="B14524" s="1" t="s">
        <v>324</v>
      </c>
      <c r="C14524" s="1" t="s">
        <v>24960</v>
      </c>
      <c r="D14524" s="1" t="s">
        <v>326</v>
      </c>
      <c r="E14524" s="1" t="s">
        <v>3366</v>
      </c>
      <c r="F14524" s="1" t="s">
        <v>328</v>
      </c>
      <c r="G14524" s="1" t="s">
        <v>17</v>
      </c>
      <c r="H14524" s="1">
        <v>45.0</v>
      </c>
      <c r="I14524" s="3">
        <v>44092.333333333336</v>
      </c>
      <c r="J14524" s="1">
        <v>0.0</v>
      </c>
      <c r="K14524" s="1" t="s">
        <v>24</v>
      </c>
      <c r="M14524" s="3">
        <v>44093.2496016088</v>
      </c>
    </row>
    <row r="14525">
      <c r="A14525" s="1">
        <v>14523.0</v>
      </c>
      <c r="B14525" s="1" t="s">
        <v>150</v>
      </c>
      <c r="C14525" s="1" t="s">
        <v>24961</v>
      </c>
      <c r="D14525" s="1" t="s">
        <v>764</v>
      </c>
      <c r="E14525" s="1" t="s">
        <v>24962</v>
      </c>
      <c r="F14525" s="1" t="s">
        <v>153</v>
      </c>
      <c r="G14525" s="1" t="s">
        <v>17</v>
      </c>
      <c r="H14525" s="1">
        <v>45.0</v>
      </c>
      <c r="I14525" s="3">
        <v>43922.697916666664</v>
      </c>
      <c r="J14525" s="1">
        <v>4.63656625875747</v>
      </c>
      <c r="K14525" s="1" t="s">
        <v>24</v>
      </c>
      <c r="L14525" s="1" t="s">
        <v>406</v>
      </c>
      <c r="M14525" s="3">
        <v>43922.73636715278</v>
      </c>
    </row>
    <row r="14526">
      <c r="A14526" s="1">
        <v>14524.0</v>
      </c>
      <c r="B14526" s="1" t="s">
        <v>953</v>
      </c>
      <c r="C14526" s="1" t="s">
        <v>24963</v>
      </c>
      <c r="D14526" s="1" t="s">
        <v>10133</v>
      </c>
      <c r="E14526" s="1" t="s">
        <v>10134</v>
      </c>
      <c r="F14526" s="1" t="s">
        <v>965</v>
      </c>
      <c r="G14526" s="1" t="s">
        <v>35</v>
      </c>
      <c r="H14526" s="1">
        <v>45.0</v>
      </c>
      <c r="I14526" s="3">
        <v>43588.666666666664</v>
      </c>
      <c r="J14526" s="1">
        <v>2.56060214408048</v>
      </c>
      <c r="K14526" s="1" t="s">
        <v>18</v>
      </c>
      <c r="M14526" s="3">
        <v>43588.66138734954</v>
      </c>
    </row>
    <row r="14527">
      <c r="A14527" s="1">
        <v>14525.0</v>
      </c>
      <c r="B14527" s="1" t="s">
        <v>853</v>
      </c>
      <c r="C14527" s="1" t="s">
        <v>24964</v>
      </c>
      <c r="D14527" s="1" t="s">
        <v>1325</v>
      </c>
      <c r="E14527" s="1" t="s">
        <v>3431</v>
      </c>
      <c r="F14527" s="1" t="s">
        <v>856</v>
      </c>
      <c r="G14527" s="1" t="s">
        <v>17</v>
      </c>
      <c r="H14527" s="1">
        <v>45.0</v>
      </c>
      <c r="I14527" s="3">
        <v>44161.541666666664</v>
      </c>
      <c r="J14527" s="1">
        <v>1.97625647260293</v>
      </c>
      <c r="K14527" s="1" t="s">
        <v>18</v>
      </c>
      <c r="M14527" s="3">
        <v>44161.52366565972</v>
      </c>
    </row>
    <row r="14528">
      <c r="A14528" s="1">
        <v>14526.0</v>
      </c>
      <c r="B14528" s="1" t="s">
        <v>2891</v>
      </c>
      <c r="C14528" s="1" t="s">
        <v>24965</v>
      </c>
      <c r="D14528" s="1" t="s">
        <v>7807</v>
      </c>
      <c r="E14528" s="1" t="s">
        <v>7808</v>
      </c>
      <c r="F14528" s="1" t="s">
        <v>2894</v>
      </c>
      <c r="G14528" s="1" t="s">
        <v>17</v>
      </c>
      <c r="H14528" s="1">
        <v>45.0</v>
      </c>
      <c r="I14528" s="3">
        <v>44071.208333333336</v>
      </c>
      <c r="J14528" s="1">
        <v>1.68835988474178</v>
      </c>
      <c r="K14528" s="1" t="s">
        <v>46</v>
      </c>
      <c r="M14528" s="3">
        <v>44071.23773202546</v>
      </c>
    </row>
    <row r="14529">
      <c r="A14529" s="1">
        <v>14527.0</v>
      </c>
      <c r="B14529" s="1" t="s">
        <v>1699</v>
      </c>
      <c r="C14529" s="1" t="s">
        <v>24966</v>
      </c>
      <c r="D14529" s="1" t="s">
        <v>701</v>
      </c>
      <c r="E14529" s="1" t="s">
        <v>1701</v>
      </c>
      <c r="F14529" s="1" t="s">
        <v>1702</v>
      </c>
      <c r="G14529" s="1" t="s">
        <v>35</v>
      </c>
      <c r="H14529" s="1">
        <v>45.0</v>
      </c>
      <c r="I14529" s="3">
        <v>44203.708333333336</v>
      </c>
      <c r="J14529" s="1">
        <v>1.97562106015899</v>
      </c>
      <c r="K14529" s="1" t="s">
        <v>24</v>
      </c>
      <c r="L14529" s="1" t="s">
        <v>1006</v>
      </c>
      <c r="M14529" s="3">
        <v>44203.74574827546</v>
      </c>
    </row>
    <row r="14530">
      <c r="A14530" s="1">
        <v>14528.0</v>
      </c>
      <c r="B14530" s="1" t="s">
        <v>114</v>
      </c>
      <c r="C14530" s="1" t="s">
        <v>24967</v>
      </c>
      <c r="D14530" s="1" t="s">
        <v>116</v>
      </c>
      <c r="E14530" s="1" t="s">
        <v>2057</v>
      </c>
      <c r="F14530" s="1" t="s">
        <v>118</v>
      </c>
      <c r="G14530" s="1" t="s">
        <v>17</v>
      </c>
      <c r="H14530" s="1">
        <v>45.0</v>
      </c>
      <c r="I14530" s="3">
        <v>44099.25</v>
      </c>
      <c r="J14530" s="1">
        <v>5.42775686979777</v>
      </c>
      <c r="K14530" s="1" t="s">
        <v>24</v>
      </c>
      <c r="M14530" s="3">
        <v>44099.28936646991</v>
      </c>
    </row>
    <row r="14531">
      <c r="A14531" s="1">
        <v>14529.0</v>
      </c>
      <c r="B14531" s="1" t="s">
        <v>792</v>
      </c>
      <c r="C14531" s="1" t="s">
        <v>24968</v>
      </c>
      <c r="D14531" s="1" t="s">
        <v>1214</v>
      </c>
      <c r="E14531" s="1" t="s">
        <v>1215</v>
      </c>
      <c r="F14531" s="1" t="s">
        <v>795</v>
      </c>
      <c r="G14531" s="1" t="s">
        <v>35</v>
      </c>
      <c r="H14531" s="1">
        <v>45.0</v>
      </c>
      <c r="I14531" s="3">
        <v>44249.25</v>
      </c>
      <c r="J14531" s="1">
        <v>2.3244584417402</v>
      </c>
      <c r="K14531" s="1" t="s">
        <v>18</v>
      </c>
      <c r="L14531" s="1" t="s">
        <v>444</v>
      </c>
      <c r="M14531" s="3">
        <v>44249.65650950232</v>
      </c>
    </row>
    <row r="14532">
      <c r="A14532" s="1">
        <v>14530.0</v>
      </c>
      <c r="B14532" s="1" t="s">
        <v>1101</v>
      </c>
      <c r="C14532" s="1" t="s">
        <v>24969</v>
      </c>
      <c r="D14532" s="1" t="s">
        <v>263</v>
      </c>
      <c r="E14532" s="1" t="s">
        <v>24970</v>
      </c>
      <c r="F14532" s="1" t="s">
        <v>1105</v>
      </c>
      <c r="G14532" s="1" t="s">
        <v>39</v>
      </c>
      <c r="H14532" s="1">
        <v>45.0</v>
      </c>
      <c r="I14532" s="3">
        <v>44223.6875</v>
      </c>
      <c r="J14532" s="1">
        <v>3.22012075404553</v>
      </c>
      <c r="K14532" s="1" t="s">
        <v>83</v>
      </c>
      <c r="L14532" s="1" t="s">
        <v>1270</v>
      </c>
      <c r="M14532" s="3">
        <v>44223.71176225694</v>
      </c>
    </row>
    <row r="14533">
      <c r="A14533" s="1">
        <v>14531.0</v>
      </c>
      <c r="B14533" s="1" t="s">
        <v>1012</v>
      </c>
      <c r="C14533" s="1" t="s">
        <v>24971</v>
      </c>
      <c r="D14533" s="1" t="s">
        <v>1014</v>
      </c>
      <c r="E14533" s="1" t="s">
        <v>1015</v>
      </c>
      <c r="F14533" s="1" t="s">
        <v>1016</v>
      </c>
      <c r="G14533" s="1" t="s">
        <v>17</v>
      </c>
      <c r="H14533" s="1">
        <v>45.0</v>
      </c>
      <c r="I14533" s="3">
        <v>43921.291666666664</v>
      </c>
      <c r="J14533" s="1">
        <v>0.793127687272645</v>
      </c>
      <c r="K14533" s="1" t="s">
        <v>166</v>
      </c>
      <c r="M14533" s="3">
        <v>43921.29400476852</v>
      </c>
    </row>
    <row r="14534">
      <c r="A14534" s="1">
        <v>14532.0</v>
      </c>
      <c r="B14534" s="1" t="s">
        <v>5066</v>
      </c>
      <c r="C14534" s="1" t="s">
        <v>24972</v>
      </c>
      <c r="D14534" s="1" t="s">
        <v>10220</v>
      </c>
      <c r="E14534" s="1" t="s">
        <v>24973</v>
      </c>
      <c r="F14534" s="1" t="s">
        <v>5069</v>
      </c>
      <c r="G14534" s="1" t="s">
        <v>89</v>
      </c>
      <c r="H14534" s="1">
        <v>45.0</v>
      </c>
      <c r="I14534" s="3">
        <v>43824.318184710646</v>
      </c>
      <c r="J14534" s="1">
        <v>2.39152323713342</v>
      </c>
      <c r="K14534" s="1" t="s">
        <v>18</v>
      </c>
      <c r="M14534" s="3">
        <v>43824.334065173614</v>
      </c>
    </row>
    <row r="14535">
      <c r="A14535" s="1">
        <v>14533.0</v>
      </c>
      <c r="B14535" s="1" t="s">
        <v>303</v>
      </c>
      <c r="C14535" s="1" t="s">
        <v>24974</v>
      </c>
      <c r="D14535" s="1" t="s">
        <v>305</v>
      </c>
      <c r="E14535" s="1" t="s">
        <v>831</v>
      </c>
      <c r="F14535" s="1" t="s">
        <v>307</v>
      </c>
      <c r="G14535" s="1" t="s">
        <v>17</v>
      </c>
      <c r="H14535" s="1">
        <v>45.0</v>
      </c>
      <c r="I14535" s="3">
        <v>44019.625</v>
      </c>
      <c r="J14535" s="1">
        <v>1.57113955888468</v>
      </c>
      <c r="K14535" s="1" t="s">
        <v>24</v>
      </c>
      <c r="M14535" s="3">
        <v>44019.65710935185</v>
      </c>
    </row>
    <row r="14536">
      <c r="A14536" s="1">
        <v>14534.0</v>
      </c>
      <c r="B14536" s="1" t="s">
        <v>324</v>
      </c>
      <c r="C14536" s="1" t="s">
        <v>24975</v>
      </c>
      <c r="D14536" s="1" t="s">
        <v>326</v>
      </c>
      <c r="E14536" s="1" t="s">
        <v>4593</v>
      </c>
      <c r="F14536" s="1" t="s">
        <v>328</v>
      </c>
      <c r="G14536" s="1" t="s">
        <v>17</v>
      </c>
      <c r="H14536" s="1">
        <v>45.0</v>
      </c>
      <c r="I14536" s="3">
        <v>44131.625</v>
      </c>
      <c r="J14536" s="1">
        <v>0.233510980006658</v>
      </c>
      <c r="K14536" s="1" t="s">
        <v>24</v>
      </c>
      <c r="M14536" s="3">
        <v>44131.769748356484</v>
      </c>
    </row>
    <row r="14537">
      <c r="A14537" s="1">
        <v>14535.0</v>
      </c>
      <c r="B14537" s="1" t="s">
        <v>239</v>
      </c>
      <c r="C14537" s="1" t="s">
        <v>24976</v>
      </c>
      <c r="D14537" s="1" t="s">
        <v>6458</v>
      </c>
      <c r="E14537" s="1" t="s">
        <v>24977</v>
      </c>
      <c r="F14537" s="1" t="s">
        <v>243</v>
      </c>
      <c r="G14537" s="1" t="s">
        <v>39</v>
      </c>
      <c r="H14537" s="1">
        <v>45.0</v>
      </c>
      <c r="I14537" s="3">
        <v>44210.25</v>
      </c>
      <c r="J14537" s="1">
        <v>1.48973397445255</v>
      </c>
      <c r="K14537" s="1" t="s">
        <v>46</v>
      </c>
      <c r="M14537" s="3">
        <v>44210.28041206019</v>
      </c>
    </row>
    <row r="14538">
      <c r="A14538" s="1">
        <v>14536.0</v>
      </c>
      <c r="B14538" s="1" t="s">
        <v>239</v>
      </c>
      <c r="C14538" s="1" t="s">
        <v>24978</v>
      </c>
      <c r="D14538" s="1" t="s">
        <v>9997</v>
      </c>
      <c r="E14538" s="1" t="s">
        <v>24979</v>
      </c>
      <c r="F14538" s="1" t="s">
        <v>243</v>
      </c>
      <c r="G14538" s="1" t="s">
        <v>39</v>
      </c>
      <c r="H14538" s="1">
        <v>45.0</v>
      </c>
      <c r="I14538" s="3">
        <v>44018.541666666664</v>
      </c>
      <c r="J14538" s="1">
        <v>4.20490423072836</v>
      </c>
      <c r="K14538" s="1" t="s">
        <v>46</v>
      </c>
      <c r="M14538" s="3">
        <v>44018.577023252314</v>
      </c>
    </row>
    <row r="14539">
      <c r="A14539" s="1">
        <v>14537.0</v>
      </c>
      <c r="B14539" s="1" t="s">
        <v>114</v>
      </c>
      <c r="C14539" s="1" t="s">
        <v>24980</v>
      </c>
      <c r="D14539" s="1" t="s">
        <v>116</v>
      </c>
      <c r="E14539" s="1" t="s">
        <v>1832</v>
      </c>
      <c r="F14539" s="1" t="s">
        <v>118</v>
      </c>
      <c r="G14539" s="1" t="s">
        <v>17</v>
      </c>
      <c r="H14539" s="1">
        <v>45.0</v>
      </c>
      <c r="I14539" s="3">
        <v>44045.25069444445</v>
      </c>
      <c r="J14539" s="1">
        <v>4.04475113669016</v>
      </c>
      <c r="K14539" s="1" t="s">
        <v>24</v>
      </c>
      <c r="L14539" s="1" t="s">
        <v>1006</v>
      </c>
      <c r="M14539" s="3">
        <v>44045.283005439815</v>
      </c>
    </row>
    <row r="14540">
      <c r="A14540" s="1">
        <v>14538.0</v>
      </c>
      <c r="B14540" s="1" t="s">
        <v>3834</v>
      </c>
      <c r="C14540" s="1" t="s">
        <v>24981</v>
      </c>
      <c r="D14540" s="1" t="s">
        <v>126</v>
      </c>
      <c r="E14540" s="1" t="s">
        <v>24982</v>
      </c>
      <c r="F14540" s="1" t="s">
        <v>3837</v>
      </c>
      <c r="G14540" s="1" t="s">
        <v>39</v>
      </c>
      <c r="H14540" s="1">
        <v>45.0</v>
      </c>
      <c r="I14540" s="3">
        <v>44126.708333333336</v>
      </c>
      <c r="J14540" s="1">
        <v>6.15802952524081</v>
      </c>
      <c r="K14540" s="1" t="s">
        <v>62</v>
      </c>
      <c r="L14540" s="1" t="s">
        <v>3838</v>
      </c>
      <c r="M14540" s="3">
        <v>44126.7873828125</v>
      </c>
    </row>
    <row r="14541">
      <c r="A14541" s="1">
        <v>14539.0</v>
      </c>
      <c r="B14541" s="1" t="s">
        <v>806</v>
      </c>
      <c r="C14541" s="1" t="s">
        <v>24983</v>
      </c>
      <c r="D14541" s="1" t="s">
        <v>3931</v>
      </c>
      <c r="E14541" s="1" t="s">
        <v>4759</v>
      </c>
      <c r="F14541" s="1" t="s">
        <v>810</v>
      </c>
      <c r="G14541" s="1" t="s">
        <v>35</v>
      </c>
      <c r="H14541" s="1">
        <v>45.0</v>
      </c>
      <c r="I14541" s="3">
        <v>43847.791666666664</v>
      </c>
      <c r="J14541" s="1">
        <v>0.0135613346699213</v>
      </c>
      <c r="K14541" s="1" t="s">
        <v>24</v>
      </c>
      <c r="M14541" s="3">
        <v>43847.78975091435</v>
      </c>
    </row>
    <row r="14542">
      <c r="A14542" s="1">
        <v>14540.0</v>
      </c>
      <c r="B14542" s="1" t="s">
        <v>273</v>
      </c>
      <c r="C14542" s="1" t="s">
        <v>24984</v>
      </c>
      <c r="D14542" s="1" t="s">
        <v>326</v>
      </c>
      <c r="E14542" s="1" t="s">
        <v>24985</v>
      </c>
      <c r="F14542" s="1" t="s">
        <v>277</v>
      </c>
      <c r="G14542" s="1" t="s">
        <v>39</v>
      </c>
      <c r="H14542" s="1">
        <v>45.0</v>
      </c>
      <c r="I14542" s="3">
        <v>43950.604166666664</v>
      </c>
      <c r="J14542" s="1">
        <v>0.0</v>
      </c>
      <c r="K14542" s="1" t="s">
        <v>24</v>
      </c>
      <c r="M14542" s="3">
        <v>43950.65365179398</v>
      </c>
    </row>
    <row r="14543">
      <c r="A14543" s="1">
        <v>14541.0</v>
      </c>
      <c r="B14543" s="1" t="s">
        <v>273</v>
      </c>
      <c r="C14543" s="1" t="s">
        <v>24986</v>
      </c>
      <c r="D14543" s="1" t="s">
        <v>275</v>
      </c>
      <c r="E14543" s="1" t="s">
        <v>24987</v>
      </c>
      <c r="F14543" s="1" t="s">
        <v>277</v>
      </c>
      <c r="G14543" s="1" t="s">
        <v>89</v>
      </c>
      <c r="H14543" s="1">
        <v>45.0</v>
      </c>
      <c r="I14543" s="3">
        <v>44019.34624663195</v>
      </c>
      <c r="J14543" s="1">
        <v>2.14402563437083</v>
      </c>
      <c r="K14543" s="1" t="s">
        <v>24</v>
      </c>
      <c r="M14543" s="3">
        <v>44019.359720555556</v>
      </c>
    </row>
    <row r="14544">
      <c r="A14544" s="1">
        <v>14542.0</v>
      </c>
      <c r="B14544" s="1" t="s">
        <v>2944</v>
      </c>
      <c r="C14544" s="1" t="s">
        <v>24988</v>
      </c>
      <c r="D14544" s="1" t="s">
        <v>818</v>
      </c>
      <c r="E14544" s="1" t="s">
        <v>7175</v>
      </c>
      <c r="F14544" s="1" t="s">
        <v>2947</v>
      </c>
      <c r="G14544" s="1" t="s">
        <v>17</v>
      </c>
      <c r="H14544" s="1">
        <v>45.0</v>
      </c>
      <c r="I14544" s="3">
        <v>44118.1875</v>
      </c>
      <c r="J14544" s="1">
        <v>2.92335237145314</v>
      </c>
      <c r="K14544" s="1" t="s">
        <v>18</v>
      </c>
      <c r="L14544" s="1" t="s">
        <v>1047</v>
      </c>
      <c r="M14544" s="3">
        <v>44118.26619390046</v>
      </c>
    </row>
    <row r="14545">
      <c r="A14545" s="1">
        <v>14543.0</v>
      </c>
      <c r="B14545" s="1" t="s">
        <v>201</v>
      </c>
      <c r="C14545" s="1" t="s">
        <v>24989</v>
      </c>
      <c r="D14545" s="1" t="s">
        <v>5947</v>
      </c>
      <c r="E14545" s="1" t="s">
        <v>24990</v>
      </c>
      <c r="F14545" s="1" t="s">
        <v>204</v>
      </c>
      <c r="G14545" s="1" t="s">
        <v>39</v>
      </c>
      <c r="H14545" s="1">
        <v>45.0</v>
      </c>
      <c r="I14545" s="3">
        <v>43891.3125</v>
      </c>
      <c r="J14545" s="1">
        <v>1.61701360673394</v>
      </c>
      <c r="K14545" s="1" t="s">
        <v>46</v>
      </c>
      <c r="M14545" s="3">
        <v>43891.346510474534</v>
      </c>
    </row>
    <row r="14546">
      <c r="A14546" s="1">
        <v>14544.0</v>
      </c>
      <c r="B14546" s="1" t="s">
        <v>603</v>
      </c>
      <c r="C14546" s="1" t="s">
        <v>24991</v>
      </c>
      <c r="D14546" s="1" t="s">
        <v>998</v>
      </c>
      <c r="E14546" s="1" t="s">
        <v>24992</v>
      </c>
      <c r="F14546" s="1" t="s">
        <v>606</v>
      </c>
      <c r="G14546" s="1" t="s">
        <v>39</v>
      </c>
      <c r="H14546" s="1">
        <v>45.0</v>
      </c>
      <c r="I14546" s="3">
        <v>43997.15625</v>
      </c>
      <c r="J14546" s="1">
        <v>2.46427057402344</v>
      </c>
      <c r="K14546" s="1" t="s">
        <v>24</v>
      </c>
      <c r="M14546" s="3">
        <v>43997.18718829861</v>
      </c>
    </row>
    <row r="14547">
      <c r="A14547" s="1">
        <v>14545.0</v>
      </c>
      <c r="B14547" s="1" t="s">
        <v>655</v>
      </c>
      <c r="C14547" s="1" t="s">
        <v>24993</v>
      </c>
      <c r="D14547" s="1" t="s">
        <v>7765</v>
      </c>
      <c r="E14547" s="1" t="s">
        <v>24994</v>
      </c>
      <c r="F14547" s="1" t="s">
        <v>659</v>
      </c>
      <c r="G14547" s="1" t="s">
        <v>39</v>
      </c>
      <c r="H14547" s="1">
        <v>45.0</v>
      </c>
      <c r="I14547" s="3">
        <v>43544.541666666664</v>
      </c>
      <c r="J14547" s="1">
        <v>0.693252215251263</v>
      </c>
      <c r="K14547" s="1" t="s">
        <v>18</v>
      </c>
      <c r="M14547" s="3">
        <v>43544.55018789352</v>
      </c>
    </row>
    <row r="14548">
      <c r="A14548" s="1">
        <v>14546.0</v>
      </c>
      <c r="B14548" s="1" t="s">
        <v>2276</v>
      </c>
      <c r="C14548" s="1" t="s">
        <v>24995</v>
      </c>
      <c r="D14548" s="1" t="s">
        <v>1578</v>
      </c>
      <c r="E14548" s="1" t="s">
        <v>24996</v>
      </c>
      <c r="F14548" s="1" t="s">
        <v>2279</v>
      </c>
      <c r="G14548" s="1" t="s">
        <v>39</v>
      </c>
      <c r="H14548" s="1">
        <v>45.0</v>
      </c>
      <c r="I14548" s="3">
        <v>43875.708333333336</v>
      </c>
      <c r="J14548" s="1">
        <v>1.08330798004146</v>
      </c>
      <c r="K14548" s="1" t="s">
        <v>159</v>
      </c>
      <c r="M14548" s="3">
        <v>43875.746756863424</v>
      </c>
    </row>
    <row r="14549">
      <c r="A14549" s="1">
        <v>14547.0</v>
      </c>
      <c r="B14549" s="1" t="s">
        <v>1299</v>
      </c>
      <c r="C14549" s="1" t="s">
        <v>24997</v>
      </c>
      <c r="D14549" s="1" t="s">
        <v>1301</v>
      </c>
      <c r="E14549" s="1" t="s">
        <v>7536</v>
      </c>
      <c r="F14549" s="1" t="s">
        <v>1303</v>
      </c>
      <c r="G14549" s="1" t="s">
        <v>17</v>
      </c>
      <c r="H14549" s="1">
        <v>45.0</v>
      </c>
      <c r="I14549" s="3">
        <v>44237.5625</v>
      </c>
      <c r="J14549" s="1">
        <v>2.87189993264016</v>
      </c>
      <c r="K14549" s="1" t="s">
        <v>56</v>
      </c>
      <c r="L14549" s="1" t="s">
        <v>113</v>
      </c>
      <c r="M14549" s="3">
        <v>44237.64107521991</v>
      </c>
    </row>
    <row r="14550">
      <c r="A14550" s="1">
        <v>14548.0</v>
      </c>
      <c r="B14550" s="1" t="s">
        <v>773</v>
      </c>
      <c r="C14550" s="1" t="s">
        <v>24998</v>
      </c>
      <c r="D14550" s="1" t="s">
        <v>588</v>
      </c>
      <c r="E14550" s="1" t="s">
        <v>10292</v>
      </c>
      <c r="F14550" s="1" t="s">
        <v>776</v>
      </c>
      <c r="G14550" s="1" t="s">
        <v>17</v>
      </c>
      <c r="H14550" s="1">
        <v>45.0</v>
      </c>
      <c r="I14550" s="3">
        <v>43787.458333333336</v>
      </c>
      <c r="J14550" s="1">
        <v>4.98918863993191</v>
      </c>
      <c r="K14550" s="1" t="s">
        <v>18</v>
      </c>
      <c r="M14550" s="3">
        <v>43787.48788673611</v>
      </c>
    </row>
    <row r="14551">
      <c r="A14551" s="1">
        <v>14549.0</v>
      </c>
      <c r="B14551" s="1" t="s">
        <v>10367</v>
      </c>
      <c r="C14551" s="1" t="s">
        <v>24999</v>
      </c>
      <c r="D14551" s="1" t="s">
        <v>5579</v>
      </c>
      <c r="E14551" s="1" t="s">
        <v>25000</v>
      </c>
      <c r="F14551" s="1" t="s">
        <v>10370</v>
      </c>
      <c r="G14551" s="1" t="s">
        <v>89</v>
      </c>
      <c r="H14551" s="1">
        <v>45.0</v>
      </c>
      <c r="I14551" s="3">
        <v>44114.493389131945</v>
      </c>
      <c r="J14551" s="1">
        <v>3.01181995654646</v>
      </c>
      <c r="K14551" s="1" t="s">
        <v>24</v>
      </c>
      <c r="L14551" s="1" t="s">
        <v>365</v>
      </c>
      <c r="M14551" s="3">
        <v>44114.506072013886</v>
      </c>
    </row>
    <row r="14552">
      <c r="A14552" s="1">
        <v>14550.0</v>
      </c>
      <c r="B14552" s="1" t="s">
        <v>1289</v>
      </c>
      <c r="C14552" s="1" t="s">
        <v>25001</v>
      </c>
      <c r="D14552" s="1" t="s">
        <v>2721</v>
      </c>
      <c r="E14552" s="1" t="s">
        <v>25002</v>
      </c>
      <c r="F14552" s="1" t="s">
        <v>1293</v>
      </c>
      <c r="G14552" s="1" t="s">
        <v>39</v>
      </c>
      <c r="H14552" s="1">
        <v>45.0</v>
      </c>
      <c r="I14552" s="3">
        <v>43938.45972222222</v>
      </c>
      <c r="J14552" s="1">
        <v>0.186278284104585</v>
      </c>
      <c r="K14552" s="1" t="s">
        <v>24</v>
      </c>
      <c r="M14552" s="3">
        <v>43938.57973388889</v>
      </c>
    </row>
    <row r="14553">
      <c r="A14553" s="1">
        <v>14551.0</v>
      </c>
      <c r="B14553" s="1" t="s">
        <v>6092</v>
      </c>
      <c r="C14553" s="1" t="s">
        <v>25003</v>
      </c>
      <c r="D14553" s="1" t="s">
        <v>99</v>
      </c>
      <c r="E14553" s="1" t="s">
        <v>25004</v>
      </c>
      <c r="F14553" s="1" t="s">
        <v>6095</v>
      </c>
      <c r="G14553" s="1" t="s">
        <v>89</v>
      </c>
      <c r="H14553" s="1">
        <v>45.0</v>
      </c>
      <c r="I14553" s="3">
        <v>44186.333333333336</v>
      </c>
      <c r="J14553" s="1">
        <v>7.79722991400535</v>
      </c>
      <c r="K14553" s="1" t="s">
        <v>24</v>
      </c>
      <c r="M14553" s="3">
        <v>44186.35920918982</v>
      </c>
    </row>
    <row r="14554">
      <c r="A14554" s="1">
        <v>14552.0</v>
      </c>
      <c r="B14554" s="1" t="s">
        <v>2891</v>
      </c>
      <c r="C14554" s="1" t="s">
        <v>25005</v>
      </c>
      <c r="D14554" s="1" t="s">
        <v>80</v>
      </c>
      <c r="E14554" s="1" t="s">
        <v>4799</v>
      </c>
      <c r="F14554" s="1" t="s">
        <v>2894</v>
      </c>
      <c r="G14554" s="1" t="s">
        <v>17</v>
      </c>
      <c r="H14554" s="1">
        <v>45.0</v>
      </c>
      <c r="I14554" s="3">
        <v>43857.21875</v>
      </c>
      <c r="J14554" s="1">
        <v>0.202958126228747</v>
      </c>
      <c r="K14554" s="1" t="s">
        <v>46</v>
      </c>
      <c r="M14554" s="3">
        <v>43857.25717972222</v>
      </c>
    </row>
    <row r="14555">
      <c r="A14555" s="1">
        <v>14553.0</v>
      </c>
      <c r="B14555" s="1" t="s">
        <v>385</v>
      </c>
      <c r="C14555" s="1" t="s">
        <v>25006</v>
      </c>
      <c r="D14555" s="1" t="s">
        <v>116</v>
      </c>
      <c r="E14555" s="1" t="s">
        <v>2924</v>
      </c>
      <c r="F14555" s="1" t="s">
        <v>388</v>
      </c>
      <c r="G14555" s="1" t="s">
        <v>17</v>
      </c>
      <c r="H14555" s="1">
        <v>45.0</v>
      </c>
      <c r="I14555" s="3">
        <v>44106.666666666664</v>
      </c>
      <c r="J14555" s="1">
        <v>0.0</v>
      </c>
      <c r="K14555" s="1" t="s">
        <v>24</v>
      </c>
      <c r="M14555" s="3">
        <v>44106.69058824074</v>
      </c>
    </row>
    <row r="14556">
      <c r="A14556" s="1">
        <v>14554.0</v>
      </c>
      <c r="B14556" s="1" t="s">
        <v>298</v>
      </c>
      <c r="C14556" s="1" t="s">
        <v>25007</v>
      </c>
      <c r="D14556" s="1" t="s">
        <v>211</v>
      </c>
      <c r="E14556" s="1" t="s">
        <v>5552</v>
      </c>
      <c r="F14556" s="1" t="s">
        <v>302</v>
      </c>
      <c r="G14556" s="1" t="s">
        <v>35</v>
      </c>
      <c r="H14556" s="1">
        <v>45.0</v>
      </c>
      <c r="I14556" s="3">
        <v>44156.375</v>
      </c>
      <c r="J14556" s="1">
        <v>7.14437501070018</v>
      </c>
      <c r="K14556" s="1" t="s">
        <v>218</v>
      </c>
      <c r="M14556" s="3">
        <v>44156.543739560184</v>
      </c>
    </row>
    <row r="14557">
      <c r="A14557" s="1">
        <v>14555.0</v>
      </c>
      <c r="B14557" s="1" t="s">
        <v>2143</v>
      </c>
      <c r="C14557" s="1" t="s">
        <v>25008</v>
      </c>
      <c r="D14557" s="1" t="s">
        <v>408</v>
      </c>
      <c r="E14557" s="1" t="s">
        <v>25009</v>
      </c>
      <c r="F14557" s="1" t="s">
        <v>2147</v>
      </c>
      <c r="G14557" s="1" t="s">
        <v>89</v>
      </c>
      <c r="H14557" s="1">
        <v>45.0</v>
      </c>
      <c r="I14557" s="3">
        <v>43861.75398116898</v>
      </c>
      <c r="J14557" s="1">
        <v>2.53234249211563</v>
      </c>
      <c r="K14557" s="1" t="s">
        <v>18</v>
      </c>
      <c r="M14557" s="3">
        <v>43861.78616865741</v>
      </c>
    </row>
    <row r="14558">
      <c r="A14558" s="1">
        <v>14556.0</v>
      </c>
      <c r="B14558" s="1" t="s">
        <v>229</v>
      </c>
      <c r="C14558" s="1" t="s">
        <v>25010</v>
      </c>
      <c r="D14558" s="1" t="s">
        <v>518</v>
      </c>
      <c r="E14558" s="1" t="s">
        <v>519</v>
      </c>
      <c r="F14558" s="1" t="s">
        <v>232</v>
      </c>
      <c r="G14558" s="1" t="s">
        <v>35</v>
      </c>
      <c r="H14558" s="1">
        <v>45.0</v>
      </c>
      <c r="I14558" s="3">
        <v>44172.229166666664</v>
      </c>
      <c r="J14558" s="1">
        <v>1.13412891039149</v>
      </c>
      <c r="K14558" s="1" t="s">
        <v>24</v>
      </c>
      <c r="M14558" s="3">
        <v>44172.265837719904</v>
      </c>
    </row>
    <row r="14559">
      <c r="A14559" s="1">
        <v>14557.0</v>
      </c>
      <c r="B14559" s="1" t="s">
        <v>620</v>
      </c>
      <c r="C14559" s="1" t="s">
        <v>25011</v>
      </c>
      <c r="D14559" s="1" t="s">
        <v>3355</v>
      </c>
      <c r="E14559" s="1" t="s">
        <v>25012</v>
      </c>
      <c r="F14559" s="1" t="s">
        <v>623</v>
      </c>
      <c r="G14559" s="1" t="s">
        <v>17</v>
      </c>
      <c r="H14559" s="1">
        <v>45.0</v>
      </c>
      <c r="I14559" s="3">
        <v>44250.270833333336</v>
      </c>
      <c r="J14559" s="1">
        <v>1.37751144065807</v>
      </c>
      <c r="K14559" s="1" t="s">
        <v>18</v>
      </c>
      <c r="M14559" s="3">
        <v>44250.29195283565</v>
      </c>
    </row>
    <row r="14560">
      <c r="A14560" s="1">
        <v>14558.0</v>
      </c>
      <c r="B14560" s="1" t="s">
        <v>474</v>
      </c>
      <c r="C14560" s="1" t="s">
        <v>25013</v>
      </c>
      <c r="D14560" s="1" t="s">
        <v>121</v>
      </c>
      <c r="E14560" s="1" t="s">
        <v>25014</v>
      </c>
      <c r="F14560" s="1" t="s">
        <v>477</v>
      </c>
      <c r="G14560" s="1" t="s">
        <v>39</v>
      </c>
      <c r="H14560" s="1">
        <v>45.0</v>
      </c>
      <c r="I14560" s="3">
        <v>44100.791666666664</v>
      </c>
      <c r="J14560" s="1">
        <v>2.10797192309527</v>
      </c>
      <c r="K14560" s="1" t="s">
        <v>46</v>
      </c>
      <c r="M14560" s="3">
        <v>44100.807648344904</v>
      </c>
    </row>
    <row r="14561">
      <c r="A14561" s="1">
        <v>14559.0</v>
      </c>
      <c r="B14561" s="1" t="s">
        <v>445</v>
      </c>
      <c r="C14561" s="1" t="s">
        <v>25015</v>
      </c>
      <c r="D14561" s="1" t="s">
        <v>32</v>
      </c>
      <c r="E14561" s="1" t="s">
        <v>12514</v>
      </c>
      <c r="F14561" s="1" t="s">
        <v>449</v>
      </c>
      <c r="G14561" s="1" t="s">
        <v>17</v>
      </c>
      <c r="H14561" s="1">
        <v>45.0</v>
      </c>
      <c r="I14561" s="3">
        <v>43871.5</v>
      </c>
      <c r="J14561" s="1">
        <v>1.39865276802226</v>
      </c>
      <c r="K14561" s="1" t="s">
        <v>24</v>
      </c>
      <c r="M14561" s="3">
        <v>43871.501698541666</v>
      </c>
    </row>
    <row r="14562">
      <c r="A14562" s="1">
        <v>14560.0</v>
      </c>
      <c r="B14562" s="1" t="s">
        <v>303</v>
      </c>
      <c r="C14562" s="1" t="s">
        <v>25016</v>
      </c>
      <c r="D14562" s="1" t="s">
        <v>305</v>
      </c>
      <c r="E14562" s="1" t="s">
        <v>644</v>
      </c>
      <c r="F14562" s="1" t="s">
        <v>307</v>
      </c>
      <c r="G14562" s="1" t="s">
        <v>17</v>
      </c>
      <c r="H14562" s="1">
        <v>45.0</v>
      </c>
      <c r="I14562" s="3">
        <v>44076.416666666664</v>
      </c>
      <c r="J14562" s="1">
        <v>1.26576054602934</v>
      </c>
      <c r="K14562" s="1" t="s">
        <v>24</v>
      </c>
      <c r="M14562" s="3">
        <v>44076.44323524305</v>
      </c>
    </row>
    <row r="14563">
      <c r="A14563" s="1">
        <v>14561.0</v>
      </c>
      <c r="B14563" s="1" t="s">
        <v>319</v>
      </c>
      <c r="C14563" s="1" t="s">
        <v>25017</v>
      </c>
      <c r="D14563" s="1" t="s">
        <v>1128</v>
      </c>
      <c r="E14563" s="1" t="s">
        <v>25018</v>
      </c>
      <c r="F14563" s="1" t="s">
        <v>323</v>
      </c>
      <c r="G14563" s="1" t="s">
        <v>39</v>
      </c>
      <c r="H14563" s="1">
        <v>45.0</v>
      </c>
      <c r="I14563" s="3">
        <v>44139.791666666664</v>
      </c>
      <c r="J14563" s="1">
        <v>0.10609281534386</v>
      </c>
      <c r="K14563" s="1" t="s">
        <v>24</v>
      </c>
      <c r="M14563" s="3">
        <v>44139.802154074074</v>
      </c>
    </row>
    <row r="14564">
      <c r="A14564" s="1">
        <v>14562.0</v>
      </c>
      <c r="B14564" s="1" t="s">
        <v>17191</v>
      </c>
      <c r="C14564" s="1" t="s">
        <v>25019</v>
      </c>
      <c r="D14564" s="1" t="s">
        <v>441</v>
      </c>
      <c r="E14564" s="1" t="s">
        <v>25020</v>
      </c>
      <c r="F14564" s="1" t="s">
        <v>17194</v>
      </c>
      <c r="G14564" s="1" t="s">
        <v>89</v>
      </c>
      <c r="H14564" s="1">
        <v>45.0</v>
      </c>
      <c r="I14564" s="3">
        <v>44216.30761335648</v>
      </c>
      <c r="J14564" s="1">
        <v>1.40184348656981</v>
      </c>
      <c r="K14564" s="1" t="s">
        <v>18</v>
      </c>
      <c r="L14564" s="1" t="s">
        <v>581</v>
      </c>
      <c r="M14564" s="3">
        <v>44216.31800211805</v>
      </c>
    </row>
    <row r="14565">
      <c r="A14565" s="1">
        <v>14563.0</v>
      </c>
      <c r="B14565" s="1" t="s">
        <v>768</v>
      </c>
      <c r="C14565" s="1" t="s">
        <v>25021</v>
      </c>
      <c r="D14565" s="1" t="s">
        <v>3207</v>
      </c>
      <c r="E14565" s="1" t="s">
        <v>1430</v>
      </c>
      <c r="F14565" s="1" t="s">
        <v>772</v>
      </c>
      <c r="G14565" s="1" t="s">
        <v>35</v>
      </c>
      <c r="H14565" s="1">
        <v>45.0</v>
      </c>
      <c r="I14565" s="3">
        <v>44172.645833333336</v>
      </c>
      <c r="J14565" s="1">
        <v>1.63283747785446</v>
      </c>
      <c r="K14565" s="1" t="s">
        <v>166</v>
      </c>
      <c r="L14565" s="1" t="s">
        <v>318</v>
      </c>
      <c r="M14565" s="3">
        <v>44172.681616458336</v>
      </c>
    </row>
    <row r="14566">
      <c r="A14566" s="1">
        <v>14564.0</v>
      </c>
      <c r="B14566" s="1" t="s">
        <v>168</v>
      </c>
      <c r="C14566" s="1" t="s">
        <v>25022</v>
      </c>
      <c r="D14566" s="1" t="s">
        <v>1418</v>
      </c>
      <c r="E14566" s="1" t="s">
        <v>1582</v>
      </c>
      <c r="F14566" s="1" t="s">
        <v>171</v>
      </c>
      <c r="G14566" s="1" t="s">
        <v>17</v>
      </c>
      <c r="H14566" s="1">
        <v>45.0</v>
      </c>
      <c r="I14566" s="3">
        <v>43808.583333333336</v>
      </c>
      <c r="J14566" s="1">
        <v>0.0</v>
      </c>
      <c r="K14566" s="1" t="s">
        <v>166</v>
      </c>
      <c r="M14566" s="3">
        <v>43808.69244100695</v>
      </c>
    </row>
    <row r="14567">
      <c r="A14567" s="1">
        <v>14565.0</v>
      </c>
      <c r="B14567" s="1" t="s">
        <v>303</v>
      </c>
      <c r="C14567" s="1" t="s">
        <v>25023</v>
      </c>
      <c r="D14567" s="1" t="s">
        <v>305</v>
      </c>
      <c r="E14567" s="1" t="s">
        <v>1201</v>
      </c>
      <c r="F14567" s="1" t="s">
        <v>307</v>
      </c>
      <c r="G14567" s="1" t="s">
        <v>17</v>
      </c>
      <c r="H14567" s="1">
        <v>45.0</v>
      </c>
      <c r="I14567" s="3">
        <v>43992.229166666664</v>
      </c>
      <c r="J14567" s="1">
        <v>0.944751178164384</v>
      </c>
      <c r="K14567" s="1" t="s">
        <v>24</v>
      </c>
      <c r="M14567" s="3">
        <v>43992.263068113425</v>
      </c>
    </row>
    <row r="14568">
      <c r="A14568" s="1">
        <v>14566.0</v>
      </c>
      <c r="B14568" s="1" t="s">
        <v>84</v>
      </c>
      <c r="C14568" s="1" t="s">
        <v>25024</v>
      </c>
      <c r="D14568" s="1" t="s">
        <v>80</v>
      </c>
      <c r="E14568" s="1" t="s">
        <v>4666</v>
      </c>
      <c r="F14568" s="1" t="s">
        <v>88</v>
      </c>
      <c r="G14568" s="1" t="s">
        <v>35</v>
      </c>
      <c r="H14568" s="1">
        <v>45.0</v>
      </c>
      <c r="I14568" s="3">
        <v>43773.166666666664</v>
      </c>
      <c r="J14568" s="1">
        <v>0.441418764471453</v>
      </c>
      <c r="K14568" s="1" t="s">
        <v>83</v>
      </c>
      <c r="M14568" s="3">
        <v>43773.22353631944</v>
      </c>
    </row>
    <row r="14569">
      <c r="A14569" s="1">
        <v>14567.0</v>
      </c>
      <c r="B14569" s="1" t="s">
        <v>308</v>
      </c>
      <c r="C14569" s="1" t="s">
        <v>25025</v>
      </c>
      <c r="D14569" s="1" t="s">
        <v>310</v>
      </c>
      <c r="E14569" s="1" t="s">
        <v>6114</v>
      </c>
      <c r="F14569" s="1" t="s">
        <v>312</v>
      </c>
      <c r="G14569" s="1" t="s">
        <v>17</v>
      </c>
      <c r="H14569" s="1">
        <v>45.0</v>
      </c>
      <c r="I14569" s="3">
        <v>44108.583333333336</v>
      </c>
      <c r="J14569" s="1">
        <v>1.9574810621129</v>
      </c>
      <c r="K14569" s="1" t="s">
        <v>24</v>
      </c>
      <c r="L14569" s="1" t="s">
        <v>96</v>
      </c>
      <c r="M14569" s="3">
        <v>44108.608668506946</v>
      </c>
    </row>
    <row r="14570">
      <c r="A14570" s="1">
        <v>14568.0</v>
      </c>
      <c r="B14570" s="1" t="s">
        <v>887</v>
      </c>
      <c r="C14570" s="1" t="s">
        <v>25026</v>
      </c>
      <c r="D14570" s="1" t="s">
        <v>998</v>
      </c>
      <c r="E14570" s="1" t="s">
        <v>25027</v>
      </c>
      <c r="F14570" s="1" t="s">
        <v>891</v>
      </c>
      <c r="G14570" s="1" t="s">
        <v>39</v>
      </c>
      <c r="H14570" s="1">
        <v>45.0</v>
      </c>
      <c r="I14570" s="3">
        <v>43991.416666666664</v>
      </c>
      <c r="J14570" s="1">
        <v>1.75319941790174</v>
      </c>
      <c r="K14570" s="1" t="s">
        <v>24</v>
      </c>
      <c r="M14570" s="3">
        <v>43991.44887854167</v>
      </c>
    </row>
    <row r="14571">
      <c r="A14571" s="1">
        <v>14569.0</v>
      </c>
      <c r="B14571" s="1" t="s">
        <v>2100</v>
      </c>
      <c r="C14571" s="1" t="s">
        <v>25028</v>
      </c>
      <c r="D14571" s="1" t="s">
        <v>37</v>
      </c>
      <c r="E14571" s="1" t="s">
        <v>25029</v>
      </c>
      <c r="F14571" s="1" t="s">
        <v>9136</v>
      </c>
      <c r="G14571" s="1" t="s">
        <v>39</v>
      </c>
      <c r="H14571" s="1">
        <v>45.0</v>
      </c>
      <c r="I14571" s="3">
        <v>44147.291666666664</v>
      </c>
      <c r="J14571" s="1">
        <v>0.903994354309954</v>
      </c>
      <c r="K14571" s="1" t="s">
        <v>18</v>
      </c>
      <c r="M14571" s="3">
        <v>44147.34079090278</v>
      </c>
    </row>
    <row r="14572">
      <c r="A14572" s="1">
        <v>14570.0</v>
      </c>
      <c r="B14572" s="1" t="s">
        <v>2948</v>
      </c>
      <c r="C14572" s="1" t="s">
        <v>25030</v>
      </c>
      <c r="D14572" s="1" t="s">
        <v>630</v>
      </c>
      <c r="E14572" s="1" t="s">
        <v>5627</v>
      </c>
      <c r="F14572" s="1" t="s">
        <v>2951</v>
      </c>
      <c r="G14572" s="1" t="s">
        <v>17</v>
      </c>
      <c r="H14572" s="1">
        <v>45.0</v>
      </c>
      <c r="I14572" s="3">
        <v>43987.666666666664</v>
      </c>
      <c r="J14572" s="1">
        <v>0.0</v>
      </c>
      <c r="K14572" s="1" t="s">
        <v>83</v>
      </c>
      <c r="M14572" s="3">
        <v>43987.72034642361</v>
      </c>
    </row>
    <row r="14573">
      <c r="A14573" s="1">
        <v>14571.0</v>
      </c>
      <c r="B14573" s="1" t="s">
        <v>119</v>
      </c>
      <c r="C14573" s="1" t="s">
        <v>25031</v>
      </c>
      <c r="D14573" s="1" t="s">
        <v>37</v>
      </c>
      <c r="E14573" s="1" t="s">
        <v>10441</v>
      </c>
      <c r="F14573" s="1" t="s">
        <v>123</v>
      </c>
      <c r="G14573" s="1" t="s">
        <v>17</v>
      </c>
      <c r="H14573" s="1">
        <v>45.0</v>
      </c>
      <c r="I14573" s="3">
        <v>44158.625</v>
      </c>
      <c r="J14573" s="1">
        <v>2.77584432249504</v>
      </c>
      <c r="K14573" s="1" t="s">
        <v>18</v>
      </c>
      <c r="M14573" s="3">
        <v>44158.65277087963</v>
      </c>
    </row>
    <row r="14574">
      <c r="A14574" s="1">
        <v>14572.0</v>
      </c>
      <c r="B14574" s="1" t="s">
        <v>1023</v>
      </c>
      <c r="C14574" s="1" t="s">
        <v>25032</v>
      </c>
      <c r="D14574" s="1" t="s">
        <v>24569</v>
      </c>
      <c r="E14574" s="1" t="s">
        <v>11637</v>
      </c>
      <c r="F14574" s="1" t="s">
        <v>1027</v>
      </c>
      <c r="G14574" s="1" t="s">
        <v>35</v>
      </c>
      <c r="H14574" s="1">
        <v>45.0</v>
      </c>
      <c r="I14574" s="3">
        <v>43641.166666666664</v>
      </c>
      <c r="J14574" s="1">
        <v>1.62191407992821</v>
      </c>
      <c r="K14574" s="1" t="s">
        <v>24</v>
      </c>
      <c r="M14574" s="3">
        <v>43641.18813055556</v>
      </c>
    </row>
    <row r="14575">
      <c r="A14575" s="1">
        <v>14573.0</v>
      </c>
      <c r="B14575" s="1" t="s">
        <v>196</v>
      </c>
      <c r="C14575" s="1" t="s">
        <v>25033</v>
      </c>
      <c r="D14575" s="1" t="s">
        <v>198</v>
      </c>
      <c r="E14575" s="1" t="s">
        <v>199</v>
      </c>
      <c r="F14575" s="1" t="s">
        <v>200</v>
      </c>
      <c r="G14575" s="1" t="s">
        <v>17</v>
      </c>
      <c r="H14575" s="1">
        <v>45.0</v>
      </c>
      <c r="I14575" s="3">
        <v>44175.229166666664</v>
      </c>
      <c r="J14575" s="1">
        <v>2.19750282603314</v>
      </c>
      <c r="K14575" s="1" t="s">
        <v>24</v>
      </c>
      <c r="M14575" s="3">
        <v>44175.27004310185</v>
      </c>
    </row>
    <row r="14576">
      <c r="A14576" s="1">
        <v>14574.0</v>
      </c>
      <c r="B14576" s="1" t="s">
        <v>1583</v>
      </c>
      <c r="C14576" s="1" t="s">
        <v>25034</v>
      </c>
      <c r="D14576" s="1" t="s">
        <v>148</v>
      </c>
      <c r="E14576" s="1" t="s">
        <v>9201</v>
      </c>
      <c r="F14576" s="1" t="s">
        <v>1586</v>
      </c>
      <c r="G14576" s="1" t="s">
        <v>17</v>
      </c>
      <c r="H14576" s="1">
        <v>45.0</v>
      </c>
      <c r="I14576" s="3">
        <v>44214.697916666664</v>
      </c>
      <c r="J14576" s="1">
        <v>2.21598232391188</v>
      </c>
      <c r="K14576" s="1" t="s">
        <v>24</v>
      </c>
      <c r="L14576" s="1" t="s">
        <v>188</v>
      </c>
      <c r="M14576" s="3">
        <v>44214.73941903935</v>
      </c>
    </row>
    <row r="14577">
      <c r="A14577" s="1">
        <v>14575.0</v>
      </c>
      <c r="B14577" s="1" t="s">
        <v>2171</v>
      </c>
      <c r="C14577" s="1" t="s">
        <v>25035</v>
      </c>
      <c r="D14577" s="1" t="s">
        <v>80</v>
      </c>
      <c r="E14577" s="1" t="s">
        <v>25036</v>
      </c>
      <c r="F14577" s="1" t="s">
        <v>2175</v>
      </c>
      <c r="G14577" s="1" t="s">
        <v>17</v>
      </c>
      <c r="H14577" s="1">
        <v>45.0</v>
      </c>
      <c r="I14577" s="3">
        <v>44067.4375</v>
      </c>
      <c r="J14577" s="1">
        <v>0.0314993275295231</v>
      </c>
      <c r="K14577" s="1" t="s">
        <v>18</v>
      </c>
      <c r="M14577" s="3">
        <v>44067.4448258912</v>
      </c>
    </row>
    <row r="14578">
      <c r="A14578" s="1">
        <v>14576.0</v>
      </c>
      <c r="B14578" s="1" t="s">
        <v>10111</v>
      </c>
      <c r="C14578" s="1" t="s">
        <v>25037</v>
      </c>
      <c r="D14578" s="1" t="s">
        <v>99</v>
      </c>
      <c r="E14578" s="1" t="s">
        <v>25038</v>
      </c>
      <c r="F14578" s="1" t="s">
        <v>10114</v>
      </c>
      <c r="G14578" s="1" t="s">
        <v>39</v>
      </c>
      <c r="H14578" s="1">
        <v>45.0</v>
      </c>
      <c r="I14578" s="3">
        <v>44087.3125</v>
      </c>
      <c r="J14578" s="1">
        <v>0.871776374758685</v>
      </c>
      <c r="K14578" s="1" t="s">
        <v>1194</v>
      </c>
      <c r="M14578" s="3">
        <v>44087.35047662037</v>
      </c>
    </row>
    <row r="14579">
      <c r="A14579" s="1">
        <v>14577.0</v>
      </c>
      <c r="B14579" s="1" t="s">
        <v>582</v>
      </c>
      <c r="C14579" s="1" t="s">
        <v>25039</v>
      </c>
      <c r="D14579" s="1" t="s">
        <v>461</v>
      </c>
      <c r="E14579" s="1" t="s">
        <v>18717</v>
      </c>
      <c r="F14579" s="1" t="s">
        <v>586</v>
      </c>
      <c r="G14579" s="1" t="s">
        <v>17</v>
      </c>
      <c r="H14579" s="1">
        <v>45.0</v>
      </c>
      <c r="I14579" s="3">
        <v>43956.25</v>
      </c>
      <c r="J14579" s="1">
        <v>2.08451667853553</v>
      </c>
      <c r="K14579" s="1" t="s">
        <v>24</v>
      </c>
      <c r="M14579" s="3">
        <v>43956.27605246528</v>
      </c>
    </row>
    <row r="14580">
      <c r="A14580" s="1">
        <v>14578.0</v>
      </c>
      <c r="B14580" s="1" t="s">
        <v>620</v>
      </c>
      <c r="C14580" s="1" t="s">
        <v>25040</v>
      </c>
      <c r="D14580" s="1" t="s">
        <v>1096</v>
      </c>
      <c r="E14580" s="1" t="s">
        <v>6414</v>
      </c>
      <c r="F14580" s="1" t="s">
        <v>623</v>
      </c>
      <c r="G14580" s="1" t="s">
        <v>17</v>
      </c>
      <c r="H14580" s="1">
        <v>45.0</v>
      </c>
      <c r="I14580" s="3">
        <v>43926.333333333336</v>
      </c>
      <c r="J14580" s="1">
        <v>1.08144907400072</v>
      </c>
      <c r="K14580" s="1" t="s">
        <v>18</v>
      </c>
      <c r="M14580" s="3">
        <v>43926.37147467593</v>
      </c>
    </row>
    <row r="14581">
      <c r="A14581" s="1">
        <v>14579.0</v>
      </c>
      <c r="B14581" s="1" t="s">
        <v>20562</v>
      </c>
      <c r="C14581" s="1" t="s">
        <v>25041</v>
      </c>
      <c r="D14581" s="1" t="s">
        <v>25042</v>
      </c>
      <c r="E14581" s="1" t="s">
        <v>25043</v>
      </c>
      <c r="F14581" s="1" t="s">
        <v>20565</v>
      </c>
      <c r="G14581" s="1" t="s">
        <v>89</v>
      </c>
      <c r="H14581" s="1">
        <v>45.0</v>
      </c>
      <c r="I14581" s="3">
        <v>43877.52892384259</v>
      </c>
      <c r="J14581" s="1">
        <v>1.04451500888116</v>
      </c>
      <c r="K14581" s="1" t="s">
        <v>24</v>
      </c>
      <c r="M14581" s="3">
        <v>43877.58554883102</v>
      </c>
    </row>
    <row r="14582">
      <c r="A14582" s="1">
        <v>14580.0</v>
      </c>
      <c r="B14582" s="1" t="s">
        <v>2462</v>
      </c>
      <c r="C14582" s="1" t="s">
        <v>25044</v>
      </c>
      <c r="D14582" s="1" t="s">
        <v>110</v>
      </c>
      <c r="E14582" s="1" t="s">
        <v>3022</v>
      </c>
      <c r="F14582" s="1" t="s">
        <v>2466</v>
      </c>
      <c r="G14582" s="1" t="s">
        <v>17</v>
      </c>
      <c r="H14582" s="1">
        <v>45.0</v>
      </c>
      <c r="I14582" s="3">
        <v>44048.229166666664</v>
      </c>
      <c r="J14582" s="1">
        <v>1.72435050707554</v>
      </c>
      <c r="K14582" s="1" t="s">
        <v>56</v>
      </c>
      <c r="L14582" s="1" t="s">
        <v>3023</v>
      </c>
      <c r="M14582" s="3">
        <v>44048.26845488426</v>
      </c>
    </row>
    <row r="14583">
      <c r="A14583" s="1">
        <v>14581.0</v>
      </c>
      <c r="B14583" s="1" t="s">
        <v>293</v>
      </c>
      <c r="C14583" s="1" t="s">
        <v>25045</v>
      </c>
      <c r="D14583" s="1" t="s">
        <v>906</v>
      </c>
      <c r="E14583" s="1" t="s">
        <v>6927</v>
      </c>
      <c r="F14583" s="1" t="s">
        <v>297</v>
      </c>
      <c r="G14583" s="1" t="s">
        <v>17</v>
      </c>
      <c r="H14583" s="1">
        <v>45.0</v>
      </c>
      <c r="I14583" s="3">
        <v>44250.291666666664</v>
      </c>
      <c r="J14583" s="1">
        <v>0.821654520283195</v>
      </c>
      <c r="K14583" s="1" t="s">
        <v>62</v>
      </c>
      <c r="L14583" s="1" t="s">
        <v>1188</v>
      </c>
      <c r="M14583" s="3">
        <v>44250.310718796296</v>
      </c>
    </row>
    <row r="14584">
      <c r="A14584" s="1">
        <v>14582.0</v>
      </c>
      <c r="B14584" s="1" t="s">
        <v>582</v>
      </c>
      <c r="C14584" s="1" t="s">
        <v>25046</v>
      </c>
      <c r="D14584" s="1" t="s">
        <v>93</v>
      </c>
      <c r="E14584" s="1" t="s">
        <v>2474</v>
      </c>
      <c r="F14584" s="1" t="s">
        <v>586</v>
      </c>
      <c r="G14584" s="1" t="s">
        <v>17</v>
      </c>
      <c r="H14584" s="1">
        <v>45.0</v>
      </c>
      <c r="I14584" s="3">
        <v>43846.25</v>
      </c>
      <c r="J14584" s="1">
        <v>2.89585121681425</v>
      </c>
      <c r="K14584" s="1" t="s">
        <v>24</v>
      </c>
      <c r="M14584" s="3">
        <v>43846.28649675926</v>
      </c>
    </row>
    <row r="14585">
      <c r="A14585" s="1">
        <v>14583.0</v>
      </c>
      <c r="B14585" s="1" t="s">
        <v>1699</v>
      </c>
      <c r="C14585" s="1" t="s">
        <v>25047</v>
      </c>
      <c r="D14585" s="1" t="s">
        <v>701</v>
      </c>
      <c r="E14585" s="1" t="s">
        <v>7933</v>
      </c>
      <c r="F14585" s="1" t="s">
        <v>1702</v>
      </c>
      <c r="G14585" s="1" t="s">
        <v>35</v>
      </c>
      <c r="H14585" s="1">
        <v>45.0</v>
      </c>
      <c r="I14585" s="3">
        <v>44214.270833333336</v>
      </c>
      <c r="J14585" s="1">
        <v>5.4797363806563</v>
      </c>
      <c r="K14585" s="1" t="s">
        <v>24</v>
      </c>
      <c r="L14585" s="1" t="s">
        <v>1006</v>
      </c>
      <c r="M14585" s="3">
        <v>44214.302951481484</v>
      </c>
    </row>
    <row r="14586">
      <c r="A14586" s="1">
        <v>14584.0</v>
      </c>
      <c r="B14586" s="1" t="s">
        <v>25048</v>
      </c>
      <c r="C14586" s="1" t="s">
        <v>25049</v>
      </c>
      <c r="D14586" s="1" t="s">
        <v>2721</v>
      </c>
      <c r="E14586" s="1" t="s">
        <v>25050</v>
      </c>
      <c r="F14586" s="1" t="s">
        <v>25051</v>
      </c>
      <c r="G14586" s="1" t="s">
        <v>39</v>
      </c>
      <c r="H14586" s="1">
        <v>45.0</v>
      </c>
      <c r="I14586" s="3">
        <v>44126.666666666664</v>
      </c>
      <c r="J14586" s="1">
        <v>0.607229616683505</v>
      </c>
      <c r="K14586" s="1" t="s">
        <v>24</v>
      </c>
      <c r="M14586" s="3">
        <v>44126.70347678241</v>
      </c>
    </row>
    <row r="14587">
      <c r="A14587" s="1">
        <v>14585.0</v>
      </c>
      <c r="B14587" s="1" t="s">
        <v>224</v>
      </c>
      <c r="C14587" s="1" t="s">
        <v>25052</v>
      </c>
      <c r="D14587" s="1" t="s">
        <v>25053</v>
      </c>
      <c r="E14587" s="1" t="s">
        <v>25054</v>
      </c>
      <c r="F14587" s="1" t="s">
        <v>228</v>
      </c>
      <c r="G14587" s="1" t="s">
        <v>39</v>
      </c>
      <c r="H14587" s="1">
        <v>45.0</v>
      </c>
      <c r="I14587" s="3">
        <v>43502.625</v>
      </c>
      <c r="J14587" s="1">
        <v>0.0285007924455143</v>
      </c>
      <c r="K14587" s="1" t="s">
        <v>24</v>
      </c>
      <c r="M14587" s="3">
        <v>43502.52954836805</v>
      </c>
    </row>
    <row r="14588">
      <c r="A14588" s="1">
        <v>14586.0</v>
      </c>
      <c r="B14588" s="1" t="s">
        <v>2744</v>
      </c>
      <c r="C14588" s="1" t="s">
        <v>25055</v>
      </c>
      <c r="D14588" s="1" t="s">
        <v>2965</v>
      </c>
      <c r="E14588" s="1" t="s">
        <v>25056</v>
      </c>
      <c r="F14588" s="1" t="s">
        <v>2748</v>
      </c>
      <c r="G14588" s="1" t="s">
        <v>89</v>
      </c>
      <c r="H14588" s="1">
        <v>45.0</v>
      </c>
      <c r="I14588" s="3">
        <v>43866.79874740741</v>
      </c>
      <c r="J14588" s="1">
        <v>2.1061153005294</v>
      </c>
      <c r="K14588" s="1" t="s">
        <v>24</v>
      </c>
      <c r="M14588" s="3">
        <v>43866.83448037037</v>
      </c>
    </row>
    <row r="14589">
      <c r="A14589" s="1">
        <v>14587.0</v>
      </c>
      <c r="B14589" s="1" t="s">
        <v>768</v>
      </c>
      <c r="C14589" s="1" t="s">
        <v>25057</v>
      </c>
      <c r="D14589" s="1" t="s">
        <v>7647</v>
      </c>
      <c r="E14589" s="1" t="s">
        <v>25058</v>
      </c>
      <c r="F14589" s="1" t="s">
        <v>772</v>
      </c>
      <c r="G14589" s="1" t="s">
        <v>39</v>
      </c>
      <c r="H14589" s="1">
        <v>45.0</v>
      </c>
      <c r="I14589" s="3">
        <v>44193.645833333336</v>
      </c>
      <c r="J14589" s="1">
        <v>2.82544428282278</v>
      </c>
      <c r="K14589" s="1" t="s">
        <v>166</v>
      </c>
      <c r="M14589" s="3">
        <v>44193.67945189815</v>
      </c>
    </row>
    <row r="14590">
      <c r="A14590" s="1">
        <v>14588.0</v>
      </c>
      <c r="B14590" s="1" t="s">
        <v>1315</v>
      </c>
      <c r="C14590" s="1" t="s">
        <v>25059</v>
      </c>
      <c r="D14590" s="1" t="s">
        <v>411</v>
      </c>
      <c r="E14590" s="1" t="s">
        <v>7975</v>
      </c>
      <c r="F14590" s="1" t="s">
        <v>1319</v>
      </c>
      <c r="G14590" s="1" t="s">
        <v>17</v>
      </c>
      <c r="H14590" s="1">
        <v>45.0</v>
      </c>
      <c r="I14590" s="3">
        <v>43832.333333333336</v>
      </c>
      <c r="J14590" s="1">
        <v>0.214033116206502</v>
      </c>
      <c r="K14590" s="1" t="s">
        <v>18</v>
      </c>
      <c r="M14590" s="3">
        <v>43832.36525711806</v>
      </c>
    </row>
    <row r="14591">
      <c r="A14591" s="1">
        <v>14589.0</v>
      </c>
      <c r="B14591" s="1" t="s">
        <v>1289</v>
      </c>
      <c r="C14591" s="1" t="s">
        <v>25060</v>
      </c>
      <c r="D14591" s="1" t="s">
        <v>1666</v>
      </c>
      <c r="E14591" s="1" t="s">
        <v>1667</v>
      </c>
      <c r="F14591" s="1" t="s">
        <v>1293</v>
      </c>
      <c r="G14591" s="1" t="s">
        <v>35</v>
      </c>
      <c r="H14591" s="1">
        <v>45.0</v>
      </c>
      <c r="I14591" s="3">
        <v>43581.666666666664</v>
      </c>
      <c r="J14591" s="1">
        <v>0.298456603230801</v>
      </c>
      <c r="K14591" s="1" t="s">
        <v>24</v>
      </c>
      <c r="M14591" s="3">
        <v>43581.714133657406</v>
      </c>
    </row>
    <row r="14592">
      <c r="A14592" s="1">
        <v>14590.0</v>
      </c>
      <c r="B14592" s="1" t="s">
        <v>459</v>
      </c>
      <c r="C14592" s="1" t="s">
        <v>25061</v>
      </c>
      <c r="D14592" s="1" t="s">
        <v>461</v>
      </c>
      <c r="E14592" s="1" t="s">
        <v>8478</v>
      </c>
      <c r="F14592" s="1" t="s">
        <v>463</v>
      </c>
      <c r="G14592" s="1" t="s">
        <v>17</v>
      </c>
      <c r="H14592" s="1">
        <v>45.0</v>
      </c>
      <c r="I14592" s="3">
        <v>44159.625</v>
      </c>
      <c r="J14592" s="1">
        <v>1.3252788068595</v>
      </c>
      <c r="K14592" s="1" t="s">
        <v>24</v>
      </c>
      <c r="L14592" s="1" t="s">
        <v>464</v>
      </c>
      <c r="M14592" s="3">
        <v>44159.66667025463</v>
      </c>
    </row>
    <row r="14593">
      <c r="A14593" s="1">
        <v>14591.0</v>
      </c>
      <c r="B14593" s="1" t="s">
        <v>4581</v>
      </c>
      <c r="C14593" s="1" t="s">
        <v>25062</v>
      </c>
      <c r="D14593" s="1" t="s">
        <v>701</v>
      </c>
      <c r="E14593" s="1" t="s">
        <v>25063</v>
      </c>
      <c r="F14593" s="1" t="s">
        <v>4584</v>
      </c>
      <c r="G14593" s="1" t="s">
        <v>39</v>
      </c>
      <c r="H14593" s="1">
        <v>45.0</v>
      </c>
      <c r="I14593" s="3">
        <v>44183.291666666664</v>
      </c>
      <c r="J14593" s="1">
        <v>1.34673533589375</v>
      </c>
      <c r="K14593" s="1" t="s">
        <v>24</v>
      </c>
      <c r="M14593" s="3">
        <v>44183.34719846065</v>
      </c>
    </row>
    <row r="14594">
      <c r="A14594" s="1">
        <v>14592.0</v>
      </c>
      <c r="B14594" s="1" t="s">
        <v>114</v>
      </c>
      <c r="C14594" s="1" t="s">
        <v>25064</v>
      </c>
      <c r="D14594" s="1" t="s">
        <v>305</v>
      </c>
      <c r="E14594" s="1" t="s">
        <v>16293</v>
      </c>
      <c r="F14594" s="1" t="s">
        <v>118</v>
      </c>
      <c r="G14594" s="1" t="s">
        <v>17</v>
      </c>
      <c r="H14594" s="1">
        <v>45.0</v>
      </c>
      <c r="I14594" s="3">
        <v>44008.510416666664</v>
      </c>
      <c r="J14594" s="1">
        <v>1.50040675545655</v>
      </c>
      <c r="K14594" s="1" t="s">
        <v>24</v>
      </c>
      <c r="L14594" s="1" t="s">
        <v>1006</v>
      </c>
      <c r="M14594" s="3">
        <v>44008.54144582176</v>
      </c>
    </row>
    <row r="14595">
      <c r="A14595" s="1">
        <v>14593.0</v>
      </c>
      <c r="B14595" s="1" t="s">
        <v>6073</v>
      </c>
      <c r="C14595" s="1" t="s">
        <v>25065</v>
      </c>
      <c r="D14595" s="1" t="s">
        <v>110</v>
      </c>
      <c r="E14595" s="1" t="s">
        <v>25066</v>
      </c>
      <c r="F14595" s="1" t="s">
        <v>6076</v>
      </c>
      <c r="G14595" s="1" t="s">
        <v>39</v>
      </c>
      <c r="H14595" s="1">
        <v>45.0</v>
      </c>
      <c r="I14595" s="3">
        <v>43877.270833333336</v>
      </c>
      <c r="J14595" s="1">
        <v>1.82633460209174</v>
      </c>
      <c r="K14595" s="1" t="s">
        <v>56</v>
      </c>
      <c r="M14595" s="3">
        <v>43877.30730655092</v>
      </c>
    </row>
    <row r="14596">
      <c r="A14596" s="1">
        <v>14594.0</v>
      </c>
      <c r="B14596" s="1" t="s">
        <v>758</v>
      </c>
      <c r="C14596" s="1" t="s">
        <v>25067</v>
      </c>
      <c r="D14596" s="1" t="s">
        <v>5543</v>
      </c>
      <c r="E14596" s="1" t="s">
        <v>25068</v>
      </c>
      <c r="F14596" s="1" t="s">
        <v>762</v>
      </c>
      <c r="G14596" s="1" t="s">
        <v>39</v>
      </c>
      <c r="H14596" s="1">
        <v>45.0</v>
      </c>
      <c r="I14596" s="3">
        <v>43959.458333333336</v>
      </c>
      <c r="J14596" s="1">
        <v>1.91368480783862</v>
      </c>
      <c r="K14596" s="1" t="s">
        <v>159</v>
      </c>
      <c r="M14596" s="3">
        <v>43959.49089609954</v>
      </c>
    </row>
    <row r="14597">
      <c r="A14597" s="1">
        <v>14595.0</v>
      </c>
      <c r="B14597" s="1" t="s">
        <v>6874</v>
      </c>
      <c r="C14597" s="1" t="s">
        <v>25069</v>
      </c>
      <c r="D14597" s="1" t="s">
        <v>998</v>
      </c>
      <c r="E14597" s="1" t="s">
        <v>6876</v>
      </c>
      <c r="F14597" s="1" t="s">
        <v>6877</v>
      </c>
      <c r="G14597" s="1" t="s">
        <v>17</v>
      </c>
      <c r="H14597" s="1">
        <v>45.0</v>
      </c>
      <c r="I14597" s="3">
        <v>43805.291666666664</v>
      </c>
      <c r="J14597" s="1">
        <v>2.05570887089188</v>
      </c>
      <c r="K14597" s="1" t="s">
        <v>24</v>
      </c>
      <c r="M14597" s="3">
        <v>43805.327673912034</v>
      </c>
    </row>
    <row r="14598">
      <c r="A14598" s="1">
        <v>14596.0</v>
      </c>
      <c r="B14598" s="1" t="s">
        <v>141</v>
      </c>
      <c r="C14598" s="1" t="s">
        <v>25070</v>
      </c>
      <c r="D14598" s="1" t="s">
        <v>37</v>
      </c>
      <c r="E14598" s="1" t="s">
        <v>25071</v>
      </c>
      <c r="F14598" s="1" t="s">
        <v>144</v>
      </c>
      <c r="G14598" s="1" t="s">
        <v>89</v>
      </c>
      <c r="H14598" s="1">
        <v>45.0</v>
      </c>
      <c r="I14598" s="3">
        <v>44160.42399877315</v>
      </c>
      <c r="J14598" s="1">
        <v>0.0</v>
      </c>
      <c r="K14598" s="1" t="s">
        <v>46</v>
      </c>
      <c r="M14598" s="3">
        <v>44160.442311412036</v>
      </c>
    </row>
    <row r="14599">
      <c r="A14599" s="1">
        <v>14597.0</v>
      </c>
      <c r="B14599" s="1" t="s">
        <v>465</v>
      </c>
      <c r="C14599" s="1" t="s">
        <v>25072</v>
      </c>
      <c r="D14599" s="1" t="s">
        <v>99</v>
      </c>
      <c r="E14599" s="1" t="s">
        <v>467</v>
      </c>
      <c r="F14599" s="1" t="s">
        <v>468</v>
      </c>
      <c r="G14599" s="1" t="s">
        <v>17</v>
      </c>
      <c r="H14599" s="1">
        <v>45.0</v>
      </c>
      <c r="I14599" s="3">
        <v>44125.25</v>
      </c>
      <c r="J14599" s="1">
        <v>1.72707174172516</v>
      </c>
      <c r="K14599" s="1" t="s">
        <v>24</v>
      </c>
      <c r="M14599" s="3">
        <v>44125.29150375</v>
      </c>
    </row>
    <row r="14600">
      <c r="A14600" s="1">
        <v>14598.0</v>
      </c>
      <c r="B14600" s="1" t="s">
        <v>445</v>
      </c>
      <c r="C14600" s="1" t="s">
        <v>25073</v>
      </c>
      <c r="D14600" s="1" t="s">
        <v>32</v>
      </c>
      <c r="E14600" s="1" t="s">
        <v>3124</v>
      </c>
      <c r="F14600" s="1" t="s">
        <v>449</v>
      </c>
      <c r="G14600" s="1" t="s">
        <v>17</v>
      </c>
      <c r="H14600" s="1">
        <v>45.0</v>
      </c>
      <c r="I14600" s="3">
        <v>43812.5</v>
      </c>
      <c r="J14600" s="1">
        <v>2.96356177735894</v>
      </c>
      <c r="K14600" s="1" t="s">
        <v>24</v>
      </c>
      <c r="M14600" s="3">
        <v>43812.61265383102</v>
      </c>
    </row>
    <row r="14601">
      <c r="A14601" s="1">
        <v>14599.0</v>
      </c>
      <c r="B14601" s="1" t="s">
        <v>303</v>
      </c>
      <c r="C14601" s="1" t="s">
        <v>25074</v>
      </c>
      <c r="D14601" s="1" t="s">
        <v>305</v>
      </c>
      <c r="E14601" s="1" t="s">
        <v>1201</v>
      </c>
      <c r="F14601" s="1" t="s">
        <v>307</v>
      </c>
      <c r="G14601" s="1" t="s">
        <v>17</v>
      </c>
      <c r="H14601" s="1">
        <v>45.0</v>
      </c>
      <c r="I14601" s="3">
        <v>44011.416666666664</v>
      </c>
      <c r="J14601" s="1">
        <v>0.742538824475353</v>
      </c>
      <c r="K14601" s="1" t="s">
        <v>24</v>
      </c>
      <c r="M14601" s="3">
        <v>44011.44167478009</v>
      </c>
    </row>
    <row r="14602">
      <c r="A14602" s="1">
        <v>14600.0</v>
      </c>
      <c r="B14602" s="1" t="s">
        <v>354</v>
      </c>
      <c r="C14602" s="1" t="s">
        <v>25075</v>
      </c>
      <c r="D14602" s="1" t="s">
        <v>93</v>
      </c>
      <c r="E14602" s="1" t="s">
        <v>8519</v>
      </c>
      <c r="F14602" s="1" t="s">
        <v>358</v>
      </c>
      <c r="G14602" s="1" t="s">
        <v>35</v>
      </c>
      <c r="H14602" s="1">
        <v>45.0</v>
      </c>
      <c r="I14602" s="3">
        <v>43922.645833333336</v>
      </c>
      <c r="J14602" s="1">
        <v>1.25831162771698</v>
      </c>
      <c r="K14602" s="1" t="s">
        <v>24</v>
      </c>
      <c r="M14602" s="3">
        <v>43922.685336539354</v>
      </c>
    </row>
    <row r="14603">
      <c r="A14603" s="1">
        <v>14601.0</v>
      </c>
      <c r="B14603" s="1" t="s">
        <v>2885</v>
      </c>
      <c r="C14603" s="1" t="s">
        <v>25076</v>
      </c>
      <c r="D14603" s="1" t="s">
        <v>148</v>
      </c>
      <c r="E14603" s="1" t="s">
        <v>10306</v>
      </c>
      <c r="F14603" s="1" t="s">
        <v>2888</v>
      </c>
      <c r="G14603" s="1" t="s">
        <v>17</v>
      </c>
      <c r="H14603" s="1">
        <v>45.0</v>
      </c>
      <c r="I14603" s="3">
        <v>43816.25</v>
      </c>
      <c r="J14603" s="1">
        <v>1.24330095970875</v>
      </c>
      <c r="K14603" s="1" t="s">
        <v>24</v>
      </c>
      <c r="M14603" s="3">
        <v>43816.292921354165</v>
      </c>
    </row>
    <row r="14604">
      <c r="A14604" s="1">
        <v>14602.0</v>
      </c>
      <c r="B14604" s="1" t="s">
        <v>796</v>
      </c>
      <c r="C14604" s="1" t="s">
        <v>25077</v>
      </c>
      <c r="D14604" s="1" t="s">
        <v>1802</v>
      </c>
      <c r="E14604" s="1" t="s">
        <v>25078</v>
      </c>
      <c r="F14604" s="1" t="s">
        <v>799</v>
      </c>
      <c r="G14604" s="1" t="s">
        <v>39</v>
      </c>
      <c r="H14604" s="1">
        <v>45.0</v>
      </c>
      <c r="I14604" s="3">
        <v>44004.75</v>
      </c>
      <c r="J14604" s="1">
        <v>0.0</v>
      </c>
      <c r="K14604" s="1" t="s">
        <v>18</v>
      </c>
      <c r="L14604" s="1" t="s">
        <v>1883</v>
      </c>
      <c r="M14604" s="3">
        <v>44004.87012237268</v>
      </c>
    </row>
    <row r="14605">
      <c r="A14605" s="1">
        <v>14603.0</v>
      </c>
      <c r="B14605" s="1" t="s">
        <v>455</v>
      </c>
      <c r="C14605" s="1" t="s">
        <v>25079</v>
      </c>
      <c r="D14605" s="1" t="s">
        <v>310</v>
      </c>
      <c r="E14605" s="1" t="s">
        <v>457</v>
      </c>
      <c r="F14605" s="1" t="s">
        <v>458</v>
      </c>
      <c r="G14605" s="1" t="s">
        <v>17</v>
      </c>
      <c r="H14605" s="1">
        <v>45.0</v>
      </c>
      <c r="I14605" s="3">
        <v>44223.625</v>
      </c>
      <c r="J14605" s="1">
        <v>1.39423299185291</v>
      </c>
      <c r="K14605" s="1" t="s">
        <v>24</v>
      </c>
      <c r="L14605" s="1" t="s">
        <v>406</v>
      </c>
      <c r="M14605" s="3">
        <v>44223.61900777778</v>
      </c>
    </row>
    <row r="14606">
      <c r="A14606" s="1">
        <v>14604.0</v>
      </c>
      <c r="B14606" s="1" t="s">
        <v>9573</v>
      </c>
      <c r="C14606" s="1" t="s">
        <v>25080</v>
      </c>
      <c r="D14606" s="1" t="s">
        <v>560</v>
      </c>
      <c r="E14606" s="1" t="s">
        <v>9575</v>
      </c>
      <c r="F14606" s="1" t="s">
        <v>9576</v>
      </c>
      <c r="G14606" s="1" t="s">
        <v>17</v>
      </c>
      <c r="H14606" s="1">
        <v>45.0</v>
      </c>
      <c r="I14606" s="3">
        <v>43804.583333333336</v>
      </c>
      <c r="J14606" s="1">
        <v>1.46582282272236</v>
      </c>
      <c r="K14606" s="1" t="s">
        <v>24</v>
      </c>
      <c r="M14606" s="3">
        <v>43804.63328890046</v>
      </c>
    </row>
    <row r="14607">
      <c r="A14607" s="1">
        <v>14605.0</v>
      </c>
      <c r="B14607" s="1" t="s">
        <v>1599</v>
      </c>
      <c r="C14607" s="1" t="s">
        <v>25081</v>
      </c>
      <c r="D14607" s="1" t="s">
        <v>2729</v>
      </c>
      <c r="E14607" s="1" t="s">
        <v>2730</v>
      </c>
      <c r="F14607" s="1" t="s">
        <v>1603</v>
      </c>
      <c r="G14607" s="1" t="s">
        <v>17</v>
      </c>
      <c r="H14607" s="1">
        <v>45.0</v>
      </c>
      <c r="I14607" s="3">
        <v>44086.666666666664</v>
      </c>
      <c r="J14607" s="1">
        <v>2.53652722168224</v>
      </c>
      <c r="K14607" s="1" t="s">
        <v>62</v>
      </c>
      <c r="M14607" s="3">
        <v>44086.70102945602</v>
      </c>
    </row>
    <row r="14608">
      <c r="A14608" s="1">
        <v>14606.0</v>
      </c>
      <c r="B14608" s="1" t="s">
        <v>324</v>
      </c>
      <c r="C14608" s="1" t="s">
        <v>25082</v>
      </c>
      <c r="D14608" s="1" t="s">
        <v>326</v>
      </c>
      <c r="E14608" s="1" t="s">
        <v>4593</v>
      </c>
      <c r="F14608" s="1" t="s">
        <v>328</v>
      </c>
      <c r="G14608" s="1" t="s">
        <v>17</v>
      </c>
      <c r="H14608" s="1">
        <v>45.0</v>
      </c>
      <c r="I14608" s="3">
        <v>44127.625</v>
      </c>
      <c r="J14608" s="1">
        <v>0.0</v>
      </c>
      <c r="K14608" s="1" t="s">
        <v>24</v>
      </c>
      <c r="M14608" s="3">
        <v>44128.26983185185</v>
      </c>
    </row>
    <row r="14609">
      <c r="A14609" s="1">
        <v>14607.0</v>
      </c>
      <c r="B14609" s="1" t="s">
        <v>2581</v>
      </c>
      <c r="C14609" s="1" t="s">
        <v>25083</v>
      </c>
      <c r="D14609" s="1" t="s">
        <v>2583</v>
      </c>
      <c r="E14609" s="1" t="s">
        <v>2584</v>
      </c>
      <c r="F14609" s="1" t="s">
        <v>2585</v>
      </c>
      <c r="G14609" s="1" t="s">
        <v>17</v>
      </c>
      <c r="H14609" s="1">
        <v>45.0</v>
      </c>
      <c r="I14609" s="3">
        <v>43902.208333333336</v>
      </c>
      <c r="J14609" s="1">
        <v>1.14722478664015</v>
      </c>
      <c r="K14609" s="1" t="s">
        <v>159</v>
      </c>
      <c r="M14609" s="3">
        <v>43902.24096028935</v>
      </c>
    </row>
    <row r="14610">
      <c r="A14610" s="1">
        <v>14608.0</v>
      </c>
      <c r="B14610" s="1" t="s">
        <v>877</v>
      </c>
      <c r="C14610" s="1" t="s">
        <v>25084</v>
      </c>
      <c r="D14610" s="1" t="s">
        <v>879</v>
      </c>
      <c r="E14610" s="1" t="s">
        <v>25085</v>
      </c>
      <c r="F14610" s="1" t="s">
        <v>881</v>
      </c>
      <c r="G14610" s="1" t="s">
        <v>39</v>
      </c>
      <c r="H14610" s="1">
        <v>45.0</v>
      </c>
      <c r="I14610" s="3">
        <v>44149.708333333336</v>
      </c>
      <c r="J14610" s="1">
        <v>4.18165203479927</v>
      </c>
      <c r="K14610" s="1" t="s">
        <v>24</v>
      </c>
      <c r="L14610" s="1" t="s">
        <v>882</v>
      </c>
      <c r="M14610" s="3">
        <v>44149.739785185186</v>
      </c>
    </row>
    <row r="14611">
      <c r="A14611" s="1">
        <v>14609.0</v>
      </c>
      <c r="B14611" s="1" t="s">
        <v>239</v>
      </c>
      <c r="C14611" s="1" t="s">
        <v>25086</v>
      </c>
      <c r="D14611" s="1" t="s">
        <v>630</v>
      </c>
      <c r="E14611" s="1" t="s">
        <v>11287</v>
      </c>
      <c r="F14611" s="1" t="s">
        <v>243</v>
      </c>
      <c r="G14611" s="1" t="s">
        <v>35</v>
      </c>
      <c r="H14611" s="1">
        <v>45.0</v>
      </c>
      <c r="I14611" s="3">
        <v>43963.25</v>
      </c>
      <c r="J14611" s="1">
        <v>0.0</v>
      </c>
      <c r="K14611" s="1" t="s">
        <v>46</v>
      </c>
      <c r="M14611" s="3">
        <v>43963.282432395834</v>
      </c>
    </row>
    <row r="14612">
      <c r="A14612" s="1">
        <v>14610.0</v>
      </c>
      <c r="B14612" s="1" t="s">
        <v>2864</v>
      </c>
      <c r="C14612" s="1" t="s">
        <v>25087</v>
      </c>
      <c r="D14612" s="1" t="s">
        <v>411</v>
      </c>
      <c r="E14612" s="1" t="s">
        <v>3917</v>
      </c>
      <c r="F14612" s="1" t="s">
        <v>2867</v>
      </c>
      <c r="G14612" s="1" t="s">
        <v>17</v>
      </c>
      <c r="H14612" s="1">
        <v>45.0</v>
      </c>
      <c r="I14612" s="3">
        <v>43845.25</v>
      </c>
      <c r="J14612" s="1">
        <v>0.731932486074202</v>
      </c>
      <c r="K14612" s="1" t="s">
        <v>62</v>
      </c>
      <c r="M14612" s="3">
        <v>43845.29172237268</v>
      </c>
    </row>
    <row r="14613">
      <c r="A14613" s="1">
        <v>14611.0</v>
      </c>
      <c r="B14613" s="1" t="s">
        <v>455</v>
      </c>
      <c r="C14613" s="1" t="s">
        <v>25088</v>
      </c>
      <c r="D14613" s="1" t="s">
        <v>116</v>
      </c>
      <c r="E14613" s="1" t="s">
        <v>546</v>
      </c>
      <c r="F14613" s="1" t="s">
        <v>458</v>
      </c>
      <c r="G14613" s="1" t="s">
        <v>17</v>
      </c>
      <c r="H14613" s="1">
        <v>45.0</v>
      </c>
      <c r="I14613" s="3">
        <v>44015.3125</v>
      </c>
      <c r="J14613" s="1">
        <v>0.636463985914663</v>
      </c>
      <c r="K14613" s="1" t="s">
        <v>24</v>
      </c>
      <c r="L14613" s="1" t="s">
        <v>406</v>
      </c>
      <c r="M14613" s="3">
        <v>44015.366275416665</v>
      </c>
    </row>
    <row r="14614">
      <c r="A14614" s="1">
        <v>14612.0</v>
      </c>
      <c r="B14614" s="1" t="s">
        <v>549</v>
      </c>
      <c r="C14614" s="1" t="s">
        <v>25089</v>
      </c>
      <c r="D14614" s="1" t="s">
        <v>470</v>
      </c>
      <c r="E14614" s="1" t="s">
        <v>551</v>
      </c>
      <c r="F14614" s="1" t="s">
        <v>552</v>
      </c>
      <c r="G14614" s="1" t="s">
        <v>17</v>
      </c>
      <c r="H14614" s="1">
        <v>45.0</v>
      </c>
      <c r="I14614" s="3">
        <v>44070.291666666664</v>
      </c>
      <c r="J14614" s="1">
        <v>0.239103260026299</v>
      </c>
      <c r="K14614" s="1" t="s">
        <v>24</v>
      </c>
      <c r="L14614" s="1" t="s">
        <v>940</v>
      </c>
      <c r="M14614" s="3">
        <v>44070.32400759259</v>
      </c>
    </row>
    <row r="14615">
      <c r="A14615" s="1">
        <v>14613.0</v>
      </c>
      <c r="B14615" s="1" t="s">
        <v>2885</v>
      </c>
      <c r="C14615" s="1" t="s">
        <v>25090</v>
      </c>
      <c r="D14615" s="1" t="s">
        <v>461</v>
      </c>
      <c r="E14615" s="1" t="s">
        <v>10306</v>
      </c>
      <c r="F14615" s="1" t="s">
        <v>2888</v>
      </c>
      <c r="G14615" s="1" t="s">
        <v>17</v>
      </c>
      <c r="H14615" s="1">
        <v>45.0</v>
      </c>
      <c r="I14615" s="3">
        <v>43811.5</v>
      </c>
      <c r="J14615" s="1">
        <v>1.25665056513394</v>
      </c>
      <c r="K14615" s="1" t="s">
        <v>24</v>
      </c>
      <c r="M14615" s="3">
        <v>43811.52458615741</v>
      </c>
    </row>
    <row r="14616">
      <c r="A14616" s="1">
        <v>14614.0</v>
      </c>
      <c r="B14616" s="1" t="s">
        <v>389</v>
      </c>
      <c r="C14616" s="1" t="s">
        <v>25091</v>
      </c>
      <c r="D14616" s="1" t="s">
        <v>588</v>
      </c>
      <c r="E14616" s="1" t="s">
        <v>10064</v>
      </c>
      <c r="F14616" s="1" t="s">
        <v>393</v>
      </c>
      <c r="G14616" s="1" t="s">
        <v>17</v>
      </c>
      <c r="H14616" s="1">
        <v>45.0</v>
      </c>
      <c r="I14616" s="3">
        <v>43904.333333333336</v>
      </c>
      <c r="J14616" s="1">
        <v>1.89932519537816</v>
      </c>
      <c r="K14616" s="1" t="s">
        <v>18</v>
      </c>
      <c r="M14616" s="3">
        <v>43904.372664282404</v>
      </c>
    </row>
    <row r="14617">
      <c r="A14617" s="1">
        <v>14615.0</v>
      </c>
      <c r="B14617" s="1" t="s">
        <v>2944</v>
      </c>
      <c r="C14617" s="1" t="s">
        <v>25092</v>
      </c>
      <c r="D14617" s="1" t="s">
        <v>818</v>
      </c>
      <c r="E14617" s="1" t="s">
        <v>25093</v>
      </c>
      <c r="F14617" s="1" t="s">
        <v>2947</v>
      </c>
      <c r="G14617" s="1" t="s">
        <v>39</v>
      </c>
      <c r="H14617" s="1">
        <v>45.0</v>
      </c>
      <c r="I14617" s="3">
        <v>44222.25</v>
      </c>
      <c r="J14617" s="1">
        <v>3.36879430885362</v>
      </c>
      <c r="K14617" s="1" t="s">
        <v>18</v>
      </c>
      <c r="L14617" s="1" t="s">
        <v>1047</v>
      </c>
      <c r="M14617" s="3">
        <v>44222.29337190972</v>
      </c>
    </row>
    <row r="14618">
      <c r="A14618" s="1">
        <v>14616.0</v>
      </c>
      <c r="B14618" s="1" t="s">
        <v>303</v>
      </c>
      <c r="C14618" s="1" t="s">
        <v>25094</v>
      </c>
      <c r="D14618" s="1" t="s">
        <v>305</v>
      </c>
      <c r="E14618" s="1" t="s">
        <v>4497</v>
      </c>
      <c r="F14618" s="1" t="s">
        <v>307</v>
      </c>
      <c r="G14618" s="1" t="s">
        <v>17</v>
      </c>
      <c r="H14618" s="1">
        <v>45.0</v>
      </c>
      <c r="I14618" s="3">
        <v>43985.229166666664</v>
      </c>
      <c r="J14618" s="1">
        <v>1.69068096104939</v>
      </c>
      <c r="K14618" s="1" t="s">
        <v>24</v>
      </c>
      <c r="M14618" s="3">
        <v>43985.28430876158</v>
      </c>
    </row>
    <row r="14619">
      <c r="A14619" s="1">
        <v>14617.0</v>
      </c>
      <c r="B14619" s="1" t="s">
        <v>9323</v>
      </c>
      <c r="C14619" s="1" t="s">
        <v>25095</v>
      </c>
      <c r="D14619" s="1" t="s">
        <v>1988</v>
      </c>
      <c r="E14619" s="1" t="s">
        <v>25096</v>
      </c>
      <c r="F14619" s="1" t="s">
        <v>9326</v>
      </c>
      <c r="G14619" s="1" t="s">
        <v>89</v>
      </c>
      <c r="H14619" s="1">
        <v>45.0</v>
      </c>
      <c r="I14619" s="3">
        <v>43882.685233958335</v>
      </c>
      <c r="J14619" s="1">
        <v>0.694279934751513</v>
      </c>
      <c r="K14619" s="1" t="s">
        <v>1376</v>
      </c>
      <c r="M14619" s="3">
        <v>43882.705167534725</v>
      </c>
    </row>
    <row r="14620">
      <c r="A14620" s="1">
        <v>14618.0</v>
      </c>
      <c r="B14620" s="1" t="s">
        <v>465</v>
      </c>
      <c r="C14620" s="1" t="s">
        <v>25097</v>
      </c>
      <c r="D14620" s="1" t="s">
        <v>3259</v>
      </c>
      <c r="E14620" s="1" t="s">
        <v>8267</v>
      </c>
      <c r="F14620" s="1" t="s">
        <v>468</v>
      </c>
      <c r="G14620" s="1" t="s">
        <v>17</v>
      </c>
      <c r="H14620" s="1">
        <v>45.0</v>
      </c>
      <c r="I14620" s="3">
        <v>43836.25</v>
      </c>
      <c r="J14620" s="1">
        <v>0.933567816514835</v>
      </c>
      <c r="K14620" s="1" t="s">
        <v>24</v>
      </c>
      <c r="M14620" s="3">
        <v>43836.28053069444</v>
      </c>
    </row>
    <row r="14621">
      <c r="A14621" s="1">
        <v>14619.0</v>
      </c>
      <c r="B14621" s="1" t="s">
        <v>389</v>
      </c>
      <c r="C14621" s="1" t="s">
        <v>25098</v>
      </c>
      <c r="D14621" s="1" t="s">
        <v>818</v>
      </c>
      <c r="E14621" s="1" t="s">
        <v>2550</v>
      </c>
      <c r="F14621" s="1" t="s">
        <v>393</v>
      </c>
      <c r="G14621" s="1" t="s">
        <v>17</v>
      </c>
      <c r="H14621" s="1">
        <v>45.0</v>
      </c>
      <c r="I14621" s="3">
        <v>44148.291666666664</v>
      </c>
      <c r="J14621" s="1">
        <v>0.751379983015604</v>
      </c>
      <c r="K14621" s="1" t="s">
        <v>18</v>
      </c>
      <c r="M14621" s="3">
        <v>44148.33807575231</v>
      </c>
    </row>
    <row r="14622">
      <c r="A14622" s="1">
        <v>14620.0</v>
      </c>
      <c r="B14622" s="1" t="s">
        <v>953</v>
      </c>
      <c r="C14622" s="1" t="s">
        <v>25099</v>
      </c>
      <c r="D14622" s="1" t="s">
        <v>1802</v>
      </c>
      <c r="E14622" s="1" t="s">
        <v>2170</v>
      </c>
      <c r="F14622" s="1" t="s">
        <v>1040</v>
      </c>
      <c r="G14622" s="1" t="s">
        <v>17</v>
      </c>
      <c r="H14622" s="1">
        <v>45.0</v>
      </c>
      <c r="I14622" s="3">
        <v>43915.166666666664</v>
      </c>
      <c r="J14622" s="1">
        <v>2.04066431671863</v>
      </c>
      <c r="K14622" s="1" t="s">
        <v>18</v>
      </c>
      <c r="M14622" s="3">
        <v>43915.20218233796</v>
      </c>
    </row>
    <row r="14623">
      <c r="A14623" s="1">
        <v>14621.0</v>
      </c>
      <c r="B14623" s="1" t="s">
        <v>9399</v>
      </c>
      <c r="C14623" s="1" t="s">
        <v>25100</v>
      </c>
      <c r="D14623" s="1" t="s">
        <v>211</v>
      </c>
      <c r="E14623" s="1" t="s">
        <v>9401</v>
      </c>
      <c r="F14623" s="1" t="s">
        <v>9402</v>
      </c>
      <c r="G14623" s="1" t="s">
        <v>17</v>
      </c>
      <c r="H14623" s="1">
        <v>45.0</v>
      </c>
      <c r="I14623" s="3">
        <v>44167.291666666664</v>
      </c>
      <c r="J14623" s="1">
        <v>4.66060729053322</v>
      </c>
      <c r="K14623" s="1" t="s">
        <v>24</v>
      </c>
      <c r="L14623" s="1" t="s">
        <v>741</v>
      </c>
      <c r="M14623" s="3">
        <v>44167.357013726854</v>
      </c>
    </row>
    <row r="14624">
      <c r="A14624" s="1">
        <v>14622.0</v>
      </c>
      <c r="B14624" s="1" t="s">
        <v>896</v>
      </c>
      <c r="C14624" s="1" t="s">
        <v>25101</v>
      </c>
      <c r="D14624" s="1" t="s">
        <v>7221</v>
      </c>
      <c r="E14624" s="1" t="s">
        <v>13826</v>
      </c>
      <c r="F14624" s="1" t="s">
        <v>900</v>
      </c>
      <c r="G14624" s="1" t="s">
        <v>17</v>
      </c>
      <c r="H14624" s="1">
        <v>45.0</v>
      </c>
      <c r="I14624" s="3">
        <v>44165.270833333336</v>
      </c>
      <c r="J14624" s="1">
        <v>2.75546117155198</v>
      </c>
      <c r="K14624" s="1" t="s">
        <v>24</v>
      </c>
      <c r="L14624" s="1" t="s">
        <v>741</v>
      </c>
      <c r="M14624" s="3">
        <v>44165.30674533565</v>
      </c>
    </row>
    <row r="14625">
      <c r="A14625" s="1">
        <v>14623.0</v>
      </c>
      <c r="B14625" s="1" t="s">
        <v>742</v>
      </c>
      <c r="C14625" s="1" t="s">
        <v>25102</v>
      </c>
      <c r="D14625" s="1" t="s">
        <v>148</v>
      </c>
      <c r="E14625" s="1" t="s">
        <v>13155</v>
      </c>
      <c r="F14625" s="1" t="s">
        <v>746</v>
      </c>
      <c r="G14625" s="1" t="s">
        <v>35</v>
      </c>
      <c r="H14625" s="1">
        <v>45.0</v>
      </c>
      <c r="I14625" s="3">
        <v>43826.541666666664</v>
      </c>
      <c r="J14625" s="1">
        <v>1.66480080190608</v>
      </c>
      <c r="K14625" s="1" t="s">
        <v>24</v>
      </c>
      <c r="M14625" s="3">
        <v>43826.597388298615</v>
      </c>
    </row>
    <row r="14626">
      <c r="A14626" s="1">
        <v>14624.0</v>
      </c>
      <c r="B14626" s="1" t="s">
        <v>1858</v>
      </c>
      <c r="C14626" s="1" t="s">
        <v>25103</v>
      </c>
      <c r="D14626" s="1" t="s">
        <v>818</v>
      </c>
      <c r="E14626" s="1" t="s">
        <v>23009</v>
      </c>
      <c r="F14626" s="1" t="s">
        <v>1861</v>
      </c>
      <c r="G14626" s="1" t="s">
        <v>17</v>
      </c>
      <c r="H14626" s="1">
        <v>45.0</v>
      </c>
      <c r="I14626" s="3">
        <v>44151.166666666664</v>
      </c>
      <c r="J14626" s="1">
        <v>2.84827041752457</v>
      </c>
      <c r="K14626" s="1" t="s">
        <v>18</v>
      </c>
      <c r="L14626" s="1" t="s">
        <v>1047</v>
      </c>
      <c r="M14626" s="3">
        <v>44151.212668113425</v>
      </c>
    </row>
    <row r="14627">
      <c r="A14627" s="1">
        <v>14625.0</v>
      </c>
      <c r="B14627" s="1" t="s">
        <v>2891</v>
      </c>
      <c r="C14627" s="1" t="s">
        <v>25104</v>
      </c>
      <c r="D14627" s="1" t="s">
        <v>522</v>
      </c>
      <c r="E14627" s="1" t="s">
        <v>12622</v>
      </c>
      <c r="F14627" s="1" t="s">
        <v>2894</v>
      </c>
      <c r="G14627" s="1" t="s">
        <v>35</v>
      </c>
      <c r="H14627" s="1">
        <v>45.0</v>
      </c>
      <c r="I14627" s="3">
        <v>44168.229166666664</v>
      </c>
      <c r="J14627" s="1">
        <v>0.432118777536027</v>
      </c>
      <c r="K14627" s="1" t="s">
        <v>46</v>
      </c>
      <c r="M14627" s="3">
        <v>44168.26250013889</v>
      </c>
    </row>
    <row r="14628">
      <c r="A14628" s="1">
        <v>14626.0</v>
      </c>
      <c r="B14628" s="1" t="s">
        <v>450</v>
      </c>
      <c r="C14628" s="1" t="s">
        <v>25105</v>
      </c>
      <c r="D14628" s="1" t="s">
        <v>1140</v>
      </c>
      <c r="E14628" s="1" t="s">
        <v>25106</v>
      </c>
      <c r="F14628" s="1" t="s">
        <v>454</v>
      </c>
      <c r="G14628" s="1" t="s">
        <v>39</v>
      </c>
      <c r="H14628" s="1">
        <v>45.0</v>
      </c>
      <c r="I14628" s="3">
        <v>44049.65625</v>
      </c>
      <c r="J14628" s="1">
        <v>3.15412778930373</v>
      </c>
      <c r="K14628" s="1" t="s">
        <v>24</v>
      </c>
      <c r="L14628" s="1" t="s">
        <v>238</v>
      </c>
      <c r="M14628" s="3">
        <v>44049.696769236114</v>
      </c>
    </row>
    <row r="14629">
      <c r="A14629" s="1">
        <v>14627.0</v>
      </c>
      <c r="B14629" s="1" t="s">
        <v>303</v>
      </c>
      <c r="C14629" s="1" t="s">
        <v>25107</v>
      </c>
      <c r="D14629" s="1" t="s">
        <v>305</v>
      </c>
      <c r="E14629" s="1" t="s">
        <v>1295</v>
      </c>
      <c r="F14629" s="1" t="s">
        <v>307</v>
      </c>
      <c r="G14629" s="1" t="s">
        <v>17</v>
      </c>
      <c r="H14629" s="1">
        <v>45.0</v>
      </c>
      <c r="I14629" s="3">
        <v>43850.229166666664</v>
      </c>
      <c r="J14629" s="1">
        <v>2.36288042643712</v>
      </c>
      <c r="K14629" s="1" t="s">
        <v>24</v>
      </c>
      <c r="M14629" s="3">
        <v>43850.25926824074</v>
      </c>
    </row>
    <row r="14630">
      <c r="A14630" s="1">
        <v>14628.0</v>
      </c>
      <c r="B14630" s="1" t="s">
        <v>7695</v>
      </c>
      <c r="C14630" s="1" t="s">
        <v>25108</v>
      </c>
      <c r="D14630" s="1" t="s">
        <v>19582</v>
      </c>
      <c r="E14630" s="1" t="s">
        <v>25109</v>
      </c>
      <c r="F14630" s="1" t="s">
        <v>7698</v>
      </c>
      <c r="G14630" s="1" t="s">
        <v>89</v>
      </c>
      <c r="H14630" s="1">
        <v>45.0</v>
      </c>
      <c r="I14630" s="3">
        <v>43875.63741537037</v>
      </c>
      <c r="J14630" s="1">
        <v>2.74259969521376</v>
      </c>
      <c r="K14630" s="1" t="s">
        <v>218</v>
      </c>
      <c r="M14630" s="3">
        <v>43875.64249226852</v>
      </c>
    </row>
    <row r="14631">
      <c r="A14631" s="1">
        <v>14629.0</v>
      </c>
      <c r="B14631" s="1" t="s">
        <v>78</v>
      </c>
      <c r="C14631" s="1" t="s">
        <v>25110</v>
      </c>
      <c r="D14631" s="1" t="s">
        <v>86</v>
      </c>
      <c r="E14631" s="1" t="s">
        <v>81</v>
      </c>
      <c r="F14631" s="1" t="s">
        <v>82</v>
      </c>
      <c r="G14631" s="1" t="s">
        <v>17</v>
      </c>
      <c r="H14631" s="1">
        <v>45.0</v>
      </c>
      <c r="I14631" s="3">
        <v>43879.229166666664</v>
      </c>
      <c r="J14631" s="1">
        <v>1.46177149971496</v>
      </c>
      <c r="K14631" s="1" t="s">
        <v>83</v>
      </c>
      <c r="M14631" s="3">
        <v>43879.253759085645</v>
      </c>
    </row>
    <row r="14632">
      <c r="A14632" s="1">
        <v>14630.0</v>
      </c>
      <c r="B14632" s="1" t="s">
        <v>345</v>
      </c>
      <c r="C14632" s="1" t="s">
        <v>25111</v>
      </c>
      <c r="D14632" s="1" t="s">
        <v>2820</v>
      </c>
      <c r="E14632" s="1" t="s">
        <v>348</v>
      </c>
      <c r="F14632" s="1" t="s">
        <v>349</v>
      </c>
      <c r="G14632" s="1" t="s">
        <v>17</v>
      </c>
      <c r="H14632" s="1">
        <v>45.0</v>
      </c>
      <c r="I14632" s="3">
        <v>43743.666666666664</v>
      </c>
      <c r="J14632" s="1">
        <v>24.554638286251</v>
      </c>
      <c r="K14632" s="1" t="s">
        <v>24</v>
      </c>
      <c r="M14632" s="3">
        <v>43744.701498703704</v>
      </c>
    </row>
    <row r="14633">
      <c r="A14633" s="1">
        <v>14631.0</v>
      </c>
      <c r="B14633" s="1" t="s">
        <v>11167</v>
      </c>
      <c r="C14633" s="1" t="s">
        <v>25112</v>
      </c>
      <c r="D14633" s="1" t="s">
        <v>7158</v>
      </c>
      <c r="E14633" s="1" t="s">
        <v>23341</v>
      </c>
      <c r="F14633" s="1" t="s">
        <v>11170</v>
      </c>
      <c r="G14633" s="1" t="s">
        <v>17</v>
      </c>
      <c r="H14633" s="1">
        <v>45.0</v>
      </c>
      <c r="I14633" s="3">
        <v>44148.375</v>
      </c>
      <c r="J14633" s="1">
        <v>1.71667481940634</v>
      </c>
      <c r="K14633" s="1" t="s">
        <v>56</v>
      </c>
      <c r="L14633" s="1" t="s">
        <v>3023</v>
      </c>
      <c r="M14633" s="3">
        <v>44148.406069386576</v>
      </c>
    </row>
    <row r="14634">
      <c r="A14634" s="1">
        <v>14632.0</v>
      </c>
      <c r="B14634" s="1" t="s">
        <v>319</v>
      </c>
      <c r="C14634" s="1" t="s">
        <v>25113</v>
      </c>
      <c r="D14634" s="1" t="s">
        <v>321</v>
      </c>
      <c r="E14634" s="1" t="s">
        <v>25114</v>
      </c>
      <c r="F14634" s="1" t="s">
        <v>323</v>
      </c>
      <c r="G14634" s="1" t="s">
        <v>39</v>
      </c>
      <c r="H14634" s="1">
        <v>45.0</v>
      </c>
      <c r="I14634" s="3">
        <v>43926.625</v>
      </c>
      <c r="J14634" s="1">
        <v>1.6551868519901</v>
      </c>
      <c r="K14634" s="1" t="s">
        <v>24</v>
      </c>
      <c r="M14634" s="3">
        <v>43926.65693925926</v>
      </c>
    </row>
    <row r="14635">
      <c r="A14635" s="1">
        <v>14633.0</v>
      </c>
      <c r="B14635" s="1" t="s">
        <v>887</v>
      </c>
      <c r="C14635" s="1" t="s">
        <v>25115</v>
      </c>
      <c r="D14635" s="1" t="s">
        <v>4372</v>
      </c>
      <c r="E14635" s="1" t="s">
        <v>25116</v>
      </c>
      <c r="F14635" s="1" t="s">
        <v>891</v>
      </c>
      <c r="G14635" s="1" t="s">
        <v>39</v>
      </c>
      <c r="H14635" s="1">
        <v>45.0</v>
      </c>
      <c r="I14635" s="3">
        <v>43900.3125</v>
      </c>
      <c r="J14635" s="1">
        <v>1.46526078399198</v>
      </c>
      <c r="K14635" s="1" t="s">
        <v>24</v>
      </c>
      <c r="M14635" s="3">
        <v>43900.340018344905</v>
      </c>
    </row>
    <row r="14636">
      <c r="A14636" s="1">
        <v>14634.0</v>
      </c>
      <c r="B14636" s="1" t="s">
        <v>3949</v>
      </c>
      <c r="C14636" s="1" t="s">
        <v>25117</v>
      </c>
      <c r="D14636" s="1" t="s">
        <v>1531</v>
      </c>
      <c r="E14636" s="1" t="s">
        <v>3951</v>
      </c>
      <c r="F14636" s="1" t="s">
        <v>3952</v>
      </c>
      <c r="G14636" s="1" t="s">
        <v>17</v>
      </c>
      <c r="H14636" s="1">
        <v>45.0</v>
      </c>
      <c r="I14636" s="3">
        <v>43739.291666666664</v>
      </c>
      <c r="J14636" s="1">
        <v>0.73717695859039</v>
      </c>
      <c r="K14636" s="1" t="s">
        <v>18</v>
      </c>
      <c r="M14636" s="3">
        <v>43739.31985408565</v>
      </c>
    </row>
    <row r="14637">
      <c r="A14637" s="1">
        <v>14635.0</v>
      </c>
      <c r="B14637" s="1" t="s">
        <v>792</v>
      </c>
      <c r="C14637" s="1" t="s">
        <v>25118</v>
      </c>
      <c r="D14637" s="1" t="s">
        <v>578</v>
      </c>
      <c r="E14637" s="1" t="s">
        <v>3722</v>
      </c>
      <c r="F14637" s="1" t="s">
        <v>795</v>
      </c>
      <c r="G14637" s="1" t="s">
        <v>17</v>
      </c>
      <c r="H14637" s="1">
        <v>45.0</v>
      </c>
      <c r="I14637" s="3">
        <v>44132.1875</v>
      </c>
      <c r="J14637" s="1">
        <v>3.03067739050788</v>
      </c>
      <c r="K14637" s="1" t="s">
        <v>18</v>
      </c>
      <c r="M14637" s="3">
        <v>44132.20782657407</v>
      </c>
    </row>
    <row r="14638">
      <c r="A14638" s="1">
        <v>14636.0</v>
      </c>
      <c r="B14638" s="1" t="s">
        <v>161</v>
      </c>
      <c r="C14638" s="1" t="s">
        <v>25119</v>
      </c>
      <c r="D14638" s="1" t="s">
        <v>315</v>
      </c>
      <c r="E14638" s="1" t="s">
        <v>16209</v>
      </c>
      <c r="F14638" s="1" t="s">
        <v>165</v>
      </c>
      <c r="G14638" s="1" t="s">
        <v>35</v>
      </c>
      <c r="H14638" s="1">
        <v>45.0</v>
      </c>
      <c r="I14638" s="3">
        <v>44245.208333333336</v>
      </c>
      <c r="J14638" s="1">
        <v>1.39855999906595</v>
      </c>
      <c r="K14638" s="1" t="s">
        <v>166</v>
      </c>
      <c r="L14638" s="1" t="s">
        <v>167</v>
      </c>
      <c r="M14638" s="3">
        <v>44245.26009679398</v>
      </c>
    </row>
    <row r="14639">
      <c r="A14639" s="1">
        <v>14637.0</v>
      </c>
      <c r="B14639" s="1" t="s">
        <v>161</v>
      </c>
      <c r="C14639" s="1" t="s">
        <v>25120</v>
      </c>
      <c r="D14639" s="1" t="s">
        <v>3699</v>
      </c>
      <c r="E14639" s="1" t="s">
        <v>3700</v>
      </c>
      <c r="F14639" s="1" t="s">
        <v>165</v>
      </c>
      <c r="G14639" s="1" t="s">
        <v>17</v>
      </c>
      <c r="H14639" s="1">
        <v>45.0</v>
      </c>
      <c r="I14639" s="3">
        <v>44127.208333333336</v>
      </c>
      <c r="J14639" s="1">
        <v>0.999048626609583</v>
      </c>
      <c r="K14639" s="1" t="s">
        <v>166</v>
      </c>
      <c r="L14639" s="1" t="s">
        <v>167</v>
      </c>
      <c r="M14639" s="3">
        <v>44127.23906224537</v>
      </c>
    </row>
    <row r="14640">
      <c r="A14640" s="1">
        <v>14638.0</v>
      </c>
      <c r="B14640" s="1" t="s">
        <v>3724</v>
      </c>
      <c r="C14640" s="1" t="s">
        <v>25121</v>
      </c>
      <c r="D14640" s="1" t="s">
        <v>4935</v>
      </c>
      <c r="E14640" s="1" t="s">
        <v>25122</v>
      </c>
      <c r="F14640" s="1" t="s">
        <v>3727</v>
      </c>
      <c r="G14640" s="1" t="s">
        <v>39</v>
      </c>
      <c r="H14640" s="1">
        <v>45.0</v>
      </c>
      <c r="I14640" s="3">
        <v>44235.6875</v>
      </c>
      <c r="J14640" s="1">
        <v>1.98297150157448</v>
      </c>
      <c r="K14640" s="1" t="s">
        <v>218</v>
      </c>
      <c r="L14640" s="1" t="s">
        <v>287</v>
      </c>
      <c r="M14640" s="3">
        <v>44235.715658587964</v>
      </c>
    </row>
    <row r="14641">
      <c r="A14641" s="1">
        <v>14639.0</v>
      </c>
      <c r="B14641" s="1" t="s">
        <v>319</v>
      </c>
      <c r="C14641" s="1" t="s">
        <v>25123</v>
      </c>
      <c r="D14641" s="1" t="s">
        <v>321</v>
      </c>
      <c r="E14641" s="1" t="s">
        <v>25124</v>
      </c>
      <c r="F14641" s="1" t="s">
        <v>323</v>
      </c>
      <c r="G14641" s="1" t="s">
        <v>39</v>
      </c>
      <c r="H14641" s="1">
        <v>45.0</v>
      </c>
      <c r="I14641" s="3">
        <v>44021.28125</v>
      </c>
      <c r="J14641" s="1">
        <v>1.34234809607302</v>
      </c>
      <c r="K14641" s="1" t="s">
        <v>24</v>
      </c>
      <c r="M14641" s="3">
        <v>44021.31624414352</v>
      </c>
    </row>
    <row r="14642">
      <c r="A14642" s="1">
        <v>14640.0</v>
      </c>
      <c r="B14642" s="1" t="s">
        <v>319</v>
      </c>
      <c r="C14642" s="1" t="s">
        <v>25125</v>
      </c>
      <c r="D14642" s="1" t="s">
        <v>321</v>
      </c>
      <c r="E14642" s="1" t="s">
        <v>25126</v>
      </c>
      <c r="F14642" s="1" t="s">
        <v>323</v>
      </c>
      <c r="G14642" s="1" t="s">
        <v>39</v>
      </c>
      <c r="H14642" s="1">
        <v>45.0</v>
      </c>
      <c r="I14642" s="3">
        <v>44162.291666666664</v>
      </c>
      <c r="J14642" s="1">
        <v>0.495049483463784</v>
      </c>
      <c r="K14642" s="1" t="s">
        <v>24</v>
      </c>
      <c r="M14642" s="3">
        <v>44164.342963773146</v>
      </c>
    </row>
    <row r="14643">
      <c r="A14643" s="1">
        <v>14641.0</v>
      </c>
      <c r="B14643" s="1" t="s">
        <v>119</v>
      </c>
      <c r="C14643" s="1" t="s">
        <v>25127</v>
      </c>
      <c r="D14643" s="1" t="s">
        <v>12274</v>
      </c>
      <c r="E14643" s="1" t="s">
        <v>25128</v>
      </c>
      <c r="F14643" s="1" t="s">
        <v>123</v>
      </c>
      <c r="G14643" s="1" t="s">
        <v>39</v>
      </c>
      <c r="H14643" s="1">
        <v>45.0</v>
      </c>
      <c r="I14643" s="3">
        <v>44252.604166666664</v>
      </c>
      <c r="J14643" s="1">
        <v>2.55573283763979</v>
      </c>
      <c r="K14643" s="1" t="s">
        <v>218</v>
      </c>
      <c r="L14643" s="1" t="s">
        <v>287</v>
      </c>
      <c r="M14643" s="3">
        <v>44252.63342445602</v>
      </c>
    </row>
    <row r="14644">
      <c r="A14644" s="1">
        <v>14642.0</v>
      </c>
      <c r="B14644" s="1" t="s">
        <v>293</v>
      </c>
      <c r="C14644" s="1" t="s">
        <v>25129</v>
      </c>
      <c r="D14644" s="1" t="s">
        <v>295</v>
      </c>
      <c r="E14644" s="1" t="s">
        <v>9720</v>
      </c>
      <c r="F14644" s="1" t="s">
        <v>297</v>
      </c>
      <c r="G14644" s="1" t="s">
        <v>17</v>
      </c>
      <c r="H14644" s="1">
        <v>45.0</v>
      </c>
      <c r="I14644" s="3">
        <v>43841.291666666664</v>
      </c>
      <c r="J14644" s="1">
        <v>0.0</v>
      </c>
      <c r="K14644" s="1" t="s">
        <v>62</v>
      </c>
      <c r="M14644" s="3">
        <v>43841.32664814815</v>
      </c>
    </row>
    <row r="14645">
      <c r="A14645" s="1">
        <v>14643.0</v>
      </c>
      <c r="B14645" s="1" t="s">
        <v>25130</v>
      </c>
      <c r="C14645" s="1" t="s">
        <v>25131</v>
      </c>
      <c r="D14645" s="1" t="s">
        <v>707</v>
      </c>
      <c r="E14645" s="1" t="s">
        <v>25132</v>
      </c>
      <c r="F14645" s="1" t="s">
        <v>25133</v>
      </c>
      <c r="G14645" s="1" t="s">
        <v>39</v>
      </c>
      <c r="H14645" s="1">
        <v>45.0</v>
      </c>
      <c r="I14645" s="3">
        <v>43824.625</v>
      </c>
      <c r="J14645" s="1">
        <v>0.225205454712188</v>
      </c>
      <c r="K14645" s="1" t="s">
        <v>24</v>
      </c>
      <c r="M14645" s="3">
        <v>43824.647942627314</v>
      </c>
    </row>
    <row r="14646">
      <c r="A14646" s="1">
        <v>14644.0</v>
      </c>
      <c r="B14646" s="1" t="s">
        <v>1023</v>
      </c>
      <c r="C14646" s="1" t="s">
        <v>25134</v>
      </c>
      <c r="D14646" s="1" t="s">
        <v>1250</v>
      </c>
      <c r="E14646" s="1" t="s">
        <v>8523</v>
      </c>
      <c r="F14646" s="1" t="s">
        <v>1027</v>
      </c>
      <c r="G14646" s="1" t="s">
        <v>17</v>
      </c>
      <c r="H14646" s="1">
        <v>45.0</v>
      </c>
      <c r="I14646" s="3">
        <v>44023.197916666664</v>
      </c>
      <c r="J14646" s="1">
        <v>0.906978599050284</v>
      </c>
      <c r="K14646" s="1" t="s">
        <v>24</v>
      </c>
      <c r="M14646" s="3">
        <v>44023.22181701389</v>
      </c>
    </row>
    <row r="14647">
      <c r="A14647" s="1">
        <v>14645.0</v>
      </c>
      <c r="B14647" s="1" t="s">
        <v>150</v>
      </c>
      <c r="C14647" s="1" t="s">
        <v>25135</v>
      </c>
      <c r="D14647" s="1" t="s">
        <v>116</v>
      </c>
      <c r="E14647" s="1" t="s">
        <v>14261</v>
      </c>
      <c r="F14647" s="1" t="s">
        <v>153</v>
      </c>
      <c r="G14647" s="1" t="s">
        <v>17</v>
      </c>
      <c r="H14647" s="1">
        <v>45.0</v>
      </c>
      <c r="I14647" s="3">
        <v>43955.6875</v>
      </c>
      <c r="J14647" s="1">
        <v>4.09240233724246</v>
      </c>
      <c r="K14647" s="1" t="s">
        <v>24</v>
      </c>
      <c r="L14647" s="1" t="s">
        <v>406</v>
      </c>
      <c r="M14647" s="3">
        <v>43955.71650165509</v>
      </c>
    </row>
    <row r="14648">
      <c r="A14648" s="1">
        <v>14646.0</v>
      </c>
      <c r="B14648" s="1" t="s">
        <v>485</v>
      </c>
      <c r="C14648" s="1" t="s">
        <v>25136</v>
      </c>
      <c r="D14648" s="1" t="s">
        <v>1418</v>
      </c>
      <c r="E14648" s="1" t="s">
        <v>5849</v>
      </c>
      <c r="F14648" s="1" t="s">
        <v>489</v>
      </c>
      <c r="G14648" s="1" t="s">
        <v>17</v>
      </c>
      <c r="H14648" s="1">
        <v>45.0</v>
      </c>
      <c r="I14648" s="3">
        <v>43843.666666666664</v>
      </c>
      <c r="J14648" s="1">
        <v>0.744042851469203</v>
      </c>
      <c r="K14648" s="1" t="s">
        <v>166</v>
      </c>
      <c r="M14648" s="3">
        <v>43843.69787386574</v>
      </c>
    </row>
    <row r="14649">
      <c r="A14649" s="1">
        <v>14647.0</v>
      </c>
      <c r="B14649" s="1" t="s">
        <v>239</v>
      </c>
      <c r="C14649" s="1" t="s">
        <v>25137</v>
      </c>
      <c r="D14649" s="1" t="s">
        <v>1137</v>
      </c>
      <c r="E14649" s="1" t="s">
        <v>4574</v>
      </c>
      <c r="F14649" s="1" t="s">
        <v>243</v>
      </c>
      <c r="G14649" s="1" t="s">
        <v>17</v>
      </c>
      <c r="H14649" s="1">
        <v>45.0</v>
      </c>
      <c r="I14649" s="3">
        <v>44020.25</v>
      </c>
      <c r="J14649" s="1">
        <v>3.50898702313449</v>
      </c>
      <c r="K14649" s="1" t="s">
        <v>46</v>
      </c>
      <c r="M14649" s="3">
        <v>44020.29143803241</v>
      </c>
    </row>
    <row r="14650">
      <c r="A14650" s="1">
        <v>14648.0</v>
      </c>
      <c r="B14650" s="1" t="s">
        <v>340</v>
      </c>
      <c r="C14650" s="1" t="s">
        <v>25138</v>
      </c>
      <c r="D14650" s="1" t="s">
        <v>342</v>
      </c>
      <c r="E14650" s="1" t="s">
        <v>7668</v>
      </c>
      <c r="F14650" s="1" t="s">
        <v>344</v>
      </c>
      <c r="G14650" s="1" t="s">
        <v>35</v>
      </c>
      <c r="H14650" s="1">
        <v>45.0</v>
      </c>
      <c r="I14650" s="3">
        <v>44245.208333333336</v>
      </c>
      <c r="J14650" s="1">
        <v>1.84893956513341</v>
      </c>
      <c r="K14650" s="1" t="s">
        <v>83</v>
      </c>
      <c r="M14650" s="3">
        <v>44245.248867650465</v>
      </c>
    </row>
    <row r="14651">
      <c r="A14651" s="1">
        <v>14649.0</v>
      </c>
      <c r="B14651" s="1" t="s">
        <v>2804</v>
      </c>
      <c r="C14651" s="1" t="s">
        <v>25139</v>
      </c>
      <c r="D14651" s="1" t="s">
        <v>326</v>
      </c>
      <c r="E14651" s="1" t="s">
        <v>25140</v>
      </c>
      <c r="F14651" s="1" t="s">
        <v>2808</v>
      </c>
      <c r="G14651" s="1" t="s">
        <v>39</v>
      </c>
      <c r="H14651" s="1">
        <v>45.0</v>
      </c>
      <c r="I14651" s="3">
        <v>43770.25</v>
      </c>
      <c r="J14651" s="1">
        <v>0.0</v>
      </c>
      <c r="K14651" s="1" t="s">
        <v>24</v>
      </c>
      <c r="M14651" s="3">
        <v>43769.77284972222</v>
      </c>
    </row>
    <row r="14652">
      <c r="A14652" s="1">
        <v>14650.0</v>
      </c>
      <c r="B14652" s="1" t="s">
        <v>1336</v>
      </c>
      <c r="C14652" s="1" t="s">
        <v>25141</v>
      </c>
      <c r="D14652" s="1" t="s">
        <v>1802</v>
      </c>
      <c r="E14652" s="1" t="s">
        <v>25142</v>
      </c>
      <c r="F14652" s="1" t="s">
        <v>1340</v>
      </c>
      <c r="G14652" s="1" t="s">
        <v>39</v>
      </c>
      <c r="H14652" s="1">
        <v>45.0</v>
      </c>
      <c r="I14652" s="3">
        <v>43821.75</v>
      </c>
      <c r="J14652" s="1">
        <v>2.93876527098761</v>
      </c>
      <c r="K14652" s="1" t="s">
        <v>62</v>
      </c>
      <c r="M14652" s="3">
        <v>43821.804590706015</v>
      </c>
    </row>
    <row r="14653">
      <c r="A14653" s="1">
        <v>14651.0</v>
      </c>
      <c r="B14653" s="1" t="s">
        <v>1023</v>
      </c>
      <c r="C14653" s="1" t="s">
        <v>25143</v>
      </c>
      <c r="D14653" s="1" t="s">
        <v>8231</v>
      </c>
      <c r="E14653" s="1" t="s">
        <v>12822</v>
      </c>
      <c r="F14653" s="1" t="s">
        <v>1027</v>
      </c>
      <c r="G14653" s="1" t="s">
        <v>17</v>
      </c>
      <c r="H14653" s="1">
        <v>45.0</v>
      </c>
      <c r="I14653" s="3">
        <v>43846.166666666664</v>
      </c>
      <c r="J14653" s="1">
        <v>2.2820873218639</v>
      </c>
      <c r="K14653" s="1" t="s">
        <v>24</v>
      </c>
      <c r="M14653" s="3">
        <v>43846.24545429398</v>
      </c>
    </row>
    <row r="14654">
      <c r="A14654" s="1">
        <v>14652.0</v>
      </c>
      <c r="B14654" s="1" t="s">
        <v>1315</v>
      </c>
      <c r="C14654" s="1" t="s">
        <v>25144</v>
      </c>
      <c r="D14654" s="1" t="s">
        <v>411</v>
      </c>
      <c r="E14654" s="1" t="s">
        <v>3089</v>
      </c>
      <c r="F14654" s="1" t="s">
        <v>1319</v>
      </c>
      <c r="G14654" s="1" t="s">
        <v>17</v>
      </c>
      <c r="H14654" s="1">
        <v>45.0</v>
      </c>
      <c r="I14654" s="3">
        <v>43864.333333333336</v>
      </c>
      <c r="J14654" s="1">
        <v>0.564458095176248</v>
      </c>
      <c r="K14654" s="1" t="s">
        <v>18</v>
      </c>
      <c r="M14654" s="3">
        <v>43864.355784074076</v>
      </c>
    </row>
    <row r="14655">
      <c r="A14655" s="1">
        <v>14653.0</v>
      </c>
      <c r="B14655" s="1" t="s">
        <v>901</v>
      </c>
      <c r="C14655" s="1" t="s">
        <v>25145</v>
      </c>
      <c r="D14655" s="1" t="s">
        <v>148</v>
      </c>
      <c r="E14655" s="1" t="s">
        <v>9035</v>
      </c>
      <c r="F14655" s="1" t="s">
        <v>904</v>
      </c>
      <c r="G14655" s="1" t="s">
        <v>35</v>
      </c>
      <c r="H14655" s="1">
        <v>45.0</v>
      </c>
      <c r="I14655" s="3">
        <v>43649.416666666664</v>
      </c>
      <c r="J14655" s="1">
        <v>1.58809644590178</v>
      </c>
      <c r="K14655" s="1" t="s">
        <v>24</v>
      </c>
      <c r="M14655" s="3">
        <v>43649.53869050926</v>
      </c>
    </row>
    <row r="14656">
      <c r="A14656" s="1">
        <v>14654.0</v>
      </c>
      <c r="B14656" s="1" t="s">
        <v>219</v>
      </c>
      <c r="C14656" s="1" t="s">
        <v>25146</v>
      </c>
      <c r="D14656" s="1" t="s">
        <v>221</v>
      </c>
      <c r="E14656" s="1" t="s">
        <v>25147</v>
      </c>
      <c r="F14656" s="1" t="s">
        <v>223</v>
      </c>
      <c r="G14656" s="1" t="s">
        <v>17</v>
      </c>
      <c r="H14656" s="1">
        <v>45.0</v>
      </c>
      <c r="I14656" s="3">
        <v>43876.5625</v>
      </c>
      <c r="J14656" s="1">
        <v>3.80748143669473</v>
      </c>
      <c r="K14656" s="1" t="s">
        <v>24</v>
      </c>
      <c r="M14656" s="3">
        <v>43876.54407069444</v>
      </c>
    </row>
    <row r="14657">
      <c r="A14657" s="1">
        <v>14655.0</v>
      </c>
      <c r="B14657" s="1" t="s">
        <v>413</v>
      </c>
      <c r="C14657" s="1" t="s">
        <v>25148</v>
      </c>
      <c r="D14657" s="1" t="s">
        <v>13761</v>
      </c>
      <c r="E14657" s="1" t="s">
        <v>25149</v>
      </c>
      <c r="F14657" s="1" t="s">
        <v>417</v>
      </c>
      <c r="G14657" s="1" t="s">
        <v>39</v>
      </c>
      <c r="H14657" s="1">
        <v>45.0</v>
      </c>
      <c r="I14657" s="3">
        <v>44211.697916666664</v>
      </c>
      <c r="J14657" s="1">
        <v>3.00352697086912</v>
      </c>
      <c r="K14657" s="1" t="s">
        <v>24</v>
      </c>
      <c r="M14657" s="3">
        <v>44211.72520461806</v>
      </c>
    </row>
    <row r="14658">
      <c r="A14658" s="1">
        <v>14656.0</v>
      </c>
      <c r="B14658" s="1" t="s">
        <v>582</v>
      </c>
      <c r="C14658" s="1" t="s">
        <v>25150</v>
      </c>
      <c r="D14658" s="1" t="s">
        <v>584</v>
      </c>
      <c r="E14658" s="1" t="s">
        <v>25151</v>
      </c>
      <c r="F14658" s="1" t="s">
        <v>586</v>
      </c>
      <c r="G14658" s="1" t="s">
        <v>89</v>
      </c>
      <c r="H14658" s="1">
        <v>45.0</v>
      </c>
      <c r="I14658" s="3">
        <v>43752.6442297338</v>
      </c>
      <c r="J14658" s="1">
        <v>4.35364035044994</v>
      </c>
      <c r="K14658" s="1" t="s">
        <v>24</v>
      </c>
      <c r="M14658" s="3">
        <v>43752.646611840275</v>
      </c>
    </row>
    <row r="14659">
      <c r="A14659" s="1">
        <v>14657.0</v>
      </c>
      <c r="B14659" s="1" t="s">
        <v>8425</v>
      </c>
      <c r="C14659" s="1" t="s">
        <v>25152</v>
      </c>
      <c r="D14659" s="1" t="s">
        <v>925</v>
      </c>
      <c r="E14659" s="1" t="s">
        <v>25153</v>
      </c>
      <c r="F14659" s="1" t="s">
        <v>8428</v>
      </c>
      <c r="G14659" s="1" t="s">
        <v>39</v>
      </c>
      <c r="H14659" s="1">
        <v>45.0</v>
      </c>
      <c r="I14659" s="3">
        <v>43742.291666666664</v>
      </c>
      <c r="J14659" s="1">
        <v>1.63516347594214</v>
      </c>
      <c r="K14659" s="1" t="s">
        <v>18</v>
      </c>
      <c r="M14659" s="3">
        <v>43742.29699008102</v>
      </c>
    </row>
    <row r="14660">
      <c r="A14660" s="1">
        <v>14658.0</v>
      </c>
      <c r="B14660" s="1" t="s">
        <v>5681</v>
      </c>
      <c r="C14660" s="1" t="s">
        <v>25154</v>
      </c>
      <c r="D14660" s="1" t="s">
        <v>2248</v>
      </c>
      <c r="E14660" s="1" t="s">
        <v>12072</v>
      </c>
      <c r="F14660" s="1" t="s">
        <v>5684</v>
      </c>
      <c r="G14660" s="1" t="s">
        <v>17</v>
      </c>
      <c r="H14660" s="1">
        <v>45.0</v>
      </c>
      <c r="I14660" s="3">
        <v>44253.291666666664</v>
      </c>
      <c r="J14660" s="1">
        <v>2.82101484876772</v>
      </c>
      <c r="K14660" s="1" t="s">
        <v>24</v>
      </c>
      <c r="L14660" s="1" t="s">
        <v>5685</v>
      </c>
      <c r="M14660" s="3">
        <v>44253.31941703703</v>
      </c>
    </row>
    <row r="14661">
      <c r="A14661" s="1">
        <v>14659.0</v>
      </c>
      <c r="B14661" s="1" t="s">
        <v>425</v>
      </c>
      <c r="C14661" s="1" t="s">
        <v>25155</v>
      </c>
      <c r="D14661" s="1" t="s">
        <v>21</v>
      </c>
      <c r="E14661" s="1" t="s">
        <v>17641</v>
      </c>
      <c r="F14661" s="1" t="s">
        <v>428</v>
      </c>
      <c r="G14661" s="1" t="s">
        <v>17</v>
      </c>
      <c r="H14661" s="1">
        <v>45.0</v>
      </c>
      <c r="I14661" s="3">
        <v>44179.25</v>
      </c>
      <c r="J14661" s="1">
        <v>1.461653392109</v>
      </c>
      <c r="K14661" s="1" t="s">
        <v>24</v>
      </c>
      <c r="M14661" s="3">
        <v>44179.286932407405</v>
      </c>
    </row>
    <row r="14662">
      <c r="A14662" s="1">
        <v>14660.0</v>
      </c>
      <c r="B14662" s="1" t="s">
        <v>229</v>
      </c>
      <c r="C14662" s="1" t="s">
        <v>25156</v>
      </c>
      <c r="D14662" s="1" t="s">
        <v>1140</v>
      </c>
      <c r="E14662" s="1" t="s">
        <v>4872</v>
      </c>
      <c r="F14662" s="1" t="s">
        <v>232</v>
      </c>
      <c r="G14662" s="1" t="s">
        <v>35</v>
      </c>
      <c r="H14662" s="1">
        <v>45.0</v>
      </c>
      <c r="I14662" s="3">
        <v>44131.625</v>
      </c>
      <c r="J14662" s="1">
        <v>1.86714222797893</v>
      </c>
      <c r="K14662" s="1" t="s">
        <v>24</v>
      </c>
      <c r="M14662" s="3">
        <v>44131.67876265047</v>
      </c>
    </row>
    <row r="14663">
      <c r="A14663" s="1">
        <v>14661.0</v>
      </c>
      <c r="B14663" s="1" t="s">
        <v>12</v>
      </c>
      <c r="C14663" s="1" t="s">
        <v>25157</v>
      </c>
      <c r="D14663" s="1" t="s">
        <v>1813</v>
      </c>
      <c r="E14663" s="1" t="s">
        <v>2320</v>
      </c>
      <c r="F14663" s="1" t="s">
        <v>16</v>
      </c>
      <c r="G14663" s="1" t="s">
        <v>35</v>
      </c>
      <c r="H14663" s="1">
        <v>45.0</v>
      </c>
      <c r="I14663" s="3">
        <v>44161.625</v>
      </c>
      <c r="J14663" s="1">
        <v>1.6372955654472</v>
      </c>
      <c r="K14663" s="1" t="s">
        <v>18</v>
      </c>
      <c r="M14663" s="3">
        <v>44161.641029189814</v>
      </c>
    </row>
    <row r="14664">
      <c r="A14664" s="1">
        <v>14662.0</v>
      </c>
      <c r="B14664" s="1" t="s">
        <v>2228</v>
      </c>
      <c r="C14664" s="1" t="s">
        <v>25158</v>
      </c>
      <c r="D14664" s="1" t="s">
        <v>9507</v>
      </c>
      <c r="E14664" s="1" t="s">
        <v>9508</v>
      </c>
      <c r="F14664" s="1" t="s">
        <v>2231</v>
      </c>
      <c r="G14664" s="1" t="s">
        <v>35</v>
      </c>
      <c r="H14664" s="1">
        <v>45.0</v>
      </c>
      <c r="I14664" s="3">
        <v>44146.416666666664</v>
      </c>
      <c r="J14664" s="1">
        <v>2.64173848242294</v>
      </c>
      <c r="K14664" s="1" t="s">
        <v>218</v>
      </c>
      <c r="L14664" s="1" t="s">
        <v>8145</v>
      </c>
      <c r="M14664" s="3">
        <v>44146.49979826389</v>
      </c>
    </row>
    <row r="14665">
      <c r="A14665" s="1">
        <v>14663.0</v>
      </c>
      <c r="B14665" s="1" t="s">
        <v>5739</v>
      </c>
      <c r="C14665" s="1" t="s">
        <v>25159</v>
      </c>
      <c r="D14665" s="1" t="s">
        <v>275</v>
      </c>
      <c r="E14665" s="1" t="s">
        <v>25160</v>
      </c>
      <c r="F14665" s="1" t="s">
        <v>5743</v>
      </c>
      <c r="G14665" s="1" t="s">
        <v>45</v>
      </c>
      <c r="H14665" s="1">
        <v>45.0</v>
      </c>
      <c r="I14665" s="3">
        <v>44170.22031174768</v>
      </c>
      <c r="J14665" s="1">
        <v>1.22166165954344</v>
      </c>
      <c r="K14665" s="1" t="s">
        <v>24</v>
      </c>
      <c r="L14665" s="1" t="s">
        <v>741</v>
      </c>
      <c r="M14665" s="3">
        <v>44170.241445914355</v>
      </c>
    </row>
    <row r="14666">
      <c r="A14666" s="1">
        <v>14664.0</v>
      </c>
      <c r="B14666" s="1" t="s">
        <v>25</v>
      </c>
      <c r="C14666" s="1" t="s">
        <v>25161</v>
      </c>
      <c r="D14666" s="1" t="s">
        <v>121</v>
      </c>
      <c r="E14666" s="1" t="s">
        <v>25162</v>
      </c>
      <c r="F14666" s="1" t="s">
        <v>29</v>
      </c>
      <c r="G14666" s="1" t="s">
        <v>89</v>
      </c>
      <c r="H14666" s="1">
        <v>45.0</v>
      </c>
      <c r="I14666" s="3">
        <v>44156.35972222222</v>
      </c>
      <c r="J14666" s="1">
        <v>1.36798856831426</v>
      </c>
      <c r="K14666" s="1" t="s">
        <v>18</v>
      </c>
      <c r="M14666" s="3">
        <v>44156.436362071756</v>
      </c>
    </row>
    <row r="14667">
      <c r="A14667" s="1">
        <v>14665.0</v>
      </c>
      <c r="B14667" s="1" t="s">
        <v>19</v>
      </c>
      <c r="C14667" s="1" t="s">
        <v>25163</v>
      </c>
      <c r="D14667" s="1" t="s">
        <v>1442</v>
      </c>
      <c r="E14667" s="1" t="s">
        <v>6443</v>
      </c>
      <c r="F14667" s="1" t="s">
        <v>23</v>
      </c>
      <c r="G14667" s="1" t="s">
        <v>35</v>
      </c>
      <c r="H14667" s="1">
        <v>45.0</v>
      </c>
      <c r="I14667" s="3">
        <v>43693.291666666664</v>
      </c>
      <c r="J14667" s="1">
        <v>0.498636039815685</v>
      </c>
      <c r="K14667" s="1" t="s">
        <v>24</v>
      </c>
      <c r="M14667" s="3">
        <v>43670.67385990741</v>
      </c>
    </row>
    <row r="14668">
      <c r="A14668" s="1">
        <v>14666.0</v>
      </c>
      <c r="B14668" s="1" t="s">
        <v>1126</v>
      </c>
      <c r="C14668" s="1" t="s">
        <v>25164</v>
      </c>
      <c r="D14668" s="1" t="s">
        <v>21</v>
      </c>
      <c r="E14668" s="1" t="s">
        <v>15375</v>
      </c>
      <c r="F14668" s="1" t="s">
        <v>1130</v>
      </c>
      <c r="G14668" s="1" t="s">
        <v>35</v>
      </c>
      <c r="H14668" s="1">
        <v>45.0</v>
      </c>
      <c r="I14668" s="3">
        <v>44239.21875</v>
      </c>
      <c r="J14668" s="1">
        <v>1.8290170265411</v>
      </c>
      <c r="K14668" s="1" t="s">
        <v>24</v>
      </c>
      <c r="M14668" s="3">
        <v>44239.248306064816</v>
      </c>
    </row>
    <row r="14669">
      <c r="A14669" s="1">
        <v>14667.0</v>
      </c>
      <c r="B14669" s="1" t="s">
        <v>2627</v>
      </c>
      <c r="C14669" s="1" t="s">
        <v>25165</v>
      </c>
      <c r="D14669" s="1" t="s">
        <v>738</v>
      </c>
      <c r="E14669" s="1" t="s">
        <v>25166</v>
      </c>
      <c r="F14669" s="1" t="s">
        <v>2630</v>
      </c>
      <c r="G14669" s="1" t="s">
        <v>39</v>
      </c>
      <c r="H14669" s="1">
        <v>45.0</v>
      </c>
      <c r="I14669" s="3">
        <v>44166.666666666664</v>
      </c>
      <c r="J14669" s="1">
        <v>1.43930002804885</v>
      </c>
      <c r="K14669" s="1" t="s">
        <v>218</v>
      </c>
      <c r="L14669" s="1" t="s">
        <v>433</v>
      </c>
      <c r="M14669" s="3">
        <v>44166.70485081019</v>
      </c>
    </row>
    <row r="14670">
      <c r="A14670" s="1">
        <v>14668.0</v>
      </c>
      <c r="B14670" s="1" t="s">
        <v>1323</v>
      </c>
      <c r="C14670" s="1" t="s">
        <v>25167</v>
      </c>
      <c r="D14670" s="1" t="s">
        <v>1325</v>
      </c>
      <c r="E14670" s="1" t="s">
        <v>8366</v>
      </c>
      <c r="F14670" s="1" t="s">
        <v>1327</v>
      </c>
      <c r="G14670" s="1" t="s">
        <v>17</v>
      </c>
      <c r="H14670" s="1">
        <v>45.0</v>
      </c>
      <c r="I14670" s="3">
        <v>44024.375</v>
      </c>
      <c r="J14670" s="1">
        <v>0.981390527777011</v>
      </c>
      <c r="K14670" s="1" t="s">
        <v>46</v>
      </c>
      <c r="L14670" s="1" t="s">
        <v>602</v>
      </c>
      <c r="M14670" s="3">
        <v>44024.68555376158</v>
      </c>
    </row>
    <row r="14671">
      <c r="A14671" s="1">
        <v>14669.0</v>
      </c>
      <c r="B14671" s="1" t="s">
        <v>10569</v>
      </c>
      <c r="C14671" s="1" t="s">
        <v>25168</v>
      </c>
      <c r="D14671" s="1" t="s">
        <v>3461</v>
      </c>
      <c r="E14671" s="1" t="s">
        <v>10571</v>
      </c>
      <c r="F14671" s="1" t="s">
        <v>10572</v>
      </c>
      <c r="G14671" s="1" t="s">
        <v>17</v>
      </c>
      <c r="H14671" s="1">
        <v>45.0</v>
      </c>
      <c r="I14671" s="3">
        <v>43894.666666666664</v>
      </c>
      <c r="J14671" s="1">
        <v>0.893993763835405</v>
      </c>
      <c r="K14671" s="1" t="s">
        <v>24</v>
      </c>
      <c r="M14671" s="3">
        <v>43894.73328608796</v>
      </c>
    </row>
    <row r="14672">
      <c r="A14672" s="1">
        <v>14670.0</v>
      </c>
      <c r="B14672" s="1" t="s">
        <v>1699</v>
      </c>
      <c r="C14672" s="1" t="s">
        <v>25169</v>
      </c>
      <c r="D14672" s="1" t="s">
        <v>701</v>
      </c>
      <c r="E14672" s="1" t="s">
        <v>15570</v>
      </c>
      <c r="F14672" s="1" t="s">
        <v>1702</v>
      </c>
      <c r="G14672" s="1" t="s">
        <v>35</v>
      </c>
      <c r="H14672" s="1">
        <v>45.0</v>
      </c>
      <c r="I14672" s="3">
        <v>44144.770833333336</v>
      </c>
      <c r="J14672" s="1">
        <v>1.91652066594601</v>
      </c>
      <c r="K14672" s="1" t="s">
        <v>24</v>
      </c>
      <c r="L14672" s="1" t="s">
        <v>1006</v>
      </c>
      <c r="M14672" s="3">
        <v>44144.812904074075</v>
      </c>
    </row>
    <row r="14673">
      <c r="A14673" s="1">
        <v>14671.0</v>
      </c>
      <c r="B14673" s="1" t="s">
        <v>324</v>
      </c>
      <c r="C14673" s="1" t="s">
        <v>25170</v>
      </c>
      <c r="D14673" s="1" t="s">
        <v>326</v>
      </c>
      <c r="E14673" s="1" t="s">
        <v>8404</v>
      </c>
      <c r="F14673" s="1" t="s">
        <v>328</v>
      </c>
      <c r="G14673" s="1" t="s">
        <v>17</v>
      </c>
      <c r="H14673" s="1">
        <v>45.0</v>
      </c>
      <c r="I14673" s="3">
        <v>44012.21875</v>
      </c>
      <c r="J14673" s="1">
        <v>0.0</v>
      </c>
      <c r="K14673" s="1" t="s">
        <v>24</v>
      </c>
      <c r="M14673" s="3">
        <v>44012.248070497684</v>
      </c>
    </row>
    <row r="14674">
      <c r="A14674" s="1">
        <v>14672.0</v>
      </c>
      <c r="B14674" s="1" t="s">
        <v>184</v>
      </c>
      <c r="C14674" s="1" t="s">
        <v>25171</v>
      </c>
      <c r="D14674" s="1" t="s">
        <v>148</v>
      </c>
      <c r="E14674" s="1" t="s">
        <v>1060</v>
      </c>
      <c r="F14674" s="1" t="s">
        <v>187</v>
      </c>
      <c r="G14674" s="1" t="s">
        <v>17</v>
      </c>
      <c r="H14674" s="1">
        <v>45.0</v>
      </c>
      <c r="I14674" s="3">
        <v>43732.416666666664</v>
      </c>
      <c r="J14674" s="1">
        <v>0.0146319711035249</v>
      </c>
      <c r="K14674" s="1" t="s">
        <v>24</v>
      </c>
      <c r="M14674" s="3">
        <v>43704.471847650464</v>
      </c>
    </row>
    <row r="14675">
      <c r="A14675" s="1">
        <v>14673.0</v>
      </c>
      <c r="B14675" s="1" t="s">
        <v>150</v>
      </c>
      <c r="C14675" s="1" t="s">
        <v>25172</v>
      </c>
      <c r="D14675" s="1" t="s">
        <v>818</v>
      </c>
      <c r="E14675" s="1" t="s">
        <v>25173</v>
      </c>
      <c r="F14675" s="1" t="s">
        <v>153</v>
      </c>
      <c r="G14675" s="1" t="s">
        <v>89</v>
      </c>
      <c r="H14675" s="1">
        <v>45.0</v>
      </c>
      <c r="I14675" s="3">
        <v>44122.33883900463</v>
      </c>
      <c r="J14675" s="1">
        <v>2.38956303581342</v>
      </c>
      <c r="K14675" s="1" t="s">
        <v>62</v>
      </c>
      <c r="M14675" s="3">
        <v>44122.3584215625</v>
      </c>
    </row>
    <row r="14676">
      <c r="A14676" s="1">
        <v>14674.0</v>
      </c>
      <c r="B14676" s="1" t="s">
        <v>485</v>
      </c>
      <c r="C14676" s="1" t="s">
        <v>25174</v>
      </c>
      <c r="D14676" s="1" t="s">
        <v>1418</v>
      </c>
      <c r="E14676" s="1" t="s">
        <v>5164</v>
      </c>
      <c r="F14676" s="1" t="s">
        <v>489</v>
      </c>
      <c r="G14676" s="1" t="s">
        <v>17</v>
      </c>
      <c r="H14676" s="1">
        <v>45.0</v>
      </c>
      <c r="I14676" s="3">
        <v>43872.25</v>
      </c>
      <c r="J14676" s="1">
        <v>1.6359026324588</v>
      </c>
      <c r="K14676" s="1" t="s">
        <v>166</v>
      </c>
      <c r="M14676" s="3">
        <v>43872.305843553244</v>
      </c>
    </row>
    <row r="14677">
      <c r="A14677" s="1">
        <v>14675.0</v>
      </c>
      <c r="B14677" s="1" t="s">
        <v>655</v>
      </c>
      <c r="C14677" s="1" t="s">
        <v>25175</v>
      </c>
      <c r="D14677" s="1" t="s">
        <v>6130</v>
      </c>
      <c r="E14677" s="1" t="s">
        <v>6131</v>
      </c>
      <c r="F14677" s="1" t="s">
        <v>659</v>
      </c>
      <c r="G14677" s="1" t="s">
        <v>35</v>
      </c>
      <c r="H14677" s="1">
        <v>45.0</v>
      </c>
      <c r="I14677" s="3">
        <v>43633.458333333336</v>
      </c>
      <c r="J14677" s="1">
        <v>0.709701937975649</v>
      </c>
      <c r="K14677" s="1" t="s">
        <v>18</v>
      </c>
      <c r="M14677" s="3">
        <v>43633.56177959491</v>
      </c>
    </row>
    <row r="14678">
      <c r="A14678" s="1">
        <v>14676.0</v>
      </c>
      <c r="B14678" s="1" t="s">
        <v>425</v>
      </c>
      <c r="C14678" s="1" t="s">
        <v>25176</v>
      </c>
      <c r="D14678" s="1" t="s">
        <v>326</v>
      </c>
      <c r="E14678" s="1" t="s">
        <v>8545</v>
      </c>
      <c r="F14678" s="1" t="s">
        <v>428</v>
      </c>
      <c r="G14678" s="1" t="s">
        <v>17</v>
      </c>
      <c r="H14678" s="1">
        <v>45.0</v>
      </c>
      <c r="I14678" s="3">
        <v>43943.270833333336</v>
      </c>
      <c r="J14678" s="1">
        <v>0.0756448278343282</v>
      </c>
      <c r="K14678" s="1" t="s">
        <v>24</v>
      </c>
      <c r="M14678" s="3">
        <v>43943.29791606482</v>
      </c>
    </row>
    <row r="14679">
      <c r="A14679" s="1">
        <v>14677.0</v>
      </c>
      <c r="B14679" s="1" t="s">
        <v>1449</v>
      </c>
      <c r="C14679" s="1" t="s">
        <v>25177</v>
      </c>
      <c r="D14679" s="1" t="s">
        <v>1932</v>
      </c>
      <c r="E14679" s="1" t="s">
        <v>24808</v>
      </c>
      <c r="F14679" s="1" t="s">
        <v>1453</v>
      </c>
      <c r="G14679" s="1" t="s">
        <v>17</v>
      </c>
      <c r="H14679" s="1">
        <v>45.0</v>
      </c>
      <c r="I14679" s="3">
        <v>44126.291666666664</v>
      </c>
      <c r="J14679" s="1">
        <v>1.42301167907667</v>
      </c>
      <c r="K14679" s="1" t="s">
        <v>218</v>
      </c>
      <c r="L14679" s="1" t="s">
        <v>287</v>
      </c>
      <c r="M14679" s="3">
        <v>44126.3243028588</v>
      </c>
    </row>
    <row r="14680">
      <c r="A14680" s="1">
        <v>14678.0</v>
      </c>
      <c r="B14680" s="1" t="s">
        <v>6092</v>
      </c>
      <c r="C14680" s="1" t="s">
        <v>25178</v>
      </c>
      <c r="D14680" s="1" t="s">
        <v>738</v>
      </c>
      <c r="E14680" s="1" t="s">
        <v>25179</v>
      </c>
      <c r="F14680" s="1" t="s">
        <v>6095</v>
      </c>
      <c r="G14680" s="1" t="s">
        <v>89</v>
      </c>
      <c r="H14680" s="1">
        <v>45.0</v>
      </c>
      <c r="I14680" s="3">
        <v>44228.31080432871</v>
      </c>
      <c r="J14680" s="1">
        <v>5.34336867346642</v>
      </c>
      <c r="K14680" s="1" t="s">
        <v>24</v>
      </c>
      <c r="L14680" s="1" t="s">
        <v>2724</v>
      </c>
      <c r="M14680" s="3">
        <v>44228.3735834375</v>
      </c>
    </row>
    <row r="14681">
      <c r="A14681" s="1">
        <v>14679.0</v>
      </c>
      <c r="B14681" s="1" t="s">
        <v>324</v>
      </c>
      <c r="C14681" s="1" t="s">
        <v>25180</v>
      </c>
      <c r="D14681" s="1" t="s">
        <v>326</v>
      </c>
      <c r="E14681" s="1" t="s">
        <v>673</v>
      </c>
      <c r="F14681" s="1" t="s">
        <v>328</v>
      </c>
      <c r="G14681" s="1" t="s">
        <v>17</v>
      </c>
      <c r="H14681" s="1">
        <v>45.0</v>
      </c>
      <c r="I14681" s="3">
        <v>44060.291666666664</v>
      </c>
      <c r="J14681" s="1">
        <v>0.0</v>
      </c>
      <c r="K14681" s="1" t="s">
        <v>24</v>
      </c>
      <c r="M14681" s="3">
        <v>44060.388102337965</v>
      </c>
    </row>
    <row r="14682">
      <c r="A14682" s="1">
        <v>14680.0</v>
      </c>
      <c r="B14682" s="1" t="s">
        <v>1401</v>
      </c>
      <c r="C14682" s="1" t="s">
        <v>25181</v>
      </c>
      <c r="D14682" s="1" t="s">
        <v>3976</v>
      </c>
      <c r="E14682" s="1" t="s">
        <v>25182</v>
      </c>
      <c r="F14682" s="1" t="s">
        <v>1405</v>
      </c>
      <c r="G14682" s="1" t="s">
        <v>39</v>
      </c>
      <c r="H14682" s="1">
        <v>45.0</v>
      </c>
      <c r="I14682" s="3">
        <v>44203.291666666664</v>
      </c>
      <c r="J14682" s="1">
        <v>2.52689423096673</v>
      </c>
      <c r="K14682" s="1" t="s">
        <v>1406</v>
      </c>
      <c r="M14682" s="3">
        <v>44203.33184949074</v>
      </c>
    </row>
    <row r="14683">
      <c r="A14683" s="1">
        <v>14681.0</v>
      </c>
      <c r="B14683" s="1" t="s">
        <v>806</v>
      </c>
      <c r="C14683" s="1" t="s">
        <v>25183</v>
      </c>
      <c r="D14683" s="1" t="s">
        <v>3811</v>
      </c>
      <c r="E14683" s="1" t="s">
        <v>7919</v>
      </c>
      <c r="F14683" s="1" t="s">
        <v>810</v>
      </c>
      <c r="G14683" s="1" t="s">
        <v>35</v>
      </c>
      <c r="H14683" s="1">
        <v>45.0</v>
      </c>
      <c r="I14683" s="3">
        <v>43836.708333333336</v>
      </c>
      <c r="J14683" s="1">
        <v>1.34661753397123</v>
      </c>
      <c r="K14683" s="1" t="s">
        <v>24</v>
      </c>
      <c r="M14683" s="3">
        <v>43836.67238201389</v>
      </c>
    </row>
    <row r="14684">
      <c r="A14684" s="1">
        <v>14682.0</v>
      </c>
      <c r="B14684" s="1" t="s">
        <v>792</v>
      </c>
      <c r="C14684" s="1" t="s">
        <v>25184</v>
      </c>
      <c r="D14684" s="1" t="s">
        <v>3355</v>
      </c>
      <c r="E14684" s="1" t="s">
        <v>6973</v>
      </c>
      <c r="F14684" s="1" t="s">
        <v>795</v>
      </c>
      <c r="G14684" s="1" t="s">
        <v>35</v>
      </c>
      <c r="H14684" s="1">
        <v>45.0</v>
      </c>
      <c r="I14684" s="3">
        <v>44158.666666666664</v>
      </c>
      <c r="J14684" s="1">
        <v>1.3433341418956</v>
      </c>
      <c r="K14684" s="1" t="s">
        <v>18</v>
      </c>
      <c r="M14684" s="3">
        <v>44158.69786479167</v>
      </c>
    </row>
    <row r="14685">
      <c r="A14685" s="1">
        <v>14683.0</v>
      </c>
      <c r="B14685" s="1" t="s">
        <v>2037</v>
      </c>
      <c r="C14685" s="1" t="s">
        <v>25185</v>
      </c>
      <c r="D14685" s="1" t="s">
        <v>2485</v>
      </c>
      <c r="E14685" s="1" t="s">
        <v>2486</v>
      </c>
      <c r="F14685" s="1" t="s">
        <v>2040</v>
      </c>
      <c r="G14685" s="1" t="s">
        <v>17</v>
      </c>
      <c r="H14685" s="1">
        <v>45.0</v>
      </c>
      <c r="I14685" s="3">
        <v>44124.604166666664</v>
      </c>
      <c r="J14685" s="1">
        <v>1.69699138209539</v>
      </c>
      <c r="K14685" s="1" t="s">
        <v>1376</v>
      </c>
      <c r="L14685" s="1" t="s">
        <v>2041</v>
      </c>
      <c r="M14685" s="3">
        <v>44124.63797555555</v>
      </c>
    </row>
    <row r="14686">
      <c r="A14686" s="1">
        <v>14684.0</v>
      </c>
      <c r="B14686" s="1" t="s">
        <v>293</v>
      </c>
      <c r="C14686" s="1" t="s">
        <v>25186</v>
      </c>
      <c r="D14686" s="1" t="s">
        <v>588</v>
      </c>
      <c r="E14686" s="1" t="s">
        <v>1698</v>
      </c>
      <c r="F14686" s="1" t="s">
        <v>297</v>
      </c>
      <c r="G14686" s="1" t="s">
        <v>17</v>
      </c>
      <c r="H14686" s="1">
        <v>45.0</v>
      </c>
      <c r="I14686" s="3">
        <v>43911.541666666664</v>
      </c>
      <c r="J14686" s="1">
        <v>1.26929033832025</v>
      </c>
      <c r="K14686" s="1" t="s">
        <v>62</v>
      </c>
      <c r="M14686" s="3">
        <v>43911.57380864584</v>
      </c>
    </row>
    <row r="14687">
      <c r="A14687" s="1">
        <v>14685.0</v>
      </c>
      <c r="B14687" s="1" t="s">
        <v>10367</v>
      </c>
      <c r="C14687" s="1" t="s">
        <v>25187</v>
      </c>
      <c r="D14687" s="1" t="s">
        <v>5579</v>
      </c>
      <c r="E14687" s="1" t="s">
        <v>25188</v>
      </c>
      <c r="F14687" s="1" t="s">
        <v>10370</v>
      </c>
      <c r="G14687" s="1" t="s">
        <v>39</v>
      </c>
      <c r="H14687" s="1">
        <v>45.0</v>
      </c>
      <c r="I14687" s="3">
        <v>44129.708333333336</v>
      </c>
      <c r="J14687" s="1">
        <v>2.7338060960981</v>
      </c>
      <c r="K14687" s="1" t="s">
        <v>24</v>
      </c>
      <c r="L14687" s="1" t="s">
        <v>365</v>
      </c>
      <c r="M14687" s="3">
        <v>44129.74202896991</v>
      </c>
    </row>
    <row r="14688">
      <c r="A14688" s="1">
        <v>14686.0</v>
      </c>
      <c r="B14688" s="1" t="s">
        <v>239</v>
      </c>
      <c r="C14688" s="1" t="s">
        <v>25189</v>
      </c>
      <c r="D14688" s="1" t="s">
        <v>1113</v>
      </c>
      <c r="E14688" s="1" t="s">
        <v>7334</v>
      </c>
      <c r="F14688" s="1" t="s">
        <v>243</v>
      </c>
      <c r="G14688" s="1" t="s">
        <v>35</v>
      </c>
      <c r="H14688" s="1">
        <v>45.0</v>
      </c>
      <c r="I14688" s="3">
        <v>44126.291666666664</v>
      </c>
      <c r="J14688" s="1">
        <v>0.0</v>
      </c>
      <c r="K14688" s="1" t="s">
        <v>46</v>
      </c>
      <c r="L14688" s="1" t="s">
        <v>244</v>
      </c>
      <c r="M14688" s="3">
        <v>44126.483596261576</v>
      </c>
    </row>
    <row r="14689">
      <c r="A14689" s="1">
        <v>14687.0</v>
      </c>
      <c r="B14689" s="1" t="s">
        <v>13967</v>
      </c>
      <c r="C14689" s="1" t="s">
        <v>25190</v>
      </c>
      <c r="D14689" s="1" t="s">
        <v>21</v>
      </c>
      <c r="E14689" s="1" t="s">
        <v>13969</v>
      </c>
      <c r="F14689" s="1" t="s">
        <v>13970</v>
      </c>
      <c r="G14689" s="1" t="s">
        <v>35</v>
      </c>
      <c r="H14689" s="1">
        <v>45.0</v>
      </c>
      <c r="I14689" s="3">
        <v>43741.166666666664</v>
      </c>
      <c r="J14689" s="1">
        <v>0.0603044056725027</v>
      </c>
      <c r="K14689" s="1" t="s">
        <v>24</v>
      </c>
      <c r="M14689" s="3">
        <v>43741.1952609375</v>
      </c>
    </row>
    <row r="14690">
      <c r="A14690" s="1">
        <v>14688.0</v>
      </c>
      <c r="B14690" s="1" t="s">
        <v>273</v>
      </c>
      <c r="C14690" s="1" t="s">
        <v>25191</v>
      </c>
      <c r="D14690" s="1" t="s">
        <v>6238</v>
      </c>
      <c r="E14690" s="1" t="s">
        <v>25192</v>
      </c>
      <c r="F14690" s="1" t="s">
        <v>277</v>
      </c>
      <c r="G14690" s="1" t="s">
        <v>89</v>
      </c>
      <c r="H14690" s="1">
        <v>45.0</v>
      </c>
      <c r="I14690" s="3">
        <v>43908.292456979165</v>
      </c>
      <c r="J14690" s="1">
        <v>0.0</v>
      </c>
      <c r="K14690" s="1" t="s">
        <v>24</v>
      </c>
      <c r="M14690" s="3">
        <v>43908.309723321756</v>
      </c>
    </row>
    <row r="14691">
      <c r="A14691" s="1">
        <v>14689.0</v>
      </c>
      <c r="B14691" s="1" t="s">
        <v>887</v>
      </c>
      <c r="C14691" s="1" t="s">
        <v>25193</v>
      </c>
      <c r="D14691" s="1" t="s">
        <v>1128</v>
      </c>
      <c r="E14691" s="1" t="s">
        <v>25194</v>
      </c>
      <c r="F14691" s="1" t="s">
        <v>891</v>
      </c>
      <c r="G14691" s="1" t="s">
        <v>89</v>
      </c>
      <c r="H14691" s="1">
        <v>45.0</v>
      </c>
      <c r="I14691" s="3">
        <v>44095.38896383102</v>
      </c>
      <c r="J14691" s="1">
        <v>1.10049017683914</v>
      </c>
      <c r="K14691" s="1" t="s">
        <v>24</v>
      </c>
      <c r="M14691" s="3">
        <v>44095.391674328705</v>
      </c>
    </row>
    <row r="14692">
      <c r="A14692" s="1">
        <v>14690.0</v>
      </c>
      <c r="B14692" s="1" t="s">
        <v>1315</v>
      </c>
      <c r="C14692" s="1" t="s">
        <v>25195</v>
      </c>
      <c r="D14692" s="1" t="s">
        <v>411</v>
      </c>
      <c r="E14692" s="1" t="s">
        <v>4131</v>
      </c>
      <c r="F14692" s="1" t="s">
        <v>1319</v>
      </c>
      <c r="G14692" s="1" t="s">
        <v>17</v>
      </c>
      <c r="H14692" s="1">
        <v>45.0</v>
      </c>
      <c r="I14692" s="3">
        <v>43922.333333333336</v>
      </c>
      <c r="J14692" s="1">
        <v>0.319061487643717</v>
      </c>
      <c r="K14692" s="1" t="s">
        <v>18</v>
      </c>
      <c r="M14692" s="3">
        <v>43922.356781296294</v>
      </c>
    </row>
    <row r="14693">
      <c r="A14693" s="1">
        <v>14691.0</v>
      </c>
      <c r="B14693" s="1" t="s">
        <v>371</v>
      </c>
      <c r="C14693" s="1" t="s">
        <v>25196</v>
      </c>
      <c r="D14693" s="1" t="s">
        <v>373</v>
      </c>
      <c r="E14693" s="1" t="s">
        <v>8098</v>
      </c>
      <c r="F14693" s="1" t="s">
        <v>375</v>
      </c>
      <c r="G14693" s="1" t="s">
        <v>35</v>
      </c>
      <c r="H14693" s="1">
        <v>45.0</v>
      </c>
      <c r="I14693" s="3">
        <v>43623.75</v>
      </c>
      <c r="J14693" s="1">
        <v>1.90520868596249</v>
      </c>
      <c r="K14693" s="1" t="s">
        <v>24</v>
      </c>
      <c r="M14693" s="3">
        <v>43623.702270891205</v>
      </c>
    </row>
    <row r="14694">
      <c r="A14694" s="1">
        <v>14692.0</v>
      </c>
      <c r="B14694" s="1" t="s">
        <v>11957</v>
      </c>
      <c r="C14694" s="1" t="s">
        <v>25197</v>
      </c>
      <c r="D14694" s="1" t="s">
        <v>99</v>
      </c>
      <c r="E14694" s="1" t="s">
        <v>25198</v>
      </c>
      <c r="F14694" s="1" t="s">
        <v>11961</v>
      </c>
      <c r="G14694" s="1" t="s">
        <v>89</v>
      </c>
      <c r="H14694" s="1">
        <v>45.0</v>
      </c>
      <c r="I14694" s="3">
        <v>44172.695270208336</v>
      </c>
      <c r="J14694" s="1">
        <v>1.84611853256898</v>
      </c>
      <c r="K14694" s="1" t="s">
        <v>159</v>
      </c>
      <c r="M14694" s="3">
        <v>44172.72063425926</v>
      </c>
    </row>
    <row r="14695">
      <c r="A14695" s="1">
        <v>14693.0</v>
      </c>
      <c r="B14695" s="1" t="s">
        <v>119</v>
      </c>
      <c r="C14695" s="1" t="s">
        <v>25199</v>
      </c>
      <c r="D14695" s="1" t="s">
        <v>37</v>
      </c>
      <c r="E14695" s="1" t="s">
        <v>25200</v>
      </c>
      <c r="F14695" s="1" t="s">
        <v>123</v>
      </c>
      <c r="G14695" s="1" t="s">
        <v>39</v>
      </c>
      <c r="H14695" s="1">
        <v>45.0</v>
      </c>
      <c r="I14695" s="3">
        <v>44203.625</v>
      </c>
      <c r="J14695" s="1">
        <v>2.41589676153242</v>
      </c>
      <c r="K14695" s="1" t="s">
        <v>218</v>
      </c>
      <c r="L14695" s="1" t="s">
        <v>287</v>
      </c>
      <c r="M14695" s="3">
        <v>44203.6560246875</v>
      </c>
    </row>
    <row r="14696">
      <c r="A14696" s="1">
        <v>14694.0</v>
      </c>
      <c r="B14696" s="1" t="s">
        <v>2944</v>
      </c>
      <c r="C14696" s="1" t="s">
        <v>25201</v>
      </c>
      <c r="D14696" s="1" t="s">
        <v>818</v>
      </c>
      <c r="E14696" s="1" t="s">
        <v>25202</v>
      </c>
      <c r="F14696" s="1" t="s">
        <v>2947</v>
      </c>
      <c r="G14696" s="1" t="s">
        <v>39</v>
      </c>
      <c r="H14696" s="1">
        <v>45.0</v>
      </c>
      <c r="I14696" s="3">
        <v>44224.645833333336</v>
      </c>
      <c r="J14696" s="1">
        <v>3.88045796955696</v>
      </c>
      <c r="K14696" s="1" t="s">
        <v>18</v>
      </c>
      <c r="L14696" s="1" t="s">
        <v>1047</v>
      </c>
      <c r="M14696" s="3">
        <v>44224.685743333335</v>
      </c>
    </row>
    <row r="14697">
      <c r="A14697" s="1">
        <v>14695.0</v>
      </c>
      <c r="B14697" s="1" t="s">
        <v>445</v>
      </c>
      <c r="C14697" s="1" t="s">
        <v>25203</v>
      </c>
      <c r="D14697" s="1" t="s">
        <v>32</v>
      </c>
      <c r="E14697" s="1" t="s">
        <v>11921</v>
      </c>
      <c r="F14697" s="1" t="s">
        <v>449</v>
      </c>
      <c r="G14697" s="1" t="s">
        <v>17</v>
      </c>
      <c r="H14697" s="1">
        <v>45.0</v>
      </c>
      <c r="I14697" s="3">
        <v>43780.5</v>
      </c>
      <c r="J14697" s="1">
        <v>2.80405520950632</v>
      </c>
      <c r="K14697" s="1" t="s">
        <v>24</v>
      </c>
      <c r="M14697" s="3">
        <v>43780.53379835648</v>
      </c>
    </row>
    <row r="14698">
      <c r="A14698" s="1">
        <v>14696.0</v>
      </c>
      <c r="B14698" s="1" t="s">
        <v>1023</v>
      </c>
      <c r="C14698" s="1" t="s">
        <v>25204</v>
      </c>
      <c r="D14698" s="1" t="s">
        <v>8231</v>
      </c>
      <c r="E14698" s="1" t="s">
        <v>11341</v>
      </c>
      <c r="F14698" s="1" t="s">
        <v>1027</v>
      </c>
      <c r="G14698" s="1" t="s">
        <v>17</v>
      </c>
      <c r="H14698" s="1">
        <v>45.0</v>
      </c>
      <c r="I14698" s="3">
        <v>43854.208333333336</v>
      </c>
      <c r="J14698" s="1">
        <v>1.08866661818229</v>
      </c>
      <c r="K14698" s="1" t="s">
        <v>24</v>
      </c>
      <c r="M14698" s="3">
        <v>43854.24372540509</v>
      </c>
    </row>
    <row r="14699">
      <c r="A14699" s="1">
        <v>14697.0</v>
      </c>
      <c r="B14699" s="1" t="s">
        <v>2891</v>
      </c>
      <c r="C14699" s="1" t="s">
        <v>25205</v>
      </c>
      <c r="D14699" s="1" t="s">
        <v>121</v>
      </c>
      <c r="E14699" s="1" t="s">
        <v>25206</v>
      </c>
      <c r="F14699" s="1" t="s">
        <v>2894</v>
      </c>
      <c r="G14699" s="1" t="s">
        <v>39</v>
      </c>
      <c r="H14699" s="1">
        <v>45.0</v>
      </c>
      <c r="I14699" s="3">
        <v>43884.583333333336</v>
      </c>
      <c r="J14699" s="1">
        <v>2.85735300716942</v>
      </c>
      <c r="K14699" s="1" t="s">
        <v>46</v>
      </c>
      <c r="M14699" s="3">
        <v>43884.61408712963</v>
      </c>
    </row>
    <row r="14700">
      <c r="A14700" s="1">
        <v>14698.0</v>
      </c>
      <c r="B14700" s="1" t="s">
        <v>768</v>
      </c>
      <c r="C14700" s="1" t="s">
        <v>25207</v>
      </c>
      <c r="D14700" s="1" t="s">
        <v>1827</v>
      </c>
      <c r="E14700" s="1" t="s">
        <v>1430</v>
      </c>
      <c r="F14700" s="1" t="s">
        <v>772</v>
      </c>
      <c r="G14700" s="1" t="s">
        <v>35</v>
      </c>
      <c r="H14700" s="1">
        <v>45.0</v>
      </c>
      <c r="I14700" s="3">
        <v>44161.604166666664</v>
      </c>
      <c r="J14700" s="1">
        <v>3.63772315418006</v>
      </c>
      <c r="K14700" s="1" t="s">
        <v>166</v>
      </c>
      <c r="M14700" s="3">
        <v>44161.6379306713</v>
      </c>
    </row>
    <row r="14701">
      <c r="A14701" s="1">
        <v>14699.0</v>
      </c>
      <c r="B14701" s="1" t="s">
        <v>1202</v>
      </c>
      <c r="C14701" s="1" t="s">
        <v>25208</v>
      </c>
      <c r="D14701" s="1" t="s">
        <v>1631</v>
      </c>
      <c r="E14701" s="1" t="s">
        <v>9809</v>
      </c>
      <c r="F14701" s="1" t="s">
        <v>1206</v>
      </c>
      <c r="G14701" s="1" t="s">
        <v>35</v>
      </c>
      <c r="H14701" s="1">
        <v>45.0</v>
      </c>
      <c r="I14701" s="3">
        <v>43608.291666666664</v>
      </c>
      <c r="J14701" s="1">
        <v>1.81643085998115</v>
      </c>
      <c r="K14701" s="1" t="s">
        <v>24</v>
      </c>
      <c r="M14701" s="3">
        <v>43608.32511164352</v>
      </c>
    </row>
    <row r="14702">
      <c r="A14702" s="1">
        <v>14700.0</v>
      </c>
      <c r="B14702" s="1" t="s">
        <v>3588</v>
      </c>
      <c r="C14702" s="1" t="s">
        <v>25209</v>
      </c>
      <c r="D14702" s="1" t="s">
        <v>3858</v>
      </c>
      <c r="E14702" s="1" t="s">
        <v>25210</v>
      </c>
      <c r="F14702" s="1" t="s">
        <v>3591</v>
      </c>
      <c r="G14702" s="1" t="s">
        <v>39</v>
      </c>
      <c r="H14702" s="1">
        <v>45.0</v>
      </c>
      <c r="I14702" s="3">
        <v>44225.3125</v>
      </c>
      <c r="J14702" s="1">
        <v>0.398132280044009</v>
      </c>
      <c r="K14702" s="1" t="s">
        <v>166</v>
      </c>
      <c r="L14702" s="1" t="s">
        <v>318</v>
      </c>
      <c r="M14702" s="3">
        <v>44225.33442706019</v>
      </c>
    </row>
    <row r="14703">
      <c r="A14703" s="1">
        <v>14701.0</v>
      </c>
      <c r="B14703" s="1" t="s">
        <v>8906</v>
      </c>
      <c r="C14703" s="1" t="s">
        <v>25211</v>
      </c>
      <c r="D14703" s="1" t="s">
        <v>3355</v>
      </c>
      <c r="E14703" s="1" t="s">
        <v>25212</v>
      </c>
      <c r="F14703" s="1" t="s">
        <v>8909</v>
      </c>
      <c r="G14703" s="1" t="s">
        <v>89</v>
      </c>
      <c r="H14703" s="1">
        <v>45.0</v>
      </c>
      <c r="I14703" s="3">
        <v>44232.41369715278</v>
      </c>
      <c r="J14703" s="1">
        <v>0.755946467310265</v>
      </c>
      <c r="K14703" s="1" t="s">
        <v>18</v>
      </c>
      <c r="L14703" s="1" t="s">
        <v>581</v>
      </c>
      <c r="M14703" s="3">
        <v>44232.44752994213</v>
      </c>
    </row>
    <row r="14704">
      <c r="A14704" s="1">
        <v>14702.0</v>
      </c>
      <c r="B14704" s="1" t="s">
        <v>9261</v>
      </c>
      <c r="C14704" s="1" t="s">
        <v>25213</v>
      </c>
      <c r="D14704" s="1" t="s">
        <v>10928</v>
      </c>
      <c r="E14704" s="1" t="s">
        <v>25214</v>
      </c>
      <c r="F14704" s="1" t="s">
        <v>9264</v>
      </c>
      <c r="G14704" s="1" t="s">
        <v>89</v>
      </c>
      <c r="H14704" s="1">
        <v>45.0</v>
      </c>
      <c r="I14704" s="3">
        <v>44141.319800219906</v>
      </c>
      <c r="J14704" s="1">
        <v>1.26291992636567</v>
      </c>
      <c r="K14704" s="1" t="s">
        <v>24</v>
      </c>
      <c r="L14704" s="1" t="s">
        <v>365</v>
      </c>
      <c r="M14704" s="3">
        <v>44141.35788739583</v>
      </c>
    </row>
    <row r="14705">
      <c r="A14705" s="1">
        <v>14703.0</v>
      </c>
      <c r="B14705" s="1" t="s">
        <v>385</v>
      </c>
      <c r="C14705" s="1" t="s">
        <v>25215</v>
      </c>
      <c r="D14705" s="1" t="s">
        <v>1250</v>
      </c>
      <c r="E14705" s="1" t="s">
        <v>711</v>
      </c>
      <c r="F14705" s="1" t="s">
        <v>388</v>
      </c>
      <c r="G14705" s="1" t="s">
        <v>35</v>
      </c>
      <c r="H14705" s="1">
        <v>45.0</v>
      </c>
      <c r="I14705" s="3">
        <v>43711.5</v>
      </c>
      <c r="J14705" s="1">
        <v>5.95199119867831</v>
      </c>
      <c r="K14705" s="1" t="s">
        <v>24</v>
      </c>
      <c r="M14705" s="3">
        <v>43711.53229015046</v>
      </c>
    </row>
    <row r="14706">
      <c r="A14706" s="1">
        <v>14704.0</v>
      </c>
      <c r="B14706" s="1" t="s">
        <v>114</v>
      </c>
      <c r="C14706" s="1" t="s">
        <v>25216</v>
      </c>
      <c r="D14706" s="1" t="s">
        <v>116</v>
      </c>
      <c r="E14706" s="1" t="s">
        <v>1161</v>
      </c>
      <c r="F14706" s="1" t="s">
        <v>118</v>
      </c>
      <c r="G14706" s="1" t="s">
        <v>17</v>
      </c>
      <c r="H14706" s="1">
        <v>45.0</v>
      </c>
      <c r="I14706" s="3">
        <v>44037.270833333336</v>
      </c>
      <c r="J14706" s="1">
        <v>3.36905956808762</v>
      </c>
      <c r="K14706" s="1" t="s">
        <v>24</v>
      </c>
      <c r="L14706" s="1" t="s">
        <v>1006</v>
      </c>
      <c r="M14706" s="3">
        <v>44037.281672847224</v>
      </c>
    </row>
    <row r="14707">
      <c r="A14707" s="1">
        <v>14705.0</v>
      </c>
      <c r="B14707" s="1" t="s">
        <v>1075</v>
      </c>
      <c r="C14707" s="1" t="s">
        <v>25217</v>
      </c>
      <c r="D14707" s="1" t="s">
        <v>676</v>
      </c>
      <c r="E14707" s="1" t="s">
        <v>1687</v>
      </c>
      <c r="F14707" s="1" t="s">
        <v>1079</v>
      </c>
      <c r="G14707" s="1" t="s">
        <v>17</v>
      </c>
      <c r="H14707" s="1">
        <v>45.0</v>
      </c>
      <c r="I14707" s="3">
        <v>44182.625</v>
      </c>
      <c r="J14707" s="1">
        <v>1.05839176418086</v>
      </c>
      <c r="K14707" s="1" t="s">
        <v>18</v>
      </c>
      <c r="L14707" s="1" t="s">
        <v>1080</v>
      </c>
      <c r="M14707" s="3">
        <v>44182.65662809028</v>
      </c>
    </row>
    <row r="14708">
      <c r="A14708" s="1">
        <v>14706.0</v>
      </c>
      <c r="B14708" s="1" t="s">
        <v>2037</v>
      </c>
      <c r="C14708" s="1" t="s">
        <v>25218</v>
      </c>
      <c r="D14708" s="1" t="s">
        <v>5112</v>
      </c>
      <c r="E14708" s="1" t="s">
        <v>25219</v>
      </c>
      <c r="F14708" s="1" t="s">
        <v>2040</v>
      </c>
      <c r="G14708" s="1" t="s">
        <v>39</v>
      </c>
      <c r="H14708" s="1">
        <v>45.0</v>
      </c>
      <c r="I14708" s="3">
        <v>44188.604166666664</v>
      </c>
      <c r="J14708" s="1">
        <v>1.44182146188304</v>
      </c>
      <c r="K14708" s="1" t="s">
        <v>1376</v>
      </c>
      <c r="M14708" s="3">
        <v>44188.63863761574</v>
      </c>
    </row>
    <row r="14709">
      <c r="A14709" s="1">
        <v>14707.0</v>
      </c>
      <c r="B14709" s="1" t="s">
        <v>1938</v>
      </c>
      <c r="C14709" s="1" t="s">
        <v>25220</v>
      </c>
      <c r="D14709" s="1" t="s">
        <v>4504</v>
      </c>
      <c r="E14709" s="1" t="s">
        <v>25221</v>
      </c>
      <c r="F14709" s="1" t="s">
        <v>1942</v>
      </c>
      <c r="G14709" s="1" t="s">
        <v>89</v>
      </c>
      <c r="H14709" s="1">
        <v>45.0</v>
      </c>
      <c r="I14709" s="3">
        <v>44151.77847222222</v>
      </c>
      <c r="J14709" s="1">
        <v>3.15302192242208</v>
      </c>
      <c r="K14709" s="1" t="s">
        <v>62</v>
      </c>
      <c r="M14709" s="3">
        <v>44151.783542453704</v>
      </c>
    </row>
    <row r="14710">
      <c r="A14710" s="1">
        <v>14708.0</v>
      </c>
      <c r="B14710" s="1" t="s">
        <v>136</v>
      </c>
      <c r="C14710" s="1" t="s">
        <v>25222</v>
      </c>
      <c r="D14710" s="1" t="s">
        <v>14</v>
      </c>
      <c r="E14710" s="1" t="s">
        <v>2605</v>
      </c>
      <c r="F14710" s="1" t="s">
        <v>140</v>
      </c>
      <c r="G14710" s="1" t="s">
        <v>17</v>
      </c>
      <c r="H14710" s="1">
        <v>45.0</v>
      </c>
      <c r="I14710" s="3">
        <v>43760.333333333336</v>
      </c>
      <c r="J14710" s="1">
        <v>1.83160224694903</v>
      </c>
      <c r="K14710" s="1" t="s">
        <v>18</v>
      </c>
      <c r="M14710" s="3">
        <v>43760.42924951389</v>
      </c>
    </row>
    <row r="14711">
      <c r="A14711" s="1">
        <v>14709.0</v>
      </c>
      <c r="B14711" s="1" t="s">
        <v>983</v>
      </c>
      <c r="C14711" s="1" t="s">
        <v>25223</v>
      </c>
      <c r="D14711" s="1" t="s">
        <v>12274</v>
      </c>
      <c r="E14711" s="1" t="s">
        <v>25224</v>
      </c>
      <c r="F14711" s="1" t="s">
        <v>987</v>
      </c>
      <c r="G14711" s="1" t="s">
        <v>39</v>
      </c>
      <c r="H14711" s="1">
        <v>45.0</v>
      </c>
      <c r="I14711" s="3">
        <v>44141.6875</v>
      </c>
      <c r="J14711" s="1">
        <v>2.29568918040274</v>
      </c>
      <c r="K14711" s="1" t="s">
        <v>218</v>
      </c>
      <c r="L14711" s="1" t="s">
        <v>1556</v>
      </c>
      <c r="M14711" s="3">
        <v>44141.71664346065</v>
      </c>
    </row>
    <row r="14712">
      <c r="A14712" s="1">
        <v>14710.0</v>
      </c>
      <c r="B14712" s="1" t="s">
        <v>25</v>
      </c>
      <c r="C14712" s="1" t="s">
        <v>25225</v>
      </c>
      <c r="D14712" s="1" t="s">
        <v>25226</v>
      </c>
      <c r="E14712" s="1" t="s">
        <v>25227</v>
      </c>
      <c r="F14712" s="1" t="s">
        <v>29</v>
      </c>
      <c r="G14712" s="1" t="s">
        <v>89</v>
      </c>
      <c r="H14712" s="1">
        <v>45.0</v>
      </c>
      <c r="I14712" s="3">
        <v>44228.71195605324</v>
      </c>
      <c r="J14712" s="1">
        <v>1.46113154380883</v>
      </c>
      <c r="K14712" s="1" t="s">
        <v>18</v>
      </c>
      <c r="M14712" s="3">
        <v>44228.7489603588</v>
      </c>
    </row>
    <row r="14713">
      <c r="A14713" s="1">
        <v>14711.0</v>
      </c>
      <c r="B14713" s="1" t="s">
        <v>114</v>
      </c>
      <c r="C14713" s="1" t="s">
        <v>25228</v>
      </c>
      <c r="D14713" s="1" t="s">
        <v>116</v>
      </c>
      <c r="E14713" s="1" t="s">
        <v>1832</v>
      </c>
      <c r="F14713" s="1" t="s">
        <v>118</v>
      </c>
      <c r="G14713" s="1" t="s">
        <v>17</v>
      </c>
      <c r="H14713" s="1">
        <v>45.0</v>
      </c>
      <c r="I14713" s="3">
        <v>44046.75</v>
      </c>
      <c r="J14713" s="1">
        <v>4.98648095684054</v>
      </c>
      <c r="K14713" s="1" t="s">
        <v>24</v>
      </c>
      <c r="L14713" s="1" t="s">
        <v>1006</v>
      </c>
      <c r="M14713" s="3">
        <v>44046.78167186343</v>
      </c>
    </row>
    <row r="14714">
      <c r="A14714" s="1">
        <v>14712.0</v>
      </c>
      <c r="B14714" s="1" t="s">
        <v>620</v>
      </c>
      <c r="C14714" s="1" t="s">
        <v>25229</v>
      </c>
      <c r="D14714" s="1" t="s">
        <v>182</v>
      </c>
      <c r="E14714" s="1" t="s">
        <v>25230</v>
      </c>
      <c r="F14714" s="1" t="s">
        <v>623</v>
      </c>
      <c r="G14714" s="1" t="s">
        <v>39</v>
      </c>
      <c r="H14714" s="1">
        <v>45.0</v>
      </c>
      <c r="I14714" s="3">
        <v>44020.75</v>
      </c>
      <c r="J14714" s="1">
        <v>1.92470825237809</v>
      </c>
      <c r="K14714" s="1" t="s">
        <v>18</v>
      </c>
      <c r="M14714" s="3">
        <v>44020.78112903935</v>
      </c>
    </row>
    <row r="14715">
      <c r="A14715" s="1">
        <v>14713.0</v>
      </c>
      <c r="B14715" s="1" t="s">
        <v>401</v>
      </c>
      <c r="C14715" s="1" t="s">
        <v>25231</v>
      </c>
      <c r="D14715" s="1" t="s">
        <v>1280</v>
      </c>
      <c r="E14715" s="1" t="s">
        <v>25232</v>
      </c>
      <c r="F14715" s="1" t="s">
        <v>405</v>
      </c>
      <c r="G14715" s="1" t="s">
        <v>39</v>
      </c>
      <c r="H14715" s="1">
        <v>45.0</v>
      </c>
      <c r="I14715" s="3">
        <v>43892.708333333336</v>
      </c>
      <c r="J14715" s="1">
        <v>0.0</v>
      </c>
      <c r="K14715" s="1" t="s">
        <v>24</v>
      </c>
      <c r="M14715" s="3">
        <v>43892.726264930556</v>
      </c>
    </row>
    <row r="14716">
      <c r="A14716" s="1">
        <v>14714.0</v>
      </c>
      <c r="B14716" s="1" t="s">
        <v>603</v>
      </c>
      <c r="C14716" s="1" t="s">
        <v>25233</v>
      </c>
      <c r="D14716" s="1" t="s">
        <v>701</v>
      </c>
      <c r="E14716" s="1" t="s">
        <v>25234</v>
      </c>
      <c r="F14716" s="1" t="s">
        <v>606</v>
      </c>
      <c r="G14716" s="1" t="s">
        <v>39</v>
      </c>
      <c r="H14716" s="1">
        <v>45.0</v>
      </c>
      <c r="I14716" s="3">
        <v>44076.177083333336</v>
      </c>
      <c r="J14716" s="1">
        <v>5.10326294024614</v>
      </c>
      <c r="K14716" s="1" t="s">
        <v>24</v>
      </c>
      <c r="M14716" s="3">
        <v>44076.213244479164</v>
      </c>
    </row>
    <row r="14717">
      <c r="A14717" s="1">
        <v>14715.0</v>
      </c>
      <c r="B14717" s="1" t="s">
        <v>887</v>
      </c>
      <c r="C14717" s="1" t="s">
        <v>25235</v>
      </c>
      <c r="D14717" s="1" t="s">
        <v>1208</v>
      </c>
      <c r="E14717" s="1" t="s">
        <v>25236</v>
      </c>
      <c r="F14717" s="1" t="s">
        <v>891</v>
      </c>
      <c r="G14717" s="1" t="s">
        <v>89</v>
      </c>
      <c r="H14717" s="1">
        <v>45.0</v>
      </c>
      <c r="I14717" s="3">
        <v>43854.4428428125</v>
      </c>
      <c r="J14717" s="1">
        <v>1.65290019702518</v>
      </c>
      <c r="K14717" s="1" t="s">
        <v>24</v>
      </c>
      <c r="M14717" s="3">
        <v>43854.46350931713</v>
      </c>
    </row>
    <row r="14718">
      <c r="A14718" s="1">
        <v>14716.0</v>
      </c>
      <c r="B14718" s="1" t="s">
        <v>229</v>
      </c>
      <c r="C14718" s="1" t="s">
        <v>25237</v>
      </c>
      <c r="D14718" s="1" t="s">
        <v>461</v>
      </c>
      <c r="E14718" s="1" t="s">
        <v>3292</v>
      </c>
      <c r="F14718" s="1" t="s">
        <v>232</v>
      </c>
      <c r="G14718" s="1" t="s">
        <v>35</v>
      </c>
      <c r="H14718" s="1">
        <v>45.0</v>
      </c>
      <c r="I14718" s="3">
        <v>43983.625</v>
      </c>
      <c r="J14718" s="1">
        <v>2.25341039856642</v>
      </c>
      <c r="K14718" s="1" t="s">
        <v>24</v>
      </c>
      <c r="M14718" s="3">
        <v>43983.654843275464</v>
      </c>
    </row>
    <row r="14719">
      <c r="A14719" s="1">
        <v>14717.0</v>
      </c>
      <c r="B14719" s="1" t="s">
        <v>2165</v>
      </c>
      <c r="C14719" s="1" t="s">
        <v>25238</v>
      </c>
      <c r="D14719" s="1" t="s">
        <v>116</v>
      </c>
      <c r="E14719" s="1" t="s">
        <v>4489</v>
      </c>
      <c r="F14719" s="1" t="s">
        <v>2168</v>
      </c>
      <c r="G14719" s="1" t="s">
        <v>17</v>
      </c>
      <c r="H14719" s="1">
        <v>45.0</v>
      </c>
      <c r="I14719" s="3">
        <v>43993.145833333336</v>
      </c>
      <c r="J14719" s="1">
        <v>1.77832565138236</v>
      </c>
      <c r="K14719" s="1" t="s">
        <v>24</v>
      </c>
      <c r="L14719" s="1" t="s">
        <v>406</v>
      </c>
      <c r="M14719" s="3">
        <v>43993.18595560185</v>
      </c>
    </row>
    <row r="14720">
      <c r="A14720" s="1">
        <v>14718.0</v>
      </c>
      <c r="B14720" s="1" t="s">
        <v>485</v>
      </c>
      <c r="C14720" s="1" t="s">
        <v>25239</v>
      </c>
      <c r="D14720" s="1" t="s">
        <v>4508</v>
      </c>
      <c r="E14720" s="1" t="s">
        <v>7627</v>
      </c>
      <c r="F14720" s="1" t="s">
        <v>489</v>
      </c>
      <c r="G14720" s="1" t="s">
        <v>17</v>
      </c>
      <c r="H14720" s="1">
        <v>45.0</v>
      </c>
      <c r="I14720" s="3">
        <v>43959.25</v>
      </c>
      <c r="J14720" s="1">
        <v>2.32531264302047</v>
      </c>
      <c r="K14720" s="1" t="s">
        <v>166</v>
      </c>
      <c r="M14720" s="3">
        <v>43959.280257893515</v>
      </c>
    </row>
    <row r="14721">
      <c r="A14721" s="1">
        <v>14719.0</v>
      </c>
      <c r="B14721" s="1" t="s">
        <v>2426</v>
      </c>
      <c r="C14721" s="1" t="s">
        <v>25240</v>
      </c>
      <c r="D14721" s="1" t="s">
        <v>25241</v>
      </c>
      <c r="E14721" s="1" t="s">
        <v>25242</v>
      </c>
      <c r="F14721" s="1" t="s">
        <v>2429</v>
      </c>
      <c r="G14721" s="1" t="s">
        <v>39</v>
      </c>
      <c r="H14721" s="1">
        <v>45.0</v>
      </c>
      <c r="I14721" s="3">
        <v>44167.666666666664</v>
      </c>
      <c r="J14721" s="1">
        <v>2.30804986625479</v>
      </c>
      <c r="K14721" s="1" t="s">
        <v>1376</v>
      </c>
      <c r="M14721" s="3">
        <v>44167.88444449074</v>
      </c>
    </row>
    <row r="14722">
      <c r="A14722" s="1">
        <v>14720.0</v>
      </c>
      <c r="B14722" s="1" t="s">
        <v>184</v>
      </c>
      <c r="C14722" s="1" t="s">
        <v>25243</v>
      </c>
      <c r="D14722" s="1" t="s">
        <v>121</v>
      </c>
      <c r="E14722" s="1" t="s">
        <v>25244</v>
      </c>
      <c r="F14722" s="1" t="s">
        <v>187</v>
      </c>
      <c r="G14722" s="1" t="s">
        <v>39</v>
      </c>
      <c r="H14722" s="1">
        <v>45.0</v>
      </c>
      <c r="I14722" s="3">
        <v>43941.75</v>
      </c>
      <c r="J14722" s="1">
        <v>4.15588792962798</v>
      </c>
      <c r="K14722" s="1" t="s">
        <v>24</v>
      </c>
      <c r="L14722" s="1" t="s">
        <v>188</v>
      </c>
      <c r="M14722" s="3">
        <v>43941.786302650464</v>
      </c>
    </row>
    <row r="14723">
      <c r="A14723" s="1">
        <v>14721.0</v>
      </c>
      <c r="B14723" s="1" t="s">
        <v>3923</v>
      </c>
      <c r="C14723" s="1" t="s">
        <v>25245</v>
      </c>
      <c r="D14723" s="1" t="s">
        <v>5495</v>
      </c>
      <c r="E14723" s="1" t="s">
        <v>6244</v>
      </c>
      <c r="F14723" s="1" t="s">
        <v>3927</v>
      </c>
      <c r="G14723" s="1" t="s">
        <v>17</v>
      </c>
      <c r="H14723" s="1">
        <v>45.0</v>
      </c>
      <c r="I14723" s="3">
        <v>44250.697916666664</v>
      </c>
      <c r="J14723" s="1">
        <v>0.337579549368449</v>
      </c>
      <c r="K14723" s="1" t="s">
        <v>159</v>
      </c>
      <c r="L14723" s="1" t="s">
        <v>5497</v>
      </c>
      <c r="M14723" s="3">
        <v>44250.73104747685</v>
      </c>
    </row>
    <row r="14724">
      <c r="A14724" s="1">
        <v>14722.0</v>
      </c>
      <c r="B14724" s="1" t="s">
        <v>2412</v>
      </c>
      <c r="C14724" s="1" t="s">
        <v>25246</v>
      </c>
      <c r="D14724" s="1" t="s">
        <v>241</v>
      </c>
      <c r="E14724" s="1" t="s">
        <v>25247</v>
      </c>
      <c r="F14724" s="1" t="s">
        <v>2415</v>
      </c>
      <c r="G14724" s="1" t="s">
        <v>39</v>
      </c>
      <c r="H14724" s="1">
        <v>45.0</v>
      </c>
      <c r="I14724" s="3">
        <v>44149.572916666664</v>
      </c>
      <c r="J14724" s="1">
        <v>2.57497324998633</v>
      </c>
      <c r="K14724" s="1" t="s">
        <v>18</v>
      </c>
      <c r="M14724" s="3">
        <v>44149.61182193287</v>
      </c>
    </row>
    <row r="14725">
      <c r="A14725" s="1">
        <v>14723.0</v>
      </c>
      <c r="B14725" s="1" t="s">
        <v>2891</v>
      </c>
      <c r="C14725" s="1" t="s">
        <v>25248</v>
      </c>
      <c r="D14725" s="1" t="s">
        <v>1802</v>
      </c>
      <c r="E14725" s="1" t="s">
        <v>25249</v>
      </c>
      <c r="F14725" s="1" t="s">
        <v>2894</v>
      </c>
      <c r="G14725" s="1" t="s">
        <v>89</v>
      </c>
      <c r="H14725" s="1">
        <v>45.0</v>
      </c>
      <c r="I14725" s="3">
        <v>43864.63805253472</v>
      </c>
      <c r="J14725" s="1">
        <v>0.0</v>
      </c>
      <c r="K14725" s="1" t="s">
        <v>46</v>
      </c>
      <c r="M14725" s="3">
        <v>43864.64130060185</v>
      </c>
    </row>
    <row r="14726">
      <c r="A14726" s="1">
        <v>14724.0</v>
      </c>
      <c r="B14726" s="1" t="s">
        <v>582</v>
      </c>
      <c r="C14726" s="1" t="s">
        <v>25250</v>
      </c>
      <c r="D14726" s="1" t="s">
        <v>1029</v>
      </c>
      <c r="E14726" s="1" t="s">
        <v>3745</v>
      </c>
      <c r="F14726" s="1" t="s">
        <v>586</v>
      </c>
      <c r="G14726" s="1" t="s">
        <v>17</v>
      </c>
      <c r="H14726" s="1">
        <v>45.0</v>
      </c>
      <c r="I14726" s="3">
        <v>43825.25</v>
      </c>
      <c r="J14726" s="1">
        <v>2.20157461513304</v>
      </c>
      <c r="K14726" s="1" t="s">
        <v>24</v>
      </c>
      <c r="M14726" s="3">
        <v>43825.2910834838</v>
      </c>
    </row>
    <row r="14727">
      <c r="A14727" s="1">
        <v>14725.0</v>
      </c>
      <c r="B14727" s="1" t="s">
        <v>1954</v>
      </c>
      <c r="C14727" s="1" t="s">
        <v>25251</v>
      </c>
      <c r="D14727" s="1" t="s">
        <v>99</v>
      </c>
      <c r="E14727" s="1" t="s">
        <v>25252</v>
      </c>
      <c r="F14727" s="1" t="s">
        <v>1957</v>
      </c>
      <c r="G14727" s="1" t="s">
        <v>39</v>
      </c>
      <c r="H14727" s="1">
        <v>45.0</v>
      </c>
      <c r="I14727" s="3">
        <v>44110.708333333336</v>
      </c>
      <c r="J14727" s="1">
        <v>1.55577710282739</v>
      </c>
      <c r="K14727" s="1" t="s">
        <v>83</v>
      </c>
      <c r="L14727" s="1" t="s">
        <v>1958</v>
      </c>
      <c r="M14727" s="3">
        <v>44110.74244550926</v>
      </c>
    </row>
    <row r="14728">
      <c r="A14728" s="1">
        <v>14726.0</v>
      </c>
      <c r="B14728" s="1" t="s">
        <v>12</v>
      </c>
      <c r="C14728" s="1" t="s">
        <v>25253</v>
      </c>
      <c r="D14728" s="1" t="s">
        <v>14</v>
      </c>
      <c r="E14728" s="1" t="s">
        <v>15</v>
      </c>
      <c r="F14728" s="1" t="s">
        <v>16</v>
      </c>
      <c r="G14728" s="1" t="s">
        <v>17</v>
      </c>
      <c r="H14728" s="1">
        <v>45.0</v>
      </c>
      <c r="I14728" s="3">
        <v>43804.291666666664</v>
      </c>
      <c r="J14728" s="1">
        <v>3.31122147622495</v>
      </c>
      <c r="K14728" s="1" t="s">
        <v>18</v>
      </c>
      <c r="M14728" s="3">
        <v>43804.37043512731</v>
      </c>
    </row>
    <row r="14729">
      <c r="A14729" s="1">
        <v>14727.0</v>
      </c>
      <c r="B14729" s="1" t="s">
        <v>1043</v>
      </c>
      <c r="C14729" s="1" t="s">
        <v>25254</v>
      </c>
      <c r="D14729" s="1" t="s">
        <v>37</v>
      </c>
      <c r="E14729" s="1" t="s">
        <v>25255</v>
      </c>
      <c r="F14729" s="1" t="s">
        <v>1046</v>
      </c>
      <c r="G14729" s="1" t="s">
        <v>39</v>
      </c>
      <c r="H14729" s="1">
        <v>45.0</v>
      </c>
      <c r="I14729" s="3">
        <v>44169.208333333336</v>
      </c>
      <c r="J14729" s="1">
        <v>0.827592487837111</v>
      </c>
      <c r="K14729" s="1" t="s">
        <v>18</v>
      </c>
      <c r="M14729" s="3">
        <v>44169.22991100694</v>
      </c>
    </row>
    <row r="14730">
      <c r="A14730" s="1">
        <v>14728.0</v>
      </c>
      <c r="B14730" s="1" t="s">
        <v>2165</v>
      </c>
      <c r="C14730" s="1" t="s">
        <v>25256</v>
      </c>
      <c r="D14730" s="1" t="s">
        <v>701</v>
      </c>
      <c r="E14730" s="1" t="s">
        <v>19052</v>
      </c>
      <c r="F14730" s="1" t="s">
        <v>2168</v>
      </c>
      <c r="G14730" s="1" t="s">
        <v>17</v>
      </c>
      <c r="H14730" s="1">
        <v>45.0</v>
      </c>
      <c r="I14730" s="3">
        <v>44188.166666666664</v>
      </c>
      <c r="J14730" s="1">
        <v>4.98784852560041</v>
      </c>
      <c r="K14730" s="1" t="s">
        <v>24</v>
      </c>
      <c r="L14730" s="1" t="s">
        <v>406</v>
      </c>
      <c r="M14730" s="3">
        <v>44188.223910416666</v>
      </c>
    </row>
    <row r="14731">
      <c r="A14731" s="1">
        <v>14729.0</v>
      </c>
      <c r="B14731" s="1" t="s">
        <v>1885</v>
      </c>
      <c r="C14731" s="1" t="s">
        <v>25257</v>
      </c>
      <c r="D14731" s="1" t="s">
        <v>116</v>
      </c>
      <c r="E14731" s="1" t="s">
        <v>1887</v>
      </c>
      <c r="F14731" s="1" t="s">
        <v>1888</v>
      </c>
      <c r="G14731" s="1" t="s">
        <v>17</v>
      </c>
      <c r="H14731" s="1">
        <v>45.0</v>
      </c>
      <c r="I14731" s="3">
        <v>43881.197916666664</v>
      </c>
      <c r="J14731" s="1">
        <v>2.63778409195004</v>
      </c>
      <c r="K14731" s="1" t="s">
        <v>24</v>
      </c>
      <c r="M14731" s="3">
        <v>43881.23255591435</v>
      </c>
    </row>
    <row r="14732">
      <c r="A14732" s="1">
        <v>14730.0</v>
      </c>
      <c r="B14732" s="1" t="s">
        <v>1833</v>
      </c>
      <c r="C14732" s="1" t="s">
        <v>25258</v>
      </c>
      <c r="D14732" s="1" t="s">
        <v>738</v>
      </c>
      <c r="E14732" s="1" t="s">
        <v>1835</v>
      </c>
      <c r="F14732" s="1" t="s">
        <v>1836</v>
      </c>
      <c r="G14732" s="1" t="s">
        <v>17</v>
      </c>
      <c r="H14732" s="1">
        <v>45.0</v>
      </c>
      <c r="I14732" s="3">
        <v>44088.197916666664</v>
      </c>
      <c r="J14732" s="1">
        <v>0.804951990669878</v>
      </c>
      <c r="K14732" s="1" t="s">
        <v>218</v>
      </c>
      <c r="L14732" s="1" t="s">
        <v>1837</v>
      </c>
      <c r="M14732" s="3">
        <v>44088.24029829861</v>
      </c>
    </row>
    <row r="14733">
      <c r="A14733" s="1">
        <v>14731.0</v>
      </c>
      <c r="B14733" s="1" t="s">
        <v>732</v>
      </c>
      <c r="C14733" s="1" t="s">
        <v>25259</v>
      </c>
      <c r="D14733" s="1" t="s">
        <v>461</v>
      </c>
      <c r="E14733" s="1" t="s">
        <v>734</v>
      </c>
      <c r="F14733" s="1" t="s">
        <v>735</v>
      </c>
      <c r="G14733" s="1" t="s">
        <v>17</v>
      </c>
      <c r="H14733" s="1">
        <v>45.0</v>
      </c>
      <c r="I14733" s="3">
        <v>43997.729166666664</v>
      </c>
      <c r="J14733" s="1">
        <v>0.912842032877559</v>
      </c>
      <c r="K14733" s="1" t="s">
        <v>24</v>
      </c>
      <c r="M14733" s="3">
        <v>43997.75632366898</v>
      </c>
    </row>
    <row r="14734">
      <c r="A14734" s="1">
        <v>14732.0</v>
      </c>
      <c r="B14734" s="1" t="s">
        <v>991</v>
      </c>
      <c r="C14734" s="1" t="s">
        <v>25260</v>
      </c>
      <c r="D14734" s="1" t="s">
        <v>248</v>
      </c>
      <c r="E14734" s="1" t="s">
        <v>25261</v>
      </c>
      <c r="F14734" s="1" t="s">
        <v>995</v>
      </c>
      <c r="G14734" s="1" t="s">
        <v>39</v>
      </c>
      <c r="H14734" s="1">
        <v>45.0</v>
      </c>
      <c r="I14734" s="3">
        <v>43806.708333333336</v>
      </c>
      <c r="J14734" s="1">
        <v>0.909508612737781</v>
      </c>
      <c r="K14734" s="1" t="s">
        <v>18</v>
      </c>
      <c r="M14734" s="3">
        <v>43806.74272876157</v>
      </c>
    </row>
    <row r="14735">
      <c r="A14735" s="1">
        <v>14733.0</v>
      </c>
      <c r="B14735" s="1" t="s">
        <v>119</v>
      </c>
      <c r="C14735" s="1" t="s">
        <v>25262</v>
      </c>
      <c r="D14735" s="1" t="s">
        <v>2145</v>
      </c>
      <c r="E14735" s="1" t="s">
        <v>25263</v>
      </c>
      <c r="F14735" s="1" t="s">
        <v>123</v>
      </c>
      <c r="G14735" s="1" t="s">
        <v>89</v>
      </c>
      <c r="H14735" s="1">
        <v>45.0</v>
      </c>
      <c r="I14735" s="3">
        <v>43879.60697939815</v>
      </c>
      <c r="J14735" s="1">
        <v>1.72953035166237</v>
      </c>
      <c r="K14735" s="1" t="s">
        <v>18</v>
      </c>
      <c r="M14735" s="3">
        <v>43879.65261484954</v>
      </c>
    </row>
    <row r="14736">
      <c r="A14736" s="1">
        <v>14734.0</v>
      </c>
      <c r="B14736" s="1" t="s">
        <v>319</v>
      </c>
      <c r="C14736" s="1" t="s">
        <v>25264</v>
      </c>
      <c r="D14736" s="1" t="s">
        <v>321</v>
      </c>
      <c r="E14736" s="1" t="s">
        <v>25265</v>
      </c>
      <c r="F14736" s="1" t="s">
        <v>323</v>
      </c>
      <c r="G14736" s="1" t="s">
        <v>39</v>
      </c>
      <c r="H14736" s="1">
        <v>45.0</v>
      </c>
      <c r="I14736" s="3">
        <v>44035.260416666664</v>
      </c>
      <c r="J14736" s="1">
        <v>6.00163760006139</v>
      </c>
      <c r="K14736" s="1" t="s">
        <v>24</v>
      </c>
      <c r="M14736" s="3">
        <v>44035.296006689816</v>
      </c>
    </row>
    <row r="14737">
      <c r="A14737" s="1">
        <v>14735.0</v>
      </c>
      <c r="B14737" s="1" t="s">
        <v>3923</v>
      </c>
      <c r="C14737" s="1" t="s">
        <v>25266</v>
      </c>
      <c r="D14737" s="1" t="s">
        <v>5495</v>
      </c>
      <c r="E14737" s="1" t="s">
        <v>6244</v>
      </c>
      <c r="F14737" s="1" t="s">
        <v>3927</v>
      </c>
      <c r="G14737" s="1" t="s">
        <v>17</v>
      </c>
      <c r="H14737" s="1">
        <v>45.0</v>
      </c>
      <c r="I14737" s="3">
        <v>44236.697916666664</v>
      </c>
      <c r="J14737" s="1">
        <v>1.30740086331994</v>
      </c>
      <c r="K14737" s="1" t="s">
        <v>159</v>
      </c>
      <c r="L14737" s="1" t="s">
        <v>5497</v>
      </c>
      <c r="M14737" s="3">
        <v>44236.73450061343</v>
      </c>
    </row>
    <row r="14738">
      <c r="A14738" s="1">
        <v>14736.0</v>
      </c>
      <c r="B14738" s="1" t="s">
        <v>340</v>
      </c>
      <c r="C14738" s="1" t="s">
        <v>25267</v>
      </c>
      <c r="D14738" s="1" t="s">
        <v>342</v>
      </c>
      <c r="E14738" s="1" t="s">
        <v>10462</v>
      </c>
      <c r="F14738" s="1" t="s">
        <v>344</v>
      </c>
      <c r="G14738" s="1" t="s">
        <v>17</v>
      </c>
      <c r="H14738" s="1">
        <v>45.0</v>
      </c>
      <c r="I14738" s="3">
        <v>44041.208333333336</v>
      </c>
      <c r="J14738" s="1">
        <v>0.0</v>
      </c>
      <c r="K14738" s="1" t="s">
        <v>83</v>
      </c>
      <c r="M14738" s="3">
        <v>44041.23629774305</v>
      </c>
    </row>
    <row r="14739">
      <c r="A14739" s="1">
        <v>14737.0</v>
      </c>
      <c r="B14739" s="1" t="s">
        <v>84</v>
      </c>
      <c r="C14739" s="1" t="s">
        <v>25268</v>
      </c>
      <c r="D14739" s="1" t="s">
        <v>1255</v>
      </c>
      <c r="E14739" s="1" t="s">
        <v>25269</v>
      </c>
      <c r="F14739" s="1" t="s">
        <v>5519</v>
      </c>
      <c r="G14739" s="1" t="s">
        <v>39</v>
      </c>
      <c r="H14739" s="1">
        <v>45.0</v>
      </c>
      <c r="I14739" s="3">
        <v>44175.625</v>
      </c>
      <c r="J14739" s="1">
        <v>1.93866697042613</v>
      </c>
      <c r="K14739" s="1" t="s">
        <v>83</v>
      </c>
      <c r="M14739" s="3">
        <v>44175.65408194444</v>
      </c>
    </row>
    <row r="14740">
      <c r="A14740" s="1">
        <v>14738.0</v>
      </c>
      <c r="B14740" s="1" t="s">
        <v>915</v>
      </c>
      <c r="C14740" s="1" t="s">
        <v>25270</v>
      </c>
      <c r="D14740" s="1" t="s">
        <v>503</v>
      </c>
      <c r="E14740" s="1" t="s">
        <v>2632</v>
      </c>
      <c r="F14740" s="1" t="s">
        <v>1253</v>
      </c>
      <c r="G14740" s="1" t="s">
        <v>17</v>
      </c>
      <c r="H14740" s="1">
        <v>45.0</v>
      </c>
      <c r="I14740" s="3">
        <v>44100.65625</v>
      </c>
      <c r="J14740" s="1">
        <v>3.03084461928654</v>
      </c>
      <c r="K14740" s="1" t="s">
        <v>62</v>
      </c>
      <c r="M14740" s="3">
        <v>44100.72877166667</v>
      </c>
    </row>
    <row r="14741">
      <c r="A14741" s="1">
        <v>14739.0</v>
      </c>
      <c r="B14741" s="1" t="s">
        <v>4850</v>
      </c>
      <c r="C14741" s="1" t="s">
        <v>25271</v>
      </c>
      <c r="D14741" s="1" t="s">
        <v>248</v>
      </c>
      <c r="E14741" s="1" t="s">
        <v>25272</v>
      </c>
      <c r="F14741" s="1" t="s">
        <v>4854</v>
      </c>
      <c r="G14741" s="1" t="s">
        <v>39</v>
      </c>
      <c r="H14741" s="1">
        <v>45.0</v>
      </c>
      <c r="I14741" s="3">
        <v>43764.291666666664</v>
      </c>
      <c r="J14741" s="1">
        <v>2.68631500767772</v>
      </c>
      <c r="K14741" s="1" t="s">
        <v>24</v>
      </c>
      <c r="M14741" s="3">
        <v>43764.326238263886</v>
      </c>
    </row>
    <row r="14742">
      <c r="A14742" s="1">
        <v>14740.0</v>
      </c>
      <c r="B14742" s="1" t="s">
        <v>184</v>
      </c>
      <c r="C14742" s="1" t="s">
        <v>25273</v>
      </c>
      <c r="D14742" s="1" t="s">
        <v>148</v>
      </c>
      <c r="E14742" s="1" t="s">
        <v>1588</v>
      </c>
      <c r="F14742" s="1" t="s">
        <v>187</v>
      </c>
      <c r="G14742" s="1" t="s">
        <v>17</v>
      </c>
      <c r="H14742" s="1">
        <v>45.0</v>
      </c>
      <c r="I14742" s="3">
        <v>43949.375</v>
      </c>
      <c r="J14742" s="1">
        <v>1.59569402620359</v>
      </c>
      <c r="K14742" s="1" t="s">
        <v>24</v>
      </c>
      <c r="M14742" s="3">
        <v>43949.33710560185</v>
      </c>
    </row>
    <row r="14743">
      <c r="A14743" s="1">
        <v>14741.0</v>
      </c>
      <c r="B14743" s="1" t="s">
        <v>2940</v>
      </c>
      <c r="C14743" s="1" t="s">
        <v>25274</v>
      </c>
      <c r="D14743" s="1" t="s">
        <v>2965</v>
      </c>
      <c r="E14743" s="1" t="s">
        <v>2942</v>
      </c>
      <c r="F14743" s="1" t="s">
        <v>2943</v>
      </c>
      <c r="G14743" s="1" t="s">
        <v>17</v>
      </c>
      <c r="H14743" s="1">
        <v>45.0</v>
      </c>
      <c r="I14743" s="3">
        <v>43908.25</v>
      </c>
      <c r="J14743" s="1">
        <v>2.98266216665984</v>
      </c>
      <c r="K14743" s="1" t="s">
        <v>24</v>
      </c>
      <c r="M14743" s="3">
        <v>43908.28483607639</v>
      </c>
    </row>
    <row r="14744">
      <c r="A14744" s="1">
        <v>14742.0</v>
      </c>
      <c r="B14744" s="1" t="s">
        <v>2395</v>
      </c>
      <c r="C14744" s="1" t="s">
        <v>25275</v>
      </c>
      <c r="D14744" s="1" t="s">
        <v>2397</v>
      </c>
      <c r="E14744" s="1" t="s">
        <v>2398</v>
      </c>
      <c r="F14744" s="1" t="s">
        <v>2399</v>
      </c>
      <c r="G14744" s="1" t="s">
        <v>17</v>
      </c>
      <c r="H14744" s="1">
        <v>45.0</v>
      </c>
      <c r="I14744" s="3">
        <v>43824.583333333336</v>
      </c>
      <c r="J14744" s="1">
        <v>1.11008812710905</v>
      </c>
      <c r="K14744" s="1" t="s">
        <v>166</v>
      </c>
      <c r="M14744" s="3">
        <v>43825.6709258912</v>
      </c>
    </row>
    <row r="14745">
      <c r="A14745" s="1">
        <v>14743.0</v>
      </c>
      <c r="B14745" s="1" t="s">
        <v>68</v>
      </c>
      <c r="C14745" s="1" t="s">
        <v>25276</v>
      </c>
      <c r="D14745" s="1" t="s">
        <v>7967</v>
      </c>
      <c r="E14745" s="1" t="s">
        <v>25277</v>
      </c>
      <c r="F14745" s="1" t="s">
        <v>72</v>
      </c>
      <c r="G14745" s="1" t="s">
        <v>39</v>
      </c>
      <c r="H14745" s="1">
        <v>45.0</v>
      </c>
      <c r="I14745" s="3">
        <v>43620.625</v>
      </c>
      <c r="J14745" s="1">
        <v>0.157901509645101</v>
      </c>
      <c r="K14745" s="1" t="s">
        <v>24</v>
      </c>
      <c r="M14745" s="3">
        <v>43622.594261770835</v>
      </c>
    </row>
    <row r="14746">
      <c r="A14746" s="1">
        <v>14744.0</v>
      </c>
      <c r="B14746" s="1" t="s">
        <v>536</v>
      </c>
      <c r="C14746" s="1" t="s">
        <v>25278</v>
      </c>
      <c r="D14746" s="1" t="s">
        <v>396</v>
      </c>
      <c r="E14746" s="1" t="s">
        <v>6271</v>
      </c>
      <c r="F14746" s="1" t="s">
        <v>539</v>
      </c>
      <c r="G14746" s="1" t="s">
        <v>35</v>
      </c>
      <c r="H14746" s="1">
        <v>45.0</v>
      </c>
      <c r="I14746" s="3">
        <v>43685.25</v>
      </c>
      <c r="J14746" s="1">
        <v>2.48137587010815</v>
      </c>
      <c r="K14746" s="1" t="s">
        <v>83</v>
      </c>
      <c r="M14746" s="3">
        <v>43685.28558452546</v>
      </c>
    </row>
    <row r="14747">
      <c r="A14747" s="1">
        <v>14745.0</v>
      </c>
      <c r="B14747" s="1" t="s">
        <v>2877</v>
      </c>
      <c r="C14747" s="1" t="s">
        <v>25279</v>
      </c>
      <c r="D14747" s="1" t="s">
        <v>2879</v>
      </c>
      <c r="E14747" s="1" t="s">
        <v>4664</v>
      </c>
      <c r="F14747" s="1" t="s">
        <v>2881</v>
      </c>
      <c r="G14747" s="1" t="s">
        <v>17</v>
      </c>
      <c r="H14747" s="1">
        <v>45.0</v>
      </c>
      <c r="I14747" s="3">
        <v>44181.625</v>
      </c>
      <c r="J14747" s="1">
        <v>1.92766224243325</v>
      </c>
      <c r="K14747" s="1" t="s">
        <v>62</v>
      </c>
      <c r="M14747" s="3">
        <v>44181.660612037034</v>
      </c>
    </row>
    <row r="14748">
      <c r="A14748" s="1">
        <v>14746.0</v>
      </c>
      <c r="B14748" s="1" t="s">
        <v>2246</v>
      </c>
      <c r="C14748" s="1" t="s">
        <v>25280</v>
      </c>
      <c r="D14748" s="1" t="s">
        <v>2248</v>
      </c>
      <c r="E14748" s="1" t="s">
        <v>25281</v>
      </c>
      <c r="F14748" s="1" t="s">
        <v>2250</v>
      </c>
      <c r="G14748" s="1" t="s">
        <v>17</v>
      </c>
      <c r="H14748" s="1">
        <v>45.0</v>
      </c>
      <c r="I14748" s="3">
        <v>44135.229166666664</v>
      </c>
      <c r="J14748" s="1">
        <v>2.5309728815996</v>
      </c>
      <c r="K14748" s="1" t="s">
        <v>24</v>
      </c>
      <c r="L14748" s="1" t="s">
        <v>365</v>
      </c>
      <c r="M14748" s="3">
        <v>44135.26063319445</v>
      </c>
    </row>
    <row r="14749">
      <c r="A14749" s="1">
        <v>14747.0</v>
      </c>
      <c r="B14749" s="1" t="s">
        <v>7934</v>
      </c>
      <c r="C14749" s="1" t="s">
        <v>25282</v>
      </c>
      <c r="D14749" s="1" t="s">
        <v>7084</v>
      </c>
      <c r="E14749" s="1" t="s">
        <v>25283</v>
      </c>
      <c r="F14749" s="1" t="s">
        <v>9681</v>
      </c>
      <c r="G14749" s="1" t="s">
        <v>89</v>
      </c>
      <c r="H14749" s="1">
        <v>45.0</v>
      </c>
      <c r="I14749" s="3">
        <v>44235.621821319444</v>
      </c>
      <c r="J14749" s="1">
        <v>1.94384591221999</v>
      </c>
      <c r="K14749" s="1" t="s">
        <v>159</v>
      </c>
      <c r="L14749" s="1" t="s">
        <v>1974</v>
      </c>
      <c r="M14749" s="3">
        <v>44235.647599375</v>
      </c>
    </row>
    <row r="14750">
      <c r="A14750" s="1">
        <v>14748.0</v>
      </c>
      <c r="B14750" s="1" t="s">
        <v>465</v>
      </c>
      <c r="C14750" s="1" t="s">
        <v>25284</v>
      </c>
      <c r="D14750" s="1" t="s">
        <v>99</v>
      </c>
      <c r="E14750" s="1" t="s">
        <v>467</v>
      </c>
      <c r="F14750" s="1" t="s">
        <v>468</v>
      </c>
      <c r="G14750" s="1" t="s">
        <v>17</v>
      </c>
      <c r="H14750" s="1">
        <v>45.0</v>
      </c>
      <c r="I14750" s="3">
        <v>44123.25</v>
      </c>
      <c r="J14750" s="1">
        <v>1.57187938965502</v>
      </c>
      <c r="K14750" s="1" t="s">
        <v>24</v>
      </c>
      <c r="M14750" s="3">
        <v>44123.284418599535</v>
      </c>
    </row>
    <row r="14751">
      <c r="A14751" s="1">
        <v>14749.0</v>
      </c>
      <c r="B14751" s="1" t="s">
        <v>1489</v>
      </c>
      <c r="C14751" s="1" t="s">
        <v>25285</v>
      </c>
      <c r="D14751" s="1" t="s">
        <v>2359</v>
      </c>
      <c r="E14751" s="1" t="s">
        <v>25286</v>
      </c>
      <c r="F14751" s="1" t="s">
        <v>1492</v>
      </c>
      <c r="G14751" s="1" t="s">
        <v>89</v>
      </c>
      <c r="H14751" s="1">
        <v>45.0</v>
      </c>
      <c r="I14751" s="3">
        <v>44164.43921962963</v>
      </c>
      <c r="J14751" s="1">
        <v>1.96247318437427</v>
      </c>
      <c r="K14751" s="1" t="s">
        <v>18</v>
      </c>
      <c r="M14751" s="3">
        <v>44164.46051494213</v>
      </c>
    </row>
    <row r="14752">
      <c r="A14752" s="1">
        <v>14750.0</v>
      </c>
      <c r="B14752" s="1" t="s">
        <v>4040</v>
      </c>
      <c r="C14752" s="1" t="s">
        <v>25287</v>
      </c>
      <c r="D14752" s="1" t="s">
        <v>588</v>
      </c>
      <c r="E14752" s="1" t="s">
        <v>21770</v>
      </c>
      <c r="F14752" s="1" t="s">
        <v>4043</v>
      </c>
      <c r="G14752" s="1" t="s">
        <v>17</v>
      </c>
      <c r="H14752" s="1">
        <v>45.0</v>
      </c>
      <c r="I14752" s="3">
        <v>43957.458333333336</v>
      </c>
      <c r="J14752" s="1">
        <v>77.2132880888158</v>
      </c>
      <c r="K14752" s="1" t="s">
        <v>62</v>
      </c>
      <c r="L14752" s="1" t="s">
        <v>3838</v>
      </c>
      <c r="M14752" s="3">
        <v>43957.51307354167</v>
      </c>
    </row>
    <row r="14753">
      <c r="A14753" s="1">
        <v>14751.0</v>
      </c>
      <c r="B14753" s="1" t="s">
        <v>401</v>
      </c>
      <c r="C14753" s="1" t="s">
        <v>25288</v>
      </c>
      <c r="D14753" s="1" t="s">
        <v>1150</v>
      </c>
      <c r="E14753" s="1" t="s">
        <v>25289</v>
      </c>
      <c r="F14753" s="1" t="s">
        <v>405</v>
      </c>
      <c r="G14753" s="1" t="s">
        <v>39</v>
      </c>
      <c r="H14753" s="1">
        <v>45.0</v>
      </c>
      <c r="I14753" s="3">
        <v>44122.75</v>
      </c>
      <c r="J14753" s="1">
        <v>1.02924105497669</v>
      </c>
      <c r="K14753" s="1" t="s">
        <v>24</v>
      </c>
      <c r="M14753" s="3">
        <v>44122.786087939814</v>
      </c>
    </row>
    <row r="14754">
      <c r="A14754" s="1">
        <v>14752.0</v>
      </c>
      <c r="B14754" s="1" t="s">
        <v>425</v>
      </c>
      <c r="C14754" s="1" t="s">
        <v>25290</v>
      </c>
      <c r="D14754" s="1" t="s">
        <v>326</v>
      </c>
      <c r="E14754" s="1" t="s">
        <v>6142</v>
      </c>
      <c r="F14754" s="1" t="s">
        <v>428</v>
      </c>
      <c r="G14754" s="1" t="s">
        <v>17</v>
      </c>
      <c r="H14754" s="1">
        <v>45.0</v>
      </c>
      <c r="I14754" s="3">
        <v>43985.270833333336</v>
      </c>
      <c r="J14754" s="1">
        <v>0.598474075443733</v>
      </c>
      <c r="K14754" s="1" t="s">
        <v>24</v>
      </c>
      <c r="M14754" s="3">
        <v>43985.279718136575</v>
      </c>
    </row>
    <row r="14755">
      <c r="A14755" s="1">
        <v>14753.0</v>
      </c>
      <c r="B14755" s="1" t="s">
        <v>371</v>
      </c>
      <c r="C14755" s="1" t="s">
        <v>25291</v>
      </c>
      <c r="D14755" s="1" t="s">
        <v>373</v>
      </c>
      <c r="E14755" s="1" t="s">
        <v>8098</v>
      </c>
      <c r="F14755" s="1" t="s">
        <v>375</v>
      </c>
      <c r="G14755" s="1" t="s">
        <v>35</v>
      </c>
      <c r="H14755" s="1">
        <v>45.0</v>
      </c>
      <c r="I14755" s="3">
        <v>43641.75</v>
      </c>
      <c r="J14755" s="1">
        <v>3.15843539632726</v>
      </c>
      <c r="K14755" s="1" t="s">
        <v>24</v>
      </c>
      <c r="M14755" s="3">
        <v>43641.714503773146</v>
      </c>
    </row>
    <row r="14756">
      <c r="A14756" s="1">
        <v>14754.0</v>
      </c>
      <c r="B14756" s="1" t="s">
        <v>119</v>
      </c>
      <c r="C14756" s="1" t="s">
        <v>25292</v>
      </c>
      <c r="D14756" s="1" t="s">
        <v>342</v>
      </c>
      <c r="E14756" s="1" t="s">
        <v>25293</v>
      </c>
      <c r="F14756" s="1" t="s">
        <v>123</v>
      </c>
      <c r="G14756" s="1" t="s">
        <v>39</v>
      </c>
      <c r="H14756" s="1">
        <v>45.0</v>
      </c>
      <c r="I14756" s="3">
        <v>44036.625</v>
      </c>
      <c r="J14756" s="1">
        <v>1.27411088118147</v>
      </c>
      <c r="K14756" s="1" t="s">
        <v>18</v>
      </c>
      <c r="M14756" s="3">
        <v>44036.64426394676</v>
      </c>
    </row>
    <row r="14757">
      <c r="A14757" s="1">
        <v>14755.0</v>
      </c>
      <c r="B14757" s="1" t="s">
        <v>915</v>
      </c>
      <c r="C14757" s="1" t="s">
        <v>25294</v>
      </c>
      <c r="D14757" s="1" t="s">
        <v>503</v>
      </c>
      <c r="E14757" s="1" t="s">
        <v>2632</v>
      </c>
      <c r="F14757" s="1" t="s">
        <v>1253</v>
      </c>
      <c r="G14757" s="1" t="s">
        <v>17</v>
      </c>
      <c r="H14757" s="1">
        <v>45.0</v>
      </c>
      <c r="I14757" s="3">
        <v>44081.65625</v>
      </c>
      <c r="J14757" s="1">
        <v>1.58760866729705</v>
      </c>
      <c r="K14757" s="1" t="s">
        <v>62</v>
      </c>
      <c r="M14757" s="3">
        <v>44081.708127604164</v>
      </c>
    </row>
    <row r="14758">
      <c r="A14758" s="1">
        <v>14756.0</v>
      </c>
      <c r="B14758" s="1" t="s">
        <v>229</v>
      </c>
      <c r="C14758" s="1" t="s">
        <v>25295</v>
      </c>
      <c r="D14758" s="1" t="s">
        <v>198</v>
      </c>
      <c r="E14758" s="1" t="s">
        <v>1871</v>
      </c>
      <c r="F14758" s="1" t="s">
        <v>232</v>
      </c>
      <c r="G14758" s="1" t="s">
        <v>17</v>
      </c>
      <c r="H14758" s="1">
        <v>45.0</v>
      </c>
      <c r="I14758" s="3">
        <v>44088.25</v>
      </c>
      <c r="J14758" s="1">
        <v>2.3943194373357</v>
      </c>
      <c r="K14758" s="1" t="s">
        <v>24</v>
      </c>
      <c r="M14758" s="3">
        <v>44088.29038210648</v>
      </c>
    </row>
    <row r="14759">
      <c r="A14759" s="1">
        <v>14757.0</v>
      </c>
      <c r="B14759" s="1" t="s">
        <v>7239</v>
      </c>
      <c r="C14759" s="1" t="s">
        <v>25296</v>
      </c>
      <c r="D14759" s="1" t="s">
        <v>121</v>
      </c>
      <c r="E14759" s="1" t="s">
        <v>25297</v>
      </c>
      <c r="F14759" s="1" t="s">
        <v>7242</v>
      </c>
      <c r="G14759" s="1" t="s">
        <v>89</v>
      </c>
      <c r="H14759" s="1">
        <v>45.0</v>
      </c>
      <c r="I14759" s="3">
        <v>43838.77676835648</v>
      </c>
      <c r="J14759" s="1">
        <v>2.26660057605368</v>
      </c>
      <c r="K14759" s="1" t="s">
        <v>18</v>
      </c>
      <c r="M14759" s="3">
        <v>43838.80174663194</v>
      </c>
    </row>
    <row r="14760">
      <c r="A14760" s="1">
        <v>14758.0</v>
      </c>
      <c r="B14760" s="1" t="s">
        <v>25298</v>
      </c>
      <c r="C14760" s="1" t="s">
        <v>25299</v>
      </c>
      <c r="D14760" s="1" t="s">
        <v>1397</v>
      </c>
      <c r="E14760" s="1" t="s">
        <v>25300</v>
      </c>
      <c r="F14760" s="1" t="s">
        <v>25301</v>
      </c>
      <c r="G14760" s="1" t="s">
        <v>17</v>
      </c>
      <c r="H14760" s="1">
        <v>45.0</v>
      </c>
      <c r="I14760" s="3">
        <v>43819.333333333336</v>
      </c>
      <c r="J14760" s="1">
        <v>0.0</v>
      </c>
      <c r="K14760" s="1" t="s">
        <v>24</v>
      </c>
      <c r="M14760" s="3">
        <v>43819.4210971875</v>
      </c>
    </row>
    <row r="14761">
      <c r="A14761" s="1">
        <v>14759.0</v>
      </c>
      <c r="B14761" s="1" t="s">
        <v>389</v>
      </c>
      <c r="C14761" s="1" t="s">
        <v>25302</v>
      </c>
      <c r="D14761" s="1" t="s">
        <v>408</v>
      </c>
      <c r="E14761" s="1" t="s">
        <v>25303</v>
      </c>
      <c r="F14761" s="1" t="s">
        <v>393</v>
      </c>
      <c r="G14761" s="1" t="s">
        <v>89</v>
      </c>
      <c r="H14761" s="1">
        <v>45.0</v>
      </c>
      <c r="I14761" s="3">
        <v>43855.447724247686</v>
      </c>
      <c r="J14761" s="1">
        <v>0.999133304721697</v>
      </c>
      <c r="K14761" s="1" t="s">
        <v>18</v>
      </c>
      <c r="M14761" s="3">
        <v>43855.473754212966</v>
      </c>
    </row>
    <row r="14762">
      <c r="A14762" s="1">
        <v>14760.0</v>
      </c>
      <c r="B14762" s="1" t="s">
        <v>18234</v>
      </c>
      <c r="C14762" s="1" t="s">
        <v>25304</v>
      </c>
      <c r="D14762" s="1" t="s">
        <v>1637</v>
      </c>
      <c r="E14762" s="1" t="s">
        <v>18236</v>
      </c>
      <c r="F14762" s="1" t="s">
        <v>18237</v>
      </c>
      <c r="G14762" s="1" t="s">
        <v>17</v>
      </c>
      <c r="H14762" s="1">
        <v>45.0</v>
      </c>
      <c r="I14762" s="3">
        <v>44181.666666666664</v>
      </c>
      <c r="J14762" s="1">
        <v>0.590203828661154</v>
      </c>
      <c r="K14762" s="1" t="s">
        <v>166</v>
      </c>
      <c r="L14762" s="1" t="s">
        <v>18238</v>
      </c>
      <c r="M14762" s="3">
        <v>44181.682257789354</v>
      </c>
    </row>
    <row r="14763">
      <c r="A14763" s="1">
        <v>14761.0</v>
      </c>
      <c r="B14763" s="1" t="s">
        <v>2333</v>
      </c>
      <c r="C14763" s="1" t="s">
        <v>25305</v>
      </c>
      <c r="D14763" s="1" t="s">
        <v>116</v>
      </c>
      <c r="E14763" s="1" t="s">
        <v>2371</v>
      </c>
      <c r="F14763" s="1" t="s">
        <v>2336</v>
      </c>
      <c r="G14763" s="1" t="s">
        <v>35</v>
      </c>
      <c r="H14763" s="1">
        <v>45.0</v>
      </c>
      <c r="I14763" s="3">
        <v>43908.270833333336</v>
      </c>
      <c r="J14763" s="1">
        <v>3.87327704561882</v>
      </c>
      <c r="K14763" s="1" t="s">
        <v>24</v>
      </c>
      <c r="M14763" s="3">
        <v>43908.29229484954</v>
      </c>
    </row>
    <row r="14764">
      <c r="A14764" s="1">
        <v>14762.0</v>
      </c>
      <c r="B14764" s="1" t="s">
        <v>6302</v>
      </c>
      <c r="C14764" s="1" t="s">
        <v>25306</v>
      </c>
      <c r="D14764" s="1" t="s">
        <v>3484</v>
      </c>
      <c r="E14764" s="1" t="s">
        <v>25307</v>
      </c>
      <c r="F14764" s="1" t="s">
        <v>6305</v>
      </c>
      <c r="G14764" s="1" t="s">
        <v>39</v>
      </c>
      <c r="H14764" s="1">
        <v>45.0</v>
      </c>
      <c r="I14764" s="3">
        <v>44180.604166666664</v>
      </c>
      <c r="J14764" s="1">
        <v>2.16407100640217</v>
      </c>
      <c r="K14764" s="1" t="s">
        <v>24</v>
      </c>
      <c r="M14764" s="3">
        <v>44180.63776614583</v>
      </c>
    </row>
    <row r="14765">
      <c r="A14765" s="1">
        <v>14763.0</v>
      </c>
      <c r="B14765" s="1" t="s">
        <v>340</v>
      </c>
      <c r="C14765" s="1" t="s">
        <v>25308</v>
      </c>
      <c r="D14765" s="1" t="s">
        <v>342</v>
      </c>
      <c r="E14765" s="1" t="s">
        <v>25309</v>
      </c>
      <c r="F14765" s="1" t="s">
        <v>344</v>
      </c>
      <c r="G14765" s="1" t="s">
        <v>39</v>
      </c>
      <c r="H14765" s="1">
        <v>45.0</v>
      </c>
      <c r="I14765" s="3">
        <v>44075.583333333336</v>
      </c>
      <c r="J14765" s="1">
        <v>1.08824100635225</v>
      </c>
      <c r="K14765" s="1" t="s">
        <v>83</v>
      </c>
      <c r="M14765" s="3">
        <v>44075.611410011574</v>
      </c>
    </row>
    <row r="14766">
      <c r="A14766" s="1">
        <v>14764.0</v>
      </c>
      <c r="B14766" s="1" t="s">
        <v>229</v>
      </c>
      <c r="C14766" s="1" t="s">
        <v>25310</v>
      </c>
      <c r="D14766" s="1" t="s">
        <v>1653</v>
      </c>
      <c r="E14766" s="1" t="s">
        <v>4903</v>
      </c>
      <c r="F14766" s="1" t="s">
        <v>232</v>
      </c>
      <c r="G14766" s="1" t="s">
        <v>35</v>
      </c>
      <c r="H14766" s="1">
        <v>45.0</v>
      </c>
      <c r="I14766" s="3">
        <v>43903.625</v>
      </c>
      <c r="J14766" s="1">
        <v>2.34707566580017</v>
      </c>
      <c r="K14766" s="1" t="s">
        <v>24</v>
      </c>
      <c r="M14766" s="3">
        <v>43903.73985695602</v>
      </c>
    </row>
    <row r="14767">
      <c r="A14767" s="1">
        <v>14765.0</v>
      </c>
      <c r="B14767" s="1" t="s">
        <v>273</v>
      </c>
      <c r="C14767" s="1" t="s">
        <v>25311</v>
      </c>
      <c r="D14767" s="1" t="s">
        <v>21</v>
      </c>
      <c r="E14767" s="1" t="s">
        <v>25312</v>
      </c>
      <c r="F14767" s="1" t="s">
        <v>277</v>
      </c>
      <c r="G14767" s="1" t="s">
        <v>39</v>
      </c>
      <c r="H14767" s="1">
        <v>45.0</v>
      </c>
      <c r="I14767" s="3">
        <v>44085.59375</v>
      </c>
      <c r="J14767" s="1">
        <v>1.67315005683363</v>
      </c>
      <c r="K14767" s="1" t="s">
        <v>24</v>
      </c>
      <c r="M14767" s="3">
        <v>44085.62412450231</v>
      </c>
    </row>
    <row r="14768">
      <c r="A14768" s="1">
        <v>14766.0</v>
      </c>
      <c r="B14768" s="1" t="s">
        <v>184</v>
      </c>
      <c r="C14768" s="1" t="s">
        <v>25313</v>
      </c>
      <c r="D14768" s="1" t="s">
        <v>729</v>
      </c>
      <c r="E14768" s="1" t="s">
        <v>2472</v>
      </c>
      <c r="F14768" s="1" t="s">
        <v>187</v>
      </c>
      <c r="G14768" s="1" t="s">
        <v>17</v>
      </c>
      <c r="H14768" s="1">
        <v>45.0</v>
      </c>
      <c r="I14768" s="3">
        <v>43909.416666666664</v>
      </c>
      <c r="J14768" s="1">
        <v>2.29341874348766</v>
      </c>
      <c r="K14768" s="1" t="s">
        <v>24</v>
      </c>
      <c r="M14768" s="3">
        <v>43909.44539056713</v>
      </c>
    </row>
    <row r="14769">
      <c r="A14769" s="1">
        <v>14767.0</v>
      </c>
      <c r="B14769" s="1" t="s">
        <v>4270</v>
      </c>
      <c r="C14769" s="1" t="s">
        <v>25314</v>
      </c>
      <c r="D14769" s="1" t="s">
        <v>121</v>
      </c>
      <c r="E14769" s="1" t="s">
        <v>25315</v>
      </c>
      <c r="F14769" s="1" t="s">
        <v>4273</v>
      </c>
      <c r="G14769" s="1" t="s">
        <v>39</v>
      </c>
      <c r="H14769" s="1">
        <v>45.0</v>
      </c>
      <c r="I14769" s="3">
        <v>43992.6875</v>
      </c>
      <c r="J14769" s="1">
        <v>1.68341170520525</v>
      </c>
      <c r="K14769" s="1" t="s">
        <v>18</v>
      </c>
      <c r="M14769" s="3">
        <v>43992.71535423611</v>
      </c>
    </row>
    <row r="14770">
      <c r="A14770" s="1">
        <v>14768.0</v>
      </c>
      <c r="B14770" s="1" t="s">
        <v>303</v>
      </c>
      <c r="C14770" s="1" t="s">
        <v>25316</v>
      </c>
      <c r="D14770" s="1" t="s">
        <v>305</v>
      </c>
      <c r="E14770" s="1" t="s">
        <v>831</v>
      </c>
      <c r="F14770" s="1" t="s">
        <v>307</v>
      </c>
      <c r="G14770" s="1" t="s">
        <v>17</v>
      </c>
      <c r="H14770" s="1">
        <v>45.0</v>
      </c>
      <c r="I14770" s="3">
        <v>44041.791666666664</v>
      </c>
      <c r="J14770" s="1">
        <v>1.41153676070326</v>
      </c>
      <c r="K14770" s="1" t="s">
        <v>24</v>
      </c>
      <c r="M14770" s="3">
        <v>44041.81984172454</v>
      </c>
    </row>
    <row r="14771">
      <c r="A14771" s="1">
        <v>14769.0</v>
      </c>
      <c r="B14771" s="1" t="s">
        <v>1282</v>
      </c>
      <c r="C14771" s="1" t="s">
        <v>25317</v>
      </c>
      <c r="D14771" s="1" t="s">
        <v>32</v>
      </c>
      <c r="E14771" s="1" t="s">
        <v>25318</v>
      </c>
      <c r="F14771" s="1" t="s">
        <v>1285</v>
      </c>
      <c r="G14771" s="1" t="s">
        <v>45</v>
      </c>
      <c r="H14771" s="1">
        <v>45.0</v>
      </c>
      <c r="I14771" s="3">
        <v>44127.39443907407</v>
      </c>
      <c r="J14771" s="1">
        <v>0.0</v>
      </c>
      <c r="K14771" s="1" t="s">
        <v>24</v>
      </c>
      <c r="M14771" s="3">
        <v>44130.355979189815</v>
      </c>
    </row>
    <row r="14772">
      <c r="A14772" s="1">
        <v>14770.0</v>
      </c>
      <c r="B14772" s="1" t="s">
        <v>401</v>
      </c>
      <c r="C14772" s="1" t="s">
        <v>25319</v>
      </c>
      <c r="D14772" s="1" t="s">
        <v>3782</v>
      </c>
      <c r="E14772" s="1" t="s">
        <v>3783</v>
      </c>
      <c r="F14772" s="1" t="s">
        <v>405</v>
      </c>
      <c r="G14772" s="1" t="s">
        <v>17</v>
      </c>
      <c r="H14772" s="1">
        <v>45.0</v>
      </c>
      <c r="I14772" s="3">
        <v>43879.270833333336</v>
      </c>
      <c r="J14772" s="1">
        <v>2.20580153769331</v>
      </c>
      <c r="K14772" s="1" t="s">
        <v>24</v>
      </c>
      <c r="M14772" s="3">
        <v>43879.33450866898</v>
      </c>
    </row>
    <row r="14773">
      <c r="A14773" s="1">
        <v>14771.0</v>
      </c>
      <c r="B14773" s="1" t="s">
        <v>3596</v>
      </c>
      <c r="C14773" s="1" t="s">
        <v>25320</v>
      </c>
      <c r="D14773" s="1" t="s">
        <v>1827</v>
      </c>
      <c r="E14773" s="1" t="s">
        <v>25321</v>
      </c>
      <c r="F14773" s="1" t="s">
        <v>3600</v>
      </c>
      <c r="G14773" s="1" t="s">
        <v>89</v>
      </c>
      <c r="H14773" s="1">
        <v>45.0</v>
      </c>
      <c r="I14773" s="3">
        <v>44056.33943170139</v>
      </c>
      <c r="J14773" s="1">
        <v>0.682259810195668</v>
      </c>
      <c r="K14773" s="1" t="s">
        <v>24</v>
      </c>
      <c r="L14773" s="1" t="s">
        <v>406</v>
      </c>
      <c r="M14773" s="3">
        <v>44056.37415694445</v>
      </c>
    </row>
    <row r="14774">
      <c r="A14774" s="1">
        <v>14772.0</v>
      </c>
      <c r="B14774" s="1" t="s">
        <v>1189</v>
      </c>
      <c r="C14774" s="1" t="s">
        <v>25322</v>
      </c>
      <c r="D14774" s="1" t="s">
        <v>3488</v>
      </c>
      <c r="E14774" s="1" t="s">
        <v>25323</v>
      </c>
      <c r="F14774" s="1" t="s">
        <v>1193</v>
      </c>
      <c r="G14774" s="1" t="s">
        <v>39</v>
      </c>
      <c r="H14774" s="1">
        <v>45.0</v>
      </c>
      <c r="I14774" s="3">
        <v>43848.625</v>
      </c>
      <c r="J14774" s="1">
        <v>1.50575767058016</v>
      </c>
      <c r="K14774" s="1" t="s">
        <v>1194</v>
      </c>
      <c r="M14774" s="3">
        <v>43848.69240475694</v>
      </c>
    </row>
    <row r="14775">
      <c r="A14775" s="1">
        <v>14773.0</v>
      </c>
      <c r="B14775" s="1" t="s">
        <v>8607</v>
      </c>
      <c r="C14775" s="1" t="s">
        <v>25324</v>
      </c>
      <c r="D14775" s="1" t="s">
        <v>8609</v>
      </c>
      <c r="E14775" s="1" t="s">
        <v>8610</v>
      </c>
      <c r="F14775" s="1" t="s">
        <v>8611</v>
      </c>
      <c r="G14775" s="1" t="s">
        <v>17</v>
      </c>
      <c r="H14775" s="1">
        <v>45.0</v>
      </c>
      <c r="I14775" s="3">
        <v>44253.666666666664</v>
      </c>
      <c r="J14775" s="1">
        <v>3.01862491274567</v>
      </c>
      <c r="K14775" s="1" t="s">
        <v>24</v>
      </c>
      <c r="L14775" s="1" t="s">
        <v>188</v>
      </c>
      <c r="M14775" s="3">
        <v>44253.69840707176</v>
      </c>
    </row>
    <row r="14776">
      <c r="A14776" s="1">
        <v>14774.0</v>
      </c>
      <c r="B14776" s="1" t="s">
        <v>572</v>
      </c>
      <c r="C14776" s="1" t="s">
        <v>25325</v>
      </c>
      <c r="D14776" s="1" t="s">
        <v>1133</v>
      </c>
      <c r="E14776" s="1" t="s">
        <v>16787</v>
      </c>
      <c r="F14776" s="1" t="s">
        <v>575</v>
      </c>
      <c r="G14776" s="1" t="s">
        <v>35</v>
      </c>
      <c r="H14776" s="1">
        <v>45.0</v>
      </c>
      <c r="I14776" s="3">
        <v>43672.166666666664</v>
      </c>
      <c r="J14776" s="1">
        <v>0.0023369161779675</v>
      </c>
      <c r="K14776" s="1" t="s">
        <v>18</v>
      </c>
      <c r="M14776" s="3">
        <v>43672.51051377315</v>
      </c>
    </row>
    <row r="14777">
      <c r="A14777" s="1">
        <v>14775.0</v>
      </c>
      <c r="B14777" s="1" t="s">
        <v>512</v>
      </c>
      <c r="C14777" s="1" t="s">
        <v>25326</v>
      </c>
      <c r="D14777" s="1" t="s">
        <v>80</v>
      </c>
      <c r="E14777" s="1" t="s">
        <v>515</v>
      </c>
      <c r="F14777" s="1" t="s">
        <v>516</v>
      </c>
      <c r="G14777" s="1" t="s">
        <v>17</v>
      </c>
      <c r="H14777" s="1">
        <v>45.0</v>
      </c>
      <c r="I14777" s="3">
        <v>43888.291666666664</v>
      </c>
      <c r="J14777" s="1">
        <v>0.00493074716866287</v>
      </c>
      <c r="K14777" s="1" t="s">
        <v>83</v>
      </c>
      <c r="M14777" s="3">
        <v>43888.414859791665</v>
      </c>
    </row>
    <row r="14778">
      <c r="A14778" s="1">
        <v>14776.0</v>
      </c>
      <c r="B14778" s="1" t="s">
        <v>788</v>
      </c>
      <c r="C14778" s="1" t="s">
        <v>25327</v>
      </c>
      <c r="D14778" s="1" t="s">
        <v>4531</v>
      </c>
      <c r="E14778" s="1" t="s">
        <v>6417</v>
      </c>
      <c r="F14778" s="1" t="s">
        <v>791</v>
      </c>
      <c r="G14778" s="1" t="s">
        <v>17</v>
      </c>
      <c r="H14778" s="1">
        <v>45.0</v>
      </c>
      <c r="I14778" s="3">
        <v>44057.739583333336</v>
      </c>
      <c r="J14778" s="1">
        <v>2.82477127489233</v>
      </c>
      <c r="K14778" s="1" t="s">
        <v>24</v>
      </c>
      <c r="M14778" s="3">
        <v>44057.78815918981</v>
      </c>
    </row>
    <row r="14779">
      <c r="A14779" s="1">
        <v>14777.0</v>
      </c>
      <c r="B14779" s="1" t="s">
        <v>1721</v>
      </c>
      <c r="C14779" s="1" t="s">
        <v>25328</v>
      </c>
      <c r="D14779" s="1" t="s">
        <v>2359</v>
      </c>
      <c r="E14779" s="1" t="s">
        <v>4006</v>
      </c>
      <c r="F14779" s="1" t="s">
        <v>1724</v>
      </c>
      <c r="G14779" s="1" t="s">
        <v>17</v>
      </c>
      <c r="H14779" s="1">
        <v>45.0</v>
      </c>
      <c r="I14779" s="3">
        <v>44181.291666666664</v>
      </c>
      <c r="J14779" s="1">
        <v>5.55449576011247</v>
      </c>
      <c r="K14779" s="1" t="s">
        <v>18</v>
      </c>
      <c r="L14779" s="1" t="s">
        <v>1725</v>
      </c>
      <c r="M14779" s="3">
        <v>44181.31700584491</v>
      </c>
    </row>
    <row r="14780">
      <c r="A14780" s="1">
        <v>14778.0</v>
      </c>
      <c r="B14780" s="1" t="s">
        <v>4720</v>
      </c>
      <c r="C14780" s="1" t="s">
        <v>25329</v>
      </c>
      <c r="D14780" s="1" t="s">
        <v>3104</v>
      </c>
      <c r="E14780" s="1" t="s">
        <v>4723</v>
      </c>
      <c r="F14780" s="1" t="s">
        <v>4724</v>
      </c>
      <c r="G14780" s="1" t="s">
        <v>17</v>
      </c>
      <c r="H14780" s="1">
        <v>45.0</v>
      </c>
      <c r="I14780" s="3">
        <v>44155.458333333336</v>
      </c>
      <c r="J14780" s="1">
        <v>1.48824672873841</v>
      </c>
      <c r="K14780" s="1" t="s">
        <v>1194</v>
      </c>
      <c r="L14780" s="1" t="s">
        <v>4725</v>
      </c>
      <c r="M14780" s="3">
        <v>44155.389531886576</v>
      </c>
    </row>
    <row r="14781">
      <c r="A14781" s="1">
        <v>14779.0</v>
      </c>
      <c r="B14781" s="1" t="s">
        <v>1489</v>
      </c>
      <c r="C14781" s="1" t="s">
        <v>25330</v>
      </c>
      <c r="D14781" s="1" t="s">
        <v>11843</v>
      </c>
      <c r="E14781" s="1" t="s">
        <v>25331</v>
      </c>
      <c r="F14781" s="1" t="s">
        <v>1492</v>
      </c>
      <c r="G14781" s="1" t="s">
        <v>39</v>
      </c>
      <c r="H14781" s="1">
        <v>45.0</v>
      </c>
      <c r="I14781" s="3">
        <v>44009.166666666664</v>
      </c>
      <c r="J14781" s="1">
        <v>3.09329244587948</v>
      </c>
      <c r="K14781" s="1" t="s">
        <v>46</v>
      </c>
      <c r="L14781" s="1" t="s">
        <v>3232</v>
      </c>
      <c r="M14781" s="3">
        <v>44009.21792798611</v>
      </c>
    </row>
    <row r="14782">
      <c r="A14782" s="1">
        <v>14780.0</v>
      </c>
      <c r="B14782" s="1" t="s">
        <v>11999</v>
      </c>
      <c r="C14782" s="1" t="s">
        <v>25332</v>
      </c>
      <c r="D14782" s="1" t="s">
        <v>132</v>
      </c>
      <c r="E14782" s="1" t="s">
        <v>12001</v>
      </c>
      <c r="F14782" s="1" t="s">
        <v>12002</v>
      </c>
      <c r="G14782" s="1" t="s">
        <v>35</v>
      </c>
      <c r="H14782" s="1">
        <v>45.0</v>
      </c>
      <c r="I14782" s="3">
        <v>44146.291666666664</v>
      </c>
      <c r="J14782" s="1">
        <v>0.246376428326836</v>
      </c>
      <c r="K14782" s="1" t="s">
        <v>24</v>
      </c>
      <c r="L14782" s="1" t="s">
        <v>741</v>
      </c>
      <c r="M14782" s="3">
        <v>44146.301185833334</v>
      </c>
    </row>
    <row r="14783">
      <c r="A14783" s="1">
        <v>14781.0</v>
      </c>
      <c r="B14783" s="1" t="s">
        <v>2877</v>
      </c>
      <c r="C14783" s="1" t="s">
        <v>25333</v>
      </c>
      <c r="D14783" s="1" t="s">
        <v>1176</v>
      </c>
      <c r="E14783" s="1" t="s">
        <v>23212</v>
      </c>
      <c r="F14783" s="1" t="s">
        <v>2881</v>
      </c>
      <c r="G14783" s="1" t="s">
        <v>17</v>
      </c>
      <c r="H14783" s="1">
        <v>45.0</v>
      </c>
      <c r="I14783" s="3">
        <v>43911.354166666664</v>
      </c>
      <c r="J14783" s="1">
        <v>2.47698017701221</v>
      </c>
      <c r="K14783" s="1" t="s">
        <v>62</v>
      </c>
      <c r="M14783" s="3">
        <v>43911.387015555556</v>
      </c>
    </row>
    <row r="14784">
      <c r="A14784" s="1">
        <v>14782.0</v>
      </c>
      <c r="B14784" s="1" t="s">
        <v>25334</v>
      </c>
      <c r="C14784" s="1" t="s">
        <v>25335</v>
      </c>
      <c r="D14784" s="1" t="s">
        <v>25336</v>
      </c>
      <c r="E14784" s="1" t="s">
        <v>25337</v>
      </c>
      <c r="F14784" s="1" t="s">
        <v>25338</v>
      </c>
      <c r="G14784" s="1" t="s">
        <v>17</v>
      </c>
      <c r="H14784" s="1">
        <v>45.0</v>
      </c>
      <c r="I14784" s="3">
        <v>44051.125</v>
      </c>
      <c r="J14784" s="1">
        <v>0.0</v>
      </c>
      <c r="K14784" s="1" t="s">
        <v>511</v>
      </c>
      <c r="L14784" s="1" t="s">
        <v>3017</v>
      </c>
      <c r="M14784" s="3">
        <v>44051.22276059028</v>
      </c>
    </row>
    <row r="14785">
      <c r="A14785" s="1">
        <v>14783.0</v>
      </c>
      <c r="B14785" s="1" t="s">
        <v>298</v>
      </c>
      <c r="C14785" s="1" t="s">
        <v>25339</v>
      </c>
      <c r="D14785" s="1" t="s">
        <v>211</v>
      </c>
      <c r="E14785" s="1" t="s">
        <v>3679</v>
      </c>
      <c r="F14785" s="1" t="s">
        <v>302</v>
      </c>
      <c r="G14785" s="1" t="s">
        <v>17</v>
      </c>
      <c r="H14785" s="1">
        <v>45.0</v>
      </c>
      <c r="I14785" s="3">
        <v>44032.375</v>
      </c>
      <c r="J14785" s="1">
        <v>2.52613002985696</v>
      </c>
      <c r="K14785" s="1" t="s">
        <v>218</v>
      </c>
      <c r="M14785" s="3">
        <v>44032.39579337963</v>
      </c>
    </row>
    <row r="14786">
      <c r="A14786" s="1">
        <v>14784.0</v>
      </c>
      <c r="B14786" s="1" t="s">
        <v>6558</v>
      </c>
      <c r="C14786" s="1" t="s">
        <v>25340</v>
      </c>
      <c r="D14786" s="1" t="s">
        <v>6560</v>
      </c>
      <c r="E14786" s="1" t="s">
        <v>6561</v>
      </c>
      <c r="F14786" s="1" t="s">
        <v>6562</v>
      </c>
      <c r="G14786" s="1" t="s">
        <v>35</v>
      </c>
      <c r="H14786" s="1">
        <v>45.0</v>
      </c>
      <c r="I14786" s="3">
        <v>44239.666666666664</v>
      </c>
      <c r="J14786" s="1">
        <v>0.0</v>
      </c>
      <c r="K14786" s="1" t="s">
        <v>24</v>
      </c>
      <c r="L14786" s="1" t="s">
        <v>1830</v>
      </c>
      <c r="M14786" s="3">
        <v>44239.72804011574</v>
      </c>
    </row>
    <row r="14787">
      <c r="A14787" s="1">
        <v>14785.0</v>
      </c>
      <c r="B14787" s="1" t="s">
        <v>957</v>
      </c>
      <c r="C14787" s="1" t="s">
        <v>25341</v>
      </c>
      <c r="D14787" s="1" t="s">
        <v>156</v>
      </c>
      <c r="E14787" s="1" t="s">
        <v>2854</v>
      </c>
      <c r="F14787" s="1" t="s">
        <v>961</v>
      </c>
      <c r="G14787" s="1" t="s">
        <v>17</v>
      </c>
      <c r="H14787" s="1">
        <v>45.0</v>
      </c>
      <c r="I14787" s="3">
        <v>44037.6875</v>
      </c>
      <c r="J14787" s="1">
        <v>3.09941326536069</v>
      </c>
      <c r="K14787" s="1" t="s">
        <v>24</v>
      </c>
      <c r="M14787" s="3">
        <v>44037.719255972224</v>
      </c>
    </row>
    <row r="14788">
      <c r="A14788" s="1">
        <v>14786.0</v>
      </c>
      <c r="B14788" s="1" t="s">
        <v>2944</v>
      </c>
      <c r="C14788" s="1" t="s">
        <v>25342</v>
      </c>
      <c r="D14788" s="1" t="s">
        <v>818</v>
      </c>
      <c r="E14788" s="1" t="s">
        <v>5859</v>
      </c>
      <c r="F14788" s="1" t="s">
        <v>2947</v>
      </c>
      <c r="G14788" s="1" t="s">
        <v>17</v>
      </c>
      <c r="H14788" s="1">
        <v>45.0</v>
      </c>
      <c r="I14788" s="3">
        <v>44151.208333333336</v>
      </c>
      <c r="J14788" s="1">
        <v>2.50390666696173</v>
      </c>
      <c r="K14788" s="1" t="s">
        <v>18</v>
      </c>
      <c r="L14788" s="1" t="s">
        <v>1047</v>
      </c>
      <c r="M14788" s="3">
        <v>44151.25364094907</v>
      </c>
    </row>
    <row r="14789">
      <c r="A14789" s="1">
        <v>14787.0</v>
      </c>
      <c r="B14789" s="1" t="s">
        <v>150</v>
      </c>
      <c r="C14789" s="1" t="s">
        <v>25343</v>
      </c>
      <c r="D14789" s="1" t="s">
        <v>1802</v>
      </c>
      <c r="E14789" s="1" t="s">
        <v>25344</v>
      </c>
      <c r="F14789" s="1" t="s">
        <v>153</v>
      </c>
      <c r="G14789" s="1" t="s">
        <v>17</v>
      </c>
      <c r="H14789" s="1">
        <v>45.0</v>
      </c>
      <c r="I14789" s="3">
        <v>43909.291666666664</v>
      </c>
      <c r="J14789" s="1">
        <v>1.263642619996</v>
      </c>
      <c r="K14789" s="1" t="s">
        <v>62</v>
      </c>
      <c r="M14789" s="3">
        <v>43909.335025451386</v>
      </c>
    </row>
    <row r="14790">
      <c r="A14790" s="1">
        <v>14788.0</v>
      </c>
      <c r="B14790" s="1" t="s">
        <v>501</v>
      </c>
      <c r="C14790" s="1" t="s">
        <v>25345</v>
      </c>
      <c r="D14790" s="1" t="s">
        <v>1802</v>
      </c>
      <c r="E14790" s="1" t="s">
        <v>8177</v>
      </c>
      <c r="F14790" s="1" t="s">
        <v>505</v>
      </c>
      <c r="G14790" s="1" t="s">
        <v>17</v>
      </c>
      <c r="H14790" s="1">
        <v>45.0</v>
      </c>
      <c r="I14790" s="3">
        <v>43924.645833333336</v>
      </c>
      <c r="J14790" s="1">
        <v>2.79824020178281</v>
      </c>
      <c r="K14790" s="1" t="s">
        <v>18</v>
      </c>
      <c r="M14790" s="3">
        <v>43924.67294357639</v>
      </c>
    </row>
    <row r="14791">
      <c r="A14791" s="1">
        <v>14789.0</v>
      </c>
      <c r="B14791" s="1" t="s">
        <v>953</v>
      </c>
      <c r="C14791" s="1" t="s">
        <v>25346</v>
      </c>
      <c r="D14791" s="1" t="s">
        <v>121</v>
      </c>
      <c r="E14791" s="1" t="s">
        <v>5423</v>
      </c>
      <c r="F14791" s="1" t="s">
        <v>956</v>
      </c>
      <c r="G14791" s="1" t="s">
        <v>35</v>
      </c>
      <c r="H14791" s="1">
        <v>45.0</v>
      </c>
      <c r="I14791" s="3">
        <v>44244.625</v>
      </c>
      <c r="J14791" s="1">
        <v>2.76498065113933</v>
      </c>
      <c r="K14791" s="1" t="s">
        <v>18</v>
      </c>
      <c r="M14791" s="3">
        <v>44244.61673550926</v>
      </c>
    </row>
    <row r="14792">
      <c r="A14792" s="1">
        <v>14790.0</v>
      </c>
      <c r="B14792" s="1" t="s">
        <v>2645</v>
      </c>
      <c r="C14792" s="1" t="s">
        <v>25347</v>
      </c>
      <c r="D14792" s="1" t="s">
        <v>4220</v>
      </c>
      <c r="E14792" s="1" t="s">
        <v>4311</v>
      </c>
      <c r="F14792" s="1" t="s">
        <v>2649</v>
      </c>
      <c r="G14792" s="1" t="s">
        <v>17</v>
      </c>
      <c r="H14792" s="1">
        <v>45.0</v>
      </c>
      <c r="I14792" s="3">
        <v>43892.583333333336</v>
      </c>
      <c r="J14792" s="1">
        <v>1.71245116604484</v>
      </c>
      <c r="K14792" s="1" t="s">
        <v>18</v>
      </c>
      <c r="M14792" s="3">
        <v>43892.60378803241</v>
      </c>
    </row>
    <row r="14793">
      <c r="A14793" s="1">
        <v>14791.0</v>
      </c>
      <c r="B14793" s="1" t="s">
        <v>6308</v>
      </c>
      <c r="C14793" s="1" t="s">
        <v>25348</v>
      </c>
      <c r="D14793" s="1" t="s">
        <v>3618</v>
      </c>
      <c r="E14793" s="1" t="s">
        <v>6310</v>
      </c>
      <c r="F14793" s="1" t="s">
        <v>6311</v>
      </c>
      <c r="G14793" s="1" t="s">
        <v>17</v>
      </c>
      <c r="H14793" s="1">
        <v>45.0</v>
      </c>
      <c r="I14793" s="3">
        <v>43927.291666666664</v>
      </c>
      <c r="J14793" s="1">
        <v>0.625401405181819</v>
      </c>
      <c r="K14793" s="1" t="s">
        <v>24</v>
      </c>
      <c r="L14793" s="1" t="s">
        <v>6312</v>
      </c>
      <c r="M14793" s="3">
        <v>43928.375250509256</v>
      </c>
    </row>
    <row r="14794">
      <c r="A14794" s="1">
        <v>14792.0</v>
      </c>
      <c r="B14794" s="1" t="s">
        <v>512</v>
      </c>
      <c r="C14794" s="1" t="s">
        <v>25349</v>
      </c>
      <c r="D14794" s="1" t="s">
        <v>80</v>
      </c>
      <c r="E14794" s="1" t="s">
        <v>515</v>
      </c>
      <c r="F14794" s="1" t="s">
        <v>516</v>
      </c>
      <c r="G14794" s="1" t="s">
        <v>17</v>
      </c>
      <c r="H14794" s="1">
        <v>45.0</v>
      </c>
      <c r="I14794" s="3">
        <v>43892.291666666664</v>
      </c>
      <c r="J14794" s="1">
        <v>0.490696359017567</v>
      </c>
      <c r="K14794" s="1" t="s">
        <v>83</v>
      </c>
      <c r="M14794" s="3">
        <v>43892.44372673611</v>
      </c>
    </row>
    <row r="14795">
      <c r="A14795" s="1">
        <v>14793.0</v>
      </c>
      <c r="B14795" s="1" t="s">
        <v>3172</v>
      </c>
      <c r="C14795" s="1" t="s">
        <v>25350</v>
      </c>
      <c r="D14795" s="1" t="s">
        <v>116</v>
      </c>
      <c r="E14795" s="1" t="s">
        <v>5152</v>
      </c>
      <c r="F14795" s="1" t="s">
        <v>3175</v>
      </c>
      <c r="G14795" s="1" t="s">
        <v>35</v>
      </c>
      <c r="H14795" s="1">
        <v>45.0</v>
      </c>
      <c r="I14795" s="3">
        <v>44235.291666666664</v>
      </c>
      <c r="J14795" s="1">
        <v>9.00605674061667</v>
      </c>
      <c r="K14795" s="1" t="s">
        <v>24</v>
      </c>
      <c r="L14795" s="1" t="s">
        <v>741</v>
      </c>
      <c r="M14795" s="3">
        <v>44235.32334628472</v>
      </c>
    </row>
    <row r="14796">
      <c r="A14796" s="1">
        <v>14794.0</v>
      </c>
      <c r="B14796" s="1" t="s">
        <v>176</v>
      </c>
      <c r="C14796" s="1" t="s">
        <v>25351</v>
      </c>
      <c r="D14796" s="1" t="s">
        <v>178</v>
      </c>
      <c r="E14796" s="1" t="s">
        <v>179</v>
      </c>
      <c r="F14796" s="1" t="s">
        <v>180</v>
      </c>
      <c r="G14796" s="1" t="s">
        <v>17</v>
      </c>
      <c r="H14796" s="1">
        <v>45.0</v>
      </c>
      <c r="I14796" s="3">
        <v>44115.6875</v>
      </c>
      <c r="J14796" s="1">
        <v>2.99275861715991</v>
      </c>
      <c r="K14796" s="1" t="s">
        <v>24</v>
      </c>
      <c r="M14796" s="3">
        <v>44115.73504652778</v>
      </c>
    </row>
    <row r="14797">
      <c r="A14797" s="1">
        <v>14795.0</v>
      </c>
      <c r="B14797" s="1" t="s">
        <v>792</v>
      </c>
      <c r="C14797" s="1" t="s">
        <v>25352</v>
      </c>
      <c r="D14797" s="1" t="s">
        <v>1214</v>
      </c>
      <c r="E14797" s="1" t="s">
        <v>7204</v>
      </c>
      <c r="F14797" s="1" t="s">
        <v>795</v>
      </c>
      <c r="G14797" s="1" t="s">
        <v>17</v>
      </c>
      <c r="H14797" s="1">
        <v>45.0</v>
      </c>
      <c r="I14797" s="3">
        <v>44231.625</v>
      </c>
      <c r="J14797" s="1">
        <v>2.97505439642941</v>
      </c>
      <c r="K14797" s="1" t="s">
        <v>18</v>
      </c>
      <c r="L14797" s="1" t="s">
        <v>444</v>
      </c>
      <c r="M14797" s="3">
        <v>44231.655650092594</v>
      </c>
    </row>
    <row r="14798">
      <c r="A14798" s="1">
        <v>14796.0</v>
      </c>
      <c r="B14798" s="1" t="s">
        <v>8798</v>
      </c>
      <c r="C14798" s="1" t="s">
        <v>25353</v>
      </c>
      <c r="D14798" s="1" t="s">
        <v>25354</v>
      </c>
      <c r="E14798" s="1" t="s">
        <v>25355</v>
      </c>
      <c r="F14798" s="1" t="s">
        <v>8801</v>
      </c>
      <c r="G14798" s="1" t="s">
        <v>39</v>
      </c>
      <c r="H14798" s="1">
        <v>45.0</v>
      </c>
      <c r="I14798" s="3">
        <v>43993.583333333336</v>
      </c>
      <c r="J14798" s="1">
        <v>1.26002689051815</v>
      </c>
      <c r="K14798" s="1" t="s">
        <v>601</v>
      </c>
      <c r="L14798" s="1" t="s">
        <v>10796</v>
      </c>
      <c r="M14798" s="3">
        <v>43993.60892903935</v>
      </c>
    </row>
    <row r="14799">
      <c r="A14799" s="1">
        <v>14797.0</v>
      </c>
      <c r="B14799" s="1" t="s">
        <v>3013</v>
      </c>
      <c r="C14799" s="1" t="s">
        <v>25356</v>
      </c>
      <c r="D14799" s="1" t="s">
        <v>1155</v>
      </c>
      <c r="E14799" s="1" t="s">
        <v>25357</v>
      </c>
      <c r="F14799" s="1" t="s">
        <v>3016</v>
      </c>
      <c r="G14799" s="1" t="s">
        <v>89</v>
      </c>
      <c r="H14799" s="1">
        <v>45.0</v>
      </c>
      <c r="I14799" s="3">
        <v>44163.44137590278</v>
      </c>
      <c r="J14799" s="1">
        <v>0.211424014886033</v>
      </c>
      <c r="K14799" s="1" t="s">
        <v>511</v>
      </c>
      <c r="L14799" s="1" t="s">
        <v>3017</v>
      </c>
      <c r="M14799" s="3">
        <v>44163.478580601855</v>
      </c>
    </row>
    <row r="14800">
      <c r="A14800" s="1">
        <v>14798.0</v>
      </c>
      <c r="B14800" s="1" t="s">
        <v>425</v>
      </c>
      <c r="C14800" s="1" t="s">
        <v>25358</v>
      </c>
      <c r="D14800" s="1" t="s">
        <v>321</v>
      </c>
      <c r="E14800" s="1" t="s">
        <v>8545</v>
      </c>
      <c r="F14800" s="1" t="s">
        <v>428</v>
      </c>
      <c r="G14800" s="1" t="s">
        <v>17</v>
      </c>
      <c r="H14800" s="1">
        <v>45.0</v>
      </c>
      <c r="I14800" s="3">
        <v>43928.270833333336</v>
      </c>
      <c r="J14800" s="1">
        <v>1.84596699584318</v>
      </c>
      <c r="K14800" s="1" t="s">
        <v>24</v>
      </c>
      <c r="M14800" s="3">
        <v>43928.35001591435</v>
      </c>
    </row>
    <row r="14801">
      <c r="A14801" s="1">
        <v>14799.0</v>
      </c>
      <c r="B14801" s="1" t="s">
        <v>196</v>
      </c>
      <c r="C14801" s="1" t="s">
        <v>25359</v>
      </c>
      <c r="D14801" s="1" t="s">
        <v>470</v>
      </c>
      <c r="E14801" s="1" t="s">
        <v>471</v>
      </c>
      <c r="F14801" s="1" t="s">
        <v>200</v>
      </c>
      <c r="G14801" s="1" t="s">
        <v>17</v>
      </c>
      <c r="H14801" s="1">
        <v>45.0</v>
      </c>
      <c r="I14801" s="3">
        <v>44069.53125</v>
      </c>
      <c r="J14801" s="1">
        <v>0.9592434157959</v>
      </c>
      <c r="K14801" s="1" t="s">
        <v>24</v>
      </c>
      <c r="M14801" s="3">
        <v>44069.56294144676</v>
      </c>
    </row>
    <row r="14802">
      <c r="A14802" s="1">
        <v>14800.0</v>
      </c>
      <c r="B14802" s="1" t="s">
        <v>2645</v>
      </c>
      <c r="C14802" s="1" t="s">
        <v>25360</v>
      </c>
      <c r="D14802" s="1" t="s">
        <v>1096</v>
      </c>
      <c r="E14802" s="1" t="s">
        <v>3332</v>
      </c>
      <c r="F14802" s="1" t="s">
        <v>2649</v>
      </c>
      <c r="G14802" s="1" t="s">
        <v>17</v>
      </c>
      <c r="H14802" s="1">
        <v>45.0</v>
      </c>
      <c r="I14802" s="3">
        <v>43937.583333333336</v>
      </c>
      <c r="J14802" s="1">
        <v>0.979051105371082</v>
      </c>
      <c r="K14802" s="1" t="s">
        <v>18</v>
      </c>
      <c r="M14802" s="3">
        <v>43937.60802361111</v>
      </c>
    </row>
    <row r="14803">
      <c r="A14803" s="1">
        <v>14801.0</v>
      </c>
      <c r="B14803" s="1" t="s">
        <v>141</v>
      </c>
      <c r="C14803" s="1" t="s">
        <v>25361</v>
      </c>
      <c r="D14803" s="1" t="s">
        <v>1096</v>
      </c>
      <c r="E14803" s="1" t="s">
        <v>25362</v>
      </c>
      <c r="F14803" s="1" t="s">
        <v>175</v>
      </c>
      <c r="G14803" s="1" t="s">
        <v>39</v>
      </c>
      <c r="H14803" s="1">
        <v>45.0</v>
      </c>
      <c r="I14803" s="3">
        <v>43972.29236111111</v>
      </c>
      <c r="J14803" s="1">
        <v>1.03779814321928</v>
      </c>
      <c r="K14803" s="1" t="s">
        <v>46</v>
      </c>
      <c r="M14803" s="3">
        <v>43972.382712164355</v>
      </c>
    </row>
    <row r="14804">
      <c r="A14804" s="1">
        <v>14802.0</v>
      </c>
      <c r="B14804" s="1" t="s">
        <v>459</v>
      </c>
      <c r="C14804" s="1" t="s">
        <v>25363</v>
      </c>
      <c r="D14804" s="1" t="s">
        <v>461</v>
      </c>
      <c r="E14804" s="1" t="s">
        <v>8478</v>
      </c>
      <c r="F14804" s="1" t="s">
        <v>463</v>
      </c>
      <c r="G14804" s="1" t="s">
        <v>17</v>
      </c>
      <c r="H14804" s="1">
        <v>45.0</v>
      </c>
      <c r="I14804" s="3">
        <v>44172.625</v>
      </c>
      <c r="J14804" s="1">
        <v>5.01278239184295</v>
      </c>
      <c r="K14804" s="1" t="s">
        <v>24</v>
      </c>
      <c r="L14804" s="1" t="s">
        <v>464</v>
      </c>
      <c r="M14804" s="3">
        <v>44172.64580038194</v>
      </c>
    </row>
    <row r="14805">
      <c r="A14805" s="1">
        <v>14803.0</v>
      </c>
      <c r="B14805" s="1" t="s">
        <v>293</v>
      </c>
      <c r="C14805" s="1" t="s">
        <v>25364</v>
      </c>
      <c r="D14805" s="1" t="s">
        <v>906</v>
      </c>
      <c r="E14805" s="1" t="s">
        <v>6927</v>
      </c>
      <c r="F14805" s="1" t="s">
        <v>297</v>
      </c>
      <c r="G14805" s="1" t="s">
        <v>17</v>
      </c>
      <c r="H14805" s="1">
        <v>45.0</v>
      </c>
      <c r="I14805" s="3">
        <v>44252.708333333336</v>
      </c>
      <c r="J14805" s="1">
        <v>0.360301379395296</v>
      </c>
      <c r="K14805" s="1" t="s">
        <v>62</v>
      </c>
      <c r="L14805" s="1" t="s">
        <v>1188</v>
      </c>
      <c r="M14805" s="3">
        <v>44252.71900326389</v>
      </c>
    </row>
    <row r="14806">
      <c r="A14806" s="1">
        <v>14804.0</v>
      </c>
      <c r="B14806" s="1" t="s">
        <v>229</v>
      </c>
      <c r="C14806" s="1" t="s">
        <v>25365</v>
      </c>
      <c r="D14806" s="1" t="s">
        <v>1653</v>
      </c>
      <c r="E14806" s="1" t="s">
        <v>6341</v>
      </c>
      <c r="F14806" s="1" t="s">
        <v>232</v>
      </c>
      <c r="G14806" s="1" t="s">
        <v>35</v>
      </c>
      <c r="H14806" s="1">
        <v>45.0</v>
      </c>
      <c r="I14806" s="3">
        <v>43858.166666666664</v>
      </c>
      <c r="J14806" s="1">
        <v>1.87390583750287</v>
      </c>
      <c r="K14806" s="1" t="s">
        <v>24</v>
      </c>
      <c r="M14806" s="3">
        <v>43858.18717799769</v>
      </c>
    </row>
    <row r="14807">
      <c r="A14807" s="1">
        <v>14805.0</v>
      </c>
      <c r="B14807" s="1" t="s">
        <v>2555</v>
      </c>
      <c r="C14807" s="1" t="s">
        <v>25366</v>
      </c>
      <c r="D14807" s="1" t="s">
        <v>1255</v>
      </c>
      <c r="E14807" s="1" t="s">
        <v>2557</v>
      </c>
      <c r="F14807" s="1" t="s">
        <v>2558</v>
      </c>
      <c r="G14807" s="1" t="s">
        <v>17</v>
      </c>
      <c r="H14807" s="1">
        <v>45.0</v>
      </c>
      <c r="I14807" s="3">
        <v>43875.291666666664</v>
      </c>
      <c r="J14807" s="1">
        <v>1.74505460378843</v>
      </c>
      <c r="K14807" s="1" t="s">
        <v>83</v>
      </c>
      <c r="M14807" s="3">
        <v>43875.319110358796</v>
      </c>
    </row>
    <row r="14808">
      <c r="A14808" s="1">
        <v>14806.0</v>
      </c>
      <c r="B14808" s="1" t="s">
        <v>229</v>
      </c>
      <c r="C14808" s="1" t="s">
        <v>25367</v>
      </c>
      <c r="D14808" s="1" t="s">
        <v>198</v>
      </c>
      <c r="E14808" s="1" t="s">
        <v>1141</v>
      </c>
      <c r="F14808" s="1" t="s">
        <v>232</v>
      </c>
      <c r="G14808" s="1" t="s">
        <v>35</v>
      </c>
      <c r="H14808" s="1">
        <v>45.0</v>
      </c>
      <c r="I14808" s="3">
        <v>44109.625</v>
      </c>
      <c r="J14808" s="1">
        <v>0.830454210759151</v>
      </c>
      <c r="K14808" s="1" t="s">
        <v>24</v>
      </c>
      <c r="M14808" s="3">
        <v>44109.669139363425</v>
      </c>
    </row>
    <row r="14809">
      <c r="A14809" s="1">
        <v>14807.0</v>
      </c>
      <c r="B14809" s="1" t="s">
        <v>647</v>
      </c>
      <c r="C14809" s="1" t="s">
        <v>25368</v>
      </c>
      <c r="D14809" s="1" t="s">
        <v>649</v>
      </c>
      <c r="E14809" s="1" t="s">
        <v>650</v>
      </c>
      <c r="F14809" s="1" t="s">
        <v>651</v>
      </c>
      <c r="G14809" s="1" t="s">
        <v>17</v>
      </c>
      <c r="H14809" s="1">
        <v>45.0</v>
      </c>
      <c r="I14809" s="3">
        <v>44253.270833333336</v>
      </c>
      <c r="J14809" s="1">
        <v>0.753977173680818</v>
      </c>
      <c r="K14809" s="1" t="s">
        <v>24</v>
      </c>
      <c r="L14809" s="1" t="s">
        <v>188</v>
      </c>
      <c r="M14809" s="3">
        <v>44253.29346486111</v>
      </c>
    </row>
    <row r="14810">
      <c r="A14810" s="1">
        <v>14808.0</v>
      </c>
      <c r="B14810" s="1" t="s">
        <v>184</v>
      </c>
      <c r="C14810" s="1" t="s">
        <v>25369</v>
      </c>
      <c r="D14810" s="1" t="s">
        <v>148</v>
      </c>
      <c r="E14810" s="1" t="s">
        <v>186</v>
      </c>
      <c r="F14810" s="1" t="s">
        <v>187</v>
      </c>
      <c r="G14810" s="1" t="s">
        <v>17</v>
      </c>
      <c r="H14810" s="1">
        <v>45.0</v>
      </c>
      <c r="I14810" s="3">
        <v>43963.40625</v>
      </c>
      <c r="J14810" s="1">
        <v>2.89026718776867</v>
      </c>
      <c r="K14810" s="1" t="s">
        <v>24</v>
      </c>
      <c r="L14810" s="1" t="s">
        <v>188</v>
      </c>
      <c r="M14810" s="3">
        <v>43963.31875892361</v>
      </c>
    </row>
    <row r="14811">
      <c r="A14811" s="1">
        <v>14809.0</v>
      </c>
      <c r="B14811" s="1" t="s">
        <v>485</v>
      </c>
      <c r="C14811" s="1" t="s">
        <v>25370</v>
      </c>
      <c r="D14811" s="1" t="s">
        <v>315</v>
      </c>
      <c r="E14811" s="1" t="s">
        <v>2651</v>
      </c>
      <c r="F14811" s="1" t="s">
        <v>489</v>
      </c>
      <c r="G14811" s="1" t="s">
        <v>17</v>
      </c>
      <c r="H14811" s="1">
        <v>45.0</v>
      </c>
      <c r="I14811" s="3">
        <v>44111.291666666664</v>
      </c>
      <c r="J14811" s="1">
        <v>2.23064871654979</v>
      </c>
      <c r="K14811" s="1" t="s">
        <v>166</v>
      </c>
      <c r="M14811" s="3">
        <v>44111.327117037035</v>
      </c>
    </row>
    <row r="14812">
      <c r="A14812" s="1">
        <v>14810.0</v>
      </c>
      <c r="B14812" s="1" t="s">
        <v>2400</v>
      </c>
      <c r="C14812" s="1" t="s">
        <v>25371</v>
      </c>
      <c r="D14812" s="1" t="s">
        <v>2402</v>
      </c>
      <c r="E14812" s="1" t="s">
        <v>9043</v>
      </c>
      <c r="F14812" s="1" t="s">
        <v>2404</v>
      </c>
      <c r="G14812" s="1" t="s">
        <v>35</v>
      </c>
      <c r="H14812" s="1">
        <v>45.0</v>
      </c>
      <c r="I14812" s="3">
        <v>43500.166666666664</v>
      </c>
      <c r="J14812" s="1">
        <v>2.2341938843458</v>
      </c>
      <c r="K14812" s="1" t="s">
        <v>24</v>
      </c>
      <c r="M14812" s="3">
        <v>43500.66522436342</v>
      </c>
    </row>
    <row r="14813">
      <c r="A14813" s="1">
        <v>14811.0</v>
      </c>
      <c r="B14813" s="1" t="s">
        <v>996</v>
      </c>
      <c r="C14813" s="1" t="s">
        <v>25372</v>
      </c>
      <c r="D14813" s="1" t="s">
        <v>310</v>
      </c>
      <c r="E14813" s="1" t="s">
        <v>3956</v>
      </c>
      <c r="F14813" s="1" t="s">
        <v>1000</v>
      </c>
      <c r="G14813" s="1" t="s">
        <v>17</v>
      </c>
      <c r="H14813" s="1">
        <v>45.0</v>
      </c>
      <c r="I14813" s="3">
        <v>44242.291666666664</v>
      </c>
      <c r="J14813" s="1">
        <v>1.33891444885775</v>
      </c>
      <c r="K14813" s="1" t="s">
        <v>24</v>
      </c>
      <c r="L14813" s="1" t="s">
        <v>406</v>
      </c>
      <c r="M14813" s="3">
        <v>44242.326073171294</v>
      </c>
    </row>
    <row r="14814">
      <c r="A14814" s="1">
        <v>14812.0</v>
      </c>
      <c r="B14814" s="1" t="s">
        <v>401</v>
      </c>
      <c r="C14814" s="1" t="s">
        <v>25373</v>
      </c>
      <c r="D14814" s="1" t="s">
        <v>7820</v>
      </c>
      <c r="E14814" s="1" t="s">
        <v>25374</v>
      </c>
      <c r="F14814" s="1" t="s">
        <v>405</v>
      </c>
      <c r="G14814" s="1" t="s">
        <v>89</v>
      </c>
      <c r="H14814" s="1">
        <v>45.0</v>
      </c>
      <c r="I14814" s="3">
        <v>44180.37681833333</v>
      </c>
      <c r="J14814" s="1">
        <v>2.83178361563618</v>
      </c>
      <c r="K14814" s="1" t="s">
        <v>24</v>
      </c>
      <c r="M14814" s="3">
        <v>44180.402090104166</v>
      </c>
    </row>
    <row r="14815">
      <c r="A14815" s="1">
        <v>14813.0</v>
      </c>
      <c r="B14815" s="1" t="s">
        <v>150</v>
      </c>
      <c r="C14815" s="1" t="s">
        <v>25375</v>
      </c>
      <c r="D14815" s="1" t="s">
        <v>126</v>
      </c>
      <c r="E14815" s="1" t="s">
        <v>25376</v>
      </c>
      <c r="F14815" s="1" t="s">
        <v>153</v>
      </c>
      <c r="G14815" s="1" t="s">
        <v>89</v>
      </c>
      <c r="H14815" s="1">
        <v>45.0</v>
      </c>
      <c r="I14815" s="3">
        <v>44151.70237443287</v>
      </c>
      <c r="J14815" s="1">
        <v>0.769023659361812</v>
      </c>
      <c r="K14815" s="1" t="s">
        <v>62</v>
      </c>
      <c r="M14815" s="3">
        <v>44151.725842685184</v>
      </c>
    </row>
    <row r="14816">
      <c r="A14816" s="1">
        <v>14814.0</v>
      </c>
      <c r="B14816" s="1" t="s">
        <v>501</v>
      </c>
      <c r="C14816" s="1" t="s">
        <v>25377</v>
      </c>
      <c r="D14816" s="1" t="s">
        <v>503</v>
      </c>
      <c r="E14816" s="1" t="s">
        <v>3279</v>
      </c>
      <c r="F14816" s="1" t="s">
        <v>505</v>
      </c>
      <c r="G14816" s="1" t="s">
        <v>17</v>
      </c>
      <c r="H14816" s="1">
        <v>45.0</v>
      </c>
      <c r="I14816" s="3">
        <v>43810.708333333336</v>
      </c>
      <c r="J14816" s="1">
        <v>0.284951879471639</v>
      </c>
      <c r="K14816" s="1" t="s">
        <v>18</v>
      </c>
      <c r="M14816" s="3">
        <v>43810.790154456015</v>
      </c>
    </row>
    <row r="14817">
      <c r="A14817" s="1">
        <v>14815.0</v>
      </c>
      <c r="B14817" s="1" t="s">
        <v>2905</v>
      </c>
      <c r="C14817" s="1" t="s">
        <v>25378</v>
      </c>
      <c r="D14817" s="1" t="s">
        <v>1558</v>
      </c>
      <c r="E14817" s="1" t="s">
        <v>13038</v>
      </c>
      <c r="F14817" s="1" t="s">
        <v>2909</v>
      </c>
      <c r="G14817" s="1" t="s">
        <v>17</v>
      </c>
      <c r="H14817" s="1">
        <v>45.0</v>
      </c>
      <c r="I14817" s="3">
        <v>44139.645833333336</v>
      </c>
      <c r="J14817" s="1">
        <v>2.5615845291676</v>
      </c>
      <c r="K14817" s="1" t="s">
        <v>166</v>
      </c>
      <c r="L14817" s="1" t="s">
        <v>2910</v>
      </c>
      <c r="M14817" s="3">
        <v>44139.68146755787</v>
      </c>
    </row>
    <row r="14818">
      <c r="A14818" s="1">
        <v>14816.0</v>
      </c>
      <c r="B14818" s="1" t="s">
        <v>9759</v>
      </c>
      <c r="C14818" s="1" t="s">
        <v>25379</v>
      </c>
      <c r="D14818" s="1" t="s">
        <v>2601</v>
      </c>
      <c r="E14818" s="1" t="s">
        <v>25380</v>
      </c>
      <c r="F14818" s="1" t="s">
        <v>9762</v>
      </c>
      <c r="G14818" s="1" t="s">
        <v>39</v>
      </c>
      <c r="H14818" s="1">
        <v>45.0</v>
      </c>
      <c r="I14818" s="3">
        <v>43836.625</v>
      </c>
      <c r="J14818" s="1">
        <v>1.58056424071825</v>
      </c>
      <c r="K14818" s="1" t="s">
        <v>18</v>
      </c>
      <c r="M14818" s="3">
        <v>43836.6588478125</v>
      </c>
    </row>
    <row r="14819">
      <c r="A14819" s="1">
        <v>14817.0</v>
      </c>
      <c r="B14819" s="1" t="s">
        <v>796</v>
      </c>
      <c r="C14819" s="1" t="s">
        <v>25381</v>
      </c>
      <c r="D14819" s="1" t="s">
        <v>1802</v>
      </c>
      <c r="E14819" s="1" t="s">
        <v>25382</v>
      </c>
      <c r="F14819" s="1" t="s">
        <v>799</v>
      </c>
      <c r="G14819" s="1" t="s">
        <v>39</v>
      </c>
      <c r="H14819" s="1">
        <v>45.0</v>
      </c>
      <c r="I14819" s="3">
        <v>44003.333333333336</v>
      </c>
      <c r="J14819" s="1">
        <v>4.36334781641075</v>
      </c>
      <c r="K14819" s="1" t="s">
        <v>18</v>
      </c>
      <c r="M14819" s="3">
        <v>44003.37998965278</v>
      </c>
    </row>
    <row r="14820">
      <c r="A14820" s="1">
        <v>14818.0</v>
      </c>
      <c r="B14820" s="1" t="s">
        <v>2171</v>
      </c>
      <c r="C14820" s="1" t="s">
        <v>25383</v>
      </c>
      <c r="D14820" s="1" t="s">
        <v>2173</v>
      </c>
      <c r="E14820" s="1" t="s">
        <v>6582</v>
      </c>
      <c r="F14820" s="1" t="s">
        <v>2175</v>
      </c>
      <c r="G14820" s="1" t="s">
        <v>17</v>
      </c>
      <c r="H14820" s="1">
        <v>45.0</v>
      </c>
      <c r="I14820" s="3">
        <v>43803.416666666664</v>
      </c>
      <c r="J14820" s="1">
        <v>1.15545524407868</v>
      </c>
      <c r="K14820" s="1" t="s">
        <v>18</v>
      </c>
      <c r="M14820" s="3">
        <v>43803.45815402778</v>
      </c>
    </row>
    <row r="14821">
      <c r="A14821" s="1">
        <v>14819.0</v>
      </c>
      <c r="B14821" s="1" t="s">
        <v>6558</v>
      </c>
      <c r="C14821" s="1" t="s">
        <v>25384</v>
      </c>
      <c r="D14821" s="1" t="s">
        <v>6560</v>
      </c>
      <c r="E14821" s="1" t="s">
        <v>6561</v>
      </c>
      <c r="F14821" s="1" t="s">
        <v>6562</v>
      </c>
      <c r="G14821" s="1" t="s">
        <v>35</v>
      </c>
      <c r="H14821" s="1">
        <v>45.0</v>
      </c>
      <c r="I14821" s="3">
        <v>44251.666666666664</v>
      </c>
      <c r="J14821" s="1">
        <v>0.77298629835896</v>
      </c>
      <c r="K14821" s="1" t="s">
        <v>24</v>
      </c>
      <c r="L14821" s="1" t="s">
        <v>1830</v>
      </c>
      <c r="M14821" s="3">
        <v>44251.82985728009</v>
      </c>
    </row>
    <row r="14822">
      <c r="A14822" s="1">
        <v>14820.0</v>
      </c>
      <c r="B14822" s="1" t="s">
        <v>136</v>
      </c>
      <c r="C14822" s="1" t="s">
        <v>25385</v>
      </c>
      <c r="D14822" s="1" t="s">
        <v>138</v>
      </c>
      <c r="E14822" s="1" t="s">
        <v>13020</v>
      </c>
      <c r="F14822" s="1" t="s">
        <v>140</v>
      </c>
      <c r="G14822" s="1" t="s">
        <v>17</v>
      </c>
      <c r="H14822" s="1">
        <v>45.0</v>
      </c>
      <c r="I14822" s="3">
        <v>43904.375</v>
      </c>
      <c r="J14822" s="1">
        <v>1.70732765633906</v>
      </c>
      <c r="K14822" s="1" t="s">
        <v>18</v>
      </c>
      <c r="M14822" s="3">
        <v>43904.366231134256</v>
      </c>
    </row>
    <row r="14823">
      <c r="A14823" s="1">
        <v>14821.0</v>
      </c>
      <c r="B14823" s="1" t="s">
        <v>603</v>
      </c>
      <c r="C14823" s="1" t="s">
        <v>25386</v>
      </c>
      <c r="D14823" s="1" t="s">
        <v>4852</v>
      </c>
      <c r="E14823" s="1" t="s">
        <v>25387</v>
      </c>
      <c r="F14823" s="1" t="s">
        <v>606</v>
      </c>
      <c r="G14823" s="1" t="s">
        <v>89</v>
      </c>
      <c r="H14823" s="1">
        <v>45.0</v>
      </c>
      <c r="I14823" s="3">
        <v>44159.416666666664</v>
      </c>
      <c r="J14823" s="1">
        <v>5.96152954207603</v>
      </c>
      <c r="K14823" s="1" t="s">
        <v>24</v>
      </c>
      <c r="M14823" s="3">
        <v>44159.43617821759</v>
      </c>
    </row>
    <row r="14824">
      <c r="A14824" s="1">
        <v>14822.0</v>
      </c>
      <c r="B14824" s="1" t="s">
        <v>834</v>
      </c>
      <c r="C14824" s="1" t="s">
        <v>25388</v>
      </c>
      <c r="D14824" s="1" t="s">
        <v>121</v>
      </c>
      <c r="E14824" s="1" t="s">
        <v>25389</v>
      </c>
      <c r="F14824" s="1" t="s">
        <v>837</v>
      </c>
      <c r="G14824" s="1" t="s">
        <v>39</v>
      </c>
      <c r="H14824" s="1">
        <v>45.0</v>
      </c>
      <c r="I14824" s="3">
        <v>43912.770833333336</v>
      </c>
      <c r="J14824" s="1">
        <v>1.7625601286246</v>
      </c>
      <c r="K14824" s="1" t="s">
        <v>18</v>
      </c>
      <c r="M14824" s="3">
        <v>43912.76810328704</v>
      </c>
    </row>
    <row r="14825">
      <c r="A14825" s="1">
        <v>14823.0</v>
      </c>
      <c r="B14825" s="1" t="s">
        <v>2246</v>
      </c>
      <c r="C14825" s="1" t="s">
        <v>25390</v>
      </c>
      <c r="D14825" s="1" t="s">
        <v>2248</v>
      </c>
      <c r="E14825" s="1" t="s">
        <v>15312</v>
      </c>
      <c r="F14825" s="1" t="s">
        <v>2250</v>
      </c>
      <c r="G14825" s="1" t="s">
        <v>17</v>
      </c>
      <c r="H14825" s="1">
        <v>45.0</v>
      </c>
      <c r="I14825" s="3">
        <v>44119.229166666664</v>
      </c>
      <c r="J14825" s="1">
        <v>2.93387026511174</v>
      </c>
      <c r="K14825" s="1" t="s">
        <v>24</v>
      </c>
      <c r="L14825" s="1" t="s">
        <v>365</v>
      </c>
      <c r="M14825" s="3">
        <v>44119.26178055556</v>
      </c>
    </row>
    <row r="14826">
      <c r="A14826" s="1">
        <v>14824.0</v>
      </c>
      <c r="B14826" s="1" t="s">
        <v>887</v>
      </c>
      <c r="C14826" s="1" t="s">
        <v>25391</v>
      </c>
      <c r="D14826" s="1" t="s">
        <v>1874</v>
      </c>
      <c r="E14826" s="1" t="s">
        <v>25392</v>
      </c>
      <c r="F14826" s="1" t="s">
        <v>10124</v>
      </c>
      <c r="G14826" s="1" t="s">
        <v>89</v>
      </c>
      <c r="H14826" s="1">
        <v>45.0</v>
      </c>
      <c r="I14826" s="3">
        <v>44243.44323261574</v>
      </c>
      <c r="J14826" s="1">
        <v>2.4931208294091</v>
      </c>
      <c r="K14826" s="1" t="s">
        <v>24</v>
      </c>
      <c r="M14826" s="3">
        <v>44243.467374976855</v>
      </c>
    </row>
    <row r="14827">
      <c r="A14827" s="1">
        <v>14825.0</v>
      </c>
      <c r="B14827" s="1" t="s">
        <v>4988</v>
      </c>
      <c r="C14827" s="1" t="s">
        <v>25393</v>
      </c>
      <c r="D14827" s="1" t="s">
        <v>16992</v>
      </c>
      <c r="E14827" s="1" t="s">
        <v>4990</v>
      </c>
      <c r="F14827" s="1" t="s">
        <v>4991</v>
      </c>
      <c r="G14827" s="1" t="s">
        <v>17</v>
      </c>
      <c r="H14827" s="1">
        <v>45.0</v>
      </c>
      <c r="I14827" s="3">
        <v>43894.583333333336</v>
      </c>
      <c r="J14827" s="1">
        <v>1.09286393294081</v>
      </c>
      <c r="K14827" s="1" t="s">
        <v>62</v>
      </c>
      <c r="M14827" s="3">
        <v>43894.57458923611</v>
      </c>
    </row>
    <row r="14828">
      <c r="A14828" s="1">
        <v>14826.0</v>
      </c>
      <c r="B14828" s="1" t="s">
        <v>953</v>
      </c>
      <c r="C14828" s="1" t="s">
        <v>25394</v>
      </c>
      <c r="D14828" s="1" t="s">
        <v>121</v>
      </c>
      <c r="E14828" s="1" t="s">
        <v>5423</v>
      </c>
      <c r="F14828" s="1" t="s">
        <v>956</v>
      </c>
      <c r="G14828" s="1" t="s">
        <v>35</v>
      </c>
      <c r="H14828" s="1">
        <v>45.0</v>
      </c>
      <c r="I14828" s="3">
        <v>44246.1875</v>
      </c>
      <c r="J14828" s="1">
        <v>2.31329059664374</v>
      </c>
      <c r="K14828" s="1" t="s">
        <v>18</v>
      </c>
      <c r="M14828" s="3">
        <v>44246.219299143515</v>
      </c>
    </row>
    <row r="14829">
      <c r="A14829" s="1">
        <v>14827.0</v>
      </c>
      <c r="B14829" s="1" t="s">
        <v>1090</v>
      </c>
      <c r="C14829" s="1" t="s">
        <v>25395</v>
      </c>
      <c r="D14829" s="1" t="s">
        <v>1092</v>
      </c>
      <c r="E14829" s="1" t="s">
        <v>3300</v>
      </c>
      <c r="F14829" s="1" t="s">
        <v>1094</v>
      </c>
      <c r="G14829" s="1" t="s">
        <v>17</v>
      </c>
      <c r="H14829" s="1">
        <v>45.0</v>
      </c>
      <c r="I14829" s="3">
        <v>44153.729166666664</v>
      </c>
      <c r="J14829" s="1">
        <v>9.26616173392999</v>
      </c>
      <c r="K14829" s="1" t="s">
        <v>166</v>
      </c>
      <c r="L14829" s="1" t="s">
        <v>167</v>
      </c>
      <c r="M14829" s="3">
        <v>44153.76409275463</v>
      </c>
    </row>
    <row r="14830">
      <c r="A14830" s="1">
        <v>14828.0</v>
      </c>
      <c r="B14830" s="1" t="s">
        <v>239</v>
      </c>
      <c r="C14830" s="1" t="s">
        <v>25396</v>
      </c>
      <c r="D14830" s="1" t="s">
        <v>1137</v>
      </c>
      <c r="E14830" s="1" t="s">
        <v>4651</v>
      </c>
      <c r="F14830" s="1" t="s">
        <v>243</v>
      </c>
      <c r="G14830" s="1" t="s">
        <v>35</v>
      </c>
      <c r="H14830" s="1">
        <v>45.0</v>
      </c>
      <c r="I14830" s="3">
        <v>44075.541666666664</v>
      </c>
      <c r="J14830" s="1">
        <v>1.79032766732301</v>
      </c>
      <c r="K14830" s="1" t="s">
        <v>46</v>
      </c>
      <c r="M14830" s="3">
        <v>44075.57131386574</v>
      </c>
    </row>
    <row r="14831">
      <c r="A14831" s="1">
        <v>14829.0</v>
      </c>
      <c r="B14831" s="1" t="s">
        <v>953</v>
      </c>
      <c r="C14831" s="1" t="s">
        <v>25397</v>
      </c>
      <c r="D14831" s="1" t="s">
        <v>121</v>
      </c>
      <c r="E14831" s="1" t="s">
        <v>1108</v>
      </c>
      <c r="F14831" s="1" t="s">
        <v>1040</v>
      </c>
      <c r="G14831" s="1" t="s">
        <v>17</v>
      </c>
      <c r="H14831" s="1">
        <v>45.0</v>
      </c>
      <c r="I14831" s="3">
        <v>44099.166666666664</v>
      </c>
      <c r="J14831" s="1">
        <v>2.36612032590921</v>
      </c>
      <c r="K14831" s="1" t="s">
        <v>18</v>
      </c>
      <c r="M14831" s="3">
        <v>44099.20091640046</v>
      </c>
    </row>
    <row r="14832">
      <c r="A14832" s="1">
        <v>14830.0</v>
      </c>
      <c r="B14832" s="1" t="s">
        <v>6424</v>
      </c>
      <c r="C14832" s="1" t="s">
        <v>25398</v>
      </c>
      <c r="D14832" s="1" t="s">
        <v>211</v>
      </c>
      <c r="E14832" s="1" t="s">
        <v>8911</v>
      </c>
      <c r="F14832" s="1" t="s">
        <v>6427</v>
      </c>
      <c r="G14832" s="1" t="s">
        <v>17</v>
      </c>
      <c r="H14832" s="1">
        <v>45.0</v>
      </c>
      <c r="I14832" s="3">
        <v>44072.125</v>
      </c>
      <c r="J14832" s="1">
        <v>0.109485365330797</v>
      </c>
      <c r="K14832" s="1" t="s">
        <v>218</v>
      </c>
      <c r="L14832" s="1" t="s">
        <v>4938</v>
      </c>
      <c r="M14832" s="3">
        <v>44072.178451087966</v>
      </c>
    </row>
    <row r="14833">
      <c r="A14833" s="1">
        <v>14831.0</v>
      </c>
      <c r="B14833" s="1" t="s">
        <v>5358</v>
      </c>
      <c r="C14833" s="1" t="s">
        <v>25399</v>
      </c>
      <c r="D14833" s="1" t="s">
        <v>11078</v>
      </c>
      <c r="E14833" s="1" t="s">
        <v>25400</v>
      </c>
      <c r="F14833" s="1" t="s">
        <v>5361</v>
      </c>
      <c r="G14833" s="1" t="s">
        <v>39</v>
      </c>
      <c r="H14833" s="1">
        <v>45.0</v>
      </c>
      <c r="I14833" s="3">
        <v>43791.5</v>
      </c>
      <c r="J14833" s="1">
        <v>8.47406523778847</v>
      </c>
      <c r="K14833" s="1" t="s">
        <v>62</v>
      </c>
      <c r="M14833" s="3">
        <v>43791.53398767361</v>
      </c>
    </row>
    <row r="14834">
      <c r="A14834" s="1">
        <v>14832.0</v>
      </c>
      <c r="B14834" s="1" t="s">
        <v>3453</v>
      </c>
      <c r="C14834" s="1" t="s">
        <v>25401</v>
      </c>
      <c r="D14834" s="1" t="s">
        <v>1631</v>
      </c>
      <c r="E14834" s="1" t="s">
        <v>3636</v>
      </c>
      <c r="F14834" s="1" t="s">
        <v>3456</v>
      </c>
      <c r="G14834" s="1" t="s">
        <v>35</v>
      </c>
      <c r="H14834" s="1">
        <v>45.0</v>
      </c>
      <c r="I14834" s="3">
        <v>43588.666666666664</v>
      </c>
      <c r="J14834" s="1">
        <v>1.86248161202898</v>
      </c>
      <c r="K14834" s="1" t="s">
        <v>24</v>
      </c>
      <c r="M14834" s="3">
        <v>43588.73934863426</v>
      </c>
    </row>
    <row r="14835">
      <c r="A14835" s="1">
        <v>14833.0</v>
      </c>
      <c r="B14835" s="1" t="s">
        <v>319</v>
      </c>
      <c r="C14835" s="1" t="s">
        <v>25402</v>
      </c>
      <c r="D14835" s="1" t="s">
        <v>1634</v>
      </c>
      <c r="E14835" s="1" t="s">
        <v>25403</v>
      </c>
      <c r="F14835" s="1" t="s">
        <v>323</v>
      </c>
      <c r="G14835" s="1" t="s">
        <v>39</v>
      </c>
      <c r="H14835" s="1">
        <v>45.0</v>
      </c>
      <c r="I14835" s="3">
        <v>43809.208333333336</v>
      </c>
      <c r="J14835" s="1">
        <v>3.6289434852561</v>
      </c>
      <c r="K14835" s="1" t="s">
        <v>24</v>
      </c>
      <c r="M14835" s="3">
        <v>43809.2612721875</v>
      </c>
    </row>
    <row r="14836">
      <c r="A14836" s="1">
        <v>14834.0</v>
      </c>
      <c r="B14836" s="1" t="s">
        <v>2905</v>
      </c>
      <c r="C14836" s="1" t="s">
        <v>25404</v>
      </c>
      <c r="D14836" s="1" t="s">
        <v>3703</v>
      </c>
      <c r="E14836" s="1" t="s">
        <v>25405</v>
      </c>
      <c r="F14836" s="1" t="s">
        <v>2909</v>
      </c>
      <c r="G14836" s="1" t="s">
        <v>39</v>
      </c>
      <c r="H14836" s="1">
        <v>45.0</v>
      </c>
      <c r="I14836" s="3">
        <v>44152.635416666664</v>
      </c>
      <c r="J14836" s="1">
        <v>0.88678062481538</v>
      </c>
      <c r="K14836" s="1" t="s">
        <v>166</v>
      </c>
      <c r="M14836" s="3">
        <v>44152.6684775</v>
      </c>
    </row>
    <row r="14837">
      <c r="A14837" s="1">
        <v>14835.0</v>
      </c>
      <c r="B14837" s="1" t="s">
        <v>5904</v>
      </c>
      <c r="C14837" s="1" t="s">
        <v>25406</v>
      </c>
      <c r="D14837" s="1" t="s">
        <v>2647</v>
      </c>
      <c r="E14837" s="1" t="s">
        <v>15536</v>
      </c>
      <c r="F14837" s="1" t="s">
        <v>5907</v>
      </c>
      <c r="G14837" s="1" t="s">
        <v>17</v>
      </c>
      <c r="H14837" s="1">
        <v>45.0</v>
      </c>
      <c r="I14837" s="3">
        <v>43845.270833333336</v>
      </c>
      <c r="J14837" s="1">
        <v>0.963178991148659</v>
      </c>
      <c r="K14837" s="1" t="s">
        <v>18</v>
      </c>
      <c r="M14837" s="3">
        <v>43845.292707858796</v>
      </c>
    </row>
    <row r="14838">
      <c r="A14838" s="1">
        <v>14836.0</v>
      </c>
      <c r="B14838" s="1" t="s">
        <v>834</v>
      </c>
      <c r="C14838" s="1" t="s">
        <v>25407</v>
      </c>
      <c r="D14838" s="1" t="s">
        <v>8305</v>
      </c>
      <c r="E14838" s="1" t="s">
        <v>25408</v>
      </c>
      <c r="F14838" s="1" t="s">
        <v>837</v>
      </c>
      <c r="G14838" s="1" t="s">
        <v>39</v>
      </c>
      <c r="H14838" s="1">
        <v>45.0</v>
      </c>
      <c r="I14838" s="3">
        <v>44095.375</v>
      </c>
      <c r="J14838" s="1">
        <v>1.10534517152083</v>
      </c>
      <c r="K14838" s="1" t="s">
        <v>46</v>
      </c>
      <c r="L14838" s="1" t="s">
        <v>2164</v>
      </c>
      <c r="M14838" s="3">
        <v>44095.4084265625</v>
      </c>
    </row>
    <row r="14839">
      <c r="A14839" s="1">
        <v>14837.0</v>
      </c>
      <c r="B14839" s="1" t="s">
        <v>1023</v>
      </c>
      <c r="C14839" s="1" t="s">
        <v>25409</v>
      </c>
      <c r="D14839" s="1" t="s">
        <v>661</v>
      </c>
      <c r="E14839" s="1" t="s">
        <v>7144</v>
      </c>
      <c r="F14839" s="1" t="s">
        <v>1027</v>
      </c>
      <c r="G14839" s="1" t="s">
        <v>35</v>
      </c>
      <c r="H14839" s="1">
        <v>45.0</v>
      </c>
      <c r="I14839" s="3">
        <v>43615.166666666664</v>
      </c>
      <c r="J14839" s="1">
        <v>3.48894811262098</v>
      </c>
      <c r="K14839" s="1" t="s">
        <v>24</v>
      </c>
      <c r="M14839" s="3">
        <v>43615.30184590278</v>
      </c>
    </row>
    <row r="14840">
      <c r="A14840" s="1">
        <v>14838.0</v>
      </c>
      <c r="B14840" s="1" t="s">
        <v>319</v>
      </c>
      <c r="C14840" s="1" t="s">
        <v>25410</v>
      </c>
      <c r="D14840" s="1" t="s">
        <v>321</v>
      </c>
      <c r="E14840" s="1" t="s">
        <v>25411</v>
      </c>
      <c r="F14840" s="1" t="s">
        <v>323</v>
      </c>
      <c r="G14840" s="1" t="s">
        <v>39</v>
      </c>
      <c r="H14840" s="1">
        <v>45.0</v>
      </c>
      <c r="I14840" s="3">
        <v>43997.28125</v>
      </c>
      <c r="J14840" s="1">
        <v>2.17526554266071</v>
      </c>
      <c r="K14840" s="1" t="s">
        <v>24</v>
      </c>
      <c r="M14840" s="3">
        <v>43997.316617488425</v>
      </c>
    </row>
    <row r="14841">
      <c r="A14841" s="1">
        <v>14839.0</v>
      </c>
      <c r="B14841" s="1" t="s">
        <v>229</v>
      </c>
      <c r="C14841" s="1" t="s">
        <v>25412</v>
      </c>
      <c r="D14841" s="1" t="s">
        <v>1140</v>
      </c>
      <c r="E14841" s="1" t="s">
        <v>1141</v>
      </c>
      <c r="F14841" s="1" t="s">
        <v>232</v>
      </c>
      <c r="G14841" s="1" t="s">
        <v>35</v>
      </c>
      <c r="H14841" s="1">
        <v>45.0</v>
      </c>
      <c r="I14841" s="3">
        <v>44111.25</v>
      </c>
      <c r="J14841" s="1">
        <v>2.3174153286624</v>
      </c>
      <c r="K14841" s="1" t="s">
        <v>24</v>
      </c>
      <c r="M14841" s="3">
        <v>44111.24211634259</v>
      </c>
    </row>
    <row r="14842">
      <c r="A14842" s="1">
        <v>14840.0</v>
      </c>
      <c r="B14842" s="1" t="s">
        <v>251</v>
      </c>
      <c r="C14842" s="1" t="s">
        <v>25413</v>
      </c>
      <c r="D14842" s="1" t="s">
        <v>1418</v>
      </c>
      <c r="E14842" s="1" t="s">
        <v>6109</v>
      </c>
      <c r="F14842" s="1" t="s">
        <v>255</v>
      </c>
      <c r="G14842" s="1" t="s">
        <v>17</v>
      </c>
      <c r="H14842" s="1">
        <v>45.0</v>
      </c>
      <c r="I14842" s="3">
        <v>43843.708333333336</v>
      </c>
      <c r="J14842" s="1">
        <v>0.0</v>
      </c>
      <c r="K14842" s="1" t="s">
        <v>218</v>
      </c>
      <c r="M14842" s="3">
        <v>43844.22949835648</v>
      </c>
    </row>
    <row r="14843">
      <c r="A14843" s="1">
        <v>14841.0</v>
      </c>
      <c r="B14843" s="1" t="s">
        <v>1101</v>
      </c>
      <c r="C14843" s="1" t="s">
        <v>25414</v>
      </c>
      <c r="D14843" s="1" t="s">
        <v>2485</v>
      </c>
      <c r="E14843" s="1" t="s">
        <v>25415</v>
      </c>
      <c r="F14843" s="1" t="s">
        <v>1105</v>
      </c>
      <c r="G14843" s="1" t="s">
        <v>39</v>
      </c>
      <c r="H14843" s="1">
        <v>45.0</v>
      </c>
      <c r="I14843" s="3">
        <v>44190.458333333336</v>
      </c>
      <c r="J14843" s="1">
        <v>3.75944889031087</v>
      </c>
      <c r="K14843" s="1" t="s">
        <v>83</v>
      </c>
      <c r="L14843" s="1" t="s">
        <v>1270</v>
      </c>
      <c r="M14843" s="3">
        <v>44190.48959828704</v>
      </c>
    </row>
    <row r="14844">
      <c r="A14844" s="1">
        <v>14842.0</v>
      </c>
      <c r="B14844" s="1" t="s">
        <v>1245</v>
      </c>
      <c r="C14844" s="1" t="s">
        <v>25416</v>
      </c>
      <c r="D14844" s="1" t="s">
        <v>211</v>
      </c>
      <c r="E14844" s="1" t="s">
        <v>25417</v>
      </c>
      <c r="F14844" s="1" t="s">
        <v>1248</v>
      </c>
      <c r="G14844" s="1" t="s">
        <v>39</v>
      </c>
      <c r="H14844" s="1">
        <v>45.0</v>
      </c>
      <c r="I14844" s="3">
        <v>44138.3125</v>
      </c>
      <c r="J14844" s="1">
        <v>7.68649617092294</v>
      </c>
      <c r="K14844" s="1" t="s">
        <v>218</v>
      </c>
      <c r="M14844" s="3">
        <v>44138.34031497685</v>
      </c>
    </row>
    <row r="14845">
      <c r="A14845" s="1">
        <v>14843.0</v>
      </c>
      <c r="B14845" s="1" t="s">
        <v>1282</v>
      </c>
      <c r="C14845" s="1" t="s">
        <v>25418</v>
      </c>
      <c r="D14845" s="1" t="s">
        <v>116</v>
      </c>
      <c r="E14845" s="1" t="s">
        <v>4106</v>
      </c>
      <c r="F14845" s="1" t="s">
        <v>1285</v>
      </c>
      <c r="G14845" s="1" t="s">
        <v>35</v>
      </c>
      <c r="H14845" s="1">
        <v>45.0</v>
      </c>
      <c r="I14845" s="3">
        <v>43861.458333333336</v>
      </c>
      <c r="J14845" s="1">
        <v>4.79018157111324</v>
      </c>
      <c r="K14845" s="1" t="s">
        <v>24</v>
      </c>
      <c r="M14845" s="3">
        <v>43861.49112755787</v>
      </c>
    </row>
    <row r="14846">
      <c r="A14846" s="1">
        <v>14844.0</v>
      </c>
      <c r="B14846" s="1" t="s">
        <v>459</v>
      </c>
      <c r="C14846" s="1" t="s">
        <v>25419</v>
      </c>
      <c r="D14846" s="1" t="s">
        <v>461</v>
      </c>
      <c r="E14846" s="1" t="s">
        <v>692</v>
      </c>
      <c r="F14846" s="1" t="s">
        <v>463</v>
      </c>
      <c r="G14846" s="1" t="s">
        <v>17</v>
      </c>
      <c r="H14846" s="1">
        <v>45.0</v>
      </c>
      <c r="I14846" s="3">
        <v>43998.416666666664</v>
      </c>
      <c r="J14846" s="1">
        <v>0.799184172489556</v>
      </c>
      <c r="K14846" s="1" t="s">
        <v>24</v>
      </c>
      <c r="L14846" s="1" t="s">
        <v>464</v>
      </c>
      <c r="M14846" s="3">
        <v>43998.41191850694</v>
      </c>
    </row>
    <row r="14847">
      <c r="A14847" s="1">
        <v>14845.0</v>
      </c>
      <c r="B14847" s="1" t="s">
        <v>3056</v>
      </c>
      <c r="C14847" s="1" t="s">
        <v>25420</v>
      </c>
      <c r="D14847" s="1" t="s">
        <v>5679</v>
      </c>
      <c r="E14847" s="1" t="s">
        <v>3059</v>
      </c>
      <c r="F14847" s="1" t="s">
        <v>3060</v>
      </c>
      <c r="G14847" s="1" t="s">
        <v>35</v>
      </c>
      <c r="H14847" s="1">
        <v>45.0</v>
      </c>
      <c r="I14847" s="3">
        <v>43825.333333333336</v>
      </c>
      <c r="J14847" s="1">
        <v>1.67212753919196</v>
      </c>
      <c r="K14847" s="1" t="s">
        <v>24</v>
      </c>
      <c r="M14847" s="3">
        <v>43825.363399421294</v>
      </c>
    </row>
    <row r="14848">
      <c r="A14848" s="1">
        <v>14846.0</v>
      </c>
      <c r="B14848" s="1" t="s">
        <v>953</v>
      </c>
      <c r="C14848" s="1" t="s">
        <v>25421</v>
      </c>
      <c r="D14848" s="1" t="s">
        <v>121</v>
      </c>
      <c r="E14848" s="1" t="s">
        <v>1108</v>
      </c>
      <c r="F14848" s="1" t="s">
        <v>1040</v>
      </c>
      <c r="G14848" s="1" t="s">
        <v>17</v>
      </c>
      <c r="H14848" s="1">
        <v>45.0</v>
      </c>
      <c r="I14848" s="3">
        <v>44110.625</v>
      </c>
      <c r="J14848" s="1">
        <v>0.943164301072265</v>
      </c>
      <c r="K14848" s="1" t="s">
        <v>18</v>
      </c>
      <c r="M14848" s="3">
        <v>44110.61784924768</v>
      </c>
    </row>
    <row r="14849">
      <c r="A14849" s="1">
        <v>14847.0</v>
      </c>
      <c r="B14849" s="1" t="s">
        <v>1449</v>
      </c>
      <c r="C14849" s="1" t="s">
        <v>25422</v>
      </c>
      <c r="D14849" s="1" t="s">
        <v>738</v>
      </c>
      <c r="E14849" s="1" t="s">
        <v>13506</v>
      </c>
      <c r="F14849" s="1" t="s">
        <v>1453</v>
      </c>
      <c r="G14849" s="1" t="s">
        <v>17</v>
      </c>
      <c r="H14849" s="1">
        <v>45.0</v>
      </c>
      <c r="I14849" s="3">
        <v>44148.291666666664</v>
      </c>
      <c r="J14849" s="1">
        <v>0.460079875582204</v>
      </c>
      <c r="K14849" s="1" t="s">
        <v>218</v>
      </c>
      <c r="L14849" s="1" t="s">
        <v>287</v>
      </c>
      <c r="M14849" s="3">
        <v>44148.3194516088</v>
      </c>
    </row>
    <row r="14850">
      <c r="A14850" s="1">
        <v>14848.0</v>
      </c>
      <c r="B14850" s="1" t="s">
        <v>233</v>
      </c>
      <c r="C14850" s="1" t="s">
        <v>25423</v>
      </c>
      <c r="D14850" s="1" t="s">
        <v>1756</v>
      </c>
      <c r="E14850" s="1" t="s">
        <v>2813</v>
      </c>
      <c r="F14850" s="1" t="s">
        <v>237</v>
      </c>
      <c r="G14850" s="1" t="s">
        <v>35</v>
      </c>
      <c r="H14850" s="1">
        <v>45.0</v>
      </c>
      <c r="I14850" s="3">
        <v>44202.239583333336</v>
      </c>
      <c r="J14850" s="1">
        <v>2.47795486276234</v>
      </c>
      <c r="K14850" s="1" t="s">
        <v>24</v>
      </c>
      <c r="L14850" s="1" t="s">
        <v>238</v>
      </c>
      <c r="M14850" s="3">
        <v>44202.27397540509</v>
      </c>
    </row>
    <row r="14851">
      <c r="A14851" s="1">
        <v>14849.0</v>
      </c>
      <c r="B14851" s="1" t="s">
        <v>19</v>
      </c>
      <c r="C14851" s="1" t="s">
        <v>25424</v>
      </c>
      <c r="D14851" s="1" t="s">
        <v>326</v>
      </c>
      <c r="E14851" s="1" t="s">
        <v>2093</v>
      </c>
      <c r="F14851" s="1" t="s">
        <v>23</v>
      </c>
      <c r="G14851" s="1" t="s">
        <v>17</v>
      </c>
      <c r="H14851" s="1">
        <v>45.0</v>
      </c>
      <c r="I14851" s="3">
        <v>43934.291666666664</v>
      </c>
      <c r="J14851" s="1">
        <v>0.217684569195287</v>
      </c>
      <c r="K14851" s="1" t="s">
        <v>24</v>
      </c>
      <c r="M14851" s="3">
        <v>43934.33258412037</v>
      </c>
    </row>
    <row r="14852">
      <c r="A14852" s="1">
        <v>14850.0</v>
      </c>
      <c r="B14852" s="1" t="s">
        <v>324</v>
      </c>
      <c r="C14852" s="1" t="s">
        <v>25425</v>
      </c>
      <c r="D14852" s="1" t="s">
        <v>4789</v>
      </c>
      <c r="E14852" s="1" t="s">
        <v>25426</v>
      </c>
      <c r="F14852" s="1" t="s">
        <v>328</v>
      </c>
      <c r="G14852" s="1" t="s">
        <v>89</v>
      </c>
      <c r="H14852" s="1">
        <v>45.0</v>
      </c>
      <c r="I14852" s="3">
        <v>43510.53381738426</v>
      </c>
      <c r="J14852" s="1">
        <v>4.29370480087429</v>
      </c>
      <c r="K14852" s="1" t="s">
        <v>24</v>
      </c>
      <c r="M14852" s="3">
        <v>43510.57119928241</v>
      </c>
    </row>
    <row r="14853">
      <c r="A14853" s="1">
        <v>14851.0</v>
      </c>
      <c r="B14853" s="1" t="s">
        <v>732</v>
      </c>
      <c r="C14853" s="1" t="s">
        <v>25427</v>
      </c>
      <c r="D14853" s="1" t="s">
        <v>121</v>
      </c>
      <c r="E14853" s="1" t="s">
        <v>2245</v>
      </c>
      <c r="F14853" s="1" t="s">
        <v>735</v>
      </c>
      <c r="G14853" s="1" t="s">
        <v>17</v>
      </c>
      <c r="H14853" s="1">
        <v>45.0</v>
      </c>
      <c r="I14853" s="3">
        <v>43956.729166666664</v>
      </c>
      <c r="J14853" s="1">
        <v>1.18552052961218</v>
      </c>
      <c r="K14853" s="1" t="s">
        <v>24</v>
      </c>
      <c r="M14853" s="3">
        <v>43956.73954152778</v>
      </c>
    </row>
    <row r="14854">
      <c r="A14854" s="1">
        <v>14852.0</v>
      </c>
      <c r="B14854" s="1" t="s">
        <v>2637</v>
      </c>
      <c r="C14854" s="1" t="s">
        <v>25428</v>
      </c>
      <c r="D14854" s="1" t="s">
        <v>1179</v>
      </c>
      <c r="E14854" s="1" t="s">
        <v>25429</v>
      </c>
      <c r="F14854" s="1" t="s">
        <v>2641</v>
      </c>
      <c r="G14854" s="1" t="s">
        <v>39</v>
      </c>
      <c r="H14854" s="1">
        <v>45.0</v>
      </c>
      <c r="I14854" s="3">
        <v>43883.604166666664</v>
      </c>
      <c r="J14854" s="1">
        <v>0.905351977344863</v>
      </c>
      <c r="K14854" s="1" t="s">
        <v>18</v>
      </c>
      <c r="M14854" s="3">
        <v>43883.6403203588</v>
      </c>
    </row>
    <row r="14855">
      <c r="A14855" s="1">
        <v>14853.0</v>
      </c>
      <c r="B14855" s="1" t="s">
        <v>119</v>
      </c>
      <c r="C14855" s="1" t="s">
        <v>25430</v>
      </c>
      <c r="D14855" s="1" t="s">
        <v>8069</v>
      </c>
      <c r="E14855" s="1" t="s">
        <v>25431</v>
      </c>
      <c r="F14855" s="1" t="s">
        <v>123</v>
      </c>
      <c r="G14855" s="1" t="s">
        <v>39</v>
      </c>
      <c r="H14855" s="1">
        <v>45.0</v>
      </c>
      <c r="I14855" s="3">
        <v>44144.645833333336</v>
      </c>
      <c r="J14855" s="1">
        <v>0.617024194682335</v>
      </c>
      <c r="K14855" s="1" t="s">
        <v>218</v>
      </c>
      <c r="M14855" s="3">
        <v>44144.67416310185</v>
      </c>
    </row>
    <row r="14856">
      <c r="A14856" s="1">
        <v>14854.0</v>
      </c>
      <c r="B14856" s="1" t="s">
        <v>184</v>
      </c>
      <c r="C14856" s="1" t="s">
        <v>25432</v>
      </c>
      <c r="D14856" s="1" t="s">
        <v>148</v>
      </c>
      <c r="E14856" s="1" t="s">
        <v>1895</v>
      </c>
      <c r="F14856" s="1" t="s">
        <v>187</v>
      </c>
      <c r="G14856" s="1" t="s">
        <v>17</v>
      </c>
      <c r="H14856" s="1">
        <v>45.0</v>
      </c>
      <c r="I14856" s="3">
        <v>43802.708333333336</v>
      </c>
      <c r="J14856" s="1">
        <v>1.72100385896413</v>
      </c>
      <c r="K14856" s="1" t="s">
        <v>24</v>
      </c>
      <c r="M14856" s="3">
        <v>43802.76829670139</v>
      </c>
    </row>
    <row r="14857">
      <c r="A14857" s="1">
        <v>14855.0</v>
      </c>
      <c r="B14857" s="1" t="s">
        <v>1699</v>
      </c>
      <c r="C14857" s="1" t="s">
        <v>25433</v>
      </c>
      <c r="D14857" s="1" t="s">
        <v>701</v>
      </c>
      <c r="E14857" s="1" t="s">
        <v>7933</v>
      </c>
      <c r="F14857" s="1" t="s">
        <v>1702</v>
      </c>
      <c r="G14857" s="1" t="s">
        <v>35</v>
      </c>
      <c r="H14857" s="1">
        <v>45.0</v>
      </c>
      <c r="I14857" s="3">
        <v>44231.270833333336</v>
      </c>
      <c r="J14857" s="1">
        <v>0.00828172730647749</v>
      </c>
      <c r="K14857" s="1" t="s">
        <v>24</v>
      </c>
      <c r="L14857" s="1" t="s">
        <v>1006</v>
      </c>
      <c r="M14857" s="3">
        <v>44231.35412269676</v>
      </c>
    </row>
    <row r="14858">
      <c r="A14858" s="1">
        <v>14856.0</v>
      </c>
      <c r="B14858" s="1" t="s">
        <v>1202</v>
      </c>
      <c r="C14858" s="1" t="s">
        <v>25434</v>
      </c>
      <c r="D14858" s="1" t="s">
        <v>1631</v>
      </c>
      <c r="E14858" s="1" t="s">
        <v>1632</v>
      </c>
      <c r="F14858" s="1" t="s">
        <v>1206</v>
      </c>
      <c r="G14858" s="1" t="s">
        <v>35</v>
      </c>
      <c r="H14858" s="1">
        <v>45.0</v>
      </c>
      <c r="I14858" s="3">
        <v>43664.583333333336</v>
      </c>
      <c r="J14858" s="1">
        <v>1.01023061710174</v>
      </c>
      <c r="K14858" s="1" t="s">
        <v>24</v>
      </c>
      <c r="M14858" s="3">
        <v>43664.6195071875</v>
      </c>
    </row>
    <row r="14859">
      <c r="A14859" s="1">
        <v>14857.0</v>
      </c>
      <c r="B14859" s="1" t="s">
        <v>30</v>
      </c>
      <c r="C14859" s="1" t="s">
        <v>25435</v>
      </c>
      <c r="D14859" s="1" t="s">
        <v>32</v>
      </c>
      <c r="E14859" s="1" t="s">
        <v>8263</v>
      </c>
      <c r="F14859" s="1" t="s">
        <v>34</v>
      </c>
      <c r="G14859" s="1" t="s">
        <v>17</v>
      </c>
      <c r="H14859" s="1">
        <v>45.0</v>
      </c>
      <c r="I14859" s="3">
        <v>44124.458333333336</v>
      </c>
      <c r="J14859" s="1">
        <v>3.57912647776048</v>
      </c>
      <c r="K14859" s="1" t="s">
        <v>24</v>
      </c>
      <c r="M14859" s="3">
        <v>44124.4052587037</v>
      </c>
    </row>
    <row r="14860">
      <c r="A14860" s="1">
        <v>14858.0</v>
      </c>
      <c r="B14860" s="1" t="s">
        <v>853</v>
      </c>
      <c r="C14860" s="1" t="s">
        <v>25436</v>
      </c>
      <c r="D14860" s="1" t="s">
        <v>1802</v>
      </c>
      <c r="E14860" s="1" t="s">
        <v>9171</v>
      </c>
      <c r="F14860" s="1" t="s">
        <v>856</v>
      </c>
      <c r="G14860" s="1" t="s">
        <v>17</v>
      </c>
      <c r="H14860" s="1">
        <v>45.0</v>
      </c>
      <c r="I14860" s="3">
        <v>43966.541666666664</v>
      </c>
      <c r="J14860" s="1">
        <v>1.90856108659288</v>
      </c>
      <c r="K14860" s="1" t="s">
        <v>18</v>
      </c>
      <c r="M14860" s="3">
        <v>43966.59198708333</v>
      </c>
    </row>
    <row r="14861">
      <c r="A14861" s="1">
        <v>14859.0</v>
      </c>
      <c r="B14861" s="1" t="s">
        <v>150</v>
      </c>
      <c r="C14861" s="1" t="s">
        <v>25437</v>
      </c>
      <c r="D14861" s="1" t="s">
        <v>116</v>
      </c>
      <c r="E14861" s="1" t="s">
        <v>5324</v>
      </c>
      <c r="F14861" s="1" t="s">
        <v>153</v>
      </c>
      <c r="G14861" s="1" t="s">
        <v>17</v>
      </c>
      <c r="H14861" s="1">
        <v>45.0</v>
      </c>
      <c r="I14861" s="3">
        <v>44005.291666666664</v>
      </c>
      <c r="J14861" s="1">
        <v>2.97172522773241</v>
      </c>
      <c r="K14861" s="1" t="s">
        <v>24</v>
      </c>
      <c r="L14861" s="1" t="s">
        <v>406</v>
      </c>
      <c r="M14861" s="3">
        <v>44005.3279712963</v>
      </c>
    </row>
    <row r="14862">
      <c r="A14862" s="1">
        <v>14860.0</v>
      </c>
      <c r="B14862" s="1" t="s">
        <v>239</v>
      </c>
      <c r="C14862" s="1" t="s">
        <v>25438</v>
      </c>
      <c r="D14862" s="1" t="s">
        <v>86</v>
      </c>
      <c r="E14862" s="1" t="s">
        <v>14100</v>
      </c>
      <c r="F14862" s="1" t="s">
        <v>243</v>
      </c>
      <c r="G14862" s="1" t="s">
        <v>35</v>
      </c>
      <c r="H14862" s="1">
        <v>45.0</v>
      </c>
      <c r="I14862" s="3">
        <v>43843.291666666664</v>
      </c>
      <c r="J14862" s="1">
        <v>2.47644500405075</v>
      </c>
      <c r="K14862" s="1" t="s">
        <v>46</v>
      </c>
      <c r="M14862" s="3">
        <v>43843.318240532404</v>
      </c>
    </row>
    <row r="14863">
      <c r="A14863" s="1">
        <v>14861.0</v>
      </c>
      <c r="B14863" s="1" t="s">
        <v>267</v>
      </c>
      <c r="C14863" s="1" t="s">
        <v>25439</v>
      </c>
      <c r="D14863" s="1" t="s">
        <v>1103</v>
      </c>
      <c r="E14863" s="1" t="s">
        <v>9361</v>
      </c>
      <c r="F14863" s="1" t="s">
        <v>271</v>
      </c>
      <c r="G14863" s="1" t="s">
        <v>35</v>
      </c>
      <c r="H14863" s="1">
        <v>45.0</v>
      </c>
      <c r="I14863" s="3">
        <v>44230.625</v>
      </c>
      <c r="J14863" s="1">
        <v>5.81542807747934</v>
      </c>
      <c r="K14863" s="1" t="s">
        <v>56</v>
      </c>
      <c r="L14863" s="1" t="s">
        <v>272</v>
      </c>
      <c r="M14863" s="3">
        <v>44230.65751337963</v>
      </c>
    </row>
    <row r="14864">
      <c r="A14864" s="1">
        <v>14862.0</v>
      </c>
      <c r="B14864" s="1" t="s">
        <v>1341</v>
      </c>
      <c r="C14864" s="1" t="s">
        <v>25440</v>
      </c>
      <c r="D14864" s="1" t="s">
        <v>4248</v>
      </c>
      <c r="E14864" s="1" t="s">
        <v>25441</v>
      </c>
      <c r="F14864" s="1" t="s">
        <v>1345</v>
      </c>
      <c r="G14864" s="1" t="s">
        <v>39</v>
      </c>
      <c r="H14864" s="1">
        <v>45.0</v>
      </c>
      <c r="I14864" s="3">
        <v>43862.645833333336</v>
      </c>
      <c r="J14864" s="1">
        <v>2.17958483130986</v>
      </c>
      <c r="K14864" s="1" t="s">
        <v>24</v>
      </c>
      <c r="M14864" s="3">
        <v>43862.67945082176</v>
      </c>
    </row>
    <row r="14865">
      <c r="A14865" s="1">
        <v>14863.0</v>
      </c>
      <c r="B14865" s="1" t="s">
        <v>303</v>
      </c>
      <c r="C14865" s="1" t="s">
        <v>25442</v>
      </c>
      <c r="D14865" s="1" t="s">
        <v>305</v>
      </c>
      <c r="E14865" s="1" t="s">
        <v>5127</v>
      </c>
      <c r="F14865" s="1" t="s">
        <v>307</v>
      </c>
      <c r="G14865" s="1" t="s">
        <v>17</v>
      </c>
      <c r="H14865" s="1">
        <v>45.0</v>
      </c>
      <c r="I14865" s="3">
        <v>44167.791666666664</v>
      </c>
      <c r="J14865" s="1">
        <v>0.0</v>
      </c>
      <c r="K14865" s="1" t="s">
        <v>24</v>
      </c>
      <c r="M14865" s="3">
        <v>44168.231104976854</v>
      </c>
    </row>
    <row r="14866">
      <c r="A14866" s="1">
        <v>14864.0</v>
      </c>
      <c r="B14866" s="1" t="s">
        <v>1742</v>
      </c>
      <c r="C14866" s="1" t="s">
        <v>25443</v>
      </c>
      <c r="D14866" s="1" t="s">
        <v>1744</v>
      </c>
      <c r="E14866" s="1" t="s">
        <v>25444</v>
      </c>
      <c r="F14866" s="1" t="s">
        <v>1746</v>
      </c>
      <c r="G14866" s="1" t="s">
        <v>89</v>
      </c>
      <c r="H14866" s="1">
        <v>45.0</v>
      </c>
      <c r="I14866" s="3">
        <v>43476.524298703705</v>
      </c>
      <c r="J14866" s="1">
        <v>0.0120439041561856</v>
      </c>
      <c r="K14866" s="1" t="s">
        <v>24</v>
      </c>
      <c r="M14866" s="3">
        <v>43476.48625841435</v>
      </c>
    </row>
    <row r="14867">
      <c r="A14867" s="1">
        <v>14865.0</v>
      </c>
      <c r="B14867" s="1" t="s">
        <v>450</v>
      </c>
      <c r="C14867" s="1" t="s">
        <v>25445</v>
      </c>
      <c r="D14867" s="1" t="s">
        <v>3581</v>
      </c>
      <c r="E14867" s="1" t="s">
        <v>7853</v>
      </c>
      <c r="F14867" s="1" t="s">
        <v>454</v>
      </c>
      <c r="G14867" s="1" t="s">
        <v>17</v>
      </c>
      <c r="H14867" s="1">
        <v>45.0</v>
      </c>
      <c r="I14867" s="3">
        <v>44236.208333333336</v>
      </c>
      <c r="J14867" s="1">
        <v>2.86811859899856</v>
      </c>
      <c r="K14867" s="1" t="s">
        <v>24</v>
      </c>
      <c r="L14867" s="1" t="s">
        <v>238</v>
      </c>
      <c r="M14867" s="3">
        <v>44236.251790277776</v>
      </c>
    </row>
    <row r="14868">
      <c r="A14868" s="1">
        <v>14866.0</v>
      </c>
      <c r="B14868" s="1" t="s">
        <v>150</v>
      </c>
      <c r="C14868" s="1" t="s">
        <v>25446</v>
      </c>
      <c r="D14868" s="1" t="s">
        <v>126</v>
      </c>
      <c r="E14868" s="1" t="s">
        <v>25447</v>
      </c>
      <c r="F14868" s="1" t="s">
        <v>153</v>
      </c>
      <c r="G14868" s="1" t="s">
        <v>39</v>
      </c>
      <c r="H14868" s="1">
        <v>45.0</v>
      </c>
      <c r="I14868" s="3">
        <v>44143.291666666664</v>
      </c>
      <c r="J14868" s="1">
        <v>3.99690509720712</v>
      </c>
      <c r="K14868" s="1" t="s">
        <v>62</v>
      </c>
      <c r="M14868" s="3">
        <v>44143.298655810184</v>
      </c>
    </row>
    <row r="14869">
      <c r="A14869" s="1">
        <v>14867.0</v>
      </c>
      <c r="B14869" s="1" t="s">
        <v>582</v>
      </c>
      <c r="C14869" s="1" t="s">
        <v>25448</v>
      </c>
      <c r="D14869" s="1" t="s">
        <v>461</v>
      </c>
      <c r="E14869" s="1" t="s">
        <v>18717</v>
      </c>
      <c r="F14869" s="1" t="s">
        <v>586</v>
      </c>
      <c r="G14869" s="1" t="s">
        <v>17</v>
      </c>
      <c r="H14869" s="1">
        <v>45.0</v>
      </c>
      <c r="I14869" s="3">
        <v>43959.25</v>
      </c>
      <c r="J14869" s="1">
        <v>2.41809388012235</v>
      </c>
      <c r="K14869" s="1" t="s">
        <v>24</v>
      </c>
      <c r="M14869" s="3">
        <v>43959.2772656713</v>
      </c>
    </row>
    <row r="14870">
      <c r="A14870" s="1">
        <v>14868.0</v>
      </c>
      <c r="B14870" s="1" t="s">
        <v>3724</v>
      </c>
      <c r="C14870" s="1" t="s">
        <v>25449</v>
      </c>
      <c r="D14870" s="1" t="s">
        <v>5676</v>
      </c>
      <c r="E14870" s="1" t="s">
        <v>25450</v>
      </c>
      <c r="F14870" s="1" t="s">
        <v>3727</v>
      </c>
      <c r="G14870" s="1" t="s">
        <v>89</v>
      </c>
      <c r="H14870" s="1">
        <v>45.0</v>
      </c>
      <c r="I14870" s="3">
        <v>44250.35526739583</v>
      </c>
      <c r="J14870" s="1">
        <v>2.63772006160988</v>
      </c>
      <c r="K14870" s="1" t="s">
        <v>218</v>
      </c>
      <c r="L14870" s="1" t="s">
        <v>287</v>
      </c>
      <c r="M14870" s="3">
        <v>44250.38641013889</v>
      </c>
    </row>
    <row r="14871">
      <c r="A14871" s="1">
        <v>14869.0</v>
      </c>
      <c r="B14871" s="1" t="s">
        <v>2203</v>
      </c>
      <c r="C14871" s="1" t="s">
        <v>25451</v>
      </c>
      <c r="D14871" s="1" t="s">
        <v>1381</v>
      </c>
      <c r="E14871" s="1" t="s">
        <v>2205</v>
      </c>
      <c r="F14871" s="1" t="s">
        <v>2206</v>
      </c>
      <c r="G14871" s="1" t="s">
        <v>35</v>
      </c>
      <c r="H14871" s="1">
        <v>45.0</v>
      </c>
      <c r="I14871" s="3">
        <v>44165.625</v>
      </c>
      <c r="J14871" s="1">
        <v>1.82167335191136</v>
      </c>
      <c r="K14871" s="1" t="s">
        <v>46</v>
      </c>
      <c r="L14871" s="1" t="s">
        <v>2207</v>
      </c>
      <c r="M14871" s="3">
        <v>44165.648868738426</v>
      </c>
    </row>
    <row r="14872">
      <c r="A14872" s="1">
        <v>14870.0</v>
      </c>
      <c r="B14872" s="1" t="s">
        <v>7721</v>
      </c>
      <c r="C14872" s="1" t="s">
        <v>25452</v>
      </c>
      <c r="D14872" s="1" t="s">
        <v>701</v>
      </c>
      <c r="E14872" s="1" t="s">
        <v>7723</v>
      </c>
      <c r="F14872" s="1" t="s">
        <v>7724</v>
      </c>
      <c r="G14872" s="1" t="s">
        <v>17</v>
      </c>
      <c r="H14872" s="1">
        <v>45.0</v>
      </c>
      <c r="I14872" s="3">
        <v>44152.270833333336</v>
      </c>
      <c r="J14872" s="1">
        <v>0.892467956654762</v>
      </c>
      <c r="K14872" s="1" t="s">
        <v>24</v>
      </c>
      <c r="M14872" s="3">
        <v>44152.29891832176</v>
      </c>
    </row>
    <row r="14873">
      <c r="A14873" s="1">
        <v>14871.0</v>
      </c>
      <c r="B14873" s="1" t="s">
        <v>1090</v>
      </c>
      <c r="C14873" s="1" t="s">
        <v>25453</v>
      </c>
      <c r="D14873" s="1" t="s">
        <v>1558</v>
      </c>
      <c r="E14873" s="1" t="s">
        <v>5937</v>
      </c>
      <c r="F14873" s="1" t="s">
        <v>1094</v>
      </c>
      <c r="G14873" s="1" t="s">
        <v>17</v>
      </c>
      <c r="H14873" s="1">
        <v>45.0</v>
      </c>
      <c r="I14873" s="3">
        <v>44203.75</v>
      </c>
      <c r="J14873" s="1">
        <v>2.78314751363099</v>
      </c>
      <c r="K14873" s="1" t="s">
        <v>166</v>
      </c>
      <c r="L14873" s="1" t="s">
        <v>167</v>
      </c>
      <c r="M14873" s="3">
        <v>44203.74710806713</v>
      </c>
    </row>
    <row r="14874">
      <c r="A14874" s="1">
        <v>14872.0</v>
      </c>
      <c r="B14874" s="1" t="s">
        <v>7934</v>
      </c>
      <c r="C14874" s="1" t="s">
        <v>25454</v>
      </c>
      <c r="D14874" s="1" t="s">
        <v>99</v>
      </c>
      <c r="E14874" s="1" t="s">
        <v>25455</v>
      </c>
      <c r="F14874" s="1" t="s">
        <v>9681</v>
      </c>
      <c r="G14874" s="1" t="s">
        <v>17</v>
      </c>
      <c r="H14874" s="1">
        <v>45.0</v>
      </c>
      <c r="I14874" s="3">
        <v>44109.229166666664</v>
      </c>
      <c r="J14874" s="1">
        <v>15.7600677116568</v>
      </c>
      <c r="K14874" s="1" t="s">
        <v>159</v>
      </c>
      <c r="M14874" s="3">
        <v>44109.26358148148</v>
      </c>
    </row>
    <row r="14875">
      <c r="A14875" s="1">
        <v>14873.0</v>
      </c>
      <c r="B14875" s="1" t="s">
        <v>303</v>
      </c>
      <c r="C14875" s="1" t="s">
        <v>25456</v>
      </c>
      <c r="D14875" s="1" t="s">
        <v>305</v>
      </c>
      <c r="E14875" s="1" t="s">
        <v>4057</v>
      </c>
      <c r="F14875" s="1" t="s">
        <v>307</v>
      </c>
      <c r="G14875" s="1" t="s">
        <v>17</v>
      </c>
      <c r="H14875" s="1">
        <v>45.0</v>
      </c>
      <c r="I14875" s="3">
        <v>44082.791666666664</v>
      </c>
      <c r="J14875" s="1">
        <v>2.50586443394312</v>
      </c>
      <c r="K14875" s="1" t="s">
        <v>24</v>
      </c>
      <c r="M14875" s="3">
        <v>44082.8188934375</v>
      </c>
    </row>
    <row r="14876">
      <c r="A14876" s="1">
        <v>14874.0</v>
      </c>
      <c r="B14876" s="1" t="s">
        <v>9261</v>
      </c>
      <c r="C14876" s="1" t="s">
        <v>25457</v>
      </c>
      <c r="D14876" s="1" t="s">
        <v>5741</v>
      </c>
      <c r="E14876" s="1" t="s">
        <v>25458</v>
      </c>
      <c r="F14876" s="1" t="s">
        <v>9264</v>
      </c>
      <c r="G14876" s="1" t="s">
        <v>89</v>
      </c>
      <c r="H14876" s="1">
        <v>45.0</v>
      </c>
      <c r="I14876" s="3">
        <v>44169.49231612268</v>
      </c>
      <c r="J14876" s="1">
        <v>1.72532046122523</v>
      </c>
      <c r="K14876" s="1" t="s">
        <v>24</v>
      </c>
      <c r="L14876" s="1" t="s">
        <v>365</v>
      </c>
      <c r="M14876" s="3">
        <v>44169.53281576389</v>
      </c>
    </row>
    <row r="14877">
      <c r="A14877" s="1">
        <v>14875.0</v>
      </c>
      <c r="B14877" s="1" t="s">
        <v>401</v>
      </c>
      <c r="C14877" s="1" t="s">
        <v>25459</v>
      </c>
      <c r="D14877" s="1" t="s">
        <v>9536</v>
      </c>
      <c r="E14877" s="1" t="s">
        <v>25460</v>
      </c>
      <c r="F14877" s="1" t="s">
        <v>405</v>
      </c>
      <c r="G14877" s="1" t="s">
        <v>89</v>
      </c>
      <c r="H14877" s="1">
        <v>45.0</v>
      </c>
      <c r="I14877" s="3">
        <v>44089.47538363426</v>
      </c>
      <c r="J14877" s="1">
        <v>0.00556621220435152</v>
      </c>
      <c r="K14877" s="1" t="s">
        <v>24</v>
      </c>
      <c r="M14877" s="3">
        <v>44089.45658212963</v>
      </c>
    </row>
    <row r="14878">
      <c r="A14878" s="1">
        <v>14876.0</v>
      </c>
      <c r="B14878" s="1" t="s">
        <v>303</v>
      </c>
      <c r="C14878" s="1" t="s">
        <v>25461</v>
      </c>
      <c r="D14878" s="1" t="s">
        <v>305</v>
      </c>
      <c r="E14878" s="1" t="s">
        <v>1201</v>
      </c>
      <c r="F14878" s="1" t="s">
        <v>307</v>
      </c>
      <c r="G14878" s="1" t="s">
        <v>17</v>
      </c>
      <c r="H14878" s="1">
        <v>45.0</v>
      </c>
      <c r="I14878" s="3">
        <v>44005.416666666664</v>
      </c>
      <c r="J14878" s="1">
        <v>0.0252012036619711</v>
      </c>
      <c r="K14878" s="1" t="s">
        <v>24</v>
      </c>
      <c r="M14878" s="3">
        <v>44005.44201283565</v>
      </c>
    </row>
    <row r="14879">
      <c r="A14879" s="1">
        <v>14877.0</v>
      </c>
      <c r="B14879" s="1" t="s">
        <v>12</v>
      </c>
      <c r="C14879" s="1" t="s">
        <v>25462</v>
      </c>
      <c r="D14879" s="1" t="s">
        <v>640</v>
      </c>
      <c r="E14879" s="1" t="s">
        <v>1814</v>
      </c>
      <c r="F14879" s="1" t="s">
        <v>16</v>
      </c>
      <c r="G14879" s="1" t="s">
        <v>35</v>
      </c>
      <c r="H14879" s="1">
        <v>45.0</v>
      </c>
      <c r="I14879" s="3">
        <v>44193.583333333336</v>
      </c>
      <c r="J14879" s="1">
        <v>0.350322230711155</v>
      </c>
      <c r="K14879" s="1" t="s">
        <v>18</v>
      </c>
      <c r="M14879" s="3">
        <v>44193.626691770834</v>
      </c>
    </row>
    <row r="14880">
      <c r="A14880" s="1">
        <v>14878.0</v>
      </c>
      <c r="B14880" s="1" t="s">
        <v>953</v>
      </c>
      <c r="C14880" s="1" t="s">
        <v>25463</v>
      </c>
      <c r="D14880" s="1" t="s">
        <v>925</v>
      </c>
      <c r="E14880" s="1" t="s">
        <v>3045</v>
      </c>
      <c r="F14880" s="1" t="s">
        <v>1040</v>
      </c>
      <c r="G14880" s="1" t="s">
        <v>17</v>
      </c>
      <c r="H14880" s="1">
        <v>45.0</v>
      </c>
      <c r="I14880" s="3">
        <v>43791.166666666664</v>
      </c>
      <c r="J14880" s="1">
        <v>0.0</v>
      </c>
      <c r="K14880" s="1" t="s">
        <v>18</v>
      </c>
      <c r="M14880" s="3">
        <v>43852.22789048611</v>
      </c>
    </row>
    <row r="14881">
      <c r="A14881" s="1">
        <v>14879.0</v>
      </c>
      <c r="B14881" s="1" t="s">
        <v>2080</v>
      </c>
      <c r="C14881" s="1" t="s">
        <v>25464</v>
      </c>
      <c r="D14881" s="1" t="s">
        <v>5523</v>
      </c>
      <c r="E14881" s="1" t="s">
        <v>2082</v>
      </c>
      <c r="F14881" s="1" t="s">
        <v>2083</v>
      </c>
      <c r="G14881" s="1" t="s">
        <v>17</v>
      </c>
      <c r="H14881" s="1">
        <v>45.0</v>
      </c>
      <c r="I14881" s="3">
        <v>43793.166666666664</v>
      </c>
      <c r="J14881" s="1">
        <v>1.54217593433532</v>
      </c>
      <c r="K14881" s="1" t="s">
        <v>166</v>
      </c>
      <c r="M14881" s="3">
        <v>43793.21838929398</v>
      </c>
    </row>
    <row r="14882">
      <c r="A14882" s="1">
        <v>14880.0</v>
      </c>
      <c r="B14882" s="1" t="s">
        <v>184</v>
      </c>
      <c r="C14882" s="1" t="s">
        <v>25465</v>
      </c>
      <c r="D14882" s="1" t="s">
        <v>148</v>
      </c>
      <c r="E14882" s="1" t="s">
        <v>25466</v>
      </c>
      <c r="F14882" s="1" t="s">
        <v>187</v>
      </c>
      <c r="G14882" s="1" t="s">
        <v>39</v>
      </c>
      <c r="H14882" s="1">
        <v>45.0</v>
      </c>
      <c r="I14882" s="3">
        <v>44093.666666666664</v>
      </c>
      <c r="J14882" s="1">
        <v>2.76399119325051</v>
      </c>
      <c r="K14882" s="1" t="s">
        <v>24</v>
      </c>
      <c r="L14882" s="1" t="s">
        <v>188</v>
      </c>
      <c r="M14882" s="3">
        <v>44093.71265700232</v>
      </c>
    </row>
    <row r="14883">
      <c r="A14883" s="1">
        <v>14881.0</v>
      </c>
      <c r="B14883" s="1" t="s">
        <v>480</v>
      </c>
      <c r="C14883" s="1" t="s">
        <v>25467</v>
      </c>
      <c r="D14883" s="1" t="s">
        <v>661</v>
      </c>
      <c r="E14883" s="1" t="s">
        <v>662</v>
      </c>
      <c r="F14883" s="1" t="s">
        <v>484</v>
      </c>
      <c r="G14883" s="1" t="s">
        <v>35</v>
      </c>
      <c r="H14883" s="1">
        <v>45.0</v>
      </c>
      <c r="I14883" s="3">
        <v>43615.458333333336</v>
      </c>
      <c r="J14883" s="1">
        <v>0.367126226076787</v>
      </c>
      <c r="K14883" s="1" t="s">
        <v>24</v>
      </c>
      <c r="M14883" s="3">
        <v>43615.44837194445</v>
      </c>
    </row>
    <row r="14884">
      <c r="A14884" s="1">
        <v>14882.0</v>
      </c>
      <c r="B14884" s="1" t="s">
        <v>2276</v>
      </c>
      <c r="C14884" s="1" t="s">
        <v>25468</v>
      </c>
      <c r="D14884" s="1" t="s">
        <v>4244</v>
      </c>
      <c r="E14884" s="1" t="s">
        <v>4245</v>
      </c>
      <c r="F14884" s="1" t="s">
        <v>2279</v>
      </c>
      <c r="G14884" s="1" t="s">
        <v>35</v>
      </c>
      <c r="H14884" s="1">
        <v>45.0</v>
      </c>
      <c r="I14884" s="3">
        <v>43973.291666666664</v>
      </c>
      <c r="J14884" s="1">
        <v>0.499385420559746</v>
      </c>
      <c r="K14884" s="1" t="s">
        <v>159</v>
      </c>
      <c r="M14884" s="3">
        <v>43973.29934053241</v>
      </c>
    </row>
    <row r="14885">
      <c r="A14885" s="1">
        <v>14883.0</v>
      </c>
      <c r="B14885" s="1" t="s">
        <v>2940</v>
      </c>
      <c r="C14885" s="1" t="s">
        <v>25469</v>
      </c>
      <c r="D14885" s="1" t="s">
        <v>1397</v>
      </c>
      <c r="E14885" s="1" t="s">
        <v>8057</v>
      </c>
      <c r="F14885" s="1" t="s">
        <v>2943</v>
      </c>
      <c r="G14885" s="1" t="s">
        <v>17</v>
      </c>
      <c r="H14885" s="1">
        <v>45.0</v>
      </c>
      <c r="I14885" s="3">
        <v>43880.25</v>
      </c>
      <c r="J14885" s="1">
        <v>0.0</v>
      </c>
      <c r="K14885" s="1" t="s">
        <v>24</v>
      </c>
      <c r="M14885" s="3">
        <v>43880.400591261576</v>
      </c>
    </row>
    <row r="14886">
      <c r="A14886" s="1">
        <v>14884.0</v>
      </c>
      <c r="B14886" s="1" t="s">
        <v>1282</v>
      </c>
      <c r="C14886" s="1" t="s">
        <v>25470</v>
      </c>
      <c r="D14886" s="1" t="s">
        <v>116</v>
      </c>
      <c r="E14886" s="1" t="s">
        <v>9564</v>
      </c>
      <c r="F14886" s="1" t="s">
        <v>1285</v>
      </c>
      <c r="G14886" s="1" t="s">
        <v>35</v>
      </c>
      <c r="H14886" s="1">
        <v>45.0</v>
      </c>
      <c r="I14886" s="3">
        <v>43985.5</v>
      </c>
      <c r="J14886" s="1">
        <v>2.11436017989625</v>
      </c>
      <c r="K14886" s="1" t="s">
        <v>24</v>
      </c>
      <c r="M14886" s="3">
        <v>43985.55039979167</v>
      </c>
    </row>
    <row r="14887">
      <c r="A14887" s="1">
        <v>14885.0</v>
      </c>
      <c r="B14887" s="1" t="s">
        <v>901</v>
      </c>
      <c r="C14887" s="1" t="s">
        <v>25471</v>
      </c>
      <c r="D14887" s="1" t="s">
        <v>5861</v>
      </c>
      <c r="E14887" s="1" t="s">
        <v>5862</v>
      </c>
      <c r="F14887" s="1" t="s">
        <v>904</v>
      </c>
      <c r="G14887" s="1" t="s">
        <v>35</v>
      </c>
      <c r="H14887" s="1">
        <v>45.0</v>
      </c>
      <c r="I14887" s="3">
        <v>43546.416666666664</v>
      </c>
      <c r="J14887" s="1">
        <v>1.592711521567</v>
      </c>
      <c r="K14887" s="1" t="s">
        <v>24</v>
      </c>
      <c r="M14887" s="3">
        <v>43546.36507760417</v>
      </c>
    </row>
    <row r="14888">
      <c r="A14888" s="1">
        <v>14886.0</v>
      </c>
      <c r="B14888" s="1" t="s">
        <v>150</v>
      </c>
      <c r="C14888" s="1" t="s">
        <v>25472</v>
      </c>
      <c r="D14888" s="1" t="s">
        <v>116</v>
      </c>
      <c r="E14888" s="1" t="s">
        <v>6656</v>
      </c>
      <c r="F14888" s="1" t="s">
        <v>153</v>
      </c>
      <c r="G14888" s="1" t="s">
        <v>17</v>
      </c>
      <c r="H14888" s="1">
        <v>45.0</v>
      </c>
      <c r="I14888" s="3">
        <v>43935.677083333336</v>
      </c>
      <c r="J14888" s="1">
        <v>4.04954543540903</v>
      </c>
      <c r="K14888" s="1" t="s">
        <v>24</v>
      </c>
      <c r="L14888" s="1" t="s">
        <v>406</v>
      </c>
      <c r="M14888" s="3">
        <v>43935.70757111111</v>
      </c>
    </row>
    <row r="14889">
      <c r="A14889" s="1">
        <v>14887.0</v>
      </c>
      <c r="B14889" s="1" t="s">
        <v>401</v>
      </c>
      <c r="C14889" s="1" t="s">
        <v>25473</v>
      </c>
      <c r="D14889" s="1" t="s">
        <v>3598</v>
      </c>
      <c r="E14889" s="1" t="s">
        <v>25474</v>
      </c>
      <c r="F14889" s="1" t="s">
        <v>405</v>
      </c>
      <c r="G14889" s="1" t="s">
        <v>89</v>
      </c>
      <c r="H14889" s="1">
        <v>45.0</v>
      </c>
      <c r="I14889" s="3">
        <v>44169.495201273145</v>
      </c>
      <c r="J14889" s="1">
        <v>2.01254235114884</v>
      </c>
      <c r="K14889" s="1" t="s">
        <v>24</v>
      </c>
      <c r="M14889" s="3">
        <v>44169.51749443287</v>
      </c>
    </row>
    <row r="14890">
      <c r="A14890" s="1">
        <v>14888.0</v>
      </c>
      <c r="B14890" s="1" t="s">
        <v>1012</v>
      </c>
      <c r="C14890" s="1" t="s">
        <v>25475</v>
      </c>
      <c r="D14890" s="1" t="s">
        <v>1014</v>
      </c>
      <c r="E14890" s="1" t="s">
        <v>1573</v>
      </c>
      <c r="F14890" s="1" t="s">
        <v>1016</v>
      </c>
      <c r="G14890" s="1" t="s">
        <v>17</v>
      </c>
      <c r="H14890" s="1">
        <v>45.0</v>
      </c>
      <c r="I14890" s="3">
        <v>43880.270833333336</v>
      </c>
      <c r="J14890" s="1">
        <v>0.417830892506274</v>
      </c>
      <c r="K14890" s="1" t="s">
        <v>166</v>
      </c>
      <c r="M14890" s="3">
        <v>43880.28823135416</v>
      </c>
    </row>
    <row r="14891">
      <c r="A14891" s="1">
        <v>14889.0</v>
      </c>
      <c r="B14891" s="1" t="s">
        <v>324</v>
      </c>
      <c r="C14891" s="1" t="s">
        <v>25476</v>
      </c>
      <c r="D14891" s="1" t="s">
        <v>2030</v>
      </c>
      <c r="E14891" s="1" t="s">
        <v>25477</v>
      </c>
      <c r="F14891" s="1" t="s">
        <v>328</v>
      </c>
      <c r="G14891" s="1" t="s">
        <v>89</v>
      </c>
      <c r="H14891" s="1">
        <v>45.0</v>
      </c>
      <c r="I14891" s="3">
        <v>43915.481616412035</v>
      </c>
      <c r="J14891" s="1">
        <v>1.20067392284709</v>
      </c>
      <c r="K14891" s="1" t="s">
        <v>24</v>
      </c>
      <c r="M14891" s="3">
        <v>43915.51188247685</v>
      </c>
    </row>
    <row r="14892">
      <c r="A14892" s="1">
        <v>14890.0</v>
      </c>
      <c r="B14892" s="1" t="s">
        <v>991</v>
      </c>
      <c r="C14892" s="1" t="s">
        <v>25478</v>
      </c>
      <c r="D14892" s="1" t="s">
        <v>1932</v>
      </c>
      <c r="E14892" s="1" t="s">
        <v>25479</v>
      </c>
      <c r="F14892" s="1" t="s">
        <v>995</v>
      </c>
      <c r="G14892" s="1" t="s">
        <v>39</v>
      </c>
      <c r="H14892" s="1">
        <v>45.0</v>
      </c>
      <c r="I14892" s="3">
        <v>44116.260416666664</v>
      </c>
      <c r="J14892" s="1">
        <v>1.0445920131579</v>
      </c>
      <c r="K14892" s="1" t="s">
        <v>18</v>
      </c>
      <c r="M14892" s="3">
        <v>44116.29207267361</v>
      </c>
    </row>
    <row r="14893">
      <c r="A14893" s="1">
        <v>14891.0</v>
      </c>
      <c r="B14893" s="1" t="s">
        <v>293</v>
      </c>
      <c r="C14893" s="1" t="s">
        <v>25480</v>
      </c>
      <c r="D14893" s="1" t="s">
        <v>126</v>
      </c>
      <c r="E14893" s="1" t="s">
        <v>829</v>
      </c>
      <c r="F14893" s="1" t="s">
        <v>297</v>
      </c>
      <c r="G14893" s="1" t="s">
        <v>17</v>
      </c>
      <c r="H14893" s="1">
        <v>45.0</v>
      </c>
      <c r="I14893" s="3">
        <v>44145.291666666664</v>
      </c>
      <c r="J14893" s="1">
        <v>0.0</v>
      </c>
      <c r="K14893" s="1" t="s">
        <v>62</v>
      </c>
      <c r="M14893" s="3">
        <v>44145.31683269676</v>
      </c>
    </row>
    <row r="14894">
      <c r="A14894" s="1">
        <v>14892.0</v>
      </c>
      <c r="B14894" s="1" t="s">
        <v>196</v>
      </c>
      <c r="C14894" s="1" t="s">
        <v>25481</v>
      </c>
      <c r="D14894" s="1" t="s">
        <v>198</v>
      </c>
      <c r="E14894" s="1" t="s">
        <v>199</v>
      </c>
      <c r="F14894" s="1" t="s">
        <v>200</v>
      </c>
      <c r="G14894" s="1" t="s">
        <v>17</v>
      </c>
      <c r="H14894" s="1">
        <v>45.0</v>
      </c>
      <c r="I14894" s="3">
        <v>44174.541666666664</v>
      </c>
      <c r="J14894" s="1">
        <v>2.00905626263007</v>
      </c>
      <c r="K14894" s="1" t="s">
        <v>24</v>
      </c>
      <c r="M14894" s="3">
        <v>44174.57082325232</v>
      </c>
    </row>
    <row r="14895">
      <c r="A14895" s="1">
        <v>14893.0</v>
      </c>
      <c r="B14895" s="1" t="s">
        <v>3724</v>
      </c>
      <c r="C14895" s="1" t="s">
        <v>25482</v>
      </c>
      <c r="D14895" s="1" t="s">
        <v>985</v>
      </c>
      <c r="E14895" s="1" t="s">
        <v>13338</v>
      </c>
      <c r="F14895" s="1" t="s">
        <v>3727</v>
      </c>
      <c r="G14895" s="1" t="s">
        <v>17</v>
      </c>
      <c r="H14895" s="1">
        <v>45.0</v>
      </c>
      <c r="I14895" s="3">
        <v>44034.25</v>
      </c>
      <c r="J14895" s="1">
        <v>0.888677670523655</v>
      </c>
      <c r="K14895" s="1" t="s">
        <v>218</v>
      </c>
      <c r="L14895" s="1" t="s">
        <v>287</v>
      </c>
      <c r="M14895" s="3">
        <v>44034.33993300926</v>
      </c>
    </row>
    <row r="14896">
      <c r="A14896" s="1">
        <v>14894.0</v>
      </c>
      <c r="B14896" s="1" t="s">
        <v>1635</v>
      </c>
      <c r="C14896" s="1" t="s">
        <v>25483</v>
      </c>
      <c r="D14896" s="1" t="s">
        <v>1637</v>
      </c>
      <c r="E14896" s="1" t="s">
        <v>12422</v>
      </c>
      <c r="F14896" s="1" t="s">
        <v>1639</v>
      </c>
      <c r="G14896" s="1" t="s">
        <v>17</v>
      </c>
      <c r="H14896" s="1">
        <v>45.0</v>
      </c>
      <c r="I14896" s="3">
        <v>44133.708333333336</v>
      </c>
      <c r="J14896" s="1">
        <v>0.0</v>
      </c>
      <c r="K14896" s="1" t="s">
        <v>46</v>
      </c>
      <c r="M14896" s="3">
        <v>44133.73765862268</v>
      </c>
    </row>
    <row r="14897">
      <c r="A14897" s="1">
        <v>14895.0</v>
      </c>
      <c r="B14897" s="1" t="s">
        <v>9115</v>
      </c>
      <c r="C14897" s="1" t="s">
        <v>25484</v>
      </c>
      <c r="D14897" s="1" t="s">
        <v>2067</v>
      </c>
      <c r="E14897" s="1" t="s">
        <v>25485</v>
      </c>
      <c r="F14897" s="1" t="s">
        <v>9119</v>
      </c>
      <c r="G14897" s="1" t="s">
        <v>17</v>
      </c>
      <c r="H14897" s="1">
        <v>45.0</v>
      </c>
      <c r="I14897" s="3">
        <v>44233.375</v>
      </c>
      <c r="J14897" s="1">
        <v>2.04569366273466</v>
      </c>
      <c r="K14897" s="1" t="s">
        <v>24</v>
      </c>
      <c r="L14897" s="1" t="s">
        <v>135</v>
      </c>
      <c r="M14897" s="3">
        <v>44233.39159795139</v>
      </c>
    </row>
    <row r="14898">
      <c r="A14898" s="1">
        <v>14896.0</v>
      </c>
      <c r="B14898" s="1" t="s">
        <v>19</v>
      </c>
      <c r="C14898" s="1" t="s">
        <v>25486</v>
      </c>
      <c r="D14898" s="1" t="s">
        <v>321</v>
      </c>
      <c r="E14898" s="1" t="s">
        <v>3861</v>
      </c>
      <c r="F14898" s="1" t="s">
        <v>23</v>
      </c>
      <c r="G14898" s="1" t="s">
        <v>35</v>
      </c>
      <c r="H14898" s="1">
        <v>45.0</v>
      </c>
      <c r="I14898" s="3">
        <v>43633.291666666664</v>
      </c>
      <c r="J14898" s="1">
        <v>0.998700263271239</v>
      </c>
      <c r="K14898" s="1" t="s">
        <v>24</v>
      </c>
      <c r="M14898" s="3">
        <v>43665.32106430556</v>
      </c>
    </row>
    <row r="14899">
      <c r="A14899" s="1">
        <v>14897.0</v>
      </c>
      <c r="B14899" s="1" t="s">
        <v>877</v>
      </c>
      <c r="C14899" s="1" t="s">
        <v>25487</v>
      </c>
      <c r="D14899" s="1" t="s">
        <v>738</v>
      </c>
      <c r="E14899" s="1" t="s">
        <v>25488</v>
      </c>
      <c r="F14899" s="1" t="s">
        <v>881</v>
      </c>
      <c r="G14899" s="1" t="s">
        <v>89</v>
      </c>
      <c r="H14899" s="1">
        <v>45.0</v>
      </c>
      <c r="I14899" s="3">
        <v>44207.382154837964</v>
      </c>
      <c r="J14899" s="1">
        <v>2.35698593986754</v>
      </c>
      <c r="K14899" s="1" t="s">
        <v>24</v>
      </c>
      <c r="L14899" s="1" t="s">
        <v>882</v>
      </c>
      <c r="M14899" s="3">
        <v>44207.39237925926</v>
      </c>
    </row>
    <row r="14900">
      <c r="A14900" s="1">
        <v>14898.0</v>
      </c>
      <c r="B14900" s="1" t="s">
        <v>1012</v>
      </c>
      <c r="C14900" s="1" t="s">
        <v>25489</v>
      </c>
      <c r="D14900" s="1" t="s">
        <v>1014</v>
      </c>
      <c r="E14900" s="1" t="s">
        <v>1573</v>
      </c>
      <c r="F14900" s="1" t="s">
        <v>1016</v>
      </c>
      <c r="G14900" s="1" t="s">
        <v>17</v>
      </c>
      <c r="H14900" s="1">
        <v>45.0</v>
      </c>
      <c r="I14900" s="3">
        <v>43883.270833333336</v>
      </c>
      <c r="J14900" s="1">
        <v>0.843066450786384</v>
      </c>
      <c r="K14900" s="1" t="s">
        <v>166</v>
      </c>
      <c r="M14900" s="3">
        <v>43883.31984473379</v>
      </c>
    </row>
    <row r="14901">
      <c r="A14901" s="1">
        <v>14899.0</v>
      </c>
      <c r="B14901" s="1" t="s">
        <v>620</v>
      </c>
      <c r="C14901" s="1" t="s">
        <v>25490</v>
      </c>
      <c r="D14901" s="1" t="s">
        <v>121</v>
      </c>
      <c r="E14901" s="1" t="s">
        <v>25491</v>
      </c>
      <c r="F14901" s="1" t="s">
        <v>623</v>
      </c>
      <c r="G14901" s="1" t="s">
        <v>39</v>
      </c>
      <c r="H14901" s="1">
        <v>45.0</v>
      </c>
      <c r="I14901" s="3">
        <v>43831.75</v>
      </c>
      <c r="J14901" s="1">
        <v>1.21145948058407</v>
      </c>
      <c r="K14901" s="1" t="s">
        <v>18</v>
      </c>
      <c r="M14901" s="3">
        <v>43831.75073386574</v>
      </c>
    </row>
    <row r="14902">
      <c r="A14902" s="1">
        <v>14900.0</v>
      </c>
      <c r="B14902" s="1" t="s">
        <v>30</v>
      </c>
      <c r="C14902" s="1" t="s">
        <v>25492</v>
      </c>
      <c r="D14902" s="1" t="s">
        <v>32</v>
      </c>
      <c r="E14902" s="1" t="s">
        <v>3491</v>
      </c>
      <c r="F14902" s="1" t="s">
        <v>34</v>
      </c>
      <c r="G14902" s="1" t="s">
        <v>35</v>
      </c>
      <c r="H14902" s="1">
        <v>45.0</v>
      </c>
      <c r="I14902" s="3">
        <v>43843.416666666664</v>
      </c>
      <c r="J14902" s="1">
        <v>2.66207136789087</v>
      </c>
      <c r="K14902" s="1" t="s">
        <v>24</v>
      </c>
      <c r="M14902" s="3">
        <v>43843.42983760417</v>
      </c>
    </row>
    <row r="14903">
      <c r="A14903" s="1">
        <v>14901.0</v>
      </c>
      <c r="B14903" s="1" t="s">
        <v>293</v>
      </c>
      <c r="C14903" s="1" t="s">
        <v>25493</v>
      </c>
      <c r="D14903" s="1" t="s">
        <v>588</v>
      </c>
      <c r="E14903" s="1" t="s">
        <v>5318</v>
      </c>
      <c r="F14903" s="1" t="s">
        <v>297</v>
      </c>
      <c r="G14903" s="1" t="s">
        <v>17</v>
      </c>
      <c r="H14903" s="1">
        <v>45.0</v>
      </c>
      <c r="I14903" s="3">
        <v>44018.791666666664</v>
      </c>
      <c r="J14903" s="1">
        <v>0.81714912134353</v>
      </c>
      <c r="K14903" s="1" t="s">
        <v>62</v>
      </c>
      <c r="M14903" s="3">
        <v>44018.80868783565</v>
      </c>
    </row>
    <row r="14904">
      <c r="A14904" s="1">
        <v>14902.0</v>
      </c>
      <c r="B14904" s="1" t="s">
        <v>176</v>
      </c>
      <c r="C14904" s="1" t="s">
        <v>25494</v>
      </c>
      <c r="D14904" s="1" t="s">
        <v>178</v>
      </c>
      <c r="E14904" s="1" t="s">
        <v>179</v>
      </c>
      <c r="F14904" s="1" t="s">
        <v>180</v>
      </c>
      <c r="G14904" s="1" t="s">
        <v>17</v>
      </c>
      <c r="H14904" s="1">
        <v>45.0</v>
      </c>
      <c r="I14904" s="3">
        <v>44102.25</v>
      </c>
      <c r="J14904" s="1">
        <v>1.8863353712076</v>
      </c>
      <c r="K14904" s="1" t="s">
        <v>24</v>
      </c>
      <c r="M14904" s="3">
        <v>44102.29370076389</v>
      </c>
    </row>
    <row r="14905">
      <c r="A14905" s="1">
        <v>14903.0</v>
      </c>
      <c r="B14905" s="1" t="s">
        <v>97</v>
      </c>
      <c r="C14905" s="1" t="s">
        <v>25495</v>
      </c>
      <c r="D14905" s="1" t="s">
        <v>99</v>
      </c>
      <c r="E14905" s="1" t="s">
        <v>25496</v>
      </c>
      <c r="F14905" s="1" t="s">
        <v>101</v>
      </c>
      <c r="G14905" s="1" t="s">
        <v>89</v>
      </c>
      <c r="H14905" s="1">
        <v>45.0</v>
      </c>
      <c r="I14905" s="3">
        <v>44175.36533136574</v>
      </c>
      <c r="J14905" s="1">
        <v>13.5617319270765</v>
      </c>
      <c r="K14905" s="1" t="s">
        <v>24</v>
      </c>
      <c r="M14905" s="3">
        <v>44175.3950630787</v>
      </c>
    </row>
    <row r="14906">
      <c r="A14906" s="1">
        <v>14904.0</v>
      </c>
      <c r="B14906" s="1" t="s">
        <v>536</v>
      </c>
      <c r="C14906" s="1" t="s">
        <v>25497</v>
      </c>
      <c r="D14906" s="1" t="s">
        <v>1255</v>
      </c>
      <c r="E14906" s="1" t="s">
        <v>1256</v>
      </c>
      <c r="F14906" s="1" t="s">
        <v>539</v>
      </c>
      <c r="G14906" s="1" t="s">
        <v>17</v>
      </c>
      <c r="H14906" s="1">
        <v>45.0</v>
      </c>
      <c r="I14906" s="3">
        <v>43898.791666666664</v>
      </c>
      <c r="J14906" s="1">
        <v>2.16175133250041</v>
      </c>
      <c r="K14906" s="1" t="s">
        <v>83</v>
      </c>
      <c r="M14906" s="3">
        <v>43898.90667923611</v>
      </c>
    </row>
    <row r="14907">
      <c r="A14907" s="1">
        <v>14905.0</v>
      </c>
      <c r="B14907" s="1" t="s">
        <v>136</v>
      </c>
      <c r="C14907" s="1" t="s">
        <v>25498</v>
      </c>
      <c r="D14907" s="1" t="s">
        <v>18732</v>
      </c>
      <c r="E14907" s="1" t="s">
        <v>18733</v>
      </c>
      <c r="F14907" s="1" t="s">
        <v>140</v>
      </c>
      <c r="G14907" s="1" t="s">
        <v>17</v>
      </c>
      <c r="H14907" s="1">
        <v>45.0</v>
      </c>
      <c r="I14907" s="3">
        <v>43892.791666666664</v>
      </c>
      <c r="J14907" s="1">
        <v>0.743565557492014</v>
      </c>
      <c r="K14907" s="1" t="s">
        <v>18</v>
      </c>
      <c r="M14907" s="3">
        <v>43892.828662280095</v>
      </c>
    </row>
    <row r="14908">
      <c r="A14908" s="1">
        <v>14906.0</v>
      </c>
      <c r="B14908" s="1" t="s">
        <v>184</v>
      </c>
      <c r="C14908" s="1" t="s">
        <v>25499</v>
      </c>
      <c r="D14908" s="1" t="s">
        <v>1297</v>
      </c>
      <c r="E14908" s="1" t="s">
        <v>1895</v>
      </c>
      <c r="F14908" s="1" t="s">
        <v>187</v>
      </c>
      <c r="G14908" s="1" t="s">
        <v>17</v>
      </c>
      <c r="H14908" s="1">
        <v>45.0</v>
      </c>
      <c r="I14908" s="3">
        <v>43797.416666666664</v>
      </c>
      <c r="J14908" s="1">
        <v>1.16844416824641</v>
      </c>
      <c r="K14908" s="1" t="s">
        <v>24</v>
      </c>
      <c r="M14908" s="3">
        <v>43797.43966391204</v>
      </c>
    </row>
    <row r="14909">
      <c r="A14909" s="1">
        <v>14907.0</v>
      </c>
      <c r="B14909" s="1" t="s">
        <v>40</v>
      </c>
      <c r="C14909" s="1" t="s">
        <v>25500</v>
      </c>
      <c r="D14909" s="1" t="s">
        <v>1494</v>
      </c>
      <c r="E14909" s="1" t="s">
        <v>25501</v>
      </c>
      <c r="F14909" s="1" t="s">
        <v>44</v>
      </c>
      <c r="G14909" s="1" t="s">
        <v>45</v>
      </c>
      <c r="H14909" s="1">
        <v>45.0</v>
      </c>
      <c r="I14909" s="3">
        <v>44194.22303659722</v>
      </c>
      <c r="J14909" s="1">
        <v>1.40388072807905</v>
      </c>
      <c r="K14909" s="1" t="s">
        <v>46</v>
      </c>
      <c r="L14909" s="1" t="s">
        <v>47</v>
      </c>
      <c r="M14909" s="3">
        <v>44194.26458206018</v>
      </c>
    </row>
    <row r="14910">
      <c r="A14910" s="1">
        <v>14908.0</v>
      </c>
      <c r="B14910" s="1" t="s">
        <v>340</v>
      </c>
      <c r="C14910" s="1" t="s">
        <v>25502</v>
      </c>
      <c r="D14910" s="1" t="s">
        <v>1255</v>
      </c>
      <c r="E14910" s="1" t="s">
        <v>25503</v>
      </c>
      <c r="F14910" s="1" t="s">
        <v>344</v>
      </c>
      <c r="G14910" s="1" t="s">
        <v>39</v>
      </c>
      <c r="H14910" s="1">
        <v>45.0</v>
      </c>
      <c r="I14910" s="3">
        <v>43994.25</v>
      </c>
      <c r="J14910" s="1">
        <v>1.7253022184167</v>
      </c>
      <c r="K14910" s="1" t="s">
        <v>83</v>
      </c>
      <c r="M14910" s="3">
        <v>43994.28843684028</v>
      </c>
    </row>
    <row r="14911">
      <c r="A14911" s="1">
        <v>14909.0</v>
      </c>
      <c r="B14911" s="1" t="s">
        <v>788</v>
      </c>
      <c r="C14911" s="1" t="s">
        <v>25504</v>
      </c>
      <c r="D14911" s="1" t="s">
        <v>869</v>
      </c>
      <c r="E14911" s="1" t="s">
        <v>2390</v>
      </c>
      <c r="F14911" s="1" t="s">
        <v>791</v>
      </c>
      <c r="G14911" s="1" t="s">
        <v>17</v>
      </c>
      <c r="H14911" s="1">
        <v>45.0</v>
      </c>
      <c r="I14911" s="3">
        <v>44245.708333333336</v>
      </c>
      <c r="J14911" s="1">
        <v>2.17564859851155</v>
      </c>
      <c r="K14911" s="1" t="s">
        <v>24</v>
      </c>
      <c r="M14911" s="3">
        <v>44245.7442034375</v>
      </c>
    </row>
    <row r="14912">
      <c r="A14912" s="1">
        <v>14910.0</v>
      </c>
      <c r="B14912" s="1" t="s">
        <v>806</v>
      </c>
      <c r="C14912" s="1" t="s">
        <v>25505</v>
      </c>
      <c r="D14912" s="1" t="s">
        <v>542</v>
      </c>
      <c r="E14912" s="1" t="s">
        <v>11226</v>
      </c>
      <c r="F14912" s="1" t="s">
        <v>810</v>
      </c>
      <c r="G14912" s="1" t="s">
        <v>35</v>
      </c>
      <c r="H14912" s="1">
        <v>45.0</v>
      </c>
      <c r="I14912" s="3">
        <v>44095.708333333336</v>
      </c>
      <c r="J14912" s="1">
        <v>0.659115960405264</v>
      </c>
      <c r="K14912" s="1" t="s">
        <v>24</v>
      </c>
      <c r="M14912" s="3">
        <v>44095.74792214121</v>
      </c>
    </row>
    <row r="14913">
      <c r="A14913" s="1">
        <v>14911.0</v>
      </c>
      <c r="B14913" s="1" t="s">
        <v>19</v>
      </c>
      <c r="C14913" s="1" t="s">
        <v>25506</v>
      </c>
      <c r="D14913" s="1" t="s">
        <v>1442</v>
      </c>
      <c r="E14913" s="1" t="s">
        <v>1443</v>
      </c>
      <c r="F14913" s="1" t="s">
        <v>23</v>
      </c>
      <c r="G14913" s="1" t="s">
        <v>35</v>
      </c>
      <c r="H14913" s="1">
        <v>45.0</v>
      </c>
      <c r="I14913" s="3">
        <v>43474.291666666664</v>
      </c>
      <c r="J14913" s="1">
        <v>0.412923425979534</v>
      </c>
      <c r="K14913" s="1" t="s">
        <v>24</v>
      </c>
      <c r="M14913" s="3">
        <v>43475.33994351852</v>
      </c>
    </row>
    <row r="14914">
      <c r="A14914" s="1">
        <v>14912.0</v>
      </c>
      <c r="B14914" s="1" t="s">
        <v>1299</v>
      </c>
      <c r="C14914" s="1" t="s">
        <v>25507</v>
      </c>
      <c r="D14914" s="1" t="s">
        <v>1301</v>
      </c>
      <c r="E14914" s="1" t="s">
        <v>3908</v>
      </c>
      <c r="F14914" s="1" t="s">
        <v>1303</v>
      </c>
      <c r="G14914" s="1" t="s">
        <v>17</v>
      </c>
      <c r="H14914" s="1">
        <v>45.0</v>
      </c>
      <c r="I14914" s="3">
        <v>44149.5625</v>
      </c>
      <c r="J14914" s="1">
        <v>4.06716022534519</v>
      </c>
      <c r="K14914" s="1" t="s">
        <v>56</v>
      </c>
      <c r="L14914" s="1" t="s">
        <v>113</v>
      </c>
      <c r="M14914" s="3">
        <v>44149.58752648148</v>
      </c>
    </row>
    <row r="14915">
      <c r="A14915" s="1">
        <v>14913.0</v>
      </c>
      <c r="B14915" s="1" t="s">
        <v>298</v>
      </c>
      <c r="C14915" s="1" t="s">
        <v>25508</v>
      </c>
      <c r="D14915" s="1" t="s">
        <v>3658</v>
      </c>
      <c r="E14915" s="1" t="s">
        <v>3659</v>
      </c>
      <c r="F14915" s="1" t="s">
        <v>302</v>
      </c>
      <c r="G14915" s="1" t="s">
        <v>17</v>
      </c>
      <c r="H14915" s="1">
        <v>45.0</v>
      </c>
      <c r="I14915" s="3">
        <v>43923.5</v>
      </c>
      <c r="J14915" s="1">
        <v>1.33118348969274</v>
      </c>
      <c r="K14915" s="1" t="s">
        <v>218</v>
      </c>
      <c r="M14915" s="3">
        <v>43923.51817960648</v>
      </c>
    </row>
    <row r="14916">
      <c r="A14916" s="1">
        <v>14914.0</v>
      </c>
      <c r="B14916" s="1" t="s">
        <v>853</v>
      </c>
      <c r="C14916" s="1" t="s">
        <v>25509</v>
      </c>
      <c r="D14916" s="1" t="s">
        <v>1802</v>
      </c>
      <c r="E14916" s="1" t="s">
        <v>3431</v>
      </c>
      <c r="F14916" s="1" t="s">
        <v>856</v>
      </c>
      <c r="G14916" s="1" t="s">
        <v>17</v>
      </c>
      <c r="H14916" s="1">
        <v>45.0</v>
      </c>
      <c r="I14916" s="3">
        <v>44151.541666666664</v>
      </c>
      <c r="J14916" s="1">
        <v>2.21674244200615</v>
      </c>
      <c r="K14916" s="1" t="s">
        <v>18</v>
      </c>
      <c r="M14916" s="3">
        <v>44151.58529077546</v>
      </c>
    </row>
    <row r="14917">
      <c r="A14917" s="1">
        <v>14915.0</v>
      </c>
      <c r="B14917" s="1" t="s">
        <v>3909</v>
      </c>
      <c r="C14917" s="1" t="s">
        <v>25510</v>
      </c>
      <c r="D14917" s="1" t="s">
        <v>8305</v>
      </c>
      <c r="E14917" s="1" t="s">
        <v>25511</v>
      </c>
      <c r="F14917" s="1" t="s">
        <v>3912</v>
      </c>
      <c r="G14917" s="1" t="s">
        <v>39</v>
      </c>
      <c r="H14917" s="1">
        <v>45.0</v>
      </c>
      <c r="I14917" s="3">
        <v>44127.666666666664</v>
      </c>
      <c r="J14917" s="1">
        <v>2.47522045794039</v>
      </c>
      <c r="K14917" s="1" t="s">
        <v>24</v>
      </c>
      <c r="M14917" s="3">
        <v>44127.69937145834</v>
      </c>
    </row>
    <row r="14918">
      <c r="A14918" s="1">
        <v>14916.0</v>
      </c>
      <c r="B14918" s="1" t="s">
        <v>319</v>
      </c>
      <c r="C14918" s="1" t="s">
        <v>25512</v>
      </c>
      <c r="D14918" s="1" t="s">
        <v>321</v>
      </c>
      <c r="E14918" s="1" t="s">
        <v>25513</v>
      </c>
      <c r="F14918" s="1" t="s">
        <v>323</v>
      </c>
      <c r="G14918" s="1" t="s">
        <v>39</v>
      </c>
      <c r="H14918" s="1">
        <v>45.0</v>
      </c>
      <c r="I14918" s="3">
        <v>44127.583333333336</v>
      </c>
      <c r="J14918" s="1">
        <v>1.38527774208901</v>
      </c>
      <c r="K14918" s="1" t="s">
        <v>24</v>
      </c>
      <c r="M14918" s="3">
        <v>44127.61484530092</v>
      </c>
    </row>
    <row r="14919">
      <c r="A14919" s="1">
        <v>14917.0</v>
      </c>
      <c r="B14919" s="1" t="s">
        <v>11238</v>
      </c>
      <c r="C14919" s="1" t="s">
        <v>25514</v>
      </c>
      <c r="D14919" s="1" t="s">
        <v>3532</v>
      </c>
      <c r="E14919" s="1" t="s">
        <v>11240</v>
      </c>
      <c r="F14919" s="1" t="s">
        <v>11241</v>
      </c>
      <c r="G14919" s="1" t="s">
        <v>17</v>
      </c>
      <c r="H14919" s="1">
        <v>45.0</v>
      </c>
      <c r="I14919" s="3">
        <v>44143.333333333336</v>
      </c>
      <c r="J14919" s="1">
        <v>2.88776962558478</v>
      </c>
      <c r="K14919" s="1" t="s">
        <v>46</v>
      </c>
      <c r="M14919" s="3">
        <v>44143.35624900463</v>
      </c>
    </row>
    <row r="14920">
      <c r="A14920" s="1">
        <v>14918.0</v>
      </c>
      <c r="B14920" s="1" t="s">
        <v>2299</v>
      </c>
      <c r="C14920" s="1" t="s">
        <v>25515</v>
      </c>
      <c r="D14920" s="1" t="s">
        <v>701</v>
      </c>
      <c r="E14920" s="1" t="s">
        <v>12667</v>
      </c>
      <c r="F14920" s="1" t="s">
        <v>2302</v>
      </c>
      <c r="G14920" s="1" t="s">
        <v>17</v>
      </c>
      <c r="H14920" s="1">
        <v>45.0</v>
      </c>
      <c r="I14920" s="3">
        <v>44218.552083333336</v>
      </c>
      <c r="J14920" s="1">
        <v>2.3148467130088</v>
      </c>
      <c r="K14920" s="1" t="s">
        <v>24</v>
      </c>
      <c r="M14920" s="3">
        <v>44218.345606331015</v>
      </c>
    </row>
    <row r="14921">
      <c r="A14921" s="1">
        <v>14919.0</v>
      </c>
      <c r="B14921" s="1" t="s">
        <v>12</v>
      </c>
      <c r="C14921" s="1" t="s">
        <v>25516</v>
      </c>
      <c r="D14921" s="1" t="s">
        <v>925</v>
      </c>
      <c r="E14921" s="1" t="s">
        <v>8111</v>
      </c>
      <c r="F14921" s="1" t="s">
        <v>16</v>
      </c>
      <c r="G14921" s="1" t="s">
        <v>17</v>
      </c>
      <c r="H14921" s="1">
        <v>45.0</v>
      </c>
      <c r="I14921" s="3">
        <v>43812.625</v>
      </c>
      <c r="J14921" s="1">
        <v>6.11396271740808</v>
      </c>
      <c r="K14921" s="1" t="s">
        <v>18</v>
      </c>
      <c r="M14921" s="3">
        <v>43812.702912430555</v>
      </c>
    </row>
    <row r="14922">
      <c r="A14922" s="1">
        <v>14920.0</v>
      </c>
      <c r="B14922" s="1" t="s">
        <v>303</v>
      </c>
      <c r="C14922" s="1" t="s">
        <v>25517</v>
      </c>
      <c r="D14922" s="1" t="s">
        <v>305</v>
      </c>
      <c r="E14922" s="1" t="s">
        <v>7161</v>
      </c>
      <c r="F14922" s="1" t="s">
        <v>307</v>
      </c>
      <c r="G14922" s="1" t="s">
        <v>17</v>
      </c>
      <c r="H14922" s="1">
        <v>45.0</v>
      </c>
      <c r="I14922" s="3">
        <v>43959.791666666664</v>
      </c>
      <c r="J14922" s="1">
        <v>0.530992092112361</v>
      </c>
      <c r="K14922" s="1" t="s">
        <v>24</v>
      </c>
      <c r="M14922" s="3">
        <v>43959.8227684838</v>
      </c>
    </row>
    <row r="14923">
      <c r="A14923" s="1">
        <v>14921.0</v>
      </c>
      <c r="B14923" s="1" t="s">
        <v>1920</v>
      </c>
      <c r="C14923" s="1" t="s">
        <v>25518</v>
      </c>
      <c r="D14923" s="1" t="s">
        <v>5337</v>
      </c>
      <c r="E14923" s="1" t="s">
        <v>25519</v>
      </c>
      <c r="F14923" s="1" t="s">
        <v>1923</v>
      </c>
      <c r="G14923" s="1" t="s">
        <v>39</v>
      </c>
      <c r="H14923" s="1">
        <v>45.0</v>
      </c>
      <c r="I14923" s="3">
        <v>43834.416666666664</v>
      </c>
      <c r="J14923" s="1">
        <v>0.0178637222649001</v>
      </c>
      <c r="K14923" s="1" t="s">
        <v>218</v>
      </c>
      <c r="M14923" s="3">
        <v>43834.43506521991</v>
      </c>
    </row>
    <row r="14924">
      <c r="A14924" s="1">
        <v>14922.0</v>
      </c>
      <c r="B14924" s="1" t="s">
        <v>792</v>
      </c>
      <c r="C14924" s="1" t="s">
        <v>25520</v>
      </c>
      <c r="D14924" s="1" t="s">
        <v>578</v>
      </c>
      <c r="E14924" s="1" t="s">
        <v>3722</v>
      </c>
      <c r="F14924" s="1" t="s">
        <v>795</v>
      </c>
      <c r="G14924" s="1" t="s">
        <v>17</v>
      </c>
      <c r="H14924" s="1">
        <v>45.0</v>
      </c>
      <c r="I14924" s="3">
        <v>44145.1875</v>
      </c>
      <c r="J14924" s="1">
        <v>3.54294027154525</v>
      </c>
      <c r="K14924" s="1" t="s">
        <v>18</v>
      </c>
      <c r="M14924" s="3">
        <v>44145.20333150463</v>
      </c>
    </row>
    <row r="14925">
      <c r="A14925" s="1">
        <v>14923.0</v>
      </c>
      <c r="B14925" s="1" t="s">
        <v>4326</v>
      </c>
      <c r="C14925" s="1" t="s">
        <v>25521</v>
      </c>
      <c r="D14925" s="1" t="s">
        <v>99</v>
      </c>
      <c r="E14925" s="1" t="s">
        <v>25522</v>
      </c>
      <c r="F14925" s="1" t="s">
        <v>4329</v>
      </c>
      <c r="G14925" s="1" t="s">
        <v>35</v>
      </c>
      <c r="H14925" s="1">
        <v>45.0</v>
      </c>
      <c r="I14925" s="3">
        <v>44253.416666666664</v>
      </c>
      <c r="J14925" s="1">
        <v>2.32839990234375</v>
      </c>
      <c r="K14925" s="1" t="s">
        <v>24</v>
      </c>
      <c r="L14925" s="1" t="s">
        <v>188</v>
      </c>
      <c r="M14925" s="3">
        <v>44253.47421512732</v>
      </c>
    </row>
    <row r="14926">
      <c r="A14926" s="1">
        <v>14924.0</v>
      </c>
      <c r="B14926" s="1" t="s">
        <v>288</v>
      </c>
      <c r="C14926" s="1" t="s">
        <v>25523</v>
      </c>
      <c r="D14926" s="1" t="s">
        <v>1865</v>
      </c>
      <c r="E14926" s="1" t="s">
        <v>4479</v>
      </c>
      <c r="F14926" s="1" t="s">
        <v>292</v>
      </c>
      <c r="G14926" s="1" t="s">
        <v>35</v>
      </c>
      <c r="H14926" s="1">
        <v>45.0</v>
      </c>
      <c r="I14926" s="3">
        <v>43587.625</v>
      </c>
      <c r="J14926" s="1">
        <v>1.10013999687653</v>
      </c>
      <c r="K14926" s="1" t="s">
        <v>24</v>
      </c>
      <c r="M14926" s="3">
        <v>43587.662230636575</v>
      </c>
    </row>
    <row r="14927">
      <c r="A14927" s="1">
        <v>14925.0</v>
      </c>
      <c r="B14927" s="1" t="s">
        <v>450</v>
      </c>
      <c r="C14927" s="1" t="s">
        <v>25524</v>
      </c>
      <c r="D14927" s="1" t="s">
        <v>3581</v>
      </c>
      <c r="E14927" s="1" t="s">
        <v>7853</v>
      </c>
      <c r="F14927" s="1" t="s">
        <v>454</v>
      </c>
      <c r="G14927" s="1" t="s">
        <v>17</v>
      </c>
      <c r="H14927" s="1">
        <v>45.0</v>
      </c>
      <c r="I14927" s="3">
        <v>44253.208333333336</v>
      </c>
      <c r="J14927" s="1">
        <v>3.34318945500882</v>
      </c>
      <c r="K14927" s="1" t="s">
        <v>24</v>
      </c>
      <c r="L14927" s="1" t="s">
        <v>238</v>
      </c>
      <c r="M14927" s="3">
        <v>44253.25067875</v>
      </c>
    </row>
    <row r="14928">
      <c r="A14928" s="1">
        <v>14926.0</v>
      </c>
      <c r="B14928" s="1" t="s">
        <v>2467</v>
      </c>
      <c r="C14928" s="1" t="s">
        <v>25525</v>
      </c>
      <c r="D14928" s="1" t="s">
        <v>2173</v>
      </c>
      <c r="E14928" s="1" t="s">
        <v>13111</v>
      </c>
      <c r="F14928" s="1" t="s">
        <v>2470</v>
      </c>
      <c r="G14928" s="1" t="s">
        <v>17</v>
      </c>
      <c r="H14928" s="1">
        <v>45.0</v>
      </c>
      <c r="I14928" s="3">
        <v>43781.625</v>
      </c>
      <c r="J14928" s="1">
        <v>0.649284313267525</v>
      </c>
      <c r="K14928" s="1" t="s">
        <v>83</v>
      </c>
      <c r="M14928" s="3">
        <v>43781.63855996528</v>
      </c>
    </row>
    <row r="14929">
      <c r="A14929" s="1">
        <v>14927.0</v>
      </c>
      <c r="B14929" s="1" t="s">
        <v>620</v>
      </c>
      <c r="C14929" s="1" t="s">
        <v>25526</v>
      </c>
      <c r="D14929" s="1" t="s">
        <v>1096</v>
      </c>
      <c r="E14929" s="1" t="s">
        <v>25527</v>
      </c>
      <c r="F14929" s="1" t="s">
        <v>623</v>
      </c>
      <c r="G14929" s="1" t="s">
        <v>39</v>
      </c>
      <c r="H14929" s="1">
        <v>45.0</v>
      </c>
      <c r="I14929" s="3">
        <v>43936.75</v>
      </c>
      <c r="J14929" s="1">
        <v>1.23357142130465</v>
      </c>
      <c r="K14929" s="1" t="s">
        <v>18</v>
      </c>
      <c r="M14929" s="3">
        <v>43936.72122929398</v>
      </c>
    </row>
    <row r="14930">
      <c r="A14930" s="1">
        <v>14928.0</v>
      </c>
      <c r="B14930" s="1" t="s">
        <v>3945</v>
      </c>
      <c r="C14930" s="1" t="s">
        <v>25528</v>
      </c>
      <c r="D14930" s="1" t="s">
        <v>25529</v>
      </c>
      <c r="E14930" s="1" t="s">
        <v>25530</v>
      </c>
      <c r="F14930" s="1" t="s">
        <v>3948</v>
      </c>
      <c r="G14930" s="1" t="s">
        <v>89</v>
      </c>
      <c r="H14930" s="1">
        <v>45.0</v>
      </c>
      <c r="I14930" s="3">
        <v>43697.70872542824</v>
      </c>
      <c r="J14930" s="1">
        <v>3.86451521628236</v>
      </c>
      <c r="K14930" s="1" t="s">
        <v>24</v>
      </c>
      <c r="M14930" s="3">
        <v>43697.726880243055</v>
      </c>
    </row>
    <row r="14931">
      <c r="A14931" s="1">
        <v>14929.0</v>
      </c>
      <c r="B14931" s="1" t="s">
        <v>2236</v>
      </c>
      <c r="C14931" s="1" t="s">
        <v>25531</v>
      </c>
      <c r="D14931" s="1" t="s">
        <v>14922</v>
      </c>
      <c r="E14931" s="1" t="s">
        <v>2239</v>
      </c>
      <c r="F14931" s="1" t="s">
        <v>2240</v>
      </c>
      <c r="G14931" s="1" t="s">
        <v>35</v>
      </c>
      <c r="H14931" s="1">
        <v>45.0</v>
      </c>
      <c r="I14931" s="3">
        <v>43479.708333333336</v>
      </c>
      <c r="J14931" s="1">
        <v>2.80887633051242</v>
      </c>
      <c r="K14931" s="1" t="s">
        <v>24</v>
      </c>
      <c r="M14931" s="3">
        <v>43479.71503215278</v>
      </c>
    </row>
    <row r="14932">
      <c r="A14932" s="1">
        <v>14930.0</v>
      </c>
      <c r="B14932" s="1" t="s">
        <v>63</v>
      </c>
      <c r="C14932" s="1" t="s">
        <v>25532</v>
      </c>
      <c r="D14932" s="1" t="s">
        <v>11419</v>
      </c>
      <c r="E14932" s="1" t="s">
        <v>11420</v>
      </c>
      <c r="F14932" s="1" t="s">
        <v>67</v>
      </c>
      <c r="G14932" s="1" t="s">
        <v>17</v>
      </c>
      <c r="H14932" s="1">
        <v>45.0</v>
      </c>
      <c r="I14932" s="3">
        <v>44085.229166666664</v>
      </c>
      <c r="J14932" s="1">
        <v>0.880259158819296</v>
      </c>
      <c r="K14932" s="1" t="s">
        <v>24</v>
      </c>
      <c r="M14932" s="3">
        <v>44085.26015032407</v>
      </c>
    </row>
    <row r="14933">
      <c r="A14933" s="1">
        <v>14931.0</v>
      </c>
      <c r="B14933" s="1" t="s">
        <v>141</v>
      </c>
      <c r="C14933" s="1" t="s">
        <v>25533</v>
      </c>
      <c r="D14933" s="1" t="s">
        <v>7807</v>
      </c>
      <c r="E14933" s="1" t="s">
        <v>25534</v>
      </c>
      <c r="F14933" s="1" t="s">
        <v>175</v>
      </c>
      <c r="G14933" s="1" t="s">
        <v>89</v>
      </c>
      <c r="H14933" s="1">
        <v>45.0</v>
      </c>
      <c r="I14933" s="3">
        <v>44074.29620684028</v>
      </c>
      <c r="J14933" s="1">
        <v>0.98622929746836</v>
      </c>
      <c r="K14933" s="1" t="s">
        <v>46</v>
      </c>
      <c r="M14933" s="3">
        <v>44074.331161064816</v>
      </c>
    </row>
    <row r="14934">
      <c r="A14934" s="1">
        <v>14932.0</v>
      </c>
      <c r="B14934" s="1" t="s">
        <v>1609</v>
      </c>
      <c r="C14934" s="1" t="s">
        <v>25535</v>
      </c>
      <c r="D14934" s="1" t="s">
        <v>1103</v>
      </c>
      <c r="E14934" s="1" t="s">
        <v>25536</v>
      </c>
      <c r="F14934" s="1" t="s">
        <v>1613</v>
      </c>
      <c r="G14934" s="1" t="s">
        <v>89</v>
      </c>
      <c r="H14934" s="1">
        <v>45.0</v>
      </c>
      <c r="I14934" s="3">
        <v>44189.60046637731</v>
      </c>
      <c r="J14934" s="1">
        <v>13.3266384138383</v>
      </c>
      <c r="K14934" s="1" t="s">
        <v>56</v>
      </c>
      <c r="L14934" s="1" t="s">
        <v>1614</v>
      </c>
      <c r="M14934" s="3">
        <v>44189.64827802083</v>
      </c>
    </row>
    <row r="14935">
      <c r="A14935" s="1">
        <v>14933.0</v>
      </c>
      <c r="B14935" s="1" t="s">
        <v>150</v>
      </c>
      <c r="C14935" s="1" t="s">
        <v>25537</v>
      </c>
      <c r="D14935" s="1" t="s">
        <v>121</v>
      </c>
      <c r="E14935" s="1" t="s">
        <v>25538</v>
      </c>
      <c r="F14935" s="1" t="s">
        <v>153</v>
      </c>
      <c r="G14935" s="1" t="s">
        <v>39</v>
      </c>
      <c r="H14935" s="1">
        <v>45.0</v>
      </c>
      <c r="I14935" s="3">
        <v>44149.3125</v>
      </c>
      <c r="J14935" s="1">
        <v>2.25246199349625</v>
      </c>
      <c r="K14935" s="1" t="s">
        <v>62</v>
      </c>
      <c r="M14935" s="3">
        <v>44149.33661200231</v>
      </c>
    </row>
    <row r="14936">
      <c r="A14936" s="1">
        <v>14934.0</v>
      </c>
      <c r="B14936" s="1" t="s">
        <v>2084</v>
      </c>
      <c r="C14936" s="1" t="s">
        <v>25539</v>
      </c>
      <c r="D14936" s="1" t="s">
        <v>1036</v>
      </c>
      <c r="E14936" s="1" t="s">
        <v>2086</v>
      </c>
      <c r="F14936" s="1" t="s">
        <v>2087</v>
      </c>
      <c r="G14936" s="1" t="s">
        <v>35</v>
      </c>
      <c r="H14936" s="1">
        <v>45.0</v>
      </c>
      <c r="I14936" s="3">
        <v>44201.333333333336</v>
      </c>
      <c r="J14936" s="1">
        <v>1.66846053544667</v>
      </c>
      <c r="K14936" s="1" t="s">
        <v>601</v>
      </c>
      <c r="L14936" s="1" t="s">
        <v>1547</v>
      </c>
      <c r="M14936" s="3">
        <v>44201.35238752315</v>
      </c>
    </row>
    <row r="14937">
      <c r="A14937" s="1">
        <v>14935.0</v>
      </c>
      <c r="B14937" s="1" t="s">
        <v>5034</v>
      </c>
      <c r="C14937" s="1" t="s">
        <v>25540</v>
      </c>
      <c r="D14937" s="1" t="s">
        <v>3465</v>
      </c>
      <c r="E14937" s="1" t="s">
        <v>12921</v>
      </c>
      <c r="F14937" s="1" t="s">
        <v>5037</v>
      </c>
      <c r="G14937" s="1" t="s">
        <v>35</v>
      </c>
      <c r="H14937" s="1">
        <v>45.0</v>
      </c>
      <c r="I14937" s="3">
        <v>43761.416666666664</v>
      </c>
      <c r="J14937" s="1">
        <v>1.99216476758369</v>
      </c>
      <c r="K14937" s="1" t="s">
        <v>24</v>
      </c>
      <c r="M14937" s="3">
        <v>43761.44780475694</v>
      </c>
    </row>
    <row r="14938">
      <c r="A14938" s="1">
        <v>14936.0</v>
      </c>
      <c r="B14938" s="1" t="s">
        <v>590</v>
      </c>
      <c r="C14938" s="1" t="s">
        <v>25541</v>
      </c>
      <c r="D14938" s="1" t="s">
        <v>3943</v>
      </c>
      <c r="E14938" s="1" t="s">
        <v>13446</v>
      </c>
      <c r="F14938" s="1" t="s">
        <v>594</v>
      </c>
      <c r="G14938" s="1" t="s">
        <v>17</v>
      </c>
      <c r="H14938" s="1">
        <v>45.0</v>
      </c>
      <c r="I14938" s="3">
        <v>44067.333333333336</v>
      </c>
      <c r="J14938" s="1">
        <v>2.92796568305031</v>
      </c>
      <c r="K14938" s="1" t="s">
        <v>511</v>
      </c>
      <c r="M14938" s="3">
        <v>44067.37572224537</v>
      </c>
    </row>
    <row r="14939">
      <c r="A14939" s="1">
        <v>14937.0</v>
      </c>
      <c r="B14939" s="1" t="s">
        <v>901</v>
      </c>
      <c r="C14939" s="1" t="s">
        <v>25542</v>
      </c>
      <c r="D14939" s="1" t="s">
        <v>5101</v>
      </c>
      <c r="E14939" s="1" t="s">
        <v>5862</v>
      </c>
      <c r="F14939" s="1" t="s">
        <v>904</v>
      </c>
      <c r="G14939" s="1" t="s">
        <v>35</v>
      </c>
      <c r="H14939" s="1">
        <v>45.0</v>
      </c>
      <c r="I14939" s="3">
        <v>43557.416666666664</v>
      </c>
      <c r="J14939" s="1">
        <v>1.40936366688759</v>
      </c>
      <c r="K14939" s="1" t="s">
        <v>24</v>
      </c>
      <c r="M14939" s="3">
        <v>43557.46256525463</v>
      </c>
    </row>
    <row r="14940">
      <c r="A14940" s="1">
        <v>14938.0</v>
      </c>
      <c r="B14940" s="1" t="s">
        <v>811</v>
      </c>
      <c r="C14940" s="1" t="s">
        <v>25543</v>
      </c>
      <c r="D14940" s="1" t="s">
        <v>925</v>
      </c>
      <c r="E14940" s="1" t="s">
        <v>8542</v>
      </c>
      <c r="F14940" s="1" t="s">
        <v>815</v>
      </c>
      <c r="G14940" s="1" t="s">
        <v>17</v>
      </c>
      <c r="H14940" s="1">
        <v>45.0</v>
      </c>
      <c r="I14940" s="3">
        <v>43735.166666666664</v>
      </c>
      <c r="J14940" s="1">
        <v>1.18179452209867</v>
      </c>
      <c r="K14940" s="1" t="s">
        <v>18</v>
      </c>
      <c r="M14940" s="3">
        <v>43735.199618819446</v>
      </c>
    </row>
    <row r="14941">
      <c r="A14941" s="1">
        <v>14939.0</v>
      </c>
      <c r="B14941" s="1" t="s">
        <v>73</v>
      </c>
      <c r="C14941" s="1" t="s">
        <v>25544</v>
      </c>
      <c r="D14941" s="1" t="s">
        <v>8582</v>
      </c>
      <c r="E14941" s="1" t="s">
        <v>12550</v>
      </c>
      <c r="F14941" s="1" t="s">
        <v>77</v>
      </c>
      <c r="G14941" s="1" t="s">
        <v>17</v>
      </c>
      <c r="H14941" s="1">
        <v>45.0</v>
      </c>
      <c r="I14941" s="3">
        <v>44181.645833333336</v>
      </c>
      <c r="J14941" s="1">
        <v>2.12815793019192</v>
      </c>
      <c r="K14941" s="1" t="s">
        <v>24</v>
      </c>
      <c r="L14941" s="1" t="s">
        <v>940</v>
      </c>
      <c r="M14941" s="3">
        <v>44181.67871075231</v>
      </c>
    </row>
    <row r="14942">
      <c r="A14942" s="1">
        <v>14940.0</v>
      </c>
      <c r="B14942" s="1" t="s">
        <v>1299</v>
      </c>
      <c r="C14942" s="1" t="s">
        <v>25545</v>
      </c>
      <c r="D14942" s="1" t="s">
        <v>1301</v>
      </c>
      <c r="E14942" s="1" t="s">
        <v>1302</v>
      </c>
      <c r="F14942" s="1" t="s">
        <v>1303</v>
      </c>
      <c r="G14942" s="1" t="s">
        <v>17</v>
      </c>
      <c r="H14942" s="1">
        <v>45.0</v>
      </c>
      <c r="I14942" s="3">
        <v>44217.5625</v>
      </c>
      <c r="J14942" s="1">
        <v>2.24073478730658</v>
      </c>
      <c r="K14942" s="1" t="s">
        <v>56</v>
      </c>
      <c r="L14942" s="1" t="s">
        <v>113</v>
      </c>
      <c r="M14942" s="3">
        <v>44217.59270393519</v>
      </c>
    </row>
    <row r="14943">
      <c r="A14943" s="1">
        <v>14941.0</v>
      </c>
      <c r="B14943" s="1" t="s">
        <v>1516</v>
      </c>
      <c r="C14943" s="1" t="s">
        <v>25546</v>
      </c>
      <c r="D14943" s="1" t="s">
        <v>5167</v>
      </c>
      <c r="E14943" s="1" t="s">
        <v>5168</v>
      </c>
      <c r="F14943" s="1" t="s">
        <v>1519</v>
      </c>
      <c r="G14943" s="1" t="s">
        <v>17</v>
      </c>
      <c r="H14943" s="1">
        <v>45.0</v>
      </c>
      <c r="I14943" s="3">
        <v>44098.625</v>
      </c>
      <c r="J14943" s="1">
        <v>0.939708469425017</v>
      </c>
      <c r="K14943" s="1" t="s">
        <v>689</v>
      </c>
      <c r="M14943" s="3">
        <v>44098.6417628125</v>
      </c>
    </row>
    <row r="14944">
      <c r="A14944" s="1">
        <v>14942.0</v>
      </c>
      <c r="B14944" s="1" t="s">
        <v>9234</v>
      </c>
      <c r="C14944" s="1" t="s">
        <v>25547</v>
      </c>
      <c r="D14944" s="1" t="s">
        <v>8269</v>
      </c>
      <c r="E14944" s="1" t="s">
        <v>25548</v>
      </c>
      <c r="F14944" s="1" t="s">
        <v>9237</v>
      </c>
      <c r="G14944" s="1" t="s">
        <v>89</v>
      </c>
      <c r="H14944" s="1">
        <v>45.0</v>
      </c>
      <c r="I14944" s="3">
        <v>44058.36557962963</v>
      </c>
      <c r="J14944" s="1">
        <v>2.84895943067555</v>
      </c>
      <c r="K14944" s="1" t="s">
        <v>18</v>
      </c>
      <c r="M14944" s="3">
        <v>44058.39269015046</v>
      </c>
    </row>
    <row r="14945">
      <c r="A14945" s="1">
        <v>14943.0</v>
      </c>
      <c r="B14945" s="1" t="s">
        <v>114</v>
      </c>
      <c r="C14945" s="1" t="s">
        <v>25549</v>
      </c>
      <c r="D14945" s="1" t="s">
        <v>305</v>
      </c>
      <c r="E14945" s="1" t="s">
        <v>2716</v>
      </c>
      <c r="F14945" s="1" t="s">
        <v>118</v>
      </c>
      <c r="G14945" s="1" t="s">
        <v>17</v>
      </c>
      <c r="H14945" s="1">
        <v>45.0</v>
      </c>
      <c r="I14945" s="3">
        <v>43993.270833333336</v>
      </c>
      <c r="J14945" s="1">
        <v>0.872879517878809</v>
      </c>
      <c r="K14945" s="1" t="s">
        <v>24</v>
      </c>
      <c r="L14945" s="1" t="s">
        <v>1006</v>
      </c>
      <c r="M14945" s="3">
        <v>43993.29983087963</v>
      </c>
    </row>
    <row r="14946">
      <c r="A14946" s="1">
        <v>14944.0</v>
      </c>
      <c r="B14946" s="1" t="s">
        <v>303</v>
      </c>
      <c r="C14946" s="1" t="s">
        <v>25550</v>
      </c>
      <c r="D14946" s="1" t="s">
        <v>305</v>
      </c>
      <c r="E14946" s="1" t="s">
        <v>7657</v>
      </c>
      <c r="F14946" s="1" t="s">
        <v>307</v>
      </c>
      <c r="G14946" s="1" t="s">
        <v>17</v>
      </c>
      <c r="H14946" s="1">
        <v>45.0</v>
      </c>
      <c r="I14946" s="3">
        <v>44221.229166666664</v>
      </c>
      <c r="J14946" s="1">
        <v>1.90656591046282</v>
      </c>
      <c r="K14946" s="1" t="s">
        <v>24</v>
      </c>
      <c r="M14946" s="3">
        <v>44221.25980319444</v>
      </c>
    </row>
    <row r="14947">
      <c r="A14947" s="1">
        <v>14945.0</v>
      </c>
      <c r="B14947" s="1" t="s">
        <v>278</v>
      </c>
      <c r="C14947" s="1" t="s">
        <v>25551</v>
      </c>
      <c r="D14947" s="1" t="s">
        <v>21</v>
      </c>
      <c r="E14947" s="1" t="s">
        <v>4438</v>
      </c>
      <c r="F14947" s="1" t="s">
        <v>281</v>
      </c>
      <c r="G14947" s="1" t="s">
        <v>35</v>
      </c>
      <c r="H14947" s="1">
        <v>45.0</v>
      </c>
      <c r="I14947" s="3">
        <v>44214.3125</v>
      </c>
      <c r="J14947" s="1">
        <v>1.86233187693624</v>
      </c>
      <c r="K14947" s="1" t="s">
        <v>24</v>
      </c>
      <c r="M14947" s="3">
        <v>44214.34013251158</v>
      </c>
    </row>
    <row r="14948">
      <c r="A14948" s="1">
        <v>14946.0</v>
      </c>
      <c r="B14948" s="1" t="s">
        <v>136</v>
      </c>
      <c r="C14948" s="1" t="s">
        <v>25552</v>
      </c>
      <c r="D14948" s="1" t="s">
        <v>396</v>
      </c>
      <c r="E14948" s="1" t="s">
        <v>6295</v>
      </c>
      <c r="F14948" s="1" t="s">
        <v>140</v>
      </c>
      <c r="G14948" s="1" t="s">
        <v>17</v>
      </c>
      <c r="H14948" s="1">
        <v>45.0</v>
      </c>
      <c r="I14948" s="3">
        <v>43689.291666666664</v>
      </c>
      <c r="J14948" s="1">
        <v>1.98038714569829</v>
      </c>
      <c r="K14948" s="1" t="s">
        <v>18</v>
      </c>
      <c r="M14948" s="3">
        <v>43689.351425810186</v>
      </c>
    </row>
    <row r="14949">
      <c r="A14949" s="1">
        <v>14947.0</v>
      </c>
      <c r="B14949" s="1" t="s">
        <v>3945</v>
      </c>
      <c r="C14949" s="1" t="s">
        <v>25553</v>
      </c>
      <c r="D14949" s="1" t="s">
        <v>1232</v>
      </c>
      <c r="E14949" s="1" t="s">
        <v>25554</v>
      </c>
      <c r="F14949" s="1" t="s">
        <v>3948</v>
      </c>
      <c r="G14949" s="1" t="s">
        <v>39</v>
      </c>
      <c r="H14949" s="1">
        <v>45.0</v>
      </c>
      <c r="I14949" s="3">
        <v>43993.25</v>
      </c>
      <c r="J14949" s="1">
        <v>0.998773477619134</v>
      </c>
      <c r="K14949" s="1" t="s">
        <v>24</v>
      </c>
      <c r="M14949" s="3">
        <v>43993.27783328704</v>
      </c>
    </row>
    <row r="14950">
      <c r="A14950" s="1">
        <v>14948.0</v>
      </c>
      <c r="B14950" s="1" t="s">
        <v>136</v>
      </c>
      <c r="C14950" s="1" t="s">
        <v>25555</v>
      </c>
      <c r="D14950" s="1" t="s">
        <v>138</v>
      </c>
      <c r="E14950" s="1" t="s">
        <v>6868</v>
      </c>
      <c r="F14950" s="1" t="s">
        <v>140</v>
      </c>
      <c r="G14950" s="1" t="s">
        <v>17</v>
      </c>
      <c r="H14950" s="1">
        <v>45.0</v>
      </c>
      <c r="I14950" s="3">
        <v>44161.291666666664</v>
      </c>
      <c r="J14950" s="1">
        <v>3.59885698996159</v>
      </c>
      <c r="K14950" s="1" t="s">
        <v>18</v>
      </c>
      <c r="M14950" s="3">
        <v>44161.32203340278</v>
      </c>
    </row>
    <row r="14951">
      <c r="A14951" s="1">
        <v>14949.0</v>
      </c>
      <c r="B14951" s="1" t="s">
        <v>727</v>
      </c>
      <c r="C14951" s="1" t="s">
        <v>25556</v>
      </c>
      <c r="D14951" s="1" t="s">
        <v>701</v>
      </c>
      <c r="E14951" s="1" t="s">
        <v>4135</v>
      </c>
      <c r="F14951" s="1" t="s">
        <v>731</v>
      </c>
      <c r="G14951" s="1" t="s">
        <v>35</v>
      </c>
      <c r="H14951" s="1">
        <v>45.0</v>
      </c>
      <c r="I14951" s="3">
        <v>44140.65625</v>
      </c>
      <c r="J14951" s="1">
        <v>3.73440085634508</v>
      </c>
      <c r="K14951" s="1" t="s">
        <v>24</v>
      </c>
      <c r="M14951" s="3">
        <v>44140.6921340625</v>
      </c>
    </row>
    <row r="14952">
      <c r="A14952" s="1">
        <v>14950.0</v>
      </c>
      <c r="B14952" s="1" t="s">
        <v>141</v>
      </c>
      <c r="C14952" s="1" t="s">
        <v>25557</v>
      </c>
      <c r="D14952" s="1" t="s">
        <v>37</v>
      </c>
      <c r="E14952" s="1" t="s">
        <v>25558</v>
      </c>
      <c r="F14952" s="1" t="s">
        <v>144</v>
      </c>
      <c r="G14952" s="1" t="s">
        <v>89</v>
      </c>
      <c r="H14952" s="1">
        <v>45.0</v>
      </c>
      <c r="I14952" s="3">
        <v>44174.44277677083</v>
      </c>
      <c r="J14952" s="1">
        <v>0.0</v>
      </c>
      <c r="K14952" s="1" t="s">
        <v>46</v>
      </c>
      <c r="M14952" s="3">
        <v>44174.467391412036</v>
      </c>
    </row>
    <row r="14953">
      <c r="A14953" s="1">
        <v>14951.0</v>
      </c>
      <c r="B14953" s="1" t="s">
        <v>1272</v>
      </c>
      <c r="C14953" s="1" t="s">
        <v>25559</v>
      </c>
      <c r="D14953" s="1" t="s">
        <v>1274</v>
      </c>
      <c r="E14953" s="1" t="s">
        <v>25560</v>
      </c>
      <c r="F14953" s="1" t="s">
        <v>1276</v>
      </c>
      <c r="G14953" s="1" t="s">
        <v>17</v>
      </c>
      <c r="H14953" s="1">
        <v>45.0</v>
      </c>
      <c r="I14953" s="3">
        <v>44223.333333333336</v>
      </c>
      <c r="J14953" s="1">
        <v>0.975336339339543</v>
      </c>
      <c r="K14953" s="1" t="s">
        <v>62</v>
      </c>
      <c r="L14953" s="1" t="s">
        <v>129</v>
      </c>
      <c r="M14953" s="3">
        <v>44223.361841736114</v>
      </c>
    </row>
    <row r="14954">
      <c r="A14954" s="1">
        <v>14952.0</v>
      </c>
      <c r="B14954" s="1" t="s">
        <v>2877</v>
      </c>
      <c r="C14954" s="1" t="s">
        <v>25561</v>
      </c>
      <c r="D14954" s="1" t="s">
        <v>126</v>
      </c>
      <c r="E14954" s="1" t="s">
        <v>25562</v>
      </c>
      <c r="F14954" s="1" t="s">
        <v>2881</v>
      </c>
      <c r="G14954" s="1" t="s">
        <v>89</v>
      </c>
      <c r="H14954" s="1">
        <v>45.0</v>
      </c>
      <c r="I14954" s="3">
        <v>44093.30159072917</v>
      </c>
      <c r="J14954" s="1">
        <v>2.92931739067693</v>
      </c>
      <c r="K14954" s="1" t="s">
        <v>62</v>
      </c>
      <c r="M14954" s="3">
        <v>44093.337374236115</v>
      </c>
    </row>
    <row r="14955">
      <c r="A14955" s="1">
        <v>14953.0</v>
      </c>
      <c r="B14955" s="1" t="s">
        <v>73</v>
      </c>
      <c r="C14955" s="1" t="s">
        <v>25563</v>
      </c>
      <c r="D14955" s="1" t="s">
        <v>1595</v>
      </c>
      <c r="E14955" s="1" t="s">
        <v>1596</v>
      </c>
      <c r="F14955" s="1" t="s">
        <v>77</v>
      </c>
      <c r="G14955" s="1" t="s">
        <v>35</v>
      </c>
      <c r="H14955" s="1">
        <v>45.0</v>
      </c>
      <c r="I14955" s="3">
        <v>43472.291666666664</v>
      </c>
      <c r="J14955" s="1">
        <v>2.17380627231647</v>
      </c>
      <c r="K14955" s="1" t="s">
        <v>24</v>
      </c>
      <c r="M14955" s="3">
        <v>43472.34236365741</v>
      </c>
    </row>
    <row r="14956">
      <c r="A14956" s="1">
        <v>14954.0</v>
      </c>
      <c r="B14956" s="1" t="s">
        <v>9069</v>
      </c>
      <c r="C14956" s="1" t="s">
        <v>25564</v>
      </c>
      <c r="D14956" s="1" t="s">
        <v>37</v>
      </c>
      <c r="E14956" s="1" t="s">
        <v>25565</v>
      </c>
      <c r="F14956" s="1" t="s">
        <v>9072</v>
      </c>
      <c r="G14956" s="1" t="s">
        <v>39</v>
      </c>
      <c r="H14956" s="1">
        <v>45.0</v>
      </c>
      <c r="I14956" s="3">
        <v>44207.354166666664</v>
      </c>
      <c r="J14956" s="1">
        <v>3.15810868882044</v>
      </c>
      <c r="K14956" s="1" t="s">
        <v>18</v>
      </c>
      <c r="L14956" s="1" t="s">
        <v>2972</v>
      </c>
      <c r="M14956" s="3">
        <v>44207.378736770836</v>
      </c>
    </row>
    <row r="14957">
      <c r="A14957" s="1">
        <v>14955.0</v>
      </c>
      <c r="B14957" s="1" t="s">
        <v>136</v>
      </c>
      <c r="C14957" s="1" t="s">
        <v>25566</v>
      </c>
      <c r="D14957" s="1" t="s">
        <v>396</v>
      </c>
      <c r="E14957" s="1" t="s">
        <v>6295</v>
      </c>
      <c r="F14957" s="1" t="s">
        <v>140</v>
      </c>
      <c r="G14957" s="1" t="s">
        <v>17</v>
      </c>
      <c r="H14957" s="1">
        <v>45.0</v>
      </c>
      <c r="I14957" s="3">
        <v>43686.291666666664</v>
      </c>
      <c r="J14957" s="1">
        <v>2.27934935744729</v>
      </c>
      <c r="K14957" s="1" t="s">
        <v>18</v>
      </c>
      <c r="M14957" s="3">
        <v>43686.345707962966</v>
      </c>
    </row>
    <row r="14958">
      <c r="A14958" s="1">
        <v>14956.0</v>
      </c>
      <c r="B14958" s="1" t="s">
        <v>389</v>
      </c>
      <c r="C14958" s="1" t="s">
        <v>25567</v>
      </c>
      <c r="D14958" s="1" t="s">
        <v>588</v>
      </c>
      <c r="E14958" s="1" t="s">
        <v>3842</v>
      </c>
      <c r="F14958" s="1" t="s">
        <v>393</v>
      </c>
      <c r="G14958" s="1" t="s">
        <v>17</v>
      </c>
      <c r="H14958" s="1">
        <v>45.0</v>
      </c>
      <c r="I14958" s="3">
        <v>44023.333333333336</v>
      </c>
      <c r="J14958" s="1">
        <v>11.2880303711549</v>
      </c>
      <c r="K14958" s="1" t="s">
        <v>18</v>
      </c>
      <c r="M14958" s="3">
        <v>44023.42424050926</v>
      </c>
    </row>
    <row r="14959">
      <c r="A14959" s="1">
        <v>14957.0</v>
      </c>
      <c r="B14959" s="1" t="s">
        <v>957</v>
      </c>
      <c r="C14959" s="1" t="s">
        <v>25568</v>
      </c>
      <c r="D14959" s="1" t="s">
        <v>156</v>
      </c>
      <c r="E14959" s="1" t="s">
        <v>2854</v>
      </c>
      <c r="F14959" s="1" t="s">
        <v>961</v>
      </c>
      <c r="G14959" s="1" t="s">
        <v>17</v>
      </c>
      <c r="H14959" s="1">
        <v>45.0</v>
      </c>
      <c r="I14959" s="3">
        <v>44048.6875</v>
      </c>
      <c r="J14959" s="1">
        <v>2.52702667442814</v>
      </c>
      <c r="K14959" s="1" t="s">
        <v>24</v>
      </c>
      <c r="M14959" s="3">
        <v>44048.718689444446</v>
      </c>
    </row>
    <row r="14960">
      <c r="A14960" s="1">
        <v>14958.0</v>
      </c>
      <c r="B14960" s="1" t="s">
        <v>2222</v>
      </c>
      <c r="C14960" s="1" t="s">
        <v>25569</v>
      </c>
      <c r="D14960" s="1" t="s">
        <v>764</v>
      </c>
      <c r="E14960" s="1" t="s">
        <v>5247</v>
      </c>
      <c r="F14960" s="1" t="s">
        <v>2225</v>
      </c>
      <c r="G14960" s="1" t="s">
        <v>17</v>
      </c>
      <c r="H14960" s="1">
        <v>45.0</v>
      </c>
      <c r="I14960" s="3">
        <v>43914.208333333336</v>
      </c>
      <c r="J14960" s="1">
        <v>2.65435258216924</v>
      </c>
      <c r="K14960" s="1" t="s">
        <v>56</v>
      </c>
      <c r="M14960" s="3">
        <v>43914.26765983796</v>
      </c>
    </row>
    <row r="14961">
      <c r="A14961" s="1">
        <v>14959.0</v>
      </c>
      <c r="B14961" s="1" t="s">
        <v>1289</v>
      </c>
      <c r="C14961" s="1" t="s">
        <v>25570</v>
      </c>
      <c r="D14961" s="1" t="s">
        <v>2464</v>
      </c>
      <c r="E14961" s="1" t="s">
        <v>25571</v>
      </c>
      <c r="F14961" s="1" t="s">
        <v>1293</v>
      </c>
      <c r="G14961" s="1" t="s">
        <v>39</v>
      </c>
      <c r="H14961" s="1">
        <v>45.0</v>
      </c>
      <c r="I14961" s="3">
        <v>44051.66736111111</v>
      </c>
      <c r="J14961" s="1">
        <v>0.434237900576606</v>
      </c>
      <c r="K14961" s="1" t="s">
        <v>24</v>
      </c>
      <c r="M14961" s="3">
        <v>44051.69738306713</v>
      </c>
    </row>
    <row r="14962">
      <c r="A14962" s="1">
        <v>14960.0</v>
      </c>
      <c r="B14962" s="1" t="s">
        <v>12437</v>
      </c>
      <c r="C14962" s="1" t="s">
        <v>25572</v>
      </c>
      <c r="D14962" s="1" t="s">
        <v>1637</v>
      </c>
      <c r="E14962" s="1" t="s">
        <v>25573</v>
      </c>
      <c r="F14962" s="1" t="s">
        <v>12440</v>
      </c>
      <c r="G14962" s="1" t="s">
        <v>39</v>
      </c>
      <c r="H14962" s="1">
        <v>45.0</v>
      </c>
      <c r="I14962" s="3">
        <v>44138.625</v>
      </c>
      <c r="J14962" s="1">
        <v>0.534649631428324</v>
      </c>
      <c r="K14962" s="1" t="s">
        <v>46</v>
      </c>
      <c r="L14962" s="1" t="s">
        <v>47</v>
      </c>
      <c r="M14962" s="3">
        <v>44138.66175960648</v>
      </c>
    </row>
    <row r="14963">
      <c r="A14963" s="1">
        <v>14961.0</v>
      </c>
      <c r="B14963" s="1" t="s">
        <v>896</v>
      </c>
      <c r="C14963" s="1" t="s">
        <v>25574</v>
      </c>
      <c r="D14963" s="1" t="s">
        <v>898</v>
      </c>
      <c r="E14963" s="1" t="s">
        <v>3899</v>
      </c>
      <c r="F14963" s="1" t="s">
        <v>900</v>
      </c>
      <c r="G14963" s="1" t="s">
        <v>17</v>
      </c>
      <c r="H14963" s="1">
        <v>45.0</v>
      </c>
      <c r="I14963" s="3">
        <v>44082.291666666664</v>
      </c>
      <c r="J14963" s="1">
        <v>0.806330826304865</v>
      </c>
      <c r="K14963" s="1" t="s">
        <v>24</v>
      </c>
      <c r="L14963" s="1" t="s">
        <v>741</v>
      </c>
      <c r="M14963" s="3">
        <v>44082.331377002316</v>
      </c>
    </row>
    <row r="14964">
      <c r="A14964" s="1">
        <v>14962.0</v>
      </c>
      <c r="B14964" s="1" t="s">
        <v>9429</v>
      </c>
      <c r="C14964" s="1" t="s">
        <v>25575</v>
      </c>
      <c r="D14964" s="1" t="s">
        <v>253</v>
      </c>
      <c r="E14964" s="1" t="s">
        <v>25576</v>
      </c>
      <c r="F14964" s="1" t="s">
        <v>9432</v>
      </c>
      <c r="G14964" s="1" t="s">
        <v>39</v>
      </c>
      <c r="H14964" s="1">
        <v>45.0</v>
      </c>
      <c r="I14964" s="3">
        <v>43857.708333333336</v>
      </c>
      <c r="J14964" s="1">
        <v>1.94473163858431</v>
      </c>
      <c r="K14964" s="1" t="s">
        <v>24</v>
      </c>
      <c r="M14964" s="3">
        <v>43857.72992528935</v>
      </c>
    </row>
    <row r="14965">
      <c r="A14965" s="1">
        <v>14963.0</v>
      </c>
      <c r="B14965" s="1" t="s">
        <v>136</v>
      </c>
      <c r="C14965" s="1" t="s">
        <v>25577</v>
      </c>
      <c r="D14965" s="1" t="s">
        <v>138</v>
      </c>
      <c r="E14965" s="1" t="s">
        <v>146</v>
      </c>
      <c r="F14965" s="1" t="s">
        <v>140</v>
      </c>
      <c r="G14965" s="1" t="s">
        <v>17</v>
      </c>
      <c r="H14965" s="1">
        <v>45.0</v>
      </c>
      <c r="I14965" s="3">
        <v>44124.291666666664</v>
      </c>
      <c r="J14965" s="1">
        <v>2.29898925499072</v>
      </c>
      <c r="K14965" s="1" t="s">
        <v>18</v>
      </c>
      <c r="M14965" s="3">
        <v>44124.322863298614</v>
      </c>
    </row>
    <row r="14966">
      <c r="A14966" s="1">
        <v>14964.0</v>
      </c>
      <c r="B14966" s="1" t="s">
        <v>63</v>
      </c>
      <c r="C14966" s="1" t="s">
        <v>25578</v>
      </c>
      <c r="D14966" s="1" t="s">
        <v>65</v>
      </c>
      <c r="E14966" s="1" t="s">
        <v>3334</v>
      </c>
      <c r="F14966" s="1" t="s">
        <v>67</v>
      </c>
      <c r="G14966" s="1" t="s">
        <v>17</v>
      </c>
      <c r="H14966" s="1">
        <v>45.0</v>
      </c>
      <c r="I14966" s="3">
        <v>44122.229166666664</v>
      </c>
      <c r="J14966" s="1">
        <v>2.81069359942106</v>
      </c>
      <c r="K14966" s="1" t="s">
        <v>24</v>
      </c>
      <c r="M14966" s="3">
        <v>44122.34380606481</v>
      </c>
    </row>
    <row r="14967">
      <c r="A14967" s="1">
        <v>14965.0</v>
      </c>
      <c r="B14967" s="1" t="s">
        <v>2203</v>
      </c>
      <c r="C14967" s="1" t="s">
        <v>25579</v>
      </c>
      <c r="D14967" s="1" t="s">
        <v>182</v>
      </c>
      <c r="E14967" s="1" t="s">
        <v>3677</v>
      </c>
      <c r="F14967" s="1" t="s">
        <v>2206</v>
      </c>
      <c r="G14967" s="1" t="s">
        <v>35</v>
      </c>
      <c r="H14967" s="1">
        <v>45.0</v>
      </c>
      <c r="I14967" s="3">
        <v>44085.166666666664</v>
      </c>
      <c r="J14967" s="1">
        <v>1.91029881038895</v>
      </c>
      <c r="K14967" s="1" t="s">
        <v>46</v>
      </c>
      <c r="L14967" s="1" t="s">
        <v>2207</v>
      </c>
      <c r="M14967" s="3">
        <v>44085.2239984375</v>
      </c>
    </row>
    <row r="14968">
      <c r="A14968" s="1">
        <v>14966.0</v>
      </c>
      <c r="B14968" s="1" t="s">
        <v>2165</v>
      </c>
      <c r="C14968" s="1" t="s">
        <v>25580</v>
      </c>
      <c r="D14968" s="1" t="s">
        <v>12581</v>
      </c>
      <c r="E14968" s="1" t="s">
        <v>12582</v>
      </c>
      <c r="F14968" s="1" t="s">
        <v>2168</v>
      </c>
      <c r="G14968" s="1" t="s">
        <v>17</v>
      </c>
      <c r="H14968" s="1">
        <v>45.0</v>
      </c>
      <c r="I14968" s="3">
        <v>44246.145833333336</v>
      </c>
      <c r="J14968" s="1">
        <v>1.63626156985509</v>
      </c>
      <c r="K14968" s="1" t="s">
        <v>24</v>
      </c>
      <c r="L14968" s="1" t="s">
        <v>406</v>
      </c>
      <c r="M14968" s="3">
        <v>44246.37334203703</v>
      </c>
    </row>
    <row r="14969">
      <c r="A14969" s="1">
        <v>14967.0</v>
      </c>
      <c r="B14969" s="1" t="s">
        <v>401</v>
      </c>
      <c r="C14969" s="1" t="s">
        <v>25581</v>
      </c>
      <c r="D14969" s="1" t="s">
        <v>1053</v>
      </c>
      <c r="E14969" s="1" t="s">
        <v>25582</v>
      </c>
      <c r="F14969" s="1" t="s">
        <v>405</v>
      </c>
      <c r="G14969" s="1" t="s">
        <v>39</v>
      </c>
      <c r="H14969" s="1">
        <v>45.0</v>
      </c>
      <c r="I14969" s="3">
        <v>43735.75</v>
      </c>
      <c r="J14969" s="1">
        <v>1.43660271164657</v>
      </c>
      <c r="K14969" s="1" t="s">
        <v>24</v>
      </c>
      <c r="M14969" s="3">
        <v>43735.76964148148</v>
      </c>
    </row>
    <row r="14970">
      <c r="A14970" s="1">
        <v>14968.0</v>
      </c>
      <c r="B14970" s="1" t="s">
        <v>267</v>
      </c>
      <c r="C14970" s="1" t="s">
        <v>25583</v>
      </c>
      <c r="D14970" s="1" t="s">
        <v>269</v>
      </c>
      <c r="E14970" s="1" t="s">
        <v>9361</v>
      </c>
      <c r="F14970" s="1" t="s">
        <v>271</v>
      </c>
      <c r="G14970" s="1" t="s">
        <v>35</v>
      </c>
      <c r="H14970" s="1">
        <v>45.0</v>
      </c>
      <c r="I14970" s="3">
        <v>44243.25</v>
      </c>
      <c r="J14970" s="1">
        <v>2.05349354673557</v>
      </c>
      <c r="K14970" s="1" t="s">
        <v>56</v>
      </c>
      <c r="L14970" s="1" t="s">
        <v>272</v>
      </c>
      <c r="M14970" s="3">
        <v>44243.28088957176</v>
      </c>
    </row>
    <row r="14971">
      <c r="A14971" s="1">
        <v>14969.0</v>
      </c>
      <c r="B14971" s="1" t="s">
        <v>1315</v>
      </c>
      <c r="C14971" s="1" t="s">
        <v>25584</v>
      </c>
      <c r="D14971" s="1" t="s">
        <v>411</v>
      </c>
      <c r="E14971" s="1" t="s">
        <v>7500</v>
      </c>
      <c r="F14971" s="1" t="s">
        <v>1319</v>
      </c>
      <c r="G14971" s="1" t="s">
        <v>17</v>
      </c>
      <c r="H14971" s="1">
        <v>45.0</v>
      </c>
      <c r="I14971" s="3">
        <v>43789.541666666664</v>
      </c>
      <c r="J14971" s="1">
        <v>0.385601897274476</v>
      </c>
      <c r="K14971" s="1" t="s">
        <v>18</v>
      </c>
      <c r="M14971" s="3">
        <v>43789.59663431713</v>
      </c>
    </row>
    <row r="14972">
      <c r="A14972" s="1">
        <v>14970.0</v>
      </c>
      <c r="B14972" s="1" t="s">
        <v>394</v>
      </c>
      <c r="C14972" s="1" t="s">
        <v>25585</v>
      </c>
      <c r="D14972" s="1" t="s">
        <v>396</v>
      </c>
      <c r="E14972" s="1" t="s">
        <v>397</v>
      </c>
      <c r="F14972" s="1" t="s">
        <v>398</v>
      </c>
      <c r="G14972" s="1" t="s">
        <v>17</v>
      </c>
      <c r="H14972" s="1">
        <v>45.0</v>
      </c>
      <c r="I14972" s="3">
        <v>43691.625</v>
      </c>
      <c r="J14972" s="1">
        <v>1.08523802996598</v>
      </c>
      <c r="K14972" s="1" t="s">
        <v>83</v>
      </c>
      <c r="M14972" s="3">
        <v>43691.65763307871</v>
      </c>
    </row>
    <row r="14973">
      <c r="A14973" s="1">
        <v>14971.0</v>
      </c>
      <c r="B14973" s="1" t="s">
        <v>485</v>
      </c>
      <c r="C14973" s="1" t="s">
        <v>25586</v>
      </c>
      <c r="D14973" s="1" t="s">
        <v>1418</v>
      </c>
      <c r="E14973" s="1" t="s">
        <v>15645</v>
      </c>
      <c r="F14973" s="1" t="s">
        <v>489</v>
      </c>
      <c r="G14973" s="1" t="s">
        <v>17</v>
      </c>
      <c r="H14973" s="1">
        <v>45.0</v>
      </c>
      <c r="I14973" s="3">
        <v>43909.25</v>
      </c>
      <c r="J14973" s="1">
        <v>0.0606887341810742</v>
      </c>
      <c r="K14973" s="1" t="s">
        <v>166</v>
      </c>
      <c r="M14973" s="3">
        <v>43909.78462556713</v>
      </c>
    </row>
    <row r="14974">
      <c r="A14974" s="1">
        <v>14972.0</v>
      </c>
      <c r="B14974" s="1" t="s">
        <v>239</v>
      </c>
      <c r="C14974" s="1" t="s">
        <v>25587</v>
      </c>
      <c r="D14974" s="1" t="s">
        <v>121</v>
      </c>
      <c r="E14974" s="1" t="s">
        <v>25588</v>
      </c>
      <c r="F14974" s="1" t="s">
        <v>243</v>
      </c>
      <c r="G14974" s="1" t="s">
        <v>39</v>
      </c>
      <c r="H14974" s="1">
        <v>45.0</v>
      </c>
      <c r="I14974" s="3">
        <v>43979.5</v>
      </c>
      <c r="J14974" s="1">
        <v>1.43533503176708</v>
      </c>
      <c r="K14974" s="1" t="s">
        <v>46</v>
      </c>
      <c r="M14974" s="3">
        <v>43979.522861481484</v>
      </c>
    </row>
    <row r="14975">
      <c r="A14975" s="1">
        <v>14973.0</v>
      </c>
      <c r="B14975" s="1" t="s">
        <v>293</v>
      </c>
      <c r="C14975" s="1" t="s">
        <v>25589</v>
      </c>
      <c r="D14975" s="1" t="s">
        <v>588</v>
      </c>
      <c r="E14975" s="1" t="s">
        <v>7094</v>
      </c>
      <c r="F14975" s="1" t="s">
        <v>297</v>
      </c>
      <c r="G14975" s="1" t="s">
        <v>17</v>
      </c>
      <c r="H14975" s="1">
        <v>45.0</v>
      </c>
      <c r="I14975" s="3">
        <v>43818.541666666664</v>
      </c>
      <c r="J14975" s="1">
        <v>3.96198709467932</v>
      </c>
      <c r="K14975" s="1" t="s">
        <v>62</v>
      </c>
      <c r="M14975" s="3">
        <v>43818.54688099537</v>
      </c>
    </row>
    <row r="14976">
      <c r="A14976" s="1">
        <v>14974.0</v>
      </c>
      <c r="B14976" s="1" t="s">
        <v>5602</v>
      </c>
      <c r="C14976" s="1" t="s">
        <v>25590</v>
      </c>
      <c r="D14976" s="1" t="s">
        <v>2248</v>
      </c>
      <c r="E14976" s="1" t="s">
        <v>25591</v>
      </c>
      <c r="F14976" s="1" t="s">
        <v>5605</v>
      </c>
      <c r="G14976" s="1" t="s">
        <v>89</v>
      </c>
      <c r="H14976" s="1">
        <v>45.0</v>
      </c>
      <c r="I14976" s="3">
        <v>44218.68815084491</v>
      </c>
      <c r="J14976" s="1">
        <v>2.56594920967056</v>
      </c>
      <c r="K14976" s="1" t="s">
        <v>601</v>
      </c>
      <c r="L14976" s="1" t="s">
        <v>5606</v>
      </c>
      <c r="M14976" s="3">
        <v>44218.69984569444</v>
      </c>
    </row>
    <row r="14977">
      <c r="A14977" s="1">
        <v>14975.0</v>
      </c>
      <c r="B14977" s="1" t="s">
        <v>2080</v>
      </c>
      <c r="C14977" s="1" t="s">
        <v>25592</v>
      </c>
      <c r="D14977" s="1" t="s">
        <v>1653</v>
      </c>
      <c r="E14977" s="1" t="s">
        <v>2082</v>
      </c>
      <c r="F14977" s="1" t="s">
        <v>2083</v>
      </c>
      <c r="G14977" s="1" t="s">
        <v>17</v>
      </c>
      <c r="H14977" s="1">
        <v>45.0</v>
      </c>
      <c r="I14977" s="3">
        <v>43812.166666666664</v>
      </c>
      <c r="J14977" s="1">
        <v>4.87140628184722</v>
      </c>
      <c r="K14977" s="1" t="s">
        <v>166</v>
      </c>
      <c r="M14977" s="3">
        <v>43811.16108672454</v>
      </c>
    </row>
    <row r="14978">
      <c r="A14978" s="1">
        <v>14976.0</v>
      </c>
      <c r="B14978" s="1" t="s">
        <v>3172</v>
      </c>
      <c r="C14978" s="1" t="s">
        <v>25593</v>
      </c>
      <c r="D14978" s="1" t="s">
        <v>116</v>
      </c>
      <c r="E14978" s="1" t="s">
        <v>3174</v>
      </c>
      <c r="F14978" s="1" t="s">
        <v>3175</v>
      </c>
      <c r="G14978" s="1" t="s">
        <v>35</v>
      </c>
      <c r="H14978" s="1">
        <v>45.0</v>
      </c>
      <c r="I14978" s="3">
        <v>44193.291666666664</v>
      </c>
      <c r="J14978" s="1">
        <v>4.17630136411455</v>
      </c>
      <c r="K14978" s="1" t="s">
        <v>24</v>
      </c>
      <c r="L14978" s="1" t="s">
        <v>741</v>
      </c>
      <c r="M14978" s="3">
        <v>44193.327791180556</v>
      </c>
    </row>
    <row r="14979">
      <c r="A14979" s="1">
        <v>14977.0</v>
      </c>
      <c r="B14979" s="1" t="s">
        <v>582</v>
      </c>
      <c r="C14979" s="1" t="s">
        <v>25594</v>
      </c>
      <c r="D14979" s="1" t="s">
        <v>1029</v>
      </c>
      <c r="E14979" s="1" t="s">
        <v>3745</v>
      </c>
      <c r="F14979" s="1" t="s">
        <v>586</v>
      </c>
      <c r="G14979" s="1" t="s">
        <v>17</v>
      </c>
      <c r="H14979" s="1">
        <v>45.0</v>
      </c>
      <c r="I14979" s="3">
        <v>43817.25</v>
      </c>
      <c r="J14979" s="1">
        <v>2.66939077670694</v>
      </c>
      <c r="K14979" s="1" t="s">
        <v>24</v>
      </c>
      <c r="M14979" s="3">
        <v>43817.30212824074</v>
      </c>
    </row>
    <row r="14980">
      <c r="A14980" s="1">
        <v>14978.0</v>
      </c>
      <c r="B14980" s="1" t="s">
        <v>3945</v>
      </c>
      <c r="C14980" s="1" t="s">
        <v>25595</v>
      </c>
      <c r="D14980" s="1" t="s">
        <v>32</v>
      </c>
      <c r="E14980" s="1" t="s">
        <v>10164</v>
      </c>
      <c r="F14980" s="1" t="s">
        <v>3948</v>
      </c>
      <c r="G14980" s="1" t="s">
        <v>17</v>
      </c>
      <c r="H14980" s="1">
        <v>45.0</v>
      </c>
      <c r="I14980" s="3">
        <v>43830.583333333336</v>
      </c>
      <c r="J14980" s="1">
        <v>1.0679661479659</v>
      </c>
      <c r="K14980" s="1" t="s">
        <v>24</v>
      </c>
      <c r="M14980" s="3">
        <v>43830.59030766204</v>
      </c>
    </row>
    <row r="14981">
      <c r="A14981" s="1">
        <v>14979.0</v>
      </c>
      <c r="B14981" s="1" t="s">
        <v>777</v>
      </c>
      <c r="C14981" s="1" t="s">
        <v>25596</v>
      </c>
      <c r="D14981" s="1" t="s">
        <v>779</v>
      </c>
      <c r="E14981" s="1" t="s">
        <v>25597</v>
      </c>
      <c r="F14981" s="1" t="s">
        <v>781</v>
      </c>
      <c r="G14981" s="1" t="s">
        <v>17</v>
      </c>
      <c r="H14981" s="1">
        <v>45.0</v>
      </c>
      <c r="I14981" s="3">
        <v>43870.791666666664</v>
      </c>
      <c r="J14981" s="1">
        <v>0.315941944094417</v>
      </c>
      <c r="K14981" s="1" t="s">
        <v>18</v>
      </c>
      <c r="M14981" s="3">
        <v>43870.8423928125</v>
      </c>
    </row>
    <row r="14982">
      <c r="A14982" s="1">
        <v>14980.0</v>
      </c>
      <c r="B14982" s="1" t="s">
        <v>806</v>
      </c>
      <c r="C14982" s="1" t="s">
        <v>25598</v>
      </c>
      <c r="D14982" s="1" t="s">
        <v>2820</v>
      </c>
      <c r="E14982" s="1" t="s">
        <v>2821</v>
      </c>
      <c r="F14982" s="1" t="s">
        <v>810</v>
      </c>
      <c r="G14982" s="1" t="s">
        <v>35</v>
      </c>
      <c r="H14982" s="1">
        <v>45.0</v>
      </c>
      <c r="I14982" s="3">
        <v>43773.708333333336</v>
      </c>
      <c r="J14982" s="1">
        <v>1.54596000446788</v>
      </c>
      <c r="K14982" s="1" t="s">
        <v>24</v>
      </c>
      <c r="M14982" s="3">
        <v>43773.684504652774</v>
      </c>
    </row>
    <row r="14983">
      <c r="A14983" s="1">
        <v>14981.0</v>
      </c>
      <c r="B14983" s="1" t="s">
        <v>901</v>
      </c>
      <c r="C14983" s="1" t="s">
        <v>25599</v>
      </c>
      <c r="D14983" s="1" t="s">
        <v>148</v>
      </c>
      <c r="E14983" s="1" t="s">
        <v>7678</v>
      </c>
      <c r="F14983" s="1" t="s">
        <v>904</v>
      </c>
      <c r="G14983" s="1" t="s">
        <v>35</v>
      </c>
      <c r="H14983" s="1">
        <v>45.0</v>
      </c>
      <c r="I14983" s="3">
        <v>43684.708333333336</v>
      </c>
      <c r="J14983" s="1">
        <v>1.60891140186079</v>
      </c>
      <c r="K14983" s="1" t="s">
        <v>24</v>
      </c>
      <c r="M14983" s="3">
        <v>43660.78606453704</v>
      </c>
    </row>
    <row r="14984">
      <c r="A14984" s="1">
        <v>14982.0</v>
      </c>
      <c r="B14984" s="1" t="s">
        <v>3345</v>
      </c>
      <c r="C14984" s="1" t="s">
        <v>25600</v>
      </c>
      <c r="D14984" s="1" t="s">
        <v>588</v>
      </c>
      <c r="E14984" s="1" t="s">
        <v>3347</v>
      </c>
      <c r="F14984" s="1" t="s">
        <v>3348</v>
      </c>
      <c r="G14984" s="1" t="s">
        <v>17</v>
      </c>
      <c r="H14984" s="1">
        <v>45.0</v>
      </c>
      <c r="I14984" s="3">
        <v>43831.333333333336</v>
      </c>
      <c r="J14984" s="1">
        <v>6.08421633559918</v>
      </c>
      <c r="K14984" s="1" t="s">
        <v>62</v>
      </c>
      <c r="M14984" s="3">
        <v>43831.431195324076</v>
      </c>
    </row>
    <row r="14985">
      <c r="A14985" s="1">
        <v>14983.0</v>
      </c>
      <c r="B14985" s="1" t="s">
        <v>293</v>
      </c>
      <c r="C14985" s="1" t="s">
        <v>25601</v>
      </c>
      <c r="D14985" s="1" t="s">
        <v>906</v>
      </c>
      <c r="E14985" s="1" t="s">
        <v>6927</v>
      </c>
      <c r="F14985" s="1" t="s">
        <v>297</v>
      </c>
      <c r="G14985" s="1" t="s">
        <v>17</v>
      </c>
      <c r="H14985" s="1">
        <v>45.0</v>
      </c>
      <c r="I14985" s="3">
        <v>44251.708333333336</v>
      </c>
      <c r="J14985" s="1">
        <v>0.171720847092475</v>
      </c>
      <c r="K14985" s="1" t="s">
        <v>62</v>
      </c>
      <c r="L14985" s="1" t="s">
        <v>1188</v>
      </c>
      <c r="M14985" s="3">
        <v>44251.71874024306</v>
      </c>
    </row>
    <row r="14986">
      <c r="A14986" s="1">
        <v>14984.0</v>
      </c>
      <c r="B14986" s="1" t="s">
        <v>824</v>
      </c>
      <c r="C14986" s="1" t="s">
        <v>25602</v>
      </c>
      <c r="D14986" s="1" t="s">
        <v>3458</v>
      </c>
      <c r="E14986" s="1" t="s">
        <v>25603</v>
      </c>
      <c r="F14986" s="1" t="s">
        <v>827</v>
      </c>
      <c r="G14986" s="1" t="s">
        <v>89</v>
      </c>
      <c r="H14986" s="1">
        <v>45.0</v>
      </c>
      <c r="I14986" s="3">
        <v>43788.74063130787</v>
      </c>
      <c r="J14986" s="1">
        <v>2.6846082899391</v>
      </c>
      <c r="K14986" s="1" t="s">
        <v>18</v>
      </c>
      <c r="M14986" s="3">
        <v>43788.74878355324</v>
      </c>
    </row>
    <row r="14987">
      <c r="A14987" s="1">
        <v>14985.0</v>
      </c>
      <c r="B14987" s="1" t="s">
        <v>2998</v>
      </c>
      <c r="C14987" s="1" t="s">
        <v>25604</v>
      </c>
      <c r="D14987" s="1" t="s">
        <v>2979</v>
      </c>
      <c r="E14987" s="1" t="s">
        <v>25605</v>
      </c>
      <c r="F14987" s="1" t="s">
        <v>3001</v>
      </c>
      <c r="G14987" s="1" t="s">
        <v>39</v>
      </c>
      <c r="H14987" s="1">
        <v>45.0</v>
      </c>
      <c r="I14987" s="3">
        <v>44092.541666666664</v>
      </c>
      <c r="J14987" s="1">
        <v>1.31511095375157</v>
      </c>
      <c r="K14987" s="1" t="s">
        <v>159</v>
      </c>
      <c r="L14987" s="1" t="s">
        <v>495</v>
      </c>
      <c r="M14987" s="3">
        <v>44092.578153518516</v>
      </c>
    </row>
    <row r="14988">
      <c r="A14988" s="1">
        <v>14986.0</v>
      </c>
      <c r="B14988" s="1" t="s">
        <v>896</v>
      </c>
      <c r="C14988" s="1" t="s">
        <v>25606</v>
      </c>
      <c r="D14988" s="1" t="s">
        <v>2067</v>
      </c>
      <c r="E14988" s="1" t="s">
        <v>9707</v>
      </c>
      <c r="F14988" s="1" t="s">
        <v>900</v>
      </c>
      <c r="G14988" s="1" t="s">
        <v>17</v>
      </c>
      <c r="H14988" s="1">
        <v>45.0</v>
      </c>
      <c r="I14988" s="3">
        <v>44207.25</v>
      </c>
      <c r="J14988" s="1">
        <v>2.09613072849957</v>
      </c>
      <c r="K14988" s="1" t="s">
        <v>24</v>
      </c>
      <c r="L14988" s="1" t="s">
        <v>741</v>
      </c>
      <c r="M14988" s="3">
        <v>44207.26320422454</v>
      </c>
    </row>
    <row r="14989">
      <c r="A14989" s="1">
        <v>14987.0</v>
      </c>
      <c r="B14989" s="1" t="s">
        <v>303</v>
      </c>
      <c r="C14989" s="1" t="s">
        <v>25607</v>
      </c>
      <c r="D14989" s="1" t="s">
        <v>305</v>
      </c>
      <c r="E14989" s="1" t="s">
        <v>1713</v>
      </c>
      <c r="F14989" s="1" t="s">
        <v>307</v>
      </c>
      <c r="G14989" s="1" t="s">
        <v>17</v>
      </c>
      <c r="H14989" s="1">
        <v>45.0</v>
      </c>
      <c r="I14989" s="3">
        <v>43870.645833333336</v>
      </c>
      <c r="J14989" s="1">
        <v>1.64869219344598</v>
      </c>
      <c r="K14989" s="1" t="s">
        <v>24</v>
      </c>
      <c r="M14989" s="3">
        <v>43870.68337261574</v>
      </c>
    </row>
    <row r="14990">
      <c r="A14990" s="1">
        <v>14988.0</v>
      </c>
      <c r="B14990" s="1" t="s">
        <v>298</v>
      </c>
      <c r="C14990" s="1" t="s">
        <v>25608</v>
      </c>
      <c r="D14990" s="1" t="s">
        <v>3658</v>
      </c>
      <c r="E14990" s="1" t="s">
        <v>19583</v>
      </c>
      <c r="F14990" s="1" t="s">
        <v>302</v>
      </c>
      <c r="G14990" s="1" t="s">
        <v>35</v>
      </c>
      <c r="H14990" s="1">
        <v>45.0</v>
      </c>
      <c r="I14990" s="3">
        <v>43900.5</v>
      </c>
      <c r="J14990" s="1">
        <v>2.7232066326496</v>
      </c>
      <c r="K14990" s="1" t="s">
        <v>218</v>
      </c>
      <c r="M14990" s="3">
        <v>43900.520052719905</v>
      </c>
    </row>
    <row r="14991">
      <c r="A14991" s="1">
        <v>14989.0</v>
      </c>
      <c r="B14991" s="1" t="s">
        <v>1651</v>
      </c>
      <c r="C14991" s="1" t="s">
        <v>25609</v>
      </c>
      <c r="D14991" s="1" t="s">
        <v>5022</v>
      </c>
      <c r="E14991" s="1" t="s">
        <v>25610</v>
      </c>
      <c r="F14991" s="1" t="s">
        <v>1655</v>
      </c>
      <c r="G14991" s="1" t="s">
        <v>39</v>
      </c>
      <c r="H14991" s="1">
        <v>45.0</v>
      </c>
      <c r="I14991" s="3">
        <v>43818.75</v>
      </c>
      <c r="J14991" s="1">
        <v>1.09254786329409</v>
      </c>
      <c r="K14991" s="1" t="s">
        <v>24</v>
      </c>
      <c r="M14991" s="3">
        <v>43818.77581179398</v>
      </c>
    </row>
    <row r="14992">
      <c r="A14992" s="1">
        <v>14990.0</v>
      </c>
      <c r="B14992" s="1" t="s">
        <v>389</v>
      </c>
      <c r="C14992" s="1" t="s">
        <v>25611</v>
      </c>
      <c r="D14992" s="1" t="s">
        <v>588</v>
      </c>
      <c r="E14992" s="1" t="s">
        <v>14637</v>
      </c>
      <c r="F14992" s="1" t="s">
        <v>393</v>
      </c>
      <c r="G14992" s="1" t="s">
        <v>17</v>
      </c>
      <c r="H14992" s="1">
        <v>45.0</v>
      </c>
      <c r="I14992" s="3">
        <v>43929.333333333336</v>
      </c>
      <c r="J14992" s="1">
        <v>3.18228967196363</v>
      </c>
      <c r="K14992" s="1" t="s">
        <v>18</v>
      </c>
      <c r="M14992" s="3">
        <v>43929.39847667824</v>
      </c>
    </row>
    <row r="14993">
      <c r="A14993" s="1">
        <v>14991.0</v>
      </c>
      <c r="B14993" s="1" t="s">
        <v>319</v>
      </c>
      <c r="C14993" s="1" t="s">
        <v>25612</v>
      </c>
      <c r="D14993" s="1" t="s">
        <v>321</v>
      </c>
      <c r="E14993" s="1" t="s">
        <v>25613</v>
      </c>
      <c r="F14993" s="1" t="s">
        <v>323</v>
      </c>
      <c r="G14993" s="1" t="s">
        <v>39</v>
      </c>
      <c r="H14993" s="1">
        <v>45.0</v>
      </c>
      <c r="I14993" s="3">
        <v>43978.28125</v>
      </c>
      <c r="J14993" s="1">
        <v>2.33159971331759</v>
      </c>
      <c r="K14993" s="1" t="s">
        <v>24</v>
      </c>
      <c r="M14993" s="3">
        <v>43978.32098570602</v>
      </c>
    </row>
    <row r="14994">
      <c r="A14994" s="1">
        <v>14992.0</v>
      </c>
      <c r="B14994" s="1" t="s">
        <v>1031</v>
      </c>
      <c r="C14994" s="1" t="s">
        <v>25614</v>
      </c>
      <c r="D14994" s="1" t="s">
        <v>998</v>
      </c>
      <c r="E14994" s="1" t="s">
        <v>25615</v>
      </c>
      <c r="F14994" s="1" t="s">
        <v>1034</v>
      </c>
      <c r="G14994" s="1" t="s">
        <v>17</v>
      </c>
      <c r="H14994" s="1">
        <v>45.0</v>
      </c>
      <c r="I14994" s="3">
        <v>43894.385416666664</v>
      </c>
      <c r="J14994" s="1">
        <v>1.41669559501525</v>
      </c>
      <c r="K14994" s="1" t="s">
        <v>24</v>
      </c>
      <c r="M14994" s="3">
        <v>43894.416057662034</v>
      </c>
    </row>
    <row r="14995">
      <c r="A14995" s="1">
        <v>14993.0</v>
      </c>
      <c r="B14995" s="1" t="s">
        <v>853</v>
      </c>
      <c r="C14995" s="1" t="s">
        <v>25616</v>
      </c>
      <c r="D14995" s="1" t="s">
        <v>2013</v>
      </c>
      <c r="E14995" s="1" t="s">
        <v>3937</v>
      </c>
      <c r="F14995" s="1" t="s">
        <v>856</v>
      </c>
      <c r="G14995" s="1" t="s">
        <v>17</v>
      </c>
      <c r="H14995" s="1">
        <v>45.0</v>
      </c>
      <c r="I14995" s="3">
        <v>44022.541666666664</v>
      </c>
      <c r="J14995" s="1">
        <v>1.48805395752364</v>
      </c>
      <c r="K14995" s="1" t="s">
        <v>18</v>
      </c>
      <c r="M14995" s="3">
        <v>44022.580676446756</v>
      </c>
    </row>
    <row r="14996">
      <c r="A14996" s="1">
        <v>14994.0</v>
      </c>
      <c r="B14996" s="1" t="s">
        <v>1913</v>
      </c>
      <c r="C14996" s="1" t="s">
        <v>25617</v>
      </c>
      <c r="D14996" s="1" t="s">
        <v>1236</v>
      </c>
      <c r="E14996" s="1" t="s">
        <v>25618</v>
      </c>
      <c r="F14996" s="1" t="s">
        <v>1917</v>
      </c>
      <c r="G14996" s="1" t="s">
        <v>39</v>
      </c>
      <c r="H14996" s="1">
        <v>45.0</v>
      </c>
      <c r="I14996" s="3">
        <v>43700.708333333336</v>
      </c>
      <c r="J14996" s="1">
        <v>2.87233372972574</v>
      </c>
      <c r="K14996" s="1" t="s">
        <v>166</v>
      </c>
      <c r="M14996" s="3">
        <v>43700.73946025463</v>
      </c>
    </row>
    <row r="14997">
      <c r="A14997" s="1">
        <v>14995.0</v>
      </c>
      <c r="B14997" s="1" t="s">
        <v>298</v>
      </c>
      <c r="C14997" s="1" t="s">
        <v>25619</v>
      </c>
      <c r="D14997" s="1" t="s">
        <v>1446</v>
      </c>
      <c r="E14997" s="1" t="s">
        <v>12626</v>
      </c>
      <c r="F14997" s="1" t="s">
        <v>302</v>
      </c>
      <c r="G14997" s="1" t="s">
        <v>17</v>
      </c>
      <c r="H14997" s="1">
        <v>45.0</v>
      </c>
      <c r="I14997" s="3">
        <v>43973.416666666664</v>
      </c>
      <c r="J14997" s="1">
        <v>1.84232334090919</v>
      </c>
      <c r="K14997" s="1" t="s">
        <v>218</v>
      </c>
      <c r="M14997" s="3">
        <v>43973.36647854167</v>
      </c>
    </row>
    <row r="14998">
      <c r="A14998" s="1">
        <v>14996.0</v>
      </c>
      <c r="B14998" s="1" t="s">
        <v>97</v>
      </c>
      <c r="C14998" s="1" t="s">
        <v>25620</v>
      </c>
      <c r="D14998" s="1" t="s">
        <v>211</v>
      </c>
      <c r="E14998" s="1" t="s">
        <v>25621</v>
      </c>
      <c r="F14998" s="1" t="s">
        <v>101</v>
      </c>
      <c r="G14998" s="1" t="s">
        <v>39</v>
      </c>
      <c r="H14998" s="1">
        <v>45.0</v>
      </c>
      <c r="I14998" s="3">
        <v>44166.395833333336</v>
      </c>
      <c r="J14998" s="1">
        <v>1.3976841288431</v>
      </c>
      <c r="K14998" s="1" t="s">
        <v>24</v>
      </c>
      <c r="M14998" s="3">
        <v>44166.4255416088</v>
      </c>
    </row>
    <row r="14999">
      <c r="A14999" s="1">
        <v>14997.0</v>
      </c>
      <c r="B14999" s="1" t="s">
        <v>2891</v>
      </c>
      <c r="C14999" s="1" t="s">
        <v>25622</v>
      </c>
      <c r="D14999" s="1" t="s">
        <v>1258</v>
      </c>
      <c r="E14999" s="1" t="s">
        <v>25623</v>
      </c>
      <c r="F14999" s="1" t="s">
        <v>2894</v>
      </c>
      <c r="G14999" s="1" t="s">
        <v>39</v>
      </c>
      <c r="H14999" s="1">
        <v>45.0</v>
      </c>
      <c r="I14999" s="3">
        <v>44093.5625</v>
      </c>
      <c r="J14999" s="1">
        <v>2.42885645630507</v>
      </c>
      <c r="K14999" s="1" t="s">
        <v>46</v>
      </c>
      <c r="M14999" s="3">
        <v>44093.59144700231</v>
      </c>
    </row>
    <row r="15000">
      <c r="A15000" s="1">
        <v>14998.0</v>
      </c>
      <c r="B15000" s="1" t="s">
        <v>150</v>
      </c>
      <c r="C15000" s="1" t="s">
        <v>25624</v>
      </c>
      <c r="D15000" s="1" t="s">
        <v>588</v>
      </c>
      <c r="E15000" s="1" t="s">
        <v>25625</v>
      </c>
      <c r="F15000" s="1" t="s">
        <v>153</v>
      </c>
      <c r="G15000" s="1" t="s">
        <v>39</v>
      </c>
      <c r="H15000" s="1">
        <v>45.0</v>
      </c>
      <c r="I15000" s="3">
        <v>43771.333333333336</v>
      </c>
      <c r="J15000" s="1">
        <v>6.24484086154424</v>
      </c>
      <c r="K15000" s="1" t="s">
        <v>62</v>
      </c>
      <c r="M15000" s="3">
        <v>43771.36940045139</v>
      </c>
    </row>
    <row r="15001">
      <c r="A15001" s="1">
        <v>14999.0</v>
      </c>
      <c r="B15001" s="1" t="s">
        <v>2662</v>
      </c>
      <c r="C15001" s="1" t="s">
        <v>25626</v>
      </c>
      <c r="D15001" s="1" t="s">
        <v>906</v>
      </c>
      <c r="E15001" s="1" t="s">
        <v>25627</v>
      </c>
      <c r="F15001" s="1" t="s">
        <v>2666</v>
      </c>
      <c r="G15001" s="1" t="s">
        <v>39</v>
      </c>
      <c r="H15001" s="1">
        <v>45.0</v>
      </c>
      <c r="I15001" s="3">
        <v>44223.1875</v>
      </c>
      <c r="J15001" s="1">
        <v>0.987532743680918</v>
      </c>
      <c r="K15001" s="1" t="s">
        <v>83</v>
      </c>
      <c r="M15001" s="3">
        <v>44223.21382471065</v>
      </c>
    </row>
    <row r="15002">
      <c r="A15002" s="1">
        <v>15000.0</v>
      </c>
      <c r="B15002" s="1" t="s">
        <v>97</v>
      </c>
      <c r="C15002" s="1" t="s">
        <v>25628</v>
      </c>
      <c r="D15002" s="1" t="s">
        <v>1952</v>
      </c>
      <c r="E15002" s="1" t="s">
        <v>25629</v>
      </c>
      <c r="F15002" s="1" t="s">
        <v>101</v>
      </c>
      <c r="G15002" s="1" t="s">
        <v>39</v>
      </c>
      <c r="H15002" s="1">
        <v>45.0</v>
      </c>
      <c r="I15002" s="3">
        <v>44078.416666666664</v>
      </c>
      <c r="J15002" s="1">
        <v>2.35872825297496</v>
      </c>
      <c r="K15002" s="1" t="s">
        <v>24</v>
      </c>
      <c r="L15002" s="1" t="s">
        <v>882</v>
      </c>
      <c r="M15002" s="3">
        <v>44078.445075104166</v>
      </c>
    </row>
    <row r="15003">
      <c r="A15003" s="1">
        <v>15001.0</v>
      </c>
      <c r="B15003" s="1" t="s">
        <v>184</v>
      </c>
      <c r="C15003" s="1" t="s">
        <v>25630</v>
      </c>
      <c r="D15003" s="1" t="s">
        <v>148</v>
      </c>
      <c r="E15003" s="1" t="s">
        <v>2105</v>
      </c>
      <c r="F15003" s="1" t="s">
        <v>187</v>
      </c>
      <c r="G15003" s="1" t="s">
        <v>17</v>
      </c>
      <c r="H15003" s="1">
        <v>45.0</v>
      </c>
      <c r="I15003" s="3">
        <v>44047.333333333336</v>
      </c>
      <c r="J15003" s="1">
        <v>1.14387630743801</v>
      </c>
      <c r="K15003" s="1" t="s">
        <v>24</v>
      </c>
      <c r="L15003" s="1" t="s">
        <v>188</v>
      </c>
      <c r="M15003" s="3">
        <v>44047.37376545139</v>
      </c>
    </row>
    <row r="15004">
      <c r="A15004" s="1">
        <v>15002.0</v>
      </c>
      <c r="B15004" s="1" t="s">
        <v>2400</v>
      </c>
      <c r="C15004" s="1" t="s">
        <v>25631</v>
      </c>
      <c r="D15004" s="1" t="s">
        <v>2402</v>
      </c>
      <c r="E15004" s="1" t="s">
        <v>2403</v>
      </c>
      <c r="F15004" s="1" t="s">
        <v>2404</v>
      </c>
      <c r="G15004" s="1" t="s">
        <v>35</v>
      </c>
      <c r="H15004" s="1">
        <v>45.0</v>
      </c>
      <c r="I15004" s="3">
        <v>43490.666666666664</v>
      </c>
      <c r="J15004" s="1">
        <v>1.65399739923619</v>
      </c>
      <c r="K15004" s="1" t="s">
        <v>24</v>
      </c>
      <c r="M15004" s="3">
        <v>43490.6977256713</v>
      </c>
    </row>
    <row r="15005">
      <c r="A15005" s="1">
        <v>15003.0</v>
      </c>
      <c r="B15005" s="1" t="s">
        <v>957</v>
      </c>
      <c r="C15005" s="1" t="s">
        <v>25632</v>
      </c>
      <c r="D15005" s="1" t="s">
        <v>1756</v>
      </c>
      <c r="E15005" s="1" t="s">
        <v>25633</v>
      </c>
      <c r="F15005" s="1" t="s">
        <v>961</v>
      </c>
      <c r="G15005" s="1" t="s">
        <v>17</v>
      </c>
      <c r="H15005" s="1">
        <v>45.0</v>
      </c>
      <c r="I15005" s="3">
        <v>44195.666666666664</v>
      </c>
      <c r="J15005" s="1">
        <v>2.89299703956808</v>
      </c>
      <c r="K15005" s="1" t="s">
        <v>24</v>
      </c>
      <c r="M15005" s="3">
        <v>44195.71916994213</v>
      </c>
    </row>
    <row r="15006">
      <c r="A15006" s="1">
        <v>15004.0</v>
      </c>
      <c r="B15006" s="1" t="s">
        <v>25634</v>
      </c>
      <c r="C15006" s="1" t="s">
        <v>25635</v>
      </c>
      <c r="D15006" s="1" t="s">
        <v>4935</v>
      </c>
      <c r="E15006" s="1" t="s">
        <v>25636</v>
      </c>
      <c r="F15006" s="1" t="s">
        <v>25637</v>
      </c>
      <c r="G15006" s="1" t="s">
        <v>39</v>
      </c>
      <c r="H15006" s="1">
        <v>45.0</v>
      </c>
      <c r="I15006" s="3">
        <v>44238.75</v>
      </c>
      <c r="J15006" s="1">
        <v>2.60929351835277</v>
      </c>
      <c r="K15006" s="1" t="s">
        <v>24</v>
      </c>
      <c r="L15006" s="1" t="s">
        <v>188</v>
      </c>
      <c r="M15006" s="3">
        <v>44238.77882164352</v>
      </c>
    </row>
    <row r="15007">
      <c r="A15007" s="1">
        <v>15005.0</v>
      </c>
      <c r="B15007" s="1" t="s">
        <v>2080</v>
      </c>
      <c r="C15007" s="1" t="s">
        <v>25638</v>
      </c>
      <c r="D15007" s="1" t="s">
        <v>7367</v>
      </c>
      <c r="E15007" s="1" t="s">
        <v>2592</v>
      </c>
      <c r="F15007" s="1" t="s">
        <v>2083</v>
      </c>
      <c r="G15007" s="1" t="s">
        <v>17</v>
      </c>
      <c r="H15007" s="1">
        <v>45.0</v>
      </c>
      <c r="I15007" s="3">
        <v>43753.166666666664</v>
      </c>
      <c r="J15007" s="1">
        <v>0.0</v>
      </c>
      <c r="K15007" s="1" t="s">
        <v>166</v>
      </c>
      <c r="M15007" s="3">
        <v>43760.12588378472</v>
      </c>
    </row>
    <row r="15008">
      <c r="A15008" s="1">
        <v>15006.0</v>
      </c>
      <c r="B15008" s="1" t="s">
        <v>25</v>
      </c>
      <c r="C15008" s="1" t="s">
        <v>25639</v>
      </c>
      <c r="D15008" s="1" t="s">
        <v>3976</v>
      </c>
      <c r="E15008" s="1" t="s">
        <v>25640</v>
      </c>
      <c r="F15008" s="1" t="s">
        <v>29</v>
      </c>
      <c r="G15008" s="1" t="s">
        <v>89</v>
      </c>
      <c r="H15008" s="1">
        <v>45.0</v>
      </c>
      <c r="I15008" s="3">
        <v>44149.36666666667</v>
      </c>
      <c r="J15008" s="1">
        <v>2.09291393380668</v>
      </c>
      <c r="K15008" s="1" t="s">
        <v>18</v>
      </c>
      <c r="M15008" s="3">
        <v>44149.4211109375</v>
      </c>
    </row>
    <row r="15009">
      <c r="A15009" s="1">
        <v>15007.0</v>
      </c>
      <c r="B15009" s="1" t="s">
        <v>11882</v>
      </c>
      <c r="C15009" s="1" t="s">
        <v>25641</v>
      </c>
      <c r="D15009" s="1" t="s">
        <v>99</v>
      </c>
      <c r="E15009" s="1" t="s">
        <v>25642</v>
      </c>
      <c r="F15009" s="1" t="s">
        <v>11886</v>
      </c>
      <c r="G15009" s="1" t="s">
        <v>39</v>
      </c>
      <c r="H15009" s="1">
        <v>45.0</v>
      </c>
      <c r="I15009" s="3">
        <v>44252.291666666664</v>
      </c>
      <c r="J15009" s="1">
        <v>3.89602294032627</v>
      </c>
      <c r="K15009" s="1" t="s">
        <v>24</v>
      </c>
      <c r="L15009" s="1" t="s">
        <v>238</v>
      </c>
      <c r="M15009" s="3">
        <v>44252.33654564815</v>
      </c>
    </row>
    <row r="15010">
      <c r="A15010" s="1">
        <v>15008.0</v>
      </c>
      <c r="B15010" s="1" t="s">
        <v>119</v>
      </c>
      <c r="C15010" s="1" t="s">
        <v>25643</v>
      </c>
      <c r="D15010" s="1" t="s">
        <v>818</v>
      </c>
      <c r="E15010" s="1" t="s">
        <v>25644</v>
      </c>
      <c r="F15010" s="1" t="s">
        <v>123</v>
      </c>
      <c r="G15010" s="1" t="s">
        <v>89</v>
      </c>
      <c r="H15010" s="1">
        <v>45.0</v>
      </c>
      <c r="I15010" s="3">
        <v>44099.65937872685</v>
      </c>
      <c r="J15010" s="1">
        <v>2.97694205463341</v>
      </c>
      <c r="K15010" s="1" t="s">
        <v>18</v>
      </c>
      <c r="M15010" s="3">
        <v>44099.6902437963</v>
      </c>
    </row>
    <row r="15011">
      <c r="A15011" s="1">
        <v>15009.0</v>
      </c>
      <c r="B15011" s="1" t="s">
        <v>25334</v>
      </c>
      <c r="C15011" s="1" t="s">
        <v>25645</v>
      </c>
      <c r="D15011" s="1" t="s">
        <v>25336</v>
      </c>
      <c r="E15011" s="1" t="s">
        <v>25337</v>
      </c>
      <c r="F15011" s="1" t="s">
        <v>25338</v>
      </c>
      <c r="G15011" s="1" t="s">
        <v>17</v>
      </c>
      <c r="H15011" s="1">
        <v>45.0</v>
      </c>
      <c r="I15011" s="3">
        <v>44046.25</v>
      </c>
      <c r="J15011" s="1">
        <v>0.378236179701424</v>
      </c>
      <c r="K15011" s="1" t="s">
        <v>511</v>
      </c>
      <c r="L15011" s="1" t="s">
        <v>3017</v>
      </c>
      <c r="M15011" s="3">
        <v>44046.273651400465</v>
      </c>
    </row>
    <row r="15012">
      <c r="A15012" s="1">
        <v>15010.0</v>
      </c>
      <c r="B15012" s="1" t="s">
        <v>184</v>
      </c>
      <c r="C15012" s="1" t="s">
        <v>25646</v>
      </c>
      <c r="D15012" s="1" t="s">
        <v>148</v>
      </c>
      <c r="E15012" s="1" t="s">
        <v>2105</v>
      </c>
      <c r="F15012" s="1" t="s">
        <v>187</v>
      </c>
      <c r="G15012" s="1" t="s">
        <v>17</v>
      </c>
      <c r="H15012" s="1">
        <v>45.0</v>
      </c>
      <c r="I15012" s="3">
        <v>44042.666666666664</v>
      </c>
      <c r="J15012" s="1">
        <v>2.2832266082019</v>
      </c>
      <c r="K15012" s="1" t="s">
        <v>24</v>
      </c>
      <c r="L15012" s="1" t="s">
        <v>188</v>
      </c>
      <c r="M15012" s="3">
        <v>44042.78590879629</v>
      </c>
    </row>
    <row r="15013">
      <c r="A15013" s="1">
        <v>15011.0</v>
      </c>
      <c r="B15013" s="1" t="s">
        <v>3553</v>
      </c>
      <c r="C15013" s="1" t="s">
        <v>25647</v>
      </c>
      <c r="D15013" s="1" t="s">
        <v>7647</v>
      </c>
      <c r="E15013" s="1" t="s">
        <v>25648</v>
      </c>
      <c r="F15013" s="1" t="s">
        <v>3557</v>
      </c>
      <c r="G15013" s="1" t="s">
        <v>89</v>
      </c>
      <c r="H15013" s="1">
        <v>45.0</v>
      </c>
      <c r="I15013" s="3">
        <v>44200.37670393519</v>
      </c>
      <c r="J15013" s="1">
        <v>2.26600281256589</v>
      </c>
      <c r="K15013" s="1" t="s">
        <v>24</v>
      </c>
      <c r="M15013" s="3">
        <v>44200.40689236111</v>
      </c>
    </row>
    <row r="15014">
      <c r="A15014" s="1">
        <v>15012.0</v>
      </c>
      <c r="B15014" s="1" t="s">
        <v>485</v>
      </c>
      <c r="C15014" s="1" t="s">
        <v>25649</v>
      </c>
      <c r="D15014" s="1" t="s">
        <v>1418</v>
      </c>
      <c r="E15014" s="1" t="s">
        <v>1419</v>
      </c>
      <c r="F15014" s="1" t="s">
        <v>489</v>
      </c>
      <c r="G15014" s="1" t="s">
        <v>17</v>
      </c>
      <c r="H15014" s="1">
        <v>45.0</v>
      </c>
      <c r="I15014" s="3">
        <v>44019.25</v>
      </c>
      <c r="J15014" s="1">
        <v>0.0</v>
      </c>
      <c r="K15014" s="1" t="s">
        <v>166</v>
      </c>
      <c r="M15014" s="3">
        <v>44019.334810636574</v>
      </c>
    </row>
    <row r="15015">
      <c r="A15015" s="1">
        <v>15013.0</v>
      </c>
      <c r="B15015" s="1" t="s">
        <v>1218</v>
      </c>
      <c r="C15015" s="1" t="s">
        <v>25650</v>
      </c>
      <c r="D15015" s="1" t="s">
        <v>879</v>
      </c>
      <c r="E15015" s="1" t="s">
        <v>25651</v>
      </c>
      <c r="F15015" s="1" t="s">
        <v>1222</v>
      </c>
      <c r="G15015" s="1" t="s">
        <v>89</v>
      </c>
      <c r="H15015" s="1">
        <v>45.0</v>
      </c>
      <c r="I15015" s="3">
        <v>44195.69775519676</v>
      </c>
      <c r="J15015" s="1">
        <v>1.88307361165092</v>
      </c>
      <c r="K15015" s="1" t="s">
        <v>218</v>
      </c>
      <c r="L15015" s="1" t="s">
        <v>2492</v>
      </c>
      <c r="M15015" s="3">
        <v>44195.68732394676</v>
      </c>
    </row>
    <row r="15016">
      <c r="A15016" s="1">
        <v>15014.0</v>
      </c>
      <c r="B15016" s="1" t="s">
        <v>3073</v>
      </c>
      <c r="C15016" s="1" t="s">
        <v>25652</v>
      </c>
      <c r="D15016" s="1" t="s">
        <v>2504</v>
      </c>
      <c r="E15016" s="1" t="s">
        <v>8326</v>
      </c>
      <c r="F15016" s="1" t="s">
        <v>3076</v>
      </c>
      <c r="G15016" s="1" t="s">
        <v>35</v>
      </c>
      <c r="H15016" s="1">
        <v>45.0</v>
      </c>
      <c r="I15016" s="3">
        <v>44195.604166666664</v>
      </c>
      <c r="J15016" s="1">
        <v>2.80458553475882</v>
      </c>
      <c r="K15016" s="1" t="s">
        <v>24</v>
      </c>
      <c r="M15016" s="3">
        <v>44195.632301701386</v>
      </c>
    </row>
    <row r="15017">
      <c r="A15017" s="1">
        <v>15015.0</v>
      </c>
      <c r="B15017" s="1" t="s">
        <v>7630</v>
      </c>
      <c r="C15017" s="1" t="s">
        <v>25653</v>
      </c>
      <c r="D15017" s="1" t="s">
        <v>998</v>
      </c>
      <c r="E15017" s="1" t="s">
        <v>25654</v>
      </c>
      <c r="F15017" s="1" t="s">
        <v>14528</v>
      </c>
      <c r="G15017" s="1" t="s">
        <v>89</v>
      </c>
      <c r="H15017" s="1">
        <v>45.0</v>
      </c>
      <c r="I15017" s="3">
        <v>43956.6875</v>
      </c>
      <c r="J15017" s="1">
        <v>1.44934601730862</v>
      </c>
      <c r="K15017" s="1" t="s">
        <v>24</v>
      </c>
      <c r="M15017" s="3">
        <v>43956.70440482639</v>
      </c>
    </row>
    <row r="15018">
      <c r="A15018" s="1">
        <v>15016.0</v>
      </c>
      <c r="B15018" s="1" t="s">
        <v>2885</v>
      </c>
      <c r="C15018" s="1" t="s">
        <v>25655</v>
      </c>
      <c r="D15018" s="1" t="s">
        <v>12395</v>
      </c>
      <c r="E15018" s="1" t="s">
        <v>25656</v>
      </c>
      <c r="F15018" s="1" t="s">
        <v>2888</v>
      </c>
      <c r="G15018" s="1" t="s">
        <v>89</v>
      </c>
      <c r="H15018" s="1">
        <v>45.0</v>
      </c>
      <c r="I15018" s="3">
        <v>44175.7291571875</v>
      </c>
      <c r="J15018" s="1">
        <v>3.78512797629363</v>
      </c>
      <c r="K15018" s="1" t="s">
        <v>24</v>
      </c>
      <c r="L15018" s="1" t="s">
        <v>365</v>
      </c>
      <c r="M15018" s="3">
        <v>44175.74672548611</v>
      </c>
    </row>
    <row r="15019">
      <c r="A15019" s="1">
        <v>15017.0</v>
      </c>
      <c r="B15019" s="1" t="s">
        <v>953</v>
      </c>
      <c r="C15019" s="1" t="s">
        <v>25657</v>
      </c>
      <c r="D15019" s="1" t="s">
        <v>1243</v>
      </c>
      <c r="E15019" s="1" t="s">
        <v>5203</v>
      </c>
      <c r="F15019" s="1" t="s">
        <v>965</v>
      </c>
      <c r="G15019" s="1" t="s">
        <v>17</v>
      </c>
      <c r="H15019" s="1">
        <v>45.0</v>
      </c>
      <c r="I15019" s="3">
        <v>43775.625</v>
      </c>
      <c r="J15019" s="1">
        <v>1.73913686974381</v>
      </c>
      <c r="K15019" s="1" t="s">
        <v>18</v>
      </c>
      <c r="M15019" s="3">
        <v>43775.657221458336</v>
      </c>
    </row>
    <row r="15020">
      <c r="A15020" s="1">
        <v>15018.0</v>
      </c>
      <c r="B15020" s="1" t="s">
        <v>4873</v>
      </c>
      <c r="C15020" s="1" t="s">
        <v>25658</v>
      </c>
      <c r="D15020" s="1" t="s">
        <v>59</v>
      </c>
      <c r="E15020" s="1" t="s">
        <v>25659</v>
      </c>
      <c r="F15020" s="1" t="s">
        <v>4877</v>
      </c>
      <c r="G15020" s="1" t="s">
        <v>89</v>
      </c>
      <c r="H15020" s="1">
        <v>45.0</v>
      </c>
      <c r="I15020" s="3">
        <v>43891.593389131944</v>
      </c>
      <c r="J15020" s="1">
        <v>0.830897584591199</v>
      </c>
      <c r="K15020" s="1" t="s">
        <v>18</v>
      </c>
      <c r="M15020" s="3">
        <v>43891.606780104164</v>
      </c>
    </row>
    <row r="15021">
      <c r="A15021" s="1">
        <v>15019.0</v>
      </c>
      <c r="B15021" s="1" t="s">
        <v>6478</v>
      </c>
      <c r="C15021" s="1" t="s">
        <v>25660</v>
      </c>
      <c r="D15021" s="1" t="s">
        <v>3207</v>
      </c>
      <c r="E15021" s="1" t="s">
        <v>7876</v>
      </c>
      <c r="F15021" s="1" t="s">
        <v>6482</v>
      </c>
      <c r="G15021" s="1" t="s">
        <v>35</v>
      </c>
      <c r="H15021" s="1">
        <v>45.0</v>
      </c>
      <c r="I15021" s="3">
        <v>44235.25</v>
      </c>
      <c r="J15021" s="1">
        <v>1.58594827449773</v>
      </c>
      <c r="K15021" s="1" t="s">
        <v>159</v>
      </c>
      <c r="L15021" s="1" t="s">
        <v>495</v>
      </c>
      <c r="M15021" s="3">
        <v>44235.31409280092</v>
      </c>
    </row>
    <row r="15022">
      <c r="A15022" s="1">
        <v>15020.0</v>
      </c>
      <c r="B15022" s="1" t="s">
        <v>1437</v>
      </c>
      <c r="C15022" s="1" t="s">
        <v>25661</v>
      </c>
      <c r="D15022" s="1" t="s">
        <v>784</v>
      </c>
      <c r="E15022" s="1" t="s">
        <v>24319</v>
      </c>
      <c r="F15022" s="1" t="s">
        <v>1440</v>
      </c>
      <c r="G15022" s="1" t="s">
        <v>17</v>
      </c>
      <c r="H15022" s="1">
        <v>45.0</v>
      </c>
      <c r="I15022" s="3">
        <v>44231.21875</v>
      </c>
      <c r="J15022" s="1">
        <v>2.8689255156684</v>
      </c>
      <c r="K15022" s="1" t="s">
        <v>24</v>
      </c>
      <c r="L15022" s="1" t="s">
        <v>365</v>
      </c>
      <c r="M15022" s="3">
        <v>44231.24880087963</v>
      </c>
    </row>
    <row r="15023">
      <c r="A15023" s="1">
        <v>15021.0</v>
      </c>
      <c r="B15023" s="1" t="s">
        <v>19</v>
      </c>
      <c r="C15023" s="1" t="s">
        <v>25662</v>
      </c>
      <c r="D15023" s="1" t="s">
        <v>321</v>
      </c>
      <c r="E15023" s="1" t="s">
        <v>6443</v>
      </c>
      <c r="F15023" s="1" t="s">
        <v>23</v>
      </c>
      <c r="G15023" s="1" t="s">
        <v>35</v>
      </c>
      <c r="H15023" s="1">
        <v>45.0</v>
      </c>
      <c r="I15023" s="3">
        <v>43684.291666666664</v>
      </c>
      <c r="J15023" s="1">
        <v>1.07816699238576</v>
      </c>
      <c r="K15023" s="1" t="s">
        <v>24</v>
      </c>
      <c r="M15023" s="3">
        <v>43684.32463171296</v>
      </c>
    </row>
    <row r="15024">
      <c r="A15024" s="1">
        <v>15022.0</v>
      </c>
      <c r="B15024" s="1" t="s">
        <v>1017</v>
      </c>
      <c r="C15024" s="1" t="s">
        <v>25663</v>
      </c>
      <c r="D15024" s="1" t="s">
        <v>1019</v>
      </c>
      <c r="E15024" s="1" t="s">
        <v>1310</v>
      </c>
      <c r="F15024" s="1" t="s">
        <v>1021</v>
      </c>
      <c r="G15024" s="1" t="s">
        <v>17</v>
      </c>
      <c r="H15024" s="1">
        <v>45.0</v>
      </c>
      <c r="I15024" s="3">
        <v>44209.354166666664</v>
      </c>
      <c r="J15024" s="1">
        <v>1.50088106127864</v>
      </c>
      <c r="K15024" s="1" t="s">
        <v>24</v>
      </c>
      <c r="L15024" s="1" t="s">
        <v>1022</v>
      </c>
      <c r="M15024" s="3">
        <v>44209.38673979167</v>
      </c>
    </row>
    <row r="15025">
      <c r="A15025" s="1">
        <v>15023.0</v>
      </c>
      <c r="B15025" s="1" t="s">
        <v>953</v>
      </c>
      <c r="C15025" s="1" t="s">
        <v>25664</v>
      </c>
      <c r="D15025" s="1" t="s">
        <v>121</v>
      </c>
      <c r="E15025" s="1" t="s">
        <v>5748</v>
      </c>
      <c r="F15025" s="1" t="s">
        <v>1040</v>
      </c>
      <c r="G15025" s="1" t="s">
        <v>17</v>
      </c>
      <c r="H15025" s="1">
        <v>45.0</v>
      </c>
      <c r="I15025" s="3">
        <v>43972.625</v>
      </c>
      <c r="J15025" s="1">
        <v>0.696577053703881</v>
      </c>
      <c r="K15025" s="1" t="s">
        <v>18</v>
      </c>
      <c r="M15025" s="3">
        <v>43972.65380006944</v>
      </c>
    </row>
    <row r="15026">
      <c r="A15026" s="1">
        <v>15024.0</v>
      </c>
      <c r="B15026" s="1" t="s">
        <v>2671</v>
      </c>
      <c r="C15026" s="1" t="s">
        <v>25665</v>
      </c>
      <c r="D15026" s="1" t="s">
        <v>2673</v>
      </c>
      <c r="E15026" s="1" t="s">
        <v>2674</v>
      </c>
      <c r="F15026" s="1" t="s">
        <v>2675</v>
      </c>
      <c r="G15026" s="1" t="s">
        <v>17</v>
      </c>
      <c r="H15026" s="1">
        <v>45.0</v>
      </c>
      <c r="I15026" s="3">
        <v>44127.291666666664</v>
      </c>
      <c r="J15026" s="1">
        <v>1.03003179960775</v>
      </c>
      <c r="K15026" s="1" t="s">
        <v>83</v>
      </c>
      <c r="L15026" s="1" t="s">
        <v>90</v>
      </c>
      <c r="M15026" s="3">
        <v>44127.32480850694</v>
      </c>
    </row>
    <row r="15027">
      <c r="A15027" s="1">
        <v>15025.0</v>
      </c>
      <c r="B15027" s="1" t="s">
        <v>1315</v>
      </c>
      <c r="C15027" s="1" t="s">
        <v>25666</v>
      </c>
      <c r="D15027" s="1" t="s">
        <v>411</v>
      </c>
      <c r="E15027" s="1" t="s">
        <v>3089</v>
      </c>
      <c r="F15027" s="1" t="s">
        <v>1319</v>
      </c>
      <c r="G15027" s="1" t="s">
        <v>17</v>
      </c>
      <c r="H15027" s="1">
        <v>45.0</v>
      </c>
      <c r="I15027" s="3">
        <v>43855.541666666664</v>
      </c>
      <c r="J15027" s="1">
        <v>0.256916443438041</v>
      </c>
      <c r="K15027" s="1" t="s">
        <v>18</v>
      </c>
      <c r="M15027" s="3">
        <v>43855.57482403935</v>
      </c>
    </row>
    <row r="15028">
      <c r="A15028" s="1">
        <v>15026.0</v>
      </c>
      <c r="B15028" s="1" t="s">
        <v>141</v>
      </c>
      <c r="C15028" s="1" t="s">
        <v>25667</v>
      </c>
      <c r="D15028" s="1" t="s">
        <v>9911</v>
      </c>
      <c r="E15028" s="1" t="s">
        <v>25668</v>
      </c>
      <c r="F15028" s="1" t="s">
        <v>175</v>
      </c>
      <c r="G15028" s="1" t="s">
        <v>39</v>
      </c>
      <c r="H15028" s="1">
        <v>45.0</v>
      </c>
      <c r="I15028" s="3">
        <v>43907.78125</v>
      </c>
      <c r="J15028" s="1">
        <v>3.08176229816722</v>
      </c>
      <c r="K15028" s="1" t="s">
        <v>46</v>
      </c>
      <c r="M15028" s="3">
        <v>43907.81145006944</v>
      </c>
    </row>
    <row r="15029">
      <c r="A15029" s="1">
        <v>15027.0</v>
      </c>
      <c r="B15029" s="1" t="s">
        <v>4069</v>
      </c>
      <c r="C15029" s="1" t="s">
        <v>25669</v>
      </c>
      <c r="D15029" s="1" t="s">
        <v>415</v>
      </c>
      <c r="E15029" s="1" t="s">
        <v>25670</v>
      </c>
      <c r="F15029" s="1" t="s">
        <v>4072</v>
      </c>
      <c r="G15029" s="1" t="s">
        <v>39</v>
      </c>
      <c r="H15029" s="1">
        <v>45.0</v>
      </c>
      <c r="I15029" s="3">
        <v>44057.541666666664</v>
      </c>
      <c r="J15029" s="1">
        <v>2.24681310403289</v>
      </c>
      <c r="K15029" s="1" t="s">
        <v>24</v>
      </c>
      <c r="M15029" s="3">
        <v>44057.57247915509</v>
      </c>
    </row>
    <row r="15030">
      <c r="A15030" s="1">
        <v>15028.0</v>
      </c>
      <c r="B15030" s="1" t="s">
        <v>13416</v>
      </c>
      <c r="C15030" s="1" t="s">
        <v>25671</v>
      </c>
      <c r="D15030" s="1" t="s">
        <v>1562</v>
      </c>
      <c r="E15030" s="1" t="s">
        <v>25672</v>
      </c>
      <c r="F15030" s="1" t="s">
        <v>13419</v>
      </c>
      <c r="G15030" s="1" t="s">
        <v>89</v>
      </c>
      <c r="H15030" s="1">
        <v>45.0</v>
      </c>
      <c r="I15030" s="3">
        <v>44221.45820940972</v>
      </c>
      <c r="J15030" s="1">
        <v>3.49014266618653</v>
      </c>
      <c r="K15030" s="1" t="s">
        <v>1376</v>
      </c>
      <c r="M15030" s="3">
        <v>44221.50020811342</v>
      </c>
    </row>
    <row r="15031">
      <c r="A15031" s="1">
        <v>15029.0</v>
      </c>
      <c r="B15031" s="1" t="s">
        <v>2028</v>
      </c>
      <c r="C15031" s="1" t="s">
        <v>25673</v>
      </c>
      <c r="D15031" s="1" t="s">
        <v>1140</v>
      </c>
      <c r="E15031" s="1" t="s">
        <v>25674</v>
      </c>
      <c r="F15031" s="1" t="s">
        <v>2032</v>
      </c>
      <c r="G15031" s="1" t="s">
        <v>39</v>
      </c>
      <c r="H15031" s="1">
        <v>45.0</v>
      </c>
      <c r="I15031" s="3">
        <v>44099.666666666664</v>
      </c>
      <c r="J15031" s="1">
        <v>3.33219795786436</v>
      </c>
      <c r="K15031" s="1" t="s">
        <v>166</v>
      </c>
      <c r="M15031" s="3">
        <v>44099.69989211806</v>
      </c>
    </row>
    <row r="15032">
      <c r="A15032" s="1">
        <v>15030.0</v>
      </c>
      <c r="B15032" s="1" t="s">
        <v>119</v>
      </c>
      <c r="C15032" s="1" t="s">
        <v>25675</v>
      </c>
      <c r="D15032" s="1" t="s">
        <v>12037</v>
      </c>
      <c r="E15032" s="1" t="s">
        <v>25676</v>
      </c>
      <c r="F15032" s="1" t="s">
        <v>123</v>
      </c>
      <c r="G15032" s="1" t="s">
        <v>39</v>
      </c>
      <c r="H15032" s="1">
        <v>45.0</v>
      </c>
      <c r="I15032" s="3">
        <v>43825.583333333336</v>
      </c>
      <c r="J15032" s="1">
        <v>1.7927135093945</v>
      </c>
      <c r="K15032" s="1" t="s">
        <v>18</v>
      </c>
      <c r="M15032" s="3">
        <v>43825.624955671294</v>
      </c>
    </row>
    <row r="15033">
      <c r="A15033" s="1">
        <v>15031.0</v>
      </c>
      <c r="B15033" s="1" t="s">
        <v>16772</v>
      </c>
      <c r="C15033" s="1" t="s">
        <v>25677</v>
      </c>
      <c r="D15033" s="1" t="s">
        <v>383</v>
      </c>
      <c r="E15033" s="1" t="s">
        <v>25678</v>
      </c>
      <c r="F15033" s="1" t="s">
        <v>16775</v>
      </c>
      <c r="G15033" s="1" t="s">
        <v>39</v>
      </c>
      <c r="H15033" s="1">
        <v>45.0</v>
      </c>
      <c r="I15033" s="3">
        <v>43936.25</v>
      </c>
      <c r="J15033" s="1">
        <v>2.0756875643196</v>
      </c>
      <c r="K15033" s="1" t="s">
        <v>159</v>
      </c>
      <c r="L15033" s="1" t="s">
        <v>8767</v>
      </c>
      <c r="M15033" s="3">
        <v>43936.282979166666</v>
      </c>
    </row>
    <row r="15034">
      <c r="A15034" s="1">
        <v>15032.0</v>
      </c>
      <c r="B15034" s="1" t="s">
        <v>792</v>
      </c>
      <c r="C15034" s="1" t="s">
        <v>25679</v>
      </c>
      <c r="D15034" s="1" t="s">
        <v>1214</v>
      </c>
      <c r="E15034" s="1" t="s">
        <v>3227</v>
      </c>
      <c r="F15034" s="1" t="s">
        <v>795</v>
      </c>
      <c r="G15034" s="1" t="s">
        <v>17</v>
      </c>
      <c r="H15034" s="1">
        <v>45.0</v>
      </c>
      <c r="I15034" s="3">
        <v>44173.25</v>
      </c>
      <c r="J15034" s="1">
        <v>4.08319324519225</v>
      </c>
      <c r="K15034" s="1" t="s">
        <v>18</v>
      </c>
      <c r="M15034" s="3">
        <v>44173.28026394676</v>
      </c>
    </row>
    <row r="15035">
      <c r="A15035" s="1">
        <v>15033.0</v>
      </c>
      <c r="B15035" s="1" t="s">
        <v>2891</v>
      </c>
      <c r="C15035" s="1" t="s">
        <v>25680</v>
      </c>
      <c r="D15035" s="1" t="s">
        <v>522</v>
      </c>
      <c r="E15035" s="1" t="s">
        <v>9950</v>
      </c>
      <c r="F15035" s="1" t="s">
        <v>2894</v>
      </c>
      <c r="G15035" s="1" t="s">
        <v>35</v>
      </c>
      <c r="H15035" s="1">
        <v>45.0</v>
      </c>
      <c r="I15035" s="3">
        <v>44148.229166666664</v>
      </c>
      <c r="J15035" s="1">
        <v>2.3481691152262</v>
      </c>
      <c r="K15035" s="1" t="s">
        <v>46</v>
      </c>
      <c r="M15035" s="3">
        <v>44148.25979596065</v>
      </c>
    </row>
    <row r="15036">
      <c r="A15036" s="1">
        <v>15034.0</v>
      </c>
      <c r="B15036" s="1" t="s">
        <v>150</v>
      </c>
      <c r="C15036" s="1" t="s">
        <v>25681</v>
      </c>
      <c r="D15036" s="1" t="s">
        <v>588</v>
      </c>
      <c r="E15036" s="1" t="s">
        <v>25682</v>
      </c>
      <c r="F15036" s="1" t="s">
        <v>153</v>
      </c>
      <c r="G15036" s="1" t="s">
        <v>39</v>
      </c>
      <c r="H15036" s="1">
        <v>45.0</v>
      </c>
      <c r="I15036" s="3">
        <v>43795.291666666664</v>
      </c>
      <c r="J15036" s="1">
        <v>6.58889229548087</v>
      </c>
      <c r="K15036" s="1" t="s">
        <v>62</v>
      </c>
      <c r="M15036" s="3">
        <v>43795.333370520835</v>
      </c>
    </row>
    <row r="15037">
      <c r="A15037" s="1">
        <v>15035.0</v>
      </c>
      <c r="B15037" s="1" t="s">
        <v>2795</v>
      </c>
      <c r="C15037" s="1" t="s">
        <v>25683</v>
      </c>
      <c r="D15037" s="1" t="s">
        <v>8387</v>
      </c>
      <c r="E15037" s="1" t="s">
        <v>5338</v>
      </c>
      <c r="F15037" s="1" t="s">
        <v>2799</v>
      </c>
      <c r="G15037" s="1" t="s">
        <v>35</v>
      </c>
      <c r="H15037" s="1">
        <v>45.0</v>
      </c>
      <c r="I15037" s="3">
        <v>43893.729166666664</v>
      </c>
      <c r="J15037" s="1">
        <v>2.28062409490197</v>
      </c>
      <c r="K15037" s="1" t="s">
        <v>218</v>
      </c>
      <c r="M15037" s="3">
        <v>43893.76334583334</v>
      </c>
    </row>
    <row r="15038">
      <c r="A15038" s="1">
        <v>15036.0</v>
      </c>
      <c r="B15038" s="1" t="s">
        <v>3909</v>
      </c>
      <c r="C15038" s="1" t="s">
        <v>25684</v>
      </c>
      <c r="D15038" s="1" t="s">
        <v>808</v>
      </c>
      <c r="E15038" s="1" t="s">
        <v>25685</v>
      </c>
      <c r="F15038" s="1" t="s">
        <v>3912</v>
      </c>
      <c r="G15038" s="1" t="s">
        <v>89</v>
      </c>
      <c r="H15038" s="1">
        <v>45.0</v>
      </c>
      <c r="I15038" s="3">
        <v>44055.78302137731</v>
      </c>
      <c r="J15038" s="1">
        <v>2.65890532959967</v>
      </c>
      <c r="K15038" s="1" t="s">
        <v>24</v>
      </c>
      <c r="M15038" s="3">
        <v>44055.78180486111</v>
      </c>
    </row>
    <row r="15039">
      <c r="A15039" s="1">
        <v>15037.0</v>
      </c>
      <c r="B15039" s="1" t="s">
        <v>25686</v>
      </c>
      <c r="C15039" s="1" t="s">
        <v>25687</v>
      </c>
      <c r="D15039" s="1" t="s">
        <v>3009</v>
      </c>
      <c r="E15039" s="1" t="s">
        <v>25688</v>
      </c>
      <c r="F15039" s="1" t="s">
        <v>25689</v>
      </c>
      <c r="G15039" s="1" t="s">
        <v>39</v>
      </c>
      <c r="H15039" s="1">
        <v>45.0</v>
      </c>
      <c r="I15039" s="3">
        <v>43487.708333333336</v>
      </c>
      <c r="J15039" s="1">
        <v>1.34099956149643</v>
      </c>
      <c r="K15039" s="1" t="s">
        <v>24</v>
      </c>
      <c r="M15039" s="3">
        <v>43487.62429488426</v>
      </c>
    </row>
    <row r="15040">
      <c r="A15040" s="1">
        <v>15038.0</v>
      </c>
      <c r="B15040" s="1" t="s">
        <v>3724</v>
      </c>
      <c r="C15040" s="1" t="s">
        <v>25690</v>
      </c>
      <c r="D15040" s="1" t="s">
        <v>8069</v>
      </c>
      <c r="E15040" s="1" t="s">
        <v>25691</v>
      </c>
      <c r="F15040" s="1" t="s">
        <v>3727</v>
      </c>
      <c r="G15040" s="1" t="s">
        <v>89</v>
      </c>
      <c r="H15040" s="1">
        <v>45.0</v>
      </c>
      <c r="I15040" s="3">
        <v>44140.76280402778</v>
      </c>
      <c r="J15040" s="1">
        <v>0.116892306594073</v>
      </c>
      <c r="K15040" s="1" t="s">
        <v>218</v>
      </c>
      <c r="L15040" s="1" t="s">
        <v>287</v>
      </c>
      <c r="M15040" s="3">
        <v>44140.77903971065</v>
      </c>
    </row>
    <row r="15041">
      <c r="A15041" s="1">
        <v>15039.0</v>
      </c>
      <c r="B15041" s="1" t="s">
        <v>2276</v>
      </c>
      <c r="C15041" s="1" t="s">
        <v>25692</v>
      </c>
      <c r="D15041" s="1" t="s">
        <v>1925</v>
      </c>
      <c r="E15041" s="1" t="s">
        <v>2278</v>
      </c>
      <c r="F15041" s="1" t="s">
        <v>2279</v>
      </c>
      <c r="G15041" s="1" t="s">
        <v>35</v>
      </c>
      <c r="H15041" s="1">
        <v>45.0</v>
      </c>
      <c r="I15041" s="3">
        <v>44105.625</v>
      </c>
      <c r="J15041" s="1">
        <v>0.0567846981462767</v>
      </c>
      <c r="K15041" s="1" t="s">
        <v>159</v>
      </c>
      <c r="M15041" s="3">
        <v>44105.66637895833</v>
      </c>
    </row>
    <row r="15042">
      <c r="A15042" s="1">
        <v>15040.0</v>
      </c>
      <c r="B15042" s="1" t="s">
        <v>1230</v>
      </c>
      <c r="C15042" s="1" t="s">
        <v>25693</v>
      </c>
      <c r="D15042" s="1" t="s">
        <v>37</v>
      </c>
      <c r="E15042" s="1" t="s">
        <v>25694</v>
      </c>
      <c r="F15042" s="1" t="s">
        <v>1234</v>
      </c>
      <c r="G15042" s="1" t="s">
        <v>39</v>
      </c>
      <c r="H15042" s="1">
        <v>45.0</v>
      </c>
      <c r="I15042" s="3">
        <v>44193.447916666664</v>
      </c>
      <c r="J15042" s="1">
        <v>2.10191662766433</v>
      </c>
      <c r="K15042" s="1" t="s">
        <v>18</v>
      </c>
      <c r="L15042" s="1" t="s">
        <v>699</v>
      </c>
      <c r="M15042" s="3">
        <v>44193.45230670139</v>
      </c>
    </row>
    <row r="15043">
      <c r="A15043" s="1">
        <v>15041.0</v>
      </c>
      <c r="B15043" s="1" t="s">
        <v>953</v>
      </c>
      <c r="C15043" s="1" t="s">
        <v>25695</v>
      </c>
      <c r="D15043" s="1" t="s">
        <v>925</v>
      </c>
      <c r="E15043" s="1" t="s">
        <v>1678</v>
      </c>
      <c r="F15043" s="1" t="s">
        <v>1040</v>
      </c>
      <c r="G15043" s="1" t="s">
        <v>17</v>
      </c>
      <c r="H15043" s="1">
        <v>45.0</v>
      </c>
      <c r="I15043" s="3">
        <v>43886.166666666664</v>
      </c>
      <c r="J15043" s="1">
        <v>1.69151035465282</v>
      </c>
      <c r="K15043" s="1" t="s">
        <v>18</v>
      </c>
      <c r="M15043" s="3">
        <v>43886.197605208334</v>
      </c>
    </row>
    <row r="15044">
      <c r="A15044" s="1">
        <v>15042.0</v>
      </c>
      <c r="B15044" s="1" t="s">
        <v>293</v>
      </c>
      <c r="C15044" s="1" t="s">
        <v>25696</v>
      </c>
      <c r="D15044" s="1" t="s">
        <v>588</v>
      </c>
      <c r="E15044" s="1" t="s">
        <v>1788</v>
      </c>
      <c r="F15044" s="1" t="s">
        <v>297</v>
      </c>
      <c r="G15044" s="1" t="s">
        <v>17</v>
      </c>
      <c r="H15044" s="1">
        <v>45.0</v>
      </c>
      <c r="I15044" s="3">
        <v>44064.291666666664</v>
      </c>
      <c r="J15044" s="1">
        <v>1.07007805050482</v>
      </c>
      <c r="K15044" s="1" t="s">
        <v>62</v>
      </c>
      <c r="M15044" s="3">
        <v>44064.35782471065</v>
      </c>
    </row>
    <row r="15045">
      <c r="A15045" s="1">
        <v>15043.0</v>
      </c>
      <c r="B15045" s="1" t="s">
        <v>10037</v>
      </c>
      <c r="C15045" s="1" t="s">
        <v>25697</v>
      </c>
      <c r="D15045" s="1" t="s">
        <v>182</v>
      </c>
      <c r="E15045" s="1" t="s">
        <v>25698</v>
      </c>
      <c r="F15045" s="1" t="s">
        <v>10040</v>
      </c>
      <c r="G15045" s="1" t="s">
        <v>39</v>
      </c>
      <c r="H15045" s="1">
        <v>45.0</v>
      </c>
      <c r="I15045" s="3">
        <v>44025.645833333336</v>
      </c>
      <c r="J15045" s="1">
        <v>2.35292373758521</v>
      </c>
      <c r="K15045" s="1" t="s">
        <v>46</v>
      </c>
      <c r="L15045" s="1" t="s">
        <v>10041</v>
      </c>
      <c r="M15045" s="3">
        <v>44025.68113084491</v>
      </c>
    </row>
    <row r="15046">
      <c r="A15046" s="1">
        <v>15044.0</v>
      </c>
      <c r="B15046" s="1" t="s">
        <v>233</v>
      </c>
      <c r="C15046" s="1" t="s">
        <v>25699</v>
      </c>
      <c r="D15046" s="1" t="s">
        <v>1756</v>
      </c>
      <c r="E15046" s="1" t="s">
        <v>1757</v>
      </c>
      <c r="F15046" s="1" t="s">
        <v>237</v>
      </c>
      <c r="G15046" s="1" t="s">
        <v>35</v>
      </c>
      <c r="H15046" s="1">
        <v>45.0</v>
      </c>
      <c r="I15046" s="3">
        <v>44166.239583333336</v>
      </c>
      <c r="J15046" s="1">
        <v>3.00701622596147</v>
      </c>
      <c r="K15046" s="1" t="s">
        <v>24</v>
      </c>
      <c r="L15046" s="1" t="s">
        <v>238</v>
      </c>
      <c r="M15046" s="3">
        <v>44166.27122925926</v>
      </c>
    </row>
    <row r="15047">
      <c r="A15047" s="1">
        <v>15045.0</v>
      </c>
      <c r="B15047" s="1" t="s">
        <v>191</v>
      </c>
      <c r="C15047" s="1" t="s">
        <v>25700</v>
      </c>
      <c r="D15047" s="1" t="s">
        <v>1332</v>
      </c>
      <c r="E15047" s="1" t="s">
        <v>14816</v>
      </c>
      <c r="F15047" s="1" t="s">
        <v>195</v>
      </c>
      <c r="G15047" s="1" t="s">
        <v>17</v>
      </c>
      <c r="H15047" s="1">
        <v>45.0</v>
      </c>
      <c r="I15047" s="3">
        <v>43760.208333333336</v>
      </c>
      <c r="J15047" s="1">
        <v>0.992635631269272</v>
      </c>
      <c r="K15047" s="1" t="s">
        <v>24</v>
      </c>
      <c r="M15047" s="3">
        <v>43760.247018553244</v>
      </c>
    </row>
    <row r="15048">
      <c r="A15048" s="1">
        <v>15046.0</v>
      </c>
      <c r="B15048" s="1" t="s">
        <v>239</v>
      </c>
      <c r="C15048" s="1" t="s">
        <v>25701</v>
      </c>
      <c r="D15048" s="1" t="s">
        <v>86</v>
      </c>
      <c r="E15048" s="1" t="s">
        <v>14100</v>
      </c>
      <c r="F15048" s="1" t="s">
        <v>243</v>
      </c>
      <c r="G15048" s="1" t="s">
        <v>35</v>
      </c>
      <c r="H15048" s="1">
        <v>45.0</v>
      </c>
      <c r="I15048" s="3">
        <v>43829.291666666664</v>
      </c>
      <c r="J15048" s="1">
        <v>2.07453315136259</v>
      </c>
      <c r="K15048" s="1" t="s">
        <v>46</v>
      </c>
      <c r="M15048" s="3">
        <v>43830.21727292824</v>
      </c>
    </row>
    <row r="15049">
      <c r="A15049" s="1">
        <v>15047.0</v>
      </c>
      <c r="B15049" s="1" t="s">
        <v>1031</v>
      </c>
      <c r="C15049" s="1" t="s">
        <v>25702</v>
      </c>
      <c r="D15049" s="1" t="s">
        <v>461</v>
      </c>
      <c r="E15049" s="1" t="s">
        <v>3246</v>
      </c>
      <c r="F15049" s="1" t="s">
        <v>1034</v>
      </c>
      <c r="G15049" s="1" t="s">
        <v>35</v>
      </c>
      <c r="H15049" s="1">
        <v>45.0</v>
      </c>
      <c r="I15049" s="3">
        <v>43566.333333333336</v>
      </c>
      <c r="J15049" s="1">
        <v>0.768889583300443</v>
      </c>
      <c r="K15049" s="1" t="s">
        <v>24</v>
      </c>
      <c r="M15049" s="3">
        <v>43566.38743396991</v>
      </c>
    </row>
    <row r="15050">
      <c r="A15050" s="1">
        <v>15048.0</v>
      </c>
      <c r="B15050" s="1" t="s">
        <v>6529</v>
      </c>
      <c r="C15050" s="1" t="s">
        <v>25703</v>
      </c>
      <c r="D15050" s="1" t="s">
        <v>6215</v>
      </c>
      <c r="E15050" s="1" t="s">
        <v>6531</v>
      </c>
      <c r="F15050" s="1" t="s">
        <v>6532</v>
      </c>
      <c r="G15050" s="1" t="s">
        <v>17</v>
      </c>
      <c r="H15050" s="1">
        <v>45.0</v>
      </c>
      <c r="I15050" s="3">
        <v>43794.625</v>
      </c>
      <c r="J15050" s="1">
        <v>0.0</v>
      </c>
      <c r="K15050" s="1" t="s">
        <v>24</v>
      </c>
      <c r="M15050" s="3">
        <v>43794.33226239583</v>
      </c>
    </row>
    <row r="15051">
      <c r="A15051" s="1">
        <v>15049.0</v>
      </c>
      <c r="B15051" s="1" t="s">
        <v>68</v>
      </c>
      <c r="C15051" s="1" t="s">
        <v>25704</v>
      </c>
      <c r="D15051" s="1" t="s">
        <v>25705</v>
      </c>
      <c r="E15051" s="1" t="s">
        <v>25706</v>
      </c>
      <c r="F15051" s="1" t="s">
        <v>72</v>
      </c>
      <c r="G15051" s="1" t="s">
        <v>39</v>
      </c>
      <c r="H15051" s="1">
        <v>45.0</v>
      </c>
      <c r="I15051" s="3">
        <v>43816.666666666664</v>
      </c>
      <c r="J15051" s="1">
        <v>3.57309775019098</v>
      </c>
      <c r="K15051" s="1" t="s">
        <v>24</v>
      </c>
      <c r="M15051" s="3">
        <v>43816.694960277775</v>
      </c>
    </row>
    <row r="15052">
      <c r="A15052" s="1">
        <v>15050.0</v>
      </c>
      <c r="B15052" s="1" t="s">
        <v>25707</v>
      </c>
      <c r="C15052" s="1" t="s">
        <v>25708</v>
      </c>
      <c r="D15052" s="1" t="s">
        <v>9087</v>
      </c>
      <c r="E15052" s="1" t="s">
        <v>25709</v>
      </c>
      <c r="F15052" s="1" t="s">
        <v>25710</v>
      </c>
      <c r="G15052" s="1" t="s">
        <v>89</v>
      </c>
      <c r="H15052" s="1">
        <v>45.0</v>
      </c>
      <c r="I15052" s="3">
        <v>43956.458333333336</v>
      </c>
      <c r="J15052" s="1">
        <v>2.12964506000909</v>
      </c>
      <c r="K15052" s="1" t="s">
        <v>3447</v>
      </c>
      <c r="M15052" s="3">
        <v>43956.492962303244</v>
      </c>
    </row>
    <row r="15053">
      <c r="A15053" s="1">
        <v>15051.0</v>
      </c>
      <c r="B15053" s="1" t="s">
        <v>459</v>
      </c>
      <c r="C15053" s="1" t="s">
        <v>25711</v>
      </c>
      <c r="D15053" s="1" t="s">
        <v>461</v>
      </c>
      <c r="E15053" s="1" t="s">
        <v>8478</v>
      </c>
      <c r="F15053" s="1" t="s">
        <v>463</v>
      </c>
      <c r="G15053" s="1" t="s">
        <v>17</v>
      </c>
      <c r="H15053" s="1">
        <v>45.0</v>
      </c>
      <c r="I15053" s="3">
        <v>44166.625</v>
      </c>
      <c r="J15053" s="1">
        <v>0.979115178732679</v>
      </c>
      <c r="K15053" s="1" t="s">
        <v>24</v>
      </c>
      <c r="L15053" s="1" t="s">
        <v>464</v>
      </c>
      <c r="M15053" s="3">
        <v>44166.65341104167</v>
      </c>
    </row>
    <row r="15054">
      <c r="A15054" s="1">
        <v>15052.0</v>
      </c>
      <c r="B15054" s="1" t="s">
        <v>150</v>
      </c>
      <c r="C15054" s="1" t="s">
        <v>25712</v>
      </c>
      <c r="D15054" s="1" t="s">
        <v>116</v>
      </c>
      <c r="E15054" s="1" t="s">
        <v>25713</v>
      </c>
      <c r="F15054" s="1" t="s">
        <v>153</v>
      </c>
      <c r="G15054" s="1" t="s">
        <v>17</v>
      </c>
      <c r="H15054" s="1">
        <v>45.0</v>
      </c>
      <c r="I15054" s="3">
        <v>43938.291666666664</v>
      </c>
      <c r="J15054" s="1">
        <v>4.66817999779218</v>
      </c>
      <c r="K15054" s="1" t="s">
        <v>24</v>
      </c>
      <c r="L15054" s="1" t="s">
        <v>406</v>
      </c>
      <c r="M15054" s="3">
        <v>43938.32524430555</v>
      </c>
    </row>
    <row r="15055">
      <c r="A15055" s="1">
        <v>15053.0</v>
      </c>
      <c r="B15055" s="1" t="s">
        <v>385</v>
      </c>
      <c r="C15055" s="1" t="s">
        <v>25714</v>
      </c>
      <c r="D15055" s="1" t="s">
        <v>116</v>
      </c>
      <c r="E15055" s="1" t="s">
        <v>833</v>
      </c>
      <c r="F15055" s="1" t="s">
        <v>388</v>
      </c>
      <c r="G15055" s="1" t="s">
        <v>17</v>
      </c>
      <c r="H15055" s="1">
        <v>45.0</v>
      </c>
      <c r="I15055" s="3">
        <v>44034.666666666664</v>
      </c>
      <c r="J15055" s="1">
        <v>1.57255728674344</v>
      </c>
      <c r="K15055" s="1" t="s">
        <v>24</v>
      </c>
      <c r="M15055" s="3">
        <v>44034.69520047454</v>
      </c>
    </row>
    <row r="15056">
      <c r="A15056" s="1">
        <v>15054.0</v>
      </c>
      <c r="B15056" s="1" t="s">
        <v>340</v>
      </c>
      <c r="C15056" s="1" t="s">
        <v>25715</v>
      </c>
      <c r="D15056" s="1" t="s">
        <v>342</v>
      </c>
      <c r="E15056" s="1" t="s">
        <v>7668</v>
      </c>
      <c r="F15056" s="1" t="s">
        <v>344</v>
      </c>
      <c r="G15056" s="1" t="s">
        <v>35</v>
      </c>
      <c r="H15056" s="1">
        <v>45.0</v>
      </c>
      <c r="I15056" s="3">
        <v>44242.208333333336</v>
      </c>
      <c r="J15056" s="1">
        <v>0.00527015198846668</v>
      </c>
      <c r="K15056" s="1" t="s">
        <v>83</v>
      </c>
      <c r="M15056" s="3">
        <v>44242.242915625</v>
      </c>
    </row>
    <row r="15057">
      <c r="A15057" s="1">
        <v>15055.0</v>
      </c>
      <c r="B15057" s="1" t="s">
        <v>324</v>
      </c>
      <c r="C15057" s="1" t="s">
        <v>25716</v>
      </c>
      <c r="D15057" s="1" t="s">
        <v>326</v>
      </c>
      <c r="E15057" s="1" t="s">
        <v>673</v>
      </c>
      <c r="F15057" s="1" t="s">
        <v>328</v>
      </c>
      <c r="G15057" s="1" t="s">
        <v>17</v>
      </c>
      <c r="H15057" s="1">
        <v>45.0</v>
      </c>
      <c r="I15057" s="3">
        <v>44056.291666666664</v>
      </c>
      <c r="J15057" s="1">
        <v>0.00584576008223055</v>
      </c>
      <c r="K15057" s="1" t="s">
        <v>24</v>
      </c>
      <c r="M15057" s="3">
        <v>44056.33771306713</v>
      </c>
    </row>
    <row r="15058">
      <c r="A15058" s="1">
        <v>15056.0</v>
      </c>
      <c r="B15058" s="1" t="s">
        <v>2345</v>
      </c>
      <c r="C15058" s="1" t="s">
        <v>25717</v>
      </c>
      <c r="D15058" s="1" t="s">
        <v>818</v>
      </c>
      <c r="E15058" s="1" t="s">
        <v>25718</v>
      </c>
      <c r="F15058" s="1" t="s">
        <v>2348</v>
      </c>
      <c r="G15058" s="1" t="s">
        <v>89</v>
      </c>
      <c r="H15058" s="1">
        <v>45.0</v>
      </c>
      <c r="I15058" s="3">
        <v>44105.37652280093</v>
      </c>
      <c r="J15058" s="1">
        <v>10.1883992684853</v>
      </c>
      <c r="K15058" s="1" t="s">
        <v>24</v>
      </c>
      <c r="M15058" s="3">
        <v>44105.40777115741</v>
      </c>
    </row>
    <row r="15059">
      <c r="A15059" s="1">
        <v>15057.0</v>
      </c>
      <c r="B15059" s="1" t="s">
        <v>11027</v>
      </c>
      <c r="C15059" s="1" t="s">
        <v>25719</v>
      </c>
      <c r="D15059" s="1" t="s">
        <v>2965</v>
      </c>
      <c r="E15059" s="1" t="s">
        <v>25720</v>
      </c>
      <c r="F15059" s="1" t="s">
        <v>11030</v>
      </c>
      <c r="G15059" s="1" t="s">
        <v>39</v>
      </c>
      <c r="H15059" s="1">
        <v>45.0</v>
      </c>
      <c r="I15059" s="3">
        <v>44027.71875</v>
      </c>
      <c r="J15059" s="1">
        <v>1.68629507522047</v>
      </c>
      <c r="K15059" s="1" t="s">
        <v>24</v>
      </c>
      <c r="L15059" s="1" t="s">
        <v>406</v>
      </c>
      <c r="M15059" s="3">
        <v>44027.74975847222</v>
      </c>
    </row>
    <row r="15060">
      <c r="A15060" s="1">
        <v>15058.0</v>
      </c>
      <c r="B15060" s="1" t="s">
        <v>501</v>
      </c>
      <c r="C15060" s="1" t="s">
        <v>25721</v>
      </c>
      <c r="D15060" s="1" t="s">
        <v>503</v>
      </c>
      <c r="E15060" s="1" t="s">
        <v>25722</v>
      </c>
      <c r="F15060" s="1" t="s">
        <v>505</v>
      </c>
      <c r="G15060" s="1" t="s">
        <v>39</v>
      </c>
      <c r="H15060" s="1">
        <v>45.0</v>
      </c>
      <c r="I15060" s="3">
        <v>43724.208333333336</v>
      </c>
      <c r="J15060" s="1">
        <v>1.89462798299053</v>
      </c>
      <c r="K15060" s="1" t="s">
        <v>18</v>
      </c>
      <c r="M15060" s="3">
        <v>43724.24903423611</v>
      </c>
    </row>
    <row r="15061">
      <c r="A15061" s="1">
        <v>15059.0</v>
      </c>
      <c r="B15061" s="1" t="s">
        <v>4866</v>
      </c>
      <c r="C15061" s="1" t="s">
        <v>25723</v>
      </c>
      <c r="D15061" s="1" t="s">
        <v>80</v>
      </c>
      <c r="E15061" s="1" t="s">
        <v>25724</v>
      </c>
      <c r="F15061" s="1" t="s">
        <v>4869</v>
      </c>
      <c r="G15061" s="1" t="s">
        <v>17</v>
      </c>
      <c r="H15061" s="1">
        <v>45.0</v>
      </c>
      <c r="I15061" s="3">
        <v>43716.708333333336</v>
      </c>
      <c r="J15061" s="1">
        <v>0.961474789959088</v>
      </c>
      <c r="K15061" s="1" t="s">
        <v>46</v>
      </c>
      <c r="M15061" s="3">
        <v>43709.802998831015</v>
      </c>
    </row>
    <row r="15062">
      <c r="A15062" s="1">
        <v>15060.0</v>
      </c>
      <c r="B15062" s="1" t="s">
        <v>596</v>
      </c>
      <c r="C15062" s="1" t="s">
        <v>25725</v>
      </c>
      <c r="D15062" s="1" t="s">
        <v>738</v>
      </c>
      <c r="E15062" s="1" t="s">
        <v>25726</v>
      </c>
      <c r="F15062" s="1" t="s">
        <v>600</v>
      </c>
      <c r="G15062" s="1" t="s">
        <v>39</v>
      </c>
      <c r="H15062" s="1">
        <v>45.0</v>
      </c>
      <c r="I15062" s="3">
        <v>44075.75</v>
      </c>
      <c r="J15062" s="1">
        <v>3.05634861834703</v>
      </c>
      <c r="K15062" s="1" t="s">
        <v>601</v>
      </c>
      <c r="L15062" s="1" t="s">
        <v>602</v>
      </c>
      <c r="M15062" s="3">
        <v>44075.78191440972</v>
      </c>
    </row>
    <row r="15063">
      <c r="A15063" s="1">
        <v>15061.0</v>
      </c>
      <c r="B15063" s="1" t="s">
        <v>1885</v>
      </c>
      <c r="C15063" s="1" t="s">
        <v>25727</v>
      </c>
      <c r="D15063" s="1" t="s">
        <v>116</v>
      </c>
      <c r="E15063" s="1" t="s">
        <v>1887</v>
      </c>
      <c r="F15063" s="1" t="s">
        <v>1888</v>
      </c>
      <c r="G15063" s="1" t="s">
        <v>17</v>
      </c>
      <c r="H15063" s="1">
        <v>45.0</v>
      </c>
      <c r="I15063" s="3">
        <v>43861.197916666664</v>
      </c>
      <c r="J15063" s="1">
        <v>5.67217852833336</v>
      </c>
      <c r="K15063" s="1" t="s">
        <v>24</v>
      </c>
      <c r="M15063" s="3">
        <v>43861.22986788194</v>
      </c>
    </row>
    <row r="15064">
      <c r="A15064" s="1">
        <v>15062.0</v>
      </c>
      <c r="B15064" s="1" t="s">
        <v>293</v>
      </c>
      <c r="C15064" s="1" t="s">
        <v>25728</v>
      </c>
      <c r="D15064" s="1" t="s">
        <v>588</v>
      </c>
      <c r="E15064" s="1" t="s">
        <v>1788</v>
      </c>
      <c r="F15064" s="1" t="s">
        <v>297</v>
      </c>
      <c r="G15064" s="1" t="s">
        <v>17</v>
      </c>
      <c r="H15064" s="1">
        <v>45.0</v>
      </c>
      <c r="I15064" s="3">
        <v>44050.541666666664</v>
      </c>
      <c r="J15064" s="1">
        <v>2.09312228576906</v>
      </c>
      <c r="K15064" s="1" t="s">
        <v>62</v>
      </c>
      <c r="M15064" s="3">
        <v>44050.586001655094</v>
      </c>
    </row>
    <row r="15065">
      <c r="A15065" s="1">
        <v>15063.0</v>
      </c>
      <c r="B15065" s="1" t="s">
        <v>319</v>
      </c>
      <c r="C15065" s="1" t="s">
        <v>25729</v>
      </c>
      <c r="D15065" s="1" t="s">
        <v>7210</v>
      </c>
      <c r="E15065" s="1" t="s">
        <v>25730</v>
      </c>
      <c r="F15065" s="1" t="s">
        <v>323</v>
      </c>
      <c r="G15065" s="1" t="s">
        <v>39</v>
      </c>
      <c r="H15065" s="1">
        <v>45.0</v>
      </c>
      <c r="I15065" s="3">
        <v>43834.25</v>
      </c>
      <c r="J15065" s="1">
        <v>105.35887478404</v>
      </c>
      <c r="K15065" s="1" t="s">
        <v>24</v>
      </c>
      <c r="M15065" s="3">
        <v>43834.25565998843</v>
      </c>
    </row>
    <row r="15066">
      <c r="A15066" s="1">
        <v>15064.0</v>
      </c>
      <c r="B15066" s="1" t="s">
        <v>1289</v>
      </c>
      <c r="C15066" s="1" t="s">
        <v>25731</v>
      </c>
      <c r="D15066" s="1" t="s">
        <v>1666</v>
      </c>
      <c r="E15066" s="1" t="s">
        <v>25732</v>
      </c>
      <c r="F15066" s="1" t="s">
        <v>1293</v>
      </c>
      <c r="G15066" s="1" t="s">
        <v>39</v>
      </c>
      <c r="H15066" s="1">
        <v>45.0</v>
      </c>
      <c r="I15066" s="3">
        <v>43525.583333333336</v>
      </c>
      <c r="J15066" s="1">
        <v>3.28027785688145</v>
      </c>
      <c r="K15066" s="1" t="s">
        <v>24</v>
      </c>
      <c r="M15066" s="3">
        <v>43525.6289546412</v>
      </c>
    </row>
    <row r="15067">
      <c r="A15067" s="1">
        <v>15065.0</v>
      </c>
      <c r="B15067" s="1" t="s">
        <v>385</v>
      </c>
      <c r="C15067" s="1" t="s">
        <v>25733</v>
      </c>
      <c r="D15067" s="1" t="s">
        <v>116</v>
      </c>
      <c r="E15067" s="1" t="s">
        <v>5197</v>
      </c>
      <c r="F15067" s="1" t="s">
        <v>388</v>
      </c>
      <c r="G15067" s="1" t="s">
        <v>17</v>
      </c>
      <c r="H15067" s="1">
        <v>45.0</v>
      </c>
      <c r="I15067" s="3">
        <v>43949.5</v>
      </c>
      <c r="J15067" s="1">
        <v>3.92597789813978</v>
      </c>
      <c r="K15067" s="1" t="s">
        <v>24</v>
      </c>
      <c r="M15067" s="3">
        <v>43949.678478622685</v>
      </c>
    </row>
    <row r="15068">
      <c r="A15068" s="1">
        <v>15066.0</v>
      </c>
      <c r="B15068" s="1" t="s">
        <v>485</v>
      </c>
      <c r="C15068" s="1" t="s">
        <v>25734</v>
      </c>
      <c r="D15068" s="1" t="s">
        <v>2521</v>
      </c>
      <c r="E15068" s="1" t="s">
        <v>5655</v>
      </c>
      <c r="F15068" s="1" t="s">
        <v>489</v>
      </c>
      <c r="G15068" s="1" t="s">
        <v>17</v>
      </c>
      <c r="H15068" s="1">
        <v>45.0</v>
      </c>
      <c r="I15068" s="3">
        <v>43818.666666666664</v>
      </c>
      <c r="J15068" s="1">
        <v>2.36289389593844</v>
      </c>
      <c r="K15068" s="1" t="s">
        <v>166</v>
      </c>
      <c r="M15068" s="3">
        <v>43818.707222453704</v>
      </c>
    </row>
    <row r="15069">
      <c r="A15069" s="1">
        <v>15067.0</v>
      </c>
      <c r="B15069" s="1" t="s">
        <v>2744</v>
      </c>
      <c r="C15069" s="1" t="s">
        <v>25735</v>
      </c>
      <c r="D15069" s="1" t="s">
        <v>1874</v>
      </c>
      <c r="E15069" s="1" t="s">
        <v>25736</v>
      </c>
      <c r="F15069" s="1" t="s">
        <v>2748</v>
      </c>
      <c r="G15069" s="1" t="s">
        <v>89</v>
      </c>
      <c r="H15069" s="1">
        <v>45.0</v>
      </c>
      <c r="I15069" s="3">
        <v>44214.50407964121</v>
      </c>
      <c r="J15069" s="1">
        <v>2.32948910279752</v>
      </c>
      <c r="K15069" s="1" t="s">
        <v>24</v>
      </c>
      <c r="M15069" s="3">
        <v>44214.525338761574</v>
      </c>
    </row>
    <row r="15070">
      <c r="A15070" s="1">
        <v>15068.0</v>
      </c>
      <c r="B15070" s="1" t="s">
        <v>1238</v>
      </c>
      <c r="C15070" s="1" t="s">
        <v>25737</v>
      </c>
      <c r="D15070" s="1" t="s">
        <v>2965</v>
      </c>
      <c r="E15070" s="1" t="s">
        <v>25738</v>
      </c>
      <c r="F15070" s="1" t="s">
        <v>1241</v>
      </c>
      <c r="G15070" s="1" t="s">
        <v>39</v>
      </c>
      <c r="H15070" s="1">
        <v>45.0</v>
      </c>
      <c r="I15070" s="3">
        <v>43995.708333333336</v>
      </c>
      <c r="J15070" s="1">
        <v>2.84241053467484</v>
      </c>
      <c r="K15070" s="1" t="s">
        <v>24</v>
      </c>
      <c r="M15070" s="3">
        <v>43995.74924550926</v>
      </c>
    </row>
    <row r="15071">
      <c r="A15071" s="1">
        <v>15069.0</v>
      </c>
      <c r="B15071" s="1" t="s">
        <v>3758</v>
      </c>
      <c r="C15071" s="1" t="s">
        <v>25739</v>
      </c>
      <c r="D15071" s="1" t="s">
        <v>1592</v>
      </c>
      <c r="E15071" s="1" t="s">
        <v>25740</v>
      </c>
      <c r="F15071" s="1" t="s">
        <v>3761</v>
      </c>
      <c r="G15071" s="1" t="s">
        <v>45</v>
      </c>
      <c r="H15071" s="1">
        <v>45.0</v>
      </c>
      <c r="I15071" s="3">
        <v>44195.78797996528</v>
      </c>
      <c r="J15071" s="1">
        <v>1.40559590404742</v>
      </c>
      <c r="K15071" s="1" t="s">
        <v>166</v>
      </c>
      <c r="L15071" s="1" t="s">
        <v>167</v>
      </c>
      <c r="M15071" s="3">
        <v>44195.816162476855</v>
      </c>
    </row>
    <row r="15072">
      <c r="A15072" s="1">
        <v>15070.0</v>
      </c>
      <c r="B15072" s="1" t="s">
        <v>2100</v>
      </c>
      <c r="C15072" s="1" t="s">
        <v>25741</v>
      </c>
      <c r="D15072" s="1" t="s">
        <v>14</v>
      </c>
      <c r="E15072" s="1" t="s">
        <v>25742</v>
      </c>
      <c r="F15072" s="1" t="s">
        <v>2103</v>
      </c>
      <c r="G15072" s="1" t="s">
        <v>39</v>
      </c>
      <c r="H15072" s="1">
        <v>45.0</v>
      </c>
      <c r="I15072" s="3">
        <v>44004.646527777775</v>
      </c>
      <c r="J15072" s="1">
        <v>3.38953051317012</v>
      </c>
      <c r="K15072" s="1" t="s">
        <v>18</v>
      </c>
      <c r="M15072" s="3">
        <v>44004.68066012731</v>
      </c>
    </row>
    <row r="15073">
      <c r="A15073" s="1">
        <v>15071.0</v>
      </c>
      <c r="B15073" s="1" t="s">
        <v>319</v>
      </c>
      <c r="C15073" s="1" t="s">
        <v>25743</v>
      </c>
      <c r="D15073" s="1" t="s">
        <v>21</v>
      </c>
      <c r="E15073" s="1" t="s">
        <v>610</v>
      </c>
      <c r="F15073" s="1" t="s">
        <v>323</v>
      </c>
      <c r="G15073" s="1" t="s">
        <v>17</v>
      </c>
      <c r="H15073" s="1">
        <v>45.0</v>
      </c>
      <c r="I15073" s="3">
        <v>43801.208333333336</v>
      </c>
      <c r="J15073" s="1">
        <v>2.73392721951556</v>
      </c>
      <c r="K15073" s="1" t="s">
        <v>24</v>
      </c>
      <c r="M15073" s="3">
        <v>43801.2647672338</v>
      </c>
    </row>
    <row r="15074">
      <c r="A15074" s="1">
        <v>15072.0</v>
      </c>
      <c r="B15074" s="1" t="s">
        <v>2400</v>
      </c>
      <c r="C15074" s="1" t="s">
        <v>25744</v>
      </c>
      <c r="D15074" s="1" t="s">
        <v>6215</v>
      </c>
      <c r="E15074" s="1" t="s">
        <v>25745</v>
      </c>
      <c r="F15074" s="1" t="s">
        <v>2404</v>
      </c>
      <c r="G15074" s="1" t="s">
        <v>39</v>
      </c>
      <c r="H15074" s="1">
        <v>45.0</v>
      </c>
      <c r="I15074" s="3">
        <v>43484.25</v>
      </c>
      <c r="J15074" s="1">
        <v>2.72151235792136</v>
      </c>
      <c r="K15074" s="1" t="s">
        <v>24</v>
      </c>
      <c r="M15074" s="3">
        <v>43484.279314085645</v>
      </c>
    </row>
    <row r="15075">
      <c r="A15075" s="1">
        <v>15073.0</v>
      </c>
      <c r="B15075" s="1" t="s">
        <v>293</v>
      </c>
      <c r="C15075" s="1" t="s">
        <v>25746</v>
      </c>
      <c r="D15075" s="1" t="s">
        <v>588</v>
      </c>
      <c r="E15075" s="1" t="s">
        <v>10519</v>
      </c>
      <c r="F15075" s="1" t="s">
        <v>297</v>
      </c>
      <c r="G15075" s="1" t="s">
        <v>17</v>
      </c>
      <c r="H15075" s="1">
        <v>45.0</v>
      </c>
      <c r="I15075" s="3">
        <v>43791.791666666664</v>
      </c>
      <c r="J15075" s="1">
        <v>1.12281764500685</v>
      </c>
      <c r="K15075" s="1" t="s">
        <v>62</v>
      </c>
      <c r="M15075" s="3">
        <v>43791.80944952546</v>
      </c>
    </row>
    <row r="15076">
      <c r="A15076" s="1">
        <v>15074.0</v>
      </c>
      <c r="B15076" s="1" t="s">
        <v>896</v>
      </c>
      <c r="C15076" s="1" t="s">
        <v>25747</v>
      </c>
      <c r="D15076" s="1" t="s">
        <v>898</v>
      </c>
      <c r="E15076" s="1" t="s">
        <v>25748</v>
      </c>
      <c r="F15076" s="1" t="s">
        <v>900</v>
      </c>
      <c r="G15076" s="1" t="s">
        <v>17</v>
      </c>
      <c r="H15076" s="1">
        <v>45.0</v>
      </c>
      <c r="I15076" s="3">
        <v>44084.625</v>
      </c>
      <c r="J15076" s="1">
        <v>2.50182546872973</v>
      </c>
      <c r="K15076" s="1" t="s">
        <v>24</v>
      </c>
      <c r="L15076" s="1" t="s">
        <v>741</v>
      </c>
      <c r="M15076" s="3">
        <v>44084.64116230324</v>
      </c>
    </row>
    <row r="15077">
      <c r="A15077" s="1">
        <v>15075.0</v>
      </c>
      <c r="B15077" s="1" t="s">
        <v>1449</v>
      </c>
      <c r="C15077" s="1" t="s">
        <v>25749</v>
      </c>
      <c r="D15077" s="1" t="s">
        <v>9339</v>
      </c>
      <c r="E15077" s="1" t="s">
        <v>5118</v>
      </c>
      <c r="F15077" s="1" t="s">
        <v>1453</v>
      </c>
      <c r="G15077" s="1" t="s">
        <v>35</v>
      </c>
      <c r="H15077" s="1">
        <v>45.0</v>
      </c>
      <c r="I15077" s="3">
        <v>44204.270833333336</v>
      </c>
      <c r="J15077" s="1">
        <v>1.86025182312577</v>
      </c>
      <c r="K15077" s="1" t="s">
        <v>218</v>
      </c>
      <c r="L15077" s="1" t="s">
        <v>287</v>
      </c>
      <c r="M15077" s="3">
        <v>44204.31503085648</v>
      </c>
    </row>
    <row r="15078">
      <c r="A15078" s="1">
        <v>15076.0</v>
      </c>
      <c r="B15078" s="1" t="s">
        <v>788</v>
      </c>
      <c r="C15078" s="1" t="s">
        <v>25750</v>
      </c>
      <c r="D15078" s="1" t="s">
        <v>869</v>
      </c>
      <c r="E15078" s="1" t="s">
        <v>1473</v>
      </c>
      <c r="F15078" s="1" t="s">
        <v>791</v>
      </c>
      <c r="G15078" s="1" t="s">
        <v>17</v>
      </c>
      <c r="H15078" s="1">
        <v>45.0</v>
      </c>
      <c r="I15078" s="3">
        <v>44214.208333333336</v>
      </c>
      <c r="J15078" s="1">
        <v>2.38868864372953</v>
      </c>
      <c r="K15078" s="1" t="s">
        <v>24</v>
      </c>
      <c r="M15078" s="3">
        <v>44214.24276648148</v>
      </c>
    </row>
    <row r="15079">
      <c r="A15079" s="1">
        <v>15077.0</v>
      </c>
      <c r="B15079" s="1" t="s">
        <v>1023</v>
      </c>
      <c r="C15079" s="1" t="s">
        <v>25751</v>
      </c>
      <c r="D15079" s="1" t="s">
        <v>1025</v>
      </c>
      <c r="E15079" s="1" t="s">
        <v>4600</v>
      </c>
      <c r="F15079" s="1" t="s">
        <v>1027</v>
      </c>
      <c r="G15079" s="1" t="s">
        <v>17</v>
      </c>
      <c r="H15079" s="1">
        <v>45.0</v>
      </c>
      <c r="I15079" s="3">
        <v>43705.125</v>
      </c>
      <c r="J15079" s="1">
        <v>1.70919076483944</v>
      </c>
      <c r="K15079" s="1" t="s">
        <v>24</v>
      </c>
      <c r="M15079" s="3">
        <v>43705.22053012731</v>
      </c>
    </row>
    <row r="15080">
      <c r="A15080" s="1">
        <v>15078.0</v>
      </c>
      <c r="B15080" s="1" t="s">
        <v>84</v>
      </c>
      <c r="C15080" s="1" t="s">
        <v>25752</v>
      </c>
      <c r="D15080" s="1" t="s">
        <v>1549</v>
      </c>
      <c r="E15080" s="1" t="s">
        <v>3078</v>
      </c>
      <c r="F15080" s="1" t="s">
        <v>88</v>
      </c>
      <c r="G15080" s="1" t="s">
        <v>17</v>
      </c>
      <c r="H15080" s="1">
        <v>45.0</v>
      </c>
      <c r="I15080" s="3">
        <v>44068.229166666664</v>
      </c>
      <c r="J15080" s="1">
        <v>1.54375947628096</v>
      </c>
      <c r="K15080" s="1" t="s">
        <v>83</v>
      </c>
      <c r="M15080" s="3">
        <v>44068.262995902776</v>
      </c>
    </row>
    <row r="15081">
      <c r="A15081" s="1">
        <v>15079.0</v>
      </c>
      <c r="B15081" s="1" t="s">
        <v>853</v>
      </c>
      <c r="C15081" s="1" t="s">
        <v>25753</v>
      </c>
      <c r="D15081" s="1" t="s">
        <v>1806</v>
      </c>
      <c r="E15081" s="1" t="s">
        <v>10786</v>
      </c>
      <c r="F15081" s="1" t="s">
        <v>856</v>
      </c>
      <c r="G15081" s="1" t="s">
        <v>35</v>
      </c>
      <c r="H15081" s="1">
        <v>45.0</v>
      </c>
      <c r="I15081" s="3">
        <v>44189.541666666664</v>
      </c>
      <c r="J15081" s="1">
        <v>2.05619104989377</v>
      </c>
      <c r="K15081" s="1" t="s">
        <v>18</v>
      </c>
      <c r="M15081" s="3">
        <v>44189.58095072916</v>
      </c>
    </row>
    <row r="15082">
      <c r="A15082" s="1">
        <v>15080.0</v>
      </c>
      <c r="B15082" s="1" t="s">
        <v>2353</v>
      </c>
      <c r="C15082" s="1" t="s">
        <v>25754</v>
      </c>
      <c r="D15082" s="1" t="s">
        <v>1250</v>
      </c>
      <c r="E15082" s="1" t="s">
        <v>7267</v>
      </c>
      <c r="F15082" s="1" t="s">
        <v>2356</v>
      </c>
      <c r="G15082" s="1" t="s">
        <v>17</v>
      </c>
      <c r="H15082" s="1">
        <v>45.0</v>
      </c>
      <c r="I15082" s="3">
        <v>43806.25</v>
      </c>
      <c r="J15082" s="1">
        <v>1.48060045783241</v>
      </c>
      <c r="K15082" s="1" t="s">
        <v>24</v>
      </c>
      <c r="M15082" s="3">
        <v>43806.34097167824</v>
      </c>
    </row>
    <row r="15083">
      <c r="A15083" s="1">
        <v>15081.0</v>
      </c>
      <c r="B15083" s="1" t="s">
        <v>4620</v>
      </c>
      <c r="C15083" s="1" t="s">
        <v>25755</v>
      </c>
      <c r="D15083" s="1" t="s">
        <v>5136</v>
      </c>
      <c r="E15083" s="1" t="s">
        <v>8983</v>
      </c>
      <c r="F15083" s="1" t="s">
        <v>4623</v>
      </c>
      <c r="G15083" s="1" t="s">
        <v>17</v>
      </c>
      <c r="H15083" s="1">
        <v>45.0</v>
      </c>
      <c r="I15083" s="3">
        <v>44188.333333333336</v>
      </c>
      <c r="J15083" s="1">
        <v>2.02107456603684</v>
      </c>
      <c r="K15083" s="1" t="s">
        <v>511</v>
      </c>
      <c r="L15083" s="1" t="s">
        <v>47</v>
      </c>
      <c r="M15083" s="3">
        <v>44188.365794143516</v>
      </c>
    </row>
    <row r="15084">
      <c r="A15084" s="1">
        <v>15082.0</v>
      </c>
      <c r="B15084" s="1" t="s">
        <v>25</v>
      </c>
      <c r="C15084" s="1" t="s">
        <v>25756</v>
      </c>
      <c r="D15084" s="1" t="s">
        <v>37</v>
      </c>
      <c r="E15084" s="1" t="s">
        <v>25757</v>
      </c>
      <c r="F15084" s="1" t="s">
        <v>29</v>
      </c>
      <c r="G15084" s="1" t="s">
        <v>39</v>
      </c>
      <c r="H15084" s="1">
        <v>45.0</v>
      </c>
      <c r="I15084" s="3">
        <v>44151.3125</v>
      </c>
      <c r="J15084" s="1">
        <v>0.642472992772775</v>
      </c>
      <c r="K15084" s="1" t="s">
        <v>18</v>
      </c>
      <c r="M15084" s="3">
        <v>44151.32209223379</v>
      </c>
    </row>
    <row r="15085">
      <c r="A15085" s="1">
        <v>15083.0</v>
      </c>
      <c r="B15085" s="1" t="s">
        <v>758</v>
      </c>
      <c r="C15085" s="1" t="s">
        <v>25758</v>
      </c>
      <c r="D15085" s="1" t="s">
        <v>1255</v>
      </c>
      <c r="E15085" s="1" t="s">
        <v>25759</v>
      </c>
      <c r="F15085" s="1" t="s">
        <v>762</v>
      </c>
      <c r="G15085" s="1" t="s">
        <v>39</v>
      </c>
      <c r="H15085" s="1">
        <v>45.0</v>
      </c>
      <c r="I15085" s="3">
        <v>44034.541666666664</v>
      </c>
      <c r="J15085" s="1">
        <v>0.0</v>
      </c>
      <c r="K15085" s="1" t="s">
        <v>159</v>
      </c>
      <c r="M15085" s="3">
        <v>44034.51520444445</v>
      </c>
    </row>
    <row r="15086">
      <c r="A15086" s="1">
        <v>15084.0</v>
      </c>
      <c r="B15086" s="1" t="s">
        <v>1238</v>
      </c>
      <c r="C15086" s="1" t="s">
        <v>25760</v>
      </c>
      <c r="D15086" s="1" t="s">
        <v>415</v>
      </c>
      <c r="E15086" s="1" t="s">
        <v>25761</v>
      </c>
      <c r="F15086" s="1" t="s">
        <v>1241</v>
      </c>
      <c r="G15086" s="1" t="s">
        <v>39</v>
      </c>
      <c r="H15086" s="1">
        <v>45.0</v>
      </c>
      <c r="I15086" s="3">
        <v>44065.708333333336</v>
      </c>
      <c r="J15086" s="1">
        <v>3.67406335818937</v>
      </c>
      <c r="K15086" s="1" t="s">
        <v>24</v>
      </c>
      <c r="M15086" s="3">
        <v>44065.740175914354</v>
      </c>
    </row>
    <row r="15087">
      <c r="A15087" s="1">
        <v>15085.0</v>
      </c>
      <c r="B15087" s="1" t="s">
        <v>901</v>
      </c>
      <c r="C15087" s="1" t="s">
        <v>25762</v>
      </c>
      <c r="D15087" s="1" t="s">
        <v>13123</v>
      </c>
      <c r="E15087" s="1" t="s">
        <v>13124</v>
      </c>
      <c r="F15087" s="1" t="s">
        <v>904</v>
      </c>
      <c r="G15087" s="1" t="s">
        <v>35</v>
      </c>
      <c r="H15087" s="1">
        <v>45.0</v>
      </c>
      <c r="I15087" s="3">
        <v>43584.416666666664</v>
      </c>
      <c r="J15087" s="1">
        <v>0.616509032237983</v>
      </c>
      <c r="K15087" s="1" t="s">
        <v>24</v>
      </c>
      <c r="M15087" s="3">
        <v>43584.456292152776</v>
      </c>
    </row>
    <row r="15088">
      <c r="A15088" s="1">
        <v>15086.0</v>
      </c>
      <c r="B15088" s="1" t="s">
        <v>303</v>
      </c>
      <c r="C15088" s="1" t="s">
        <v>25763</v>
      </c>
      <c r="D15088" s="1" t="s">
        <v>305</v>
      </c>
      <c r="E15088" s="1" t="s">
        <v>1295</v>
      </c>
      <c r="F15088" s="1" t="s">
        <v>307</v>
      </c>
      <c r="G15088" s="1" t="s">
        <v>17</v>
      </c>
      <c r="H15088" s="1">
        <v>45.0</v>
      </c>
      <c r="I15088" s="3">
        <v>43845.229166666664</v>
      </c>
      <c r="J15088" s="1">
        <v>4.48761281833352</v>
      </c>
      <c r="K15088" s="1" t="s">
        <v>24</v>
      </c>
      <c r="M15088" s="3">
        <v>43845.260891516205</v>
      </c>
    </row>
    <row r="15089">
      <c r="A15089" s="1">
        <v>15087.0</v>
      </c>
      <c r="B15089" s="1" t="s">
        <v>12</v>
      </c>
      <c r="C15089" s="1" t="s">
        <v>25764</v>
      </c>
      <c r="D15089" s="1" t="s">
        <v>121</v>
      </c>
      <c r="E15089" s="1" t="s">
        <v>1278</v>
      </c>
      <c r="F15089" s="1" t="s">
        <v>16</v>
      </c>
      <c r="G15089" s="1" t="s">
        <v>17</v>
      </c>
      <c r="H15089" s="1">
        <v>45.0</v>
      </c>
      <c r="I15089" s="3">
        <v>43870.625</v>
      </c>
      <c r="J15089" s="1">
        <v>0.726209163802455</v>
      </c>
      <c r="K15089" s="1" t="s">
        <v>18</v>
      </c>
      <c r="M15089" s="3">
        <v>43870.63740403935</v>
      </c>
    </row>
    <row r="15090">
      <c r="A15090" s="1">
        <v>15088.0</v>
      </c>
      <c r="B15090" s="1" t="s">
        <v>8137</v>
      </c>
      <c r="C15090" s="1" t="s">
        <v>25765</v>
      </c>
      <c r="D15090" s="1" t="s">
        <v>3388</v>
      </c>
      <c r="E15090" s="1" t="s">
        <v>25766</v>
      </c>
      <c r="F15090" s="1" t="s">
        <v>8140</v>
      </c>
      <c r="G15090" s="1" t="s">
        <v>89</v>
      </c>
      <c r="H15090" s="1">
        <v>45.0</v>
      </c>
      <c r="I15090" s="3">
        <v>44122.4461719213</v>
      </c>
      <c r="J15090" s="1">
        <v>3.70066584248665</v>
      </c>
      <c r="K15090" s="1" t="s">
        <v>24</v>
      </c>
      <c r="M15090" s="3">
        <v>44122.46969675926</v>
      </c>
    </row>
    <row r="15091">
      <c r="A15091" s="1">
        <v>15089.0</v>
      </c>
      <c r="B15091" s="1" t="s">
        <v>303</v>
      </c>
      <c r="C15091" s="1" t="s">
        <v>25767</v>
      </c>
      <c r="D15091" s="1" t="s">
        <v>305</v>
      </c>
      <c r="E15091" s="1" t="s">
        <v>1641</v>
      </c>
      <c r="F15091" s="1" t="s">
        <v>307</v>
      </c>
      <c r="G15091" s="1" t="s">
        <v>17</v>
      </c>
      <c r="H15091" s="1">
        <v>45.0</v>
      </c>
      <c r="I15091" s="3">
        <v>44005.625</v>
      </c>
      <c r="J15091" s="1">
        <v>0.778735771762449</v>
      </c>
      <c r="K15091" s="1" t="s">
        <v>24</v>
      </c>
      <c r="M15091" s="3">
        <v>44005.66472237268</v>
      </c>
    </row>
    <row r="15092">
      <c r="A15092" s="1">
        <v>15090.0</v>
      </c>
      <c r="B15092" s="1" t="s">
        <v>340</v>
      </c>
      <c r="C15092" s="1" t="s">
        <v>25768</v>
      </c>
      <c r="D15092" s="1" t="s">
        <v>342</v>
      </c>
      <c r="E15092" s="1" t="s">
        <v>13235</v>
      </c>
      <c r="F15092" s="1" t="s">
        <v>344</v>
      </c>
      <c r="G15092" s="1" t="s">
        <v>17</v>
      </c>
      <c r="H15092" s="1">
        <v>45.0</v>
      </c>
      <c r="I15092" s="3">
        <v>44083.229166666664</v>
      </c>
      <c r="J15092" s="1">
        <v>0.425084313085011</v>
      </c>
      <c r="K15092" s="1" t="s">
        <v>83</v>
      </c>
      <c r="M15092" s="3">
        <v>44083.26151715278</v>
      </c>
    </row>
    <row r="15093">
      <c r="A15093" s="1">
        <v>15091.0</v>
      </c>
      <c r="B15093" s="1" t="s">
        <v>4361</v>
      </c>
      <c r="C15093" s="1" t="s">
        <v>25769</v>
      </c>
      <c r="D15093" s="1" t="s">
        <v>326</v>
      </c>
      <c r="E15093" s="1" t="s">
        <v>12107</v>
      </c>
      <c r="F15093" s="1" t="s">
        <v>4364</v>
      </c>
      <c r="G15093" s="1" t="s">
        <v>17</v>
      </c>
      <c r="H15093" s="1">
        <v>45.0</v>
      </c>
      <c r="I15093" s="3">
        <v>43844.75</v>
      </c>
      <c r="J15093" s="1">
        <v>3.51375112523291</v>
      </c>
      <c r="K15093" s="1" t="s">
        <v>24</v>
      </c>
      <c r="M15093" s="3">
        <v>43844.782013923614</v>
      </c>
    </row>
    <row r="15094">
      <c r="A15094" s="1">
        <v>15092.0</v>
      </c>
      <c r="B15094" s="1" t="s">
        <v>12</v>
      </c>
      <c r="C15094" s="1" t="s">
        <v>25770</v>
      </c>
      <c r="D15094" s="1" t="s">
        <v>4220</v>
      </c>
      <c r="E15094" s="1" t="s">
        <v>1278</v>
      </c>
      <c r="F15094" s="1" t="s">
        <v>16</v>
      </c>
      <c r="G15094" s="1" t="s">
        <v>17</v>
      </c>
      <c r="H15094" s="1">
        <v>45.0</v>
      </c>
      <c r="I15094" s="3">
        <v>43886.625</v>
      </c>
      <c r="J15094" s="1">
        <v>1.39227081454451</v>
      </c>
      <c r="K15094" s="1" t="s">
        <v>18</v>
      </c>
      <c r="M15094" s="3">
        <v>43886.6614921875</v>
      </c>
    </row>
    <row r="15095">
      <c r="A15095" s="1">
        <v>15093.0</v>
      </c>
      <c r="B15095" s="1" t="s">
        <v>3144</v>
      </c>
      <c r="C15095" s="1" t="s">
        <v>25771</v>
      </c>
      <c r="D15095" s="1" t="s">
        <v>59</v>
      </c>
      <c r="E15095" s="1" t="s">
        <v>25772</v>
      </c>
      <c r="F15095" s="1" t="s">
        <v>3147</v>
      </c>
      <c r="G15095" s="1" t="s">
        <v>89</v>
      </c>
      <c r="H15095" s="1">
        <v>45.0</v>
      </c>
      <c r="I15095" s="3">
        <v>43868.70609601852</v>
      </c>
      <c r="J15095" s="1">
        <v>0.842118440653565</v>
      </c>
      <c r="K15095" s="1" t="s">
        <v>62</v>
      </c>
      <c r="M15095" s="3">
        <v>43868.71752607639</v>
      </c>
    </row>
    <row r="15096">
      <c r="A15096" s="1">
        <v>15094.0</v>
      </c>
      <c r="B15096" s="1" t="s">
        <v>1299</v>
      </c>
      <c r="C15096" s="1" t="s">
        <v>25773</v>
      </c>
      <c r="D15096" s="1" t="s">
        <v>1301</v>
      </c>
      <c r="E15096" s="1" t="s">
        <v>1302</v>
      </c>
      <c r="F15096" s="1" t="s">
        <v>1303</v>
      </c>
      <c r="G15096" s="1" t="s">
        <v>17</v>
      </c>
      <c r="H15096" s="1">
        <v>45.0</v>
      </c>
      <c r="I15096" s="3">
        <v>44223.5625</v>
      </c>
      <c r="J15096" s="1">
        <v>2.52401268669282</v>
      </c>
      <c r="K15096" s="1" t="s">
        <v>56</v>
      </c>
      <c r="L15096" s="1" t="s">
        <v>113</v>
      </c>
      <c r="M15096" s="3">
        <v>44223.62774282407</v>
      </c>
    </row>
    <row r="15097">
      <c r="A15097" s="1">
        <v>15095.0</v>
      </c>
      <c r="B15097" s="1" t="s">
        <v>455</v>
      </c>
      <c r="C15097" s="1" t="s">
        <v>25774</v>
      </c>
      <c r="D15097" s="1" t="s">
        <v>116</v>
      </c>
      <c r="E15097" s="1" t="s">
        <v>3667</v>
      </c>
      <c r="F15097" s="1" t="s">
        <v>458</v>
      </c>
      <c r="G15097" s="1" t="s">
        <v>17</v>
      </c>
      <c r="H15097" s="1">
        <v>45.0</v>
      </c>
      <c r="I15097" s="3">
        <v>44164.333333333336</v>
      </c>
      <c r="J15097" s="1">
        <v>0.0</v>
      </c>
      <c r="K15097" s="1" t="s">
        <v>24</v>
      </c>
      <c r="M15097" s="3">
        <v>44164.401825347224</v>
      </c>
    </row>
    <row r="15098">
      <c r="A15098" s="1">
        <v>15096.0</v>
      </c>
      <c r="B15098" s="1" t="s">
        <v>996</v>
      </c>
      <c r="C15098" s="1" t="s">
        <v>25775</v>
      </c>
      <c r="D15098" s="1" t="s">
        <v>93</v>
      </c>
      <c r="E15098" s="1" t="s">
        <v>25776</v>
      </c>
      <c r="F15098" s="1" t="s">
        <v>1000</v>
      </c>
      <c r="G15098" s="1" t="s">
        <v>39</v>
      </c>
      <c r="H15098" s="1">
        <v>45.0</v>
      </c>
      <c r="I15098" s="3">
        <v>44179.291666666664</v>
      </c>
      <c r="J15098" s="1">
        <v>2.93711474973476</v>
      </c>
      <c r="K15098" s="1" t="s">
        <v>24</v>
      </c>
      <c r="L15098" s="1" t="s">
        <v>406</v>
      </c>
      <c r="M15098" s="3">
        <v>44179.34159541666</v>
      </c>
    </row>
    <row r="15099">
      <c r="A15099" s="1">
        <v>15097.0</v>
      </c>
      <c r="B15099" s="1" t="s">
        <v>303</v>
      </c>
      <c r="C15099" s="1" t="s">
        <v>25777</v>
      </c>
      <c r="D15099" s="1" t="s">
        <v>305</v>
      </c>
      <c r="E15099" s="1" t="s">
        <v>886</v>
      </c>
      <c r="F15099" s="1" t="s">
        <v>307</v>
      </c>
      <c r="G15099" s="1" t="s">
        <v>17</v>
      </c>
      <c r="H15099" s="1">
        <v>45.0</v>
      </c>
      <c r="I15099" s="3">
        <v>44105.229166666664</v>
      </c>
      <c r="J15099" s="1">
        <v>1.70422498539697</v>
      </c>
      <c r="K15099" s="1" t="s">
        <v>24</v>
      </c>
      <c r="M15099" s="3">
        <v>44105.261619652774</v>
      </c>
    </row>
    <row r="15100">
      <c r="A15100" s="1">
        <v>15098.0</v>
      </c>
      <c r="B15100" s="1" t="s">
        <v>1085</v>
      </c>
      <c r="C15100" s="1" t="s">
        <v>25778</v>
      </c>
      <c r="D15100" s="1" t="s">
        <v>1087</v>
      </c>
      <c r="E15100" s="1" t="s">
        <v>9914</v>
      </c>
      <c r="F15100" s="1" t="s">
        <v>1089</v>
      </c>
      <c r="G15100" s="1" t="s">
        <v>35</v>
      </c>
      <c r="H15100" s="1">
        <v>45.0</v>
      </c>
      <c r="I15100" s="3">
        <v>44180.916666666664</v>
      </c>
      <c r="J15100" s="1">
        <v>3.0832095039581</v>
      </c>
      <c r="K15100" s="1" t="s">
        <v>159</v>
      </c>
      <c r="L15100" s="1" t="s">
        <v>3250</v>
      </c>
      <c r="M15100" s="3">
        <v>44181.58018145833</v>
      </c>
    </row>
    <row r="15101">
      <c r="A15101" s="1">
        <v>15099.0</v>
      </c>
      <c r="B15101" s="1" t="s">
        <v>8303</v>
      </c>
      <c r="C15101" s="1" t="s">
        <v>25779</v>
      </c>
      <c r="D15101" s="1" t="s">
        <v>7836</v>
      </c>
      <c r="E15101" s="1" t="s">
        <v>25780</v>
      </c>
      <c r="F15101" s="1" t="s">
        <v>8307</v>
      </c>
      <c r="G15101" s="1" t="s">
        <v>89</v>
      </c>
      <c r="H15101" s="1">
        <v>45.0</v>
      </c>
      <c r="I15101" s="3">
        <v>44030.53125</v>
      </c>
      <c r="J15101" s="1">
        <v>1.32187112599615</v>
      </c>
      <c r="K15101" s="1" t="s">
        <v>18</v>
      </c>
      <c r="M15101" s="3">
        <v>44030.56985457176</v>
      </c>
    </row>
    <row r="15102">
      <c r="A15102" s="1">
        <v>15100.0</v>
      </c>
      <c r="B15102" s="1" t="s">
        <v>742</v>
      </c>
      <c r="C15102" s="1" t="s">
        <v>25781</v>
      </c>
      <c r="D15102" s="1" t="s">
        <v>3555</v>
      </c>
      <c r="E15102" s="1" t="s">
        <v>25782</v>
      </c>
      <c r="F15102" s="1" t="s">
        <v>11554</v>
      </c>
      <c r="G15102" s="1" t="s">
        <v>89</v>
      </c>
      <c r="H15102" s="1">
        <v>45.0</v>
      </c>
      <c r="I15102" s="3">
        <v>44238.48223363426</v>
      </c>
      <c r="J15102" s="1">
        <v>2.52964915179498</v>
      </c>
      <c r="K15102" s="1" t="s">
        <v>24</v>
      </c>
      <c r="L15102" s="1" t="s">
        <v>747</v>
      </c>
      <c r="M15102" s="3">
        <v>44238.510048055556</v>
      </c>
    </row>
    <row r="15103">
      <c r="A15103" s="1">
        <v>15101.0</v>
      </c>
      <c r="B15103" s="1" t="s">
        <v>2123</v>
      </c>
      <c r="C15103" s="1" t="s">
        <v>25783</v>
      </c>
      <c r="D15103" s="1" t="s">
        <v>10266</v>
      </c>
      <c r="E15103" s="1" t="s">
        <v>25784</v>
      </c>
      <c r="F15103" s="1" t="s">
        <v>2127</v>
      </c>
      <c r="G15103" s="1" t="s">
        <v>39</v>
      </c>
      <c r="H15103" s="1">
        <v>45.0</v>
      </c>
      <c r="I15103" s="3">
        <v>44159.541666666664</v>
      </c>
      <c r="J15103" s="1">
        <v>2.270556493595</v>
      </c>
      <c r="K15103" s="1" t="s">
        <v>56</v>
      </c>
      <c r="L15103" s="1" t="s">
        <v>113</v>
      </c>
      <c r="M15103" s="3">
        <v>44159.569601041665</v>
      </c>
    </row>
    <row r="15104">
      <c r="A15104" s="1">
        <v>15102.0</v>
      </c>
      <c r="B15104" s="1" t="s">
        <v>73</v>
      </c>
      <c r="C15104" s="1" t="s">
        <v>25785</v>
      </c>
      <c r="D15104" s="1" t="s">
        <v>2872</v>
      </c>
      <c r="E15104" s="1" t="s">
        <v>25786</v>
      </c>
      <c r="F15104" s="1" t="s">
        <v>77</v>
      </c>
      <c r="G15104" s="1" t="s">
        <v>17</v>
      </c>
      <c r="H15104" s="1">
        <v>45.0</v>
      </c>
      <c r="I15104" s="3">
        <v>44210.302083333336</v>
      </c>
      <c r="J15104" s="1">
        <v>2.09121279734447</v>
      </c>
      <c r="K15104" s="1" t="s">
        <v>24</v>
      </c>
      <c r="L15104" s="1" t="s">
        <v>940</v>
      </c>
      <c r="M15104" s="3">
        <v>44210.35611060185</v>
      </c>
    </row>
    <row r="15105">
      <c r="A15105" s="1">
        <v>15103.0</v>
      </c>
      <c r="B15105" s="1" t="s">
        <v>788</v>
      </c>
      <c r="C15105" s="1" t="s">
        <v>25787</v>
      </c>
      <c r="D15105" s="1" t="s">
        <v>1343</v>
      </c>
      <c r="E15105" s="1" t="s">
        <v>1891</v>
      </c>
      <c r="F15105" s="1" t="s">
        <v>791</v>
      </c>
      <c r="G15105" s="1" t="s">
        <v>17</v>
      </c>
      <c r="H15105" s="1">
        <v>45.0</v>
      </c>
      <c r="I15105" s="3">
        <v>43867.145833333336</v>
      </c>
      <c r="J15105" s="1">
        <v>2.06907254480405</v>
      </c>
      <c r="K15105" s="1" t="s">
        <v>24</v>
      </c>
      <c r="M15105" s="3">
        <v>43867.18282837963</v>
      </c>
    </row>
    <row r="15106">
      <c r="A15106" s="1">
        <v>15104.0</v>
      </c>
      <c r="B15106" s="1" t="s">
        <v>191</v>
      </c>
      <c r="C15106" s="1" t="s">
        <v>25788</v>
      </c>
      <c r="D15106" s="1" t="s">
        <v>326</v>
      </c>
      <c r="E15106" s="1" t="s">
        <v>25789</v>
      </c>
      <c r="F15106" s="1" t="s">
        <v>195</v>
      </c>
      <c r="G15106" s="1" t="s">
        <v>89</v>
      </c>
      <c r="H15106" s="1">
        <v>45.0</v>
      </c>
      <c r="I15106" s="3">
        <v>43758.67223134259</v>
      </c>
      <c r="J15106" s="1">
        <v>69.0986385442056</v>
      </c>
      <c r="K15106" s="1" t="s">
        <v>24</v>
      </c>
      <c r="M15106" s="3">
        <v>43758.677614837965</v>
      </c>
    </row>
    <row r="15107">
      <c r="A15107" s="1">
        <v>15105.0</v>
      </c>
      <c r="B15107" s="1" t="s">
        <v>3353</v>
      </c>
      <c r="C15107" s="1" t="s">
        <v>25790</v>
      </c>
      <c r="D15107" s="1" t="s">
        <v>3355</v>
      </c>
      <c r="E15107" s="1" t="s">
        <v>7237</v>
      </c>
      <c r="F15107" s="1" t="s">
        <v>3357</v>
      </c>
      <c r="G15107" s="1" t="s">
        <v>17</v>
      </c>
      <c r="H15107" s="1">
        <v>45.0</v>
      </c>
      <c r="I15107" s="3">
        <v>44146.479166666664</v>
      </c>
      <c r="J15107" s="1">
        <v>0.586352397046467</v>
      </c>
      <c r="K15107" s="1" t="s">
        <v>56</v>
      </c>
      <c r="M15107" s="3">
        <v>44146.51073055556</v>
      </c>
    </row>
    <row r="15108">
      <c r="A15108" s="1">
        <v>15106.0</v>
      </c>
      <c r="B15108" s="1" t="s">
        <v>4108</v>
      </c>
      <c r="C15108" s="1" t="s">
        <v>25791</v>
      </c>
      <c r="D15108" s="1" t="s">
        <v>2496</v>
      </c>
      <c r="E15108" s="1" t="s">
        <v>25792</v>
      </c>
      <c r="F15108" s="1" t="s">
        <v>4112</v>
      </c>
      <c r="G15108" s="1" t="s">
        <v>39</v>
      </c>
      <c r="H15108" s="1">
        <v>45.0</v>
      </c>
      <c r="I15108" s="3">
        <v>43950.75</v>
      </c>
      <c r="J15108" s="1">
        <v>2.65652483494939</v>
      </c>
      <c r="K15108" s="1" t="s">
        <v>2499</v>
      </c>
      <c r="M15108" s="3">
        <v>43950.78726287037</v>
      </c>
    </row>
    <row r="15109">
      <c r="A15109" s="1">
        <v>15107.0</v>
      </c>
      <c r="B15109" s="1" t="s">
        <v>97</v>
      </c>
      <c r="C15109" s="1" t="s">
        <v>25793</v>
      </c>
      <c r="D15109" s="1" t="s">
        <v>1446</v>
      </c>
      <c r="E15109" s="1" t="s">
        <v>25794</v>
      </c>
      <c r="F15109" s="1" t="s">
        <v>101</v>
      </c>
      <c r="G15109" s="1" t="s">
        <v>39</v>
      </c>
      <c r="H15109" s="1">
        <v>45.0</v>
      </c>
      <c r="I15109" s="3">
        <v>43941.395833333336</v>
      </c>
      <c r="J15109" s="1">
        <v>0.692838038666216</v>
      </c>
      <c r="K15109" s="1" t="s">
        <v>24</v>
      </c>
      <c r="M15109" s="3">
        <v>43941.40967462963</v>
      </c>
    </row>
    <row r="15110">
      <c r="A15110" s="1">
        <v>15108.0</v>
      </c>
      <c r="B15110" s="1" t="s">
        <v>324</v>
      </c>
      <c r="C15110" s="1" t="s">
        <v>25795</v>
      </c>
      <c r="D15110" s="1" t="s">
        <v>326</v>
      </c>
      <c r="E15110" s="1" t="s">
        <v>548</v>
      </c>
      <c r="F15110" s="1" t="s">
        <v>328</v>
      </c>
      <c r="G15110" s="1" t="s">
        <v>17</v>
      </c>
      <c r="H15110" s="1">
        <v>45.0</v>
      </c>
      <c r="I15110" s="3">
        <v>44230.291666666664</v>
      </c>
      <c r="J15110" s="1">
        <v>5.10440646612138</v>
      </c>
      <c r="K15110" s="1" t="s">
        <v>24</v>
      </c>
      <c r="M15110" s="3">
        <v>44230.33317459491</v>
      </c>
    </row>
    <row r="15111">
      <c r="A15111" s="1">
        <v>15109.0</v>
      </c>
      <c r="B15111" s="1" t="s">
        <v>229</v>
      </c>
      <c r="C15111" s="1" t="s">
        <v>25796</v>
      </c>
      <c r="D15111" s="1" t="s">
        <v>207</v>
      </c>
      <c r="E15111" s="1" t="s">
        <v>5349</v>
      </c>
      <c r="F15111" s="1" t="s">
        <v>232</v>
      </c>
      <c r="G15111" s="1" t="s">
        <v>35</v>
      </c>
      <c r="H15111" s="1">
        <v>45.0</v>
      </c>
      <c r="I15111" s="3">
        <v>44238.625</v>
      </c>
      <c r="J15111" s="1">
        <v>4.12691948681775</v>
      </c>
      <c r="K15111" s="1" t="s">
        <v>24</v>
      </c>
      <c r="L15111" s="1" t="s">
        <v>940</v>
      </c>
      <c r="M15111" s="3">
        <v>44238.664943993055</v>
      </c>
    </row>
    <row r="15112">
      <c r="A15112" s="1">
        <v>15110.0</v>
      </c>
      <c r="B15112" s="1" t="s">
        <v>887</v>
      </c>
      <c r="C15112" s="1" t="s">
        <v>25797</v>
      </c>
      <c r="D15112" s="1" t="s">
        <v>93</v>
      </c>
      <c r="E15112" s="1" t="s">
        <v>25798</v>
      </c>
      <c r="F15112" s="1" t="s">
        <v>891</v>
      </c>
      <c r="G15112" s="1" t="s">
        <v>39</v>
      </c>
      <c r="H15112" s="1">
        <v>45.0</v>
      </c>
      <c r="I15112" s="3">
        <v>43983.375</v>
      </c>
      <c r="J15112" s="1">
        <v>2.30109383284359</v>
      </c>
      <c r="K15112" s="1" t="s">
        <v>24</v>
      </c>
      <c r="M15112" s="3">
        <v>43983.403392939814</v>
      </c>
    </row>
    <row r="15113">
      <c r="A15113" s="1">
        <v>15111.0</v>
      </c>
      <c r="B15113" s="1" t="s">
        <v>536</v>
      </c>
      <c r="C15113" s="1" t="s">
        <v>25799</v>
      </c>
      <c r="D15113" s="1" t="s">
        <v>1255</v>
      </c>
      <c r="E15113" s="1" t="s">
        <v>4030</v>
      </c>
      <c r="F15113" s="1" t="s">
        <v>539</v>
      </c>
      <c r="G15113" s="1" t="s">
        <v>17</v>
      </c>
      <c r="H15113" s="1">
        <v>45.0</v>
      </c>
      <c r="I15113" s="3">
        <v>43862.833333333336</v>
      </c>
      <c r="J15113" s="1">
        <v>2.02495997220763</v>
      </c>
      <c r="K15113" s="1" t="s">
        <v>83</v>
      </c>
      <c r="M15113" s="3">
        <v>43862.88131283565</v>
      </c>
    </row>
    <row r="15114">
      <c r="A15114" s="1">
        <v>15112.0</v>
      </c>
      <c r="B15114" s="1" t="s">
        <v>73</v>
      </c>
      <c r="C15114" s="1" t="s">
        <v>25800</v>
      </c>
      <c r="D15114" s="1" t="s">
        <v>8582</v>
      </c>
      <c r="E15114" s="1" t="s">
        <v>12550</v>
      </c>
      <c r="F15114" s="1" t="s">
        <v>77</v>
      </c>
      <c r="G15114" s="1" t="s">
        <v>17</v>
      </c>
      <c r="H15114" s="1">
        <v>45.0</v>
      </c>
      <c r="I15114" s="3">
        <v>44179.645833333336</v>
      </c>
      <c r="J15114" s="1">
        <v>1.56150683167576</v>
      </c>
      <c r="K15114" s="1" t="s">
        <v>24</v>
      </c>
      <c r="L15114" s="1" t="s">
        <v>940</v>
      </c>
      <c r="M15114" s="3">
        <v>44179.67515664352</v>
      </c>
    </row>
    <row r="15115">
      <c r="A15115" s="1">
        <v>15113.0</v>
      </c>
      <c r="B15115" s="1" t="s">
        <v>540</v>
      </c>
      <c r="C15115" s="1" t="s">
        <v>25801</v>
      </c>
      <c r="D15115" s="1" t="s">
        <v>8547</v>
      </c>
      <c r="E15115" s="1" t="s">
        <v>25802</v>
      </c>
      <c r="F15115" s="1" t="s">
        <v>544</v>
      </c>
      <c r="G15115" s="1" t="s">
        <v>89</v>
      </c>
      <c r="H15115" s="1">
        <v>45.0</v>
      </c>
      <c r="I15115" s="3">
        <v>44131.45232098379</v>
      </c>
      <c r="J15115" s="1">
        <v>6.84629588563857</v>
      </c>
      <c r="K15115" s="1" t="s">
        <v>24</v>
      </c>
      <c r="L15115" s="1" t="s">
        <v>135</v>
      </c>
      <c r="M15115" s="3">
        <v>44131.49272958333</v>
      </c>
    </row>
    <row r="15116">
      <c r="A15116" s="1">
        <v>15114.0</v>
      </c>
      <c r="B15116" s="1" t="s">
        <v>17455</v>
      </c>
      <c r="C15116" s="1" t="s">
        <v>25803</v>
      </c>
      <c r="D15116" s="1" t="s">
        <v>1227</v>
      </c>
      <c r="E15116" s="1" t="s">
        <v>25804</v>
      </c>
      <c r="F15116" s="1" t="s">
        <v>17459</v>
      </c>
      <c r="G15116" s="1" t="s">
        <v>89</v>
      </c>
      <c r="H15116" s="1">
        <v>45.0</v>
      </c>
      <c r="I15116" s="3">
        <v>43855.361809050926</v>
      </c>
      <c r="J15116" s="1">
        <v>1.99887719804307</v>
      </c>
      <c r="K15116" s="1" t="s">
        <v>24</v>
      </c>
      <c r="M15116" s="3">
        <v>43855.37830042824</v>
      </c>
    </row>
    <row r="15117">
      <c r="A15117" s="1">
        <v>15115.0</v>
      </c>
      <c r="B15117" s="1" t="s">
        <v>1090</v>
      </c>
      <c r="C15117" s="1" t="s">
        <v>25805</v>
      </c>
      <c r="D15117" s="1" t="s">
        <v>1092</v>
      </c>
      <c r="E15117" s="1" t="s">
        <v>1093</v>
      </c>
      <c r="F15117" s="1" t="s">
        <v>1094</v>
      </c>
      <c r="G15117" s="1" t="s">
        <v>17</v>
      </c>
      <c r="H15117" s="1">
        <v>45.0</v>
      </c>
      <c r="I15117" s="3">
        <v>44096.708333333336</v>
      </c>
      <c r="J15117" s="1">
        <v>3.02045166479321</v>
      </c>
      <c r="K15117" s="1" t="s">
        <v>166</v>
      </c>
      <c r="M15117" s="3">
        <v>44096.740741608795</v>
      </c>
    </row>
    <row r="15118">
      <c r="A15118" s="1">
        <v>15116.0</v>
      </c>
      <c r="B15118" s="1" t="s">
        <v>319</v>
      </c>
      <c r="C15118" s="1" t="s">
        <v>25806</v>
      </c>
      <c r="D15118" s="1" t="s">
        <v>321</v>
      </c>
      <c r="E15118" s="1" t="s">
        <v>25807</v>
      </c>
      <c r="F15118" s="1" t="s">
        <v>323</v>
      </c>
      <c r="G15118" s="1" t="s">
        <v>39</v>
      </c>
      <c r="H15118" s="1">
        <v>45.0</v>
      </c>
      <c r="I15118" s="3">
        <v>44073.625</v>
      </c>
      <c r="J15118" s="1">
        <v>0.0820589993855828</v>
      </c>
      <c r="K15118" s="1" t="s">
        <v>24</v>
      </c>
      <c r="M15118" s="3">
        <v>44073.64544778935</v>
      </c>
    </row>
    <row r="15119">
      <c r="A15119" s="1">
        <v>15117.0</v>
      </c>
      <c r="B15119" s="1" t="s">
        <v>2276</v>
      </c>
      <c r="C15119" s="1" t="s">
        <v>25808</v>
      </c>
      <c r="D15119" s="1" t="s">
        <v>1925</v>
      </c>
      <c r="E15119" s="1" t="s">
        <v>2278</v>
      </c>
      <c r="F15119" s="1" t="s">
        <v>2279</v>
      </c>
      <c r="G15119" s="1" t="s">
        <v>35</v>
      </c>
      <c r="H15119" s="1">
        <v>45.0</v>
      </c>
      <c r="I15119" s="3">
        <v>44116.625</v>
      </c>
      <c r="J15119" s="1">
        <v>0.3450546845109</v>
      </c>
      <c r="K15119" s="1" t="s">
        <v>159</v>
      </c>
      <c r="M15119" s="3">
        <v>44116.668672962966</v>
      </c>
    </row>
    <row r="15120">
      <c r="A15120" s="1">
        <v>15118.0</v>
      </c>
      <c r="B15120" s="1" t="s">
        <v>1299</v>
      </c>
      <c r="C15120" s="1" t="s">
        <v>25809</v>
      </c>
      <c r="D15120" s="1" t="s">
        <v>1301</v>
      </c>
      <c r="E15120" s="1" t="s">
        <v>4004</v>
      </c>
      <c r="F15120" s="1" t="s">
        <v>1303</v>
      </c>
      <c r="G15120" s="1" t="s">
        <v>17</v>
      </c>
      <c r="H15120" s="1">
        <v>45.0</v>
      </c>
      <c r="I15120" s="3">
        <v>44183.5625</v>
      </c>
      <c r="J15120" s="1">
        <v>4.30592389672026</v>
      </c>
      <c r="K15120" s="1" t="s">
        <v>56</v>
      </c>
      <c r="L15120" s="1" t="s">
        <v>113</v>
      </c>
      <c r="M15120" s="3">
        <v>44183.58222478009</v>
      </c>
    </row>
    <row r="15121">
      <c r="A15121" s="1">
        <v>15119.0</v>
      </c>
      <c r="B15121" s="1" t="s">
        <v>136</v>
      </c>
      <c r="C15121" s="1" t="s">
        <v>25810</v>
      </c>
      <c r="D15121" s="1" t="s">
        <v>1258</v>
      </c>
      <c r="E15121" s="1" t="s">
        <v>7362</v>
      </c>
      <c r="F15121" s="1" t="s">
        <v>140</v>
      </c>
      <c r="G15121" s="1" t="s">
        <v>17</v>
      </c>
      <c r="H15121" s="1">
        <v>45.0</v>
      </c>
      <c r="I15121" s="3">
        <v>44166.71875</v>
      </c>
      <c r="J15121" s="1">
        <v>1.08242217954523</v>
      </c>
      <c r="K15121" s="1" t="s">
        <v>18</v>
      </c>
      <c r="M15121" s="3">
        <v>44166.74877222222</v>
      </c>
    </row>
    <row r="15122">
      <c r="A15122" s="1">
        <v>15120.0</v>
      </c>
      <c r="B15122" s="1" t="s">
        <v>834</v>
      </c>
      <c r="C15122" s="1" t="s">
        <v>25811</v>
      </c>
      <c r="D15122" s="1" t="s">
        <v>19403</v>
      </c>
      <c r="E15122" s="1" t="s">
        <v>25812</v>
      </c>
      <c r="F15122" s="1" t="s">
        <v>837</v>
      </c>
      <c r="G15122" s="1" t="s">
        <v>89</v>
      </c>
      <c r="H15122" s="1">
        <v>45.0</v>
      </c>
      <c r="I15122" s="3">
        <v>43883.757773460646</v>
      </c>
      <c r="J15122" s="1">
        <v>3.48978754727535</v>
      </c>
      <c r="K15122" s="1" t="s">
        <v>18</v>
      </c>
      <c r="M15122" s="3">
        <v>43883.78740695602</v>
      </c>
    </row>
    <row r="15123">
      <c r="A15123" s="1">
        <v>15121.0</v>
      </c>
      <c r="B15123" s="1" t="s">
        <v>293</v>
      </c>
      <c r="C15123" s="1" t="s">
        <v>25813</v>
      </c>
      <c r="D15123" s="1" t="s">
        <v>295</v>
      </c>
      <c r="E15123" s="1" t="s">
        <v>694</v>
      </c>
      <c r="F15123" s="1" t="s">
        <v>297</v>
      </c>
      <c r="G15123" s="1" t="s">
        <v>17</v>
      </c>
      <c r="H15123" s="1">
        <v>45.0</v>
      </c>
      <c r="I15123" s="3">
        <v>43867.541666666664</v>
      </c>
      <c r="J15123" s="1">
        <v>0.0879458866983009</v>
      </c>
      <c r="K15123" s="1" t="s">
        <v>62</v>
      </c>
      <c r="M15123" s="3">
        <v>43867.5487631713</v>
      </c>
    </row>
    <row r="15124">
      <c r="A15124" s="1">
        <v>15122.0</v>
      </c>
      <c r="B15124" s="1" t="s">
        <v>385</v>
      </c>
      <c r="C15124" s="1" t="s">
        <v>25814</v>
      </c>
      <c r="D15124" s="1" t="s">
        <v>116</v>
      </c>
      <c r="E15124" s="1" t="s">
        <v>2924</v>
      </c>
      <c r="F15124" s="1" t="s">
        <v>388</v>
      </c>
      <c r="G15124" s="1" t="s">
        <v>17</v>
      </c>
      <c r="H15124" s="1">
        <v>45.0</v>
      </c>
      <c r="I15124" s="3">
        <v>44112.291666666664</v>
      </c>
      <c r="J15124" s="1">
        <v>5.40587637640763</v>
      </c>
      <c r="K15124" s="1" t="s">
        <v>24</v>
      </c>
      <c r="M15124" s="3">
        <v>44112.32819126157</v>
      </c>
    </row>
    <row r="15125">
      <c r="A15125" s="1">
        <v>15123.0</v>
      </c>
      <c r="B15125" s="1" t="s">
        <v>4682</v>
      </c>
      <c r="C15125" s="1" t="s">
        <v>25815</v>
      </c>
      <c r="D15125" s="1" t="s">
        <v>37</v>
      </c>
      <c r="E15125" s="1" t="s">
        <v>25816</v>
      </c>
      <c r="F15125" s="1" t="s">
        <v>4685</v>
      </c>
      <c r="G15125" s="1" t="s">
        <v>39</v>
      </c>
      <c r="H15125" s="1">
        <v>45.0</v>
      </c>
      <c r="I15125" s="3">
        <v>44113.302083333336</v>
      </c>
      <c r="J15125" s="1">
        <v>1.274063814144</v>
      </c>
      <c r="K15125" s="1" t="s">
        <v>46</v>
      </c>
      <c r="M15125" s="3">
        <v>44113.32454498843</v>
      </c>
    </row>
    <row r="15126">
      <c r="A15126" s="1">
        <v>15124.0</v>
      </c>
      <c r="B15126" s="1" t="s">
        <v>168</v>
      </c>
      <c r="C15126" s="1" t="s">
        <v>25817</v>
      </c>
      <c r="D15126" s="1" t="s">
        <v>1418</v>
      </c>
      <c r="E15126" s="1" t="s">
        <v>13982</v>
      </c>
      <c r="F15126" s="1" t="s">
        <v>171</v>
      </c>
      <c r="G15126" s="1" t="s">
        <v>17</v>
      </c>
      <c r="H15126" s="1">
        <v>45.0</v>
      </c>
      <c r="I15126" s="3">
        <v>43897.583333333336</v>
      </c>
      <c r="J15126" s="1">
        <v>1.54250523275999</v>
      </c>
      <c r="K15126" s="1" t="s">
        <v>166</v>
      </c>
      <c r="M15126" s="3">
        <v>43897.674648726854</v>
      </c>
    </row>
    <row r="15127">
      <c r="A15127" s="1">
        <v>15125.0</v>
      </c>
      <c r="B15127" s="1" t="s">
        <v>119</v>
      </c>
      <c r="C15127" s="1" t="s">
        <v>25818</v>
      </c>
      <c r="D15127" s="1" t="s">
        <v>2464</v>
      </c>
      <c r="E15127" s="1" t="s">
        <v>25819</v>
      </c>
      <c r="F15127" s="1" t="s">
        <v>123</v>
      </c>
      <c r="G15127" s="1" t="s">
        <v>39</v>
      </c>
      <c r="H15127" s="1">
        <v>45.0</v>
      </c>
      <c r="I15127" s="3">
        <v>44047.625</v>
      </c>
      <c r="J15127" s="1">
        <v>1.30069444264139</v>
      </c>
      <c r="K15127" s="1" t="s">
        <v>18</v>
      </c>
      <c r="M15127" s="3">
        <v>44047.658852569446</v>
      </c>
    </row>
    <row r="15128">
      <c r="A15128" s="1">
        <v>15126.0</v>
      </c>
      <c r="B15128" s="1" t="s">
        <v>5043</v>
      </c>
      <c r="C15128" s="1" t="s">
        <v>25820</v>
      </c>
      <c r="D15128" s="1" t="s">
        <v>2879</v>
      </c>
      <c r="E15128" s="1" t="s">
        <v>25821</v>
      </c>
      <c r="F15128" s="1" t="s">
        <v>5047</v>
      </c>
      <c r="G15128" s="1" t="s">
        <v>39</v>
      </c>
      <c r="H15128" s="1">
        <v>45.0</v>
      </c>
      <c r="I15128" s="3">
        <v>44217.3125</v>
      </c>
      <c r="J15128" s="1">
        <v>2.53926750765018</v>
      </c>
      <c r="K15128" s="1" t="s">
        <v>62</v>
      </c>
      <c r="L15128" s="1" t="s">
        <v>381</v>
      </c>
      <c r="M15128" s="3">
        <v>44217.34132798611</v>
      </c>
    </row>
    <row r="15129">
      <c r="A15129" s="1">
        <v>15127.0</v>
      </c>
      <c r="B15129" s="1" t="s">
        <v>2276</v>
      </c>
      <c r="C15129" s="1" t="s">
        <v>25822</v>
      </c>
      <c r="D15129" s="1" t="s">
        <v>3853</v>
      </c>
      <c r="E15129" s="1" t="s">
        <v>11660</v>
      </c>
      <c r="F15129" s="1" t="s">
        <v>2279</v>
      </c>
      <c r="G15129" s="1" t="s">
        <v>17</v>
      </c>
      <c r="H15129" s="1">
        <v>45.0</v>
      </c>
      <c r="I15129" s="3">
        <v>43901.291666666664</v>
      </c>
      <c r="J15129" s="1">
        <v>0.431014287477351</v>
      </c>
      <c r="K15129" s="1" t="s">
        <v>159</v>
      </c>
      <c r="M15129" s="3">
        <v>43901.389978217594</v>
      </c>
    </row>
    <row r="15130">
      <c r="A15130" s="1">
        <v>15128.0</v>
      </c>
      <c r="B15130" s="1" t="s">
        <v>2080</v>
      </c>
      <c r="C15130" s="1" t="s">
        <v>25823</v>
      </c>
      <c r="D15130" s="1" t="s">
        <v>258</v>
      </c>
      <c r="E15130" s="1" t="s">
        <v>3512</v>
      </c>
      <c r="F15130" s="1" t="s">
        <v>2083</v>
      </c>
      <c r="G15130" s="1" t="s">
        <v>17</v>
      </c>
      <c r="H15130" s="1">
        <v>45.0</v>
      </c>
      <c r="I15130" s="3">
        <v>43746.166666666664</v>
      </c>
      <c r="J15130" s="1">
        <v>1.99507259246477</v>
      </c>
      <c r="K15130" s="1" t="s">
        <v>166</v>
      </c>
      <c r="M15130" s="3">
        <v>43746.1943852662</v>
      </c>
    </row>
    <row r="15131">
      <c r="A15131" s="1">
        <v>15129.0</v>
      </c>
      <c r="B15131" s="1" t="s">
        <v>2891</v>
      </c>
      <c r="C15131" s="1" t="s">
        <v>25824</v>
      </c>
      <c r="D15131" s="1" t="s">
        <v>86</v>
      </c>
      <c r="E15131" s="1" t="s">
        <v>2893</v>
      </c>
      <c r="F15131" s="1" t="s">
        <v>2894</v>
      </c>
      <c r="G15131" s="1" t="s">
        <v>17</v>
      </c>
      <c r="H15131" s="1">
        <v>45.0</v>
      </c>
      <c r="I15131" s="3">
        <v>43783.208333333336</v>
      </c>
      <c r="J15131" s="1">
        <v>6.28003919128517</v>
      </c>
      <c r="K15131" s="1" t="s">
        <v>46</v>
      </c>
      <c r="M15131" s="3">
        <v>43783.23662174769</v>
      </c>
    </row>
    <row r="15132">
      <c r="A15132" s="1">
        <v>15130.0</v>
      </c>
      <c r="B15132" s="1" t="s">
        <v>3670</v>
      </c>
      <c r="C15132" s="1" t="s">
        <v>25825</v>
      </c>
      <c r="D15132" s="1" t="s">
        <v>3127</v>
      </c>
      <c r="E15132" s="1" t="s">
        <v>25826</v>
      </c>
      <c r="F15132" s="1" t="s">
        <v>3674</v>
      </c>
      <c r="G15132" s="1" t="s">
        <v>89</v>
      </c>
      <c r="H15132" s="1">
        <v>45.0</v>
      </c>
      <c r="I15132" s="3">
        <v>44035.66122390046</v>
      </c>
      <c r="J15132" s="1">
        <v>1.07968313125456</v>
      </c>
      <c r="K15132" s="1" t="s">
        <v>166</v>
      </c>
      <c r="M15132" s="3">
        <v>44035.660912962965</v>
      </c>
    </row>
    <row r="15133">
      <c r="A15133" s="1">
        <v>15131.0</v>
      </c>
      <c r="B15133" s="1" t="s">
        <v>5034</v>
      </c>
      <c r="C15133" s="1" t="s">
        <v>25827</v>
      </c>
      <c r="D15133" s="1" t="s">
        <v>25828</v>
      </c>
      <c r="E15133" s="1" t="s">
        <v>25829</v>
      </c>
      <c r="F15133" s="1" t="s">
        <v>5037</v>
      </c>
      <c r="G15133" s="1" t="s">
        <v>39</v>
      </c>
      <c r="H15133" s="1">
        <v>45.0</v>
      </c>
      <c r="I15133" s="3">
        <v>43500.666666666664</v>
      </c>
      <c r="J15133" s="1">
        <v>0.0143778538171612</v>
      </c>
      <c r="K15133" s="1" t="s">
        <v>24</v>
      </c>
      <c r="M15133" s="3">
        <v>43500.750431134256</v>
      </c>
    </row>
    <row r="15134">
      <c r="A15134" s="1">
        <v>15132.0</v>
      </c>
      <c r="B15134" s="1" t="s">
        <v>1315</v>
      </c>
      <c r="C15134" s="1" t="s">
        <v>25830</v>
      </c>
      <c r="D15134" s="1" t="s">
        <v>411</v>
      </c>
      <c r="E15134" s="1" t="s">
        <v>1524</v>
      </c>
      <c r="F15134" s="1" t="s">
        <v>1319</v>
      </c>
      <c r="G15134" s="1" t="s">
        <v>17</v>
      </c>
      <c r="H15134" s="1">
        <v>45.0</v>
      </c>
      <c r="I15134" s="3">
        <v>44057.5</v>
      </c>
      <c r="J15134" s="1">
        <v>0.375057581141901</v>
      </c>
      <c r="K15134" s="1" t="s">
        <v>18</v>
      </c>
      <c r="M15134" s="3">
        <v>44057.54964928241</v>
      </c>
    </row>
    <row r="15135">
      <c r="A15135" s="1">
        <v>15133.0</v>
      </c>
      <c r="B15135" s="1" t="s">
        <v>119</v>
      </c>
      <c r="C15135" s="1" t="s">
        <v>25831</v>
      </c>
      <c r="D15135" s="1" t="s">
        <v>818</v>
      </c>
      <c r="E15135" s="1" t="s">
        <v>25832</v>
      </c>
      <c r="F15135" s="1" t="s">
        <v>123</v>
      </c>
      <c r="G15135" s="1" t="s">
        <v>39</v>
      </c>
      <c r="H15135" s="1">
        <v>45.0</v>
      </c>
      <c r="I15135" s="3">
        <v>44243.604166666664</v>
      </c>
      <c r="J15135" s="1">
        <v>3.42657931375605</v>
      </c>
      <c r="K15135" s="1" t="s">
        <v>18</v>
      </c>
      <c r="M15135" s="3">
        <v>44243.63830939815</v>
      </c>
    </row>
    <row r="15136">
      <c r="A15136" s="1">
        <v>15134.0</v>
      </c>
      <c r="B15136" s="1" t="s">
        <v>141</v>
      </c>
      <c r="C15136" s="1" t="s">
        <v>25833</v>
      </c>
      <c r="D15136" s="1" t="s">
        <v>630</v>
      </c>
      <c r="E15136" s="1" t="s">
        <v>25834</v>
      </c>
      <c r="F15136" s="1" t="s">
        <v>175</v>
      </c>
      <c r="G15136" s="1" t="s">
        <v>39</v>
      </c>
      <c r="H15136" s="1">
        <v>45.0</v>
      </c>
      <c r="I15136" s="3">
        <v>43934.334027777775</v>
      </c>
      <c r="J15136" s="1">
        <v>0.0</v>
      </c>
      <c r="K15136" s="1" t="s">
        <v>46</v>
      </c>
      <c r="M15136" s="3">
        <v>43934.35682451389</v>
      </c>
    </row>
    <row r="15137">
      <c r="A15137" s="1">
        <v>15135.0</v>
      </c>
      <c r="B15137" s="1" t="s">
        <v>385</v>
      </c>
      <c r="C15137" s="1" t="s">
        <v>25835</v>
      </c>
      <c r="D15137" s="1" t="s">
        <v>116</v>
      </c>
      <c r="E15137" s="1" t="s">
        <v>2269</v>
      </c>
      <c r="F15137" s="1" t="s">
        <v>388</v>
      </c>
      <c r="G15137" s="1" t="s">
        <v>17</v>
      </c>
      <c r="H15137" s="1">
        <v>45.0</v>
      </c>
      <c r="I15137" s="3">
        <v>43908.25</v>
      </c>
      <c r="J15137" s="1">
        <v>3.6524204313592</v>
      </c>
      <c r="K15137" s="1" t="s">
        <v>24</v>
      </c>
      <c r="M15137" s="3">
        <v>43908.32735457176</v>
      </c>
    </row>
    <row r="15138">
      <c r="A15138" s="1">
        <v>15136.0</v>
      </c>
      <c r="B15138" s="1" t="s">
        <v>3056</v>
      </c>
      <c r="C15138" s="1" t="s">
        <v>25836</v>
      </c>
      <c r="D15138" s="1" t="s">
        <v>32</v>
      </c>
      <c r="E15138" s="1" t="s">
        <v>3059</v>
      </c>
      <c r="F15138" s="1" t="s">
        <v>3060</v>
      </c>
      <c r="G15138" s="1" t="s">
        <v>35</v>
      </c>
      <c r="H15138" s="1">
        <v>45.0</v>
      </c>
      <c r="I15138" s="3">
        <v>43847.291666666664</v>
      </c>
      <c r="J15138" s="1">
        <v>0.0</v>
      </c>
      <c r="K15138" s="1" t="s">
        <v>24</v>
      </c>
      <c r="M15138" s="3">
        <v>43848.329568229165</v>
      </c>
    </row>
    <row r="15139">
      <c r="A15139" s="1">
        <v>15137.0</v>
      </c>
      <c r="B15139" s="1" t="s">
        <v>806</v>
      </c>
      <c r="C15139" s="1" t="s">
        <v>25837</v>
      </c>
      <c r="D15139" s="1" t="s">
        <v>3811</v>
      </c>
      <c r="E15139" s="1" t="s">
        <v>2266</v>
      </c>
      <c r="F15139" s="1" t="s">
        <v>810</v>
      </c>
      <c r="G15139" s="1" t="s">
        <v>17</v>
      </c>
      <c r="H15139" s="1">
        <v>45.0</v>
      </c>
      <c r="I15139" s="3">
        <v>43802.666666666664</v>
      </c>
      <c r="J15139" s="1">
        <v>2.31788048721445</v>
      </c>
      <c r="K15139" s="1" t="s">
        <v>24</v>
      </c>
      <c r="M15139" s="3">
        <v>43802.73413568287</v>
      </c>
    </row>
    <row r="15140">
      <c r="A15140" s="1">
        <v>15138.0</v>
      </c>
      <c r="B15140" s="1" t="s">
        <v>11243</v>
      </c>
      <c r="C15140" s="1" t="s">
        <v>25838</v>
      </c>
      <c r="D15140" s="1" t="s">
        <v>14573</v>
      </c>
      <c r="E15140" s="1" t="s">
        <v>25839</v>
      </c>
      <c r="F15140" s="1" t="s">
        <v>11246</v>
      </c>
      <c r="G15140" s="1" t="s">
        <v>39</v>
      </c>
      <c r="H15140" s="1">
        <v>45.0</v>
      </c>
      <c r="I15140" s="3">
        <v>44094.458333333336</v>
      </c>
      <c r="J15140" s="1">
        <v>3.83823691024927</v>
      </c>
      <c r="K15140" s="1" t="s">
        <v>18</v>
      </c>
      <c r="L15140" s="1" t="s">
        <v>581</v>
      </c>
      <c r="M15140" s="3">
        <v>44094.49537473379</v>
      </c>
    </row>
    <row r="15141">
      <c r="A15141" s="1">
        <v>15139.0</v>
      </c>
      <c r="B15141" s="1" t="s">
        <v>1075</v>
      </c>
      <c r="C15141" s="1" t="s">
        <v>25840</v>
      </c>
      <c r="D15141" s="1" t="s">
        <v>378</v>
      </c>
      <c r="E15141" s="1" t="s">
        <v>25841</v>
      </c>
      <c r="F15141" s="1" t="s">
        <v>1079</v>
      </c>
      <c r="G15141" s="1" t="s">
        <v>89</v>
      </c>
      <c r="H15141" s="1">
        <v>45.0</v>
      </c>
      <c r="I15141" s="3">
        <v>44141.5625</v>
      </c>
      <c r="J15141" s="1">
        <v>0.896849377935632</v>
      </c>
      <c r="K15141" s="1" t="s">
        <v>18</v>
      </c>
      <c r="M15141" s="3">
        <v>44141.59050873842</v>
      </c>
    </row>
    <row r="15142">
      <c r="A15142" s="1">
        <v>15140.0</v>
      </c>
      <c r="B15142" s="1" t="s">
        <v>1751</v>
      </c>
      <c r="C15142" s="1" t="s">
        <v>25842</v>
      </c>
      <c r="D15142" s="1" t="s">
        <v>1250</v>
      </c>
      <c r="E15142" s="1" t="s">
        <v>1753</v>
      </c>
      <c r="F15142" s="1" t="s">
        <v>1754</v>
      </c>
      <c r="G15142" s="1" t="s">
        <v>17</v>
      </c>
      <c r="H15142" s="1">
        <v>45.0</v>
      </c>
      <c r="I15142" s="3">
        <v>43781.291666666664</v>
      </c>
      <c r="J15142" s="1">
        <v>2.30271089993396</v>
      </c>
      <c r="K15142" s="1" t="s">
        <v>24</v>
      </c>
      <c r="M15142" s="3">
        <v>43781.28297641204</v>
      </c>
    </row>
    <row r="15143">
      <c r="A15143" s="1">
        <v>15141.0</v>
      </c>
      <c r="B15143" s="1" t="s">
        <v>233</v>
      </c>
      <c r="C15143" s="1" t="s">
        <v>25843</v>
      </c>
      <c r="D15143" s="1" t="s">
        <v>3465</v>
      </c>
      <c r="E15143" s="1" t="s">
        <v>802</v>
      </c>
      <c r="F15143" s="1" t="s">
        <v>237</v>
      </c>
      <c r="G15143" s="1" t="s">
        <v>35</v>
      </c>
      <c r="H15143" s="1">
        <v>45.0</v>
      </c>
      <c r="I15143" s="3">
        <v>44153.239583333336</v>
      </c>
      <c r="J15143" s="1">
        <v>1.81653353378964</v>
      </c>
      <c r="K15143" s="1" t="s">
        <v>24</v>
      </c>
      <c r="L15143" s="1" t="s">
        <v>238</v>
      </c>
      <c r="M15143" s="3">
        <v>44153.270455</v>
      </c>
    </row>
    <row r="15144">
      <c r="A15144" s="1">
        <v>15142.0</v>
      </c>
      <c r="B15144" s="1" t="s">
        <v>796</v>
      </c>
      <c r="C15144" s="1" t="s">
        <v>25844</v>
      </c>
      <c r="D15144" s="1" t="s">
        <v>173</v>
      </c>
      <c r="E15144" s="1" t="s">
        <v>798</v>
      </c>
      <c r="F15144" s="1" t="s">
        <v>799</v>
      </c>
      <c r="G15144" s="1" t="s">
        <v>35</v>
      </c>
      <c r="H15144" s="1">
        <v>45.0</v>
      </c>
      <c r="I15144" s="3">
        <v>44189.614583333336</v>
      </c>
      <c r="J15144" s="1">
        <v>0.97819850820036</v>
      </c>
      <c r="K15144" s="1" t="s">
        <v>18</v>
      </c>
      <c r="M15144" s="3">
        <v>44190.69254574074</v>
      </c>
    </row>
    <row r="15145">
      <c r="A15145" s="1">
        <v>15143.0</v>
      </c>
      <c r="B15145" s="1" t="s">
        <v>3662</v>
      </c>
      <c r="C15145" s="1" t="s">
        <v>25845</v>
      </c>
      <c r="D15145" s="1" t="s">
        <v>1140</v>
      </c>
      <c r="E15145" s="1" t="s">
        <v>25846</v>
      </c>
      <c r="F15145" s="1" t="s">
        <v>3665</v>
      </c>
      <c r="G15145" s="1" t="s">
        <v>39</v>
      </c>
      <c r="H15145" s="1">
        <v>45.0</v>
      </c>
      <c r="I15145" s="3">
        <v>44055.458333333336</v>
      </c>
      <c r="J15145" s="1">
        <v>2.3558237969125</v>
      </c>
      <c r="K15145" s="1" t="s">
        <v>24</v>
      </c>
      <c r="M15145" s="3">
        <v>44055.48180606482</v>
      </c>
    </row>
    <row r="15146">
      <c r="A15146" s="1">
        <v>15144.0</v>
      </c>
      <c r="B15146" s="1" t="s">
        <v>1202</v>
      </c>
      <c r="C15146" s="1" t="s">
        <v>25847</v>
      </c>
      <c r="D15146" s="1" t="s">
        <v>1631</v>
      </c>
      <c r="E15146" s="1" t="s">
        <v>9809</v>
      </c>
      <c r="F15146" s="1" t="s">
        <v>1206</v>
      </c>
      <c r="G15146" s="1" t="s">
        <v>35</v>
      </c>
      <c r="H15146" s="1">
        <v>45.0</v>
      </c>
      <c r="I15146" s="3">
        <v>43607.583333333336</v>
      </c>
      <c r="J15146" s="1">
        <v>1.01194240005959</v>
      </c>
      <c r="K15146" s="1" t="s">
        <v>24</v>
      </c>
      <c r="M15146" s="3">
        <v>43607.62009788195</v>
      </c>
    </row>
    <row r="15147">
      <c r="A15147" s="1">
        <v>15145.0</v>
      </c>
      <c r="B15147" s="1" t="s">
        <v>1315</v>
      </c>
      <c r="C15147" s="1" t="s">
        <v>25848</v>
      </c>
      <c r="D15147" s="1" t="s">
        <v>411</v>
      </c>
      <c r="E15147" s="1" t="s">
        <v>4843</v>
      </c>
      <c r="F15147" s="1" t="s">
        <v>1319</v>
      </c>
      <c r="G15147" s="1" t="s">
        <v>17</v>
      </c>
      <c r="H15147" s="1">
        <v>45.0</v>
      </c>
      <c r="I15147" s="3">
        <v>43899.541666666664</v>
      </c>
      <c r="J15147" s="1">
        <v>0.237609245739929</v>
      </c>
      <c r="K15147" s="1" t="s">
        <v>18</v>
      </c>
      <c r="M15147" s="3">
        <v>43899.57066927083</v>
      </c>
    </row>
    <row r="15148">
      <c r="A15148" s="1">
        <v>15146.0</v>
      </c>
      <c r="B15148" s="1" t="s">
        <v>3884</v>
      </c>
      <c r="C15148" s="1" t="s">
        <v>25849</v>
      </c>
      <c r="D15148" s="1" t="s">
        <v>818</v>
      </c>
      <c r="E15148" s="1" t="s">
        <v>25850</v>
      </c>
      <c r="F15148" s="1" t="s">
        <v>3887</v>
      </c>
      <c r="G15148" s="1" t="s">
        <v>39</v>
      </c>
      <c r="H15148" s="1">
        <v>45.0</v>
      </c>
      <c r="I15148" s="3">
        <v>44150.375</v>
      </c>
      <c r="J15148" s="1">
        <v>4.36106760487031</v>
      </c>
      <c r="K15148" s="1" t="s">
        <v>62</v>
      </c>
      <c r="L15148" s="1" t="s">
        <v>3888</v>
      </c>
      <c r="M15148" s="3">
        <v>44150.44696017361</v>
      </c>
    </row>
    <row r="15149">
      <c r="A15149" s="1">
        <v>15147.0</v>
      </c>
      <c r="B15149" s="1" t="s">
        <v>620</v>
      </c>
      <c r="C15149" s="1" t="s">
        <v>25851</v>
      </c>
      <c r="D15149" s="1" t="s">
        <v>3355</v>
      </c>
      <c r="E15149" s="1" t="s">
        <v>25012</v>
      </c>
      <c r="F15149" s="1" t="s">
        <v>623</v>
      </c>
      <c r="G15149" s="1" t="s">
        <v>17</v>
      </c>
      <c r="H15149" s="1">
        <v>45.0</v>
      </c>
      <c r="I15149" s="3">
        <v>44252.270833333336</v>
      </c>
      <c r="J15149" s="1">
        <v>1.14005152717123</v>
      </c>
      <c r="K15149" s="1" t="s">
        <v>18</v>
      </c>
      <c r="M15149" s="3">
        <v>44252.30350686343</v>
      </c>
    </row>
    <row r="15150">
      <c r="A15150" s="1">
        <v>15148.0</v>
      </c>
      <c r="B15150" s="1" t="s">
        <v>303</v>
      </c>
      <c r="C15150" s="1" t="s">
        <v>25852</v>
      </c>
      <c r="D15150" s="1" t="s">
        <v>305</v>
      </c>
      <c r="E15150" s="1" t="s">
        <v>4497</v>
      </c>
      <c r="F15150" s="1" t="s">
        <v>307</v>
      </c>
      <c r="G15150" s="1" t="s">
        <v>17</v>
      </c>
      <c r="H15150" s="1">
        <v>45.0</v>
      </c>
      <c r="I15150" s="3">
        <v>43973.229166666664</v>
      </c>
      <c r="J15150" s="1">
        <v>1.33492577497744</v>
      </c>
      <c r="K15150" s="1" t="s">
        <v>24</v>
      </c>
      <c r="M15150" s="3">
        <v>43973.25967625</v>
      </c>
    </row>
    <row r="15151">
      <c r="A15151" s="1">
        <v>15149.0</v>
      </c>
      <c r="B15151" s="1" t="s">
        <v>340</v>
      </c>
      <c r="C15151" s="1" t="s">
        <v>25853</v>
      </c>
      <c r="D15151" s="1" t="s">
        <v>1255</v>
      </c>
      <c r="E15151" s="1" t="s">
        <v>25854</v>
      </c>
      <c r="F15151" s="1" t="s">
        <v>344</v>
      </c>
      <c r="G15151" s="1" t="s">
        <v>39</v>
      </c>
      <c r="H15151" s="1">
        <v>45.0</v>
      </c>
      <c r="I15151" s="3">
        <v>43927.291666666664</v>
      </c>
      <c r="J15151" s="1">
        <v>3.24137062819518</v>
      </c>
      <c r="K15151" s="1" t="s">
        <v>83</v>
      </c>
      <c r="M15151" s="3">
        <v>43927.31107519676</v>
      </c>
    </row>
    <row r="15152">
      <c r="A15152" s="1">
        <v>15150.0</v>
      </c>
      <c r="B15152" s="1" t="s">
        <v>1379</v>
      </c>
      <c r="C15152" s="1" t="s">
        <v>25855</v>
      </c>
      <c r="D15152" s="1" t="s">
        <v>2994</v>
      </c>
      <c r="E15152" s="1" t="s">
        <v>11272</v>
      </c>
      <c r="F15152" s="1" t="s">
        <v>1383</v>
      </c>
      <c r="G15152" s="1" t="s">
        <v>35</v>
      </c>
      <c r="H15152" s="1">
        <v>45.0</v>
      </c>
      <c r="I15152" s="3">
        <v>44223.208333333336</v>
      </c>
      <c r="J15152" s="1">
        <v>2.47959322591595</v>
      </c>
      <c r="K15152" s="1" t="s">
        <v>46</v>
      </c>
      <c r="L15152" s="1" t="s">
        <v>266</v>
      </c>
      <c r="M15152" s="3">
        <v>44223.25696353009</v>
      </c>
    </row>
    <row r="15153">
      <c r="A15153" s="1">
        <v>15151.0</v>
      </c>
      <c r="B15153" s="1" t="s">
        <v>6451</v>
      </c>
      <c r="C15153" s="1" t="s">
        <v>25856</v>
      </c>
      <c r="D15153" s="1" t="s">
        <v>25857</v>
      </c>
      <c r="E15153" s="1" t="s">
        <v>25858</v>
      </c>
      <c r="F15153" s="1" t="s">
        <v>6454</v>
      </c>
      <c r="G15153" s="1" t="s">
        <v>39</v>
      </c>
      <c r="H15153" s="1">
        <v>45.0</v>
      </c>
      <c r="I15153" s="3">
        <v>44104.666666666664</v>
      </c>
      <c r="J15153" s="1">
        <v>2.49840431958463</v>
      </c>
      <c r="K15153" s="1" t="s">
        <v>24</v>
      </c>
      <c r="L15153" s="1" t="s">
        <v>188</v>
      </c>
      <c r="M15153" s="3">
        <v>44104.69699741898</v>
      </c>
    </row>
    <row r="15154">
      <c r="A15154" s="1">
        <v>15152.0</v>
      </c>
      <c r="B15154" s="1" t="s">
        <v>455</v>
      </c>
      <c r="C15154" s="1" t="s">
        <v>25859</v>
      </c>
      <c r="D15154" s="1" t="s">
        <v>310</v>
      </c>
      <c r="E15154" s="1" t="s">
        <v>2435</v>
      </c>
      <c r="F15154" s="1" t="s">
        <v>458</v>
      </c>
      <c r="G15154" s="1" t="s">
        <v>17</v>
      </c>
      <c r="H15154" s="1">
        <v>45.0</v>
      </c>
      <c r="I15154" s="3">
        <v>44238.333333333336</v>
      </c>
      <c r="J15154" s="1">
        <v>0.984867992368615</v>
      </c>
      <c r="K15154" s="1" t="s">
        <v>24</v>
      </c>
      <c r="L15154" s="1" t="s">
        <v>406</v>
      </c>
      <c r="M15154" s="3">
        <v>44238.3686149537</v>
      </c>
    </row>
    <row r="15155">
      <c r="A15155" s="1">
        <v>15153.0</v>
      </c>
      <c r="B15155" s="1" t="s">
        <v>582</v>
      </c>
      <c r="C15155" s="1" t="s">
        <v>25860</v>
      </c>
      <c r="D15155" s="1" t="s">
        <v>461</v>
      </c>
      <c r="E15155" s="1" t="s">
        <v>2580</v>
      </c>
      <c r="F15155" s="1" t="s">
        <v>586</v>
      </c>
      <c r="G15155" s="1" t="s">
        <v>17</v>
      </c>
      <c r="H15155" s="1">
        <v>45.0</v>
      </c>
      <c r="I15155" s="3">
        <v>43909.25</v>
      </c>
      <c r="J15155" s="1">
        <v>1.73035239819089</v>
      </c>
      <c r="K15155" s="1" t="s">
        <v>24</v>
      </c>
      <c r="M15155" s="3">
        <v>43909.28118932871</v>
      </c>
    </row>
    <row r="15156">
      <c r="A15156" s="1">
        <v>15154.0</v>
      </c>
      <c r="B15156" s="1" t="s">
        <v>806</v>
      </c>
      <c r="C15156" s="1" t="s">
        <v>25861</v>
      </c>
      <c r="D15156" s="1" t="s">
        <v>2238</v>
      </c>
      <c r="E15156" s="1" t="s">
        <v>3538</v>
      </c>
      <c r="F15156" s="1" t="s">
        <v>810</v>
      </c>
      <c r="G15156" s="1" t="s">
        <v>35</v>
      </c>
      <c r="H15156" s="1">
        <v>45.0</v>
      </c>
      <c r="I15156" s="3">
        <v>43567.75</v>
      </c>
      <c r="J15156" s="1">
        <v>1.43112425884025</v>
      </c>
      <c r="K15156" s="1" t="s">
        <v>24</v>
      </c>
      <c r="M15156" s="3">
        <v>43567.68506091435</v>
      </c>
    </row>
    <row r="15157">
      <c r="A15157" s="1">
        <v>15155.0</v>
      </c>
      <c r="B15157" s="1" t="s">
        <v>136</v>
      </c>
      <c r="C15157" s="1" t="s">
        <v>25862</v>
      </c>
      <c r="D15157" s="1" t="s">
        <v>138</v>
      </c>
      <c r="E15157" s="1" t="s">
        <v>10983</v>
      </c>
      <c r="F15157" s="1" t="s">
        <v>140</v>
      </c>
      <c r="G15157" s="1" t="s">
        <v>17</v>
      </c>
      <c r="H15157" s="1">
        <v>45.0</v>
      </c>
      <c r="I15157" s="3">
        <v>43996.270833333336</v>
      </c>
      <c r="J15157" s="1">
        <v>1.25301774693263</v>
      </c>
      <c r="K15157" s="1" t="s">
        <v>18</v>
      </c>
      <c r="M15157" s="3">
        <v>43996.29080238426</v>
      </c>
    </row>
    <row r="15158">
      <c r="A15158" s="1">
        <v>15156.0</v>
      </c>
      <c r="B15158" s="1" t="s">
        <v>2228</v>
      </c>
      <c r="C15158" s="1" t="s">
        <v>25863</v>
      </c>
      <c r="D15158" s="1" t="s">
        <v>5598</v>
      </c>
      <c r="E15158" s="1" t="s">
        <v>8144</v>
      </c>
      <c r="F15158" s="1" t="s">
        <v>2231</v>
      </c>
      <c r="G15158" s="1" t="s">
        <v>17</v>
      </c>
      <c r="H15158" s="1">
        <v>45.0</v>
      </c>
      <c r="I15158" s="3">
        <v>44111.416666666664</v>
      </c>
      <c r="J15158" s="1">
        <v>4.7444892611198</v>
      </c>
      <c r="K15158" s="1" t="s">
        <v>218</v>
      </c>
      <c r="L15158" s="1" t="s">
        <v>8145</v>
      </c>
      <c r="M15158" s="3">
        <v>44111.41934472222</v>
      </c>
    </row>
    <row r="15159">
      <c r="A15159" s="1">
        <v>15157.0</v>
      </c>
      <c r="B15159" s="1" t="s">
        <v>1913</v>
      </c>
      <c r="C15159" s="1" t="s">
        <v>25864</v>
      </c>
      <c r="D15159" s="1" t="s">
        <v>5780</v>
      </c>
      <c r="E15159" s="1" t="s">
        <v>25865</v>
      </c>
      <c r="F15159" s="1" t="s">
        <v>1917</v>
      </c>
      <c r="G15159" s="1" t="s">
        <v>39</v>
      </c>
      <c r="H15159" s="1">
        <v>45.0</v>
      </c>
      <c r="I15159" s="3">
        <v>44027.708333333336</v>
      </c>
      <c r="J15159" s="1">
        <v>1.28068771574765</v>
      </c>
      <c r="K15159" s="1" t="s">
        <v>166</v>
      </c>
      <c r="M15159" s="3">
        <v>44027.740521134256</v>
      </c>
    </row>
    <row r="15160">
      <c r="A15160" s="1">
        <v>15158.0</v>
      </c>
      <c r="B15160" s="1" t="s">
        <v>239</v>
      </c>
      <c r="C15160" s="1" t="s">
        <v>25866</v>
      </c>
      <c r="D15160" s="1" t="s">
        <v>1113</v>
      </c>
      <c r="E15160" s="1" t="s">
        <v>7334</v>
      </c>
      <c r="F15160" s="1" t="s">
        <v>243</v>
      </c>
      <c r="G15160" s="1" t="s">
        <v>35</v>
      </c>
      <c r="H15160" s="1">
        <v>45.0</v>
      </c>
      <c r="I15160" s="3">
        <v>44123.583333333336</v>
      </c>
      <c r="J15160" s="1">
        <v>0.0</v>
      </c>
      <c r="K15160" s="1" t="s">
        <v>46</v>
      </c>
      <c r="L15160" s="1" t="s">
        <v>244</v>
      </c>
      <c r="M15160" s="3">
        <v>44125.57209664352</v>
      </c>
    </row>
    <row r="15161">
      <c r="A15161" s="1">
        <v>15159.0</v>
      </c>
      <c r="B15161" s="1" t="s">
        <v>536</v>
      </c>
      <c r="C15161" s="1" t="s">
        <v>25867</v>
      </c>
      <c r="D15161" s="1" t="s">
        <v>1255</v>
      </c>
      <c r="E15161" s="1" t="s">
        <v>1256</v>
      </c>
      <c r="F15161" s="1" t="s">
        <v>539</v>
      </c>
      <c r="G15161" s="1" t="s">
        <v>17</v>
      </c>
      <c r="H15161" s="1">
        <v>45.0</v>
      </c>
      <c r="I15161" s="3">
        <v>43886.25</v>
      </c>
      <c r="J15161" s="1">
        <v>1.77911535446526</v>
      </c>
      <c r="K15161" s="1" t="s">
        <v>83</v>
      </c>
      <c r="M15161" s="3">
        <v>43886.36694626157</v>
      </c>
    </row>
    <row r="15162">
      <c r="A15162" s="1">
        <v>15160.0</v>
      </c>
      <c r="B15162" s="1" t="s">
        <v>91</v>
      </c>
      <c r="C15162" s="1" t="s">
        <v>25868</v>
      </c>
      <c r="D15162" s="1" t="s">
        <v>5475</v>
      </c>
      <c r="E15162" s="1" t="s">
        <v>25869</v>
      </c>
      <c r="F15162" s="1" t="s">
        <v>95</v>
      </c>
      <c r="G15162" s="1" t="s">
        <v>39</v>
      </c>
      <c r="H15162" s="1">
        <v>45.0</v>
      </c>
      <c r="I15162" s="3">
        <v>44239.65625</v>
      </c>
      <c r="J15162" s="1">
        <v>2.37236408973648</v>
      </c>
      <c r="K15162" s="1" t="s">
        <v>24</v>
      </c>
      <c r="L15162" s="1" t="s">
        <v>96</v>
      </c>
      <c r="M15162" s="3">
        <v>44239.696049479164</v>
      </c>
    </row>
    <row r="15163">
      <c r="A15163" s="1">
        <v>15161.0</v>
      </c>
      <c r="B15163" s="1" t="s">
        <v>853</v>
      </c>
      <c r="C15163" s="1" t="s">
        <v>25870</v>
      </c>
      <c r="D15163" s="1" t="s">
        <v>59</v>
      </c>
      <c r="E15163" s="1" t="s">
        <v>855</v>
      </c>
      <c r="F15163" s="1" t="s">
        <v>856</v>
      </c>
      <c r="G15163" s="1" t="s">
        <v>17</v>
      </c>
      <c r="H15163" s="1">
        <v>45.0</v>
      </c>
      <c r="I15163" s="3">
        <v>43899.541666666664</v>
      </c>
      <c r="J15163" s="1">
        <v>1.7940703584541</v>
      </c>
      <c r="K15163" s="1" t="s">
        <v>18</v>
      </c>
      <c r="M15163" s="3">
        <v>43899.57372633102</v>
      </c>
    </row>
    <row r="15164">
      <c r="A15164" s="1">
        <v>15162.0</v>
      </c>
      <c r="B15164" s="1" t="s">
        <v>632</v>
      </c>
      <c r="C15164" s="1" t="s">
        <v>25871</v>
      </c>
      <c r="D15164" s="1" t="s">
        <v>396</v>
      </c>
      <c r="E15164" s="1" t="s">
        <v>4879</v>
      </c>
      <c r="F15164" s="1" t="s">
        <v>635</v>
      </c>
      <c r="G15164" s="1" t="s">
        <v>35</v>
      </c>
      <c r="H15164" s="1">
        <v>45.0</v>
      </c>
      <c r="I15164" s="3">
        <v>43679.583333333336</v>
      </c>
      <c r="J15164" s="1">
        <v>5.60188361276497</v>
      </c>
      <c r="K15164" s="1" t="s">
        <v>83</v>
      </c>
      <c r="M15164" s="3">
        <v>43679.62163326389</v>
      </c>
    </row>
    <row r="15165">
      <c r="A15165" s="1">
        <v>15163.0</v>
      </c>
      <c r="B15165" s="1" t="s">
        <v>278</v>
      </c>
      <c r="C15165" s="1" t="s">
        <v>25872</v>
      </c>
      <c r="D15165" s="1" t="s">
        <v>21</v>
      </c>
      <c r="E15165" s="1" t="s">
        <v>4438</v>
      </c>
      <c r="F15165" s="1" t="s">
        <v>281</v>
      </c>
      <c r="G15165" s="1" t="s">
        <v>35</v>
      </c>
      <c r="H15165" s="1">
        <v>45.0</v>
      </c>
      <c r="I15165" s="3">
        <v>44195.3125</v>
      </c>
      <c r="J15165" s="1">
        <v>1.72294393657925</v>
      </c>
      <c r="K15165" s="1" t="s">
        <v>24</v>
      </c>
      <c r="M15165" s="3">
        <v>44195.33996267361</v>
      </c>
    </row>
    <row r="15166">
      <c r="A15166" s="1">
        <v>15164.0</v>
      </c>
      <c r="B15166" s="1" t="s">
        <v>1659</v>
      </c>
      <c r="C15166" s="1" t="s">
        <v>25873</v>
      </c>
      <c r="D15166" s="1" t="s">
        <v>998</v>
      </c>
      <c r="E15166" s="1" t="s">
        <v>19294</v>
      </c>
      <c r="F15166" s="1" t="s">
        <v>1662</v>
      </c>
      <c r="G15166" s="1" t="s">
        <v>17</v>
      </c>
      <c r="H15166" s="1">
        <v>45.0</v>
      </c>
      <c r="I15166" s="3">
        <v>43894.333333333336</v>
      </c>
      <c r="J15166" s="1">
        <v>0.0679760324225654</v>
      </c>
      <c r="K15166" s="1" t="s">
        <v>24</v>
      </c>
      <c r="M15166" s="3">
        <v>43894.33045903935</v>
      </c>
    </row>
    <row r="15167">
      <c r="A15167" s="1">
        <v>15165.0</v>
      </c>
      <c r="B15167" s="1" t="s">
        <v>1993</v>
      </c>
      <c r="C15167" s="1" t="s">
        <v>25874</v>
      </c>
      <c r="D15167" s="1" t="s">
        <v>326</v>
      </c>
      <c r="E15167" s="1" t="s">
        <v>25875</v>
      </c>
      <c r="F15167" s="1" t="s">
        <v>1997</v>
      </c>
      <c r="G15167" s="1" t="s">
        <v>39</v>
      </c>
      <c r="H15167" s="1">
        <v>45.0</v>
      </c>
      <c r="I15167" s="3">
        <v>44175.583333333336</v>
      </c>
      <c r="J15167" s="1">
        <v>3.73576053071542</v>
      </c>
      <c r="K15167" s="1" t="s">
        <v>24</v>
      </c>
      <c r="M15167" s="3">
        <v>44175.61561626157</v>
      </c>
    </row>
    <row r="15168">
      <c r="A15168" s="1">
        <v>15166.0</v>
      </c>
      <c r="B15168" s="1" t="s">
        <v>4120</v>
      </c>
      <c r="C15168" s="1" t="s">
        <v>25876</v>
      </c>
      <c r="D15168" s="1" t="s">
        <v>11078</v>
      </c>
      <c r="E15168" s="1" t="s">
        <v>6124</v>
      </c>
      <c r="F15168" s="1" t="s">
        <v>4123</v>
      </c>
      <c r="G15168" s="1" t="s">
        <v>35</v>
      </c>
      <c r="H15168" s="1">
        <v>45.0</v>
      </c>
      <c r="I15168" s="3">
        <v>43836.625</v>
      </c>
      <c r="J15168" s="1">
        <v>0.553338364849107</v>
      </c>
      <c r="K15168" s="1" t="s">
        <v>62</v>
      </c>
      <c r="M15168" s="3">
        <v>43836.6977774537</v>
      </c>
    </row>
    <row r="15169">
      <c r="A15169" s="1">
        <v>15167.0</v>
      </c>
      <c r="B15169" s="1" t="s">
        <v>996</v>
      </c>
      <c r="C15169" s="1" t="s">
        <v>25877</v>
      </c>
      <c r="D15169" s="1" t="s">
        <v>310</v>
      </c>
      <c r="E15169" s="1" t="s">
        <v>3956</v>
      </c>
      <c r="F15169" s="1" t="s">
        <v>1000</v>
      </c>
      <c r="G15169" s="1" t="s">
        <v>17</v>
      </c>
      <c r="H15169" s="1">
        <v>45.0</v>
      </c>
      <c r="I15169" s="3">
        <v>44245.291666666664</v>
      </c>
      <c r="J15169" s="1">
        <v>1.2075628962812</v>
      </c>
      <c r="K15169" s="1" t="s">
        <v>24</v>
      </c>
      <c r="L15169" s="1" t="s">
        <v>406</v>
      </c>
      <c r="M15169" s="3">
        <v>44245.32418549769</v>
      </c>
    </row>
    <row r="15170">
      <c r="A15170" s="1">
        <v>15168.0</v>
      </c>
      <c r="B15170" s="1" t="s">
        <v>13404</v>
      </c>
      <c r="C15170" s="1" t="s">
        <v>25878</v>
      </c>
      <c r="D15170" s="1" t="s">
        <v>7584</v>
      </c>
      <c r="E15170" s="1" t="s">
        <v>25879</v>
      </c>
      <c r="F15170" s="1" t="s">
        <v>22317</v>
      </c>
      <c r="G15170" s="1" t="s">
        <v>89</v>
      </c>
      <c r="H15170" s="1">
        <v>45.0</v>
      </c>
      <c r="I15170" s="3">
        <v>43860.71859826389</v>
      </c>
      <c r="J15170" s="1">
        <v>3.86252438450895</v>
      </c>
      <c r="K15170" s="1" t="s">
        <v>18</v>
      </c>
      <c r="M15170" s="3">
        <v>43860.7225897338</v>
      </c>
    </row>
    <row r="15171">
      <c r="A15171" s="1">
        <v>15169.0</v>
      </c>
      <c r="B15171" s="1" t="s">
        <v>5043</v>
      </c>
      <c r="C15171" s="1" t="s">
        <v>25880</v>
      </c>
      <c r="D15171" s="1" t="s">
        <v>2879</v>
      </c>
      <c r="E15171" s="1" t="s">
        <v>25881</v>
      </c>
      <c r="F15171" s="1" t="s">
        <v>5047</v>
      </c>
      <c r="G15171" s="1" t="s">
        <v>39</v>
      </c>
      <c r="H15171" s="1">
        <v>45.0</v>
      </c>
      <c r="I15171" s="3">
        <v>44218.291666666664</v>
      </c>
      <c r="J15171" s="1">
        <v>2.18893974088722</v>
      </c>
      <c r="K15171" s="1" t="s">
        <v>62</v>
      </c>
      <c r="L15171" s="1" t="s">
        <v>381</v>
      </c>
      <c r="M15171" s="3">
        <v>44218.330952766206</v>
      </c>
    </row>
    <row r="15172">
      <c r="A15172" s="1">
        <v>15170.0</v>
      </c>
      <c r="B15172" s="1" t="s">
        <v>84</v>
      </c>
      <c r="C15172" s="1" t="s">
        <v>25882</v>
      </c>
      <c r="D15172" s="1" t="s">
        <v>80</v>
      </c>
      <c r="E15172" s="1" t="s">
        <v>2840</v>
      </c>
      <c r="F15172" s="1" t="s">
        <v>88</v>
      </c>
      <c r="G15172" s="1" t="s">
        <v>17</v>
      </c>
      <c r="H15172" s="1">
        <v>45.0</v>
      </c>
      <c r="I15172" s="3">
        <v>43753.166666666664</v>
      </c>
      <c r="J15172" s="1">
        <v>0.696307701800032</v>
      </c>
      <c r="K15172" s="1" t="s">
        <v>83</v>
      </c>
      <c r="M15172" s="3">
        <v>43753.23039350694</v>
      </c>
    </row>
    <row r="15173">
      <c r="A15173" s="1">
        <v>15171.0</v>
      </c>
      <c r="B15173" s="1" t="s">
        <v>4581</v>
      </c>
      <c r="C15173" s="1" t="s">
        <v>25883</v>
      </c>
      <c r="D15173" s="1" t="s">
        <v>738</v>
      </c>
      <c r="E15173" s="1" t="s">
        <v>25884</v>
      </c>
      <c r="F15173" s="1" t="s">
        <v>4584</v>
      </c>
      <c r="G15173" s="1" t="s">
        <v>89</v>
      </c>
      <c r="H15173" s="1">
        <v>45.0</v>
      </c>
      <c r="I15173" s="3">
        <v>44172.60557252315</v>
      </c>
      <c r="J15173" s="1">
        <v>2.02348710171023</v>
      </c>
      <c r="K15173" s="1" t="s">
        <v>24</v>
      </c>
      <c r="M15173" s="3">
        <v>44172.63682856481</v>
      </c>
    </row>
    <row r="15174">
      <c r="A15174" s="1">
        <v>15172.0</v>
      </c>
      <c r="B15174" s="1" t="s">
        <v>877</v>
      </c>
      <c r="C15174" s="1" t="s">
        <v>25885</v>
      </c>
      <c r="D15174" s="1" t="s">
        <v>2920</v>
      </c>
      <c r="E15174" s="1" t="s">
        <v>25886</v>
      </c>
      <c r="F15174" s="1" t="s">
        <v>881</v>
      </c>
      <c r="G15174" s="1" t="s">
        <v>39</v>
      </c>
      <c r="H15174" s="1">
        <v>45.0</v>
      </c>
      <c r="I15174" s="3">
        <v>44110.75</v>
      </c>
      <c r="J15174" s="1">
        <v>2.66728200195324</v>
      </c>
      <c r="K15174" s="1" t="s">
        <v>24</v>
      </c>
      <c r="L15174" s="1" t="s">
        <v>882</v>
      </c>
      <c r="M15174" s="3">
        <v>44110.7827771875</v>
      </c>
    </row>
    <row r="15175">
      <c r="A15175" s="1">
        <v>15173.0</v>
      </c>
      <c r="B15175" s="1" t="s">
        <v>2963</v>
      </c>
      <c r="C15175" s="1" t="s">
        <v>25887</v>
      </c>
      <c r="D15175" s="1" t="s">
        <v>275</v>
      </c>
      <c r="E15175" s="1" t="s">
        <v>2966</v>
      </c>
      <c r="F15175" s="1" t="s">
        <v>2967</v>
      </c>
      <c r="G15175" s="1" t="s">
        <v>17</v>
      </c>
      <c r="H15175" s="1">
        <v>45.0</v>
      </c>
      <c r="I15175" s="3">
        <v>44067.645833333336</v>
      </c>
      <c r="J15175" s="1">
        <v>0.370727475412013</v>
      </c>
      <c r="K15175" s="1" t="s">
        <v>24</v>
      </c>
      <c r="L15175" s="1" t="s">
        <v>238</v>
      </c>
      <c r="M15175" s="3">
        <v>44067.68742200232</v>
      </c>
    </row>
    <row r="15176">
      <c r="A15176" s="1">
        <v>15174.0</v>
      </c>
      <c r="B15176" s="1" t="s">
        <v>2314</v>
      </c>
      <c r="C15176" s="1" t="s">
        <v>25888</v>
      </c>
      <c r="D15176" s="1" t="s">
        <v>1988</v>
      </c>
      <c r="E15176" s="1" t="s">
        <v>25889</v>
      </c>
      <c r="F15176" s="1" t="s">
        <v>2318</v>
      </c>
      <c r="G15176" s="1" t="s">
        <v>39</v>
      </c>
      <c r="H15176" s="1">
        <v>45.0</v>
      </c>
      <c r="I15176" s="3">
        <v>44083.666666666664</v>
      </c>
      <c r="J15176" s="1">
        <v>0.237231286656117</v>
      </c>
      <c r="K15176" s="1" t="s">
        <v>18</v>
      </c>
      <c r="M15176" s="3">
        <v>44083.73304842593</v>
      </c>
    </row>
    <row r="15177">
      <c r="A15177" s="1">
        <v>15175.0</v>
      </c>
      <c r="B15177" s="1" t="s">
        <v>1272</v>
      </c>
      <c r="C15177" s="1" t="s">
        <v>25890</v>
      </c>
      <c r="D15177" s="1" t="s">
        <v>1274</v>
      </c>
      <c r="E15177" s="1" t="s">
        <v>1275</v>
      </c>
      <c r="F15177" s="1" t="s">
        <v>1276</v>
      </c>
      <c r="G15177" s="1" t="s">
        <v>17</v>
      </c>
      <c r="H15177" s="1">
        <v>45.0</v>
      </c>
      <c r="I15177" s="3">
        <v>44143.583333333336</v>
      </c>
      <c r="J15177" s="1">
        <v>3.04290499825892</v>
      </c>
      <c r="K15177" s="1" t="s">
        <v>62</v>
      </c>
      <c r="M15177" s="3">
        <v>44143.62133320602</v>
      </c>
    </row>
    <row r="15178">
      <c r="A15178" s="1">
        <v>15176.0</v>
      </c>
      <c r="B15178" s="1" t="s">
        <v>97</v>
      </c>
      <c r="C15178" s="1" t="s">
        <v>25891</v>
      </c>
      <c r="D15178" s="1" t="s">
        <v>1506</v>
      </c>
      <c r="E15178" s="1" t="s">
        <v>25892</v>
      </c>
      <c r="F15178" s="1" t="s">
        <v>101</v>
      </c>
      <c r="G15178" s="1" t="s">
        <v>89</v>
      </c>
      <c r="H15178" s="1">
        <v>45.0</v>
      </c>
      <c r="I15178" s="3">
        <v>43992.458333333336</v>
      </c>
      <c r="J15178" s="1">
        <v>2.2321793931144</v>
      </c>
      <c r="K15178" s="1" t="s">
        <v>24</v>
      </c>
      <c r="M15178" s="3">
        <v>43992.46852837963</v>
      </c>
    </row>
    <row r="15179">
      <c r="A15179" s="1">
        <v>15177.0</v>
      </c>
      <c r="B15179" s="1" t="s">
        <v>3541</v>
      </c>
      <c r="C15179" s="1" t="s">
        <v>25893</v>
      </c>
      <c r="D15179" s="1" t="s">
        <v>5158</v>
      </c>
      <c r="E15179" s="1" t="s">
        <v>5159</v>
      </c>
      <c r="F15179" s="1" t="s">
        <v>3544</v>
      </c>
      <c r="G15179" s="1" t="s">
        <v>17</v>
      </c>
      <c r="H15179" s="1">
        <v>45.0</v>
      </c>
      <c r="I15179" s="3">
        <v>44202.291666666664</v>
      </c>
      <c r="J15179" s="1">
        <v>3.53579217883599</v>
      </c>
      <c r="K15179" s="1" t="s">
        <v>511</v>
      </c>
      <c r="L15179" s="1" t="s">
        <v>1157</v>
      </c>
      <c r="M15179" s="3">
        <v>44202.33000747685</v>
      </c>
    </row>
    <row r="15180">
      <c r="A15180" s="1">
        <v>15178.0</v>
      </c>
      <c r="B15180" s="1" t="s">
        <v>2416</v>
      </c>
      <c r="C15180" s="1" t="s">
        <v>25894</v>
      </c>
      <c r="D15180" s="1" t="s">
        <v>21008</v>
      </c>
      <c r="E15180" s="1" t="s">
        <v>25895</v>
      </c>
      <c r="F15180" s="1" t="s">
        <v>2419</v>
      </c>
      <c r="G15180" s="1" t="s">
        <v>89</v>
      </c>
      <c r="H15180" s="1">
        <v>45.0</v>
      </c>
      <c r="I15180" s="3">
        <v>43655.6217643287</v>
      </c>
      <c r="J15180" s="1">
        <v>1.84633391161707</v>
      </c>
      <c r="K15180" s="1" t="s">
        <v>24</v>
      </c>
      <c r="M15180" s="3">
        <v>43655.6356953588</v>
      </c>
    </row>
    <row r="15181">
      <c r="A15181" s="1">
        <v>15179.0</v>
      </c>
      <c r="B15181" s="1" t="s">
        <v>25896</v>
      </c>
      <c r="C15181" s="1" t="s">
        <v>25897</v>
      </c>
      <c r="D15181" s="1" t="s">
        <v>9052</v>
      </c>
      <c r="E15181" s="1" t="s">
        <v>25898</v>
      </c>
      <c r="F15181" s="1" t="s">
        <v>25899</v>
      </c>
      <c r="G15181" s="1" t="s">
        <v>39</v>
      </c>
      <c r="H15181" s="1">
        <v>45.0</v>
      </c>
      <c r="I15181" s="3">
        <v>44218.364583333336</v>
      </c>
      <c r="J15181" s="1">
        <v>3.30829431164014</v>
      </c>
      <c r="K15181" s="1" t="s">
        <v>159</v>
      </c>
      <c r="L15181" s="1" t="s">
        <v>25900</v>
      </c>
      <c r="M15181" s="3">
        <v>44218.39688601852</v>
      </c>
    </row>
    <row r="15182">
      <c r="A15182" s="1">
        <v>15180.0</v>
      </c>
      <c r="B15182" s="1" t="s">
        <v>1315</v>
      </c>
      <c r="C15182" s="1" t="s">
        <v>25901</v>
      </c>
      <c r="D15182" s="1" t="s">
        <v>411</v>
      </c>
      <c r="E15182" s="1" t="s">
        <v>2697</v>
      </c>
      <c r="F15182" s="1" t="s">
        <v>1319</v>
      </c>
      <c r="G15182" s="1" t="s">
        <v>17</v>
      </c>
      <c r="H15182" s="1">
        <v>45.0</v>
      </c>
      <c r="I15182" s="3">
        <v>44097.520833333336</v>
      </c>
      <c r="J15182" s="1">
        <v>0.265182640587286</v>
      </c>
      <c r="K15182" s="1" t="s">
        <v>18</v>
      </c>
      <c r="M15182" s="3">
        <v>44097.54519769676</v>
      </c>
    </row>
    <row r="15183">
      <c r="A15183" s="1">
        <v>15181.0</v>
      </c>
      <c r="B15183" s="1" t="s">
        <v>7934</v>
      </c>
      <c r="C15183" s="1" t="s">
        <v>25902</v>
      </c>
      <c r="D15183" s="1" t="s">
        <v>8547</v>
      </c>
      <c r="E15183" s="1" t="s">
        <v>25903</v>
      </c>
      <c r="F15183" s="1" t="s">
        <v>7937</v>
      </c>
      <c r="G15183" s="1" t="s">
        <v>89</v>
      </c>
      <c r="H15183" s="1">
        <v>45.0</v>
      </c>
      <c r="I15183" s="3">
        <v>44137.488897337964</v>
      </c>
      <c r="J15183" s="1">
        <v>1.58101816576338</v>
      </c>
      <c r="K15183" s="1" t="s">
        <v>218</v>
      </c>
      <c r="M15183" s="3">
        <v>44137.51833148148</v>
      </c>
    </row>
    <row r="15184">
      <c r="A15184" s="1">
        <v>15182.0</v>
      </c>
      <c r="B15184" s="1" t="s">
        <v>620</v>
      </c>
      <c r="C15184" s="1" t="s">
        <v>25904</v>
      </c>
      <c r="D15184" s="1" t="s">
        <v>49</v>
      </c>
      <c r="E15184" s="1" t="s">
        <v>25905</v>
      </c>
      <c r="F15184" s="1" t="s">
        <v>623</v>
      </c>
      <c r="G15184" s="1" t="s">
        <v>39</v>
      </c>
      <c r="H15184" s="1">
        <v>45.0</v>
      </c>
      <c r="I15184" s="3">
        <v>44163.75</v>
      </c>
      <c r="J15184" s="1">
        <v>2.86341971407207</v>
      </c>
      <c r="K15184" s="1" t="s">
        <v>18</v>
      </c>
      <c r="M15184" s="3">
        <v>44163.697351574076</v>
      </c>
    </row>
    <row r="15185">
      <c r="A15185" s="1">
        <v>15183.0</v>
      </c>
      <c r="B15185" s="1" t="s">
        <v>1202</v>
      </c>
      <c r="C15185" s="1" t="s">
        <v>25906</v>
      </c>
      <c r="D15185" s="1" t="s">
        <v>1204</v>
      </c>
      <c r="E15185" s="1" t="s">
        <v>1205</v>
      </c>
      <c r="F15185" s="1" t="s">
        <v>1206</v>
      </c>
      <c r="G15185" s="1" t="s">
        <v>17</v>
      </c>
      <c r="H15185" s="1">
        <v>45.0</v>
      </c>
      <c r="I15185" s="3">
        <v>43714.291666666664</v>
      </c>
      <c r="J15185" s="1">
        <v>1.66439897000311</v>
      </c>
      <c r="K15185" s="1" t="s">
        <v>24</v>
      </c>
      <c r="M15185" s="3">
        <v>43714.61653199074</v>
      </c>
    </row>
    <row r="15186">
      <c r="A15186" s="1">
        <v>15184.0</v>
      </c>
      <c r="B15186" s="1" t="s">
        <v>303</v>
      </c>
      <c r="C15186" s="1" t="s">
        <v>25907</v>
      </c>
      <c r="D15186" s="1" t="s">
        <v>305</v>
      </c>
      <c r="E15186" s="1" t="s">
        <v>2306</v>
      </c>
      <c r="F15186" s="1" t="s">
        <v>307</v>
      </c>
      <c r="G15186" s="1" t="s">
        <v>35</v>
      </c>
      <c r="H15186" s="1">
        <v>45.0</v>
      </c>
      <c r="I15186" s="3">
        <v>44196.416666666664</v>
      </c>
      <c r="J15186" s="1">
        <v>2.29282219226792</v>
      </c>
      <c r="K15186" s="1" t="s">
        <v>24</v>
      </c>
      <c r="M15186" s="3">
        <v>44196.44870673611</v>
      </c>
    </row>
    <row r="15187">
      <c r="A15187" s="1">
        <v>15185.0</v>
      </c>
      <c r="B15187" s="1" t="s">
        <v>3386</v>
      </c>
      <c r="C15187" s="1" t="s">
        <v>25908</v>
      </c>
      <c r="D15187" s="1" t="s">
        <v>3388</v>
      </c>
      <c r="E15187" s="1" t="s">
        <v>4398</v>
      </c>
      <c r="F15187" s="1" t="s">
        <v>3390</v>
      </c>
      <c r="G15187" s="1" t="s">
        <v>17</v>
      </c>
      <c r="H15187" s="1">
        <v>45.0</v>
      </c>
      <c r="I15187" s="3">
        <v>44118.333333333336</v>
      </c>
      <c r="J15187" s="1">
        <v>2.66814841273198</v>
      </c>
      <c r="K15187" s="1" t="s">
        <v>24</v>
      </c>
      <c r="L15187" s="1" t="s">
        <v>365</v>
      </c>
      <c r="M15187" s="3">
        <v>44118.43569167824</v>
      </c>
    </row>
    <row r="15188">
      <c r="A15188" s="1">
        <v>15186.0</v>
      </c>
      <c r="B15188" s="1" t="s">
        <v>1202</v>
      </c>
      <c r="C15188" s="1" t="s">
        <v>25909</v>
      </c>
      <c r="D15188" s="1" t="s">
        <v>3392</v>
      </c>
      <c r="E15188" s="1" t="s">
        <v>3393</v>
      </c>
      <c r="F15188" s="1" t="s">
        <v>1206</v>
      </c>
      <c r="G15188" s="1" t="s">
        <v>17</v>
      </c>
      <c r="H15188" s="1">
        <v>45.0</v>
      </c>
      <c r="I15188" s="3">
        <v>43750.583333333336</v>
      </c>
      <c r="J15188" s="1">
        <v>0.488464356685844</v>
      </c>
      <c r="K15188" s="1" t="s">
        <v>24</v>
      </c>
      <c r="M15188" s="3">
        <v>43750.61745946759</v>
      </c>
    </row>
    <row r="15189">
      <c r="A15189" s="1">
        <v>15187.0</v>
      </c>
      <c r="B15189" s="1" t="s">
        <v>2203</v>
      </c>
      <c r="C15189" s="1" t="s">
        <v>25910</v>
      </c>
      <c r="D15189" s="1" t="s">
        <v>5539</v>
      </c>
      <c r="E15189" s="1" t="s">
        <v>25911</v>
      </c>
      <c r="F15189" s="1" t="s">
        <v>2206</v>
      </c>
      <c r="G15189" s="1" t="s">
        <v>39</v>
      </c>
      <c r="H15189" s="1">
        <v>45.0</v>
      </c>
      <c r="I15189" s="3">
        <v>44148.625</v>
      </c>
      <c r="J15189" s="1">
        <v>1.20389050151498</v>
      </c>
      <c r="K15189" s="1" t="s">
        <v>46</v>
      </c>
      <c r="M15189" s="3">
        <v>44148.64966180555</v>
      </c>
    </row>
    <row r="15190">
      <c r="A15190" s="1">
        <v>15188.0</v>
      </c>
      <c r="B15190" s="1" t="s">
        <v>350</v>
      </c>
      <c r="C15190" s="1" t="s">
        <v>25912</v>
      </c>
      <c r="D15190" s="1" t="s">
        <v>75</v>
      </c>
      <c r="E15190" s="1" t="s">
        <v>1893</v>
      </c>
      <c r="F15190" s="1" t="s">
        <v>353</v>
      </c>
      <c r="G15190" s="1" t="s">
        <v>35</v>
      </c>
      <c r="H15190" s="1">
        <v>45.0</v>
      </c>
      <c r="I15190" s="3">
        <v>43557.166666666664</v>
      </c>
      <c r="J15190" s="1">
        <v>0.0594075321183087</v>
      </c>
      <c r="K15190" s="1" t="s">
        <v>24</v>
      </c>
      <c r="M15190" s="3">
        <v>43557.206444375</v>
      </c>
    </row>
    <row r="15191">
      <c r="A15191" s="1">
        <v>15189.0</v>
      </c>
      <c r="B15191" s="1" t="s">
        <v>12</v>
      </c>
      <c r="C15191" s="1" t="s">
        <v>25913</v>
      </c>
      <c r="D15191" s="1" t="s">
        <v>925</v>
      </c>
      <c r="E15191" s="1" t="s">
        <v>926</v>
      </c>
      <c r="F15191" s="1" t="s">
        <v>16</v>
      </c>
      <c r="G15191" s="1" t="s">
        <v>17</v>
      </c>
      <c r="H15191" s="1">
        <v>45.0</v>
      </c>
      <c r="I15191" s="3">
        <v>43858.625</v>
      </c>
      <c r="J15191" s="1">
        <v>1.88759127233161</v>
      </c>
      <c r="K15191" s="1" t="s">
        <v>18</v>
      </c>
      <c r="M15191" s="3">
        <v>43858.63513422454</v>
      </c>
    </row>
    <row r="15192">
      <c r="A15192" s="1">
        <v>15190.0</v>
      </c>
      <c r="B15192" s="1" t="s">
        <v>18865</v>
      </c>
      <c r="C15192" s="1" t="s">
        <v>25914</v>
      </c>
      <c r="D15192" s="1" t="s">
        <v>99</v>
      </c>
      <c r="E15192" s="1" t="s">
        <v>25915</v>
      </c>
      <c r="F15192" s="1" t="s">
        <v>18868</v>
      </c>
      <c r="G15192" s="1" t="s">
        <v>45</v>
      </c>
      <c r="H15192" s="1">
        <v>45.0</v>
      </c>
      <c r="I15192" s="3">
        <v>44141.30563497685</v>
      </c>
      <c r="J15192" s="1">
        <v>1.12066574923907</v>
      </c>
      <c r="K15192" s="1" t="s">
        <v>24</v>
      </c>
      <c r="L15192" s="1" t="s">
        <v>2724</v>
      </c>
      <c r="M15192" s="3">
        <v>44141.32858195602</v>
      </c>
    </row>
    <row r="15193">
      <c r="A15193" s="1">
        <v>15191.0</v>
      </c>
      <c r="B15193" s="1" t="s">
        <v>298</v>
      </c>
      <c r="C15193" s="1" t="s">
        <v>25916</v>
      </c>
      <c r="D15193" s="1" t="s">
        <v>300</v>
      </c>
      <c r="E15193" s="1" t="s">
        <v>301</v>
      </c>
      <c r="F15193" s="1" t="s">
        <v>302</v>
      </c>
      <c r="G15193" s="1" t="s">
        <v>17</v>
      </c>
      <c r="H15193" s="1">
        <v>45.0</v>
      </c>
      <c r="I15193" s="3">
        <v>44012.375</v>
      </c>
      <c r="J15193" s="1">
        <v>3.9777796191534</v>
      </c>
      <c r="K15193" s="1" t="s">
        <v>218</v>
      </c>
      <c r="M15193" s="3">
        <v>44012.567654328705</v>
      </c>
    </row>
    <row r="15194">
      <c r="A15194" s="1">
        <v>15192.0</v>
      </c>
      <c r="B15194" s="1" t="s">
        <v>40</v>
      </c>
      <c r="C15194" s="1" t="s">
        <v>25917</v>
      </c>
      <c r="D15194" s="1" t="s">
        <v>1494</v>
      </c>
      <c r="E15194" s="1" t="s">
        <v>25918</v>
      </c>
      <c r="F15194" s="1" t="s">
        <v>44</v>
      </c>
      <c r="G15194" s="1" t="s">
        <v>45</v>
      </c>
      <c r="H15194" s="1">
        <v>45.0</v>
      </c>
      <c r="I15194" s="3">
        <v>44191.56503046296</v>
      </c>
      <c r="J15194" s="1">
        <v>2.34066021379044</v>
      </c>
      <c r="K15194" s="1" t="s">
        <v>46</v>
      </c>
      <c r="L15194" s="1" t="s">
        <v>47</v>
      </c>
      <c r="M15194" s="3">
        <v>44191.61077744213</v>
      </c>
    </row>
    <row r="15195">
      <c r="A15195" s="1">
        <v>15193.0</v>
      </c>
      <c r="B15195" s="1" t="s">
        <v>196</v>
      </c>
      <c r="C15195" s="1" t="s">
        <v>25919</v>
      </c>
      <c r="D15195" s="1" t="s">
        <v>198</v>
      </c>
      <c r="E15195" s="1" t="s">
        <v>3284</v>
      </c>
      <c r="F15195" s="1" t="s">
        <v>200</v>
      </c>
      <c r="G15195" s="1" t="s">
        <v>17</v>
      </c>
      <c r="H15195" s="1">
        <v>45.0</v>
      </c>
      <c r="I15195" s="3">
        <v>44253.572916666664</v>
      </c>
      <c r="J15195" s="1">
        <v>3.0786895980979</v>
      </c>
      <c r="K15195" s="1" t="s">
        <v>24</v>
      </c>
      <c r="M15195" s="3">
        <v>44253.60008134259</v>
      </c>
    </row>
    <row r="15196">
      <c r="A15196" s="1">
        <v>15194.0</v>
      </c>
      <c r="B15196" s="1" t="s">
        <v>293</v>
      </c>
      <c r="C15196" s="1" t="s">
        <v>25920</v>
      </c>
      <c r="D15196" s="1" t="s">
        <v>295</v>
      </c>
      <c r="E15196" s="1" t="s">
        <v>694</v>
      </c>
      <c r="F15196" s="1" t="s">
        <v>297</v>
      </c>
      <c r="G15196" s="1" t="s">
        <v>17</v>
      </c>
      <c r="H15196" s="1">
        <v>45.0</v>
      </c>
      <c r="I15196" s="3">
        <v>43875.541666666664</v>
      </c>
      <c r="J15196" s="1">
        <v>1.38261888599482</v>
      </c>
      <c r="K15196" s="1" t="s">
        <v>62</v>
      </c>
      <c r="M15196" s="3">
        <v>43875.56254375</v>
      </c>
    </row>
    <row r="15197">
      <c r="A15197" s="1">
        <v>15195.0</v>
      </c>
      <c r="B15197" s="1" t="s">
        <v>2581</v>
      </c>
      <c r="C15197" s="1" t="s">
        <v>25921</v>
      </c>
      <c r="D15197" s="1" t="s">
        <v>2583</v>
      </c>
      <c r="E15197" s="1" t="s">
        <v>2584</v>
      </c>
      <c r="F15197" s="1" t="s">
        <v>2585</v>
      </c>
      <c r="G15197" s="1" t="s">
        <v>17</v>
      </c>
      <c r="H15197" s="1">
        <v>45.0</v>
      </c>
      <c r="I15197" s="3">
        <v>43904.65625</v>
      </c>
      <c r="J15197" s="1">
        <v>1.33657383023529</v>
      </c>
      <c r="K15197" s="1" t="s">
        <v>159</v>
      </c>
      <c r="M15197" s="3">
        <v>43904.69118596065</v>
      </c>
    </row>
    <row r="15198">
      <c r="A15198" s="1">
        <v>15196.0</v>
      </c>
      <c r="B15198" s="1" t="s">
        <v>2165</v>
      </c>
      <c r="C15198" s="1" t="s">
        <v>25922</v>
      </c>
      <c r="D15198" s="1" t="s">
        <v>701</v>
      </c>
      <c r="E15198" s="1" t="s">
        <v>25923</v>
      </c>
      <c r="F15198" s="1" t="s">
        <v>2168</v>
      </c>
      <c r="G15198" s="1" t="s">
        <v>39</v>
      </c>
      <c r="H15198" s="1">
        <v>45.0</v>
      </c>
      <c r="I15198" s="3">
        <v>44176.583333333336</v>
      </c>
      <c r="J15198" s="1">
        <v>1.80988494711699</v>
      </c>
      <c r="K15198" s="1" t="s">
        <v>24</v>
      </c>
      <c r="L15198" s="1" t="s">
        <v>406</v>
      </c>
      <c r="M15198" s="3">
        <v>44176.61849662037</v>
      </c>
    </row>
    <row r="15199">
      <c r="A15199" s="1">
        <v>15197.0</v>
      </c>
      <c r="B15199" s="1" t="s">
        <v>582</v>
      </c>
      <c r="C15199" s="1" t="s">
        <v>25924</v>
      </c>
      <c r="D15199" s="1" t="s">
        <v>461</v>
      </c>
      <c r="E15199" s="1" t="s">
        <v>25925</v>
      </c>
      <c r="F15199" s="1" t="s">
        <v>586</v>
      </c>
      <c r="G15199" s="1" t="s">
        <v>39</v>
      </c>
      <c r="H15199" s="1">
        <v>45.0</v>
      </c>
      <c r="I15199" s="3">
        <v>43636.25</v>
      </c>
      <c r="J15199" s="1">
        <v>12.1798727941276</v>
      </c>
      <c r="K15199" s="1" t="s">
        <v>24</v>
      </c>
      <c r="M15199" s="3">
        <v>43636.28495155092</v>
      </c>
    </row>
    <row r="15200">
      <c r="A15200" s="1">
        <v>15198.0</v>
      </c>
      <c r="B15200" s="1" t="s">
        <v>811</v>
      </c>
      <c r="C15200" s="1" t="s">
        <v>25926</v>
      </c>
      <c r="D15200" s="1" t="s">
        <v>1802</v>
      </c>
      <c r="E15200" s="1" t="s">
        <v>25927</v>
      </c>
      <c r="F15200" s="1" t="s">
        <v>815</v>
      </c>
      <c r="G15200" s="1" t="s">
        <v>89</v>
      </c>
      <c r="H15200" s="1">
        <v>45.0</v>
      </c>
      <c r="I15200" s="3">
        <v>43818.789880254626</v>
      </c>
      <c r="J15200" s="1">
        <v>2.6879872802042</v>
      </c>
      <c r="K15200" s="1" t="s">
        <v>18</v>
      </c>
      <c r="M15200" s="3">
        <v>43818.79986535879</v>
      </c>
    </row>
    <row r="15201">
      <c r="A15201" s="1">
        <v>15199.0</v>
      </c>
      <c r="B15201" s="1" t="s">
        <v>450</v>
      </c>
      <c r="C15201" s="1" t="s">
        <v>25928</v>
      </c>
      <c r="D15201" s="1" t="s">
        <v>738</v>
      </c>
      <c r="E15201" s="1" t="s">
        <v>25929</v>
      </c>
      <c r="F15201" s="1" t="s">
        <v>454</v>
      </c>
      <c r="G15201" s="1" t="s">
        <v>17</v>
      </c>
      <c r="H15201" s="1">
        <v>45.0</v>
      </c>
      <c r="I15201" s="3">
        <v>44179.208333333336</v>
      </c>
      <c r="J15201" s="1">
        <v>0.790765455870974</v>
      </c>
      <c r="K15201" s="1" t="s">
        <v>24</v>
      </c>
      <c r="L15201" s="1" t="s">
        <v>238</v>
      </c>
      <c r="M15201" s="3">
        <v>44179.24405030093</v>
      </c>
    </row>
    <row r="15202">
      <c r="A15202" s="1">
        <v>15200.0</v>
      </c>
      <c r="B15202" s="1" t="s">
        <v>7239</v>
      </c>
      <c r="C15202" s="1" t="s">
        <v>25930</v>
      </c>
      <c r="D15202" s="1" t="s">
        <v>9844</v>
      </c>
      <c r="E15202" s="1" t="s">
        <v>24391</v>
      </c>
      <c r="F15202" s="1" t="s">
        <v>7242</v>
      </c>
      <c r="G15202" s="1" t="s">
        <v>17</v>
      </c>
      <c r="H15202" s="1">
        <v>45.0</v>
      </c>
      <c r="I15202" s="3">
        <v>44142.666666666664</v>
      </c>
      <c r="J15202" s="1">
        <v>1.20189825386473</v>
      </c>
      <c r="K15202" s="1" t="s">
        <v>18</v>
      </c>
      <c r="M15202" s="3">
        <v>44142.70291212963</v>
      </c>
    </row>
    <row r="15203">
      <c r="A15203" s="1">
        <v>15201.0</v>
      </c>
      <c r="B15203" s="1" t="s">
        <v>10367</v>
      </c>
      <c r="C15203" s="1" t="s">
        <v>25931</v>
      </c>
      <c r="D15203" s="1" t="s">
        <v>5579</v>
      </c>
      <c r="E15203" s="1" t="s">
        <v>25932</v>
      </c>
      <c r="F15203" s="1" t="s">
        <v>10370</v>
      </c>
      <c r="G15203" s="1" t="s">
        <v>39</v>
      </c>
      <c r="H15203" s="1">
        <v>45.0</v>
      </c>
      <c r="I15203" s="3">
        <v>44130.791666666664</v>
      </c>
      <c r="J15203" s="1">
        <v>2.06134341329863</v>
      </c>
      <c r="K15203" s="1" t="s">
        <v>24</v>
      </c>
      <c r="L15203" s="1" t="s">
        <v>365</v>
      </c>
      <c r="M15203" s="3">
        <v>44130.84374125</v>
      </c>
    </row>
    <row r="15204">
      <c r="A15204" s="1">
        <v>15202.0</v>
      </c>
      <c r="B15204" s="1" t="s">
        <v>2136</v>
      </c>
      <c r="C15204" s="1" t="s">
        <v>25933</v>
      </c>
      <c r="D15204" s="1" t="s">
        <v>27</v>
      </c>
      <c r="E15204" s="1" t="s">
        <v>2138</v>
      </c>
      <c r="F15204" s="1" t="s">
        <v>2139</v>
      </c>
      <c r="G15204" s="1" t="s">
        <v>17</v>
      </c>
      <c r="H15204" s="1">
        <v>45.0</v>
      </c>
      <c r="I15204" s="3">
        <v>44127.333333333336</v>
      </c>
      <c r="J15204" s="1">
        <v>0.986732660897437</v>
      </c>
      <c r="K15204" s="1" t="s">
        <v>18</v>
      </c>
      <c r="L15204" s="1" t="s">
        <v>2140</v>
      </c>
      <c r="M15204" s="3">
        <v>44127.36490216435</v>
      </c>
    </row>
    <row r="15205">
      <c r="A15205" s="1">
        <v>15203.0</v>
      </c>
      <c r="B15205" s="1" t="s">
        <v>2462</v>
      </c>
      <c r="C15205" s="1" t="s">
        <v>25934</v>
      </c>
      <c r="D15205" s="1" t="s">
        <v>2464</v>
      </c>
      <c r="E15205" s="1" t="s">
        <v>25935</v>
      </c>
      <c r="F15205" s="1" t="s">
        <v>2466</v>
      </c>
      <c r="G15205" s="1" t="s">
        <v>39</v>
      </c>
      <c r="H15205" s="1">
        <v>45.0</v>
      </c>
      <c r="I15205" s="3">
        <v>44026.25</v>
      </c>
      <c r="J15205" s="1">
        <v>1.98836776861714</v>
      </c>
      <c r="K15205" s="1" t="s">
        <v>56</v>
      </c>
      <c r="L15205" s="1" t="s">
        <v>3023</v>
      </c>
      <c r="M15205" s="3">
        <v>44026.30393456019</v>
      </c>
    </row>
    <row r="15206">
      <c r="A15206" s="1">
        <v>15204.0</v>
      </c>
      <c r="B15206" s="1" t="s">
        <v>953</v>
      </c>
      <c r="C15206" s="1" t="s">
        <v>25936</v>
      </c>
      <c r="D15206" s="1" t="s">
        <v>121</v>
      </c>
      <c r="E15206" s="1" t="s">
        <v>1967</v>
      </c>
      <c r="F15206" s="1" t="s">
        <v>1040</v>
      </c>
      <c r="G15206" s="1" t="s">
        <v>17</v>
      </c>
      <c r="H15206" s="1">
        <v>45.0</v>
      </c>
      <c r="I15206" s="3">
        <v>44139.166666666664</v>
      </c>
      <c r="J15206" s="1">
        <v>1.79564025399614</v>
      </c>
      <c r="K15206" s="1" t="s">
        <v>18</v>
      </c>
      <c r="M15206" s="3">
        <v>44139.22140401621</v>
      </c>
    </row>
    <row r="15207">
      <c r="A15207" s="1">
        <v>15205.0</v>
      </c>
      <c r="B15207" s="1" t="s">
        <v>68</v>
      </c>
      <c r="C15207" s="1" t="s">
        <v>25937</v>
      </c>
      <c r="D15207" s="1" t="s">
        <v>2402</v>
      </c>
      <c r="E15207" s="1" t="s">
        <v>25938</v>
      </c>
      <c r="F15207" s="1" t="s">
        <v>72</v>
      </c>
      <c r="G15207" s="1" t="s">
        <v>39</v>
      </c>
      <c r="H15207" s="1">
        <v>45.0</v>
      </c>
      <c r="I15207" s="3">
        <v>43678.666666666664</v>
      </c>
      <c r="J15207" s="1">
        <v>0.39085306879093</v>
      </c>
      <c r="K15207" s="1" t="s">
        <v>24</v>
      </c>
      <c r="M15207" s="3">
        <v>43678.654223171296</v>
      </c>
    </row>
    <row r="15208">
      <c r="A15208" s="1">
        <v>15206.0</v>
      </c>
      <c r="B15208" s="1" t="s">
        <v>838</v>
      </c>
      <c r="C15208" s="1" t="s">
        <v>25939</v>
      </c>
      <c r="D15208" s="1" t="s">
        <v>3488</v>
      </c>
      <c r="E15208" s="1" t="s">
        <v>25940</v>
      </c>
      <c r="F15208" s="1" t="s">
        <v>842</v>
      </c>
      <c r="G15208" s="1" t="s">
        <v>89</v>
      </c>
      <c r="H15208" s="1">
        <v>45.0</v>
      </c>
      <c r="I15208" s="3">
        <v>43841.652009537036</v>
      </c>
      <c r="J15208" s="1">
        <v>1.09817956164352</v>
      </c>
      <c r="K15208" s="1" t="s">
        <v>24</v>
      </c>
      <c r="M15208" s="3">
        <v>43841.73648432871</v>
      </c>
    </row>
    <row r="15209">
      <c r="A15209" s="1">
        <v>15207.0</v>
      </c>
      <c r="B15209" s="1" t="s">
        <v>25941</v>
      </c>
      <c r="C15209" s="1" t="s">
        <v>25942</v>
      </c>
      <c r="D15209" s="1" t="s">
        <v>7711</v>
      </c>
      <c r="E15209" s="1" t="s">
        <v>25943</v>
      </c>
      <c r="F15209" s="1" t="s">
        <v>25944</v>
      </c>
      <c r="G15209" s="1" t="s">
        <v>39</v>
      </c>
      <c r="H15209" s="1">
        <v>45.0</v>
      </c>
      <c r="I15209" s="3">
        <v>43782.666666666664</v>
      </c>
      <c r="J15209" s="1">
        <v>0.0</v>
      </c>
      <c r="K15209" s="1" t="s">
        <v>166</v>
      </c>
      <c r="M15209" s="3">
        <v>43783.490810625</v>
      </c>
    </row>
    <row r="15210">
      <c r="A15210" s="1">
        <v>15208.0</v>
      </c>
      <c r="B15210" s="1" t="s">
        <v>582</v>
      </c>
      <c r="C15210" s="1" t="s">
        <v>25945</v>
      </c>
      <c r="D15210" s="1" t="s">
        <v>1853</v>
      </c>
      <c r="E15210" s="1" t="s">
        <v>25946</v>
      </c>
      <c r="F15210" s="1" t="s">
        <v>586</v>
      </c>
      <c r="G15210" s="1" t="s">
        <v>17</v>
      </c>
      <c r="H15210" s="1">
        <v>45.0</v>
      </c>
      <c r="I15210" s="3">
        <v>44035.25</v>
      </c>
      <c r="J15210" s="1">
        <v>1.30675095397305</v>
      </c>
      <c r="K15210" s="1" t="s">
        <v>166</v>
      </c>
      <c r="L15210" s="1" t="s">
        <v>167</v>
      </c>
      <c r="M15210" s="3">
        <v>44035.277665092595</v>
      </c>
    </row>
    <row r="15211">
      <c r="A15211" s="1">
        <v>15209.0</v>
      </c>
      <c r="B15211" s="1" t="s">
        <v>340</v>
      </c>
      <c r="C15211" s="1" t="s">
        <v>25947</v>
      </c>
      <c r="D15211" s="1" t="s">
        <v>342</v>
      </c>
      <c r="E15211" s="1" t="s">
        <v>25948</v>
      </c>
      <c r="F15211" s="1" t="s">
        <v>344</v>
      </c>
      <c r="G15211" s="1" t="s">
        <v>17</v>
      </c>
      <c r="H15211" s="1">
        <v>45.0</v>
      </c>
      <c r="I15211" s="3">
        <v>43840.166666666664</v>
      </c>
      <c r="J15211" s="1">
        <v>0.305534660397584</v>
      </c>
      <c r="K15211" s="1" t="s">
        <v>83</v>
      </c>
      <c r="M15211" s="3">
        <v>43840.23938273148</v>
      </c>
    </row>
    <row r="15212">
      <c r="A15212" s="1">
        <v>15210.0</v>
      </c>
      <c r="B15212" s="1" t="s">
        <v>6092</v>
      </c>
      <c r="C15212" s="1" t="s">
        <v>25949</v>
      </c>
      <c r="D15212" s="1" t="s">
        <v>738</v>
      </c>
      <c r="E15212" s="1" t="s">
        <v>25950</v>
      </c>
      <c r="F15212" s="1" t="s">
        <v>6095</v>
      </c>
      <c r="G15212" s="1" t="s">
        <v>39</v>
      </c>
      <c r="H15212" s="1">
        <v>45.0</v>
      </c>
      <c r="I15212" s="3">
        <v>44153.791666666664</v>
      </c>
      <c r="J15212" s="1">
        <v>1.58453812548618</v>
      </c>
      <c r="K15212" s="1" t="s">
        <v>24</v>
      </c>
      <c r="L15212" s="1" t="s">
        <v>2724</v>
      </c>
      <c r="M15212" s="3">
        <v>44153.79801740741</v>
      </c>
    </row>
    <row r="15213">
      <c r="A15213" s="1">
        <v>15211.0</v>
      </c>
      <c r="B15213" s="1" t="s">
        <v>1489</v>
      </c>
      <c r="C15213" s="1" t="s">
        <v>25951</v>
      </c>
      <c r="D15213" s="1" t="s">
        <v>818</v>
      </c>
      <c r="E15213" s="1" t="s">
        <v>9149</v>
      </c>
      <c r="F15213" s="1" t="s">
        <v>1492</v>
      </c>
      <c r="G15213" s="1" t="s">
        <v>17</v>
      </c>
      <c r="H15213" s="1">
        <v>45.0</v>
      </c>
      <c r="I15213" s="3">
        <v>44125.229166666664</v>
      </c>
      <c r="J15213" s="1">
        <v>3.13113779681151</v>
      </c>
      <c r="K15213" s="1" t="s">
        <v>18</v>
      </c>
      <c r="M15213" s="3">
        <v>44125.263861747684</v>
      </c>
    </row>
    <row r="15214">
      <c r="A15214" s="1">
        <v>15212.0</v>
      </c>
      <c r="B15214" s="1" t="s">
        <v>2795</v>
      </c>
      <c r="C15214" s="1" t="s">
        <v>25952</v>
      </c>
      <c r="D15214" s="1" t="s">
        <v>4372</v>
      </c>
      <c r="E15214" s="1" t="s">
        <v>5964</v>
      </c>
      <c r="F15214" s="1" t="s">
        <v>2799</v>
      </c>
      <c r="G15214" s="1" t="s">
        <v>17</v>
      </c>
      <c r="H15214" s="1">
        <v>45.0</v>
      </c>
      <c r="I15214" s="3">
        <v>44012.4375</v>
      </c>
      <c r="J15214" s="1">
        <v>0.89609983493411</v>
      </c>
      <c r="K15214" s="1" t="s">
        <v>218</v>
      </c>
      <c r="M15214" s="3">
        <v>44012.450058125</v>
      </c>
    </row>
    <row r="15215">
      <c r="A15215" s="1">
        <v>15213.0</v>
      </c>
      <c r="B15215" s="1" t="s">
        <v>788</v>
      </c>
      <c r="C15215" s="1" t="s">
        <v>25953</v>
      </c>
      <c r="D15215" s="1" t="s">
        <v>869</v>
      </c>
      <c r="E15215" s="1" t="s">
        <v>1786</v>
      </c>
      <c r="F15215" s="1" t="s">
        <v>791</v>
      </c>
      <c r="G15215" s="1" t="s">
        <v>17</v>
      </c>
      <c r="H15215" s="1">
        <v>45.0</v>
      </c>
      <c r="I15215" s="3">
        <v>44237.708333333336</v>
      </c>
      <c r="J15215" s="1">
        <v>2.10711342770622</v>
      </c>
      <c r="K15215" s="1" t="s">
        <v>24</v>
      </c>
      <c r="M15215" s="3">
        <v>44237.734780439816</v>
      </c>
    </row>
    <row r="15216">
      <c r="A15216" s="1">
        <v>15214.0</v>
      </c>
      <c r="B15216" s="1" t="s">
        <v>732</v>
      </c>
      <c r="C15216" s="1" t="s">
        <v>25954</v>
      </c>
      <c r="D15216" s="1" t="s">
        <v>1036</v>
      </c>
      <c r="E15216" s="1" t="s">
        <v>1037</v>
      </c>
      <c r="F15216" s="1" t="s">
        <v>735</v>
      </c>
      <c r="G15216" s="1" t="s">
        <v>17</v>
      </c>
      <c r="H15216" s="1">
        <v>45.0</v>
      </c>
      <c r="I15216" s="3">
        <v>44154.729166666664</v>
      </c>
      <c r="J15216" s="1">
        <v>8.03855183518873</v>
      </c>
      <c r="K15216" s="1" t="s">
        <v>24</v>
      </c>
      <c r="M15216" s="3">
        <v>44154.764900532406</v>
      </c>
    </row>
    <row r="15217">
      <c r="A15217" s="1">
        <v>15215.0</v>
      </c>
      <c r="B15217" s="1" t="s">
        <v>10367</v>
      </c>
      <c r="C15217" s="1" t="s">
        <v>25955</v>
      </c>
      <c r="D15217" s="1" t="s">
        <v>2920</v>
      </c>
      <c r="E15217" s="1" t="s">
        <v>25956</v>
      </c>
      <c r="F15217" s="1" t="s">
        <v>10370</v>
      </c>
      <c r="G15217" s="1" t="s">
        <v>89</v>
      </c>
      <c r="H15217" s="1">
        <v>45.0</v>
      </c>
      <c r="I15217" s="3">
        <v>44126.347414895834</v>
      </c>
      <c r="J15217" s="1">
        <v>2.65086222916083</v>
      </c>
      <c r="K15217" s="1" t="s">
        <v>24</v>
      </c>
      <c r="L15217" s="1" t="s">
        <v>365</v>
      </c>
      <c r="M15217" s="3">
        <v>44126.36004003472</v>
      </c>
    </row>
    <row r="15218">
      <c r="A15218" s="1">
        <v>15216.0</v>
      </c>
      <c r="B15218" s="1" t="s">
        <v>119</v>
      </c>
      <c r="C15218" s="1" t="s">
        <v>25957</v>
      </c>
      <c r="D15218" s="1" t="s">
        <v>25958</v>
      </c>
      <c r="E15218" s="1" t="s">
        <v>25959</v>
      </c>
      <c r="F15218" s="1" t="s">
        <v>123</v>
      </c>
      <c r="G15218" s="1" t="s">
        <v>39</v>
      </c>
      <c r="H15218" s="1">
        <v>45.0</v>
      </c>
      <c r="I15218" s="3">
        <v>44093.25</v>
      </c>
      <c r="J15218" s="1">
        <v>1.27910466870503</v>
      </c>
      <c r="K15218" s="1" t="s">
        <v>18</v>
      </c>
      <c r="M15218" s="3">
        <v>44093.2867355787</v>
      </c>
    </row>
    <row r="15219">
      <c r="A15219" s="1">
        <v>15217.0</v>
      </c>
      <c r="B15219" s="1" t="s">
        <v>184</v>
      </c>
      <c r="C15219" s="1" t="s">
        <v>25960</v>
      </c>
      <c r="D15219" s="1" t="s">
        <v>1297</v>
      </c>
      <c r="E15219" s="1" t="s">
        <v>1391</v>
      </c>
      <c r="F15219" s="1" t="s">
        <v>187</v>
      </c>
      <c r="G15219" s="1" t="s">
        <v>17</v>
      </c>
      <c r="H15219" s="1">
        <v>45.0</v>
      </c>
      <c r="I15219" s="3">
        <v>43768.75</v>
      </c>
      <c r="J15219" s="1">
        <v>2.3271893029122</v>
      </c>
      <c r="K15219" s="1" t="s">
        <v>24</v>
      </c>
      <c r="M15219" s="3">
        <v>43749.81187765046</v>
      </c>
    </row>
    <row r="15220">
      <c r="A15220" s="1">
        <v>15218.0</v>
      </c>
      <c r="B15220" s="1" t="s">
        <v>582</v>
      </c>
      <c r="C15220" s="1" t="s">
        <v>25961</v>
      </c>
      <c r="D15220" s="1" t="s">
        <v>1506</v>
      </c>
      <c r="E15220" s="1" t="s">
        <v>2097</v>
      </c>
      <c r="F15220" s="1" t="s">
        <v>586</v>
      </c>
      <c r="G15220" s="1" t="s">
        <v>17</v>
      </c>
      <c r="H15220" s="1">
        <v>45.0</v>
      </c>
      <c r="I15220" s="3">
        <v>43985.25</v>
      </c>
      <c r="J15220" s="1">
        <v>1.98126743040378</v>
      </c>
      <c r="K15220" s="1" t="s">
        <v>166</v>
      </c>
      <c r="L15220" s="1" t="s">
        <v>167</v>
      </c>
      <c r="M15220" s="3">
        <v>43985.27452883102</v>
      </c>
    </row>
    <row r="15221">
      <c r="A15221" s="1">
        <v>15219.0</v>
      </c>
      <c r="B15221" s="1" t="s">
        <v>25</v>
      </c>
      <c r="C15221" s="1" t="s">
        <v>25962</v>
      </c>
      <c r="D15221" s="1" t="s">
        <v>37</v>
      </c>
      <c r="E15221" s="1" t="s">
        <v>11146</v>
      </c>
      <c r="F15221" s="1" t="s">
        <v>29</v>
      </c>
      <c r="G15221" s="1" t="s">
        <v>17</v>
      </c>
      <c r="H15221" s="1">
        <v>45.0</v>
      </c>
      <c r="I15221" s="3">
        <v>44152.6875</v>
      </c>
      <c r="J15221" s="1">
        <v>2.8246401111698</v>
      </c>
      <c r="K15221" s="1" t="s">
        <v>18</v>
      </c>
      <c r="M15221" s="3">
        <v>44152.71766603009</v>
      </c>
    </row>
    <row r="15222">
      <c r="A15222" s="1">
        <v>15220.0</v>
      </c>
      <c r="B15222" s="1" t="s">
        <v>4775</v>
      </c>
      <c r="C15222" s="1" t="s">
        <v>25963</v>
      </c>
      <c r="D15222" s="1" t="s">
        <v>326</v>
      </c>
      <c r="E15222" s="1" t="s">
        <v>4830</v>
      </c>
      <c r="F15222" s="1" t="s">
        <v>4778</v>
      </c>
      <c r="G15222" s="1" t="s">
        <v>17</v>
      </c>
      <c r="H15222" s="1">
        <v>45.0</v>
      </c>
      <c r="I15222" s="3">
        <v>43862.25</v>
      </c>
      <c r="J15222" s="1">
        <v>3.22772987851539</v>
      </c>
      <c r="K15222" s="1" t="s">
        <v>24</v>
      </c>
      <c r="M15222" s="3">
        <v>43862.279984166664</v>
      </c>
    </row>
    <row r="15223">
      <c r="A15223" s="1">
        <v>15221.0</v>
      </c>
      <c r="B15223" s="1" t="s">
        <v>1938</v>
      </c>
      <c r="C15223" s="1" t="s">
        <v>25964</v>
      </c>
      <c r="D15223" s="1" t="s">
        <v>126</v>
      </c>
      <c r="E15223" s="1" t="s">
        <v>25965</v>
      </c>
      <c r="F15223" s="1" t="s">
        <v>1942</v>
      </c>
      <c r="G15223" s="1" t="s">
        <v>39</v>
      </c>
      <c r="H15223" s="1">
        <v>45.0</v>
      </c>
      <c r="I15223" s="3">
        <v>44108.75</v>
      </c>
      <c r="J15223" s="1">
        <v>1.12457464139483</v>
      </c>
      <c r="K15223" s="1" t="s">
        <v>62</v>
      </c>
      <c r="L15223" s="1" t="s">
        <v>4284</v>
      </c>
      <c r="M15223" s="3">
        <v>44108.78176128472</v>
      </c>
    </row>
    <row r="15224">
      <c r="A15224" s="1">
        <v>15222.0</v>
      </c>
      <c r="B15224" s="1" t="s">
        <v>298</v>
      </c>
      <c r="C15224" s="1" t="s">
        <v>25966</v>
      </c>
      <c r="D15224" s="1" t="s">
        <v>211</v>
      </c>
      <c r="E15224" s="1" t="s">
        <v>4204</v>
      </c>
      <c r="F15224" s="1" t="s">
        <v>302</v>
      </c>
      <c r="G15224" s="1" t="s">
        <v>17</v>
      </c>
      <c r="H15224" s="1">
        <v>45.0</v>
      </c>
      <c r="I15224" s="3">
        <v>44120.375</v>
      </c>
      <c r="J15224" s="1">
        <v>1.58033632630348</v>
      </c>
      <c r="K15224" s="1" t="s">
        <v>218</v>
      </c>
      <c r="M15224" s="3">
        <v>44120.44304216435</v>
      </c>
    </row>
    <row r="15225">
      <c r="A15225" s="1">
        <v>15223.0</v>
      </c>
      <c r="B15225" s="1" t="s">
        <v>2165</v>
      </c>
      <c r="C15225" s="1" t="s">
        <v>25967</v>
      </c>
      <c r="D15225" s="1" t="s">
        <v>701</v>
      </c>
      <c r="E15225" s="1" t="s">
        <v>2670</v>
      </c>
      <c r="F15225" s="1" t="s">
        <v>2168</v>
      </c>
      <c r="G15225" s="1" t="s">
        <v>17</v>
      </c>
      <c r="H15225" s="1">
        <v>45.0</v>
      </c>
      <c r="I15225" s="3">
        <v>44166.145833333336</v>
      </c>
      <c r="J15225" s="1">
        <v>2.78435247040653</v>
      </c>
      <c r="K15225" s="1" t="s">
        <v>24</v>
      </c>
      <c r="L15225" s="1" t="s">
        <v>406</v>
      </c>
      <c r="M15225" s="3">
        <v>44166.218122847225</v>
      </c>
    </row>
    <row r="15226">
      <c r="A15226" s="1">
        <v>15224.0</v>
      </c>
      <c r="B15226" s="1" t="s">
        <v>3345</v>
      </c>
      <c r="C15226" s="1" t="s">
        <v>25968</v>
      </c>
      <c r="D15226" s="1" t="s">
        <v>588</v>
      </c>
      <c r="E15226" s="1" t="s">
        <v>5770</v>
      </c>
      <c r="F15226" s="1" t="s">
        <v>3348</v>
      </c>
      <c r="G15226" s="1" t="s">
        <v>17</v>
      </c>
      <c r="H15226" s="1">
        <v>45.0</v>
      </c>
      <c r="I15226" s="3">
        <v>43808.333333333336</v>
      </c>
      <c r="J15226" s="1">
        <v>9.4502737910115</v>
      </c>
      <c r="K15226" s="1" t="s">
        <v>62</v>
      </c>
      <c r="M15226" s="3">
        <v>43808.38969105324</v>
      </c>
    </row>
    <row r="15227">
      <c r="A15227" s="1">
        <v>15225.0</v>
      </c>
      <c r="B15227" s="1" t="s">
        <v>22995</v>
      </c>
      <c r="C15227" s="1" t="s">
        <v>25969</v>
      </c>
      <c r="D15227" s="1" t="s">
        <v>5112</v>
      </c>
      <c r="E15227" s="1" t="s">
        <v>25970</v>
      </c>
      <c r="F15227" s="1" t="s">
        <v>22998</v>
      </c>
      <c r="G15227" s="1" t="s">
        <v>39</v>
      </c>
      <c r="H15227" s="1">
        <v>45.0</v>
      </c>
      <c r="I15227" s="3">
        <v>43875.21875</v>
      </c>
      <c r="J15227" s="1">
        <v>1.33212478782041</v>
      </c>
      <c r="K15227" s="1" t="s">
        <v>18</v>
      </c>
      <c r="M15227" s="3">
        <v>43875.24347662037</v>
      </c>
    </row>
    <row r="15228">
      <c r="A15228" s="1">
        <v>15226.0</v>
      </c>
      <c r="B15228" s="1" t="s">
        <v>3724</v>
      </c>
      <c r="C15228" s="1" t="s">
        <v>25971</v>
      </c>
      <c r="D15228" s="1" t="s">
        <v>8431</v>
      </c>
      <c r="E15228" s="1" t="s">
        <v>25972</v>
      </c>
      <c r="F15228" s="1" t="s">
        <v>3727</v>
      </c>
      <c r="G15228" s="1" t="s">
        <v>89</v>
      </c>
      <c r="H15228" s="1">
        <v>45.0</v>
      </c>
      <c r="I15228" s="3">
        <v>44209.684492291664</v>
      </c>
      <c r="J15228" s="1">
        <v>1.38825274897459</v>
      </c>
      <c r="K15228" s="1" t="s">
        <v>218</v>
      </c>
      <c r="M15228" s="3">
        <v>44209.72308917824</v>
      </c>
    </row>
    <row r="15229">
      <c r="A15229" s="1">
        <v>15227.0</v>
      </c>
      <c r="B15229" s="1" t="s">
        <v>11203</v>
      </c>
      <c r="C15229" s="1" t="s">
        <v>25973</v>
      </c>
      <c r="D15229" s="1" t="s">
        <v>3180</v>
      </c>
      <c r="E15229" s="1" t="s">
        <v>11205</v>
      </c>
      <c r="F15229" s="1" t="s">
        <v>11206</v>
      </c>
      <c r="G15229" s="1" t="s">
        <v>17</v>
      </c>
      <c r="H15229" s="1">
        <v>45.0</v>
      </c>
      <c r="I15229" s="3">
        <v>44125.6875</v>
      </c>
      <c r="J15229" s="1">
        <v>0.0</v>
      </c>
      <c r="K15229" s="1" t="s">
        <v>18</v>
      </c>
      <c r="L15229" s="1" t="s">
        <v>11207</v>
      </c>
      <c r="M15229" s="3">
        <v>44125.76325788195</v>
      </c>
    </row>
    <row r="15230">
      <c r="A15230" s="1">
        <v>15228.0</v>
      </c>
      <c r="B15230" s="1" t="s">
        <v>732</v>
      </c>
      <c r="C15230" s="1" t="s">
        <v>25974</v>
      </c>
      <c r="D15230" s="1" t="s">
        <v>8203</v>
      </c>
      <c r="E15230" s="1" t="s">
        <v>4719</v>
      </c>
      <c r="F15230" s="1" t="s">
        <v>735</v>
      </c>
      <c r="G15230" s="1" t="s">
        <v>17</v>
      </c>
      <c r="H15230" s="1">
        <v>45.0</v>
      </c>
      <c r="I15230" s="3">
        <v>43914.4375</v>
      </c>
      <c r="J15230" s="1">
        <v>2.49650787009721</v>
      </c>
      <c r="K15230" s="1" t="s">
        <v>24</v>
      </c>
      <c r="M15230" s="3">
        <v>43914.47100615741</v>
      </c>
    </row>
    <row r="15231">
      <c r="A15231" s="1">
        <v>15229.0</v>
      </c>
      <c r="B15231" s="1" t="s">
        <v>15389</v>
      </c>
      <c r="C15231" s="1" t="s">
        <v>25975</v>
      </c>
      <c r="D15231" s="1" t="s">
        <v>2025</v>
      </c>
      <c r="E15231" s="1" t="s">
        <v>25976</v>
      </c>
      <c r="F15231" s="1" t="s">
        <v>15392</v>
      </c>
      <c r="G15231" s="1" t="s">
        <v>39</v>
      </c>
      <c r="H15231" s="1">
        <v>45.0</v>
      </c>
      <c r="I15231" s="3">
        <v>43846.625</v>
      </c>
      <c r="J15231" s="1">
        <v>1.59850985338144</v>
      </c>
      <c r="K15231" s="1" t="s">
        <v>46</v>
      </c>
      <c r="M15231" s="3">
        <v>43846.66194075232</v>
      </c>
    </row>
    <row r="15232">
      <c r="A15232" s="1">
        <v>15230.0</v>
      </c>
      <c r="B15232" s="1" t="s">
        <v>2662</v>
      </c>
      <c r="C15232" s="1" t="s">
        <v>25977</v>
      </c>
      <c r="D15232" s="1" t="s">
        <v>5758</v>
      </c>
      <c r="E15232" s="1" t="s">
        <v>25978</v>
      </c>
      <c r="F15232" s="1" t="s">
        <v>2666</v>
      </c>
      <c r="G15232" s="1" t="s">
        <v>39</v>
      </c>
      <c r="H15232" s="1">
        <v>45.0</v>
      </c>
      <c r="I15232" s="3">
        <v>44115.3125</v>
      </c>
      <c r="J15232" s="1">
        <v>2.25359515298301</v>
      </c>
      <c r="K15232" s="1" t="s">
        <v>83</v>
      </c>
      <c r="M15232" s="3">
        <v>44115.35648983796</v>
      </c>
    </row>
    <row r="15233">
      <c r="A15233" s="1">
        <v>15231.0</v>
      </c>
      <c r="B15233" s="1" t="s">
        <v>1012</v>
      </c>
      <c r="C15233" s="1" t="s">
        <v>25979</v>
      </c>
      <c r="D15233" s="1" t="s">
        <v>1014</v>
      </c>
      <c r="E15233" s="1" t="s">
        <v>1960</v>
      </c>
      <c r="F15233" s="1" t="s">
        <v>1016</v>
      </c>
      <c r="G15233" s="1" t="s">
        <v>17</v>
      </c>
      <c r="H15233" s="1">
        <v>45.0</v>
      </c>
      <c r="I15233" s="3">
        <v>43938.260416666664</v>
      </c>
      <c r="J15233" s="1">
        <v>0.613107694814029</v>
      </c>
      <c r="K15233" s="1" t="s">
        <v>166</v>
      </c>
      <c r="M15233" s="3">
        <v>43938.272097395835</v>
      </c>
    </row>
    <row r="15234">
      <c r="A15234" s="1">
        <v>15232.0</v>
      </c>
      <c r="B15234" s="1" t="s">
        <v>732</v>
      </c>
      <c r="C15234" s="1" t="s">
        <v>25980</v>
      </c>
      <c r="D15234" s="1" t="s">
        <v>461</v>
      </c>
      <c r="E15234" s="1" t="s">
        <v>5592</v>
      </c>
      <c r="F15234" s="1" t="s">
        <v>735</v>
      </c>
      <c r="G15234" s="1" t="s">
        <v>17</v>
      </c>
      <c r="H15234" s="1">
        <v>45.0</v>
      </c>
      <c r="I15234" s="3">
        <v>44104.4375</v>
      </c>
      <c r="J15234" s="1">
        <v>0.355819759792749</v>
      </c>
      <c r="K15234" s="1" t="s">
        <v>24</v>
      </c>
      <c r="M15234" s="3">
        <v>44104.44052650463</v>
      </c>
    </row>
    <row r="15235">
      <c r="A15235" s="1">
        <v>15233.0</v>
      </c>
      <c r="B15235" s="1" t="s">
        <v>303</v>
      </c>
      <c r="C15235" s="1" t="s">
        <v>25981</v>
      </c>
      <c r="D15235" s="1" t="s">
        <v>305</v>
      </c>
      <c r="E15235" s="1" t="s">
        <v>3630</v>
      </c>
      <c r="F15235" s="1" t="s">
        <v>307</v>
      </c>
      <c r="G15235" s="1" t="s">
        <v>17</v>
      </c>
      <c r="H15235" s="1">
        <v>45.0</v>
      </c>
      <c r="I15235" s="3">
        <v>43934.229166666664</v>
      </c>
      <c r="J15235" s="1">
        <v>1.40814946843265</v>
      </c>
      <c r="K15235" s="1" t="s">
        <v>24</v>
      </c>
      <c r="M15235" s="3">
        <v>43934.26067377315</v>
      </c>
    </row>
    <row r="15236">
      <c r="A15236" s="1">
        <v>15234.0</v>
      </c>
      <c r="B15236" s="1" t="s">
        <v>12</v>
      </c>
      <c r="C15236" s="1" t="s">
        <v>25982</v>
      </c>
      <c r="D15236" s="1" t="s">
        <v>1813</v>
      </c>
      <c r="E15236" s="1" t="s">
        <v>1814</v>
      </c>
      <c r="F15236" s="1" t="s">
        <v>16</v>
      </c>
      <c r="G15236" s="1" t="s">
        <v>35</v>
      </c>
      <c r="H15236" s="1">
        <v>45.0</v>
      </c>
      <c r="I15236" s="3">
        <v>44201.583333333336</v>
      </c>
      <c r="J15236" s="1">
        <v>2.14134438119708</v>
      </c>
      <c r="K15236" s="1" t="s">
        <v>18</v>
      </c>
      <c r="M15236" s="3">
        <v>44201.631236284724</v>
      </c>
    </row>
    <row r="15237">
      <c r="A15237" s="1">
        <v>15235.0</v>
      </c>
      <c r="B15237" s="1" t="s">
        <v>620</v>
      </c>
      <c r="C15237" s="1" t="s">
        <v>25983</v>
      </c>
      <c r="D15237" s="1" t="s">
        <v>49</v>
      </c>
      <c r="E15237" s="1" t="s">
        <v>25984</v>
      </c>
      <c r="F15237" s="1" t="s">
        <v>623</v>
      </c>
      <c r="G15237" s="1" t="s">
        <v>39</v>
      </c>
      <c r="H15237" s="1">
        <v>45.0</v>
      </c>
      <c r="I15237" s="3">
        <v>44052.75</v>
      </c>
      <c r="J15237" s="1">
        <v>3.82145849897805</v>
      </c>
      <c r="K15237" s="1" t="s">
        <v>18</v>
      </c>
      <c r="M15237" s="3">
        <v>44052.778735659725</v>
      </c>
    </row>
    <row r="15238">
      <c r="A15238" s="1">
        <v>15236.0</v>
      </c>
      <c r="B15238" s="1" t="s">
        <v>239</v>
      </c>
      <c r="C15238" s="1" t="s">
        <v>25985</v>
      </c>
      <c r="D15238" s="1" t="s">
        <v>1137</v>
      </c>
      <c r="E15238" s="1" t="s">
        <v>4651</v>
      </c>
      <c r="F15238" s="1" t="s">
        <v>243</v>
      </c>
      <c r="G15238" s="1" t="s">
        <v>35</v>
      </c>
      <c r="H15238" s="1">
        <v>45.0</v>
      </c>
      <c r="I15238" s="3">
        <v>44053.541666666664</v>
      </c>
      <c r="J15238" s="1">
        <v>0.0233713121692194</v>
      </c>
      <c r="K15238" s="1" t="s">
        <v>46</v>
      </c>
      <c r="M15238" s="3">
        <v>44053.54405347222</v>
      </c>
    </row>
    <row r="15239">
      <c r="A15239" s="1">
        <v>15237.0</v>
      </c>
      <c r="B15239" s="1" t="s">
        <v>806</v>
      </c>
      <c r="C15239" s="1" t="s">
        <v>25986</v>
      </c>
      <c r="D15239" s="1" t="s">
        <v>3811</v>
      </c>
      <c r="E15239" s="1" t="s">
        <v>7919</v>
      </c>
      <c r="F15239" s="1" t="s">
        <v>810</v>
      </c>
      <c r="G15239" s="1" t="s">
        <v>35</v>
      </c>
      <c r="H15239" s="1">
        <v>45.0</v>
      </c>
      <c r="I15239" s="3">
        <v>43818.708333333336</v>
      </c>
      <c r="J15239" s="1">
        <v>2.02180142648294</v>
      </c>
      <c r="K15239" s="1" t="s">
        <v>24</v>
      </c>
      <c r="M15239" s="3">
        <v>43818.66189631944</v>
      </c>
    </row>
    <row r="15240">
      <c r="A15240" s="1">
        <v>15238.0</v>
      </c>
      <c r="B15240" s="1" t="s">
        <v>1090</v>
      </c>
      <c r="C15240" s="1" t="s">
        <v>25987</v>
      </c>
      <c r="D15240" s="1" t="s">
        <v>1827</v>
      </c>
      <c r="E15240" s="1" t="s">
        <v>25988</v>
      </c>
      <c r="F15240" s="1" t="s">
        <v>1094</v>
      </c>
      <c r="G15240" s="1" t="s">
        <v>39</v>
      </c>
      <c r="H15240" s="1">
        <v>45.0</v>
      </c>
      <c r="I15240" s="3">
        <v>44036.25</v>
      </c>
      <c r="J15240" s="1">
        <v>1.6403846005127</v>
      </c>
      <c r="K15240" s="1" t="s">
        <v>166</v>
      </c>
      <c r="L15240" s="1" t="s">
        <v>167</v>
      </c>
      <c r="M15240" s="3">
        <v>44036.30358759259</v>
      </c>
    </row>
    <row r="15241">
      <c r="A15241" s="1">
        <v>15239.0</v>
      </c>
      <c r="B15241" s="1" t="s">
        <v>1583</v>
      </c>
      <c r="C15241" s="1" t="s">
        <v>25989</v>
      </c>
      <c r="D15241" s="1" t="s">
        <v>215</v>
      </c>
      <c r="E15241" s="1" t="s">
        <v>25990</v>
      </c>
      <c r="F15241" s="1" t="s">
        <v>1586</v>
      </c>
      <c r="G15241" s="1" t="s">
        <v>39</v>
      </c>
      <c r="H15241" s="1">
        <v>45.0</v>
      </c>
      <c r="I15241" s="3">
        <v>43855.333333333336</v>
      </c>
      <c r="J15241" s="1">
        <v>1.89040311705082</v>
      </c>
      <c r="K15241" s="1" t="s">
        <v>24</v>
      </c>
      <c r="M15241" s="3">
        <v>43855.36561783565</v>
      </c>
    </row>
    <row r="15242">
      <c r="A15242" s="1">
        <v>15240.0</v>
      </c>
      <c r="B15242" s="1" t="s">
        <v>3909</v>
      </c>
      <c r="C15242" s="1" t="s">
        <v>25991</v>
      </c>
      <c r="D15242" s="1" t="s">
        <v>4565</v>
      </c>
      <c r="E15242" s="1" t="s">
        <v>25992</v>
      </c>
      <c r="F15242" s="1" t="s">
        <v>3912</v>
      </c>
      <c r="G15242" s="1" t="s">
        <v>89</v>
      </c>
      <c r="H15242" s="1">
        <v>45.0</v>
      </c>
      <c r="I15242" s="3">
        <v>44165.78127644676</v>
      </c>
      <c r="J15242" s="1">
        <v>3.5898252820109</v>
      </c>
      <c r="K15242" s="1" t="s">
        <v>24</v>
      </c>
      <c r="M15242" s="3">
        <v>44165.811818993054</v>
      </c>
    </row>
    <row r="15243">
      <c r="A15243" s="1">
        <v>15241.0</v>
      </c>
      <c r="B15243" s="1" t="s">
        <v>576</v>
      </c>
      <c r="C15243" s="1" t="s">
        <v>25993</v>
      </c>
      <c r="D15243" s="1" t="s">
        <v>578</v>
      </c>
      <c r="E15243" s="1" t="s">
        <v>1780</v>
      </c>
      <c r="F15243" s="1" t="s">
        <v>580</v>
      </c>
      <c r="G15243" s="1" t="s">
        <v>35</v>
      </c>
      <c r="H15243" s="1">
        <v>45.0</v>
      </c>
      <c r="I15243" s="3">
        <v>44153.229166666664</v>
      </c>
      <c r="J15243" s="1">
        <v>2.53520298653851</v>
      </c>
      <c r="K15243" s="1" t="s">
        <v>18</v>
      </c>
      <c r="L15243" s="1" t="s">
        <v>581</v>
      </c>
      <c r="M15243" s="3">
        <v>44153.24794340278</v>
      </c>
    </row>
    <row r="15244">
      <c r="A15244" s="1">
        <v>15242.0</v>
      </c>
      <c r="B15244" s="1" t="s">
        <v>459</v>
      </c>
      <c r="C15244" s="1" t="s">
        <v>25994</v>
      </c>
      <c r="D15244" s="1" t="s">
        <v>461</v>
      </c>
      <c r="E15244" s="1" t="s">
        <v>1058</v>
      </c>
      <c r="F15244" s="1" t="s">
        <v>463</v>
      </c>
      <c r="G15244" s="1" t="s">
        <v>17</v>
      </c>
      <c r="H15244" s="1">
        <v>45.0</v>
      </c>
      <c r="I15244" s="3">
        <v>44139.645833333336</v>
      </c>
      <c r="J15244" s="1">
        <v>0.420343213582137</v>
      </c>
      <c r="K15244" s="1" t="s">
        <v>24</v>
      </c>
      <c r="L15244" s="1" t="s">
        <v>464</v>
      </c>
      <c r="M15244" s="3">
        <v>44139.68730733796</v>
      </c>
    </row>
    <row r="15245">
      <c r="A15245" s="1">
        <v>15243.0</v>
      </c>
      <c r="B15245" s="1" t="s">
        <v>3353</v>
      </c>
      <c r="C15245" s="1" t="s">
        <v>25995</v>
      </c>
      <c r="D15245" s="1" t="s">
        <v>3355</v>
      </c>
      <c r="E15245" s="1" t="s">
        <v>7237</v>
      </c>
      <c r="F15245" s="1" t="s">
        <v>3357</v>
      </c>
      <c r="G15245" s="1" t="s">
        <v>17</v>
      </c>
      <c r="H15245" s="1">
        <v>45.0</v>
      </c>
      <c r="I15245" s="3">
        <v>44152.5</v>
      </c>
      <c r="J15245" s="1">
        <v>1.31450636133034</v>
      </c>
      <c r="K15245" s="1" t="s">
        <v>56</v>
      </c>
      <c r="L15245" s="1" t="s">
        <v>1614</v>
      </c>
      <c r="M15245" s="3">
        <v>44152.53107178241</v>
      </c>
    </row>
    <row r="15246">
      <c r="A15246" s="1">
        <v>15244.0</v>
      </c>
      <c r="B15246" s="1" t="s">
        <v>788</v>
      </c>
      <c r="C15246" s="1" t="s">
        <v>25996</v>
      </c>
      <c r="D15246" s="1" t="s">
        <v>869</v>
      </c>
      <c r="E15246" s="1" t="s">
        <v>1473</v>
      </c>
      <c r="F15246" s="1" t="s">
        <v>791</v>
      </c>
      <c r="G15246" s="1" t="s">
        <v>17</v>
      </c>
      <c r="H15246" s="1">
        <v>45.0</v>
      </c>
      <c r="I15246" s="3">
        <v>44214.708333333336</v>
      </c>
      <c r="J15246" s="1">
        <v>2.22419303426628</v>
      </c>
      <c r="K15246" s="1" t="s">
        <v>24</v>
      </c>
      <c r="M15246" s="3">
        <v>44214.72894126157</v>
      </c>
    </row>
    <row r="15247">
      <c r="A15247" s="1">
        <v>15245.0</v>
      </c>
      <c r="B15247" s="1" t="s">
        <v>1481</v>
      </c>
      <c r="C15247" s="1" t="s">
        <v>25997</v>
      </c>
      <c r="D15247" s="1" t="s">
        <v>1483</v>
      </c>
      <c r="E15247" s="1" t="s">
        <v>17487</v>
      </c>
      <c r="F15247" s="1" t="s">
        <v>1485</v>
      </c>
      <c r="G15247" s="1" t="s">
        <v>17</v>
      </c>
      <c r="H15247" s="1">
        <v>45.0</v>
      </c>
      <c r="I15247" s="3">
        <v>43955.291666666664</v>
      </c>
      <c r="J15247" s="1">
        <v>1.79869166872798</v>
      </c>
      <c r="K15247" s="1" t="s">
        <v>218</v>
      </c>
      <c r="L15247" s="1" t="s">
        <v>433</v>
      </c>
      <c r="M15247" s="3">
        <v>43955.35469100694</v>
      </c>
    </row>
    <row r="15248">
      <c r="A15248" s="1">
        <v>15246.0</v>
      </c>
      <c r="B15248" s="1" t="s">
        <v>872</v>
      </c>
      <c r="C15248" s="1" t="s">
        <v>25998</v>
      </c>
      <c r="D15248" s="1" t="s">
        <v>37</v>
      </c>
      <c r="E15248" s="1" t="s">
        <v>25999</v>
      </c>
      <c r="F15248" s="1" t="s">
        <v>875</v>
      </c>
      <c r="G15248" s="1" t="s">
        <v>39</v>
      </c>
      <c r="H15248" s="1">
        <v>45.0</v>
      </c>
      <c r="I15248" s="3">
        <v>44145.625</v>
      </c>
      <c r="J15248" s="1">
        <v>3.0677472746945</v>
      </c>
      <c r="K15248" s="1" t="s">
        <v>18</v>
      </c>
      <c r="M15248" s="3">
        <v>44145.629940439816</v>
      </c>
    </row>
    <row r="15249">
      <c r="A15249" s="1">
        <v>15247.0</v>
      </c>
      <c r="B15249" s="1" t="s">
        <v>3724</v>
      </c>
      <c r="C15249" s="1" t="s">
        <v>26000</v>
      </c>
      <c r="D15249" s="1" t="s">
        <v>738</v>
      </c>
      <c r="E15249" s="1" t="s">
        <v>5768</v>
      </c>
      <c r="F15249" s="1" t="s">
        <v>3727</v>
      </c>
      <c r="G15249" s="1" t="s">
        <v>17</v>
      </c>
      <c r="H15249" s="1">
        <v>45.0</v>
      </c>
      <c r="I15249" s="3">
        <v>44015.708333333336</v>
      </c>
      <c r="J15249" s="1">
        <v>0.825500450489319</v>
      </c>
      <c r="K15249" s="1" t="s">
        <v>218</v>
      </c>
      <c r="L15249" s="1" t="s">
        <v>287</v>
      </c>
      <c r="M15249" s="3">
        <v>44015.70144975695</v>
      </c>
    </row>
    <row r="15250">
      <c r="A15250" s="1">
        <v>15248.0</v>
      </c>
      <c r="B15250" s="1" t="s">
        <v>3758</v>
      </c>
      <c r="C15250" s="1" t="s">
        <v>26001</v>
      </c>
      <c r="D15250" s="1" t="s">
        <v>1592</v>
      </c>
      <c r="E15250" s="1" t="s">
        <v>26002</v>
      </c>
      <c r="F15250" s="1" t="s">
        <v>3761</v>
      </c>
      <c r="G15250" s="1" t="s">
        <v>45</v>
      </c>
      <c r="H15250" s="1">
        <v>45.0</v>
      </c>
      <c r="I15250" s="3">
        <v>44198.33748768519</v>
      </c>
      <c r="J15250" s="1">
        <v>0.00264446414897155</v>
      </c>
      <c r="K15250" s="1" t="s">
        <v>166</v>
      </c>
      <c r="L15250" s="1" t="s">
        <v>167</v>
      </c>
      <c r="M15250" s="3">
        <v>44198.36829113426</v>
      </c>
    </row>
    <row r="15251">
      <c r="A15251" s="1">
        <v>15249.0</v>
      </c>
      <c r="B15251" s="1" t="s">
        <v>896</v>
      </c>
      <c r="C15251" s="1" t="s">
        <v>26003</v>
      </c>
      <c r="D15251" s="1" t="s">
        <v>1446</v>
      </c>
      <c r="E15251" s="1" t="s">
        <v>26004</v>
      </c>
      <c r="F15251" s="1" t="s">
        <v>900</v>
      </c>
      <c r="G15251" s="1" t="s">
        <v>89</v>
      </c>
      <c r="H15251" s="1">
        <v>45.0</v>
      </c>
      <c r="I15251" s="3">
        <v>44066.6604883912</v>
      </c>
      <c r="J15251" s="1">
        <v>4.29231184633172</v>
      </c>
      <c r="K15251" s="1" t="s">
        <v>24</v>
      </c>
      <c r="L15251" s="1" t="s">
        <v>741</v>
      </c>
      <c r="M15251" s="3">
        <v>44066.67485144676</v>
      </c>
    </row>
    <row r="15252">
      <c r="A15252" s="1">
        <v>15250.0</v>
      </c>
      <c r="B15252" s="1" t="s">
        <v>806</v>
      </c>
      <c r="C15252" s="1" t="s">
        <v>26005</v>
      </c>
      <c r="D15252" s="1" t="s">
        <v>3811</v>
      </c>
      <c r="E15252" s="1" t="s">
        <v>7919</v>
      </c>
      <c r="F15252" s="1" t="s">
        <v>810</v>
      </c>
      <c r="G15252" s="1" t="s">
        <v>35</v>
      </c>
      <c r="H15252" s="1">
        <v>45.0</v>
      </c>
      <c r="I15252" s="3">
        <v>43817.708333333336</v>
      </c>
      <c r="J15252" s="1">
        <v>1.72812626710652</v>
      </c>
      <c r="K15252" s="1" t="s">
        <v>24</v>
      </c>
      <c r="M15252" s="3">
        <v>43817.73917855324</v>
      </c>
    </row>
    <row r="15253">
      <c r="A15253" s="1">
        <v>15251.0</v>
      </c>
      <c r="B15253" s="1" t="s">
        <v>168</v>
      </c>
      <c r="C15253" s="1" t="s">
        <v>26006</v>
      </c>
      <c r="D15253" s="1" t="s">
        <v>4515</v>
      </c>
      <c r="E15253" s="1" t="s">
        <v>5524</v>
      </c>
      <c r="F15253" s="1" t="s">
        <v>171</v>
      </c>
      <c r="G15253" s="1" t="s">
        <v>17</v>
      </c>
      <c r="H15253" s="1">
        <v>45.0</v>
      </c>
      <c r="I15253" s="3">
        <v>43791.208333333336</v>
      </c>
      <c r="J15253" s="1">
        <v>4.8828106301746</v>
      </c>
      <c r="K15253" s="1" t="s">
        <v>166</v>
      </c>
      <c r="M15253" s="3">
        <v>43791.24335349537</v>
      </c>
    </row>
    <row r="15254">
      <c r="A15254" s="1">
        <v>15252.0</v>
      </c>
      <c r="B15254" s="1" t="s">
        <v>2561</v>
      </c>
      <c r="C15254" s="1" t="s">
        <v>26007</v>
      </c>
      <c r="D15254" s="1" t="s">
        <v>2563</v>
      </c>
      <c r="E15254" s="1" t="s">
        <v>2564</v>
      </c>
      <c r="F15254" s="1" t="s">
        <v>2565</v>
      </c>
      <c r="G15254" s="1" t="s">
        <v>17</v>
      </c>
      <c r="H15254" s="1">
        <v>45.0</v>
      </c>
      <c r="I15254" s="3">
        <v>43805.541666666664</v>
      </c>
      <c r="J15254" s="1">
        <v>0.0144519682347489</v>
      </c>
      <c r="K15254" s="1" t="s">
        <v>18</v>
      </c>
      <c r="M15254" s="3">
        <v>43805.583576261575</v>
      </c>
    </row>
    <row r="15255">
      <c r="A15255" s="1">
        <v>15253.0</v>
      </c>
      <c r="B15255" s="1" t="s">
        <v>293</v>
      </c>
      <c r="C15255" s="1" t="s">
        <v>26008</v>
      </c>
      <c r="D15255" s="1" t="s">
        <v>588</v>
      </c>
      <c r="E15255" s="1" t="s">
        <v>5318</v>
      </c>
      <c r="F15255" s="1" t="s">
        <v>297</v>
      </c>
      <c r="G15255" s="1" t="s">
        <v>17</v>
      </c>
      <c r="H15255" s="1">
        <v>45.0</v>
      </c>
      <c r="I15255" s="3">
        <v>44005.291666666664</v>
      </c>
      <c r="J15255" s="1">
        <v>0.799151798115848</v>
      </c>
      <c r="K15255" s="1" t="s">
        <v>62</v>
      </c>
      <c r="M15255" s="3">
        <v>44005.33068351852</v>
      </c>
    </row>
    <row r="15256">
      <c r="A15256" s="1">
        <v>15254.0</v>
      </c>
      <c r="B15256" s="1" t="s">
        <v>293</v>
      </c>
      <c r="C15256" s="1" t="s">
        <v>26009</v>
      </c>
      <c r="D15256" s="1" t="s">
        <v>588</v>
      </c>
      <c r="E15256" s="1" t="s">
        <v>1123</v>
      </c>
      <c r="F15256" s="1" t="s">
        <v>297</v>
      </c>
      <c r="G15256" s="1" t="s">
        <v>17</v>
      </c>
      <c r="H15256" s="1">
        <v>45.0</v>
      </c>
      <c r="I15256" s="3">
        <v>44006.541666666664</v>
      </c>
      <c r="J15256" s="1">
        <v>1.61907073100454</v>
      </c>
      <c r="K15256" s="1" t="s">
        <v>62</v>
      </c>
      <c r="M15256" s="3">
        <v>44006.606211770835</v>
      </c>
    </row>
    <row r="15257">
      <c r="A15257" s="1">
        <v>15255.0</v>
      </c>
      <c r="B15257" s="1" t="s">
        <v>5681</v>
      </c>
      <c r="C15257" s="1" t="s">
        <v>26010</v>
      </c>
      <c r="D15257" s="1" t="s">
        <v>2248</v>
      </c>
      <c r="E15257" s="1" t="s">
        <v>26011</v>
      </c>
      <c r="F15257" s="1" t="s">
        <v>5684</v>
      </c>
      <c r="G15257" s="1" t="s">
        <v>39</v>
      </c>
      <c r="H15257" s="1">
        <v>45.0</v>
      </c>
      <c r="I15257" s="3">
        <v>44121.291666666664</v>
      </c>
      <c r="J15257" s="1">
        <v>2.58405767967033</v>
      </c>
      <c r="K15257" s="1" t="s">
        <v>24</v>
      </c>
      <c r="L15257" s="1" t="s">
        <v>5685</v>
      </c>
      <c r="M15257" s="3">
        <v>44121.280500416666</v>
      </c>
    </row>
    <row r="15258">
      <c r="A15258" s="1">
        <v>15256.0</v>
      </c>
      <c r="B15258" s="1" t="s">
        <v>768</v>
      </c>
      <c r="C15258" s="1" t="s">
        <v>26012</v>
      </c>
      <c r="D15258" s="1" t="s">
        <v>156</v>
      </c>
      <c r="E15258" s="1" t="s">
        <v>771</v>
      </c>
      <c r="F15258" s="1" t="s">
        <v>772</v>
      </c>
      <c r="G15258" s="1" t="s">
        <v>35</v>
      </c>
      <c r="H15258" s="1">
        <v>45.0</v>
      </c>
      <c r="I15258" s="3">
        <v>44130.229166666664</v>
      </c>
      <c r="J15258" s="1">
        <v>2.83758369683328</v>
      </c>
      <c r="K15258" s="1" t="s">
        <v>166</v>
      </c>
      <c r="L15258" s="1" t="s">
        <v>318</v>
      </c>
      <c r="M15258" s="3">
        <v>44130.248541967594</v>
      </c>
    </row>
    <row r="15259">
      <c r="A15259" s="1">
        <v>15257.0</v>
      </c>
      <c r="B15259" s="1" t="s">
        <v>168</v>
      </c>
      <c r="C15259" s="1" t="s">
        <v>26013</v>
      </c>
      <c r="D15259" s="1" t="s">
        <v>1418</v>
      </c>
      <c r="E15259" s="1" t="s">
        <v>2686</v>
      </c>
      <c r="F15259" s="1" t="s">
        <v>171</v>
      </c>
      <c r="G15259" s="1" t="s">
        <v>17</v>
      </c>
      <c r="H15259" s="1">
        <v>45.0</v>
      </c>
      <c r="I15259" s="3">
        <v>43884.583333333336</v>
      </c>
      <c r="J15259" s="1">
        <v>1.29498190601329</v>
      </c>
      <c r="K15259" s="1" t="s">
        <v>166</v>
      </c>
      <c r="M15259" s="3">
        <v>43885.24683267361</v>
      </c>
    </row>
    <row r="15260">
      <c r="A15260" s="1">
        <v>15258.0</v>
      </c>
      <c r="B15260" s="1" t="s">
        <v>340</v>
      </c>
      <c r="C15260" s="1" t="s">
        <v>26014</v>
      </c>
      <c r="D15260" s="1" t="s">
        <v>342</v>
      </c>
      <c r="E15260" s="1" t="s">
        <v>26015</v>
      </c>
      <c r="F15260" s="1" t="s">
        <v>344</v>
      </c>
      <c r="G15260" s="1" t="s">
        <v>39</v>
      </c>
      <c r="H15260" s="1">
        <v>45.0</v>
      </c>
      <c r="I15260" s="3">
        <v>44167.625</v>
      </c>
      <c r="J15260" s="1">
        <v>2.24261502792917</v>
      </c>
      <c r="K15260" s="1" t="s">
        <v>83</v>
      </c>
      <c r="M15260" s="3">
        <v>44167.64048675926</v>
      </c>
    </row>
    <row r="15261">
      <c r="A15261" s="1">
        <v>15259.0</v>
      </c>
      <c r="B15261" s="1" t="s">
        <v>1516</v>
      </c>
      <c r="C15261" s="1" t="s">
        <v>26016</v>
      </c>
      <c r="D15261" s="1" t="s">
        <v>211</v>
      </c>
      <c r="E15261" s="1" t="s">
        <v>26017</v>
      </c>
      <c r="F15261" s="1" t="s">
        <v>1519</v>
      </c>
      <c r="G15261" s="1" t="s">
        <v>17</v>
      </c>
      <c r="H15261" s="1">
        <v>45.0</v>
      </c>
      <c r="I15261" s="3">
        <v>44081.625</v>
      </c>
      <c r="J15261" s="1">
        <v>9.15310805692922</v>
      </c>
      <c r="K15261" s="1" t="s">
        <v>689</v>
      </c>
      <c r="M15261" s="3">
        <v>44081.67203994213</v>
      </c>
    </row>
    <row r="15262">
      <c r="A15262" s="1">
        <v>15260.0</v>
      </c>
      <c r="B15262" s="1" t="s">
        <v>2345</v>
      </c>
      <c r="C15262" s="1" t="s">
        <v>26018</v>
      </c>
      <c r="D15262" s="1" t="s">
        <v>211</v>
      </c>
      <c r="E15262" s="1" t="s">
        <v>26019</v>
      </c>
      <c r="F15262" s="1" t="s">
        <v>2348</v>
      </c>
      <c r="G15262" s="1" t="s">
        <v>89</v>
      </c>
      <c r="H15262" s="1">
        <v>45.0</v>
      </c>
      <c r="I15262" s="3">
        <v>44109.7670462963</v>
      </c>
      <c r="J15262" s="1">
        <v>1.75077016891959</v>
      </c>
      <c r="K15262" s="1" t="s">
        <v>24</v>
      </c>
      <c r="M15262" s="3">
        <v>44109.791987523146</v>
      </c>
    </row>
    <row r="15263">
      <c r="A15263" s="1">
        <v>15261.0</v>
      </c>
      <c r="B15263" s="1" t="s">
        <v>5394</v>
      </c>
      <c r="C15263" s="1" t="s">
        <v>26020</v>
      </c>
      <c r="D15263" s="1" t="s">
        <v>16428</v>
      </c>
      <c r="E15263" s="1" t="s">
        <v>26021</v>
      </c>
      <c r="F15263" s="1" t="s">
        <v>5397</v>
      </c>
      <c r="G15263" s="1" t="s">
        <v>39</v>
      </c>
      <c r="H15263" s="1">
        <v>45.0</v>
      </c>
      <c r="I15263" s="3">
        <v>44251.604166666664</v>
      </c>
      <c r="J15263" s="1">
        <v>2.00942724656629</v>
      </c>
      <c r="K15263" s="1" t="s">
        <v>24</v>
      </c>
      <c r="L15263" s="1" t="s">
        <v>741</v>
      </c>
      <c r="M15263" s="3">
        <v>44251.63598737268</v>
      </c>
    </row>
    <row r="15264">
      <c r="A15264" s="1">
        <v>15262.0</v>
      </c>
      <c r="B15264" s="1" t="s">
        <v>184</v>
      </c>
      <c r="C15264" s="1" t="s">
        <v>26022</v>
      </c>
      <c r="D15264" s="1" t="s">
        <v>1297</v>
      </c>
      <c r="E15264" s="1" t="s">
        <v>1895</v>
      </c>
      <c r="F15264" s="1" t="s">
        <v>187</v>
      </c>
      <c r="G15264" s="1" t="s">
        <v>17</v>
      </c>
      <c r="H15264" s="1">
        <v>45.0</v>
      </c>
      <c r="I15264" s="3">
        <v>43794.416666666664</v>
      </c>
      <c r="J15264" s="1">
        <v>3.56409819016242</v>
      </c>
      <c r="K15264" s="1" t="s">
        <v>24</v>
      </c>
      <c r="M15264" s="3">
        <v>43794.45264737269</v>
      </c>
    </row>
    <row r="15265">
      <c r="A15265" s="1">
        <v>15263.0</v>
      </c>
      <c r="B15265" s="1" t="s">
        <v>620</v>
      </c>
      <c r="C15265" s="1" t="s">
        <v>26023</v>
      </c>
      <c r="D15265" s="1" t="s">
        <v>1232</v>
      </c>
      <c r="E15265" s="1" t="s">
        <v>26024</v>
      </c>
      <c r="F15265" s="1" t="s">
        <v>623</v>
      </c>
      <c r="G15265" s="1" t="s">
        <v>39</v>
      </c>
      <c r="H15265" s="1">
        <v>45.0</v>
      </c>
      <c r="I15265" s="3">
        <v>44042.75</v>
      </c>
      <c r="J15265" s="1">
        <v>1.20300070161683</v>
      </c>
      <c r="K15265" s="1" t="s">
        <v>18</v>
      </c>
      <c r="M15265" s="3">
        <v>44042.78084605324</v>
      </c>
    </row>
    <row r="15266">
      <c r="A15266" s="1">
        <v>15264.0</v>
      </c>
      <c r="B15266" s="1" t="s">
        <v>319</v>
      </c>
      <c r="C15266" s="1" t="s">
        <v>26025</v>
      </c>
      <c r="D15266" s="1" t="s">
        <v>321</v>
      </c>
      <c r="E15266" s="1" t="s">
        <v>26026</v>
      </c>
      <c r="F15266" s="1" t="s">
        <v>323</v>
      </c>
      <c r="G15266" s="1" t="s">
        <v>39</v>
      </c>
      <c r="H15266" s="1">
        <v>45.0</v>
      </c>
      <c r="I15266" s="3">
        <v>43978.479166666664</v>
      </c>
      <c r="J15266" s="1">
        <v>0.932731182961991</v>
      </c>
      <c r="K15266" s="1" t="s">
        <v>24</v>
      </c>
      <c r="M15266" s="3">
        <v>43978.50864042824</v>
      </c>
    </row>
    <row r="15267">
      <c r="A15267" s="1">
        <v>15265.0</v>
      </c>
      <c r="B15267" s="1" t="s">
        <v>4873</v>
      </c>
      <c r="C15267" s="1" t="s">
        <v>26027</v>
      </c>
      <c r="D15267" s="1" t="s">
        <v>138</v>
      </c>
      <c r="E15267" s="1" t="s">
        <v>26028</v>
      </c>
      <c r="F15267" s="1" t="s">
        <v>4877</v>
      </c>
      <c r="G15267" s="1" t="s">
        <v>39</v>
      </c>
      <c r="H15267" s="1">
        <v>45.0</v>
      </c>
      <c r="I15267" s="3">
        <v>43997.625</v>
      </c>
      <c r="J15267" s="1">
        <v>0.900643229890435</v>
      </c>
      <c r="K15267" s="1" t="s">
        <v>18</v>
      </c>
      <c r="M15267" s="3">
        <v>43997.631048159725</v>
      </c>
    </row>
    <row r="15268">
      <c r="A15268" s="1">
        <v>15266.0</v>
      </c>
      <c r="B15268" s="1" t="s">
        <v>501</v>
      </c>
      <c r="C15268" s="1" t="s">
        <v>26029</v>
      </c>
      <c r="D15268" s="1" t="s">
        <v>1802</v>
      </c>
      <c r="E15268" s="1" t="s">
        <v>5312</v>
      </c>
      <c r="F15268" s="1" t="s">
        <v>505</v>
      </c>
      <c r="G15268" s="1" t="s">
        <v>17</v>
      </c>
      <c r="H15268" s="1">
        <v>45.0</v>
      </c>
      <c r="I15268" s="3">
        <v>43935.635416666664</v>
      </c>
      <c r="J15268" s="1">
        <v>3.56240506054357</v>
      </c>
      <c r="K15268" s="1" t="s">
        <v>18</v>
      </c>
      <c r="M15268" s="3">
        <v>43935.67386744213</v>
      </c>
    </row>
    <row r="15269">
      <c r="A15269" s="1">
        <v>15267.0</v>
      </c>
      <c r="B15269" s="1" t="s">
        <v>84</v>
      </c>
      <c r="C15269" s="1" t="s">
        <v>26030</v>
      </c>
      <c r="D15269" s="1" t="s">
        <v>342</v>
      </c>
      <c r="E15269" s="1" t="s">
        <v>26031</v>
      </c>
      <c r="F15269" s="1" t="s">
        <v>88</v>
      </c>
      <c r="G15269" s="1" t="s">
        <v>39</v>
      </c>
      <c r="H15269" s="1">
        <v>45.0</v>
      </c>
      <c r="I15269" s="3">
        <v>43814.208333333336</v>
      </c>
      <c r="J15269" s="1">
        <v>0.733186077684548</v>
      </c>
      <c r="K15269" s="1" t="s">
        <v>83</v>
      </c>
      <c r="M15269" s="3">
        <v>43814.24537175926</v>
      </c>
    </row>
    <row r="15270">
      <c r="A15270" s="1">
        <v>15268.0</v>
      </c>
      <c r="B15270" s="1" t="s">
        <v>2467</v>
      </c>
      <c r="C15270" s="1" t="s">
        <v>26032</v>
      </c>
      <c r="D15270" s="1" t="s">
        <v>2173</v>
      </c>
      <c r="E15270" s="1" t="s">
        <v>13111</v>
      </c>
      <c r="F15270" s="1" t="s">
        <v>2470</v>
      </c>
      <c r="G15270" s="1" t="s">
        <v>17</v>
      </c>
      <c r="H15270" s="1">
        <v>45.0</v>
      </c>
      <c r="I15270" s="3">
        <v>43794.625</v>
      </c>
      <c r="J15270" s="1">
        <v>0.53395210893592</v>
      </c>
      <c r="K15270" s="1" t="s">
        <v>83</v>
      </c>
      <c r="M15270" s="3">
        <v>43794.63147528935</v>
      </c>
    </row>
    <row r="15271">
      <c r="A15271" s="1">
        <v>15269.0</v>
      </c>
      <c r="B15271" s="1" t="s">
        <v>2405</v>
      </c>
      <c r="C15271" s="1" t="s">
        <v>26033</v>
      </c>
      <c r="D15271" s="1" t="s">
        <v>1014</v>
      </c>
      <c r="E15271" s="1" t="s">
        <v>24885</v>
      </c>
      <c r="F15271" s="1" t="s">
        <v>2408</v>
      </c>
      <c r="G15271" s="1" t="s">
        <v>17</v>
      </c>
      <c r="H15271" s="1">
        <v>45.0</v>
      </c>
      <c r="I15271" s="3">
        <v>43872.166666666664</v>
      </c>
      <c r="J15271" s="1">
        <v>0.0391318473459896</v>
      </c>
      <c r="K15271" s="1" t="s">
        <v>166</v>
      </c>
      <c r="M15271" s="3">
        <v>43872.239054328704</v>
      </c>
    </row>
    <row r="15272">
      <c r="A15272" s="1">
        <v>15270.0</v>
      </c>
      <c r="B15272" s="1" t="s">
        <v>806</v>
      </c>
      <c r="C15272" s="1" t="s">
        <v>26034</v>
      </c>
      <c r="D15272" s="1" t="s">
        <v>116</v>
      </c>
      <c r="E15272" s="1" t="s">
        <v>16856</v>
      </c>
      <c r="F15272" s="1" t="s">
        <v>810</v>
      </c>
      <c r="G15272" s="1" t="s">
        <v>35</v>
      </c>
      <c r="H15272" s="1">
        <v>45.0</v>
      </c>
      <c r="I15272" s="3">
        <v>43998.708333333336</v>
      </c>
      <c r="J15272" s="1">
        <v>3.71726477622495</v>
      </c>
      <c r="K15272" s="1" t="s">
        <v>24</v>
      </c>
      <c r="M15272" s="3">
        <v>43998.75856284722</v>
      </c>
    </row>
    <row r="15273">
      <c r="A15273" s="1">
        <v>15271.0</v>
      </c>
      <c r="B15273" s="1" t="s">
        <v>620</v>
      </c>
      <c r="C15273" s="1" t="s">
        <v>26035</v>
      </c>
      <c r="D15273" s="1" t="s">
        <v>2567</v>
      </c>
      <c r="E15273" s="1" t="s">
        <v>7683</v>
      </c>
      <c r="F15273" s="1" t="s">
        <v>623</v>
      </c>
      <c r="G15273" s="1" t="s">
        <v>17</v>
      </c>
      <c r="H15273" s="1">
        <v>45.0</v>
      </c>
      <c r="I15273" s="3">
        <v>44029.291666666664</v>
      </c>
      <c r="J15273" s="1">
        <v>0.673188613147994</v>
      </c>
      <c r="K15273" s="1" t="s">
        <v>18</v>
      </c>
      <c r="M15273" s="3">
        <v>44029.33761040509</v>
      </c>
    </row>
    <row r="15274">
      <c r="A15274" s="1">
        <v>15272.0</v>
      </c>
      <c r="B15274" s="1" t="s">
        <v>389</v>
      </c>
      <c r="C15274" s="1" t="s">
        <v>26036</v>
      </c>
      <c r="D15274" s="1" t="s">
        <v>408</v>
      </c>
      <c r="E15274" s="1" t="s">
        <v>26037</v>
      </c>
      <c r="F15274" s="1" t="s">
        <v>393</v>
      </c>
      <c r="G15274" s="1" t="s">
        <v>89</v>
      </c>
      <c r="H15274" s="1">
        <v>45.0</v>
      </c>
      <c r="I15274" s="3">
        <v>43849.4757878125</v>
      </c>
      <c r="J15274" s="1">
        <v>3.32449873065456</v>
      </c>
      <c r="K15274" s="1" t="s">
        <v>18</v>
      </c>
      <c r="M15274" s="3">
        <v>43849.48414738426</v>
      </c>
    </row>
    <row r="15275">
      <c r="A15275" s="1">
        <v>15273.0</v>
      </c>
      <c r="B15275" s="1" t="s">
        <v>5313</v>
      </c>
      <c r="C15275" s="1" t="s">
        <v>26038</v>
      </c>
      <c r="D15275" s="1" t="s">
        <v>11094</v>
      </c>
      <c r="E15275" s="1" t="s">
        <v>26039</v>
      </c>
      <c r="F15275" s="1" t="s">
        <v>5316</v>
      </c>
      <c r="G15275" s="1" t="s">
        <v>39</v>
      </c>
      <c r="H15275" s="1">
        <v>45.0</v>
      </c>
      <c r="I15275" s="3">
        <v>44016.708333333336</v>
      </c>
      <c r="J15275" s="1">
        <v>2.35497396171336</v>
      </c>
      <c r="K15275" s="1" t="s">
        <v>24</v>
      </c>
      <c r="L15275" s="1" t="s">
        <v>747</v>
      </c>
      <c r="M15275" s="3">
        <v>44016.70499324074</v>
      </c>
    </row>
    <row r="15276">
      <c r="A15276" s="1">
        <v>15274.0</v>
      </c>
      <c r="B15276" s="1" t="s">
        <v>293</v>
      </c>
      <c r="C15276" s="1" t="s">
        <v>26040</v>
      </c>
      <c r="D15276" s="1" t="s">
        <v>588</v>
      </c>
      <c r="E15276" s="1" t="s">
        <v>10519</v>
      </c>
      <c r="F15276" s="1" t="s">
        <v>297</v>
      </c>
      <c r="G15276" s="1" t="s">
        <v>17</v>
      </c>
      <c r="H15276" s="1">
        <v>45.0</v>
      </c>
      <c r="I15276" s="3">
        <v>43816.791666666664</v>
      </c>
      <c r="J15276" s="1">
        <v>1.17157440083026</v>
      </c>
      <c r="K15276" s="1" t="s">
        <v>62</v>
      </c>
      <c r="M15276" s="3">
        <v>43816.79458711806</v>
      </c>
    </row>
    <row r="15277">
      <c r="A15277" s="1">
        <v>15275.0</v>
      </c>
      <c r="B15277" s="1" t="s">
        <v>385</v>
      </c>
      <c r="C15277" s="1" t="s">
        <v>26041</v>
      </c>
      <c r="D15277" s="1" t="s">
        <v>1250</v>
      </c>
      <c r="E15277" s="1" t="s">
        <v>711</v>
      </c>
      <c r="F15277" s="1" t="s">
        <v>388</v>
      </c>
      <c r="G15277" s="1" t="s">
        <v>35</v>
      </c>
      <c r="H15277" s="1">
        <v>45.0</v>
      </c>
      <c r="I15277" s="3">
        <v>43710.291666666664</v>
      </c>
      <c r="J15277" s="1">
        <v>2.01485638108039</v>
      </c>
      <c r="K15277" s="1" t="s">
        <v>24</v>
      </c>
      <c r="M15277" s="3">
        <v>43710.332185011575</v>
      </c>
    </row>
    <row r="15278">
      <c r="A15278" s="1">
        <v>15276.0</v>
      </c>
      <c r="B15278" s="1" t="s">
        <v>303</v>
      </c>
      <c r="C15278" s="1" t="s">
        <v>26042</v>
      </c>
      <c r="D15278" s="1" t="s">
        <v>305</v>
      </c>
      <c r="E15278" s="1" t="s">
        <v>7657</v>
      </c>
      <c r="F15278" s="1" t="s">
        <v>307</v>
      </c>
      <c r="G15278" s="1" t="s">
        <v>17</v>
      </c>
      <c r="H15278" s="1">
        <v>45.0</v>
      </c>
      <c r="I15278" s="3">
        <v>44229.229166666664</v>
      </c>
      <c r="J15278" s="1">
        <v>1.87849923387649</v>
      </c>
      <c r="K15278" s="1" t="s">
        <v>24</v>
      </c>
      <c r="M15278" s="3">
        <v>44229.26175877315</v>
      </c>
    </row>
    <row r="15279">
      <c r="A15279" s="1">
        <v>15277.0</v>
      </c>
      <c r="B15279" s="1" t="s">
        <v>8007</v>
      </c>
      <c r="C15279" s="1" t="s">
        <v>26043</v>
      </c>
      <c r="D15279" s="1" t="s">
        <v>8009</v>
      </c>
      <c r="E15279" s="1" t="s">
        <v>8010</v>
      </c>
      <c r="F15279" s="1" t="s">
        <v>8011</v>
      </c>
      <c r="G15279" s="1" t="s">
        <v>17</v>
      </c>
      <c r="H15279" s="1">
        <v>45.0</v>
      </c>
      <c r="I15279" s="3">
        <v>43831.666666666664</v>
      </c>
      <c r="J15279" s="1">
        <v>4.75624426733041</v>
      </c>
      <c r="K15279" s="1" t="s">
        <v>24</v>
      </c>
      <c r="M15279" s="3">
        <v>43831.696752731485</v>
      </c>
    </row>
    <row r="15280">
      <c r="A15280" s="1">
        <v>15278.0</v>
      </c>
      <c r="B15280" s="1" t="s">
        <v>2165</v>
      </c>
      <c r="C15280" s="1" t="s">
        <v>26044</v>
      </c>
      <c r="D15280" s="1" t="s">
        <v>989</v>
      </c>
      <c r="E15280" s="1" t="s">
        <v>6477</v>
      </c>
      <c r="F15280" s="1" t="s">
        <v>2168</v>
      </c>
      <c r="G15280" s="1" t="s">
        <v>17</v>
      </c>
      <c r="H15280" s="1">
        <v>45.0</v>
      </c>
      <c r="I15280" s="3">
        <v>44076.145833333336</v>
      </c>
      <c r="J15280" s="1">
        <v>1.38585475028198</v>
      </c>
      <c r="K15280" s="1" t="s">
        <v>24</v>
      </c>
      <c r="M15280" s="3">
        <v>44077.229946921296</v>
      </c>
    </row>
    <row r="15281">
      <c r="A15281" s="1">
        <v>15279.0</v>
      </c>
      <c r="B15281" s="1" t="s">
        <v>7459</v>
      </c>
      <c r="C15281" s="1" t="s">
        <v>26045</v>
      </c>
      <c r="D15281" s="1" t="s">
        <v>211</v>
      </c>
      <c r="E15281" s="1" t="s">
        <v>26046</v>
      </c>
      <c r="F15281" s="1" t="s">
        <v>7462</v>
      </c>
      <c r="G15281" s="1" t="s">
        <v>39</v>
      </c>
      <c r="H15281" s="1">
        <v>45.0</v>
      </c>
      <c r="I15281" s="3">
        <v>44159.5</v>
      </c>
      <c r="J15281" s="1">
        <v>2.90297847174191</v>
      </c>
      <c r="K15281" s="1" t="s">
        <v>24</v>
      </c>
      <c r="M15281" s="3">
        <v>44159.521754016205</v>
      </c>
    </row>
    <row r="15282">
      <c r="A15282" s="1">
        <v>15280.0</v>
      </c>
      <c r="B15282" s="1" t="s">
        <v>1012</v>
      </c>
      <c r="C15282" s="1" t="s">
        <v>26047</v>
      </c>
      <c r="D15282" s="1" t="s">
        <v>1014</v>
      </c>
      <c r="E15282" s="1" t="s">
        <v>1015</v>
      </c>
      <c r="F15282" s="1" t="s">
        <v>1016</v>
      </c>
      <c r="G15282" s="1" t="s">
        <v>17</v>
      </c>
      <c r="H15282" s="1">
        <v>45.0</v>
      </c>
      <c r="I15282" s="3">
        <v>43911.291666666664</v>
      </c>
      <c r="J15282" s="1">
        <v>0.763399372910545</v>
      </c>
      <c r="K15282" s="1" t="s">
        <v>166</v>
      </c>
      <c r="M15282" s="3">
        <v>43911.29606115741</v>
      </c>
    </row>
    <row r="15283">
      <c r="A15283" s="1">
        <v>15281.0</v>
      </c>
      <c r="B15283" s="1" t="s">
        <v>1090</v>
      </c>
      <c r="C15283" s="1" t="s">
        <v>26048</v>
      </c>
      <c r="D15283" s="1" t="s">
        <v>4640</v>
      </c>
      <c r="E15283" s="1" t="s">
        <v>26049</v>
      </c>
      <c r="F15283" s="1" t="s">
        <v>1094</v>
      </c>
      <c r="G15283" s="1" t="s">
        <v>39</v>
      </c>
      <c r="H15283" s="1">
        <v>45.0</v>
      </c>
      <c r="I15283" s="3">
        <v>44047.75</v>
      </c>
      <c r="J15283" s="1">
        <v>0.0</v>
      </c>
      <c r="K15283" s="1" t="s">
        <v>166</v>
      </c>
      <c r="L15283" s="1" t="s">
        <v>167</v>
      </c>
      <c r="M15283" s="3">
        <v>44047.685568946756</v>
      </c>
    </row>
    <row r="15284">
      <c r="A15284" s="1">
        <v>15282.0</v>
      </c>
      <c r="B15284" s="1" t="s">
        <v>119</v>
      </c>
      <c r="C15284" s="1" t="s">
        <v>26050</v>
      </c>
      <c r="D15284" s="1" t="s">
        <v>121</v>
      </c>
      <c r="E15284" s="1" t="s">
        <v>26051</v>
      </c>
      <c r="F15284" s="1" t="s">
        <v>123</v>
      </c>
      <c r="G15284" s="1" t="s">
        <v>39</v>
      </c>
      <c r="H15284" s="1">
        <v>45.0</v>
      </c>
      <c r="I15284" s="3">
        <v>44059.625</v>
      </c>
      <c r="J15284" s="1">
        <v>2.12728024138265</v>
      </c>
      <c r="K15284" s="1" t="s">
        <v>18</v>
      </c>
      <c r="M15284" s="3">
        <v>44059.65919414352</v>
      </c>
    </row>
    <row r="15285">
      <c r="A15285" s="1">
        <v>15283.0</v>
      </c>
      <c r="B15285" s="1" t="s">
        <v>2494</v>
      </c>
      <c r="C15285" s="1" t="s">
        <v>26052</v>
      </c>
      <c r="D15285" s="1" t="s">
        <v>3994</v>
      </c>
      <c r="E15285" s="1" t="s">
        <v>3995</v>
      </c>
      <c r="F15285" s="1" t="s">
        <v>2498</v>
      </c>
      <c r="G15285" s="1" t="s">
        <v>17</v>
      </c>
      <c r="H15285" s="1">
        <v>45.0</v>
      </c>
      <c r="I15285" s="3">
        <v>44107.666666666664</v>
      </c>
      <c r="J15285" s="1">
        <v>0.265672413906531</v>
      </c>
      <c r="K15285" s="1" t="s">
        <v>2499</v>
      </c>
      <c r="L15285" s="1" t="s">
        <v>2499</v>
      </c>
      <c r="M15285" s="3">
        <v>44107.70740380787</v>
      </c>
    </row>
    <row r="15286">
      <c r="A15286" s="1">
        <v>15284.0</v>
      </c>
      <c r="B15286" s="1" t="s">
        <v>1126</v>
      </c>
      <c r="C15286" s="1" t="s">
        <v>26053</v>
      </c>
      <c r="D15286" s="1" t="s">
        <v>21</v>
      </c>
      <c r="E15286" s="1" t="s">
        <v>15375</v>
      </c>
      <c r="F15286" s="1" t="s">
        <v>1130</v>
      </c>
      <c r="G15286" s="1" t="s">
        <v>35</v>
      </c>
      <c r="H15286" s="1">
        <v>45.0</v>
      </c>
      <c r="I15286" s="3">
        <v>44251.21875</v>
      </c>
      <c r="J15286" s="1">
        <v>4.78841578509872</v>
      </c>
      <c r="K15286" s="1" t="s">
        <v>24</v>
      </c>
      <c r="M15286" s="3">
        <v>44251.252666712964</v>
      </c>
    </row>
    <row r="15287">
      <c r="A15287" s="1">
        <v>15285.0</v>
      </c>
      <c r="B15287" s="1" t="s">
        <v>679</v>
      </c>
      <c r="C15287" s="1" t="s">
        <v>26054</v>
      </c>
      <c r="D15287" s="1" t="s">
        <v>37</v>
      </c>
      <c r="E15287" s="1" t="s">
        <v>681</v>
      </c>
      <c r="F15287" s="1" t="s">
        <v>682</v>
      </c>
      <c r="G15287" s="1" t="s">
        <v>17</v>
      </c>
      <c r="H15287" s="1">
        <v>45.0</v>
      </c>
      <c r="I15287" s="3">
        <v>44238.583333333336</v>
      </c>
      <c r="J15287" s="1">
        <v>4.64368786388203</v>
      </c>
      <c r="K15287" s="1" t="s">
        <v>18</v>
      </c>
      <c r="L15287" s="1" t="s">
        <v>683</v>
      </c>
      <c r="M15287" s="3">
        <v>44238.60550109954</v>
      </c>
    </row>
    <row r="15288">
      <c r="A15288" s="1">
        <v>15286.0</v>
      </c>
      <c r="B15288" s="1" t="s">
        <v>303</v>
      </c>
      <c r="C15288" s="1" t="s">
        <v>26055</v>
      </c>
      <c r="D15288" s="1" t="s">
        <v>305</v>
      </c>
      <c r="E15288" s="1" t="s">
        <v>15027</v>
      </c>
      <c r="F15288" s="1" t="s">
        <v>307</v>
      </c>
      <c r="G15288" s="1" t="s">
        <v>17</v>
      </c>
      <c r="H15288" s="1">
        <v>45.0</v>
      </c>
      <c r="I15288" s="3">
        <v>44222.625</v>
      </c>
      <c r="J15288" s="1">
        <v>1.94962035174629</v>
      </c>
      <c r="K15288" s="1" t="s">
        <v>24</v>
      </c>
      <c r="M15288" s="3">
        <v>44222.647471875</v>
      </c>
    </row>
    <row r="15289">
      <c r="A15289" s="1">
        <v>15287.0</v>
      </c>
      <c r="B15289" s="1" t="s">
        <v>2645</v>
      </c>
      <c r="C15289" s="1" t="s">
        <v>26056</v>
      </c>
      <c r="D15289" s="1" t="s">
        <v>4220</v>
      </c>
      <c r="E15289" s="1" t="s">
        <v>4221</v>
      </c>
      <c r="F15289" s="1" t="s">
        <v>2649</v>
      </c>
      <c r="G15289" s="1" t="s">
        <v>17</v>
      </c>
      <c r="H15289" s="1">
        <v>45.0</v>
      </c>
      <c r="I15289" s="3">
        <v>43884.291666666664</v>
      </c>
      <c r="J15289" s="1">
        <v>1.12310201417512</v>
      </c>
      <c r="K15289" s="1" t="s">
        <v>18</v>
      </c>
      <c r="M15289" s="3">
        <v>43884.32059270833</v>
      </c>
    </row>
    <row r="15290">
      <c r="A15290" s="1">
        <v>15288.0</v>
      </c>
      <c r="B15290" s="1" t="s">
        <v>184</v>
      </c>
      <c r="C15290" s="1" t="s">
        <v>26057</v>
      </c>
      <c r="D15290" s="1" t="s">
        <v>148</v>
      </c>
      <c r="E15290" s="1" t="s">
        <v>4951</v>
      </c>
      <c r="F15290" s="1" t="s">
        <v>187</v>
      </c>
      <c r="G15290" s="1" t="s">
        <v>17</v>
      </c>
      <c r="H15290" s="1">
        <v>45.0</v>
      </c>
      <c r="I15290" s="3">
        <v>43735.416666666664</v>
      </c>
      <c r="J15290" s="1">
        <v>0.00147066055379667</v>
      </c>
      <c r="K15290" s="1" t="s">
        <v>24</v>
      </c>
      <c r="M15290" s="3">
        <v>43738.55028153935</v>
      </c>
    </row>
    <row r="15291">
      <c r="A15291" s="1">
        <v>15289.0</v>
      </c>
      <c r="B15291" s="1" t="s">
        <v>896</v>
      </c>
      <c r="C15291" s="1" t="s">
        <v>26058</v>
      </c>
      <c r="D15291" s="1" t="s">
        <v>898</v>
      </c>
      <c r="E15291" s="1" t="s">
        <v>25748</v>
      </c>
      <c r="F15291" s="1" t="s">
        <v>900</v>
      </c>
      <c r="G15291" s="1" t="s">
        <v>17</v>
      </c>
      <c r="H15291" s="1">
        <v>45.0</v>
      </c>
      <c r="I15291" s="3">
        <v>44086.625</v>
      </c>
      <c r="J15291" s="1">
        <v>1.63828049539909</v>
      </c>
      <c r="K15291" s="1" t="s">
        <v>24</v>
      </c>
      <c r="L15291" s="1" t="s">
        <v>741</v>
      </c>
      <c r="M15291" s="3">
        <v>44086.65824030092</v>
      </c>
    </row>
    <row r="15292">
      <c r="A15292" s="1">
        <v>15290.0</v>
      </c>
      <c r="B15292" s="1" t="s">
        <v>1466</v>
      </c>
      <c r="C15292" s="1" t="s">
        <v>26059</v>
      </c>
      <c r="D15292" s="1" t="s">
        <v>411</v>
      </c>
      <c r="E15292" s="1" t="s">
        <v>8294</v>
      </c>
      <c r="F15292" s="1" t="s">
        <v>1470</v>
      </c>
      <c r="G15292" s="1" t="s">
        <v>17</v>
      </c>
      <c r="H15292" s="1">
        <v>45.0</v>
      </c>
      <c r="I15292" s="3">
        <v>43866.5</v>
      </c>
      <c r="J15292" s="1">
        <v>0.0304568960968437</v>
      </c>
      <c r="K15292" s="1" t="s">
        <v>18</v>
      </c>
      <c r="M15292" s="3">
        <v>43866.526640972224</v>
      </c>
    </row>
    <row r="15293">
      <c r="A15293" s="1">
        <v>15291.0</v>
      </c>
      <c r="B15293" s="1" t="s">
        <v>150</v>
      </c>
      <c r="C15293" s="1" t="s">
        <v>26060</v>
      </c>
      <c r="D15293" s="1" t="s">
        <v>116</v>
      </c>
      <c r="E15293" s="1" t="s">
        <v>5469</v>
      </c>
      <c r="F15293" s="1" t="s">
        <v>153</v>
      </c>
      <c r="G15293" s="1" t="s">
        <v>17</v>
      </c>
      <c r="H15293" s="1">
        <v>45.0</v>
      </c>
      <c r="I15293" s="3">
        <v>43943.677083333336</v>
      </c>
      <c r="J15293" s="1">
        <v>2.2600970078161</v>
      </c>
      <c r="K15293" s="1" t="s">
        <v>24</v>
      </c>
      <c r="L15293" s="1" t="s">
        <v>406</v>
      </c>
      <c r="M15293" s="3">
        <v>43943.71793421296</v>
      </c>
    </row>
    <row r="15294">
      <c r="A15294" s="1">
        <v>15292.0</v>
      </c>
      <c r="B15294" s="1" t="s">
        <v>385</v>
      </c>
      <c r="C15294" s="1" t="s">
        <v>26061</v>
      </c>
      <c r="D15294" s="1" t="s">
        <v>32</v>
      </c>
      <c r="E15294" s="1" t="s">
        <v>10759</v>
      </c>
      <c r="F15294" s="1" t="s">
        <v>388</v>
      </c>
      <c r="G15294" s="1" t="s">
        <v>17</v>
      </c>
      <c r="H15294" s="1">
        <v>45.0</v>
      </c>
      <c r="I15294" s="3">
        <v>44190.625</v>
      </c>
      <c r="J15294" s="1">
        <v>5.4824924780014</v>
      </c>
      <c r="K15294" s="1" t="s">
        <v>24</v>
      </c>
      <c r="M15294" s="3">
        <v>44191.34932136574</v>
      </c>
    </row>
    <row r="15295">
      <c r="A15295" s="1">
        <v>15293.0</v>
      </c>
      <c r="B15295" s="1" t="s">
        <v>303</v>
      </c>
      <c r="C15295" s="1" t="s">
        <v>26062</v>
      </c>
      <c r="D15295" s="1" t="s">
        <v>305</v>
      </c>
      <c r="E15295" s="1" t="s">
        <v>7657</v>
      </c>
      <c r="F15295" s="1" t="s">
        <v>307</v>
      </c>
      <c r="G15295" s="1" t="s">
        <v>17</v>
      </c>
      <c r="H15295" s="1">
        <v>45.0</v>
      </c>
      <c r="I15295" s="3">
        <v>44218.416666666664</v>
      </c>
      <c r="J15295" s="1">
        <v>1.50809722294965</v>
      </c>
      <c r="K15295" s="1" t="s">
        <v>24</v>
      </c>
      <c r="M15295" s="3">
        <v>44218.44899462963</v>
      </c>
    </row>
    <row r="15296">
      <c r="A15296" s="1">
        <v>15294.0</v>
      </c>
      <c r="B15296" s="1" t="s">
        <v>3295</v>
      </c>
      <c r="C15296" s="1" t="s">
        <v>26063</v>
      </c>
      <c r="D15296" s="1" t="s">
        <v>2504</v>
      </c>
      <c r="E15296" s="1" t="s">
        <v>26064</v>
      </c>
      <c r="F15296" s="1" t="s">
        <v>3298</v>
      </c>
      <c r="G15296" s="1" t="s">
        <v>39</v>
      </c>
      <c r="H15296" s="1">
        <v>45.0</v>
      </c>
      <c r="I15296" s="3">
        <v>44110.166666666664</v>
      </c>
      <c r="J15296" s="1">
        <v>4.65449814379728</v>
      </c>
      <c r="K15296" s="1" t="s">
        <v>24</v>
      </c>
      <c r="L15296" s="1" t="s">
        <v>747</v>
      </c>
      <c r="M15296" s="3">
        <v>44110.19753502315</v>
      </c>
    </row>
    <row r="15297">
      <c r="A15297" s="1">
        <v>15295.0</v>
      </c>
      <c r="B15297" s="1" t="s">
        <v>229</v>
      </c>
      <c r="C15297" s="1" t="s">
        <v>26065</v>
      </c>
      <c r="D15297" s="1" t="s">
        <v>1653</v>
      </c>
      <c r="E15297" s="1" t="s">
        <v>4903</v>
      </c>
      <c r="F15297" s="1" t="s">
        <v>232</v>
      </c>
      <c r="G15297" s="1" t="s">
        <v>35</v>
      </c>
      <c r="H15297" s="1">
        <v>45.0</v>
      </c>
      <c r="I15297" s="3">
        <v>43896.166666666664</v>
      </c>
      <c r="J15297" s="1">
        <v>2.37091601467648</v>
      </c>
      <c r="K15297" s="1" t="s">
        <v>24</v>
      </c>
      <c r="M15297" s="3">
        <v>43896.19123063658</v>
      </c>
    </row>
    <row r="15298">
      <c r="A15298" s="1">
        <v>15296.0</v>
      </c>
      <c r="B15298" s="1" t="s">
        <v>389</v>
      </c>
      <c r="C15298" s="1" t="s">
        <v>26066</v>
      </c>
      <c r="D15298" s="1" t="s">
        <v>588</v>
      </c>
      <c r="E15298" s="1" t="s">
        <v>10064</v>
      </c>
      <c r="F15298" s="1" t="s">
        <v>393</v>
      </c>
      <c r="G15298" s="1" t="s">
        <v>17</v>
      </c>
      <c r="H15298" s="1">
        <v>45.0</v>
      </c>
      <c r="I15298" s="3">
        <v>43921.333333333336</v>
      </c>
      <c r="J15298" s="1">
        <v>1.72597948308203</v>
      </c>
      <c r="K15298" s="1" t="s">
        <v>18</v>
      </c>
      <c r="M15298" s="3">
        <v>43921.39575105324</v>
      </c>
    </row>
    <row r="15299">
      <c r="A15299" s="1">
        <v>15297.0</v>
      </c>
      <c r="B15299" s="1" t="s">
        <v>141</v>
      </c>
      <c r="C15299" s="1" t="s">
        <v>26067</v>
      </c>
      <c r="D15299" s="1" t="s">
        <v>653</v>
      </c>
      <c r="E15299" s="1" t="s">
        <v>26068</v>
      </c>
      <c r="F15299" s="1" t="s">
        <v>175</v>
      </c>
      <c r="G15299" s="1" t="s">
        <v>89</v>
      </c>
      <c r="H15299" s="1">
        <v>45.0</v>
      </c>
      <c r="I15299" s="3">
        <v>44043.31761521991</v>
      </c>
      <c r="J15299" s="1">
        <v>2.14601990297009</v>
      </c>
      <c r="K15299" s="1" t="s">
        <v>46</v>
      </c>
      <c r="M15299" s="3">
        <v>44043.33087158565</v>
      </c>
    </row>
    <row r="15300">
      <c r="A15300" s="1">
        <v>15298.0</v>
      </c>
      <c r="B15300" s="1" t="s">
        <v>572</v>
      </c>
      <c r="C15300" s="1" t="s">
        <v>26069</v>
      </c>
      <c r="D15300" s="1" t="s">
        <v>1133</v>
      </c>
      <c r="E15300" s="1" t="s">
        <v>16787</v>
      </c>
      <c r="F15300" s="1" t="s">
        <v>575</v>
      </c>
      <c r="G15300" s="1" t="s">
        <v>35</v>
      </c>
      <c r="H15300" s="1">
        <v>45.0</v>
      </c>
      <c r="I15300" s="3">
        <v>43678.166666666664</v>
      </c>
      <c r="J15300" s="1">
        <v>1.10301418411684</v>
      </c>
      <c r="K15300" s="1" t="s">
        <v>18</v>
      </c>
      <c r="M15300" s="3">
        <v>43678.18729894676</v>
      </c>
    </row>
    <row r="15301">
      <c r="A15301" s="1">
        <v>15299.0</v>
      </c>
      <c r="B15301" s="1" t="s">
        <v>5099</v>
      </c>
      <c r="C15301" s="1" t="s">
        <v>26070</v>
      </c>
      <c r="D15301" s="1" t="s">
        <v>5101</v>
      </c>
      <c r="E15301" s="1" t="s">
        <v>5102</v>
      </c>
      <c r="F15301" s="1" t="s">
        <v>5103</v>
      </c>
      <c r="G15301" s="1" t="s">
        <v>35</v>
      </c>
      <c r="H15301" s="1">
        <v>45.0</v>
      </c>
      <c r="I15301" s="3">
        <v>43497.458333333336</v>
      </c>
      <c r="J15301" s="1">
        <v>2.09028638220298</v>
      </c>
      <c r="K15301" s="1" t="s">
        <v>24</v>
      </c>
      <c r="M15301" s="3">
        <v>43497.41491694444</v>
      </c>
    </row>
    <row r="15302">
      <c r="A15302" s="1">
        <v>15300.0</v>
      </c>
      <c r="B15302" s="1" t="s">
        <v>273</v>
      </c>
      <c r="C15302" s="1" t="s">
        <v>26071</v>
      </c>
      <c r="D15302" s="1" t="s">
        <v>1446</v>
      </c>
      <c r="E15302" s="1" t="s">
        <v>26072</v>
      </c>
      <c r="F15302" s="1" t="s">
        <v>277</v>
      </c>
      <c r="G15302" s="1" t="s">
        <v>39</v>
      </c>
      <c r="H15302" s="1">
        <v>45.0</v>
      </c>
      <c r="I15302" s="3">
        <v>44124.25</v>
      </c>
      <c r="J15302" s="1">
        <v>2.43200820495495</v>
      </c>
      <c r="K15302" s="1" t="s">
        <v>24</v>
      </c>
      <c r="M15302" s="3">
        <v>44124.26476068287</v>
      </c>
    </row>
    <row r="15303">
      <c r="A15303" s="1">
        <v>15301.0</v>
      </c>
      <c r="B15303" s="1" t="s">
        <v>1616</v>
      </c>
      <c r="C15303" s="1" t="s">
        <v>26073</v>
      </c>
      <c r="D15303" s="1" t="s">
        <v>560</v>
      </c>
      <c r="E15303" s="1" t="s">
        <v>1619</v>
      </c>
      <c r="F15303" s="1" t="s">
        <v>1620</v>
      </c>
      <c r="G15303" s="1" t="s">
        <v>35</v>
      </c>
      <c r="H15303" s="1">
        <v>45.0</v>
      </c>
      <c r="I15303" s="3">
        <v>43838.583333333336</v>
      </c>
      <c r="J15303" s="1">
        <v>1.61605140852778</v>
      </c>
      <c r="K15303" s="1" t="s">
        <v>24</v>
      </c>
      <c r="M15303" s="3">
        <v>43839.626278483796</v>
      </c>
    </row>
    <row r="15304">
      <c r="A15304" s="1">
        <v>15302.0</v>
      </c>
      <c r="B15304" s="1" t="s">
        <v>196</v>
      </c>
      <c r="C15304" s="1" t="s">
        <v>26074</v>
      </c>
      <c r="D15304" s="1" t="s">
        <v>132</v>
      </c>
      <c r="E15304" s="1" t="s">
        <v>1928</v>
      </c>
      <c r="F15304" s="1" t="s">
        <v>200</v>
      </c>
      <c r="G15304" s="1" t="s">
        <v>17</v>
      </c>
      <c r="H15304" s="1">
        <v>45.0</v>
      </c>
      <c r="I15304" s="3">
        <v>44141.541666666664</v>
      </c>
      <c r="J15304" s="1">
        <v>1.50461259641837</v>
      </c>
      <c r="K15304" s="1" t="s">
        <v>24</v>
      </c>
      <c r="M15304" s="3">
        <v>44141.58954259259</v>
      </c>
    </row>
    <row r="15305">
      <c r="A15305" s="1">
        <v>15303.0</v>
      </c>
      <c r="B15305" s="1" t="s">
        <v>824</v>
      </c>
      <c r="C15305" s="1" t="s">
        <v>26075</v>
      </c>
      <c r="D15305" s="1" t="s">
        <v>373</v>
      </c>
      <c r="E15305" s="1" t="s">
        <v>5283</v>
      </c>
      <c r="F15305" s="1" t="s">
        <v>827</v>
      </c>
      <c r="G15305" s="1" t="s">
        <v>35</v>
      </c>
      <c r="H15305" s="1">
        <v>45.0</v>
      </c>
      <c r="I15305" s="3">
        <v>43602.208333333336</v>
      </c>
      <c r="J15305" s="1">
        <v>0.674567842808406</v>
      </c>
      <c r="K15305" s="1" t="s">
        <v>18</v>
      </c>
      <c r="M15305" s="3">
        <v>43602.268377754626</v>
      </c>
    </row>
    <row r="15306">
      <c r="A15306" s="1">
        <v>15304.0</v>
      </c>
      <c r="B15306" s="1" t="s">
        <v>401</v>
      </c>
      <c r="C15306" s="1" t="s">
        <v>26076</v>
      </c>
      <c r="D15306" s="1" t="s">
        <v>1653</v>
      </c>
      <c r="E15306" s="1" t="s">
        <v>26077</v>
      </c>
      <c r="F15306" s="1" t="s">
        <v>405</v>
      </c>
      <c r="G15306" s="1" t="s">
        <v>39</v>
      </c>
      <c r="H15306" s="1">
        <v>45.0</v>
      </c>
      <c r="I15306" s="3">
        <v>43841.375</v>
      </c>
      <c r="J15306" s="1">
        <v>0.0</v>
      </c>
      <c r="K15306" s="1" t="s">
        <v>24</v>
      </c>
      <c r="M15306" s="3">
        <v>43841.40190957176</v>
      </c>
    </row>
    <row r="15307">
      <c r="A15307" s="1">
        <v>15305.0</v>
      </c>
      <c r="B15307" s="1" t="s">
        <v>1699</v>
      </c>
      <c r="C15307" s="1" t="s">
        <v>26078</v>
      </c>
      <c r="D15307" s="1" t="s">
        <v>701</v>
      </c>
      <c r="E15307" s="1" t="s">
        <v>6654</v>
      </c>
      <c r="F15307" s="1" t="s">
        <v>1702</v>
      </c>
      <c r="G15307" s="1" t="s">
        <v>35</v>
      </c>
      <c r="H15307" s="1">
        <v>45.0</v>
      </c>
      <c r="I15307" s="3">
        <v>44251.708333333336</v>
      </c>
      <c r="J15307" s="1">
        <v>1.85878703732137</v>
      </c>
      <c r="K15307" s="1" t="s">
        <v>24</v>
      </c>
      <c r="L15307" s="1" t="s">
        <v>1006</v>
      </c>
      <c r="M15307" s="3">
        <v>44251.75013355324</v>
      </c>
    </row>
    <row r="15308">
      <c r="A15308" s="1">
        <v>15306.0</v>
      </c>
      <c r="B15308" s="1" t="s">
        <v>1315</v>
      </c>
      <c r="C15308" s="1" t="s">
        <v>26079</v>
      </c>
      <c r="D15308" s="1" t="s">
        <v>411</v>
      </c>
      <c r="E15308" s="1" t="s">
        <v>7500</v>
      </c>
      <c r="F15308" s="1" t="s">
        <v>1319</v>
      </c>
      <c r="G15308" s="1" t="s">
        <v>17</v>
      </c>
      <c r="H15308" s="1">
        <v>45.0</v>
      </c>
      <c r="I15308" s="3">
        <v>43794.541666666664</v>
      </c>
      <c r="J15308" s="1">
        <v>0.696692864942964</v>
      </c>
      <c r="K15308" s="1" t="s">
        <v>18</v>
      </c>
      <c r="M15308" s="3">
        <v>43794.59564774306</v>
      </c>
    </row>
    <row r="15309">
      <c r="A15309" s="1">
        <v>15307.0</v>
      </c>
      <c r="B15309" s="1" t="s">
        <v>2165</v>
      </c>
      <c r="C15309" s="1" t="s">
        <v>26080</v>
      </c>
      <c r="D15309" s="1" t="s">
        <v>701</v>
      </c>
      <c r="E15309" s="1" t="s">
        <v>2670</v>
      </c>
      <c r="F15309" s="1" t="s">
        <v>2168</v>
      </c>
      <c r="G15309" s="1" t="s">
        <v>17</v>
      </c>
      <c r="H15309" s="1">
        <v>45.0</v>
      </c>
      <c r="I15309" s="3">
        <v>44169.145833333336</v>
      </c>
      <c r="J15309" s="1">
        <v>0.768989880436126</v>
      </c>
      <c r="K15309" s="1" t="s">
        <v>24</v>
      </c>
      <c r="L15309" s="1" t="s">
        <v>406</v>
      </c>
      <c r="M15309" s="3">
        <v>44169.21518402778</v>
      </c>
    </row>
    <row r="15310">
      <c r="A15310" s="1">
        <v>15308.0</v>
      </c>
      <c r="B15310" s="1" t="s">
        <v>915</v>
      </c>
      <c r="C15310" s="1" t="s">
        <v>26081</v>
      </c>
      <c r="D15310" s="1" t="s">
        <v>503</v>
      </c>
      <c r="E15310" s="1" t="s">
        <v>2632</v>
      </c>
      <c r="F15310" s="1" t="s">
        <v>1253</v>
      </c>
      <c r="G15310" s="1" t="s">
        <v>17</v>
      </c>
      <c r="H15310" s="1">
        <v>45.0</v>
      </c>
      <c r="I15310" s="3">
        <v>44088.65625</v>
      </c>
      <c r="J15310" s="1">
        <v>1.41409134514235</v>
      </c>
      <c r="K15310" s="1" t="s">
        <v>62</v>
      </c>
      <c r="M15310" s="3">
        <v>44088.67826871528</v>
      </c>
    </row>
    <row r="15311">
      <c r="A15311" s="1">
        <v>15309.0</v>
      </c>
      <c r="B15311" s="1" t="s">
        <v>1423</v>
      </c>
      <c r="C15311" s="1" t="s">
        <v>26082</v>
      </c>
      <c r="D15311" s="1" t="s">
        <v>461</v>
      </c>
      <c r="E15311" s="1" t="s">
        <v>1425</v>
      </c>
      <c r="F15311" s="1" t="s">
        <v>1426</v>
      </c>
      <c r="G15311" s="1" t="s">
        <v>35</v>
      </c>
      <c r="H15311" s="1">
        <v>45.0</v>
      </c>
      <c r="I15311" s="3">
        <v>43657.666666666664</v>
      </c>
      <c r="J15311" s="1">
        <v>0.378153321179938</v>
      </c>
      <c r="K15311" s="1" t="s">
        <v>24</v>
      </c>
      <c r="M15311" s="3">
        <v>43657.69900150463</v>
      </c>
    </row>
    <row r="15312">
      <c r="A15312" s="1">
        <v>15310.0</v>
      </c>
      <c r="B15312" s="1" t="s">
        <v>1001</v>
      </c>
      <c r="C15312" s="1" t="s">
        <v>26083</v>
      </c>
      <c r="D15312" s="1" t="s">
        <v>840</v>
      </c>
      <c r="E15312" s="1" t="s">
        <v>26084</v>
      </c>
      <c r="F15312" s="1" t="s">
        <v>1005</v>
      </c>
      <c r="G15312" s="1" t="s">
        <v>17</v>
      </c>
      <c r="H15312" s="1">
        <v>45.0</v>
      </c>
      <c r="I15312" s="3">
        <v>44245.708333333336</v>
      </c>
      <c r="J15312" s="1">
        <v>3.74923753005489</v>
      </c>
      <c r="K15312" s="1" t="s">
        <v>24</v>
      </c>
      <c r="L15312" s="1" t="s">
        <v>1006</v>
      </c>
      <c r="M15312" s="3">
        <v>44245.71042592593</v>
      </c>
    </row>
    <row r="15313">
      <c r="A15313" s="1">
        <v>15311.0</v>
      </c>
      <c r="B15313" s="1" t="s">
        <v>3588</v>
      </c>
      <c r="C15313" s="1" t="s">
        <v>26085</v>
      </c>
      <c r="D15313" s="1" t="s">
        <v>99</v>
      </c>
      <c r="E15313" s="1" t="s">
        <v>26086</v>
      </c>
      <c r="F15313" s="1" t="s">
        <v>3591</v>
      </c>
      <c r="G15313" s="1" t="s">
        <v>39</v>
      </c>
      <c r="H15313" s="1">
        <v>45.0</v>
      </c>
      <c r="I15313" s="3">
        <v>44122.75</v>
      </c>
      <c r="J15313" s="1">
        <v>0.232202005030515</v>
      </c>
      <c r="K15313" s="1" t="s">
        <v>18</v>
      </c>
      <c r="L15313" s="1" t="s">
        <v>1765</v>
      </c>
      <c r="M15313" s="3">
        <v>44122.78799030092</v>
      </c>
    </row>
    <row r="15314">
      <c r="A15314" s="1">
        <v>15312.0</v>
      </c>
      <c r="B15314" s="1" t="s">
        <v>184</v>
      </c>
      <c r="C15314" s="1" t="s">
        <v>26087</v>
      </c>
      <c r="D15314" s="1" t="s">
        <v>148</v>
      </c>
      <c r="E15314" s="1" t="s">
        <v>1935</v>
      </c>
      <c r="F15314" s="1" t="s">
        <v>187</v>
      </c>
      <c r="G15314" s="1" t="s">
        <v>17</v>
      </c>
      <c r="H15314" s="1">
        <v>45.0</v>
      </c>
      <c r="I15314" s="3">
        <v>44083.666666666664</v>
      </c>
      <c r="J15314" s="1">
        <v>1.87799539359046</v>
      </c>
      <c r="K15314" s="1" t="s">
        <v>24</v>
      </c>
      <c r="L15314" s="1" t="s">
        <v>188</v>
      </c>
      <c r="M15314" s="3">
        <v>44083.80425395833</v>
      </c>
    </row>
    <row r="15315">
      <c r="A15315" s="1">
        <v>15313.0</v>
      </c>
      <c r="B15315" s="1" t="s">
        <v>1408</v>
      </c>
      <c r="C15315" s="1" t="s">
        <v>26088</v>
      </c>
      <c r="D15315" s="1" t="s">
        <v>1410</v>
      </c>
      <c r="E15315" s="1" t="s">
        <v>1411</v>
      </c>
      <c r="F15315" s="1" t="s">
        <v>1412</v>
      </c>
      <c r="G15315" s="1" t="s">
        <v>17</v>
      </c>
      <c r="H15315" s="1">
        <v>45.0</v>
      </c>
      <c r="I15315" s="3">
        <v>43805.666666666664</v>
      </c>
      <c r="J15315" s="1">
        <v>0.0</v>
      </c>
      <c r="K15315" s="1" t="s">
        <v>18</v>
      </c>
      <c r="M15315" s="3">
        <v>43805.69276648148</v>
      </c>
    </row>
    <row r="15316">
      <c r="A15316" s="1">
        <v>15314.0</v>
      </c>
      <c r="B15316" s="1" t="s">
        <v>896</v>
      </c>
      <c r="C15316" s="1" t="s">
        <v>26089</v>
      </c>
      <c r="D15316" s="1" t="s">
        <v>898</v>
      </c>
      <c r="E15316" s="1" t="s">
        <v>25748</v>
      </c>
      <c r="F15316" s="1" t="s">
        <v>900</v>
      </c>
      <c r="G15316" s="1" t="s">
        <v>17</v>
      </c>
      <c r="H15316" s="1">
        <v>45.0</v>
      </c>
      <c r="I15316" s="3">
        <v>44084.25</v>
      </c>
      <c r="J15316" s="1">
        <v>3.32754397486868</v>
      </c>
      <c r="K15316" s="1" t="s">
        <v>24</v>
      </c>
      <c r="L15316" s="1" t="s">
        <v>741</v>
      </c>
      <c r="M15316" s="3">
        <v>44084.28721900463</v>
      </c>
    </row>
    <row r="15317">
      <c r="A15317" s="1">
        <v>15315.0</v>
      </c>
      <c r="B15317" s="1" t="s">
        <v>853</v>
      </c>
      <c r="C15317" s="1" t="s">
        <v>26090</v>
      </c>
      <c r="D15317" s="1" t="s">
        <v>1806</v>
      </c>
      <c r="E15317" s="1" t="s">
        <v>12628</v>
      </c>
      <c r="F15317" s="1" t="s">
        <v>856</v>
      </c>
      <c r="G15317" s="1" t="s">
        <v>35</v>
      </c>
      <c r="H15317" s="1">
        <v>45.0</v>
      </c>
      <c r="I15317" s="3">
        <v>44221.541666666664</v>
      </c>
      <c r="J15317" s="1">
        <v>2.33580230803607</v>
      </c>
      <c r="K15317" s="1" t="s">
        <v>18</v>
      </c>
      <c r="M15317" s="3">
        <v>44221.57212547454</v>
      </c>
    </row>
    <row r="15318">
      <c r="A15318" s="1">
        <v>15316.0</v>
      </c>
      <c r="B15318" s="1" t="s">
        <v>465</v>
      </c>
      <c r="C15318" s="1" t="s">
        <v>26091</v>
      </c>
      <c r="D15318" s="1" t="s">
        <v>3259</v>
      </c>
      <c r="E15318" s="1" t="s">
        <v>5472</v>
      </c>
      <c r="F15318" s="1" t="s">
        <v>468</v>
      </c>
      <c r="G15318" s="1" t="s">
        <v>17</v>
      </c>
      <c r="H15318" s="1">
        <v>45.0</v>
      </c>
      <c r="I15318" s="3">
        <v>43874.25</v>
      </c>
      <c r="J15318" s="1">
        <v>2.17257348614785</v>
      </c>
      <c r="K15318" s="1" t="s">
        <v>24</v>
      </c>
      <c r="M15318" s="3">
        <v>43874.280068935186</v>
      </c>
    </row>
    <row r="15319">
      <c r="A15319" s="1">
        <v>15317.0</v>
      </c>
      <c r="B15319" s="1" t="s">
        <v>3602</v>
      </c>
      <c r="C15319" s="1" t="s">
        <v>26092</v>
      </c>
      <c r="D15319" s="1" t="s">
        <v>6220</v>
      </c>
      <c r="E15319" s="1" t="s">
        <v>26093</v>
      </c>
      <c r="F15319" s="1" t="s">
        <v>3605</v>
      </c>
      <c r="G15319" s="1" t="s">
        <v>39</v>
      </c>
      <c r="H15319" s="1">
        <v>45.0</v>
      </c>
      <c r="I15319" s="3">
        <v>44183.583333333336</v>
      </c>
      <c r="J15319" s="1">
        <v>3.93982575345218</v>
      </c>
      <c r="K15319" s="1" t="s">
        <v>159</v>
      </c>
      <c r="M15319" s="3">
        <v>44183.61463657407</v>
      </c>
    </row>
    <row r="15320">
      <c r="A15320" s="1">
        <v>15318.0</v>
      </c>
      <c r="B15320" s="1" t="s">
        <v>896</v>
      </c>
      <c r="C15320" s="1" t="s">
        <v>26094</v>
      </c>
      <c r="D15320" s="1" t="s">
        <v>898</v>
      </c>
      <c r="E15320" s="1" t="s">
        <v>5294</v>
      </c>
      <c r="F15320" s="1" t="s">
        <v>900</v>
      </c>
      <c r="G15320" s="1" t="s">
        <v>17</v>
      </c>
      <c r="H15320" s="1">
        <v>45.0</v>
      </c>
      <c r="I15320" s="3">
        <v>44109.25</v>
      </c>
      <c r="J15320" s="1">
        <v>1.64429397951182</v>
      </c>
      <c r="K15320" s="1" t="s">
        <v>24</v>
      </c>
      <c r="L15320" s="1" t="s">
        <v>741</v>
      </c>
      <c r="M15320" s="3">
        <v>44109.28560033565</v>
      </c>
    </row>
    <row r="15321">
      <c r="A15321" s="1">
        <v>15319.0</v>
      </c>
      <c r="B15321" s="1" t="s">
        <v>2080</v>
      </c>
      <c r="C15321" s="1" t="s">
        <v>26095</v>
      </c>
      <c r="D15321" s="1" t="s">
        <v>1653</v>
      </c>
      <c r="E15321" s="1" t="s">
        <v>2082</v>
      </c>
      <c r="F15321" s="1" t="s">
        <v>2083</v>
      </c>
      <c r="G15321" s="1" t="s">
        <v>17</v>
      </c>
      <c r="H15321" s="1">
        <v>45.0</v>
      </c>
      <c r="I15321" s="3">
        <v>43799.166666666664</v>
      </c>
      <c r="J15321" s="1">
        <v>3.00014924981572</v>
      </c>
      <c r="K15321" s="1" t="s">
        <v>166</v>
      </c>
      <c r="M15321" s="3">
        <v>43799.20609137732</v>
      </c>
    </row>
    <row r="15322">
      <c r="A15322" s="1">
        <v>15320.0</v>
      </c>
      <c r="B15322" s="1" t="s">
        <v>114</v>
      </c>
      <c r="C15322" s="1" t="s">
        <v>26096</v>
      </c>
      <c r="D15322" s="1" t="s">
        <v>116</v>
      </c>
      <c r="E15322" s="1" t="s">
        <v>117</v>
      </c>
      <c r="F15322" s="1" t="s">
        <v>118</v>
      </c>
      <c r="G15322" s="1" t="s">
        <v>17</v>
      </c>
      <c r="H15322" s="1">
        <v>45.0</v>
      </c>
      <c r="I15322" s="3">
        <v>44124.25</v>
      </c>
      <c r="J15322" s="1">
        <v>5.10163914851573</v>
      </c>
      <c r="K15322" s="1" t="s">
        <v>24</v>
      </c>
      <c r="M15322" s="3">
        <v>44124.28429704861</v>
      </c>
    </row>
    <row r="15323">
      <c r="A15323" s="1">
        <v>15321.0</v>
      </c>
      <c r="B15323" s="1" t="s">
        <v>184</v>
      </c>
      <c r="C15323" s="1" t="s">
        <v>26097</v>
      </c>
      <c r="D15323" s="1" t="s">
        <v>148</v>
      </c>
      <c r="E15323" s="1" t="s">
        <v>4234</v>
      </c>
      <c r="F15323" s="1" t="s">
        <v>187</v>
      </c>
      <c r="G15323" s="1" t="s">
        <v>17</v>
      </c>
      <c r="H15323" s="1">
        <v>45.0</v>
      </c>
      <c r="I15323" s="3">
        <v>44000.666666666664</v>
      </c>
      <c r="J15323" s="1">
        <v>0.0</v>
      </c>
      <c r="K15323" s="1" t="s">
        <v>24</v>
      </c>
      <c r="L15323" s="1" t="s">
        <v>188</v>
      </c>
      <c r="M15323" s="3">
        <v>44000.866206307874</v>
      </c>
    </row>
    <row r="15324">
      <c r="A15324" s="1">
        <v>15322.0</v>
      </c>
      <c r="B15324" s="1" t="s">
        <v>119</v>
      </c>
      <c r="C15324" s="1" t="s">
        <v>26098</v>
      </c>
      <c r="D15324" s="1" t="s">
        <v>49</v>
      </c>
      <c r="E15324" s="1" t="s">
        <v>26099</v>
      </c>
      <c r="F15324" s="1" t="s">
        <v>123</v>
      </c>
      <c r="G15324" s="1" t="s">
        <v>39</v>
      </c>
      <c r="H15324" s="1">
        <v>45.0</v>
      </c>
      <c r="I15324" s="3">
        <v>43924.583333333336</v>
      </c>
      <c r="J15324" s="1">
        <v>2.15481969202408</v>
      </c>
      <c r="K15324" s="1" t="s">
        <v>18</v>
      </c>
      <c r="M15324" s="3">
        <v>43924.61033556713</v>
      </c>
    </row>
    <row r="15325">
      <c r="A15325" s="1">
        <v>15323.0</v>
      </c>
      <c r="B15325" s="1" t="s">
        <v>114</v>
      </c>
      <c r="C15325" s="1" t="s">
        <v>26100</v>
      </c>
      <c r="D15325" s="1" t="s">
        <v>116</v>
      </c>
      <c r="E15325" s="1" t="s">
        <v>2016</v>
      </c>
      <c r="F15325" s="1" t="s">
        <v>118</v>
      </c>
      <c r="G15325" s="1" t="s">
        <v>17</v>
      </c>
      <c r="H15325" s="1">
        <v>45.0</v>
      </c>
      <c r="I15325" s="3">
        <v>44153.739583333336</v>
      </c>
      <c r="J15325" s="1">
        <v>5.30174604857064</v>
      </c>
      <c r="K15325" s="1" t="s">
        <v>24</v>
      </c>
      <c r="M15325" s="3">
        <v>44153.78346540509</v>
      </c>
    </row>
    <row r="15326">
      <c r="A15326" s="1">
        <v>15324.0</v>
      </c>
      <c r="B15326" s="1" t="s">
        <v>450</v>
      </c>
      <c r="C15326" s="1" t="s">
        <v>26101</v>
      </c>
      <c r="D15326" s="1" t="s">
        <v>2920</v>
      </c>
      <c r="E15326" s="1" t="s">
        <v>26102</v>
      </c>
      <c r="F15326" s="1" t="s">
        <v>454</v>
      </c>
      <c r="G15326" s="1" t="s">
        <v>17</v>
      </c>
      <c r="H15326" s="1">
        <v>45.0</v>
      </c>
      <c r="I15326" s="3">
        <v>44117.1875</v>
      </c>
      <c r="J15326" s="1">
        <v>2.4291980171219</v>
      </c>
      <c r="K15326" s="1" t="s">
        <v>24</v>
      </c>
      <c r="L15326" s="1" t="s">
        <v>238</v>
      </c>
      <c r="M15326" s="3">
        <v>44117.22157134259</v>
      </c>
    </row>
    <row r="15327">
      <c r="A15327" s="1">
        <v>15325.0</v>
      </c>
      <c r="B15327" s="1" t="s">
        <v>1516</v>
      </c>
      <c r="C15327" s="1" t="s">
        <v>26103</v>
      </c>
      <c r="D15327" s="1" t="s">
        <v>211</v>
      </c>
      <c r="E15327" s="1" t="s">
        <v>21495</v>
      </c>
      <c r="F15327" s="1" t="s">
        <v>1519</v>
      </c>
      <c r="G15327" s="1" t="s">
        <v>17</v>
      </c>
      <c r="H15327" s="1">
        <v>45.0</v>
      </c>
      <c r="I15327" s="3">
        <v>44159.625</v>
      </c>
      <c r="J15327" s="1">
        <v>8.08459946518985</v>
      </c>
      <c r="K15327" s="1" t="s">
        <v>689</v>
      </c>
      <c r="M15327" s="3">
        <v>44159.65685943287</v>
      </c>
    </row>
    <row r="15328">
      <c r="A15328" s="1">
        <v>15326.0</v>
      </c>
      <c r="B15328" s="1" t="s">
        <v>319</v>
      </c>
      <c r="C15328" s="1" t="s">
        <v>26104</v>
      </c>
      <c r="D15328" s="1" t="s">
        <v>321</v>
      </c>
      <c r="E15328" s="1" t="s">
        <v>26105</v>
      </c>
      <c r="F15328" s="1" t="s">
        <v>323</v>
      </c>
      <c r="G15328" s="1" t="s">
        <v>39</v>
      </c>
      <c r="H15328" s="1">
        <v>45.0</v>
      </c>
      <c r="I15328" s="3">
        <v>43959.28125</v>
      </c>
      <c r="J15328" s="1">
        <v>1.72187604718705</v>
      </c>
      <c r="K15328" s="1" t="s">
        <v>24</v>
      </c>
      <c r="M15328" s="3">
        <v>43959.32124567129</v>
      </c>
    </row>
    <row r="15329">
      <c r="A15329" s="1">
        <v>15327.0</v>
      </c>
      <c r="B15329" s="1" t="s">
        <v>834</v>
      </c>
      <c r="C15329" s="1" t="s">
        <v>26106</v>
      </c>
      <c r="D15329" s="1" t="s">
        <v>653</v>
      </c>
      <c r="E15329" s="1" t="s">
        <v>26107</v>
      </c>
      <c r="F15329" s="1" t="s">
        <v>837</v>
      </c>
      <c r="G15329" s="1" t="s">
        <v>39</v>
      </c>
      <c r="H15329" s="1">
        <v>45.0</v>
      </c>
      <c r="I15329" s="3">
        <v>44037.333333333336</v>
      </c>
      <c r="J15329" s="1">
        <v>1.17070183574372</v>
      </c>
      <c r="K15329" s="1" t="s">
        <v>18</v>
      </c>
      <c r="M15329" s="3">
        <v>44037.365639525466</v>
      </c>
    </row>
    <row r="15330">
      <c r="A15330" s="1">
        <v>15328.0</v>
      </c>
      <c r="B15330" s="1" t="s">
        <v>4270</v>
      </c>
      <c r="C15330" s="1" t="s">
        <v>26108</v>
      </c>
      <c r="D15330" s="1" t="s">
        <v>1988</v>
      </c>
      <c r="E15330" s="1" t="s">
        <v>26109</v>
      </c>
      <c r="F15330" s="1" t="s">
        <v>4273</v>
      </c>
      <c r="G15330" s="1" t="s">
        <v>39</v>
      </c>
      <c r="H15330" s="1">
        <v>45.0</v>
      </c>
      <c r="I15330" s="3">
        <v>43966.270833333336</v>
      </c>
      <c r="J15330" s="1">
        <v>1.69543385354276</v>
      </c>
      <c r="K15330" s="1" t="s">
        <v>18</v>
      </c>
      <c r="M15330" s="3">
        <v>43966.34975855324</v>
      </c>
    </row>
    <row r="15331">
      <c r="A15331" s="1">
        <v>15329.0</v>
      </c>
      <c r="B15331" s="1" t="s">
        <v>838</v>
      </c>
      <c r="C15331" s="1" t="s">
        <v>26110</v>
      </c>
      <c r="D15331" s="1" t="s">
        <v>4372</v>
      </c>
      <c r="E15331" s="1" t="s">
        <v>26111</v>
      </c>
      <c r="F15331" s="1" t="s">
        <v>842</v>
      </c>
      <c r="G15331" s="1" t="s">
        <v>39</v>
      </c>
      <c r="H15331" s="1">
        <v>45.0</v>
      </c>
      <c r="I15331" s="3">
        <v>43896.625</v>
      </c>
      <c r="J15331" s="1">
        <v>2.82206842469396</v>
      </c>
      <c r="K15331" s="1" t="s">
        <v>24</v>
      </c>
      <c r="M15331" s="3">
        <v>43896.65787109954</v>
      </c>
    </row>
    <row r="15332">
      <c r="A15332" s="1">
        <v>15330.0</v>
      </c>
      <c r="B15332" s="1" t="s">
        <v>251</v>
      </c>
      <c r="C15332" s="1" t="s">
        <v>26112</v>
      </c>
      <c r="D15332" s="1" t="s">
        <v>1418</v>
      </c>
      <c r="E15332" s="1" t="s">
        <v>1167</v>
      </c>
      <c r="F15332" s="1" t="s">
        <v>255</v>
      </c>
      <c r="G15332" s="1" t="s">
        <v>17</v>
      </c>
      <c r="H15332" s="1">
        <v>45.0</v>
      </c>
      <c r="I15332" s="3">
        <v>43795.416666666664</v>
      </c>
      <c r="J15332" s="1">
        <v>0.0</v>
      </c>
      <c r="K15332" s="1" t="s">
        <v>218</v>
      </c>
      <c r="M15332" s="3">
        <v>43795.587396875</v>
      </c>
    </row>
    <row r="15333">
      <c r="A15333" s="1">
        <v>15331.0</v>
      </c>
      <c r="B15333" s="1" t="s">
        <v>385</v>
      </c>
      <c r="C15333" s="1" t="s">
        <v>26113</v>
      </c>
      <c r="D15333" s="1" t="s">
        <v>116</v>
      </c>
      <c r="E15333" s="1" t="s">
        <v>3535</v>
      </c>
      <c r="F15333" s="1" t="s">
        <v>388</v>
      </c>
      <c r="G15333" s="1" t="s">
        <v>17</v>
      </c>
      <c r="H15333" s="1">
        <v>45.0</v>
      </c>
      <c r="I15333" s="3">
        <v>43795.5</v>
      </c>
      <c r="J15333" s="1">
        <v>7.24678329701028</v>
      </c>
      <c r="K15333" s="1" t="s">
        <v>24</v>
      </c>
      <c r="M15333" s="3">
        <v>43795.51021949074</v>
      </c>
    </row>
    <row r="15334">
      <c r="A15334" s="1">
        <v>15332.0</v>
      </c>
      <c r="B15334" s="1" t="s">
        <v>2295</v>
      </c>
      <c r="C15334" s="1" t="s">
        <v>26114</v>
      </c>
      <c r="D15334" s="1" t="s">
        <v>116</v>
      </c>
      <c r="E15334" s="1" t="s">
        <v>2297</v>
      </c>
      <c r="F15334" s="1" t="s">
        <v>2298</v>
      </c>
      <c r="G15334" s="1" t="s">
        <v>17</v>
      </c>
      <c r="H15334" s="1">
        <v>45.0</v>
      </c>
      <c r="I15334" s="3">
        <v>43818.125</v>
      </c>
      <c r="J15334" s="1">
        <v>6.74139391364572</v>
      </c>
      <c r="K15334" s="1" t="s">
        <v>24</v>
      </c>
      <c r="M15334" s="3">
        <v>43818.181205775465</v>
      </c>
    </row>
    <row r="15335">
      <c r="A15335" s="1">
        <v>15333.0</v>
      </c>
      <c r="B15335" s="1" t="s">
        <v>293</v>
      </c>
      <c r="C15335" s="1" t="s">
        <v>26115</v>
      </c>
      <c r="D15335" s="1" t="s">
        <v>126</v>
      </c>
      <c r="E15335" s="1" t="s">
        <v>3472</v>
      </c>
      <c r="F15335" s="1" t="s">
        <v>297</v>
      </c>
      <c r="G15335" s="1" t="s">
        <v>17</v>
      </c>
      <c r="H15335" s="1">
        <v>45.0</v>
      </c>
      <c r="I15335" s="3">
        <v>44098.291666666664</v>
      </c>
      <c r="J15335" s="1">
        <v>1.4729916390412</v>
      </c>
      <c r="K15335" s="1" t="s">
        <v>62</v>
      </c>
      <c r="L15335" s="1" t="s">
        <v>1188</v>
      </c>
      <c r="M15335" s="3">
        <v>44098.31389362268</v>
      </c>
    </row>
    <row r="15336">
      <c r="A15336" s="1">
        <v>15334.0</v>
      </c>
      <c r="B15336" s="1" t="s">
        <v>1101</v>
      </c>
      <c r="C15336" s="1" t="s">
        <v>26116</v>
      </c>
      <c r="D15336" s="1" t="s">
        <v>326</v>
      </c>
      <c r="E15336" s="1" t="s">
        <v>26117</v>
      </c>
      <c r="F15336" s="1" t="s">
        <v>1105</v>
      </c>
      <c r="G15336" s="1" t="s">
        <v>89</v>
      </c>
      <c r="H15336" s="1">
        <v>45.0</v>
      </c>
      <c r="I15336" s="3">
        <v>44161.52811341435</v>
      </c>
      <c r="J15336" s="1">
        <v>2.76664678399354</v>
      </c>
      <c r="K15336" s="1" t="s">
        <v>83</v>
      </c>
      <c r="L15336" s="1" t="s">
        <v>1270</v>
      </c>
      <c r="M15336" s="3">
        <v>44161.547401550924</v>
      </c>
    </row>
    <row r="15337">
      <c r="A15337" s="1">
        <v>15335.0</v>
      </c>
      <c r="B15337" s="1" t="s">
        <v>354</v>
      </c>
      <c r="C15337" s="1" t="s">
        <v>26118</v>
      </c>
      <c r="D15337" s="1" t="s">
        <v>16223</v>
      </c>
      <c r="E15337" s="1" t="s">
        <v>1569</v>
      </c>
      <c r="F15337" s="1" t="s">
        <v>358</v>
      </c>
      <c r="G15337" s="1" t="s">
        <v>35</v>
      </c>
      <c r="H15337" s="1">
        <v>45.0</v>
      </c>
      <c r="I15337" s="3">
        <v>44123.645833333336</v>
      </c>
      <c r="J15337" s="1">
        <v>0.0</v>
      </c>
      <c r="K15337" s="1" t="s">
        <v>24</v>
      </c>
      <c r="M15337" s="3">
        <v>44123.67592487269</v>
      </c>
    </row>
    <row r="15338">
      <c r="A15338" s="1">
        <v>15336.0</v>
      </c>
      <c r="B15338" s="1" t="s">
        <v>114</v>
      </c>
      <c r="C15338" s="1" t="s">
        <v>26119</v>
      </c>
      <c r="D15338" s="1" t="s">
        <v>305</v>
      </c>
      <c r="E15338" s="1" t="s">
        <v>2716</v>
      </c>
      <c r="F15338" s="1" t="s">
        <v>118</v>
      </c>
      <c r="G15338" s="1" t="s">
        <v>17</v>
      </c>
      <c r="H15338" s="1">
        <v>45.0</v>
      </c>
      <c r="I15338" s="3">
        <v>43990.770833333336</v>
      </c>
      <c r="J15338" s="1">
        <v>1.73158375784543</v>
      </c>
      <c r="K15338" s="1" t="s">
        <v>24</v>
      </c>
      <c r="L15338" s="1" t="s">
        <v>1006</v>
      </c>
      <c r="M15338" s="3">
        <v>43990.77730543981</v>
      </c>
    </row>
    <row r="15339">
      <c r="A15339" s="1">
        <v>15337.0</v>
      </c>
      <c r="B15339" s="1" t="s">
        <v>2314</v>
      </c>
      <c r="C15339" s="1" t="s">
        <v>26120</v>
      </c>
      <c r="D15339" s="1" t="s">
        <v>173</v>
      </c>
      <c r="E15339" s="1" t="s">
        <v>26121</v>
      </c>
      <c r="F15339" s="1" t="s">
        <v>2318</v>
      </c>
      <c r="G15339" s="1" t="s">
        <v>17</v>
      </c>
      <c r="H15339" s="1">
        <v>45.0</v>
      </c>
      <c r="I15339" s="3">
        <v>44098.666666666664</v>
      </c>
      <c r="J15339" s="1">
        <v>1.20087261725463</v>
      </c>
      <c r="K15339" s="1" t="s">
        <v>18</v>
      </c>
      <c r="M15339" s="3">
        <v>44098.70859259259</v>
      </c>
    </row>
    <row r="15340">
      <c r="A15340" s="1">
        <v>15338.0</v>
      </c>
      <c r="B15340" s="1" t="s">
        <v>298</v>
      </c>
      <c r="C15340" s="1" t="s">
        <v>26122</v>
      </c>
      <c r="D15340" s="1" t="s">
        <v>211</v>
      </c>
      <c r="E15340" s="1" t="s">
        <v>1196</v>
      </c>
      <c r="F15340" s="1" t="s">
        <v>302</v>
      </c>
      <c r="G15340" s="1" t="s">
        <v>17</v>
      </c>
      <c r="H15340" s="1">
        <v>45.0</v>
      </c>
      <c r="I15340" s="3">
        <v>44082.375</v>
      </c>
      <c r="J15340" s="1">
        <v>8.53181979697247</v>
      </c>
      <c r="K15340" s="1" t="s">
        <v>218</v>
      </c>
      <c r="M15340" s="3">
        <v>44082.431670763886</v>
      </c>
    </row>
    <row r="15341">
      <c r="A15341" s="1">
        <v>15339.0</v>
      </c>
      <c r="B15341" s="1" t="s">
        <v>5681</v>
      </c>
      <c r="C15341" s="1" t="s">
        <v>26123</v>
      </c>
      <c r="D15341" s="1" t="s">
        <v>2248</v>
      </c>
      <c r="E15341" s="1" t="s">
        <v>24685</v>
      </c>
      <c r="F15341" s="1" t="s">
        <v>5684</v>
      </c>
      <c r="G15341" s="1" t="s">
        <v>17</v>
      </c>
      <c r="H15341" s="1">
        <v>45.0</v>
      </c>
      <c r="I15341" s="3">
        <v>44129.208333333336</v>
      </c>
      <c r="J15341" s="1">
        <v>2.59671822887775</v>
      </c>
      <c r="K15341" s="1" t="s">
        <v>24</v>
      </c>
      <c r="L15341" s="1" t="s">
        <v>5685</v>
      </c>
      <c r="M15341" s="3">
        <v>44129.32197916666</v>
      </c>
    </row>
    <row r="15342">
      <c r="A15342" s="1">
        <v>15340.0</v>
      </c>
      <c r="B15342" s="1" t="s">
        <v>319</v>
      </c>
      <c r="C15342" s="1" t="s">
        <v>26124</v>
      </c>
      <c r="D15342" s="1" t="s">
        <v>321</v>
      </c>
      <c r="E15342" s="1" t="s">
        <v>26125</v>
      </c>
      <c r="F15342" s="1" t="s">
        <v>323</v>
      </c>
      <c r="G15342" s="1" t="s">
        <v>39</v>
      </c>
      <c r="H15342" s="1">
        <v>45.0</v>
      </c>
      <c r="I15342" s="3">
        <v>43909.458333333336</v>
      </c>
      <c r="J15342" s="1">
        <v>1.89177020811441</v>
      </c>
      <c r="K15342" s="1" t="s">
        <v>24</v>
      </c>
      <c r="M15342" s="3">
        <v>43909.499139050924</v>
      </c>
    </row>
    <row r="15343">
      <c r="A15343" s="1">
        <v>15341.0</v>
      </c>
      <c r="B15343" s="1" t="s">
        <v>536</v>
      </c>
      <c r="C15343" s="1" t="s">
        <v>26126</v>
      </c>
      <c r="D15343" s="1" t="s">
        <v>1255</v>
      </c>
      <c r="E15343" s="1" t="s">
        <v>2063</v>
      </c>
      <c r="F15343" s="1" t="s">
        <v>539</v>
      </c>
      <c r="G15343" s="1" t="s">
        <v>17</v>
      </c>
      <c r="H15343" s="1">
        <v>45.0</v>
      </c>
      <c r="I15343" s="3">
        <v>43795.708333333336</v>
      </c>
      <c r="J15343" s="1">
        <v>1.1485670464148</v>
      </c>
      <c r="K15343" s="1" t="s">
        <v>83</v>
      </c>
      <c r="M15343" s="3">
        <v>43795.85954365741</v>
      </c>
    </row>
    <row r="15344">
      <c r="A15344" s="1">
        <v>15342.0</v>
      </c>
      <c r="B15344" s="1" t="s">
        <v>6585</v>
      </c>
      <c r="C15344" s="1" t="s">
        <v>26127</v>
      </c>
      <c r="D15344" s="1" t="s">
        <v>4698</v>
      </c>
      <c r="E15344" s="1" t="s">
        <v>6587</v>
      </c>
      <c r="F15344" s="1" t="s">
        <v>6588</v>
      </c>
      <c r="G15344" s="1" t="s">
        <v>17</v>
      </c>
      <c r="H15344" s="1">
        <v>45.0</v>
      </c>
      <c r="I15344" s="3">
        <v>44242.25</v>
      </c>
      <c r="J15344" s="1">
        <v>0.0</v>
      </c>
      <c r="K15344" s="1" t="s">
        <v>159</v>
      </c>
      <c r="L15344" s="1" t="s">
        <v>495</v>
      </c>
      <c r="M15344" s="3">
        <v>44242.28224216435</v>
      </c>
    </row>
    <row r="15345">
      <c r="A15345" s="1">
        <v>15343.0</v>
      </c>
      <c r="B15345" s="1" t="s">
        <v>119</v>
      </c>
      <c r="C15345" s="1" t="s">
        <v>26128</v>
      </c>
      <c r="D15345" s="1" t="s">
        <v>37</v>
      </c>
      <c r="E15345" s="1" t="s">
        <v>26129</v>
      </c>
      <c r="F15345" s="1" t="s">
        <v>123</v>
      </c>
      <c r="G15345" s="1" t="s">
        <v>39</v>
      </c>
      <c r="H15345" s="1">
        <v>45.0</v>
      </c>
      <c r="I15345" s="3">
        <v>44237.229166666664</v>
      </c>
      <c r="J15345" s="1">
        <v>2.12574189534818</v>
      </c>
      <c r="K15345" s="1" t="s">
        <v>18</v>
      </c>
      <c r="M15345" s="3">
        <v>44237.25614005787</v>
      </c>
    </row>
    <row r="15346">
      <c r="A15346" s="1">
        <v>15344.0</v>
      </c>
      <c r="B15346" s="1" t="s">
        <v>114</v>
      </c>
      <c r="C15346" s="1" t="s">
        <v>26130</v>
      </c>
      <c r="D15346" s="1" t="s">
        <v>305</v>
      </c>
      <c r="E15346" s="1" t="s">
        <v>16293</v>
      </c>
      <c r="F15346" s="1" t="s">
        <v>118</v>
      </c>
      <c r="G15346" s="1" t="s">
        <v>17</v>
      </c>
      <c r="H15346" s="1">
        <v>45.0</v>
      </c>
      <c r="I15346" s="3">
        <v>44006.510416666664</v>
      </c>
      <c r="J15346" s="1">
        <v>0.992782556141916</v>
      </c>
      <c r="K15346" s="1" t="s">
        <v>24</v>
      </c>
      <c r="L15346" s="1" t="s">
        <v>1006</v>
      </c>
      <c r="M15346" s="3">
        <v>44006.54468599537</v>
      </c>
    </row>
    <row r="15347">
      <c r="A15347" s="1">
        <v>15345.0</v>
      </c>
      <c r="B15347" s="1" t="s">
        <v>1516</v>
      </c>
      <c r="C15347" s="1" t="s">
        <v>26131</v>
      </c>
      <c r="D15347" s="1" t="s">
        <v>211</v>
      </c>
      <c r="E15347" s="1" t="s">
        <v>26132</v>
      </c>
      <c r="F15347" s="1" t="s">
        <v>1519</v>
      </c>
      <c r="G15347" s="1" t="s">
        <v>39</v>
      </c>
      <c r="H15347" s="1">
        <v>45.0</v>
      </c>
      <c r="I15347" s="3">
        <v>44062.625</v>
      </c>
      <c r="J15347" s="1">
        <v>4.20986862559798</v>
      </c>
      <c r="K15347" s="1" t="s">
        <v>689</v>
      </c>
      <c r="M15347" s="3">
        <v>44062.65615003472</v>
      </c>
    </row>
    <row r="15348">
      <c r="A15348" s="1">
        <v>15346.0</v>
      </c>
      <c r="B15348" s="1" t="s">
        <v>184</v>
      </c>
      <c r="C15348" s="1" t="s">
        <v>26133</v>
      </c>
      <c r="D15348" s="1" t="s">
        <v>1297</v>
      </c>
      <c r="E15348" s="1" t="s">
        <v>7849</v>
      </c>
      <c r="F15348" s="1" t="s">
        <v>187</v>
      </c>
      <c r="G15348" s="1" t="s">
        <v>17</v>
      </c>
      <c r="H15348" s="1">
        <v>45.0</v>
      </c>
      <c r="I15348" s="3">
        <v>43861.375</v>
      </c>
      <c r="J15348" s="1">
        <v>1.57288907164534</v>
      </c>
      <c r="K15348" s="1" t="s">
        <v>24</v>
      </c>
      <c r="M15348" s="3">
        <v>43861.368837615744</v>
      </c>
    </row>
    <row r="15349">
      <c r="A15349" s="1">
        <v>15347.0</v>
      </c>
      <c r="B15349" s="1" t="s">
        <v>12</v>
      </c>
      <c r="C15349" s="1" t="s">
        <v>26134</v>
      </c>
      <c r="D15349" s="1" t="s">
        <v>3708</v>
      </c>
      <c r="E15349" s="1" t="s">
        <v>946</v>
      </c>
      <c r="F15349" s="1" t="s">
        <v>16</v>
      </c>
      <c r="G15349" s="1" t="s">
        <v>17</v>
      </c>
      <c r="H15349" s="1">
        <v>45.0</v>
      </c>
      <c r="I15349" s="3">
        <v>43761.625</v>
      </c>
      <c r="J15349" s="1">
        <v>0.267249519228414</v>
      </c>
      <c r="K15349" s="1" t="s">
        <v>18</v>
      </c>
      <c r="M15349" s="3">
        <v>43761.67235853009</v>
      </c>
    </row>
    <row r="15350">
      <c r="A15350" s="1">
        <v>15348.0</v>
      </c>
      <c r="B15350" s="1" t="s">
        <v>303</v>
      </c>
      <c r="C15350" s="1" t="s">
        <v>26135</v>
      </c>
      <c r="D15350" s="1" t="s">
        <v>305</v>
      </c>
      <c r="E15350" s="1" t="s">
        <v>5127</v>
      </c>
      <c r="F15350" s="1" t="s">
        <v>307</v>
      </c>
      <c r="G15350" s="1" t="s">
        <v>17</v>
      </c>
      <c r="H15350" s="1">
        <v>45.0</v>
      </c>
      <c r="I15350" s="3">
        <v>44174.625</v>
      </c>
      <c r="J15350" s="1">
        <v>1.54472433812729</v>
      </c>
      <c r="K15350" s="1" t="s">
        <v>24</v>
      </c>
      <c r="M15350" s="3">
        <v>44174.66507834491</v>
      </c>
    </row>
    <row r="15351">
      <c r="A15351" s="1">
        <v>15349.0</v>
      </c>
      <c r="B15351" s="1" t="s">
        <v>7834</v>
      </c>
      <c r="C15351" s="1" t="s">
        <v>26136</v>
      </c>
      <c r="D15351" s="1" t="s">
        <v>182</v>
      </c>
      <c r="E15351" s="1" t="s">
        <v>26137</v>
      </c>
      <c r="F15351" s="1" t="s">
        <v>7838</v>
      </c>
      <c r="G15351" s="1" t="s">
        <v>39</v>
      </c>
      <c r="H15351" s="1">
        <v>45.0</v>
      </c>
      <c r="I15351" s="3">
        <v>44032.5</v>
      </c>
      <c r="J15351" s="1">
        <v>3.30821537512682</v>
      </c>
      <c r="K15351" s="1" t="s">
        <v>46</v>
      </c>
      <c r="L15351" s="1" t="s">
        <v>47</v>
      </c>
      <c r="M15351" s="3">
        <v>44032.53406210648</v>
      </c>
    </row>
    <row r="15352">
      <c r="A15352" s="1">
        <v>15350.0</v>
      </c>
      <c r="B15352" s="1" t="s">
        <v>119</v>
      </c>
      <c r="C15352" s="1" t="s">
        <v>26138</v>
      </c>
      <c r="D15352" s="1" t="s">
        <v>1988</v>
      </c>
      <c r="E15352" s="1" t="s">
        <v>26139</v>
      </c>
      <c r="F15352" s="1" t="s">
        <v>123</v>
      </c>
      <c r="G15352" s="1" t="s">
        <v>89</v>
      </c>
      <c r="H15352" s="1">
        <v>45.0</v>
      </c>
      <c r="I15352" s="3">
        <v>43905.58548297454</v>
      </c>
      <c r="J15352" s="1">
        <v>0.902128038034134</v>
      </c>
      <c r="K15352" s="1" t="s">
        <v>18</v>
      </c>
      <c r="M15352" s="3">
        <v>43905.58607875</v>
      </c>
    </row>
    <row r="15353">
      <c r="A15353" s="1">
        <v>15351.0</v>
      </c>
      <c r="B15353" s="1" t="s">
        <v>7108</v>
      </c>
      <c r="C15353" s="1" t="s">
        <v>26140</v>
      </c>
      <c r="D15353" s="1" t="s">
        <v>13123</v>
      </c>
      <c r="E15353" s="1" t="s">
        <v>26141</v>
      </c>
      <c r="F15353" s="1" t="s">
        <v>7111</v>
      </c>
      <c r="G15353" s="1" t="s">
        <v>39</v>
      </c>
      <c r="H15353" s="1">
        <v>45.0</v>
      </c>
      <c r="I15353" s="3">
        <v>43628.625</v>
      </c>
      <c r="J15353" s="1">
        <v>0.897290537159608</v>
      </c>
      <c r="K15353" s="1" t="s">
        <v>24</v>
      </c>
      <c r="M15353" s="3">
        <v>43628.681797847225</v>
      </c>
    </row>
    <row r="15354">
      <c r="A15354" s="1">
        <v>15352.0</v>
      </c>
      <c r="B15354" s="1" t="s">
        <v>520</v>
      </c>
      <c r="C15354" s="1" t="s">
        <v>26142</v>
      </c>
      <c r="D15354" s="1" t="s">
        <v>503</v>
      </c>
      <c r="E15354" s="1" t="s">
        <v>523</v>
      </c>
      <c r="F15354" s="1" t="s">
        <v>524</v>
      </c>
      <c r="G15354" s="1" t="s">
        <v>35</v>
      </c>
      <c r="H15354" s="1">
        <v>45.0</v>
      </c>
      <c r="I15354" s="3">
        <v>43738.291666666664</v>
      </c>
      <c r="J15354" s="1">
        <v>1.66353668317626</v>
      </c>
      <c r="K15354" s="1" t="s">
        <v>46</v>
      </c>
      <c r="M15354" s="3">
        <v>43738.32911565972</v>
      </c>
    </row>
    <row r="15355">
      <c r="A15355" s="1">
        <v>15353.0</v>
      </c>
      <c r="B15355" s="1" t="s">
        <v>4389</v>
      </c>
      <c r="C15355" s="1" t="s">
        <v>26143</v>
      </c>
      <c r="D15355" s="1" t="s">
        <v>3821</v>
      </c>
      <c r="E15355" s="1" t="s">
        <v>26144</v>
      </c>
      <c r="F15355" s="1" t="s">
        <v>4393</v>
      </c>
      <c r="G15355" s="1" t="s">
        <v>89</v>
      </c>
      <c r="H15355" s="1">
        <v>45.0</v>
      </c>
      <c r="I15355" s="3">
        <v>44210.64774796296</v>
      </c>
      <c r="J15355" s="1">
        <v>2.6291102470888</v>
      </c>
      <c r="K15355" s="1" t="s">
        <v>18</v>
      </c>
      <c r="M15355" s="3">
        <v>44210.671982280095</v>
      </c>
    </row>
    <row r="15356">
      <c r="A15356" s="1">
        <v>15354.0</v>
      </c>
      <c r="B15356" s="1" t="s">
        <v>168</v>
      </c>
      <c r="C15356" s="1" t="s">
        <v>26145</v>
      </c>
      <c r="D15356" s="1" t="s">
        <v>163</v>
      </c>
      <c r="E15356" s="1" t="s">
        <v>170</v>
      </c>
      <c r="F15356" s="1" t="s">
        <v>171</v>
      </c>
      <c r="G15356" s="1" t="s">
        <v>17</v>
      </c>
      <c r="H15356" s="1">
        <v>45.0</v>
      </c>
      <c r="I15356" s="3">
        <v>43837.208333333336</v>
      </c>
      <c r="J15356" s="1">
        <v>0.908991320957604</v>
      </c>
      <c r="K15356" s="1" t="s">
        <v>166</v>
      </c>
      <c r="M15356" s="3">
        <v>43837.26185314815</v>
      </c>
    </row>
    <row r="15357">
      <c r="A15357" s="1">
        <v>15355.0</v>
      </c>
      <c r="B15357" s="1" t="s">
        <v>282</v>
      </c>
      <c r="C15357" s="1" t="s">
        <v>26146</v>
      </c>
      <c r="D15357" s="1" t="s">
        <v>284</v>
      </c>
      <c r="E15357" s="1" t="s">
        <v>713</v>
      </c>
      <c r="F15357" s="1" t="s">
        <v>286</v>
      </c>
      <c r="G15357" s="1" t="s">
        <v>35</v>
      </c>
      <c r="H15357" s="1">
        <v>45.0</v>
      </c>
      <c r="I15357" s="3">
        <v>44159.229166666664</v>
      </c>
      <c r="J15357" s="1">
        <v>1.34832822776355</v>
      </c>
      <c r="K15357" s="1" t="s">
        <v>218</v>
      </c>
      <c r="L15357" s="1" t="s">
        <v>287</v>
      </c>
      <c r="M15357" s="3">
        <v>44159.25201457176</v>
      </c>
    </row>
    <row r="15358">
      <c r="A15358" s="1">
        <v>15356.0</v>
      </c>
      <c r="B15358" s="1" t="s">
        <v>459</v>
      </c>
      <c r="C15358" s="1" t="s">
        <v>26147</v>
      </c>
      <c r="D15358" s="1" t="s">
        <v>461</v>
      </c>
      <c r="E15358" s="1" t="s">
        <v>6948</v>
      </c>
      <c r="F15358" s="1" t="s">
        <v>463</v>
      </c>
      <c r="G15358" s="1" t="s">
        <v>17</v>
      </c>
      <c r="H15358" s="1">
        <v>45.0</v>
      </c>
      <c r="I15358" s="3">
        <v>44208.25</v>
      </c>
      <c r="J15358" s="1">
        <v>2.15890806462826</v>
      </c>
      <c r="K15358" s="1" t="s">
        <v>24</v>
      </c>
      <c r="L15358" s="1" t="s">
        <v>464</v>
      </c>
      <c r="M15358" s="3">
        <v>44208.403194224535</v>
      </c>
    </row>
    <row r="15359">
      <c r="A15359" s="1">
        <v>15357.0</v>
      </c>
      <c r="B15359" s="1" t="s">
        <v>8049</v>
      </c>
      <c r="C15359" s="1" t="s">
        <v>26148</v>
      </c>
      <c r="D15359" s="1" t="s">
        <v>2359</v>
      </c>
      <c r="E15359" s="1" t="s">
        <v>8051</v>
      </c>
      <c r="F15359" s="1" t="s">
        <v>8052</v>
      </c>
      <c r="G15359" s="1" t="s">
        <v>17</v>
      </c>
      <c r="H15359" s="1">
        <v>45.0</v>
      </c>
      <c r="I15359" s="3">
        <v>44153.604166666664</v>
      </c>
      <c r="J15359" s="1">
        <v>11.8723201098677</v>
      </c>
      <c r="K15359" s="1" t="s">
        <v>18</v>
      </c>
      <c r="M15359" s="3">
        <v>44153.63563444444</v>
      </c>
    </row>
    <row r="15360">
      <c r="A15360" s="1">
        <v>15358.0</v>
      </c>
      <c r="B15360" s="1" t="s">
        <v>5796</v>
      </c>
      <c r="C15360" s="1" t="s">
        <v>26149</v>
      </c>
      <c r="D15360" s="1" t="s">
        <v>2639</v>
      </c>
      <c r="E15360" s="1" t="s">
        <v>5798</v>
      </c>
      <c r="F15360" s="1" t="s">
        <v>5799</v>
      </c>
      <c r="G15360" s="1" t="s">
        <v>17</v>
      </c>
      <c r="H15360" s="1">
        <v>45.0</v>
      </c>
      <c r="I15360" s="3">
        <v>43868.625</v>
      </c>
      <c r="J15360" s="1">
        <v>1.04407899464247</v>
      </c>
      <c r="K15360" s="1" t="s">
        <v>18</v>
      </c>
      <c r="M15360" s="3">
        <v>43868.678915752316</v>
      </c>
    </row>
    <row r="15361">
      <c r="A15361" s="1">
        <v>15359.0</v>
      </c>
      <c r="B15361" s="1" t="s">
        <v>141</v>
      </c>
      <c r="C15361" s="1" t="s">
        <v>26150</v>
      </c>
      <c r="D15361" s="1" t="s">
        <v>14</v>
      </c>
      <c r="E15361" s="1" t="s">
        <v>26151</v>
      </c>
      <c r="F15361" s="1" t="s">
        <v>175</v>
      </c>
      <c r="G15361" s="1" t="s">
        <v>89</v>
      </c>
      <c r="H15361" s="1">
        <v>45.0</v>
      </c>
      <c r="I15361" s="3">
        <v>44121.4019996412</v>
      </c>
      <c r="J15361" s="1">
        <v>2.45737770884482</v>
      </c>
      <c r="K15361" s="1" t="s">
        <v>46</v>
      </c>
      <c r="M15361" s="3">
        <v>44121.43750622685</v>
      </c>
    </row>
    <row r="15362">
      <c r="A15362" s="1">
        <v>15360.0</v>
      </c>
      <c r="B15362" s="1" t="s">
        <v>2372</v>
      </c>
      <c r="C15362" s="1" t="s">
        <v>26152</v>
      </c>
      <c r="D15362" s="1" t="s">
        <v>4845</v>
      </c>
      <c r="E15362" s="1" t="s">
        <v>21076</v>
      </c>
      <c r="F15362" s="1" t="s">
        <v>2375</v>
      </c>
      <c r="G15362" s="1" t="s">
        <v>17</v>
      </c>
      <c r="H15362" s="1">
        <v>45.0</v>
      </c>
      <c r="I15362" s="3">
        <v>44160.458333333336</v>
      </c>
      <c r="J15362" s="1">
        <v>5.11989535660349</v>
      </c>
      <c r="K15362" s="1" t="s">
        <v>46</v>
      </c>
      <c r="M15362" s="3">
        <v>44160.498640694444</v>
      </c>
    </row>
    <row r="15363">
      <c r="A15363" s="1">
        <v>15361.0</v>
      </c>
      <c r="B15363" s="1" t="s">
        <v>303</v>
      </c>
      <c r="C15363" s="1" t="s">
        <v>26153</v>
      </c>
      <c r="D15363" s="1" t="s">
        <v>305</v>
      </c>
      <c r="E15363" s="1" t="s">
        <v>3493</v>
      </c>
      <c r="F15363" s="1" t="s">
        <v>307</v>
      </c>
      <c r="G15363" s="1" t="s">
        <v>17</v>
      </c>
      <c r="H15363" s="1">
        <v>45.0</v>
      </c>
      <c r="I15363" s="3">
        <v>44145.416666666664</v>
      </c>
      <c r="J15363" s="1">
        <v>1.81779683109782</v>
      </c>
      <c r="K15363" s="1" t="s">
        <v>24</v>
      </c>
      <c r="M15363" s="3">
        <v>44145.44509394676</v>
      </c>
    </row>
    <row r="15364">
      <c r="A15364" s="1">
        <v>15362.0</v>
      </c>
      <c r="B15364" s="1" t="s">
        <v>1920</v>
      </c>
      <c r="C15364" s="1" t="s">
        <v>26154</v>
      </c>
      <c r="D15364" s="1" t="s">
        <v>99</v>
      </c>
      <c r="E15364" s="1" t="s">
        <v>26155</v>
      </c>
      <c r="F15364" s="1" t="s">
        <v>1923</v>
      </c>
      <c r="G15364" s="1" t="s">
        <v>39</v>
      </c>
      <c r="H15364" s="1">
        <v>45.0</v>
      </c>
      <c r="I15364" s="3">
        <v>43834.75</v>
      </c>
      <c r="J15364" s="1">
        <v>2.45757354843599</v>
      </c>
      <c r="K15364" s="1" t="s">
        <v>218</v>
      </c>
      <c r="M15364" s="3">
        <v>43834.779226053244</v>
      </c>
    </row>
    <row r="15365">
      <c r="A15365" s="1">
        <v>15363.0</v>
      </c>
      <c r="B15365" s="1" t="s">
        <v>425</v>
      </c>
      <c r="C15365" s="1" t="s">
        <v>26156</v>
      </c>
      <c r="D15365" s="1" t="s">
        <v>21</v>
      </c>
      <c r="E15365" s="1" t="s">
        <v>9177</v>
      </c>
      <c r="F15365" s="1" t="s">
        <v>428</v>
      </c>
      <c r="G15365" s="1" t="s">
        <v>35</v>
      </c>
      <c r="H15365" s="1">
        <v>45.0</v>
      </c>
      <c r="I15365" s="3">
        <v>44230.25</v>
      </c>
      <c r="J15365" s="1">
        <v>1.97497021242592</v>
      </c>
      <c r="K15365" s="1" t="s">
        <v>24</v>
      </c>
      <c r="M15365" s="3">
        <v>44230.28579722222</v>
      </c>
    </row>
    <row r="15366">
      <c r="A15366" s="1">
        <v>15364.0</v>
      </c>
      <c r="B15366" s="1" t="s">
        <v>953</v>
      </c>
      <c r="C15366" s="1" t="s">
        <v>26157</v>
      </c>
      <c r="D15366" s="1" t="s">
        <v>925</v>
      </c>
      <c r="E15366" s="1" t="s">
        <v>5950</v>
      </c>
      <c r="F15366" s="1" t="s">
        <v>1040</v>
      </c>
      <c r="G15366" s="1" t="s">
        <v>17</v>
      </c>
      <c r="H15366" s="1">
        <v>45.0</v>
      </c>
      <c r="I15366" s="3">
        <v>43880.166666666664</v>
      </c>
      <c r="J15366" s="1">
        <v>2.58851169881899</v>
      </c>
      <c r="K15366" s="1" t="s">
        <v>18</v>
      </c>
      <c r="M15366" s="3">
        <v>43880.19727712963</v>
      </c>
    </row>
    <row r="15367">
      <c r="A15367" s="1">
        <v>15365.0</v>
      </c>
      <c r="B15367" s="1" t="s">
        <v>1800</v>
      </c>
      <c r="C15367" s="1" t="s">
        <v>26158</v>
      </c>
      <c r="D15367" s="1" t="s">
        <v>1802</v>
      </c>
      <c r="E15367" s="1" t="s">
        <v>26159</v>
      </c>
      <c r="F15367" s="1" t="s">
        <v>1804</v>
      </c>
      <c r="G15367" s="1" t="s">
        <v>17</v>
      </c>
      <c r="H15367" s="1">
        <v>45.0</v>
      </c>
      <c r="I15367" s="3">
        <v>43902.25</v>
      </c>
      <c r="J15367" s="1">
        <v>1.3002285723993</v>
      </c>
      <c r="K15367" s="1" t="s">
        <v>83</v>
      </c>
      <c r="M15367" s="3">
        <v>43902.303489756945</v>
      </c>
    </row>
    <row r="15368">
      <c r="A15368" s="1">
        <v>15366.0</v>
      </c>
      <c r="B15368" s="1" t="s">
        <v>4988</v>
      </c>
      <c r="C15368" s="1" t="s">
        <v>26160</v>
      </c>
      <c r="D15368" s="1" t="s">
        <v>3138</v>
      </c>
      <c r="E15368" s="1" t="s">
        <v>13190</v>
      </c>
      <c r="F15368" s="1" t="s">
        <v>4991</v>
      </c>
      <c r="G15368" s="1" t="s">
        <v>17</v>
      </c>
      <c r="H15368" s="1">
        <v>45.0</v>
      </c>
      <c r="I15368" s="3">
        <v>43822.583333333336</v>
      </c>
      <c r="J15368" s="1">
        <v>3.52098769034514</v>
      </c>
      <c r="K15368" s="1" t="s">
        <v>62</v>
      </c>
      <c r="M15368" s="3">
        <v>43822.59379225694</v>
      </c>
    </row>
    <row r="15369">
      <c r="A15369" s="1">
        <v>15367.0</v>
      </c>
      <c r="B15369" s="1" t="s">
        <v>684</v>
      </c>
      <c r="C15369" s="1" t="s">
        <v>26161</v>
      </c>
      <c r="D15369" s="1" t="s">
        <v>686</v>
      </c>
      <c r="E15369" s="1" t="s">
        <v>6066</v>
      </c>
      <c r="F15369" s="1" t="s">
        <v>688</v>
      </c>
      <c r="G15369" s="1" t="s">
        <v>17</v>
      </c>
      <c r="H15369" s="1">
        <v>45.0</v>
      </c>
      <c r="I15369" s="3">
        <v>44181.395833333336</v>
      </c>
      <c r="J15369" s="1">
        <v>1.09195549270612</v>
      </c>
      <c r="K15369" s="1" t="s">
        <v>689</v>
      </c>
      <c r="L15369" s="1" t="s">
        <v>690</v>
      </c>
      <c r="M15369" s="3">
        <v>44181.42710472222</v>
      </c>
    </row>
    <row r="15370">
      <c r="A15370" s="1">
        <v>15368.0</v>
      </c>
      <c r="B15370" s="1" t="s">
        <v>1872</v>
      </c>
      <c r="C15370" s="1" t="s">
        <v>26162</v>
      </c>
      <c r="D15370" s="1" t="s">
        <v>1874</v>
      </c>
      <c r="E15370" s="1" t="s">
        <v>5060</v>
      </c>
      <c r="F15370" s="1" t="s">
        <v>1876</v>
      </c>
      <c r="G15370" s="1" t="s">
        <v>35</v>
      </c>
      <c r="H15370" s="1">
        <v>45.0</v>
      </c>
      <c r="I15370" s="3">
        <v>44245.5</v>
      </c>
      <c r="J15370" s="1">
        <v>2.943034639121</v>
      </c>
      <c r="K15370" s="1" t="s">
        <v>24</v>
      </c>
      <c r="L15370" s="1" t="s">
        <v>406</v>
      </c>
      <c r="M15370" s="3">
        <v>44245.51161619213</v>
      </c>
    </row>
    <row r="15371">
      <c r="A15371" s="1">
        <v>15369.0</v>
      </c>
      <c r="B15371" s="1" t="s">
        <v>501</v>
      </c>
      <c r="C15371" s="1" t="s">
        <v>26163</v>
      </c>
      <c r="D15371" s="1" t="s">
        <v>503</v>
      </c>
      <c r="E15371" s="1" t="s">
        <v>26164</v>
      </c>
      <c r="F15371" s="1" t="s">
        <v>505</v>
      </c>
      <c r="G15371" s="1" t="s">
        <v>39</v>
      </c>
      <c r="H15371" s="1">
        <v>45.0</v>
      </c>
      <c r="I15371" s="3">
        <v>44012.541666666664</v>
      </c>
      <c r="J15371" s="1">
        <v>0.0</v>
      </c>
      <c r="K15371" s="1" t="s">
        <v>18</v>
      </c>
      <c r="M15371" s="3">
        <v>44012.54075233796</v>
      </c>
    </row>
    <row r="15372">
      <c r="A15372" s="1">
        <v>15370.0</v>
      </c>
      <c r="B15372" s="1" t="s">
        <v>26165</v>
      </c>
      <c r="C15372" s="1" t="s">
        <v>26166</v>
      </c>
      <c r="D15372" s="1" t="s">
        <v>707</v>
      </c>
      <c r="E15372" s="1" t="s">
        <v>26167</v>
      </c>
      <c r="F15372" s="1" t="s">
        <v>26168</v>
      </c>
      <c r="G15372" s="1" t="s">
        <v>39</v>
      </c>
      <c r="H15372" s="1">
        <v>45.0</v>
      </c>
      <c r="I15372" s="3">
        <v>43894.646527777775</v>
      </c>
      <c r="J15372" s="1">
        <v>0.649163668431324</v>
      </c>
      <c r="K15372" s="1" t="s">
        <v>159</v>
      </c>
      <c r="M15372" s="3">
        <v>43894.625432939814</v>
      </c>
    </row>
    <row r="15373">
      <c r="A15373" s="1">
        <v>15371.0</v>
      </c>
      <c r="B15373" s="1" t="s">
        <v>485</v>
      </c>
      <c r="C15373" s="1" t="s">
        <v>26169</v>
      </c>
      <c r="D15373" s="1" t="s">
        <v>1418</v>
      </c>
      <c r="E15373" s="1" t="s">
        <v>5164</v>
      </c>
      <c r="F15373" s="1" t="s">
        <v>489</v>
      </c>
      <c r="G15373" s="1" t="s">
        <v>17</v>
      </c>
      <c r="H15373" s="1">
        <v>45.0</v>
      </c>
      <c r="I15373" s="3">
        <v>43874.666666666664</v>
      </c>
      <c r="J15373" s="1">
        <v>0.734946883671686</v>
      </c>
      <c r="K15373" s="1" t="s">
        <v>166</v>
      </c>
      <c r="M15373" s="3">
        <v>43874.7179266088</v>
      </c>
    </row>
    <row r="15374">
      <c r="A15374" s="1">
        <v>15372.0</v>
      </c>
      <c r="B15374" s="1" t="s">
        <v>2662</v>
      </c>
      <c r="C15374" s="1" t="s">
        <v>26170</v>
      </c>
      <c r="D15374" s="1" t="s">
        <v>12947</v>
      </c>
      <c r="E15374" s="1" t="s">
        <v>26171</v>
      </c>
      <c r="F15374" s="1" t="s">
        <v>2666</v>
      </c>
      <c r="G15374" s="1" t="s">
        <v>39</v>
      </c>
      <c r="H15374" s="1">
        <v>45.0</v>
      </c>
      <c r="I15374" s="3">
        <v>44190.458333333336</v>
      </c>
      <c r="J15374" s="1">
        <v>3.22852922697925</v>
      </c>
      <c r="K15374" s="1" t="s">
        <v>83</v>
      </c>
      <c r="M15374" s="3">
        <v>44190.491932094905</v>
      </c>
    </row>
    <row r="15375">
      <c r="A15375" s="1">
        <v>15373.0</v>
      </c>
      <c r="B15375" s="1" t="s">
        <v>3602</v>
      </c>
      <c r="C15375" s="1" t="s">
        <v>26172</v>
      </c>
      <c r="D15375" s="1" t="s">
        <v>99</v>
      </c>
      <c r="E15375" s="1" t="s">
        <v>26173</v>
      </c>
      <c r="F15375" s="1" t="s">
        <v>3605</v>
      </c>
      <c r="G15375" s="1" t="s">
        <v>39</v>
      </c>
      <c r="H15375" s="1">
        <v>45.0</v>
      </c>
      <c r="I15375" s="3">
        <v>44201.1875</v>
      </c>
      <c r="J15375" s="1">
        <v>2.53893318528592</v>
      </c>
      <c r="K15375" s="1" t="s">
        <v>159</v>
      </c>
      <c r="M15375" s="3">
        <v>44201.222136412034</v>
      </c>
    </row>
    <row r="15376">
      <c r="A15376" s="1">
        <v>15374.0</v>
      </c>
      <c r="B15376" s="1" t="s">
        <v>124</v>
      </c>
      <c r="C15376" s="1" t="s">
        <v>26174</v>
      </c>
      <c r="D15376" s="1" t="s">
        <v>1494</v>
      </c>
      <c r="E15376" s="1" t="s">
        <v>2133</v>
      </c>
      <c r="F15376" s="1" t="s">
        <v>128</v>
      </c>
      <c r="G15376" s="1" t="s">
        <v>17</v>
      </c>
      <c r="H15376" s="1">
        <v>45.0</v>
      </c>
      <c r="I15376" s="3">
        <v>44096.4375</v>
      </c>
      <c r="J15376" s="1">
        <v>1.50387641557036</v>
      </c>
      <c r="K15376" s="1" t="s">
        <v>62</v>
      </c>
      <c r="L15376" s="1" t="s">
        <v>129</v>
      </c>
      <c r="M15376" s="3">
        <v>44096.48546341435</v>
      </c>
    </row>
    <row r="15377">
      <c r="A15377" s="1">
        <v>15375.0</v>
      </c>
      <c r="B15377" s="1" t="s">
        <v>2766</v>
      </c>
      <c r="C15377" s="1" t="s">
        <v>26175</v>
      </c>
      <c r="D15377" s="1" t="s">
        <v>3158</v>
      </c>
      <c r="E15377" s="1" t="s">
        <v>7186</v>
      </c>
      <c r="F15377" s="1" t="s">
        <v>2770</v>
      </c>
      <c r="G15377" s="1" t="s">
        <v>35</v>
      </c>
      <c r="H15377" s="1">
        <v>45.0</v>
      </c>
      <c r="I15377" s="3">
        <v>44203.583333333336</v>
      </c>
      <c r="J15377" s="1">
        <v>1.94179703693606</v>
      </c>
      <c r="K15377" s="1" t="s">
        <v>62</v>
      </c>
      <c r="L15377" s="1" t="s">
        <v>2771</v>
      </c>
      <c r="M15377" s="3">
        <v>44203.61488347222</v>
      </c>
    </row>
    <row r="15378">
      <c r="A15378" s="1">
        <v>15376.0</v>
      </c>
      <c r="B15378" s="1" t="s">
        <v>119</v>
      </c>
      <c r="C15378" s="1" t="s">
        <v>26176</v>
      </c>
      <c r="D15378" s="1" t="s">
        <v>248</v>
      </c>
      <c r="E15378" s="1" t="s">
        <v>26177</v>
      </c>
      <c r="F15378" s="1" t="s">
        <v>123</v>
      </c>
      <c r="G15378" s="1" t="s">
        <v>39</v>
      </c>
      <c r="H15378" s="1">
        <v>45.0</v>
      </c>
      <c r="I15378" s="3">
        <v>43871.625</v>
      </c>
      <c r="J15378" s="1">
        <v>2.40334101884359</v>
      </c>
      <c r="K15378" s="1" t="s">
        <v>18</v>
      </c>
      <c r="M15378" s="3">
        <v>43871.655767372686</v>
      </c>
    </row>
    <row r="15379">
      <c r="A15379" s="1">
        <v>15377.0</v>
      </c>
      <c r="B15379" s="1" t="s">
        <v>18627</v>
      </c>
      <c r="C15379" s="1" t="s">
        <v>26178</v>
      </c>
      <c r="D15379" s="1" t="s">
        <v>818</v>
      </c>
      <c r="E15379" s="1" t="s">
        <v>26179</v>
      </c>
      <c r="F15379" s="1" t="s">
        <v>18630</v>
      </c>
      <c r="G15379" s="1" t="s">
        <v>89</v>
      </c>
      <c r="H15379" s="1">
        <v>45.0</v>
      </c>
      <c r="I15379" s="3">
        <v>44183.56132930556</v>
      </c>
      <c r="J15379" s="1">
        <v>3.49129954866079</v>
      </c>
      <c r="K15379" s="1" t="s">
        <v>56</v>
      </c>
      <c r="L15379" s="1" t="s">
        <v>18631</v>
      </c>
      <c r="M15379" s="3">
        <v>44183.58939233796</v>
      </c>
    </row>
    <row r="15380">
      <c r="A15380" s="1">
        <v>15378.0</v>
      </c>
      <c r="B15380" s="1" t="s">
        <v>5681</v>
      </c>
      <c r="C15380" s="1" t="s">
        <v>26180</v>
      </c>
      <c r="D15380" s="1" t="s">
        <v>2248</v>
      </c>
      <c r="E15380" s="1" t="s">
        <v>9110</v>
      </c>
      <c r="F15380" s="1" t="s">
        <v>5684</v>
      </c>
      <c r="G15380" s="1" t="s">
        <v>17</v>
      </c>
      <c r="H15380" s="1">
        <v>45.0</v>
      </c>
      <c r="I15380" s="3">
        <v>44167.291666666664</v>
      </c>
      <c r="J15380" s="1">
        <v>2.21164619821887</v>
      </c>
      <c r="K15380" s="1" t="s">
        <v>24</v>
      </c>
      <c r="L15380" s="1" t="s">
        <v>5685</v>
      </c>
      <c r="M15380" s="3">
        <v>44167.27110774306</v>
      </c>
    </row>
    <row r="15381">
      <c r="A15381" s="1">
        <v>15379.0</v>
      </c>
      <c r="B15381" s="1" t="s">
        <v>3028</v>
      </c>
      <c r="C15381" s="1" t="s">
        <v>26181</v>
      </c>
      <c r="D15381" s="1" t="s">
        <v>518</v>
      </c>
      <c r="E15381" s="1" t="s">
        <v>3030</v>
      </c>
      <c r="F15381" s="1" t="s">
        <v>3031</v>
      </c>
      <c r="G15381" s="1" t="s">
        <v>17</v>
      </c>
      <c r="H15381" s="1">
        <v>45.0</v>
      </c>
      <c r="I15381" s="3">
        <v>44000.291666666664</v>
      </c>
      <c r="J15381" s="1">
        <v>0.689962959551916</v>
      </c>
      <c r="K15381" s="1" t="s">
        <v>24</v>
      </c>
      <c r="L15381" s="1" t="s">
        <v>747</v>
      </c>
      <c r="M15381" s="3">
        <v>44000.32412217592</v>
      </c>
    </row>
    <row r="15382">
      <c r="A15382" s="1">
        <v>15380.0</v>
      </c>
      <c r="B15382" s="1" t="s">
        <v>3662</v>
      </c>
      <c r="C15382" s="1" t="s">
        <v>26182</v>
      </c>
      <c r="D15382" s="1" t="s">
        <v>321</v>
      </c>
      <c r="E15382" s="1" t="s">
        <v>6182</v>
      </c>
      <c r="F15382" s="1" t="s">
        <v>3665</v>
      </c>
      <c r="G15382" s="1" t="s">
        <v>35</v>
      </c>
      <c r="H15382" s="1">
        <v>45.0</v>
      </c>
      <c r="I15382" s="3">
        <v>44100.729166666664</v>
      </c>
      <c r="J15382" s="1">
        <v>1.48436066241697</v>
      </c>
      <c r="K15382" s="1" t="s">
        <v>24</v>
      </c>
      <c r="M15382" s="3">
        <v>44100.82986288195</v>
      </c>
    </row>
    <row r="15383">
      <c r="A15383" s="1">
        <v>15381.0</v>
      </c>
      <c r="B15383" s="1" t="s">
        <v>425</v>
      </c>
      <c r="C15383" s="1" t="s">
        <v>26183</v>
      </c>
      <c r="D15383" s="1" t="s">
        <v>326</v>
      </c>
      <c r="E15383" s="1" t="s">
        <v>923</v>
      </c>
      <c r="F15383" s="1" t="s">
        <v>428</v>
      </c>
      <c r="G15383" s="1" t="s">
        <v>17</v>
      </c>
      <c r="H15383" s="1">
        <v>45.0</v>
      </c>
      <c r="I15383" s="3">
        <v>44013.25</v>
      </c>
      <c r="J15383" s="1">
        <v>0.0</v>
      </c>
      <c r="K15383" s="1" t="s">
        <v>24</v>
      </c>
      <c r="M15383" s="3">
        <v>44013.41351171296</v>
      </c>
    </row>
    <row r="15384">
      <c r="A15384" s="1">
        <v>15382.0</v>
      </c>
      <c r="B15384" s="1" t="s">
        <v>1489</v>
      </c>
      <c r="C15384" s="1" t="s">
        <v>26184</v>
      </c>
      <c r="D15384" s="1" t="s">
        <v>818</v>
      </c>
      <c r="E15384" s="1" t="s">
        <v>1491</v>
      </c>
      <c r="F15384" s="1" t="s">
        <v>1492</v>
      </c>
      <c r="G15384" s="1" t="s">
        <v>35</v>
      </c>
      <c r="H15384" s="1">
        <v>45.0</v>
      </c>
      <c r="I15384" s="3">
        <v>44158.208333333336</v>
      </c>
      <c r="J15384" s="1">
        <v>3.46110996610382</v>
      </c>
      <c r="K15384" s="1" t="s">
        <v>18</v>
      </c>
      <c r="M15384" s="3">
        <v>44158.262354074075</v>
      </c>
    </row>
    <row r="15385">
      <c r="A15385" s="1">
        <v>15383.0</v>
      </c>
      <c r="B15385" s="1" t="s">
        <v>525</v>
      </c>
      <c r="C15385" s="1" t="s">
        <v>26185</v>
      </c>
      <c r="D15385" s="1" t="s">
        <v>10285</v>
      </c>
      <c r="E15385" s="1" t="s">
        <v>26186</v>
      </c>
      <c r="F15385" s="1" t="s">
        <v>529</v>
      </c>
      <c r="G15385" s="1" t="s">
        <v>39</v>
      </c>
      <c r="H15385" s="1">
        <v>45.0</v>
      </c>
      <c r="I15385" s="3">
        <v>44239.708333333336</v>
      </c>
      <c r="J15385" s="1">
        <v>1.49056801592489</v>
      </c>
      <c r="K15385" s="1" t="s">
        <v>56</v>
      </c>
      <c r="L15385" s="1" t="s">
        <v>1614</v>
      </c>
      <c r="M15385" s="3">
        <v>44239.76404509259</v>
      </c>
    </row>
    <row r="15386">
      <c r="A15386" s="1">
        <v>15384.0</v>
      </c>
      <c r="B15386" s="1" t="s">
        <v>501</v>
      </c>
      <c r="C15386" s="1" t="s">
        <v>26187</v>
      </c>
      <c r="D15386" s="1" t="s">
        <v>503</v>
      </c>
      <c r="E15386" s="1" t="s">
        <v>3720</v>
      </c>
      <c r="F15386" s="1" t="s">
        <v>505</v>
      </c>
      <c r="G15386" s="1" t="s">
        <v>17</v>
      </c>
      <c r="H15386" s="1">
        <v>45.0</v>
      </c>
      <c r="I15386" s="3">
        <v>43833.708333333336</v>
      </c>
      <c r="J15386" s="1">
        <v>0.0</v>
      </c>
      <c r="K15386" s="1" t="s">
        <v>18</v>
      </c>
      <c r="M15386" s="3">
        <v>43835.86299528935</v>
      </c>
    </row>
    <row r="15387">
      <c r="A15387" s="1">
        <v>15385.0</v>
      </c>
      <c r="B15387" s="1" t="s">
        <v>3616</v>
      </c>
      <c r="C15387" s="1" t="s">
        <v>26188</v>
      </c>
      <c r="D15387" s="1" t="s">
        <v>3618</v>
      </c>
      <c r="E15387" s="1" t="s">
        <v>5572</v>
      </c>
      <c r="F15387" s="1" t="s">
        <v>3620</v>
      </c>
      <c r="G15387" s="1" t="s">
        <v>17</v>
      </c>
      <c r="H15387" s="1">
        <v>45.0</v>
      </c>
      <c r="I15387" s="3">
        <v>43913.291666666664</v>
      </c>
      <c r="J15387" s="1">
        <v>0.42639994652333</v>
      </c>
      <c r="K15387" s="1" t="s">
        <v>24</v>
      </c>
      <c r="M15387" s="3">
        <v>43913.323859317126</v>
      </c>
    </row>
    <row r="15388">
      <c r="A15388" s="1">
        <v>15386.0</v>
      </c>
      <c r="B15388" s="1" t="s">
        <v>4873</v>
      </c>
      <c r="C15388" s="1" t="s">
        <v>26189</v>
      </c>
      <c r="D15388" s="1" t="s">
        <v>138</v>
      </c>
      <c r="E15388" s="1" t="s">
        <v>26190</v>
      </c>
      <c r="F15388" s="1" t="s">
        <v>4877</v>
      </c>
      <c r="G15388" s="1" t="s">
        <v>39</v>
      </c>
      <c r="H15388" s="1">
        <v>45.0</v>
      </c>
      <c r="I15388" s="3">
        <v>43957.59375</v>
      </c>
      <c r="J15388" s="1">
        <v>1.80557094020965</v>
      </c>
      <c r="K15388" s="1" t="s">
        <v>18</v>
      </c>
      <c r="M15388" s="3">
        <v>43957.617362233796</v>
      </c>
    </row>
    <row r="15389">
      <c r="A15389" s="1">
        <v>15387.0</v>
      </c>
      <c r="B15389" s="1" t="s">
        <v>536</v>
      </c>
      <c r="C15389" s="1" t="s">
        <v>26191</v>
      </c>
      <c r="D15389" s="1" t="s">
        <v>1255</v>
      </c>
      <c r="E15389" s="1" t="s">
        <v>3562</v>
      </c>
      <c r="F15389" s="1" t="s">
        <v>539</v>
      </c>
      <c r="G15389" s="1" t="s">
        <v>17</v>
      </c>
      <c r="H15389" s="1">
        <v>45.0</v>
      </c>
      <c r="I15389" s="3">
        <v>43819.791666666664</v>
      </c>
      <c r="J15389" s="1">
        <v>0.0</v>
      </c>
      <c r="K15389" s="1" t="s">
        <v>83</v>
      </c>
      <c r="M15389" s="3">
        <v>43819.950051238426</v>
      </c>
    </row>
    <row r="15390">
      <c r="A15390" s="1">
        <v>15388.0</v>
      </c>
      <c r="B15390" s="1" t="s">
        <v>582</v>
      </c>
      <c r="C15390" s="1" t="s">
        <v>26192</v>
      </c>
      <c r="D15390" s="1" t="s">
        <v>998</v>
      </c>
      <c r="E15390" s="1" t="s">
        <v>26193</v>
      </c>
      <c r="F15390" s="1" t="s">
        <v>586</v>
      </c>
      <c r="G15390" s="1" t="s">
        <v>89</v>
      </c>
      <c r="H15390" s="1">
        <v>45.0</v>
      </c>
      <c r="I15390" s="3">
        <v>43821.398114351854</v>
      </c>
      <c r="J15390" s="1">
        <v>1.63388250183207</v>
      </c>
      <c r="K15390" s="1" t="s">
        <v>24</v>
      </c>
      <c r="M15390" s="3">
        <v>43821.427325046294</v>
      </c>
    </row>
    <row r="15391">
      <c r="A15391" s="1">
        <v>15389.0</v>
      </c>
      <c r="B15391" s="1" t="s">
        <v>1315</v>
      </c>
      <c r="C15391" s="1" t="s">
        <v>26194</v>
      </c>
      <c r="D15391" s="1" t="s">
        <v>411</v>
      </c>
      <c r="E15391" s="1" t="s">
        <v>7975</v>
      </c>
      <c r="F15391" s="1" t="s">
        <v>1319</v>
      </c>
      <c r="G15391" s="1" t="s">
        <v>17</v>
      </c>
      <c r="H15391" s="1">
        <v>45.0</v>
      </c>
      <c r="I15391" s="3">
        <v>43830.333333333336</v>
      </c>
      <c r="J15391" s="1">
        <v>0.308620269332498</v>
      </c>
      <c r="K15391" s="1" t="s">
        <v>18</v>
      </c>
      <c r="M15391" s="3">
        <v>43830.369038564815</v>
      </c>
    </row>
    <row r="15392">
      <c r="A15392" s="1">
        <v>15390.0</v>
      </c>
      <c r="B15392" s="1" t="s">
        <v>953</v>
      </c>
      <c r="C15392" s="1" t="s">
        <v>26195</v>
      </c>
      <c r="D15392" s="1" t="s">
        <v>1243</v>
      </c>
      <c r="E15392" s="1" t="s">
        <v>3045</v>
      </c>
      <c r="F15392" s="1" t="s">
        <v>1040</v>
      </c>
      <c r="G15392" s="1" t="s">
        <v>17</v>
      </c>
      <c r="H15392" s="1">
        <v>45.0</v>
      </c>
      <c r="I15392" s="3">
        <v>43808.625</v>
      </c>
      <c r="J15392" s="1">
        <v>0.0</v>
      </c>
      <c r="K15392" s="1" t="s">
        <v>18</v>
      </c>
      <c r="M15392" s="3">
        <v>43809.78570900463</v>
      </c>
    </row>
    <row r="15393">
      <c r="A15393" s="1">
        <v>15391.0</v>
      </c>
      <c r="B15393" s="1" t="s">
        <v>97</v>
      </c>
      <c r="C15393" s="1" t="s">
        <v>26196</v>
      </c>
      <c r="D15393" s="1" t="s">
        <v>1446</v>
      </c>
      <c r="E15393" s="1" t="s">
        <v>26197</v>
      </c>
      <c r="F15393" s="1" t="s">
        <v>101</v>
      </c>
      <c r="G15393" s="1" t="s">
        <v>39</v>
      </c>
      <c r="H15393" s="1">
        <v>45.0</v>
      </c>
      <c r="I15393" s="3">
        <v>43986.354166666664</v>
      </c>
      <c r="J15393" s="1">
        <v>1.67171094029783</v>
      </c>
      <c r="K15393" s="1" t="s">
        <v>24</v>
      </c>
      <c r="M15393" s="3">
        <v>43986.37508886574</v>
      </c>
    </row>
    <row r="15394">
      <c r="A15394" s="1">
        <v>15392.0</v>
      </c>
      <c r="B15394" s="1" t="s">
        <v>303</v>
      </c>
      <c r="C15394" s="1" t="s">
        <v>26198</v>
      </c>
      <c r="D15394" s="1" t="s">
        <v>148</v>
      </c>
      <c r="E15394" s="1" t="s">
        <v>1782</v>
      </c>
      <c r="F15394" s="1" t="s">
        <v>307</v>
      </c>
      <c r="G15394" s="1" t="s">
        <v>17</v>
      </c>
      <c r="H15394" s="1">
        <v>45.0</v>
      </c>
      <c r="I15394" s="3">
        <v>43837.791666666664</v>
      </c>
      <c r="J15394" s="1">
        <v>1.90555359860766</v>
      </c>
      <c r="K15394" s="1" t="s">
        <v>24</v>
      </c>
      <c r="M15394" s="3">
        <v>43837.82380305556</v>
      </c>
    </row>
    <row r="15395">
      <c r="A15395" s="1">
        <v>15393.0</v>
      </c>
      <c r="B15395" s="1" t="s">
        <v>84</v>
      </c>
      <c r="C15395" s="1" t="s">
        <v>26199</v>
      </c>
      <c r="D15395" s="1" t="s">
        <v>80</v>
      </c>
      <c r="E15395" s="1" t="s">
        <v>4666</v>
      </c>
      <c r="F15395" s="1" t="s">
        <v>88</v>
      </c>
      <c r="G15395" s="1" t="s">
        <v>35</v>
      </c>
      <c r="H15395" s="1">
        <v>45.0</v>
      </c>
      <c r="I15395" s="3">
        <v>43774.625</v>
      </c>
      <c r="J15395" s="1">
        <v>0.143176383480459</v>
      </c>
      <c r="K15395" s="1" t="s">
        <v>83</v>
      </c>
      <c r="M15395" s="3">
        <v>43774.65700747685</v>
      </c>
    </row>
    <row r="15396">
      <c r="A15396" s="1">
        <v>15394.0</v>
      </c>
      <c r="B15396" s="1" t="s">
        <v>4657</v>
      </c>
      <c r="C15396" s="1" t="s">
        <v>26200</v>
      </c>
      <c r="D15396" s="1" t="s">
        <v>2464</v>
      </c>
      <c r="E15396" s="1" t="s">
        <v>4659</v>
      </c>
      <c r="F15396" s="1" t="s">
        <v>4660</v>
      </c>
      <c r="G15396" s="1" t="s">
        <v>17</v>
      </c>
      <c r="H15396" s="1">
        <v>45.0</v>
      </c>
      <c r="I15396" s="3">
        <v>44072.770833333336</v>
      </c>
      <c r="J15396" s="1">
        <v>0.577660881349927</v>
      </c>
      <c r="K15396" s="1" t="s">
        <v>56</v>
      </c>
      <c r="L15396" s="1" t="s">
        <v>3023</v>
      </c>
      <c r="M15396" s="3">
        <v>44072.72196511574</v>
      </c>
    </row>
    <row r="15397">
      <c r="A15397" s="1">
        <v>15395.0</v>
      </c>
      <c r="B15397" s="1" t="s">
        <v>2203</v>
      </c>
      <c r="C15397" s="1" t="s">
        <v>26201</v>
      </c>
      <c r="D15397" s="1" t="s">
        <v>1381</v>
      </c>
      <c r="E15397" s="1" t="s">
        <v>2205</v>
      </c>
      <c r="F15397" s="1" t="s">
        <v>2206</v>
      </c>
      <c r="G15397" s="1" t="s">
        <v>35</v>
      </c>
      <c r="H15397" s="1">
        <v>45.0</v>
      </c>
      <c r="I15397" s="3">
        <v>44176.208333333336</v>
      </c>
      <c r="J15397" s="1">
        <v>4.2409135075211</v>
      </c>
      <c r="K15397" s="1" t="s">
        <v>46</v>
      </c>
      <c r="L15397" s="1" t="s">
        <v>2207</v>
      </c>
      <c r="M15397" s="3">
        <v>44176.24876028935</v>
      </c>
    </row>
    <row r="15398">
      <c r="A15398" s="1">
        <v>15396.0</v>
      </c>
      <c r="B15398" s="1" t="s">
        <v>1731</v>
      </c>
      <c r="C15398" s="1" t="s">
        <v>26202</v>
      </c>
      <c r="D15398" s="1" t="s">
        <v>813</v>
      </c>
      <c r="E15398" s="1" t="s">
        <v>3997</v>
      </c>
      <c r="F15398" s="1" t="s">
        <v>1734</v>
      </c>
      <c r="G15398" s="1" t="s">
        <v>17</v>
      </c>
      <c r="H15398" s="1">
        <v>45.0</v>
      </c>
      <c r="I15398" s="3">
        <v>43753.625</v>
      </c>
      <c r="J15398" s="1">
        <v>0.297000867936107</v>
      </c>
      <c r="K15398" s="1" t="s">
        <v>18</v>
      </c>
      <c r="M15398" s="3">
        <v>43753.623525208335</v>
      </c>
    </row>
    <row r="15399">
      <c r="A15399" s="1">
        <v>15397.0</v>
      </c>
      <c r="B15399" s="1" t="s">
        <v>4594</v>
      </c>
      <c r="C15399" s="1" t="s">
        <v>26203</v>
      </c>
      <c r="D15399" s="1" t="s">
        <v>21</v>
      </c>
      <c r="E15399" s="1" t="s">
        <v>4596</v>
      </c>
      <c r="F15399" s="1" t="s">
        <v>4597</v>
      </c>
      <c r="G15399" s="1" t="s">
        <v>35</v>
      </c>
      <c r="H15399" s="1">
        <v>45.0</v>
      </c>
      <c r="I15399" s="3">
        <v>43878.208333333336</v>
      </c>
      <c r="J15399" s="1">
        <v>2.22460074729455</v>
      </c>
      <c r="K15399" s="1" t="s">
        <v>24</v>
      </c>
      <c r="M15399" s="3">
        <v>43878.24168925926</v>
      </c>
    </row>
    <row r="15400">
      <c r="A15400" s="1">
        <v>15398.0</v>
      </c>
      <c r="B15400" s="1" t="s">
        <v>6998</v>
      </c>
      <c r="C15400" s="1" t="s">
        <v>26204</v>
      </c>
      <c r="D15400" s="1" t="s">
        <v>1363</v>
      </c>
      <c r="E15400" s="1" t="s">
        <v>14837</v>
      </c>
      <c r="F15400" s="1" t="s">
        <v>7002</v>
      </c>
      <c r="G15400" s="1" t="s">
        <v>17</v>
      </c>
      <c r="H15400" s="1">
        <v>45.0</v>
      </c>
      <c r="I15400" s="3">
        <v>44235.416666666664</v>
      </c>
      <c r="J15400" s="1">
        <v>3.06401250330461</v>
      </c>
      <c r="K15400" s="1" t="s">
        <v>62</v>
      </c>
      <c r="L15400" s="1" t="s">
        <v>671</v>
      </c>
      <c r="M15400" s="3">
        <v>44235.40159084491</v>
      </c>
    </row>
    <row r="15401">
      <c r="A15401" s="1">
        <v>15399.0</v>
      </c>
      <c r="B15401" s="1" t="s">
        <v>4581</v>
      </c>
      <c r="C15401" s="1" t="s">
        <v>26205</v>
      </c>
      <c r="D15401" s="1" t="s">
        <v>207</v>
      </c>
      <c r="E15401" s="1" t="s">
        <v>26206</v>
      </c>
      <c r="F15401" s="1" t="s">
        <v>4584</v>
      </c>
      <c r="G15401" s="1" t="s">
        <v>89</v>
      </c>
      <c r="H15401" s="1">
        <v>45.0</v>
      </c>
      <c r="I15401" s="3">
        <v>44250.296257141206</v>
      </c>
      <c r="J15401" s="1">
        <v>2.3561131651085</v>
      </c>
      <c r="K15401" s="1" t="s">
        <v>24</v>
      </c>
      <c r="M15401" s="3">
        <v>44250.326339074076</v>
      </c>
    </row>
    <row r="15402">
      <c r="A15402" s="1">
        <v>15400.0</v>
      </c>
      <c r="B15402" s="1" t="s">
        <v>2610</v>
      </c>
      <c r="C15402" s="1" t="s">
        <v>26207</v>
      </c>
      <c r="D15402" s="1" t="s">
        <v>6600</v>
      </c>
      <c r="E15402" s="1" t="s">
        <v>26208</v>
      </c>
      <c r="F15402" s="1" t="s">
        <v>2614</v>
      </c>
      <c r="G15402" s="1" t="s">
        <v>89</v>
      </c>
      <c r="H15402" s="1">
        <v>45.0</v>
      </c>
      <c r="I15402" s="3">
        <v>43862.770766284724</v>
      </c>
      <c r="J15402" s="1">
        <v>2.73044399600783</v>
      </c>
      <c r="K15402" s="1" t="s">
        <v>46</v>
      </c>
      <c r="M15402" s="3">
        <v>43862.792746273146</v>
      </c>
    </row>
    <row r="15403">
      <c r="A15403" s="1">
        <v>15401.0</v>
      </c>
      <c r="B15403" s="1" t="s">
        <v>389</v>
      </c>
      <c r="C15403" s="1" t="s">
        <v>26209</v>
      </c>
      <c r="D15403" s="1" t="s">
        <v>2639</v>
      </c>
      <c r="E15403" s="1" t="s">
        <v>26210</v>
      </c>
      <c r="F15403" s="1" t="s">
        <v>393</v>
      </c>
      <c r="G15403" s="1" t="s">
        <v>89</v>
      </c>
      <c r="H15403" s="1">
        <v>45.0</v>
      </c>
      <c r="I15403" s="3">
        <v>43890.45332444445</v>
      </c>
      <c r="J15403" s="1">
        <v>3.12351422322164</v>
      </c>
      <c r="K15403" s="1" t="s">
        <v>18</v>
      </c>
      <c r="M15403" s="3">
        <v>43890.47926569444</v>
      </c>
    </row>
    <row r="15404">
      <c r="A15404" s="1">
        <v>15402.0</v>
      </c>
      <c r="B15404" s="1" t="s">
        <v>239</v>
      </c>
      <c r="C15404" s="1" t="s">
        <v>26211</v>
      </c>
      <c r="D15404" s="1" t="s">
        <v>86</v>
      </c>
      <c r="E15404" s="1" t="s">
        <v>17841</v>
      </c>
      <c r="F15404" s="1" t="s">
        <v>243</v>
      </c>
      <c r="G15404" s="1" t="s">
        <v>35</v>
      </c>
      <c r="H15404" s="1">
        <v>45.0</v>
      </c>
      <c r="I15404" s="3">
        <v>43651.291666666664</v>
      </c>
      <c r="J15404" s="1">
        <v>1.00714175100661</v>
      </c>
      <c r="K15404" s="1" t="s">
        <v>46</v>
      </c>
      <c r="M15404" s="3">
        <v>43651.33932685185</v>
      </c>
    </row>
    <row r="15405">
      <c r="A15405" s="1">
        <v>15403.0</v>
      </c>
      <c r="B15405" s="1" t="s">
        <v>4775</v>
      </c>
      <c r="C15405" s="1" t="s">
        <v>26212</v>
      </c>
      <c r="D15405" s="1" t="s">
        <v>326</v>
      </c>
      <c r="E15405" s="1" t="s">
        <v>4830</v>
      </c>
      <c r="F15405" s="1" t="s">
        <v>4778</v>
      </c>
      <c r="G15405" s="1" t="s">
        <v>17</v>
      </c>
      <c r="H15405" s="1">
        <v>45.0</v>
      </c>
      <c r="I15405" s="3">
        <v>43862.625</v>
      </c>
      <c r="J15405" s="1">
        <v>2.26622056443158</v>
      </c>
      <c r="K15405" s="1" t="s">
        <v>24</v>
      </c>
      <c r="M15405" s="3">
        <v>43862.64708744213</v>
      </c>
    </row>
    <row r="15406">
      <c r="A15406" s="1">
        <v>15404.0</v>
      </c>
      <c r="B15406" s="1" t="s">
        <v>97</v>
      </c>
      <c r="C15406" s="1" t="s">
        <v>26213</v>
      </c>
      <c r="D15406" s="1" t="s">
        <v>1096</v>
      </c>
      <c r="E15406" s="1" t="s">
        <v>26214</v>
      </c>
      <c r="F15406" s="1" t="s">
        <v>101</v>
      </c>
      <c r="G15406" s="1" t="s">
        <v>39</v>
      </c>
      <c r="H15406" s="1">
        <v>45.0</v>
      </c>
      <c r="I15406" s="3">
        <v>43991.375</v>
      </c>
      <c r="J15406" s="1">
        <v>3.07286959650176</v>
      </c>
      <c r="K15406" s="1" t="s">
        <v>24</v>
      </c>
      <c r="M15406" s="3">
        <v>43991.42109375</v>
      </c>
    </row>
    <row r="15407">
      <c r="A15407" s="1">
        <v>15405.0</v>
      </c>
      <c r="B15407" s="1" t="s">
        <v>1348</v>
      </c>
      <c r="C15407" s="1" t="s">
        <v>26215</v>
      </c>
      <c r="D15407" s="1" t="s">
        <v>1802</v>
      </c>
      <c r="E15407" s="1" t="s">
        <v>4325</v>
      </c>
      <c r="F15407" s="1" t="s">
        <v>1352</v>
      </c>
      <c r="G15407" s="1" t="s">
        <v>35</v>
      </c>
      <c r="H15407" s="1">
        <v>45.0</v>
      </c>
      <c r="I15407" s="3">
        <v>43985.25</v>
      </c>
      <c r="J15407" s="1">
        <v>3.07957977327899</v>
      </c>
      <c r="K15407" s="1" t="s">
        <v>18</v>
      </c>
      <c r="M15407" s="3">
        <v>43985.28861859954</v>
      </c>
    </row>
    <row r="15408">
      <c r="A15408" s="1">
        <v>15406.0</v>
      </c>
      <c r="B15408" s="1" t="s">
        <v>2353</v>
      </c>
      <c r="C15408" s="1" t="s">
        <v>26216</v>
      </c>
      <c r="D15408" s="1" t="s">
        <v>1250</v>
      </c>
      <c r="E15408" s="1" t="s">
        <v>7267</v>
      </c>
      <c r="F15408" s="1" t="s">
        <v>2356</v>
      </c>
      <c r="G15408" s="1" t="s">
        <v>17</v>
      </c>
      <c r="H15408" s="1">
        <v>45.0</v>
      </c>
      <c r="I15408" s="3">
        <v>43801.791666666664</v>
      </c>
      <c r="J15408" s="1">
        <v>0.0</v>
      </c>
      <c r="K15408" s="1" t="s">
        <v>24</v>
      </c>
      <c r="M15408" s="3">
        <v>43801.86652347222</v>
      </c>
    </row>
    <row r="15409">
      <c r="A15409" s="1">
        <v>15407.0</v>
      </c>
      <c r="B15409" s="1" t="s">
        <v>293</v>
      </c>
      <c r="C15409" s="1" t="s">
        <v>26217</v>
      </c>
      <c r="D15409" s="1" t="s">
        <v>1186</v>
      </c>
      <c r="E15409" s="1" t="s">
        <v>3294</v>
      </c>
      <c r="F15409" s="1" t="s">
        <v>297</v>
      </c>
      <c r="G15409" s="1" t="s">
        <v>17</v>
      </c>
      <c r="H15409" s="1">
        <v>45.0</v>
      </c>
      <c r="I15409" s="3">
        <v>44187.291666666664</v>
      </c>
      <c r="J15409" s="1">
        <v>3.08984939922493</v>
      </c>
      <c r="K15409" s="1" t="s">
        <v>62</v>
      </c>
      <c r="L15409" s="1" t="s">
        <v>1188</v>
      </c>
      <c r="M15409" s="3">
        <v>44187.314207256946</v>
      </c>
    </row>
    <row r="15410">
      <c r="A15410" s="1">
        <v>15408.0</v>
      </c>
      <c r="B15410" s="1" t="s">
        <v>63</v>
      </c>
      <c r="C15410" s="1" t="s">
        <v>26218</v>
      </c>
      <c r="D15410" s="1" t="s">
        <v>65</v>
      </c>
      <c r="E15410" s="1" t="s">
        <v>6642</v>
      </c>
      <c r="F15410" s="1" t="s">
        <v>67</v>
      </c>
      <c r="G15410" s="1" t="s">
        <v>35</v>
      </c>
      <c r="H15410" s="1">
        <v>45.0</v>
      </c>
      <c r="I15410" s="3">
        <v>44238.208333333336</v>
      </c>
      <c r="J15410" s="1">
        <v>2.65557595893362</v>
      </c>
      <c r="K15410" s="1" t="s">
        <v>24</v>
      </c>
      <c r="M15410" s="3">
        <v>44238.2858421412</v>
      </c>
    </row>
    <row r="15411">
      <c r="A15411" s="1">
        <v>15409.0</v>
      </c>
      <c r="B15411" s="1" t="s">
        <v>278</v>
      </c>
      <c r="C15411" s="1" t="s">
        <v>26219</v>
      </c>
      <c r="D15411" s="1" t="s">
        <v>21</v>
      </c>
      <c r="E15411" s="1" t="s">
        <v>2322</v>
      </c>
      <c r="F15411" s="1" t="s">
        <v>281</v>
      </c>
      <c r="G15411" s="1" t="s">
        <v>35</v>
      </c>
      <c r="H15411" s="1">
        <v>45.0</v>
      </c>
      <c r="I15411" s="3">
        <v>44232.302083333336</v>
      </c>
      <c r="J15411" s="1">
        <v>2.40991966471326</v>
      </c>
      <c r="K15411" s="1" t="s">
        <v>24</v>
      </c>
      <c r="M15411" s="3">
        <v>44232.33839134259</v>
      </c>
    </row>
    <row r="15412">
      <c r="A15412" s="1">
        <v>15410.0</v>
      </c>
      <c r="B15412" s="1" t="s">
        <v>1954</v>
      </c>
      <c r="C15412" s="1" t="s">
        <v>26220</v>
      </c>
      <c r="D15412" s="1" t="s">
        <v>2664</v>
      </c>
      <c r="E15412" s="1" t="s">
        <v>26221</v>
      </c>
      <c r="F15412" s="1" t="s">
        <v>1957</v>
      </c>
      <c r="G15412" s="1" t="s">
        <v>89</v>
      </c>
      <c r="H15412" s="1">
        <v>45.0</v>
      </c>
      <c r="I15412" s="3">
        <v>44230.515379386576</v>
      </c>
      <c r="J15412" s="1">
        <v>3.06081773846584</v>
      </c>
      <c r="K15412" s="1" t="s">
        <v>83</v>
      </c>
      <c r="L15412" s="1" t="s">
        <v>1958</v>
      </c>
      <c r="M15412" s="3">
        <v>44230.54717755787</v>
      </c>
    </row>
    <row r="15413">
      <c r="A15413" s="1">
        <v>15411.0</v>
      </c>
      <c r="B15413" s="1" t="s">
        <v>4246</v>
      </c>
      <c r="C15413" s="1" t="s">
        <v>26222</v>
      </c>
      <c r="D15413" s="1" t="s">
        <v>4248</v>
      </c>
      <c r="E15413" s="1" t="s">
        <v>4249</v>
      </c>
      <c r="F15413" s="1" t="s">
        <v>4250</v>
      </c>
      <c r="G15413" s="1" t="s">
        <v>17</v>
      </c>
      <c r="H15413" s="1">
        <v>45.0</v>
      </c>
      <c r="I15413" s="3">
        <v>43884.645833333336</v>
      </c>
      <c r="J15413" s="1">
        <v>1.96168664919033</v>
      </c>
      <c r="K15413" s="1" t="s">
        <v>24</v>
      </c>
      <c r="M15413" s="3">
        <v>43884.61678341435</v>
      </c>
    </row>
    <row r="15414">
      <c r="A15414" s="1">
        <v>15412.0</v>
      </c>
      <c r="B15414" s="1" t="s">
        <v>1726</v>
      </c>
      <c r="C15414" s="1" t="s">
        <v>26223</v>
      </c>
      <c r="D15414" s="1" t="s">
        <v>1728</v>
      </c>
      <c r="E15414" s="1" t="s">
        <v>26224</v>
      </c>
      <c r="F15414" s="1" t="s">
        <v>1730</v>
      </c>
      <c r="G15414" s="1" t="s">
        <v>89</v>
      </c>
      <c r="H15414" s="1">
        <v>45.0</v>
      </c>
      <c r="I15414" s="3">
        <v>43756.77082349537</v>
      </c>
      <c r="J15414" s="1">
        <v>0.0</v>
      </c>
      <c r="K15414" s="1" t="s">
        <v>62</v>
      </c>
      <c r="M15414" s="3">
        <v>43756.79544504629</v>
      </c>
    </row>
    <row r="15415">
      <c r="A15415" s="1">
        <v>15413.0</v>
      </c>
      <c r="B15415" s="1" t="s">
        <v>4213</v>
      </c>
      <c r="C15415" s="1" t="s">
        <v>26225</v>
      </c>
      <c r="D15415" s="1" t="s">
        <v>326</v>
      </c>
      <c r="E15415" s="1" t="s">
        <v>26226</v>
      </c>
      <c r="F15415" s="1" t="s">
        <v>4216</v>
      </c>
      <c r="G15415" s="1" t="s">
        <v>39</v>
      </c>
      <c r="H15415" s="1">
        <v>45.0</v>
      </c>
      <c r="I15415" s="3">
        <v>43737.291666666664</v>
      </c>
      <c r="J15415" s="1">
        <v>3.68396324425286</v>
      </c>
      <c r="K15415" s="1" t="s">
        <v>24</v>
      </c>
      <c r="M15415" s="3">
        <v>43737.330118958336</v>
      </c>
    </row>
    <row r="15416">
      <c r="A15416" s="1">
        <v>15414.0</v>
      </c>
      <c r="B15416" s="1" t="s">
        <v>10833</v>
      </c>
      <c r="C15416" s="1" t="s">
        <v>26227</v>
      </c>
      <c r="D15416" s="1" t="s">
        <v>126</v>
      </c>
      <c r="E15416" s="1" t="s">
        <v>26228</v>
      </c>
      <c r="F15416" s="1" t="s">
        <v>10836</v>
      </c>
      <c r="G15416" s="1" t="s">
        <v>17</v>
      </c>
      <c r="H15416" s="1">
        <v>45.0</v>
      </c>
      <c r="I15416" s="3">
        <v>44118.229166666664</v>
      </c>
      <c r="J15416" s="1">
        <v>1.72798826089846</v>
      </c>
      <c r="K15416" s="1" t="s">
        <v>62</v>
      </c>
      <c r="M15416" s="3">
        <v>44118.26416293981</v>
      </c>
    </row>
    <row r="15417">
      <c r="A15417" s="1">
        <v>15415.0</v>
      </c>
      <c r="B15417" s="1" t="s">
        <v>2295</v>
      </c>
      <c r="C15417" s="1" t="s">
        <v>26229</v>
      </c>
      <c r="D15417" s="1" t="s">
        <v>116</v>
      </c>
      <c r="E15417" s="1" t="s">
        <v>2297</v>
      </c>
      <c r="F15417" s="1" t="s">
        <v>2298</v>
      </c>
      <c r="G15417" s="1" t="s">
        <v>17</v>
      </c>
      <c r="H15417" s="1">
        <v>45.0</v>
      </c>
      <c r="I15417" s="3">
        <v>43816.125</v>
      </c>
      <c r="J15417" s="1">
        <v>5.79424563905799</v>
      </c>
      <c r="K15417" s="1" t="s">
        <v>24</v>
      </c>
      <c r="M15417" s="3">
        <v>43816.181730069446</v>
      </c>
    </row>
    <row r="15418">
      <c r="A15418" s="1">
        <v>15416.0</v>
      </c>
      <c r="B15418" s="1" t="s">
        <v>4707</v>
      </c>
      <c r="C15418" s="1" t="s">
        <v>26230</v>
      </c>
      <c r="D15418" s="1" t="s">
        <v>898</v>
      </c>
      <c r="E15418" s="1" t="s">
        <v>4709</v>
      </c>
      <c r="F15418" s="1" t="s">
        <v>4710</v>
      </c>
      <c r="G15418" s="1" t="s">
        <v>17</v>
      </c>
      <c r="H15418" s="1">
        <v>45.0</v>
      </c>
      <c r="I15418" s="3">
        <v>44098.208333333336</v>
      </c>
      <c r="J15418" s="1">
        <v>2.07161580101286</v>
      </c>
      <c r="K15418" s="1" t="s">
        <v>24</v>
      </c>
      <c r="M15418" s="3">
        <v>44098.240626875</v>
      </c>
    </row>
    <row r="15419">
      <c r="A15419" s="1">
        <v>15417.0</v>
      </c>
      <c r="B15419" s="1" t="s">
        <v>293</v>
      </c>
      <c r="C15419" s="1" t="s">
        <v>26231</v>
      </c>
      <c r="D15419" s="1" t="s">
        <v>588</v>
      </c>
      <c r="E15419" s="1" t="s">
        <v>1809</v>
      </c>
      <c r="F15419" s="1" t="s">
        <v>297</v>
      </c>
      <c r="G15419" s="1" t="s">
        <v>17</v>
      </c>
      <c r="H15419" s="1">
        <v>45.0</v>
      </c>
      <c r="I15419" s="3">
        <v>44029.291666666664</v>
      </c>
      <c r="J15419" s="1">
        <v>1.01868477298544</v>
      </c>
      <c r="K15419" s="1" t="s">
        <v>62</v>
      </c>
      <c r="M15419" s="3">
        <v>44029.33909015046</v>
      </c>
    </row>
    <row r="15420">
      <c r="A15420" s="1">
        <v>15418.0</v>
      </c>
      <c r="B15420" s="1" t="s">
        <v>553</v>
      </c>
      <c r="C15420" s="1" t="s">
        <v>26232</v>
      </c>
      <c r="D15420" s="1" t="s">
        <v>555</v>
      </c>
      <c r="E15420" s="1" t="s">
        <v>556</v>
      </c>
      <c r="F15420" s="1" t="s">
        <v>557</v>
      </c>
      <c r="G15420" s="1" t="s">
        <v>17</v>
      </c>
      <c r="H15420" s="1">
        <v>45.0</v>
      </c>
      <c r="I15420" s="3">
        <v>44217.645833333336</v>
      </c>
      <c r="J15420" s="1">
        <v>2.1863042209921</v>
      </c>
      <c r="K15420" s="1" t="s">
        <v>46</v>
      </c>
      <c r="L15420" s="1" t="s">
        <v>558</v>
      </c>
      <c r="M15420" s="3">
        <v>44217.7058478125</v>
      </c>
    </row>
    <row r="15421">
      <c r="A15421" s="1">
        <v>15419.0</v>
      </c>
      <c r="B15421" s="1" t="s">
        <v>78</v>
      </c>
      <c r="C15421" s="1" t="s">
        <v>26233</v>
      </c>
      <c r="D15421" s="1" t="s">
        <v>80</v>
      </c>
      <c r="E15421" s="1" t="s">
        <v>11283</v>
      </c>
      <c r="F15421" s="1" t="s">
        <v>82</v>
      </c>
      <c r="G15421" s="1" t="s">
        <v>17</v>
      </c>
      <c r="H15421" s="1">
        <v>45.0</v>
      </c>
      <c r="I15421" s="3">
        <v>43999.541666666664</v>
      </c>
      <c r="J15421" s="1">
        <v>0.0335480420259695</v>
      </c>
      <c r="K15421" s="1" t="s">
        <v>83</v>
      </c>
      <c r="M15421" s="3">
        <v>43999.61695636574</v>
      </c>
    </row>
    <row r="15422">
      <c r="A15422" s="1">
        <v>15420.0</v>
      </c>
      <c r="B15422" s="1" t="s">
        <v>11243</v>
      </c>
      <c r="C15422" s="1" t="s">
        <v>26234</v>
      </c>
      <c r="D15422" s="1" t="s">
        <v>22350</v>
      </c>
      <c r="E15422" s="1" t="s">
        <v>26235</v>
      </c>
      <c r="F15422" s="1" t="s">
        <v>11246</v>
      </c>
      <c r="G15422" s="1" t="s">
        <v>39</v>
      </c>
      <c r="H15422" s="1">
        <v>45.0</v>
      </c>
      <c r="I15422" s="3">
        <v>44092.708333333336</v>
      </c>
      <c r="J15422" s="1">
        <v>1.81199536909838</v>
      </c>
      <c r="K15422" s="1" t="s">
        <v>18</v>
      </c>
      <c r="L15422" s="1" t="s">
        <v>581</v>
      </c>
      <c r="M15422" s="3">
        <v>44092.70377502315</v>
      </c>
    </row>
    <row r="15423">
      <c r="A15423" s="1">
        <v>15421.0</v>
      </c>
      <c r="B15423" s="1" t="s">
        <v>11203</v>
      </c>
      <c r="C15423" s="1" t="s">
        <v>26236</v>
      </c>
      <c r="D15423" s="1" t="s">
        <v>3180</v>
      </c>
      <c r="E15423" s="1" t="s">
        <v>11205</v>
      </c>
      <c r="F15423" s="1" t="s">
        <v>11206</v>
      </c>
      <c r="G15423" s="1" t="s">
        <v>17</v>
      </c>
      <c r="H15423" s="1">
        <v>45.0</v>
      </c>
      <c r="I15423" s="3">
        <v>44119.1875</v>
      </c>
      <c r="J15423" s="1">
        <v>2.1912891666859</v>
      </c>
      <c r="K15423" s="1" t="s">
        <v>18</v>
      </c>
      <c r="L15423" s="1" t="s">
        <v>11207</v>
      </c>
      <c r="M15423" s="3">
        <v>44119.250130532404</v>
      </c>
    </row>
    <row r="15424">
      <c r="A15424" s="1">
        <v>15422.0</v>
      </c>
      <c r="B15424" s="1" t="s">
        <v>877</v>
      </c>
      <c r="C15424" s="1" t="s">
        <v>26237</v>
      </c>
      <c r="D15424" s="1" t="s">
        <v>2504</v>
      </c>
      <c r="E15424" s="1" t="s">
        <v>26238</v>
      </c>
      <c r="F15424" s="1" t="s">
        <v>881</v>
      </c>
      <c r="G15424" s="1" t="s">
        <v>39</v>
      </c>
      <c r="H15424" s="1">
        <v>45.0</v>
      </c>
      <c r="I15424" s="3">
        <v>44166.166666666664</v>
      </c>
      <c r="J15424" s="1">
        <v>0.334723629015827</v>
      </c>
      <c r="K15424" s="1" t="s">
        <v>24</v>
      </c>
      <c r="L15424" s="1" t="s">
        <v>882</v>
      </c>
      <c r="M15424" s="3">
        <v>44166.16035820602</v>
      </c>
    </row>
    <row r="15425">
      <c r="A15425" s="1">
        <v>15423.0</v>
      </c>
      <c r="B15425" s="1" t="s">
        <v>4682</v>
      </c>
      <c r="C15425" s="1" t="s">
        <v>26239</v>
      </c>
      <c r="D15425" s="1" t="s">
        <v>121</v>
      </c>
      <c r="E15425" s="1" t="s">
        <v>26240</v>
      </c>
      <c r="F15425" s="1" t="s">
        <v>4685</v>
      </c>
      <c r="G15425" s="1" t="s">
        <v>39</v>
      </c>
      <c r="H15425" s="1">
        <v>45.0</v>
      </c>
      <c r="I15425" s="3">
        <v>44094.71875</v>
      </c>
      <c r="J15425" s="1">
        <v>1.48600798692877</v>
      </c>
      <c r="K15425" s="1" t="s">
        <v>46</v>
      </c>
      <c r="M15425" s="3">
        <v>44094.74134719907</v>
      </c>
    </row>
    <row r="15426">
      <c r="A15426" s="1">
        <v>15424.0</v>
      </c>
      <c r="B15426" s="1" t="s">
        <v>385</v>
      </c>
      <c r="C15426" s="1" t="s">
        <v>26241</v>
      </c>
      <c r="D15426" s="1" t="s">
        <v>116</v>
      </c>
      <c r="E15426" s="1" t="s">
        <v>2924</v>
      </c>
      <c r="F15426" s="1" t="s">
        <v>388</v>
      </c>
      <c r="G15426" s="1" t="s">
        <v>17</v>
      </c>
      <c r="H15426" s="1">
        <v>45.0</v>
      </c>
      <c r="I15426" s="3">
        <v>44097.666666666664</v>
      </c>
      <c r="J15426" s="1">
        <v>0.0</v>
      </c>
      <c r="K15426" s="1" t="s">
        <v>24</v>
      </c>
      <c r="M15426" s="3">
        <v>44097.75092416667</v>
      </c>
    </row>
    <row r="15427">
      <c r="A15427" s="1">
        <v>15425.0</v>
      </c>
      <c r="B15427" s="1" t="s">
        <v>150</v>
      </c>
      <c r="C15427" s="1" t="s">
        <v>26242</v>
      </c>
      <c r="D15427" s="1" t="s">
        <v>116</v>
      </c>
      <c r="E15427" s="1" t="s">
        <v>3878</v>
      </c>
      <c r="F15427" s="1" t="s">
        <v>153</v>
      </c>
      <c r="G15427" s="1" t="s">
        <v>17</v>
      </c>
      <c r="H15427" s="1">
        <v>45.0</v>
      </c>
      <c r="I15427" s="3">
        <v>44016.6875</v>
      </c>
      <c r="J15427" s="1">
        <v>0.0</v>
      </c>
      <c r="K15427" s="1" t="s">
        <v>24</v>
      </c>
      <c r="L15427" s="1" t="s">
        <v>406</v>
      </c>
      <c r="M15427" s="3">
        <v>44016.75555371528</v>
      </c>
    </row>
    <row r="15428">
      <c r="A15428" s="1">
        <v>15426.0</v>
      </c>
      <c r="B15428" s="1" t="s">
        <v>63</v>
      </c>
      <c r="C15428" s="1" t="s">
        <v>26243</v>
      </c>
      <c r="D15428" s="1" t="s">
        <v>65</v>
      </c>
      <c r="E15428" s="1" t="s">
        <v>3334</v>
      </c>
      <c r="F15428" s="1" t="s">
        <v>67</v>
      </c>
      <c r="G15428" s="1" t="s">
        <v>17</v>
      </c>
      <c r="H15428" s="1">
        <v>45.0</v>
      </c>
      <c r="I15428" s="3">
        <v>44141.229166666664</v>
      </c>
      <c r="J15428" s="1">
        <v>3.30377205082854</v>
      </c>
      <c r="K15428" s="1" t="s">
        <v>24</v>
      </c>
      <c r="M15428" s="3">
        <v>44141.31190403935</v>
      </c>
    </row>
    <row r="15429">
      <c r="A15429" s="1">
        <v>15427.0</v>
      </c>
      <c r="B15429" s="1" t="s">
        <v>2963</v>
      </c>
      <c r="C15429" s="1" t="s">
        <v>26244</v>
      </c>
      <c r="D15429" s="1" t="s">
        <v>3216</v>
      </c>
      <c r="E15429" s="1" t="s">
        <v>3217</v>
      </c>
      <c r="F15429" s="1" t="s">
        <v>2967</v>
      </c>
      <c r="G15429" s="1" t="s">
        <v>17</v>
      </c>
      <c r="H15429" s="1">
        <v>45.0</v>
      </c>
      <c r="I15429" s="3">
        <v>44040.625</v>
      </c>
      <c r="J15429" s="1">
        <v>1.43870825839634</v>
      </c>
      <c r="K15429" s="1" t="s">
        <v>24</v>
      </c>
      <c r="L15429" s="1" t="s">
        <v>238</v>
      </c>
      <c r="M15429" s="3">
        <v>44040.649362743054</v>
      </c>
    </row>
    <row r="15430">
      <c r="A15430" s="1">
        <v>15428.0</v>
      </c>
      <c r="B15430" s="1" t="s">
        <v>5537</v>
      </c>
      <c r="C15430" s="1" t="s">
        <v>26245</v>
      </c>
      <c r="D15430" s="1" t="s">
        <v>5539</v>
      </c>
      <c r="E15430" s="1" t="s">
        <v>7942</v>
      </c>
      <c r="F15430" s="1" t="s">
        <v>5541</v>
      </c>
      <c r="G15430" s="1" t="s">
        <v>35</v>
      </c>
      <c r="H15430" s="1">
        <v>45.0</v>
      </c>
      <c r="I15430" s="3">
        <v>43676.583333333336</v>
      </c>
      <c r="J15430" s="1">
        <v>0.0145311409601005</v>
      </c>
      <c r="K15430" s="1" t="s">
        <v>18</v>
      </c>
      <c r="M15430" s="3">
        <v>43677.196773449075</v>
      </c>
    </row>
    <row r="15431">
      <c r="A15431" s="1">
        <v>15429.0</v>
      </c>
      <c r="B15431" s="1" t="s">
        <v>1489</v>
      </c>
      <c r="C15431" s="1" t="s">
        <v>26246</v>
      </c>
      <c r="D15431" s="1" t="s">
        <v>818</v>
      </c>
      <c r="E15431" s="1" t="s">
        <v>10958</v>
      </c>
      <c r="F15431" s="1" t="s">
        <v>1492</v>
      </c>
      <c r="G15431" s="1" t="s">
        <v>17</v>
      </c>
      <c r="H15431" s="1">
        <v>45.0</v>
      </c>
      <c r="I15431" s="3">
        <v>44144.208333333336</v>
      </c>
      <c r="J15431" s="1">
        <v>3.25505796051639</v>
      </c>
      <c r="K15431" s="1" t="s">
        <v>18</v>
      </c>
      <c r="M15431" s="3">
        <v>44144.274509027775</v>
      </c>
    </row>
    <row r="15432">
      <c r="A15432" s="1">
        <v>15430.0</v>
      </c>
      <c r="B15432" s="1" t="s">
        <v>303</v>
      </c>
      <c r="C15432" s="1" t="s">
        <v>26247</v>
      </c>
      <c r="D15432" s="1" t="s">
        <v>305</v>
      </c>
      <c r="E15432" s="1" t="s">
        <v>4497</v>
      </c>
      <c r="F15432" s="1" t="s">
        <v>307</v>
      </c>
      <c r="G15432" s="1" t="s">
        <v>17</v>
      </c>
      <c r="H15432" s="1">
        <v>45.0</v>
      </c>
      <c r="I15432" s="3">
        <v>43963.416666666664</v>
      </c>
      <c r="J15432" s="1">
        <v>0.973758716605244</v>
      </c>
      <c r="K15432" s="1" t="s">
        <v>24</v>
      </c>
      <c r="M15432" s="3">
        <v>43963.49447395833</v>
      </c>
    </row>
    <row r="15433">
      <c r="A15433" s="1">
        <v>15431.0</v>
      </c>
      <c r="B15433" s="1" t="s">
        <v>340</v>
      </c>
      <c r="C15433" s="1" t="s">
        <v>26248</v>
      </c>
      <c r="D15433" s="1" t="s">
        <v>1255</v>
      </c>
      <c r="E15433" s="1" t="s">
        <v>26249</v>
      </c>
      <c r="F15433" s="1" t="s">
        <v>344</v>
      </c>
      <c r="G15433" s="1" t="s">
        <v>39</v>
      </c>
      <c r="H15433" s="1">
        <v>45.0</v>
      </c>
      <c r="I15433" s="3">
        <v>43921.666666666664</v>
      </c>
      <c r="J15433" s="1">
        <v>2.16438530477482</v>
      </c>
      <c r="K15433" s="1" t="s">
        <v>83</v>
      </c>
      <c r="M15433" s="3">
        <v>43921.70269619213</v>
      </c>
    </row>
    <row r="15434">
      <c r="A15434" s="1">
        <v>15432.0</v>
      </c>
      <c r="B15434" s="1" t="s">
        <v>10094</v>
      </c>
      <c r="C15434" s="1" t="s">
        <v>26250</v>
      </c>
      <c r="D15434" s="1" t="s">
        <v>1258</v>
      </c>
      <c r="E15434" s="1" t="s">
        <v>26251</v>
      </c>
      <c r="F15434" s="1" t="s">
        <v>10097</v>
      </c>
      <c r="G15434" s="1" t="s">
        <v>39</v>
      </c>
      <c r="H15434" s="1">
        <v>45.0</v>
      </c>
      <c r="I15434" s="3">
        <v>44086.583333333336</v>
      </c>
      <c r="J15434" s="1">
        <v>1.03162547421392</v>
      </c>
      <c r="K15434" s="1" t="s">
        <v>46</v>
      </c>
      <c r="M15434" s="3">
        <v>44086.61497782407</v>
      </c>
    </row>
    <row r="15435">
      <c r="A15435" s="1">
        <v>15433.0</v>
      </c>
      <c r="B15435" s="1" t="s">
        <v>5332</v>
      </c>
      <c r="C15435" s="1" t="s">
        <v>26252</v>
      </c>
      <c r="D15435" s="1" t="s">
        <v>1797</v>
      </c>
      <c r="E15435" s="1" t="s">
        <v>26253</v>
      </c>
      <c r="F15435" s="1" t="s">
        <v>5335</v>
      </c>
      <c r="G15435" s="1" t="s">
        <v>39</v>
      </c>
      <c r="H15435" s="1">
        <v>45.0</v>
      </c>
      <c r="I15435" s="3">
        <v>44251.270833333336</v>
      </c>
      <c r="J15435" s="1">
        <v>2.7288846506038</v>
      </c>
      <c r="K15435" s="1" t="s">
        <v>24</v>
      </c>
      <c r="L15435" s="1" t="s">
        <v>238</v>
      </c>
      <c r="M15435" s="3">
        <v>44251.304722326386</v>
      </c>
    </row>
    <row r="15436">
      <c r="A15436" s="1">
        <v>15434.0</v>
      </c>
      <c r="B15436" s="1" t="s">
        <v>576</v>
      </c>
      <c r="C15436" s="1" t="s">
        <v>26254</v>
      </c>
      <c r="D15436" s="1" t="s">
        <v>10529</v>
      </c>
      <c r="E15436" s="1" t="s">
        <v>10530</v>
      </c>
      <c r="F15436" s="1" t="s">
        <v>580</v>
      </c>
      <c r="G15436" s="1" t="s">
        <v>17</v>
      </c>
      <c r="H15436" s="1">
        <v>45.0</v>
      </c>
      <c r="I15436" s="3">
        <v>44055.21875</v>
      </c>
      <c r="J15436" s="1">
        <v>1.21835447983924</v>
      </c>
      <c r="K15436" s="1" t="s">
        <v>18</v>
      </c>
      <c r="L15436" s="1" t="s">
        <v>581</v>
      </c>
      <c r="M15436" s="3">
        <v>44055.25037346065</v>
      </c>
    </row>
    <row r="15437">
      <c r="A15437" s="1">
        <v>15435.0</v>
      </c>
      <c r="B15437" s="1" t="s">
        <v>501</v>
      </c>
      <c r="C15437" s="1" t="s">
        <v>26255</v>
      </c>
      <c r="D15437" s="1" t="s">
        <v>503</v>
      </c>
      <c r="E15437" s="1" t="s">
        <v>805</v>
      </c>
      <c r="F15437" s="1" t="s">
        <v>505</v>
      </c>
      <c r="G15437" s="1" t="s">
        <v>17</v>
      </c>
      <c r="H15437" s="1">
        <v>45.0</v>
      </c>
      <c r="I15437" s="3">
        <v>43859.25</v>
      </c>
      <c r="J15437" s="1">
        <v>0.0</v>
      </c>
      <c r="K15437" s="1" t="s">
        <v>18</v>
      </c>
      <c r="M15437" s="3">
        <v>43858.657369189816</v>
      </c>
    </row>
    <row r="15438">
      <c r="A15438" s="1">
        <v>15436.0</v>
      </c>
      <c r="B15438" s="1" t="s">
        <v>345</v>
      </c>
      <c r="C15438" s="1" t="s">
        <v>26256</v>
      </c>
      <c r="D15438" s="1" t="s">
        <v>822</v>
      </c>
      <c r="E15438" s="1" t="s">
        <v>823</v>
      </c>
      <c r="F15438" s="1" t="s">
        <v>349</v>
      </c>
      <c r="G15438" s="1" t="s">
        <v>17</v>
      </c>
      <c r="H15438" s="1">
        <v>45.0</v>
      </c>
      <c r="I15438" s="3">
        <v>43794.166666666664</v>
      </c>
      <c r="J15438" s="1">
        <v>1.02250793286089</v>
      </c>
      <c r="K15438" s="1" t="s">
        <v>24</v>
      </c>
      <c r="M15438" s="3">
        <v>43794.21471400463</v>
      </c>
    </row>
    <row r="15439">
      <c r="A15439" s="1">
        <v>15437.0</v>
      </c>
      <c r="B15439" s="1" t="s">
        <v>19104</v>
      </c>
      <c r="C15439" s="1" t="s">
        <v>26257</v>
      </c>
      <c r="D15439" s="1" t="s">
        <v>80</v>
      </c>
      <c r="E15439" s="1" t="s">
        <v>19106</v>
      </c>
      <c r="F15439" s="1" t="s">
        <v>19107</v>
      </c>
      <c r="G15439" s="1" t="s">
        <v>17</v>
      </c>
      <c r="H15439" s="1">
        <v>45.0</v>
      </c>
      <c r="I15439" s="3">
        <v>43849.354166666664</v>
      </c>
      <c r="J15439" s="1">
        <v>0.0</v>
      </c>
      <c r="K15439" s="1" t="s">
        <v>46</v>
      </c>
      <c r="M15439" s="3">
        <v>43849.34048962963</v>
      </c>
    </row>
    <row r="15440">
      <c r="A15440" s="1">
        <v>15438.0</v>
      </c>
      <c r="B15440" s="1" t="s">
        <v>620</v>
      </c>
      <c r="C15440" s="1" t="s">
        <v>26258</v>
      </c>
      <c r="D15440" s="1" t="s">
        <v>1096</v>
      </c>
      <c r="E15440" s="1" t="s">
        <v>10761</v>
      </c>
      <c r="F15440" s="1" t="s">
        <v>623</v>
      </c>
      <c r="G15440" s="1" t="s">
        <v>17</v>
      </c>
      <c r="H15440" s="1">
        <v>45.0</v>
      </c>
      <c r="I15440" s="3">
        <v>43965.333333333336</v>
      </c>
      <c r="J15440" s="1">
        <v>1.57823957651819</v>
      </c>
      <c r="K15440" s="1" t="s">
        <v>18</v>
      </c>
      <c r="M15440" s="3">
        <v>43965.371277175924</v>
      </c>
    </row>
    <row r="15441">
      <c r="A15441" s="1">
        <v>15439.0</v>
      </c>
      <c r="B15441" s="1" t="s">
        <v>732</v>
      </c>
      <c r="C15441" s="1" t="s">
        <v>26259</v>
      </c>
      <c r="D15441" s="1" t="s">
        <v>4508</v>
      </c>
      <c r="E15441" s="1" t="s">
        <v>2245</v>
      </c>
      <c r="F15441" s="1" t="s">
        <v>735</v>
      </c>
      <c r="G15441" s="1" t="s">
        <v>17</v>
      </c>
      <c r="H15441" s="1">
        <v>45.0</v>
      </c>
      <c r="I15441" s="3">
        <v>43950.4375</v>
      </c>
      <c r="J15441" s="1">
        <v>1.12199342723524</v>
      </c>
      <c r="K15441" s="1" t="s">
        <v>24</v>
      </c>
      <c r="M15441" s="3">
        <v>43950.45781574074</v>
      </c>
    </row>
    <row r="15442">
      <c r="A15442" s="1">
        <v>15440.0</v>
      </c>
      <c r="B15442" s="1" t="s">
        <v>480</v>
      </c>
      <c r="C15442" s="1" t="s">
        <v>26260</v>
      </c>
      <c r="D15442" s="1" t="s">
        <v>661</v>
      </c>
      <c r="E15442" s="1" t="s">
        <v>6198</v>
      </c>
      <c r="F15442" s="1" t="s">
        <v>484</v>
      </c>
      <c r="G15442" s="1" t="s">
        <v>35</v>
      </c>
      <c r="H15442" s="1">
        <v>45.0</v>
      </c>
      <c r="I15442" s="3">
        <v>43584.416666666664</v>
      </c>
      <c r="J15442" s="1">
        <v>0.807279036586597</v>
      </c>
      <c r="K15442" s="1" t="s">
        <v>24</v>
      </c>
      <c r="M15442" s="3">
        <v>43584.4498568287</v>
      </c>
    </row>
    <row r="15443">
      <c r="A15443" s="1">
        <v>15441.0</v>
      </c>
      <c r="B15443" s="1" t="s">
        <v>1289</v>
      </c>
      <c r="C15443" s="1" t="s">
        <v>26261</v>
      </c>
      <c r="D15443" s="1" t="s">
        <v>1291</v>
      </c>
      <c r="E15443" s="1" t="s">
        <v>26262</v>
      </c>
      <c r="F15443" s="1" t="s">
        <v>1293</v>
      </c>
      <c r="G15443" s="1" t="s">
        <v>89</v>
      </c>
      <c r="H15443" s="1">
        <v>45.0</v>
      </c>
      <c r="I15443" s="3">
        <v>43842.61381520834</v>
      </c>
      <c r="J15443" s="1">
        <v>0.0</v>
      </c>
      <c r="K15443" s="1" t="s">
        <v>24</v>
      </c>
      <c r="M15443" s="3">
        <v>43842.739559201385</v>
      </c>
    </row>
    <row r="15444">
      <c r="A15444" s="1">
        <v>15442.0</v>
      </c>
      <c r="B15444" s="1" t="s">
        <v>9323</v>
      </c>
      <c r="C15444" s="1" t="s">
        <v>26263</v>
      </c>
      <c r="D15444" s="1" t="s">
        <v>121</v>
      </c>
      <c r="E15444" s="1" t="s">
        <v>26264</v>
      </c>
      <c r="F15444" s="1" t="s">
        <v>9326</v>
      </c>
      <c r="G15444" s="1" t="s">
        <v>39</v>
      </c>
      <c r="H15444" s="1">
        <v>45.0</v>
      </c>
      <c r="I15444" s="3">
        <v>43878.666666666664</v>
      </c>
      <c r="J15444" s="1">
        <v>2.89279842291474</v>
      </c>
      <c r="K15444" s="1" t="s">
        <v>1376</v>
      </c>
      <c r="M15444" s="3">
        <v>43878.68652413195</v>
      </c>
    </row>
    <row r="15445">
      <c r="A15445" s="1">
        <v>15443.0</v>
      </c>
      <c r="B15445" s="1" t="s">
        <v>184</v>
      </c>
      <c r="C15445" s="1" t="s">
        <v>26265</v>
      </c>
      <c r="D15445" s="1" t="s">
        <v>148</v>
      </c>
      <c r="E15445" s="1" t="s">
        <v>2344</v>
      </c>
      <c r="F15445" s="1" t="s">
        <v>187</v>
      </c>
      <c r="G15445" s="1" t="s">
        <v>17</v>
      </c>
      <c r="H15445" s="1">
        <v>45.0</v>
      </c>
      <c r="I15445" s="3">
        <v>44186.666666666664</v>
      </c>
      <c r="J15445" s="1">
        <v>2.19989942447639</v>
      </c>
      <c r="K15445" s="1" t="s">
        <v>24</v>
      </c>
      <c r="L15445" s="1" t="s">
        <v>188</v>
      </c>
      <c r="M15445" s="3">
        <v>44186.70587460648</v>
      </c>
    </row>
    <row r="15446">
      <c r="A15446" s="1">
        <v>15444.0</v>
      </c>
      <c r="B15446" s="1" t="s">
        <v>184</v>
      </c>
      <c r="C15446" s="1" t="s">
        <v>26266</v>
      </c>
      <c r="D15446" s="1" t="s">
        <v>148</v>
      </c>
      <c r="E15446" s="1" t="s">
        <v>190</v>
      </c>
      <c r="F15446" s="1" t="s">
        <v>187</v>
      </c>
      <c r="G15446" s="1" t="s">
        <v>17</v>
      </c>
      <c r="H15446" s="1">
        <v>45.0</v>
      </c>
      <c r="I15446" s="3">
        <v>44057.666666666664</v>
      </c>
      <c r="J15446" s="1">
        <v>0.195203428761929</v>
      </c>
      <c r="K15446" s="1" t="s">
        <v>24</v>
      </c>
      <c r="L15446" s="1" t="s">
        <v>188</v>
      </c>
      <c r="M15446" s="3">
        <v>44057.733286319446</v>
      </c>
    </row>
    <row r="15447">
      <c r="A15447" s="1">
        <v>15445.0</v>
      </c>
      <c r="B15447" s="1" t="s">
        <v>736</v>
      </c>
      <c r="C15447" s="1" t="s">
        <v>26267</v>
      </c>
      <c r="D15447" s="1" t="s">
        <v>26268</v>
      </c>
      <c r="E15447" s="1" t="s">
        <v>26269</v>
      </c>
      <c r="F15447" s="1" t="s">
        <v>740</v>
      </c>
      <c r="G15447" s="1" t="s">
        <v>39</v>
      </c>
      <c r="H15447" s="1">
        <v>45.0</v>
      </c>
      <c r="I15447" s="3">
        <v>44128.75</v>
      </c>
      <c r="J15447" s="1">
        <v>2.38193763851167</v>
      </c>
      <c r="K15447" s="1" t="s">
        <v>24</v>
      </c>
      <c r="L15447" s="1" t="s">
        <v>741</v>
      </c>
      <c r="M15447" s="3">
        <v>44130.49917732639</v>
      </c>
    </row>
    <row r="15448">
      <c r="A15448" s="1">
        <v>15446.0</v>
      </c>
      <c r="B15448" s="1" t="s">
        <v>2282</v>
      </c>
      <c r="C15448" s="1" t="s">
        <v>26270</v>
      </c>
      <c r="D15448" s="1" t="s">
        <v>2359</v>
      </c>
      <c r="E15448" s="1" t="s">
        <v>26271</v>
      </c>
      <c r="F15448" s="1" t="s">
        <v>2285</v>
      </c>
      <c r="G15448" s="1" t="s">
        <v>39</v>
      </c>
      <c r="H15448" s="1">
        <v>45.0</v>
      </c>
      <c r="I15448" s="3">
        <v>44153.25</v>
      </c>
      <c r="J15448" s="1">
        <v>4.56318551511009</v>
      </c>
      <c r="K15448" s="1" t="s">
        <v>18</v>
      </c>
      <c r="L15448" s="1" t="s">
        <v>1765</v>
      </c>
      <c r="M15448" s="3">
        <v>44153.27525097222</v>
      </c>
    </row>
    <row r="15449">
      <c r="A15449" s="1">
        <v>15447.0</v>
      </c>
      <c r="B15449" s="1" t="s">
        <v>1311</v>
      </c>
      <c r="C15449" s="1" t="s">
        <v>26272</v>
      </c>
      <c r="D15449" s="1" t="s">
        <v>26273</v>
      </c>
      <c r="E15449" s="1" t="s">
        <v>26274</v>
      </c>
      <c r="F15449" s="1" t="s">
        <v>1314</v>
      </c>
      <c r="G15449" s="1" t="s">
        <v>89</v>
      </c>
      <c r="H15449" s="1">
        <v>45.0</v>
      </c>
      <c r="I15449" s="3">
        <v>44189.50345377315</v>
      </c>
      <c r="J15449" s="1">
        <v>2.49400576722853</v>
      </c>
      <c r="K15449" s="1" t="s">
        <v>24</v>
      </c>
      <c r="L15449" s="1" t="s">
        <v>741</v>
      </c>
      <c r="M15449" s="3">
        <v>44189.53754184028</v>
      </c>
    </row>
    <row r="15450">
      <c r="A15450" s="1">
        <v>15448.0</v>
      </c>
      <c r="B15450" s="1" t="s">
        <v>3724</v>
      </c>
      <c r="C15450" s="1" t="s">
        <v>26275</v>
      </c>
      <c r="D15450" s="1" t="s">
        <v>3376</v>
      </c>
      <c r="E15450" s="1" t="s">
        <v>26276</v>
      </c>
      <c r="F15450" s="1" t="s">
        <v>3727</v>
      </c>
      <c r="G15450" s="1" t="s">
        <v>39</v>
      </c>
      <c r="H15450" s="1">
        <v>45.0</v>
      </c>
      <c r="I15450" s="3">
        <v>44225.4375</v>
      </c>
      <c r="J15450" s="1">
        <v>2.06197242614726</v>
      </c>
      <c r="K15450" s="1" t="s">
        <v>218</v>
      </c>
      <c r="L15450" s="1" t="s">
        <v>287</v>
      </c>
      <c r="M15450" s="3">
        <v>44225.47291329861</v>
      </c>
    </row>
    <row r="15451">
      <c r="A15451" s="1">
        <v>15449.0</v>
      </c>
      <c r="B15451" s="1" t="s">
        <v>119</v>
      </c>
      <c r="C15451" s="1" t="s">
        <v>26277</v>
      </c>
      <c r="D15451" s="1" t="s">
        <v>37</v>
      </c>
      <c r="E15451" s="1" t="s">
        <v>6507</v>
      </c>
      <c r="F15451" s="1" t="s">
        <v>123</v>
      </c>
      <c r="G15451" s="1" t="s">
        <v>17</v>
      </c>
      <c r="H15451" s="1">
        <v>45.0</v>
      </c>
      <c r="I15451" s="3">
        <v>44175.625</v>
      </c>
      <c r="J15451" s="1">
        <v>1.35852217517933</v>
      </c>
      <c r="K15451" s="1" t="s">
        <v>18</v>
      </c>
      <c r="M15451" s="3">
        <v>44175.63474619213</v>
      </c>
    </row>
    <row r="15452">
      <c r="A15452" s="1">
        <v>15450.0</v>
      </c>
      <c r="B15452" s="1" t="s">
        <v>168</v>
      </c>
      <c r="C15452" s="1" t="s">
        <v>26278</v>
      </c>
      <c r="D15452" s="1" t="s">
        <v>1418</v>
      </c>
      <c r="E15452" s="1" t="s">
        <v>2686</v>
      </c>
      <c r="F15452" s="1" t="s">
        <v>171</v>
      </c>
      <c r="G15452" s="1" t="s">
        <v>17</v>
      </c>
      <c r="H15452" s="1">
        <v>45.0</v>
      </c>
      <c r="I15452" s="3">
        <v>43876.583333333336</v>
      </c>
      <c r="J15452" s="1">
        <v>0.0</v>
      </c>
      <c r="K15452" s="1" t="s">
        <v>166</v>
      </c>
      <c r="M15452" s="3">
        <v>43877.00498100695</v>
      </c>
    </row>
    <row r="15453">
      <c r="A15453" s="1">
        <v>15451.0</v>
      </c>
      <c r="B15453" s="1" t="s">
        <v>10111</v>
      </c>
      <c r="C15453" s="1" t="s">
        <v>26279</v>
      </c>
      <c r="D15453" s="1" t="s">
        <v>11487</v>
      </c>
      <c r="E15453" s="1" t="s">
        <v>26280</v>
      </c>
      <c r="F15453" s="1" t="s">
        <v>10114</v>
      </c>
      <c r="G15453" s="1" t="s">
        <v>39</v>
      </c>
      <c r="H15453" s="1">
        <v>45.0</v>
      </c>
      <c r="I15453" s="3">
        <v>44017.375</v>
      </c>
      <c r="J15453" s="1">
        <v>1.90578613241766</v>
      </c>
      <c r="K15453" s="1" t="s">
        <v>1194</v>
      </c>
      <c r="M15453" s="3">
        <v>44017.38402896991</v>
      </c>
    </row>
    <row r="15454">
      <c r="A15454" s="1">
        <v>15452.0</v>
      </c>
      <c r="B15454" s="1" t="s">
        <v>273</v>
      </c>
      <c r="C15454" s="1" t="s">
        <v>26281</v>
      </c>
      <c r="D15454" s="1" t="s">
        <v>207</v>
      </c>
      <c r="E15454" s="1" t="s">
        <v>26282</v>
      </c>
      <c r="F15454" s="1" t="s">
        <v>277</v>
      </c>
      <c r="G15454" s="1" t="s">
        <v>89</v>
      </c>
      <c r="H15454" s="1">
        <v>45.0</v>
      </c>
      <c r="I15454" s="3">
        <v>44038.73056443287</v>
      </c>
      <c r="J15454" s="1">
        <v>0.757345961897603</v>
      </c>
      <c r="K15454" s="1" t="s">
        <v>24</v>
      </c>
      <c r="M15454" s="3">
        <v>44038.74052929398</v>
      </c>
    </row>
    <row r="15455">
      <c r="A15455" s="1">
        <v>15453.0</v>
      </c>
      <c r="B15455" s="1" t="s">
        <v>549</v>
      </c>
      <c r="C15455" s="1" t="s">
        <v>26283</v>
      </c>
      <c r="D15455" s="1" t="s">
        <v>4935</v>
      </c>
      <c r="E15455" s="1" t="s">
        <v>14286</v>
      </c>
      <c r="F15455" s="1" t="s">
        <v>552</v>
      </c>
      <c r="G15455" s="1" t="s">
        <v>17</v>
      </c>
      <c r="H15455" s="1">
        <v>45.0</v>
      </c>
      <c r="I15455" s="3">
        <v>44079.666666666664</v>
      </c>
      <c r="J15455" s="1">
        <v>1.4032034860254</v>
      </c>
      <c r="K15455" s="1" t="s">
        <v>24</v>
      </c>
      <c r="L15455" s="1" t="s">
        <v>741</v>
      </c>
      <c r="M15455" s="3">
        <v>44079.69885945602</v>
      </c>
    </row>
    <row r="15456">
      <c r="A15456" s="1">
        <v>15454.0</v>
      </c>
      <c r="B15456" s="1" t="s">
        <v>2299</v>
      </c>
      <c r="C15456" s="1" t="s">
        <v>26284</v>
      </c>
      <c r="D15456" s="1" t="s">
        <v>99</v>
      </c>
      <c r="E15456" s="1" t="s">
        <v>26285</v>
      </c>
      <c r="F15456" s="1" t="s">
        <v>2302</v>
      </c>
      <c r="G15456" s="1" t="s">
        <v>17</v>
      </c>
      <c r="H15456" s="1">
        <v>45.0</v>
      </c>
      <c r="I15456" s="3">
        <v>44186.510416666664</v>
      </c>
      <c r="J15456" s="1">
        <v>2.35504410068945</v>
      </c>
      <c r="K15456" s="1" t="s">
        <v>24</v>
      </c>
      <c r="M15456" s="3">
        <v>44186.62164096065</v>
      </c>
    </row>
    <row r="15457">
      <c r="A15457" s="1">
        <v>15455.0</v>
      </c>
      <c r="B15457" s="1" t="s">
        <v>18627</v>
      </c>
      <c r="C15457" s="1" t="s">
        <v>26286</v>
      </c>
      <c r="D15457" s="1" t="s">
        <v>5136</v>
      </c>
      <c r="E15457" s="1" t="s">
        <v>26287</v>
      </c>
      <c r="F15457" s="1" t="s">
        <v>18630</v>
      </c>
      <c r="G15457" s="1" t="s">
        <v>89</v>
      </c>
      <c r="H15457" s="1">
        <v>45.0</v>
      </c>
      <c r="I15457" s="3">
        <v>44201.52181012731</v>
      </c>
      <c r="J15457" s="1">
        <v>2.57034232122959</v>
      </c>
      <c r="K15457" s="1" t="s">
        <v>56</v>
      </c>
      <c r="L15457" s="1" t="s">
        <v>18631</v>
      </c>
      <c r="M15457" s="3">
        <v>44201.539627569444</v>
      </c>
    </row>
    <row r="15458">
      <c r="A15458" s="1">
        <v>15456.0</v>
      </c>
      <c r="B15458" s="1" t="s">
        <v>3909</v>
      </c>
      <c r="C15458" s="1" t="s">
        <v>26288</v>
      </c>
      <c r="D15458" s="1" t="s">
        <v>764</v>
      </c>
      <c r="E15458" s="1" t="s">
        <v>26289</v>
      </c>
      <c r="F15458" s="1" t="s">
        <v>3912</v>
      </c>
      <c r="G15458" s="1" t="s">
        <v>89</v>
      </c>
      <c r="H15458" s="1">
        <v>45.0</v>
      </c>
      <c r="I15458" s="3">
        <v>43907.359834421295</v>
      </c>
      <c r="J15458" s="1">
        <v>1.43628396809791</v>
      </c>
      <c r="K15458" s="1" t="s">
        <v>24</v>
      </c>
      <c r="M15458" s="3">
        <v>43907.389208657405</v>
      </c>
    </row>
    <row r="15459">
      <c r="A15459" s="1">
        <v>15457.0</v>
      </c>
      <c r="B15459" s="1" t="s">
        <v>350</v>
      </c>
      <c r="C15459" s="1" t="s">
        <v>26290</v>
      </c>
      <c r="D15459" s="1" t="s">
        <v>75</v>
      </c>
      <c r="E15459" s="1" t="s">
        <v>4211</v>
      </c>
      <c r="F15459" s="1" t="s">
        <v>353</v>
      </c>
      <c r="G15459" s="1" t="s">
        <v>35</v>
      </c>
      <c r="H15459" s="1">
        <v>45.0</v>
      </c>
      <c r="I15459" s="3">
        <v>43595.166666666664</v>
      </c>
      <c r="J15459" s="1">
        <v>1.69649177597701</v>
      </c>
      <c r="K15459" s="1" t="s">
        <v>24</v>
      </c>
      <c r="M15459" s="3">
        <v>43597.344279398145</v>
      </c>
    </row>
    <row r="15460">
      <c r="A15460" s="1">
        <v>15458.0</v>
      </c>
      <c r="B15460" s="1" t="s">
        <v>768</v>
      </c>
      <c r="C15460" s="1" t="s">
        <v>26291</v>
      </c>
      <c r="D15460" s="1" t="s">
        <v>315</v>
      </c>
      <c r="E15460" s="1" t="s">
        <v>3982</v>
      </c>
      <c r="F15460" s="1" t="s">
        <v>772</v>
      </c>
      <c r="G15460" s="1" t="s">
        <v>35</v>
      </c>
      <c r="H15460" s="1">
        <v>45.0</v>
      </c>
      <c r="I15460" s="3">
        <v>44237.229166666664</v>
      </c>
      <c r="J15460" s="1">
        <v>1.4668970669761</v>
      </c>
      <c r="K15460" s="1" t="s">
        <v>166</v>
      </c>
      <c r="L15460" s="1" t="s">
        <v>318</v>
      </c>
      <c r="M15460" s="3">
        <v>44237.260034293984</v>
      </c>
    </row>
    <row r="15461">
      <c r="A15461" s="1">
        <v>15459.0</v>
      </c>
      <c r="B15461" s="1" t="s">
        <v>354</v>
      </c>
      <c r="C15461" s="1" t="s">
        <v>26292</v>
      </c>
      <c r="D15461" s="1" t="s">
        <v>93</v>
      </c>
      <c r="E15461" s="1" t="s">
        <v>26293</v>
      </c>
      <c r="F15461" s="1" t="s">
        <v>358</v>
      </c>
      <c r="G15461" s="1" t="s">
        <v>89</v>
      </c>
      <c r="H15461" s="1">
        <v>45.0</v>
      </c>
      <c r="I15461" s="3">
        <v>44210.3214172338</v>
      </c>
      <c r="J15461" s="1">
        <v>1.89687987196184</v>
      </c>
      <c r="K15461" s="1" t="s">
        <v>24</v>
      </c>
      <c r="M15461" s="3">
        <v>44210.33080081019</v>
      </c>
    </row>
    <row r="15462">
      <c r="A15462" s="1">
        <v>15460.0</v>
      </c>
      <c r="B15462" s="1" t="s">
        <v>553</v>
      </c>
      <c r="C15462" s="1" t="s">
        <v>26294</v>
      </c>
      <c r="D15462" s="1" t="s">
        <v>555</v>
      </c>
      <c r="E15462" s="1" t="s">
        <v>5733</v>
      </c>
      <c r="F15462" s="1" t="s">
        <v>557</v>
      </c>
      <c r="G15462" s="1" t="s">
        <v>17</v>
      </c>
      <c r="H15462" s="1">
        <v>45.0</v>
      </c>
      <c r="I15462" s="3">
        <v>44172.270833333336</v>
      </c>
      <c r="J15462" s="1">
        <v>0.0</v>
      </c>
      <c r="K15462" s="1" t="s">
        <v>46</v>
      </c>
      <c r="L15462" s="1" t="s">
        <v>558</v>
      </c>
      <c r="M15462" s="3">
        <v>44172.73909170139</v>
      </c>
    </row>
    <row r="15463">
      <c r="A15463" s="1">
        <v>15461.0</v>
      </c>
      <c r="B15463" s="1" t="s">
        <v>2944</v>
      </c>
      <c r="C15463" s="1" t="s">
        <v>26295</v>
      </c>
      <c r="D15463" s="1" t="s">
        <v>818</v>
      </c>
      <c r="E15463" s="1" t="s">
        <v>5859</v>
      </c>
      <c r="F15463" s="1" t="s">
        <v>2947</v>
      </c>
      <c r="G15463" s="1" t="s">
        <v>17</v>
      </c>
      <c r="H15463" s="1">
        <v>45.0</v>
      </c>
      <c r="I15463" s="3">
        <v>44152.208333333336</v>
      </c>
      <c r="J15463" s="1">
        <v>2.58742048562504</v>
      </c>
      <c r="K15463" s="1" t="s">
        <v>18</v>
      </c>
      <c r="L15463" s="1" t="s">
        <v>1047</v>
      </c>
      <c r="M15463" s="3">
        <v>44152.26723846065</v>
      </c>
    </row>
    <row r="15464">
      <c r="A15464" s="1">
        <v>15462.0</v>
      </c>
      <c r="B15464" s="1" t="s">
        <v>161</v>
      </c>
      <c r="C15464" s="1" t="s">
        <v>26296</v>
      </c>
      <c r="D15464" s="1" t="s">
        <v>11339</v>
      </c>
      <c r="E15464" s="1" t="s">
        <v>11163</v>
      </c>
      <c r="F15464" s="1" t="s">
        <v>165</v>
      </c>
      <c r="G15464" s="1" t="s">
        <v>17</v>
      </c>
      <c r="H15464" s="1">
        <v>45.0</v>
      </c>
      <c r="I15464" s="3">
        <v>44203.614583333336</v>
      </c>
      <c r="J15464" s="1">
        <v>2.46671438204422</v>
      </c>
      <c r="K15464" s="1" t="s">
        <v>166</v>
      </c>
      <c r="L15464" s="1" t="s">
        <v>167</v>
      </c>
      <c r="M15464" s="3">
        <v>44203.64610400463</v>
      </c>
    </row>
    <row r="15465">
      <c r="A15465" s="1">
        <v>15463.0</v>
      </c>
      <c r="B15465" s="1" t="s">
        <v>2314</v>
      </c>
      <c r="C15465" s="1" t="s">
        <v>26297</v>
      </c>
      <c r="D15465" s="1" t="s">
        <v>1363</v>
      </c>
      <c r="E15465" s="1" t="s">
        <v>13109</v>
      </c>
      <c r="F15465" s="1" t="s">
        <v>2318</v>
      </c>
      <c r="G15465" s="1" t="s">
        <v>17</v>
      </c>
      <c r="H15465" s="1">
        <v>45.0</v>
      </c>
      <c r="I15465" s="3">
        <v>44238.291666666664</v>
      </c>
      <c r="J15465" s="1">
        <v>3.04511991574773</v>
      </c>
      <c r="K15465" s="1" t="s">
        <v>18</v>
      </c>
      <c r="M15465" s="3">
        <v>44238.31448681713</v>
      </c>
    </row>
    <row r="15466">
      <c r="A15466" s="1">
        <v>15464.0</v>
      </c>
      <c r="B15466" s="1" t="s">
        <v>1289</v>
      </c>
      <c r="C15466" s="1" t="s">
        <v>26298</v>
      </c>
      <c r="D15466" s="1" t="s">
        <v>1666</v>
      </c>
      <c r="E15466" s="1" t="s">
        <v>7263</v>
      </c>
      <c r="F15466" s="1" t="s">
        <v>1293</v>
      </c>
      <c r="G15466" s="1" t="s">
        <v>35</v>
      </c>
      <c r="H15466" s="1">
        <v>45.0</v>
      </c>
      <c r="I15466" s="3">
        <v>43549.166666666664</v>
      </c>
      <c r="J15466" s="1">
        <v>0.00288564438008224</v>
      </c>
      <c r="K15466" s="1" t="s">
        <v>24</v>
      </c>
      <c r="M15466" s="3">
        <v>43549.40796341435</v>
      </c>
    </row>
    <row r="15467">
      <c r="A15467" s="1">
        <v>15465.0</v>
      </c>
      <c r="B15467" s="1" t="s">
        <v>1311</v>
      </c>
      <c r="C15467" s="1" t="s">
        <v>26299</v>
      </c>
      <c r="D15467" s="1" t="s">
        <v>275</v>
      </c>
      <c r="E15467" s="1" t="s">
        <v>26300</v>
      </c>
      <c r="F15467" s="1" t="s">
        <v>1314</v>
      </c>
      <c r="G15467" s="1" t="s">
        <v>89</v>
      </c>
      <c r="H15467" s="1">
        <v>45.0</v>
      </c>
      <c r="I15467" s="3">
        <v>44138.591571655095</v>
      </c>
      <c r="J15467" s="1">
        <v>2.10670822295008</v>
      </c>
      <c r="K15467" s="1" t="s">
        <v>24</v>
      </c>
      <c r="L15467" s="1" t="s">
        <v>741</v>
      </c>
      <c r="M15467" s="3">
        <v>44138.609966550925</v>
      </c>
    </row>
    <row r="15468">
      <c r="A15468" s="1">
        <v>15466.0</v>
      </c>
      <c r="B15468" s="1" t="s">
        <v>2963</v>
      </c>
      <c r="C15468" s="1" t="s">
        <v>26301</v>
      </c>
      <c r="D15468" s="1" t="s">
        <v>2965</v>
      </c>
      <c r="E15468" s="1" t="s">
        <v>2966</v>
      </c>
      <c r="F15468" s="1" t="s">
        <v>2967</v>
      </c>
      <c r="G15468" s="1" t="s">
        <v>17</v>
      </c>
      <c r="H15468" s="1">
        <v>45.0</v>
      </c>
      <c r="I15468" s="3">
        <v>44046.645833333336</v>
      </c>
      <c r="J15468" s="1">
        <v>1.91461969273495</v>
      </c>
      <c r="K15468" s="1" t="s">
        <v>24</v>
      </c>
      <c r="L15468" s="1" t="s">
        <v>238</v>
      </c>
      <c r="M15468" s="3">
        <v>44046.676180462964</v>
      </c>
    </row>
    <row r="15469">
      <c r="A15469" s="1">
        <v>15467.0</v>
      </c>
      <c r="B15469" s="1" t="s">
        <v>1023</v>
      </c>
      <c r="C15469" s="1" t="s">
        <v>26302</v>
      </c>
      <c r="D15469" s="1" t="s">
        <v>4088</v>
      </c>
      <c r="E15469" s="1" t="s">
        <v>15632</v>
      </c>
      <c r="F15469" s="1" t="s">
        <v>1027</v>
      </c>
      <c r="G15469" s="1" t="s">
        <v>17</v>
      </c>
      <c r="H15469" s="1">
        <v>45.0</v>
      </c>
      <c r="I15469" s="3">
        <v>44236.25</v>
      </c>
      <c r="J15469" s="1">
        <v>2.50157424811103</v>
      </c>
      <c r="K15469" s="1" t="s">
        <v>24</v>
      </c>
      <c r="M15469" s="3">
        <v>44236.245190787035</v>
      </c>
    </row>
    <row r="15470">
      <c r="A15470" s="1">
        <v>15468.0</v>
      </c>
      <c r="B15470" s="1" t="s">
        <v>3136</v>
      </c>
      <c r="C15470" s="1" t="s">
        <v>26303</v>
      </c>
      <c r="D15470" s="1" t="s">
        <v>4958</v>
      </c>
      <c r="E15470" s="1" t="s">
        <v>7129</v>
      </c>
      <c r="F15470" s="1" t="s">
        <v>3140</v>
      </c>
      <c r="G15470" s="1" t="s">
        <v>17</v>
      </c>
      <c r="H15470" s="1">
        <v>45.0</v>
      </c>
      <c r="I15470" s="3">
        <v>43755.75</v>
      </c>
      <c r="J15470" s="1">
        <v>4.23883261274334</v>
      </c>
      <c r="K15470" s="1" t="s">
        <v>18</v>
      </c>
      <c r="M15470" s="3">
        <v>43755.77897630787</v>
      </c>
    </row>
    <row r="15471">
      <c r="A15471" s="1">
        <v>15469.0</v>
      </c>
      <c r="B15471" s="1" t="s">
        <v>229</v>
      </c>
      <c r="C15471" s="1" t="s">
        <v>26304</v>
      </c>
      <c r="D15471" s="1" t="s">
        <v>1653</v>
      </c>
      <c r="E15471" s="1" t="s">
        <v>4903</v>
      </c>
      <c r="F15471" s="1" t="s">
        <v>232</v>
      </c>
      <c r="G15471" s="1" t="s">
        <v>35</v>
      </c>
      <c r="H15471" s="1">
        <v>45.0</v>
      </c>
      <c r="I15471" s="3">
        <v>43892.166666666664</v>
      </c>
      <c r="J15471" s="1">
        <v>2.32126765708191</v>
      </c>
      <c r="K15471" s="1" t="s">
        <v>24</v>
      </c>
      <c r="M15471" s="3">
        <v>43892.18630509259</v>
      </c>
    </row>
    <row r="15472">
      <c r="A15472" s="1">
        <v>15470.0</v>
      </c>
      <c r="B15472" s="1" t="s">
        <v>896</v>
      </c>
      <c r="C15472" s="1" t="s">
        <v>26305</v>
      </c>
      <c r="D15472" s="1" t="s">
        <v>898</v>
      </c>
      <c r="E15472" s="1" t="s">
        <v>25748</v>
      </c>
      <c r="F15472" s="1" t="s">
        <v>900</v>
      </c>
      <c r="G15472" s="1" t="s">
        <v>17</v>
      </c>
      <c r="H15472" s="1">
        <v>45.0</v>
      </c>
      <c r="I15472" s="3">
        <v>44087.25</v>
      </c>
      <c r="J15472" s="1">
        <v>1.58185569671167</v>
      </c>
      <c r="K15472" s="1" t="s">
        <v>24</v>
      </c>
      <c r="L15472" s="1" t="s">
        <v>741</v>
      </c>
      <c r="M15472" s="3">
        <v>44087.283449675924</v>
      </c>
    </row>
    <row r="15473">
      <c r="A15473" s="1">
        <v>15471.0</v>
      </c>
      <c r="B15473" s="1" t="s">
        <v>2744</v>
      </c>
      <c r="C15473" s="1" t="s">
        <v>26306</v>
      </c>
      <c r="D15473" s="1" t="s">
        <v>649</v>
      </c>
      <c r="E15473" s="1" t="s">
        <v>26307</v>
      </c>
      <c r="F15473" s="1" t="s">
        <v>2748</v>
      </c>
      <c r="G15473" s="1" t="s">
        <v>89</v>
      </c>
      <c r="H15473" s="1">
        <v>45.0</v>
      </c>
      <c r="I15473" s="3">
        <v>44222.29252268519</v>
      </c>
      <c r="J15473" s="1">
        <v>2.21409257055897</v>
      </c>
      <c r="K15473" s="1" t="s">
        <v>24</v>
      </c>
      <c r="M15473" s="3">
        <v>44222.32422956019</v>
      </c>
    </row>
    <row r="15474">
      <c r="A15474" s="1">
        <v>15472.0</v>
      </c>
      <c r="B15474" s="1" t="s">
        <v>63</v>
      </c>
      <c r="C15474" s="1" t="s">
        <v>26308</v>
      </c>
      <c r="D15474" s="1" t="s">
        <v>321</v>
      </c>
      <c r="E15474" s="1" t="s">
        <v>2215</v>
      </c>
      <c r="F15474" s="1" t="s">
        <v>67</v>
      </c>
      <c r="G15474" s="1" t="s">
        <v>17</v>
      </c>
      <c r="H15474" s="1">
        <v>45.0</v>
      </c>
      <c r="I15474" s="3">
        <v>43951.458333333336</v>
      </c>
      <c r="J15474" s="1">
        <v>2.17732833938822</v>
      </c>
      <c r="K15474" s="1" t="s">
        <v>24</v>
      </c>
      <c r="M15474" s="3">
        <v>43951.497323703705</v>
      </c>
    </row>
    <row r="15475">
      <c r="A15475" s="1">
        <v>15473.0</v>
      </c>
      <c r="B15475" s="1" t="s">
        <v>1315</v>
      </c>
      <c r="C15475" s="1" t="s">
        <v>26309</v>
      </c>
      <c r="D15475" s="1" t="s">
        <v>411</v>
      </c>
      <c r="E15475" s="1" t="s">
        <v>7975</v>
      </c>
      <c r="F15475" s="1" t="s">
        <v>1319</v>
      </c>
      <c r="G15475" s="1" t="s">
        <v>17</v>
      </c>
      <c r="H15475" s="1">
        <v>45.0</v>
      </c>
      <c r="I15475" s="3">
        <v>43815.541666666664</v>
      </c>
      <c r="J15475" s="1">
        <v>0.0</v>
      </c>
      <c r="K15475" s="1" t="s">
        <v>18</v>
      </c>
      <c r="M15475" s="3">
        <v>43815.57392649305</v>
      </c>
    </row>
    <row r="15476">
      <c r="A15476" s="1">
        <v>15474.0</v>
      </c>
      <c r="B15476" s="1" t="s">
        <v>84</v>
      </c>
      <c r="C15476" s="1" t="s">
        <v>26310</v>
      </c>
      <c r="D15476" s="1" t="s">
        <v>80</v>
      </c>
      <c r="E15476" s="1" t="s">
        <v>1900</v>
      </c>
      <c r="F15476" s="1" t="s">
        <v>88</v>
      </c>
      <c r="G15476" s="1" t="s">
        <v>35</v>
      </c>
      <c r="H15476" s="1">
        <v>45.0</v>
      </c>
      <c r="I15476" s="3">
        <v>43745.166666666664</v>
      </c>
      <c r="J15476" s="1">
        <v>0.814990126495124</v>
      </c>
      <c r="K15476" s="1" t="s">
        <v>83</v>
      </c>
      <c r="M15476" s="3">
        <v>43745.233612592594</v>
      </c>
    </row>
    <row r="15477">
      <c r="A15477" s="1">
        <v>15475.0</v>
      </c>
      <c r="B15477" s="1" t="s">
        <v>5739</v>
      </c>
      <c r="C15477" s="1" t="s">
        <v>26311</v>
      </c>
      <c r="D15477" s="1" t="s">
        <v>5741</v>
      </c>
      <c r="E15477" s="1" t="s">
        <v>5742</v>
      </c>
      <c r="F15477" s="1" t="s">
        <v>5743</v>
      </c>
      <c r="G15477" s="1" t="s">
        <v>17</v>
      </c>
      <c r="H15477" s="1">
        <v>45.0</v>
      </c>
      <c r="I15477" s="3">
        <v>44176.4375</v>
      </c>
      <c r="J15477" s="1">
        <v>3.20004915591431</v>
      </c>
      <c r="K15477" s="1" t="s">
        <v>24</v>
      </c>
      <c r="M15477" s="3">
        <v>44176.47053800926</v>
      </c>
    </row>
    <row r="15478">
      <c r="A15478" s="1">
        <v>15476.0</v>
      </c>
      <c r="B15478" s="1" t="s">
        <v>788</v>
      </c>
      <c r="C15478" s="1" t="s">
        <v>26312</v>
      </c>
      <c r="D15478" s="1" t="s">
        <v>16494</v>
      </c>
      <c r="E15478" s="1" t="s">
        <v>6417</v>
      </c>
      <c r="F15478" s="1" t="s">
        <v>791</v>
      </c>
      <c r="G15478" s="1" t="s">
        <v>17</v>
      </c>
      <c r="H15478" s="1">
        <v>45.0</v>
      </c>
      <c r="I15478" s="3">
        <v>44044.739583333336</v>
      </c>
      <c r="J15478" s="1">
        <v>1.26992851555292</v>
      </c>
      <c r="K15478" s="1" t="s">
        <v>24</v>
      </c>
      <c r="M15478" s="3">
        <v>44044.772411018515</v>
      </c>
    </row>
    <row r="15479">
      <c r="A15479" s="1">
        <v>15477.0</v>
      </c>
      <c r="B15479" s="1" t="s">
        <v>68</v>
      </c>
      <c r="C15479" s="1" t="s">
        <v>26313</v>
      </c>
      <c r="D15479" s="1" t="s">
        <v>26314</v>
      </c>
      <c r="E15479" s="1" t="s">
        <v>26315</v>
      </c>
      <c r="F15479" s="1" t="s">
        <v>72</v>
      </c>
      <c r="G15479" s="1" t="s">
        <v>89</v>
      </c>
      <c r="H15479" s="1">
        <v>45.0</v>
      </c>
      <c r="I15479" s="3">
        <v>43776.71526409722</v>
      </c>
      <c r="J15479" s="1">
        <v>1.25384629747822</v>
      </c>
      <c r="K15479" s="1" t="s">
        <v>24</v>
      </c>
      <c r="M15479" s="3">
        <v>43776.739399328704</v>
      </c>
    </row>
    <row r="15480">
      <c r="A15480" s="1">
        <v>15478.0</v>
      </c>
      <c r="B15480" s="1" t="s">
        <v>6570</v>
      </c>
      <c r="C15480" s="1" t="s">
        <v>26316</v>
      </c>
      <c r="D15480" s="1" t="s">
        <v>487</v>
      </c>
      <c r="E15480" s="1" t="s">
        <v>26317</v>
      </c>
      <c r="F15480" s="1" t="s">
        <v>6573</v>
      </c>
      <c r="G15480" s="1" t="s">
        <v>39</v>
      </c>
      <c r="H15480" s="1">
        <v>45.0</v>
      </c>
      <c r="I15480" s="3">
        <v>44117.666666666664</v>
      </c>
      <c r="J15480" s="1">
        <v>3.7354598344019</v>
      </c>
      <c r="K15480" s="1" t="s">
        <v>24</v>
      </c>
      <c r="L15480" s="1" t="s">
        <v>747</v>
      </c>
      <c r="M15480" s="3">
        <v>44117.70596591435</v>
      </c>
    </row>
    <row r="15481">
      <c r="A15481" s="1">
        <v>15479.0</v>
      </c>
      <c r="B15481" s="1" t="s">
        <v>1454</v>
      </c>
      <c r="C15481" s="1" t="s">
        <v>26318</v>
      </c>
      <c r="D15481" s="1" t="s">
        <v>1456</v>
      </c>
      <c r="E15481" s="1" t="s">
        <v>1457</v>
      </c>
      <c r="F15481" s="1" t="s">
        <v>1458</v>
      </c>
      <c r="G15481" s="1" t="s">
        <v>35</v>
      </c>
      <c r="H15481" s="1">
        <v>45.0</v>
      </c>
      <c r="I15481" s="3">
        <v>43601.75</v>
      </c>
      <c r="J15481" s="1">
        <v>0.835628395257658</v>
      </c>
      <c r="K15481" s="1" t="s">
        <v>18</v>
      </c>
      <c r="M15481" s="3">
        <v>43601.78667204861</v>
      </c>
    </row>
    <row r="15482">
      <c r="A15482" s="1">
        <v>15480.0</v>
      </c>
      <c r="B15482" s="1" t="s">
        <v>3442</v>
      </c>
      <c r="C15482" s="1" t="s">
        <v>26319</v>
      </c>
      <c r="D15482" s="1" t="s">
        <v>3444</v>
      </c>
      <c r="E15482" s="1" t="s">
        <v>3445</v>
      </c>
      <c r="F15482" s="1" t="s">
        <v>3446</v>
      </c>
      <c r="G15482" s="1" t="s">
        <v>17</v>
      </c>
      <c r="H15482" s="1">
        <v>45.0</v>
      </c>
      <c r="I15482" s="3">
        <v>43965.260416666664</v>
      </c>
      <c r="J15482" s="1">
        <v>3.63157528103948</v>
      </c>
      <c r="K15482" s="1" t="s">
        <v>3447</v>
      </c>
      <c r="L15482" s="1" t="s">
        <v>3448</v>
      </c>
      <c r="M15482" s="3">
        <v>43965.31658388889</v>
      </c>
    </row>
    <row r="15483">
      <c r="A15483" s="1">
        <v>15481.0</v>
      </c>
      <c r="B15483" s="1" t="s">
        <v>184</v>
      </c>
      <c r="C15483" s="1" t="s">
        <v>26320</v>
      </c>
      <c r="D15483" s="1" t="s">
        <v>148</v>
      </c>
      <c r="E15483" s="1" t="s">
        <v>26321</v>
      </c>
      <c r="F15483" s="1" t="s">
        <v>187</v>
      </c>
      <c r="G15483" s="1" t="s">
        <v>39</v>
      </c>
      <c r="H15483" s="1">
        <v>45.0</v>
      </c>
      <c r="I15483" s="3">
        <v>44017.6875</v>
      </c>
      <c r="J15483" s="1">
        <v>3.01008639351524</v>
      </c>
      <c r="K15483" s="1" t="s">
        <v>24</v>
      </c>
      <c r="L15483" s="1" t="s">
        <v>188</v>
      </c>
      <c r="M15483" s="3">
        <v>44017.73266743056</v>
      </c>
    </row>
    <row r="15484">
      <c r="A15484" s="1">
        <v>15482.0</v>
      </c>
      <c r="B15484" s="1" t="s">
        <v>2069</v>
      </c>
      <c r="C15484" s="1" t="s">
        <v>26322</v>
      </c>
      <c r="D15484" s="1" t="s">
        <v>326</v>
      </c>
      <c r="E15484" s="1" t="s">
        <v>23896</v>
      </c>
      <c r="F15484" s="1" t="s">
        <v>2072</v>
      </c>
      <c r="G15484" s="1" t="s">
        <v>17</v>
      </c>
      <c r="H15484" s="1">
        <v>45.0</v>
      </c>
      <c r="I15484" s="3">
        <v>44180.25</v>
      </c>
      <c r="J15484" s="1">
        <v>0.0</v>
      </c>
      <c r="K15484" s="1" t="s">
        <v>24</v>
      </c>
      <c r="M15484" s="3">
        <v>44180.37942648148</v>
      </c>
    </row>
    <row r="15485">
      <c r="A15485" s="1">
        <v>15483.0</v>
      </c>
      <c r="B15485" s="1" t="s">
        <v>853</v>
      </c>
      <c r="C15485" s="1" t="s">
        <v>26323</v>
      </c>
      <c r="D15485" s="1" t="s">
        <v>1802</v>
      </c>
      <c r="E15485" s="1" t="s">
        <v>9171</v>
      </c>
      <c r="F15485" s="1" t="s">
        <v>856</v>
      </c>
      <c r="G15485" s="1" t="s">
        <v>17</v>
      </c>
      <c r="H15485" s="1">
        <v>45.0</v>
      </c>
      <c r="I15485" s="3">
        <v>43993.541666666664</v>
      </c>
      <c r="J15485" s="1">
        <v>2.58142824889588</v>
      </c>
      <c r="K15485" s="1" t="s">
        <v>18</v>
      </c>
      <c r="M15485" s="3">
        <v>43993.574405671294</v>
      </c>
    </row>
    <row r="15486">
      <c r="A15486" s="1">
        <v>15484.0</v>
      </c>
      <c r="B15486" s="1" t="s">
        <v>201</v>
      </c>
      <c r="C15486" s="1" t="s">
        <v>26324</v>
      </c>
      <c r="D15486" s="1" t="s">
        <v>80</v>
      </c>
      <c r="E15486" s="1" t="s">
        <v>15619</v>
      </c>
      <c r="F15486" s="1" t="s">
        <v>204</v>
      </c>
      <c r="G15486" s="1" t="s">
        <v>17</v>
      </c>
      <c r="H15486" s="1">
        <v>45.0</v>
      </c>
      <c r="I15486" s="3">
        <v>43776.291666666664</v>
      </c>
      <c r="J15486" s="1">
        <v>3.33457411770228</v>
      </c>
      <c r="K15486" s="1" t="s">
        <v>46</v>
      </c>
      <c r="M15486" s="3">
        <v>43776.349330046294</v>
      </c>
    </row>
    <row r="15487">
      <c r="A15487" s="1">
        <v>15485.0</v>
      </c>
      <c r="B15487" s="1" t="s">
        <v>303</v>
      </c>
      <c r="C15487" s="1" t="s">
        <v>26325</v>
      </c>
      <c r="D15487" s="1" t="s">
        <v>305</v>
      </c>
      <c r="E15487" s="1" t="s">
        <v>2876</v>
      </c>
      <c r="F15487" s="1" t="s">
        <v>307</v>
      </c>
      <c r="G15487" s="1" t="s">
        <v>17</v>
      </c>
      <c r="H15487" s="1">
        <v>45.0</v>
      </c>
      <c r="I15487" s="3">
        <v>44056.791666666664</v>
      </c>
      <c r="J15487" s="1">
        <v>2.39247526278081</v>
      </c>
      <c r="K15487" s="1" t="s">
        <v>24</v>
      </c>
      <c r="M15487" s="3">
        <v>44056.82844337963</v>
      </c>
    </row>
    <row r="15488">
      <c r="A15488" s="1">
        <v>15486.0</v>
      </c>
      <c r="B15488" s="1" t="s">
        <v>97</v>
      </c>
      <c r="C15488" s="1" t="s">
        <v>26326</v>
      </c>
      <c r="D15488" s="1" t="s">
        <v>99</v>
      </c>
      <c r="E15488" s="1" t="s">
        <v>26327</v>
      </c>
      <c r="F15488" s="1" t="s">
        <v>101</v>
      </c>
      <c r="G15488" s="1" t="s">
        <v>39</v>
      </c>
      <c r="H15488" s="1">
        <v>45.0</v>
      </c>
      <c r="I15488" s="3">
        <v>44186.6875</v>
      </c>
      <c r="J15488" s="1">
        <v>6.50670675446651</v>
      </c>
      <c r="K15488" s="1" t="s">
        <v>24</v>
      </c>
      <c r="M15488" s="3">
        <v>44186.722208657404</v>
      </c>
    </row>
    <row r="15489">
      <c r="A15489" s="1">
        <v>15487.0</v>
      </c>
      <c r="B15489" s="1" t="s">
        <v>1651</v>
      </c>
      <c r="C15489" s="1" t="s">
        <v>26328</v>
      </c>
      <c r="D15489" s="1" t="s">
        <v>70</v>
      </c>
      <c r="E15489" s="1" t="s">
        <v>26329</v>
      </c>
      <c r="F15489" s="1" t="s">
        <v>1655</v>
      </c>
      <c r="G15489" s="1" t="s">
        <v>39</v>
      </c>
      <c r="H15489" s="1">
        <v>45.0</v>
      </c>
      <c r="I15489" s="3">
        <v>43893.666666666664</v>
      </c>
      <c r="J15489" s="1">
        <v>0.877435337090853</v>
      </c>
      <c r="K15489" s="1" t="s">
        <v>24</v>
      </c>
      <c r="M15489" s="3">
        <v>43893.725330092595</v>
      </c>
    </row>
    <row r="15490">
      <c r="A15490" s="1">
        <v>15488.0</v>
      </c>
      <c r="B15490" s="1" t="s">
        <v>465</v>
      </c>
      <c r="C15490" s="1" t="s">
        <v>26330</v>
      </c>
      <c r="D15490" s="1" t="s">
        <v>3259</v>
      </c>
      <c r="E15490" s="1" t="s">
        <v>5472</v>
      </c>
      <c r="F15490" s="1" t="s">
        <v>468</v>
      </c>
      <c r="G15490" s="1" t="s">
        <v>17</v>
      </c>
      <c r="H15490" s="1">
        <v>45.0</v>
      </c>
      <c r="I15490" s="3">
        <v>43853.25</v>
      </c>
      <c r="J15490" s="1">
        <v>2.01120651928883</v>
      </c>
      <c r="K15490" s="1" t="s">
        <v>24</v>
      </c>
      <c r="M15490" s="3">
        <v>43853.282797037034</v>
      </c>
    </row>
    <row r="15491">
      <c r="A15491" s="1">
        <v>15489.0</v>
      </c>
      <c r="B15491" s="1" t="s">
        <v>150</v>
      </c>
      <c r="C15491" s="1" t="s">
        <v>26331</v>
      </c>
      <c r="D15491" s="1" t="s">
        <v>126</v>
      </c>
      <c r="E15491" s="1" t="s">
        <v>26332</v>
      </c>
      <c r="F15491" s="1" t="s">
        <v>153</v>
      </c>
      <c r="G15491" s="1" t="s">
        <v>39</v>
      </c>
      <c r="H15491" s="1">
        <v>45.0</v>
      </c>
      <c r="I15491" s="3">
        <v>44161.677083333336</v>
      </c>
      <c r="J15491" s="1">
        <v>0.221017780075697</v>
      </c>
      <c r="K15491" s="1" t="s">
        <v>62</v>
      </c>
      <c r="M15491" s="3">
        <v>44161.657286828704</v>
      </c>
    </row>
    <row r="15492">
      <c r="A15492" s="1">
        <v>15490.0</v>
      </c>
      <c r="B15492" s="1" t="s">
        <v>267</v>
      </c>
      <c r="C15492" s="1" t="s">
        <v>26333</v>
      </c>
      <c r="D15492" s="1" t="s">
        <v>269</v>
      </c>
      <c r="E15492" s="1" t="s">
        <v>270</v>
      </c>
      <c r="F15492" s="1" t="s">
        <v>271</v>
      </c>
      <c r="G15492" s="1" t="s">
        <v>35</v>
      </c>
      <c r="H15492" s="1">
        <v>45.0</v>
      </c>
      <c r="I15492" s="3">
        <v>44225.25</v>
      </c>
      <c r="J15492" s="1">
        <v>2.68313734132716</v>
      </c>
      <c r="K15492" s="1" t="s">
        <v>56</v>
      </c>
      <c r="L15492" s="1" t="s">
        <v>272</v>
      </c>
      <c r="M15492" s="3">
        <v>44225.280474050924</v>
      </c>
    </row>
    <row r="15493">
      <c r="A15493" s="1">
        <v>15491.0</v>
      </c>
      <c r="B15493" s="1" t="s">
        <v>1766</v>
      </c>
      <c r="C15493" s="1" t="s">
        <v>26334</v>
      </c>
      <c r="D15493" s="1" t="s">
        <v>116</v>
      </c>
      <c r="E15493" s="1" t="s">
        <v>1768</v>
      </c>
      <c r="F15493" s="1" t="s">
        <v>1769</v>
      </c>
      <c r="G15493" s="1" t="s">
        <v>17</v>
      </c>
      <c r="H15493" s="1">
        <v>45.0</v>
      </c>
      <c r="I15493" s="3">
        <v>44250.333333333336</v>
      </c>
      <c r="J15493" s="1">
        <v>2.35822149446873</v>
      </c>
      <c r="K15493" s="1" t="s">
        <v>24</v>
      </c>
      <c r="L15493" s="1" t="s">
        <v>1006</v>
      </c>
      <c r="M15493" s="3">
        <v>44250.37111709491</v>
      </c>
    </row>
    <row r="15494">
      <c r="A15494" s="1">
        <v>15492.0</v>
      </c>
      <c r="B15494" s="1" t="s">
        <v>239</v>
      </c>
      <c r="C15494" s="1" t="s">
        <v>26335</v>
      </c>
      <c r="D15494" s="1" t="s">
        <v>241</v>
      </c>
      <c r="E15494" s="1" t="s">
        <v>3624</v>
      </c>
      <c r="F15494" s="1" t="s">
        <v>243</v>
      </c>
      <c r="G15494" s="1" t="s">
        <v>35</v>
      </c>
      <c r="H15494" s="1">
        <v>45.0</v>
      </c>
      <c r="I15494" s="3">
        <v>44249.666666666664</v>
      </c>
      <c r="J15494" s="1">
        <v>0.0</v>
      </c>
      <c r="K15494" s="1" t="s">
        <v>46</v>
      </c>
      <c r="L15494" s="1" t="s">
        <v>244</v>
      </c>
      <c r="M15494" s="3">
        <v>44249.765145300924</v>
      </c>
    </row>
    <row r="15495">
      <c r="A15495" s="1">
        <v>15493.0</v>
      </c>
      <c r="B15495" s="1" t="s">
        <v>5479</v>
      </c>
      <c r="C15495" s="1" t="s">
        <v>26336</v>
      </c>
      <c r="D15495" s="1" t="s">
        <v>3111</v>
      </c>
      <c r="E15495" s="1" t="s">
        <v>26337</v>
      </c>
      <c r="F15495" s="1" t="s">
        <v>5483</v>
      </c>
      <c r="G15495" s="1" t="s">
        <v>39</v>
      </c>
      <c r="H15495" s="1">
        <v>45.0</v>
      </c>
      <c r="I15495" s="3">
        <v>44160.541666666664</v>
      </c>
      <c r="J15495" s="1">
        <v>0.989700769298525</v>
      </c>
      <c r="K15495" s="1" t="s">
        <v>1194</v>
      </c>
      <c r="M15495" s="3">
        <v>44160.57465880787</v>
      </c>
    </row>
    <row r="15496">
      <c r="A15496" s="1">
        <v>15494.0</v>
      </c>
      <c r="B15496" s="1" t="s">
        <v>239</v>
      </c>
      <c r="C15496" s="1" t="s">
        <v>26338</v>
      </c>
      <c r="D15496" s="1" t="s">
        <v>653</v>
      </c>
      <c r="E15496" s="1" t="s">
        <v>2074</v>
      </c>
      <c r="F15496" s="1" t="s">
        <v>243</v>
      </c>
      <c r="G15496" s="1" t="s">
        <v>17</v>
      </c>
      <c r="H15496" s="1">
        <v>45.0</v>
      </c>
      <c r="I15496" s="3">
        <v>44021.25</v>
      </c>
      <c r="J15496" s="1">
        <v>1.99431705401832</v>
      </c>
      <c r="K15496" s="1" t="s">
        <v>46</v>
      </c>
      <c r="M15496" s="3">
        <v>44021.32134540509</v>
      </c>
    </row>
    <row r="15497">
      <c r="A15497" s="1">
        <v>15495.0</v>
      </c>
      <c r="B15497" s="1" t="s">
        <v>1315</v>
      </c>
      <c r="C15497" s="1" t="s">
        <v>26339</v>
      </c>
      <c r="D15497" s="1" t="s">
        <v>411</v>
      </c>
      <c r="E15497" s="1" t="s">
        <v>7500</v>
      </c>
      <c r="F15497" s="1" t="s">
        <v>1319</v>
      </c>
      <c r="G15497" s="1" t="s">
        <v>17</v>
      </c>
      <c r="H15497" s="1">
        <v>45.0</v>
      </c>
      <c r="I15497" s="3">
        <v>43789.583333333336</v>
      </c>
      <c r="J15497" s="1">
        <v>0.52702717697482</v>
      </c>
      <c r="K15497" s="1" t="s">
        <v>18</v>
      </c>
      <c r="M15497" s="3">
        <v>43790.34644875</v>
      </c>
    </row>
    <row r="15498">
      <c r="A15498" s="1">
        <v>15496.0</v>
      </c>
      <c r="B15498" s="1" t="s">
        <v>3295</v>
      </c>
      <c r="C15498" s="1" t="s">
        <v>26340</v>
      </c>
      <c r="D15498" s="1" t="s">
        <v>321</v>
      </c>
      <c r="E15498" s="1" t="s">
        <v>26341</v>
      </c>
      <c r="F15498" s="1" t="s">
        <v>3298</v>
      </c>
      <c r="G15498" s="1" t="s">
        <v>39</v>
      </c>
      <c r="H15498" s="1">
        <v>45.0</v>
      </c>
      <c r="I15498" s="3">
        <v>43659.666666666664</v>
      </c>
      <c r="J15498" s="1">
        <v>2.38627312480035</v>
      </c>
      <c r="K15498" s="1" t="s">
        <v>24</v>
      </c>
      <c r="M15498" s="3">
        <v>43659.698593761575</v>
      </c>
    </row>
    <row r="15499">
      <c r="A15499" s="1">
        <v>15497.0</v>
      </c>
      <c r="B15499" s="1" t="s">
        <v>485</v>
      </c>
      <c r="C15499" s="1" t="s">
        <v>26342</v>
      </c>
      <c r="D15499" s="1" t="s">
        <v>4891</v>
      </c>
      <c r="E15499" s="1" t="s">
        <v>1512</v>
      </c>
      <c r="F15499" s="1" t="s">
        <v>489</v>
      </c>
      <c r="G15499" s="1" t="s">
        <v>17</v>
      </c>
      <c r="H15499" s="1">
        <v>45.0</v>
      </c>
      <c r="I15499" s="3">
        <v>44048.25</v>
      </c>
      <c r="J15499" s="1">
        <v>2.10632678884133</v>
      </c>
      <c r="K15499" s="1" t="s">
        <v>166</v>
      </c>
      <c r="M15499" s="3">
        <v>44048.29282313657</v>
      </c>
    </row>
    <row r="15500">
      <c r="A15500" s="1">
        <v>15498.0</v>
      </c>
      <c r="B15500" s="1" t="s">
        <v>9609</v>
      </c>
      <c r="C15500" s="1" t="s">
        <v>26343</v>
      </c>
      <c r="D15500" s="1" t="s">
        <v>80</v>
      </c>
      <c r="E15500" s="1" t="s">
        <v>10297</v>
      </c>
      <c r="F15500" s="1" t="s">
        <v>9612</v>
      </c>
      <c r="G15500" s="1" t="s">
        <v>17</v>
      </c>
      <c r="H15500" s="1">
        <v>45.0</v>
      </c>
      <c r="I15500" s="3">
        <v>43849.666666666664</v>
      </c>
      <c r="J15500" s="1">
        <v>0.623237697302045</v>
      </c>
      <c r="K15500" s="1" t="s">
        <v>46</v>
      </c>
      <c r="M15500" s="3">
        <v>43849.70965001157</v>
      </c>
    </row>
    <row r="15501">
      <c r="A15501" s="1">
        <v>15499.0</v>
      </c>
      <c r="B15501" s="1" t="s">
        <v>1516</v>
      </c>
      <c r="C15501" s="1" t="s">
        <v>26344</v>
      </c>
      <c r="D15501" s="1" t="s">
        <v>211</v>
      </c>
      <c r="E15501" s="1" t="s">
        <v>14183</v>
      </c>
      <c r="F15501" s="1" t="s">
        <v>1519</v>
      </c>
      <c r="G15501" s="1" t="s">
        <v>17</v>
      </c>
      <c r="H15501" s="1">
        <v>45.0</v>
      </c>
      <c r="I15501" s="3">
        <v>44145.625</v>
      </c>
      <c r="J15501" s="1">
        <v>4.14981309197625</v>
      </c>
      <c r="K15501" s="1" t="s">
        <v>689</v>
      </c>
      <c r="M15501" s="3">
        <v>44145.65555268519</v>
      </c>
    </row>
    <row r="15502">
      <c r="A15502" s="1">
        <v>15500.0</v>
      </c>
      <c r="B15502" s="1" t="s">
        <v>229</v>
      </c>
      <c r="C15502" s="1" t="s">
        <v>26345</v>
      </c>
      <c r="D15502" s="1" t="s">
        <v>121</v>
      </c>
      <c r="E15502" s="1" t="s">
        <v>3177</v>
      </c>
      <c r="F15502" s="1" t="s">
        <v>232</v>
      </c>
      <c r="G15502" s="1" t="s">
        <v>35</v>
      </c>
      <c r="H15502" s="1">
        <v>45.0</v>
      </c>
      <c r="I15502" s="3">
        <v>43917.666666666664</v>
      </c>
      <c r="J15502" s="1">
        <v>2.77162095933957</v>
      </c>
      <c r="K15502" s="1" t="s">
        <v>24</v>
      </c>
      <c r="M15502" s="3">
        <v>43917.65201857639</v>
      </c>
    </row>
    <row r="15503">
      <c r="A15503" s="1">
        <v>15501.0</v>
      </c>
      <c r="B15503" s="1" t="s">
        <v>1065</v>
      </c>
      <c r="C15503" s="1" t="s">
        <v>26346</v>
      </c>
      <c r="D15503" s="1" t="s">
        <v>1067</v>
      </c>
      <c r="E15503" s="1" t="s">
        <v>3277</v>
      </c>
      <c r="F15503" s="1" t="s">
        <v>1069</v>
      </c>
      <c r="G15503" s="1" t="s">
        <v>17</v>
      </c>
      <c r="H15503" s="1">
        <v>45.0</v>
      </c>
      <c r="I15503" s="3">
        <v>44203.229166666664</v>
      </c>
      <c r="J15503" s="1">
        <v>2.06404799734412</v>
      </c>
      <c r="K15503" s="1" t="s">
        <v>24</v>
      </c>
      <c r="L15503" s="1" t="s">
        <v>188</v>
      </c>
      <c r="M15503" s="3">
        <v>44203.2531396412</v>
      </c>
    </row>
    <row r="15504">
      <c r="A15504" s="1">
        <v>15502.0</v>
      </c>
      <c r="B15504" s="1" t="s">
        <v>5276</v>
      </c>
      <c r="C15504" s="1" t="s">
        <v>26347</v>
      </c>
      <c r="D15504" s="1" t="s">
        <v>5278</v>
      </c>
      <c r="E15504" s="1" t="s">
        <v>18072</v>
      </c>
      <c r="F15504" s="1" t="s">
        <v>5280</v>
      </c>
      <c r="G15504" s="1" t="s">
        <v>17</v>
      </c>
      <c r="H15504" s="1">
        <v>45.0</v>
      </c>
      <c r="I15504" s="3">
        <v>43888.416666666664</v>
      </c>
      <c r="J15504" s="1">
        <v>2.26550892935362</v>
      </c>
      <c r="K15504" s="1" t="s">
        <v>3447</v>
      </c>
      <c r="M15504" s="3">
        <v>43888.51372134259</v>
      </c>
    </row>
    <row r="15505">
      <c r="A15505" s="1">
        <v>15503.0</v>
      </c>
      <c r="B15505" s="1" t="s">
        <v>319</v>
      </c>
      <c r="C15505" s="1" t="s">
        <v>26348</v>
      </c>
      <c r="D15505" s="1" t="s">
        <v>518</v>
      </c>
      <c r="E15505" s="1" t="s">
        <v>26349</v>
      </c>
      <c r="F15505" s="1" t="s">
        <v>323</v>
      </c>
      <c r="G15505" s="1" t="s">
        <v>39</v>
      </c>
      <c r="H15505" s="1">
        <v>45.0</v>
      </c>
      <c r="I15505" s="3">
        <v>44016.770833333336</v>
      </c>
      <c r="J15505" s="1">
        <v>0.761747816388045</v>
      </c>
      <c r="K15505" s="1" t="s">
        <v>24</v>
      </c>
      <c r="M15505" s="3">
        <v>44016.85273162037</v>
      </c>
    </row>
    <row r="15506">
      <c r="A15506" s="1">
        <v>15504.0</v>
      </c>
      <c r="B15506" s="1" t="s">
        <v>4095</v>
      </c>
      <c r="C15506" s="1" t="s">
        <v>26350</v>
      </c>
      <c r="D15506" s="1" t="s">
        <v>1963</v>
      </c>
      <c r="E15506" s="1" t="s">
        <v>26351</v>
      </c>
      <c r="F15506" s="1" t="s">
        <v>4098</v>
      </c>
      <c r="G15506" s="1" t="s">
        <v>39</v>
      </c>
      <c r="H15506" s="1">
        <v>45.0</v>
      </c>
      <c r="I15506" s="3">
        <v>44001.708333333336</v>
      </c>
      <c r="J15506" s="1">
        <v>4.3506190662766</v>
      </c>
      <c r="K15506" s="1" t="s">
        <v>24</v>
      </c>
      <c r="L15506" s="1" t="s">
        <v>882</v>
      </c>
      <c r="M15506" s="3">
        <v>44001.74300628472</v>
      </c>
    </row>
    <row r="15507">
      <c r="A15507" s="1">
        <v>15505.0</v>
      </c>
      <c r="B15507" s="1" t="s">
        <v>63</v>
      </c>
      <c r="C15507" s="1" t="s">
        <v>26352</v>
      </c>
      <c r="D15507" s="1" t="s">
        <v>1446</v>
      </c>
      <c r="E15507" s="1" t="s">
        <v>26353</v>
      </c>
      <c r="F15507" s="1" t="s">
        <v>67</v>
      </c>
      <c r="G15507" s="1" t="s">
        <v>39</v>
      </c>
      <c r="H15507" s="1">
        <v>45.0</v>
      </c>
      <c r="I15507" s="3">
        <v>44066.729166666664</v>
      </c>
      <c r="J15507" s="1">
        <v>0.847132443623641</v>
      </c>
      <c r="K15507" s="1" t="s">
        <v>24</v>
      </c>
      <c r="M15507" s="3">
        <v>44066.741138680554</v>
      </c>
    </row>
    <row r="15508">
      <c r="A15508" s="1">
        <v>15506.0</v>
      </c>
      <c r="B15508" s="1" t="s">
        <v>872</v>
      </c>
      <c r="C15508" s="1" t="s">
        <v>26354</v>
      </c>
      <c r="D15508" s="1" t="s">
        <v>1562</v>
      </c>
      <c r="E15508" s="1" t="s">
        <v>26355</v>
      </c>
      <c r="F15508" s="1" t="s">
        <v>875</v>
      </c>
      <c r="G15508" s="1" t="s">
        <v>89</v>
      </c>
      <c r="H15508" s="1">
        <v>45.0</v>
      </c>
      <c r="I15508" s="3">
        <v>44216.43690299769</v>
      </c>
      <c r="J15508" s="1">
        <v>2.43508183587923</v>
      </c>
      <c r="K15508" s="1" t="s">
        <v>18</v>
      </c>
      <c r="M15508" s="3">
        <v>44216.457397962964</v>
      </c>
    </row>
    <row r="15509">
      <c r="A15509" s="1">
        <v>15507.0</v>
      </c>
      <c r="B15509" s="1" t="s">
        <v>2037</v>
      </c>
      <c r="C15509" s="1" t="s">
        <v>26356</v>
      </c>
      <c r="D15509" s="1" t="s">
        <v>5382</v>
      </c>
      <c r="E15509" s="1" t="s">
        <v>2486</v>
      </c>
      <c r="F15509" s="1" t="s">
        <v>2040</v>
      </c>
      <c r="G15509" s="1" t="s">
        <v>17</v>
      </c>
      <c r="H15509" s="1">
        <v>45.0</v>
      </c>
      <c r="I15509" s="3">
        <v>44111.604166666664</v>
      </c>
      <c r="J15509" s="1">
        <v>1.18490544605424</v>
      </c>
      <c r="K15509" s="1" t="s">
        <v>1376</v>
      </c>
      <c r="L15509" s="1" t="s">
        <v>2041</v>
      </c>
      <c r="M15509" s="3">
        <v>44111.62171334491</v>
      </c>
    </row>
    <row r="15510">
      <c r="A15510" s="1">
        <v>15508.0</v>
      </c>
      <c r="B15510" s="1" t="s">
        <v>485</v>
      </c>
      <c r="C15510" s="1" t="s">
        <v>26357</v>
      </c>
      <c r="D15510" s="1" t="s">
        <v>452</v>
      </c>
      <c r="E15510" s="1" t="s">
        <v>1675</v>
      </c>
      <c r="F15510" s="1" t="s">
        <v>489</v>
      </c>
      <c r="G15510" s="1" t="s">
        <v>17</v>
      </c>
      <c r="H15510" s="1">
        <v>45.0</v>
      </c>
      <c r="I15510" s="3">
        <v>44084.666666666664</v>
      </c>
      <c r="J15510" s="1">
        <v>1.37220935925866</v>
      </c>
      <c r="K15510" s="1" t="s">
        <v>166</v>
      </c>
      <c r="M15510" s="3">
        <v>44084.702861018515</v>
      </c>
    </row>
    <row r="15511">
      <c r="A15511" s="1">
        <v>15509.0</v>
      </c>
      <c r="B15511" s="1" t="s">
        <v>742</v>
      </c>
      <c r="C15511" s="1" t="s">
        <v>26358</v>
      </c>
      <c r="D15511" s="1" t="s">
        <v>3555</v>
      </c>
      <c r="E15511" s="1" t="s">
        <v>26359</v>
      </c>
      <c r="F15511" s="1" t="s">
        <v>746</v>
      </c>
      <c r="G15511" s="1" t="s">
        <v>39</v>
      </c>
      <c r="H15511" s="1">
        <v>45.0</v>
      </c>
      <c r="I15511" s="3">
        <v>44238.5</v>
      </c>
      <c r="J15511" s="1">
        <v>2.92011162290839</v>
      </c>
      <c r="K15511" s="1" t="s">
        <v>24</v>
      </c>
      <c r="L15511" s="1" t="s">
        <v>747</v>
      </c>
      <c r="M15511" s="3">
        <v>44238.54359201389</v>
      </c>
    </row>
    <row r="15512">
      <c r="A15512" s="1">
        <v>15510.0</v>
      </c>
      <c r="B15512" s="1" t="s">
        <v>2940</v>
      </c>
      <c r="C15512" s="1" t="s">
        <v>26360</v>
      </c>
      <c r="D15512" s="1" t="s">
        <v>1397</v>
      </c>
      <c r="E15512" s="1" t="s">
        <v>8057</v>
      </c>
      <c r="F15512" s="1" t="s">
        <v>2943</v>
      </c>
      <c r="G15512" s="1" t="s">
        <v>17</v>
      </c>
      <c r="H15512" s="1">
        <v>45.0</v>
      </c>
      <c r="I15512" s="3">
        <v>43879.25</v>
      </c>
      <c r="J15512" s="1">
        <v>0.0</v>
      </c>
      <c r="K15512" s="1" t="s">
        <v>24</v>
      </c>
      <c r="M15512" s="3">
        <v>43879.40560892361</v>
      </c>
    </row>
    <row r="15513">
      <c r="A15513" s="1">
        <v>15511.0</v>
      </c>
      <c r="B15513" s="1" t="s">
        <v>1644</v>
      </c>
      <c r="C15513" s="1" t="s">
        <v>26361</v>
      </c>
      <c r="D15513" s="1" t="s">
        <v>1250</v>
      </c>
      <c r="E15513" s="1" t="s">
        <v>1646</v>
      </c>
      <c r="F15513" s="1" t="s">
        <v>1647</v>
      </c>
      <c r="G15513" s="1" t="s">
        <v>17</v>
      </c>
      <c r="H15513" s="1">
        <v>45.0</v>
      </c>
      <c r="I15513" s="3">
        <v>44119.791666666664</v>
      </c>
      <c r="J15513" s="1">
        <v>0.515030216777518</v>
      </c>
      <c r="K15513" s="1" t="s">
        <v>24</v>
      </c>
      <c r="L15513" s="1" t="s">
        <v>741</v>
      </c>
      <c r="M15513" s="3">
        <v>44119.842759872685</v>
      </c>
    </row>
    <row r="15514">
      <c r="A15514" s="1">
        <v>15512.0</v>
      </c>
      <c r="B15514" s="1" t="s">
        <v>768</v>
      </c>
      <c r="C15514" s="1" t="s">
        <v>26362</v>
      </c>
      <c r="D15514" s="1" t="s">
        <v>315</v>
      </c>
      <c r="E15514" s="1" t="s">
        <v>7060</v>
      </c>
      <c r="F15514" s="1" t="s">
        <v>772</v>
      </c>
      <c r="G15514" s="1" t="s">
        <v>35</v>
      </c>
      <c r="H15514" s="1">
        <v>45.0</v>
      </c>
      <c r="I15514" s="3">
        <v>44218.229166666664</v>
      </c>
      <c r="J15514" s="1">
        <v>2.79929462329449</v>
      </c>
      <c r="K15514" s="1" t="s">
        <v>166</v>
      </c>
      <c r="L15514" s="1" t="s">
        <v>318</v>
      </c>
      <c r="M15514" s="3">
        <v>44218.300068206016</v>
      </c>
    </row>
    <row r="15515">
      <c r="A15515" s="1">
        <v>15513.0</v>
      </c>
      <c r="B15515" s="1" t="s">
        <v>319</v>
      </c>
      <c r="C15515" s="1" t="s">
        <v>26363</v>
      </c>
      <c r="D15515" s="1" t="s">
        <v>321</v>
      </c>
      <c r="E15515" s="1" t="s">
        <v>26364</v>
      </c>
      <c r="F15515" s="1" t="s">
        <v>323</v>
      </c>
      <c r="G15515" s="1" t="s">
        <v>39</v>
      </c>
      <c r="H15515" s="1">
        <v>45.0</v>
      </c>
      <c r="I15515" s="3">
        <v>44120.666666666664</v>
      </c>
      <c r="J15515" s="1">
        <v>1.8745143648263</v>
      </c>
      <c r="K15515" s="1" t="s">
        <v>24</v>
      </c>
      <c r="M15515" s="3">
        <v>44120.69338486111</v>
      </c>
    </row>
    <row r="15516">
      <c r="A15516" s="1">
        <v>15514.0</v>
      </c>
      <c r="B15516" s="1" t="s">
        <v>19</v>
      </c>
      <c r="C15516" s="1" t="s">
        <v>26365</v>
      </c>
      <c r="D15516" s="1" t="s">
        <v>21</v>
      </c>
      <c r="E15516" s="1" t="s">
        <v>22</v>
      </c>
      <c r="F15516" s="1" t="s">
        <v>23</v>
      </c>
      <c r="G15516" s="1" t="s">
        <v>17</v>
      </c>
      <c r="H15516" s="1">
        <v>45.0</v>
      </c>
      <c r="I15516" s="3">
        <v>43886.3125</v>
      </c>
      <c r="J15516" s="1">
        <v>0.792614587149723</v>
      </c>
      <c r="K15516" s="1" t="s">
        <v>24</v>
      </c>
      <c r="M15516" s="3">
        <v>43886.344368784725</v>
      </c>
    </row>
    <row r="15517">
      <c r="A15517" s="1">
        <v>15515.0</v>
      </c>
      <c r="B15517" s="1" t="s">
        <v>3095</v>
      </c>
      <c r="C15517" s="1" t="s">
        <v>26366</v>
      </c>
      <c r="D15517" s="1" t="s">
        <v>5991</v>
      </c>
      <c r="E15517" s="1" t="s">
        <v>5992</v>
      </c>
      <c r="F15517" s="1" t="s">
        <v>3099</v>
      </c>
      <c r="G15517" s="1" t="s">
        <v>17</v>
      </c>
      <c r="H15517" s="1">
        <v>45.0</v>
      </c>
      <c r="I15517" s="3">
        <v>43872.28125</v>
      </c>
      <c r="J15517" s="1">
        <v>2.46336588181055</v>
      </c>
      <c r="K15517" s="1" t="s">
        <v>62</v>
      </c>
      <c r="M15517" s="3">
        <v>43872.33388042824</v>
      </c>
    </row>
    <row r="15518">
      <c r="A15518" s="1">
        <v>15516.0</v>
      </c>
      <c r="B15518" s="1" t="s">
        <v>2136</v>
      </c>
      <c r="C15518" s="1" t="s">
        <v>26367</v>
      </c>
      <c r="D15518" s="1" t="s">
        <v>27</v>
      </c>
      <c r="E15518" s="1" t="s">
        <v>2138</v>
      </c>
      <c r="F15518" s="1" t="s">
        <v>2139</v>
      </c>
      <c r="G15518" s="1" t="s">
        <v>17</v>
      </c>
      <c r="H15518" s="1">
        <v>45.0</v>
      </c>
      <c r="I15518" s="3">
        <v>44130.791666666664</v>
      </c>
      <c r="J15518" s="1">
        <v>0.827194048477631</v>
      </c>
      <c r="K15518" s="1" t="s">
        <v>18</v>
      </c>
      <c r="L15518" s="1" t="s">
        <v>2140</v>
      </c>
      <c r="M15518" s="3">
        <v>44130.81947106482</v>
      </c>
    </row>
    <row r="15519">
      <c r="A15519" s="1">
        <v>15517.0</v>
      </c>
      <c r="B15519" s="1" t="s">
        <v>25</v>
      </c>
      <c r="C15519" s="1" t="s">
        <v>26368</v>
      </c>
      <c r="D15519" s="1" t="s">
        <v>2359</v>
      </c>
      <c r="E15519" s="1" t="s">
        <v>26369</v>
      </c>
      <c r="F15519" s="1" t="s">
        <v>29</v>
      </c>
      <c r="G15519" s="1" t="s">
        <v>39</v>
      </c>
      <c r="H15519" s="1">
        <v>45.0</v>
      </c>
      <c r="I15519" s="3">
        <v>44182.625</v>
      </c>
      <c r="J15519" s="1">
        <v>3.50389024394397</v>
      </c>
      <c r="K15519" s="1" t="s">
        <v>18</v>
      </c>
      <c r="M15519" s="3">
        <v>44182.642575868056</v>
      </c>
    </row>
    <row r="15520">
      <c r="A15520" s="1">
        <v>15518.0</v>
      </c>
      <c r="B15520" s="1" t="s">
        <v>792</v>
      </c>
      <c r="C15520" s="1" t="s">
        <v>26370</v>
      </c>
      <c r="D15520" s="1" t="s">
        <v>1214</v>
      </c>
      <c r="E15520" s="1" t="s">
        <v>1215</v>
      </c>
      <c r="F15520" s="1" t="s">
        <v>795</v>
      </c>
      <c r="G15520" s="1" t="s">
        <v>35</v>
      </c>
      <c r="H15520" s="1">
        <v>45.0</v>
      </c>
      <c r="I15520" s="3">
        <v>44252.125</v>
      </c>
      <c r="J15520" s="1">
        <v>2.51938827730087</v>
      </c>
      <c r="K15520" s="1" t="s">
        <v>18</v>
      </c>
      <c r="L15520" s="1" t="s">
        <v>444</v>
      </c>
      <c r="M15520" s="3">
        <v>44252.280613622686</v>
      </c>
    </row>
    <row r="15521">
      <c r="A15521" s="1">
        <v>15519.0</v>
      </c>
      <c r="B15521" s="1" t="s">
        <v>3136</v>
      </c>
      <c r="C15521" s="1" t="s">
        <v>26371</v>
      </c>
      <c r="D15521" s="1" t="s">
        <v>4958</v>
      </c>
      <c r="E15521" s="1" t="s">
        <v>7129</v>
      </c>
      <c r="F15521" s="1" t="s">
        <v>3140</v>
      </c>
      <c r="G15521" s="1" t="s">
        <v>17</v>
      </c>
      <c r="H15521" s="1">
        <v>45.0</v>
      </c>
      <c r="I15521" s="3">
        <v>43755.375</v>
      </c>
      <c r="J15521" s="1">
        <v>3.21777369760949</v>
      </c>
      <c r="K15521" s="1" t="s">
        <v>18</v>
      </c>
      <c r="M15521" s="3">
        <v>43755.41453596065</v>
      </c>
    </row>
    <row r="15522">
      <c r="A15522" s="1">
        <v>15520.0</v>
      </c>
      <c r="B15522" s="1" t="s">
        <v>3056</v>
      </c>
      <c r="C15522" s="1" t="s">
        <v>26372</v>
      </c>
      <c r="D15522" s="1" t="s">
        <v>7210</v>
      </c>
      <c r="E15522" s="1" t="s">
        <v>3059</v>
      </c>
      <c r="F15522" s="1" t="s">
        <v>3060</v>
      </c>
      <c r="G15522" s="1" t="s">
        <v>35</v>
      </c>
      <c r="H15522" s="1">
        <v>45.0</v>
      </c>
      <c r="I15522" s="3">
        <v>43844.291666666664</v>
      </c>
      <c r="J15522" s="1">
        <v>1.93153496879133</v>
      </c>
      <c r="K15522" s="1" t="s">
        <v>24</v>
      </c>
      <c r="M15522" s="3">
        <v>43844.3406178588</v>
      </c>
    </row>
    <row r="15523">
      <c r="A15523" s="1">
        <v>15521.0</v>
      </c>
      <c r="B15523" s="1" t="s">
        <v>1604</v>
      </c>
      <c r="C15523" s="1" t="s">
        <v>26373</v>
      </c>
      <c r="D15523" s="1" t="s">
        <v>4466</v>
      </c>
      <c r="E15523" s="1" t="s">
        <v>26374</v>
      </c>
      <c r="F15523" s="1" t="s">
        <v>1608</v>
      </c>
      <c r="G15523" s="1" t="s">
        <v>39</v>
      </c>
      <c r="H15523" s="1">
        <v>45.0</v>
      </c>
      <c r="I15523" s="3">
        <v>43824.708333333336</v>
      </c>
      <c r="J15523" s="1">
        <v>1.92479025184093</v>
      </c>
      <c r="K15523" s="1" t="s">
        <v>18</v>
      </c>
      <c r="M15523" s="3">
        <v>43824.73586262731</v>
      </c>
    </row>
    <row r="15524">
      <c r="A15524" s="1">
        <v>15522.0</v>
      </c>
      <c r="B15524" s="1" t="s">
        <v>324</v>
      </c>
      <c r="C15524" s="1" t="s">
        <v>26375</v>
      </c>
      <c r="D15524" s="1" t="s">
        <v>326</v>
      </c>
      <c r="E15524" s="1" t="s">
        <v>673</v>
      </c>
      <c r="F15524" s="1" t="s">
        <v>328</v>
      </c>
      <c r="G15524" s="1" t="s">
        <v>17</v>
      </c>
      <c r="H15524" s="1">
        <v>45.0</v>
      </c>
      <c r="I15524" s="3">
        <v>44071.625</v>
      </c>
      <c r="J15524" s="1">
        <v>0.0</v>
      </c>
      <c r="K15524" s="1" t="s">
        <v>24</v>
      </c>
      <c r="M15524" s="3">
        <v>44071.64877886574</v>
      </c>
    </row>
    <row r="15525">
      <c r="A15525" s="1">
        <v>15523.0</v>
      </c>
      <c r="B15525" s="1" t="s">
        <v>12304</v>
      </c>
      <c r="C15525" s="1" t="s">
        <v>26376</v>
      </c>
      <c r="D15525" s="1" t="s">
        <v>37</v>
      </c>
      <c r="E15525" s="1" t="s">
        <v>26377</v>
      </c>
      <c r="F15525" s="1" t="s">
        <v>12307</v>
      </c>
      <c r="G15525" s="1" t="s">
        <v>89</v>
      </c>
      <c r="H15525" s="1">
        <v>45.0</v>
      </c>
      <c r="I15525" s="3">
        <v>44142.46442950232</v>
      </c>
      <c r="J15525" s="1">
        <v>1.15940900541393</v>
      </c>
      <c r="K15525" s="1" t="s">
        <v>18</v>
      </c>
      <c r="L15525" s="1" t="s">
        <v>683</v>
      </c>
      <c r="M15525" s="3">
        <v>44142.465250092595</v>
      </c>
    </row>
    <row r="15526">
      <c r="A15526" s="1">
        <v>15524.0</v>
      </c>
      <c r="B15526" s="1" t="s">
        <v>2944</v>
      </c>
      <c r="C15526" s="1" t="s">
        <v>26378</v>
      </c>
      <c r="D15526" s="1" t="s">
        <v>818</v>
      </c>
      <c r="E15526" s="1" t="s">
        <v>26379</v>
      </c>
      <c r="F15526" s="1" t="s">
        <v>2947</v>
      </c>
      <c r="G15526" s="1" t="s">
        <v>39</v>
      </c>
      <c r="H15526" s="1">
        <v>45.0</v>
      </c>
      <c r="I15526" s="3">
        <v>44121.197916666664</v>
      </c>
      <c r="J15526" s="1">
        <v>3.07096226786153</v>
      </c>
      <c r="K15526" s="1" t="s">
        <v>18</v>
      </c>
      <c r="L15526" s="1" t="s">
        <v>1047</v>
      </c>
      <c r="M15526" s="3">
        <v>44121.23900755787</v>
      </c>
    </row>
    <row r="15527">
      <c r="A15527" s="1">
        <v>15525.0</v>
      </c>
      <c r="B15527" s="1" t="s">
        <v>501</v>
      </c>
      <c r="C15527" s="1" t="s">
        <v>26380</v>
      </c>
      <c r="D15527" s="1" t="s">
        <v>503</v>
      </c>
      <c r="E15527" s="1" t="s">
        <v>942</v>
      </c>
      <c r="F15527" s="1" t="s">
        <v>505</v>
      </c>
      <c r="G15527" s="1" t="s">
        <v>17</v>
      </c>
      <c r="H15527" s="1">
        <v>45.0</v>
      </c>
      <c r="I15527" s="3">
        <v>44119.604166666664</v>
      </c>
      <c r="J15527" s="1">
        <v>1.563317136758</v>
      </c>
      <c r="K15527" s="1" t="s">
        <v>18</v>
      </c>
      <c r="M15527" s="3">
        <v>44119.56551836806</v>
      </c>
    </row>
    <row r="15528">
      <c r="A15528" s="1">
        <v>15526.0</v>
      </c>
      <c r="B15528" s="1" t="s">
        <v>84</v>
      </c>
      <c r="C15528" s="1" t="s">
        <v>26381</v>
      </c>
      <c r="D15528" s="1" t="s">
        <v>86</v>
      </c>
      <c r="E15528" s="1" t="s">
        <v>4462</v>
      </c>
      <c r="F15528" s="1" t="s">
        <v>88</v>
      </c>
      <c r="G15528" s="1" t="s">
        <v>17</v>
      </c>
      <c r="H15528" s="1">
        <v>45.0</v>
      </c>
      <c r="I15528" s="3">
        <v>43805.625</v>
      </c>
      <c r="J15528" s="1">
        <v>0.690530123012742</v>
      </c>
      <c r="K15528" s="1" t="s">
        <v>83</v>
      </c>
      <c r="M15528" s="3">
        <v>43805.65198097222</v>
      </c>
    </row>
    <row r="15529">
      <c r="A15529" s="1">
        <v>15527.0</v>
      </c>
      <c r="B15529" s="1" t="s">
        <v>136</v>
      </c>
      <c r="C15529" s="1" t="s">
        <v>26382</v>
      </c>
      <c r="D15529" s="1" t="s">
        <v>138</v>
      </c>
      <c r="E15529" s="1" t="s">
        <v>10398</v>
      </c>
      <c r="F15529" s="1" t="s">
        <v>140</v>
      </c>
      <c r="G15529" s="1" t="s">
        <v>17</v>
      </c>
      <c r="H15529" s="1">
        <v>45.0</v>
      </c>
      <c r="I15529" s="3">
        <v>44237.375</v>
      </c>
      <c r="J15529" s="1">
        <v>2.51803128924926</v>
      </c>
      <c r="K15529" s="1" t="s">
        <v>18</v>
      </c>
      <c r="M15529" s="3">
        <v>44237.31713034722</v>
      </c>
    </row>
    <row r="15530">
      <c r="A15530" s="1">
        <v>15528.0</v>
      </c>
      <c r="B15530" s="1" t="s">
        <v>2295</v>
      </c>
      <c r="C15530" s="1" t="s">
        <v>26383</v>
      </c>
      <c r="D15530" s="1" t="s">
        <v>1250</v>
      </c>
      <c r="E15530" s="1" t="s">
        <v>13884</v>
      </c>
      <c r="F15530" s="1" t="s">
        <v>2298</v>
      </c>
      <c r="G15530" s="1" t="s">
        <v>17</v>
      </c>
      <c r="H15530" s="1">
        <v>45.0</v>
      </c>
      <c r="I15530" s="3">
        <v>43790.125</v>
      </c>
      <c r="J15530" s="1">
        <v>0.0270380986144942</v>
      </c>
      <c r="K15530" s="1" t="s">
        <v>24</v>
      </c>
      <c r="M15530" s="3">
        <v>43790.54725447917</v>
      </c>
    </row>
    <row r="15531">
      <c r="A15531" s="1">
        <v>15529.0</v>
      </c>
      <c r="B15531" s="1" t="s">
        <v>445</v>
      </c>
      <c r="C15531" s="1" t="s">
        <v>26384</v>
      </c>
      <c r="D15531" s="1" t="s">
        <v>32</v>
      </c>
      <c r="E15531" s="1" t="s">
        <v>3124</v>
      </c>
      <c r="F15531" s="1" t="s">
        <v>449</v>
      </c>
      <c r="G15531" s="1" t="s">
        <v>17</v>
      </c>
      <c r="H15531" s="1">
        <v>45.0</v>
      </c>
      <c r="I15531" s="3">
        <v>43791.5</v>
      </c>
      <c r="J15531" s="1">
        <v>2.44079188774496</v>
      </c>
      <c r="K15531" s="1" t="s">
        <v>24</v>
      </c>
      <c r="M15531" s="3">
        <v>43791.57112253472</v>
      </c>
    </row>
    <row r="15532">
      <c r="A15532" s="1">
        <v>15530.0</v>
      </c>
      <c r="B15532" s="1" t="s">
        <v>119</v>
      </c>
      <c r="C15532" s="1" t="s">
        <v>26385</v>
      </c>
      <c r="D15532" s="1" t="s">
        <v>121</v>
      </c>
      <c r="E15532" s="1" t="s">
        <v>26386</v>
      </c>
      <c r="F15532" s="1" t="s">
        <v>123</v>
      </c>
      <c r="G15532" s="1" t="s">
        <v>39</v>
      </c>
      <c r="H15532" s="1">
        <v>45.0</v>
      </c>
      <c r="I15532" s="3">
        <v>44106.208333333336</v>
      </c>
      <c r="J15532" s="1">
        <v>1.48545812198557</v>
      </c>
      <c r="K15532" s="1" t="s">
        <v>18</v>
      </c>
      <c r="M15532" s="3">
        <v>44106.23554940972</v>
      </c>
    </row>
    <row r="15533">
      <c r="A15533" s="1">
        <v>15531.0</v>
      </c>
      <c r="B15533" s="1" t="s">
        <v>73</v>
      </c>
      <c r="C15533" s="1" t="s">
        <v>26387</v>
      </c>
      <c r="D15533" s="1" t="s">
        <v>4482</v>
      </c>
      <c r="E15533" s="1" t="s">
        <v>4483</v>
      </c>
      <c r="F15533" s="1" t="s">
        <v>77</v>
      </c>
      <c r="G15533" s="1" t="s">
        <v>17</v>
      </c>
      <c r="H15533" s="1">
        <v>45.0</v>
      </c>
      <c r="I15533" s="3">
        <v>44245.645833333336</v>
      </c>
      <c r="J15533" s="1">
        <v>2.00822631338603</v>
      </c>
      <c r="K15533" s="1" t="s">
        <v>24</v>
      </c>
      <c r="L15533" s="1" t="s">
        <v>940</v>
      </c>
      <c r="M15533" s="3">
        <v>44245.677984375</v>
      </c>
    </row>
    <row r="15534">
      <c r="A15534" s="1">
        <v>15532.0</v>
      </c>
      <c r="B15534" s="1" t="s">
        <v>239</v>
      </c>
      <c r="C15534" s="1" t="s">
        <v>26388</v>
      </c>
      <c r="D15534" s="1" t="s">
        <v>1606</v>
      </c>
      <c r="E15534" s="1" t="s">
        <v>26389</v>
      </c>
      <c r="F15534" s="1" t="s">
        <v>243</v>
      </c>
      <c r="G15534" s="1" t="s">
        <v>89</v>
      </c>
      <c r="H15534" s="1">
        <v>45.0</v>
      </c>
      <c r="I15534" s="3">
        <v>43813.528767881944</v>
      </c>
      <c r="J15534" s="1">
        <v>1.99299558110676</v>
      </c>
      <c r="K15534" s="1" t="s">
        <v>46</v>
      </c>
      <c r="M15534" s="3">
        <v>43813.53443883102</v>
      </c>
    </row>
    <row r="15535">
      <c r="A15535" s="1">
        <v>15533.0</v>
      </c>
      <c r="B15535" s="1" t="s">
        <v>184</v>
      </c>
      <c r="C15535" s="1" t="s">
        <v>26390</v>
      </c>
      <c r="D15535" s="1" t="s">
        <v>6364</v>
      </c>
      <c r="E15535" s="1" t="s">
        <v>5962</v>
      </c>
      <c r="F15535" s="1" t="s">
        <v>187</v>
      </c>
      <c r="G15535" s="1" t="s">
        <v>17</v>
      </c>
      <c r="H15535" s="1">
        <v>45.0</v>
      </c>
      <c r="I15535" s="3">
        <v>43829.770833333336</v>
      </c>
      <c r="J15535" s="1">
        <v>0.570385247767612</v>
      </c>
      <c r="K15535" s="1" t="s">
        <v>24</v>
      </c>
      <c r="M15535" s="3">
        <v>43829.80639644676</v>
      </c>
    </row>
    <row r="15536">
      <c r="A15536" s="1">
        <v>15534.0</v>
      </c>
      <c r="B15536" s="1" t="s">
        <v>26391</v>
      </c>
      <c r="C15536" s="1" t="s">
        <v>26392</v>
      </c>
      <c r="D15536" s="1" t="s">
        <v>1179</v>
      </c>
      <c r="E15536" s="1" t="s">
        <v>26393</v>
      </c>
      <c r="F15536" s="1" t="s">
        <v>26394</v>
      </c>
      <c r="G15536" s="1" t="s">
        <v>39</v>
      </c>
      <c r="H15536" s="1">
        <v>45.0</v>
      </c>
      <c r="I15536" s="3">
        <v>43887.6875</v>
      </c>
      <c r="J15536" s="1">
        <v>0.665777271359679</v>
      </c>
      <c r="K15536" s="1" t="s">
        <v>689</v>
      </c>
      <c r="M15536" s="3">
        <v>43887.73362119213</v>
      </c>
    </row>
    <row r="15537">
      <c r="A15537" s="1">
        <v>15535.0</v>
      </c>
      <c r="B15537" s="1" t="s">
        <v>63</v>
      </c>
      <c r="C15537" s="1" t="s">
        <v>26395</v>
      </c>
      <c r="D15537" s="1" t="s">
        <v>65</v>
      </c>
      <c r="E15537" s="1" t="s">
        <v>1347</v>
      </c>
      <c r="F15537" s="1" t="s">
        <v>67</v>
      </c>
      <c r="G15537" s="1" t="s">
        <v>17</v>
      </c>
      <c r="H15537" s="1">
        <v>45.0</v>
      </c>
      <c r="I15537" s="3">
        <v>44155.6875</v>
      </c>
      <c r="J15537" s="1">
        <v>2.20475744466172</v>
      </c>
      <c r="K15537" s="1" t="s">
        <v>24</v>
      </c>
      <c r="M15537" s="3">
        <v>44155.70484586806</v>
      </c>
    </row>
    <row r="15538">
      <c r="A15538" s="1">
        <v>15536.0</v>
      </c>
      <c r="B15538" s="1" t="s">
        <v>1726</v>
      </c>
      <c r="C15538" s="1" t="s">
        <v>26396</v>
      </c>
      <c r="D15538" s="1" t="s">
        <v>49</v>
      </c>
      <c r="E15538" s="1" t="s">
        <v>26397</v>
      </c>
      <c r="F15538" s="1" t="s">
        <v>1730</v>
      </c>
      <c r="G15538" s="1" t="s">
        <v>39</v>
      </c>
      <c r="H15538" s="1">
        <v>45.0</v>
      </c>
      <c r="I15538" s="3">
        <v>43905.666666666664</v>
      </c>
      <c r="J15538" s="1">
        <v>1.47691342424397</v>
      </c>
      <c r="K15538" s="1" t="s">
        <v>62</v>
      </c>
      <c r="M15538" s="3">
        <v>43905.68811431713</v>
      </c>
    </row>
    <row r="15539">
      <c r="A15539" s="1">
        <v>15537.0</v>
      </c>
      <c r="B15539" s="1" t="s">
        <v>632</v>
      </c>
      <c r="C15539" s="1" t="s">
        <v>26398</v>
      </c>
      <c r="D15539" s="1" t="s">
        <v>80</v>
      </c>
      <c r="E15539" s="1" t="s">
        <v>704</v>
      </c>
      <c r="F15539" s="1" t="s">
        <v>635</v>
      </c>
      <c r="G15539" s="1" t="s">
        <v>17</v>
      </c>
      <c r="H15539" s="1">
        <v>45.0</v>
      </c>
      <c r="I15539" s="3">
        <v>43760.583333333336</v>
      </c>
      <c r="J15539" s="1">
        <v>0.851723375236557</v>
      </c>
      <c r="K15539" s="1" t="s">
        <v>83</v>
      </c>
      <c r="M15539" s="3">
        <v>43760.61508809028</v>
      </c>
    </row>
    <row r="15540">
      <c r="A15540" s="1">
        <v>15538.0</v>
      </c>
      <c r="B15540" s="1" t="s">
        <v>73</v>
      </c>
      <c r="C15540" s="1" t="s">
        <v>26399</v>
      </c>
      <c r="D15540" s="1" t="s">
        <v>75</v>
      </c>
      <c r="E15540" s="1" t="s">
        <v>26400</v>
      </c>
      <c r="F15540" s="1" t="s">
        <v>77</v>
      </c>
      <c r="G15540" s="1" t="s">
        <v>39</v>
      </c>
      <c r="H15540" s="1">
        <v>45.0</v>
      </c>
      <c r="I15540" s="3">
        <v>43471.666666666664</v>
      </c>
      <c r="J15540" s="1">
        <v>1.05140176593682</v>
      </c>
      <c r="K15540" s="1" t="s">
        <v>24</v>
      </c>
      <c r="M15540" s="3">
        <v>43471.709503356484</v>
      </c>
    </row>
    <row r="15541">
      <c r="A15541" s="1">
        <v>15539.0</v>
      </c>
      <c r="B15541" s="1" t="s">
        <v>4707</v>
      </c>
      <c r="C15541" s="1" t="s">
        <v>26401</v>
      </c>
      <c r="D15541" s="1" t="s">
        <v>818</v>
      </c>
      <c r="E15541" s="1" t="s">
        <v>4709</v>
      </c>
      <c r="F15541" s="1" t="s">
        <v>4710</v>
      </c>
      <c r="G15541" s="1" t="s">
        <v>17</v>
      </c>
      <c r="H15541" s="1">
        <v>45.0</v>
      </c>
      <c r="I15541" s="3">
        <v>44095.708333333336</v>
      </c>
      <c r="J15541" s="1">
        <v>1.89621603854692</v>
      </c>
      <c r="K15541" s="1" t="s">
        <v>24</v>
      </c>
      <c r="M15541" s="3">
        <v>44095.748178842594</v>
      </c>
    </row>
    <row r="15542">
      <c r="A15542" s="1">
        <v>15540.0</v>
      </c>
      <c r="B15542" s="1" t="s">
        <v>278</v>
      </c>
      <c r="C15542" s="1" t="s">
        <v>26402</v>
      </c>
      <c r="D15542" s="1" t="s">
        <v>4391</v>
      </c>
      <c r="E15542" s="1" t="s">
        <v>26403</v>
      </c>
      <c r="F15542" s="1" t="s">
        <v>281</v>
      </c>
      <c r="G15542" s="1" t="s">
        <v>89</v>
      </c>
      <c r="H15542" s="1">
        <v>45.0</v>
      </c>
      <c r="I15542" s="3">
        <v>44056.48436181713</v>
      </c>
      <c r="J15542" s="1">
        <v>1.93884168211176</v>
      </c>
      <c r="K15542" s="1" t="s">
        <v>24</v>
      </c>
      <c r="M15542" s="3">
        <v>44056.49053675926</v>
      </c>
    </row>
    <row r="15543">
      <c r="A15543" s="1">
        <v>15541.0</v>
      </c>
      <c r="B15543" s="1" t="s">
        <v>1516</v>
      </c>
      <c r="C15543" s="1" t="s">
        <v>26404</v>
      </c>
      <c r="D15543" s="1" t="s">
        <v>211</v>
      </c>
      <c r="E15543" s="1" t="s">
        <v>14183</v>
      </c>
      <c r="F15543" s="1" t="s">
        <v>1519</v>
      </c>
      <c r="G15543" s="1" t="s">
        <v>17</v>
      </c>
      <c r="H15543" s="1">
        <v>45.0</v>
      </c>
      <c r="I15543" s="3">
        <v>44146.625</v>
      </c>
      <c r="J15543" s="1">
        <v>4.25760190335009</v>
      </c>
      <c r="K15543" s="1" t="s">
        <v>689</v>
      </c>
      <c r="M15543" s="3">
        <v>44146.71614599537</v>
      </c>
    </row>
    <row r="15544">
      <c r="A15544" s="1">
        <v>15542.0</v>
      </c>
      <c r="B15544" s="1" t="s">
        <v>229</v>
      </c>
      <c r="C15544" s="1" t="s">
        <v>26405</v>
      </c>
      <c r="D15544" s="1" t="s">
        <v>198</v>
      </c>
      <c r="E15544" s="1" t="s">
        <v>1871</v>
      </c>
      <c r="F15544" s="1" t="s">
        <v>232</v>
      </c>
      <c r="G15544" s="1" t="s">
        <v>17</v>
      </c>
      <c r="H15544" s="1">
        <v>45.0</v>
      </c>
      <c r="I15544" s="3">
        <v>44085.25</v>
      </c>
      <c r="J15544" s="1">
        <v>0.989754350432875</v>
      </c>
      <c r="K15544" s="1" t="s">
        <v>24</v>
      </c>
      <c r="M15544" s="3">
        <v>44085.28723918981</v>
      </c>
    </row>
    <row r="15545">
      <c r="A15545" s="1">
        <v>15543.0</v>
      </c>
      <c r="B15545" s="1" t="s">
        <v>63</v>
      </c>
      <c r="C15545" s="1" t="s">
        <v>26406</v>
      </c>
      <c r="D15545" s="1" t="s">
        <v>148</v>
      </c>
      <c r="E15545" s="1" t="s">
        <v>8688</v>
      </c>
      <c r="F15545" s="1" t="s">
        <v>67</v>
      </c>
      <c r="G15545" s="1" t="s">
        <v>17</v>
      </c>
      <c r="H15545" s="1">
        <v>45.0</v>
      </c>
      <c r="I15545" s="3">
        <v>44051.229166666664</v>
      </c>
      <c r="J15545" s="1">
        <v>1.29703089533177</v>
      </c>
      <c r="K15545" s="1" t="s">
        <v>24</v>
      </c>
      <c r="M15545" s="3">
        <v>44051.2645946412</v>
      </c>
    </row>
    <row r="15546">
      <c r="A15546" s="1">
        <v>15544.0</v>
      </c>
      <c r="B15546" s="1" t="s">
        <v>991</v>
      </c>
      <c r="C15546" s="1" t="s">
        <v>26407</v>
      </c>
      <c r="D15546" s="1" t="s">
        <v>5131</v>
      </c>
      <c r="E15546" s="1" t="s">
        <v>2014</v>
      </c>
      <c r="F15546" s="1" t="s">
        <v>995</v>
      </c>
      <c r="G15546" s="1" t="s">
        <v>17</v>
      </c>
      <c r="H15546" s="1">
        <v>45.0</v>
      </c>
      <c r="I15546" s="3">
        <v>44062.270833333336</v>
      </c>
      <c r="J15546" s="1">
        <v>0.525811295658197</v>
      </c>
      <c r="K15546" s="1" t="s">
        <v>18</v>
      </c>
      <c r="M15546" s="3">
        <v>44062.30426857639</v>
      </c>
    </row>
    <row r="15547">
      <c r="A15547" s="1">
        <v>15545.0</v>
      </c>
      <c r="B15547" s="1" t="s">
        <v>4356</v>
      </c>
      <c r="C15547" s="1" t="s">
        <v>26408</v>
      </c>
      <c r="D15547" s="1" t="s">
        <v>411</v>
      </c>
      <c r="E15547" s="1" t="s">
        <v>4821</v>
      </c>
      <c r="F15547" s="1" t="s">
        <v>4359</v>
      </c>
      <c r="G15547" s="1" t="s">
        <v>17</v>
      </c>
      <c r="H15547" s="1">
        <v>45.0</v>
      </c>
      <c r="I15547" s="3">
        <v>44018.197916666664</v>
      </c>
      <c r="J15547" s="1">
        <v>0.115160683476309</v>
      </c>
      <c r="K15547" s="1" t="s">
        <v>62</v>
      </c>
      <c r="L15547" s="1" t="s">
        <v>4360</v>
      </c>
      <c r="M15547" s="3">
        <v>44018.27360152778</v>
      </c>
    </row>
    <row r="15548">
      <c r="A15548" s="1">
        <v>15546.0</v>
      </c>
      <c r="B15548" s="1" t="s">
        <v>267</v>
      </c>
      <c r="C15548" s="1" t="s">
        <v>26409</v>
      </c>
      <c r="D15548" s="1" t="s">
        <v>269</v>
      </c>
      <c r="E15548" s="1" t="s">
        <v>270</v>
      </c>
      <c r="F15548" s="1" t="s">
        <v>271</v>
      </c>
      <c r="G15548" s="1" t="s">
        <v>35</v>
      </c>
      <c r="H15548" s="1">
        <v>45.0</v>
      </c>
      <c r="I15548" s="3">
        <v>44223.25</v>
      </c>
      <c r="J15548" s="1">
        <v>2.10363739456516</v>
      </c>
      <c r="K15548" s="1" t="s">
        <v>56</v>
      </c>
      <c r="L15548" s="1" t="s">
        <v>272</v>
      </c>
      <c r="M15548" s="3">
        <v>44223.43335371528</v>
      </c>
    </row>
    <row r="15549">
      <c r="A15549" s="1">
        <v>15547.0</v>
      </c>
      <c r="B15549" s="1" t="s">
        <v>2299</v>
      </c>
      <c r="C15549" s="1" t="s">
        <v>26410</v>
      </c>
      <c r="D15549" s="1" t="s">
        <v>701</v>
      </c>
      <c r="E15549" s="1" t="s">
        <v>26411</v>
      </c>
      <c r="F15549" s="1" t="s">
        <v>2302</v>
      </c>
      <c r="G15549" s="1" t="s">
        <v>17</v>
      </c>
      <c r="H15549" s="1">
        <v>45.0</v>
      </c>
      <c r="I15549" s="3">
        <v>44242.291666666664</v>
      </c>
      <c r="J15549" s="1">
        <v>1.8033079639239</v>
      </c>
      <c r="K15549" s="1" t="s">
        <v>24</v>
      </c>
      <c r="L15549" s="1" t="s">
        <v>365</v>
      </c>
      <c r="M15549" s="3">
        <v>44242.403354918984</v>
      </c>
    </row>
    <row r="15550">
      <c r="A15550" s="1">
        <v>15548.0</v>
      </c>
      <c r="B15550" s="1" t="s">
        <v>777</v>
      </c>
      <c r="C15550" s="1" t="s">
        <v>26412</v>
      </c>
      <c r="D15550" s="1" t="s">
        <v>779</v>
      </c>
      <c r="E15550" s="1" t="s">
        <v>3248</v>
      </c>
      <c r="F15550" s="1" t="s">
        <v>781</v>
      </c>
      <c r="G15550" s="1" t="s">
        <v>35</v>
      </c>
      <c r="H15550" s="1">
        <v>45.0</v>
      </c>
      <c r="I15550" s="3">
        <v>44140.791666666664</v>
      </c>
      <c r="J15550" s="1">
        <v>0.996926991884797</v>
      </c>
      <c r="K15550" s="1" t="s">
        <v>18</v>
      </c>
      <c r="M15550" s="3">
        <v>44140.83692135417</v>
      </c>
    </row>
    <row r="15551">
      <c r="A15551" s="1">
        <v>15549.0</v>
      </c>
      <c r="B15551" s="1" t="s">
        <v>319</v>
      </c>
      <c r="C15551" s="1" t="s">
        <v>26413</v>
      </c>
      <c r="D15551" s="1" t="s">
        <v>321</v>
      </c>
      <c r="E15551" s="1" t="s">
        <v>26414</v>
      </c>
      <c r="F15551" s="1" t="s">
        <v>323</v>
      </c>
      <c r="G15551" s="1" t="s">
        <v>39</v>
      </c>
      <c r="H15551" s="1">
        <v>45.0</v>
      </c>
      <c r="I15551" s="3">
        <v>44042.458333333336</v>
      </c>
      <c r="J15551" s="1">
        <v>0.0</v>
      </c>
      <c r="K15551" s="1" t="s">
        <v>24</v>
      </c>
      <c r="M15551" s="3">
        <v>44042.50199336805</v>
      </c>
    </row>
    <row r="15552">
      <c r="A15552" s="1">
        <v>15550.0</v>
      </c>
      <c r="B15552" s="1" t="s">
        <v>4367</v>
      </c>
      <c r="C15552" s="1" t="s">
        <v>26415</v>
      </c>
      <c r="D15552" s="1" t="s">
        <v>869</v>
      </c>
      <c r="E15552" s="1" t="s">
        <v>4369</v>
      </c>
      <c r="F15552" s="1" t="s">
        <v>4370</v>
      </c>
      <c r="G15552" s="1" t="s">
        <v>35</v>
      </c>
      <c r="H15552" s="1">
        <v>45.0</v>
      </c>
      <c r="I15552" s="3">
        <v>44229.333333333336</v>
      </c>
      <c r="J15552" s="1">
        <v>2.91426897608177</v>
      </c>
      <c r="K15552" s="1" t="s">
        <v>24</v>
      </c>
      <c r="L15552" s="1" t="s">
        <v>2724</v>
      </c>
      <c r="M15552" s="3">
        <v>44229.378351458334</v>
      </c>
    </row>
    <row r="15553">
      <c r="A15553" s="1">
        <v>15551.0</v>
      </c>
      <c r="B15553" s="1" t="s">
        <v>1311</v>
      </c>
      <c r="C15553" s="1" t="s">
        <v>26416</v>
      </c>
      <c r="D15553" s="1" t="s">
        <v>2067</v>
      </c>
      <c r="E15553" s="1" t="s">
        <v>26417</v>
      </c>
      <c r="F15553" s="1" t="s">
        <v>1314</v>
      </c>
      <c r="G15553" s="1" t="s">
        <v>39</v>
      </c>
      <c r="H15553" s="1">
        <v>45.0</v>
      </c>
      <c r="I15553" s="3">
        <v>44221.364583333336</v>
      </c>
      <c r="J15553" s="1">
        <v>2.50104307774458</v>
      </c>
      <c r="K15553" s="1" t="s">
        <v>24</v>
      </c>
      <c r="L15553" s="1" t="s">
        <v>741</v>
      </c>
      <c r="M15553" s="3">
        <v>44221.38615748843</v>
      </c>
    </row>
    <row r="15554">
      <c r="A15554" s="1">
        <v>15552.0</v>
      </c>
      <c r="B15554" s="1" t="s">
        <v>2236</v>
      </c>
      <c r="C15554" s="1" t="s">
        <v>26418</v>
      </c>
      <c r="D15554" s="1" t="s">
        <v>2238</v>
      </c>
      <c r="E15554" s="1" t="s">
        <v>2239</v>
      </c>
      <c r="F15554" s="1" t="s">
        <v>2240</v>
      </c>
      <c r="G15554" s="1" t="s">
        <v>35</v>
      </c>
      <c r="H15554" s="1">
        <v>45.0</v>
      </c>
      <c r="I15554" s="3">
        <v>43472.708333333336</v>
      </c>
      <c r="J15554" s="1">
        <v>0.510685929816592</v>
      </c>
      <c r="K15554" s="1" t="s">
        <v>24</v>
      </c>
      <c r="M15554" s="3">
        <v>43472.69610800926</v>
      </c>
    </row>
    <row r="15555">
      <c r="A15555" s="1">
        <v>15553.0</v>
      </c>
      <c r="B15555" s="1" t="s">
        <v>991</v>
      </c>
      <c r="C15555" s="1" t="s">
        <v>26419</v>
      </c>
      <c r="D15555" s="1" t="s">
        <v>2359</v>
      </c>
      <c r="E15555" s="1" t="s">
        <v>26420</v>
      </c>
      <c r="F15555" s="1" t="s">
        <v>995</v>
      </c>
      <c r="G15555" s="1" t="s">
        <v>39</v>
      </c>
      <c r="H15555" s="1">
        <v>45.0</v>
      </c>
      <c r="I15555" s="3">
        <v>44152.708333333336</v>
      </c>
      <c r="J15555" s="1">
        <v>7.03465491957283</v>
      </c>
      <c r="K15555" s="1" t="s">
        <v>18</v>
      </c>
      <c r="M15555" s="3">
        <v>44152.73698129629</v>
      </c>
    </row>
    <row r="15556">
      <c r="A15556" s="1">
        <v>15554.0</v>
      </c>
      <c r="B15556" s="1" t="s">
        <v>5529</v>
      </c>
      <c r="C15556" s="1" t="s">
        <v>26421</v>
      </c>
      <c r="D15556" s="1" t="s">
        <v>19582</v>
      </c>
      <c r="E15556" s="1" t="s">
        <v>26422</v>
      </c>
      <c r="F15556" s="1" t="s">
        <v>5532</v>
      </c>
      <c r="G15556" s="1" t="s">
        <v>89</v>
      </c>
      <c r="H15556" s="1">
        <v>45.0</v>
      </c>
      <c r="I15556" s="3">
        <v>43868.72409643519</v>
      </c>
      <c r="J15556" s="1">
        <v>1.15632777002329</v>
      </c>
      <c r="K15556" s="1" t="s">
        <v>218</v>
      </c>
      <c r="M15556" s="3">
        <v>43868.72206840278</v>
      </c>
    </row>
    <row r="15557">
      <c r="A15557" s="1">
        <v>15555.0</v>
      </c>
      <c r="B15557" s="1" t="s">
        <v>4720</v>
      </c>
      <c r="C15557" s="1" t="s">
        <v>26423</v>
      </c>
      <c r="D15557" s="1" t="s">
        <v>1287</v>
      </c>
      <c r="E15557" s="1" t="s">
        <v>4723</v>
      </c>
      <c r="F15557" s="1" t="s">
        <v>4724</v>
      </c>
      <c r="G15557" s="1" t="s">
        <v>17</v>
      </c>
      <c r="H15557" s="1">
        <v>45.0</v>
      </c>
      <c r="I15557" s="3">
        <v>44148.708333333336</v>
      </c>
      <c r="J15557" s="1">
        <v>0.676277197029024</v>
      </c>
      <c r="K15557" s="1" t="s">
        <v>1194</v>
      </c>
      <c r="L15557" s="1" t="s">
        <v>4725</v>
      </c>
      <c r="M15557" s="3">
        <v>44148.78201703704</v>
      </c>
    </row>
    <row r="15558">
      <c r="A15558" s="1">
        <v>15556.0</v>
      </c>
      <c r="B15558" s="1" t="s">
        <v>445</v>
      </c>
      <c r="C15558" s="1" t="s">
        <v>26424</v>
      </c>
      <c r="D15558" s="1" t="s">
        <v>32</v>
      </c>
      <c r="E15558" s="1" t="s">
        <v>11921</v>
      </c>
      <c r="F15558" s="1" t="s">
        <v>449</v>
      </c>
      <c r="G15558" s="1" t="s">
        <v>17</v>
      </c>
      <c r="H15558" s="1">
        <v>45.0</v>
      </c>
      <c r="I15558" s="3">
        <v>43768.5</v>
      </c>
      <c r="J15558" s="1">
        <v>0.656475282511851</v>
      </c>
      <c r="K15558" s="1" t="s">
        <v>24</v>
      </c>
      <c r="M15558" s="3">
        <v>43768.51451760417</v>
      </c>
    </row>
    <row r="15559">
      <c r="A15559" s="1">
        <v>15557.0</v>
      </c>
      <c r="B15559" s="1" t="s">
        <v>450</v>
      </c>
      <c r="C15559" s="1" t="s">
        <v>26425</v>
      </c>
      <c r="D15559" s="1" t="s">
        <v>356</v>
      </c>
      <c r="E15559" s="1" t="s">
        <v>26426</v>
      </c>
      <c r="F15559" s="1" t="s">
        <v>454</v>
      </c>
      <c r="G15559" s="1" t="s">
        <v>39</v>
      </c>
      <c r="H15559" s="1">
        <v>45.0</v>
      </c>
      <c r="I15559" s="3">
        <v>44069.645833333336</v>
      </c>
      <c r="J15559" s="1">
        <v>0.869017755493945</v>
      </c>
      <c r="K15559" s="1" t="s">
        <v>24</v>
      </c>
      <c r="L15559" s="1" t="s">
        <v>238</v>
      </c>
      <c r="M15559" s="3">
        <v>44069.674786331016</v>
      </c>
    </row>
    <row r="15560">
      <c r="A15560" s="1">
        <v>15558.0</v>
      </c>
      <c r="B15560" s="1" t="s">
        <v>251</v>
      </c>
      <c r="C15560" s="1" t="s">
        <v>26427</v>
      </c>
      <c r="D15560" s="1" t="s">
        <v>1418</v>
      </c>
      <c r="E15560" s="1" t="s">
        <v>1167</v>
      </c>
      <c r="F15560" s="1" t="s">
        <v>255</v>
      </c>
      <c r="G15560" s="1" t="s">
        <v>17</v>
      </c>
      <c r="H15560" s="1">
        <v>45.0</v>
      </c>
      <c r="I15560" s="3">
        <v>43812.416666666664</v>
      </c>
      <c r="J15560" s="1">
        <v>0.0</v>
      </c>
      <c r="K15560" s="1" t="s">
        <v>218</v>
      </c>
      <c r="M15560" s="3">
        <v>43812.55726068287</v>
      </c>
    </row>
    <row r="15561">
      <c r="A15561" s="1">
        <v>15559.0</v>
      </c>
      <c r="B15561" s="1" t="s">
        <v>1031</v>
      </c>
      <c r="C15561" s="1" t="s">
        <v>26428</v>
      </c>
      <c r="D15561" s="1" t="s">
        <v>998</v>
      </c>
      <c r="E15561" s="1" t="s">
        <v>8926</v>
      </c>
      <c r="F15561" s="1" t="s">
        <v>1034</v>
      </c>
      <c r="G15561" s="1" t="s">
        <v>17</v>
      </c>
      <c r="H15561" s="1">
        <v>45.0</v>
      </c>
      <c r="I15561" s="3">
        <v>43789.375</v>
      </c>
      <c r="J15561" s="1">
        <v>1.42573680996446</v>
      </c>
      <c r="K15561" s="1" t="s">
        <v>24</v>
      </c>
      <c r="M15561" s="3">
        <v>43789.406988125</v>
      </c>
    </row>
    <row r="15562">
      <c r="A15562" s="1">
        <v>15560.0</v>
      </c>
      <c r="B15562" s="1" t="s">
        <v>30</v>
      </c>
      <c r="C15562" s="1" t="s">
        <v>26429</v>
      </c>
      <c r="D15562" s="1" t="s">
        <v>32</v>
      </c>
      <c r="E15562" s="1" t="s">
        <v>3906</v>
      </c>
      <c r="F15562" s="1" t="s">
        <v>34</v>
      </c>
      <c r="G15562" s="1" t="s">
        <v>17</v>
      </c>
      <c r="H15562" s="1">
        <v>45.0</v>
      </c>
      <c r="I15562" s="3">
        <v>44151.4375</v>
      </c>
      <c r="J15562" s="1">
        <v>1.73722667967307</v>
      </c>
      <c r="K15562" s="1" t="s">
        <v>24</v>
      </c>
      <c r="M15562" s="3">
        <v>44151.468112800925</v>
      </c>
    </row>
    <row r="15563">
      <c r="A15563" s="1">
        <v>15561.0</v>
      </c>
      <c r="B15563" s="1" t="s">
        <v>119</v>
      </c>
      <c r="C15563" s="1" t="s">
        <v>26430</v>
      </c>
      <c r="D15563" s="1" t="s">
        <v>3131</v>
      </c>
      <c r="E15563" s="1" t="s">
        <v>26431</v>
      </c>
      <c r="F15563" s="1" t="s">
        <v>123</v>
      </c>
      <c r="G15563" s="1" t="s">
        <v>39</v>
      </c>
      <c r="H15563" s="1">
        <v>45.0</v>
      </c>
      <c r="I15563" s="3">
        <v>44203.229166666664</v>
      </c>
      <c r="J15563" s="1">
        <v>2.65585278825292</v>
      </c>
      <c r="K15563" s="1" t="s">
        <v>218</v>
      </c>
      <c r="L15563" s="1" t="s">
        <v>287</v>
      </c>
      <c r="M15563" s="3">
        <v>44203.258325752315</v>
      </c>
    </row>
    <row r="15564">
      <c r="A15564" s="1">
        <v>15562.0</v>
      </c>
      <c r="B15564" s="1" t="s">
        <v>184</v>
      </c>
      <c r="C15564" s="1" t="s">
        <v>26432</v>
      </c>
      <c r="D15564" s="1" t="s">
        <v>148</v>
      </c>
      <c r="E15564" s="1" t="s">
        <v>190</v>
      </c>
      <c r="F15564" s="1" t="s">
        <v>187</v>
      </c>
      <c r="G15564" s="1" t="s">
        <v>17</v>
      </c>
      <c r="H15564" s="1">
        <v>45.0</v>
      </c>
      <c r="I15564" s="3">
        <v>44062.333333333336</v>
      </c>
      <c r="J15564" s="1">
        <v>2.39347859086601</v>
      </c>
      <c r="K15564" s="1" t="s">
        <v>24</v>
      </c>
      <c r="L15564" s="1" t="s">
        <v>188</v>
      </c>
      <c r="M15564" s="3">
        <v>44062.57710835648</v>
      </c>
    </row>
    <row r="15565">
      <c r="A15565" s="1">
        <v>15563.0</v>
      </c>
      <c r="B15565" s="1" t="s">
        <v>6994</v>
      </c>
      <c r="C15565" s="1" t="s">
        <v>26433</v>
      </c>
      <c r="D15565" s="1" t="s">
        <v>6810</v>
      </c>
      <c r="E15565" s="1" t="s">
        <v>26434</v>
      </c>
      <c r="F15565" s="1" t="s">
        <v>6997</v>
      </c>
      <c r="G15565" s="1" t="s">
        <v>39</v>
      </c>
      <c r="H15565" s="1">
        <v>45.0</v>
      </c>
      <c r="I15565" s="3">
        <v>43563.708333333336</v>
      </c>
      <c r="J15565" s="1">
        <v>2.4477906428033</v>
      </c>
      <c r="K15565" s="1" t="s">
        <v>24</v>
      </c>
      <c r="M15565" s="3">
        <v>43563.77598395833</v>
      </c>
    </row>
    <row r="15566">
      <c r="A15566" s="1">
        <v>15564.0</v>
      </c>
      <c r="B15566" s="1" t="s">
        <v>2795</v>
      </c>
      <c r="C15566" s="1" t="s">
        <v>26435</v>
      </c>
      <c r="D15566" s="1" t="s">
        <v>5337</v>
      </c>
      <c r="E15566" s="1" t="s">
        <v>5338</v>
      </c>
      <c r="F15566" s="1" t="s">
        <v>2799</v>
      </c>
      <c r="G15566" s="1" t="s">
        <v>35</v>
      </c>
      <c r="H15566" s="1">
        <v>45.0</v>
      </c>
      <c r="I15566" s="3">
        <v>43882.4375</v>
      </c>
      <c r="J15566" s="1">
        <v>0.0504372608600365</v>
      </c>
      <c r="K15566" s="1" t="s">
        <v>218</v>
      </c>
      <c r="M15566" s="3">
        <v>43882.44488885417</v>
      </c>
    </row>
    <row r="15567">
      <c r="A15567" s="1">
        <v>15565.0</v>
      </c>
      <c r="B15567" s="1" t="s">
        <v>385</v>
      </c>
      <c r="C15567" s="1" t="s">
        <v>26436</v>
      </c>
      <c r="D15567" s="1" t="s">
        <v>116</v>
      </c>
      <c r="E15567" s="1" t="s">
        <v>3149</v>
      </c>
      <c r="F15567" s="1" t="s">
        <v>388</v>
      </c>
      <c r="G15567" s="1" t="s">
        <v>17</v>
      </c>
      <c r="H15567" s="1">
        <v>45.0</v>
      </c>
      <c r="I15567" s="3">
        <v>43825.5</v>
      </c>
      <c r="J15567" s="1">
        <v>4.4186857278453</v>
      </c>
      <c r="K15567" s="1" t="s">
        <v>24</v>
      </c>
      <c r="M15567" s="3">
        <v>43825.5557846875</v>
      </c>
    </row>
    <row r="15568">
      <c r="A15568" s="1">
        <v>15566.0</v>
      </c>
      <c r="B15568" s="1" t="s">
        <v>233</v>
      </c>
      <c r="C15568" s="1" t="s">
        <v>26437</v>
      </c>
      <c r="D15568" s="1" t="s">
        <v>3465</v>
      </c>
      <c r="E15568" s="1" t="s">
        <v>802</v>
      </c>
      <c r="F15568" s="1" t="s">
        <v>237</v>
      </c>
      <c r="G15568" s="1" t="s">
        <v>35</v>
      </c>
      <c r="H15568" s="1">
        <v>45.0</v>
      </c>
      <c r="I15568" s="3">
        <v>44146.239583333336</v>
      </c>
      <c r="J15568" s="1">
        <v>2.1783368587461</v>
      </c>
      <c r="K15568" s="1" t="s">
        <v>24</v>
      </c>
      <c r="L15568" s="1" t="s">
        <v>238</v>
      </c>
      <c r="M15568" s="3">
        <v>44146.27267953704</v>
      </c>
    </row>
    <row r="15569">
      <c r="A15569" s="1">
        <v>15567.0</v>
      </c>
      <c r="B15569" s="1" t="s">
        <v>1766</v>
      </c>
      <c r="C15569" s="1" t="s">
        <v>26438</v>
      </c>
      <c r="D15569" s="1" t="s">
        <v>116</v>
      </c>
      <c r="E15569" s="1" t="s">
        <v>3802</v>
      </c>
      <c r="F15569" s="1" t="s">
        <v>1769</v>
      </c>
      <c r="G15569" s="1" t="s">
        <v>35</v>
      </c>
      <c r="H15569" s="1">
        <v>45.0</v>
      </c>
      <c r="I15569" s="3">
        <v>44215.333333333336</v>
      </c>
      <c r="J15569" s="1">
        <v>4.86938773394579</v>
      </c>
      <c r="K15569" s="1" t="s">
        <v>24</v>
      </c>
      <c r="L15569" s="1" t="s">
        <v>1006</v>
      </c>
      <c r="M15569" s="3">
        <v>44215.37399025463</v>
      </c>
    </row>
    <row r="15570">
      <c r="A15570" s="1">
        <v>15568.0</v>
      </c>
      <c r="B15570" s="1" t="s">
        <v>114</v>
      </c>
      <c r="C15570" s="1" t="s">
        <v>26439</v>
      </c>
      <c r="D15570" s="1" t="s">
        <v>305</v>
      </c>
      <c r="E15570" s="1" t="s">
        <v>23702</v>
      </c>
      <c r="F15570" s="1" t="s">
        <v>118</v>
      </c>
      <c r="G15570" s="1" t="s">
        <v>17</v>
      </c>
      <c r="H15570" s="1">
        <v>45.0</v>
      </c>
      <c r="I15570" s="3">
        <v>43998.510416666664</v>
      </c>
      <c r="J15570" s="1">
        <v>1.10367966949951</v>
      </c>
      <c r="K15570" s="1" t="s">
        <v>24</v>
      </c>
      <c r="L15570" s="1" t="s">
        <v>1006</v>
      </c>
      <c r="M15570" s="3">
        <v>43998.54200329861</v>
      </c>
    </row>
    <row r="15571">
      <c r="A15571" s="1">
        <v>15569.0</v>
      </c>
      <c r="B15571" s="1" t="s">
        <v>288</v>
      </c>
      <c r="C15571" s="1" t="s">
        <v>26440</v>
      </c>
      <c r="D15571" s="1" t="s">
        <v>749</v>
      </c>
      <c r="E15571" s="1" t="s">
        <v>3336</v>
      </c>
      <c r="F15571" s="1" t="s">
        <v>292</v>
      </c>
      <c r="G15571" s="1" t="s">
        <v>17</v>
      </c>
      <c r="H15571" s="1">
        <v>45.0</v>
      </c>
      <c r="I15571" s="3">
        <v>43767.75</v>
      </c>
      <c r="J15571" s="1">
        <v>1.82180908736766</v>
      </c>
      <c r="K15571" s="1" t="s">
        <v>24</v>
      </c>
      <c r="M15571" s="3">
        <v>43767.658504375</v>
      </c>
    </row>
    <row r="15572">
      <c r="A15572" s="1">
        <v>15570.0</v>
      </c>
      <c r="B15572" s="1" t="s">
        <v>141</v>
      </c>
      <c r="C15572" s="1" t="s">
        <v>26441</v>
      </c>
      <c r="D15572" s="1" t="s">
        <v>5745</v>
      </c>
      <c r="E15572" s="1" t="s">
        <v>26442</v>
      </c>
      <c r="F15572" s="1" t="s">
        <v>175</v>
      </c>
      <c r="G15572" s="1" t="s">
        <v>39</v>
      </c>
      <c r="H15572" s="1">
        <v>45.0</v>
      </c>
      <c r="I15572" s="3">
        <v>44051.291666666664</v>
      </c>
      <c r="J15572" s="1">
        <v>3.11856136535151</v>
      </c>
      <c r="K15572" s="1" t="s">
        <v>46</v>
      </c>
      <c r="M15572" s="3">
        <v>44051.3237984375</v>
      </c>
    </row>
    <row r="15573">
      <c r="A15573" s="1">
        <v>15571.0</v>
      </c>
      <c r="B15573" s="1" t="s">
        <v>184</v>
      </c>
      <c r="C15573" s="1" t="s">
        <v>26443</v>
      </c>
      <c r="D15573" s="1" t="s">
        <v>1297</v>
      </c>
      <c r="E15573" s="1" t="s">
        <v>4951</v>
      </c>
      <c r="F15573" s="1" t="s">
        <v>187</v>
      </c>
      <c r="G15573" s="1" t="s">
        <v>17</v>
      </c>
      <c r="H15573" s="1">
        <v>45.0</v>
      </c>
      <c r="I15573" s="3">
        <v>43741.75</v>
      </c>
      <c r="J15573" s="1">
        <v>4.10644929867779</v>
      </c>
      <c r="K15573" s="1" t="s">
        <v>24</v>
      </c>
      <c r="M15573" s="3">
        <v>43741.46050479167</v>
      </c>
    </row>
    <row r="15574">
      <c r="A15574" s="1">
        <v>15572.0</v>
      </c>
      <c r="B15574" s="1" t="s">
        <v>12</v>
      </c>
      <c r="C15574" s="1" t="s">
        <v>26444</v>
      </c>
      <c r="D15574" s="1" t="s">
        <v>1813</v>
      </c>
      <c r="E15574" s="1" t="s">
        <v>2320</v>
      </c>
      <c r="F15574" s="1" t="s">
        <v>16</v>
      </c>
      <c r="G15574" s="1" t="s">
        <v>35</v>
      </c>
      <c r="H15574" s="1">
        <v>45.0</v>
      </c>
      <c r="I15574" s="3">
        <v>44161.291666666664</v>
      </c>
      <c r="J15574" s="1">
        <v>1.76096504802991</v>
      </c>
      <c r="K15574" s="1" t="s">
        <v>18</v>
      </c>
      <c r="M15574" s="3">
        <v>44161.32565417824</v>
      </c>
    </row>
    <row r="15575">
      <c r="A15575" s="1">
        <v>15573.0</v>
      </c>
      <c r="B15575" s="1" t="s">
        <v>2795</v>
      </c>
      <c r="C15575" s="1" t="s">
        <v>26445</v>
      </c>
      <c r="D15575" s="1" t="s">
        <v>2797</v>
      </c>
      <c r="E15575" s="1" t="s">
        <v>2798</v>
      </c>
      <c r="F15575" s="1" t="s">
        <v>2799</v>
      </c>
      <c r="G15575" s="1" t="s">
        <v>17</v>
      </c>
      <c r="H15575" s="1">
        <v>45.0</v>
      </c>
      <c r="I15575" s="3">
        <v>43910.4375</v>
      </c>
      <c r="J15575" s="1">
        <v>0.639467311663912</v>
      </c>
      <c r="K15575" s="1" t="s">
        <v>218</v>
      </c>
      <c r="M15575" s="3">
        <v>43910.464372291666</v>
      </c>
    </row>
    <row r="15576">
      <c r="A15576" s="1">
        <v>15574.0</v>
      </c>
      <c r="B15576" s="1" t="s">
        <v>2080</v>
      </c>
      <c r="C15576" s="1" t="s">
        <v>26446</v>
      </c>
      <c r="D15576" s="1" t="s">
        <v>1653</v>
      </c>
      <c r="E15576" s="1" t="s">
        <v>2082</v>
      </c>
      <c r="F15576" s="1" t="s">
        <v>2083</v>
      </c>
      <c r="G15576" s="1" t="s">
        <v>17</v>
      </c>
      <c r="H15576" s="1">
        <v>45.0</v>
      </c>
      <c r="I15576" s="3">
        <v>43797.166666666664</v>
      </c>
      <c r="J15576" s="1">
        <v>1.91887392550454</v>
      </c>
      <c r="K15576" s="1" t="s">
        <v>166</v>
      </c>
      <c r="M15576" s="3">
        <v>43797.16677628472</v>
      </c>
    </row>
    <row r="15577">
      <c r="A15577" s="1">
        <v>15575.0</v>
      </c>
      <c r="B15577" s="1" t="s">
        <v>114</v>
      </c>
      <c r="C15577" s="1" t="s">
        <v>26447</v>
      </c>
      <c r="D15577" s="1" t="s">
        <v>99</v>
      </c>
      <c r="E15577" s="1" t="s">
        <v>26448</v>
      </c>
      <c r="F15577" s="1" t="s">
        <v>118</v>
      </c>
      <c r="G15577" s="1" t="s">
        <v>39</v>
      </c>
      <c r="H15577" s="1">
        <v>45.0</v>
      </c>
      <c r="I15577" s="3">
        <v>44079.75</v>
      </c>
      <c r="J15577" s="1">
        <v>2.1267536201279</v>
      </c>
      <c r="K15577" s="1" t="s">
        <v>24</v>
      </c>
      <c r="M15577" s="3">
        <v>44079.781575057874</v>
      </c>
    </row>
    <row r="15578">
      <c r="A15578" s="1">
        <v>15576.0</v>
      </c>
      <c r="B15578" s="1" t="s">
        <v>119</v>
      </c>
      <c r="C15578" s="1" t="s">
        <v>26449</v>
      </c>
      <c r="D15578" s="1" t="s">
        <v>37</v>
      </c>
      <c r="E15578" s="1" t="s">
        <v>26450</v>
      </c>
      <c r="F15578" s="1" t="s">
        <v>123</v>
      </c>
      <c r="G15578" s="1" t="s">
        <v>39</v>
      </c>
      <c r="H15578" s="1">
        <v>45.0</v>
      </c>
      <c r="I15578" s="3">
        <v>44222.25</v>
      </c>
      <c r="J15578" s="1">
        <v>1.95793880763588</v>
      </c>
      <c r="K15578" s="1" t="s">
        <v>18</v>
      </c>
      <c r="M15578" s="3">
        <v>44222.25888695602</v>
      </c>
    </row>
    <row r="15579">
      <c r="A15579" s="1">
        <v>15577.0</v>
      </c>
      <c r="B15579" s="1" t="s">
        <v>501</v>
      </c>
      <c r="C15579" s="1" t="s">
        <v>26451</v>
      </c>
      <c r="D15579" s="1" t="s">
        <v>503</v>
      </c>
      <c r="E15579" s="1" t="s">
        <v>884</v>
      </c>
      <c r="F15579" s="1" t="s">
        <v>505</v>
      </c>
      <c r="G15579" s="1" t="s">
        <v>17</v>
      </c>
      <c r="H15579" s="1">
        <v>45.0</v>
      </c>
      <c r="I15579" s="3">
        <v>43894.75</v>
      </c>
      <c r="J15579" s="1">
        <v>0.0</v>
      </c>
      <c r="K15579" s="1" t="s">
        <v>18</v>
      </c>
      <c r="M15579" s="3">
        <v>43894.74384231481</v>
      </c>
    </row>
    <row r="15580">
      <c r="A15580" s="1">
        <v>15578.0</v>
      </c>
      <c r="B15580" s="1" t="s">
        <v>319</v>
      </c>
      <c r="C15580" s="1" t="s">
        <v>26452</v>
      </c>
      <c r="D15580" s="1" t="s">
        <v>1622</v>
      </c>
      <c r="E15580" s="1" t="s">
        <v>26453</v>
      </c>
      <c r="F15580" s="1" t="s">
        <v>323</v>
      </c>
      <c r="G15580" s="1" t="s">
        <v>39</v>
      </c>
      <c r="H15580" s="1">
        <v>45.0</v>
      </c>
      <c r="I15580" s="3">
        <v>43823.458333333336</v>
      </c>
      <c r="J15580" s="1">
        <v>0.0233413799250714</v>
      </c>
      <c r="K15580" s="1" t="s">
        <v>24</v>
      </c>
      <c r="M15580" s="3">
        <v>43823.48620170139</v>
      </c>
    </row>
    <row r="15581">
      <c r="A15581" s="1">
        <v>15579.0</v>
      </c>
      <c r="B15581" s="1" t="s">
        <v>1315</v>
      </c>
      <c r="C15581" s="1" t="s">
        <v>26454</v>
      </c>
      <c r="D15581" s="1" t="s">
        <v>411</v>
      </c>
      <c r="E15581" s="1" t="s">
        <v>4843</v>
      </c>
      <c r="F15581" s="1" t="s">
        <v>1319</v>
      </c>
      <c r="G15581" s="1" t="s">
        <v>17</v>
      </c>
      <c r="H15581" s="1">
        <v>45.0</v>
      </c>
      <c r="I15581" s="3">
        <v>43900.333333333336</v>
      </c>
      <c r="J15581" s="1">
        <v>0.127657791472771</v>
      </c>
      <c r="K15581" s="1" t="s">
        <v>18</v>
      </c>
      <c r="M15581" s="3">
        <v>43900.3595797338</v>
      </c>
    </row>
    <row r="15582">
      <c r="A15582" s="1">
        <v>15580.0</v>
      </c>
      <c r="B15582" s="1" t="s">
        <v>340</v>
      </c>
      <c r="C15582" s="1" t="s">
        <v>26455</v>
      </c>
      <c r="D15582" s="1" t="s">
        <v>342</v>
      </c>
      <c r="E15582" s="1" t="s">
        <v>26456</v>
      </c>
      <c r="F15582" s="1" t="s">
        <v>344</v>
      </c>
      <c r="G15582" s="1" t="s">
        <v>39</v>
      </c>
      <c r="H15582" s="1">
        <v>45.0</v>
      </c>
      <c r="I15582" s="3">
        <v>44117.583333333336</v>
      </c>
      <c r="J15582" s="1">
        <v>0.613249685158729</v>
      </c>
      <c r="K15582" s="1" t="s">
        <v>83</v>
      </c>
      <c r="M15582" s="3">
        <v>44117.615805532405</v>
      </c>
    </row>
    <row r="15583">
      <c r="A15583" s="1">
        <v>15581.0</v>
      </c>
      <c r="B15583" s="1" t="s">
        <v>872</v>
      </c>
      <c r="C15583" s="1" t="s">
        <v>26457</v>
      </c>
      <c r="D15583" s="1" t="s">
        <v>2577</v>
      </c>
      <c r="E15583" s="1" t="s">
        <v>26458</v>
      </c>
      <c r="F15583" s="1" t="s">
        <v>875</v>
      </c>
      <c r="G15583" s="1" t="s">
        <v>39</v>
      </c>
      <c r="H15583" s="1">
        <v>45.0</v>
      </c>
      <c r="I15583" s="3">
        <v>44112.5625</v>
      </c>
      <c r="J15583" s="1">
        <v>4.2012836943007</v>
      </c>
      <c r="K15583" s="1" t="s">
        <v>18</v>
      </c>
      <c r="M15583" s="3">
        <v>44112.60937332176</v>
      </c>
    </row>
    <row r="15584">
      <c r="A15584" s="1">
        <v>15582.0</v>
      </c>
      <c r="B15584" s="1" t="s">
        <v>1449</v>
      </c>
      <c r="C15584" s="1" t="s">
        <v>26459</v>
      </c>
      <c r="D15584" s="1" t="s">
        <v>7037</v>
      </c>
      <c r="E15584" s="1" t="s">
        <v>26460</v>
      </c>
      <c r="F15584" s="1" t="s">
        <v>1453</v>
      </c>
      <c r="G15584" s="1" t="s">
        <v>39</v>
      </c>
      <c r="H15584" s="1">
        <v>45.0</v>
      </c>
      <c r="I15584" s="3">
        <v>44099.5</v>
      </c>
      <c r="J15584" s="1">
        <v>5.36313563007383</v>
      </c>
      <c r="K15584" s="1" t="s">
        <v>218</v>
      </c>
      <c r="M15584" s="3">
        <v>44099.57973633102</v>
      </c>
    </row>
    <row r="15585">
      <c r="A15585" s="1">
        <v>15583.0</v>
      </c>
      <c r="B15585" s="1" t="s">
        <v>303</v>
      </c>
      <c r="C15585" s="1" t="s">
        <v>26461</v>
      </c>
      <c r="D15585" s="1" t="s">
        <v>305</v>
      </c>
      <c r="E15585" s="1" t="s">
        <v>1201</v>
      </c>
      <c r="F15585" s="1" t="s">
        <v>307</v>
      </c>
      <c r="G15585" s="1" t="s">
        <v>17</v>
      </c>
      <c r="H15585" s="1">
        <v>45.0</v>
      </c>
      <c r="I15585" s="3">
        <v>44016.416666666664</v>
      </c>
      <c r="J15585" s="1">
        <v>1.36424677797853</v>
      </c>
      <c r="K15585" s="1" t="s">
        <v>24</v>
      </c>
      <c r="M15585" s="3">
        <v>44016.444721921296</v>
      </c>
    </row>
    <row r="15586">
      <c r="A15586" s="1">
        <v>15584.0</v>
      </c>
      <c r="B15586" s="1" t="s">
        <v>11167</v>
      </c>
      <c r="C15586" s="1" t="s">
        <v>26462</v>
      </c>
      <c r="D15586" s="1" t="s">
        <v>6288</v>
      </c>
      <c r="E15586" s="1" t="s">
        <v>11169</v>
      </c>
      <c r="F15586" s="1" t="s">
        <v>11170</v>
      </c>
      <c r="G15586" s="1" t="s">
        <v>17</v>
      </c>
      <c r="H15586" s="1">
        <v>45.0</v>
      </c>
      <c r="I15586" s="3">
        <v>44118.614583333336</v>
      </c>
      <c r="J15586" s="1">
        <v>0.201142580554958</v>
      </c>
      <c r="K15586" s="1" t="s">
        <v>56</v>
      </c>
      <c r="M15586" s="3">
        <v>44118.63156806713</v>
      </c>
    </row>
    <row r="15587">
      <c r="A15587" s="1">
        <v>15585.0</v>
      </c>
      <c r="B15587" s="1" t="s">
        <v>401</v>
      </c>
      <c r="C15587" s="1" t="s">
        <v>26463</v>
      </c>
      <c r="D15587" s="1" t="s">
        <v>207</v>
      </c>
      <c r="E15587" s="1" t="s">
        <v>26464</v>
      </c>
      <c r="F15587" s="1" t="s">
        <v>405</v>
      </c>
      <c r="G15587" s="1" t="s">
        <v>39</v>
      </c>
      <c r="H15587" s="1">
        <v>45.0</v>
      </c>
      <c r="I15587" s="3">
        <v>44029.770833333336</v>
      </c>
      <c r="J15587" s="1">
        <v>0.930373786466317</v>
      </c>
      <c r="K15587" s="1" t="s">
        <v>24</v>
      </c>
      <c r="M15587" s="3">
        <v>44029.80648373842</v>
      </c>
    </row>
    <row r="15588">
      <c r="A15588" s="1">
        <v>15586.0</v>
      </c>
      <c r="B15588" s="1" t="s">
        <v>319</v>
      </c>
      <c r="C15588" s="1" t="s">
        <v>26465</v>
      </c>
      <c r="D15588" s="1" t="s">
        <v>518</v>
      </c>
      <c r="E15588" s="1" t="s">
        <v>26466</v>
      </c>
      <c r="F15588" s="1" t="s">
        <v>323</v>
      </c>
      <c r="G15588" s="1" t="s">
        <v>39</v>
      </c>
      <c r="H15588" s="1">
        <v>45.0</v>
      </c>
      <c r="I15588" s="3">
        <v>44018.46875</v>
      </c>
      <c r="J15588" s="1">
        <v>0.213442133251773</v>
      </c>
      <c r="K15588" s="1" t="s">
        <v>24</v>
      </c>
      <c r="M15588" s="3">
        <v>44018.506168657404</v>
      </c>
    </row>
    <row r="15589">
      <c r="A15589" s="1">
        <v>15587.0</v>
      </c>
      <c r="B15589" s="1" t="s">
        <v>239</v>
      </c>
      <c r="C15589" s="1" t="s">
        <v>26467</v>
      </c>
      <c r="D15589" s="1" t="s">
        <v>1137</v>
      </c>
      <c r="E15589" s="1" t="s">
        <v>4651</v>
      </c>
      <c r="F15589" s="1" t="s">
        <v>243</v>
      </c>
      <c r="G15589" s="1" t="s">
        <v>35</v>
      </c>
      <c r="H15589" s="1">
        <v>45.0</v>
      </c>
      <c r="I15589" s="3">
        <v>44064.25</v>
      </c>
      <c r="J15589" s="1">
        <v>5.59673217274705</v>
      </c>
      <c r="K15589" s="1" t="s">
        <v>46</v>
      </c>
      <c r="M15589" s="3">
        <v>44064.324009780095</v>
      </c>
    </row>
    <row r="15590">
      <c r="A15590" s="1">
        <v>15588.0</v>
      </c>
      <c r="B15590" s="1" t="s">
        <v>2814</v>
      </c>
      <c r="C15590" s="1" t="s">
        <v>26468</v>
      </c>
      <c r="D15590" s="1" t="s">
        <v>2816</v>
      </c>
      <c r="E15590" s="1" t="s">
        <v>26469</v>
      </c>
      <c r="F15590" s="1" t="s">
        <v>2818</v>
      </c>
      <c r="G15590" s="1" t="s">
        <v>39</v>
      </c>
      <c r="H15590" s="1">
        <v>45.0</v>
      </c>
      <c r="I15590" s="3">
        <v>44253.708333333336</v>
      </c>
      <c r="J15590" s="1">
        <v>2.89859584542265</v>
      </c>
      <c r="K15590" s="1" t="s">
        <v>24</v>
      </c>
      <c r="L15590" s="1" t="s">
        <v>741</v>
      </c>
      <c r="M15590" s="3">
        <v>44253.73999855324</v>
      </c>
    </row>
    <row r="15591">
      <c r="A15591" s="1">
        <v>15589.0</v>
      </c>
      <c r="B15591" s="1" t="s">
        <v>582</v>
      </c>
      <c r="C15591" s="1" t="s">
        <v>26470</v>
      </c>
      <c r="D15591" s="1" t="s">
        <v>2119</v>
      </c>
      <c r="E15591" s="1" t="s">
        <v>26471</v>
      </c>
      <c r="F15591" s="1" t="s">
        <v>586</v>
      </c>
      <c r="G15591" s="1" t="s">
        <v>89</v>
      </c>
      <c r="H15591" s="1">
        <v>45.0</v>
      </c>
      <c r="I15591" s="3">
        <v>43660.676548877316</v>
      </c>
      <c r="J15591" s="1">
        <v>0.0206454151531722</v>
      </c>
      <c r="K15591" s="1" t="s">
        <v>24</v>
      </c>
      <c r="M15591" s="3">
        <v>43660.82978921296</v>
      </c>
    </row>
    <row r="15592">
      <c r="A15592" s="1">
        <v>15590.0</v>
      </c>
      <c r="B15592" s="1" t="s">
        <v>324</v>
      </c>
      <c r="C15592" s="1" t="s">
        <v>26472</v>
      </c>
      <c r="D15592" s="1" t="s">
        <v>326</v>
      </c>
      <c r="E15592" s="1" t="s">
        <v>3366</v>
      </c>
      <c r="F15592" s="1" t="s">
        <v>328</v>
      </c>
      <c r="G15592" s="1" t="s">
        <v>17</v>
      </c>
      <c r="H15592" s="1">
        <v>45.0</v>
      </c>
      <c r="I15592" s="3">
        <v>44091.625</v>
      </c>
      <c r="J15592" s="1">
        <v>0.0</v>
      </c>
      <c r="K15592" s="1" t="s">
        <v>24</v>
      </c>
      <c r="M15592" s="3">
        <v>44091.74114142361</v>
      </c>
    </row>
    <row r="15593">
      <c r="A15593" s="1">
        <v>15591.0</v>
      </c>
      <c r="B15593" s="1" t="s">
        <v>2314</v>
      </c>
      <c r="C15593" s="1" t="s">
        <v>26473</v>
      </c>
      <c r="D15593" s="1" t="s">
        <v>1988</v>
      </c>
      <c r="E15593" s="1" t="s">
        <v>26474</v>
      </c>
      <c r="F15593" s="1" t="s">
        <v>2318</v>
      </c>
      <c r="G15593" s="1" t="s">
        <v>39</v>
      </c>
      <c r="H15593" s="1">
        <v>45.0</v>
      </c>
      <c r="I15593" s="3">
        <v>44069.666666666664</v>
      </c>
      <c r="J15593" s="1">
        <v>0.0839805983416424</v>
      </c>
      <c r="K15593" s="1" t="s">
        <v>18</v>
      </c>
      <c r="M15593" s="3">
        <v>44069.69813994213</v>
      </c>
    </row>
    <row r="15594">
      <c r="A15594" s="1">
        <v>15592.0</v>
      </c>
      <c r="B15594" s="1" t="s">
        <v>340</v>
      </c>
      <c r="C15594" s="1" t="s">
        <v>26475</v>
      </c>
      <c r="D15594" s="1" t="s">
        <v>1549</v>
      </c>
      <c r="E15594" s="1" t="s">
        <v>26476</v>
      </c>
      <c r="F15594" s="1" t="s">
        <v>344</v>
      </c>
      <c r="G15594" s="1" t="s">
        <v>89</v>
      </c>
      <c r="H15594" s="1">
        <v>45.0</v>
      </c>
      <c r="I15594" s="3">
        <v>43833.600123310185</v>
      </c>
      <c r="J15594" s="1">
        <v>1.66832768373525</v>
      </c>
      <c r="K15594" s="1" t="s">
        <v>83</v>
      </c>
      <c r="M15594" s="3">
        <v>43833.60560148148</v>
      </c>
    </row>
    <row r="15595">
      <c r="A15595" s="1">
        <v>15593.0</v>
      </c>
      <c r="B15595" s="1" t="s">
        <v>3588</v>
      </c>
      <c r="C15595" s="1" t="s">
        <v>26477</v>
      </c>
      <c r="D15595" s="1" t="s">
        <v>7620</v>
      </c>
      <c r="E15595" s="1" t="s">
        <v>26478</v>
      </c>
      <c r="F15595" s="1" t="s">
        <v>3591</v>
      </c>
      <c r="G15595" s="1" t="s">
        <v>39</v>
      </c>
      <c r="H15595" s="1">
        <v>45.0</v>
      </c>
      <c r="I15595" s="3">
        <v>44118.239583333336</v>
      </c>
      <c r="J15595" s="1">
        <v>1.09931193038737</v>
      </c>
      <c r="K15595" s="1" t="s">
        <v>18</v>
      </c>
      <c r="L15595" s="1" t="s">
        <v>1765</v>
      </c>
      <c r="M15595" s="3">
        <v>44118.27525453704</v>
      </c>
    </row>
    <row r="15596">
      <c r="A15596" s="1">
        <v>15594.0</v>
      </c>
      <c r="B15596" s="1" t="s">
        <v>953</v>
      </c>
      <c r="C15596" s="1" t="s">
        <v>26479</v>
      </c>
      <c r="D15596" s="1" t="s">
        <v>121</v>
      </c>
      <c r="E15596" s="1" t="s">
        <v>1108</v>
      </c>
      <c r="F15596" s="1" t="s">
        <v>1040</v>
      </c>
      <c r="G15596" s="1" t="s">
        <v>17</v>
      </c>
      <c r="H15596" s="1">
        <v>45.0</v>
      </c>
      <c r="I15596" s="3">
        <v>44113.625</v>
      </c>
      <c r="J15596" s="1">
        <v>1.80776514937645</v>
      </c>
      <c r="K15596" s="1" t="s">
        <v>18</v>
      </c>
      <c r="M15596" s="3">
        <v>44113.64785482639</v>
      </c>
    </row>
    <row r="15597">
      <c r="A15597" s="1">
        <v>15595.0</v>
      </c>
      <c r="B15597" s="1" t="s">
        <v>229</v>
      </c>
      <c r="C15597" s="1" t="s">
        <v>26480</v>
      </c>
      <c r="D15597" s="1" t="s">
        <v>16200</v>
      </c>
      <c r="E15597" s="1" t="s">
        <v>1072</v>
      </c>
      <c r="F15597" s="1" t="s">
        <v>232</v>
      </c>
      <c r="G15597" s="1" t="s">
        <v>35</v>
      </c>
      <c r="H15597" s="1">
        <v>45.0</v>
      </c>
      <c r="I15597" s="3">
        <v>44027.635416666664</v>
      </c>
      <c r="J15597" s="1">
        <v>1.52340471955838</v>
      </c>
      <c r="K15597" s="1" t="s">
        <v>24</v>
      </c>
      <c r="M15597" s="3">
        <v>44027.70308428241</v>
      </c>
    </row>
    <row r="15598">
      <c r="A15598" s="1">
        <v>15596.0</v>
      </c>
      <c r="B15598" s="1" t="s">
        <v>2804</v>
      </c>
      <c r="C15598" s="1" t="s">
        <v>26481</v>
      </c>
      <c r="D15598" s="1" t="s">
        <v>326</v>
      </c>
      <c r="E15598" s="1" t="s">
        <v>26482</v>
      </c>
      <c r="F15598" s="1" t="s">
        <v>2808</v>
      </c>
      <c r="G15598" s="1" t="s">
        <v>89</v>
      </c>
      <c r="H15598" s="1">
        <v>45.0</v>
      </c>
      <c r="I15598" s="3">
        <v>43871.667692627314</v>
      </c>
      <c r="J15598" s="1">
        <v>2.47310799427817</v>
      </c>
      <c r="K15598" s="1" t="s">
        <v>24</v>
      </c>
      <c r="M15598" s="3">
        <v>43871.690663726855</v>
      </c>
    </row>
    <row r="15599">
      <c r="A15599" s="1">
        <v>15597.0</v>
      </c>
      <c r="B15599" s="1" t="s">
        <v>196</v>
      </c>
      <c r="C15599" s="1" t="s">
        <v>26483</v>
      </c>
      <c r="D15599" s="1" t="s">
        <v>275</v>
      </c>
      <c r="E15599" s="1" t="s">
        <v>26484</v>
      </c>
      <c r="F15599" s="1" t="s">
        <v>200</v>
      </c>
      <c r="G15599" s="1" t="s">
        <v>39</v>
      </c>
      <c r="H15599" s="1">
        <v>45.0</v>
      </c>
      <c r="I15599" s="3">
        <v>44153.229166666664</v>
      </c>
      <c r="J15599" s="1">
        <v>1.96521836994534</v>
      </c>
      <c r="K15599" s="1" t="s">
        <v>24</v>
      </c>
      <c r="M15599" s="3">
        <v>44153.26147405092</v>
      </c>
    </row>
    <row r="15600">
      <c r="A15600" s="1">
        <v>15598.0</v>
      </c>
      <c r="B15600" s="1" t="s">
        <v>14390</v>
      </c>
      <c r="C15600" s="1" t="s">
        <v>26485</v>
      </c>
      <c r="D15600" s="1" t="s">
        <v>6852</v>
      </c>
      <c r="E15600" s="1" t="s">
        <v>14392</v>
      </c>
      <c r="F15600" s="1" t="s">
        <v>14393</v>
      </c>
      <c r="G15600" s="1" t="s">
        <v>17</v>
      </c>
      <c r="H15600" s="1">
        <v>45.0</v>
      </c>
      <c r="I15600" s="3">
        <v>44015.708333333336</v>
      </c>
      <c r="J15600" s="1">
        <v>0.016515491827481</v>
      </c>
      <c r="K15600" s="1" t="s">
        <v>159</v>
      </c>
      <c r="L15600" s="1" t="s">
        <v>3250</v>
      </c>
      <c r="M15600" s="3">
        <v>44015.759205497685</v>
      </c>
    </row>
    <row r="15601">
      <c r="A15601" s="1">
        <v>15599.0</v>
      </c>
      <c r="B15601" s="1" t="s">
        <v>732</v>
      </c>
      <c r="C15601" s="1" t="s">
        <v>26486</v>
      </c>
      <c r="D15601" s="1" t="s">
        <v>461</v>
      </c>
      <c r="E15601" s="1" t="s">
        <v>849</v>
      </c>
      <c r="F15601" s="1" t="s">
        <v>735</v>
      </c>
      <c r="G15601" s="1" t="s">
        <v>17</v>
      </c>
      <c r="H15601" s="1">
        <v>45.0</v>
      </c>
      <c r="I15601" s="3">
        <v>43971.729166666664</v>
      </c>
      <c r="J15601" s="1">
        <v>2.33951409049618</v>
      </c>
      <c r="K15601" s="1" t="s">
        <v>24</v>
      </c>
      <c r="M15601" s="3">
        <v>43971.74154178241</v>
      </c>
    </row>
    <row r="15602">
      <c r="A15602" s="1">
        <v>15600.0</v>
      </c>
      <c r="B15602" s="1" t="s">
        <v>2944</v>
      </c>
      <c r="C15602" s="1" t="s">
        <v>26487</v>
      </c>
      <c r="D15602" s="1" t="s">
        <v>818</v>
      </c>
      <c r="E15602" s="1" t="s">
        <v>26488</v>
      </c>
      <c r="F15602" s="1" t="s">
        <v>2947</v>
      </c>
      <c r="G15602" s="1" t="s">
        <v>17</v>
      </c>
      <c r="H15602" s="1">
        <v>45.0</v>
      </c>
      <c r="I15602" s="3">
        <v>44148.208333333336</v>
      </c>
      <c r="J15602" s="1">
        <v>2.15628185686938</v>
      </c>
      <c r="K15602" s="1" t="s">
        <v>18</v>
      </c>
      <c r="L15602" s="1" t="s">
        <v>1047</v>
      </c>
      <c r="M15602" s="3">
        <v>44148.20962325232</v>
      </c>
    </row>
    <row r="15603">
      <c r="A15603" s="1">
        <v>15601.0</v>
      </c>
      <c r="B15603" s="1" t="s">
        <v>319</v>
      </c>
      <c r="C15603" s="1" t="s">
        <v>26489</v>
      </c>
      <c r="D15603" s="1" t="s">
        <v>321</v>
      </c>
      <c r="E15603" s="1" t="s">
        <v>26490</v>
      </c>
      <c r="F15603" s="1" t="s">
        <v>323</v>
      </c>
      <c r="G15603" s="1" t="s">
        <v>39</v>
      </c>
      <c r="H15603" s="1">
        <v>45.0</v>
      </c>
      <c r="I15603" s="3">
        <v>44129.291666666664</v>
      </c>
      <c r="J15603" s="1">
        <v>0.527446153431313</v>
      </c>
      <c r="K15603" s="1" t="s">
        <v>24</v>
      </c>
      <c r="M15603" s="3">
        <v>44129.317816875</v>
      </c>
    </row>
    <row r="15604">
      <c r="A15604" s="1">
        <v>15602.0</v>
      </c>
      <c r="B15604" s="1" t="s">
        <v>24741</v>
      </c>
      <c r="C15604" s="1" t="s">
        <v>26491</v>
      </c>
      <c r="D15604" s="1" t="s">
        <v>1562</v>
      </c>
      <c r="E15604" s="1" t="s">
        <v>26492</v>
      </c>
      <c r="F15604" s="1" t="s">
        <v>24744</v>
      </c>
      <c r="G15604" s="1" t="s">
        <v>89</v>
      </c>
      <c r="H15604" s="1">
        <v>45.0</v>
      </c>
      <c r="I15604" s="3">
        <v>44183.29754157407</v>
      </c>
      <c r="J15604" s="1">
        <v>2.30559867421742</v>
      </c>
      <c r="K15604" s="1" t="s">
        <v>18</v>
      </c>
      <c r="M15604" s="3">
        <v>44183.33834111111</v>
      </c>
    </row>
    <row r="15605">
      <c r="A15605" s="1">
        <v>15603.0</v>
      </c>
      <c r="B15605" s="1" t="s">
        <v>14013</v>
      </c>
      <c r="C15605" s="1" t="s">
        <v>26493</v>
      </c>
      <c r="D15605" s="1" t="s">
        <v>963</v>
      </c>
      <c r="E15605" s="1" t="s">
        <v>26494</v>
      </c>
      <c r="F15605" s="1" t="s">
        <v>14017</v>
      </c>
      <c r="G15605" s="1" t="s">
        <v>39</v>
      </c>
      <c r="H15605" s="1">
        <v>45.0</v>
      </c>
      <c r="I15605" s="3">
        <v>43576.791666666664</v>
      </c>
      <c r="J15605" s="1">
        <v>3.41513112415871</v>
      </c>
      <c r="K15605" s="1" t="s">
        <v>18</v>
      </c>
      <c r="M15605" s="3">
        <v>43576.86045331018</v>
      </c>
    </row>
    <row r="15606">
      <c r="A15606" s="1">
        <v>15604.0</v>
      </c>
      <c r="B15606" s="1" t="s">
        <v>119</v>
      </c>
      <c r="C15606" s="1" t="s">
        <v>26495</v>
      </c>
      <c r="D15606" s="1" t="s">
        <v>37</v>
      </c>
      <c r="E15606" s="1" t="s">
        <v>26496</v>
      </c>
      <c r="F15606" s="1" t="s">
        <v>123</v>
      </c>
      <c r="G15606" s="1" t="s">
        <v>39</v>
      </c>
      <c r="H15606" s="1">
        <v>45.0</v>
      </c>
      <c r="I15606" s="3">
        <v>44228.25</v>
      </c>
      <c r="J15606" s="1">
        <v>1.31031306502726</v>
      </c>
      <c r="K15606" s="1" t="s">
        <v>18</v>
      </c>
      <c r="M15606" s="3">
        <v>44231.290844166666</v>
      </c>
    </row>
    <row r="15607">
      <c r="A15607" s="1">
        <v>15605.0</v>
      </c>
      <c r="B15607" s="1" t="s">
        <v>26497</v>
      </c>
      <c r="C15607" s="1" t="s">
        <v>26498</v>
      </c>
      <c r="D15607" s="1" t="s">
        <v>784</v>
      </c>
      <c r="E15607" s="1" t="s">
        <v>26499</v>
      </c>
      <c r="F15607" s="1" t="s">
        <v>26500</v>
      </c>
      <c r="G15607" s="1" t="s">
        <v>89</v>
      </c>
      <c r="H15607" s="1">
        <v>45.0</v>
      </c>
      <c r="I15607" s="3">
        <v>44231.6996087963</v>
      </c>
      <c r="J15607" s="1">
        <v>2.49181134355714</v>
      </c>
      <c r="K15607" s="1" t="s">
        <v>24</v>
      </c>
      <c r="L15607" s="1" t="s">
        <v>238</v>
      </c>
      <c r="M15607" s="3">
        <v>44231.706954375</v>
      </c>
    </row>
    <row r="15608">
      <c r="A15608" s="1">
        <v>15606.0</v>
      </c>
      <c r="B15608" s="1" t="s">
        <v>5922</v>
      </c>
      <c r="C15608" s="1" t="s">
        <v>26501</v>
      </c>
      <c r="D15608" s="1" t="s">
        <v>5261</v>
      </c>
      <c r="E15608" s="1" t="s">
        <v>5924</v>
      </c>
      <c r="F15608" s="1" t="s">
        <v>5925</v>
      </c>
      <c r="G15608" s="1" t="s">
        <v>35</v>
      </c>
      <c r="H15608" s="1">
        <v>45.0</v>
      </c>
      <c r="I15608" s="3">
        <v>43515.375</v>
      </c>
      <c r="J15608" s="1">
        <v>0.555073568579951</v>
      </c>
      <c r="K15608" s="1" t="s">
        <v>24</v>
      </c>
      <c r="M15608" s="3">
        <v>43515.4159525</v>
      </c>
    </row>
    <row r="15609">
      <c r="A15609" s="1">
        <v>15607.0</v>
      </c>
      <c r="B15609" s="1" t="s">
        <v>6585</v>
      </c>
      <c r="C15609" s="1" t="s">
        <v>26502</v>
      </c>
      <c r="D15609" s="1" t="s">
        <v>93</v>
      </c>
      <c r="E15609" s="1" t="s">
        <v>6819</v>
      </c>
      <c r="F15609" s="1" t="s">
        <v>6588</v>
      </c>
      <c r="G15609" s="1" t="s">
        <v>35</v>
      </c>
      <c r="H15609" s="1">
        <v>45.0</v>
      </c>
      <c r="I15609" s="3">
        <v>44193.25</v>
      </c>
      <c r="J15609" s="1">
        <v>5.52244273139782</v>
      </c>
      <c r="K15609" s="1" t="s">
        <v>159</v>
      </c>
      <c r="L15609" s="1" t="s">
        <v>495</v>
      </c>
      <c r="M15609" s="3">
        <v>44193.295437974535</v>
      </c>
    </row>
    <row r="15610">
      <c r="A15610" s="1">
        <v>15608.0</v>
      </c>
      <c r="B15610" s="1" t="s">
        <v>2400</v>
      </c>
      <c r="C15610" s="1" t="s">
        <v>26503</v>
      </c>
      <c r="D15610" s="1" t="s">
        <v>2402</v>
      </c>
      <c r="E15610" s="1" t="s">
        <v>9043</v>
      </c>
      <c r="F15610" s="1" t="s">
        <v>2404</v>
      </c>
      <c r="G15610" s="1" t="s">
        <v>35</v>
      </c>
      <c r="H15610" s="1">
        <v>45.0</v>
      </c>
      <c r="I15610" s="3">
        <v>43510.166666666664</v>
      </c>
      <c r="J15610" s="1">
        <v>0.137141483045333</v>
      </c>
      <c r="K15610" s="1" t="s">
        <v>24</v>
      </c>
      <c r="M15610" s="3">
        <v>43510.21906778935</v>
      </c>
    </row>
    <row r="15611">
      <c r="A15611" s="1">
        <v>15609.0</v>
      </c>
      <c r="B15611" s="1" t="s">
        <v>647</v>
      </c>
      <c r="C15611" s="1" t="s">
        <v>26504</v>
      </c>
      <c r="D15611" s="1" t="s">
        <v>148</v>
      </c>
      <c r="E15611" s="1" t="s">
        <v>8129</v>
      </c>
      <c r="F15611" s="1" t="s">
        <v>651</v>
      </c>
      <c r="G15611" s="1" t="s">
        <v>17</v>
      </c>
      <c r="H15611" s="1">
        <v>45.0</v>
      </c>
      <c r="I15611" s="3">
        <v>44168.260416666664</v>
      </c>
      <c r="J15611" s="1">
        <v>1.09677892965251</v>
      </c>
      <c r="K15611" s="1" t="s">
        <v>24</v>
      </c>
      <c r="L15611" s="1" t="s">
        <v>238</v>
      </c>
      <c r="M15611" s="3">
        <v>44168.299756898145</v>
      </c>
    </row>
    <row r="15612">
      <c r="A15612" s="1">
        <v>15610.0</v>
      </c>
      <c r="B15612" s="1" t="s">
        <v>229</v>
      </c>
      <c r="C15612" s="1" t="s">
        <v>26505</v>
      </c>
      <c r="D15612" s="1" t="s">
        <v>1653</v>
      </c>
      <c r="E15612" s="1" t="s">
        <v>1072</v>
      </c>
      <c r="F15612" s="1" t="s">
        <v>232</v>
      </c>
      <c r="G15612" s="1" t="s">
        <v>35</v>
      </c>
      <c r="H15612" s="1">
        <v>45.0</v>
      </c>
      <c r="I15612" s="3">
        <v>44007.177083333336</v>
      </c>
      <c r="J15612" s="1">
        <v>1.96126285160282</v>
      </c>
      <c r="K15612" s="1" t="s">
        <v>24</v>
      </c>
      <c r="M15612" s="3">
        <v>44007.200248217596</v>
      </c>
    </row>
    <row r="15613">
      <c r="A15613" s="1">
        <v>15611.0</v>
      </c>
      <c r="B15613" s="1" t="s">
        <v>732</v>
      </c>
      <c r="C15613" s="1" t="s">
        <v>26506</v>
      </c>
      <c r="D15613" s="1" t="s">
        <v>3581</v>
      </c>
      <c r="E15613" s="1" t="s">
        <v>2710</v>
      </c>
      <c r="F15613" s="1" t="s">
        <v>735</v>
      </c>
      <c r="G15613" s="1" t="s">
        <v>17</v>
      </c>
      <c r="H15613" s="1">
        <v>45.0</v>
      </c>
      <c r="I15613" s="3">
        <v>44078.4375</v>
      </c>
      <c r="J15613" s="1">
        <v>1.29022349121371</v>
      </c>
      <c r="K15613" s="1" t="s">
        <v>24</v>
      </c>
      <c r="M15613" s="3">
        <v>44078.47298446759</v>
      </c>
    </row>
    <row r="15614">
      <c r="A15614" s="1">
        <v>15612.0</v>
      </c>
      <c r="B15614" s="1" t="s">
        <v>251</v>
      </c>
      <c r="C15614" s="1" t="s">
        <v>26507</v>
      </c>
      <c r="D15614" s="1" t="s">
        <v>1418</v>
      </c>
      <c r="E15614" s="1" t="s">
        <v>6109</v>
      </c>
      <c r="F15614" s="1" t="s">
        <v>255</v>
      </c>
      <c r="G15614" s="1" t="s">
        <v>17</v>
      </c>
      <c r="H15614" s="1">
        <v>45.0</v>
      </c>
      <c r="I15614" s="3">
        <v>43838.708333333336</v>
      </c>
      <c r="J15614" s="1">
        <v>0.0</v>
      </c>
      <c r="K15614" s="1" t="s">
        <v>218</v>
      </c>
      <c r="M15614" s="3">
        <v>43839.51248684028</v>
      </c>
    </row>
    <row r="15615">
      <c r="A15615" s="1">
        <v>15613.0</v>
      </c>
      <c r="B15615" s="1" t="s">
        <v>1081</v>
      </c>
      <c r="C15615" s="1" t="s">
        <v>26508</v>
      </c>
      <c r="D15615" s="1" t="s">
        <v>326</v>
      </c>
      <c r="E15615" s="1" t="s">
        <v>9651</v>
      </c>
      <c r="F15615" s="1" t="s">
        <v>1084</v>
      </c>
      <c r="G15615" s="1" t="s">
        <v>17</v>
      </c>
      <c r="H15615" s="1">
        <v>45.0</v>
      </c>
      <c r="I15615" s="3">
        <v>44172.666666666664</v>
      </c>
      <c r="J15615" s="1">
        <v>2.22687549076892</v>
      </c>
      <c r="K15615" s="1" t="s">
        <v>24</v>
      </c>
      <c r="M15615" s="3">
        <v>44172.701880127315</v>
      </c>
    </row>
    <row r="15616">
      <c r="A15616" s="1">
        <v>15614.0</v>
      </c>
      <c r="B15616" s="1" t="s">
        <v>78</v>
      </c>
      <c r="C15616" s="1" t="s">
        <v>26509</v>
      </c>
      <c r="D15616" s="1" t="s">
        <v>80</v>
      </c>
      <c r="E15616" s="1" t="s">
        <v>11283</v>
      </c>
      <c r="F15616" s="1" t="s">
        <v>82</v>
      </c>
      <c r="G15616" s="1" t="s">
        <v>17</v>
      </c>
      <c r="H15616" s="1">
        <v>45.0</v>
      </c>
      <c r="I15616" s="3">
        <v>44001.541666666664</v>
      </c>
      <c r="J15616" s="1">
        <v>0.236775330375975</v>
      </c>
      <c r="K15616" s="1" t="s">
        <v>83</v>
      </c>
      <c r="M15616" s="3">
        <v>44001.61891755787</v>
      </c>
    </row>
    <row r="15617">
      <c r="A15617" s="1">
        <v>15615.0</v>
      </c>
      <c r="B15617" s="1" t="s">
        <v>1766</v>
      </c>
      <c r="C15617" s="1" t="s">
        <v>26510</v>
      </c>
      <c r="D15617" s="1" t="s">
        <v>116</v>
      </c>
      <c r="E15617" s="1" t="s">
        <v>3802</v>
      </c>
      <c r="F15617" s="1" t="s">
        <v>1769</v>
      </c>
      <c r="G15617" s="1" t="s">
        <v>35</v>
      </c>
      <c r="H15617" s="1">
        <v>45.0</v>
      </c>
      <c r="I15617" s="3">
        <v>44247.666666666664</v>
      </c>
      <c r="J15617" s="1">
        <v>4.77617027532267</v>
      </c>
      <c r="K15617" s="1" t="s">
        <v>24</v>
      </c>
      <c r="M15617" s="3">
        <v>44247.594868900465</v>
      </c>
    </row>
    <row r="15618">
      <c r="A15618" s="1">
        <v>15616.0</v>
      </c>
      <c r="B15618" s="1" t="s">
        <v>168</v>
      </c>
      <c r="C15618" s="1" t="s">
        <v>26511</v>
      </c>
      <c r="D15618" s="1" t="s">
        <v>1418</v>
      </c>
      <c r="E15618" s="1" t="s">
        <v>2686</v>
      </c>
      <c r="F15618" s="1" t="s">
        <v>171</v>
      </c>
      <c r="G15618" s="1" t="s">
        <v>17</v>
      </c>
      <c r="H15618" s="1">
        <v>45.0</v>
      </c>
      <c r="I15618" s="3">
        <v>43878.229166666664</v>
      </c>
      <c r="J15618" s="1">
        <v>0.0</v>
      </c>
      <c r="K15618" s="1" t="s">
        <v>166</v>
      </c>
      <c r="M15618" s="3">
        <v>43878.45256667824</v>
      </c>
    </row>
    <row r="15619">
      <c r="A15619" s="1">
        <v>15617.0</v>
      </c>
      <c r="B15619" s="1" t="s">
        <v>401</v>
      </c>
      <c r="C15619" s="1" t="s">
        <v>26512</v>
      </c>
      <c r="D15619" s="1" t="s">
        <v>326</v>
      </c>
      <c r="E15619" s="1" t="s">
        <v>26513</v>
      </c>
      <c r="F15619" s="1" t="s">
        <v>405</v>
      </c>
      <c r="G15619" s="1" t="s">
        <v>89</v>
      </c>
      <c r="H15619" s="1">
        <v>45.0</v>
      </c>
      <c r="I15619" s="3">
        <v>43925.38281386574</v>
      </c>
      <c r="J15619" s="1">
        <v>0.0</v>
      </c>
      <c r="K15619" s="1" t="s">
        <v>24</v>
      </c>
      <c r="M15619" s="3">
        <v>43925.52496631944</v>
      </c>
    </row>
    <row r="15620">
      <c r="A15620" s="1">
        <v>15618.0</v>
      </c>
      <c r="B15620" s="1" t="s">
        <v>459</v>
      </c>
      <c r="C15620" s="1" t="s">
        <v>26514</v>
      </c>
      <c r="D15620" s="1" t="s">
        <v>461</v>
      </c>
      <c r="E15620" s="1" t="s">
        <v>1428</v>
      </c>
      <c r="F15620" s="1" t="s">
        <v>463</v>
      </c>
      <c r="G15620" s="1" t="s">
        <v>17</v>
      </c>
      <c r="H15620" s="1">
        <v>45.0</v>
      </c>
      <c r="I15620" s="3">
        <v>44123.604166666664</v>
      </c>
      <c r="J15620" s="1">
        <v>0.305576631291804</v>
      </c>
      <c r="K15620" s="1" t="s">
        <v>24</v>
      </c>
      <c r="L15620" s="1" t="s">
        <v>464</v>
      </c>
      <c r="M15620" s="3">
        <v>44123.69539943287</v>
      </c>
    </row>
    <row r="15621">
      <c r="A15621" s="1">
        <v>15619.0</v>
      </c>
      <c r="B15621" s="1" t="s">
        <v>1090</v>
      </c>
      <c r="C15621" s="1" t="s">
        <v>26515</v>
      </c>
      <c r="D15621" s="1" t="s">
        <v>1092</v>
      </c>
      <c r="E15621" s="1" t="s">
        <v>6441</v>
      </c>
      <c r="F15621" s="1" t="s">
        <v>1094</v>
      </c>
      <c r="G15621" s="1" t="s">
        <v>17</v>
      </c>
      <c r="H15621" s="1">
        <v>45.0</v>
      </c>
      <c r="I15621" s="3">
        <v>44138.6875</v>
      </c>
      <c r="J15621" s="1">
        <v>3.505442878931</v>
      </c>
      <c r="K15621" s="1" t="s">
        <v>166</v>
      </c>
      <c r="L15621" s="1" t="s">
        <v>167</v>
      </c>
      <c r="M15621" s="3">
        <v>44138.714782766205</v>
      </c>
    </row>
    <row r="15622">
      <c r="A15622" s="1">
        <v>15620.0</v>
      </c>
      <c r="B15622" s="1" t="s">
        <v>1202</v>
      </c>
      <c r="C15622" s="1" t="s">
        <v>26516</v>
      </c>
      <c r="D15622" s="1" t="s">
        <v>3392</v>
      </c>
      <c r="E15622" s="1" t="s">
        <v>1205</v>
      </c>
      <c r="F15622" s="1" t="s">
        <v>1206</v>
      </c>
      <c r="G15622" s="1" t="s">
        <v>17</v>
      </c>
      <c r="H15622" s="1">
        <v>45.0</v>
      </c>
      <c r="I15622" s="3">
        <v>43717.583333333336</v>
      </c>
      <c r="J15622" s="1">
        <v>0.946886358572683</v>
      </c>
      <c r="K15622" s="1" t="s">
        <v>24</v>
      </c>
      <c r="M15622" s="3">
        <v>43717.642687858795</v>
      </c>
    </row>
    <row r="15623">
      <c r="A15623" s="1">
        <v>15621.0</v>
      </c>
      <c r="B15623" s="1" t="s">
        <v>19</v>
      </c>
      <c r="C15623" s="1" t="s">
        <v>26517</v>
      </c>
      <c r="D15623" s="1" t="s">
        <v>26518</v>
      </c>
      <c r="E15623" s="1" t="s">
        <v>2939</v>
      </c>
      <c r="F15623" s="1" t="s">
        <v>23</v>
      </c>
      <c r="G15623" s="1" t="s">
        <v>17</v>
      </c>
      <c r="H15623" s="1">
        <v>45.0</v>
      </c>
      <c r="I15623" s="3">
        <v>43756.291666666664</v>
      </c>
      <c r="J15623" s="1">
        <v>1.79088169056125</v>
      </c>
      <c r="K15623" s="1" t="s">
        <v>24</v>
      </c>
      <c r="M15623" s="3">
        <v>43728.649467916664</v>
      </c>
    </row>
    <row r="15624">
      <c r="A15624" s="1">
        <v>15622.0</v>
      </c>
      <c r="B15624" s="1" t="s">
        <v>9085</v>
      </c>
      <c r="C15624" s="1" t="s">
        <v>26519</v>
      </c>
      <c r="D15624" s="1" t="s">
        <v>9087</v>
      </c>
      <c r="E15624" s="1" t="s">
        <v>26520</v>
      </c>
      <c r="F15624" s="1" t="s">
        <v>9089</v>
      </c>
      <c r="G15624" s="1" t="s">
        <v>45</v>
      </c>
      <c r="H15624" s="1">
        <v>45.0</v>
      </c>
      <c r="I15624" s="3">
        <v>44155.61316824074</v>
      </c>
      <c r="J15624" s="1">
        <v>0.917965173391019</v>
      </c>
      <c r="K15624" s="1" t="s">
        <v>3447</v>
      </c>
      <c r="L15624" s="1" t="s">
        <v>18431</v>
      </c>
      <c r="M15624" s="3">
        <v>44155.642060833336</v>
      </c>
    </row>
    <row r="15625">
      <c r="A15625" s="1">
        <v>15623.0</v>
      </c>
      <c r="B15625" s="1" t="s">
        <v>1126</v>
      </c>
      <c r="C15625" s="1" t="s">
        <v>26521</v>
      </c>
      <c r="D15625" s="1" t="s">
        <v>1128</v>
      </c>
      <c r="E15625" s="1" t="s">
        <v>1129</v>
      </c>
      <c r="F15625" s="1" t="s">
        <v>1130</v>
      </c>
      <c r="G15625" s="1" t="s">
        <v>17</v>
      </c>
      <c r="H15625" s="1">
        <v>45.0</v>
      </c>
      <c r="I15625" s="3">
        <v>44141.229166666664</v>
      </c>
      <c r="J15625" s="1">
        <v>3.05333962452243</v>
      </c>
      <c r="K15625" s="1" t="s">
        <v>24</v>
      </c>
      <c r="M15625" s="3">
        <v>44141.256521284726</v>
      </c>
    </row>
    <row r="15626">
      <c r="A15626" s="1">
        <v>15624.0</v>
      </c>
      <c r="B15626" s="1" t="s">
        <v>8049</v>
      </c>
      <c r="C15626" s="1" t="s">
        <v>26522</v>
      </c>
      <c r="D15626" s="1" t="s">
        <v>27</v>
      </c>
      <c r="E15626" s="1" t="s">
        <v>8051</v>
      </c>
      <c r="F15626" s="1" t="s">
        <v>8052</v>
      </c>
      <c r="G15626" s="1" t="s">
        <v>17</v>
      </c>
      <c r="H15626" s="1">
        <v>45.0</v>
      </c>
      <c r="I15626" s="3">
        <v>44149.1875</v>
      </c>
      <c r="J15626" s="1">
        <v>1.89924869024317</v>
      </c>
      <c r="K15626" s="1" t="s">
        <v>18</v>
      </c>
      <c r="L15626" s="1" t="s">
        <v>8531</v>
      </c>
      <c r="M15626" s="3">
        <v>44149.245407511575</v>
      </c>
    </row>
    <row r="15627">
      <c r="A15627" s="1">
        <v>15625.0</v>
      </c>
      <c r="B15627" s="1" t="s">
        <v>1872</v>
      </c>
      <c r="C15627" s="1" t="s">
        <v>26523</v>
      </c>
      <c r="D15627" s="1" t="s">
        <v>1874</v>
      </c>
      <c r="E15627" s="1" t="s">
        <v>5060</v>
      </c>
      <c r="F15627" s="1" t="s">
        <v>1876</v>
      </c>
      <c r="G15627" s="1" t="s">
        <v>35</v>
      </c>
      <c r="H15627" s="1">
        <v>45.0</v>
      </c>
      <c r="I15627" s="3">
        <v>44235.375</v>
      </c>
      <c r="J15627" s="1">
        <v>2.20792376807079</v>
      </c>
      <c r="K15627" s="1" t="s">
        <v>24</v>
      </c>
      <c r="L15627" s="1" t="s">
        <v>406</v>
      </c>
      <c r="M15627" s="3">
        <v>44235.42105331019</v>
      </c>
    </row>
    <row r="15628">
      <c r="A15628" s="1">
        <v>15626.0</v>
      </c>
      <c r="B15628" s="1" t="s">
        <v>647</v>
      </c>
      <c r="C15628" s="1" t="s">
        <v>26524</v>
      </c>
      <c r="D15628" s="1" t="s">
        <v>148</v>
      </c>
      <c r="E15628" s="1" t="s">
        <v>8129</v>
      </c>
      <c r="F15628" s="1" t="s">
        <v>651</v>
      </c>
      <c r="G15628" s="1" t="s">
        <v>17</v>
      </c>
      <c r="H15628" s="1">
        <v>45.0</v>
      </c>
      <c r="I15628" s="3">
        <v>44163.260416666664</v>
      </c>
      <c r="J15628" s="1">
        <v>1.25685639565983</v>
      </c>
      <c r="K15628" s="1" t="s">
        <v>24</v>
      </c>
      <c r="L15628" s="1" t="s">
        <v>238</v>
      </c>
      <c r="M15628" s="3">
        <v>44163.28626354167</v>
      </c>
    </row>
    <row r="15629">
      <c r="A15629" s="1">
        <v>15627.0</v>
      </c>
      <c r="B15629" s="1" t="s">
        <v>293</v>
      </c>
      <c r="C15629" s="1" t="s">
        <v>26525</v>
      </c>
      <c r="D15629" s="1" t="s">
        <v>126</v>
      </c>
      <c r="E15629" s="1" t="s">
        <v>3472</v>
      </c>
      <c r="F15629" s="1" t="s">
        <v>297</v>
      </c>
      <c r="G15629" s="1" t="s">
        <v>17</v>
      </c>
      <c r="H15629" s="1">
        <v>45.0</v>
      </c>
      <c r="I15629" s="3">
        <v>44115.291666666664</v>
      </c>
      <c r="J15629" s="1">
        <v>1.33798549431043</v>
      </c>
      <c r="K15629" s="1" t="s">
        <v>62</v>
      </c>
      <c r="L15629" s="1" t="s">
        <v>1188</v>
      </c>
      <c r="M15629" s="3">
        <v>44115.311419537036</v>
      </c>
    </row>
    <row r="15630">
      <c r="A15630" s="1">
        <v>15628.0</v>
      </c>
      <c r="B15630" s="1" t="s">
        <v>425</v>
      </c>
      <c r="C15630" s="1" t="s">
        <v>26526</v>
      </c>
      <c r="D15630" s="1" t="s">
        <v>321</v>
      </c>
      <c r="E15630" s="1" t="s">
        <v>26527</v>
      </c>
      <c r="F15630" s="1" t="s">
        <v>428</v>
      </c>
      <c r="G15630" s="1" t="s">
        <v>39</v>
      </c>
      <c r="H15630" s="1">
        <v>45.0</v>
      </c>
      <c r="I15630" s="3">
        <v>43920.333333333336</v>
      </c>
      <c r="J15630" s="1">
        <v>1.86896117260243</v>
      </c>
      <c r="K15630" s="1" t="s">
        <v>24</v>
      </c>
      <c r="M15630" s="3">
        <v>43920.33395395833</v>
      </c>
    </row>
    <row r="15631">
      <c r="A15631" s="1">
        <v>15629.0</v>
      </c>
      <c r="B15631" s="1" t="s">
        <v>5313</v>
      </c>
      <c r="C15631" s="1" t="s">
        <v>26528</v>
      </c>
      <c r="D15631" s="1" t="s">
        <v>518</v>
      </c>
      <c r="E15631" s="1" t="s">
        <v>26529</v>
      </c>
      <c r="F15631" s="1" t="s">
        <v>5316</v>
      </c>
      <c r="G15631" s="1" t="s">
        <v>39</v>
      </c>
      <c r="H15631" s="1">
        <v>45.0</v>
      </c>
      <c r="I15631" s="3">
        <v>43995.25</v>
      </c>
      <c r="J15631" s="1">
        <v>0.940399685095931</v>
      </c>
      <c r="K15631" s="1" t="s">
        <v>24</v>
      </c>
      <c r="L15631" s="1" t="s">
        <v>747</v>
      </c>
      <c r="M15631" s="3">
        <v>43995.28785625</v>
      </c>
    </row>
    <row r="15632">
      <c r="A15632" s="1">
        <v>15630.0</v>
      </c>
      <c r="B15632" s="1" t="s">
        <v>2372</v>
      </c>
      <c r="C15632" s="1" t="s">
        <v>26530</v>
      </c>
      <c r="D15632" s="1" t="s">
        <v>1144</v>
      </c>
      <c r="E15632" s="1" t="s">
        <v>15538</v>
      </c>
      <c r="F15632" s="1" t="s">
        <v>2375</v>
      </c>
      <c r="G15632" s="1" t="s">
        <v>35</v>
      </c>
      <c r="H15632" s="1">
        <v>45.0</v>
      </c>
      <c r="I15632" s="3">
        <v>44155.5</v>
      </c>
      <c r="J15632" s="1">
        <v>0.0</v>
      </c>
      <c r="K15632" s="1" t="s">
        <v>46</v>
      </c>
      <c r="M15632" s="3">
        <v>44155.55026462963</v>
      </c>
    </row>
    <row r="15633">
      <c r="A15633" s="1">
        <v>15631.0</v>
      </c>
      <c r="B15633" s="1" t="s">
        <v>84</v>
      </c>
      <c r="C15633" s="1" t="s">
        <v>26531</v>
      </c>
      <c r="D15633" s="1" t="s">
        <v>86</v>
      </c>
      <c r="E15633" s="1" t="s">
        <v>2899</v>
      </c>
      <c r="F15633" s="1" t="s">
        <v>88</v>
      </c>
      <c r="G15633" s="1" t="s">
        <v>17</v>
      </c>
      <c r="H15633" s="1">
        <v>45.0</v>
      </c>
      <c r="I15633" s="3">
        <v>43860.197916666664</v>
      </c>
      <c r="J15633" s="1">
        <v>0.726850900286571</v>
      </c>
      <c r="K15633" s="1" t="s">
        <v>83</v>
      </c>
      <c r="M15633" s="3">
        <v>43860.22685934028</v>
      </c>
    </row>
    <row r="15634">
      <c r="A15634" s="1">
        <v>15632.0</v>
      </c>
      <c r="B15634" s="1" t="s">
        <v>6381</v>
      </c>
      <c r="C15634" s="1" t="s">
        <v>26532</v>
      </c>
      <c r="D15634" s="1" t="s">
        <v>8305</v>
      </c>
      <c r="E15634" s="1" t="s">
        <v>26533</v>
      </c>
      <c r="F15634" s="1" t="s">
        <v>6384</v>
      </c>
      <c r="G15634" s="1" t="s">
        <v>39</v>
      </c>
      <c r="H15634" s="1">
        <v>45.0</v>
      </c>
      <c r="I15634" s="3">
        <v>44093.458333333336</v>
      </c>
      <c r="J15634" s="1">
        <v>1.63497952003107</v>
      </c>
      <c r="K15634" s="1" t="s">
        <v>24</v>
      </c>
      <c r="M15634" s="3">
        <v>44093.50169759259</v>
      </c>
    </row>
    <row r="15635">
      <c r="A15635" s="1">
        <v>15633.0</v>
      </c>
      <c r="B15635" s="1" t="s">
        <v>84</v>
      </c>
      <c r="C15635" s="1" t="s">
        <v>26534</v>
      </c>
      <c r="D15635" s="1" t="s">
        <v>86</v>
      </c>
      <c r="E15635" s="1" t="s">
        <v>4462</v>
      </c>
      <c r="F15635" s="1" t="s">
        <v>88</v>
      </c>
      <c r="G15635" s="1" t="s">
        <v>17</v>
      </c>
      <c r="H15635" s="1">
        <v>45.0</v>
      </c>
      <c r="I15635" s="3">
        <v>43815.625</v>
      </c>
      <c r="J15635" s="1">
        <v>0.887124736162727</v>
      </c>
      <c r="K15635" s="1" t="s">
        <v>83</v>
      </c>
      <c r="M15635" s="3">
        <v>43815.64496373843</v>
      </c>
    </row>
    <row r="15636">
      <c r="A15636" s="1">
        <v>15634.0</v>
      </c>
      <c r="B15636" s="1" t="s">
        <v>2637</v>
      </c>
      <c r="C15636" s="1" t="s">
        <v>26535</v>
      </c>
      <c r="D15636" s="1" t="s">
        <v>6449</v>
      </c>
      <c r="E15636" s="1" t="s">
        <v>26536</v>
      </c>
      <c r="F15636" s="1" t="s">
        <v>2641</v>
      </c>
      <c r="G15636" s="1" t="s">
        <v>39</v>
      </c>
      <c r="H15636" s="1">
        <v>45.0</v>
      </c>
      <c r="I15636" s="3">
        <v>43884.604166666664</v>
      </c>
      <c r="J15636" s="1">
        <v>0.437415414994154</v>
      </c>
      <c r="K15636" s="1" t="s">
        <v>18</v>
      </c>
      <c r="M15636" s="3">
        <v>43884.62913905093</v>
      </c>
    </row>
    <row r="15637">
      <c r="A15637" s="1">
        <v>15635.0</v>
      </c>
      <c r="B15637" s="1" t="s">
        <v>4711</v>
      </c>
      <c r="C15637" s="1" t="s">
        <v>26537</v>
      </c>
      <c r="D15637" s="1" t="s">
        <v>492</v>
      </c>
      <c r="E15637" s="1" t="s">
        <v>4713</v>
      </c>
      <c r="F15637" s="1" t="s">
        <v>4714</v>
      </c>
      <c r="G15637" s="1" t="s">
        <v>35</v>
      </c>
      <c r="H15637" s="1">
        <v>45.0</v>
      </c>
      <c r="I15637" s="3">
        <v>44110.416666666664</v>
      </c>
      <c r="J15637" s="1">
        <v>1.6931075423325</v>
      </c>
      <c r="K15637" s="1" t="s">
        <v>24</v>
      </c>
      <c r="L15637" s="1" t="s">
        <v>747</v>
      </c>
      <c r="M15637" s="3">
        <v>44110.449936377314</v>
      </c>
    </row>
    <row r="15638">
      <c r="A15638" s="1">
        <v>15636.0</v>
      </c>
      <c r="B15638" s="1" t="s">
        <v>2276</v>
      </c>
      <c r="C15638" s="1" t="s">
        <v>26538</v>
      </c>
      <c r="D15638" s="1" t="s">
        <v>4244</v>
      </c>
      <c r="E15638" s="1" t="s">
        <v>4245</v>
      </c>
      <c r="F15638" s="1" t="s">
        <v>2279</v>
      </c>
      <c r="G15638" s="1" t="s">
        <v>35</v>
      </c>
      <c r="H15638" s="1">
        <v>45.0</v>
      </c>
      <c r="I15638" s="3">
        <v>43957.291666666664</v>
      </c>
      <c r="J15638" s="1">
        <v>1.39634464141657</v>
      </c>
      <c r="K15638" s="1" t="s">
        <v>159</v>
      </c>
      <c r="M15638" s="3">
        <v>43957.32779927083</v>
      </c>
    </row>
    <row r="15639">
      <c r="A15639" s="1">
        <v>15637.0</v>
      </c>
      <c r="B15639" s="1" t="s">
        <v>2333</v>
      </c>
      <c r="C15639" s="1" t="s">
        <v>26539</v>
      </c>
      <c r="D15639" s="1" t="s">
        <v>2329</v>
      </c>
      <c r="E15639" s="1" t="s">
        <v>26540</v>
      </c>
      <c r="F15639" s="1" t="s">
        <v>2336</v>
      </c>
      <c r="G15639" s="1" t="s">
        <v>89</v>
      </c>
      <c r="H15639" s="1">
        <v>45.0</v>
      </c>
      <c r="I15639" s="3">
        <v>43505.12613333333</v>
      </c>
      <c r="J15639" s="1">
        <v>0.00244619380911764</v>
      </c>
      <c r="K15639" s="1" t="s">
        <v>24</v>
      </c>
      <c r="M15639" s="3">
        <v>43505.08791637731</v>
      </c>
    </row>
    <row r="15640">
      <c r="A15640" s="1">
        <v>15638.0</v>
      </c>
      <c r="B15640" s="1" t="s">
        <v>293</v>
      </c>
      <c r="C15640" s="1" t="s">
        <v>26541</v>
      </c>
      <c r="D15640" s="1" t="s">
        <v>588</v>
      </c>
      <c r="E15640" s="1" t="s">
        <v>4145</v>
      </c>
      <c r="F15640" s="1" t="s">
        <v>297</v>
      </c>
      <c r="G15640" s="1" t="s">
        <v>17</v>
      </c>
      <c r="H15640" s="1">
        <v>45.0</v>
      </c>
      <c r="I15640" s="3">
        <v>43959.791666666664</v>
      </c>
      <c r="J15640" s="1">
        <v>1.04773267943698</v>
      </c>
      <c r="K15640" s="1" t="s">
        <v>62</v>
      </c>
      <c r="M15640" s="3">
        <v>43959.77920159722</v>
      </c>
    </row>
    <row r="15641">
      <c r="A15641" s="1">
        <v>15639.0</v>
      </c>
      <c r="B15641" s="1" t="s">
        <v>1954</v>
      </c>
      <c r="C15641" s="1" t="s">
        <v>26542</v>
      </c>
      <c r="D15641" s="1" t="s">
        <v>818</v>
      </c>
      <c r="E15641" s="1" t="s">
        <v>26543</v>
      </c>
      <c r="F15641" s="1" t="s">
        <v>1957</v>
      </c>
      <c r="G15641" s="1" t="s">
        <v>39</v>
      </c>
      <c r="H15641" s="1">
        <v>45.0</v>
      </c>
      <c r="I15641" s="3">
        <v>44201.260416666664</v>
      </c>
      <c r="J15641" s="1">
        <v>4.16833631148962</v>
      </c>
      <c r="K15641" s="1" t="s">
        <v>83</v>
      </c>
      <c r="L15641" s="1" t="s">
        <v>1958</v>
      </c>
      <c r="M15641" s="3">
        <v>44201.29768387732</v>
      </c>
    </row>
    <row r="15642">
      <c r="A15642" s="1">
        <v>15640.0</v>
      </c>
      <c r="B15642" s="1" t="s">
        <v>953</v>
      </c>
      <c r="C15642" s="1" t="s">
        <v>26544</v>
      </c>
      <c r="D15642" s="1" t="s">
        <v>121</v>
      </c>
      <c r="E15642" s="1" t="s">
        <v>1108</v>
      </c>
      <c r="F15642" s="1" t="s">
        <v>1040</v>
      </c>
      <c r="G15642" s="1" t="s">
        <v>17</v>
      </c>
      <c r="H15642" s="1">
        <v>45.0</v>
      </c>
      <c r="I15642" s="3">
        <v>44097.166666666664</v>
      </c>
      <c r="J15642" s="1">
        <v>0.0</v>
      </c>
      <c r="K15642" s="1" t="s">
        <v>18</v>
      </c>
      <c r="M15642" s="3">
        <v>44097.19128540509</v>
      </c>
    </row>
    <row r="15643">
      <c r="A15643" s="1">
        <v>15641.0</v>
      </c>
      <c r="B15643" s="1" t="s">
        <v>1012</v>
      </c>
      <c r="C15643" s="1" t="s">
        <v>26545</v>
      </c>
      <c r="D15643" s="1" t="s">
        <v>1014</v>
      </c>
      <c r="E15643" s="1" t="s">
        <v>1015</v>
      </c>
      <c r="F15643" s="1" t="s">
        <v>1016</v>
      </c>
      <c r="G15643" s="1" t="s">
        <v>17</v>
      </c>
      <c r="H15643" s="1">
        <v>45.0</v>
      </c>
      <c r="I15643" s="3">
        <v>43930.291666666664</v>
      </c>
      <c r="J15643" s="1">
        <v>0.0</v>
      </c>
      <c r="K15643" s="1" t="s">
        <v>166</v>
      </c>
      <c r="M15643" s="3">
        <v>43930.268860613425</v>
      </c>
    </row>
    <row r="15644">
      <c r="A15644" s="1">
        <v>15642.0</v>
      </c>
      <c r="B15644" s="1" t="s">
        <v>2314</v>
      </c>
      <c r="C15644" s="1" t="s">
        <v>26546</v>
      </c>
      <c r="D15644" s="1" t="s">
        <v>1363</v>
      </c>
      <c r="E15644" s="1" t="s">
        <v>7456</v>
      </c>
      <c r="F15644" s="1" t="s">
        <v>2318</v>
      </c>
      <c r="G15644" s="1" t="s">
        <v>17</v>
      </c>
      <c r="H15644" s="1">
        <v>45.0</v>
      </c>
      <c r="I15644" s="3">
        <v>44218.291666666664</v>
      </c>
      <c r="J15644" s="1">
        <v>3.50558577568028</v>
      </c>
      <c r="K15644" s="1" t="s">
        <v>18</v>
      </c>
      <c r="M15644" s="3">
        <v>44218.31961571759</v>
      </c>
    </row>
    <row r="15645">
      <c r="A15645" s="1">
        <v>15643.0</v>
      </c>
      <c r="B15645" s="1" t="s">
        <v>4775</v>
      </c>
      <c r="C15645" s="1" t="s">
        <v>26547</v>
      </c>
      <c r="D15645" s="1" t="s">
        <v>326</v>
      </c>
      <c r="E15645" s="1" t="s">
        <v>26548</v>
      </c>
      <c r="F15645" s="1" t="s">
        <v>4778</v>
      </c>
      <c r="G15645" s="1" t="s">
        <v>39</v>
      </c>
      <c r="H15645" s="1">
        <v>45.0</v>
      </c>
      <c r="I15645" s="3">
        <v>43856.291666666664</v>
      </c>
      <c r="J15645" s="1">
        <v>0.998039136299024</v>
      </c>
      <c r="K15645" s="1" t="s">
        <v>24</v>
      </c>
      <c r="M15645" s="3">
        <v>43856.308030960645</v>
      </c>
    </row>
    <row r="15646">
      <c r="A15646" s="1">
        <v>15644.0</v>
      </c>
      <c r="B15646" s="1" t="s">
        <v>1913</v>
      </c>
      <c r="C15646" s="1" t="s">
        <v>26549</v>
      </c>
      <c r="D15646" s="1" t="s">
        <v>4640</v>
      </c>
      <c r="E15646" s="1" t="s">
        <v>26550</v>
      </c>
      <c r="F15646" s="1" t="s">
        <v>1917</v>
      </c>
      <c r="G15646" s="1" t="s">
        <v>39</v>
      </c>
      <c r="H15646" s="1">
        <v>45.0</v>
      </c>
      <c r="I15646" s="3">
        <v>44022.208333333336</v>
      </c>
      <c r="J15646" s="1">
        <v>1.38454875287888</v>
      </c>
      <c r="K15646" s="1" t="s">
        <v>166</v>
      </c>
      <c r="M15646" s="3">
        <v>44022.23201288194</v>
      </c>
    </row>
    <row r="15647">
      <c r="A15647" s="1">
        <v>15645.0</v>
      </c>
      <c r="B15647" s="1" t="s">
        <v>465</v>
      </c>
      <c r="C15647" s="1" t="s">
        <v>26551</v>
      </c>
      <c r="D15647" s="1" t="s">
        <v>99</v>
      </c>
      <c r="E15647" s="1" t="s">
        <v>467</v>
      </c>
      <c r="F15647" s="1" t="s">
        <v>468</v>
      </c>
      <c r="G15647" s="1" t="s">
        <v>17</v>
      </c>
      <c r="H15647" s="1">
        <v>45.0</v>
      </c>
      <c r="I15647" s="3">
        <v>44121.25</v>
      </c>
      <c r="J15647" s="1">
        <v>2.59250682991215</v>
      </c>
      <c r="K15647" s="1" t="s">
        <v>24</v>
      </c>
      <c r="M15647" s="3">
        <v>44121.286070925926</v>
      </c>
    </row>
    <row r="15648">
      <c r="A15648" s="1">
        <v>15646.0</v>
      </c>
      <c r="B15648" s="1" t="s">
        <v>582</v>
      </c>
      <c r="C15648" s="1" t="s">
        <v>26552</v>
      </c>
      <c r="D15648" s="1" t="s">
        <v>2820</v>
      </c>
      <c r="E15648" s="1" t="s">
        <v>26553</v>
      </c>
      <c r="F15648" s="1" t="s">
        <v>586</v>
      </c>
      <c r="G15648" s="1" t="s">
        <v>39</v>
      </c>
      <c r="H15648" s="1">
        <v>45.0</v>
      </c>
      <c r="I15648" s="3">
        <v>43664.25</v>
      </c>
      <c r="J15648" s="1">
        <v>0.0309919090156806</v>
      </c>
      <c r="K15648" s="1" t="s">
        <v>24</v>
      </c>
      <c r="M15648" s="3">
        <v>43668.60553465278</v>
      </c>
    </row>
    <row r="15649">
      <c r="A15649" s="1">
        <v>15647.0</v>
      </c>
      <c r="B15649" s="1" t="s">
        <v>2171</v>
      </c>
      <c r="C15649" s="1" t="s">
        <v>26554</v>
      </c>
      <c r="D15649" s="1" t="s">
        <v>2173</v>
      </c>
      <c r="E15649" s="1" t="s">
        <v>18360</v>
      </c>
      <c r="F15649" s="1" t="s">
        <v>2175</v>
      </c>
      <c r="G15649" s="1" t="s">
        <v>17</v>
      </c>
      <c r="H15649" s="1">
        <v>45.0</v>
      </c>
      <c r="I15649" s="3">
        <v>43864.416666666664</v>
      </c>
      <c r="J15649" s="1">
        <v>0.256608199346287</v>
      </c>
      <c r="K15649" s="1" t="s">
        <v>18</v>
      </c>
      <c r="M15649" s="3">
        <v>43864.43712255787</v>
      </c>
    </row>
    <row r="15650">
      <c r="A15650" s="1">
        <v>15648.0</v>
      </c>
      <c r="B15650" s="1" t="s">
        <v>536</v>
      </c>
      <c r="C15650" s="1" t="s">
        <v>26555</v>
      </c>
      <c r="D15650" s="1" t="s">
        <v>396</v>
      </c>
      <c r="E15650" s="1" t="s">
        <v>3114</v>
      </c>
      <c r="F15650" s="1" t="s">
        <v>539</v>
      </c>
      <c r="G15650" s="1" t="s">
        <v>17</v>
      </c>
      <c r="H15650" s="1">
        <v>45.0</v>
      </c>
      <c r="I15650" s="3">
        <v>43698.25</v>
      </c>
      <c r="J15650" s="1">
        <v>2.11719257388096</v>
      </c>
      <c r="K15650" s="1" t="s">
        <v>83</v>
      </c>
      <c r="M15650" s="3">
        <v>43698.31119701389</v>
      </c>
    </row>
    <row r="15651">
      <c r="A15651" s="1">
        <v>15649.0</v>
      </c>
      <c r="B15651" s="1" t="s">
        <v>1315</v>
      </c>
      <c r="C15651" s="1" t="s">
        <v>26556</v>
      </c>
      <c r="D15651" s="1" t="s">
        <v>411</v>
      </c>
      <c r="E15651" s="1" t="s">
        <v>5376</v>
      </c>
      <c r="F15651" s="1" t="s">
        <v>1319</v>
      </c>
      <c r="G15651" s="1" t="s">
        <v>17</v>
      </c>
      <c r="H15651" s="1">
        <v>45.0</v>
      </c>
      <c r="I15651" s="3">
        <v>43971.333333333336</v>
      </c>
      <c r="J15651" s="1">
        <v>0.652834921371411</v>
      </c>
      <c r="K15651" s="1" t="s">
        <v>18</v>
      </c>
      <c r="M15651" s="3">
        <v>43971.356507916666</v>
      </c>
    </row>
    <row r="15652">
      <c r="A15652" s="1">
        <v>15650.0</v>
      </c>
      <c r="B15652" s="1" t="s">
        <v>389</v>
      </c>
      <c r="C15652" s="1" t="s">
        <v>26557</v>
      </c>
      <c r="D15652" s="1" t="s">
        <v>408</v>
      </c>
      <c r="E15652" s="1" t="s">
        <v>26558</v>
      </c>
      <c r="F15652" s="1" t="s">
        <v>393</v>
      </c>
      <c r="G15652" s="1" t="s">
        <v>89</v>
      </c>
      <c r="H15652" s="1">
        <v>45.0</v>
      </c>
      <c r="I15652" s="3">
        <v>43871.46547375</v>
      </c>
      <c r="J15652" s="1">
        <v>4.25372031768437</v>
      </c>
      <c r="K15652" s="1" t="s">
        <v>18</v>
      </c>
      <c r="M15652" s="3">
        <v>43871.84715722222</v>
      </c>
    </row>
    <row r="15653">
      <c r="A15653" s="1">
        <v>15651.0</v>
      </c>
      <c r="B15653" s="1" t="s">
        <v>4594</v>
      </c>
      <c r="C15653" s="1" t="s">
        <v>26559</v>
      </c>
      <c r="D15653" s="1" t="s">
        <v>21</v>
      </c>
      <c r="E15653" s="1" t="s">
        <v>4596</v>
      </c>
      <c r="F15653" s="1" t="s">
        <v>4597</v>
      </c>
      <c r="G15653" s="1" t="s">
        <v>35</v>
      </c>
      <c r="H15653" s="1">
        <v>45.0</v>
      </c>
      <c r="I15653" s="3">
        <v>43881.208333333336</v>
      </c>
      <c r="J15653" s="1">
        <v>0.284748106277699</v>
      </c>
      <c r="K15653" s="1" t="s">
        <v>24</v>
      </c>
      <c r="M15653" s="3">
        <v>43881.23939167824</v>
      </c>
    </row>
    <row r="15654">
      <c r="A15654" s="1">
        <v>15652.0</v>
      </c>
      <c r="B15654" s="1" t="s">
        <v>7630</v>
      </c>
      <c r="C15654" s="1" t="s">
        <v>26560</v>
      </c>
      <c r="D15654" s="1" t="s">
        <v>2994</v>
      </c>
      <c r="E15654" s="1" t="s">
        <v>26561</v>
      </c>
      <c r="F15654" s="1" t="s">
        <v>7633</v>
      </c>
      <c r="G15654" s="1" t="s">
        <v>89</v>
      </c>
      <c r="H15654" s="1">
        <v>45.0</v>
      </c>
      <c r="I15654" s="3">
        <v>44215.347466886575</v>
      </c>
      <c r="J15654" s="1">
        <v>2.37842182054675</v>
      </c>
      <c r="K15654" s="1" t="s">
        <v>83</v>
      </c>
      <c r="L15654" s="1" t="s">
        <v>26562</v>
      </c>
      <c r="M15654" s="3">
        <v>44215.351559675924</v>
      </c>
    </row>
    <row r="15655">
      <c r="A15655" s="1">
        <v>15653.0</v>
      </c>
      <c r="B15655" s="1" t="s">
        <v>1938</v>
      </c>
      <c r="C15655" s="1" t="s">
        <v>26563</v>
      </c>
      <c r="D15655" s="1" t="s">
        <v>9844</v>
      </c>
      <c r="E15655" s="1" t="s">
        <v>26564</v>
      </c>
      <c r="F15655" s="1" t="s">
        <v>1942</v>
      </c>
      <c r="G15655" s="1" t="s">
        <v>39</v>
      </c>
      <c r="H15655" s="1">
        <v>45.0</v>
      </c>
      <c r="I15655" s="3">
        <v>44164.375</v>
      </c>
      <c r="J15655" s="1">
        <v>1.60412434601476</v>
      </c>
      <c r="K15655" s="1" t="s">
        <v>62</v>
      </c>
      <c r="M15655" s="3">
        <v>44164.40691625</v>
      </c>
    </row>
    <row r="15656">
      <c r="A15656" s="1">
        <v>15654.0</v>
      </c>
      <c r="B15656" s="1" t="s">
        <v>303</v>
      </c>
      <c r="C15656" s="1" t="s">
        <v>26565</v>
      </c>
      <c r="D15656" s="1" t="s">
        <v>305</v>
      </c>
      <c r="E15656" s="1" t="s">
        <v>644</v>
      </c>
      <c r="F15656" s="1" t="s">
        <v>307</v>
      </c>
      <c r="G15656" s="1" t="s">
        <v>17</v>
      </c>
      <c r="H15656" s="1">
        <v>45.0</v>
      </c>
      <c r="I15656" s="3">
        <v>44087.416666666664</v>
      </c>
      <c r="J15656" s="1">
        <v>0.960737787365526</v>
      </c>
      <c r="K15656" s="1" t="s">
        <v>24</v>
      </c>
      <c r="M15656" s="3">
        <v>44087.44975428241</v>
      </c>
    </row>
    <row r="15657">
      <c r="A15657" s="1">
        <v>15655.0</v>
      </c>
      <c r="B15657" s="1" t="s">
        <v>394</v>
      </c>
      <c r="C15657" s="1" t="s">
        <v>26566</v>
      </c>
      <c r="D15657" s="1" t="s">
        <v>396</v>
      </c>
      <c r="E15657" s="1" t="s">
        <v>15132</v>
      </c>
      <c r="F15657" s="1" t="s">
        <v>398</v>
      </c>
      <c r="G15657" s="1" t="s">
        <v>17</v>
      </c>
      <c r="H15657" s="1">
        <v>45.0</v>
      </c>
      <c r="I15657" s="3">
        <v>43700.208333333336</v>
      </c>
      <c r="J15657" s="1">
        <v>1.15027214741468</v>
      </c>
      <c r="K15657" s="1" t="s">
        <v>83</v>
      </c>
      <c r="M15657" s="3">
        <v>43700.275804826386</v>
      </c>
    </row>
    <row r="15658">
      <c r="A15658" s="1">
        <v>15656.0</v>
      </c>
      <c r="B15658" s="1" t="s">
        <v>2475</v>
      </c>
      <c r="C15658" s="1" t="s">
        <v>26567</v>
      </c>
      <c r="D15658" s="1" t="s">
        <v>2477</v>
      </c>
      <c r="E15658" s="1" t="s">
        <v>26568</v>
      </c>
      <c r="F15658" s="1" t="s">
        <v>2479</v>
      </c>
      <c r="G15658" s="1" t="s">
        <v>39</v>
      </c>
      <c r="H15658" s="1">
        <v>45.0</v>
      </c>
      <c r="I15658" s="3">
        <v>43814.25</v>
      </c>
      <c r="J15658" s="1">
        <v>2.25232888913815</v>
      </c>
      <c r="K15658" s="1" t="s">
        <v>24</v>
      </c>
      <c r="M15658" s="3">
        <v>43814.371694594905</v>
      </c>
    </row>
    <row r="15659">
      <c r="A15659" s="1">
        <v>15657.0</v>
      </c>
      <c r="B15659" s="1" t="s">
        <v>2395</v>
      </c>
      <c r="C15659" s="1" t="s">
        <v>26569</v>
      </c>
      <c r="D15659" s="1" t="s">
        <v>2397</v>
      </c>
      <c r="E15659" s="1" t="s">
        <v>4516</v>
      </c>
      <c r="F15659" s="1" t="s">
        <v>2399</v>
      </c>
      <c r="G15659" s="1" t="s">
        <v>17</v>
      </c>
      <c r="H15659" s="1">
        <v>45.0</v>
      </c>
      <c r="I15659" s="3">
        <v>43808.6875</v>
      </c>
      <c r="J15659" s="1">
        <v>1.7947289314067</v>
      </c>
      <c r="K15659" s="1" t="s">
        <v>166</v>
      </c>
      <c r="M15659" s="3">
        <v>43808.728684525464</v>
      </c>
    </row>
    <row r="15660">
      <c r="A15660" s="1">
        <v>15658.0</v>
      </c>
      <c r="B15660" s="1" t="s">
        <v>2345</v>
      </c>
      <c r="C15660" s="1" t="s">
        <v>26570</v>
      </c>
      <c r="D15660" s="1" t="s">
        <v>1446</v>
      </c>
      <c r="E15660" s="1" t="s">
        <v>26571</v>
      </c>
      <c r="F15660" s="1" t="s">
        <v>2348</v>
      </c>
      <c r="G15660" s="1" t="s">
        <v>89</v>
      </c>
      <c r="H15660" s="1">
        <v>45.0</v>
      </c>
      <c r="I15660" s="3">
        <v>43985.40972222222</v>
      </c>
      <c r="J15660" s="1">
        <v>1.51889961534738</v>
      </c>
      <c r="K15660" s="1" t="s">
        <v>24</v>
      </c>
      <c r="M15660" s="3">
        <v>43985.42310842592</v>
      </c>
    </row>
    <row r="15661">
      <c r="A15661" s="1">
        <v>15659.0</v>
      </c>
      <c r="B15661" s="1" t="s">
        <v>136</v>
      </c>
      <c r="C15661" s="1" t="s">
        <v>26572</v>
      </c>
      <c r="D15661" s="1" t="s">
        <v>138</v>
      </c>
      <c r="E15661" s="1" t="s">
        <v>1056</v>
      </c>
      <c r="F15661" s="1" t="s">
        <v>140</v>
      </c>
      <c r="G15661" s="1" t="s">
        <v>35</v>
      </c>
      <c r="H15661" s="1">
        <v>45.0</v>
      </c>
      <c r="I15661" s="3">
        <v>44246.291666666664</v>
      </c>
      <c r="J15661" s="1">
        <v>2.63425871223211</v>
      </c>
      <c r="K15661" s="1" t="s">
        <v>18</v>
      </c>
      <c r="M15661" s="3">
        <v>44246.319796724536</v>
      </c>
    </row>
    <row r="15662">
      <c r="A15662" s="1">
        <v>15660.0</v>
      </c>
      <c r="B15662" s="1" t="s">
        <v>4326</v>
      </c>
      <c r="C15662" s="1" t="s">
        <v>26573</v>
      </c>
      <c r="D15662" s="1" t="s">
        <v>99</v>
      </c>
      <c r="E15662" s="1" t="s">
        <v>9875</v>
      </c>
      <c r="F15662" s="1" t="s">
        <v>4329</v>
      </c>
      <c r="G15662" s="1" t="s">
        <v>35</v>
      </c>
      <c r="H15662" s="1">
        <v>45.0</v>
      </c>
      <c r="I15662" s="3">
        <v>44186.458333333336</v>
      </c>
      <c r="J15662" s="1">
        <v>1.40104770759032</v>
      </c>
      <c r="K15662" s="1" t="s">
        <v>24</v>
      </c>
      <c r="M15662" s="3">
        <v>44186.49883109954</v>
      </c>
    </row>
    <row r="15663">
      <c r="A15663" s="1">
        <v>15661.0</v>
      </c>
      <c r="B15663" s="1" t="s">
        <v>136</v>
      </c>
      <c r="C15663" s="1" t="s">
        <v>26574</v>
      </c>
      <c r="D15663" s="1" t="s">
        <v>138</v>
      </c>
      <c r="E15663" s="1" t="s">
        <v>10398</v>
      </c>
      <c r="F15663" s="1" t="s">
        <v>140</v>
      </c>
      <c r="G15663" s="1" t="s">
        <v>17</v>
      </c>
      <c r="H15663" s="1">
        <v>45.0</v>
      </c>
      <c r="I15663" s="3">
        <v>44242.375</v>
      </c>
      <c r="J15663" s="1">
        <v>1.34605561106074</v>
      </c>
      <c r="K15663" s="1" t="s">
        <v>18</v>
      </c>
      <c r="M15663" s="3">
        <v>44242.311175856485</v>
      </c>
    </row>
    <row r="15664">
      <c r="A15664" s="1">
        <v>15662.0</v>
      </c>
      <c r="B15664" s="1" t="s">
        <v>350</v>
      </c>
      <c r="C15664" s="1" t="s">
        <v>26575</v>
      </c>
      <c r="D15664" s="1" t="s">
        <v>75</v>
      </c>
      <c r="E15664" s="1" t="s">
        <v>352</v>
      </c>
      <c r="F15664" s="1" t="s">
        <v>353</v>
      </c>
      <c r="G15664" s="1" t="s">
        <v>35</v>
      </c>
      <c r="H15664" s="1">
        <v>45.0</v>
      </c>
      <c r="I15664" s="3">
        <v>43642.166666666664</v>
      </c>
      <c r="J15664" s="1">
        <v>0.00869743727747852</v>
      </c>
      <c r="K15664" s="1" t="s">
        <v>24</v>
      </c>
      <c r="M15664" s="3">
        <v>43642.23321719907</v>
      </c>
    </row>
    <row r="15665">
      <c r="A15665" s="1">
        <v>15663.0</v>
      </c>
      <c r="B15665" s="1" t="s">
        <v>10951</v>
      </c>
      <c r="C15665" s="1" t="s">
        <v>26576</v>
      </c>
      <c r="D15665" s="1" t="s">
        <v>5183</v>
      </c>
      <c r="E15665" s="1" t="s">
        <v>26577</v>
      </c>
      <c r="F15665" s="1" t="s">
        <v>10954</v>
      </c>
      <c r="G15665" s="1" t="s">
        <v>89</v>
      </c>
      <c r="H15665" s="1">
        <v>45.0</v>
      </c>
      <c r="I15665" s="3">
        <v>43734.486515069446</v>
      </c>
      <c r="J15665" s="1">
        <v>0.0532808328832612</v>
      </c>
      <c r="K15665" s="1" t="s">
        <v>218</v>
      </c>
      <c r="M15665" s="3">
        <v>43734.44680537037</v>
      </c>
    </row>
    <row r="15666">
      <c r="A15666" s="1">
        <v>15664.0</v>
      </c>
      <c r="B15666" s="1" t="s">
        <v>340</v>
      </c>
      <c r="C15666" s="1" t="s">
        <v>26578</v>
      </c>
      <c r="D15666" s="1" t="s">
        <v>1255</v>
      </c>
      <c r="E15666" s="1" t="s">
        <v>26579</v>
      </c>
      <c r="F15666" s="1" t="s">
        <v>344</v>
      </c>
      <c r="G15666" s="1" t="s">
        <v>39</v>
      </c>
      <c r="H15666" s="1">
        <v>45.0</v>
      </c>
      <c r="I15666" s="3">
        <v>43936.125</v>
      </c>
      <c r="J15666" s="1">
        <v>2.76935841720478</v>
      </c>
      <c r="K15666" s="1" t="s">
        <v>83</v>
      </c>
      <c r="M15666" s="3">
        <v>43936.349945856484</v>
      </c>
    </row>
    <row r="15667">
      <c r="A15667" s="1">
        <v>15665.0</v>
      </c>
      <c r="B15667" s="1" t="s">
        <v>229</v>
      </c>
      <c r="C15667" s="1" t="s">
        <v>26580</v>
      </c>
      <c r="D15667" s="1" t="s">
        <v>1653</v>
      </c>
      <c r="E15667" s="1" t="s">
        <v>9768</v>
      </c>
      <c r="F15667" s="1" t="s">
        <v>232</v>
      </c>
      <c r="G15667" s="1" t="s">
        <v>35</v>
      </c>
      <c r="H15667" s="1">
        <v>45.0</v>
      </c>
      <c r="I15667" s="3">
        <v>43951.229166666664</v>
      </c>
      <c r="J15667" s="1">
        <v>1.7253103183512</v>
      </c>
      <c r="K15667" s="1" t="s">
        <v>24</v>
      </c>
      <c r="M15667" s="3">
        <v>43951.264776944445</v>
      </c>
    </row>
    <row r="15668">
      <c r="A15668" s="1">
        <v>15666.0</v>
      </c>
      <c r="B15668" s="1" t="s">
        <v>4095</v>
      </c>
      <c r="C15668" s="1" t="s">
        <v>26581</v>
      </c>
      <c r="D15668" s="1" t="s">
        <v>1963</v>
      </c>
      <c r="E15668" s="1" t="s">
        <v>26582</v>
      </c>
      <c r="F15668" s="1" t="s">
        <v>4098</v>
      </c>
      <c r="G15668" s="1" t="s">
        <v>39</v>
      </c>
      <c r="H15668" s="1">
        <v>45.0</v>
      </c>
      <c r="I15668" s="3">
        <v>43999.708333333336</v>
      </c>
      <c r="J15668" s="1">
        <v>0.0</v>
      </c>
      <c r="K15668" s="1" t="s">
        <v>24</v>
      </c>
      <c r="L15668" s="1" t="s">
        <v>882</v>
      </c>
      <c r="M15668" s="3">
        <v>43999.7620725463</v>
      </c>
    </row>
    <row r="15669">
      <c r="A15669" s="1">
        <v>15667.0</v>
      </c>
      <c r="B15669" s="1" t="s">
        <v>293</v>
      </c>
      <c r="C15669" s="1" t="s">
        <v>26583</v>
      </c>
      <c r="D15669" s="1" t="s">
        <v>8088</v>
      </c>
      <c r="E15669" s="1" t="s">
        <v>3294</v>
      </c>
      <c r="F15669" s="1" t="s">
        <v>297</v>
      </c>
      <c r="G15669" s="1" t="s">
        <v>17</v>
      </c>
      <c r="H15669" s="1">
        <v>45.0</v>
      </c>
      <c r="I15669" s="3">
        <v>44200.291666666664</v>
      </c>
      <c r="J15669" s="1">
        <v>5.43975468581442</v>
      </c>
      <c r="K15669" s="1" t="s">
        <v>62</v>
      </c>
      <c r="L15669" s="1" t="s">
        <v>1188</v>
      </c>
      <c r="M15669" s="3">
        <v>44200.31004001157</v>
      </c>
    </row>
    <row r="15670">
      <c r="A15670" s="1">
        <v>15668.0</v>
      </c>
      <c r="B15670" s="1" t="s">
        <v>2188</v>
      </c>
      <c r="C15670" s="1" t="s">
        <v>26584</v>
      </c>
      <c r="D15670" s="1" t="s">
        <v>4083</v>
      </c>
      <c r="E15670" s="1" t="s">
        <v>13151</v>
      </c>
      <c r="F15670" s="1" t="s">
        <v>2192</v>
      </c>
      <c r="G15670" s="1" t="s">
        <v>17</v>
      </c>
      <c r="H15670" s="1">
        <v>45.0</v>
      </c>
      <c r="I15670" s="3">
        <v>44253.666666666664</v>
      </c>
      <c r="J15670" s="1">
        <v>2.47354045817782</v>
      </c>
      <c r="K15670" s="1" t="s">
        <v>18</v>
      </c>
      <c r="M15670" s="3">
        <v>44253.68862621528</v>
      </c>
    </row>
    <row r="15671">
      <c r="A15671" s="1">
        <v>15669.0</v>
      </c>
      <c r="B15671" s="1" t="s">
        <v>501</v>
      </c>
      <c r="C15671" s="1" t="s">
        <v>26585</v>
      </c>
      <c r="D15671" s="1" t="s">
        <v>503</v>
      </c>
      <c r="E15671" s="1" t="s">
        <v>26586</v>
      </c>
      <c r="F15671" s="1" t="s">
        <v>505</v>
      </c>
      <c r="G15671" s="1" t="s">
        <v>39</v>
      </c>
      <c r="H15671" s="1">
        <v>45.0</v>
      </c>
      <c r="I15671" s="3">
        <v>44090.5</v>
      </c>
      <c r="J15671" s="1">
        <v>2.50829276291425</v>
      </c>
      <c r="K15671" s="1" t="s">
        <v>18</v>
      </c>
      <c r="M15671" s="3">
        <v>44090.523180717595</v>
      </c>
    </row>
    <row r="15672">
      <c r="A15672" s="1">
        <v>15670.0</v>
      </c>
      <c r="B15672" s="1" t="s">
        <v>536</v>
      </c>
      <c r="C15672" s="1" t="s">
        <v>26587</v>
      </c>
      <c r="D15672" s="1" t="s">
        <v>1255</v>
      </c>
      <c r="E15672" s="1" t="s">
        <v>5979</v>
      </c>
      <c r="F15672" s="1" t="s">
        <v>539</v>
      </c>
      <c r="G15672" s="1" t="s">
        <v>17</v>
      </c>
      <c r="H15672" s="1">
        <v>45.0</v>
      </c>
      <c r="I15672" s="3">
        <v>43747.25</v>
      </c>
      <c r="J15672" s="1">
        <v>2.00857264947289</v>
      </c>
      <c r="K15672" s="1" t="s">
        <v>83</v>
      </c>
      <c r="M15672" s="3">
        <v>43747.34011907408</v>
      </c>
    </row>
    <row r="15673">
      <c r="A15673" s="1">
        <v>15671.0</v>
      </c>
      <c r="B15673" s="1" t="s">
        <v>385</v>
      </c>
      <c r="C15673" s="1" t="s">
        <v>26588</v>
      </c>
      <c r="D15673" s="1" t="s">
        <v>720</v>
      </c>
      <c r="E15673" s="1" t="s">
        <v>26589</v>
      </c>
      <c r="F15673" s="1" t="s">
        <v>388</v>
      </c>
      <c r="G15673" s="1" t="s">
        <v>89</v>
      </c>
      <c r="H15673" s="1">
        <v>45.0</v>
      </c>
      <c r="I15673" s="3">
        <v>43676.79887303241</v>
      </c>
      <c r="J15673" s="1">
        <v>0.882340610779623</v>
      </c>
      <c r="K15673" s="1" t="s">
        <v>24</v>
      </c>
      <c r="M15673" s="3">
        <v>43676.82942821759</v>
      </c>
    </row>
    <row r="15674">
      <c r="A15674" s="1">
        <v>15672.0</v>
      </c>
      <c r="B15674" s="1" t="s">
        <v>168</v>
      </c>
      <c r="C15674" s="1" t="s">
        <v>26590</v>
      </c>
      <c r="D15674" s="1" t="s">
        <v>1418</v>
      </c>
      <c r="E15674" s="1" t="s">
        <v>2686</v>
      </c>
      <c r="F15674" s="1" t="s">
        <v>171</v>
      </c>
      <c r="G15674" s="1" t="s">
        <v>17</v>
      </c>
      <c r="H15674" s="1">
        <v>45.0</v>
      </c>
      <c r="I15674" s="3">
        <v>43871.583333333336</v>
      </c>
      <c r="J15674" s="1">
        <v>0.0128749311150111</v>
      </c>
      <c r="K15674" s="1" t="s">
        <v>166</v>
      </c>
      <c r="M15674" s="3">
        <v>43871.63678796296</v>
      </c>
    </row>
    <row r="15675">
      <c r="A15675" s="1">
        <v>15673.0</v>
      </c>
      <c r="B15675" s="1" t="s">
        <v>11568</v>
      </c>
      <c r="C15675" s="1" t="s">
        <v>26591</v>
      </c>
      <c r="D15675" s="1" t="s">
        <v>14156</v>
      </c>
      <c r="E15675" s="1" t="s">
        <v>11571</v>
      </c>
      <c r="F15675" s="1" t="s">
        <v>11572</v>
      </c>
      <c r="G15675" s="1" t="s">
        <v>17</v>
      </c>
      <c r="H15675" s="1">
        <v>45.0</v>
      </c>
      <c r="I15675" s="3">
        <v>43769.333333333336</v>
      </c>
      <c r="J15675" s="1">
        <v>1.96135363686124</v>
      </c>
      <c r="K15675" s="1" t="s">
        <v>218</v>
      </c>
      <c r="M15675" s="3">
        <v>43769.44233677084</v>
      </c>
    </row>
    <row r="15676">
      <c r="A15676" s="1">
        <v>15674.0</v>
      </c>
      <c r="B15676" s="1" t="s">
        <v>233</v>
      </c>
      <c r="C15676" s="1" t="s">
        <v>26592</v>
      </c>
      <c r="D15676" s="1" t="s">
        <v>275</v>
      </c>
      <c r="E15676" s="1" t="s">
        <v>7438</v>
      </c>
      <c r="F15676" s="1" t="s">
        <v>237</v>
      </c>
      <c r="G15676" s="1" t="s">
        <v>17</v>
      </c>
      <c r="H15676" s="1">
        <v>45.0</v>
      </c>
      <c r="I15676" s="3">
        <v>44078.239583333336</v>
      </c>
      <c r="J15676" s="1">
        <v>2.99685648781934</v>
      </c>
      <c r="K15676" s="1" t="s">
        <v>24</v>
      </c>
      <c r="L15676" s="1" t="s">
        <v>238</v>
      </c>
      <c r="M15676" s="3">
        <v>44078.28526144676</v>
      </c>
    </row>
    <row r="15677">
      <c r="A15677" s="1">
        <v>15675.0</v>
      </c>
      <c r="B15677" s="1" t="s">
        <v>350</v>
      </c>
      <c r="C15677" s="1" t="s">
        <v>26593</v>
      </c>
      <c r="D15677" s="1" t="s">
        <v>75</v>
      </c>
      <c r="E15677" s="1" t="s">
        <v>4211</v>
      </c>
      <c r="F15677" s="1" t="s">
        <v>353</v>
      </c>
      <c r="G15677" s="1" t="s">
        <v>35</v>
      </c>
      <c r="H15677" s="1">
        <v>45.0</v>
      </c>
      <c r="I15677" s="3">
        <v>43609.166666666664</v>
      </c>
      <c r="J15677" s="1">
        <v>0.194101851061974</v>
      </c>
      <c r="K15677" s="1" t="s">
        <v>24</v>
      </c>
      <c r="M15677" s="3">
        <v>43609.86939008102</v>
      </c>
    </row>
    <row r="15678">
      <c r="A15678" s="1">
        <v>15676.0</v>
      </c>
      <c r="B15678" s="1" t="s">
        <v>251</v>
      </c>
      <c r="C15678" s="1" t="s">
        <v>26594</v>
      </c>
      <c r="D15678" s="1" t="s">
        <v>1418</v>
      </c>
      <c r="E15678" s="1" t="s">
        <v>6109</v>
      </c>
      <c r="F15678" s="1" t="s">
        <v>255</v>
      </c>
      <c r="G15678" s="1" t="s">
        <v>17</v>
      </c>
      <c r="H15678" s="1">
        <v>45.0</v>
      </c>
      <c r="I15678" s="3">
        <v>43844.708333333336</v>
      </c>
      <c r="J15678" s="1">
        <v>0.0</v>
      </c>
      <c r="K15678" s="1" t="s">
        <v>218</v>
      </c>
      <c r="M15678" s="3">
        <v>43844.81025288194</v>
      </c>
    </row>
    <row r="15679">
      <c r="A15679" s="1">
        <v>15677.0</v>
      </c>
      <c r="B15679" s="1" t="s">
        <v>303</v>
      </c>
      <c r="C15679" s="1" t="s">
        <v>26595</v>
      </c>
      <c r="D15679" s="1" t="s">
        <v>305</v>
      </c>
      <c r="E15679" s="1" t="s">
        <v>4572</v>
      </c>
      <c r="F15679" s="1" t="s">
        <v>307</v>
      </c>
      <c r="G15679" s="1" t="s">
        <v>17</v>
      </c>
      <c r="H15679" s="1">
        <v>45.0</v>
      </c>
      <c r="I15679" s="3">
        <v>44243.416666666664</v>
      </c>
      <c r="J15679" s="1">
        <v>1.55396092939632</v>
      </c>
      <c r="K15679" s="1" t="s">
        <v>24</v>
      </c>
      <c r="M15679" s="3">
        <v>44243.44828295139</v>
      </c>
    </row>
    <row r="15680">
      <c r="A15680" s="1">
        <v>15678.0</v>
      </c>
      <c r="B15680" s="1" t="s">
        <v>10278</v>
      </c>
      <c r="C15680" s="1" t="s">
        <v>26596</v>
      </c>
      <c r="D15680" s="1" t="s">
        <v>241</v>
      </c>
      <c r="E15680" s="1" t="s">
        <v>26597</v>
      </c>
      <c r="F15680" s="1" t="s">
        <v>10281</v>
      </c>
      <c r="G15680" s="1" t="s">
        <v>39</v>
      </c>
      <c r="H15680" s="1">
        <v>45.0</v>
      </c>
      <c r="I15680" s="3">
        <v>44149.5</v>
      </c>
      <c r="J15680" s="1">
        <v>1.37986965074132</v>
      </c>
      <c r="K15680" s="1" t="s">
        <v>46</v>
      </c>
      <c r="M15680" s="3">
        <v>44149.53812701389</v>
      </c>
    </row>
    <row r="15681">
      <c r="A15681" s="1">
        <v>15679.0</v>
      </c>
      <c r="B15681" s="1" t="s">
        <v>4502</v>
      </c>
      <c r="C15681" s="1" t="s">
        <v>26598</v>
      </c>
      <c r="D15681" s="1" t="s">
        <v>4504</v>
      </c>
      <c r="E15681" s="1" t="s">
        <v>7440</v>
      </c>
      <c r="F15681" s="1" t="s">
        <v>4506</v>
      </c>
      <c r="G15681" s="1" t="s">
        <v>17</v>
      </c>
      <c r="H15681" s="1">
        <v>45.0</v>
      </c>
      <c r="I15681" s="3">
        <v>44195.5625</v>
      </c>
      <c r="J15681" s="1">
        <v>2.49872307698751</v>
      </c>
      <c r="K15681" s="1" t="s">
        <v>62</v>
      </c>
      <c r="L15681" s="1" t="s">
        <v>671</v>
      </c>
      <c r="M15681" s="3">
        <v>44195.62765155092</v>
      </c>
    </row>
    <row r="15682">
      <c r="A15682" s="1">
        <v>15680.0</v>
      </c>
      <c r="B15682" s="1" t="s">
        <v>12329</v>
      </c>
      <c r="C15682" s="1" t="s">
        <v>26599</v>
      </c>
      <c r="D15682" s="1" t="s">
        <v>1853</v>
      </c>
      <c r="E15682" s="1" t="s">
        <v>26600</v>
      </c>
      <c r="F15682" s="1" t="s">
        <v>12332</v>
      </c>
      <c r="G15682" s="1" t="s">
        <v>17</v>
      </c>
      <c r="H15682" s="1">
        <v>45.0</v>
      </c>
      <c r="I15682" s="3">
        <v>44037.666666666664</v>
      </c>
      <c r="J15682" s="1">
        <v>0.0</v>
      </c>
      <c r="K15682" s="1" t="s">
        <v>166</v>
      </c>
      <c r="M15682" s="3">
        <v>44037.70329747685</v>
      </c>
    </row>
    <row r="15683">
      <c r="A15683" s="1">
        <v>15681.0</v>
      </c>
      <c r="B15683" s="1" t="s">
        <v>4270</v>
      </c>
      <c r="C15683" s="1" t="s">
        <v>26601</v>
      </c>
      <c r="D15683" s="1" t="s">
        <v>1179</v>
      </c>
      <c r="E15683" s="1" t="s">
        <v>26602</v>
      </c>
      <c r="F15683" s="1" t="s">
        <v>4273</v>
      </c>
      <c r="G15683" s="1" t="s">
        <v>39</v>
      </c>
      <c r="H15683" s="1">
        <v>45.0</v>
      </c>
      <c r="I15683" s="3">
        <v>43914.666666666664</v>
      </c>
      <c r="J15683" s="1">
        <v>0.969048217751076</v>
      </c>
      <c r="K15683" s="1" t="s">
        <v>18</v>
      </c>
      <c r="M15683" s="3">
        <v>43914.69435553241</v>
      </c>
    </row>
    <row r="15684">
      <c r="A15684" s="1">
        <v>15682.0</v>
      </c>
      <c r="B15684" s="1" t="s">
        <v>293</v>
      </c>
      <c r="C15684" s="1" t="s">
        <v>26603</v>
      </c>
      <c r="D15684" s="1" t="s">
        <v>1186</v>
      </c>
      <c r="E15684" s="1" t="s">
        <v>3294</v>
      </c>
      <c r="F15684" s="1" t="s">
        <v>297</v>
      </c>
      <c r="G15684" s="1" t="s">
        <v>17</v>
      </c>
      <c r="H15684" s="1">
        <v>45.0</v>
      </c>
      <c r="I15684" s="3">
        <v>44182.291666666664</v>
      </c>
      <c r="J15684" s="1">
        <v>38.076749528132</v>
      </c>
      <c r="K15684" s="1" t="s">
        <v>62</v>
      </c>
      <c r="L15684" s="1" t="s">
        <v>1188</v>
      </c>
      <c r="M15684" s="3">
        <v>44182.46750611111</v>
      </c>
    </row>
    <row r="15685">
      <c r="A15685" s="1">
        <v>15683.0</v>
      </c>
      <c r="B15685" s="1" t="s">
        <v>319</v>
      </c>
      <c r="C15685" s="1" t="s">
        <v>26604</v>
      </c>
      <c r="D15685" s="1" t="s">
        <v>321</v>
      </c>
      <c r="E15685" s="1" t="s">
        <v>26605</v>
      </c>
      <c r="F15685" s="1" t="s">
        <v>323</v>
      </c>
      <c r="G15685" s="1" t="s">
        <v>39</v>
      </c>
      <c r="H15685" s="1">
        <v>45.0</v>
      </c>
      <c r="I15685" s="3">
        <v>43997.489583333336</v>
      </c>
      <c r="J15685" s="1">
        <v>2.10561332082819</v>
      </c>
      <c r="K15685" s="1" t="s">
        <v>24</v>
      </c>
      <c r="M15685" s="3">
        <v>43997.50152885417</v>
      </c>
    </row>
    <row r="15686">
      <c r="A15686" s="1">
        <v>15684.0</v>
      </c>
      <c r="B15686" s="1" t="s">
        <v>6302</v>
      </c>
      <c r="C15686" s="1" t="s">
        <v>26606</v>
      </c>
      <c r="D15686" s="1" t="s">
        <v>5465</v>
      </c>
      <c r="E15686" s="1" t="s">
        <v>26607</v>
      </c>
      <c r="F15686" s="1" t="s">
        <v>6305</v>
      </c>
      <c r="G15686" s="1" t="s">
        <v>89</v>
      </c>
      <c r="H15686" s="1">
        <v>45.0</v>
      </c>
      <c r="I15686" s="3">
        <v>43881.67667127315</v>
      </c>
      <c r="J15686" s="1">
        <v>3.07269167745294</v>
      </c>
      <c r="K15686" s="1" t="s">
        <v>218</v>
      </c>
      <c r="M15686" s="3">
        <v>43881.70331042824</v>
      </c>
    </row>
    <row r="15687">
      <c r="A15687" s="1">
        <v>15685.0</v>
      </c>
      <c r="B15687" s="1" t="s">
        <v>63</v>
      </c>
      <c r="C15687" s="1" t="s">
        <v>26608</v>
      </c>
      <c r="D15687" s="1" t="s">
        <v>65</v>
      </c>
      <c r="E15687" s="1" t="s">
        <v>1347</v>
      </c>
      <c r="F15687" s="1" t="s">
        <v>67</v>
      </c>
      <c r="G15687" s="1" t="s">
        <v>17</v>
      </c>
      <c r="H15687" s="1">
        <v>45.0</v>
      </c>
      <c r="I15687" s="3">
        <v>44148.6875</v>
      </c>
      <c r="J15687" s="1">
        <v>2.3445226235046</v>
      </c>
      <c r="K15687" s="1" t="s">
        <v>24</v>
      </c>
      <c r="M15687" s="3">
        <v>44148.71441915509</v>
      </c>
    </row>
    <row r="15688">
      <c r="A15688" s="1">
        <v>15686.0</v>
      </c>
      <c r="B15688" s="1" t="s">
        <v>11179</v>
      </c>
      <c r="C15688" s="1" t="s">
        <v>26609</v>
      </c>
      <c r="D15688" s="1" t="s">
        <v>3821</v>
      </c>
      <c r="E15688" s="1" t="s">
        <v>19199</v>
      </c>
      <c r="F15688" s="1" t="s">
        <v>11182</v>
      </c>
      <c r="G15688" s="1" t="s">
        <v>17</v>
      </c>
      <c r="H15688" s="1">
        <v>45.0</v>
      </c>
      <c r="I15688" s="3">
        <v>44181.6875</v>
      </c>
      <c r="J15688" s="1">
        <v>2.88114034308835</v>
      </c>
      <c r="K15688" s="1" t="s">
        <v>18</v>
      </c>
      <c r="L15688" s="1" t="s">
        <v>2972</v>
      </c>
      <c r="M15688" s="3">
        <v>44181.709635150466</v>
      </c>
    </row>
    <row r="15689">
      <c r="A15689" s="1">
        <v>15687.0</v>
      </c>
      <c r="B15689" s="1" t="s">
        <v>582</v>
      </c>
      <c r="C15689" s="1" t="s">
        <v>26610</v>
      </c>
      <c r="D15689" s="1" t="s">
        <v>720</v>
      </c>
      <c r="E15689" s="1" t="s">
        <v>26611</v>
      </c>
      <c r="F15689" s="1" t="s">
        <v>586</v>
      </c>
      <c r="G15689" s="1" t="s">
        <v>39</v>
      </c>
      <c r="H15689" s="1">
        <v>45.0</v>
      </c>
      <c r="I15689" s="3">
        <v>43717.25</v>
      </c>
      <c r="J15689" s="1">
        <v>0.913333915472629</v>
      </c>
      <c r="K15689" s="1" t="s">
        <v>24</v>
      </c>
      <c r="M15689" s="3">
        <v>43717.283092858794</v>
      </c>
    </row>
    <row r="15690">
      <c r="A15690" s="1">
        <v>15688.0</v>
      </c>
      <c r="B15690" s="1" t="s">
        <v>877</v>
      </c>
      <c r="C15690" s="1" t="s">
        <v>26612</v>
      </c>
      <c r="D15690" s="1" t="s">
        <v>1952</v>
      </c>
      <c r="E15690" s="1" t="s">
        <v>26613</v>
      </c>
      <c r="F15690" s="1" t="s">
        <v>881</v>
      </c>
      <c r="G15690" s="1" t="s">
        <v>89</v>
      </c>
      <c r="H15690" s="1">
        <v>45.0</v>
      </c>
      <c r="I15690" s="3">
        <v>44089.44539017361</v>
      </c>
      <c r="J15690" s="1">
        <v>4.27244769137644</v>
      </c>
      <c r="K15690" s="1" t="s">
        <v>24</v>
      </c>
      <c r="L15690" s="1" t="s">
        <v>882</v>
      </c>
      <c r="M15690" s="3">
        <v>44089.48842538195</v>
      </c>
    </row>
    <row r="15691">
      <c r="A15691" s="1">
        <v>15689.0</v>
      </c>
      <c r="B15691" s="1" t="s">
        <v>20089</v>
      </c>
      <c r="C15691" s="1" t="s">
        <v>26614</v>
      </c>
      <c r="D15691" s="1" t="s">
        <v>411</v>
      </c>
      <c r="E15691" s="1" t="s">
        <v>20091</v>
      </c>
      <c r="F15691" s="1" t="s">
        <v>20092</v>
      </c>
      <c r="G15691" s="1" t="s">
        <v>17</v>
      </c>
      <c r="H15691" s="1">
        <v>45.0</v>
      </c>
      <c r="I15691" s="3">
        <v>43826.458333333336</v>
      </c>
      <c r="J15691" s="1">
        <v>0.0</v>
      </c>
      <c r="K15691" s="1" t="s">
        <v>18</v>
      </c>
      <c r="M15691" s="3">
        <v>43826.68808966435</v>
      </c>
    </row>
    <row r="15692">
      <c r="A15692" s="1">
        <v>15690.0</v>
      </c>
      <c r="B15692" s="1" t="s">
        <v>114</v>
      </c>
      <c r="C15692" s="1" t="s">
        <v>26615</v>
      </c>
      <c r="D15692" s="1" t="s">
        <v>116</v>
      </c>
      <c r="E15692" s="1" t="s">
        <v>1161</v>
      </c>
      <c r="F15692" s="1" t="s">
        <v>118</v>
      </c>
      <c r="G15692" s="1" t="s">
        <v>17</v>
      </c>
      <c r="H15692" s="1">
        <v>45.0</v>
      </c>
      <c r="I15692" s="3">
        <v>44032.75</v>
      </c>
      <c r="J15692" s="1">
        <v>5.89844625608794</v>
      </c>
      <c r="K15692" s="1" t="s">
        <v>24</v>
      </c>
      <c r="L15692" s="1" t="s">
        <v>1006</v>
      </c>
      <c r="M15692" s="3">
        <v>44032.78134364583</v>
      </c>
    </row>
    <row r="15693">
      <c r="A15693" s="1">
        <v>15691.0</v>
      </c>
      <c r="B15693" s="1" t="s">
        <v>97</v>
      </c>
      <c r="C15693" s="1" t="s">
        <v>26616</v>
      </c>
      <c r="D15693" s="1" t="s">
        <v>818</v>
      </c>
      <c r="E15693" s="1" t="s">
        <v>26617</v>
      </c>
      <c r="F15693" s="1" t="s">
        <v>101</v>
      </c>
      <c r="G15693" s="1" t="s">
        <v>39</v>
      </c>
      <c r="H15693" s="1">
        <v>45.0</v>
      </c>
      <c r="I15693" s="3">
        <v>44124.4375</v>
      </c>
      <c r="J15693" s="1">
        <v>2.72790351164957</v>
      </c>
      <c r="K15693" s="1" t="s">
        <v>24</v>
      </c>
      <c r="M15693" s="3">
        <v>44124.48430211806</v>
      </c>
    </row>
    <row r="15694">
      <c r="A15694" s="1">
        <v>15692.0</v>
      </c>
      <c r="B15694" s="1" t="s">
        <v>2069</v>
      </c>
      <c r="C15694" s="1" t="s">
        <v>26618</v>
      </c>
      <c r="D15694" s="1" t="s">
        <v>326</v>
      </c>
      <c r="E15694" s="1" t="s">
        <v>11897</v>
      </c>
      <c r="F15694" s="1" t="s">
        <v>2072</v>
      </c>
      <c r="G15694" s="1" t="s">
        <v>17</v>
      </c>
      <c r="H15694" s="1">
        <v>45.0</v>
      </c>
      <c r="I15694" s="3">
        <v>43923.791666666664</v>
      </c>
      <c r="J15694" s="1">
        <v>1.67281991639727</v>
      </c>
      <c r="K15694" s="1" t="s">
        <v>24</v>
      </c>
      <c r="M15694" s="3">
        <v>43923.82150752315</v>
      </c>
    </row>
    <row r="15695">
      <c r="A15695" s="1">
        <v>15693.0</v>
      </c>
      <c r="B15695" s="1" t="s">
        <v>176</v>
      </c>
      <c r="C15695" s="1" t="s">
        <v>26619</v>
      </c>
      <c r="D15695" s="1" t="s">
        <v>178</v>
      </c>
      <c r="E15695" s="1" t="s">
        <v>179</v>
      </c>
      <c r="F15695" s="1" t="s">
        <v>180</v>
      </c>
      <c r="G15695" s="1" t="s">
        <v>17</v>
      </c>
      <c r="H15695" s="1">
        <v>45.0</v>
      </c>
      <c r="I15695" s="3">
        <v>44114.25</v>
      </c>
      <c r="J15695" s="1">
        <v>1.81395248402179</v>
      </c>
      <c r="K15695" s="1" t="s">
        <v>24</v>
      </c>
      <c r="M15695" s="3">
        <v>44114.28493141204</v>
      </c>
    </row>
    <row r="15696">
      <c r="A15696" s="1">
        <v>15694.0</v>
      </c>
      <c r="B15696" s="1" t="s">
        <v>324</v>
      </c>
      <c r="C15696" s="1" t="s">
        <v>26620</v>
      </c>
      <c r="D15696" s="1" t="s">
        <v>3497</v>
      </c>
      <c r="E15696" s="1" t="s">
        <v>26621</v>
      </c>
      <c r="F15696" s="1" t="s">
        <v>328</v>
      </c>
      <c r="G15696" s="1" t="s">
        <v>39</v>
      </c>
      <c r="H15696" s="1">
        <v>45.0</v>
      </c>
      <c r="I15696" s="3">
        <v>43574.458333333336</v>
      </c>
      <c r="J15696" s="1">
        <v>2.48711755068265</v>
      </c>
      <c r="K15696" s="1" t="s">
        <v>24</v>
      </c>
      <c r="M15696" s="3">
        <v>43574.514110752316</v>
      </c>
    </row>
    <row r="15697">
      <c r="A15697" s="1">
        <v>15695.0</v>
      </c>
      <c r="B15697" s="1" t="s">
        <v>1031</v>
      </c>
      <c r="C15697" s="1" t="s">
        <v>26622</v>
      </c>
      <c r="D15697" s="1" t="s">
        <v>998</v>
      </c>
      <c r="E15697" s="1" t="s">
        <v>1125</v>
      </c>
      <c r="F15697" s="1" t="s">
        <v>1034</v>
      </c>
      <c r="G15697" s="1" t="s">
        <v>17</v>
      </c>
      <c r="H15697" s="1">
        <v>45.0</v>
      </c>
      <c r="I15697" s="3">
        <v>43865.385416666664</v>
      </c>
      <c r="J15697" s="1">
        <v>1.03519584930825</v>
      </c>
      <c r="K15697" s="1" t="s">
        <v>24</v>
      </c>
      <c r="M15697" s="3">
        <v>43865.41896465278</v>
      </c>
    </row>
    <row r="15698">
      <c r="A15698" s="1">
        <v>15696.0</v>
      </c>
      <c r="B15698" s="1" t="s">
        <v>4620</v>
      </c>
      <c r="C15698" s="1" t="s">
        <v>26623</v>
      </c>
      <c r="D15698" s="1" t="s">
        <v>869</v>
      </c>
      <c r="E15698" s="1" t="s">
        <v>6111</v>
      </c>
      <c r="F15698" s="1" t="s">
        <v>4623</v>
      </c>
      <c r="G15698" s="1" t="s">
        <v>17</v>
      </c>
      <c r="H15698" s="1">
        <v>45.0</v>
      </c>
      <c r="I15698" s="3">
        <v>44180.333333333336</v>
      </c>
      <c r="J15698" s="1">
        <v>0.262768340711476</v>
      </c>
      <c r="K15698" s="1" t="s">
        <v>511</v>
      </c>
      <c r="L15698" s="1" t="s">
        <v>47</v>
      </c>
      <c r="M15698" s="3">
        <v>44180.37008248843</v>
      </c>
    </row>
    <row r="15699">
      <c r="A15699" s="1">
        <v>15697.0</v>
      </c>
      <c r="B15699" s="1" t="s">
        <v>1516</v>
      </c>
      <c r="C15699" s="1" t="s">
        <v>26624</v>
      </c>
      <c r="D15699" s="1" t="s">
        <v>211</v>
      </c>
      <c r="E15699" s="1" t="s">
        <v>10678</v>
      </c>
      <c r="F15699" s="1" t="s">
        <v>1519</v>
      </c>
      <c r="G15699" s="1" t="s">
        <v>17</v>
      </c>
      <c r="H15699" s="1">
        <v>45.0</v>
      </c>
      <c r="I15699" s="3">
        <v>44207.625</v>
      </c>
      <c r="J15699" s="1">
        <v>11.1194996715156</v>
      </c>
      <c r="K15699" s="1" t="s">
        <v>689</v>
      </c>
      <c r="M15699" s="3">
        <v>44207.65963106482</v>
      </c>
    </row>
    <row r="15700">
      <c r="A15700" s="1">
        <v>15698.0</v>
      </c>
      <c r="B15700" s="1" t="s">
        <v>324</v>
      </c>
      <c r="C15700" s="1" t="s">
        <v>26625</v>
      </c>
      <c r="D15700" s="1" t="s">
        <v>326</v>
      </c>
      <c r="E15700" s="1" t="s">
        <v>4593</v>
      </c>
      <c r="F15700" s="1" t="s">
        <v>328</v>
      </c>
      <c r="G15700" s="1" t="s">
        <v>17</v>
      </c>
      <c r="H15700" s="1">
        <v>45.0</v>
      </c>
      <c r="I15700" s="3">
        <v>44118.625</v>
      </c>
      <c r="J15700" s="1">
        <v>0.0497089242530369</v>
      </c>
      <c r="K15700" s="1" t="s">
        <v>24</v>
      </c>
      <c r="M15700" s="3">
        <v>44118.66715857639</v>
      </c>
    </row>
    <row r="15701">
      <c r="A15701" s="1">
        <v>15699.0</v>
      </c>
      <c r="B15701" s="1" t="s">
        <v>1065</v>
      </c>
      <c r="C15701" s="1" t="s">
        <v>26626</v>
      </c>
      <c r="D15701" s="1" t="s">
        <v>13435</v>
      </c>
      <c r="E15701" s="1" t="s">
        <v>26627</v>
      </c>
      <c r="F15701" s="1" t="s">
        <v>1069</v>
      </c>
      <c r="G15701" s="1" t="s">
        <v>89</v>
      </c>
      <c r="H15701" s="1">
        <v>45.0</v>
      </c>
      <c r="I15701" s="3">
        <v>44250.29525915509</v>
      </c>
      <c r="J15701" s="1">
        <v>1.88570307433344</v>
      </c>
      <c r="K15701" s="1" t="s">
        <v>24</v>
      </c>
      <c r="L15701" s="1" t="s">
        <v>188</v>
      </c>
      <c r="M15701" s="3">
        <v>44250.320751099534</v>
      </c>
    </row>
    <row r="15702">
      <c r="A15702" s="1">
        <v>15700.0</v>
      </c>
      <c r="B15702" s="1" t="s">
        <v>957</v>
      </c>
      <c r="C15702" s="1" t="s">
        <v>26628</v>
      </c>
      <c r="D15702" s="1" t="s">
        <v>5741</v>
      </c>
      <c r="E15702" s="1" t="s">
        <v>8243</v>
      </c>
      <c r="F15702" s="1" t="s">
        <v>961</v>
      </c>
      <c r="G15702" s="1" t="s">
        <v>17</v>
      </c>
      <c r="H15702" s="1">
        <v>45.0</v>
      </c>
      <c r="I15702" s="3">
        <v>44232.666666666664</v>
      </c>
      <c r="J15702" s="1">
        <v>0.0</v>
      </c>
      <c r="K15702" s="1" t="s">
        <v>24</v>
      </c>
      <c r="M15702" s="3">
        <v>44233.64193402778</v>
      </c>
    </row>
    <row r="15703">
      <c r="A15703" s="1">
        <v>15701.0</v>
      </c>
      <c r="B15703" s="1" t="s">
        <v>824</v>
      </c>
      <c r="C15703" s="1" t="s">
        <v>26629</v>
      </c>
      <c r="D15703" s="1" t="s">
        <v>2173</v>
      </c>
      <c r="E15703" s="1" t="s">
        <v>26630</v>
      </c>
      <c r="F15703" s="1" t="s">
        <v>827</v>
      </c>
      <c r="G15703" s="1" t="s">
        <v>39</v>
      </c>
      <c r="H15703" s="1">
        <v>45.0</v>
      </c>
      <c r="I15703" s="3">
        <v>43838.25</v>
      </c>
      <c r="J15703" s="1">
        <v>1.57681949694296</v>
      </c>
      <c r="K15703" s="1" t="s">
        <v>18</v>
      </c>
      <c r="M15703" s="3">
        <v>43838.31796127315</v>
      </c>
    </row>
    <row r="15704">
      <c r="A15704" s="1">
        <v>15702.0</v>
      </c>
      <c r="B15704" s="1" t="s">
        <v>25</v>
      </c>
      <c r="C15704" s="1" t="s">
        <v>26631</v>
      </c>
      <c r="D15704" s="1" t="s">
        <v>37</v>
      </c>
      <c r="E15704" s="1" t="s">
        <v>26632</v>
      </c>
      <c r="F15704" s="1" t="s">
        <v>29</v>
      </c>
      <c r="G15704" s="1" t="s">
        <v>17</v>
      </c>
      <c r="H15704" s="1">
        <v>45.0</v>
      </c>
      <c r="I15704" s="3">
        <v>44243.229166666664</v>
      </c>
      <c r="J15704" s="1">
        <v>3.68789751503346</v>
      </c>
      <c r="K15704" s="1" t="s">
        <v>18</v>
      </c>
      <c r="M15704" s="3">
        <v>44243.26456148148</v>
      </c>
    </row>
    <row r="15705">
      <c r="A15705" s="1">
        <v>15703.0</v>
      </c>
      <c r="B15705" s="1" t="s">
        <v>184</v>
      </c>
      <c r="C15705" s="1" t="s">
        <v>26633</v>
      </c>
      <c r="D15705" s="1" t="s">
        <v>1297</v>
      </c>
      <c r="E15705" s="1" t="s">
        <v>1895</v>
      </c>
      <c r="F15705" s="1" t="s">
        <v>187</v>
      </c>
      <c r="G15705" s="1" t="s">
        <v>17</v>
      </c>
      <c r="H15705" s="1">
        <v>45.0</v>
      </c>
      <c r="I15705" s="3">
        <v>43802.416666666664</v>
      </c>
      <c r="J15705" s="1">
        <v>0.0</v>
      </c>
      <c r="K15705" s="1" t="s">
        <v>24</v>
      </c>
      <c r="M15705" s="3">
        <v>43802.41848918981</v>
      </c>
    </row>
    <row r="15706">
      <c r="A15706" s="1">
        <v>15704.0</v>
      </c>
      <c r="B15706" s="1" t="s">
        <v>2123</v>
      </c>
      <c r="C15706" s="1" t="s">
        <v>26634</v>
      </c>
      <c r="D15706" s="1" t="s">
        <v>1103</v>
      </c>
      <c r="E15706" s="1" t="s">
        <v>26635</v>
      </c>
      <c r="F15706" s="1" t="s">
        <v>2127</v>
      </c>
      <c r="G15706" s="1" t="s">
        <v>89</v>
      </c>
      <c r="H15706" s="1">
        <v>45.0</v>
      </c>
      <c r="I15706" s="3">
        <v>44209.39182099537</v>
      </c>
      <c r="J15706" s="1">
        <v>6.9061358159692</v>
      </c>
      <c r="K15706" s="1" t="s">
        <v>56</v>
      </c>
      <c r="L15706" s="1" t="s">
        <v>113</v>
      </c>
      <c r="M15706" s="3">
        <v>44209.43337348379</v>
      </c>
    </row>
    <row r="15707">
      <c r="A15707" s="1">
        <v>15705.0</v>
      </c>
      <c r="B15707" s="1" t="s">
        <v>540</v>
      </c>
      <c r="C15707" s="1" t="s">
        <v>26636</v>
      </c>
      <c r="D15707" s="1" t="s">
        <v>326</v>
      </c>
      <c r="E15707" s="1" t="s">
        <v>26637</v>
      </c>
      <c r="F15707" s="1" t="s">
        <v>544</v>
      </c>
      <c r="G15707" s="1" t="s">
        <v>39</v>
      </c>
      <c r="H15707" s="1">
        <v>45.0</v>
      </c>
      <c r="I15707" s="3">
        <v>44118.25</v>
      </c>
      <c r="J15707" s="1">
        <v>2.9817085082716</v>
      </c>
      <c r="K15707" s="1" t="s">
        <v>24</v>
      </c>
      <c r="L15707" s="1" t="s">
        <v>135</v>
      </c>
      <c r="M15707" s="3">
        <v>44118.27879359954</v>
      </c>
    </row>
    <row r="15708">
      <c r="A15708" s="1">
        <v>15706.0</v>
      </c>
      <c r="B15708" s="1" t="s">
        <v>293</v>
      </c>
      <c r="C15708" s="1" t="s">
        <v>26638</v>
      </c>
      <c r="D15708" s="1" t="s">
        <v>588</v>
      </c>
      <c r="E15708" s="1" t="s">
        <v>1969</v>
      </c>
      <c r="F15708" s="1" t="s">
        <v>297</v>
      </c>
      <c r="G15708" s="1" t="s">
        <v>17</v>
      </c>
      <c r="H15708" s="1">
        <v>45.0</v>
      </c>
      <c r="I15708" s="3">
        <v>43978.791666666664</v>
      </c>
      <c r="J15708" s="1">
        <v>0.874409178574265</v>
      </c>
      <c r="K15708" s="1" t="s">
        <v>62</v>
      </c>
      <c r="M15708" s="3">
        <v>43978.81232178241</v>
      </c>
    </row>
    <row r="15709">
      <c r="A15709" s="1">
        <v>15707.0</v>
      </c>
      <c r="B15709" s="1" t="s">
        <v>485</v>
      </c>
      <c r="C15709" s="1" t="s">
        <v>26639</v>
      </c>
      <c r="D15709" s="1" t="s">
        <v>315</v>
      </c>
      <c r="E15709" s="1" t="s">
        <v>1675</v>
      </c>
      <c r="F15709" s="1" t="s">
        <v>489</v>
      </c>
      <c r="G15709" s="1" t="s">
        <v>17</v>
      </c>
      <c r="H15709" s="1">
        <v>45.0</v>
      </c>
      <c r="I15709" s="3">
        <v>44096.666666666664</v>
      </c>
      <c r="J15709" s="1">
        <v>12.2772905414726</v>
      </c>
      <c r="K15709" s="1" t="s">
        <v>166</v>
      </c>
      <c r="M15709" s="3">
        <v>44096.706631898145</v>
      </c>
    </row>
    <row r="15710">
      <c r="A15710" s="1">
        <v>15708.0</v>
      </c>
      <c r="B15710" s="1" t="s">
        <v>3442</v>
      </c>
      <c r="C15710" s="1" t="s">
        <v>26640</v>
      </c>
      <c r="D15710" s="1" t="s">
        <v>3444</v>
      </c>
      <c r="E15710" s="1" t="s">
        <v>3445</v>
      </c>
      <c r="F15710" s="1" t="s">
        <v>3446</v>
      </c>
      <c r="G15710" s="1" t="s">
        <v>17</v>
      </c>
      <c r="H15710" s="1">
        <v>45.0</v>
      </c>
      <c r="I15710" s="3">
        <v>43955.260416666664</v>
      </c>
      <c r="J15710" s="1">
        <v>3.51383354068994</v>
      </c>
      <c r="K15710" s="1" t="s">
        <v>3447</v>
      </c>
      <c r="L15710" s="1" t="s">
        <v>3448</v>
      </c>
      <c r="M15710" s="3">
        <v>43955.25104023148</v>
      </c>
    </row>
    <row r="15711">
      <c r="A15711" s="1">
        <v>15709.0</v>
      </c>
      <c r="B15711" s="1" t="s">
        <v>834</v>
      </c>
      <c r="C15711" s="1" t="s">
        <v>26641</v>
      </c>
      <c r="D15711" s="1" t="s">
        <v>26642</v>
      </c>
      <c r="E15711" s="1" t="s">
        <v>26643</v>
      </c>
      <c r="F15711" s="1" t="s">
        <v>837</v>
      </c>
      <c r="G15711" s="1" t="s">
        <v>39</v>
      </c>
      <c r="H15711" s="1">
        <v>45.0</v>
      </c>
      <c r="I15711" s="3">
        <v>43897.34375</v>
      </c>
      <c r="J15711" s="1">
        <v>1.28177693766025</v>
      </c>
      <c r="K15711" s="1" t="s">
        <v>18</v>
      </c>
      <c r="M15711" s="3">
        <v>43897.42391037037</v>
      </c>
    </row>
    <row r="15712">
      <c r="A15712" s="1">
        <v>15710.0</v>
      </c>
      <c r="B15712" s="1" t="s">
        <v>425</v>
      </c>
      <c r="C15712" s="1" t="s">
        <v>26644</v>
      </c>
      <c r="D15712" s="1" t="s">
        <v>326</v>
      </c>
      <c r="E15712" s="1" t="s">
        <v>923</v>
      </c>
      <c r="F15712" s="1" t="s">
        <v>428</v>
      </c>
      <c r="G15712" s="1" t="s">
        <v>17</v>
      </c>
      <c r="H15712" s="1">
        <v>45.0</v>
      </c>
      <c r="I15712" s="3">
        <v>44001.25</v>
      </c>
      <c r="J15712" s="1">
        <v>0.09526534124089</v>
      </c>
      <c r="K15712" s="1" t="s">
        <v>24</v>
      </c>
      <c r="M15712" s="3">
        <v>44001.2765752662</v>
      </c>
    </row>
    <row r="15713">
      <c r="A15713" s="1">
        <v>15711.0</v>
      </c>
      <c r="B15713" s="1" t="s">
        <v>1315</v>
      </c>
      <c r="C15713" s="1" t="s">
        <v>26645</v>
      </c>
      <c r="D15713" s="1" t="s">
        <v>411</v>
      </c>
      <c r="E15713" s="1" t="s">
        <v>2697</v>
      </c>
      <c r="F15713" s="1" t="s">
        <v>1319</v>
      </c>
      <c r="G15713" s="1" t="s">
        <v>17</v>
      </c>
      <c r="H15713" s="1">
        <v>45.0</v>
      </c>
      <c r="I15713" s="3">
        <v>44113.520833333336</v>
      </c>
      <c r="J15713" s="1">
        <v>0.0398283913585966</v>
      </c>
      <c r="K15713" s="1" t="s">
        <v>18</v>
      </c>
      <c r="M15713" s="3">
        <v>44113.54657521991</v>
      </c>
    </row>
    <row r="15714">
      <c r="A15714" s="1">
        <v>15712.0</v>
      </c>
      <c r="B15714" s="1" t="s">
        <v>824</v>
      </c>
      <c r="C15714" s="1" t="s">
        <v>26646</v>
      </c>
      <c r="D15714" s="1" t="s">
        <v>1140</v>
      </c>
      <c r="E15714" s="1" t="s">
        <v>26647</v>
      </c>
      <c r="F15714" s="1" t="s">
        <v>827</v>
      </c>
      <c r="G15714" s="1" t="s">
        <v>39</v>
      </c>
      <c r="H15714" s="1">
        <v>45.0</v>
      </c>
      <c r="I15714" s="3">
        <v>44058.708333333336</v>
      </c>
      <c r="J15714" s="1">
        <v>4.59137364024213</v>
      </c>
      <c r="K15714" s="1" t="s">
        <v>24</v>
      </c>
      <c r="M15714" s="3">
        <v>44058.75104461805</v>
      </c>
    </row>
    <row r="15715">
      <c r="A15715" s="1">
        <v>15713.0</v>
      </c>
      <c r="B15715" s="1" t="s">
        <v>401</v>
      </c>
      <c r="C15715" s="1" t="s">
        <v>26648</v>
      </c>
      <c r="D15715" s="1" t="s">
        <v>998</v>
      </c>
      <c r="E15715" s="1" t="s">
        <v>26649</v>
      </c>
      <c r="F15715" s="1" t="s">
        <v>405</v>
      </c>
      <c r="G15715" s="1" t="s">
        <v>39</v>
      </c>
      <c r="H15715" s="1">
        <v>45.0</v>
      </c>
      <c r="I15715" s="3">
        <v>43771.75</v>
      </c>
      <c r="J15715" s="1">
        <v>4.39495678248046</v>
      </c>
      <c r="K15715" s="1" t="s">
        <v>24</v>
      </c>
      <c r="M15715" s="3">
        <v>43771.776412534724</v>
      </c>
    </row>
    <row r="15716">
      <c r="A15716" s="1">
        <v>15714.0</v>
      </c>
      <c r="B15716" s="1" t="s">
        <v>84</v>
      </c>
      <c r="C15716" s="1" t="s">
        <v>26650</v>
      </c>
      <c r="D15716" s="1" t="s">
        <v>930</v>
      </c>
      <c r="E15716" s="1" t="s">
        <v>26651</v>
      </c>
      <c r="F15716" s="1" t="s">
        <v>88</v>
      </c>
      <c r="G15716" s="1" t="s">
        <v>39</v>
      </c>
      <c r="H15716" s="1">
        <v>45.0</v>
      </c>
      <c r="I15716" s="3">
        <v>43750.625</v>
      </c>
      <c r="J15716" s="1">
        <v>0.460574637077219</v>
      </c>
      <c r="K15716" s="1" t="s">
        <v>83</v>
      </c>
      <c r="M15716" s="3">
        <v>43750.66082942129</v>
      </c>
    </row>
    <row r="15717">
      <c r="A15717" s="1">
        <v>15715.0</v>
      </c>
      <c r="B15717" s="1" t="s">
        <v>1075</v>
      </c>
      <c r="C15717" s="1" t="s">
        <v>26652</v>
      </c>
      <c r="D15717" s="1" t="s">
        <v>676</v>
      </c>
      <c r="E15717" s="1" t="s">
        <v>4077</v>
      </c>
      <c r="F15717" s="1" t="s">
        <v>1079</v>
      </c>
      <c r="G15717" s="1" t="s">
        <v>17</v>
      </c>
      <c r="H15717" s="1">
        <v>45.0</v>
      </c>
      <c r="I15717" s="3">
        <v>44211.270833333336</v>
      </c>
      <c r="J15717" s="1">
        <v>3.2566482642831</v>
      </c>
      <c r="K15717" s="1" t="s">
        <v>18</v>
      </c>
      <c r="L15717" s="1" t="s">
        <v>1080</v>
      </c>
      <c r="M15717" s="3">
        <v>44211.30083864583</v>
      </c>
    </row>
    <row r="15718">
      <c r="A15718" s="1">
        <v>15716.0</v>
      </c>
      <c r="B15718" s="1" t="s">
        <v>4058</v>
      </c>
      <c r="C15718" s="1" t="s">
        <v>26653</v>
      </c>
      <c r="D15718" s="1" t="s">
        <v>1165</v>
      </c>
      <c r="E15718" s="1" t="s">
        <v>4060</v>
      </c>
      <c r="F15718" s="1" t="s">
        <v>4061</v>
      </c>
      <c r="G15718" s="1" t="s">
        <v>17</v>
      </c>
      <c r="H15718" s="1">
        <v>45.0</v>
      </c>
      <c r="I15718" s="3">
        <v>43859.270833333336</v>
      </c>
      <c r="J15718" s="1">
        <v>2.72920236749451</v>
      </c>
      <c r="K15718" s="1" t="s">
        <v>24</v>
      </c>
      <c r="M15718" s="3">
        <v>43859.31084532407</v>
      </c>
    </row>
    <row r="15719">
      <c r="A15719" s="1">
        <v>15717.0</v>
      </c>
      <c r="B15719" s="1" t="s">
        <v>1202</v>
      </c>
      <c r="C15719" s="1" t="s">
        <v>26654</v>
      </c>
      <c r="D15719" s="1" t="s">
        <v>3392</v>
      </c>
      <c r="E15719" s="1" t="s">
        <v>1205</v>
      </c>
      <c r="F15719" s="1" t="s">
        <v>1206</v>
      </c>
      <c r="G15719" s="1" t="s">
        <v>17</v>
      </c>
      <c r="H15719" s="1">
        <v>45.0</v>
      </c>
      <c r="I15719" s="3">
        <v>43706.291666666664</v>
      </c>
      <c r="J15719" s="1">
        <v>0.633031708075406</v>
      </c>
      <c r="K15719" s="1" t="s">
        <v>24</v>
      </c>
      <c r="M15719" s="3">
        <v>43706.37157056713</v>
      </c>
    </row>
    <row r="15720">
      <c r="A15720" s="1">
        <v>15718.0</v>
      </c>
      <c r="B15720" s="1" t="s">
        <v>1766</v>
      </c>
      <c r="C15720" s="1" t="s">
        <v>26655</v>
      </c>
      <c r="D15720" s="1" t="s">
        <v>116</v>
      </c>
      <c r="E15720" s="1" t="s">
        <v>1768</v>
      </c>
      <c r="F15720" s="1" t="s">
        <v>1769</v>
      </c>
      <c r="G15720" s="1" t="s">
        <v>17</v>
      </c>
      <c r="H15720" s="1">
        <v>45.0</v>
      </c>
      <c r="I15720" s="3">
        <v>44245.666666666664</v>
      </c>
      <c r="J15720" s="1">
        <v>0.00356969842610101</v>
      </c>
      <c r="K15720" s="1" t="s">
        <v>24</v>
      </c>
      <c r="L15720" s="1" t="s">
        <v>1006</v>
      </c>
      <c r="M15720" s="3">
        <v>44245.705317534725</v>
      </c>
    </row>
    <row r="15721">
      <c r="A15721" s="1">
        <v>15719.0</v>
      </c>
      <c r="B15721" s="1" t="s">
        <v>1679</v>
      </c>
      <c r="C15721" s="1" t="s">
        <v>26656</v>
      </c>
      <c r="D15721" s="1" t="s">
        <v>248</v>
      </c>
      <c r="E15721" s="1" t="s">
        <v>26657</v>
      </c>
      <c r="F15721" s="1" t="s">
        <v>1682</v>
      </c>
      <c r="G15721" s="1" t="s">
        <v>89</v>
      </c>
      <c r="H15721" s="1">
        <v>45.0</v>
      </c>
      <c r="I15721" s="3">
        <v>43777.77799221065</v>
      </c>
      <c r="J15721" s="1">
        <v>4.95925644508391</v>
      </c>
      <c r="K15721" s="1" t="s">
        <v>24</v>
      </c>
      <c r="M15721" s="3">
        <v>43777.7946749537</v>
      </c>
    </row>
    <row r="15722">
      <c r="A15722" s="1">
        <v>15720.0</v>
      </c>
      <c r="B15722" s="1" t="s">
        <v>455</v>
      </c>
      <c r="C15722" s="1" t="s">
        <v>26658</v>
      </c>
      <c r="D15722" s="1" t="s">
        <v>116</v>
      </c>
      <c r="E15722" s="1" t="s">
        <v>4178</v>
      </c>
      <c r="F15722" s="1" t="s">
        <v>458</v>
      </c>
      <c r="G15722" s="1" t="s">
        <v>17</v>
      </c>
      <c r="H15722" s="1">
        <v>45.0</v>
      </c>
      <c r="I15722" s="3">
        <v>44001.625</v>
      </c>
      <c r="J15722" s="1">
        <v>2.14276749841139</v>
      </c>
      <c r="K15722" s="1" t="s">
        <v>24</v>
      </c>
      <c r="L15722" s="1" t="s">
        <v>406</v>
      </c>
      <c r="M15722" s="3">
        <v>44001.665080266204</v>
      </c>
    </row>
    <row r="15723">
      <c r="A15723" s="1">
        <v>15721.0</v>
      </c>
      <c r="B15723" s="1" t="s">
        <v>141</v>
      </c>
      <c r="C15723" s="1" t="s">
        <v>26659</v>
      </c>
      <c r="D15723" s="1" t="s">
        <v>14</v>
      </c>
      <c r="E15723" s="1" t="s">
        <v>26660</v>
      </c>
      <c r="F15723" s="1" t="s">
        <v>175</v>
      </c>
      <c r="G15723" s="1" t="s">
        <v>89</v>
      </c>
      <c r="H15723" s="1">
        <v>45.0</v>
      </c>
      <c r="I15723" s="3">
        <v>44104.32607012732</v>
      </c>
      <c r="J15723" s="1">
        <v>1.74562324337366</v>
      </c>
      <c r="K15723" s="1" t="s">
        <v>46</v>
      </c>
      <c r="M15723" s="3">
        <v>44104.35536940972</v>
      </c>
    </row>
    <row r="15724">
      <c r="A15724" s="1">
        <v>15722.0</v>
      </c>
      <c r="B15724" s="1" t="s">
        <v>459</v>
      </c>
      <c r="C15724" s="1" t="s">
        <v>26661</v>
      </c>
      <c r="D15724" s="1" t="s">
        <v>461</v>
      </c>
      <c r="E15724" s="1" t="s">
        <v>1058</v>
      </c>
      <c r="F15724" s="1" t="s">
        <v>463</v>
      </c>
      <c r="G15724" s="1" t="s">
        <v>17</v>
      </c>
      <c r="H15724" s="1">
        <v>45.0</v>
      </c>
      <c r="I15724" s="3">
        <v>44152.645833333336</v>
      </c>
      <c r="J15724" s="1">
        <v>0.315143562028474</v>
      </c>
      <c r="K15724" s="1" t="s">
        <v>24</v>
      </c>
      <c r="M15724" s="3">
        <v>44152.68087429398</v>
      </c>
    </row>
    <row r="15725">
      <c r="A15725" s="1">
        <v>15723.0</v>
      </c>
      <c r="B15725" s="1" t="s">
        <v>114</v>
      </c>
      <c r="C15725" s="1" t="s">
        <v>26662</v>
      </c>
      <c r="D15725" s="1" t="s">
        <v>116</v>
      </c>
      <c r="E15725" s="1" t="s">
        <v>117</v>
      </c>
      <c r="F15725" s="1" t="s">
        <v>118</v>
      </c>
      <c r="G15725" s="1" t="s">
        <v>17</v>
      </c>
      <c r="H15725" s="1">
        <v>45.0</v>
      </c>
      <c r="I15725" s="3">
        <v>44121.75</v>
      </c>
      <c r="J15725" s="1">
        <v>7.51534283547566</v>
      </c>
      <c r="K15725" s="1" t="s">
        <v>24</v>
      </c>
      <c r="M15725" s="3">
        <v>44121.78256694444</v>
      </c>
    </row>
    <row r="15726">
      <c r="A15726" s="1">
        <v>15724.0</v>
      </c>
      <c r="B15726" s="1" t="s">
        <v>1230</v>
      </c>
      <c r="C15726" s="1" t="s">
        <v>26663</v>
      </c>
      <c r="D15726" s="1" t="s">
        <v>5136</v>
      </c>
      <c r="E15726" s="1" t="s">
        <v>26664</v>
      </c>
      <c r="F15726" s="1" t="s">
        <v>1234</v>
      </c>
      <c r="G15726" s="1" t="s">
        <v>39</v>
      </c>
      <c r="H15726" s="1">
        <v>45.0</v>
      </c>
      <c r="I15726" s="3">
        <v>44190.479166666664</v>
      </c>
      <c r="J15726" s="1">
        <v>2.19114555159612</v>
      </c>
      <c r="K15726" s="1" t="s">
        <v>18</v>
      </c>
      <c r="M15726" s="3">
        <v>44190.50834085648</v>
      </c>
    </row>
    <row r="15727">
      <c r="A15727" s="1">
        <v>15725.0</v>
      </c>
      <c r="B15727" s="1" t="s">
        <v>474</v>
      </c>
      <c r="C15727" s="1" t="s">
        <v>26665</v>
      </c>
      <c r="D15727" s="1" t="s">
        <v>1232</v>
      </c>
      <c r="E15727" s="1" t="s">
        <v>26666</v>
      </c>
      <c r="F15727" s="1" t="s">
        <v>477</v>
      </c>
      <c r="G15727" s="1" t="s">
        <v>89</v>
      </c>
      <c r="H15727" s="1">
        <v>45.0</v>
      </c>
      <c r="I15727" s="3">
        <v>44017.75537788194</v>
      </c>
      <c r="J15727" s="1">
        <v>0.357251914301473</v>
      </c>
      <c r="K15727" s="1" t="s">
        <v>46</v>
      </c>
      <c r="M15727" s="3">
        <v>44017.788621342595</v>
      </c>
    </row>
    <row r="15728">
      <c r="A15728" s="1">
        <v>15726.0</v>
      </c>
      <c r="B15728" s="1" t="s">
        <v>389</v>
      </c>
      <c r="C15728" s="1" t="s">
        <v>26667</v>
      </c>
      <c r="D15728" s="1" t="s">
        <v>49</v>
      </c>
      <c r="E15728" s="1" t="s">
        <v>26668</v>
      </c>
      <c r="F15728" s="1" t="s">
        <v>393</v>
      </c>
      <c r="G15728" s="1" t="s">
        <v>39</v>
      </c>
      <c r="H15728" s="1">
        <v>45.0</v>
      </c>
      <c r="I15728" s="3">
        <v>43870.791666666664</v>
      </c>
      <c r="J15728" s="1">
        <v>2.09329740684325</v>
      </c>
      <c r="K15728" s="1" t="s">
        <v>18</v>
      </c>
      <c r="M15728" s="3">
        <v>43870.82649201389</v>
      </c>
    </row>
    <row r="15729">
      <c r="A15729" s="1">
        <v>15727.0</v>
      </c>
      <c r="B15729" s="1" t="s">
        <v>22066</v>
      </c>
      <c r="C15729" s="1" t="s">
        <v>26669</v>
      </c>
      <c r="D15729" s="1" t="s">
        <v>3355</v>
      </c>
      <c r="E15729" s="1" t="s">
        <v>26670</v>
      </c>
      <c r="F15729" s="1" t="s">
        <v>22069</v>
      </c>
      <c r="G15729" s="1" t="s">
        <v>89</v>
      </c>
      <c r="H15729" s="1">
        <v>45.0</v>
      </c>
      <c r="I15729" s="3">
        <v>44203.699026689814</v>
      </c>
      <c r="J15729" s="1">
        <v>1.08740915994151</v>
      </c>
      <c r="K15729" s="1" t="s">
        <v>18</v>
      </c>
      <c r="M15729" s="3">
        <v>44203.72739597222</v>
      </c>
    </row>
    <row r="15730">
      <c r="A15730" s="1">
        <v>15728.0</v>
      </c>
      <c r="B15730" s="1" t="s">
        <v>3453</v>
      </c>
      <c r="C15730" s="1" t="s">
        <v>26671</v>
      </c>
      <c r="D15730" s="1" t="s">
        <v>3497</v>
      </c>
      <c r="E15730" s="1" t="s">
        <v>3455</v>
      </c>
      <c r="F15730" s="1" t="s">
        <v>3456</v>
      </c>
      <c r="G15730" s="1" t="s">
        <v>35</v>
      </c>
      <c r="H15730" s="1">
        <v>45.0</v>
      </c>
      <c r="I15730" s="3">
        <v>43551.666666666664</v>
      </c>
      <c r="J15730" s="1">
        <v>1.23541249584949</v>
      </c>
      <c r="K15730" s="1" t="s">
        <v>24</v>
      </c>
      <c r="M15730" s="3">
        <v>43551.71066319445</v>
      </c>
    </row>
    <row r="15731">
      <c r="A15731" s="1">
        <v>15729.0</v>
      </c>
      <c r="B15731" s="1" t="s">
        <v>536</v>
      </c>
      <c r="C15731" s="1" t="s">
        <v>26672</v>
      </c>
      <c r="D15731" s="1" t="s">
        <v>1255</v>
      </c>
      <c r="E15731" s="1" t="s">
        <v>3562</v>
      </c>
      <c r="F15731" s="1" t="s">
        <v>539</v>
      </c>
      <c r="G15731" s="1" t="s">
        <v>17</v>
      </c>
      <c r="H15731" s="1">
        <v>45.0</v>
      </c>
      <c r="I15731" s="3">
        <v>43822.791666666664</v>
      </c>
      <c r="J15731" s="1">
        <v>1.65711760212212</v>
      </c>
      <c r="K15731" s="1" t="s">
        <v>83</v>
      </c>
      <c r="M15731" s="3">
        <v>43822.84237715278</v>
      </c>
    </row>
    <row r="15732">
      <c r="A15732" s="1">
        <v>15730.0</v>
      </c>
      <c r="B15732" s="1" t="s">
        <v>168</v>
      </c>
      <c r="C15732" s="1" t="s">
        <v>26673</v>
      </c>
      <c r="D15732" s="1" t="s">
        <v>1418</v>
      </c>
      <c r="E15732" s="1" t="s">
        <v>1582</v>
      </c>
      <c r="F15732" s="1" t="s">
        <v>171</v>
      </c>
      <c r="G15732" s="1" t="s">
        <v>17</v>
      </c>
      <c r="H15732" s="1">
        <v>45.0</v>
      </c>
      <c r="I15732" s="3">
        <v>43817.583333333336</v>
      </c>
      <c r="J15732" s="1">
        <v>0.75092533625179</v>
      </c>
      <c r="K15732" s="1" t="s">
        <v>166</v>
      </c>
      <c r="M15732" s="3">
        <v>43817.61928939815</v>
      </c>
    </row>
    <row r="15733">
      <c r="A15733" s="1">
        <v>15731.0</v>
      </c>
      <c r="B15733" s="1" t="s">
        <v>298</v>
      </c>
      <c r="C15733" s="1" t="s">
        <v>26674</v>
      </c>
      <c r="D15733" s="1" t="s">
        <v>738</v>
      </c>
      <c r="E15733" s="1" t="s">
        <v>10963</v>
      </c>
      <c r="F15733" s="1" t="s">
        <v>302</v>
      </c>
      <c r="G15733" s="1" t="s">
        <v>35</v>
      </c>
      <c r="H15733" s="1">
        <v>45.0</v>
      </c>
      <c r="I15733" s="3">
        <v>44186.375</v>
      </c>
      <c r="J15733" s="1">
        <v>1.38327135295471</v>
      </c>
      <c r="K15733" s="1" t="s">
        <v>218</v>
      </c>
      <c r="M15733" s="3">
        <v>44186.384309270834</v>
      </c>
    </row>
    <row r="15734">
      <c r="A15734" s="1">
        <v>15732.0</v>
      </c>
      <c r="B15734" s="1" t="s">
        <v>303</v>
      </c>
      <c r="C15734" s="1" t="s">
        <v>26675</v>
      </c>
      <c r="D15734" s="1" t="s">
        <v>305</v>
      </c>
      <c r="E15734" s="1" t="s">
        <v>3101</v>
      </c>
      <c r="F15734" s="1" t="s">
        <v>307</v>
      </c>
      <c r="G15734" s="1" t="s">
        <v>17</v>
      </c>
      <c r="H15734" s="1">
        <v>45.0</v>
      </c>
      <c r="I15734" s="3">
        <v>44057.416666666664</v>
      </c>
      <c r="J15734" s="1">
        <v>1.07144232815298</v>
      </c>
      <c r="K15734" s="1" t="s">
        <v>24</v>
      </c>
      <c r="M15734" s="3">
        <v>44057.46169037037</v>
      </c>
    </row>
    <row r="15735">
      <c r="A15735" s="1">
        <v>15733.0</v>
      </c>
      <c r="B15735" s="1" t="s">
        <v>154</v>
      </c>
      <c r="C15735" s="1" t="s">
        <v>26676</v>
      </c>
      <c r="D15735" s="1" t="s">
        <v>156</v>
      </c>
      <c r="E15735" s="1" t="s">
        <v>7179</v>
      </c>
      <c r="F15735" s="1" t="s">
        <v>158</v>
      </c>
      <c r="G15735" s="1" t="s">
        <v>17</v>
      </c>
      <c r="H15735" s="1">
        <v>45.0</v>
      </c>
      <c r="I15735" s="3">
        <v>44077.302083333336</v>
      </c>
      <c r="J15735" s="1">
        <v>1.2035670709488</v>
      </c>
      <c r="K15735" s="1" t="s">
        <v>159</v>
      </c>
      <c r="L15735" s="1" t="s">
        <v>160</v>
      </c>
      <c r="M15735" s="3">
        <v>44077.33793396991</v>
      </c>
    </row>
    <row r="15736">
      <c r="A15736" s="1">
        <v>15734.0</v>
      </c>
      <c r="B15736" s="1" t="s">
        <v>1023</v>
      </c>
      <c r="C15736" s="1" t="s">
        <v>26677</v>
      </c>
      <c r="D15736" s="1" t="s">
        <v>326</v>
      </c>
      <c r="E15736" s="1" t="s">
        <v>26678</v>
      </c>
      <c r="F15736" s="1" t="s">
        <v>1027</v>
      </c>
      <c r="G15736" s="1" t="s">
        <v>17</v>
      </c>
      <c r="H15736" s="1">
        <v>45.0</v>
      </c>
      <c r="I15736" s="3">
        <v>43936.229166666664</v>
      </c>
      <c r="J15736" s="1">
        <v>0.0</v>
      </c>
      <c r="K15736" s="1" t="s">
        <v>24</v>
      </c>
      <c r="M15736" s="3">
        <v>43936.26804879629</v>
      </c>
    </row>
    <row r="15737">
      <c r="A15737" s="1">
        <v>15735.0</v>
      </c>
      <c r="B15737" s="1" t="s">
        <v>1202</v>
      </c>
      <c r="C15737" s="1" t="s">
        <v>26679</v>
      </c>
      <c r="D15737" s="1" t="s">
        <v>3392</v>
      </c>
      <c r="E15737" s="1" t="s">
        <v>1205</v>
      </c>
      <c r="F15737" s="1" t="s">
        <v>1206</v>
      </c>
      <c r="G15737" s="1" t="s">
        <v>17</v>
      </c>
      <c r="H15737" s="1">
        <v>45.0</v>
      </c>
      <c r="I15737" s="3">
        <v>43707.583333333336</v>
      </c>
      <c r="J15737" s="1">
        <v>0.43828412968805</v>
      </c>
      <c r="K15737" s="1" t="s">
        <v>24</v>
      </c>
      <c r="M15737" s="3">
        <v>43708.33468817129</v>
      </c>
    </row>
    <row r="15738">
      <c r="A15738" s="1">
        <v>15736.0</v>
      </c>
      <c r="B15738" s="1" t="s">
        <v>2671</v>
      </c>
      <c r="C15738" s="1" t="s">
        <v>26680</v>
      </c>
      <c r="D15738" s="1" t="s">
        <v>2673</v>
      </c>
      <c r="E15738" s="1" t="s">
        <v>26681</v>
      </c>
      <c r="F15738" s="1" t="s">
        <v>2675</v>
      </c>
      <c r="G15738" s="1" t="s">
        <v>39</v>
      </c>
      <c r="H15738" s="1">
        <v>45.0</v>
      </c>
      <c r="I15738" s="3">
        <v>44113.5625</v>
      </c>
      <c r="J15738" s="1">
        <v>1.25527316061171</v>
      </c>
      <c r="K15738" s="1" t="s">
        <v>83</v>
      </c>
      <c r="M15738" s="3">
        <v>44113.60446836805</v>
      </c>
    </row>
    <row r="15739">
      <c r="A15739" s="1">
        <v>15737.0</v>
      </c>
      <c r="B15739" s="1" t="s">
        <v>282</v>
      </c>
      <c r="C15739" s="1" t="s">
        <v>26682</v>
      </c>
      <c r="D15739" s="1" t="s">
        <v>4891</v>
      </c>
      <c r="E15739" s="1" t="s">
        <v>4892</v>
      </c>
      <c r="F15739" s="1" t="s">
        <v>286</v>
      </c>
      <c r="G15739" s="1" t="s">
        <v>35</v>
      </c>
      <c r="H15739" s="1">
        <v>45.0</v>
      </c>
      <c r="I15739" s="3">
        <v>44229.604166666664</v>
      </c>
      <c r="J15739" s="1">
        <v>1.72631514868821</v>
      </c>
      <c r="K15739" s="1" t="s">
        <v>218</v>
      </c>
      <c r="L15739" s="1" t="s">
        <v>287</v>
      </c>
      <c r="M15739" s="3">
        <v>44229.64206767361</v>
      </c>
    </row>
    <row r="15740">
      <c r="A15740" s="1">
        <v>15738.0</v>
      </c>
      <c r="B15740" s="1" t="s">
        <v>811</v>
      </c>
      <c r="C15740" s="1" t="s">
        <v>26683</v>
      </c>
      <c r="D15740" s="1" t="s">
        <v>121</v>
      </c>
      <c r="E15740" s="1" t="s">
        <v>13397</v>
      </c>
      <c r="F15740" s="1" t="s">
        <v>815</v>
      </c>
      <c r="G15740" s="1" t="s">
        <v>17</v>
      </c>
      <c r="H15740" s="1">
        <v>45.0</v>
      </c>
      <c r="I15740" s="3">
        <v>43830.666666666664</v>
      </c>
      <c r="J15740" s="1">
        <v>1.78800368122803</v>
      </c>
      <c r="K15740" s="1" t="s">
        <v>18</v>
      </c>
      <c r="M15740" s="3">
        <v>43830.724132372685</v>
      </c>
    </row>
    <row r="15741">
      <c r="A15741" s="1">
        <v>15739.0</v>
      </c>
      <c r="B15741" s="1" t="s">
        <v>2885</v>
      </c>
      <c r="C15741" s="1" t="s">
        <v>26684</v>
      </c>
      <c r="D15741" s="1" t="s">
        <v>869</v>
      </c>
      <c r="E15741" s="1" t="s">
        <v>26685</v>
      </c>
      <c r="F15741" s="1" t="s">
        <v>2888</v>
      </c>
      <c r="G15741" s="1" t="s">
        <v>39</v>
      </c>
      <c r="H15741" s="1">
        <v>45.0</v>
      </c>
      <c r="I15741" s="3">
        <v>44208.666666666664</v>
      </c>
      <c r="J15741" s="1">
        <v>2.76276790183666</v>
      </c>
      <c r="K15741" s="1" t="s">
        <v>24</v>
      </c>
      <c r="L15741" s="1" t="s">
        <v>365</v>
      </c>
      <c r="M15741" s="3">
        <v>44208.70109052083</v>
      </c>
    </row>
    <row r="15742">
      <c r="A15742" s="1">
        <v>15740.0</v>
      </c>
      <c r="B15742" s="1" t="s">
        <v>119</v>
      </c>
      <c r="C15742" s="1" t="s">
        <v>26686</v>
      </c>
      <c r="D15742" s="1" t="s">
        <v>5012</v>
      </c>
      <c r="E15742" s="1" t="s">
        <v>26687</v>
      </c>
      <c r="F15742" s="1" t="s">
        <v>123</v>
      </c>
      <c r="G15742" s="1" t="s">
        <v>39</v>
      </c>
      <c r="H15742" s="1">
        <v>45.0</v>
      </c>
      <c r="I15742" s="3">
        <v>43790.625</v>
      </c>
      <c r="J15742" s="1">
        <v>1.97831961048195</v>
      </c>
      <c r="K15742" s="1" t="s">
        <v>18</v>
      </c>
      <c r="M15742" s="3">
        <v>43790.6475621412</v>
      </c>
    </row>
    <row r="15743">
      <c r="A15743" s="1">
        <v>15741.0</v>
      </c>
      <c r="B15743" s="1" t="s">
        <v>1101</v>
      </c>
      <c r="C15743" s="1" t="s">
        <v>26688</v>
      </c>
      <c r="D15743" s="1" t="s">
        <v>263</v>
      </c>
      <c r="E15743" s="1" t="s">
        <v>26689</v>
      </c>
      <c r="F15743" s="1" t="s">
        <v>1105</v>
      </c>
      <c r="G15743" s="1" t="s">
        <v>39</v>
      </c>
      <c r="H15743" s="1">
        <v>45.0</v>
      </c>
      <c r="I15743" s="3">
        <v>44222.5</v>
      </c>
      <c r="J15743" s="1">
        <v>2.45048685279899</v>
      </c>
      <c r="K15743" s="1" t="s">
        <v>83</v>
      </c>
      <c r="L15743" s="1" t="s">
        <v>1270</v>
      </c>
      <c r="M15743" s="3">
        <v>44222.52398600694</v>
      </c>
    </row>
    <row r="15744">
      <c r="A15744" s="1">
        <v>15742.0</v>
      </c>
      <c r="B15744" s="1" t="s">
        <v>1315</v>
      </c>
      <c r="C15744" s="1" t="s">
        <v>26690</v>
      </c>
      <c r="D15744" s="1" t="s">
        <v>411</v>
      </c>
      <c r="E15744" s="1" t="s">
        <v>2441</v>
      </c>
      <c r="F15744" s="1" t="s">
        <v>1319</v>
      </c>
      <c r="G15744" s="1" t="s">
        <v>35</v>
      </c>
      <c r="H15744" s="1">
        <v>45.0</v>
      </c>
      <c r="I15744" s="3">
        <v>44132.5</v>
      </c>
      <c r="J15744" s="1">
        <v>0.374123020186554</v>
      </c>
      <c r="K15744" s="1" t="s">
        <v>18</v>
      </c>
      <c r="M15744" s="3">
        <v>44132.543609699074</v>
      </c>
    </row>
    <row r="15745">
      <c r="A15745" s="1">
        <v>15743.0</v>
      </c>
      <c r="B15745" s="1" t="s">
        <v>3453</v>
      </c>
      <c r="C15745" s="1" t="s">
        <v>26691</v>
      </c>
      <c r="D15745" s="1" t="s">
        <v>461</v>
      </c>
      <c r="E15745" s="1" t="s">
        <v>3636</v>
      </c>
      <c r="F15745" s="1" t="s">
        <v>3456</v>
      </c>
      <c r="G15745" s="1" t="s">
        <v>35</v>
      </c>
      <c r="H15745" s="1">
        <v>45.0</v>
      </c>
      <c r="I15745" s="3">
        <v>43592.666666666664</v>
      </c>
      <c r="J15745" s="1">
        <v>3.12790610050491</v>
      </c>
      <c r="K15745" s="1" t="s">
        <v>24</v>
      </c>
      <c r="M15745" s="3">
        <v>43592.69342917824</v>
      </c>
    </row>
    <row r="15746">
      <c r="A15746" s="1">
        <v>15744.0</v>
      </c>
      <c r="B15746" s="1" t="s">
        <v>293</v>
      </c>
      <c r="C15746" s="1" t="s">
        <v>26692</v>
      </c>
      <c r="D15746" s="1" t="s">
        <v>295</v>
      </c>
      <c r="E15746" s="1" t="s">
        <v>4442</v>
      </c>
      <c r="F15746" s="1" t="s">
        <v>297</v>
      </c>
      <c r="G15746" s="1" t="s">
        <v>17</v>
      </c>
      <c r="H15746" s="1">
        <v>45.0</v>
      </c>
      <c r="I15746" s="3">
        <v>43876.791666666664</v>
      </c>
      <c r="J15746" s="1">
        <v>0.0</v>
      </c>
      <c r="K15746" s="1" t="s">
        <v>62</v>
      </c>
      <c r="M15746" s="3">
        <v>43879.81742259259</v>
      </c>
    </row>
    <row r="15747">
      <c r="A15747" s="1">
        <v>15745.0</v>
      </c>
      <c r="B15747" s="1" t="s">
        <v>4069</v>
      </c>
      <c r="C15747" s="1" t="s">
        <v>26693</v>
      </c>
      <c r="D15747" s="1" t="s">
        <v>207</v>
      </c>
      <c r="E15747" s="1" t="s">
        <v>10775</v>
      </c>
      <c r="F15747" s="1" t="s">
        <v>4072</v>
      </c>
      <c r="G15747" s="1" t="s">
        <v>17</v>
      </c>
      <c r="H15747" s="1">
        <v>45.0</v>
      </c>
      <c r="I15747" s="3">
        <v>44034.229166666664</v>
      </c>
      <c r="J15747" s="1">
        <v>1.30601354975847</v>
      </c>
      <c r="K15747" s="1" t="s">
        <v>24</v>
      </c>
      <c r="M15747" s="3">
        <v>44034.268809189816</v>
      </c>
    </row>
    <row r="15748">
      <c r="A15748" s="1">
        <v>15746.0</v>
      </c>
      <c r="B15748" s="1" t="s">
        <v>638</v>
      </c>
      <c r="C15748" s="1" t="s">
        <v>26694</v>
      </c>
      <c r="D15748" s="1" t="s">
        <v>640</v>
      </c>
      <c r="E15748" s="1" t="s">
        <v>15987</v>
      </c>
      <c r="F15748" s="1" t="s">
        <v>642</v>
      </c>
      <c r="G15748" s="1" t="s">
        <v>35</v>
      </c>
      <c r="H15748" s="1">
        <v>45.0</v>
      </c>
      <c r="I15748" s="3">
        <v>44244.708333333336</v>
      </c>
      <c r="J15748" s="1">
        <v>1.45145602350691</v>
      </c>
      <c r="K15748" s="1" t="s">
        <v>18</v>
      </c>
      <c r="M15748" s="3">
        <v>44244.742544085646</v>
      </c>
    </row>
    <row r="15749">
      <c r="A15749" s="1">
        <v>15747.0</v>
      </c>
      <c r="B15749" s="1" t="s">
        <v>773</v>
      </c>
      <c r="C15749" s="1" t="s">
        <v>26695</v>
      </c>
      <c r="D15749" s="1" t="s">
        <v>1133</v>
      </c>
      <c r="E15749" s="1" t="s">
        <v>26696</v>
      </c>
      <c r="F15749" s="1" t="s">
        <v>776</v>
      </c>
      <c r="G15749" s="1" t="s">
        <v>39</v>
      </c>
      <c r="H15749" s="1">
        <v>45.0</v>
      </c>
      <c r="I15749" s="3">
        <v>43599.708333333336</v>
      </c>
      <c r="J15749" s="1">
        <v>0.204850523342876</v>
      </c>
      <c r="K15749" s="1" t="s">
        <v>18</v>
      </c>
      <c r="M15749" s="3">
        <v>43599.73447707176</v>
      </c>
    </row>
    <row r="15750">
      <c r="A15750" s="1">
        <v>15748.0</v>
      </c>
      <c r="B15750" s="1" t="s">
        <v>459</v>
      </c>
      <c r="C15750" s="1" t="s">
        <v>26697</v>
      </c>
      <c r="D15750" s="1" t="s">
        <v>461</v>
      </c>
      <c r="E15750" s="1" t="s">
        <v>8478</v>
      </c>
      <c r="F15750" s="1" t="s">
        <v>463</v>
      </c>
      <c r="G15750" s="1" t="s">
        <v>17</v>
      </c>
      <c r="H15750" s="1">
        <v>45.0</v>
      </c>
      <c r="I15750" s="3">
        <v>44183.625</v>
      </c>
      <c r="J15750" s="1">
        <v>3.14704758242672</v>
      </c>
      <c r="K15750" s="1" t="s">
        <v>24</v>
      </c>
      <c r="L15750" s="1" t="s">
        <v>464</v>
      </c>
      <c r="M15750" s="3">
        <v>44183.61497700231</v>
      </c>
    </row>
    <row r="15751">
      <c r="A15751" s="1">
        <v>15749.0</v>
      </c>
      <c r="B15751" s="1" t="s">
        <v>5602</v>
      </c>
      <c r="C15751" s="1" t="s">
        <v>26698</v>
      </c>
      <c r="D15751" s="1" t="s">
        <v>2248</v>
      </c>
      <c r="E15751" s="1" t="s">
        <v>26699</v>
      </c>
      <c r="F15751" s="1" t="s">
        <v>5605</v>
      </c>
      <c r="G15751" s="1" t="s">
        <v>89</v>
      </c>
      <c r="H15751" s="1">
        <v>45.0</v>
      </c>
      <c r="I15751" s="3">
        <v>44250.41904327546</v>
      </c>
      <c r="J15751" s="1">
        <v>2.78953829257659</v>
      </c>
      <c r="K15751" s="1" t="s">
        <v>601</v>
      </c>
      <c r="L15751" s="1" t="s">
        <v>5606</v>
      </c>
      <c r="M15751" s="3">
        <v>44250.43344824074</v>
      </c>
    </row>
    <row r="15752">
      <c r="A15752" s="1">
        <v>15750.0</v>
      </c>
      <c r="B15752" s="1" t="s">
        <v>196</v>
      </c>
      <c r="C15752" s="1" t="s">
        <v>26700</v>
      </c>
      <c r="D15752" s="1" t="s">
        <v>3853</v>
      </c>
      <c r="E15752" s="1" t="s">
        <v>3854</v>
      </c>
      <c r="F15752" s="1" t="s">
        <v>200</v>
      </c>
      <c r="G15752" s="1" t="s">
        <v>17</v>
      </c>
      <c r="H15752" s="1">
        <v>45.0</v>
      </c>
      <c r="I15752" s="3">
        <v>43873.5625</v>
      </c>
      <c r="J15752" s="1">
        <v>1.29691883075098</v>
      </c>
      <c r="K15752" s="1" t="s">
        <v>24</v>
      </c>
      <c r="M15752" s="3">
        <v>43873.59587712963</v>
      </c>
    </row>
    <row r="15753">
      <c r="A15753" s="1">
        <v>15751.0</v>
      </c>
      <c r="B15753" s="1" t="s">
        <v>168</v>
      </c>
      <c r="C15753" s="1" t="s">
        <v>26701</v>
      </c>
      <c r="D15753" s="1" t="s">
        <v>8698</v>
      </c>
      <c r="E15753" s="1" t="s">
        <v>5524</v>
      </c>
      <c r="F15753" s="1" t="s">
        <v>171</v>
      </c>
      <c r="G15753" s="1" t="s">
        <v>17</v>
      </c>
      <c r="H15753" s="1">
        <v>45.0</v>
      </c>
      <c r="I15753" s="3">
        <v>43778.208333333336</v>
      </c>
      <c r="J15753" s="1">
        <v>1.56196572005452</v>
      </c>
      <c r="K15753" s="1" t="s">
        <v>166</v>
      </c>
      <c r="M15753" s="3">
        <v>43778.24580108796</v>
      </c>
    </row>
    <row r="15754">
      <c r="A15754" s="1">
        <v>15752.0</v>
      </c>
      <c r="B15754" s="1" t="s">
        <v>2372</v>
      </c>
      <c r="C15754" s="1" t="s">
        <v>26702</v>
      </c>
      <c r="D15754" s="1" t="s">
        <v>1144</v>
      </c>
      <c r="E15754" s="1" t="s">
        <v>6736</v>
      </c>
      <c r="F15754" s="1" t="s">
        <v>2375</v>
      </c>
      <c r="G15754" s="1" t="s">
        <v>17</v>
      </c>
      <c r="H15754" s="1">
        <v>45.0</v>
      </c>
      <c r="I15754" s="3">
        <v>44109.458333333336</v>
      </c>
      <c r="J15754" s="1">
        <v>6.44530732482915</v>
      </c>
      <c r="K15754" s="1" t="s">
        <v>46</v>
      </c>
      <c r="M15754" s="3">
        <v>44109.49477184028</v>
      </c>
    </row>
    <row r="15755">
      <c r="A15755" s="1">
        <v>15753.0</v>
      </c>
      <c r="B15755" s="1" t="s">
        <v>303</v>
      </c>
      <c r="C15755" s="1" t="s">
        <v>26703</v>
      </c>
      <c r="D15755" s="1" t="s">
        <v>305</v>
      </c>
      <c r="E15755" s="1" t="s">
        <v>10350</v>
      </c>
      <c r="F15755" s="1" t="s">
        <v>307</v>
      </c>
      <c r="G15755" s="1" t="s">
        <v>17</v>
      </c>
      <c r="H15755" s="1">
        <v>45.0</v>
      </c>
      <c r="I15755" s="3">
        <v>44245.625</v>
      </c>
      <c r="J15755" s="1">
        <v>3.70847066058319</v>
      </c>
      <c r="K15755" s="1" t="s">
        <v>24</v>
      </c>
      <c r="M15755" s="3">
        <v>44245.67105473379</v>
      </c>
    </row>
    <row r="15756">
      <c r="A15756" s="1">
        <v>15754.0</v>
      </c>
      <c r="B15756" s="1" t="s">
        <v>887</v>
      </c>
      <c r="C15756" s="1" t="s">
        <v>26704</v>
      </c>
      <c r="D15756" s="1" t="s">
        <v>1874</v>
      </c>
      <c r="E15756" s="1" t="s">
        <v>26705</v>
      </c>
      <c r="F15756" s="1" t="s">
        <v>10124</v>
      </c>
      <c r="G15756" s="1" t="s">
        <v>89</v>
      </c>
      <c r="H15756" s="1">
        <v>45.0</v>
      </c>
      <c r="I15756" s="3">
        <v>44223.64625273148</v>
      </c>
      <c r="J15756" s="1">
        <v>0.0</v>
      </c>
      <c r="K15756" s="1" t="s">
        <v>24</v>
      </c>
      <c r="M15756" s="3">
        <v>44223.650516180554</v>
      </c>
    </row>
    <row r="15757">
      <c r="A15757" s="1">
        <v>15755.0</v>
      </c>
      <c r="B15757" s="1" t="s">
        <v>68</v>
      </c>
      <c r="C15757" s="1" t="s">
        <v>26706</v>
      </c>
      <c r="D15757" s="1" t="s">
        <v>248</v>
      </c>
      <c r="E15757" s="1" t="s">
        <v>26707</v>
      </c>
      <c r="F15757" s="1" t="s">
        <v>72</v>
      </c>
      <c r="G15757" s="1" t="s">
        <v>89</v>
      </c>
      <c r="H15757" s="1">
        <v>45.0</v>
      </c>
      <c r="I15757" s="3">
        <v>43800.34854292824</v>
      </c>
      <c r="J15757" s="1">
        <v>2.73774823212312</v>
      </c>
      <c r="K15757" s="1" t="s">
        <v>24</v>
      </c>
      <c r="M15757" s="3">
        <v>43800.35108222222</v>
      </c>
    </row>
    <row r="15758">
      <c r="A15758" s="1">
        <v>15756.0</v>
      </c>
      <c r="B15758" s="1" t="s">
        <v>303</v>
      </c>
      <c r="C15758" s="1" t="s">
        <v>26708</v>
      </c>
      <c r="D15758" s="1" t="s">
        <v>305</v>
      </c>
      <c r="E15758" s="1" t="s">
        <v>10693</v>
      </c>
      <c r="F15758" s="1" t="s">
        <v>307</v>
      </c>
      <c r="G15758" s="1" t="s">
        <v>17</v>
      </c>
      <c r="H15758" s="1">
        <v>45.0</v>
      </c>
      <c r="I15758" s="3">
        <v>44163.229166666664</v>
      </c>
      <c r="J15758" s="1">
        <v>1.47258244921308</v>
      </c>
      <c r="K15758" s="1" t="s">
        <v>24</v>
      </c>
      <c r="M15758" s="3">
        <v>44163.26293027778</v>
      </c>
    </row>
    <row r="15759">
      <c r="A15759" s="1">
        <v>15757.0</v>
      </c>
      <c r="B15759" s="1" t="s">
        <v>4988</v>
      </c>
      <c r="C15759" s="1" t="s">
        <v>26709</v>
      </c>
      <c r="D15759" s="1" t="s">
        <v>6691</v>
      </c>
      <c r="E15759" s="1" t="s">
        <v>6692</v>
      </c>
      <c r="F15759" s="1" t="s">
        <v>4991</v>
      </c>
      <c r="G15759" s="1" t="s">
        <v>35</v>
      </c>
      <c r="H15759" s="1">
        <v>45.0</v>
      </c>
      <c r="I15759" s="3">
        <v>44137.583333333336</v>
      </c>
      <c r="J15759" s="1">
        <v>1.56786954796361</v>
      </c>
      <c r="K15759" s="1" t="s">
        <v>6693</v>
      </c>
      <c r="L15759" s="1" t="s">
        <v>6694</v>
      </c>
      <c r="M15759" s="3">
        <v>44137.61681814815</v>
      </c>
    </row>
    <row r="15760">
      <c r="A15760" s="1">
        <v>15758.0</v>
      </c>
      <c r="B15760" s="1" t="s">
        <v>5718</v>
      </c>
      <c r="C15760" s="1" t="s">
        <v>26710</v>
      </c>
      <c r="D15760" s="1" t="s">
        <v>326</v>
      </c>
      <c r="E15760" s="1" t="s">
        <v>14823</v>
      </c>
      <c r="F15760" s="1" t="s">
        <v>5721</v>
      </c>
      <c r="G15760" s="1" t="s">
        <v>17</v>
      </c>
      <c r="H15760" s="1">
        <v>45.0</v>
      </c>
      <c r="I15760" s="3">
        <v>44235.333333333336</v>
      </c>
      <c r="J15760" s="1">
        <v>0.0</v>
      </c>
      <c r="K15760" s="1" t="s">
        <v>24</v>
      </c>
      <c r="L15760" s="1" t="s">
        <v>135</v>
      </c>
      <c r="M15760" s="3">
        <v>44235.43417541667</v>
      </c>
    </row>
    <row r="15761">
      <c r="A15761" s="1">
        <v>15759.0</v>
      </c>
      <c r="B15761" s="1" t="s">
        <v>1315</v>
      </c>
      <c r="C15761" s="1" t="s">
        <v>26711</v>
      </c>
      <c r="D15761" s="1" t="s">
        <v>411</v>
      </c>
      <c r="E15761" s="1" t="s">
        <v>5376</v>
      </c>
      <c r="F15761" s="1" t="s">
        <v>1319</v>
      </c>
      <c r="G15761" s="1" t="s">
        <v>17</v>
      </c>
      <c r="H15761" s="1">
        <v>45.0</v>
      </c>
      <c r="I15761" s="3">
        <v>43965.333333333336</v>
      </c>
      <c r="J15761" s="1">
        <v>0.22734718062118</v>
      </c>
      <c r="K15761" s="1" t="s">
        <v>18</v>
      </c>
      <c r="M15761" s="3">
        <v>43965.357240150464</v>
      </c>
    </row>
    <row r="15762">
      <c r="A15762" s="1">
        <v>15760.0</v>
      </c>
      <c r="B15762" s="1" t="s">
        <v>3073</v>
      </c>
      <c r="C15762" s="1" t="s">
        <v>26712</v>
      </c>
      <c r="D15762" s="1" t="s">
        <v>326</v>
      </c>
      <c r="E15762" s="1" t="s">
        <v>6539</v>
      </c>
      <c r="F15762" s="1" t="s">
        <v>3419</v>
      </c>
      <c r="G15762" s="1" t="s">
        <v>17</v>
      </c>
      <c r="H15762" s="1">
        <v>45.0</v>
      </c>
      <c r="I15762" s="3">
        <v>44027.791666666664</v>
      </c>
      <c r="J15762" s="1">
        <v>0.0</v>
      </c>
      <c r="K15762" s="1" t="s">
        <v>24</v>
      </c>
      <c r="M15762" s="3">
        <v>44027.82094204861</v>
      </c>
    </row>
    <row r="15763">
      <c r="A15763" s="1">
        <v>15761.0</v>
      </c>
      <c r="B15763" s="1" t="s">
        <v>136</v>
      </c>
      <c r="C15763" s="1" t="s">
        <v>26713</v>
      </c>
      <c r="D15763" s="1" t="s">
        <v>14</v>
      </c>
      <c r="E15763" s="1" t="s">
        <v>2605</v>
      </c>
      <c r="F15763" s="1" t="s">
        <v>140</v>
      </c>
      <c r="G15763" s="1" t="s">
        <v>17</v>
      </c>
      <c r="H15763" s="1">
        <v>45.0</v>
      </c>
      <c r="I15763" s="3">
        <v>43741.333333333336</v>
      </c>
      <c r="J15763" s="1">
        <v>0.244478278844328</v>
      </c>
      <c r="K15763" s="1" t="s">
        <v>18</v>
      </c>
      <c r="M15763" s="3">
        <v>43741.39623284722</v>
      </c>
    </row>
    <row r="15764">
      <c r="A15764" s="1">
        <v>15762.0</v>
      </c>
      <c r="B15764" s="1" t="s">
        <v>324</v>
      </c>
      <c r="C15764" s="1" t="s">
        <v>26714</v>
      </c>
      <c r="D15764" s="1" t="s">
        <v>326</v>
      </c>
      <c r="E15764" s="1" t="s">
        <v>548</v>
      </c>
      <c r="F15764" s="1" t="s">
        <v>328</v>
      </c>
      <c r="G15764" s="1" t="s">
        <v>17</v>
      </c>
      <c r="H15764" s="1">
        <v>45.0</v>
      </c>
      <c r="I15764" s="3">
        <v>44223.625</v>
      </c>
      <c r="J15764" s="1">
        <v>0.0</v>
      </c>
      <c r="K15764" s="1" t="s">
        <v>24</v>
      </c>
      <c r="M15764" s="3">
        <v>44223.655570358795</v>
      </c>
    </row>
    <row r="15765">
      <c r="A15765" s="1">
        <v>15763.0</v>
      </c>
      <c r="B15765" s="1" t="s">
        <v>73</v>
      </c>
      <c r="C15765" s="1" t="s">
        <v>26715</v>
      </c>
      <c r="D15765" s="1" t="s">
        <v>4482</v>
      </c>
      <c r="E15765" s="1" t="s">
        <v>4483</v>
      </c>
      <c r="F15765" s="1" t="s">
        <v>77</v>
      </c>
      <c r="G15765" s="1" t="s">
        <v>17</v>
      </c>
      <c r="H15765" s="1">
        <v>45.0</v>
      </c>
      <c r="I15765" s="3">
        <v>44239.645833333336</v>
      </c>
      <c r="J15765" s="1">
        <v>1.36977412839432</v>
      </c>
      <c r="K15765" s="1" t="s">
        <v>24</v>
      </c>
      <c r="L15765" s="1" t="s">
        <v>940</v>
      </c>
      <c r="M15765" s="3">
        <v>44239.67583144676</v>
      </c>
    </row>
    <row r="15766">
      <c r="A15766" s="1">
        <v>15764.0</v>
      </c>
      <c r="B15766" s="1" t="s">
        <v>2314</v>
      </c>
      <c r="C15766" s="1" t="s">
        <v>26716</v>
      </c>
      <c r="D15766" s="1" t="s">
        <v>1988</v>
      </c>
      <c r="E15766" s="1" t="s">
        <v>26717</v>
      </c>
      <c r="F15766" s="1" t="s">
        <v>2318</v>
      </c>
      <c r="G15766" s="1" t="s">
        <v>39</v>
      </c>
      <c r="H15766" s="1">
        <v>45.0</v>
      </c>
      <c r="I15766" s="3">
        <v>43889.6875</v>
      </c>
      <c r="J15766" s="1">
        <v>0.352817207217991</v>
      </c>
      <c r="K15766" s="1" t="s">
        <v>18</v>
      </c>
      <c r="M15766" s="3">
        <v>43889.71692755787</v>
      </c>
    </row>
    <row r="15767">
      <c r="A15767" s="1">
        <v>15765.0</v>
      </c>
      <c r="B15767" s="1" t="s">
        <v>1583</v>
      </c>
      <c r="C15767" s="1" t="s">
        <v>26718</v>
      </c>
      <c r="D15767" s="1" t="s">
        <v>8850</v>
      </c>
      <c r="E15767" s="1" t="s">
        <v>26719</v>
      </c>
      <c r="F15767" s="1" t="s">
        <v>1586</v>
      </c>
      <c r="G15767" s="1" t="s">
        <v>39</v>
      </c>
      <c r="H15767" s="1">
        <v>45.0</v>
      </c>
      <c r="I15767" s="3">
        <v>43854.291666666664</v>
      </c>
      <c r="J15767" s="1">
        <v>3.40673122095952</v>
      </c>
      <c r="K15767" s="1" t="s">
        <v>24</v>
      </c>
      <c r="M15767" s="3">
        <v>43854.322515659725</v>
      </c>
    </row>
    <row r="15768">
      <c r="A15768" s="1">
        <v>15766.0</v>
      </c>
      <c r="B15768" s="1" t="s">
        <v>340</v>
      </c>
      <c r="C15768" s="1" t="s">
        <v>26720</v>
      </c>
      <c r="D15768" s="1" t="s">
        <v>342</v>
      </c>
      <c r="E15768" s="1" t="s">
        <v>5856</v>
      </c>
      <c r="F15768" s="1" t="s">
        <v>344</v>
      </c>
      <c r="G15768" s="1" t="s">
        <v>35</v>
      </c>
      <c r="H15768" s="1">
        <v>45.0</v>
      </c>
      <c r="I15768" s="3">
        <v>44159.208333333336</v>
      </c>
      <c r="J15768" s="1">
        <v>1.15519053916818</v>
      </c>
      <c r="K15768" s="1" t="s">
        <v>83</v>
      </c>
      <c r="M15768" s="3">
        <v>44159.20159567129</v>
      </c>
    </row>
    <row r="15769">
      <c r="A15769" s="1">
        <v>15767.0</v>
      </c>
      <c r="B15769" s="1" t="s">
        <v>114</v>
      </c>
      <c r="C15769" s="1" t="s">
        <v>26721</v>
      </c>
      <c r="D15769" s="1" t="s">
        <v>116</v>
      </c>
      <c r="E15769" s="1" t="s">
        <v>6960</v>
      </c>
      <c r="F15769" s="1" t="s">
        <v>118</v>
      </c>
      <c r="G15769" s="1" t="s">
        <v>17</v>
      </c>
      <c r="H15769" s="1">
        <v>45.0</v>
      </c>
      <c r="I15769" s="3">
        <v>44172.75</v>
      </c>
      <c r="J15769" s="1">
        <v>5.61108581700043</v>
      </c>
      <c r="K15769" s="1" t="s">
        <v>24</v>
      </c>
      <c r="M15769" s="3">
        <v>44172.73174465278</v>
      </c>
    </row>
    <row r="15770">
      <c r="A15770" s="1">
        <v>15768.0</v>
      </c>
      <c r="B15770" s="1" t="s">
        <v>9526</v>
      </c>
      <c r="C15770" s="1" t="s">
        <v>26722</v>
      </c>
      <c r="D15770" s="1" t="s">
        <v>4482</v>
      </c>
      <c r="E15770" s="1" t="s">
        <v>26723</v>
      </c>
      <c r="F15770" s="1" t="s">
        <v>9529</v>
      </c>
      <c r="G15770" s="1" t="s">
        <v>89</v>
      </c>
      <c r="H15770" s="1">
        <v>45.0</v>
      </c>
      <c r="I15770" s="3">
        <v>44251.72497659722</v>
      </c>
      <c r="J15770" s="1">
        <v>3.01398314981494</v>
      </c>
      <c r="K15770" s="1" t="s">
        <v>24</v>
      </c>
      <c r="L15770" s="1" t="s">
        <v>940</v>
      </c>
      <c r="M15770" s="3">
        <v>44251.72799826389</v>
      </c>
    </row>
    <row r="15771">
      <c r="A15771" s="1">
        <v>15769.0</v>
      </c>
      <c r="B15771" s="1" t="s">
        <v>324</v>
      </c>
      <c r="C15771" s="1" t="s">
        <v>26724</v>
      </c>
      <c r="D15771" s="1" t="s">
        <v>326</v>
      </c>
      <c r="E15771" s="1" t="s">
        <v>2751</v>
      </c>
      <c r="F15771" s="1" t="s">
        <v>328</v>
      </c>
      <c r="G15771" s="1" t="s">
        <v>17</v>
      </c>
      <c r="H15771" s="1">
        <v>45.0</v>
      </c>
      <c r="I15771" s="3">
        <v>44039.625</v>
      </c>
      <c r="J15771" s="1">
        <v>0.0403057816485987</v>
      </c>
      <c r="K15771" s="1" t="s">
        <v>24</v>
      </c>
      <c r="M15771" s="3">
        <v>44039.68712076389</v>
      </c>
    </row>
    <row r="15772">
      <c r="A15772" s="1">
        <v>15770.0</v>
      </c>
      <c r="B15772" s="1" t="s">
        <v>114</v>
      </c>
      <c r="C15772" s="1" t="s">
        <v>26725</v>
      </c>
      <c r="D15772" s="1" t="s">
        <v>116</v>
      </c>
      <c r="E15772" s="1" t="s">
        <v>117</v>
      </c>
      <c r="F15772" s="1" t="s">
        <v>118</v>
      </c>
      <c r="G15772" s="1" t="s">
        <v>17</v>
      </c>
      <c r="H15772" s="1">
        <v>45.0</v>
      </c>
      <c r="I15772" s="3">
        <v>44117.25</v>
      </c>
      <c r="J15772" s="1">
        <v>4.71956500256802</v>
      </c>
      <c r="K15772" s="1" t="s">
        <v>24</v>
      </c>
      <c r="M15772" s="3">
        <v>44117.2855199537</v>
      </c>
    </row>
    <row r="15773">
      <c r="A15773" s="1">
        <v>15771.0</v>
      </c>
      <c r="B15773" s="1" t="s">
        <v>4014</v>
      </c>
      <c r="C15773" s="1" t="s">
        <v>26726</v>
      </c>
      <c r="D15773" s="1" t="s">
        <v>326</v>
      </c>
      <c r="E15773" s="1" t="s">
        <v>26727</v>
      </c>
      <c r="F15773" s="1" t="s">
        <v>4017</v>
      </c>
      <c r="G15773" s="1" t="s">
        <v>39</v>
      </c>
      <c r="H15773" s="1">
        <v>45.0</v>
      </c>
      <c r="I15773" s="3">
        <v>43793.125</v>
      </c>
      <c r="J15773" s="1">
        <v>2.74131084204309</v>
      </c>
      <c r="K15773" s="1" t="s">
        <v>24</v>
      </c>
      <c r="M15773" s="3">
        <v>43793.18742509259</v>
      </c>
    </row>
    <row r="15774">
      <c r="A15774" s="1">
        <v>15772.0</v>
      </c>
      <c r="B15774" s="1" t="s">
        <v>536</v>
      </c>
      <c r="C15774" s="1" t="s">
        <v>26728</v>
      </c>
      <c r="D15774" s="1" t="s">
        <v>1255</v>
      </c>
      <c r="E15774" s="1" t="s">
        <v>3747</v>
      </c>
      <c r="F15774" s="1" t="s">
        <v>539</v>
      </c>
      <c r="G15774" s="1" t="s">
        <v>17</v>
      </c>
      <c r="H15774" s="1">
        <v>45.0</v>
      </c>
      <c r="I15774" s="3">
        <v>43716.291666666664</v>
      </c>
      <c r="J15774" s="1">
        <v>0.088000531200764</v>
      </c>
      <c r="K15774" s="1" t="s">
        <v>83</v>
      </c>
      <c r="M15774" s="3">
        <v>43717.70729918982</v>
      </c>
    </row>
    <row r="15775">
      <c r="A15775" s="1">
        <v>15773.0</v>
      </c>
      <c r="B15775" s="1" t="s">
        <v>536</v>
      </c>
      <c r="C15775" s="1" t="s">
        <v>26729</v>
      </c>
      <c r="D15775" s="1" t="s">
        <v>1255</v>
      </c>
      <c r="E15775" s="1" t="s">
        <v>2063</v>
      </c>
      <c r="F15775" s="1" t="s">
        <v>539</v>
      </c>
      <c r="G15775" s="1" t="s">
        <v>17</v>
      </c>
      <c r="H15775" s="1">
        <v>45.0</v>
      </c>
      <c r="I15775" s="3">
        <v>43775.708333333336</v>
      </c>
      <c r="J15775" s="1">
        <v>0.0</v>
      </c>
      <c r="K15775" s="1" t="s">
        <v>83</v>
      </c>
      <c r="M15775" s="3">
        <v>43774.84580284722</v>
      </c>
    </row>
    <row r="15776">
      <c r="A15776" s="1">
        <v>15774.0</v>
      </c>
      <c r="B15776" s="1" t="s">
        <v>485</v>
      </c>
      <c r="C15776" s="1" t="s">
        <v>26730</v>
      </c>
      <c r="D15776" s="1" t="s">
        <v>315</v>
      </c>
      <c r="E15776" s="1" t="s">
        <v>2651</v>
      </c>
      <c r="F15776" s="1" t="s">
        <v>489</v>
      </c>
      <c r="G15776" s="1" t="s">
        <v>17</v>
      </c>
      <c r="H15776" s="1">
        <v>45.0</v>
      </c>
      <c r="I15776" s="3">
        <v>44103.291666666664</v>
      </c>
      <c r="J15776" s="1">
        <v>3.17247518644434</v>
      </c>
      <c r="K15776" s="1" t="s">
        <v>166</v>
      </c>
      <c r="M15776" s="3">
        <v>44103.33522061343</v>
      </c>
    </row>
    <row r="15777">
      <c r="A15777" s="1">
        <v>15775.0</v>
      </c>
      <c r="B15777" s="1" t="s">
        <v>2171</v>
      </c>
      <c r="C15777" s="1" t="s">
        <v>26731</v>
      </c>
      <c r="D15777" s="1" t="s">
        <v>2173</v>
      </c>
      <c r="E15777" s="1" t="s">
        <v>2174</v>
      </c>
      <c r="F15777" s="1" t="s">
        <v>2175</v>
      </c>
      <c r="G15777" s="1" t="s">
        <v>17</v>
      </c>
      <c r="H15777" s="1">
        <v>45.0</v>
      </c>
      <c r="I15777" s="3">
        <v>43830.541666666664</v>
      </c>
      <c r="J15777" s="1">
        <v>0.436951564981812</v>
      </c>
      <c r="K15777" s="1" t="s">
        <v>18</v>
      </c>
      <c r="M15777" s="3">
        <v>43830.576687939814</v>
      </c>
    </row>
    <row r="15778">
      <c r="A15778" s="1">
        <v>15776.0</v>
      </c>
      <c r="B15778" s="1" t="s">
        <v>168</v>
      </c>
      <c r="C15778" s="1" t="s">
        <v>26732</v>
      </c>
      <c r="D15778" s="1" t="s">
        <v>707</v>
      </c>
      <c r="E15778" s="1" t="s">
        <v>5524</v>
      </c>
      <c r="F15778" s="1" t="s">
        <v>171</v>
      </c>
      <c r="G15778" s="1" t="s">
        <v>17</v>
      </c>
      <c r="H15778" s="1">
        <v>45.0</v>
      </c>
      <c r="I15778" s="3">
        <v>43792.583333333336</v>
      </c>
      <c r="J15778" s="1">
        <v>5.01391996266482</v>
      </c>
      <c r="K15778" s="1" t="s">
        <v>166</v>
      </c>
      <c r="M15778" s="3">
        <v>43792.60496672454</v>
      </c>
    </row>
    <row r="15779">
      <c r="A15779" s="1">
        <v>15777.0</v>
      </c>
      <c r="B15779" s="1" t="s">
        <v>7025</v>
      </c>
      <c r="C15779" s="1" t="s">
        <v>26733</v>
      </c>
      <c r="D15779" s="1" t="s">
        <v>305</v>
      </c>
      <c r="E15779" s="1" t="s">
        <v>26734</v>
      </c>
      <c r="F15779" s="1" t="s">
        <v>7028</v>
      </c>
      <c r="G15779" s="1" t="s">
        <v>17</v>
      </c>
      <c r="H15779" s="1">
        <v>45.0</v>
      </c>
      <c r="I15779" s="3">
        <v>43776.208333333336</v>
      </c>
      <c r="J15779" s="1">
        <v>2.36095834856719</v>
      </c>
      <c r="K15779" s="1" t="s">
        <v>24</v>
      </c>
      <c r="M15779" s="3">
        <v>43776.23746866898</v>
      </c>
    </row>
    <row r="15780">
      <c r="A15780" s="1">
        <v>15778.0</v>
      </c>
      <c r="B15780" s="1" t="s">
        <v>1101</v>
      </c>
      <c r="C15780" s="1" t="s">
        <v>26735</v>
      </c>
      <c r="D15780" s="1" t="s">
        <v>263</v>
      </c>
      <c r="E15780" s="1" t="s">
        <v>26736</v>
      </c>
      <c r="F15780" s="1" t="s">
        <v>1105</v>
      </c>
      <c r="G15780" s="1" t="s">
        <v>39</v>
      </c>
      <c r="H15780" s="1">
        <v>45.0</v>
      </c>
      <c r="I15780" s="3">
        <v>44222.6875</v>
      </c>
      <c r="J15780" s="1">
        <v>2.01628833568547</v>
      </c>
      <c r="K15780" s="1" t="s">
        <v>83</v>
      </c>
      <c r="L15780" s="1" t="s">
        <v>1270</v>
      </c>
      <c r="M15780" s="3">
        <v>44222.69231439815</v>
      </c>
    </row>
    <row r="15781">
      <c r="A15781" s="1">
        <v>15779.0</v>
      </c>
      <c r="B15781" s="1" t="s">
        <v>5043</v>
      </c>
      <c r="C15781" s="1" t="s">
        <v>26737</v>
      </c>
      <c r="D15781" s="1" t="s">
        <v>5045</v>
      </c>
      <c r="E15781" s="1" t="s">
        <v>26738</v>
      </c>
      <c r="F15781" s="1" t="s">
        <v>5047</v>
      </c>
      <c r="G15781" s="1" t="s">
        <v>39</v>
      </c>
      <c r="H15781" s="1">
        <v>45.0</v>
      </c>
      <c r="I15781" s="3">
        <v>44243.291666666664</v>
      </c>
      <c r="J15781" s="1">
        <v>0.0128742311432192</v>
      </c>
      <c r="K15781" s="1" t="s">
        <v>62</v>
      </c>
      <c r="L15781" s="1" t="s">
        <v>381</v>
      </c>
      <c r="M15781" s="3">
        <v>44243.32825263889</v>
      </c>
    </row>
    <row r="15782">
      <c r="A15782" s="1">
        <v>15780.0</v>
      </c>
      <c r="B15782" s="1" t="s">
        <v>4046</v>
      </c>
      <c r="C15782" s="1" t="s">
        <v>26739</v>
      </c>
      <c r="D15782" s="1" t="s">
        <v>116</v>
      </c>
      <c r="E15782" s="1" t="s">
        <v>6269</v>
      </c>
      <c r="F15782" s="1" t="s">
        <v>4049</v>
      </c>
      <c r="G15782" s="1" t="s">
        <v>35</v>
      </c>
      <c r="H15782" s="1">
        <v>45.0</v>
      </c>
      <c r="I15782" s="3">
        <v>44168.1875</v>
      </c>
      <c r="J15782" s="1">
        <v>0.0</v>
      </c>
      <c r="K15782" s="1" t="s">
        <v>24</v>
      </c>
      <c r="L15782" s="1" t="s">
        <v>4561</v>
      </c>
      <c r="M15782" s="3">
        <v>44168.251355277775</v>
      </c>
    </row>
    <row r="15783">
      <c r="A15783" s="1">
        <v>15781.0</v>
      </c>
      <c r="B15783" s="1" t="s">
        <v>1023</v>
      </c>
      <c r="C15783" s="1" t="s">
        <v>26740</v>
      </c>
      <c r="D15783" s="1" t="s">
        <v>1025</v>
      </c>
      <c r="E15783" s="1" t="s">
        <v>1026</v>
      </c>
      <c r="F15783" s="1" t="s">
        <v>1027</v>
      </c>
      <c r="G15783" s="1" t="s">
        <v>17</v>
      </c>
      <c r="H15783" s="1">
        <v>45.0</v>
      </c>
      <c r="I15783" s="3">
        <v>43691.125</v>
      </c>
      <c r="J15783" s="1">
        <v>1.44335370578039</v>
      </c>
      <c r="K15783" s="1" t="s">
        <v>24</v>
      </c>
      <c r="M15783" s="3">
        <v>43691.241022222224</v>
      </c>
    </row>
    <row r="15784">
      <c r="A15784" s="1">
        <v>15782.0</v>
      </c>
      <c r="B15784" s="1" t="s">
        <v>512</v>
      </c>
      <c r="C15784" s="1" t="s">
        <v>26741</v>
      </c>
      <c r="D15784" s="1" t="s">
        <v>723</v>
      </c>
      <c r="E15784" s="1" t="s">
        <v>724</v>
      </c>
      <c r="F15784" s="1" t="s">
        <v>516</v>
      </c>
      <c r="G15784" s="1" t="s">
        <v>17</v>
      </c>
      <c r="H15784" s="1">
        <v>45.0</v>
      </c>
      <c r="I15784" s="3">
        <v>43818.791666666664</v>
      </c>
      <c r="J15784" s="1">
        <v>0.0</v>
      </c>
      <c r="K15784" s="1" t="s">
        <v>83</v>
      </c>
      <c r="M15784" s="3">
        <v>43819.94993956019</v>
      </c>
    </row>
    <row r="15785">
      <c r="A15785" s="1">
        <v>15783.0</v>
      </c>
      <c r="B15785" s="1" t="s">
        <v>340</v>
      </c>
      <c r="C15785" s="1" t="s">
        <v>26742</v>
      </c>
      <c r="D15785" s="1" t="s">
        <v>342</v>
      </c>
      <c r="E15785" s="1" t="s">
        <v>7803</v>
      </c>
      <c r="F15785" s="1" t="s">
        <v>344</v>
      </c>
      <c r="G15785" s="1" t="s">
        <v>17</v>
      </c>
      <c r="H15785" s="1">
        <v>45.0</v>
      </c>
      <c r="I15785" s="3">
        <v>44201.208333333336</v>
      </c>
      <c r="J15785" s="1">
        <v>2.84322941142143</v>
      </c>
      <c r="K15785" s="1" t="s">
        <v>83</v>
      </c>
      <c r="M15785" s="3">
        <v>44201.24827871528</v>
      </c>
    </row>
    <row r="15786">
      <c r="A15786" s="1">
        <v>15784.0</v>
      </c>
      <c r="B15786" s="1" t="s">
        <v>10037</v>
      </c>
      <c r="C15786" s="1" t="s">
        <v>26743</v>
      </c>
      <c r="D15786" s="1" t="s">
        <v>1232</v>
      </c>
      <c r="E15786" s="1" t="s">
        <v>26744</v>
      </c>
      <c r="F15786" s="1" t="s">
        <v>10040</v>
      </c>
      <c r="G15786" s="1" t="s">
        <v>89</v>
      </c>
      <c r="H15786" s="1">
        <v>45.0</v>
      </c>
      <c r="I15786" s="3">
        <v>44065.72716957176</v>
      </c>
      <c r="J15786" s="1">
        <v>1.54086708561415</v>
      </c>
      <c r="K15786" s="1" t="s">
        <v>46</v>
      </c>
      <c r="L15786" s="1" t="s">
        <v>10041</v>
      </c>
      <c r="M15786" s="3">
        <v>44065.750789722224</v>
      </c>
    </row>
    <row r="15787">
      <c r="A15787" s="1">
        <v>15785.0</v>
      </c>
      <c r="B15787" s="1" t="s">
        <v>1481</v>
      </c>
      <c r="C15787" s="1" t="s">
        <v>26745</v>
      </c>
      <c r="D15787" s="1" t="s">
        <v>1483</v>
      </c>
      <c r="E15787" s="1" t="s">
        <v>17487</v>
      </c>
      <c r="F15787" s="1" t="s">
        <v>1485</v>
      </c>
      <c r="G15787" s="1" t="s">
        <v>17</v>
      </c>
      <c r="H15787" s="1">
        <v>45.0</v>
      </c>
      <c r="I15787" s="3">
        <v>43959.541666666664</v>
      </c>
      <c r="J15787" s="1">
        <v>0.919447666132836</v>
      </c>
      <c r="K15787" s="1" t="s">
        <v>218</v>
      </c>
      <c r="L15787" s="1" t="s">
        <v>433</v>
      </c>
      <c r="M15787" s="3">
        <v>43959.576913530094</v>
      </c>
    </row>
    <row r="15788">
      <c r="A15788" s="1">
        <v>15786.0</v>
      </c>
      <c r="B15788" s="1" t="s">
        <v>674</v>
      </c>
      <c r="C15788" s="1" t="s">
        <v>26746</v>
      </c>
      <c r="D15788" s="1" t="s">
        <v>2359</v>
      </c>
      <c r="E15788" s="1" t="s">
        <v>26747</v>
      </c>
      <c r="F15788" s="1" t="s">
        <v>678</v>
      </c>
      <c r="G15788" s="1" t="s">
        <v>39</v>
      </c>
      <c r="H15788" s="1">
        <v>45.0</v>
      </c>
      <c r="I15788" s="3">
        <v>44173.625</v>
      </c>
      <c r="J15788" s="1">
        <v>0.239593561626569</v>
      </c>
      <c r="K15788" s="1" t="s">
        <v>18</v>
      </c>
      <c r="M15788" s="3">
        <v>44173.65217317129</v>
      </c>
    </row>
    <row r="15789">
      <c r="A15789" s="1">
        <v>15787.0</v>
      </c>
      <c r="B15789" s="1" t="s">
        <v>3971</v>
      </c>
      <c r="C15789" s="1" t="s">
        <v>26748</v>
      </c>
      <c r="D15789" s="1" t="s">
        <v>1343</v>
      </c>
      <c r="E15789" s="1" t="s">
        <v>3973</v>
      </c>
      <c r="F15789" s="1" t="s">
        <v>3974</v>
      </c>
      <c r="G15789" s="1" t="s">
        <v>17</v>
      </c>
      <c r="H15789" s="1">
        <v>45.0</v>
      </c>
      <c r="I15789" s="3">
        <v>43899.25</v>
      </c>
      <c r="J15789" s="1">
        <v>0.750205339204275</v>
      </c>
      <c r="K15789" s="1" t="s">
        <v>24</v>
      </c>
      <c r="M15789" s="3">
        <v>43899.304133680555</v>
      </c>
    </row>
    <row r="15790">
      <c r="A15790" s="1">
        <v>15788.0</v>
      </c>
      <c r="B15790" s="1" t="s">
        <v>792</v>
      </c>
      <c r="C15790" s="1" t="s">
        <v>26749</v>
      </c>
      <c r="D15790" s="1" t="s">
        <v>1214</v>
      </c>
      <c r="E15790" s="1" t="s">
        <v>3227</v>
      </c>
      <c r="F15790" s="1" t="s">
        <v>795</v>
      </c>
      <c r="G15790" s="1" t="s">
        <v>17</v>
      </c>
      <c r="H15790" s="1">
        <v>45.0</v>
      </c>
      <c r="I15790" s="3">
        <v>44179.25</v>
      </c>
      <c r="J15790" s="1">
        <v>4.11269321801665</v>
      </c>
      <c r="K15790" s="1" t="s">
        <v>18</v>
      </c>
      <c r="M15790" s="3">
        <v>44179.28295318287</v>
      </c>
    </row>
    <row r="15791">
      <c r="A15791" s="1">
        <v>15789.0</v>
      </c>
      <c r="B15791" s="1" t="s">
        <v>7545</v>
      </c>
      <c r="C15791" s="1" t="s">
        <v>26750</v>
      </c>
      <c r="D15791" s="1" t="s">
        <v>5947</v>
      </c>
      <c r="E15791" s="1" t="s">
        <v>26751</v>
      </c>
      <c r="F15791" s="1" t="s">
        <v>7548</v>
      </c>
      <c r="G15791" s="1" t="s">
        <v>39</v>
      </c>
      <c r="H15791" s="1">
        <v>45.0</v>
      </c>
      <c r="I15791" s="3">
        <v>43892.520833333336</v>
      </c>
      <c r="J15791" s="1">
        <v>0.0</v>
      </c>
      <c r="K15791" s="1" t="s">
        <v>46</v>
      </c>
      <c r="M15791" s="3">
        <v>43892.548656238425</v>
      </c>
    </row>
    <row r="15792">
      <c r="A15792" s="1">
        <v>15790.0</v>
      </c>
      <c r="B15792" s="1" t="s">
        <v>4519</v>
      </c>
      <c r="C15792" s="1" t="s">
        <v>26752</v>
      </c>
      <c r="D15792" s="1" t="s">
        <v>17996</v>
      </c>
      <c r="E15792" s="1" t="s">
        <v>26753</v>
      </c>
      <c r="F15792" s="1" t="s">
        <v>4523</v>
      </c>
      <c r="G15792" s="1" t="s">
        <v>39</v>
      </c>
      <c r="H15792" s="1">
        <v>45.0</v>
      </c>
      <c r="I15792" s="3">
        <v>44139.708333333336</v>
      </c>
      <c r="J15792" s="1">
        <v>0.665711536110526</v>
      </c>
      <c r="K15792" s="1" t="s">
        <v>24</v>
      </c>
      <c r="L15792" s="1" t="s">
        <v>741</v>
      </c>
      <c r="M15792" s="3">
        <v>44139.74368743056</v>
      </c>
    </row>
    <row r="15793">
      <c r="A15793" s="1">
        <v>15791.0</v>
      </c>
      <c r="B15793" s="1" t="s">
        <v>354</v>
      </c>
      <c r="C15793" s="1" t="s">
        <v>26754</v>
      </c>
      <c r="D15793" s="1" t="s">
        <v>93</v>
      </c>
      <c r="E15793" s="1" t="s">
        <v>26755</v>
      </c>
      <c r="F15793" s="1" t="s">
        <v>358</v>
      </c>
      <c r="G15793" s="1" t="s">
        <v>39</v>
      </c>
      <c r="H15793" s="1">
        <v>45.0</v>
      </c>
      <c r="I15793" s="3">
        <v>44149.625</v>
      </c>
      <c r="J15793" s="1">
        <v>1.7900546158699</v>
      </c>
      <c r="K15793" s="1" t="s">
        <v>24</v>
      </c>
      <c r="M15793" s="3">
        <v>44149.58655248843</v>
      </c>
    </row>
    <row r="15794">
      <c r="A15794" s="1">
        <v>15792.0</v>
      </c>
      <c r="B15794" s="1" t="s">
        <v>119</v>
      </c>
      <c r="C15794" s="1" t="s">
        <v>26756</v>
      </c>
      <c r="D15794" s="1" t="s">
        <v>5131</v>
      </c>
      <c r="E15794" s="1" t="s">
        <v>26757</v>
      </c>
      <c r="F15794" s="1" t="s">
        <v>123</v>
      </c>
      <c r="G15794" s="1" t="s">
        <v>39</v>
      </c>
      <c r="H15794" s="1">
        <v>45.0</v>
      </c>
      <c r="I15794" s="3">
        <v>44110.625</v>
      </c>
      <c r="J15794" s="1">
        <v>1.54190827054538</v>
      </c>
      <c r="K15794" s="1" t="s">
        <v>18</v>
      </c>
      <c r="M15794" s="3">
        <v>44110.65128446759</v>
      </c>
    </row>
    <row r="15795">
      <c r="A15795" s="1">
        <v>15793.0</v>
      </c>
      <c r="B15795" s="1" t="s">
        <v>2467</v>
      </c>
      <c r="C15795" s="1" t="s">
        <v>26758</v>
      </c>
      <c r="D15795" s="1" t="s">
        <v>2173</v>
      </c>
      <c r="E15795" s="1" t="s">
        <v>5754</v>
      </c>
      <c r="F15795" s="1" t="s">
        <v>2470</v>
      </c>
      <c r="G15795" s="1" t="s">
        <v>17</v>
      </c>
      <c r="H15795" s="1">
        <v>45.0</v>
      </c>
      <c r="I15795" s="3">
        <v>43873.604166666664</v>
      </c>
      <c r="J15795" s="1">
        <v>1.73764389679158</v>
      </c>
      <c r="K15795" s="1" t="s">
        <v>83</v>
      </c>
      <c r="M15795" s="3">
        <v>43872.65098204861</v>
      </c>
    </row>
    <row r="15796">
      <c r="A15796" s="1">
        <v>15794.0</v>
      </c>
      <c r="B15796" s="1" t="s">
        <v>17798</v>
      </c>
      <c r="C15796" s="1" t="s">
        <v>26759</v>
      </c>
      <c r="D15796" s="1" t="s">
        <v>23771</v>
      </c>
      <c r="E15796" s="1" t="s">
        <v>26760</v>
      </c>
      <c r="F15796" s="1" t="s">
        <v>17801</v>
      </c>
      <c r="G15796" s="1" t="s">
        <v>89</v>
      </c>
      <c r="H15796" s="1">
        <v>45.0</v>
      </c>
      <c r="I15796" s="3">
        <v>44159.791666666664</v>
      </c>
      <c r="J15796" s="1">
        <v>0.593047366320008</v>
      </c>
      <c r="K15796" s="1" t="s">
        <v>166</v>
      </c>
      <c r="M15796" s="3">
        <v>44159.83256616898</v>
      </c>
    </row>
    <row r="15797">
      <c r="A15797" s="1">
        <v>15795.0</v>
      </c>
      <c r="B15797" s="1" t="s">
        <v>2222</v>
      </c>
      <c r="C15797" s="1" t="s">
        <v>26761</v>
      </c>
      <c r="D15797" s="1" t="s">
        <v>5246</v>
      </c>
      <c r="E15797" s="1" t="s">
        <v>26762</v>
      </c>
      <c r="F15797" s="1" t="s">
        <v>2225</v>
      </c>
      <c r="G15797" s="1" t="s">
        <v>17</v>
      </c>
      <c r="H15797" s="1">
        <v>45.0</v>
      </c>
      <c r="I15797" s="3">
        <v>43994.208333333336</v>
      </c>
      <c r="J15797" s="1">
        <v>0.57301798722239</v>
      </c>
      <c r="K15797" s="1" t="s">
        <v>56</v>
      </c>
      <c r="M15797" s="3">
        <v>43994.24241076389</v>
      </c>
    </row>
    <row r="15798">
      <c r="A15798" s="1">
        <v>15796.0</v>
      </c>
      <c r="B15798" s="1" t="s">
        <v>17514</v>
      </c>
      <c r="C15798" s="1" t="s">
        <v>26763</v>
      </c>
      <c r="D15798" s="1" t="s">
        <v>373</v>
      </c>
      <c r="E15798" s="1" t="s">
        <v>26764</v>
      </c>
      <c r="F15798" s="1" t="s">
        <v>17517</v>
      </c>
      <c r="G15798" s="1" t="s">
        <v>39</v>
      </c>
      <c r="H15798" s="1">
        <v>45.0</v>
      </c>
      <c r="I15798" s="3">
        <v>43632.291666666664</v>
      </c>
      <c r="J15798" s="1">
        <v>1.36996008341497</v>
      </c>
      <c r="K15798" s="1" t="s">
        <v>18</v>
      </c>
      <c r="M15798" s="3">
        <v>43632.32871487269</v>
      </c>
    </row>
    <row r="15799">
      <c r="A15799" s="1">
        <v>15797.0</v>
      </c>
      <c r="B15799" s="1" t="s">
        <v>647</v>
      </c>
      <c r="C15799" s="1" t="s">
        <v>26765</v>
      </c>
      <c r="D15799" s="1" t="s">
        <v>2255</v>
      </c>
      <c r="E15799" s="1" t="s">
        <v>8585</v>
      </c>
      <c r="F15799" s="1" t="s">
        <v>651</v>
      </c>
      <c r="G15799" s="1" t="s">
        <v>17</v>
      </c>
      <c r="H15799" s="1">
        <v>45.0</v>
      </c>
      <c r="I15799" s="3">
        <v>44225.25</v>
      </c>
      <c r="J15799" s="1">
        <v>0.0166256207993094</v>
      </c>
      <c r="K15799" s="1" t="s">
        <v>24</v>
      </c>
      <c r="L15799" s="1" t="s">
        <v>188</v>
      </c>
      <c r="M15799" s="3">
        <v>44225.30229761574</v>
      </c>
    </row>
    <row r="15800">
      <c r="A15800" s="1">
        <v>15798.0</v>
      </c>
      <c r="B15800" s="1" t="s">
        <v>1202</v>
      </c>
      <c r="C15800" s="1" t="s">
        <v>26766</v>
      </c>
      <c r="D15800" s="1" t="s">
        <v>3392</v>
      </c>
      <c r="E15800" s="1" t="s">
        <v>12538</v>
      </c>
      <c r="F15800" s="1" t="s">
        <v>7847</v>
      </c>
      <c r="G15800" s="1" t="s">
        <v>17</v>
      </c>
      <c r="H15800" s="1">
        <v>45.0</v>
      </c>
      <c r="I15800" s="3">
        <v>43787.583333333336</v>
      </c>
      <c r="J15800" s="1">
        <v>2.12782775404965</v>
      </c>
      <c r="K15800" s="1" t="s">
        <v>24</v>
      </c>
      <c r="M15800" s="3">
        <v>43787.397373611115</v>
      </c>
    </row>
    <row r="15801">
      <c r="A15801" s="1">
        <v>15799.0</v>
      </c>
      <c r="B15801" s="1" t="s">
        <v>324</v>
      </c>
      <c r="C15801" s="1" t="s">
        <v>26767</v>
      </c>
      <c r="D15801" s="1" t="s">
        <v>326</v>
      </c>
      <c r="E15801" s="1" t="s">
        <v>3871</v>
      </c>
      <c r="F15801" s="1" t="s">
        <v>328</v>
      </c>
      <c r="G15801" s="1" t="s">
        <v>17</v>
      </c>
      <c r="H15801" s="1">
        <v>45.0</v>
      </c>
      <c r="I15801" s="3">
        <v>44179.625</v>
      </c>
      <c r="J15801" s="1">
        <v>0.0</v>
      </c>
      <c r="K15801" s="1" t="s">
        <v>24</v>
      </c>
      <c r="M15801" s="3">
        <v>44179.70939443287</v>
      </c>
    </row>
    <row r="15802">
      <c r="A15802" s="1">
        <v>15800.0</v>
      </c>
      <c r="B15802" s="1" t="s">
        <v>1238</v>
      </c>
      <c r="C15802" s="1" t="s">
        <v>26768</v>
      </c>
      <c r="D15802" s="1" t="s">
        <v>998</v>
      </c>
      <c r="E15802" s="1" t="s">
        <v>26769</v>
      </c>
      <c r="F15802" s="1" t="s">
        <v>1241</v>
      </c>
      <c r="G15802" s="1" t="s">
        <v>39</v>
      </c>
      <c r="H15802" s="1">
        <v>45.0</v>
      </c>
      <c r="I15802" s="3">
        <v>43996.708333333336</v>
      </c>
      <c r="J15802" s="1">
        <v>2.09403409600858</v>
      </c>
      <c r="K15802" s="1" t="s">
        <v>24</v>
      </c>
      <c r="M15802" s="3">
        <v>43996.737505625</v>
      </c>
    </row>
    <row r="15803">
      <c r="A15803" s="1">
        <v>15801.0</v>
      </c>
      <c r="B15803" s="1" t="s">
        <v>184</v>
      </c>
      <c r="C15803" s="1" t="s">
        <v>26770</v>
      </c>
      <c r="D15803" s="1" t="s">
        <v>148</v>
      </c>
      <c r="E15803" s="1" t="s">
        <v>4951</v>
      </c>
      <c r="F15803" s="1" t="s">
        <v>187</v>
      </c>
      <c r="G15803" s="1" t="s">
        <v>17</v>
      </c>
      <c r="H15803" s="1">
        <v>45.0</v>
      </c>
      <c r="I15803" s="3">
        <v>43733.416666666664</v>
      </c>
      <c r="J15803" s="1">
        <v>0.00284792191638934</v>
      </c>
      <c r="K15803" s="1" t="s">
        <v>24</v>
      </c>
      <c r="M15803" s="3">
        <v>43738.507492094905</v>
      </c>
    </row>
    <row r="15804">
      <c r="A15804" s="1">
        <v>15802.0</v>
      </c>
      <c r="B15804" s="1" t="s">
        <v>3513</v>
      </c>
      <c r="C15804" s="1" t="s">
        <v>26771</v>
      </c>
      <c r="D15804" s="1" t="s">
        <v>1332</v>
      </c>
      <c r="E15804" s="1" t="s">
        <v>26772</v>
      </c>
      <c r="F15804" s="1" t="s">
        <v>3516</v>
      </c>
      <c r="G15804" s="1" t="s">
        <v>39</v>
      </c>
      <c r="H15804" s="1">
        <v>45.0</v>
      </c>
      <c r="I15804" s="3">
        <v>43818.625</v>
      </c>
      <c r="J15804" s="1">
        <v>0.838653610764033</v>
      </c>
      <c r="K15804" s="1" t="s">
        <v>166</v>
      </c>
      <c r="M15804" s="3">
        <v>43818.66105768518</v>
      </c>
    </row>
    <row r="15805">
      <c r="A15805" s="1">
        <v>15803.0</v>
      </c>
      <c r="B15805" s="1" t="s">
        <v>2228</v>
      </c>
      <c r="C15805" s="1" t="s">
        <v>26773</v>
      </c>
      <c r="D15805" s="1" t="s">
        <v>4891</v>
      </c>
      <c r="E15805" s="1" t="s">
        <v>8144</v>
      </c>
      <c r="F15805" s="1" t="s">
        <v>2231</v>
      </c>
      <c r="G15805" s="1" t="s">
        <v>17</v>
      </c>
      <c r="H15805" s="1">
        <v>45.0</v>
      </c>
      <c r="I15805" s="3">
        <v>44127.416666666664</v>
      </c>
      <c r="J15805" s="1">
        <v>1.59791961390798</v>
      </c>
      <c r="K15805" s="1" t="s">
        <v>218</v>
      </c>
      <c r="L15805" s="1" t="s">
        <v>8145</v>
      </c>
      <c r="M15805" s="3">
        <v>44127.45450204861</v>
      </c>
    </row>
    <row r="15806">
      <c r="A15806" s="1">
        <v>15804.0</v>
      </c>
      <c r="B15806" s="1" t="s">
        <v>385</v>
      </c>
      <c r="C15806" s="1" t="s">
        <v>26774</v>
      </c>
      <c r="D15806" s="1" t="s">
        <v>116</v>
      </c>
      <c r="E15806" s="1" t="s">
        <v>833</v>
      </c>
      <c r="F15806" s="1" t="s">
        <v>388</v>
      </c>
      <c r="G15806" s="1" t="s">
        <v>17</v>
      </c>
      <c r="H15806" s="1">
        <v>45.0</v>
      </c>
      <c r="I15806" s="3">
        <v>44047.25</v>
      </c>
      <c r="J15806" s="1">
        <v>0.0</v>
      </c>
      <c r="K15806" s="1" t="s">
        <v>24</v>
      </c>
      <c r="M15806" s="3">
        <v>44047.24039721065</v>
      </c>
    </row>
    <row r="15807">
      <c r="A15807" s="1">
        <v>15805.0</v>
      </c>
      <c r="B15807" s="1" t="s">
        <v>647</v>
      </c>
      <c r="C15807" s="1" t="s">
        <v>26775</v>
      </c>
      <c r="D15807" s="1" t="s">
        <v>2255</v>
      </c>
      <c r="E15807" s="1" t="s">
        <v>8585</v>
      </c>
      <c r="F15807" s="1" t="s">
        <v>651</v>
      </c>
      <c r="G15807" s="1" t="s">
        <v>17</v>
      </c>
      <c r="H15807" s="1">
        <v>45.0</v>
      </c>
      <c r="I15807" s="3">
        <v>44218.666666666664</v>
      </c>
      <c r="J15807" s="1">
        <v>0.00682709712175241</v>
      </c>
      <c r="K15807" s="1" t="s">
        <v>24</v>
      </c>
      <c r="L15807" s="1" t="s">
        <v>188</v>
      </c>
      <c r="M15807" s="3">
        <v>44218.706262025466</v>
      </c>
    </row>
    <row r="15808">
      <c r="A15808" s="1">
        <v>15806.0</v>
      </c>
      <c r="B15808" s="1" t="s">
        <v>303</v>
      </c>
      <c r="C15808" s="1" t="s">
        <v>26776</v>
      </c>
      <c r="D15808" s="1" t="s">
        <v>305</v>
      </c>
      <c r="E15808" s="1" t="s">
        <v>7244</v>
      </c>
      <c r="F15808" s="1" t="s">
        <v>307</v>
      </c>
      <c r="G15808" s="1" t="s">
        <v>17</v>
      </c>
      <c r="H15808" s="1">
        <v>45.0</v>
      </c>
      <c r="I15808" s="3">
        <v>43978.625</v>
      </c>
      <c r="J15808" s="1">
        <v>1.02244947399113</v>
      </c>
      <c r="K15808" s="1" t="s">
        <v>24</v>
      </c>
      <c r="M15808" s="3">
        <v>43978.65213758102</v>
      </c>
    </row>
    <row r="15809">
      <c r="A15809" s="1">
        <v>15807.0</v>
      </c>
      <c r="B15809" s="1" t="s">
        <v>11238</v>
      </c>
      <c r="C15809" s="1" t="s">
        <v>26777</v>
      </c>
      <c r="D15809" s="1" t="s">
        <v>3532</v>
      </c>
      <c r="E15809" s="1" t="s">
        <v>11240</v>
      </c>
      <c r="F15809" s="1" t="s">
        <v>11241</v>
      </c>
      <c r="G15809" s="1" t="s">
        <v>17</v>
      </c>
      <c r="H15809" s="1">
        <v>45.0</v>
      </c>
      <c r="I15809" s="3">
        <v>44141.333333333336</v>
      </c>
      <c r="J15809" s="1">
        <v>1.14040781926437</v>
      </c>
      <c r="K15809" s="1" t="s">
        <v>46</v>
      </c>
      <c r="L15809" s="1" t="s">
        <v>244</v>
      </c>
      <c r="M15809" s="3">
        <v>44141.34579414352</v>
      </c>
    </row>
    <row r="15810">
      <c r="A15810" s="1">
        <v>15808.0</v>
      </c>
      <c r="B15810" s="1" t="s">
        <v>2395</v>
      </c>
      <c r="C15810" s="1" t="s">
        <v>26778</v>
      </c>
      <c r="D15810" s="1" t="s">
        <v>2397</v>
      </c>
      <c r="E15810" s="1" t="s">
        <v>4516</v>
      </c>
      <c r="F15810" s="1" t="s">
        <v>2399</v>
      </c>
      <c r="G15810" s="1" t="s">
        <v>17</v>
      </c>
      <c r="H15810" s="1">
        <v>45.0</v>
      </c>
      <c r="I15810" s="3">
        <v>43804.6875</v>
      </c>
      <c r="J15810" s="1">
        <v>1.25637415475978</v>
      </c>
      <c r="K15810" s="1" t="s">
        <v>166</v>
      </c>
      <c r="M15810" s="3">
        <v>43804.734241909726</v>
      </c>
    </row>
    <row r="15811">
      <c r="A15811" s="1">
        <v>15809.0</v>
      </c>
      <c r="B15811" s="1" t="s">
        <v>2864</v>
      </c>
      <c r="C15811" s="1" t="s">
        <v>26779</v>
      </c>
      <c r="D15811" s="1" t="s">
        <v>411</v>
      </c>
      <c r="E15811" s="1" t="s">
        <v>3766</v>
      </c>
      <c r="F15811" s="1" t="s">
        <v>2867</v>
      </c>
      <c r="G15811" s="1" t="s">
        <v>17</v>
      </c>
      <c r="H15811" s="1">
        <v>45.0</v>
      </c>
      <c r="I15811" s="3">
        <v>43822.583333333336</v>
      </c>
      <c r="J15811" s="1">
        <v>0.254853139460916</v>
      </c>
      <c r="K15811" s="1" t="s">
        <v>62</v>
      </c>
      <c r="M15811" s="3">
        <v>43822.66061255787</v>
      </c>
    </row>
    <row r="15812">
      <c r="A15812" s="1">
        <v>15810.0</v>
      </c>
      <c r="B15812" s="1" t="s">
        <v>1423</v>
      </c>
      <c r="C15812" s="1" t="s">
        <v>26780</v>
      </c>
      <c r="D15812" s="1" t="s">
        <v>2477</v>
      </c>
      <c r="E15812" s="1" t="s">
        <v>4348</v>
      </c>
      <c r="F15812" s="1" t="s">
        <v>1426</v>
      </c>
      <c r="G15812" s="1" t="s">
        <v>17</v>
      </c>
      <c r="H15812" s="1">
        <v>45.0</v>
      </c>
      <c r="I15812" s="3">
        <v>43712.666666666664</v>
      </c>
      <c r="J15812" s="1">
        <v>0.560424131493459</v>
      </c>
      <c r="K15812" s="1" t="s">
        <v>24</v>
      </c>
      <c r="M15812" s="3">
        <v>43712.614488506944</v>
      </c>
    </row>
    <row r="15813">
      <c r="A15813" s="1">
        <v>15811.0</v>
      </c>
      <c r="B15813" s="1" t="s">
        <v>2400</v>
      </c>
      <c r="C15813" s="1" t="s">
        <v>26781</v>
      </c>
      <c r="D15813" s="1" t="s">
        <v>2402</v>
      </c>
      <c r="E15813" s="1" t="s">
        <v>9043</v>
      </c>
      <c r="F15813" s="1" t="s">
        <v>2404</v>
      </c>
      <c r="G15813" s="1" t="s">
        <v>35</v>
      </c>
      <c r="H15813" s="1">
        <v>45.0</v>
      </c>
      <c r="I15813" s="3">
        <v>43507.166666666664</v>
      </c>
      <c r="J15813" s="1">
        <v>3.19112537883819</v>
      </c>
      <c r="K15813" s="1" t="s">
        <v>24</v>
      </c>
      <c r="M15813" s="3">
        <v>43507.31440081019</v>
      </c>
    </row>
    <row r="15814">
      <c r="A15814" s="1">
        <v>15812.0</v>
      </c>
      <c r="B15814" s="1" t="s">
        <v>3662</v>
      </c>
      <c r="C15814" s="1" t="s">
        <v>26782</v>
      </c>
      <c r="D15814" s="1" t="s">
        <v>4565</v>
      </c>
      <c r="E15814" s="1" t="s">
        <v>26783</v>
      </c>
      <c r="F15814" s="1" t="s">
        <v>3665</v>
      </c>
      <c r="G15814" s="1" t="s">
        <v>89</v>
      </c>
      <c r="H15814" s="1">
        <v>45.0</v>
      </c>
      <c r="I15814" s="3">
        <v>44238.349610335645</v>
      </c>
      <c r="J15814" s="1">
        <v>2.24343972259782</v>
      </c>
      <c r="K15814" s="1" t="s">
        <v>24</v>
      </c>
      <c r="M15814" s="3">
        <v>44238.38203527778</v>
      </c>
    </row>
    <row r="15815">
      <c r="A15815" s="1">
        <v>15813.0</v>
      </c>
      <c r="B15815" s="1" t="s">
        <v>303</v>
      </c>
      <c r="C15815" s="1" t="s">
        <v>26784</v>
      </c>
      <c r="D15815" s="1" t="s">
        <v>305</v>
      </c>
      <c r="E15815" s="1" t="s">
        <v>3630</v>
      </c>
      <c r="F15815" s="1" t="s">
        <v>307</v>
      </c>
      <c r="G15815" s="1" t="s">
        <v>17</v>
      </c>
      <c r="H15815" s="1">
        <v>45.0</v>
      </c>
      <c r="I15815" s="3">
        <v>43959.416666666664</v>
      </c>
      <c r="J15815" s="1">
        <v>0.821774374524919</v>
      </c>
      <c r="K15815" s="1" t="s">
        <v>24</v>
      </c>
      <c r="M15815" s="3">
        <v>43959.447097268516</v>
      </c>
    </row>
    <row r="15816">
      <c r="A15816" s="1">
        <v>15814.0</v>
      </c>
      <c r="B15816" s="1" t="s">
        <v>824</v>
      </c>
      <c r="C15816" s="1" t="s">
        <v>26785</v>
      </c>
      <c r="D15816" s="1" t="s">
        <v>1500</v>
      </c>
      <c r="E15816" s="1" t="s">
        <v>26786</v>
      </c>
      <c r="F15816" s="1" t="s">
        <v>827</v>
      </c>
      <c r="G15816" s="1" t="s">
        <v>89</v>
      </c>
      <c r="H15816" s="1">
        <v>45.0</v>
      </c>
      <c r="I15816" s="3">
        <v>43684.785377141205</v>
      </c>
      <c r="J15816" s="1">
        <v>1.33199089688305</v>
      </c>
      <c r="K15816" s="1" t="s">
        <v>18</v>
      </c>
      <c r="M15816" s="3">
        <v>43684.81982774306</v>
      </c>
    </row>
    <row r="15817">
      <c r="A15817" s="1">
        <v>15815.0</v>
      </c>
      <c r="B15817" s="1" t="s">
        <v>2314</v>
      </c>
      <c r="C15817" s="1" t="s">
        <v>26787</v>
      </c>
      <c r="D15817" s="1" t="s">
        <v>59</v>
      </c>
      <c r="E15817" s="1" t="s">
        <v>26788</v>
      </c>
      <c r="F15817" s="1" t="s">
        <v>2318</v>
      </c>
      <c r="G15817" s="1" t="s">
        <v>39</v>
      </c>
      <c r="H15817" s="1">
        <v>45.0</v>
      </c>
      <c r="I15817" s="3">
        <v>43873.708333333336</v>
      </c>
      <c r="J15817" s="1">
        <v>0.331159393327521</v>
      </c>
      <c r="K15817" s="1" t="s">
        <v>18</v>
      </c>
      <c r="M15817" s="3">
        <v>43873.74136738426</v>
      </c>
    </row>
    <row r="15818">
      <c r="A15818" s="1">
        <v>15816.0</v>
      </c>
      <c r="B15818" s="1" t="s">
        <v>4682</v>
      </c>
      <c r="C15818" s="1" t="s">
        <v>26789</v>
      </c>
      <c r="D15818" s="1" t="s">
        <v>80</v>
      </c>
      <c r="E15818" s="1" t="s">
        <v>26790</v>
      </c>
      <c r="F15818" s="1" t="s">
        <v>4685</v>
      </c>
      <c r="G15818" s="1" t="s">
        <v>17</v>
      </c>
      <c r="H15818" s="1">
        <v>45.0</v>
      </c>
      <c r="I15818" s="3">
        <v>43849.635416666664</v>
      </c>
      <c r="J15818" s="1">
        <v>0.666363232734576</v>
      </c>
      <c r="K15818" s="1" t="s">
        <v>46</v>
      </c>
      <c r="M15818" s="3">
        <v>43849.66428266204</v>
      </c>
    </row>
    <row r="15819">
      <c r="A15819" s="1">
        <v>15817.0</v>
      </c>
      <c r="B15819" s="1" t="s">
        <v>413</v>
      </c>
      <c r="C15819" s="1" t="s">
        <v>26791</v>
      </c>
      <c r="D15819" s="1" t="s">
        <v>1827</v>
      </c>
      <c r="E15819" s="1" t="s">
        <v>26792</v>
      </c>
      <c r="F15819" s="1" t="s">
        <v>417</v>
      </c>
      <c r="G15819" s="1" t="s">
        <v>39</v>
      </c>
      <c r="H15819" s="1">
        <v>45.0</v>
      </c>
      <c r="I15819" s="3">
        <v>44146.75</v>
      </c>
      <c r="J15819" s="1">
        <v>1.57138153208461</v>
      </c>
      <c r="K15819" s="1" t="s">
        <v>24</v>
      </c>
      <c r="M15819" s="3">
        <v>44146.79413461805</v>
      </c>
    </row>
    <row r="15820">
      <c r="A15820" s="1">
        <v>15818.0</v>
      </c>
      <c r="B15820" s="1" t="s">
        <v>201</v>
      </c>
      <c r="C15820" s="1" t="s">
        <v>26793</v>
      </c>
      <c r="D15820" s="1" t="s">
        <v>925</v>
      </c>
      <c r="E15820" s="1" t="s">
        <v>15619</v>
      </c>
      <c r="F15820" s="1" t="s">
        <v>204</v>
      </c>
      <c r="G15820" s="1" t="s">
        <v>17</v>
      </c>
      <c r="H15820" s="1">
        <v>45.0</v>
      </c>
      <c r="I15820" s="3">
        <v>43771.25</v>
      </c>
      <c r="J15820" s="1">
        <v>3.30948155119547</v>
      </c>
      <c r="K15820" s="1" t="s">
        <v>46</v>
      </c>
      <c r="M15820" s="3">
        <v>43771.308696354165</v>
      </c>
    </row>
    <row r="15821">
      <c r="A15821" s="1">
        <v>15819.0</v>
      </c>
      <c r="B15821" s="1" t="s">
        <v>2891</v>
      </c>
      <c r="C15821" s="1" t="s">
        <v>26794</v>
      </c>
      <c r="D15821" s="1" t="s">
        <v>86</v>
      </c>
      <c r="E15821" s="1" t="s">
        <v>2893</v>
      </c>
      <c r="F15821" s="1" t="s">
        <v>2894</v>
      </c>
      <c r="G15821" s="1" t="s">
        <v>17</v>
      </c>
      <c r="H15821" s="1">
        <v>45.0</v>
      </c>
      <c r="I15821" s="3">
        <v>43780.208333333336</v>
      </c>
      <c r="J15821" s="1">
        <v>2.25252401210257</v>
      </c>
      <c r="K15821" s="1" t="s">
        <v>46</v>
      </c>
      <c r="M15821" s="3">
        <v>43780.23974030092</v>
      </c>
    </row>
    <row r="15822">
      <c r="A15822" s="1">
        <v>15820.0</v>
      </c>
      <c r="B15822" s="1" t="s">
        <v>4326</v>
      </c>
      <c r="C15822" s="1" t="s">
        <v>26795</v>
      </c>
      <c r="D15822" s="1" t="s">
        <v>99</v>
      </c>
      <c r="E15822" s="1" t="s">
        <v>19567</v>
      </c>
      <c r="F15822" s="1" t="s">
        <v>19568</v>
      </c>
      <c r="G15822" s="1" t="s">
        <v>35</v>
      </c>
      <c r="H15822" s="1">
        <v>45.0</v>
      </c>
      <c r="I15822" s="3">
        <v>44218.458333333336</v>
      </c>
      <c r="J15822" s="1">
        <v>3.54174241683979</v>
      </c>
      <c r="K15822" s="1" t="s">
        <v>24</v>
      </c>
      <c r="M15822" s="3">
        <v>44218.497540439814</v>
      </c>
    </row>
    <row r="15823">
      <c r="A15823" s="1">
        <v>15821.0</v>
      </c>
      <c r="B15823" s="1" t="s">
        <v>19880</v>
      </c>
      <c r="C15823" s="1" t="s">
        <v>26796</v>
      </c>
      <c r="D15823" s="1" t="s">
        <v>492</v>
      </c>
      <c r="E15823" s="1" t="s">
        <v>19882</v>
      </c>
      <c r="F15823" s="1" t="s">
        <v>19883</v>
      </c>
      <c r="G15823" s="1" t="s">
        <v>17</v>
      </c>
      <c r="H15823" s="1">
        <v>45.0</v>
      </c>
      <c r="I15823" s="3">
        <v>44110.166666666664</v>
      </c>
      <c r="J15823" s="1">
        <v>1.75540315865561</v>
      </c>
      <c r="K15823" s="1" t="s">
        <v>166</v>
      </c>
      <c r="L15823" s="1" t="s">
        <v>19884</v>
      </c>
      <c r="M15823" s="3">
        <v>44110.20390729167</v>
      </c>
    </row>
    <row r="15824">
      <c r="A15824" s="1">
        <v>15822.0</v>
      </c>
      <c r="B15824" s="1" t="s">
        <v>119</v>
      </c>
      <c r="C15824" s="1" t="s">
        <v>26797</v>
      </c>
      <c r="D15824" s="1" t="s">
        <v>49</v>
      </c>
      <c r="E15824" s="1" t="s">
        <v>26798</v>
      </c>
      <c r="F15824" s="1" t="s">
        <v>123</v>
      </c>
      <c r="G15824" s="1" t="s">
        <v>39</v>
      </c>
      <c r="H15824" s="1">
        <v>45.0</v>
      </c>
      <c r="I15824" s="3">
        <v>43894.5</v>
      </c>
      <c r="J15824" s="1">
        <v>2.93459371735459</v>
      </c>
      <c r="K15824" s="1" t="s">
        <v>18</v>
      </c>
      <c r="M15824" s="3">
        <v>43894.529781446756</v>
      </c>
    </row>
    <row r="15825">
      <c r="A15825" s="1">
        <v>15823.0</v>
      </c>
      <c r="B15825" s="1" t="s">
        <v>582</v>
      </c>
      <c r="C15825" s="1" t="s">
        <v>26799</v>
      </c>
      <c r="D15825" s="1" t="s">
        <v>1558</v>
      </c>
      <c r="E15825" s="1" t="s">
        <v>5125</v>
      </c>
      <c r="F15825" s="1" t="s">
        <v>586</v>
      </c>
      <c r="G15825" s="1" t="s">
        <v>35</v>
      </c>
      <c r="H15825" s="1">
        <v>45.0</v>
      </c>
      <c r="I15825" s="3">
        <v>44154.229166666664</v>
      </c>
      <c r="J15825" s="1">
        <v>2.67879988092439</v>
      </c>
      <c r="K15825" s="1" t="s">
        <v>166</v>
      </c>
      <c r="L15825" s="1" t="s">
        <v>167</v>
      </c>
      <c r="M15825" s="3">
        <v>44154.26466684028</v>
      </c>
    </row>
    <row r="15826">
      <c r="A15826" s="1">
        <v>15824.0</v>
      </c>
      <c r="B15826" s="1" t="s">
        <v>953</v>
      </c>
      <c r="C15826" s="1" t="s">
        <v>26800</v>
      </c>
      <c r="D15826" s="1" t="s">
        <v>925</v>
      </c>
      <c r="E15826" s="1" t="s">
        <v>1678</v>
      </c>
      <c r="F15826" s="1" t="s">
        <v>1040</v>
      </c>
      <c r="G15826" s="1" t="s">
        <v>17</v>
      </c>
      <c r="H15826" s="1">
        <v>45.0</v>
      </c>
      <c r="I15826" s="3">
        <v>43906.166666666664</v>
      </c>
      <c r="J15826" s="1">
        <v>1.11003152951576</v>
      </c>
      <c r="K15826" s="1" t="s">
        <v>18</v>
      </c>
      <c r="M15826" s="3">
        <v>43906.27805087963</v>
      </c>
    </row>
    <row r="15827">
      <c r="A15827" s="1">
        <v>15825.0</v>
      </c>
      <c r="B15827" s="1" t="s">
        <v>293</v>
      </c>
      <c r="C15827" s="1" t="s">
        <v>26801</v>
      </c>
      <c r="D15827" s="1" t="s">
        <v>1325</v>
      </c>
      <c r="E15827" s="1" t="s">
        <v>1809</v>
      </c>
      <c r="F15827" s="1" t="s">
        <v>297</v>
      </c>
      <c r="G15827" s="1" t="s">
        <v>17</v>
      </c>
      <c r="H15827" s="1">
        <v>45.0</v>
      </c>
      <c r="I15827" s="3">
        <v>44033.791666666664</v>
      </c>
      <c r="J15827" s="1">
        <v>0.212271312815349</v>
      </c>
      <c r="K15827" s="1" t="s">
        <v>62</v>
      </c>
      <c r="M15827" s="3">
        <v>44033.77560269676</v>
      </c>
    </row>
    <row r="15828">
      <c r="A15828" s="1">
        <v>15826.0</v>
      </c>
      <c r="B15828" s="1" t="s">
        <v>1423</v>
      </c>
      <c r="C15828" s="1" t="s">
        <v>26802</v>
      </c>
      <c r="D15828" s="1" t="s">
        <v>2477</v>
      </c>
      <c r="E15828" s="1" t="s">
        <v>8159</v>
      </c>
      <c r="F15828" s="1" t="s">
        <v>1426</v>
      </c>
      <c r="G15828" s="1" t="s">
        <v>17</v>
      </c>
      <c r="H15828" s="1">
        <v>45.0</v>
      </c>
      <c r="I15828" s="3">
        <v>43747.541666666664</v>
      </c>
      <c r="J15828" s="1">
        <v>1.98995364211955</v>
      </c>
      <c r="K15828" s="1" t="s">
        <v>24</v>
      </c>
      <c r="M15828" s="3">
        <v>43747.5951525</v>
      </c>
    </row>
    <row r="15829">
      <c r="A15829" s="1">
        <v>15827.0</v>
      </c>
      <c r="B15829" s="1" t="s">
        <v>354</v>
      </c>
      <c r="C15829" s="1" t="s">
        <v>26803</v>
      </c>
      <c r="D15829" s="1" t="s">
        <v>542</v>
      </c>
      <c r="E15829" s="1" t="s">
        <v>357</v>
      </c>
      <c r="F15829" s="1" t="s">
        <v>358</v>
      </c>
      <c r="G15829" s="1" t="s">
        <v>35</v>
      </c>
      <c r="H15829" s="1">
        <v>45.0</v>
      </c>
      <c r="I15829" s="3">
        <v>44071.666666666664</v>
      </c>
      <c r="J15829" s="1">
        <v>1.39616482676735</v>
      </c>
      <c r="K15829" s="1" t="s">
        <v>24</v>
      </c>
      <c r="M15829" s="3">
        <v>44071.70128988426</v>
      </c>
    </row>
    <row r="15830">
      <c r="A15830" s="1">
        <v>15828.0</v>
      </c>
      <c r="B15830" s="1" t="s">
        <v>732</v>
      </c>
      <c r="C15830" s="1" t="s">
        <v>26804</v>
      </c>
      <c r="D15830" s="1" t="s">
        <v>3658</v>
      </c>
      <c r="E15830" s="1" t="s">
        <v>26805</v>
      </c>
      <c r="F15830" s="1" t="s">
        <v>735</v>
      </c>
      <c r="G15830" s="1" t="s">
        <v>39</v>
      </c>
      <c r="H15830" s="1">
        <v>45.0</v>
      </c>
      <c r="I15830" s="3">
        <v>43896.729166666664</v>
      </c>
      <c r="J15830" s="1">
        <v>3.48230144318077</v>
      </c>
      <c r="K15830" s="1" t="s">
        <v>24</v>
      </c>
      <c r="M15830" s="3">
        <v>43896.75564574074</v>
      </c>
    </row>
    <row r="15831">
      <c r="A15831" s="1">
        <v>15829.0</v>
      </c>
      <c r="B15831" s="1" t="s">
        <v>229</v>
      </c>
      <c r="C15831" s="1" t="s">
        <v>26806</v>
      </c>
      <c r="D15831" s="1" t="s">
        <v>1653</v>
      </c>
      <c r="E15831" s="1" t="s">
        <v>231</v>
      </c>
      <c r="F15831" s="1" t="s">
        <v>232</v>
      </c>
      <c r="G15831" s="1" t="s">
        <v>35</v>
      </c>
      <c r="H15831" s="1">
        <v>45.0</v>
      </c>
      <c r="I15831" s="3">
        <v>43774.625</v>
      </c>
      <c r="J15831" s="1">
        <v>1.17243502339453</v>
      </c>
      <c r="K15831" s="1" t="s">
        <v>24</v>
      </c>
      <c r="M15831" s="3">
        <v>43774.69613834491</v>
      </c>
    </row>
    <row r="15832">
      <c r="A15832" s="1">
        <v>15830.0</v>
      </c>
      <c r="B15832" s="1" t="s">
        <v>2534</v>
      </c>
      <c r="C15832" s="1" t="s">
        <v>26807</v>
      </c>
      <c r="D15832" s="1" t="s">
        <v>8850</v>
      </c>
      <c r="E15832" s="1" t="s">
        <v>26808</v>
      </c>
      <c r="F15832" s="1" t="s">
        <v>2538</v>
      </c>
      <c r="G15832" s="1" t="s">
        <v>39</v>
      </c>
      <c r="H15832" s="1">
        <v>45.0</v>
      </c>
      <c r="I15832" s="3">
        <v>43895.625</v>
      </c>
      <c r="J15832" s="1">
        <v>2.34722528714528</v>
      </c>
      <c r="K15832" s="1" t="s">
        <v>18</v>
      </c>
      <c r="M15832" s="3">
        <v>43895.65160099537</v>
      </c>
    </row>
    <row r="15833">
      <c r="A15833" s="1">
        <v>15831.0</v>
      </c>
      <c r="B15833" s="1" t="s">
        <v>385</v>
      </c>
      <c r="C15833" s="1" t="s">
        <v>26809</v>
      </c>
      <c r="D15833" s="1" t="s">
        <v>116</v>
      </c>
      <c r="E15833" s="1" t="s">
        <v>6984</v>
      </c>
      <c r="F15833" s="1" t="s">
        <v>388</v>
      </c>
      <c r="G15833" s="1" t="s">
        <v>17</v>
      </c>
      <c r="H15833" s="1">
        <v>45.0</v>
      </c>
      <c r="I15833" s="3">
        <v>43979.625</v>
      </c>
      <c r="J15833" s="1">
        <v>3.81322614947929</v>
      </c>
      <c r="K15833" s="1" t="s">
        <v>24</v>
      </c>
      <c r="M15833" s="3">
        <v>43979.68002423611</v>
      </c>
    </row>
    <row r="15834">
      <c r="A15834" s="1">
        <v>15832.0</v>
      </c>
      <c r="B15834" s="1" t="s">
        <v>4988</v>
      </c>
      <c r="C15834" s="1" t="s">
        <v>26810</v>
      </c>
      <c r="D15834" s="1" t="s">
        <v>16992</v>
      </c>
      <c r="E15834" s="1" t="s">
        <v>4990</v>
      </c>
      <c r="F15834" s="1" t="s">
        <v>4991</v>
      </c>
      <c r="G15834" s="1" t="s">
        <v>17</v>
      </c>
      <c r="H15834" s="1">
        <v>45.0</v>
      </c>
      <c r="I15834" s="3">
        <v>43900.583333333336</v>
      </c>
      <c r="J15834" s="1">
        <v>1.43421014622032</v>
      </c>
      <c r="K15834" s="1" t="s">
        <v>62</v>
      </c>
      <c r="M15834" s="3">
        <v>43900.60872898148</v>
      </c>
    </row>
    <row r="15835">
      <c r="A15835" s="1">
        <v>15833.0</v>
      </c>
      <c r="B15835" s="1" t="s">
        <v>1090</v>
      </c>
      <c r="C15835" s="1" t="s">
        <v>26811</v>
      </c>
      <c r="D15835" s="1" t="s">
        <v>1558</v>
      </c>
      <c r="E15835" s="1" t="s">
        <v>1559</v>
      </c>
      <c r="F15835" s="1" t="s">
        <v>1094</v>
      </c>
      <c r="G15835" s="1" t="s">
        <v>17</v>
      </c>
      <c r="H15835" s="1">
        <v>45.0</v>
      </c>
      <c r="I15835" s="3">
        <v>44229.208333333336</v>
      </c>
      <c r="J15835" s="1">
        <v>1.91275798176086</v>
      </c>
      <c r="K15835" s="1" t="s">
        <v>166</v>
      </c>
      <c r="L15835" s="1" t="s">
        <v>167</v>
      </c>
      <c r="M15835" s="3">
        <v>44229.35722972222</v>
      </c>
    </row>
    <row r="15836">
      <c r="A15836" s="1">
        <v>15834.0</v>
      </c>
      <c r="B15836" s="1" t="s">
        <v>293</v>
      </c>
      <c r="C15836" s="1" t="s">
        <v>26812</v>
      </c>
      <c r="D15836" s="1" t="s">
        <v>588</v>
      </c>
      <c r="E15836" s="1" t="s">
        <v>4145</v>
      </c>
      <c r="F15836" s="1" t="s">
        <v>297</v>
      </c>
      <c r="G15836" s="1" t="s">
        <v>17</v>
      </c>
      <c r="H15836" s="1">
        <v>45.0</v>
      </c>
      <c r="I15836" s="3">
        <v>43957.791666666664</v>
      </c>
      <c r="J15836" s="1">
        <v>1.19860417056788</v>
      </c>
      <c r="K15836" s="1" t="s">
        <v>62</v>
      </c>
      <c r="M15836" s="3">
        <v>43957.76531358797</v>
      </c>
    </row>
    <row r="15837">
      <c r="A15837" s="1">
        <v>15835.0</v>
      </c>
      <c r="B15837" s="1" t="s">
        <v>68</v>
      </c>
      <c r="C15837" s="1" t="s">
        <v>26813</v>
      </c>
      <c r="D15837" s="1" t="s">
        <v>998</v>
      </c>
      <c r="E15837" s="1" t="s">
        <v>26814</v>
      </c>
      <c r="F15837" s="1" t="s">
        <v>72</v>
      </c>
      <c r="G15837" s="1" t="s">
        <v>39</v>
      </c>
      <c r="H15837" s="1">
        <v>45.0</v>
      </c>
      <c r="I15837" s="3">
        <v>43756.625</v>
      </c>
      <c r="J15837" s="1">
        <v>1.85397117516087</v>
      </c>
      <c r="K15837" s="1" t="s">
        <v>24</v>
      </c>
      <c r="M15837" s="3">
        <v>43756.656213229166</v>
      </c>
    </row>
    <row r="15838">
      <c r="A15838" s="1">
        <v>15836.0</v>
      </c>
      <c r="B15838" s="1" t="s">
        <v>620</v>
      </c>
      <c r="C15838" s="1" t="s">
        <v>26815</v>
      </c>
      <c r="D15838" s="1" t="s">
        <v>121</v>
      </c>
      <c r="E15838" s="1" t="s">
        <v>26816</v>
      </c>
      <c r="F15838" s="1" t="s">
        <v>623</v>
      </c>
      <c r="G15838" s="1" t="s">
        <v>39</v>
      </c>
      <c r="H15838" s="1">
        <v>45.0</v>
      </c>
      <c r="I15838" s="3">
        <v>44155.75</v>
      </c>
      <c r="J15838" s="1">
        <v>0.742330144169697</v>
      </c>
      <c r="K15838" s="1" t="s">
        <v>18</v>
      </c>
      <c r="M15838" s="3">
        <v>44155.74740076389</v>
      </c>
    </row>
    <row r="15839">
      <c r="A15839" s="1">
        <v>15837.0</v>
      </c>
      <c r="B15839" s="1" t="s">
        <v>4014</v>
      </c>
      <c r="C15839" s="1" t="s">
        <v>26817</v>
      </c>
      <c r="D15839" s="1" t="s">
        <v>326</v>
      </c>
      <c r="E15839" s="1" t="s">
        <v>26818</v>
      </c>
      <c r="F15839" s="1" t="s">
        <v>4017</v>
      </c>
      <c r="G15839" s="1" t="s">
        <v>89</v>
      </c>
      <c r="H15839" s="1">
        <v>45.0</v>
      </c>
      <c r="I15839" s="3">
        <v>43795.781517268515</v>
      </c>
      <c r="J15839" s="1">
        <v>1.629654584244</v>
      </c>
      <c r="K15839" s="1" t="s">
        <v>24</v>
      </c>
      <c r="M15839" s="3">
        <v>43795.8241834838</v>
      </c>
    </row>
    <row r="15840">
      <c r="A15840" s="1">
        <v>15838.0</v>
      </c>
      <c r="B15840" s="1" t="s">
        <v>2400</v>
      </c>
      <c r="C15840" s="1" t="s">
        <v>26819</v>
      </c>
      <c r="D15840" s="1" t="s">
        <v>6215</v>
      </c>
      <c r="E15840" s="1" t="s">
        <v>9043</v>
      </c>
      <c r="F15840" s="1" t="s">
        <v>2404</v>
      </c>
      <c r="G15840" s="1" t="s">
        <v>35</v>
      </c>
      <c r="H15840" s="1">
        <v>45.0</v>
      </c>
      <c r="I15840" s="3">
        <v>43509.666666666664</v>
      </c>
      <c r="J15840" s="1">
        <v>2.45229458598869</v>
      </c>
      <c r="K15840" s="1" t="s">
        <v>24</v>
      </c>
      <c r="M15840" s="3">
        <v>43509.810059421296</v>
      </c>
    </row>
    <row r="15841">
      <c r="A15841" s="1">
        <v>15839.0</v>
      </c>
      <c r="B15841" s="1" t="s">
        <v>196</v>
      </c>
      <c r="C15841" s="1" t="s">
        <v>26820</v>
      </c>
      <c r="D15841" s="1" t="s">
        <v>132</v>
      </c>
      <c r="E15841" s="1" t="s">
        <v>1928</v>
      </c>
      <c r="F15841" s="1" t="s">
        <v>200</v>
      </c>
      <c r="G15841" s="1" t="s">
        <v>17</v>
      </c>
      <c r="H15841" s="1">
        <v>45.0</v>
      </c>
      <c r="I15841" s="3">
        <v>44149.229166666664</v>
      </c>
      <c r="J15841" s="1">
        <v>0.982431418225161</v>
      </c>
      <c r="K15841" s="1" t="s">
        <v>24</v>
      </c>
      <c r="M15841" s="3">
        <v>44149.254043912035</v>
      </c>
    </row>
    <row r="15842">
      <c r="A15842" s="1">
        <v>15840.0</v>
      </c>
      <c r="B15842" s="1" t="s">
        <v>340</v>
      </c>
      <c r="C15842" s="1" t="s">
        <v>26821</v>
      </c>
      <c r="D15842" s="1" t="s">
        <v>1549</v>
      </c>
      <c r="E15842" s="1" t="s">
        <v>26822</v>
      </c>
      <c r="F15842" s="1" t="s">
        <v>344</v>
      </c>
      <c r="G15842" s="1" t="s">
        <v>17</v>
      </c>
      <c r="H15842" s="1">
        <v>45.0</v>
      </c>
      <c r="I15842" s="3">
        <v>43851.208333333336</v>
      </c>
      <c r="J15842" s="1">
        <v>1.87449566401547</v>
      </c>
      <c r="K15842" s="1" t="s">
        <v>83</v>
      </c>
      <c r="M15842" s="3">
        <v>43851.23724209491</v>
      </c>
    </row>
    <row r="15843">
      <c r="A15843" s="1">
        <v>15841.0</v>
      </c>
      <c r="B15843" s="1" t="s">
        <v>572</v>
      </c>
      <c r="C15843" s="1" t="s">
        <v>26823</v>
      </c>
      <c r="D15843" s="1" t="s">
        <v>1133</v>
      </c>
      <c r="E15843" s="1" t="s">
        <v>16787</v>
      </c>
      <c r="F15843" s="1" t="s">
        <v>575</v>
      </c>
      <c r="G15843" s="1" t="s">
        <v>35</v>
      </c>
      <c r="H15843" s="1">
        <v>45.0</v>
      </c>
      <c r="I15843" s="3">
        <v>43679.166666666664</v>
      </c>
      <c r="J15843" s="1">
        <v>0.0665903720100152</v>
      </c>
      <c r="K15843" s="1" t="s">
        <v>18</v>
      </c>
      <c r="M15843" s="3">
        <v>43679.187848472226</v>
      </c>
    </row>
    <row r="15844">
      <c r="A15844" s="1">
        <v>15842.0</v>
      </c>
      <c r="B15844" s="1" t="s">
        <v>1181</v>
      </c>
      <c r="C15844" s="1" t="s">
        <v>26824</v>
      </c>
      <c r="D15844" s="1" t="s">
        <v>80</v>
      </c>
      <c r="E15844" s="1" t="s">
        <v>1183</v>
      </c>
      <c r="F15844" s="1" t="s">
        <v>1184</v>
      </c>
      <c r="G15844" s="1" t="s">
        <v>35</v>
      </c>
      <c r="H15844" s="1">
        <v>45.0</v>
      </c>
      <c r="I15844" s="3">
        <v>43748.625</v>
      </c>
      <c r="J15844" s="1">
        <v>1.22856186088184</v>
      </c>
      <c r="K15844" s="1" t="s">
        <v>46</v>
      </c>
      <c r="M15844" s="3">
        <v>43748.577764594906</v>
      </c>
    </row>
    <row r="15845">
      <c r="A15845" s="1">
        <v>15843.0</v>
      </c>
      <c r="B15845" s="1" t="s">
        <v>582</v>
      </c>
      <c r="C15845" s="1" t="s">
        <v>26825</v>
      </c>
      <c r="D15845" s="1" t="s">
        <v>1558</v>
      </c>
      <c r="E15845" s="1" t="s">
        <v>5125</v>
      </c>
      <c r="F15845" s="1" t="s">
        <v>586</v>
      </c>
      <c r="G15845" s="1" t="s">
        <v>35</v>
      </c>
      <c r="H15845" s="1">
        <v>45.0</v>
      </c>
      <c r="I15845" s="3">
        <v>44145.229166666664</v>
      </c>
      <c r="J15845" s="1">
        <v>4.83166700462612</v>
      </c>
      <c r="K15845" s="1" t="s">
        <v>166</v>
      </c>
      <c r="L15845" s="1" t="s">
        <v>167</v>
      </c>
      <c r="M15845" s="3">
        <v>44145.27002300926</v>
      </c>
    </row>
    <row r="15846">
      <c r="A15846" s="1">
        <v>15844.0</v>
      </c>
      <c r="B15846" s="1" t="s">
        <v>6393</v>
      </c>
      <c r="C15846" s="1" t="s">
        <v>26826</v>
      </c>
      <c r="D15846" s="1" t="s">
        <v>211</v>
      </c>
      <c r="E15846" s="1" t="s">
        <v>6788</v>
      </c>
      <c r="F15846" s="1" t="s">
        <v>6396</v>
      </c>
      <c r="G15846" s="1" t="s">
        <v>17</v>
      </c>
      <c r="H15846" s="1">
        <v>45.0</v>
      </c>
      <c r="I15846" s="3">
        <v>44155.791666666664</v>
      </c>
      <c r="J15846" s="1">
        <v>2.00510109145402</v>
      </c>
      <c r="K15846" s="1" t="s">
        <v>218</v>
      </c>
      <c r="L15846" s="1" t="s">
        <v>2492</v>
      </c>
      <c r="M15846" s="3">
        <v>44155.763434479166</v>
      </c>
    </row>
    <row r="15847">
      <c r="A15847" s="1">
        <v>15845.0</v>
      </c>
      <c r="B15847" s="1" t="s">
        <v>887</v>
      </c>
      <c r="C15847" s="1" t="s">
        <v>26827</v>
      </c>
      <c r="D15847" s="1" t="s">
        <v>11360</v>
      </c>
      <c r="E15847" s="1" t="s">
        <v>26828</v>
      </c>
      <c r="F15847" s="1" t="s">
        <v>891</v>
      </c>
      <c r="G15847" s="1" t="s">
        <v>89</v>
      </c>
      <c r="H15847" s="1">
        <v>45.0</v>
      </c>
      <c r="I15847" s="3">
        <v>44022.377779166665</v>
      </c>
      <c r="J15847" s="1">
        <v>2.25295435599408</v>
      </c>
      <c r="K15847" s="1" t="s">
        <v>24</v>
      </c>
      <c r="M15847" s="3">
        <v>44022.41734043982</v>
      </c>
    </row>
    <row r="15848">
      <c r="A15848" s="1">
        <v>15846.0</v>
      </c>
      <c r="B15848" s="1" t="s">
        <v>3909</v>
      </c>
      <c r="C15848" s="1" t="s">
        <v>26829</v>
      </c>
      <c r="D15848" s="1" t="s">
        <v>211</v>
      </c>
      <c r="E15848" s="1" t="s">
        <v>26830</v>
      </c>
      <c r="F15848" s="1" t="s">
        <v>3912</v>
      </c>
      <c r="G15848" s="1" t="s">
        <v>39</v>
      </c>
      <c r="H15848" s="1">
        <v>45.0</v>
      </c>
      <c r="I15848" s="3">
        <v>44159.708333333336</v>
      </c>
      <c r="J15848" s="1">
        <v>4.33057529869426</v>
      </c>
      <c r="K15848" s="1" t="s">
        <v>24</v>
      </c>
      <c r="M15848" s="3">
        <v>44159.73717112269</v>
      </c>
    </row>
    <row r="15849">
      <c r="A15849" s="1">
        <v>15847.0</v>
      </c>
      <c r="B15849" s="1" t="s">
        <v>1315</v>
      </c>
      <c r="C15849" s="1" t="s">
        <v>26831</v>
      </c>
      <c r="D15849" s="1" t="s">
        <v>411</v>
      </c>
      <c r="E15849" s="1" t="s">
        <v>7500</v>
      </c>
      <c r="F15849" s="1" t="s">
        <v>1319</v>
      </c>
      <c r="G15849" s="1" t="s">
        <v>17</v>
      </c>
      <c r="H15849" s="1">
        <v>45.0</v>
      </c>
      <c r="I15849" s="3">
        <v>43786.333333333336</v>
      </c>
      <c r="J15849" s="1">
        <v>0.893686779550788</v>
      </c>
      <c r="K15849" s="1" t="s">
        <v>18</v>
      </c>
      <c r="M15849" s="3">
        <v>43785.593377777775</v>
      </c>
    </row>
    <row r="15850">
      <c r="A15850" s="1">
        <v>15848.0</v>
      </c>
      <c r="B15850" s="1" t="s">
        <v>4963</v>
      </c>
      <c r="C15850" s="1" t="s">
        <v>26832</v>
      </c>
      <c r="D15850" s="1" t="s">
        <v>1019</v>
      </c>
      <c r="E15850" s="1" t="s">
        <v>4965</v>
      </c>
      <c r="F15850" s="1" t="s">
        <v>4966</v>
      </c>
      <c r="G15850" s="1" t="s">
        <v>17</v>
      </c>
      <c r="H15850" s="1">
        <v>45.0</v>
      </c>
      <c r="I15850" s="3">
        <v>44179.239583333336</v>
      </c>
      <c r="J15850" s="1">
        <v>1.76376533700772</v>
      </c>
      <c r="K15850" s="1" t="s">
        <v>24</v>
      </c>
      <c r="L15850" s="1" t="s">
        <v>882</v>
      </c>
      <c r="M15850" s="3">
        <v>44179.2641669213</v>
      </c>
    </row>
    <row r="15851">
      <c r="A15851" s="1">
        <v>15849.0</v>
      </c>
      <c r="B15851" s="1" t="s">
        <v>455</v>
      </c>
      <c r="C15851" s="1" t="s">
        <v>26833</v>
      </c>
      <c r="D15851" s="1" t="s">
        <v>116</v>
      </c>
      <c r="E15851" s="1" t="s">
        <v>3667</v>
      </c>
      <c r="F15851" s="1" t="s">
        <v>458</v>
      </c>
      <c r="G15851" s="1" t="s">
        <v>17</v>
      </c>
      <c r="H15851" s="1">
        <v>45.0</v>
      </c>
      <c r="I15851" s="3">
        <v>44156.625</v>
      </c>
      <c r="J15851" s="1">
        <v>0.0</v>
      </c>
      <c r="K15851" s="1" t="s">
        <v>24</v>
      </c>
      <c r="L15851" s="1" t="s">
        <v>406</v>
      </c>
      <c r="M15851" s="3">
        <v>44156.66912193287</v>
      </c>
    </row>
    <row r="15852">
      <c r="A15852" s="1">
        <v>15850.0</v>
      </c>
      <c r="B15852" s="1" t="s">
        <v>10327</v>
      </c>
      <c r="C15852" s="1" t="s">
        <v>26834</v>
      </c>
      <c r="D15852" s="1" t="s">
        <v>879</v>
      </c>
      <c r="E15852" s="1" t="s">
        <v>26835</v>
      </c>
      <c r="F15852" s="1" t="s">
        <v>10330</v>
      </c>
      <c r="G15852" s="1" t="s">
        <v>89</v>
      </c>
      <c r="H15852" s="1">
        <v>45.0</v>
      </c>
      <c r="I15852" s="3">
        <v>44110.72789700232</v>
      </c>
      <c r="J15852" s="1">
        <v>1.54849605570994</v>
      </c>
      <c r="K15852" s="1" t="s">
        <v>218</v>
      </c>
      <c r="M15852" s="3">
        <v>44110.747078368055</v>
      </c>
    </row>
    <row r="15853">
      <c r="A15853" s="1">
        <v>15851.0</v>
      </c>
      <c r="B15853" s="1" t="s">
        <v>298</v>
      </c>
      <c r="C15853" s="1" t="s">
        <v>26836</v>
      </c>
      <c r="D15853" s="1" t="s">
        <v>211</v>
      </c>
      <c r="E15853" s="1" t="s">
        <v>11976</v>
      </c>
      <c r="F15853" s="1" t="s">
        <v>302</v>
      </c>
      <c r="G15853" s="1" t="s">
        <v>17</v>
      </c>
      <c r="H15853" s="1">
        <v>45.0</v>
      </c>
      <c r="I15853" s="3">
        <v>44216.375</v>
      </c>
      <c r="J15853" s="1">
        <v>6.62194797577026</v>
      </c>
      <c r="K15853" s="1" t="s">
        <v>218</v>
      </c>
      <c r="M15853" s="3">
        <v>44216.74162806713</v>
      </c>
    </row>
    <row r="15854">
      <c r="A15854" s="1">
        <v>15852.0</v>
      </c>
      <c r="B15854" s="1" t="s">
        <v>24650</v>
      </c>
      <c r="C15854" s="1" t="s">
        <v>26837</v>
      </c>
      <c r="D15854" s="1" t="s">
        <v>17008</v>
      </c>
      <c r="E15854" s="1" t="s">
        <v>26838</v>
      </c>
      <c r="F15854" s="1" t="s">
        <v>24653</v>
      </c>
      <c r="G15854" s="1" t="s">
        <v>89</v>
      </c>
      <c r="H15854" s="1">
        <v>45.0</v>
      </c>
      <c r="I15854" s="3">
        <v>44246.445857858795</v>
      </c>
      <c r="J15854" s="1">
        <v>3.26330443429229</v>
      </c>
      <c r="K15854" s="1" t="s">
        <v>46</v>
      </c>
      <c r="L15854" s="1" t="s">
        <v>558</v>
      </c>
      <c r="M15854" s="3">
        <v>44246.47966859954</v>
      </c>
    </row>
    <row r="15855">
      <c r="A15855" s="1">
        <v>15853.0</v>
      </c>
      <c r="B15855" s="1" t="s">
        <v>303</v>
      </c>
      <c r="C15855" s="1" t="s">
        <v>26839</v>
      </c>
      <c r="D15855" s="1" t="s">
        <v>305</v>
      </c>
      <c r="E15855" s="1" t="s">
        <v>306</v>
      </c>
      <c r="F15855" s="1" t="s">
        <v>307</v>
      </c>
      <c r="G15855" s="1" t="s">
        <v>17</v>
      </c>
      <c r="H15855" s="1">
        <v>45.0</v>
      </c>
      <c r="I15855" s="3">
        <v>44023.229166666664</v>
      </c>
      <c r="J15855" s="1">
        <v>2.34965324877752</v>
      </c>
      <c r="K15855" s="1" t="s">
        <v>24</v>
      </c>
      <c r="M15855" s="3">
        <v>44023.26023829861</v>
      </c>
    </row>
    <row r="15856">
      <c r="A15856" s="1">
        <v>15854.0</v>
      </c>
      <c r="B15856" s="1" t="s">
        <v>5555</v>
      </c>
      <c r="C15856" s="1" t="s">
        <v>26840</v>
      </c>
      <c r="D15856" s="1" t="s">
        <v>11332</v>
      </c>
      <c r="E15856" s="1" t="s">
        <v>26841</v>
      </c>
      <c r="F15856" s="1" t="s">
        <v>5559</v>
      </c>
      <c r="G15856" s="1" t="s">
        <v>39</v>
      </c>
      <c r="H15856" s="1">
        <v>45.0</v>
      </c>
      <c r="I15856" s="3">
        <v>43783.541666666664</v>
      </c>
      <c r="J15856" s="1">
        <v>5.14354452730657</v>
      </c>
      <c r="K15856" s="1" t="s">
        <v>24</v>
      </c>
      <c r="M15856" s="3">
        <v>43783.578527604164</v>
      </c>
    </row>
    <row r="15857">
      <c r="A15857" s="1">
        <v>15855.0</v>
      </c>
      <c r="B15857" s="1" t="s">
        <v>25334</v>
      </c>
      <c r="C15857" s="1" t="s">
        <v>26842</v>
      </c>
      <c r="D15857" s="1" t="s">
        <v>25336</v>
      </c>
      <c r="E15857" s="1" t="s">
        <v>26843</v>
      </c>
      <c r="F15857" s="1" t="s">
        <v>25338</v>
      </c>
      <c r="G15857" s="1" t="s">
        <v>39</v>
      </c>
      <c r="H15857" s="1">
        <v>45.0</v>
      </c>
      <c r="I15857" s="3">
        <v>44030.25069444445</v>
      </c>
      <c r="J15857" s="1">
        <v>0.0</v>
      </c>
      <c r="K15857" s="1" t="s">
        <v>511</v>
      </c>
      <c r="L15857" s="1" t="s">
        <v>3017</v>
      </c>
      <c r="M15857" s="3">
        <v>44030.24916980324</v>
      </c>
    </row>
    <row r="15858">
      <c r="A15858" s="1">
        <v>15856.0</v>
      </c>
      <c r="B15858" s="1" t="s">
        <v>251</v>
      </c>
      <c r="C15858" s="1" t="s">
        <v>26844</v>
      </c>
      <c r="D15858" s="1" t="s">
        <v>2901</v>
      </c>
      <c r="E15858" s="1" t="s">
        <v>254</v>
      </c>
      <c r="F15858" s="1" t="s">
        <v>255</v>
      </c>
      <c r="G15858" s="1" t="s">
        <v>17</v>
      </c>
      <c r="H15858" s="1">
        <v>45.0</v>
      </c>
      <c r="I15858" s="3">
        <v>43856.40625</v>
      </c>
      <c r="J15858" s="1">
        <v>0.969365846038437</v>
      </c>
      <c r="K15858" s="1" t="s">
        <v>218</v>
      </c>
      <c r="M15858" s="3">
        <v>43856.4785206713</v>
      </c>
    </row>
    <row r="15859">
      <c r="A15859" s="1">
        <v>15857.0</v>
      </c>
      <c r="B15859" s="1" t="s">
        <v>298</v>
      </c>
      <c r="C15859" s="1" t="s">
        <v>26845</v>
      </c>
      <c r="D15859" s="1" t="s">
        <v>211</v>
      </c>
      <c r="E15859" s="1" t="s">
        <v>10963</v>
      </c>
      <c r="F15859" s="1" t="s">
        <v>302</v>
      </c>
      <c r="G15859" s="1" t="s">
        <v>35</v>
      </c>
      <c r="H15859" s="1">
        <v>45.0</v>
      </c>
      <c r="I15859" s="3">
        <v>44172.375</v>
      </c>
      <c r="J15859" s="1">
        <v>3.89320730602485</v>
      </c>
      <c r="K15859" s="1" t="s">
        <v>218</v>
      </c>
      <c r="M15859" s="3">
        <v>44172.4822028125</v>
      </c>
    </row>
    <row r="15860">
      <c r="A15860" s="1">
        <v>15858.0</v>
      </c>
      <c r="B15860" s="1" t="s">
        <v>119</v>
      </c>
      <c r="C15860" s="1" t="s">
        <v>26846</v>
      </c>
      <c r="D15860" s="1" t="s">
        <v>49</v>
      </c>
      <c r="E15860" s="1" t="s">
        <v>26847</v>
      </c>
      <c r="F15860" s="1" t="s">
        <v>123</v>
      </c>
      <c r="G15860" s="1" t="s">
        <v>39</v>
      </c>
      <c r="H15860" s="1">
        <v>45.0</v>
      </c>
      <c r="I15860" s="3">
        <v>44052.625</v>
      </c>
      <c r="J15860" s="1">
        <v>3.2292988478777</v>
      </c>
      <c r="K15860" s="1" t="s">
        <v>18</v>
      </c>
      <c r="M15860" s="3">
        <v>44052.65985872685</v>
      </c>
    </row>
    <row r="15861">
      <c r="A15861" s="1">
        <v>15859.0</v>
      </c>
      <c r="B15861" s="1" t="s">
        <v>5228</v>
      </c>
      <c r="C15861" s="1" t="s">
        <v>26848</v>
      </c>
      <c r="D15861" s="1" t="s">
        <v>723</v>
      </c>
      <c r="E15861" s="1" t="s">
        <v>26849</v>
      </c>
      <c r="F15861" s="1" t="s">
        <v>5231</v>
      </c>
      <c r="G15861" s="1" t="s">
        <v>39</v>
      </c>
      <c r="H15861" s="1">
        <v>45.0</v>
      </c>
      <c r="I15861" s="3">
        <v>43727.666666666664</v>
      </c>
      <c r="J15861" s="1">
        <v>12.2451491389215</v>
      </c>
      <c r="K15861" s="1" t="s">
        <v>18</v>
      </c>
      <c r="M15861" s="3">
        <v>43727.71053841435</v>
      </c>
    </row>
    <row r="15862">
      <c r="A15862" s="1">
        <v>15860.0</v>
      </c>
      <c r="B15862" s="1" t="s">
        <v>501</v>
      </c>
      <c r="C15862" s="1" t="s">
        <v>26850</v>
      </c>
      <c r="D15862" s="1" t="s">
        <v>503</v>
      </c>
      <c r="E15862" s="1" t="s">
        <v>3720</v>
      </c>
      <c r="F15862" s="1" t="s">
        <v>505</v>
      </c>
      <c r="G15862" s="1" t="s">
        <v>17</v>
      </c>
      <c r="H15862" s="1">
        <v>45.0</v>
      </c>
      <c r="I15862" s="3">
        <v>43849.708333333336</v>
      </c>
      <c r="J15862" s="1">
        <v>0.259168618727865</v>
      </c>
      <c r="K15862" s="1" t="s">
        <v>18</v>
      </c>
      <c r="M15862" s="3">
        <v>43849.77427209491</v>
      </c>
    </row>
    <row r="15863">
      <c r="A15863" s="1">
        <v>15861.0</v>
      </c>
      <c r="B15863" s="1" t="s">
        <v>2405</v>
      </c>
      <c r="C15863" s="1" t="s">
        <v>26851</v>
      </c>
      <c r="D15863" s="1" t="s">
        <v>4772</v>
      </c>
      <c r="E15863" s="1" t="s">
        <v>26852</v>
      </c>
      <c r="F15863" s="1" t="s">
        <v>2408</v>
      </c>
      <c r="G15863" s="1" t="s">
        <v>39</v>
      </c>
      <c r="H15863" s="1">
        <v>45.0</v>
      </c>
      <c r="I15863" s="3">
        <v>44104.666666666664</v>
      </c>
      <c r="J15863" s="1">
        <v>0.245674930271955</v>
      </c>
      <c r="K15863" s="1" t="s">
        <v>166</v>
      </c>
      <c r="M15863" s="3">
        <v>44104.70298135417</v>
      </c>
    </row>
    <row r="15864">
      <c r="A15864" s="1">
        <v>15862.0</v>
      </c>
      <c r="B15864" s="1" t="s">
        <v>184</v>
      </c>
      <c r="C15864" s="1" t="s">
        <v>26853</v>
      </c>
      <c r="D15864" s="1" t="s">
        <v>148</v>
      </c>
      <c r="E15864" s="1" t="s">
        <v>186</v>
      </c>
      <c r="F15864" s="1" t="s">
        <v>187</v>
      </c>
      <c r="G15864" s="1" t="s">
        <v>17</v>
      </c>
      <c r="H15864" s="1">
        <v>45.0</v>
      </c>
      <c r="I15864" s="3">
        <v>43965.72986111111</v>
      </c>
      <c r="J15864" s="1">
        <v>2.31668129723062</v>
      </c>
      <c r="K15864" s="1" t="s">
        <v>24</v>
      </c>
      <c r="L15864" s="1" t="s">
        <v>188</v>
      </c>
      <c r="M15864" s="3">
        <v>43965.740246967594</v>
      </c>
    </row>
    <row r="15865">
      <c r="A15865" s="1">
        <v>15863.0</v>
      </c>
      <c r="B15865" s="1" t="s">
        <v>1993</v>
      </c>
      <c r="C15865" s="1" t="s">
        <v>26854</v>
      </c>
      <c r="D15865" s="1" t="s">
        <v>326</v>
      </c>
      <c r="E15865" s="1" t="s">
        <v>26855</v>
      </c>
      <c r="F15865" s="1" t="s">
        <v>1997</v>
      </c>
      <c r="G15865" s="1" t="s">
        <v>39</v>
      </c>
      <c r="H15865" s="1">
        <v>45.0</v>
      </c>
      <c r="I15865" s="3">
        <v>44168.583333333336</v>
      </c>
      <c r="J15865" s="1">
        <v>0.0</v>
      </c>
      <c r="K15865" s="1" t="s">
        <v>24</v>
      </c>
      <c r="M15865" s="3">
        <v>44168.62066806713</v>
      </c>
    </row>
    <row r="15866">
      <c r="A15866" s="1">
        <v>15864.0</v>
      </c>
      <c r="B15866" s="1" t="s">
        <v>1012</v>
      </c>
      <c r="C15866" s="1" t="s">
        <v>26856</v>
      </c>
      <c r="D15866" s="1" t="s">
        <v>1014</v>
      </c>
      <c r="E15866" s="1" t="s">
        <v>1573</v>
      </c>
      <c r="F15866" s="1" t="s">
        <v>1016</v>
      </c>
      <c r="G15866" s="1" t="s">
        <v>17</v>
      </c>
      <c r="H15866" s="1">
        <v>45.0</v>
      </c>
      <c r="I15866" s="3">
        <v>43886.541666666664</v>
      </c>
      <c r="J15866" s="1">
        <v>0.552209979304189</v>
      </c>
      <c r="K15866" s="1" t="s">
        <v>166</v>
      </c>
      <c r="M15866" s="3">
        <v>43887.30030633102</v>
      </c>
    </row>
    <row r="15867">
      <c r="A15867" s="1">
        <v>15865.0</v>
      </c>
      <c r="B15867" s="1" t="s">
        <v>1126</v>
      </c>
      <c r="C15867" s="1" t="s">
        <v>26857</v>
      </c>
      <c r="D15867" s="1" t="s">
        <v>5784</v>
      </c>
      <c r="E15867" s="1" t="s">
        <v>26858</v>
      </c>
      <c r="F15867" s="1" t="s">
        <v>1130</v>
      </c>
      <c r="G15867" s="1" t="s">
        <v>89</v>
      </c>
      <c r="H15867" s="1">
        <v>45.0</v>
      </c>
      <c r="I15867" s="3">
        <v>44142.715029907406</v>
      </c>
      <c r="J15867" s="1">
        <v>1.74815689509487</v>
      </c>
      <c r="K15867" s="1" t="s">
        <v>24</v>
      </c>
      <c r="M15867" s="3">
        <v>44142.753328287035</v>
      </c>
    </row>
    <row r="15868">
      <c r="A15868" s="1">
        <v>15866.0</v>
      </c>
      <c r="B15868" s="1" t="s">
        <v>124</v>
      </c>
      <c r="C15868" s="1" t="s">
        <v>26859</v>
      </c>
      <c r="D15868" s="1" t="s">
        <v>126</v>
      </c>
      <c r="E15868" s="1" t="s">
        <v>5370</v>
      </c>
      <c r="F15868" s="1" t="s">
        <v>128</v>
      </c>
      <c r="G15868" s="1" t="s">
        <v>35</v>
      </c>
      <c r="H15868" s="1">
        <v>45.0</v>
      </c>
      <c r="I15868" s="3">
        <v>44200.4375</v>
      </c>
      <c r="J15868" s="1">
        <v>0.0297982734154274</v>
      </c>
      <c r="K15868" s="1" t="s">
        <v>62</v>
      </c>
      <c r="M15868" s="3">
        <v>44200.46452314815</v>
      </c>
    </row>
    <row r="15869">
      <c r="A15869" s="1">
        <v>15867.0</v>
      </c>
      <c r="B15869" s="1" t="s">
        <v>57</v>
      </c>
      <c r="C15869" s="1" t="s">
        <v>26860</v>
      </c>
      <c r="D15869" s="1" t="s">
        <v>59</v>
      </c>
      <c r="E15869" s="1" t="s">
        <v>60</v>
      </c>
      <c r="F15869" s="1" t="s">
        <v>61</v>
      </c>
      <c r="G15869" s="1" t="s">
        <v>17</v>
      </c>
      <c r="H15869" s="1">
        <v>45.0</v>
      </c>
      <c r="I15869" s="3">
        <v>43882.25</v>
      </c>
      <c r="J15869" s="1">
        <v>0.64648048720079</v>
      </c>
      <c r="K15869" s="1" t="s">
        <v>62</v>
      </c>
      <c r="M15869" s="3">
        <v>43882.287215648146</v>
      </c>
    </row>
    <row r="15870">
      <c r="A15870" s="1">
        <v>15868.0</v>
      </c>
      <c r="B15870" s="1" t="s">
        <v>2100</v>
      </c>
      <c r="C15870" s="1" t="s">
        <v>26861</v>
      </c>
      <c r="D15870" s="1" t="s">
        <v>4175</v>
      </c>
      <c r="E15870" s="1" t="s">
        <v>26862</v>
      </c>
      <c r="F15870" s="1" t="s">
        <v>2103</v>
      </c>
      <c r="G15870" s="1" t="s">
        <v>39</v>
      </c>
      <c r="H15870" s="1">
        <v>45.0</v>
      </c>
      <c r="I15870" s="3">
        <v>43900.604166666664</v>
      </c>
      <c r="J15870" s="1">
        <v>2.65105126334881</v>
      </c>
      <c r="K15870" s="1" t="s">
        <v>18</v>
      </c>
      <c r="M15870" s="3">
        <v>43900.64265634259</v>
      </c>
    </row>
    <row r="15871">
      <c r="A15871" s="1">
        <v>15869.0</v>
      </c>
      <c r="B15871" s="1" t="s">
        <v>1560</v>
      </c>
      <c r="C15871" s="1" t="s">
        <v>26863</v>
      </c>
      <c r="D15871" s="1" t="s">
        <v>8297</v>
      </c>
      <c r="E15871" s="1" t="s">
        <v>26864</v>
      </c>
      <c r="F15871" s="1" t="s">
        <v>1564</v>
      </c>
      <c r="G15871" s="1" t="s">
        <v>89</v>
      </c>
      <c r="H15871" s="1">
        <v>45.0</v>
      </c>
      <c r="I15871" s="3">
        <v>44252.67495729167</v>
      </c>
      <c r="J15871" s="1">
        <v>6.00142080509788</v>
      </c>
      <c r="K15871" s="1" t="s">
        <v>1376</v>
      </c>
      <c r="L15871" s="1" t="s">
        <v>1565</v>
      </c>
      <c r="M15871" s="3">
        <v>44252.69036677083</v>
      </c>
    </row>
    <row r="15872">
      <c r="A15872" s="1">
        <v>15870.0</v>
      </c>
      <c r="B15872" s="1" t="s">
        <v>10283</v>
      </c>
      <c r="C15872" s="1" t="s">
        <v>26865</v>
      </c>
      <c r="D15872" s="1" t="s">
        <v>10285</v>
      </c>
      <c r="E15872" s="1" t="s">
        <v>26866</v>
      </c>
      <c r="F15872" s="1" t="s">
        <v>10287</v>
      </c>
      <c r="G15872" s="1" t="s">
        <v>39</v>
      </c>
      <c r="H15872" s="1">
        <v>45.0</v>
      </c>
      <c r="I15872" s="3">
        <v>44229.3125</v>
      </c>
      <c r="J15872" s="1">
        <v>3.32592111981576</v>
      </c>
      <c r="K15872" s="1" t="s">
        <v>5146</v>
      </c>
      <c r="L15872" s="1" t="s">
        <v>3250</v>
      </c>
      <c r="M15872" s="3">
        <v>44229.350950914355</v>
      </c>
    </row>
    <row r="15873">
      <c r="A15873" s="1">
        <v>15871.0</v>
      </c>
      <c r="B15873" s="1" t="s">
        <v>4873</v>
      </c>
      <c r="C15873" s="1" t="s">
        <v>26867</v>
      </c>
      <c r="D15873" s="1" t="s">
        <v>1988</v>
      </c>
      <c r="E15873" s="1" t="s">
        <v>26868</v>
      </c>
      <c r="F15873" s="1" t="s">
        <v>4877</v>
      </c>
      <c r="G15873" s="1" t="s">
        <v>89</v>
      </c>
      <c r="H15873" s="1">
        <v>45.0</v>
      </c>
      <c r="I15873" s="3">
        <v>43907.63677798611</v>
      </c>
      <c r="J15873" s="1">
        <v>1.1349341013451</v>
      </c>
      <c r="K15873" s="1" t="s">
        <v>18</v>
      </c>
      <c r="M15873" s="3">
        <v>43907.647082233794</v>
      </c>
    </row>
    <row r="15874">
      <c r="A15874" s="1">
        <v>15872.0</v>
      </c>
      <c r="B15874" s="1" t="s">
        <v>853</v>
      </c>
      <c r="C15874" s="1" t="s">
        <v>26869</v>
      </c>
      <c r="D15874" s="1" t="s">
        <v>1806</v>
      </c>
      <c r="E15874" s="1" t="s">
        <v>10786</v>
      </c>
      <c r="F15874" s="1" t="s">
        <v>856</v>
      </c>
      <c r="G15874" s="1" t="s">
        <v>35</v>
      </c>
      <c r="H15874" s="1">
        <v>45.0</v>
      </c>
      <c r="I15874" s="3">
        <v>44201.541666666664</v>
      </c>
      <c r="J15874" s="1">
        <v>2.30777643486205</v>
      </c>
      <c r="K15874" s="1" t="s">
        <v>18</v>
      </c>
      <c r="M15874" s="3">
        <v>44201.575630625</v>
      </c>
    </row>
    <row r="15875">
      <c r="A15875" s="1">
        <v>15873.0</v>
      </c>
      <c r="B15875" s="1" t="s">
        <v>5239</v>
      </c>
      <c r="C15875" s="1" t="s">
        <v>26870</v>
      </c>
      <c r="D15875" s="1" t="s">
        <v>869</v>
      </c>
      <c r="E15875" s="1" t="s">
        <v>26871</v>
      </c>
      <c r="F15875" s="1" t="s">
        <v>5243</v>
      </c>
      <c r="G15875" s="1" t="s">
        <v>39</v>
      </c>
      <c r="H15875" s="1">
        <v>45.0</v>
      </c>
      <c r="I15875" s="3">
        <v>44186.635416666664</v>
      </c>
      <c r="J15875" s="1">
        <v>4.00406552693364</v>
      </c>
      <c r="K15875" s="1" t="s">
        <v>511</v>
      </c>
      <c r="L15875" s="1" t="s">
        <v>5244</v>
      </c>
      <c r="M15875" s="3">
        <v>44186.67673982639</v>
      </c>
    </row>
    <row r="15876">
      <c r="A15876" s="1">
        <v>15874.0</v>
      </c>
      <c r="B15876" s="1" t="s">
        <v>1690</v>
      </c>
      <c r="C15876" s="1" t="s">
        <v>26872</v>
      </c>
      <c r="D15876" s="1" t="s">
        <v>1692</v>
      </c>
      <c r="E15876" s="1" t="s">
        <v>1693</v>
      </c>
      <c r="F15876" s="1" t="s">
        <v>1694</v>
      </c>
      <c r="G15876" s="1" t="s">
        <v>17</v>
      </c>
      <c r="H15876" s="1">
        <v>45.0</v>
      </c>
      <c r="I15876" s="3">
        <v>43769.708333333336</v>
      </c>
      <c r="J15876" s="1">
        <v>2.48613804606132</v>
      </c>
      <c r="K15876" s="1" t="s">
        <v>56</v>
      </c>
      <c r="M15876" s="3">
        <v>43769.760485150466</v>
      </c>
    </row>
    <row r="15877">
      <c r="A15877" s="1">
        <v>15875.0</v>
      </c>
      <c r="B15877" s="1" t="s">
        <v>119</v>
      </c>
      <c r="C15877" s="1" t="s">
        <v>26873</v>
      </c>
      <c r="D15877" s="1" t="s">
        <v>2521</v>
      </c>
      <c r="E15877" s="1" t="s">
        <v>26874</v>
      </c>
      <c r="F15877" s="1" t="s">
        <v>123</v>
      </c>
      <c r="G15877" s="1" t="s">
        <v>39</v>
      </c>
      <c r="H15877" s="1">
        <v>45.0</v>
      </c>
      <c r="I15877" s="3">
        <v>43847.260416666664</v>
      </c>
      <c r="J15877" s="1">
        <v>3.75394196212873</v>
      </c>
      <c r="K15877" s="1" t="s">
        <v>18</v>
      </c>
      <c r="M15877" s="3">
        <v>43847.29494890046</v>
      </c>
    </row>
    <row r="15878">
      <c r="A15878" s="1">
        <v>15876.0</v>
      </c>
      <c r="B15878" s="1" t="s">
        <v>796</v>
      </c>
      <c r="C15878" s="1" t="s">
        <v>26875</v>
      </c>
      <c r="D15878" s="1" t="s">
        <v>182</v>
      </c>
      <c r="E15878" s="1" t="s">
        <v>26876</v>
      </c>
      <c r="F15878" s="1" t="s">
        <v>799</v>
      </c>
      <c r="G15878" s="1" t="s">
        <v>39</v>
      </c>
      <c r="H15878" s="1">
        <v>45.0</v>
      </c>
      <c r="I15878" s="3">
        <v>44022.697916666664</v>
      </c>
      <c r="J15878" s="1">
        <v>0.0</v>
      </c>
      <c r="K15878" s="1" t="s">
        <v>18</v>
      </c>
      <c r="L15878" s="1" t="s">
        <v>1883</v>
      </c>
      <c r="M15878" s="3">
        <v>44022.74321519676</v>
      </c>
    </row>
    <row r="15879">
      <c r="A15879" s="1">
        <v>15877.0</v>
      </c>
      <c r="B15879" s="1" t="s">
        <v>480</v>
      </c>
      <c r="C15879" s="1" t="s">
        <v>26877</v>
      </c>
      <c r="D15879" s="1" t="s">
        <v>661</v>
      </c>
      <c r="E15879" s="1" t="s">
        <v>6198</v>
      </c>
      <c r="F15879" s="1" t="s">
        <v>484</v>
      </c>
      <c r="G15879" s="1" t="s">
        <v>35</v>
      </c>
      <c r="H15879" s="1">
        <v>45.0</v>
      </c>
      <c r="I15879" s="3">
        <v>43566.416666666664</v>
      </c>
      <c r="J15879" s="1">
        <v>0.407752258413814</v>
      </c>
      <c r="K15879" s="1" t="s">
        <v>24</v>
      </c>
      <c r="M15879" s="3">
        <v>43566.44220466435</v>
      </c>
    </row>
    <row r="15880">
      <c r="A15880" s="1">
        <v>15878.0</v>
      </c>
      <c r="B15880" s="1" t="s">
        <v>742</v>
      </c>
      <c r="C15880" s="1" t="s">
        <v>26878</v>
      </c>
      <c r="D15880" s="1" t="s">
        <v>744</v>
      </c>
      <c r="E15880" s="1" t="s">
        <v>745</v>
      </c>
      <c r="F15880" s="1" t="s">
        <v>746</v>
      </c>
      <c r="G15880" s="1" t="s">
        <v>35</v>
      </c>
      <c r="H15880" s="1">
        <v>45.0</v>
      </c>
      <c r="I15880" s="3">
        <v>44181.270833333336</v>
      </c>
      <c r="J15880" s="1">
        <v>2.36620551799614</v>
      </c>
      <c r="K15880" s="1" t="s">
        <v>24</v>
      </c>
      <c r="L15880" s="1" t="s">
        <v>747</v>
      </c>
      <c r="M15880" s="3">
        <v>44181.30682993055</v>
      </c>
    </row>
    <row r="15881">
      <c r="A15881" s="1">
        <v>15879.0</v>
      </c>
      <c r="B15881" s="1" t="s">
        <v>196</v>
      </c>
      <c r="C15881" s="1" t="s">
        <v>26879</v>
      </c>
      <c r="D15881" s="1" t="s">
        <v>198</v>
      </c>
      <c r="E15881" s="1" t="s">
        <v>1535</v>
      </c>
      <c r="F15881" s="1" t="s">
        <v>200</v>
      </c>
      <c r="G15881" s="1" t="s">
        <v>17</v>
      </c>
      <c r="H15881" s="1">
        <v>45.0</v>
      </c>
      <c r="I15881" s="3">
        <v>44195.229166666664</v>
      </c>
      <c r="J15881" s="1">
        <v>2.95637693635257</v>
      </c>
      <c r="K15881" s="1" t="s">
        <v>24</v>
      </c>
      <c r="M15881" s="3">
        <v>44195.28720672453</v>
      </c>
    </row>
    <row r="15882">
      <c r="A15882" s="1">
        <v>15880.0</v>
      </c>
      <c r="B15882" s="1" t="s">
        <v>862</v>
      </c>
      <c r="C15882" s="1" t="s">
        <v>26880</v>
      </c>
      <c r="D15882" s="1" t="s">
        <v>26881</v>
      </c>
      <c r="E15882" s="1" t="s">
        <v>865</v>
      </c>
      <c r="F15882" s="1" t="s">
        <v>866</v>
      </c>
      <c r="G15882" s="1" t="s">
        <v>17</v>
      </c>
      <c r="H15882" s="1">
        <v>45.0</v>
      </c>
      <c r="I15882" s="3">
        <v>43695.625</v>
      </c>
      <c r="J15882" s="1">
        <v>0.726275680751844</v>
      </c>
      <c r="K15882" s="1" t="s">
        <v>166</v>
      </c>
      <c r="M15882" s="3">
        <v>43695.65835287037</v>
      </c>
    </row>
    <row r="15883">
      <c r="A15883" s="1">
        <v>15881.0</v>
      </c>
      <c r="B15883" s="1" t="s">
        <v>620</v>
      </c>
      <c r="C15883" s="1" t="s">
        <v>26882</v>
      </c>
      <c r="D15883" s="1" t="s">
        <v>121</v>
      </c>
      <c r="E15883" s="1" t="s">
        <v>26883</v>
      </c>
      <c r="F15883" s="1" t="s">
        <v>623</v>
      </c>
      <c r="G15883" s="1" t="s">
        <v>39</v>
      </c>
      <c r="H15883" s="1">
        <v>45.0</v>
      </c>
      <c r="I15883" s="3">
        <v>43876.75</v>
      </c>
      <c r="J15883" s="1">
        <v>1.69617640509609</v>
      </c>
      <c r="K15883" s="1" t="s">
        <v>18</v>
      </c>
      <c r="M15883" s="3">
        <v>43876.77695375</v>
      </c>
    </row>
    <row r="15884">
      <c r="A15884" s="1">
        <v>15882.0</v>
      </c>
      <c r="B15884" s="1" t="s">
        <v>298</v>
      </c>
      <c r="C15884" s="1" t="s">
        <v>26884</v>
      </c>
      <c r="D15884" s="1" t="s">
        <v>19582</v>
      </c>
      <c r="E15884" s="1" t="s">
        <v>19583</v>
      </c>
      <c r="F15884" s="1" t="s">
        <v>302</v>
      </c>
      <c r="G15884" s="1" t="s">
        <v>35</v>
      </c>
      <c r="H15884" s="1">
        <v>45.0</v>
      </c>
      <c r="I15884" s="3">
        <v>43893.5</v>
      </c>
      <c r="J15884" s="1">
        <v>10.7111639976563</v>
      </c>
      <c r="K15884" s="1" t="s">
        <v>218</v>
      </c>
      <c r="M15884" s="3">
        <v>43893.53519974537</v>
      </c>
    </row>
    <row r="15885">
      <c r="A15885" s="1">
        <v>15883.0</v>
      </c>
      <c r="B15885" s="1" t="s">
        <v>6708</v>
      </c>
      <c r="C15885" s="1" t="s">
        <v>26885</v>
      </c>
      <c r="D15885" s="1" t="s">
        <v>1461</v>
      </c>
      <c r="E15885" s="1" t="s">
        <v>6710</v>
      </c>
      <c r="F15885" s="1" t="s">
        <v>6711</v>
      </c>
      <c r="G15885" s="1" t="s">
        <v>17</v>
      </c>
      <c r="H15885" s="1">
        <v>45.0</v>
      </c>
      <c r="I15885" s="3">
        <v>43867.208333333336</v>
      </c>
      <c r="J15885" s="1">
        <v>3.28467430618494</v>
      </c>
      <c r="K15885" s="1" t="s">
        <v>18</v>
      </c>
      <c r="M15885" s="3">
        <v>43867.24993534722</v>
      </c>
    </row>
    <row r="15886">
      <c r="A15886" s="1">
        <v>15884.0</v>
      </c>
      <c r="B15886" s="1" t="s">
        <v>1315</v>
      </c>
      <c r="C15886" s="1" t="s">
        <v>26886</v>
      </c>
      <c r="D15886" s="1" t="s">
        <v>411</v>
      </c>
      <c r="E15886" s="1" t="s">
        <v>7975</v>
      </c>
      <c r="F15886" s="1" t="s">
        <v>1319</v>
      </c>
      <c r="G15886" s="1" t="s">
        <v>17</v>
      </c>
      <c r="H15886" s="1">
        <v>45.0</v>
      </c>
      <c r="I15886" s="3">
        <v>43828.333333333336</v>
      </c>
      <c r="J15886" s="1">
        <v>0.186326641287182</v>
      </c>
      <c r="K15886" s="1" t="s">
        <v>18</v>
      </c>
      <c r="M15886" s="3">
        <v>43828.36856633102</v>
      </c>
    </row>
    <row r="15887">
      <c r="A15887" s="1">
        <v>15885.0</v>
      </c>
      <c r="B15887" s="1" t="s">
        <v>1061</v>
      </c>
      <c r="C15887" s="1" t="s">
        <v>26887</v>
      </c>
      <c r="D15887" s="1" t="s">
        <v>6852</v>
      </c>
      <c r="E15887" s="1" t="s">
        <v>26888</v>
      </c>
      <c r="F15887" s="1" t="s">
        <v>1064</v>
      </c>
      <c r="G15887" s="1" t="s">
        <v>89</v>
      </c>
      <c r="H15887" s="1">
        <v>45.0</v>
      </c>
      <c r="I15887" s="3">
        <v>43999.75681407408</v>
      </c>
      <c r="J15887" s="1">
        <v>0.621882900244392</v>
      </c>
      <c r="K15887" s="1" t="s">
        <v>24</v>
      </c>
      <c r="M15887" s="3">
        <v>43999.76919759259</v>
      </c>
    </row>
    <row r="15888">
      <c r="A15888" s="1">
        <v>15886.0</v>
      </c>
      <c r="B15888" s="1" t="s">
        <v>14129</v>
      </c>
      <c r="C15888" s="1" t="s">
        <v>26889</v>
      </c>
      <c r="D15888" s="1" t="s">
        <v>65</v>
      </c>
      <c r="E15888" s="1" t="s">
        <v>14131</v>
      </c>
      <c r="F15888" s="1" t="s">
        <v>14132</v>
      </c>
      <c r="G15888" s="1" t="s">
        <v>17</v>
      </c>
      <c r="H15888" s="1">
        <v>45.0</v>
      </c>
      <c r="I15888" s="3">
        <v>44153.270833333336</v>
      </c>
      <c r="J15888" s="1">
        <v>1.37005414567478</v>
      </c>
      <c r="K15888" s="1" t="s">
        <v>24</v>
      </c>
      <c r="L15888" s="1" t="s">
        <v>882</v>
      </c>
      <c r="M15888" s="3">
        <v>44153.33306013889</v>
      </c>
    </row>
    <row r="15889">
      <c r="A15889" s="1">
        <v>15887.0</v>
      </c>
      <c r="B15889" s="1" t="s">
        <v>2944</v>
      </c>
      <c r="C15889" s="1" t="s">
        <v>26890</v>
      </c>
      <c r="D15889" s="1" t="s">
        <v>818</v>
      </c>
      <c r="E15889" s="1" t="s">
        <v>19572</v>
      </c>
      <c r="F15889" s="1" t="s">
        <v>2947</v>
      </c>
      <c r="G15889" s="1" t="s">
        <v>17</v>
      </c>
      <c r="H15889" s="1">
        <v>45.0</v>
      </c>
      <c r="I15889" s="3">
        <v>44124.197916666664</v>
      </c>
      <c r="J15889" s="1">
        <v>9.18133505555782</v>
      </c>
      <c r="K15889" s="1" t="s">
        <v>18</v>
      </c>
      <c r="L15889" s="1" t="s">
        <v>1047</v>
      </c>
      <c r="M15889" s="3">
        <v>44124.21884837963</v>
      </c>
    </row>
    <row r="15890">
      <c r="A15890" s="1">
        <v>15888.0</v>
      </c>
      <c r="B15890" s="1" t="s">
        <v>303</v>
      </c>
      <c r="C15890" s="1" t="s">
        <v>26891</v>
      </c>
      <c r="D15890" s="1" t="s">
        <v>305</v>
      </c>
      <c r="E15890" s="1" t="s">
        <v>2594</v>
      </c>
      <c r="F15890" s="1" t="s">
        <v>307</v>
      </c>
      <c r="G15890" s="1" t="s">
        <v>17</v>
      </c>
      <c r="H15890" s="1">
        <v>45.0</v>
      </c>
      <c r="I15890" s="3">
        <v>43917.791666666664</v>
      </c>
      <c r="J15890" s="1">
        <v>1.76405956930899</v>
      </c>
      <c r="K15890" s="1" t="s">
        <v>24</v>
      </c>
      <c r="M15890" s="3">
        <v>43917.81991395833</v>
      </c>
    </row>
    <row r="15891">
      <c r="A15891" s="1">
        <v>15889.0</v>
      </c>
      <c r="B15891" s="1" t="s">
        <v>655</v>
      </c>
      <c r="C15891" s="1" t="s">
        <v>26892</v>
      </c>
      <c r="D15891" s="1" t="s">
        <v>657</v>
      </c>
      <c r="E15891" s="1" t="s">
        <v>3433</v>
      </c>
      <c r="F15891" s="1" t="s">
        <v>659</v>
      </c>
      <c r="G15891" s="1" t="s">
        <v>35</v>
      </c>
      <c r="H15891" s="1">
        <v>45.0</v>
      </c>
      <c r="I15891" s="3">
        <v>43608.458333333336</v>
      </c>
      <c r="J15891" s="1">
        <v>0.444634124221696</v>
      </c>
      <c r="K15891" s="1" t="s">
        <v>18</v>
      </c>
      <c r="M15891" s="3">
        <v>43608.44577439815</v>
      </c>
    </row>
    <row r="15892">
      <c r="A15892" s="1">
        <v>15890.0</v>
      </c>
      <c r="B15892" s="1" t="s">
        <v>1081</v>
      </c>
      <c r="C15892" s="1" t="s">
        <v>26893</v>
      </c>
      <c r="D15892" s="1" t="s">
        <v>326</v>
      </c>
      <c r="E15892" s="1" t="s">
        <v>1868</v>
      </c>
      <c r="F15892" s="1" t="s">
        <v>1084</v>
      </c>
      <c r="G15892" s="1" t="s">
        <v>17</v>
      </c>
      <c r="H15892" s="1">
        <v>45.0</v>
      </c>
      <c r="I15892" s="3">
        <v>44165.666666666664</v>
      </c>
      <c r="J15892" s="1">
        <v>4.82785334807521</v>
      </c>
      <c r="K15892" s="1" t="s">
        <v>24</v>
      </c>
      <c r="L15892" s="1" t="s">
        <v>135</v>
      </c>
      <c r="M15892" s="3">
        <v>44165.7031356713</v>
      </c>
    </row>
    <row r="15893">
      <c r="A15893" s="1">
        <v>15891.0</v>
      </c>
      <c r="B15893" s="1" t="s">
        <v>1825</v>
      </c>
      <c r="C15893" s="1" t="s">
        <v>26894</v>
      </c>
      <c r="D15893" s="1" t="s">
        <v>5435</v>
      </c>
      <c r="E15893" s="1" t="s">
        <v>26895</v>
      </c>
      <c r="F15893" s="1" t="s">
        <v>1829</v>
      </c>
      <c r="G15893" s="1" t="s">
        <v>39</v>
      </c>
      <c r="H15893" s="1">
        <v>45.0</v>
      </c>
      <c r="I15893" s="3">
        <v>43764.208333333336</v>
      </c>
      <c r="J15893" s="1">
        <v>10.286488139173</v>
      </c>
      <c r="K15893" s="1" t="s">
        <v>24</v>
      </c>
      <c r="M15893" s="3">
        <v>43764.242804409725</v>
      </c>
    </row>
    <row r="15894">
      <c r="A15894" s="1">
        <v>15892.0</v>
      </c>
      <c r="B15894" s="1" t="s">
        <v>858</v>
      </c>
      <c r="C15894" s="1" t="s">
        <v>26896</v>
      </c>
      <c r="D15894" s="1" t="s">
        <v>5435</v>
      </c>
      <c r="E15894" s="1" t="s">
        <v>26897</v>
      </c>
      <c r="F15894" s="1" t="s">
        <v>861</v>
      </c>
      <c r="G15894" s="1" t="s">
        <v>89</v>
      </c>
      <c r="H15894" s="1">
        <v>45.0</v>
      </c>
      <c r="I15894" s="3">
        <v>43718.7102615625</v>
      </c>
      <c r="J15894" s="1">
        <v>2.24217892632676</v>
      </c>
      <c r="K15894" s="1" t="s">
        <v>24</v>
      </c>
      <c r="M15894" s="3">
        <v>43718.74250670139</v>
      </c>
    </row>
    <row r="15895">
      <c r="A15895" s="1">
        <v>15893.0</v>
      </c>
      <c r="B15895" s="1" t="s">
        <v>303</v>
      </c>
      <c r="C15895" s="1" t="s">
        <v>26898</v>
      </c>
      <c r="D15895" s="1" t="s">
        <v>305</v>
      </c>
      <c r="E15895" s="1" t="s">
        <v>1671</v>
      </c>
      <c r="F15895" s="1" t="s">
        <v>307</v>
      </c>
      <c r="G15895" s="1" t="s">
        <v>17</v>
      </c>
      <c r="H15895" s="1">
        <v>45.0</v>
      </c>
      <c r="I15895" s="3">
        <v>43922.229166666664</v>
      </c>
      <c r="J15895" s="1">
        <v>2.05005078482123</v>
      </c>
      <c r="K15895" s="1" t="s">
        <v>24</v>
      </c>
      <c r="M15895" s="3">
        <v>43922.26198072916</v>
      </c>
    </row>
    <row r="15896">
      <c r="A15896" s="1">
        <v>15894.0</v>
      </c>
      <c r="B15896" s="1" t="s">
        <v>30</v>
      </c>
      <c r="C15896" s="1" t="s">
        <v>26899</v>
      </c>
      <c r="D15896" s="1" t="s">
        <v>32</v>
      </c>
      <c r="E15896" s="1" t="s">
        <v>1649</v>
      </c>
      <c r="F15896" s="1" t="s">
        <v>34</v>
      </c>
      <c r="G15896" s="1" t="s">
        <v>17</v>
      </c>
      <c r="H15896" s="1">
        <v>45.0</v>
      </c>
      <c r="I15896" s="3">
        <v>44067.375</v>
      </c>
      <c r="J15896" s="1">
        <v>1.42559689061298</v>
      </c>
      <c r="K15896" s="1" t="s">
        <v>24</v>
      </c>
      <c r="M15896" s="3">
        <v>44067.41986403935</v>
      </c>
    </row>
    <row r="15897">
      <c r="A15897" s="1">
        <v>15895.0</v>
      </c>
      <c r="B15897" s="1" t="s">
        <v>303</v>
      </c>
      <c r="C15897" s="1" t="s">
        <v>26900</v>
      </c>
      <c r="D15897" s="1" t="s">
        <v>305</v>
      </c>
      <c r="E15897" s="1" t="s">
        <v>3101</v>
      </c>
      <c r="F15897" s="1" t="s">
        <v>307</v>
      </c>
      <c r="G15897" s="1" t="s">
        <v>17</v>
      </c>
      <c r="H15897" s="1">
        <v>45.0</v>
      </c>
      <c r="I15897" s="3">
        <v>44047.416666666664</v>
      </c>
      <c r="J15897" s="1">
        <v>0.973332320336918</v>
      </c>
      <c r="K15897" s="1" t="s">
        <v>24</v>
      </c>
      <c r="M15897" s="3">
        <v>44047.46081591435</v>
      </c>
    </row>
    <row r="15898">
      <c r="A15898" s="1">
        <v>15896.0</v>
      </c>
      <c r="B15898" s="1" t="s">
        <v>838</v>
      </c>
      <c r="C15898" s="1" t="s">
        <v>26901</v>
      </c>
      <c r="D15898" s="1" t="s">
        <v>5435</v>
      </c>
      <c r="E15898" s="1" t="s">
        <v>26902</v>
      </c>
      <c r="F15898" s="1" t="s">
        <v>842</v>
      </c>
      <c r="G15898" s="1" t="s">
        <v>39</v>
      </c>
      <c r="H15898" s="1">
        <v>45.0</v>
      </c>
      <c r="I15898" s="3">
        <v>43784.625</v>
      </c>
      <c r="J15898" s="1">
        <v>1.73982990828467</v>
      </c>
      <c r="K15898" s="1" t="s">
        <v>24</v>
      </c>
      <c r="M15898" s="3">
        <v>43784.661067256944</v>
      </c>
    </row>
    <row r="15899">
      <c r="A15899" s="1">
        <v>15897.0</v>
      </c>
      <c r="B15899" s="1" t="s">
        <v>308</v>
      </c>
      <c r="C15899" s="1" t="s">
        <v>26903</v>
      </c>
      <c r="D15899" s="1" t="s">
        <v>310</v>
      </c>
      <c r="E15899" s="1" t="s">
        <v>6114</v>
      </c>
      <c r="F15899" s="1" t="s">
        <v>312</v>
      </c>
      <c r="G15899" s="1" t="s">
        <v>17</v>
      </c>
      <c r="H15899" s="1">
        <v>45.0</v>
      </c>
      <c r="I15899" s="3">
        <v>44129.583333333336</v>
      </c>
      <c r="J15899" s="1">
        <v>2.28787817395481</v>
      </c>
      <c r="K15899" s="1" t="s">
        <v>24</v>
      </c>
      <c r="L15899" s="1" t="s">
        <v>96</v>
      </c>
      <c r="M15899" s="3">
        <v>44129.61179511574</v>
      </c>
    </row>
    <row r="15900">
      <c r="A15900" s="1">
        <v>15898.0</v>
      </c>
      <c r="B15900" s="1" t="s">
        <v>6913</v>
      </c>
      <c r="C15900" s="1" t="s">
        <v>26904</v>
      </c>
      <c r="D15900" s="1" t="s">
        <v>211</v>
      </c>
      <c r="E15900" s="1" t="s">
        <v>8261</v>
      </c>
      <c r="F15900" s="1" t="s">
        <v>6916</v>
      </c>
      <c r="G15900" s="1" t="s">
        <v>17</v>
      </c>
      <c r="H15900" s="1">
        <v>45.0</v>
      </c>
      <c r="I15900" s="3">
        <v>44225.333333333336</v>
      </c>
      <c r="J15900" s="1">
        <v>2.57835710241387</v>
      </c>
      <c r="K15900" s="1" t="s">
        <v>218</v>
      </c>
      <c r="L15900" s="1" t="s">
        <v>6917</v>
      </c>
      <c r="M15900" s="3">
        <v>44225.327652002314</v>
      </c>
    </row>
    <row r="15901">
      <c r="A15901" s="1">
        <v>15899.0</v>
      </c>
      <c r="B15901" s="1" t="s">
        <v>7335</v>
      </c>
      <c r="C15901" s="1" t="s">
        <v>26905</v>
      </c>
      <c r="D15901" s="1" t="s">
        <v>99</v>
      </c>
      <c r="E15901" s="1" t="s">
        <v>26906</v>
      </c>
      <c r="F15901" s="1" t="s">
        <v>7338</v>
      </c>
      <c r="G15901" s="1" t="s">
        <v>39</v>
      </c>
      <c r="H15901" s="1">
        <v>45.0</v>
      </c>
      <c r="I15901" s="3">
        <v>44130.416666666664</v>
      </c>
      <c r="J15901" s="1">
        <v>1.66811454389301</v>
      </c>
      <c r="K15901" s="1" t="s">
        <v>24</v>
      </c>
      <c r="L15901" s="1" t="s">
        <v>188</v>
      </c>
      <c r="M15901" s="3">
        <v>44130.44862732639</v>
      </c>
    </row>
    <row r="15902">
      <c r="A15902" s="1">
        <v>15900.0</v>
      </c>
      <c r="B15902" s="1" t="s">
        <v>239</v>
      </c>
      <c r="C15902" s="1" t="s">
        <v>26907</v>
      </c>
      <c r="D15902" s="1" t="s">
        <v>630</v>
      </c>
      <c r="E15902" s="1" t="s">
        <v>11287</v>
      </c>
      <c r="F15902" s="1" t="s">
        <v>243</v>
      </c>
      <c r="G15902" s="1" t="s">
        <v>35</v>
      </c>
      <c r="H15902" s="1">
        <v>45.0</v>
      </c>
      <c r="I15902" s="3">
        <v>43958.25</v>
      </c>
      <c r="J15902" s="1">
        <v>0.0</v>
      </c>
      <c r="K15902" s="1" t="s">
        <v>46</v>
      </c>
      <c r="M15902" s="3">
        <v>43958.357144131944</v>
      </c>
    </row>
    <row r="15903">
      <c r="A15903" s="1">
        <v>15901.0</v>
      </c>
      <c r="B15903" s="1" t="s">
        <v>319</v>
      </c>
      <c r="C15903" s="1" t="s">
        <v>26908</v>
      </c>
      <c r="D15903" s="1" t="s">
        <v>321</v>
      </c>
      <c r="E15903" s="1" t="s">
        <v>26909</v>
      </c>
      <c r="F15903" s="1" t="s">
        <v>323</v>
      </c>
      <c r="G15903" s="1" t="s">
        <v>39</v>
      </c>
      <c r="H15903" s="1">
        <v>45.0</v>
      </c>
      <c r="I15903" s="3">
        <v>44124.416666666664</v>
      </c>
      <c r="J15903" s="1">
        <v>0.0</v>
      </c>
      <c r="K15903" s="1" t="s">
        <v>24</v>
      </c>
      <c r="M15903" s="3">
        <v>44124.46561655093</v>
      </c>
    </row>
    <row r="15904">
      <c r="A15904" s="1">
        <v>15902.0</v>
      </c>
      <c r="B15904" s="1" t="s">
        <v>611</v>
      </c>
      <c r="C15904" s="1" t="s">
        <v>26910</v>
      </c>
      <c r="D15904" s="1" t="s">
        <v>613</v>
      </c>
      <c r="E15904" s="1" t="s">
        <v>614</v>
      </c>
      <c r="F15904" s="1" t="s">
        <v>615</v>
      </c>
      <c r="G15904" s="1" t="s">
        <v>17</v>
      </c>
      <c r="H15904" s="1">
        <v>45.0</v>
      </c>
      <c r="I15904" s="3">
        <v>44166.229166666664</v>
      </c>
      <c r="J15904" s="1">
        <v>2.90242433277063</v>
      </c>
      <c r="K15904" s="1" t="s">
        <v>616</v>
      </c>
      <c r="L15904" s="1" t="s">
        <v>617</v>
      </c>
      <c r="M15904" s="3">
        <v>44166.27465564815</v>
      </c>
    </row>
    <row r="15905">
      <c r="A15905" s="1">
        <v>15903.0</v>
      </c>
      <c r="B15905" s="1" t="s">
        <v>824</v>
      </c>
      <c r="C15905" s="1" t="s">
        <v>26911</v>
      </c>
      <c r="D15905" s="1" t="s">
        <v>2173</v>
      </c>
      <c r="E15905" s="1" t="s">
        <v>15049</v>
      </c>
      <c r="F15905" s="1" t="s">
        <v>827</v>
      </c>
      <c r="G15905" s="1" t="s">
        <v>17</v>
      </c>
      <c r="H15905" s="1">
        <v>45.0</v>
      </c>
      <c r="I15905" s="3">
        <v>43766.166666666664</v>
      </c>
      <c r="J15905" s="1">
        <v>1.55255713389026</v>
      </c>
      <c r="K15905" s="1" t="s">
        <v>18</v>
      </c>
      <c r="M15905" s="3">
        <v>43766.2339872338</v>
      </c>
    </row>
    <row r="15906">
      <c r="A15906" s="1">
        <v>15904.0</v>
      </c>
      <c r="B15906" s="1" t="s">
        <v>196</v>
      </c>
      <c r="C15906" s="1" t="s">
        <v>26912</v>
      </c>
      <c r="D15906" s="1" t="s">
        <v>198</v>
      </c>
      <c r="E15906" s="1" t="s">
        <v>5150</v>
      </c>
      <c r="F15906" s="1" t="s">
        <v>200</v>
      </c>
      <c r="G15906" s="1" t="s">
        <v>17</v>
      </c>
      <c r="H15906" s="1">
        <v>45.0</v>
      </c>
      <c r="I15906" s="3">
        <v>44250.25</v>
      </c>
      <c r="J15906" s="1">
        <v>2.95904629811485</v>
      </c>
      <c r="K15906" s="1" t="s">
        <v>24</v>
      </c>
      <c r="M15906" s="3">
        <v>44250.300974502316</v>
      </c>
    </row>
    <row r="15907">
      <c r="A15907" s="1">
        <v>15905.0</v>
      </c>
      <c r="B15907" s="1" t="s">
        <v>9573</v>
      </c>
      <c r="C15907" s="1" t="s">
        <v>26913</v>
      </c>
      <c r="D15907" s="1" t="s">
        <v>560</v>
      </c>
      <c r="E15907" s="1" t="s">
        <v>9575</v>
      </c>
      <c r="F15907" s="1" t="s">
        <v>9576</v>
      </c>
      <c r="G15907" s="1" t="s">
        <v>17</v>
      </c>
      <c r="H15907" s="1">
        <v>45.0</v>
      </c>
      <c r="I15907" s="3">
        <v>43788.583333333336</v>
      </c>
      <c r="J15907" s="1">
        <v>2.21061289080659</v>
      </c>
      <c r="K15907" s="1" t="s">
        <v>24</v>
      </c>
      <c r="M15907" s="3">
        <v>43788.66096054398</v>
      </c>
    </row>
    <row r="15908">
      <c r="A15908" s="1">
        <v>15906.0</v>
      </c>
      <c r="B15908" s="1" t="s">
        <v>6302</v>
      </c>
      <c r="C15908" s="1" t="s">
        <v>26914</v>
      </c>
      <c r="D15908" s="1" t="s">
        <v>211</v>
      </c>
      <c r="E15908" s="1" t="s">
        <v>26915</v>
      </c>
      <c r="F15908" s="1" t="s">
        <v>6305</v>
      </c>
      <c r="G15908" s="1" t="s">
        <v>39</v>
      </c>
      <c r="H15908" s="1">
        <v>45.0</v>
      </c>
      <c r="I15908" s="3">
        <v>44160.427083333336</v>
      </c>
      <c r="J15908" s="1">
        <v>4.16090161951952</v>
      </c>
      <c r="K15908" s="1" t="s">
        <v>218</v>
      </c>
      <c r="M15908" s="3">
        <v>44160.42264738426</v>
      </c>
    </row>
    <row r="15909">
      <c r="A15909" s="1">
        <v>15907.0</v>
      </c>
      <c r="B15909" s="1" t="s">
        <v>30</v>
      </c>
      <c r="C15909" s="1" t="s">
        <v>26916</v>
      </c>
      <c r="D15909" s="1" t="s">
        <v>116</v>
      </c>
      <c r="E15909" s="1" t="s">
        <v>5344</v>
      </c>
      <c r="F15909" s="1" t="s">
        <v>34</v>
      </c>
      <c r="G15909" s="1" t="s">
        <v>17</v>
      </c>
      <c r="H15909" s="1">
        <v>45.0</v>
      </c>
      <c r="I15909" s="3">
        <v>44012.4375</v>
      </c>
      <c r="J15909" s="1">
        <v>0.0</v>
      </c>
      <c r="K15909" s="1" t="s">
        <v>24</v>
      </c>
      <c r="M15909" s="3">
        <v>44012.59625614584</v>
      </c>
    </row>
    <row r="15910">
      <c r="A15910" s="1">
        <v>15908.0</v>
      </c>
      <c r="B15910" s="1" t="s">
        <v>7545</v>
      </c>
      <c r="C15910" s="1" t="s">
        <v>26917</v>
      </c>
      <c r="D15910" s="1" t="s">
        <v>42</v>
      </c>
      <c r="E15910" s="1" t="s">
        <v>26918</v>
      </c>
      <c r="F15910" s="1" t="s">
        <v>7548</v>
      </c>
      <c r="G15910" s="1" t="s">
        <v>89</v>
      </c>
      <c r="H15910" s="1">
        <v>45.0</v>
      </c>
      <c r="I15910" s="3">
        <v>44041.61369806713</v>
      </c>
      <c r="J15910" s="1">
        <v>2.11320928524494</v>
      </c>
      <c r="K15910" s="1" t="s">
        <v>46</v>
      </c>
      <c r="M15910" s="3">
        <v>44041.64016012732</v>
      </c>
    </row>
    <row r="15911">
      <c r="A15911" s="1">
        <v>15909.0</v>
      </c>
      <c r="B15911" s="1" t="s">
        <v>12</v>
      </c>
      <c r="C15911" s="1" t="s">
        <v>26919</v>
      </c>
      <c r="D15911" s="1" t="s">
        <v>6850</v>
      </c>
      <c r="E15911" s="1" t="s">
        <v>926</v>
      </c>
      <c r="F15911" s="1" t="s">
        <v>16</v>
      </c>
      <c r="G15911" s="1" t="s">
        <v>17</v>
      </c>
      <c r="H15911" s="1">
        <v>45.0</v>
      </c>
      <c r="I15911" s="3">
        <v>43851.291666666664</v>
      </c>
      <c r="J15911" s="1">
        <v>1.48367582787358</v>
      </c>
      <c r="K15911" s="1" t="s">
        <v>18</v>
      </c>
      <c r="M15911" s="3">
        <v>43851.33794990741</v>
      </c>
    </row>
    <row r="15912">
      <c r="A15912" s="1">
        <v>15910.0</v>
      </c>
      <c r="B15912" s="1" t="s">
        <v>3909</v>
      </c>
      <c r="C15912" s="1" t="s">
        <v>26920</v>
      </c>
      <c r="D15912" s="1" t="s">
        <v>11416</v>
      </c>
      <c r="E15912" s="1" t="s">
        <v>26921</v>
      </c>
      <c r="F15912" s="1" t="s">
        <v>3912</v>
      </c>
      <c r="G15912" s="1" t="s">
        <v>39</v>
      </c>
      <c r="H15912" s="1">
        <v>45.0</v>
      </c>
      <c r="I15912" s="3">
        <v>44034.71875</v>
      </c>
      <c r="J15912" s="1">
        <v>1.0496649725513</v>
      </c>
      <c r="K15912" s="1" t="s">
        <v>24</v>
      </c>
      <c r="M15912" s="3">
        <v>44034.75126894676</v>
      </c>
    </row>
    <row r="15913">
      <c r="A15913" s="1">
        <v>15911.0</v>
      </c>
      <c r="B15913" s="1" t="s">
        <v>114</v>
      </c>
      <c r="C15913" s="1" t="s">
        <v>26922</v>
      </c>
      <c r="D15913" s="1" t="s">
        <v>305</v>
      </c>
      <c r="E15913" s="1" t="s">
        <v>16293</v>
      </c>
      <c r="F15913" s="1" t="s">
        <v>118</v>
      </c>
      <c r="G15913" s="1" t="s">
        <v>17</v>
      </c>
      <c r="H15913" s="1">
        <v>45.0</v>
      </c>
      <c r="I15913" s="3">
        <v>44014.510416666664</v>
      </c>
      <c r="J15913" s="1">
        <v>1.50978375035146</v>
      </c>
      <c r="K15913" s="1" t="s">
        <v>24</v>
      </c>
      <c r="L15913" s="1" t="s">
        <v>1006</v>
      </c>
      <c r="M15913" s="3">
        <v>44014.542484756945</v>
      </c>
    </row>
    <row r="15914">
      <c r="A15914" s="1">
        <v>15912.0</v>
      </c>
      <c r="B15914" s="1" t="s">
        <v>3236</v>
      </c>
      <c r="C15914" s="1" t="s">
        <v>26923</v>
      </c>
      <c r="D15914" s="1" t="s">
        <v>4531</v>
      </c>
      <c r="E15914" s="1" t="s">
        <v>26924</v>
      </c>
      <c r="F15914" s="1" t="s">
        <v>3240</v>
      </c>
      <c r="G15914" s="1" t="s">
        <v>39</v>
      </c>
      <c r="H15914" s="1">
        <v>45.0</v>
      </c>
      <c r="I15914" s="3">
        <v>43740.708333333336</v>
      </c>
      <c r="J15914" s="1">
        <v>1.41712580943671</v>
      </c>
      <c r="K15914" s="1" t="s">
        <v>24</v>
      </c>
      <c r="M15914" s="3">
        <v>43740.76026476852</v>
      </c>
    </row>
    <row r="15915">
      <c r="A15915" s="1">
        <v>15913.0</v>
      </c>
      <c r="B15915" s="1" t="s">
        <v>3909</v>
      </c>
      <c r="C15915" s="1" t="s">
        <v>26925</v>
      </c>
      <c r="D15915" s="1" t="s">
        <v>3127</v>
      </c>
      <c r="E15915" s="1" t="s">
        <v>26926</v>
      </c>
      <c r="F15915" s="1" t="s">
        <v>3912</v>
      </c>
      <c r="G15915" s="1" t="s">
        <v>89</v>
      </c>
      <c r="H15915" s="1">
        <v>45.0</v>
      </c>
      <c r="I15915" s="3">
        <v>43901.779014189815</v>
      </c>
      <c r="J15915" s="1">
        <v>0.89744440441359</v>
      </c>
      <c r="K15915" s="1" t="s">
        <v>24</v>
      </c>
      <c r="M15915" s="3">
        <v>43901.794962210646</v>
      </c>
    </row>
    <row r="15916">
      <c r="A15916" s="1">
        <v>15914.0</v>
      </c>
      <c r="B15916" s="1" t="s">
        <v>114</v>
      </c>
      <c r="C15916" s="1" t="s">
        <v>26927</v>
      </c>
      <c r="D15916" s="1" t="s">
        <v>305</v>
      </c>
      <c r="E15916" s="1" t="s">
        <v>2716</v>
      </c>
      <c r="F15916" s="1" t="s">
        <v>118</v>
      </c>
      <c r="G15916" s="1" t="s">
        <v>17</v>
      </c>
      <c r="H15916" s="1">
        <v>45.0</v>
      </c>
      <c r="I15916" s="3">
        <v>43996.770833333336</v>
      </c>
      <c r="J15916" s="1">
        <v>0.505397256846501</v>
      </c>
      <c r="K15916" s="1" t="s">
        <v>24</v>
      </c>
      <c r="L15916" s="1" t="s">
        <v>1006</v>
      </c>
      <c r="M15916" s="3">
        <v>43996.780117511575</v>
      </c>
    </row>
    <row r="15917">
      <c r="A15917" s="1">
        <v>15915.0</v>
      </c>
      <c r="B15917" s="1" t="s">
        <v>1012</v>
      </c>
      <c r="C15917" s="1" t="s">
        <v>26928</v>
      </c>
      <c r="D15917" s="1" t="s">
        <v>1014</v>
      </c>
      <c r="E15917" s="1" t="s">
        <v>1015</v>
      </c>
      <c r="F15917" s="1" t="s">
        <v>1016</v>
      </c>
      <c r="G15917" s="1" t="s">
        <v>17</v>
      </c>
      <c r="H15917" s="1">
        <v>45.0</v>
      </c>
      <c r="I15917" s="3">
        <v>43918.541666666664</v>
      </c>
      <c r="J15917" s="1">
        <v>0.576877293132618</v>
      </c>
      <c r="K15917" s="1" t="s">
        <v>166</v>
      </c>
      <c r="M15917" s="3">
        <v>43918.574101342594</v>
      </c>
    </row>
    <row r="15918">
      <c r="A15918" s="1">
        <v>15916.0</v>
      </c>
      <c r="B15918" s="1" t="s">
        <v>7301</v>
      </c>
      <c r="C15918" s="1" t="s">
        <v>26929</v>
      </c>
      <c r="D15918" s="1" t="s">
        <v>5973</v>
      </c>
      <c r="E15918" s="1" t="s">
        <v>26930</v>
      </c>
      <c r="F15918" s="1" t="s">
        <v>7304</v>
      </c>
      <c r="G15918" s="1" t="s">
        <v>39</v>
      </c>
      <c r="H15918" s="1">
        <v>45.0</v>
      </c>
      <c r="I15918" s="3">
        <v>43891.666666666664</v>
      </c>
      <c r="J15918" s="1">
        <v>2.56960382247616</v>
      </c>
      <c r="K15918" s="1" t="s">
        <v>56</v>
      </c>
      <c r="M15918" s="3">
        <v>43891.70791946759</v>
      </c>
    </row>
    <row r="15919">
      <c r="A15919" s="1">
        <v>15917.0</v>
      </c>
      <c r="B15919" s="1" t="s">
        <v>2804</v>
      </c>
      <c r="C15919" s="1" t="s">
        <v>26931</v>
      </c>
      <c r="D15919" s="1" t="s">
        <v>326</v>
      </c>
      <c r="E15919" s="1" t="s">
        <v>26932</v>
      </c>
      <c r="F15919" s="1" t="s">
        <v>2808</v>
      </c>
      <c r="G15919" s="1" t="s">
        <v>39</v>
      </c>
      <c r="H15919" s="1">
        <v>45.0</v>
      </c>
      <c r="I15919" s="3">
        <v>43752.75</v>
      </c>
      <c r="J15919" s="1">
        <v>0.0</v>
      </c>
      <c r="K15919" s="1" t="s">
        <v>24</v>
      </c>
      <c r="M15919" s="3">
        <v>43752.81776358796</v>
      </c>
    </row>
    <row r="15920">
      <c r="A15920" s="1">
        <v>15918.0</v>
      </c>
      <c r="B15920" s="1" t="s">
        <v>26933</v>
      </c>
      <c r="C15920" s="1" t="s">
        <v>26934</v>
      </c>
      <c r="D15920" s="1" t="s">
        <v>2721</v>
      </c>
      <c r="E15920" s="1" t="s">
        <v>26935</v>
      </c>
      <c r="F15920" s="1" t="s">
        <v>26936</v>
      </c>
      <c r="G15920" s="1" t="s">
        <v>39</v>
      </c>
      <c r="H15920" s="1">
        <v>45.0</v>
      </c>
      <c r="I15920" s="3">
        <v>44141.645833333336</v>
      </c>
      <c r="J15920" s="1">
        <v>1.46571638755318</v>
      </c>
      <c r="K15920" s="1" t="s">
        <v>24</v>
      </c>
      <c r="L15920" s="1" t="s">
        <v>1006</v>
      </c>
      <c r="M15920" s="3">
        <v>44141.68218952546</v>
      </c>
    </row>
    <row r="15921">
      <c r="A15921" s="1">
        <v>15919.0</v>
      </c>
      <c r="B15921" s="1" t="s">
        <v>154</v>
      </c>
      <c r="C15921" s="1" t="s">
        <v>26937</v>
      </c>
      <c r="D15921" s="1" t="s">
        <v>156</v>
      </c>
      <c r="E15921" s="1" t="s">
        <v>157</v>
      </c>
      <c r="F15921" s="1" t="s">
        <v>158</v>
      </c>
      <c r="G15921" s="1" t="s">
        <v>17</v>
      </c>
      <c r="H15921" s="1">
        <v>45.0</v>
      </c>
      <c r="I15921" s="3">
        <v>44116.302083333336</v>
      </c>
      <c r="J15921" s="1">
        <v>2.02462346837871</v>
      </c>
      <c r="K15921" s="1" t="s">
        <v>159</v>
      </c>
      <c r="L15921" s="1" t="s">
        <v>160</v>
      </c>
      <c r="M15921" s="3">
        <v>44116.33309929398</v>
      </c>
    </row>
    <row r="15922">
      <c r="A15922" s="1">
        <v>15920.0</v>
      </c>
      <c r="B15922" s="1" t="s">
        <v>1315</v>
      </c>
      <c r="C15922" s="1" t="s">
        <v>26938</v>
      </c>
      <c r="D15922" s="1" t="s">
        <v>411</v>
      </c>
      <c r="E15922" s="1" t="s">
        <v>6505</v>
      </c>
      <c r="F15922" s="1" t="s">
        <v>1319</v>
      </c>
      <c r="G15922" s="1" t="s">
        <v>17</v>
      </c>
      <c r="H15922" s="1">
        <v>45.0</v>
      </c>
      <c r="I15922" s="3">
        <v>44077.333333333336</v>
      </c>
      <c r="J15922" s="1">
        <v>0.726111103198731</v>
      </c>
      <c r="K15922" s="1" t="s">
        <v>18</v>
      </c>
      <c r="M15922" s="3">
        <v>44077.37693662037</v>
      </c>
    </row>
    <row r="15923">
      <c r="A15923" s="1">
        <v>15921.0</v>
      </c>
      <c r="B15923" s="1" t="s">
        <v>229</v>
      </c>
      <c r="C15923" s="1" t="s">
        <v>26939</v>
      </c>
      <c r="D15923" s="1" t="s">
        <v>1653</v>
      </c>
      <c r="E15923" s="1" t="s">
        <v>1072</v>
      </c>
      <c r="F15923" s="1" t="s">
        <v>232</v>
      </c>
      <c r="G15923" s="1" t="s">
        <v>35</v>
      </c>
      <c r="H15923" s="1">
        <v>45.0</v>
      </c>
      <c r="I15923" s="3">
        <v>44015.177083333336</v>
      </c>
      <c r="J15923" s="1">
        <v>2.03660770643704</v>
      </c>
      <c r="K15923" s="1" t="s">
        <v>24</v>
      </c>
      <c r="M15923" s="3">
        <v>44015.20200690972</v>
      </c>
    </row>
    <row r="15924">
      <c r="A15924" s="1">
        <v>15922.0</v>
      </c>
      <c r="B15924" s="1" t="s">
        <v>97</v>
      </c>
      <c r="C15924" s="1" t="s">
        <v>26940</v>
      </c>
      <c r="D15924" s="1" t="s">
        <v>879</v>
      </c>
      <c r="E15924" s="1" t="s">
        <v>26941</v>
      </c>
      <c r="F15924" s="1" t="s">
        <v>101</v>
      </c>
      <c r="G15924" s="1" t="s">
        <v>39</v>
      </c>
      <c r="H15924" s="1">
        <v>45.0</v>
      </c>
      <c r="I15924" s="3">
        <v>44111.395833333336</v>
      </c>
      <c r="J15924" s="1">
        <v>3.13969474638708</v>
      </c>
      <c r="K15924" s="1" t="s">
        <v>24</v>
      </c>
      <c r="L15924" s="1" t="s">
        <v>882</v>
      </c>
      <c r="M15924" s="3">
        <v>44111.424633622686</v>
      </c>
    </row>
    <row r="15925">
      <c r="A15925" s="1">
        <v>15923.0</v>
      </c>
      <c r="B15925" s="1" t="s">
        <v>1735</v>
      </c>
      <c r="C15925" s="1" t="s">
        <v>26942</v>
      </c>
      <c r="D15925" s="1" t="s">
        <v>248</v>
      </c>
      <c r="E15925" s="1" t="s">
        <v>26943</v>
      </c>
      <c r="F15925" s="1" t="s">
        <v>1738</v>
      </c>
      <c r="G15925" s="1" t="s">
        <v>39</v>
      </c>
      <c r="H15925" s="1">
        <v>45.0</v>
      </c>
      <c r="I15925" s="3">
        <v>44142.791666666664</v>
      </c>
      <c r="J15925" s="1">
        <v>13.9599942862808</v>
      </c>
      <c r="K15925" s="1" t="s">
        <v>18</v>
      </c>
      <c r="M15925" s="3">
        <v>44142.82832010416</v>
      </c>
    </row>
    <row r="15926">
      <c r="A15926" s="1">
        <v>15924.0</v>
      </c>
      <c r="B15926" s="1" t="s">
        <v>3923</v>
      </c>
      <c r="C15926" s="1" t="s">
        <v>26944</v>
      </c>
      <c r="D15926" s="1" t="s">
        <v>5495</v>
      </c>
      <c r="E15926" s="1" t="s">
        <v>6244</v>
      </c>
      <c r="F15926" s="1" t="s">
        <v>3927</v>
      </c>
      <c r="G15926" s="1" t="s">
        <v>17</v>
      </c>
      <c r="H15926" s="1">
        <v>45.0</v>
      </c>
      <c r="I15926" s="3">
        <v>44245.25</v>
      </c>
      <c r="J15926" s="1">
        <v>1.17981783881496</v>
      </c>
      <c r="K15926" s="1" t="s">
        <v>159</v>
      </c>
      <c r="L15926" s="1" t="s">
        <v>5497</v>
      </c>
      <c r="M15926" s="3">
        <v>44245.28501394676</v>
      </c>
    </row>
    <row r="15927">
      <c r="A15927" s="1">
        <v>15925.0</v>
      </c>
      <c r="B15927" s="1" t="s">
        <v>773</v>
      </c>
      <c r="C15927" s="1" t="s">
        <v>26945</v>
      </c>
      <c r="D15927" s="1" t="s">
        <v>80</v>
      </c>
      <c r="E15927" s="1" t="s">
        <v>10619</v>
      </c>
      <c r="F15927" s="1" t="s">
        <v>776</v>
      </c>
      <c r="G15927" s="1" t="s">
        <v>17</v>
      </c>
      <c r="H15927" s="1">
        <v>45.0</v>
      </c>
      <c r="I15927" s="3">
        <v>43747.375</v>
      </c>
      <c r="J15927" s="1">
        <v>0.599750128636908</v>
      </c>
      <c r="K15927" s="1" t="s">
        <v>18</v>
      </c>
      <c r="M15927" s="3">
        <v>43747.399625798615</v>
      </c>
    </row>
    <row r="15928">
      <c r="A15928" s="1">
        <v>15926.0</v>
      </c>
      <c r="B15928" s="1" t="s">
        <v>4929</v>
      </c>
      <c r="C15928" s="1" t="s">
        <v>26946</v>
      </c>
      <c r="D15928" s="1" t="s">
        <v>21</v>
      </c>
      <c r="E15928" s="1" t="s">
        <v>4931</v>
      </c>
      <c r="F15928" s="1" t="s">
        <v>4932</v>
      </c>
      <c r="G15928" s="1" t="s">
        <v>35</v>
      </c>
      <c r="H15928" s="1">
        <v>45.0</v>
      </c>
      <c r="I15928" s="3">
        <v>43733.291666666664</v>
      </c>
      <c r="J15928" s="1">
        <v>1.6322318454112</v>
      </c>
      <c r="K15928" s="1" t="s">
        <v>24</v>
      </c>
      <c r="M15928" s="3">
        <v>43733.300331875</v>
      </c>
    </row>
    <row r="15929">
      <c r="A15929" s="1">
        <v>15927.0</v>
      </c>
      <c r="B15929" s="1" t="s">
        <v>6558</v>
      </c>
      <c r="C15929" s="1" t="s">
        <v>26947</v>
      </c>
      <c r="D15929" s="1" t="s">
        <v>1637</v>
      </c>
      <c r="E15929" s="1" t="s">
        <v>7398</v>
      </c>
      <c r="F15929" s="1" t="s">
        <v>6562</v>
      </c>
      <c r="G15929" s="1" t="s">
        <v>35</v>
      </c>
      <c r="H15929" s="1">
        <v>45.0</v>
      </c>
      <c r="I15929" s="3">
        <v>44216.6875</v>
      </c>
      <c r="J15929" s="1">
        <v>6.29929289292554</v>
      </c>
      <c r="K15929" s="1" t="s">
        <v>24</v>
      </c>
      <c r="L15929" s="1" t="s">
        <v>1830</v>
      </c>
      <c r="M15929" s="3">
        <v>44216.75103341435</v>
      </c>
    </row>
    <row r="15930">
      <c r="A15930" s="1">
        <v>15928.0</v>
      </c>
      <c r="B15930" s="1" t="s">
        <v>12</v>
      </c>
      <c r="C15930" s="1" t="s">
        <v>26948</v>
      </c>
      <c r="D15930" s="1" t="s">
        <v>411</v>
      </c>
      <c r="E15930" s="1" t="s">
        <v>4924</v>
      </c>
      <c r="F15930" s="1" t="s">
        <v>16</v>
      </c>
      <c r="G15930" s="1" t="s">
        <v>17</v>
      </c>
      <c r="H15930" s="1">
        <v>45.0</v>
      </c>
      <c r="I15930" s="3">
        <v>44063.291666666664</v>
      </c>
      <c r="J15930" s="1">
        <v>0.0119492112723402</v>
      </c>
      <c r="K15930" s="1" t="s">
        <v>18</v>
      </c>
      <c r="M15930" s="3">
        <v>44063.37083395833</v>
      </c>
    </row>
    <row r="15931">
      <c r="A15931" s="1">
        <v>15929.0</v>
      </c>
      <c r="B15931" s="1" t="s">
        <v>11063</v>
      </c>
      <c r="C15931" s="1" t="s">
        <v>26949</v>
      </c>
      <c r="D15931" s="1" t="s">
        <v>11296</v>
      </c>
      <c r="E15931" s="1" t="s">
        <v>26950</v>
      </c>
      <c r="F15931" s="1" t="s">
        <v>11066</v>
      </c>
      <c r="G15931" s="1" t="s">
        <v>39</v>
      </c>
      <c r="H15931" s="1">
        <v>45.0</v>
      </c>
      <c r="I15931" s="3">
        <v>43900.75</v>
      </c>
      <c r="J15931" s="1">
        <v>1.74955542007881</v>
      </c>
      <c r="K15931" s="1" t="s">
        <v>1194</v>
      </c>
      <c r="M15931" s="3">
        <v>43900.77645732639</v>
      </c>
    </row>
    <row r="15932">
      <c r="A15932" s="1">
        <v>15930.0</v>
      </c>
      <c r="B15932" s="1" t="s">
        <v>732</v>
      </c>
      <c r="C15932" s="1" t="s">
        <v>26951</v>
      </c>
      <c r="D15932" s="1" t="s">
        <v>3403</v>
      </c>
      <c r="E15932" s="1" t="s">
        <v>3626</v>
      </c>
      <c r="F15932" s="1" t="s">
        <v>735</v>
      </c>
      <c r="G15932" s="1" t="s">
        <v>17</v>
      </c>
      <c r="H15932" s="1">
        <v>45.0</v>
      </c>
      <c r="I15932" s="3">
        <v>44183.416666666664</v>
      </c>
      <c r="J15932" s="1">
        <v>3.04694040224363</v>
      </c>
      <c r="K15932" s="1" t="s">
        <v>24</v>
      </c>
      <c r="M15932" s="3">
        <v>44183.47546855324</v>
      </c>
    </row>
    <row r="15933">
      <c r="A15933" s="1">
        <v>15931.0</v>
      </c>
      <c r="B15933" s="1" t="s">
        <v>1181</v>
      </c>
      <c r="C15933" s="1" t="s">
        <v>26952</v>
      </c>
      <c r="D15933" s="1" t="s">
        <v>80</v>
      </c>
      <c r="E15933" s="1" t="s">
        <v>26953</v>
      </c>
      <c r="F15933" s="1" t="s">
        <v>1184</v>
      </c>
      <c r="G15933" s="1" t="s">
        <v>17</v>
      </c>
      <c r="H15933" s="1">
        <v>45.0</v>
      </c>
      <c r="I15933" s="3">
        <v>43682.625</v>
      </c>
      <c r="J15933" s="1">
        <v>0.485184328973617</v>
      </c>
      <c r="K15933" s="1" t="s">
        <v>46</v>
      </c>
      <c r="M15933" s="3">
        <v>43682.6844209375</v>
      </c>
    </row>
    <row r="15934">
      <c r="A15934" s="1">
        <v>15932.0</v>
      </c>
      <c r="B15934" s="1" t="s">
        <v>896</v>
      </c>
      <c r="C15934" s="1" t="s">
        <v>26954</v>
      </c>
      <c r="D15934" s="1" t="s">
        <v>2067</v>
      </c>
      <c r="E15934" s="1" t="s">
        <v>9707</v>
      </c>
      <c r="F15934" s="1" t="s">
        <v>900</v>
      </c>
      <c r="G15934" s="1" t="s">
        <v>17</v>
      </c>
      <c r="H15934" s="1">
        <v>45.0</v>
      </c>
      <c r="I15934" s="3">
        <v>44208.604166666664</v>
      </c>
      <c r="J15934" s="1">
        <v>2.20740184521201</v>
      </c>
      <c r="K15934" s="1" t="s">
        <v>24</v>
      </c>
      <c r="L15934" s="1" t="s">
        <v>741</v>
      </c>
      <c r="M15934" s="3">
        <v>44208.622144085646</v>
      </c>
    </row>
    <row r="15935">
      <c r="A15935" s="1">
        <v>15933.0</v>
      </c>
      <c r="B15935" s="1" t="s">
        <v>303</v>
      </c>
      <c r="C15935" s="1" t="s">
        <v>26955</v>
      </c>
      <c r="D15935" s="1" t="s">
        <v>305</v>
      </c>
      <c r="E15935" s="1" t="s">
        <v>2594</v>
      </c>
      <c r="F15935" s="1" t="s">
        <v>307</v>
      </c>
      <c r="G15935" s="1" t="s">
        <v>17</v>
      </c>
      <c r="H15935" s="1">
        <v>45.0</v>
      </c>
      <c r="I15935" s="3">
        <v>43928.791666666664</v>
      </c>
      <c r="J15935" s="1">
        <v>1.77067872423007</v>
      </c>
      <c r="K15935" s="1" t="s">
        <v>24</v>
      </c>
      <c r="M15935" s="3">
        <v>43928.82086965278</v>
      </c>
    </row>
    <row r="15936">
      <c r="A15936" s="1">
        <v>15934.0</v>
      </c>
      <c r="B15936" s="1" t="s">
        <v>1731</v>
      </c>
      <c r="C15936" s="1" t="s">
        <v>26956</v>
      </c>
      <c r="D15936" s="1" t="s">
        <v>813</v>
      </c>
      <c r="E15936" s="1" t="s">
        <v>3997</v>
      </c>
      <c r="F15936" s="1" t="s">
        <v>1734</v>
      </c>
      <c r="G15936" s="1" t="s">
        <v>17</v>
      </c>
      <c r="H15936" s="1">
        <v>45.0</v>
      </c>
      <c r="I15936" s="3">
        <v>43747.625</v>
      </c>
      <c r="J15936" s="1">
        <v>0.358729730475485</v>
      </c>
      <c r="K15936" s="1" t="s">
        <v>18</v>
      </c>
      <c r="M15936" s="3">
        <v>43747.66108762731</v>
      </c>
    </row>
    <row r="15937">
      <c r="A15937" s="1">
        <v>15935.0</v>
      </c>
      <c r="B15937" s="1" t="s">
        <v>647</v>
      </c>
      <c r="C15937" s="1" t="s">
        <v>26957</v>
      </c>
      <c r="D15937" s="1" t="s">
        <v>649</v>
      </c>
      <c r="E15937" s="1" t="s">
        <v>650</v>
      </c>
      <c r="F15937" s="1" t="s">
        <v>651</v>
      </c>
      <c r="G15937" s="1" t="s">
        <v>17</v>
      </c>
      <c r="H15937" s="1">
        <v>45.0</v>
      </c>
      <c r="I15937" s="3">
        <v>44247.270833333336</v>
      </c>
      <c r="J15937" s="1">
        <v>5.3086434243418</v>
      </c>
      <c r="K15937" s="1" t="s">
        <v>24</v>
      </c>
      <c r="L15937" s="1" t="s">
        <v>188</v>
      </c>
      <c r="M15937" s="3">
        <v>44247.33348005787</v>
      </c>
    </row>
    <row r="15938">
      <c r="A15938" s="1">
        <v>15936.0</v>
      </c>
      <c r="B15938" s="1" t="s">
        <v>1315</v>
      </c>
      <c r="C15938" s="1" t="s">
        <v>26958</v>
      </c>
      <c r="D15938" s="1" t="s">
        <v>411</v>
      </c>
      <c r="E15938" s="1" t="s">
        <v>6505</v>
      </c>
      <c r="F15938" s="1" t="s">
        <v>1319</v>
      </c>
      <c r="G15938" s="1" t="s">
        <v>17</v>
      </c>
      <c r="H15938" s="1">
        <v>45.0</v>
      </c>
      <c r="I15938" s="3">
        <v>44077.520833333336</v>
      </c>
      <c r="J15938" s="1">
        <v>0.0</v>
      </c>
      <c r="K15938" s="1" t="s">
        <v>18</v>
      </c>
      <c r="M15938" s="3">
        <v>44077.51951194445</v>
      </c>
    </row>
    <row r="15939">
      <c r="A15939" s="1">
        <v>15937.0</v>
      </c>
      <c r="B15939" s="1" t="s">
        <v>459</v>
      </c>
      <c r="C15939" s="1" t="s">
        <v>26959</v>
      </c>
      <c r="D15939" s="1" t="s">
        <v>461</v>
      </c>
      <c r="E15939" s="1" t="s">
        <v>6948</v>
      </c>
      <c r="F15939" s="1" t="s">
        <v>463</v>
      </c>
      <c r="G15939" s="1" t="s">
        <v>17</v>
      </c>
      <c r="H15939" s="1">
        <v>45.0</v>
      </c>
      <c r="I15939" s="3">
        <v>44189.541666666664</v>
      </c>
      <c r="J15939" s="1">
        <v>2.185148601628</v>
      </c>
      <c r="K15939" s="1" t="s">
        <v>24</v>
      </c>
      <c r="L15939" s="1" t="s">
        <v>464</v>
      </c>
      <c r="M15939" s="3">
        <v>44189.630708460645</v>
      </c>
    </row>
    <row r="15940">
      <c r="A15940" s="1">
        <v>15938.0</v>
      </c>
      <c r="B15940" s="1" t="s">
        <v>191</v>
      </c>
      <c r="C15940" s="1" t="s">
        <v>26960</v>
      </c>
      <c r="D15940" s="1" t="s">
        <v>2504</v>
      </c>
      <c r="E15940" s="1" t="s">
        <v>26961</v>
      </c>
      <c r="F15940" s="1" t="s">
        <v>195</v>
      </c>
      <c r="G15940" s="1" t="s">
        <v>39</v>
      </c>
      <c r="H15940" s="1">
        <v>45.0</v>
      </c>
      <c r="I15940" s="3">
        <v>44072.25</v>
      </c>
      <c r="J15940" s="1">
        <v>2.46554965434822</v>
      </c>
      <c r="K15940" s="1" t="s">
        <v>24</v>
      </c>
      <c r="M15940" s="3">
        <v>44072.284198622685</v>
      </c>
    </row>
    <row r="15941">
      <c r="A15941" s="1">
        <v>15939.0</v>
      </c>
      <c r="B15941" s="1" t="s">
        <v>957</v>
      </c>
      <c r="C15941" s="1" t="s">
        <v>26962</v>
      </c>
      <c r="D15941" s="1" t="s">
        <v>321</v>
      </c>
      <c r="E15941" s="1" t="s">
        <v>2454</v>
      </c>
      <c r="F15941" s="1" t="s">
        <v>961</v>
      </c>
      <c r="G15941" s="1" t="s">
        <v>17</v>
      </c>
      <c r="H15941" s="1">
        <v>45.0</v>
      </c>
      <c r="I15941" s="3">
        <v>43997.666666666664</v>
      </c>
      <c r="J15941" s="1">
        <v>1.55570641776934</v>
      </c>
      <c r="K15941" s="1" t="s">
        <v>24</v>
      </c>
      <c r="M15941" s="3">
        <v>43997.788122881946</v>
      </c>
    </row>
    <row r="15942">
      <c r="A15942" s="1">
        <v>15940.0</v>
      </c>
      <c r="B15942" s="1" t="s">
        <v>1454</v>
      </c>
      <c r="C15942" s="1" t="s">
        <v>26963</v>
      </c>
      <c r="D15942" s="1" t="s">
        <v>1456</v>
      </c>
      <c r="E15942" s="1" t="s">
        <v>1457</v>
      </c>
      <c r="F15942" s="1" t="s">
        <v>1458</v>
      </c>
      <c r="G15942" s="1" t="s">
        <v>35</v>
      </c>
      <c r="H15942" s="1">
        <v>45.0</v>
      </c>
      <c r="I15942" s="3">
        <v>43577.75</v>
      </c>
      <c r="J15942" s="1">
        <v>1.30531348241569</v>
      </c>
      <c r="K15942" s="1" t="s">
        <v>18</v>
      </c>
      <c r="M15942" s="3">
        <v>43577.779232650464</v>
      </c>
    </row>
    <row r="15943">
      <c r="A15943" s="1">
        <v>15941.0</v>
      </c>
      <c r="B15943" s="1" t="s">
        <v>796</v>
      </c>
      <c r="C15943" s="1" t="s">
        <v>26964</v>
      </c>
      <c r="D15943" s="1" t="s">
        <v>121</v>
      </c>
      <c r="E15943" s="1" t="s">
        <v>26965</v>
      </c>
      <c r="F15943" s="1" t="s">
        <v>799</v>
      </c>
      <c r="G15943" s="1" t="s">
        <v>89</v>
      </c>
      <c r="H15943" s="1">
        <v>45.0</v>
      </c>
      <c r="I15943" s="3">
        <v>44061.72637392361</v>
      </c>
      <c r="J15943" s="1">
        <v>4.1663915167107</v>
      </c>
      <c r="K15943" s="1" t="s">
        <v>18</v>
      </c>
      <c r="M15943" s="3">
        <v>44061.73928418982</v>
      </c>
    </row>
    <row r="15944">
      <c r="A15944" s="1">
        <v>15942.0</v>
      </c>
      <c r="B15944" s="1" t="s">
        <v>3724</v>
      </c>
      <c r="C15944" s="1" t="s">
        <v>26966</v>
      </c>
      <c r="D15944" s="1" t="s">
        <v>132</v>
      </c>
      <c r="E15944" s="1" t="s">
        <v>26967</v>
      </c>
      <c r="F15944" s="1" t="s">
        <v>3727</v>
      </c>
      <c r="G15944" s="1" t="s">
        <v>89</v>
      </c>
      <c r="H15944" s="1">
        <v>45.0</v>
      </c>
      <c r="I15944" s="3">
        <v>44079.52575104166</v>
      </c>
      <c r="J15944" s="1">
        <v>0.647963672862158</v>
      </c>
      <c r="K15944" s="1" t="s">
        <v>218</v>
      </c>
      <c r="L15944" s="1" t="s">
        <v>287</v>
      </c>
      <c r="M15944" s="3">
        <v>44079.570410844906</v>
      </c>
    </row>
    <row r="15945">
      <c r="A15945" s="1">
        <v>15943.0</v>
      </c>
      <c r="B15945" s="1" t="s">
        <v>1075</v>
      </c>
      <c r="C15945" s="1" t="s">
        <v>26968</v>
      </c>
      <c r="D15945" s="1" t="s">
        <v>818</v>
      </c>
      <c r="E15945" s="1" t="s">
        <v>26969</v>
      </c>
      <c r="F15945" s="1" t="s">
        <v>1079</v>
      </c>
      <c r="G15945" s="1" t="s">
        <v>39</v>
      </c>
      <c r="H15945" s="1">
        <v>45.0</v>
      </c>
      <c r="I15945" s="3">
        <v>44161.270833333336</v>
      </c>
      <c r="J15945" s="1">
        <v>2.32202561751569</v>
      </c>
      <c r="K15945" s="1" t="s">
        <v>18</v>
      </c>
      <c r="M15945" s="3">
        <v>44161.32103244213</v>
      </c>
    </row>
    <row r="15946">
      <c r="A15946" s="1">
        <v>15944.0</v>
      </c>
      <c r="B15946" s="1" t="s">
        <v>26970</v>
      </c>
      <c r="C15946" s="1" t="s">
        <v>26971</v>
      </c>
      <c r="D15946" s="1" t="s">
        <v>9052</v>
      </c>
      <c r="E15946" s="1" t="s">
        <v>26972</v>
      </c>
      <c r="F15946" s="1" t="s">
        <v>26973</v>
      </c>
      <c r="G15946" s="1" t="s">
        <v>39</v>
      </c>
      <c r="H15946" s="1">
        <v>45.0</v>
      </c>
      <c r="I15946" s="3">
        <v>44244.645833333336</v>
      </c>
      <c r="J15946" s="1">
        <v>2.16517681041632</v>
      </c>
      <c r="K15946" s="1" t="s">
        <v>159</v>
      </c>
      <c r="L15946" s="1" t="s">
        <v>1974</v>
      </c>
      <c r="M15946" s="3">
        <v>44244.677767291665</v>
      </c>
    </row>
    <row r="15947">
      <c r="A15947" s="1">
        <v>15945.0</v>
      </c>
      <c r="B15947" s="1" t="s">
        <v>2944</v>
      </c>
      <c r="C15947" s="1" t="s">
        <v>26974</v>
      </c>
      <c r="D15947" s="1" t="s">
        <v>818</v>
      </c>
      <c r="E15947" s="1" t="s">
        <v>9363</v>
      </c>
      <c r="F15947" s="1" t="s">
        <v>2947</v>
      </c>
      <c r="G15947" s="1" t="s">
        <v>17</v>
      </c>
      <c r="H15947" s="1">
        <v>45.0</v>
      </c>
      <c r="I15947" s="3">
        <v>44167.1875</v>
      </c>
      <c r="J15947" s="1">
        <v>0.0</v>
      </c>
      <c r="K15947" s="1" t="s">
        <v>18</v>
      </c>
      <c r="L15947" s="1" t="s">
        <v>1047</v>
      </c>
      <c r="M15947" s="3">
        <v>44168.23268864583</v>
      </c>
    </row>
    <row r="15948">
      <c r="A15948" s="1">
        <v>15946.0</v>
      </c>
      <c r="B15948" s="1" t="s">
        <v>1323</v>
      </c>
      <c r="C15948" s="1" t="s">
        <v>26975</v>
      </c>
      <c r="D15948" s="1" t="s">
        <v>1325</v>
      </c>
      <c r="E15948" s="1" t="s">
        <v>12180</v>
      </c>
      <c r="F15948" s="1" t="s">
        <v>1327</v>
      </c>
      <c r="G15948" s="1" t="s">
        <v>17</v>
      </c>
      <c r="H15948" s="1">
        <v>45.0</v>
      </c>
      <c r="I15948" s="3">
        <v>44092.4375</v>
      </c>
      <c r="J15948" s="1">
        <v>0.78662972881284</v>
      </c>
      <c r="K15948" s="1" t="s">
        <v>46</v>
      </c>
      <c r="M15948" s="3">
        <v>44092.48146311343</v>
      </c>
    </row>
    <row r="15949">
      <c r="A15949" s="1">
        <v>15947.0</v>
      </c>
      <c r="B15949" s="1" t="s">
        <v>303</v>
      </c>
      <c r="C15949" s="1" t="s">
        <v>26976</v>
      </c>
      <c r="D15949" s="1" t="s">
        <v>305</v>
      </c>
      <c r="E15949" s="1" t="s">
        <v>306</v>
      </c>
      <c r="F15949" s="1" t="s">
        <v>307</v>
      </c>
      <c r="G15949" s="1" t="s">
        <v>17</v>
      </c>
      <c r="H15949" s="1">
        <v>45.0</v>
      </c>
      <c r="I15949" s="3">
        <v>44019.229166666664</v>
      </c>
      <c r="J15949" s="1">
        <v>2.00853826770712</v>
      </c>
      <c r="K15949" s="1" t="s">
        <v>24</v>
      </c>
      <c r="M15949" s="3">
        <v>44019.26491626157</v>
      </c>
    </row>
    <row r="15950">
      <c r="A15950" s="1">
        <v>15948.0</v>
      </c>
      <c r="B15950" s="1" t="s">
        <v>4040</v>
      </c>
      <c r="C15950" s="1" t="s">
        <v>26977</v>
      </c>
      <c r="D15950" s="1" t="s">
        <v>588</v>
      </c>
      <c r="E15950" s="1" t="s">
        <v>26978</v>
      </c>
      <c r="F15950" s="1" t="s">
        <v>4043</v>
      </c>
      <c r="G15950" s="1" t="s">
        <v>17</v>
      </c>
      <c r="H15950" s="1">
        <v>45.0</v>
      </c>
      <c r="I15950" s="3">
        <v>43962.458333333336</v>
      </c>
      <c r="J15950" s="1">
        <v>26.347541237796</v>
      </c>
      <c r="K15950" s="1" t="s">
        <v>62</v>
      </c>
      <c r="L15950" s="1" t="s">
        <v>3838</v>
      </c>
      <c r="M15950" s="3">
        <v>43962.49120444444</v>
      </c>
    </row>
    <row r="15951">
      <c r="A15951" s="1">
        <v>15949.0</v>
      </c>
      <c r="B15951" s="1" t="s">
        <v>2203</v>
      </c>
      <c r="C15951" s="1" t="s">
        <v>26979</v>
      </c>
      <c r="D15951" s="1" t="s">
        <v>182</v>
      </c>
      <c r="E15951" s="1" t="s">
        <v>9568</v>
      </c>
      <c r="F15951" s="1" t="s">
        <v>2206</v>
      </c>
      <c r="G15951" s="1" t="s">
        <v>17</v>
      </c>
      <c r="H15951" s="1">
        <v>45.0</v>
      </c>
      <c r="I15951" s="3">
        <v>44096.21875</v>
      </c>
      <c r="J15951" s="1">
        <v>1.50128573464215</v>
      </c>
      <c r="K15951" s="1" t="s">
        <v>46</v>
      </c>
      <c r="L15951" s="1" t="s">
        <v>2207</v>
      </c>
      <c r="M15951" s="3">
        <v>44096.25163113426</v>
      </c>
    </row>
    <row r="15952">
      <c r="A15952" s="1">
        <v>15950.0</v>
      </c>
      <c r="B15952" s="1" t="s">
        <v>15446</v>
      </c>
      <c r="C15952" s="1" t="s">
        <v>26980</v>
      </c>
      <c r="D15952" s="1" t="s">
        <v>2858</v>
      </c>
      <c r="E15952" s="1" t="s">
        <v>26981</v>
      </c>
      <c r="F15952" s="1" t="s">
        <v>15449</v>
      </c>
      <c r="G15952" s="1" t="s">
        <v>39</v>
      </c>
      <c r="H15952" s="1">
        <v>45.0</v>
      </c>
      <c r="I15952" s="3">
        <v>43768.541666666664</v>
      </c>
      <c r="J15952" s="1">
        <v>0.204948679079068</v>
      </c>
      <c r="K15952" s="1" t="s">
        <v>159</v>
      </c>
      <c r="M15952" s="3">
        <v>43768.59580978009</v>
      </c>
    </row>
    <row r="15953">
      <c r="A15953" s="1">
        <v>15951.0</v>
      </c>
      <c r="B15953" s="1" t="s">
        <v>319</v>
      </c>
      <c r="C15953" s="1" t="s">
        <v>26982</v>
      </c>
      <c r="D15953" s="1" t="s">
        <v>1622</v>
      </c>
      <c r="E15953" s="1" t="s">
        <v>26983</v>
      </c>
      <c r="F15953" s="1" t="s">
        <v>323</v>
      </c>
      <c r="G15953" s="1" t="s">
        <v>39</v>
      </c>
      <c r="H15953" s="1">
        <v>45.0</v>
      </c>
      <c r="I15953" s="3">
        <v>43843.625</v>
      </c>
      <c r="J15953" s="1">
        <v>0.0</v>
      </c>
      <c r="K15953" s="1" t="s">
        <v>24</v>
      </c>
      <c r="M15953" s="3">
        <v>43843.630103020834</v>
      </c>
    </row>
    <row r="15954">
      <c r="A15954" s="1">
        <v>15952.0</v>
      </c>
      <c r="B15954" s="1" t="s">
        <v>5099</v>
      </c>
      <c r="C15954" s="1" t="s">
        <v>26984</v>
      </c>
      <c r="D15954" s="1" t="s">
        <v>5101</v>
      </c>
      <c r="E15954" s="1" t="s">
        <v>5102</v>
      </c>
      <c r="F15954" s="1" t="s">
        <v>5103</v>
      </c>
      <c r="G15954" s="1" t="s">
        <v>35</v>
      </c>
      <c r="H15954" s="1">
        <v>45.0</v>
      </c>
      <c r="I15954" s="3">
        <v>43490.458333333336</v>
      </c>
      <c r="J15954" s="1">
        <v>2.75831926491697</v>
      </c>
      <c r="K15954" s="1" t="s">
        <v>24</v>
      </c>
      <c r="M15954" s="3">
        <v>43490.42499650463</v>
      </c>
    </row>
    <row r="15955">
      <c r="A15955" s="1">
        <v>15953.0</v>
      </c>
      <c r="B15955" s="1" t="s">
        <v>901</v>
      </c>
      <c r="C15955" s="1" t="s">
        <v>26985</v>
      </c>
      <c r="D15955" s="1" t="s">
        <v>5101</v>
      </c>
      <c r="E15955" s="1" t="s">
        <v>5862</v>
      </c>
      <c r="F15955" s="1" t="s">
        <v>904</v>
      </c>
      <c r="G15955" s="1" t="s">
        <v>35</v>
      </c>
      <c r="H15955" s="1">
        <v>45.0</v>
      </c>
      <c r="I15955" s="3">
        <v>43558.416666666664</v>
      </c>
      <c r="J15955" s="1">
        <v>1.96506470242679</v>
      </c>
      <c r="K15955" s="1" t="s">
        <v>24</v>
      </c>
      <c r="M15955" s="3">
        <v>43558.535456006946</v>
      </c>
    </row>
    <row r="15956">
      <c r="A15956" s="1">
        <v>15954.0</v>
      </c>
      <c r="B15956" s="1" t="s">
        <v>4594</v>
      </c>
      <c r="C15956" s="1" t="s">
        <v>26986</v>
      </c>
      <c r="D15956" s="1" t="s">
        <v>784</v>
      </c>
      <c r="E15956" s="1" t="s">
        <v>10501</v>
      </c>
      <c r="F15956" s="1" t="s">
        <v>4597</v>
      </c>
      <c r="G15956" s="1" t="s">
        <v>35</v>
      </c>
      <c r="H15956" s="1">
        <v>45.0</v>
      </c>
      <c r="I15956" s="3">
        <v>44231.177083333336</v>
      </c>
      <c r="J15956" s="1">
        <v>1.40629505012576</v>
      </c>
      <c r="K15956" s="1" t="s">
        <v>24</v>
      </c>
      <c r="L15956" s="1" t="s">
        <v>238</v>
      </c>
      <c r="M15956" s="3">
        <v>44231.208017372686</v>
      </c>
    </row>
    <row r="15957">
      <c r="A15957" s="1">
        <v>15955.0</v>
      </c>
      <c r="B15957" s="1" t="s">
        <v>303</v>
      </c>
      <c r="C15957" s="1" t="s">
        <v>26987</v>
      </c>
      <c r="D15957" s="1" t="s">
        <v>305</v>
      </c>
      <c r="E15957" s="1" t="s">
        <v>644</v>
      </c>
      <c r="F15957" s="1" t="s">
        <v>307</v>
      </c>
      <c r="G15957" s="1" t="s">
        <v>17</v>
      </c>
      <c r="H15957" s="1">
        <v>45.0</v>
      </c>
      <c r="I15957" s="3">
        <v>44100.229166666664</v>
      </c>
      <c r="J15957" s="1">
        <v>1.48320575640454</v>
      </c>
      <c r="K15957" s="1" t="s">
        <v>24</v>
      </c>
      <c r="M15957" s="3">
        <v>44100.261709907405</v>
      </c>
    </row>
    <row r="15958">
      <c r="A15958" s="1">
        <v>15956.0</v>
      </c>
      <c r="B15958" s="1" t="s">
        <v>806</v>
      </c>
      <c r="C15958" s="1" t="s">
        <v>26988</v>
      </c>
      <c r="D15958" s="1" t="s">
        <v>1280</v>
      </c>
      <c r="E15958" s="1" t="s">
        <v>1281</v>
      </c>
      <c r="F15958" s="1" t="s">
        <v>810</v>
      </c>
      <c r="G15958" s="1" t="s">
        <v>35</v>
      </c>
      <c r="H15958" s="1">
        <v>45.0</v>
      </c>
      <c r="I15958" s="3">
        <v>43965.770833333336</v>
      </c>
      <c r="J15958" s="1">
        <v>0.0</v>
      </c>
      <c r="K15958" s="1" t="s">
        <v>24</v>
      </c>
      <c r="M15958" s="3">
        <v>43965.87414940972</v>
      </c>
    </row>
    <row r="15959">
      <c r="A15959" s="1">
        <v>15957.0</v>
      </c>
      <c r="B15959" s="1" t="s">
        <v>26989</v>
      </c>
      <c r="C15959" s="1" t="s">
        <v>26990</v>
      </c>
      <c r="D15959" s="1" t="s">
        <v>749</v>
      </c>
      <c r="E15959" s="1" t="s">
        <v>26991</v>
      </c>
      <c r="F15959" s="1" t="s">
        <v>26992</v>
      </c>
      <c r="G15959" s="1" t="s">
        <v>89</v>
      </c>
      <c r="H15959" s="1">
        <v>45.0</v>
      </c>
      <c r="I15959" s="3">
        <v>43789.70069637732</v>
      </c>
      <c r="J15959" s="1">
        <v>0.516037661824771</v>
      </c>
      <c r="K15959" s="1" t="s">
        <v>166</v>
      </c>
      <c r="M15959" s="3">
        <v>43789.727466041666</v>
      </c>
    </row>
    <row r="15960">
      <c r="A15960" s="1">
        <v>15958.0</v>
      </c>
      <c r="B15960" s="1" t="s">
        <v>229</v>
      </c>
      <c r="C15960" s="1" t="s">
        <v>26993</v>
      </c>
      <c r="D15960" s="1" t="s">
        <v>207</v>
      </c>
      <c r="E15960" s="1" t="s">
        <v>339</v>
      </c>
      <c r="F15960" s="1" t="s">
        <v>232</v>
      </c>
      <c r="G15960" s="1" t="s">
        <v>17</v>
      </c>
      <c r="H15960" s="1">
        <v>45.0</v>
      </c>
      <c r="I15960" s="3">
        <v>44053.166666666664</v>
      </c>
      <c r="J15960" s="1">
        <v>5.05936683453242</v>
      </c>
      <c r="K15960" s="1" t="s">
        <v>24</v>
      </c>
      <c r="M15960" s="3">
        <v>44053.28776565972</v>
      </c>
    </row>
    <row r="15961">
      <c r="A15961" s="1">
        <v>15959.0</v>
      </c>
      <c r="B15961" s="1" t="s">
        <v>136</v>
      </c>
      <c r="C15961" s="1" t="s">
        <v>26994</v>
      </c>
      <c r="D15961" s="1" t="s">
        <v>1258</v>
      </c>
      <c r="E15961" s="1" t="s">
        <v>1259</v>
      </c>
      <c r="F15961" s="1" t="s">
        <v>140</v>
      </c>
      <c r="G15961" s="1" t="s">
        <v>35</v>
      </c>
      <c r="H15961" s="1">
        <v>45.0</v>
      </c>
      <c r="I15961" s="3">
        <v>44210.791666666664</v>
      </c>
      <c r="J15961" s="1">
        <v>2.03888186922744</v>
      </c>
      <c r="K15961" s="1" t="s">
        <v>18</v>
      </c>
      <c r="M15961" s="3">
        <v>44210.80733981481</v>
      </c>
    </row>
    <row r="15962">
      <c r="A15962" s="1">
        <v>15960.0</v>
      </c>
      <c r="B15962" s="1" t="s">
        <v>4524</v>
      </c>
      <c r="C15962" s="1" t="s">
        <v>26995</v>
      </c>
      <c r="D15962" s="1" t="s">
        <v>4372</v>
      </c>
      <c r="E15962" s="1" t="s">
        <v>26996</v>
      </c>
      <c r="F15962" s="1" t="s">
        <v>4527</v>
      </c>
      <c r="G15962" s="1" t="s">
        <v>89</v>
      </c>
      <c r="H15962" s="1">
        <v>45.0</v>
      </c>
      <c r="I15962" s="3">
        <v>43892.64217634259</v>
      </c>
      <c r="J15962" s="1">
        <v>2.1706260887379</v>
      </c>
      <c r="K15962" s="1" t="s">
        <v>24</v>
      </c>
      <c r="M15962" s="3">
        <v>43892.64365106481</v>
      </c>
    </row>
    <row r="15963">
      <c r="A15963" s="1">
        <v>15961.0</v>
      </c>
      <c r="B15963" s="1" t="s">
        <v>293</v>
      </c>
      <c r="C15963" s="1" t="s">
        <v>26997</v>
      </c>
      <c r="D15963" s="1" t="s">
        <v>8088</v>
      </c>
      <c r="E15963" s="1" t="s">
        <v>3294</v>
      </c>
      <c r="F15963" s="1" t="s">
        <v>297</v>
      </c>
      <c r="G15963" s="1" t="s">
        <v>17</v>
      </c>
      <c r="H15963" s="1">
        <v>45.0</v>
      </c>
      <c r="I15963" s="3">
        <v>44201.291666666664</v>
      </c>
      <c r="J15963" s="1">
        <v>7.95969731138384</v>
      </c>
      <c r="K15963" s="1" t="s">
        <v>62</v>
      </c>
      <c r="L15963" s="1" t="s">
        <v>1188</v>
      </c>
      <c r="M15963" s="3">
        <v>44201.31321421296</v>
      </c>
    </row>
    <row r="15964">
      <c r="A15964" s="1">
        <v>15962.0</v>
      </c>
      <c r="B15964" s="1" t="s">
        <v>389</v>
      </c>
      <c r="C15964" s="1" t="s">
        <v>26998</v>
      </c>
      <c r="D15964" s="1" t="s">
        <v>588</v>
      </c>
      <c r="E15964" s="1" t="s">
        <v>5372</v>
      </c>
      <c r="F15964" s="1" t="s">
        <v>393</v>
      </c>
      <c r="G15964" s="1" t="s">
        <v>17</v>
      </c>
      <c r="H15964" s="1">
        <v>45.0</v>
      </c>
      <c r="I15964" s="3">
        <v>43987.333333333336</v>
      </c>
      <c r="J15964" s="1">
        <v>4.98353691123177</v>
      </c>
      <c r="K15964" s="1" t="s">
        <v>18</v>
      </c>
      <c r="M15964" s="3">
        <v>43987.36621613426</v>
      </c>
    </row>
    <row r="15965">
      <c r="A15965" s="1">
        <v>15963.0</v>
      </c>
      <c r="B15965" s="1" t="s">
        <v>308</v>
      </c>
      <c r="C15965" s="1" t="s">
        <v>26999</v>
      </c>
      <c r="D15965" s="1" t="s">
        <v>664</v>
      </c>
      <c r="E15965" s="1" t="s">
        <v>4580</v>
      </c>
      <c r="F15965" s="1" t="s">
        <v>312</v>
      </c>
      <c r="G15965" s="1" t="s">
        <v>17</v>
      </c>
      <c r="H15965" s="1">
        <v>45.0</v>
      </c>
      <c r="I15965" s="3">
        <v>44252.229166666664</v>
      </c>
      <c r="J15965" s="1">
        <v>0.0</v>
      </c>
      <c r="K15965" s="1" t="s">
        <v>24</v>
      </c>
      <c r="L15965" s="1" t="s">
        <v>96</v>
      </c>
      <c r="M15965" s="3">
        <v>44251.86308653935</v>
      </c>
    </row>
    <row r="15966">
      <c r="A15966" s="1">
        <v>15964.0</v>
      </c>
      <c r="B15966" s="1" t="s">
        <v>796</v>
      </c>
      <c r="C15966" s="1" t="s">
        <v>27000</v>
      </c>
      <c r="D15966" s="1" t="s">
        <v>173</v>
      </c>
      <c r="E15966" s="1" t="s">
        <v>798</v>
      </c>
      <c r="F15966" s="1" t="s">
        <v>799</v>
      </c>
      <c r="G15966" s="1" t="s">
        <v>35</v>
      </c>
      <c r="H15966" s="1">
        <v>45.0</v>
      </c>
      <c r="I15966" s="3">
        <v>44209.614583333336</v>
      </c>
      <c r="J15966" s="1">
        <v>1.68599075681013</v>
      </c>
      <c r="K15966" s="1" t="s">
        <v>18</v>
      </c>
      <c r="M15966" s="3">
        <v>44209.677724699075</v>
      </c>
    </row>
    <row r="15967">
      <c r="A15967" s="1">
        <v>15965.0</v>
      </c>
      <c r="B15967" s="1" t="s">
        <v>239</v>
      </c>
      <c r="C15967" s="1" t="s">
        <v>27001</v>
      </c>
      <c r="D15967" s="1" t="s">
        <v>86</v>
      </c>
      <c r="E15967" s="1" t="s">
        <v>2109</v>
      </c>
      <c r="F15967" s="1" t="s">
        <v>243</v>
      </c>
      <c r="G15967" s="1" t="s">
        <v>35</v>
      </c>
      <c r="H15967" s="1">
        <v>45.0</v>
      </c>
      <c r="I15967" s="3">
        <v>43780.291666666664</v>
      </c>
      <c r="J15967" s="1">
        <v>2.48682203694917</v>
      </c>
      <c r="K15967" s="1" t="s">
        <v>46</v>
      </c>
      <c r="M15967" s="3">
        <v>43780.32238921296</v>
      </c>
    </row>
    <row r="15968">
      <c r="A15968" s="1">
        <v>15966.0</v>
      </c>
      <c r="B15968" s="1" t="s">
        <v>27002</v>
      </c>
      <c r="C15968" s="1" t="s">
        <v>27003</v>
      </c>
      <c r="D15968" s="1" t="s">
        <v>3931</v>
      </c>
      <c r="E15968" s="1" t="s">
        <v>27004</v>
      </c>
      <c r="F15968" s="1" t="s">
        <v>27005</v>
      </c>
      <c r="G15968" s="1" t="s">
        <v>39</v>
      </c>
      <c r="H15968" s="1">
        <v>45.0</v>
      </c>
      <c r="I15968" s="3">
        <v>43841.760416666664</v>
      </c>
      <c r="J15968" s="1">
        <v>2.73410585889069</v>
      </c>
      <c r="K15968" s="1" t="s">
        <v>24</v>
      </c>
      <c r="M15968" s="3">
        <v>43841.798049641206</v>
      </c>
    </row>
    <row r="15969">
      <c r="A15969" s="1">
        <v>15967.0</v>
      </c>
      <c r="B15969" s="1" t="s">
        <v>758</v>
      </c>
      <c r="C15969" s="1" t="s">
        <v>27006</v>
      </c>
      <c r="D15969" s="1" t="s">
        <v>5543</v>
      </c>
      <c r="E15969" s="1" t="s">
        <v>27007</v>
      </c>
      <c r="F15969" s="1" t="s">
        <v>762</v>
      </c>
      <c r="G15969" s="1" t="s">
        <v>39</v>
      </c>
      <c r="H15969" s="1">
        <v>45.0</v>
      </c>
      <c r="I15969" s="3">
        <v>43949.375</v>
      </c>
      <c r="J15969" s="1">
        <v>2.54181152700219</v>
      </c>
      <c r="K15969" s="1" t="s">
        <v>159</v>
      </c>
      <c r="M15969" s="3">
        <v>43949.392263229165</v>
      </c>
    </row>
    <row r="15970">
      <c r="A15970" s="1">
        <v>15968.0</v>
      </c>
      <c r="B15970" s="1" t="s">
        <v>2069</v>
      </c>
      <c r="C15970" s="1" t="s">
        <v>27008</v>
      </c>
      <c r="D15970" s="1" t="s">
        <v>738</v>
      </c>
      <c r="E15970" s="1" t="s">
        <v>4734</v>
      </c>
      <c r="F15970" s="1" t="s">
        <v>2072</v>
      </c>
      <c r="G15970" s="1" t="s">
        <v>17</v>
      </c>
      <c r="H15970" s="1">
        <v>45.0</v>
      </c>
      <c r="I15970" s="3">
        <v>44148.333333333336</v>
      </c>
      <c r="J15970" s="1">
        <v>0.682245844960545</v>
      </c>
      <c r="K15970" s="1" t="s">
        <v>24</v>
      </c>
      <c r="M15970" s="3">
        <v>44148.39442554398</v>
      </c>
    </row>
    <row r="15971">
      <c r="A15971" s="1">
        <v>15969.0</v>
      </c>
      <c r="B15971" s="1" t="s">
        <v>340</v>
      </c>
      <c r="C15971" s="1" t="s">
        <v>27009</v>
      </c>
      <c r="D15971" s="1" t="s">
        <v>342</v>
      </c>
      <c r="E15971" s="1" t="s">
        <v>3425</v>
      </c>
      <c r="F15971" s="1" t="s">
        <v>344</v>
      </c>
      <c r="G15971" s="1" t="s">
        <v>17</v>
      </c>
      <c r="H15971" s="1">
        <v>45.0</v>
      </c>
      <c r="I15971" s="3">
        <v>43826.166666666664</v>
      </c>
      <c r="J15971" s="1">
        <v>1.00413814094285</v>
      </c>
      <c r="K15971" s="1" t="s">
        <v>83</v>
      </c>
      <c r="M15971" s="3">
        <v>43826.201948090275</v>
      </c>
    </row>
    <row r="15972">
      <c r="A15972" s="1">
        <v>15970.0</v>
      </c>
      <c r="B15972" s="1" t="s">
        <v>520</v>
      </c>
      <c r="C15972" s="1" t="s">
        <v>27010</v>
      </c>
      <c r="D15972" s="1" t="s">
        <v>5539</v>
      </c>
      <c r="E15972" s="1" t="s">
        <v>3689</v>
      </c>
      <c r="F15972" s="1" t="s">
        <v>524</v>
      </c>
      <c r="G15972" s="1" t="s">
        <v>35</v>
      </c>
      <c r="H15972" s="1">
        <v>45.0</v>
      </c>
      <c r="I15972" s="3">
        <v>43671.5</v>
      </c>
      <c r="J15972" s="1">
        <v>0.0447013386091696</v>
      </c>
      <c r="K15972" s="1" t="s">
        <v>46</v>
      </c>
      <c r="M15972" s="3">
        <v>43675.25547693287</v>
      </c>
    </row>
    <row r="15973">
      <c r="A15973" s="1">
        <v>15971.0</v>
      </c>
      <c r="B15973" s="1" t="s">
        <v>251</v>
      </c>
      <c r="C15973" s="1" t="s">
        <v>27011</v>
      </c>
      <c r="D15973" s="1" t="s">
        <v>1418</v>
      </c>
      <c r="E15973" s="1" t="s">
        <v>1167</v>
      </c>
      <c r="F15973" s="1" t="s">
        <v>255</v>
      </c>
      <c r="G15973" s="1" t="s">
        <v>17</v>
      </c>
      <c r="H15973" s="1">
        <v>45.0</v>
      </c>
      <c r="I15973" s="3">
        <v>43810.75</v>
      </c>
      <c r="J15973" s="1">
        <v>0.0</v>
      </c>
      <c r="K15973" s="1" t="s">
        <v>218</v>
      </c>
      <c r="M15973" s="3">
        <v>43811.459487175925</v>
      </c>
    </row>
    <row r="15974">
      <c r="A15974" s="1">
        <v>15972.0</v>
      </c>
      <c r="B15974" s="1" t="s">
        <v>520</v>
      </c>
      <c r="C15974" s="1" t="s">
        <v>27012</v>
      </c>
      <c r="D15974" s="1" t="s">
        <v>5056</v>
      </c>
      <c r="E15974" s="1" t="s">
        <v>18325</v>
      </c>
      <c r="F15974" s="1" t="s">
        <v>524</v>
      </c>
      <c r="G15974" s="1" t="s">
        <v>35</v>
      </c>
      <c r="H15974" s="1">
        <v>45.0</v>
      </c>
      <c r="I15974" s="3">
        <v>43789.708333333336</v>
      </c>
      <c r="J15974" s="1">
        <v>1.78334520784071</v>
      </c>
      <c r="K15974" s="1" t="s">
        <v>46</v>
      </c>
      <c r="M15974" s="3">
        <v>43789.73837011574</v>
      </c>
    </row>
    <row r="15975">
      <c r="A15975" s="1">
        <v>15973.0</v>
      </c>
      <c r="B15975" s="1" t="s">
        <v>324</v>
      </c>
      <c r="C15975" s="1" t="s">
        <v>27013</v>
      </c>
      <c r="D15975" s="1" t="s">
        <v>326</v>
      </c>
      <c r="E15975" s="1" t="s">
        <v>327</v>
      </c>
      <c r="F15975" s="1" t="s">
        <v>328</v>
      </c>
      <c r="G15975" s="1" t="s">
        <v>17</v>
      </c>
      <c r="H15975" s="1">
        <v>45.0</v>
      </c>
      <c r="I15975" s="3">
        <v>44157.625</v>
      </c>
      <c r="J15975" s="1">
        <v>0.0</v>
      </c>
      <c r="K15975" s="1" t="s">
        <v>24</v>
      </c>
      <c r="M15975" s="3">
        <v>44157.71135153935</v>
      </c>
    </row>
    <row r="15976">
      <c r="A15976" s="1">
        <v>15974.0</v>
      </c>
      <c r="B15976" s="1" t="s">
        <v>251</v>
      </c>
      <c r="C15976" s="1" t="s">
        <v>27014</v>
      </c>
      <c r="D15976" s="1" t="s">
        <v>10423</v>
      </c>
      <c r="E15976" s="1" t="s">
        <v>6109</v>
      </c>
      <c r="F15976" s="1" t="s">
        <v>255</v>
      </c>
      <c r="G15976" s="1" t="s">
        <v>17</v>
      </c>
      <c r="H15976" s="1">
        <v>45.0</v>
      </c>
      <c r="I15976" s="3">
        <v>43826.708333333336</v>
      </c>
      <c r="J15976" s="1">
        <v>2.55874952425685</v>
      </c>
      <c r="K15976" s="1" t="s">
        <v>218</v>
      </c>
      <c r="M15976" s="3">
        <v>43826.738224189816</v>
      </c>
    </row>
    <row r="15977">
      <c r="A15977" s="1">
        <v>15975.0</v>
      </c>
      <c r="B15977" s="1" t="s">
        <v>9429</v>
      </c>
      <c r="C15977" s="1" t="s">
        <v>27015</v>
      </c>
      <c r="D15977" s="1" t="s">
        <v>1332</v>
      </c>
      <c r="E15977" s="1" t="s">
        <v>27016</v>
      </c>
      <c r="F15977" s="1" t="s">
        <v>9432</v>
      </c>
      <c r="G15977" s="1" t="s">
        <v>39</v>
      </c>
      <c r="H15977" s="1">
        <v>45.0</v>
      </c>
      <c r="I15977" s="3">
        <v>43817.75</v>
      </c>
      <c r="J15977" s="1">
        <v>0.668116768860099</v>
      </c>
      <c r="K15977" s="1" t="s">
        <v>24</v>
      </c>
      <c r="M15977" s="3">
        <v>43817.7883140162</v>
      </c>
    </row>
    <row r="15978">
      <c r="A15978" s="1">
        <v>15976.0</v>
      </c>
      <c r="B15978" s="1" t="s">
        <v>7239</v>
      </c>
      <c r="C15978" s="1" t="s">
        <v>27017</v>
      </c>
      <c r="D15978" s="1" t="s">
        <v>121</v>
      </c>
      <c r="E15978" s="1" t="s">
        <v>27018</v>
      </c>
      <c r="F15978" s="1" t="s">
        <v>7242</v>
      </c>
      <c r="G15978" s="1" t="s">
        <v>89</v>
      </c>
      <c r="H15978" s="1">
        <v>45.0</v>
      </c>
      <c r="I15978" s="3">
        <v>44103.67742540509</v>
      </c>
      <c r="J15978" s="1">
        <v>2.79407700422491</v>
      </c>
      <c r="K15978" s="1" t="s">
        <v>18</v>
      </c>
      <c r="M15978" s="3">
        <v>44103.70886442129</v>
      </c>
    </row>
    <row r="15979">
      <c r="A15979" s="1">
        <v>15977.0</v>
      </c>
      <c r="B15979" s="1" t="s">
        <v>184</v>
      </c>
      <c r="C15979" s="1" t="s">
        <v>27019</v>
      </c>
      <c r="D15979" s="1" t="s">
        <v>148</v>
      </c>
      <c r="E15979" s="1" t="s">
        <v>27020</v>
      </c>
      <c r="F15979" s="1" t="s">
        <v>187</v>
      </c>
      <c r="G15979" s="1" t="s">
        <v>39</v>
      </c>
      <c r="H15979" s="1">
        <v>45.0</v>
      </c>
      <c r="I15979" s="3">
        <v>44058.708333333336</v>
      </c>
      <c r="J15979" s="1">
        <v>2.37340933823859</v>
      </c>
      <c r="K15979" s="1" t="s">
        <v>24</v>
      </c>
      <c r="M15979" s="3">
        <v>44058.70536758102</v>
      </c>
    </row>
    <row r="15980">
      <c r="A15980" s="1">
        <v>15978.0</v>
      </c>
      <c r="B15980" s="1" t="s">
        <v>97</v>
      </c>
      <c r="C15980" s="1" t="s">
        <v>27021</v>
      </c>
      <c r="D15980" s="1" t="s">
        <v>879</v>
      </c>
      <c r="E15980" s="1" t="s">
        <v>27022</v>
      </c>
      <c r="F15980" s="1" t="s">
        <v>101</v>
      </c>
      <c r="G15980" s="1" t="s">
        <v>39</v>
      </c>
      <c r="H15980" s="1">
        <v>45.0</v>
      </c>
      <c r="I15980" s="3">
        <v>44116.6875</v>
      </c>
      <c r="J15980" s="1">
        <v>2.48121746761995</v>
      </c>
      <c r="K15980" s="1" t="s">
        <v>24</v>
      </c>
      <c r="M15980" s="3">
        <v>44116.716798229165</v>
      </c>
    </row>
    <row r="15981">
      <c r="A15981" s="1">
        <v>15979.0</v>
      </c>
      <c r="B15981" s="1" t="s">
        <v>1459</v>
      </c>
      <c r="C15981" s="1" t="s">
        <v>27023</v>
      </c>
      <c r="D15981" s="1" t="s">
        <v>42</v>
      </c>
      <c r="E15981" s="1" t="s">
        <v>27024</v>
      </c>
      <c r="F15981" s="1" t="s">
        <v>1463</v>
      </c>
      <c r="G15981" s="1" t="s">
        <v>39</v>
      </c>
      <c r="H15981" s="1">
        <v>45.0</v>
      </c>
      <c r="I15981" s="3">
        <v>44028.666666666664</v>
      </c>
      <c r="J15981" s="1">
        <v>1.60014558788</v>
      </c>
      <c r="K15981" s="1" t="s">
        <v>18</v>
      </c>
      <c r="M15981" s="3">
        <v>44028.69706371528</v>
      </c>
    </row>
    <row r="15982">
      <c r="A15982" s="1">
        <v>15980.0</v>
      </c>
      <c r="B15982" s="1" t="s">
        <v>293</v>
      </c>
      <c r="C15982" s="1" t="s">
        <v>27025</v>
      </c>
      <c r="D15982" s="1" t="s">
        <v>588</v>
      </c>
      <c r="E15982" s="1" t="s">
        <v>2661</v>
      </c>
      <c r="F15982" s="1" t="s">
        <v>297</v>
      </c>
      <c r="G15982" s="1" t="s">
        <v>17</v>
      </c>
      <c r="H15982" s="1">
        <v>45.0</v>
      </c>
      <c r="I15982" s="3">
        <v>43831.791666666664</v>
      </c>
      <c r="J15982" s="1">
        <v>0.812587952996209</v>
      </c>
      <c r="K15982" s="1" t="s">
        <v>62</v>
      </c>
      <c r="M15982" s="3">
        <v>43831.77318527778</v>
      </c>
    </row>
    <row r="15983">
      <c r="A15983" s="1">
        <v>15981.0</v>
      </c>
      <c r="B15983" s="1" t="s">
        <v>114</v>
      </c>
      <c r="C15983" s="1" t="s">
        <v>27026</v>
      </c>
      <c r="D15983" s="1" t="s">
        <v>116</v>
      </c>
      <c r="E15983" s="1" t="s">
        <v>1148</v>
      </c>
      <c r="F15983" s="1" t="s">
        <v>118</v>
      </c>
      <c r="G15983" s="1" t="s">
        <v>35</v>
      </c>
      <c r="H15983" s="1">
        <v>45.0</v>
      </c>
      <c r="I15983" s="3">
        <v>44228.25</v>
      </c>
      <c r="J15983" s="1">
        <v>0.0</v>
      </c>
      <c r="K15983" s="1" t="s">
        <v>24</v>
      </c>
      <c r="L15983" s="1" t="s">
        <v>1006</v>
      </c>
      <c r="M15983" s="3">
        <v>44228.286987858795</v>
      </c>
    </row>
    <row r="15984">
      <c r="A15984" s="1">
        <v>15982.0</v>
      </c>
      <c r="B15984" s="1" t="s">
        <v>1716</v>
      </c>
      <c r="C15984" s="1" t="s">
        <v>27027</v>
      </c>
      <c r="D15984" s="1" t="s">
        <v>241</v>
      </c>
      <c r="E15984" s="1" t="s">
        <v>27028</v>
      </c>
      <c r="F15984" s="1" t="s">
        <v>1719</v>
      </c>
      <c r="G15984" s="1" t="s">
        <v>89</v>
      </c>
      <c r="H15984" s="1">
        <v>45.0</v>
      </c>
      <c r="I15984" s="3">
        <v>44209.590901840274</v>
      </c>
      <c r="J15984" s="1">
        <v>2.91420421084128</v>
      </c>
      <c r="K15984" s="1" t="s">
        <v>18</v>
      </c>
      <c r="M15984" s="3">
        <v>44209.63145840278</v>
      </c>
    </row>
    <row r="15985">
      <c r="A15985" s="1">
        <v>15983.0</v>
      </c>
      <c r="B15985" s="1" t="s">
        <v>858</v>
      </c>
      <c r="C15985" s="1" t="s">
        <v>27029</v>
      </c>
      <c r="D15985" s="1" t="s">
        <v>5658</v>
      </c>
      <c r="E15985" s="1" t="s">
        <v>27030</v>
      </c>
      <c r="F15985" s="1" t="s">
        <v>861</v>
      </c>
      <c r="G15985" s="1" t="s">
        <v>89</v>
      </c>
      <c r="H15985" s="1">
        <v>45.0</v>
      </c>
      <c r="I15985" s="3">
        <v>43847.6156206713</v>
      </c>
      <c r="J15985" s="1">
        <v>3.69862194406297</v>
      </c>
      <c r="K15985" s="1" t="s">
        <v>24</v>
      </c>
      <c r="M15985" s="3">
        <v>43847.63984952546</v>
      </c>
    </row>
    <row r="15986">
      <c r="A15986" s="1">
        <v>15984.0</v>
      </c>
      <c r="B15986" s="1" t="s">
        <v>1348</v>
      </c>
      <c r="C15986" s="1" t="s">
        <v>27031</v>
      </c>
      <c r="D15986" s="1" t="s">
        <v>2567</v>
      </c>
      <c r="E15986" s="1" t="s">
        <v>5893</v>
      </c>
      <c r="F15986" s="1" t="s">
        <v>1352</v>
      </c>
      <c r="G15986" s="1" t="s">
        <v>17</v>
      </c>
      <c r="H15986" s="1">
        <v>45.0</v>
      </c>
      <c r="I15986" s="3">
        <v>44029.666666666664</v>
      </c>
      <c r="J15986" s="1">
        <v>0.21311130183308</v>
      </c>
      <c r="K15986" s="1" t="s">
        <v>18</v>
      </c>
      <c r="M15986" s="3">
        <v>44029.69348717593</v>
      </c>
    </row>
    <row r="15987">
      <c r="A15987" s="1">
        <v>15985.0</v>
      </c>
      <c r="B15987" s="1" t="s">
        <v>1085</v>
      </c>
      <c r="C15987" s="1" t="s">
        <v>27032</v>
      </c>
      <c r="D15987" s="1" t="s">
        <v>1087</v>
      </c>
      <c r="E15987" s="1" t="s">
        <v>7953</v>
      </c>
      <c r="F15987" s="1" t="s">
        <v>1089</v>
      </c>
      <c r="G15987" s="1" t="s">
        <v>17</v>
      </c>
      <c r="H15987" s="1">
        <v>45.0</v>
      </c>
      <c r="I15987" s="3">
        <v>44234.916666666664</v>
      </c>
      <c r="J15987" s="1">
        <v>2.77363301576096</v>
      </c>
      <c r="K15987" s="1" t="s">
        <v>159</v>
      </c>
      <c r="M15987" s="3">
        <v>44235.59500461806</v>
      </c>
    </row>
    <row r="15988">
      <c r="A15988" s="1">
        <v>15986.0</v>
      </c>
      <c r="B15988" s="1" t="s">
        <v>501</v>
      </c>
      <c r="C15988" s="1" t="s">
        <v>27033</v>
      </c>
      <c r="D15988" s="1" t="s">
        <v>2421</v>
      </c>
      <c r="E15988" s="1" t="s">
        <v>27034</v>
      </c>
      <c r="F15988" s="1" t="s">
        <v>505</v>
      </c>
      <c r="G15988" s="1" t="s">
        <v>39</v>
      </c>
      <c r="H15988" s="1">
        <v>45.0</v>
      </c>
      <c r="I15988" s="3">
        <v>43913.625</v>
      </c>
      <c r="J15988" s="1">
        <v>2.67109354410421</v>
      </c>
      <c r="K15988" s="1" t="s">
        <v>18</v>
      </c>
      <c r="M15988" s="3">
        <v>43913.64111774306</v>
      </c>
    </row>
    <row r="15989">
      <c r="A15989" s="1">
        <v>15987.0</v>
      </c>
      <c r="B15989" s="1" t="s">
        <v>11845</v>
      </c>
      <c r="C15989" s="1" t="s">
        <v>27035</v>
      </c>
      <c r="D15989" s="1" t="s">
        <v>5309</v>
      </c>
      <c r="E15989" s="1" t="s">
        <v>27036</v>
      </c>
      <c r="F15989" s="1" t="s">
        <v>11848</v>
      </c>
      <c r="G15989" s="1" t="s">
        <v>89</v>
      </c>
      <c r="H15989" s="1">
        <v>45.0</v>
      </c>
      <c r="I15989" s="3">
        <v>43888.48414184028</v>
      </c>
      <c r="J15989" s="1">
        <v>1.72246340093407</v>
      </c>
      <c r="K15989" s="1" t="s">
        <v>46</v>
      </c>
      <c r="M15989" s="3">
        <v>43888.51101930556</v>
      </c>
    </row>
    <row r="15990">
      <c r="A15990" s="1">
        <v>15988.0</v>
      </c>
      <c r="B15990" s="1" t="s">
        <v>3102</v>
      </c>
      <c r="C15990" s="1" t="s">
        <v>27037</v>
      </c>
      <c r="D15990" s="1" t="s">
        <v>1255</v>
      </c>
      <c r="E15990" s="1" t="s">
        <v>27038</v>
      </c>
      <c r="F15990" s="1" t="s">
        <v>3106</v>
      </c>
      <c r="G15990" s="1" t="s">
        <v>89</v>
      </c>
      <c r="H15990" s="1">
        <v>45.0</v>
      </c>
      <c r="I15990" s="3">
        <v>44155.59575690972</v>
      </c>
      <c r="J15990" s="1">
        <v>1.29539250990812</v>
      </c>
      <c r="K15990" s="1" t="s">
        <v>83</v>
      </c>
      <c r="L15990" s="1" t="s">
        <v>3793</v>
      </c>
      <c r="M15990" s="3">
        <v>44155.59455956019</v>
      </c>
    </row>
    <row r="15991">
      <c r="A15991" s="1">
        <v>15989.0</v>
      </c>
      <c r="B15991" s="1" t="s">
        <v>788</v>
      </c>
      <c r="C15991" s="1" t="s">
        <v>27039</v>
      </c>
      <c r="D15991" s="1" t="s">
        <v>148</v>
      </c>
      <c r="E15991" s="1" t="s">
        <v>1891</v>
      </c>
      <c r="F15991" s="1" t="s">
        <v>791</v>
      </c>
      <c r="G15991" s="1" t="s">
        <v>17</v>
      </c>
      <c r="H15991" s="1">
        <v>45.0</v>
      </c>
      <c r="I15991" s="3">
        <v>43853.145833333336</v>
      </c>
      <c r="J15991" s="1">
        <v>1.43604024176238</v>
      </c>
      <c r="K15991" s="1" t="s">
        <v>24</v>
      </c>
      <c r="M15991" s="3">
        <v>43853.187450150464</v>
      </c>
    </row>
    <row r="15992">
      <c r="A15992" s="1">
        <v>15990.0</v>
      </c>
      <c r="B15992" s="1" t="s">
        <v>1444</v>
      </c>
      <c r="C15992" s="1" t="s">
        <v>27040</v>
      </c>
      <c r="D15992" s="1" t="s">
        <v>1446</v>
      </c>
      <c r="E15992" s="1" t="s">
        <v>27041</v>
      </c>
      <c r="F15992" s="1" t="s">
        <v>1448</v>
      </c>
      <c r="G15992" s="1" t="s">
        <v>89</v>
      </c>
      <c r="H15992" s="1">
        <v>45.0</v>
      </c>
      <c r="I15992" s="3">
        <v>43978.697916666664</v>
      </c>
      <c r="J15992" s="1">
        <v>3.56279590212613</v>
      </c>
      <c r="K15992" s="1" t="s">
        <v>218</v>
      </c>
      <c r="L15992" s="1" t="s">
        <v>433</v>
      </c>
      <c r="M15992" s="3">
        <v>43978.744221354165</v>
      </c>
    </row>
    <row r="15993">
      <c r="A15993" s="1">
        <v>15991.0</v>
      </c>
      <c r="B15993" s="1" t="s">
        <v>572</v>
      </c>
      <c r="C15993" s="1" t="s">
        <v>27042</v>
      </c>
      <c r="D15993" s="1" t="s">
        <v>18694</v>
      </c>
      <c r="E15993" s="1" t="s">
        <v>27043</v>
      </c>
      <c r="F15993" s="1" t="s">
        <v>575</v>
      </c>
      <c r="G15993" s="1" t="s">
        <v>39</v>
      </c>
      <c r="H15993" s="1">
        <v>45.0</v>
      </c>
      <c r="I15993" s="3">
        <v>43589.625</v>
      </c>
      <c r="J15993" s="1">
        <v>0.8439533261773</v>
      </c>
      <c r="K15993" s="1" t="s">
        <v>18</v>
      </c>
      <c r="M15993" s="3">
        <v>43589.66493329861</v>
      </c>
    </row>
    <row r="15994">
      <c r="A15994" s="1">
        <v>15992.0</v>
      </c>
      <c r="B15994" s="1" t="s">
        <v>73</v>
      </c>
      <c r="C15994" s="1" t="s">
        <v>27044</v>
      </c>
      <c r="D15994" s="1" t="s">
        <v>27045</v>
      </c>
      <c r="E15994" s="1" t="s">
        <v>27046</v>
      </c>
      <c r="F15994" s="1" t="s">
        <v>77</v>
      </c>
      <c r="G15994" s="1" t="s">
        <v>39</v>
      </c>
      <c r="H15994" s="1">
        <v>45.0</v>
      </c>
      <c r="I15994" s="3">
        <v>43477.666666666664</v>
      </c>
      <c r="J15994" s="1">
        <v>1.02492698325351</v>
      </c>
      <c r="K15994" s="1" t="s">
        <v>24</v>
      </c>
      <c r="M15994" s="3">
        <v>43477.69181215278</v>
      </c>
    </row>
    <row r="15995">
      <c r="A15995" s="1">
        <v>15993.0</v>
      </c>
      <c r="B15995" s="1" t="s">
        <v>834</v>
      </c>
      <c r="C15995" s="1" t="s">
        <v>27047</v>
      </c>
      <c r="D15995" s="1" t="s">
        <v>3733</v>
      </c>
      <c r="E15995" s="1" t="s">
        <v>27048</v>
      </c>
      <c r="F15995" s="1" t="s">
        <v>837</v>
      </c>
      <c r="G15995" s="1" t="s">
        <v>39</v>
      </c>
      <c r="H15995" s="1">
        <v>45.0</v>
      </c>
      <c r="I15995" s="3">
        <v>44103.75</v>
      </c>
      <c r="J15995" s="1">
        <v>3.30261579053771</v>
      </c>
      <c r="K15995" s="1" t="s">
        <v>46</v>
      </c>
      <c r="L15995" s="1" t="s">
        <v>2164</v>
      </c>
      <c r="M15995" s="3">
        <v>44103.7875884838</v>
      </c>
    </row>
    <row r="15996">
      <c r="A15996" s="1">
        <v>15994.0</v>
      </c>
      <c r="B15996" s="1" t="s">
        <v>2502</v>
      </c>
      <c r="C15996" s="1" t="s">
        <v>27049</v>
      </c>
      <c r="D15996" s="1" t="s">
        <v>2504</v>
      </c>
      <c r="E15996" s="1" t="s">
        <v>9183</v>
      </c>
      <c r="F15996" s="1" t="s">
        <v>2506</v>
      </c>
      <c r="G15996" s="1" t="s">
        <v>17</v>
      </c>
      <c r="H15996" s="1">
        <v>45.0</v>
      </c>
      <c r="I15996" s="3">
        <v>44173.541666666664</v>
      </c>
      <c r="J15996" s="1">
        <v>2.03581225610514</v>
      </c>
      <c r="K15996" s="1" t="s">
        <v>159</v>
      </c>
      <c r="L15996" s="1" t="s">
        <v>2507</v>
      </c>
      <c r="M15996" s="3">
        <v>44173.56700915509</v>
      </c>
    </row>
    <row r="15997">
      <c r="A15997" s="1">
        <v>15995.0</v>
      </c>
      <c r="B15997" s="1" t="s">
        <v>901</v>
      </c>
      <c r="C15997" s="1" t="s">
        <v>27050</v>
      </c>
      <c r="D15997" s="1" t="s">
        <v>148</v>
      </c>
      <c r="E15997" s="1" t="s">
        <v>903</v>
      </c>
      <c r="F15997" s="1" t="s">
        <v>904</v>
      </c>
      <c r="G15997" s="1" t="s">
        <v>35</v>
      </c>
      <c r="H15997" s="1">
        <v>45.0</v>
      </c>
      <c r="I15997" s="3">
        <v>43672.416666666664</v>
      </c>
      <c r="J15997" s="1">
        <v>2.67753265422461</v>
      </c>
      <c r="K15997" s="1" t="s">
        <v>24</v>
      </c>
      <c r="M15997" s="3">
        <v>43672.75981369213</v>
      </c>
    </row>
    <row r="15998">
      <c r="A15998" s="1">
        <v>15996.0</v>
      </c>
      <c r="B15998" s="1" t="s">
        <v>239</v>
      </c>
      <c r="C15998" s="1" t="s">
        <v>27051</v>
      </c>
      <c r="D15998" s="1" t="s">
        <v>14619</v>
      </c>
      <c r="E15998" s="1" t="s">
        <v>27052</v>
      </c>
      <c r="F15998" s="1" t="s">
        <v>243</v>
      </c>
      <c r="G15998" s="1" t="s">
        <v>39</v>
      </c>
      <c r="H15998" s="1">
        <v>45.0</v>
      </c>
      <c r="I15998" s="3">
        <v>44156.583333333336</v>
      </c>
      <c r="J15998" s="1">
        <v>0.8418487176764</v>
      </c>
      <c r="K15998" s="1" t="s">
        <v>46</v>
      </c>
      <c r="L15998" s="1" t="s">
        <v>244</v>
      </c>
      <c r="M15998" s="3">
        <v>44156.61699144676</v>
      </c>
    </row>
    <row r="15999">
      <c r="A15999" s="1">
        <v>15997.0</v>
      </c>
      <c r="B15999" s="1" t="s">
        <v>1885</v>
      </c>
      <c r="C15999" s="1" t="s">
        <v>27053</v>
      </c>
      <c r="D15999" s="1" t="s">
        <v>116</v>
      </c>
      <c r="E15999" s="1" t="s">
        <v>5870</v>
      </c>
      <c r="F15999" s="1" t="s">
        <v>1888</v>
      </c>
      <c r="G15999" s="1" t="s">
        <v>17</v>
      </c>
      <c r="H15999" s="1">
        <v>45.0</v>
      </c>
      <c r="I15999" s="3">
        <v>43842.541666666664</v>
      </c>
      <c r="J15999" s="1">
        <v>6.05116035101266</v>
      </c>
      <c r="K15999" s="1" t="s">
        <v>24</v>
      </c>
      <c r="M15999" s="3">
        <v>43842.586590590276</v>
      </c>
    </row>
    <row r="16000">
      <c r="A16000" s="1">
        <v>15998.0</v>
      </c>
      <c r="B16000" s="1" t="s">
        <v>288</v>
      </c>
      <c r="C16000" s="1" t="s">
        <v>27054</v>
      </c>
      <c r="D16000" s="1" t="s">
        <v>3851</v>
      </c>
      <c r="E16000" s="1" t="s">
        <v>2834</v>
      </c>
      <c r="F16000" s="1" t="s">
        <v>292</v>
      </c>
      <c r="G16000" s="1" t="s">
        <v>35</v>
      </c>
      <c r="H16000" s="1">
        <v>45.0</v>
      </c>
      <c r="I16000" s="3">
        <v>43689.625</v>
      </c>
      <c r="J16000" s="1">
        <v>0.716379420738042</v>
      </c>
      <c r="K16000" s="1" t="s">
        <v>24</v>
      </c>
      <c r="M16000" s="3">
        <v>43689.65787642361</v>
      </c>
    </row>
    <row r="16001">
      <c r="A16001" s="1">
        <v>15999.0</v>
      </c>
      <c r="B16001" s="1" t="s">
        <v>1315</v>
      </c>
      <c r="C16001" s="1" t="s">
        <v>27055</v>
      </c>
      <c r="D16001" s="1" t="s">
        <v>1317</v>
      </c>
      <c r="E16001" s="1" t="s">
        <v>1318</v>
      </c>
      <c r="F16001" s="1" t="s">
        <v>1319</v>
      </c>
      <c r="G16001" s="1" t="s">
        <v>17</v>
      </c>
      <c r="H16001" s="1">
        <v>45.0</v>
      </c>
      <c r="I16001" s="3">
        <v>43758.333333333336</v>
      </c>
      <c r="J16001" s="1">
        <v>1.27150144397481</v>
      </c>
      <c r="K16001" s="1" t="s">
        <v>18</v>
      </c>
      <c r="M16001" s="3">
        <v>43758.36749320602</v>
      </c>
    </row>
    <row r="16002">
      <c r="A16002" s="1">
        <v>16000.0</v>
      </c>
      <c r="B16002" s="1" t="s">
        <v>330</v>
      </c>
      <c r="C16002" s="1" t="s">
        <v>27056</v>
      </c>
      <c r="D16002" s="1" t="s">
        <v>332</v>
      </c>
      <c r="E16002" s="1" t="s">
        <v>7740</v>
      </c>
      <c r="F16002" s="1" t="s">
        <v>334</v>
      </c>
      <c r="G16002" s="1" t="s">
        <v>17</v>
      </c>
      <c r="H16002" s="1">
        <v>45.0</v>
      </c>
      <c r="I16002" s="3">
        <v>44063.270833333336</v>
      </c>
      <c r="J16002" s="1">
        <v>0.372263819023936</v>
      </c>
      <c r="K16002" s="1" t="s">
        <v>18</v>
      </c>
      <c r="L16002" s="1" t="s">
        <v>444</v>
      </c>
      <c r="M16002" s="3">
        <v>44063.313195462964</v>
      </c>
    </row>
    <row r="16003">
      <c r="A16003" s="1">
        <v>16001.0</v>
      </c>
      <c r="B16003" s="1" t="s">
        <v>184</v>
      </c>
      <c r="C16003" s="1" t="s">
        <v>27057</v>
      </c>
      <c r="D16003" s="1" t="s">
        <v>148</v>
      </c>
      <c r="E16003" s="1" t="s">
        <v>4234</v>
      </c>
      <c r="F16003" s="1" t="s">
        <v>187</v>
      </c>
      <c r="G16003" s="1" t="s">
        <v>17</v>
      </c>
      <c r="H16003" s="1">
        <v>45.0</v>
      </c>
      <c r="I16003" s="3">
        <v>43983.666666666664</v>
      </c>
      <c r="J16003" s="1">
        <v>0.204473102925863</v>
      </c>
      <c r="K16003" s="1" t="s">
        <v>24</v>
      </c>
      <c r="L16003" s="1" t="s">
        <v>188</v>
      </c>
      <c r="M16003" s="3">
        <v>43983.631542233794</v>
      </c>
    </row>
    <row r="16004">
      <c r="A16004" s="1">
        <v>16002.0</v>
      </c>
      <c r="B16004" s="1" t="s">
        <v>84</v>
      </c>
      <c r="C16004" s="1" t="s">
        <v>27058</v>
      </c>
      <c r="D16004" s="1" t="s">
        <v>1549</v>
      </c>
      <c r="E16004" s="1" t="s">
        <v>1488</v>
      </c>
      <c r="F16004" s="1" t="s">
        <v>88</v>
      </c>
      <c r="G16004" s="1" t="s">
        <v>17</v>
      </c>
      <c r="H16004" s="1">
        <v>45.0</v>
      </c>
      <c r="I16004" s="3">
        <v>43913.604166666664</v>
      </c>
      <c r="J16004" s="1">
        <v>2.41045089855978</v>
      </c>
      <c r="K16004" s="1" t="s">
        <v>83</v>
      </c>
      <c r="M16004" s="3">
        <v>43913.63009859954</v>
      </c>
    </row>
    <row r="16005">
      <c r="A16005" s="1">
        <v>16003.0</v>
      </c>
      <c r="B16005" s="1" t="s">
        <v>30</v>
      </c>
      <c r="C16005" s="1" t="s">
        <v>27059</v>
      </c>
      <c r="D16005" s="1" t="s">
        <v>32</v>
      </c>
      <c r="E16005" s="1" t="s">
        <v>2022</v>
      </c>
      <c r="F16005" s="1" t="s">
        <v>34</v>
      </c>
      <c r="G16005" s="1" t="s">
        <v>35</v>
      </c>
      <c r="H16005" s="1">
        <v>45.0</v>
      </c>
      <c r="I16005" s="3">
        <v>44169.416666666664</v>
      </c>
      <c r="J16005" s="1">
        <v>1.87360912022397</v>
      </c>
      <c r="K16005" s="1" t="s">
        <v>24</v>
      </c>
      <c r="M16005" s="3">
        <v>44169.546622800925</v>
      </c>
    </row>
    <row r="16006">
      <c r="A16006" s="1">
        <v>16004.0</v>
      </c>
      <c r="B16006" s="1" t="s">
        <v>536</v>
      </c>
      <c r="C16006" s="1" t="s">
        <v>27060</v>
      </c>
      <c r="D16006" s="1" t="s">
        <v>1255</v>
      </c>
      <c r="E16006" s="1" t="s">
        <v>3747</v>
      </c>
      <c r="F16006" s="1" t="s">
        <v>539</v>
      </c>
      <c r="G16006" s="1" t="s">
        <v>17</v>
      </c>
      <c r="H16006" s="1">
        <v>45.0</v>
      </c>
      <c r="I16006" s="3">
        <v>43730.708333333336</v>
      </c>
      <c r="J16006" s="1">
        <v>0.00101801867086831</v>
      </c>
      <c r="K16006" s="1" t="s">
        <v>83</v>
      </c>
      <c r="M16006" s="3">
        <v>43730.676472569445</v>
      </c>
    </row>
    <row r="16007">
      <c r="A16007" s="1">
        <v>16005.0</v>
      </c>
      <c r="B16007" s="1" t="s">
        <v>2276</v>
      </c>
      <c r="C16007" s="1" t="s">
        <v>27061</v>
      </c>
      <c r="D16007" s="1" t="s">
        <v>3853</v>
      </c>
      <c r="E16007" s="1" t="s">
        <v>11660</v>
      </c>
      <c r="F16007" s="1" t="s">
        <v>2279</v>
      </c>
      <c r="G16007" s="1" t="s">
        <v>17</v>
      </c>
      <c r="H16007" s="1">
        <v>45.0</v>
      </c>
      <c r="I16007" s="3">
        <v>43879.291666666664</v>
      </c>
      <c r="J16007" s="1">
        <v>2.13160246849996</v>
      </c>
      <c r="K16007" s="1" t="s">
        <v>159</v>
      </c>
      <c r="M16007" s="3">
        <v>43879.34569630787</v>
      </c>
    </row>
    <row r="16008">
      <c r="A16008" s="1">
        <v>16006.0</v>
      </c>
      <c r="B16008" s="1" t="s">
        <v>4356</v>
      </c>
      <c r="C16008" s="1" t="s">
        <v>27062</v>
      </c>
      <c r="D16008" s="1" t="s">
        <v>411</v>
      </c>
      <c r="E16008" s="1" t="s">
        <v>4358</v>
      </c>
      <c r="F16008" s="1" t="s">
        <v>4359</v>
      </c>
      <c r="G16008" s="1" t="s">
        <v>17</v>
      </c>
      <c r="H16008" s="1">
        <v>45.0</v>
      </c>
      <c r="I16008" s="3">
        <v>43992.197916666664</v>
      </c>
      <c r="J16008" s="1">
        <v>0.841661239825395</v>
      </c>
      <c r="K16008" s="1" t="s">
        <v>62</v>
      </c>
      <c r="L16008" s="1" t="s">
        <v>4360</v>
      </c>
      <c r="M16008" s="3">
        <v>43992.25802642361</v>
      </c>
    </row>
    <row r="16009">
      <c r="A16009" s="1">
        <v>16007.0</v>
      </c>
      <c r="B16009" s="1" t="s">
        <v>2181</v>
      </c>
      <c r="C16009" s="1" t="s">
        <v>27063</v>
      </c>
      <c r="D16009" s="1" t="s">
        <v>27064</v>
      </c>
      <c r="E16009" s="1" t="s">
        <v>22376</v>
      </c>
      <c r="F16009" s="1" t="s">
        <v>2185</v>
      </c>
      <c r="G16009" s="1" t="s">
        <v>17</v>
      </c>
      <c r="H16009" s="1">
        <v>45.0</v>
      </c>
      <c r="I16009" s="3">
        <v>43776.208333333336</v>
      </c>
      <c r="J16009" s="1">
        <v>0.641978057563042</v>
      </c>
      <c r="K16009" s="1" t="s">
        <v>218</v>
      </c>
      <c r="M16009" s="3">
        <v>43776.23919939815</v>
      </c>
    </row>
    <row r="16010">
      <c r="A16010" s="1">
        <v>16008.0</v>
      </c>
      <c r="B16010" s="1" t="s">
        <v>4238</v>
      </c>
      <c r="C16010" s="1" t="s">
        <v>27065</v>
      </c>
      <c r="D16010" s="1" t="s">
        <v>1014</v>
      </c>
      <c r="E16010" s="1" t="s">
        <v>11547</v>
      </c>
      <c r="F16010" s="1" t="s">
        <v>4242</v>
      </c>
      <c r="G16010" s="1" t="s">
        <v>17</v>
      </c>
      <c r="H16010" s="1">
        <v>45.0</v>
      </c>
      <c r="I16010" s="3">
        <v>43910.322916666664</v>
      </c>
      <c r="J16010" s="1">
        <v>1.53904946769339</v>
      </c>
      <c r="K16010" s="1" t="s">
        <v>166</v>
      </c>
      <c r="M16010" s="3">
        <v>43910.35324415509</v>
      </c>
    </row>
    <row r="16011">
      <c r="A16011" s="1">
        <v>16009.0</v>
      </c>
      <c r="B16011" s="1" t="s">
        <v>1012</v>
      </c>
      <c r="C16011" s="1" t="s">
        <v>27066</v>
      </c>
      <c r="D16011" s="1" t="s">
        <v>1014</v>
      </c>
      <c r="E16011" s="1" t="s">
        <v>1015</v>
      </c>
      <c r="F16011" s="1" t="s">
        <v>1016</v>
      </c>
      <c r="G16011" s="1" t="s">
        <v>17</v>
      </c>
      <c r="H16011" s="1">
        <v>45.0</v>
      </c>
      <c r="I16011" s="3">
        <v>43926.541666666664</v>
      </c>
      <c r="J16011" s="1">
        <v>0.0</v>
      </c>
      <c r="K16011" s="1" t="s">
        <v>166</v>
      </c>
      <c r="M16011" s="3">
        <v>43927.52834084491</v>
      </c>
    </row>
    <row r="16012">
      <c r="A16012" s="1">
        <v>16010.0</v>
      </c>
      <c r="B16012" s="1" t="s">
        <v>1449</v>
      </c>
      <c r="C16012" s="1" t="s">
        <v>27067</v>
      </c>
      <c r="D16012" s="1" t="s">
        <v>9339</v>
      </c>
      <c r="E16012" s="1" t="s">
        <v>5118</v>
      </c>
      <c r="F16012" s="1" t="s">
        <v>1453</v>
      </c>
      <c r="G16012" s="1" t="s">
        <v>35</v>
      </c>
      <c r="H16012" s="1">
        <v>45.0</v>
      </c>
      <c r="I16012" s="3">
        <v>44202.270833333336</v>
      </c>
      <c r="J16012" s="1">
        <v>9.11580275320952</v>
      </c>
      <c r="K16012" s="1" t="s">
        <v>218</v>
      </c>
      <c r="L16012" s="1" t="s">
        <v>287</v>
      </c>
      <c r="M16012" s="3">
        <v>44202.35271168981</v>
      </c>
    </row>
    <row r="16013">
      <c r="A16013" s="1">
        <v>16011.0</v>
      </c>
      <c r="B16013" s="1" t="s">
        <v>455</v>
      </c>
      <c r="C16013" s="1" t="s">
        <v>27068</v>
      </c>
      <c r="D16013" s="1" t="s">
        <v>116</v>
      </c>
      <c r="E16013" s="1" t="s">
        <v>546</v>
      </c>
      <c r="F16013" s="1" t="s">
        <v>458</v>
      </c>
      <c r="G16013" s="1" t="s">
        <v>17</v>
      </c>
      <c r="H16013" s="1">
        <v>45.0</v>
      </c>
      <c r="I16013" s="3">
        <v>44014.604166666664</v>
      </c>
      <c r="J16013" s="1">
        <v>0.0</v>
      </c>
      <c r="K16013" s="1" t="s">
        <v>24</v>
      </c>
      <c r="L16013" s="1" t="s">
        <v>406</v>
      </c>
      <c r="M16013" s="3">
        <v>44014.68721239583</v>
      </c>
    </row>
    <row r="16014">
      <c r="A16014" s="1">
        <v>16012.0</v>
      </c>
      <c r="B16014" s="1" t="s">
        <v>811</v>
      </c>
      <c r="C16014" s="1" t="s">
        <v>27069</v>
      </c>
      <c r="D16014" s="1" t="s">
        <v>5012</v>
      </c>
      <c r="E16014" s="1" t="s">
        <v>27070</v>
      </c>
      <c r="F16014" s="1" t="s">
        <v>815</v>
      </c>
      <c r="G16014" s="1" t="s">
        <v>39</v>
      </c>
      <c r="H16014" s="1">
        <v>45.0</v>
      </c>
      <c r="I16014" s="3">
        <v>44203.270833333336</v>
      </c>
      <c r="J16014" s="1">
        <v>3.15818260928344</v>
      </c>
      <c r="K16014" s="1" t="s">
        <v>18</v>
      </c>
      <c r="M16014" s="3">
        <v>44203.299221203706</v>
      </c>
    </row>
    <row r="16015">
      <c r="A16015" s="1">
        <v>16013.0</v>
      </c>
      <c r="B16015" s="1" t="s">
        <v>1299</v>
      </c>
      <c r="C16015" s="1" t="s">
        <v>27071</v>
      </c>
      <c r="D16015" s="1" t="s">
        <v>818</v>
      </c>
      <c r="E16015" s="1" t="s">
        <v>27072</v>
      </c>
      <c r="F16015" s="1" t="s">
        <v>1303</v>
      </c>
      <c r="G16015" s="1" t="s">
        <v>39</v>
      </c>
      <c r="H16015" s="1">
        <v>45.0</v>
      </c>
      <c r="I16015" s="3">
        <v>44122.583333333336</v>
      </c>
      <c r="J16015" s="1">
        <v>3.78137997607649</v>
      </c>
      <c r="K16015" s="1" t="s">
        <v>56</v>
      </c>
      <c r="L16015" s="1" t="s">
        <v>113</v>
      </c>
      <c r="M16015" s="3">
        <v>44122.6578933912</v>
      </c>
    </row>
    <row r="16016">
      <c r="A16016" s="1">
        <v>16014.0</v>
      </c>
      <c r="B16016" s="1" t="s">
        <v>130</v>
      </c>
      <c r="C16016" s="1" t="s">
        <v>27073</v>
      </c>
      <c r="D16016" s="1" t="s">
        <v>132</v>
      </c>
      <c r="E16016" s="1" t="s">
        <v>1598</v>
      </c>
      <c r="F16016" s="1" t="s">
        <v>134</v>
      </c>
      <c r="G16016" s="1" t="s">
        <v>17</v>
      </c>
      <c r="H16016" s="1">
        <v>45.0</v>
      </c>
      <c r="I16016" s="3">
        <v>44151.208333333336</v>
      </c>
      <c r="J16016" s="1">
        <v>0.0</v>
      </c>
      <c r="K16016" s="1" t="s">
        <v>24</v>
      </c>
      <c r="L16016" s="1" t="s">
        <v>135</v>
      </c>
      <c r="M16016" s="3">
        <v>44151.20968505787</v>
      </c>
    </row>
    <row r="16017">
      <c r="A16017" s="1">
        <v>16015.0</v>
      </c>
      <c r="B16017" s="1" t="s">
        <v>340</v>
      </c>
      <c r="C16017" s="1" t="s">
        <v>27074</v>
      </c>
      <c r="D16017" s="1" t="s">
        <v>342</v>
      </c>
      <c r="E16017" s="1" t="s">
        <v>27075</v>
      </c>
      <c r="F16017" s="1" t="s">
        <v>344</v>
      </c>
      <c r="G16017" s="1" t="s">
        <v>39</v>
      </c>
      <c r="H16017" s="1">
        <v>45.0</v>
      </c>
      <c r="I16017" s="3">
        <v>44144.625</v>
      </c>
      <c r="J16017" s="1">
        <v>1.46840826932065</v>
      </c>
      <c r="K16017" s="1" t="s">
        <v>83</v>
      </c>
      <c r="M16017" s="3">
        <v>44144.65676356482</v>
      </c>
    </row>
    <row r="16018">
      <c r="A16018" s="1">
        <v>16016.0</v>
      </c>
      <c r="B16018" s="1" t="s">
        <v>303</v>
      </c>
      <c r="C16018" s="1" t="s">
        <v>27076</v>
      </c>
      <c r="D16018" s="1" t="s">
        <v>305</v>
      </c>
      <c r="E16018" s="1" t="s">
        <v>3630</v>
      </c>
      <c r="F16018" s="1" t="s">
        <v>307</v>
      </c>
      <c r="G16018" s="1" t="s">
        <v>17</v>
      </c>
      <c r="H16018" s="1">
        <v>45.0</v>
      </c>
      <c r="I16018" s="3">
        <v>43938.229166666664</v>
      </c>
      <c r="J16018" s="1">
        <v>1.75342500516255</v>
      </c>
      <c r="K16018" s="1" t="s">
        <v>24</v>
      </c>
      <c r="M16018" s="3">
        <v>43938.26129650463</v>
      </c>
    </row>
    <row r="16019">
      <c r="A16019" s="1">
        <v>16017.0</v>
      </c>
      <c r="B16019" s="1" t="s">
        <v>638</v>
      </c>
      <c r="C16019" s="1" t="s">
        <v>27077</v>
      </c>
      <c r="D16019" s="1" t="s">
        <v>640</v>
      </c>
      <c r="E16019" s="1" t="s">
        <v>641</v>
      </c>
      <c r="F16019" s="1" t="s">
        <v>642</v>
      </c>
      <c r="G16019" s="1" t="s">
        <v>35</v>
      </c>
      <c r="H16019" s="1">
        <v>45.0</v>
      </c>
      <c r="I16019" s="3">
        <v>44216.208333333336</v>
      </c>
      <c r="J16019" s="1">
        <v>1.36837308227264</v>
      </c>
      <c r="K16019" s="1" t="s">
        <v>18</v>
      </c>
      <c r="L16019" s="1" t="s">
        <v>444</v>
      </c>
      <c r="M16019" s="3">
        <v>44216.248711099535</v>
      </c>
    </row>
    <row r="16020">
      <c r="A16020" s="1">
        <v>16018.0</v>
      </c>
      <c r="B16020" s="1" t="s">
        <v>3295</v>
      </c>
      <c r="C16020" s="1" t="s">
        <v>27078</v>
      </c>
      <c r="D16020" s="1" t="s">
        <v>321</v>
      </c>
      <c r="E16020" s="1" t="s">
        <v>27079</v>
      </c>
      <c r="F16020" s="1" t="s">
        <v>3298</v>
      </c>
      <c r="G16020" s="1" t="s">
        <v>39</v>
      </c>
      <c r="H16020" s="1">
        <v>45.0</v>
      </c>
      <c r="I16020" s="3">
        <v>43793.666666666664</v>
      </c>
      <c r="J16020" s="1">
        <v>1.13987117223466</v>
      </c>
      <c r="K16020" s="1" t="s">
        <v>24</v>
      </c>
      <c r="M16020" s="3">
        <v>43793.69124587963</v>
      </c>
    </row>
    <row r="16021">
      <c r="A16021" s="1">
        <v>16019.0</v>
      </c>
      <c r="B16021" s="1" t="s">
        <v>953</v>
      </c>
      <c r="C16021" s="1" t="s">
        <v>27080</v>
      </c>
      <c r="D16021" s="1" t="s">
        <v>121</v>
      </c>
      <c r="E16021" s="1" t="s">
        <v>3065</v>
      </c>
      <c r="F16021" s="1" t="s">
        <v>956</v>
      </c>
      <c r="G16021" s="1" t="s">
        <v>17</v>
      </c>
      <c r="H16021" s="1">
        <v>45.0</v>
      </c>
      <c r="I16021" s="3">
        <v>44181.625</v>
      </c>
      <c r="J16021" s="1">
        <v>2.54459306465671</v>
      </c>
      <c r="K16021" s="1" t="s">
        <v>18</v>
      </c>
      <c r="M16021" s="3">
        <v>44181.61665574074</v>
      </c>
    </row>
    <row r="16022">
      <c r="A16022" s="1">
        <v>16020.0</v>
      </c>
      <c r="B16022" s="1" t="s">
        <v>582</v>
      </c>
      <c r="C16022" s="1" t="s">
        <v>27081</v>
      </c>
      <c r="D16022" s="1" t="s">
        <v>5485</v>
      </c>
      <c r="E16022" s="1" t="s">
        <v>5486</v>
      </c>
      <c r="F16022" s="1" t="s">
        <v>586</v>
      </c>
      <c r="G16022" s="1" t="s">
        <v>35</v>
      </c>
      <c r="H16022" s="1">
        <v>45.0</v>
      </c>
      <c r="I16022" s="3">
        <v>43728.25</v>
      </c>
      <c r="J16022" s="1">
        <v>0.978459480478918</v>
      </c>
      <c r="K16022" s="1" t="s">
        <v>24</v>
      </c>
      <c r="M16022" s="3">
        <v>43728.28239784722</v>
      </c>
    </row>
    <row r="16023">
      <c r="A16023" s="1">
        <v>16021.0</v>
      </c>
      <c r="B16023" s="1" t="s">
        <v>953</v>
      </c>
      <c r="C16023" s="1" t="s">
        <v>27082</v>
      </c>
      <c r="D16023" s="1" t="s">
        <v>121</v>
      </c>
      <c r="E16023" s="1" t="s">
        <v>1108</v>
      </c>
      <c r="F16023" s="1" t="s">
        <v>1040</v>
      </c>
      <c r="G16023" s="1" t="s">
        <v>17</v>
      </c>
      <c r="H16023" s="1">
        <v>45.0</v>
      </c>
      <c r="I16023" s="3">
        <v>44088.166666666664</v>
      </c>
      <c r="J16023" s="1">
        <v>2.15738642664757</v>
      </c>
      <c r="K16023" s="1" t="s">
        <v>18</v>
      </c>
      <c r="M16023" s="3">
        <v>44088.20240155092</v>
      </c>
    </row>
    <row r="16024">
      <c r="A16024" s="1">
        <v>16022.0</v>
      </c>
      <c r="B16024" s="1" t="s">
        <v>1090</v>
      </c>
      <c r="C16024" s="1" t="s">
        <v>27083</v>
      </c>
      <c r="D16024" s="1" t="s">
        <v>1558</v>
      </c>
      <c r="E16024" s="1" t="s">
        <v>3086</v>
      </c>
      <c r="F16024" s="1" t="s">
        <v>1094</v>
      </c>
      <c r="G16024" s="1" t="s">
        <v>17</v>
      </c>
      <c r="H16024" s="1">
        <v>45.0</v>
      </c>
      <c r="I16024" s="3">
        <v>44175.708333333336</v>
      </c>
      <c r="J16024" s="1">
        <v>1.58687698246766</v>
      </c>
      <c r="K16024" s="1" t="s">
        <v>166</v>
      </c>
      <c r="M16024" s="3">
        <v>44175.72109262732</v>
      </c>
    </row>
    <row r="16025">
      <c r="A16025" s="1">
        <v>16023.0</v>
      </c>
      <c r="B16025" s="1" t="s">
        <v>371</v>
      </c>
      <c r="C16025" s="1" t="s">
        <v>27084</v>
      </c>
      <c r="D16025" s="1" t="s">
        <v>14015</v>
      </c>
      <c r="E16025" s="1" t="s">
        <v>8098</v>
      </c>
      <c r="F16025" s="1" t="s">
        <v>375</v>
      </c>
      <c r="G16025" s="1" t="s">
        <v>35</v>
      </c>
      <c r="H16025" s="1">
        <v>45.0</v>
      </c>
      <c r="I16025" s="3">
        <v>43643.75</v>
      </c>
      <c r="J16025" s="1">
        <v>2.2030209365559</v>
      </c>
      <c r="K16025" s="1" t="s">
        <v>24</v>
      </c>
      <c r="M16025" s="3">
        <v>43643.62737545139</v>
      </c>
    </row>
    <row r="16026">
      <c r="A16026" s="1">
        <v>16024.0</v>
      </c>
      <c r="B16026" s="1" t="s">
        <v>161</v>
      </c>
      <c r="C16026" s="1" t="s">
        <v>27085</v>
      </c>
      <c r="D16026" s="1" t="s">
        <v>163</v>
      </c>
      <c r="E16026" s="1" t="s">
        <v>1696</v>
      </c>
      <c r="F16026" s="1" t="s">
        <v>165</v>
      </c>
      <c r="G16026" s="1" t="s">
        <v>17</v>
      </c>
      <c r="H16026" s="1">
        <v>45.0</v>
      </c>
      <c r="I16026" s="3">
        <v>44074.541666666664</v>
      </c>
      <c r="J16026" s="1">
        <v>2.257439476884</v>
      </c>
      <c r="K16026" s="1" t="s">
        <v>166</v>
      </c>
      <c r="L16026" s="1" t="s">
        <v>167</v>
      </c>
      <c r="M16026" s="3">
        <v>44074.64333496528</v>
      </c>
    </row>
    <row r="16027">
      <c r="A16027" s="1">
        <v>16025.0</v>
      </c>
      <c r="B16027" s="1" t="s">
        <v>2891</v>
      </c>
      <c r="C16027" s="1" t="s">
        <v>27086</v>
      </c>
      <c r="D16027" s="1" t="s">
        <v>522</v>
      </c>
      <c r="E16027" s="1" t="s">
        <v>3574</v>
      </c>
      <c r="F16027" s="1" t="s">
        <v>2894</v>
      </c>
      <c r="G16027" s="1" t="s">
        <v>17</v>
      </c>
      <c r="H16027" s="1">
        <v>45.0</v>
      </c>
      <c r="I16027" s="3">
        <v>44119.229166666664</v>
      </c>
      <c r="J16027" s="1">
        <v>0.817035775424052</v>
      </c>
      <c r="K16027" s="1" t="s">
        <v>46</v>
      </c>
      <c r="M16027" s="3">
        <v>44119.25989609954</v>
      </c>
    </row>
    <row r="16028">
      <c r="A16028" s="1">
        <v>16026.0</v>
      </c>
      <c r="B16028" s="1" t="s">
        <v>1583</v>
      </c>
      <c r="C16028" s="1" t="s">
        <v>27087</v>
      </c>
      <c r="D16028" s="1" t="s">
        <v>27088</v>
      </c>
      <c r="E16028" s="1" t="s">
        <v>27089</v>
      </c>
      <c r="F16028" s="1" t="s">
        <v>1586</v>
      </c>
      <c r="G16028" s="1" t="s">
        <v>39</v>
      </c>
      <c r="H16028" s="1">
        <v>45.0</v>
      </c>
      <c r="I16028" s="3">
        <v>43887.229166666664</v>
      </c>
      <c r="J16028" s="1">
        <v>1.83651058109547</v>
      </c>
      <c r="K16028" s="1" t="s">
        <v>24</v>
      </c>
      <c r="M16028" s="3">
        <v>43887.25978949074</v>
      </c>
    </row>
    <row r="16029">
      <c r="A16029" s="1">
        <v>16027.0</v>
      </c>
      <c r="B16029" s="1" t="s">
        <v>553</v>
      </c>
      <c r="C16029" s="1" t="s">
        <v>27090</v>
      </c>
      <c r="D16029" s="1" t="s">
        <v>555</v>
      </c>
      <c r="E16029" s="1" t="s">
        <v>5733</v>
      </c>
      <c r="F16029" s="1" t="s">
        <v>557</v>
      </c>
      <c r="G16029" s="1" t="s">
        <v>17</v>
      </c>
      <c r="H16029" s="1">
        <v>45.0</v>
      </c>
      <c r="I16029" s="3">
        <v>44182.270833333336</v>
      </c>
      <c r="J16029" s="1">
        <v>1.8827406561867</v>
      </c>
      <c r="K16029" s="1" t="s">
        <v>46</v>
      </c>
      <c r="L16029" s="1" t="s">
        <v>558</v>
      </c>
      <c r="M16029" s="3">
        <v>44182.32655967592</v>
      </c>
    </row>
    <row r="16030">
      <c r="A16030" s="1">
        <v>16028.0</v>
      </c>
      <c r="B16030" s="1" t="s">
        <v>6478</v>
      </c>
      <c r="C16030" s="1" t="s">
        <v>27091</v>
      </c>
      <c r="D16030" s="1" t="s">
        <v>3207</v>
      </c>
      <c r="E16030" s="1" t="s">
        <v>7876</v>
      </c>
      <c r="F16030" s="1" t="s">
        <v>6482</v>
      </c>
      <c r="G16030" s="1" t="s">
        <v>35</v>
      </c>
      <c r="H16030" s="1">
        <v>45.0</v>
      </c>
      <c r="I16030" s="3">
        <v>44215.25</v>
      </c>
      <c r="J16030" s="1">
        <v>2.12395169549647</v>
      </c>
      <c r="K16030" s="1" t="s">
        <v>159</v>
      </c>
      <c r="L16030" s="1" t="s">
        <v>495</v>
      </c>
      <c r="M16030" s="3">
        <v>44215.309382858795</v>
      </c>
    </row>
    <row r="16031">
      <c r="A16031" s="1">
        <v>16029.0</v>
      </c>
      <c r="B16031" s="1" t="s">
        <v>3073</v>
      </c>
      <c r="C16031" s="1" t="s">
        <v>27092</v>
      </c>
      <c r="D16031" s="1" t="s">
        <v>21</v>
      </c>
      <c r="E16031" s="1" t="s">
        <v>5594</v>
      </c>
      <c r="F16031" s="1" t="s">
        <v>3419</v>
      </c>
      <c r="G16031" s="1" t="s">
        <v>17</v>
      </c>
      <c r="H16031" s="1">
        <v>45.0</v>
      </c>
      <c r="I16031" s="3">
        <v>44114.583333333336</v>
      </c>
      <c r="J16031" s="1">
        <v>1.90730502213093</v>
      </c>
      <c r="K16031" s="1" t="s">
        <v>24</v>
      </c>
      <c r="M16031" s="3">
        <v>44114.61867121528</v>
      </c>
    </row>
    <row r="16032">
      <c r="A16032" s="1">
        <v>16030.0</v>
      </c>
      <c r="B16032" s="1" t="s">
        <v>350</v>
      </c>
      <c r="C16032" s="1" t="s">
        <v>27093</v>
      </c>
      <c r="D16032" s="1" t="s">
        <v>75</v>
      </c>
      <c r="E16032" s="1" t="s">
        <v>1389</v>
      </c>
      <c r="F16032" s="1" t="s">
        <v>353</v>
      </c>
      <c r="G16032" s="1" t="s">
        <v>35</v>
      </c>
      <c r="H16032" s="1">
        <v>45.0</v>
      </c>
      <c r="I16032" s="3">
        <v>43615.625</v>
      </c>
      <c r="J16032" s="1">
        <v>0.00103991405041319</v>
      </c>
      <c r="K16032" s="1" t="s">
        <v>24</v>
      </c>
      <c r="M16032" s="3">
        <v>43616.430534618055</v>
      </c>
    </row>
    <row r="16033">
      <c r="A16033" s="1">
        <v>16031.0</v>
      </c>
      <c r="B16033" s="1" t="s">
        <v>2448</v>
      </c>
      <c r="C16033" s="1" t="s">
        <v>27094</v>
      </c>
      <c r="D16033" s="1" t="s">
        <v>2450</v>
      </c>
      <c r="E16033" s="1" t="s">
        <v>2451</v>
      </c>
      <c r="F16033" s="1" t="s">
        <v>2452</v>
      </c>
      <c r="G16033" s="1" t="s">
        <v>17</v>
      </c>
      <c r="H16033" s="1">
        <v>45.0</v>
      </c>
      <c r="I16033" s="3">
        <v>43875.604166666664</v>
      </c>
      <c r="J16033" s="1">
        <v>1.1150205687833</v>
      </c>
      <c r="K16033" s="1" t="s">
        <v>24</v>
      </c>
      <c r="M16033" s="3">
        <v>43875.633125416665</v>
      </c>
    </row>
    <row r="16034">
      <c r="A16034" s="1">
        <v>16032.0</v>
      </c>
      <c r="B16034" s="1" t="s">
        <v>239</v>
      </c>
      <c r="C16034" s="1" t="s">
        <v>27095</v>
      </c>
      <c r="D16034" s="1" t="s">
        <v>5539</v>
      </c>
      <c r="E16034" s="1" t="s">
        <v>6706</v>
      </c>
      <c r="F16034" s="1" t="s">
        <v>243</v>
      </c>
      <c r="G16034" s="1" t="s">
        <v>35</v>
      </c>
      <c r="H16034" s="1">
        <v>45.0</v>
      </c>
      <c r="I16034" s="3">
        <v>44141.541666666664</v>
      </c>
      <c r="J16034" s="1">
        <v>0.0303312226255597</v>
      </c>
      <c r="K16034" s="1" t="s">
        <v>46</v>
      </c>
      <c r="L16034" s="1" t="s">
        <v>244</v>
      </c>
      <c r="M16034" s="3">
        <v>44141.56889328704</v>
      </c>
    </row>
    <row r="16035">
      <c r="A16035" s="1">
        <v>16033.0</v>
      </c>
      <c r="B16035" s="1" t="s">
        <v>506</v>
      </c>
      <c r="C16035" s="1" t="s">
        <v>27096</v>
      </c>
      <c r="D16035" s="1" t="s">
        <v>508</v>
      </c>
      <c r="E16035" s="1" t="s">
        <v>6637</v>
      </c>
      <c r="F16035" s="1" t="s">
        <v>510</v>
      </c>
      <c r="G16035" s="1" t="s">
        <v>17</v>
      </c>
      <c r="H16035" s="1">
        <v>45.0</v>
      </c>
      <c r="I16035" s="3">
        <v>44139.270833333336</v>
      </c>
      <c r="J16035" s="1">
        <v>0.759471374220223</v>
      </c>
      <c r="K16035" s="1" t="s">
        <v>511</v>
      </c>
      <c r="L16035" s="1" t="s">
        <v>1157</v>
      </c>
      <c r="M16035" s="3">
        <v>44139.310923564815</v>
      </c>
    </row>
    <row r="16036">
      <c r="A16036" s="1">
        <v>16034.0</v>
      </c>
      <c r="B16036" s="1" t="s">
        <v>983</v>
      </c>
      <c r="C16036" s="1" t="s">
        <v>27097</v>
      </c>
      <c r="D16036" s="1" t="s">
        <v>99</v>
      </c>
      <c r="E16036" s="1" t="s">
        <v>27098</v>
      </c>
      <c r="F16036" s="1" t="s">
        <v>987</v>
      </c>
      <c r="G16036" s="1" t="s">
        <v>39</v>
      </c>
      <c r="H16036" s="1">
        <v>45.0</v>
      </c>
      <c r="I16036" s="3">
        <v>44143.6875</v>
      </c>
      <c r="J16036" s="1">
        <v>0.389575447192312</v>
      </c>
      <c r="K16036" s="1" t="s">
        <v>218</v>
      </c>
      <c r="L16036" s="1" t="s">
        <v>1556</v>
      </c>
      <c r="M16036" s="3">
        <v>44143.72288474537</v>
      </c>
    </row>
    <row r="16037">
      <c r="A16037" s="1">
        <v>16035.0</v>
      </c>
      <c r="B16037" s="1" t="s">
        <v>853</v>
      </c>
      <c r="C16037" s="1" t="s">
        <v>27099</v>
      </c>
      <c r="D16037" s="1" t="s">
        <v>1802</v>
      </c>
      <c r="E16037" s="1" t="s">
        <v>2575</v>
      </c>
      <c r="F16037" s="1" t="s">
        <v>856</v>
      </c>
      <c r="G16037" s="1" t="s">
        <v>17</v>
      </c>
      <c r="H16037" s="1">
        <v>45.0</v>
      </c>
      <c r="I16037" s="3">
        <v>44000.541666666664</v>
      </c>
      <c r="J16037" s="1">
        <v>0.579115924208617</v>
      </c>
      <c r="K16037" s="1" t="s">
        <v>18</v>
      </c>
      <c r="M16037" s="3">
        <v>44000.58270351852</v>
      </c>
    </row>
    <row r="16038">
      <c r="A16038" s="1">
        <v>16036.0</v>
      </c>
      <c r="B16038" s="1" t="s">
        <v>1181</v>
      </c>
      <c r="C16038" s="1" t="s">
        <v>27100</v>
      </c>
      <c r="D16038" s="1" t="s">
        <v>80</v>
      </c>
      <c r="E16038" s="1" t="s">
        <v>2326</v>
      </c>
      <c r="F16038" s="1" t="s">
        <v>1184</v>
      </c>
      <c r="G16038" s="1" t="s">
        <v>17</v>
      </c>
      <c r="H16038" s="1">
        <v>45.0</v>
      </c>
      <c r="I16038" s="3">
        <v>43767.625</v>
      </c>
      <c r="J16038" s="1">
        <v>1.02862239356105</v>
      </c>
      <c r="K16038" s="1" t="s">
        <v>46</v>
      </c>
      <c r="M16038" s="3">
        <v>43767.5532934375</v>
      </c>
    </row>
    <row r="16039">
      <c r="A16039" s="1">
        <v>16037.0</v>
      </c>
      <c r="B16039" s="1" t="s">
        <v>19</v>
      </c>
      <c r="C16039" s="1" t="s">
        <v>27101</v>
      </c>
      <c r="D16039" s="1" t="s">
        <v>1442</v>
      </c>
      <c r="E16039" s="1" t="s">
        <v>1443</v>
      </c>
      <c r="F16039" s="1" t="s">
        <v>23</v>
      </c>
      <c r="G16039" s="1" t="s">
        <v>35</v>
      </c>
      <c r="H16039" s="1">
        <v>45.0</v>
      </c>
      <c r="I16039" s="3">
        <v>43480.291666666664</v>
      </c>
      <c r="J16039" s="1">
        <v>0.86554359645331</v>
      </c>
      <c r="K16039" s="1" t="s">
        <v>24</v>
      </c>
      <c r="M16039" s="3">
        <v>43480.308182326386</v>
      </c>
    </row>
    <row r="16040">
      <c r="A16040" s="1">
        <v>16038.0</v>
      </c>
      <c r="B16040" s="1" t="s">
        <v>536</v>
      </c>
      <c r="C16040" s="1" t="s">
        <v>27102</v>
      </c>
      <c r="D16040" s="1" t="s">
        <v>396</v>
      </c>
      <c r="E16040" s="1" t="s">
        <v>6271</v>
      </c>
      <c r="F16040" s="1" t="s">
        <v>539</v>
      </c>
      <c r="G16040" s="1" t="s">
        <v>35</v>
      </c>
      <c r="H16040" s="1">
        <v>45.0</v>
      </c>
      <c r="I16040" s="3">
        <v>43677.25</v>
      </c>
      <c r="J16040" s="1">
        <v>4.07497103384973</v>
      </c>
      <c r="K16040" s="1" t="s">
        <v>83</v>
      </c>
      <c r="M16040" s="3">
        <v>43677.28362094907</v>
      </c>
    </row>
    <row r="16041">
      <c r="A16041" s="1">
        <v>16039.0</v>
      </c>
      <c r="B16041" s="1" t="s">
        <v>340</v>
      </c>
      <c r="C16041" s="1" t="s">
        <v>27103</v>
      </c>
      <c r="D16041" s="1" t="s">
        <v>342</v>
      </c>
      <c r="E16041" s="1" t="s">
        <v>27104</v>
      </c>
      <c r="F16041" s="1" t="s">
        <v>344</v>
      </c>
      <c r="G16041" s="1" t="s">
        <v>39</v>
      </c>
      <c r="H16041" s="1">
        <v>45.0</v>
      </c>
      <c r="I16041" s="3">
        <v>43855.291666666664</v>
      </c>
      <c r="J16041" s="1">
        <v>0.944008210959622</v>
      </c>
      <c r="K16041" s="1" t="s">
        <v>83</v>
      </c>
      <c r="M16041" s="3">
        <v>43855.342034629626</v>
      </c>
    </row>
    <row r="16042">
      <c r="A16042" s="1">
        <v>16040.0</v>
      </c>
      <c r="B16042" s="1" t="s">
        <v>858</v>
      </c>
      <c r="C16042" s="1" t="s">
        <v>27105</v>
      </c>
      <c r="D16042" s="1" t="s">
        <v>1172</v>
      </c>
      <c r="E16042" s="1" t="s">
        <v>27106</v>
      </c>
      <c r="F16042" s="1" t="s">
        <v>861</v>
      </c>
      <c r="G16042" s="1" t="s">
        <v>89</v>
      </c>
      <c r="H16042" s="1">
        <v>45.0</v>
      </c>
      <c r="I16042" s="3">
        <v>44195.32336826389</v>
      </c>
      <c r="J16042" s="1">
        <v>1.82157936194221</v>
      </c>
      <c r="K16042" s="1" t="s">
        <v>24</v>
      </c>
      <c r="M16042" s="3">
        <v>44195.38107861111</v>
      </c>
    </row>
    <row r="16043">
      <c r="A16043" s="1">
        <v>16041.0</v>
      </c>
      <c r="B16043" s="1" t="s">
        <v>385</v>
      </c>
      <c r="C16043" s="1" t="s">
        <v>27107</v>
      </c>
      <c r="D16043" s="1" t="s">
        <v>116</v>
      </c>
      <c r="E16043" s="1" t="s">
        <v>833</v>
      </c>
      <c r="F16043" s="1" t="s">
        <v>388</v>
      </c>
      <c r="G16043" s="1" t="s">
        <v>17</v>
      </c>
      <c r="H16043" s="1">
        <v>45.0</v>
      </c>
      <c r="I16043" s="3">
        <v>44040.666666666664</v>
      </c>
      <c r="J16043" s="1">
        <v>0.592842803707191</v>
      </c>
      <c r="K16043" s="1" t="s">
        <v>24</v>
      </c>
      <c r="M16043" s="3">
        <v>44040.693656435185</v>
      </c>
    </row>
    <row r="16044">
      <c r="A16044" s="1">
        <v>16042.0</v>
      </c>
      <c r="B16044" s="1" t="s">
        <v>191</v>
      </c>
      <c r="C16044" s="1" t="s">
        <v>27108</v>
      </c>
      <c r="D16044" s="1" t="s">
        <v>2030</v>
      </c>
      <c r="E16044" s="1" t="s">
        <v>27109</v>
      </c>
      <c r="F16044" s="1" t="s">
        <v>195</v>
      </c>
      <c r="G16044" s="1" t="s">
        <v>89</v>
      </c>
      <c r="H16044" s="1">
        <v>45.0</v>
      </c>
      <c r="I16044" s="3">
        <v>43898.74256869213</v>
      </c>
      <c r="J16044" s="1">
        <v>3.06357971244598</v>
      </c>
      <c r="K16044" s="1" t="s">
        <v>24</v>
      </c>
      <c r="M16044" s="3">
        <v>43898.7553137037</v>
      </c>
    </row>
    <row r="16045">
      <c r="A16045" s="1">
        <v>16043.0</v>
      </c>
      <c r="B16045" s="1" t="s">
        <v>536</v>
      </c>
      <c r="C16045" s="1" t="s">
        <v>27110</v>
      </c>
      <c r="D16045" s="1" t="s">
        <v>1255</v>
      </c>
      <c r="E16045" s="1" t="s">
        <v>3562</v>
      </c>
      <c r="F16045" s="1" t="s">
        <v>539</v>
      </c>
      <c r="G16045" s="1" t="s">
        <v>17</v>
      </c>
      <c r="H16045" s="1">
        <v>45.0</v>
      </c>
      <c r="I16045" s="3">
        <v>43815.291666666664</v>
      </c>
      <c r="J16045" s="1">
        <v>0.0</v>
      </c>
      <c r="K16045" s="1" t="s">
        <v>83</v>
      </c>
      <c r="M16045" s="3">
        <v>43815.83919744213</v>
      </c>
    </row>
    <row r="16046">
      <c r="A16046" s="1">
        <v>16044.0</v>
      </c>
      <c r="B16046" s="1" t="s">
        <v>853</v>
      </c>
      <c r="C16046" s="1" t="s">
        <v>27111</v>
      </c>
      <c r="D16046" s="1" t="s">
        <v>1806</v>
      </c>
      <c r="E16046" s="1" t="s">
        <v>1807</v>
      </c>
      <c r="F16046" s="1" t="s">
        <v>856</v>
      </c>
      <c r="G16046" s="1" t="s">
        <v>17</v>
      </c>
      <c r="H16046" s="1">
        <v>45.0</v>
      </c>
      <c r="I16046" s="3">
        <v>44099.541666666664</v>
      </c>
      <c r="J16046" s="1">
        <v>0.557325760606795</v>
      </c>
      <c r="K16046" s="1" t="s">
        <v>18</v>
      </c>
      <c r="M16046" s="3">
        <v>44099.57631048611</v>
      </c>
    </row>
    <row r="16047">
      <c r="A16047" s="1">
        <v>16045.0</v>
      </c>
      <c r="B16047" s="1" t="s">
        <v>501</v>
      </c>
      <c r="C16047" s="1" t="s">
        <v>27112</v>
      </c>
      <c r="D16047" s="1" t="s">
        <v>588</v>
      </c>
      <c r="E16047" s="1" t="s">
        <v>27113</v>
      </c>
      <c r="F16047" s="1" t="s">
        <v>505</v>
      </c>
      <c r="G16047" s="1" t="s">
        <v>39</v>
      </c>
      <c r="H16047" s="1">
        <v>45.0</v>
      </c>
      <c r="I16047" s="3">
        <v>43910.375</v>
      </c>
      <c r="J16047" s="1">
        <v>15.3957827585692</v>
      </c>
      <c r="K16047" s="1" t="s">
        <v>18</v>
      </c>
      <c r="M16047" s="3">
        <v>43910.47250084491</v>
      </c>
    </row>
    <row r="16048">
      <c r="A16048" s="1">
        <v>16046.0</v>
      </c>
      <c r="B16048" s="1" t="s">
        <v>450</v>
      </c>
      <c r="C16048" s="1" t="s">
        <v>27114</v>
      </c>
      <c r="D16048" s="1" t="s">
        <v>284</v>
      </c>
      <c r="E16048" s="1" t="s">
        <v>27115</v>
      </c>
      <c r="F16048" s="1" t="s">
        <v>454</v>
      </c>
      <c r="G16048" s="1" t="s">
        <v>39</v>
      </c>
      <c r="H16048" s="1">
        <v>45.0</v>
      </c>
      <c r="I16048" s="3">
        <v>44086.1875</v>
      </c>
      <c r="J16048" s="1">
        <v>1.73435461344167</v>
      </c>
      <c r="K16048" s="1" t="s">
        <v>24</v>
      </c>
      <c r="L16048" s="1" t="s">
        <v>238</v>
      </c>
      <c r="M16048" s="3">
        <v>44086.21050320602</v>
      </c>
    </row>
    <row r="16049">
      <c r="A16049" s="1">
        <v>16047.0</v>
      </c>
      <c r="B16049" s="1" t="s">
        <v>303</v>
      </c>
      <c r="C16049" s="1" t="s">
        <v>27116</v>
      </c>
      <c r="D16049" s="1" t="s">
        <v>305</v>
      </c>
      <c r="E16049" s="1" t="s">
        <v>7657</v>
      </c>
      <c r="F16049" s="1" t="s">
        <v>307</v>
      </c>
      <c r="G16049" s="1" t="s">
        <v>17</v>
      </c>
      <c r="H16049" s="1">
        <v>45.0</v>
      </c>
      <c r="I16049" s="3">
        <v>44239.229166666664</v>
      </c>
      <c r="J16049" s="1">
        <v>1.23582869521087</v>
      </c>
      <c r="K16049" s="1" t="s">
        <v>24</v>
      </c>
      <c r="M16049" s="3">
        <v>44239.25807337963</v>
      </c>
    </row>
    <row r="16050">
      <c r="A16050" s="1">
        <v>16048.0</v>
      </c>
      <c r="B16050" s="1" t="s">
        <v>239</v>
      </c>
      <c r="C16050" s="1" t="s">
        <v>27117</v>
      </c>
      <c r="D16050" s="1" t="s">
        <v>241</v>
      </c>
      <c r="E16050" s="1" t="s">
        <v>3624</v>
      </c>
      <c r="F16050" s="1" t="s">
        <v>243</v>
      </c>
      <c r="G16050" s="1" t="s">
        <v>35</v>
      </c>
      <c r="H16050" s="1">
        <v>45.0</v>
      </c>
      <c r="I16050" s="3">
        <v>44245.666666666664</v>
      </c>
      <c r="J16050" s="1">
        <v>0.0</v>
      </c>
      <c r="K16050" s="1" t="s">
        <v>46</v>
      </c>
      <c r="L16050" s="1" t="s">
        <v>244</v>
      </c>
      <c r="M16050" s="3">
        <v>44245.61712082176</v>
      </c>
    </row>
    <row r="16051">
      <c r="A16051" s="1">
        <v>16049.0</v>
      </c>
      <c r="B16051" s="1" t="s">
        <v>425</v>
      </c>
      <c r="C16051" s="1" t="s">
        <v>27118</v>
      </c>
      <c r="D16051" s="1" t="s">
        <v>326</v>
      </c>
      <c r="E16051" s="1" t="s">
        <v>11498</v>
      </c>
      <c r="F16051" s="1" t="s">
        <v>428</v>
      </c>
      <c r="G16051" s="1" t="s">
        <v>17</v>
      </c>
      <c r="H16051" s="1">
        <v>45.0</v>
      </c>
      <c r="I16051" s="3">
        <v>44054.270833333336</v>
      </c>
      <c r="J16051" s="1">
        <v>1.33546496523341</v>
      </c>
      <c r="K16051" s="1" t="s">
        <v>24</v>
      </c>
      <c r="M16051" s="3">
        <v>44054.2838834375</v>
      </c>
    </row>
    <row r="16052">
      <c r="A16052" s="1">
        <v>16050.0</v>
      </c>
      <c r="B16052" s="1" t="s">
        <v>5394</v>
      </c>
      <c r="C16052" s="1" t="s">
        <v>27119</v>
      </c>
      <c r="D16052" s="1" t="s">
        <v>2504</v>
      </c>
      <c r="E16052" s="1" t="s">
        <v>27120</v>
      </c>
      <c r="F16052" s="1" t="s">
        <v>5397</v>
      </c>
      <c r="G16052" s="1" t="s">
        <v>39</v>
      </c>
      <c r="H16052" s="1">
        <v>45.0</v>
      </c>
      <c r="I16052" s="3">
        <v>44149.354166666664</v>
      </c>
      <c r="J16052" s="1">
        <v>0.692225110865986</v>
      </c>
      <c r="K16052" s="1" t="s">
        <v>24</v>
      </c>
      <c r="L16052" s="1" t="s">
        <v>741</v>
      </c>
      <c r="M16052" s="3">
        <v>44149.3811722338</v>
      </c>
    </row>
    <row r="16053">
      <c r="A16053" s="1">
        <v>16051.0</v>
      </c>
      <c r="B16053" s="1" t="s">
        <v>303</v>
      </c>
      <c r="C16053" s="1" t="s">
        <v>27121</v>
      </c>
      <c r="D16053" s="1" t="s">
        <v>305</v>
      </c>
      <c r="E16053" s="1" t="s">
        <v>831</v>
      </c>
      <c r="F16053" s="1" t="s">
        <v>307</v>
      </c>
      <c r="G16053" s="1" t="s">
        <v>17</v>
      </c>
      <c r="H16053" s="1">
        <v>45.0</v>
      </c>
      <c r="I16053" s="3">
        <v>44044.625</v>
      </c>
      <c r="J16053" s="1">
        <v>1.79873241864679</v>
      </c>
      <c r="K16053" s="1" t="s">
        <v>24</v>
      </c>
      <c r="M16053" s="3">
        <v>44044.6562244213</v>
      </c>
    </row>
    <row r="16054">
      <c r="A16054" s="1">
        <v>16052.0</v>
      </c>
      <c r="B16054" s="1" t="s">
        <v>6308</v>
      </c>
      <c r="C16054" s="1" t="s">
        <v>27122</v>
      </c>
      <c r="D16054" s="1" t="s">
        <v>3618</v>
      </c>
      <c r="E16054" s="1" t="s">
        <v>6310</v>
      </c>
      <c r="F16054" s="1" t="s">
        <v>6311</v>
      </c>
      <c r="G16054" s="1" t="s">
        <v>17</v>
      </c>
      <c r="H16054" s="1">
        <v>45.0</v>
      </c>
      <c r="I16054" s="3">
        <v>43928.291666666664</v>
      </c>
      <c r="J16054" s="1">
        <v>0.480741581476708</v>
      </c>
      <c r="K16054" s="1" t="s">
        <v>24</v>
      </c>
      <c r="L16054" s="1" t="s">
        <v>6312</v>
      </c>
      <c r="M16054" s="3">
        <v>43930.325312037035</v>
      </c>
    </row>
    <row r="16055">
      <c r="A16055" s="1">
        <v>16053.0</v>
      </c>
      <c r="B16055" s="1" t="s">
        <v>1716</v>
      </c>
      <c r="C16055" s="1" t="s">
        <v>27123</v>
      </c>
      <c r="D16055" s="1" t="s">
        <v>9216</v>
      </c>
      <c r="E16055" s="1" t="s">
        <v>27124</v>
      </c>
      <c r="F16055" s="1" t="s">
        <v>1719</v>
      </c>
      <c r="G16055" s="1" t="s">
        <v>39</v>
      </c>
      <c r="H16055" s="1">
        <v>45.0</v>
      </c>
      <c r="I16055" s="3">
        <v>44245.46875</v>
      </c>
      <c r="J16055" s="1">
        <v>3.28615128093108</v>
      </c>
      <c r="K16055" s="1" t="s">
        <v>18</v>
      </c>
      <c r="L16055" s="1" t="s">
        <v>8531</v>
      </c>
      <c r="M16055" s="3">
        <v>44245.48954444444</v>
      </c>
    </row>
    <row r="16056">
      <c r="A16056" s="1">
        <v>16054.0</v>
      </c>
      <c r="B16056" s="1" t="s">
        <v>324</v>
      </c>
      <c r="C16056" s="1" t="s">
        <v>27125</v>
      </c>
      <c r="D16056" s="1" t="s">
        <v>326</v>
      </c>
      <c r="E16056" s="1" t="s">
        <v>4593</v>
      </c>
      <c r="F16056" s="1" t="s">
        <v>328</v>
      </c>
      <c r="G16056" s="1" t="s">
        <v>17</v>
      </c>
      <c r="H16056" s="1">
        <v>45.0</v>
      </c>
      <c r="I16056" s="3">
        <v>44124.291666666664</v>
      </c>
      <c r="J16056" s="1">
        <v>0.193309470616531</v>
      </c>
      <c r="K16056" s="1" t="s">
        <v>24</v>
      </c>
      <c r="M16056" s="3">
        <v>44124.318432291664</v>
      </c>
    </row>
    <row r="16057">
      <c r="A16057" s="1">
        <v>16055.0</v>
      </c>
      <c r="B16057" s="1" t="s">
        <v>7108</v>
      </c>
      <c r="C16057" s="1" t="s">
        <v>27126</v>
      </c>
      <c r="D16057" s="1" t="s">
        <v>664</v>
      </c>
      <c r="E16057" s="1" t="s">
        <v>27127</v>
      </c>
      <c r="F16057" s="1" t="s">
        <v>7111</v>
      </c>
      <c r="G16057" s="1" t="s">
        <v>39</v>
      </c>
      <c r="H16057" s="1">
        <v>45.0</v>
      </c>
      <c r="I16057" s="3">
        <v>43662.666666666664</v>
      </c>
      <c r="J16057" s="1">
        <v>1.07485271189638</v>
      </c>
      <c r="K16057" s="1" t="s">
        <v>24</v>
      </c>
      <c r="M16057" s="3">
        <v>43662.719283796294</v>
      </c>
    </row>
    <row r="16058">
      <c r="A16058" s="1">
        <v>16056.0</v>
      </c>
      <c r="B16058" s="1" t="s">
        <v>17514</v>
      </c>
      <c r="C16058" s="1" t="s">
        <v>27128</v>
      </c>
      <c r="D16058" s="1" t="s">
        <v>27129</v>
      </c>
      <c r="E16058" s="1" t="s">
        <v>27130</v>
      </c>
      <c r="F16058" s="1" t="s">
        <v>17517</v>
      </c>
      <c r="G16058" s="1" t="s">
        <v>39</v>
      </c>
      <c r="H16058" s="1">
        <v>45.0</v>
      </c>
      <c r="I16058" s="3">
        <v>43657.708333333336</v>
      </c>
      <c r="J16058" s="1">
        <v>1.82006440067522</v>
      </c>
      <c r="K16058" s="1" t="s">
        <v>18</v>
      </c>
      <c r="M16058" s="3">
        <v>43657.74033395833</v>
      </c>
    </row>
    <row r="16059">
      <c r="A16059" s="1">
        <v>16057.0</v>
      </c>
      <c r="B16059" s="1" t="s">
        <v>4095</v>
      </c>
      <c r="C16059" s="1" t="s">
        <v>27131</v>
      </c>
      <c r="D16059" s="1" t="s">
        <v>27132</v>
      </c>
      <c r="E16059" s="1" t="s">
        <v>27133</v>
      </c>
      <c r="F16059" s="1" t="s">
        <v>4098</v>
      </c>
      <c r="G16059" s="1" t="s">
        <v>39</v>
      </c>
      <c r="H16059" s="1">
        <v>45.0</v>
      </c>
      <c r="I16059" s="3">
        <v>44193.666666666664</v>
      </c>
      <c r="J16059" s="1">
        <v>3.10272978397183</v>
      </c>
      <c r="K16059" s="1" t="s">
        <v>24</v>
      </c>
      <c r="L16059" s="1" t="s">
        <v>882</v>
      </c>
      <c r="M16059" s="3">
        <v>44193.703067835646</v>
      </c>
    </row>
    <row r="16060">
      <c r="A16060" s="1">
        <v>16058.0</v>
      </c>
      <c r="B16060" s="1" t="s">
        <v>4270</v>
      </c>
      <c r="C16060" s="1" t="s">
        <v>27134</v>
      </c>
      <c r="D16060" s="1" t="s">
        <v>27135</v>
      </c>
      <c r="E16060" s="1" t="s">
        <v>27136</v>
      </c>
      <c r="F16060" s="1" t="s">
        <v>4273</v>
      </c>
      <c r="G16060" s="1" t="s">
        <v>39</v>
      </c>
      <c r="H16060" s="1">
        <v>45.0</v>
      </c>
      <c r="I16060" s="3">
        <v>43899.666666666664</v>
      </c>
      <c r="J16060" s="1">
        <v>2.58846835087219</v>
      </c>
      <c r="K16060" s="1" t="s">
        <v>18</v>
      </c>
      <c r="M16060" s="3">
        <v>43899.70720210648</v>
      </c>
    </row>
    <row r="16061">
      <c r="A16061" s="1">
        <v>16059.0</v>
      </c>
      <c r="B16061" s="1" t="s">
        <v>27137</v>
      </c>
      <c r="C16061" s="1" t="s">
        <v>27138</v>
      </c>
      <c r="D16061" s="1" t="s">
        <v>1179</v>
      </c>
      <c r="E16061" s="1" t="s">
        <v>27139</v>
      </c>
      <c r="F16061" s="1" t="s">
        <v>27140</v>
      </c>
      <c r="G16061" s="1" t="s">
        <v>39</v>
      </c>
      <c r="H16061" s="1">
        <v>45.0</v>
      </c>
      <c r="I16061" s="3">
        <v>43866.708333333336</v>
      </c>
      <c r="J16061" s="1">
        <v>1.03536267796542</v>
      </c>
      <c r="K16061" s="1" t="s">
        <v>56</v>
      </c>
      <c r="M16061" s="3">
        <v>43866.71517408565</v>
      </c>
    </row>
    <row r="16062">
      <c r="A16062" s="1">
        <v>16060.0</v>
      </c>
      <c r="B16062" s="1" t="s">
        <v>4046</v>
      </c>
      <c r="C16062" s="1" t="s">
        <v>27141</v>
      </c>
      <c r="D16062" s="1" t="s">
        <v>116</v>
      </c>
      <c r="E16062" s="1" t="s">
        <v>9191</v>
      </c>
      <c r="F16062" s="1" t="s">
        <v>4049</v>
      </c>
      <c r="G16062" s="1" t="s">
        <v>17</v>
      </c>
      <c r="H16062" s="1">
        <v>45.0</v>
      </c>
      <c r="I16062" s="3">
        <v>44194.166666666664</v>
      </c>
      <c r="J16062" s="1">
        <v>0.0</v>
      </c>
      <c r="K16062" s="1" t="s">
        <v>24</v>
      </c>
      <c r="L16062" s="1" t="s">
        <v>4561</v>
      </c>
      <c r="M16062" s="3">
        <v>44194.293225960646</v>
      </c>
    </row>
    <row r="16063">
      <c r="A16063" s="1">
        <v>16061.0</v>
      </c>
      <c r="B16063" s="1" t="s">
        <v>196</v>
      </c>
      <c r="C16063" s="1" t="s">
        <v>27142</v>
      </c>
      <c r="D16063" s="1" t="s">
        <v>1494</v>
      </c>
      <c r="E16063" s="1" t="s">
        <v>6746</v>
      </c>
      <c r="F16063" s="1" t="s">
        <v>200</v>
      </c>
      <c r="G16063" s="1" t="s">
        <v>17</v>
      </c>
      <c r="H16063" s="1">
        <v>45.0</v>
      </c>
      <c r="I16063" s="3">
        <v>44088.541666666664</v>
      </c>
      <c r="J16063" s="1">
        <v>2.31606961958102</v>
      </c>
      <c r="K16063" s="1" t="s">
        <v>24</v>
      </c>
      <c r="M16063" s="3">
        <v>44088.58466915509</v>
      </c>
    </row>
    <row r="16064">
      <c r="A16064" s="1">
        <v>16062.0</v>
      </c>
      <c r="B16064" s="1" t="s">
        <v>196</v>
      </c>
      <c r="C16064" s="1" t="s">
        <v>27143</v>
      </c>
      <c r="D16064" s="1" t="s">
        <v>3853</v>
      </c>
      <c r="E16064" s="1" t="s">
        <v>3854</v>
      </c>
      <c r="F16064" s="1" t="s">
        <v>200</v>
      </c>
      <c r="G16064" s="1" t="s">
        <v>17</v>
      </c>
      <c r="H16064" s="1">
        <v>45.0</v>
      </c>
      <c r="I16064" s="3">
        <v>43880.5625</v>
      </c>
      <c r="J16064" s="1">
        <v>3.68342982167526</v>
      </c>
      <c r="K16064" s="1" t="s">
        <v>24</v>
      </c>
      <c r="M16064" s="3">
        <v>43880.59874494213</v>
      </c>
    </row>
    <row r="16065">
      <c r="A16065" s="1">
        <v>16063.0</v>
      </c>
      <c r="B16065" s="1" t="s">
        <v>5207</v>
      </c>
      <c r="C16065" s="1" t="s">
        <v>27144</v>
      </c>
      <c r="D16065" s="1" t="s">
        <v>5209</v>
      </c>
      <c r="E16065" s="1" t="s">
        <v>27145</v>
      </c>
      <c r="F16065" s="1" t="s">
        <v>5211</v>
      </c>
      <c r="G16065" s="1" t="s">
        <v>39</v>
      </c>
      <c r="H16065" s="1">
        <v>45.0</v>
      </c>
      <c r="I16065" s="3">
        <v>43673.333333333336</v>
      </c>
      <c r="J16065" s="1">
        <v>1.4068713352567</v>
      </c>
      <c r="K16065" s="1" t="s">
        <v>46</v>
      </c>
      <c r="M16065" s="3">
        <v>43673.66209539352</v>
      </c>
    </row>
    <row r="16066">
      <c r="A16066" s="1">
        <v>16064.0</v>
      </c>
      <c r="B16066" s="1" t="s">
        <v>15058</v>
      </c>
      <c r="C16066" s="1" t="s">
        <v>27146</v>
      </c>
      <c r="D16066" s="1" t="s">
        <v>99</v>
      </c>
      <c r="E16066" s="1" t="s">
        <v>27147</v>
      </c>
      <c r="F16066" s="1" t="s">
        <v>15061</v>
      </c>
      <c r="G16066" s="1" t="s">
        <v>89</v>
      </c>
      <c r="H16066" s="1">
        <v>45.0</v>
      </c>
      <c r="I16066" s="3">
        <v>44144.78176851852</v>
      </c>
      <c r="J16066" s="1">
        <v>1.21803908359541</v>
      </c>
      <c r="K16066" s="1" t="s">
        <v>24</v>
      </c>
      <c r="L16066" s="1" t="s">
        <v>741</v>
      </c>
      <c r="M16066" s="3">
        <v>44144.80530146991</v>
      </c>
    </row>
    <row r="16067">
      <c r="A16067" s="1">
        <v>16065.0</v>
      </c>
      <c r="B16067" s="1" t="s">
        <v>425</v>
      </c>
      <c r="C16067" s="1" t="s">
        <v>27148</v>
      </c>
      <c r="D16067" s="1" t="s">
        <v>21</v>
      </c>
      <c r="E16067" s="1" t="s">
        <v>9177</v>
      </c>
      <c r="F16067" s="1" t="s">
        <v>428</v>
      </c>
      <c r="G16067" s="1" t="s">
        <v>35</v>
      </c>
      <c r="H16067" s="1">
        <v>45.0</v>
      </c>
      <c r="I16067" s="3">
        <v>44215.25</v>
      </c>
      <c r="J16067" s="1">
        <v>1.56833634148791</v>
      </c>
      <c r="K16067" s="1" t="s">
        <v>24</v>
      </c>
      <c r="M16067" s="3">
        <v>44215.28412862268</v>
      </c>
    </row>
    <row r="16068">
      <c r="A16068" s="1">
        <v>16066.0</v>
      </c>
      <c r="B16068" s="1" t="s">
        <v>732</v>
      </c>
      <c r="C16068" s="1" t="s">
        <v>27149</v>
      </c>
      <c r="D16068" s="1" t="s">
        <v>3403</v>
      </c>
      <c r="E16068" s="1" t="s">
        <v>3634</v>
      </c>
      <c r="F16068" s="1" t="s">
        <v>735</v>
      </c>
      <c r="G16068" s="1" t="s">
        <v>17</v>
      </c>
      <c r="H16068" s="1">
        <v>45.0</v>
      </c>
      <c r="I16068" s="3">
        <v>44229.729166666664</v>
      </c>
      <c r="J16068" s="1">
        <v>0.0143722116322722</v>
      </c>
      <c r="K16068" s="1" t="s">
        <v>24</v>
      </c>
      <c r="M16068" s="3">
        <v>44230.43668372685</v>
      </c>
    </row>
    <row r="16069">
      <c r="A16069" s="1">
        <v>16067.0</v>
      </c>
      <c r="B16069" s="1" t="s">
        <v>2911</v>
      </c>
      <c r="C16069" s="1" t="s">
        <v>27150</v>
      </c>
      <c r="D16069" s="1" t="s">
        <v>2913</v>
      </c>
      <c r="E16069" s="1" t="s">
        <v>2914</v>
      </c>
      <c r="F16069" s="1" t="s">
        <v>2915</v>
      </c>
      <c r="G16069" s="1" t="s">
        <v>35</v>
      </c>
      <c r="H16069" s="1">
        <v>45.0</v>
      </c>
      <c r="I16069" s="3">
        <v>43914.583333333336</v>
      </c>
      <c r="J16069" s="1">
        <v>0.0532318516603122</v>
      </c>
      <c r="K16069" s="1" t="s">
        <v>24</v>
      </c>
      <c r="M16069" s="3">
        <v>43914.61172458333</v>
      </c>
    </row>
    <row r="16070">
      <c r="A16070" s="1">
        <v>16068.0</v>
      </c>
      <c r="B16070" s="1" t="s">
        <v>953</v>
      </c>
      <c r="C16070" s="1" t="s">
        <v>27151</v>
      </c>
      <c r="D16070" s="1" t="s">
        <v>121</v>
      </c>
      <c r="E16070" s="1" t="s">
        <v>3065</v>
      </c>
      <c r="F16070" s="1" t="s">
        <v>956</v>
      </c>
      <c r="G16070" s="1" t="s">
        <v>17</v>
      </c>
      <c r="H16070" s="1">
        <v>45.0</v>
      </c>
      <c r="I16070" s="3">
        <v>44189.1875</v>
      </c>
      <c r="J16070" s="1">
        <v>2.51881904495818</v>
      </c>
      <c r="K16070" s="1" t="s">
        <v>18</v>
      </c>
      <c r="M16070" s="3">
        <v>44189.22237795139</v>
      </c>
    </row>
    <row r="16071">
      <c r="A16071" s="1">
        <v>16069.0</v>
      </c>
      <c r="B16071" s="1" t="s">
        <v>806</v>
      </c>
      <c r="C16071" s="1" t="s">
        <v>27152</v>
      </c>
      <c r="D16071" s="1" t="s">
        <v>2238</v>
      </c>
      <c r="E16071" s="1" t="s">
        <v>20008</v>
      </c>
      <c r="F16071" s="1" t="s">
        <v>810</v>
      </c>
      <c r="G16071" s="1" t="s">
        <v>35</v>
      </c>
      <c r="H16071" s="1">
        <v>45.0</v>
      </c>
      <c r="I16071" s="3">
        <v>43539.625</v>
      </c>
      <c r="J16071" s="1">
        <v>1.5764760714893</v>
      </c>
      <c r="K16071" s="1" t="s">
        <v>24</v>
      </c>
      <c r="M16071" s="3">
        <v>43539.681436203704</v>
      </c>
    </row>
    <row r="16072">
      <c r="A16072" s="1">
        <v>16070.0</v>
      </c>
      <c r="B16072" s="1" t="s">
        <v>17191</v>
      </c>
      <c r="C16072" s="1" t="s">
        <v>27153</v>
      </c>
      <c r="D16072" s="1" t="s">
        <v>441</v>
      </c>
      <c r="E16072" s="1" t="s">
        <v>27154</v>
      </c>
      <c r="F16072" s="1" t="s">
        <v>17194</v>
      </c>
      <c r="G16072" s="1" t="s">
        <v>89</v>
      </c>
      <c r="H16072" s="1">
        <v>45.0</v>
      </c>
      <c r="I16072" s="3">
        <v>44211.30977465278</v>
      </c>
      <c r="J16072" s="1">
        <v>4.11389509444666</v>
      </c>
      <c r="K16072" s="1" t="s">
        <v>18</v>
      </c>
      <c r="L16072" s="1" t="s">
        <v>581</v>
      </c>
      <c r="M16072" s="3">
        <v>44211.31748143519</v>
      </c>
    </row>
    <row r="16073">
      <c r="A16073" s="1">
        <v>16071.0</v>
      </c>
      <c r="B16073" s="1" t="s">
        <v>141</v>
      </c>
      <c r="C16073" s="1" t="s">
        <v>27155</v>
      </c>
      <c r="D16073" s="1" t="s">
        <v>173</v>
      </c>
      <c r="E16073" s="1" t="s">
        <v>27156</v>
      </c>
      <c r="F16073" s="1" t="s">
        <v>175</v>
      </c>
      <c r="G16073" s="1" t="s">
        <v>39</v>
      </c>
      <c r="H16073" s="1">
        <v>45.0</v>
      </c>
      <c r="I16073" s="3">
        <v>44037.25</v>
      </c>
      <c r="J16073" s="1">
        <v>2.03051232614894</v>
      </c>
      <c r="K16073" s="1" t="s">
        <v>46</v>
      </c>
      <c r="M16073" s="3">
        <v>44037.30173021991</v>
      </c>
    </row>
    <row r="16074">
      <c r="A16074" s="1">
        <v>16072.0</v>
      </c>
      <c r="B16074" s="1" t="s">
        <v>773</v>
      </c>
      <c r="C16074" s="1" t="s">
        <v>27157</v>
      </c>
      <c r="D16074" s="1" t="s">
        <v>15679</v>
      </c>
      <c r="E16074" s="1" t="s">
        <v>27158</v>
      </c>
      <c r="F16074" s="1" t="s">
        <v>776</v>
      </c>
      <c r="G16074" s="1" t="s">
        <v>39</v>
      </c>
      <c r="H16074" s="1">
        <v>45.0</v>
      </c>
      <c r="I16074" s="3">
        <v>43599.458333333336</v>
      </c>
      <c r="J16074" s="1">
        <v>1.21018905444623</v>
      </c>
      <c r="K16074" s="1" t="s">
        <v>18</v>
      </c>
      <c r="M16074" s="3">
        <v>43599.49125880787</v>
      </c>
    </row>
    <row r="16075">
      <c r="A16075" s="1">
        <v>16073.0</v>
      </c>
      <c r="B16075" s="1" t="s">
        <v>141</v>
      </c>
      <c r="C16075" s="1" t="s">
        <v>27159</v>
      </c>
      <c r="D16075" s="1" t="s">
        <v>993</v>
      </c>
      <c r="E16075" s="1" t="s">
        <v>27160</v>
      </c>
      <c r="F16075" s="1" t="s">
        <v>175</v>
      </c>
      <c r="G16075" s="1" t="s">
        <v>39</v>
      </c>
      <c r="H16075" s="1">
        <v>45.0</v>
      </c>
      <c r="I16075" s="3">
        <v>44061.25</v>
      </c>
      <c r="J16075" s="1">
        <v>1.97168428031535</v>
      </c>
      <c r="K16075" s="1" t="s">
        <v>46</v>
      </c>
      <c r="M16075" s="3">
        <v>44061.28056412037</v>
      </c>
    </row>
    <row r="16076">
      <c r="A16076" s="1">
        <v>16074.0</v>
      </c>
      <c r="B16076" s="1" t="s">
        <v>1858</v>
      </c>
      <c r="C16076" s="1" t="s">
        <v>27161</v>
      </c>
      <c r="D16076" s="1" t="s">
        <v>818</v>
      </c>
      <c r="E16076" s="1" t="s">
        <v>3170</v>
      </c>
      <c r="F16076" s="1" t="s">
        <v>1861</v>
      </c>
      <c r="G16076" s="1" t="s">
        <v>17</v>
      </c>
      <c r="H16076" s="1">
        <v>45.0</v>
      </c>
      <c r="I16076" s="3">
        <v>44182.65625</v>
      </c>
      <c r="J16076" s="1">
        <v>3.27324829540022</v>
      </c>
      <c r="K16076" s="1" t="s">
        <v>18</v>
      </c>
      <c r="L16076" s="1" t="s">
        <v>1047</v>
      </c>
      <c r="M16076" s="3">
        <v>44182.70163186343</v>
      </c>
    </row>
    <row r="16077">
      <c r="A16077" s="1">
        <v>16075.0</v>
      </c>
      <c r="B16077" s="1" t="s">
        <v>12</v>
      </c>
      <c r="C16077" s="1" t="s">
        <v>27162</v>
      </c>
      <c r="D16077" s="1" t="s">
        <v>14</v>
      </c>
      <c r="E16077" s="1" t="s">
        <v>15</v>
      </c>
      <c r="F16077" s="1" t="s">
        <v>16</v>
      </c>
      <c r="G16077" s="1" t="s">
        <v>17</v>
      </c>
      <c r="H16077" s="1">
        <v>45.0</v>
      </c>
      <c r="I16077" s="3">
        <v>43810.625</v>
      </c>
      <c r="J16077" s="1">
        <v>1.49280481164423</v>
      </c>
      <c r="K16077" s="1" t="s">
        <v>18</v>
      </c>
      <c r="M16077" s="3">
        <v>43799.318225462965</v>
      </c>
    </row>
    <row r="16078">
      <c r="A16078" s="1">
        <v>16076.0</v>
      </c>
      <c r="B16078" s="1" t="s">
        <v>239</v>
      </c>
      <c r="C16078" s="1" t="s">
        <v>27163</v>
      </c>
      <c r="D16078" s="1" t="s">
        <v>241</v>
      </c>
      <c r="E16078" s="1" t="s">
        <v>5807</v>
      </c>
      <c r="F16078" s="1" t="s">
        <v>243</v>
      </c>
      <c r="G16078" s="1" t="s">
        <v>35</v>
      </c>
      <c r="H16078" s="1">
        <v>45.0</v>
      </c>
      <c r="I16078" s="3">
        <v>44216.5</v>
      </c>
      <c r="J16078" s="1">
        <v>0.0</v>
      </c>
      <c r="K16078" s="1" t="s">
        <v>46</v>
      </c>
      <c r="L16078" s="1" t="s">
        <v>244</v>
      </c>
      <c r="M16078" s="3">
        <v>44216.547363020836</v>
      </c>
    </row>
    <row r="16079">
      <c r="A16079" s="1">
        <v>16077.0</v>
      </c>
      <c r="B16079" s="1" t="s">
        <v>2877</v>
      </c>
      <c r="C16079" s="1" t="s">
        <v>27164</v>
      </c>
      <c r="D16079" s="1" t="s">
        <v>2879</v>
      </c>
      <c r="E16079" s="1" t="s">
        <v>2880</v>
      </c>
      <c r="F16079" s="1" t="s">
        <v>2881</v>
      </c>
      <c r="G16079" s="1" t="s">
        <v>17</v>
      </c>
      <c r="H16079" s="1">
        <v>45.0</v>
      </c>
      <c r="I16079" s="3">
        <v>44208.270833333336</v>
      </c>
      <c r="J16079" s="1">
        <v>1.62910002665755</v>
      </c>
      <c r="K16079" s="1" t="s">
        <v>62</v>
      </c>
      <c r="M16079" s="3">
        <v>44208.2896021875</v>
      </c>
    </row>
    <row r="16080">
      <c r="A16080" s="1">
        <v>16078.0</v>
      </c>
      <c r="B16080" s="1" t="s">
        <v>2467</v>
      </c>
      <c r="C16080" s="1" t="s">
        <v>27165</v>
      </c>
      <c r="D16080" s="1" t="s">
        <v>2173</v>
      </c>
      <c r="E16080" s="1" t="s">
        <v>8173</v>
      </c>
      <c r="F16080" s="1" t="s">
        <v>2470</v>
      </c>
      <c r="G16080" s="1" t="s">
        <v>17</v>
      </c>
      <c r="H16080" s="1">
        <v>45.0</v>
      </c>
      <c r="I16080" s="3">
        <v>43849.583333333336</v>
      </c>
      <c r="J16080" s="1">
        <v>0.362936590116049</v>
      </c>
      <c r="K16080" s="1" t="s">
        <v>83</v>
      </c>
      <c r="M16080" s="3">
        <v>43849.60691189815</v>
      </c>
    </row>
    <row r="16081">
      <c r="A16081" s="1">
        <v>16079.0</v>
      </c>
      <c r="B16081" s="1" t="s">
        <v>2645</v>
      </c>
      <c r="C16081" s="1" t="s">
        <v>27166</v>
      </c>
      <c r="D16081" s="1" t="s">
        <v>4220</v>
      </c>
      <c r="E16081" s="1" t="s">
        <v>4311</v>
      </c>
      <c r="F16081" s="1" t="s">
        <v>2649</v>
      </c>
      <c r="G16081" s="1" t="s">
        <v>17</v>
      </c>
      <c r="H16081" s="1">
        <v>45.0</v>
      </c>
      <c r="I16081" s="3">
        <v>43908.583333333336</v>
      </c>
      <c r="J16081" s="1">
        <v>1.22300724912174</v>
      </c>
      <c r="K16081" s="1" t="s">
        <v>18</v>
      </c>
      <c r="M16081" s="3">
        <v>43908.6013002662</v>
      </c>
    </row>
    <row r="16082">
      <c r="A16082" s="1">
        <v>16080.0</v>
      </c>
      <c r="B16082" s="1" t="s">
        <v>11174</v>
      </c>
      <c r="C16082" s="1" t="s">
        <v>27167</v>
      </c>
      <c r="D16082" s="1" t="s">
        <v>5064</v>
      </c>
      <c r="E16082" s="1" t="s">
        <v>11176</v>
      </c>
      <c r="F16082" s="1" t="s">
        <v>11177</v>
      </c>
      <c r="G16082" s="1" t="s">
        <v>17</v>
      </c>
      <c r="H16082" s="1">
        <v>45.0</v>
      </c>
      <c r="I16082" s="3">
        <v>44252.645833333336</v>
      </c>
      <c r="J16082" s="1">
        <v>8.15897660767021</v>
      </c>
      <c r="K16082" s="1" t="s">
        <v>24</v>
      </c>
      <c r="L16082" s="1" t="s">
        <v>741</v>
      </c>
      <c r="M16082" s="3">
        <v>44252.69220694444</v>
      </c>
    </row>
    <row r="16083">
      <c r="A16083" s="1">
        <v>16081.0</v>
      </c>
      <c r="B16083" s="1" t="s">
        <v>7895</v>
      </c>
      <c r="C16083" s="1" t="s">
        <v>27168</v>
      </c>
      <c r="D16083" s="1" t="s">
        <v>1096</v>
      </c>
      <c r="E16083" s="1" t="s">
        <v>27169</v>
      </c>
      <c r="F16083" s="1" t="s">
        <v>7899</v>
      </c>
      <c r="G16083" s="1" t="s">
        <v>89</v>
      </c>
      <c r="H16083" s="1">
        <v>45.0</v>
      </c>
      <c r="I16083" s="3">
        <v>44012.72460533565</v>
      </c>
      <c r="J16083" s="1">
        <v>1.52327219591699</v>
      </c>
      <c r="K16083" s="1" t="s">
        <v>18</v>
      </c>
      <c r="L16083" s="1" t="s">
        <v>1725</v>
      </c>
      <c r="M16083" s="3">
        <v>44012.734477962964</v>
      </c>
    </row>
    <row r="16084">
      <c r="A16084" s="1">
        <v>16082.0</v>
      </c>
      <c r="B16084" s="1" t="s">
        <v>3129</v>
      </c>
      <c r="C16084" s="1" t="s">
        <v>27170</v>
      </c>
      <c r="D16084" s="1" t="s">
        <v>1332</v>
      </c>
      <c r="E16084" s="1" t="s">
        <v>27171</v>
      </c>
      <c r="F16084" s="1" t="s">
        <v>3133</v>
      </c>
      <c r="G16084" s="1" t="s">
        <v>39</v>
      </c>
      <c r="H16084" s="1">
        <v>45.0</v>
      </c>
      <c r="I16084" s="3">
        <v>43771.25</v>
      </c>
      <c r="J16084" s="1">
        <v>1.13154293136332</v>
      </c>
      <c r="K16084" s="1" t="s">
        <v>218</v>
      </c>
      <c r="M16084" s="3">
        <v>43771.29404173611</v>
      </c>
    </row>
    <row r="16085">
      <c r="A16085" s="1">
        <v>16083.0</v>
      </c>
      <c r="B16085" s="1" t="s">
        <v>389</v>
      </c>
      <c r="C16085" s="1" t="s">
        <v>27172</v>
      </c>
      <c r="D16085" s="1" t="s">
        <v>408</v>
      </c>
      <c r="E16085" s="1" t="s">
        <v>1421</v>
      </c>
      <c r="F16085" s="1" t="s">
        <v>393</v>
      </c>
      <c r="G16085" s="1" t="s">
        <v>17</v>
      </c>
      <c r="H16085" s="1">
        <v>45.0</v>
      </c>
      <c r="I16085" s="3">
        <v>44051.333333333336</v>
      </c>
      <c r="J16085" s="1">
        <v>0.883884899314514</v>
      </c>
      <c r="K16085" s="1" t="s">
        <v>18</v>
      </c>
      <c r="M16085" s="3">
        <v>44051.3975096412</v>
      </c>
    </row>
    <row r="16086">
      <c r="A16086" s="1">
        <v>16084.0</v>
      </c>
      <c r="B16086" s="1" t="s">
        <v>1299</v>
      </c>
      <c r="C16086" s="1" t="s">
        <v>27173</v>
      </c>
      <c r="D16086" s="1" t="s">
        <v>1301</v>
      </c>
      <c r="E16086" s="1" t="s">
        <v>7536</v>
      </c>
      <c r="F16086" s="1" t="s">
        <v>1303</v>
      </c>
      <c r="G16086" s="1" t="s">
        <v>17</v>
      </c>
      <c r="H16086" s="1">
        <v>45.0</v>
      </c>
      <c r="I16086" s="3">
        <v>44230.5625</v>
      </c>
      <c r="J16086" s="1">
        <v>3.21716840590833</v>
      </c>
      <c r="K16086" s="1" t="s">
        <v>56</v>
      </c>
      <c r="L16086" s="1" t="s">
        <v>113</v>
      </c>
      <c r="M16086" s="3">
        <v>44230.58634418982</v>
      </c>
    </row>
    <row r="16087">
      <c r="A16087" s="1">
        <v>16085.0</v>
      </c>
      <c r="B16087" s="1" t="s">
        <v>161</v>
      </c>
      <c r="C16087" s="1" t="s">
        <v>27174</v>
      </c>
      <c r="D16087" s="1" t="s">
        <v>163</v>
      </c>
      <c r="E16087" s="1" t="s">
        <v>3700</v>
      </c>
      <c r="F16087" s="1" t="s">
        <v>165</v>
      </c>
      <c r="G16087" s="1" t="s">
        <v>17</v>
      </c>
      <c r="H16087" s="1">
        <v>45.0</v>
      </c>
      <c r="I16087" s="3">
        <v>44118.614583333336</v>
      </c>
      <c r="J16087" s="1">
        <v>1.47185068860463</v>
      </c>
      <c r="K16087" s="1" t="s">
        <v>166</v>
      </c>
      <c r="L16087" s="1" t="s">
        <v>167</v>
      </c>
      <c r="M16087" s="3">
        <v>44118.6506434375</v>
      </c>
    </row>
    <row r="16088">
      <c r="A16088" s="1">
        <v>16086.0</v>
      </c>
      <c r="B16088" s="1" t="s">
        <v>371</v>
      </c>
      <c r="C16088" s="1" t="s">
        <v>27175</v>
      </c>
      <c r="D16088" s="1" t="s">
        <v>373</v>
      </c>
      <c r="E16088" s="1" t="s">
        <v>374</v>
      </c>
      <c r="F16088" s="1" t="s">
        <v>375</v>
      </c>
      <c r="G16088" s="1" t="s">
        <v>35</v>
      </c>
      <c r="H16088" s="1">
        <v>45.0</v>
      </c>
      <c r="I16088" s="3">
        <v>43567.583333333336</v>
      </c>
      <c r="J16088" s="1">
        <v>2.61836210932717</v>
      </c>
      <c r="K16088" s="1" t="s">
        <v>24</v>
      </c>
      <c r="M16088" s="3">
        <v>43567.66371060185</v>
      </c>
    </row>
    <row r="16089">
      <c r="A16089" s="1">
        <v>16087.0</v>
      </c>
      <c r="B16089" s="1" t="s">
        <v>184</v>
      </c>
      <c r="C16089" s="1" t="s">
        <v>27176</v>
      </c>
      <c r="D16089" s="1" t="s">
        <v>148</v>
      </c>
      <c r="E16089" s="1" t="s">
        <v>2344</v>
      </c>
      <c r="F16089" s="1" t="s">
        <v>187</v>
      </c>
      <c r="G16089" s="1" t="s">
        <v>17</v>
      </c>
      <c r="H16089" s="1">
        <v>45.0</v>
      </c>
      <c r="I16089" s="3">
        <v>44173.666666666664</v>
      </c>
      <c r="J16089" s="1">
        <v>2.23014468503587</v>
      </c>
      <c r="K16089" s="1" t="s">
        <v>24</v>
      </c>
      <c r="L16089" s="1" t="s">
        <v>188</v>
      </c>
      <c r="M16089" s="3">
        <v>44173.70002402778</v>
      </c>
    </row>
    <row r="16090">
      <c r="A16090" s="1">
        <v>16088.0</v>
      </c>
      <c r="B16090" s="1" t="s">
        <v>12</v>
      </c>
      <c r="C16090" s="1" t="s">
        <v>27177</v>
      </c>
      <c r="D16090" s="1" t="s">
        <v>4220</v>
      </c>
      <c r="E16090" s="1" t="s">
        <v>4982</v>
      </c>
      <c r="F16090" s="1" t="s">
        <v>16</v>
      </c>
      <c r="G16090" s="1" t="s">
        <v>17</v>
      </c>
      <c r="H16090" s="1">
        <v>45.0</v>
      </c>
      <c r="I16090" s="3">
        <v>43896.625</v>
      </c>
      <c r="J16090" s="1">
        <v>1.33069964338551</v>
      </c>
      <c r="K16090" s="1" t="s">
        <v>18</v>
      </c>
      <c r="M16090" s="3">
        <v>43896.6587349537</v>
      </c>
    </row>
    <row r="16091">
      <c r="A16091" s="1">
        <v>16089.0</v>
      </c>
      <c r="B16091" s="1" t="s">
        <v>620</v>
      </c>
      <c r="C16091" s="1" t="s">
        <v>27178</v>
      </c>
      <c r="D16091" s="1" t="s">
        <v>49</v>
      </c>
      <c r="E16091" s="1" t="s">
        <v>27179</v>
      </c>
      <c r="F16091" s="1" t="s">
        <v>623</v>
      </c>
      <c r="G16091" s="1" t="s">
        <v>39</v>
      </c>
      <c r="H16091" s="1">
        <v>45.0</v>
      </c>
      <c r="I16091" s="3">
        <v>44235.666666666664</v>
      </c>
      <c r="J16091" s="1">
        <v>3.17712553324944</v>
      </c>
      <c r="K16091" s="1" t="s">
        <v>18</v>
      </c>
      <c r="M16091" s="3">
        <v>44235.696280185184</v>
      </c>
    </row>
    <row r="16092">
      <c r="A16092" s="1">
        <v>16090.0</v>
      </c>
      <c r="B16092" s="1" t="s">
        <v>1023</v>
      </c>
      <c r="C16092" s="1" t="s">
        <v>27180</v>
      </c>
      <c r="D16092" s="1" t="s">
        <v>518</v>
      </c>
      <c r="E16092" s="1" t="s">
        <v>8117</v>
      </c>
      <c r="F16092" s="1" t="s">
        <v>1027</v>
      </c>
      <c r="G16092" s="1" t="s">
        <v>17</v>
      </c>
      <c r="H16092" s="1">
        <v>45.0</v>
      </c>
      <c r="I16092" s="3">
        <v>43994.197916666664</v>
      </c>
      <c r="J16092" s="1">
        <v>0.241407051726356</v>
      </c>
      <c r="K16092" s="1" t="s">
        <v>24</v>
      </c>
      <c r="M16092" s="3">
        <v>43994.23187122685</v>
      </c>
    </row>
    <row r="16093">
      <c r="A16093" s="1">
        <v>16091.0</v>
      </c>
      <c r="B16093" s="1" t="s">
        <v>4046</v>
      </c>
      <c r="C16093" s="1" t="s">
        <v>27181</v>
      </c>
      <c r="D16093" s="1" t="s">
        <v>27182</v>
      </c>
      <c r="E16093" s="1" t="s">
        <v>27183</v>
      </c>
      <c r="F16093" s="1" t="s">
        <v>4049</v>
      </c>
      <c r="G16093" s="1" t="s">
        <v>89</v>
      </c>
      <c r="H16093" s="1">
        <v>45.0</v>
      </c>
      <c r="I16093" s="3">
        <v>44083.68896025463</v>
      </c>
      <c r="J16093" s="1">
        <v>0.763950591909896</v>
      </c>
      <c r="K16093" s="1" t="s">
        <v>24</v>
      </c>
      <c r="M16093" s="3">
        <v>44083.720556423614</v>
      </c>
    </row>
    <row r="16094">
      <c r="A16094" s="1">
        <v>16092.0</v>
      </c>
      <c r="B16094" s="1" t="s">
        <v>10278</v>
      </c>
      <c r="C16094" s="1" t="s">
        <v>27184</v>
      </c>
      <c r="D16094" s="1" t="s">
        <v>121</v>
      </c>
      <c r="E16094" s="1" t="s">
        <v>27185</v>
      </c>
      <c r="F16094" s="1" t="s">
        <v>10281</v>
      </c>
      <c r="G16094" s="1" t="s">
        <v>39</v>
      </c>
      <c r="H16094" s="1">
        <v>45.0</v>
      </c>
      <c r="I16094" s="3">
        <v>44122.354166666664</v>
      </c>
      <c r="J16094" s="1">
        <v>2.7663469631906</v>
      </c>
      <c r="K16094" s="1" t="s">
        <v>46</v>
      </c>
      <c r="L16094" s="1" t="s">
        <v>10282</v>
      </c>
      <c r="M16094" s="3">
        <v>44122.38417105324</v>
      </c>
    </row>
    <row r="16095">
      <c r="A16095" s="1">
        <v>16093.0</v>
      </c>
      <c r="B16095" s="1" t="s">
        <v>2228</v>
      </c>
      <c r="C16095" s="1" t="s">
        <v>27186</v>
      </c>
      <c r="D16095" s="1" t="s">
        <v>9507</v>
      </c>
      <c r="E16095" s="1" t="s">
        <v>9508</v>
      </c>
      <c r="F16095" s="1" t="s">
        <v>2231</v>
      </c>
      <c r="G16095" s="1" t="s">
        <v>35</v>
      </c>
      <c r="H16095" s="1">
        <v>45.0</v>
      </c>
      <c r="I16095" s="3">
        <v>44153.416666666664</v>
      </c>
      <c r="J16095" s="1">
        <v>1.39249737896676</v>
      </c>
      <c r="K16095" s="1" t="s">
        <v>218</v>
      </c>
      <c r="L16095" s="1" t="s">
        <v>8145</v>
      </c>
      <c r="M16095" s="3">
        <v>44153.49723699074</v>
      </c>
    </row>
    <row r="16096">
      <c r="A16096" s="1">
        <v>16094.0</v>
      </c>
      <c r="B16096" s="1" t="s">
        <v>293</v>
      </c>
      <c r="C16096" s="1" t="s">
        <v>27187</v>
      </c>
      <c r="D16096" s="1" t="s">
        <v>1186</v>
      </c>
      <c r="E16096" s="1" t="s">
        <v>1187</v>
      </c>
      <c r="F16096" s="1" t="s">
        <v>297</v>
      </c>
      <c r="G16096" s="1" t="s">
        <v>17</v>
      </c>
      <c r="H16096" s="1">
        <v>45.0</v>
      </c>
      <c r="I16096" s="3">
        <v>44150.291666666664</v>
      </c>
      <c r="J16096" s="1">
        <v>2.54544059704115</v>
      </c>
      <c r="K16096" s="1" t="s">
        <v>62</v>
      </c>
      <c r="M16096" s="3">
        <v>44150.31861079861</v>
      </c>
    </row>
    <row r="16097">
      <c r="A16097" s="1">
        <v>16095.0</v>
      </c>
      <c r="B16097" s="1" t="s">
        <v>13735</v>
      </c>
      <c r="C16097" s="1" t="s">
        <v>27188</v>
      </c>
      <c r="D16097" s="1" t="s">
        <v>3976</v>
      </c>
      <c r="E16097" s="1" t="s">
        <v>27189</v>
      </c>
      <c r="F16097" s="1" t="s">
        <v>13738</v>
      </c>
      <c r="G16097" s="1" t="s">
        <v>89</v>
      </c>
      <c r="H16097" s="1">
        <v>45.0</v>
      </c>
      <c r="I16097" s="3">
        <v>44152.40995541667</v>
      </c>
      <c r="J16097" s="1">
        <v>0.949952985524968</v>
      </c>
      <c r="K16097" s="1" t="s">
        <v>24</v>
      </c>
      <c r="M16097" s="3">
        <v>44152.46453099537</v>
      </c>
    </row>
    <row r="16098">
      <c r="A16098" s="1">
        <v>16096.0</v>
      </c>
      <c r="B16098" s="1" t="s">
        <v>239</v>
      </c>
      <c r="C16098" s="1" t="s">
        <v>27190</v>
      </c>
      <c r="D16098" s="1" t="s">
        <v>1137</v>
      </c>
      <c r="E16098" s="1" t="s">
        <v>4651</v>
      </c>
      <c r="F16098" s="1" t="s">
        <v>243</v>
      </c>
      <c r="G16098" s="1" t="s">
        <v>35</v>
      </c>
      <c r="H16098" s="1">
        <v>45.0</v>
      </c>
      <c r="I16098" s="3">
        <v>44061.541666666664</v>
      </c>
      <c r="J16098" s="1">
        <v>2.5340530710265</v>
      </c>
      <c r="K16098" s="1" t="s">
        <v>46</v>
      </c>
      <c r="M16098" s="3">
        <v>44061.583761724534</v>
      </c>
    </row>
    <row r="16099">
      <c r="A16099" s="1">
        <v>16097.0</v>
      </c>
      <c r="B16099" s="1" t="s">
        <v>10111</v>
      </c>
      <c r="C16099" s="1" t="s">
        <v>27191</v>
      </c>
      <c r="D16099" s="1" t="s">
        <v>3104</v>
      </c>
      <c r="E16099" s="1" t="s">
        <v>27192</v>
      </c>
      <c r="F16099" s="1" t="s">
        <v>10114</v>
      </c>
      <c r="G16099" s="1" t="s">
        <v>39</v>
      </c>
      <c r="H16099" s="1">
        <v>45.0</v>
      </c>
      <c r="I16099" s="3">
        <v>44115.635416666664</v>
      </c>
      <c r="J16099" s="1">
        <v>1.15549187722121</v>
      </c>
      <c r="K16099" s="1" t="s">
        <v>1194</v>
      </c>
      <c r="M16099" s="3">
        <v>44115.67105712963</v>
      </c>
    </row>
    <row r="16100">
      <c r="A16100" s="1">
        <v>16098.0</v>
      </c>
      <c r="B16100" s="1" t="s">
        <v>18510</v>
      </c>
      <c r="C16100" s="1" t="s">
        <v>27193</v>
      </c>
      <c r="D16100" s="1" t="s">
        <v>3207</v>
      </c>
      <c r="E16100" s="1" t="s">
        <v>27194</v>
      </c>
      <c r="F16100" s="1" t="s">
        <v>18513</v>
      </c>
      <c r="G16100" s="1" t="s">
        <v>17</v>
      </c>
      <c r="H16100" s="1">
        <v>45.0</v>
      </c>
      <c r="I16100" s="3">
        <v>43854.25</v>
      </c>
      <c r="J16100" s="1">
        <v>2.73794831283955</v>
      </c>
      <c r="K16100" s="1" t="s">
        <v>24</v>
      </c>
      <c r="M16100" s="3">
        <v>43854.65194859954</v>
      </c>
    </row>
    <row r="16101">
      <c r="A16101" s="1">
        <v>16099.0</v>
      </c>
      <c r="B16101" s="1" t="s">
        <v>2948</v>
      </c>
      <c r="C16101" s="1" t="s">
        <v>27195</v>
      </c>
      <c r="D16101" s="1" t="s">
        <v>1255</v>
      </c>
      <c r="E16101" s="1" t="s">
        <v>2950</v>
      </c>
      <c r="F16101" s="1" t="s">
        <v>2951</v>
      </c>
      <c r="G16101" s="1" t="s">
        <v>17</v>
      </c>
      <c r="H16101" s="1">
        <v>45.0</v>
      </c>
      <c r="I16101" s="3">
        <v>43896.666666666664</v>
      </c>
      <c r="J16101" s="1">
        <v>1.68051965873019</v>
      </c>
      <c r="K16101" s="1" t="s">
        <v>83</v>
      </c>
      <c r="M16101" s="3">
        <v>43896.70779623843</v>
      </c>
    </row>
    <row r="16102">
      <c r="A16102" s="1">
        <v>16100.0</v>
      </c>
      <c r="B16102" s="1" t="s">
        <v>385</v>
      </c>
      <c r="C16102" s="1" t="s">
        <v>27196</v>
      </c>
      <c r="D16102" s="1" t="s">
        <v>32</v>
      </c>
      <c r="E16102" s="1" t="s">
        <v>2607</v>
      </c>
      <c r="F16102" s="1" t="s">
        <v>388</v>
      </c>
      <c r="G16102" s="1" t="s">
        <v>17</v>
      </c>
      <c r="H16102" s="1">
        <v>45.0</v>
      </c>
      <c r="I16102" s="3">
        <v>43853.25</v>
      </c>
      <c r="J16102" s="1">
        <v>0.00186509292808529</v>
      </c>
      <c r="K16102" s="1" t="s">
        <v>24</v>
      </c>
      <c r="M16102" s="3">
        <v>43853.28516997685</v>
      </c>
    </row>
    <row r="16103">
      <c r="A16103" s="1">
        <v>16101.0</v>
      </c>
      <c r="B16103" s="1" t="s">
        <v>354</v>
      </c>
      <c r="C16103" s="1" t="s">
        <v>27197</v>
      </c>
      <c r="D16103" s="1" t="s">
        <v>19151</v>
      </c>
      <c r="E16103" s="1" t="s">
        <v>27198</v>
      </c>
      <c r="F16103" s="1" t="s">
        <v>358</v>
      </c>
      <c r="G16103" s="1" t="s">
        <v>39</v>
      </c>
      <c r="H16103" s="1">
        <v>45.0</v>
      </c>
      <c r="I16103" s="3">
        <v>44118.3125</v>
      </c>
      <c r="J16103" s="1">
        <v>1.35039173832328</v>
      </c>
      <c r="K16103" s="1" t="s">
        <v>24</v>
      </c>
      <c r="M16103" s="3">
        <v>44118.36464810185</v>
      </c>
    </row>
    <row r="16104">
      <c r="A16104" s="1">
        <v>16102.0</v>
      </c>
      <c r="B16104" s="1" t="s">
        <v>2069</v>
      </c>
      <c r="C16104" s="1" t="s">
        <v>27199</v>
      </c>
      <c r="D16104" s="1" t="s">
        <v>326</v>
      </c>
      <c r="E16104" s="1" t="s">
        <v>2445</v>
      </c>
      <c r="F16104" s="1" t="s">
        <v>2072</v>
      </c>
      <c r="G16104" s="1" t="s">
        <v>17</v>
      </c>
      <c r="H16104" s="1">
        <v>45.0</v>
      </c>
      <c r="I16104" s="3">
        <v>44137.666666666664</v>
      </c>
      <c r="J16104" s="1">
        <v>0.00418880167747345</v>
      </c>
      <c r="K16104" s="1" t="s">
        <v>24</v>
      </c>
      <c r="M16104" s="3">
        <v>44137.732425856484</v>
      </c>
    </row>
    <row r="16105">
      <c r="A16105" s="1">
        <v>16103.0</v>
      </c>
      <c r="B16105" s="1" t="s">
        <v>2891</v>
      </c>
      <c r="C16105" s="1" t="s">
        <v>27200</v>
      </c>
      <c r="D16105" s="1" t="s">
        <v>522</v>
      </c>
      <c r="E16105" s="1" t="s">
        <v>24852</v>
      </c>
      <c r="F16105" s="1" t="s">
        <v>2894</v>
      </c>
      <c r="G16105" s="1" t="s">
        <v>17</v>
      </c>
      <c r="H16105" s="1">
        <v>45.0</v>
      </c>
      <c r="I16105" s="3">
        <v>43824.208333333336</v>
      </c>
      <c r="J16105" s="1">
        <v>0.925212844026831</v>
      </c>
      <c r="K16105" s="1" t="s">
        <v>46</v>
      </c>
      <c r="M16105" s="3">
        <v>43824.23976613426</v>
      </c>
    </row>
    <row r="16106">
      <c r="A16106" s="1">
        <v>16104.0</v>
      </c>
      <c r="B16106" s="1" t="s">
        <v>1885</v>
      </c>
      <c r="C16106" s="1" t="s">
        <v>27201</v>
      </c>
      <c r="D16106" s="1" t="s">
        <v>116</v>
      </c>
      <c r="E16106" s="1" t="s">
        <v>1887</v>
      </c>
      <c r="F16106" s="1" t="s">
        <v>1888</v>
      </c>
      <c r="G16106" s="1" t="s">
        <v>17</v>
      </c>
      <c r="H16106" s="1">
        <v>45.0</v>
      </c>
      <c r="I16106" s="3">
        <v>43878.197916666664</v>
      </c>
      <c r="J16106" s="1">
        <v>4.81022794416896</v>
      </c>
      <c r="K16106" s="1" t="s">
        <v>24</v>
      </c>
      <c r="M16106" s="3">
        <v>43878.232249085646</v>
      </c>
    </row>
    <row r="16107">
      <c r="A16107" s="1">
        <v>16105.0</v>
      </c>
      <c r="B16107" s="1" t="s">
        <v>267</v>
      </c>
      <c r="C16107" s="1" t="s">
        <v>27202</v>
      </c>
      <c r="D16107" s="1" t="s">
        <v>1301</v>
      </c>
      <c r="E16107" s="1" t="s">
        <v>3234</v>
      </c>
      <c r="F16107" s="1" t="s">
        <v>271</v>
      </c>
      <c r="G16107" s="1" t="s">
        <v>35</v>
      </c>
      <c r="H16107" s="1">
        <v>45.0</v>
      </c>
      <c r="I16107" s="3">
        <v>44181.708333333336</v>
      </c>
      <c r="J16107" s="1">
        <v>3.06617128429726</v>
      </c>
      <c r="K16107" s="1" t="s">
        <v>56</v>
      </c>
      <c r="L16107" s="1" t="s">
        <v>272</v>
      </c>
      <c r="M16107" s="3">
        <v>44181.65743112269</v>
      </c>
    </row>
    <row r="16108">
      <c r="A16108" s="1">
        <v>16106.0</v>
      </c>
      <c r="B16108" s="1" t="s">
        <v>4690</v>
      </c>
      <c r="C16108" s="1" t="s">
        <v>27203</v>
      </c>
      <c r="D16108" s="1" t="s">
        <v>5985</v>
      </c>
      <c r="E16108" s="1" t="s">
        <v>27204</v>
      </c>
      <c r="F16108" s="1" t="s">
        <v>4693</v>
      </c>
      <c r="G16108" s="1" t="s">
        <v>89</v>
      </c>
      <c r="H16108" s="1">
        <v>45.0</v>
      </c>
      <c r="I16108" s="3">
        <v>43782.5270396875</v>
      </c>
      <c r="J16108" s="1">
        <v>1.51100121855053</v>
      </c>
      <c r="K16108" s="1" t="s">
        <v>46</v>
      </c>
      <c r="M16108" s="3">
        <v>43782.54192011574</v>
      </c>
    </row>
    <row r="16109">
      <c r="A16109" s="1">
        <v>16107.0</v>
      </c>
      <c r="B16109" s="1" t="s">
        <v>229</v>
      </c>
      <c r="C16109" s="1" t="s">
        <v>27205</v>
      </c>
      <c r="D16109" s="1" t="s">
        <v>116</v>
      </c>
      <c r="E16109" s="1" t="s">
        <v>231</v>
      </c>
      <c r="F16109" s="1" t="s">
        <v>232</v>
      </c>
      <c r="G16109" s="1" t="s">
        <v>35</v>
      </c>
      <c r="H16109" s="1">
        <v>45.0</v>
      </c>
      <c r="I16109" s="3">
        <v>43769.166666666664</v>
      </c>
      <c r="J16109" s="1">
        <v>4.66982765372311</v>
      </c>
      <c r="K16109" s="1" t="s">
        <v>24</v>
      </c>
      <c r="M16109" s="3">
        <v>43769.208057905096</v>
      </c>
    </row>
    <row r="16110">
      <c r="A16110" s="1">
        <v>16108.0</v>
      </c>
      <c r="B16110" s="1" t="s">
        <v>401</v>
      </c>
      <c r="C16110" s="1" t="s">
        <v>27206</v>
      </c>
      <c r="D16110" s="1" t="s">
        <v>1280</v>
      </c>
      <c r="E16110" s="1" t="s">
        <v>27207</v>
      </c>
      <c r="F16110" s="1" t="s">
        <v>405</v>
      </c>
      <c r="G16110" s="1" t="s">
        <v>39</v>
      </c>
      <c r="H16110" s="1">
        <v>45.0</v>
      </c>
      <c r="I16110" s="3">
        <v>43885.708333333336</v>
      </c>
      <c r="J16110" s="1">
        <v>0.0787762103579955</v>
      </c>
      <c r="K16110" s="1" t="s">
        <v>24</v>
      </c>
      <c r="M16110" s="3">
        <v>43885.78565113426</v>
      </c>
    </row>
    <row r="16111">
      <c r="A16111" s="1">
        <v>16109.0</v>
      </c>
      <c r="B16111" s="1" t="s">
        <v>1954</v>
      </c>
      <c r="C16111" s="1" t="s">
        <v>27208</v>
      </c>
      <c r="D16111" s="1" t="s">
        <v>1255</v>
      </c>
      <c r="E16111" s="1" t="s">
        <v>27209</v>
      </c>
      <c r="F16111" s="1" t="s">
        <v>1957</v>
      </c>
      <c r="G16111" s="1" t="s">
        <v>39</v>
      </c>
      <c r="H16111" s="1">
        <v>45.0</v>
      </c>
      <c r="I16111" s="3">
        <v>44137.75</v>
      </c>
      <c r="J16111" s="1">
        <v>1.29856514304343</v>
      </c>
      <c r="K16111" s="1" t="s">
        <v>83</v>
      </c>
      <c r="M16111" s="3">
        <v>44137.75623831018</v>
      </c>
    </row>
    <row r="16112">
      <c r="A16112" s="1">
        <v>16110.0</v>
      </c>
      <c r="B16112" s="1" t="s">
        <v>3758</v>
      </c>
      <c r="C16112" s="1" t="s">
        <v>27210</v>
      </c>
      <c r="D16112" s="1" t="s">
        <v>1592</v>
      </c>
      <c r="E16112" s="1" t="s">
        <v>27211</v>
      </c>
      <c r="F16112" s="1" t="s">
        <v>3761</v>
      </c>
      <c r="G16112" s="1" t="s">
        <v>45</v>
      </c>
      <c r="H16112" s="1">
        <v>45.0</v>
      </c>
      <c r="I16112" s="3">
        <v>44199.48927802083</v>
      </c>
      <c r="J16112" s="1">
        <v>0.0756985831927729</v>
      </c>
      <c r="K16112" s="1" t="s">
        <v>166</v>
      </c>
      <c r="L16112" s="1" t="s">
        <v>167</v>
      </c>
      <c r="M16112" s="3">
        <v>44199.503947337966</v>
      </c>
    </row>
    <row r="16113">
      <c r="A16113" s="1">
        <v>16111.0</v>
      </c>
      <c r="B16113" s="1" t="s">
        <v>455</v>
      </c>
      <c r="C16113" s="1" t="s">
        <v>27212</v>
      </c>
      <c r="D16113" s="1" t="s">
        <v>310</v>
      </c>
      <c r="E16113" s="1" t="s">
        <v>2435</v>
      </c>
      <c r="F16113" s="1" t="s">
        <v>458</v>
      </c>
      <c r="G16113" s="1" t="s">
        <v>17</v>
      </c>
      <c r="H16113" s="1">
        <v>45.0</v>
      </c>
      <c r="I16113" s="3">
        <v>44251.625</v>
      </c>
      <c r="J16113" s="1">
        <v>1.61983351834751</v>
      </c>
      <c r="K16113" s="1" t="s">
        <v>24</v>
      </c>
      <c r="L16113" s="1" t="s">
        <v>406</v>
      </c>
      <c r="M16113" s="3">
        <v>44251.62012105324</v>
      </c>
    </row>
    <row r="16114">
      <c r="A16114" s="1">
        <v>16112.0</v>
      </c>
      <c r="B16114" s="1" t="s">
        <v>4988</v>
      </c>
      <c r="C16114" s="1" t="s">
        <v>27213</v>
      </c>
      <c r="D16114" s="1" t="s">
        <v>6691</v>
      </c>
      <c r="E16114" s="1" t="s">
        <v>6692</v>
      </c>
      <c r="F16114" s="1" t="s">
        <v>4991</v>
      </c>
      <c r="G16114" s="1" t="s">
        <v>35</v>
      </c>
      <c r="H16114" s="1">
        <v>45.0</v>
      </c>
      <c r="I16114" s="3">
        <v>44161.583333333336</v>
      </c>
      <c r="J16114" s="1">
        <v>0.232694962785601</v>
      </c>
      <c r="K16114" s="1" t="s">
        <v>6693</v>
      </c>
      <c r="L16114" s="1" t="s">
        <v>6694</v>
      </c>
      <c r="M16114" s="3">
        <v>44161.64966150463</v>
      </c>
    </row>
    <row r="16115">
      <c r="A16115" s="1">
        <v>16113.0</v>
      </c>
      <c r="B16115" s="1" t="s">
        <v>2188</v>
      </c>
      <c r="C16115" s="1" t="s">
        <v>27214</v>
      </c>
      <c r="D16115" s="1" t="s">
        <v>2190</v>
      </c>
      <c r="E16115" s="1" t="s">
        <v>2191</v>
      </c>
      <c r="F16115" s="1" t="s">
        <v>2192</v>
      </c>
      <c r="G16115" s="1" t="s">
        <v>17</v>
      </c>
      <c r="H16115" s="1">
        <v>45.0</v>
      </c>
      <c r="I16115" s="3">
        <v>44180.666666666664</v>
      </c>
      <c r="J16115" s="1">
        <v>2.63213470294548</v>
      </c>
      <c r="K16115" s="1" t="s">
        <v>18</v>
      </c>
      <c r="M16115" s="3">
        <v>44180.70390533565</v>
      </c>
    </row>
    <row r="16116">
      <c r="A16116" s="1">
        <v>16114.0</v>
      </c>
      <c r="B16116" s="1" t="s">
        <v>1938</v>
      </c>
      <c r="C16116" s="1" t="s">
        <v>27215</v>
      </c>
      <c r="D16116" s="1" t="s">
        <v>49</v>
      </c>
      <c r="E16116" s="1" t="s">
        <v>27216</v>
      </c>
      <c r="F16116" s="1" t="s">
        <v>1942</v>
      </c>
      <c r="G16116" s="1" t="s">
        <v>89</v>
      </c>
      <c r="H16116" s="1">
        <v>45.0</v>
      </c>
      <c r="I16116" s="3">
        <v>44127.72463107639</v>
      </c>
      <c r="J16116" s="1">
        <v>1.28989697003594</v>
      </c>
      <c r="K16116" s="1" t="s">
        <v>62</v>
      </c>
      <c r="L16116" s="1" t="s">
        <v>4284</v>
      </c>
      <c r="M16116" s="3">
        <v>44127.77154980324</v>
      </c>
    </row>
    <row r="16117">
      <c r="A16117" s="1">
        <v>16115.0</v>
      </c>
      <c r="B16117" s="1" t="s">
        <v>506</v>
      </c>
      <c r="C16117" s="1" t="s">
        <v>27217</v>
      </c>
      <c r="D16117" s="1" t="s">
        <v>508</v>
      </c>
      <c r="E16117" s="1" t="s">
        <v>6637</v>
      </c>
      <c r="F16117" s="1" t="s">
        <v>510</v>
      </c>
      <c r="G16117" s="1" t="s">
        <v>17</v>
      </c>
      <c r="H16117" s="1">
        <v>45.0</v>
      </c>
      <c r="I16117" s="3">
        <v>44139.583333333336</v>
      </c>
      <c r="J16117" s="1">
        <v>1.52377080549414</v>
      </c>
      <c r="K16117" s="1" t="s">
        <v>511</v>
      </c>
      <c r="L16117" s="1" t="s">
        <v>1157</v>
      </c>
      <c r="M16117" s="3">
        <v>44139.63998581019</v>
      </c>
    </row>
    <row r="16118">
      <c r="A16118" s="1">
        <v>16116.0</v>
      </c>
      <c r="B16118" s="1" t="s">
        <v>354</v>
      </c>
      <c r="C16118" s="1" t="s">
        <v>27218</v>
      </c>
      <c r="D16118" s="1" t="s">
        <v>207</v>
      </c>
      <c r="E16118" s="1" t="s">
        <v>944</v>
      </c>
      <c r="F16118" s="1" t="s">
        <v>358</v>
      </c>
      <c r="G16118" s="1" t="s">
        <v>35</v>
      </c>
      <c r="H16118" s="1">
        <v>45.0</v>
      </c>
      <c r="I16118" s="3">
        <v>44036.645833333336</v>
      </c>
      <c r="J16118" s="1">
        <v>1.81313330010153</v>
      </c>
      <c r="K16118" s="1" t="s">
        <v>24</v>
      </c>
      <c r="M16118" s="3">
        <v>44036.68610204861</v>
      </c>
    </row>
    <row r="16119">
      <c r="A16119" s="1">
        <v>16117.0</v>
      </c>
      <c r="B16119" s="1" t="s">
        <v>1023</v>
      </c>
      <c r="C16119" s="1" t="s">
        <v>27219</v>
      </c>
      <c r="D16119" s="1" t="s">
        <v>661</v>
      </c>
      <c r="E16119" s="1" t="s">
        <v>7144</v>
      </c>
      <c r="F16119" s="1" t="s">
        <v>1027</v>
      </c>
      <c r="G16119" s="1" t="s">
        <v>35</v>
      </c>
      <c r="H16119" s="1">
        <v>45.0</v>
      </c>
      <c r="I16119" s="3">
        <v>43613.166666666664</v>
      </c>
      <c r="J16119" s="1">
        <v>1.56035172995373</v>
      </c>
      <c r="K16119" s="1" t="s">
        <v>24</v>
      </c>
      <c r="M16119" s="3">
        <v>43613.18881886574</v>
      </c>
    </row>
    <row r="16120">
      <c r="A16120" s="1">
        <v>16118.0</v>
      </c>
      <c r="B16120" s="1" t="s">
        <v>5456</v>
      </c>
      <c r="C16120" s="1" t="s">
        <v>27220</v>
      </c>
      <c r="D16120" s="1" t="s">
        <v>5458</v>
      </c>
      <c r="E16120" s="1" t="s">
        <v>5459</v>
      </c>
      <c r="F16120" s="1" t="s">
        <v>5460</v>
      </c>
      <c r="G16120" s="1" t="s">
        <v>35</v>
      </c>
      <c r="H16120" s="1">
        <v>45.0</v>
      </c>
      <c r="I16120" s="3">
        <v>43509.208333333336</v>
      </c>
      <c r="J16120" s="1">
        <v>0.911583914082068</v>
      </c>
      <c r="K16120" s="1" t="s">
        <v>24</v>
      </c>
      <c r="M16120" s="3">
        <v>43509.26280079861</v>
      </c>
    </row>
    <row r="16121">
      <c r="A16121" s="1">
        <v>16119.0</v>
      </c>
      <c r="B16121" s="1" t="s">
        <v>474</v>
      </c>
      <c r="C16121" s="1" t="s">
        <v>27221</v>
      </c>
      <c r="D16121" s="1" t="s">
        <v>1403</v>
      </c>
      <c r="E16121" s="1" t="s">
        <v>27222</v>
      </c>
      <c r="F16121" s="1" t="s">
        <v>477</v>
      </c>
      <c r="G16121" s="1" t="s">
        <v>39</v>
      </c>
      <c r="H16121" s="1">
        <v>45.0</v>
      </c>
      <c r="I16121" s="3">
        <v>44245.6875</v>
      </c>
      <c r="J16121" s="1">
        <v>2.5917287985421</v>
      </c>
      <c r="K16121" s="1" t="s">
        <v>46</v>
      </c>
      <c r="L16121" s="1" t="s">
        <v>7100</v>
      </c>
      <c r="M16121" s="3">
        <v>44245.707280497685</v>
      </c>
    </row>
    <row r="16122">
      <c r="A16122" s="1">
        <v>16120.0</v>
      </c>
      <c r="B16122" s="1" t="s">
        <v>2467</v>
      </c>
      <c r="C16122" s="1" t="s">
        <v>27223</v>
      </c>
      <c r="D16122" s="1" t="s">
        <v>2173</v>
      </c>
      <c r="E16122" s="1" t="s">
        <v>8173</v>
      </c>
      <c r="F16122" s="1" t="s">
        <v>2470</v>
      </c>
      <c r="G16122" s="1" t="s">
        <v>17</v>
      </c>
      <c r="H16122" s="1">
        <v>45.0</v>
      </c>
      <c r="I16122" s="3">
        <v>43848.583333333336</v>
      </c>
      <c r="J16122" s="1">
        <v>3.51936460537831</v>
      </c>
      <c r="K16122" s="1" t="s">
        <v>83</v>
      </c>
      <c r="M16122" s="3">
        <v>43848.695034131946</v>
      </c>
    </row>
    <row r="16123">
      <c r="A16123" s="1">
        <v>16121.0</v>
      </c>
      <c r="B16123" s="1" t="s">
        <v>2400</v>
      </c>
      <c r="C16123" s="1" t="s">
        <v>27224</v>
      </c>
      <c r="D16123" s="1" t="s">
        <v>2402</v>
      </c>
      <c r="E16123" s="1" t="s">
        <v>9043</v>
      </c>
      <c r="F16123" s="1" t="s">
        <v>2404</v>
      </c>
      <c r="G16123" s="1" t="s">
        <v>35</v>
      </c>
      <c r="H16123" s="1">
        <v>45.0</v>
      </c>
      <c r="I16123" s="3">
        <v>43504.666666666664</v>
      </c>
      <c r="J16123" s="1">
        <v>0.0679190872209049</v>
      </c>
      <c r="K16123" s="1" t="s">
        <v>24</v>
      </c>
      <c r="M16123" s="3">
        <v>43504.69592240741</v>
      </c>
    </row>
    <row r="16124">
      <c r="A16124" s="1">
        <v>16122.0</v>
      </c>
      <c r="B16124" s="1" t="s">
        <v>233</v>
      </c>
      <c r="C16124" s="1" t="s">
        <v>27225</v>
      </c>
      <c r="D16124" s="1" t="s">
        <v>275</v>
      </c>
      <c r="E16124" s="1" t="s">
        <v>7438</v>
      </c>
      <c r="F16124" s="1" t="s">
        <v>237</v>
      </c>
      <c r="G16124" s="1" t="s">
        <v>17</v>
      </c>
      <c r="H16124" s="1">
        <v>45.0</v>
      </c>
      <c r="I16124" s="3">
        <v>44075.239583333336</v>
      </c>
      <c r="J16124" s="1">
        <v>0.788484909636809</v>
      </c>
      <c r="K16124" s="1" t="s">
        <v>24</v>
      </c>
      <c r="L16124" s="1" t="s">
        <v>238</v>
      </c>
      <c r="M16124" s="3">
        <v>44075.27103098379</v>
      </c>
    </row>
    <row r="16125">
      <c r="A16125" s="1">
        <v>16123.0</v>
      </c>
      <c r="B16125" s="1" t="s">
        <v>2276</v>
      </c>
      <c r="C16125" s="1" t="s">
        <v>27226</v>
      </c>
      <c r="D16125" s="1" t="s">
        <v>4244</v>
      </c>
      <c r="E16125" s="1" t="s">
        <v>4245</v>
      </c>
      <c r="F16125" s="1" t="s">
        <v>2279</v>
      </c>
      <c r="G16125" s="1" t="s">
        <v>35</v>
      </c>
      <c r="H16125" s="1">
        <v>45.0</v>
      </c>
      <c r="I16125" s="3">
        <v>43959.291666666664</v>
      </c>
      <c r="J16125" s="1">
        <v>0.613966063789241</v>
      </c>
      <c r="K16125" s="1" t="s">
        <v>159</v>
      </c>
      <c r="M16125" s="3">
        <v>43959.326025173614</v>
      </c>
    </row>
    <row r="16126">
      <c r="A16126" s="1">
        <v>16124.0</v>
      </c>
      <c r="B16126" s="1" t="s">
        <v>3612</v>
      </c>
      <c r="C16126" s="1" t="s">
        <v>27227</v>
      </c>
      <c r="D16126" s="1" t="s">
        <v>3471</v>
      </c>
      <c r="E16126" s="1" t="s">
        <v>3614</v>
      </c>
      <c r="F16126" s="1" t="s">
        <v>3615</v>
      </c>
      <c r="G16126" s="1" t="s">
        <v>17</v>
      </c>
      <c r="H16126" s="1">
        <v>45.0</v>
      </c>
      <c r="I16126" s="3">
        <v>43782.333333333336</v>
      </c>
      <c r="J16126" s="1">
        <v>1.46402479738757</v>
      </c>
      <c r="K16126" s="1" t="s">
        <v>62</v>
      </c>
      <c r="M16126" s="3">
        <v>43782.38046046296</v>
      </c>
    </row>
    <row r="16127">
      <c r="A16127" s="1">
        <v>16125.0</v>
      </c>
      <c r="B16127" s="1" t="s">
        <v>632</v>
      </c>
      <c r="C16127" s="1" t="s">
        <v>27228</v>
      </c>
      <c r="D16127" s="1" t="s">
        <v>396</v>
      </c>
      <c r="E16127" s="1" t="s">
        <v>4879</v>
      </c>
      <c r="F16127" s="1" t="s">
        <v>635</v>
      </c>
      <c r="G16127" s="1" t="s">
        <v>35</v>
      </c>
      <c r="H16127" s="1">
        <v>45.0</v>
      </c>
      <c r="I16127" s="3">
        <v>43677.583333333336</v>
      </c>
      <c r="J16127" s="1">
        <v>2.06955531076915</v>
      </c>
      <c r="K16127" s="1" t="s">
        <v>83</v>
      </c>
      <c r="M16127" s="3">
        <v>43677.61849609954</v>
      </c>
    </row>
    <row r="16128">
      <c r="A16128" s="1">
        <v>16126.0</v>
      </c>
      <c r="B16128" s="1" t="s">
        <v>229</v>
      </c>
      <c r="C16128" s="1" t="s">
        <v>27229</v>
      </c>
      <c r="D16128" s="1" t="s">
        <v>21</v>
      </c>
      <c r="E16128" s="1" t="s">
        <v>4002</v>
      </c>
      <c r="F16128" s="1" t="s">
        <v>232</v>
      </c>
      <c r="G16128" s="1" t="s">
        <v>35</v>
      </c>
      <c r="H16128" s="1">
        <v>45.0</v>
      </c>
      <c r="I16128" s="3">
        <v>43809.166666666664</v>
      </c>
      <c r="J16128" s="1">
        <v>3.24416874276488</v>
      </c>
      <c r="K16128" s="1" t="s">
        <v>24</v>
      </c>
      <c r="M16128" s="3">
        <v>43809.20620019676</v>
      </c>
    </row>
    <row r="16129">
      <c r="A16129" s="1">
        <v>16127.0</v>
      </c>
      <c r="B16129" s="1" t="s">
        <v>1560</v>
      </c>
      <c r="C16129" s="1" t="s">
        <v>27230</v>
      </c>
      <c r="D16129" s="1" t="s">
        <v>1562</v>
      </c>
      <c r="E16129" s="1" t="s">
        <v>27231</v>
      </c>
      <c r="F16129" s="1" t="s">
        <v>1564</v>
      </c>
      <c r="G16129" s="1" t="s">
        <v>89</v>
      </c>
      <c r="H16129" s="1">
        <v>45.0</v>
      </c>
      <c r="I16129" s="3">
        <v>44202.66426020833</v>
      </c>
      <c r="J16129" s="1">
        <v>9.44184200277688</v>
      </c>
      <c r="K16129" s="1" t="s">
        <v>1376</v>
      </c>
      <c r="L16129" s="1" t="s">
        <v>1565</v>
      </c>
      <c r="M16129" s="3">
        <v>44203.37461453704</v>
      </c>
    </row>
    <row r="16130">
      <c r="A16130" s="1">
        <v>16128.0</v>
      </c>
      <c r="B16130" s="1" t="s">
        <v>445</v>
      </c>
      <c r="C16130" s="1" t="s">
        <v>27232</v>
      </c>
      <c r="D16130" s="1" t="s">
        <v>32</v>
      </c>
      <c r="E16130" s="1" t="s">
        <v>1626</v>
      </c>
      <c r="F16130" s="1" t="s">
        <v>449</v>
      </c>
      <c r="G16130" s="1" t="s">
        <v>17</v>
      </c>
      <c r="H16130" s="1">
        <v>45.0</v>
      </c>
      <c r="I16130" s="3">
        <v>43825.5</v>
      </c>
      <c r="J16130" s="1">
        <v>6.62734754282518</v>
      </c>
      <c r="K16130" s="1" t="s">
        <v>24</v>
      </c>
      <c r="M16130" s="3">
        <v>43825.54800282407</v>
      </c>
    </row>
    <row r="16131">
      <c r="A16131" s="1">
        <v>16129.0</v>
      </c>
      <c r="B16131" s="1" t="s">
        <v>12</v>
      </c>
      <c r="C16131" s="1" t="s">
        <v>27233</v>
      </c>
      <c r="D16131" s="1" t="s">
        <v>925</v>
      </c>
      <c r="E16131" s="1" t="s">
        <v>1657</v>
      </c>
      <c r="F16131" s="1" t="s">
        <v>16</v>
      </c>
      <c r="G16131" s="1" t="s">
        <v>35</v>
      </c>
      <c r="H16131" s="1">
        <v>45.0</v>
      </c>
      <c r="I16131" s="3">
        <v>44151.625</v>
      </c>
      <c r="J16131" s="1">
        <v>1.83849944616413</v>
      </c>
      <c r="K16131" s="1" t="s">
        <v>18</v>
      </c>
      <c r="M16131" s="3">
        <v>44151.6126659375</v>
      </c>
    </row>
    <row r="16132">
      <c r="A16132" s="1">
        <v>16130.0</v>
      </c>
      <c r="B16132" s="1" t="s">
        <v>788</v>
      </c>
      <c r="C16132" s="1" t="s">
        <v>27234</v>
      </c>
      <c r="D16132" s="1" t="s">
        <v>869</v>
      </c>
      <c r="E16132" s="1" t="s">
        <v>1473</v>
      </c>
      <c r="F16132" s="1" t="s">
        <v>791</v>
      </c>
      <c r="G16132" s="1" t="s">
        <v>17</v>
      </c>
      <c r="H16132" s="1">
        <v>45.0</v>
      </c>
      <c r="I16132" s="3">
        <v>44196.208333333336</v>
      </c>
      <c r="J16132" s="1">
        <v>3.15433289857284</v>
      </c>
      <c r="K16132" s="1" t="s">
        <v>24</v>
      </c>
      <c r="M16132" s="3">
        <v>44196.25340021991</v>
      </c>
    </row>
    <row r="16133">
      <c r="A16133" s="1">
        <v>16131.0</v>
      </c>
      <c r="B16133" s="1" t="s">
        <v>161</v>
      </c>
      <c r="C16133" s="1" t="s">
        <v>27235</v>
      </c>
      <c r="D16133" s="1" t="s">
        <v>163</v>
      </c>
      <c r="E16133" s="1" t="s">
        <v>715</v>
      </c>
      <c r="F16133" s="1" t="s">
        <v>165</v>
      </c>
      <c r="G16133" s="1" t="s">
        <v>35</v>
      </c>
      <c r="H16133" s="1">
        <v>45.0</v>
      </c>
      <c r="I16133" s="3">
        <v>44182.208333333336</v>
      </c>
      <c r="J16133" s="1">
        <v>1.97724172966579</v>
      </c>
      <c r="K16133" s="1" t="s">
        <v>166</v>
      </c>
      <c r="L16133" s="1" t="s">
        <v>167</v>
      </c>
      <c r="M16133" s="3">
        <v>44182.24394936342</v>
      </c>
    </row>
    <row r="16134">
      <c r="A16134" s="1">
        <v>16132.0</v>
      </c>
      <c r="B16134" s="1" t="s">
        <v>3748</v>
      </c>
      <c r="C16134" s="1" t="s">
        <v>27236</v>
      </c>
      <c r="D16134" s="1" t="s">
        <v>5136</v>
      </c>
      <c r="E16134" s="1" t="s">
        <v>18363</v>
      </c>
      <c r="F16134" s="1" t="s">
        <v>3751</v>
      </c>
      <c r="G16134" s="1" t="s">
        <v>17</v>
      </c>
      <c r="H16134" s="1">
        <v>45.0</v>
      </c>
      <c r="I16134" s="3">
        <v>44211.229166666664</v>
      </c>
      <c r="J16134" s="1">
        <v>1.91314083005676</v>
      </c>
      <c r="K16134" s="1" t="s">
        <v>511</v>
      </c>
      <c r="L16134" s="1" t="s">
        <v>47</v>
      </c>
      <c r="M16134" s="3">
        <v>44211.259436134256</v>
      </c>
    </row>
    <row r="16135">
      <c r="A16135" s="1">
        <v>16133.0</v>
      </c>
      <c r="B16135" s="1" t="s">
        <v>632</v>
      </c>
      <c r="C16135" s="1" t="s">
        <v>27237</v>
      </c>
      <c r="D16135" s="1" t="s">
        <v>396</v>
      </c>
      <c r="E16135" s="1" t="s">
        <v>4879</v>
      </c>
      <c r="F16135" s="1" t="s">
        <v>635</v>
      </c>
      <c r="G16135" s="1" t="s">
        <v>35</v>
      </c>
      <c r="H16135" s="1">
        <v>45.0</v>
      </c>
      <c r="I16135" s="3">
        <v>43682.583333333336</v>
      </c>
      <c r="J16135" s="1">
        <v>0.92187112107892</v>
      </c>
      <c r="K16135" s="1" t="s">
        <v>83</v>
      </c>
      <c r="M16135" s="3">
        <v>43680.61790188657</v>
      </c>
    </row>
    <row r="16136">
      <c r="A16136" s="1">
        <v>16134.0</v>
      </c>
      <c r="B16136" s="1" t="s">
        <v>150</v>
      </c>
      <c r="C16136" s="1" t="s">
        <v>27238</v>
      </c>
      <c r="D16136" s="1" t="s">
        <v>818</v>
      </c>
      <c r="E16136" s="1" t="s">
        <v>27239</v>
      </c>
      <c r="F16136" s="1" t="s">
        <v>153</v>
      </c>
      <c r="G16136" s="1" t="s">
        <v>89</v>
      </c>
      <c r="H16136" s="1">
        <v>45.0</v>
      </c>
      <c r="I16136" s="3">
        <v>44132.70477013889</v>
      </c>
      <c r="J16136" s="1">
        <v>1.94922456319991</v>
      </c>
      <c r="K16136" s="1" t="s">
        <v>62</v>
      </c>
      <c r="M16136" s="3">
        <v>44132.73548717592</v>
      </c>
    </row>
    <row r="16137">
      <c r="A16137" s="1">
        <v>16135.0</v>
      </c>
      <c r="B16137" s="1" t="s">
        <v>1245</v>
      </c>
      <c r="C16137" s="1" t="s">
        <v>27240</v>
      </c>
      <c r="D16137" s="1" t="s">
        <v>749</v>
      </c>
      <c r="E16137" s="1" t="s">
        <v>27241</v>
      </c>
      <c r="F16137" s="1" t="s">
        <v>1248</v>
      </c>
      <c r="G16137" s="1" t="s">
        <v>39</v>
      </c>
      <c r="H16137" s="1">
        <v>45.0</v>
      </c>
      <c r="I16137" s="3">
        <v>44002.66736111111</v>
      </c>
      <c r="J16137" s="1">
        <v>1.40157516526117</v>
      </c>
      <c r="K16137" s="1" t="s">
        <v>218</v>
      </c>
      <c r="L16137" s="1" t="s">
        <v>787</v>
      </c>
      <c r="M16137" s="3">
        <v>44002.67436780092</v>
      </c>
    </row>
    <row r="16138">
      <c r="A16138" s="1">
        <v>16136.0</v>
      </c>
      <c r="B16138" s="1" t="s">
        <v>915</v>
      </c>
      <c r="C16138" s="1" t="s">
        <v>27242</v>
      </c>
      <c r="D16138" s="1" t="s">
        <v>503</v>
      </c>
      <c r="E16138" s="1" t="s">
        <v>9351</v>
      </c>
      <c r="F16138" s="1" t="s">
        <v>919</v>
      </c>
      <c r="G16138" s="1" t="s">
        <v>17</v>
      </c>
      <c r="H16138" s="1">
        <v>45.0</v>
      </c>
      <c r="I16138" s="3">
        <v>44151.65625</v>
      </c>
      <c r="J16138" s="1">
        <v>1.28384915806359</v>
      </c>
      <c r="K16138" s="1" t="s">
        <v>62</v>
      </c>
      <c r="M16138" s="3">
        <v>44151.67497590278</v>
      </c>
    </row>
    <row r="16139">
      <c r="A16139" s="1">
        <v>16137.0</v>
      </c>
      <c r="B16139" s="1" t="s">
        <v>590</v>
      </c>
      <c r="C16139" s="1" t="s">
        <v>27243</v>
      </c>
      <c r="D16139" s="1" t="s">
        <v>592</v>
      </c>
      <c r="E16139" s="1" t="s">
        <v>27244</v>
      </c>
      <c r="F16139" s="1" t="s">
        <v>594</v>
      </c>
      <c r="G16139" s="1" t="s">
        <v>17</v>
      </c>
      <c r="H16139" s="1">
        <v>45.0</v>
      </c>
      <c r="I16139" s="3">
        <v>44182.645833333336</v>
      </c>
      <c r="J16139" s="1">
        <v>5.45954430875713</v>
      </c>
      <c r="K16139" s="1" t="s">
        <v>511</v>
      </c>
      <c r="L16139" s="1" t="s">
        <v>595</v>
      </c>
      <c r="M16139" s="3">
        <v>44182.65985684028</v>
      </c>
    </row>
    <row r="16140">
      <c r="A16140" s="1">
        <v>16138.0</v>
      </c>
      <c r="B16140" s="1" t="s">
        <v>5394</v>
      </c>
      <c r="C16140" s="1" t="s">
        <v>27245</v>
      </c>
      <c r="D16140" s="1" t="s">
        <v>4935</v>
      </c>
      <c r="E16140" s="1" t="s">
        <v>27246</v>
      </c>
      <c r="F16140" s="1" t="s">
        <v>5397</v>
      </c>
      <c r="G16140" s="1" t="s">
        <v>39</v>
      </c>
      <c r="H16140" s="1">
        <v>45.0</v>
      </c>
      <c r="I16140" s="3">
        <v>44239.677083333336</v>
      </c>
      <c r="J16140" s="1">
        <v>2.05754376713149</v>
      </c>
      <c r="K16140" s="1" t="s">
        <v>24</v>
      </c>
      <c r="L16140" s="1" t="s">
        <v>741</v>
      </c>
      <c r="M16140" s="3">
        <v>44239.712466261575</v>
      </c>
    </row>
    <row r="16141">
      <c r="A16141" s="1">
        <v>16139.0</v>
      </c>
      <c r="B16141" s="1" t="s">
        <v>4682</v>
      </c>
      <c r="C16141" s="1" t="s">
        <v>27247</v>
      </c>
      <c r="D16141" s="1" t="s">
        <v>818</v>
      </c>
      <c r="E16141" s="1" t="s">
        <v>27248</v>
      </c>
      <c r="F16141" s="1" t="s">
        <v>4685</v>
      </c>
      <c r="G16141" s="1" t="s">
        <v>39</v>
      </c>
      <c r="H16141" s="1">
        <v>45.0</v>
      </c>
      <c r="I16141" s="3">
        <v>44250.322916666664</v>
      </c>
      <c r="J16141" s="1">
        <v>3.08631537197603</v>
      </c>
      <c r="K16141" s="1" t="s">
        <v>46</v>
      </c>
      <c r="M16141" s="3">
        <v>44250.355011354164</v>
      </c>
    </row>
    <row r="16142">
      <c r="A16142" s="1">
        <v>16140.0</v>
      </c>
      <c r="B16142" s="1" t="s">
        <v>9441</v>
      </c>
      <c r="C16142" s="1" t="s">
        <v>27249</v>
      </c>
      <c r="D16142" s="1" t="s">
        <v>148</v>
      </c>
      <c r="E16142" s="1" t="s">
        <v>27250</v>
      </c>
      <c r="F16142" s="1" t="s">
        <v>9444</v>
      </c>
      <c r="G16142" s="1" t="s">
        <v>39</v>
      </c>
      <c r="H16142" s="1">
        <v>45.0</v>
      </c>
      <c r="I16142" s="3">
        <v>44109.25</v>
      </c>
      <c r="J16142" s="1">
        <v>1.24842249301379</v>
      </c>
      <c r="K16142" s="1" t="s">
        <v>24</v>
      </c>
      <c r="L16142" s="1" t="s">
        <v>188</v>
      </c>
      <c r="M16142" s="3">
        <v>44109.29000803241</v>
      </c>
    </row>
    <row r="16143">
      <c r="A16143" s="1">
        <v>16141.0</v>
      </c>
      <c r="B16143" s="1" t="s">
        <v>455</v>
      </c>
      <c r="C16143" s="1" t="s">
        <v>27251</v>
      </c>
      <c r="D16143" s="1" t="s">
        <v>21804</v>
      </c>
      <c r="E16143" s="1" t="s">
        <v>27252</v>
      </c>
      <c r="F16143" s="1" t="s">
        <v>458</v>
      </c>
      <c r="G16143" s="1" t="s">
        <v>39</v>
      </c>
      <c r="H16143" s="1">
        <v>45.0</v>
      </c>
      <c r="I16143" s="3">
        <v>44233.625</v>
      </c>
      <c r="J16143" s="1">
        <v>0.0</v>
      </c>
      <c r="K16143" s="1" t="s">
        <v>24</v>
      </c>
      <c r="M16143" s="3">
        <v>44233.639011099534</v>
      </c>
    </row>
    <row r="16144">
      <c r="A16144" s="1">
        <v>16142.0</v>
      </c>
      <c r="B16144" s="1" t="s">
        <v>5189</v>
      </c>
      <c r="C16144" s="1" t="s">
        <v>27253</v>
      </c>
      <c r="D16144" s="1" t="s">
        <v>5101</v>
      </c>
      <c r="E16144" s="1" t="s">
        <v>27254</v>
      </c>
      <c r="F16144" s="1" t="s">
        <v>5192</v>
      </c>
      <c r="G16144" s="1" t="s">
        <v>39</v>
      </c>
      <c r="H16144" s="1">
        <v>45.0</v>
      </c>
      <c r="I16144" s="3">
        <v>43478.25</v>
      </c>
      <c r="J16144" s="1">
        <v>0.667730288766113</v>
      </c>
      <c r="K16144" s="1" t="s">
        <v>24</v>
      </c>
      <c r="M16144" s="3">
        <v>43478.27490991898</v>
      </c>
    </row>
    <row r="16145">
      <c r="A16145" s="1">
        <v>16143.0</v>
      </c>
      <c r="B16145" s="1" t="s">
        <v>553</v>
      </c>
      <c r="C16145" s="1" t="s">
        <v>27255</v>
      </c>
      <c r="D16145" s="1" t="s">
        <v>555</v>
      </c>
      <c r="E16145" s="1" t="s">
        <v>4156</v>
      </c>
      <c r="F16145" s="1" t="s">
        <v>557</v>
      </c>
      <c r="G16145" s="1" t="s">
        <v>17</v>
      </c>
      <c r="H16145" s="1">
        <v>45.0</v>
      </c>
      <c r="I16145" s="3">
        <v>44130.645833333336</v>
      </c>
      <c r="J16145" s="1">
        <v>0.312534504019181</v>
      </c>
      <c r="K16145" s="1" t="s">
        <v>46</v>
      </c>
      <c r="L16145" s="1" t="s">
        <v>558</v>
      </c>
      <c r="M16145" s="3">
        <v>44130.69058790509</v>
      </c>
    </row>
    <row r="16146">
      <c r="A16146" s="1">
        <v>16144.0</v>
      </c>
      <c r="B16146" s="1" t="s">
        <v>1315</v>
      </c>
      <c r="C16146" s="1" t="s">
        <v>27256</v>
      </c>
      <c r="D16146" s="1" t="s">
        <v>411</v>
      </c>
      <c r="E16146" s="1" t="s">
        <v>1824</v>
      </c>
      <c r="F16146" s="1" t="s">
        <v>1319</v>
      </c>
      <c r="G16146" s="1" t="s">
        <v>17</v>
      </c>
      <c r="H16146" s="1">
        <v>45.0</v>
      </c>
      <c r="I16146" s="3">
        <v>44038.520833333336</v>
      </c>
      <c r="J16146" s="1">
        <v>0.524406889328204</v>
      </c>
      <c r="K16146" s="1" t="s">
        <v>18</v>
      </c>
      <c r="M16146" s="3">
        <v>44038.55203226852</v>
      </c>
    </row>
    <row r="16147">
      <c r="A16147" s="1">
        <v>16145.0</v>
      </c>
      <c r="B16147" s="1" t="s">
        <v>141</v>
      </c>
      <c r="C16147" s="1" t="s">
        <v>27257</v>
      </c>
      <c r="D16147" s="1" t="s">
        <v>121</v>
      </c>
      <c r="E16147" s="1" t="s">
        <v>27258</v>
      </c>
      <c r="F16147" s="1" t="s">
        <v>175</v>
      </c>
      <c r="G16147" s="1" t="s">
        <v>39</v>
      </c>
      <c r="H16147" s="1">
        <v>45.0</v>
      </c>
      <c r="I16147" s="3">
        <v>43912.791666666664</v>
      </c>
      <c r="J16147" s="1">
        <v>2.4421286910263</v>
      </c>
      <c r="K16147" s="1" t="s">
        <v>46</v>
      </c>
      <c r="M16147" s="3">
        <v>43912.81526496528</v>
      </c>
    </row>
    <row r="16148">
      <c r="A16148" s="1">
        <v>16146.0</v>
      </c>
      <c r="B16148" s="1" t="s">
        <v>1651</v>
      </c>
      <c r="C16148" s="1" t="s">
        <v>27259</v>
      </c>
      <c r="D16148" s="1" t="s">
        <v>1653</v>
      </c>
      <c r="E16148" s="1" t="s">
        <v>27260</v>
      </c>
      <c r="F16148" s="1" t="s">
        <v>1655</v>
      </c>
      <c r="G16148" s="1" t="s">
        <v>39</v>
      </c>
      <c r="H16148" s="1">
        <v>45.0</v>
      </c>
      <c r="I16148" s="3">
        <v>43763.75</v>
      </c>
      <c r="J16148" s="1">
        <v>0.100962307858162</v>
      </c>
      <c r="K16148" s="1" t="s">
        <v>24</v>
      </c>
      <c r="M16148" s="3">
        <v>43764.63091273148</v>
      </c>
    </row>
    <row r="16149">
      <c r="A16149" s="1">
        <v>16147.0</v>
      </c>
      <c r="B16149" s="1" t="s">
        <v>7592</v>
      </c>
      <c r="C16149" s="1" t="s">
        <v>27261</v>
      </c>
      <c r="D16149" s="1" t="s">
        <v>1227</v>
      </c>
      <c r="E16149" s="1" t="s">
        <v>27262</v>
      </c>
      <c r="F16149" s="1" t="s">
        <v>7595</v>
      </c>
      <c r="G16149" s="1" t="s">
        <v>89</v>
      </c>
      <c r="H16149" s="1">
        <v>45.0</v>
      </c>
      <c r="I16149" s="3">
        <v>43865.70269484954</v>
      </c>
      <c r="J16149" s="1">
        <v>2.21466140996963</v>
      </c>
      <c r="K16149" s="1" t="s">
        <v>24</v>
      </c>
      <c r="M16149" s="3">
        <v>43865.71792707176</v>
      </c>
    </row>
    <row r="16150">
      <c r="A16150" s="1">
        <v>16148.0</v>
      </c>
      <c r="B16150" s="1" t="s">
        <v>1315</v>
      </c>
      <c r="C16150" s="1" t="s">
        <v>27263</v>
      </c>
      <c r="D16150" s="1" t="s">
        <v>411</v>
      </c>
      <c r="E16150" s="1" t="s">
        <v>2441</v>
      </c>
      <c r="F16150" s="1" t="s">
        <v>1319</v>
      </c>
      <c r="G16150" s="1" t="s">
        <v>35</v>
      </c>
      <c r="H16150" s="1">
        <v>45.0</v>
      </c>
      <c r="I16150" s="3">
        <v>44144.5</v>
      </c>
      <c r="J16150" s="1">
        <v>0.240153003296851</v>
      </c>
      <c r="K16150" s="1" t="s">
        <v>18</v>
      </c>
      <c r="M16150" s="3">
        <v>44144.543485925926</v>
      </c>
    </row>
    <row r="16151">
      <c r="A16151" s="1">
        <v>16149.0</v>
      </c>
      <c r="B16151" s="1" t="s">
        <v>2877</v>
      </c>
      <c r="C16151" s="1" t="s">
        <v>27264</v>
      </c>
      <c r="D16151" s="1" t="s">
        <v>2879</v>
      </c>
      <c r="E16151" s="1" t="s">
        <v>2880</v>
      </c>
      <c r="F16151" s="1" t="s">
        <v>2881</v>
      </c>
      <c r="G16151" s="1" t="s">
        <v>17</v>
      </c>
      <c r="H16151" s="1">
        <v>45.0</v>
      </c>
      <c r="I16151" s="3">
        <v>44214.645833333336</v>
      </c>
      <c r="J16151" s="1">
        <v>1.01727921614149</v>
      </c>
      <c r="K16151" s="1" t="s">
        <v>62</v>
      </c>
      <c r="M16151" s="3">
        <v>44214.64904777778</v>
      </c>
    </row>
    <row r="16152">
      <c r="A16152" s="1">
        <v>16150.0</v>
      </c>
      <c r="B16152" s="1" t="s">
        <v>3541</v>
      </c>
      <c r="C16152" s="1" t="s">
        <v>27265</v>
      </c>
      <c r="D16152" s="1" t="s">
        <v>508</v>
      </c>
      <c r="E16152" s="1" t="s">
        <v>18951</v>
      </c>
      <c r="F16152" s="1" t="s">
        <v>3544</v>
      </c>
      <c r="G16152" s="1" t="s">
        <v>17</v>
      </c>
      <c r="H16152" s="1">
        <v>45.0</v>
      </c>
      <c r="I16152" s="3">
        <v>44151.354166666664</v>
      </c>
      <c r="J16152" s="1">
        <v>1.98376055789817</v>
      </c>
      <c r="K16152" s="1" t="s">
        <v>511</v>
      </c>
      <c r="L16152" s="1" t="s">
        <v>1157</v>
      </c>
      <c r="M16152" s="3">
        <v>44151.39644337963</v>
      </c>
    </row>
    <row r="16153">
      <c r="A16153" s="1">
        <v>16151.0</v>
      </c>
      <c r="B16153" s="1" t="s">
        <v>418</v>
      </c>
      <c r="C16153" s="1" t="s">
        <v>27266</v>
      </c>
      <c r="D16153" s="1" t="s">
        <v>420</v>
      </c>
      <c r="E16153" s="1" t="s">
        <v>421</v>
      </c>
      <c r="F16153" s="1" t="s">
        <v>422</v>
      </c>
      <c r="G16153" s="1" t="s">
        <v>35</v>
      </c>
      <c r="H16153" s="1">
        <v>45.0</v>
      </c>
      <c r="I16153" s="3">
        <v>43789.666666666664</v>
      </c>
      <c r="J16153" s="1">
        <v>0.0</v>
      </c>
      <c r="K16153" s="1" t="s">
        <v>24</v>
      </c>
      <c r="M16153" s="3">
        <v>43790.60807782407</v>
      </c>
    </row>
    <row r="16154">
      <c r="A16154" s="1">
        <v>16152.0</v>
      </c>
      <c r="B16154" s="1" t="s">
        <v>7895</v>
      </c>
      <c r="C16154" s="1" t="s">
        <v>27267</v>
      </c>
      <c r="D16154" s="1" t="s">
        <v>14</v>
      </c>
      <c r="E16154" s="1" t="s">
        <v>27268</v>
      </c>
      <c r="F16154" s="1" t="s">
        <v>7899</v>
      </c>
      <c r="G16154" s="1" t="s">
        <v>89</v>
      </c>
      <c r="H16154" s="1">
        <v>45.0</v>
      </c>
      <c r="I16154" s="3">
        <v>44007.631895266204</v>
      </c>
      <c r="J16154" s="1">
        <v>1.40778021690953</v>
      </c>
      <c r="K16154" s="1" t="s">
        <v>18</v>
      </c>
      <c r="L16154" s="1" t="s">
        <v>1725</v>
      </c>
      <c r="M16154" s="3">
        <v>44007.66502262731</v>
      </c>
    </row>
    <row r="16155">
      <c r="A16155" s="1">
        <v>16153.0</v>
      </c>
      <c r="B16155" s="1" t="s">
        <v>1230</v>
      </c>
      <c r="C16155" s="1" t="s">
        <v>27269</v>
      </c>
      <c r="D16155" s="1" t="s">
        <v>1232</v>
      </c>
      <c r="E16155" s="1" t="s">
        <v>27270</v>
      </c>
      <c r="F16155" s="1" t="s">
        <v>1234</v>
      </c>
      <c r="G16155" s="1" t="s">
        <v>89</v>
      </c>
      <c r="H16155" s="1">
        <v>45.0</v>
      </c>
      <c r="I16155" s="3">
        <v>44070.43753484954</v>
      </c>
      <c r="J16155" s="1">
        <v>1.23012921038303</v>
      </c>
      <c r="K16155" s="1" t="s">
        <v>18</v>
      </c>
      <c r="M16155" s="3">
        <v>44070.45917184028</v>
      </c>
    </row>
    <row r="16156">
      <c r="A16156" s="1">
        <v>16154.0</v>
      </c>
      <c r="B16156" s="1" t="s">
        <v>8276</v>
      </c>
      <c r="C16156" s="1" t="s">
        <v>27271</v>
      </c>
      <c r="D16156" s="1" t="s">
        <v>436</v>
      </c>
      <c r="E16156" s="1" t="s">
        <v>27272</v>
      </c>
      <c r="F16156" s="1" t="s">
        <v>8279</v>
      </c>
      <c r="G16156" s="1" t="s">
        <v>39</v>
      </c>
      <c r="H16156" s="1">
        <v>45.0</v>
      </c>
      <c r="I16156" s="3">
        <v>43737.291666666664</v>
      </c>
      <c r="J16156" s="1">
        <v>5.03902757321913</v>
      </c>
      <c r="K16156" s="1" t="s">
        <v>24</v>
      </c>
      <c r="M16156" s="3">
        <v>43737.33086498843</v>
      </c>
    </row>
    <row r="16157">
      <c r="A16157" s="1">
        <v>16155.0</v>
      </c>
      <c r="B16157" s="1" t="s">
        <v>2188</v>
      </c>
      <c r="C16157" s="1" t="s">
        <v>27273</v>
      </c>
      <c r="D16157" s="1" t="s">
        <v>3458</v>
      </c>
      <c r="E16157" s="1" t="s">
        <v>7296</v>
      </c>
      <c r="F16157" s="1" t="s">
        <v>2192</v>
      </c>
      <c r="G16157" s="1" t="s">
        <v>17</v>
      </c>
      <c r="H16157" s="1">
        <v>45.0</v>
      </c>
      <c r="I16157" s="3">
        <v>43836.208333333336</v>
      </c>
      <c r="J16157" s="1">
        <v>3.1936181327387</v>
      </c>
      <c r="K16157" s="1" t="s">
        <v>18</v>
      </c>
      <c r="M16157" s="3">
        <v>43836.271922789354</v>
      </c>
    </row>
    <row r="16158">
      <c r="A16158" s="1">
        <v>16156.0</v>
      </c>
      <c r="B16158" s="1" t="s">
        <v>2891</v>
      </c>
      <c r="C16158" s="1" t="s">
        <v>27274</v>
      </c>
      <c r="D16158" s="1" t="s">
        <v>80</v>
      </c>
      <c r="E16158" s="1" t="s">
        <v>15668</v>
      </c>
      <c r="F16158" s="1" t="s">
        <v>2894</v>
      </c>
      <c r="G16158" s="1" t="s">
        <v>17</v>
      </c>
      <c r="H16158" s="1">
        <v>45.0</v>
      </c>
      <c r="I16158" s="3">
        <v>43844.208333333336</v>
      </c>
      <c r="J16158" s="1">
        <v>0.477057307354985</v>
      </c>
      <c r="K16158" s="1" t="s">
        <v>46</v>
      </c>
      <c r="M16158" s="3">
        <v>43844.24395730324</v>
      </c>
    </row>
    <row r="16159">
      <c r="A16159" s="1">
        <v>16157.0</v>
      </c>
      <c r="B16159" s="1" t="s">
        <v>3236</v>
      </c>
      <c r="C16159" s="1" t="s">
        <v>27275</v>
      </c>
      <c r="D16159" s="1" t="s">
        <v>1250</v>
      </c>
      <c r="E16159" s="1" t="s">
        <v>27276</v>
      </c>
      <c r="F16159" s="1" t="s">
        <v>3240</v>
      </c>
      <c r="G16159" s="1" t="s">
        <v>39</v>
      </c>
      <c r="H16159" s="1">
        <v>45.0</v>
      </c>
      <c r="I16159" s="3">
        <v>43753.75</v>
      </c>
      <c r="J16159" s="1">
        <v>5.98321276988735</v>
      </c>
      <c r="K16159" s="1" t="s">
        <v>24</v>
      </c>
      <c r="M16159" s="3">
        <v>43753.79397494213</v>
      </c>
    </row>
    <row r="16160">
      <c r="A16160" s="1">
        <v>16158.0</v>
      </c>
      <c r="B16160" s="1" t="s">
        <v>7459</v>
      </c>
      <c r="C16160" s="1" t="s">
        <v>27277</v>
      </c>
      <c r="D16160" s="1" t="s">
        <v>211</v>
      </c>
      <c r="E16160" s="1" t="s">
        <v>27278</v>
      </c>
      <c r="F16160" s="1" t="s">
        <v>7462</v>
      </c>
      <c r="G16160" s="1" t="s">
        <v>39</v>
      </c>
      <c r="H16160" s="1">
        <v>45.0</v>
      </c>
      <c r="I16160" s="3">
        <v>44160.541666666664</v>
      </c>
      <c r="J16160" s="1">
        <v>23.9934070105077</v>
      </c>
      <c r="K16160" s="1" t="s">
        <v>24</v>
      </c>
      <c r="M16160" s="3">
        <v>44160.58577550926</v>
      </c>
    </row>
    <row r="16161">
      <c r="A16161" s="1">
        <v>16159.0</v>
      </c>
      <c r="B16161" s="1" t="s">
        <v>4120</v>
      </c>
      <c r="C16161" s="1" t="s">
        <v>27279</v>
      </c>
      <c r="D16161" s="1" t="s">
        <v>11078</v>
      </c>
      <c r="E16161" s="1" t="s">
        <v>11797</v>
      </c>
      <c r="F16161" s="1" t="s">
        <v>4123</v>
      </c>
      <c r="G16161" s="1" t="s">
        <v>17</v>
      </c>
      <c r="H16161" s="1">
        <v>45.0</v>
      </c>
      <c r="I16161" s="3">
        <v>43825.625</v>
      </c>
      <c r="J16161" s="1">
        <v>45.9754118672613</v>
      </c>
      <c r="K16161" s="1" t="s">
        <v>62</v>
      </c>
      <c r="M16161" s="3">
        <v>43825.67218375</v>
      </c>
    </row>
    <row r="16162">
      <c r="A16162" s="1">
        <v>16160.0</v>
      </c>
      <c r="B16162" s="1" t="s">
        <v>324</v>
      </c>
      <c r="C16162" s="1" t="s">
        <v>27280</v>
      </c>
      <c r="D16162" s="1" t="s">
        <v>326</v>
      </c>
      <c r="E16162" s="1" t="s">
        <v>27281</v>
      </c>
      <c r="F16162" s="1" t="s">
        <v>328</v>
      </c>
      <c r="G16162" s="1" t="s">
        <v>39</v>
      </c>
      <c r="H16162" s="1">
        <v>45.0</v>
      </c>
      <c r="I16162" s="3">
        <v>43980.396527777775</v>
      </c>
      <c r="J16162" s="1">
        <v>0.709335119003569</v>
      </c>
      <c r="K16162" s="1" t="s">
        <v>24</v>
      </c>
      <c r="M16162" s="3">
        <v>43980.41387707176</v>
      </c>
    </row>
    <row r="16163">
      <c r="A16163" s="1">
        <v>16161.0</v>
      </c>
      <c r="B16163" s="1" t="s">
        <v>1731</v>
      </c>
      <c r="C16163" s="1" t="s">
        <v>27282</v>
      </c>
      <c r="D16163" s="1" t="s">
        <v>813</v>
      </c>
      <c r="E16163" s="1" t="s">
        <v>2049</v>
      </c>
      <c r="F16163" s="1" t="s">
        <v>1734</v>
      </c>
      <c r="G16163" s="1" t="s">
        <v>17</v>
      </c>
      <c r="H16163" s="1">
        <v>45.0</v>
      </c>
      <c r="I16163" s="3">
        <v>43777.583333333336</v>
      </c>
      <c r="J16163" s="1">
        <v>0.728323760991555</v>
      </c>
      <c r="K16163" s="1" t="s">
        <v>18</v>
      </c>
      <c r="M16163" s="3">
        <v>43777.64431466435</v>
      </c>
    </row>
    <row r="16164">
      <c r="A16164" s="1">
        <v>16162.0</v>
      </c>
      <c r="B16164" s="1" t="s">
        <v>4682</v>
      </c>
      <c r="C16164" s="1" t="s">
        <v>27283</v>
      </c>
      <c r="D16164" s="1" t="s">
        <v>10212</v>
      </c>
      <c r="E16164" s="1" t="s">
        <v>27284</v>
      </c>
      <c r="F16164" s="1" t="s">
        <v>4685</v>
      </c>
      <c r="G16164" s="1" t="s">
        <v>39</v>
      </c>
      <c r="H16164" s="1">
        <v>45.0</v>
      </c>
      <c r="I16164" s="3">
        <v>43900.635416666664</v>
      </c>
      <c r="J16164" s="1">
        <v>1.33499914222115</v>
      </c>
      <c r="K16164" s="1" t="s">
        <v>46</v>
      </c>
      <c r="M16164" s="3">
        <v>43900.66223675926</v>
      </c>
    </row>
    <row r="16165">
      <c r="A16165" s="1">
        <v>16163.0</v>
      </c>
      <c r="B16165" s="1" t="s">
        <v>655</v>
      </c>
      <c r="C16165" s="1" t="s">
        <v>27285</v>
      </c>
      <c r="D16165" s="1" t="s">
        <v>7765</v>
      </c>
      <c r="E16165" s="1" t="s">
        <v>6131</v>
      </c>
      <c r="F16165" s="1" t="s">
        <v>659</v>
      </c>
      <c r="G16165" s="1" t="s">
        <v>35</v>
      </c>
      <c r="H16165" s="1">
        <v>45.0</v>
      </c>
      <c r="I16165" s="3">
        <v>43647.458333333336</v>
      </c>
      <c r="J16165" s="1">
        <v>0.592942775469281</v>
      </c>
      <c r="K16165" s="1" t="s">
        <v>18</v>
      </c>
      <c r="M16165" s="3">
        <v>43658.55134003472</v>
      </c>
    </row>
    <row r="16166">
      <c r="A16166" s="1">
        <v>16164.0</v>
      </c>
      <c r="B16166" s="1" t="s">
        <v>239</v>
      </c>
      <c r="C16166" s="1" t="s">
        <v>27286</v>
      </c>
      <c r="D16166" s="1" t="s">
        <v>241</v>
      </c>
      <c r="E16166" s="1" t="s">
        <v>6672</v>
      </c>
      <c r="F16166" s="1" t="s">
        <v>243</v>
      </c>
      <c r="G16166" s="1" t="s">
        <v>35</v>
      </c>
      <c r="H16166" s="1">
        <v>45.0</v>
      </c>
      <c r="I16166" s="3">
        <v>44162.291666666664</v>
      </c>
      <c r="J16166" s="1">
        <v>6.74862361629088</v>
      </c>
      <c r="K16166" s="1" t="s">
        <v>46</v>
      </c>
      <c r="L16166" s="1" t="s">
        <v>244</v>
      </c>
      <c r="M16166" s="3">
        <v>44162.34481574074</v>
      </c>
    </row>
    <row r="16167">
      <c r="A16167" s="1">
        <v>16165.0</v>
      </c>
      <c r="B16167" s="1" t="s">
        <v>603</v>
      </c>
      <c r="C16167" s="1" t="s">
        <v>27287</v>
      </c>
      <c r="D16167" s="1" t="s">
        <v>1843</v>
      </c>
      <c r="E16167" s="1" t="s">
        <v>27288</v>
      </c>
      <c r="F16167" s="1" t="s">
        <v>606</v>
      </c>
      <c r="G16167" s="1" t="s">
        <v>89</v>
      </c>
      <c r="H16167" s="1">
        <v>45.0</v>
      </c>
      <c r="I16167" s="3">
        <v>43879.316651747686</v>
      </c>
      <c r="J16167" s="1">
        <v>2.93952014284944</v>
      </c>
      <c r="K16167" s="1" t="s">
        <v>24</v>
      </c>
      <c r="M16167" s="3">
        <v>43879.389494745374</v>
      </c>
    </row>
    <row r="16168">
      <c r="A16168" s="1">
        <v>16166.0</v>
      </c>
      <c r="B16168" s="1" t="s">
        <v>401</v>
      </c>
      <c r="C16168" s="1" t="s">
        <v>27289</v>
      </c>
      <c r="D16168" s="1" t="s">
        <v>211</v>
      </c>
      <c r="E16168" s="1" t="s">
        <v>27290</v>
      </c>
      <c r="F16168" s="1" t="s">
        <v>405</v>
      </c>
      <c r="G16168" s="1" t="s">
        <v>39</v>
      </c>
      <c r="H16168" s="1">
        <v>45.0</v>
      </c>
      <c r="I16168" s="3">
        <v>44151.791666666664</v>
      </c>
      <c r="J16168" s="1">
        <v>3.15463644089636</v>
      </c>
      <c r="K16168" s="1" t="s">
        <v>24</v>
      </c>
      <c r="M16168" s="3">
        <v>44151.80758577547</v>
      </c>
    </row>
    <row r="16169">
      <c r="A16169" s="1">
        <v>16167.0</v>
      </c>
      <c r="B16169" s="1" t="s">
        <v>176</v>
      </c>
      <c r="C16169" s="1" t="s">
        <v>27291</v>
      </c>
      <c r="D16169" s="1" t="s">
        <v>178</v>
      </c>
      <c r="E16169" s="1" t="s">
        <v>179</v>
      </c>
      <c r="F16169" s="1" t="s">
        <v>180</v>
      </c>
      <c r="G16169" s="1" t="s">
        <v>17</v>
      </c>
      <c r="H16169" s="1">
        <v>45.0</v>
      </c>
      <c r="I16169" s="3">
        <v>44104.25</v>
      </c>
      <c r="J16169" s="1">
        <v>2.04433243376309</v>
      </c>
      <c r="K16169" s="1" t="s">
        <v>24</v>
      </c>
      <c r="L16169" s="1" t="s">
        <v>1006</v>
      </c>
      <c r="M16169" s="3">
        <v>44104.28286298611</v>
      </c>
    </row>
    <row r="16170">
      <c r="A16170" s="1">
        <v>16168.0</v>
      </c>
      <c r="B16170" s="1" t="s">
        <v>1954</v>
      </c>
      <c r="C16170" s="1" t="s">
        <v>27292</v>
      </c>
      <c r="D16170" s="1" t="s">
        <v>1255</v>
      </c>
      <c r="E16170" s="1" t="s">
        <v>27293</v>
      </c>
      <c r="F16170" s="1" t="s">
        <v>1957</v>
      </c>
      <c r="G16170" s="1" t="s">
        <v>39</v>
      </c>
      <c r="H16170" s="1">
        <v>45.0</v>
      </c>
      <c r="I16170" s="3">
        <v>44143.708333333336</v>
      </c>
      <c r="J16170" s="1">
        <v>2.48809797895455</v>
      </c>
      <c r="K16170" s="1" t="s">
        <v>83</v>
      </c>
      <c r="M16170" s="3">
        <v>44143.73221601852</v>
      </c>
    </row>
    <row r="16171">
      <c r="A16171" s="1">
        <v>16169.0</v>
      </c>
      <c r="B16171" s="1" t="s">
        <v>620</v>
      </c>
      <c r="C16171" s="1" t="s">
        <v>27294</v>
      </c>
      <c r="D16171" s="1" t="s">
        <v>3355</v>
      </c>
      <c r="E16171" s="1" t="s">
        <v>27295</v>
      </c>
      <c r="F16171" s="1" t="s">
        <v>623</v>
      </c>
      <c r="G16171" s="1" t="s">
        <v>39</v>
      </c>
      <c r="H16171" s="1">
        <v>45.0</v>
      </c>
      <c r="I16171" s="3">
        <v>44232.666666666664</v>
      </c>
      <c r="J16171" s="1">
        <v>1.16637376171054</v>
      </c>
      <c r="K16171" s="1" t="s">
        <v>18</v>
      </c>
      <c r="M16171" s="3">
        <v>44232.694605578705</v>
      </c>
    </row>
    <row r="16172">
      <c r="A16172" s="1">
        <v>16170.0</v>
      </c>
      <c r="B16172" s="1" t="s">
        <v>4502</v>
      </c>
      <c r="C16172" s="1" t="s">
        <v>27296</v>
      </c>
      <c r="D16172" s="1" t="s">
        <v>9844</v>
      </c>
      <c r="E16172" s="1" t="s">
        <v>12040</v>
      </c>
      <c r="F16172" s="1" t="s">
        <v>4506</v>
      </c>
      <c r="G16172" s="1" t="s">
        <v>17</v>
      </c>
      <c r="H16172" s="1">
        <v>45.0</v>
      </c>
      <c r="I16172" s="3">
        <v>44165.583333333336</v>
      </c>
      <c r="J16172" s="1">
        <v>1.38272433068909</v>
      </c>
      <c r="K16172" s="1" t="s">
        <v>62</v>
      </c>
      <c r="M16172" s="3">
        <v>44165.55232890046</v>
      </c>
    </row>
    <row r="16173">
      <c r="A16173" s="1">
        <v>16171.0</v>
      </c>
      <c r="B16173" s="1" t="s">
        <v>2885</v>
      </c>
      <c r="C16173" s="1" t="s">
        <v>27297</v>
      </c>
      <c r="D16173" s="1" t="s">
        <v>869</v>
      </c>
      <c r="E16173" s="1" t="s">
        <v>9938</v>
      </c>
      <c r="F16173" s="1" t="s">
        <v>2888</v>
      </c>
      <c r="G16173" s="1" t="s">
        <v>17</v>
      </c>
      <c r="H16173" s="1">
        <v>45.0</v>
      </c>
      <c r="I16173" s="3">
        <v>44224.25</v>
      </c>
      <c r="J16173" s="1">
        <v>2.5328066567762</v>
      </c>
      <c r="K16173" s="1" t="s">
        <v>24</v>
      </c>
      <c r="L16173" s="1" t="s">
        <v>365</v>
      </c>
      <c r="M16173" s="3">
        <v>44224.284287835646</v>
      </c>
    </row>
    <row r="16174">
      <c r="A16174" s="1">
        <v>16172.0</v>
      </c>
      <c r="B16174" s="1" t="s">
        <v>1659</v>
      </c>
      <c r="C16174" s="1" t="s">
        <v>27298</v>
      </c>
      <c r="D16174" s="1" t="s">
        <v>998</v>
      </c>
      <c r="E16174" s="1" t="s">
        <v>27299</v>
      </c>
      <c r="F16174" s="1" t="s">
        <v>1662</v>
      </c>
      <c r="G16174" s="1" t="s">
        <v>39</v>
      </c>
      <c r="H16174" s="1">
        <v>45.0</v>
      </c>
      <c r="I16174" s="3">
        <v>44050.666666666664</v>
      </c>
      <c r="J16174" s="1">
        <v>2.05114003607295</v>
      </c>
      <c r="K16174" s="1" t="s">
        <v>24</v>
      </c>
      <c r="M16174" s="3">
        <v>44050.70669972222</v>
      </c>
    </row>
    <row r="16175">
      <c r="A16175" s="1">
        <v>16173.0</v>
      </c>
      <c r="B16175" s="1" t="s">
        <v>1913</v>
      </c>
      <c r="C16175" s="1" t="s">
        <v>27300</v>
      </c>
      <c r="D16175" s="1" t="s">
        <v>27301</v>
      </c>
      <c r="E16175" s="1" t="s">
        <v>27302</v>
      </c>
      <c r="F16175" s="1" t="s">
        <v>1917</v>
      </c>
      <c r="G16175" s="1" t="s">
        <v>39</v>
      </c>
      <c r="H16175" s="1">
        <v>45.0</v>
      </c>
      <c r="I16175" s="3">
        <v>44173.625</v>
      </c>
      <c r="J16175" s="1">
        <v>1.573457021998</v>
      </c>
      <c r="K16175" s="1" t="s">
        <v>166</v>
      </c>
      <c r="M16175" s="3">
        <v>44173.646873136575</v>
      </c>
    </row>
    <row r="16176">
      <c r="A16176" s="1">
        <v>16174.0</v>
      </c>
      <c r="B16176" s="1" t="s">
        <v>2963</v>
      </c>
      <c r="C16176" s="1" t="s">
        <v>27303</v>
      </c>
      <c r="D16176" s="1" t="s">
        <v>2965</v>
      </c>
      <c r="E16176" s="1" t="s">
        <v>2966</v>
      </c>
      <c r="F16176" s="1" t="s">
        <v>2967</v>
      </c>
      <c r="G16176" s="1" t="s">
        <v>17</v>
      </c>
      <c r="H16176" s="1">
        <v>45.0</v>
      </c>
      <c r="I16176" s="3">
        <v>44059.645833333336</v>
      </c>
      <c r="J16176" s="1">
        <v>1.74134107102286</v>
      </c>
      <c r="K16176" s="1" t="s">
        <v>24</v>
      </c>
      <c r="L16176" s="1" t="s">
        <v>238</v>
      </c>
      <c r="M16176" s="3">
        <v>44059.65978976852</v>
      </c>
    </row>
    <row r="16177">
      <c r="A16177" s="1">
        <v>16175.0</v>
      </c>
      <c r="B16177" s="1" t="s">
        <v>9974</v>
      </c>
      <c r="C16177" s="1" t="s">
        <v>27304</v>
      </c>
      <c r="D16177" s="1" t="s">
        <v>9976</v>
      </c>
      <c r="E16177" s="1" t="s">
        <v>9977</v>
      </c>
      <c r="F16177" s="1" t="s">
        <v>9978</v>
      </c>
      <c r="G16177" s="1" t="s">
        <v>17</v>
      </c>
      <c r="H16177" s="1">
        <v>45.0</v>
      </c>
      <c r="I16177" s="3">
        <v>43903.645833333336</v>
      </c>
      <c r="J16177" s="1">
        <v>2.05527836471743</v>
      </c>
      <c r="K16177" s="1" t="s">
        <v>218</v>
      </c>
      <c r="M16177" s="3">
        <v>43903.676200381946</v>
      </c>
    </row>
    <row r="16178">
      <c r="A16178" s="1">
        <v>16176.0</v>
      </c>
      <c r="B16178" s="1" t="s">
        <v>1289</v>
      </c>
      <c r="C16178" s="1" t="s">
        <v>27305</v>
      </c>
      <c r="D16178" s="1" t="s">
        <v>1666</v>
      </c>
      <c r="E16178" s="1" t="s">
        <v>7263</v>
      </c>
      <c r="F16178" s="1" t="s">
        <v>1293</v>
      </c>
      <c r="G16178" s="1" t="s">
        <v>35</v>
      </c>
      <c r="H16178" s="1">
        <v>45.0</v>
      </c>
      <c r="I16178" s="3">
        <v>43565.666666666664</v>
      </c>
      <c r="J16178" s="1">
        <v>0.682268541285544</v>
      </c>
      <c r="K16178" s="1" t="s">
        <v>24</v>
      </c>
      <c r="M16178" s="3">
        <v>43565.71517725694</v>
      </c>
    </row>
    <row r="16179">
      <c r="A16179" s="1">
        <v>16177.0</v>
      </c>
      <c r="B16179" s="1" t="s">
        <v>30</v>
      </c>
      <c r="C16179" s="1" t="s">
        <v>27306</v>
      </c>
      <c r="D16179" s="1" t="s">
        <v>32</v>
      </c>
      <c r="E16179" s="1" t="s">
        <v>4388</v>
      </c>
      <c r="F16179" s="1" t="s">
        <v>34</v>
      </c>
      <c r="G16179" s="1" t="s">
        <v>17</v>
      </c>
      <c r="H16179" s="1">
        <v>45.0</v>
      </c>
      <c r="I16179" s="3">
        <v>43907.416666666664</v>
      </c>
      <c r="J16179" s="1">
        <v>1.45083138271047</v>
      </c>
      <c r="K16179" s="1" t="s">
        <v>24</v>
      </c>
      <c r="M16179" s="3">
        <v>43907.42185074074</v>
      </c>
    </row>
    <row r="16180">
      <c r="A16180" s="1">
        <v>16178.0</v>
      </c>
      <c r="B16180" s="1" t="s">
        <v>7108</v>
      </c>
      <c r="C16180" s="1" t="s">
        <v>27307</v>
      </c>
      <c r="D16180" s="1" t="s">
        <v>3811</v>
      </c>
      <c r="E16180" s="1" t="s">
        <v>27308</v>
      </c>
      <c r="F16180" s="1" t="s">
        <v>7111</v>
      </c>
      <c r="G16180" s="1" t="s">
        <v>39</v>
      </c>
      <c r="H16180" s="1">
        <v>45.0</v>
      </c>
      <c r="I16180" s="3">
        <v>43592.75</v>
      </c>
      <c r="J16180" s="1">
        <v>1.11903846056724</v>
      </c>
      <c r="K16180" s="1" t="s">
        <v>24</v>
      </c>
      <c r="M16180" s="3">
        <v>43592.77222528935</v>
      </c>
    </row>
    <row r="16181">
      <c r="A16181" s="1">
        <v>16179.0</v>
      </c>
      <c r="B16181" s="1" t="s">
        <v>2314</v>
      </c>
      <c r="C16181" s="1" t="s">
        <v>27309</v>
      </c>
      <c r="D16181" s="1" t="s">
        <v>1363</v>
      </c>
      <c r="E16181" s="1" t="s">
        <v>27310</v>
      </c>
      <c r="F16181" s="1" t="s">
        <v>2318</v>
      </c>
      <c r="G16181" s="1" t="s">
        <v>39</v>
      </c>
      <c r="H16181" s="1">
        <v>45.0</v>
      </c>
      <c r="I16181" s="3">
        <v>44232.291666666664</v>
      </c>
      <c r="J16181" s="1">
        <v>2.92909095249368</v>
      </c>
      <c r="K16181" s="1" t="s">
        <v>18</v>
      </c>
      <c r="M16181" s="3">
        <v>44232.35328164352</v>
      </c>
    </row>
    <row r="16182">
      <c r="A16182" s="1">
        <v>16180.0</v>
      </c>
      <c r="B16182" s="1" t="s">
        <v>455</v>
      </c>
      <c r="C16182" s="1" t="s">
        <v>27311</v>
      </c>
      <c r="D16182" s="1" t="s">
        <v>116</v>
      </c>
      <c r="E16182" s="1" t="s">
        <v>457</v>
      </c>
      <c r="F16182" s="1" t="s">
        <v>458</v>
      </c>
      <c r="G16182" s="1" t="s">
        <v>17</v>
      </c>
      <c r="H16182" s="1">
        <v>45.0</v>
      </c>
      <c r="I16182" s="3">
        <v>44208.3125</v>
      </c>
      <c r="J16182" s="1">
        <v>0.0038385367380504</v>
      </c>
      <c r="K16182" s="1" t="s">
        <v>24</v>
      </c>
      <c r="L16182" s="1" t="s">
        <v>406</v>
      </c>
      <c r="M16182" s="3">
        <v>44208.40074239583</v>
      </c>
    </row>
    <row r="16183">
      <c r="A16183" s="1">
        <v>16181.0</v>
      </c>
      <c r="B16183" s="1" t="s">
        <v>63</v>
      </c>
      <c r="C16183" s="1" t="s">
        <v>27312</v>
      </c>
      <c r="D16183" s="1" t="s">
        <v>65</v>
      </c>
      <c r="E16183" s="1" t="s">
        <v>6642</v>
      </c>
      <c r="F16183" s="1" t="s">
        <v>67</v>
      </c>
      <c r="G16183" s="1" t="s">
        <v>35</v>
      </c>
      <c r="H16183" s="1">
        <v>45.0</v>
      </c>
      <c r="I16183" s="3">
        <v>44222.208333333336</v>
      </c>
      <c r="J16183" s="1">
        <v>3.57323726003688</v>
      </c>
      <c r="K16183" s="1" t="s">
        <v>24</v>
      </c>
      <c r="M16183" s="3">
        <v>44222.27585186343</v>
      </c>
    </row>
    <row r="16184">
      <c r="A16184" s="1">
        <v>16182.0</v>
      </c>
      <c r="B16184" s="1" t="s">
        <v>824</v>
      </c>
      <c r="C16184" s="1" t="s">
        <v>27313</v>
      </c>
      <c r="D16184" s="1" t="s">
        <v>4372</v>
      </c>
      <c r="E16184" s="1" t="s">
        <v>27314</v>
      </c>
      <c r="F16184" s="1" t="s">
        <v>827</v>
      </c>
      <c r="G16184" s="1" t="s">
        <v>39</v>
      </c>
      <c r="H16184" s="1">
        <v>45.0</v>
      </c>
      <c r="I16184" s="3">
        <v>43900.708333333336</v>
      </c>
      <c r="J16184" s="1">
        <v>2.21263866372096</v>
      </c>
      <c r="K16184" s="1" t="s">
        <v>24</v>
      </c>
      <c r="M16184" s="3">
        <v>43900.73460819444</v>
      </c>
    </row>
    <row r="16185">
      <c r="A16185" s="1">
        <v>16183.0</v>
      </c>
      <c r="B16185" s="1" t="s">
        <v>485</v>
      </c>
      <c r="C16185" s="1" t="s">
        <v>27315</v>
      </c>
      <c r="D16185" s="1" t="s">
        <v>686</v>
      </c>
      <c r="E16185" s="1" t="s">
        <v>12793</v>
      </c>
      <c r="F16185" s="1" t="s">
        <v>489</v>
      </c>
      <c r="G16185" s="1" t="s">
        <v>17</v>
      </c>
      <c r="H16185" s="1">
        <v>45.0</v>
      </c>
      <c r="I16185" s="3">
        <v>44231.291666666664</v>
      </c>
      <c r="J16185" s="1">
        <v>1.64685066422945</v>
      </c>
      <c r="K16185" s="1" t="s">
        <v>689</v>
      </c>
      <c r="L16185" s="1" t="s">
        <v>3436</v>
      </c>
      <c r="M16185" s="3">
        <v>44231.32435005787</v>
      </c>
    </row>
    <row r="16186">
      <c r="A16186" s="1">
        <v>16184.0</v>
      </c>
      <c r="B16186" s="1" t="s">
        <v>620</v>
      </c>
      <c r="C16186" s="1" t="s">
        <v>27316</v>
      </c>
      <c r="D16186" s="1" t="s">
        <v>11078</v>
      </c>
      <c r="E16186" s="1" t="s">
        <v>27317</v>
      </c>
      <c r="F16186" s="1" t="s">
        <v>623</v>
      </c>
      <c r="G16186" s="1" t="s">
        <v>89</v>
      </c>
      <c r="H16186" s="1">
        <v>45.0</v>
      </c>
      <c r="I16186" s="3">
        <v>43819.62539540509</v>
      </c>
      <c r="J16186" s="1">
        <v>16.4666368866641</v>
      </c>
      <c r="K16186" s="1" t="s">
        <v>18</v>
      </c>
      <c r="M16186" s="3">
        <v>43819.63553979166</v>
      </c>
    </row>
    <row r="16187">
      <c r="A16187" s="1">
        <v>16185.0</v>
      </c>
      <c r="B16187" s="1" t="s">
        <v>806</v>
      </c>
      <c r="C16187" s="1" t="s">
        <v>27318</v>
      </c>
      <c r="D16187" s="1" t="s">
        <v>808</v>
      </c>
      <c r="E16187" s="1" t="s">
        <v>1153</v>
      </c>
      <c r="F16187" s="1" t="s">
        <v>810</v>
      </c>
      <c r="G16187" s="1" t="s">
        <v>35</v>
      </c>
      <c r="H16187" s="1">
        <v>45.0</v>
      </c>
      <c r="I16187" s="3">
        <v>44064.708333333336</v>
      </c>
      <c r="J16187" s="1">
        <v>2.52528722232668</v>
      </c>
      <c r="K16187" s="1" t="s">
        <v>24</v>
      </c>
      <c r="M16187" s="3">
        <v>44064.7350328125</v>
      </c>
    </row>
    <row r="16188">
      <c r="A16188" s="1">
        <v>16186.0</v>
      </c>
      <c r="B16188" s="1" t="s">
        <v>385</v>
      </c>
      <c r="C16188" s="1" t="s">
        <v>27319</v>
      </c>
      <c r="D16188" s="1" t="s">
        <v>116</v>
      </c>
      <c r="E16188" s="1" t="s">
        <v>3535</v>
      </c>
      <c r="F16188" s="1" t="s">
        <v>388</v>
      </c>
      <c r="G16188" s="1" t="s">
        <v>17</v>
      </c>
      <c r="H16188" s="1">
        <v>45.0</v>
      </c>
      <c r="I16188" s="3">
        <v>43781.5</v>
      </c>
      <c r="J16188" s="1">
        <v>6.14428086365523</v>
      </c>
      <c r="K16188" s="1" t="s">
        <v>24</v>
      </c>
      <c r="M16188" s="3">
        <v>43781.527895439816</v>
      </c>
    </row>
    <row r="16189">
      <c r="A16189" s="1">
        <v>16187.0</v>
      </c>
      <c r="B16189" s="1" t="s">
        <v>2314</v>
      </c>
      <c r="C16189" s="1" t="s">
        <v>27320</v>
      </c>
      <c r="D16189" s="1" t="s">
        <v>1363</v>
      </c>
      <c r="E16189" s="1" t="s">
        <v>7456</v>
      </c>
      <c r="F16189" s="1" t="s">
        <v>2318</v>
      </c>
      <c r="G16189" s="1" t="s">
        <v>17</v>
      </c>
      <c r="H16189" s="1">
        <v>45.0</v>
      </c>
      <c r="I16189" s="3">
        <v>44223.291666666664</v>
      </c>
      <c r="J16189" s="1">
        <v>3.66568525264944</v>
      </c>
      <c r="K16189" s="1" t="s">
        <v>18</v>
      </c>
      <c r="M16189" s="3">
        <v>44223.33331278935</v>
      </c>
    </row>
    <row r="16190">
      <c r="A16190" s="1">
        <v>16188.0</v>
      </c>
      <c r="B16190" s="1" t="s">
        <v>385</v>
      </c>
      <c r="C16190" s="1" t="s">
        <v>27321</v>
      </c>
      <c r="D16190" s="1" t="s">
        <v>116</v>
      </c>
      <c r="E16190" s="1" t="s">
        <v>6984</v>
      </c>
      <c r="F16190" s="1" t="s">
        <v>388</v>
      </c>
      <c r="G16190" s="1" t="s">
        <v>17</v>
      </c>
      <c r="H16190" s="1">
        <v>45.0</v>
      </c>
      <c r="I16190" s="3">
        <v>43985.25</v>
      </c>
      <c r="J16190" s="1">
        <v>8.69582603522915E-4</v>
      </c>
      <c r="K16190" s="1" t="s">
        <v>24</v>
      </c>
      <c r="M16190" s="3">
        <v>43985.30010202546</v>
      </c>
    </row>
    <row r="16191">
      <c r="A16191" s="1">
        <v>16189.0</v>
      </c>
      <c r="B16191" s="1" t="s">
        <v>3073</v>
      </c>
      <c r="C16191" s="1" t="s">
        <v>27322</v>
      </c>
      <c r="D16191" s="1" t="s">
        <v>1870</v>
      </c>
      <c r="E16191" s="1" t="s">
        <v>6044</v>
      </c>
      <c r="F16191" s="1" t="s">
        <v>3419</v>
      </c>
      <c r="G16191" s="1" t="s">
        <v>17</v>
      </c>
      <c r="H16191" s="1">
        <v>45.0</v>
      </c>
      <c r="I16191" s="3">
        <v>44071.625</v>
      </c>
      <c r="J16191" s="1">
        <v>0.92226434904951</v>
      </c>
      <c r="K16191" s="1" t="s">
        <v>24</v>
      </c>
      <c r="M16191" s="3">
        <v>44071.65847361111</v>
      </c>
    </row>
    <row r="16192">
      <c r="A16192" s="1">
        <v>16190.0</v>
      </c>
      <c r="B16192" s="1" t="s">
        <v>445</v>
      </c>
      <c r="C16192" s="1" t="s">
        <v>27323</v>
      </c>
      <c r="D16192" s="1" t="s">
        <v>436</v>
      </c>
      <c r="E16192" s="1" t="s">
        <v>27324</v>
      </c>
      <c r="F16192" s="1" t="s">
        <v>449</v>
      </c>
      <c r="G16192" s="1" t="s">
        <v>39</v>
      </c>
      <c r="H16192" s="1">
        <v>45.0</v>
      </c>
      <c r="I16192" s="3">
        <v>43884.458333333336</v>
      </c>
      <c r="J16192" s="1">
        <v>2.18437163544329</v>
      </c>
      <c r="K16192" s="1" t="s">
        <v>24</v>
      </c>
      <c r="M16192" s="3">
        <v>43884.50660356481</v>
      </c>
    </row>
    <row r="16193">
      <c r="A16193" s="1">
        <v>16191.0</v>
      </c>
      <c r="B16193" s="1" t="s">
        <v>953</v>
      </c>
      <c r="C16193" s="1" t="s">
        <v>27325</v>
      </c>
      <c r="D16193" s="1" t="s">
        <v>10133</v>
      </c>
      <c r="E16193" s="1" t="s">
        <v>10134</v>
      </c>
      <c r="F16193" s="1" t="s">
        <v>965</v>
      </c>
      <c r="G16193" s="1" t="s">
        <v>35</v>
      </c>
      <c r="H16193" s="1">
        <v>45.0</v>
      </c>
      <c r="I16193" s="3">
        <v>43587.666666666664</v>
      </c>
      <c r="J16193" s="1">
        <v>2.21235374192257</v>
      </c>
      <c r="K16193" s="1" t="s">
        <v>18</v>
      </c>
      <c r="M16193" s="3">
        <v>43587.662128055556</v>
      </c>
    </row>
    <row r="16194">
      <c r="A16194" s="1">
        <v>16192.0</v>
      </c>
      <c r="B16194" s="1" t="s">
        <v>401</v>
      </c>
      <c r="C16194" s="1" t="s">
        <v>27326</v>
      </c>
      <c r="D16194" s="1" t="s">
        <v>5278</v>
      </c>
      <c r="E16194" s="1" t="s">
        <v>27327</v>
      </c>
      <c r="F16194" s="1" t="s">
        <v>405</v>
      </c>
      <c r="G16194" s="1" t="s">
        <v>39</v>
      </c>
      <c r="H16194" s="1">
        <v>45.0</v>
      </c>
      <c r="I16194" s="3">
        <v>43850.71875</v>
      </c>
      <c r="J16194" s="1">
        <v>2.1132519416097</v>
      </c>
      <c r="K16194" s="1" t="s">
        <v>24</v>
      </c>
      <c r="M16194" s="3">
        <v>43850.74856876158</v>
      </c>
    </row>
    <row r="16195">
      <c r="A16195" s="1">
        <v>16193.0</v>
      </c>
      <c r="B16195" s="1" t="s">
        <v>1679</v>
      </c>
      <c r="C16195" s="1" t="s">
        <v>27328</v>
      </c>
      <c r="D16195" s="1" t="s">
        <v>4545</v>
      </c>
      <c r="E16195" s="1" t="s">
        <v>27329</v>
      </c>
      <c r="F16195" s="1" t="s">
        <v>1682</v>
      </c>
      <c r="G16195" s="1" t="s">
        <v>39</v>
      </c>
      <c r="H16195" s="1">
        <v>45.0</v>
      </c>
      <c r="I16195" s="3">
        <v>43681.375</v>
      </c>
      <c r="J16195" s="1">
        <v>1.4184910103455</v>
      </c>
      <c r="K16195" s="1" t="s">
        <v>24</v>
      </c>
      <c r="M16195" s="3">
        <v>43681.40170980324</v>
      </c>
    </row>
    <row r="16196">
      <c r="A16196" s="1">
        <v>16194.0</v>
      </c>
      <c r="B16196" s="1" t="s">
        <v>2405</v>
      </c>
      <c r="C16196" s="1" t="s">
        <v>27330</v>
      </c>
      <c r="D16196" s="1" t="s">
        <v>1014</v>
      </c>
      <c r="E16196" s="1" t="s">
        <v>20199</v>
      </c>
      <c r="F16196" s="1" t="s">
        <v>2408</v>
      </c>
      <c r="G16196" s="1" t="s">
        <v>17</v>
      </c>
      <c r="H16196" s="1">
        <v>45.0</v>
      </c>
      <c r="I16196" s="3">
        <v>43867.166666666664</v>
      </c>
      <c r="J16196" s="1">
        <v>0.0</v>
      </c>
      <c r="K16196" s="1" t="s">
        <v>166</v>
      </c>
      <c r="M16196" s="3">
        <v>43867.49226489583</v>
      </c>
    </row>
    <row r="16197">
      <c r="A16197" s="1">
        <v>16195.0</v>
      </c>
      <c r="B16197" s="1" t="s">
        <v>732</v>
      </c>
      <c r="C16197" s="1" t="s">
        <v>27331</v>
      </c>
      <c r="D16197" s="1" t="s">
        <v>3581</v>
      </c>
      <c r="E16197" s="1" t="s">
        <v>2710</v>
      </c>
      <c r="F16197" s="1" t="s">
        <v>735</v>
      </c>
      <c r="G16197" s="1" t="s">
        <v>17</v>
      </c>
      <c r="H16197" s="1">
        <v>45.0</v>
      </c>
      <c r="I16197" s="3">
        <v>44075.729166666664</v>
      </c>
      <c r="J16197" s="1">
        <v>1.65106562164502</v>
      </c>
      <c r="K16197" s="1" t="s">
        <v>24</v>
      </c>
      <c r="M16197" s="3">
        <v>44075.75165979167</v>
      </c>
    </row>
    <row r="16198">
      <c r="A16198" s="1">
        <v>16196.0</v>
      </c>
      <c r="B16198" s="1" t="s">
        <v>3172</v>
      </c>
      <c r="C16198" s="1" t="s">
        <v>27332</v>
      </c>
      <c r="D16198" s="1" t="s">
        <v>116</v>
      </c>
      <c r="E16198" s="1" t="s">
        <v>5152</v>
      </c>
      <c r="F16198" s="1" t="s">
        <v>3175</v>
      </c>
      <c r="G16198" s="1" t="s">
        <v>35</v>
      </c>
      <c r="H16198" s="1">
        <v>45.0</v>
      </c>
      <c r="I16198" s="3">
        <v>44242.291666666664</v>
      </c>
      <c r="J16198" s="1">
        <v>4.98154113017178</v>
      </c>
      <c r="K16198" s="1" t="s">
        <v>24</v>
      </c>
      <c r="L16198" s="1" t="s">
        <v>741</v>
      </c>
      <c r="M16198" s="3">
        <v>44242.34471722222</v>
      </c>
    </row>
    <row r="16199">
      <c r="A16199" s="1">
        <v>16197.0</v>
      </c>
      <c r="B16199" s="1" t="s">
        <v>282</v>
      </c>
      <c r="C16199" s="1" t="s">
        <v>27333</v>
      </c>
      <c r="D16199" s="1" t="s">
        <v>284</v>
      </c>
      <c r="E16199" s="1" t="s">
        <v>285</v>
      </c>
      <c r="F16199" s="1" t="s">
        <v>286</v>
      </c>
      <c r="G16199" s="1" t="s">
        <v>35</v>
      </c>
      <c r="H16199" s="1">
        <v>45.0</v>
      </c>
      <c r="I16199" s="3">
        <v>44131.229166666664</v>
      </c>
      <c r="J16199" s="1">
        <v>0.229594298556351</v>
      </c>
      <c r="K16199" s="1" t="s">
        <v>218</v>
      </c>
      <c r="L16199" s="1" t="s">
        <v>287</v>
      </c>
      <c r="M16199" s="3">
        <v>44131.26251738426</v>
      </c>
    </row>
    <row r="16200">
      <c r="A16200" s="1">
        <v>16198.0</v>
      </c>
      <c r="B16200" s="1" t="s">
        <v>2345</v>
      </c>
      <c r="C16200" s="1" t="s">
        <v>27334</v>
      </c>
      <c r="D16200" s="1" t="s">
        <v>818</v>
      </c>
      <c r="E16200" s="1" t="s">
        <v>27335</v>
      </c>
      <c r="F16200" s="1" t="s">
        <v>2348</v>
      </c>
      <c r="G16200" s="1" t="s">
        <v>89</v>
      </c>
      <c r="H16200" s="1">
        <v>45.0</v>
      </c>
      <c r="I16200" s="3">
        <v>44151.40362839121</v>
      </c>
      <c r="J16200" s="1">
        <v>6.89518513815872</v>
      </c>
      <c r="K16200" s="1" t="s">
        <v>24</v>
      </c>
      <c r="M16200" s="3">
        <v>44151.42535061343</v>
      </c>
    </row>
    <row r="16201">
      <c r="A16201" s="1">
        <v>16199.0</v>
      </c>
      <c r="B16201" s="1" t="s">
        <v>2339</v>
      </c>
      <c r="C16201" s="1" t="s">
        <v>27336</v>
      </c>
      <c r="D16201" s="1" t="s">
        <v>738</v>
      </c>
      <c r="E16201" s="1" t="s">
        <v>11963</v>
      </c>
      <c r="F16201" s="1" t="s">
        <v>2342</v>
      </c>
      <c r="G16201" s="1" t="s">
        <v>17</v>
      </c>
      <c r="H16201" s="1">
        <v>45.0</v>
      </c>
      <c r="I16201" s="3">
        <v>44152.6875</v>
      </c>
      <c r="J16201" s="1">
        <v>1.02097263522493</v>
      </c>
      <c r="K16201" s="1" t="s">
        <v>24</v>
      </c>
      <c r="M16201" s="3">
        <v>44152.739225289355</v>
      </c>
    </row>
    <row r="16202">
      <c r="A16202" s="1">
        <v>16200.0</v>
      </c>
      <c r="B16202" s="1" t="s">
        <v>12</v>
      </c>
      <c r="C16202" s="1" t="s">
        <v>27337</v>
      </c>
      <c r="D16202" s="1" t="s">
        <v>411</v>
      </c>
      <c r="E16202" s="1" t="s">
        <v>4982</v>
      </c>
      <c r="F16202" s="1" t="s">
        <v>16</v>
      </c>
      <c r="G16202" s="1" t="s">
        <v>17</v>
      </c>
      <c r="H16202" s="1">
        <v>45.0</v>
      </c>
      <c r="I16202" s="3">
        <v>43922.5</v>
      </c>
      <c r="J16202" s="1">
        <v>0.378551174548464</v>
      </c>
      <c r="K16202" s="1" t="s">
        <v>18</v>
      </c>
      <c r="M16202" s="3">
        <v>43922.65035431713</v>
      </c>
    </row>
    <row r="16203">
      <c r="A16203" s="1">
        <v>16201.0</v>
      </c>
      <c r="B16203" s="1" t="s">
        <v>911</v>
      </c>
      <c r="C16203" s="1" t="s">
        <v>27338</v>
      </c>
      <c r="D16203" s="1" t="s">
        <v>657</v>
      </c>
      <c r="E16203" s="1" t="s">
        <v>913</v>
      </c>
      <c r="F16203" s="1" t="s">
        <v>914</v>
      </c>
      <c r="G16203" s="1" t="s">
        <v>35</v>
      </c>
      <c r="H16203" s="1">
        <v>45.0</v>
      </c>
      <c r="I16203" s="3">
        <v>43571.458333333336</v>
      </c>
      <c r="J16203" s="1">
        <v>0.423560556618589</v>
      </c>
      <c r="K16203" s="1" t="s">
        <v>18</v>
      </c>
      <c r="M16203" s="3">
        <v>43571.551908738424</v>
      </c>
    </row>
    <row r="16204">
      <c r="A16204" s="1">
        <v>16202.0</v>
      </c>
      <c r="B16204" s="1" t="s">
        <v>2405</v>
      </c>
      <c r="C16204" s="1" t="s">
        <v>27339</v>
      </c>
      <c r="D16204" s="1" t="s">
        <v>1014</v>
      </c>
      <c r="E16204" s="1" t="s">
        <v>20199</v>
      </c>
      <c r="F16204" s="1" t="s">
        <v>2408</v>
      </c>
      <c r="G16204" s="1" t="s">
        <v>17</v>
      </c>
      <c r="H16204" s="1">
        <v>45.0</v>
      </c>
      <c r="I16204" s="3">
        <v>43864.197916666664</v>
      </c>
      <c r="J16204" s="1">
        <v>0.0</v>
      </c>
      <c r="K16204" s="1" t="s">
        <v>166</v>
      </c>
      <c r="M16204" s="3">
        <v>43864.43474138889</v>
      </c>
    </row>
    <row r="16205">
      <c r="A16205" s="1">
        <v>16203.0</v>
      </c>
      <c r="B16205" s="1" t="s">
        <v>124</v>
      </c>
      <c r="C16205" s="1" t="s">
        <v>27340</v>
      </c>
      <c r="D16205" s="1" t="s">
        <v>126</v>
      </c>
      <c r="E16205" s="1" t="s">
        <v>5219</v>
      </c>
      <c r="F16205" s="1" t="s">
        <v>128</v>
      </c>
      <c r="G16205" s="1" t="s">
        <v>35</v>
      </c>
      <c r="H16205" s="1">
        <v>45.0</v>
      </c>
      <c r="I16205" s="3">
        <v>44140.4375</v>
      </c>
      <c r="J16205" s="1">
        <v>1.12154393264535</v>
      </c>
      <c r="K16205" s="1" t="s">
        <v>62</v>
      </c>
      <c r="L16205" s="1" t="s">
        <v>129</v>
      </c>
      <c r="M16205" s="3">
        <v>44140.47218784722</v>
      </c>
    </row>
    <row r="16206">
      <c r="A16206" s="1">
        <v>16204.0</v>
      </c>
      <c r="B16206" s="1" t="s">
        <v>196</v>
      </c>
      <c r="C16206" s="1" t="s">
        <v>27341</v>
      </c>
      <c r="D16206" s="1" t="s">
        <v>198</v>
      </c>
      <c r="E16206" s="1" t="s">
        <v>5150</v>
      </c>
      <c r="F16206" s="1" t="s">
        <v>200</v>
      </c>
      <c r="G16206" s="1" t="s">
        <v>17</v>
      </c>
      <c r="H16206" s="1">
        <v>45.0</v>
      </c>
      <c r="I16206" s="3">
        <v>44230.25</v>
      </c>
      <c r="J16206" s="1">
        <v>2.70561900989777</v>
      </c>
      <c r="K16206" s="1" t="s">
        <v>24</v>
      </c>
      <c r="M16206" s="3">
        <v>44230.30143429398</v>
      </c>
    </row>
    <row r="16207">
      <c r="A16207" s="1">
        <v>16205.0</v>
      </c>
      <c r="B16207" s="1" t="s">
        <v>2203</v>
      </c>
      <c r="C16207" s="1" t="s">
        <v>27342</v>
      </c>
      <c r="D16207" s="1" t="s">
        <v>182</v>
      </c>
      <c r="E16207" s="1" t="s">
        <v>3677</v>
      </c>
      <c r="F16207" s="1" t="s">
        <v>2206</v>
      </c>
      <c r="G16207" s="1" t="s">
        <v>35</v>
      </c>
      <c r="H16207" s="1">
        <v>45.0</v>
      </c>
      <c r="I16207" s="3">
        <v>44077.166666666664</v>
      </c>
      <c r="J16207" s="1">
        <v>1.59881806732513</v>
      </c>
      <c r="K16207" s="1" t="s">
        <v>46</v>
      </c>
      <c r="L16207" s="1" t="s">
        <v>2207</v>
      </c>
      <c r="M16207" s="3">
        <v>44077.23944677084</v>
      </c>
    </row>
    <row r="16208">
      <c r="A16208" s="1">
        <v>16206.0</v>
      </c>
      <c r="B16208" s="1" t="s">
        <v>2877</v>
      </c>
      <c r="C16208" s="1" t="s">
        <v>27343</v>
      </c>
      <c r="D16208" s="1" t="s">
        <v>2879</v>
      </c>
      <c r="E16208" s="1" t="s">
        <v>2880</v>
      </c>
      <c r="F16208" s="1" t="s">
        <v>2881</v>
      </c>
      <c r="G16208" s="1" t="s">
        <v>17</v>
      </c>
      <c r="H16208" s="1">
        <v>45.0</v>
      </c>
      <c r="I16208" s="3">
        <v>44201.645833333336</v>
      </c>
      <c r="J16208" s="1">
        <v>1.83941375023821</v>
      </c>
      <c r="K16208" s="1" t="s">
        <v>62</v>
      </c>
      <c r="M16208" s="3">
        <v>44201.65659287037</v>
      </c>
    </row>
    <row r="16209">
      <c r="A16209" s="1">
        <v>16207.0</v>
      </c>
      <c r="B16209" s="1" t="s">
        <v>896</v>
      </c>
      <c r="C16209" s="1" t="s">
        <v>27344</v>
      </c>
      <c r="D16209" s="1" t="s">
        <v>2067</v>
      </c>
      <c r="E16209" s="1" t="s">
        <v>9707</v>
      </c>
      <c r="F16209" s="1" t="s">
        <v>900</v>
      </c>
      <c r="G16209" s="1" t="s">
        <v>17</v>
      </c>
      <c r="H16209" s="1">
        <v>45.0</v>
      </c>
      <c r="I16209" s="3">
        <v>44209.604166666664</v>
      </c>
      <c r="J16209" s="1">
        <v>2.802410217852</v>
      </c>
      <c r="K16209" s="1" t="s">
        <v>24</v>
      </c>
      <c r="L16209" s="1" t="s">
        <v>741</v>
      </c>
      <c r="M16209" s="3">
        <v>44209.623031284726</v>
      </c>
    </row>
    <row r="16210">
      <c r="A16210" s="1">
        <v>16208.0</v>
      </c>
      <c r="B16210" s="1" t="s">
        <v>303</v>
      </c>
      <c r="C16210" s="1" t="s">
        <v>27345</v>
      </c>
      <c r="D16210" s="1" t="s">
        <v>305</v>
      </c>
      <c r="E16210" s="1" t="s">
        <v>1950</v>
      </c>
      <c r="F16210" s="1" t="s">
        <v>307</v>
      </c>
      <c r="G16210" s="1" t="s">
        <v>17</v>
      </c>
      <c r="H16210" s="1">
        <v>45.0</v>
      </c>
      <c r="I16210" s="3">
        <v>43885.416666666664</v>
      </c>
      <c r="J16210" s="1">
        <v>1.39658369269841</v>
      </c>
      <c r="K16210" s="1" t="s">
        <v>24</v>
      </c>
      <c r="M16210" s="3">
        <v>43885.44602457176</v>
      </c>
    </row>
    <row r="16211">
      <c r="A16211" s="1">
        <v>16209.0</v>
      </c>
      <c r="B16211" s="1" t="s">
        <v>2080</v>
      </c>
      <c r="C16211" s="1" t="s">
        <v>27346</v>
      </c>
      <c r="D16211" s="1" t="s">
        <v>7367</v>
      </c>
      <c r="E16211" s="1" t="s">
        <v>3512</v>
      </c>
      <c r="F16211" s="1" t="s">
        <v>2083</v>
      </c>
      <c r="G16211" s="1" t="s">
        <v>17</v>
      </c>
      <c r="H16211" s="1">
        <v>45.0</v>
      </c>
      <c r="I16211" s="3">
        <v>43726.166666666664</v>
      </c>
      <c r="J16211" s="1">
        <v>2.59377952602288</v>
      </c>
      <c r="K16211" s="1" t="s">
        <v>166</v>
      </c>
      <c r="M16211" s="3">
        <v>43726.2159362963</v>
      </c>
    </row>
    <row r="16212">
      <c r="A16212" s="1">
        <v>16210.0</v>
      </c>
      <c r="B16212" s="1" t="s">
        <v>953</v>
      </c>
      <c r="C16212" s="1" t="s">
        <v>27347</v>
      </c>
      <c r="D16212" s="1" t="s">
        <v>1243</v>
      </c>
      <c r="E16212" s="1" t="s">
        <v>10035</v>
      </c>
      <c r="F16212" s="1" t="s">
        <v>1040</v>
      </c>
      <c r="G16212" s="1" t="s">
        <v>17</v>
      </c>
      <c r="H16212" s="1">
        <v>45.0</v>
      </c>
      <c r="I16212" s="3">
        <v>43801.625</v>
      </c>
      <c r="J16212" s="1">
        <v>2.16084955730881</v>
      </c>
      <c r="K16212" s="1" t="s">
        <v>18</v>
      </c>
      <c r="M16212" s="3">
        <v>43801.66102260417</v>
      </c>
    </row>
    <row r="16213">
      <c r="A16213" s="1">
        <v>16211.0</v>
      </c>
      <c r="B16213" s="1" t="s">
        <v>896</v>
      </c>
      <c r="C16213" s="1" t="s">
        <v>27348</v>
      </c>
      <c r="D16213" s="1" t="s">
        <v>898</v>
      </c>
      <c r="E16213" s="1" t="s">
        <v>19272</v>
      </c>
      <c r="F16213" s="1" t="s">
        <v>900</v>
      </c>
      <c r="G16213" s="1" t="s">
        <v>17</v>
      </c>
      <c r="H16213" s="1">
        <v>45.0</v>
      </c>
      <c r="I16213" s="3">
        <v>44091.25</v>
      </c>
      <c r="J16213" s="1">
        <v>1.40928617164624</v>
      </c>
      <c r="K16213" s="1" t="s">
        <v>24</v>
      </c>
      <c r="L16213" s="1" t="s">
        <v>741</v>
      </c>
      <c r="M16213" s="3">
        <v>44091.28536858796</v>
      </c>
    </row>
    <row r="16214">
      <c r="A16214" s="1">
        <v>16212.0</v>
      </c>
      <c r="B16214" s="1" t="s">
        <v>2569</v>
      </c>
      <c r="C16214" s="1" t="s">
        <v>27349</v>
      </c>
      <c r="D16214" s="1" t="s">
        <v>1418</v>
      </c>
      <c r="E16214" s="1" t="s">
        <v>6068</v>
      </c>
      <c r="F16214" s="1" t="s">
        <v>2573</v>
      </c>
      <c r="G16214" s="1" t="s">
        <v>17</v>
      </c>
      <c r="H16214" s="1">
        <v>45.0</v>
      </c>
      <c r="I16214" s="3">
        <v>43870.625</v>
      </c>
      <c r="J16214" s="1">
        <v>0.976253101261853</v>
      </c>
      <c r="K16214" s="1" t="s">
        <v>166</v>
      </c>
      <c r="M16214" s="3">
        <v>43870.85885414352</v>
      </c>
    </row>
    <row r="16215">
      <c r="A16215" s="1">
        <v>16213.0</v>
      </c>
      <c r="B16215" s="1" t="s">
        <v>1699</v>
      </c>
      <c r="C16215" s="1" t="s">
        <v>27350</v>
      </c>
      <c r="D16215" s="1" t="s">
        <v>701</v>
      </c>
      <c r="E16215" s="1" t="s">
        <v>15570</v>
      </c>
      <c r="F16215" s="1" t="s">
        <v>1702</v>
      </c>
      <c r="G16215" s="1" t="s">
        <v>35</v>
      </c>
      <c r="H16215" s="1">
        <v>45.0</v>
      </c>
      <c r="I16215" s="3">
        <v>44148.770833333336</v>
      </c>
      <c r="J16215" s="1">
        <v>2.3437972519537</v>
      </c>
      <c r="K16215" s="1" t="s">
        <v>24</v>
      </c>
      <c r="L16215" s="1" t="s">
        <v>1006</v>
      </c>
      <c r="M16215" s="3">
        <v>44148.74524856482</v>
      </c>
    </row>
    <row r="16216">
      <c r="A16216" s="1">
        <v>16214.0</v>
      </c>
      <c r="B16216" s="1" t="s">
        <v>1401</v>
      </c>
      <c r="C16216" s="1" t="s">
        <v>27351</v>
      </c>
      <c r="D16216" s="1" t="s">
        <v>13181</v>
      </c>
      <c r="E16216" s="1" t="s">
        <v>27352</v>
      </c>
      <c r="F16216" s="1" t="s">
        <v>1405</v>
      </c>
      <c r="G16216" s="1" t="s">
        <v>39</v>
      </c>
      <c r="H16216" s="1">
        <v>45.0</v>
      </c>
      <c r="I16216" s="3">
        <v>44235.291666666664</v>
      </c>
      <c r="J16216" s="1">
        <v>3.30744082417347</v>
      </c>
      <c r="K16216" s="1" t="s">
        <v>1406</v>
      </c>
      <c r="L16216" s="1" t="s">
        <v>1407</v>
      </c>
      <c r="M16216" s="3">
        <v>44235.32029773148</v>
      </c>
    </row>
    <row r="16217">
      <c r="A16217" s="1">
        <v>16215.0</v>
      </c>
      <c r="B16217" s="1" t="s">
        <v>136</v>
      </c>
      <c r="C16217" s="1" t="s">
        <v>27353</v>
      </c>
      <c r="D16217" s="1" t="s">
        <v>14</v>
      </c>
      <c r="E16217" s="1" t="s">
        <v>2605</v>
      </c>
      <c r="F16217" s="1" t="s">
        <v>140</v>
      </c>
      <c r="G16217" s="1" t="s">
        <v>17</v>
      </c>
      <c r="H16217" s="1">
        <v>45.0</v>
      </c>
      <c r="I16217" s="3">
        <v>43745.333333333336</v>
      </c>
      <c r="J16217" s="1">
        <v>0.411576515031717</v>
      </c>
      <c r="K16217" s="1" t="s">
        <v>18</v>
      </c>
      <c r="M16217" s="3">
        <v>43745.36559659722</v>
      </c>
    </row>
    <row r="16218">
      <c r="A16218" s="1">
        <v>16216.0</v>
      </c>
      <c r="B16218" s="1" t="s">
        <v>1498</v>
      </c>
      <c r="C16218" s="1" t="s">
        <v>27354</v>
      </c>
      <c r="D16218" s="1" t="s">
        <v>1500</v>
      </c>
      <c r="E16218" s="1" t="s">
        <v>27355</v>
      </c>
      <c r="F16218" s="1" t="s">
        <v>1502</v>
      </c>
      <c r="G16218" s="1" t="s">
        <v>39</v>
      </c>
      <c r="H16218" s="1">
        <v>45.0</v>
      </c>
      <c r="I16218" s="3">
        <v>43607.25</v>
      </c>
      <c r="J16218" s="1">
        <v>1.9778525278128</v>
      </c>
      <c r="K16218" s="1" t="s">
        <v>24</v>
      </c>
      <c r="M16218" s="3">
        <v>43607.738282280094</v>
      </c>
    </row>
    <row r="16219">
      <c r="A16219" s="1">
        <v>16217.0</v>
      </c>
      <c r="B16219" s="1" t="s">
        <v>796</v>
      </c>
      <c r="C16219" s="1" t="s">
        <v>27356</v>
      </c>
      <c r="D16219" s="1" t="s">
        <v>42</v>
      </c>
      <c r="E16219" s="1" t="s">
        <v>27357</v>
      </c>
      <c r="F16219" s="1" t="s">
        <v>799</v>
      </c>
      <c r="G16219" s="1" t="s">
        <v>39</v>
      </c>
      <c r="H16219" s="1">
        <v>45.0</v>
      </c>
      <c r="I16219" s="3">
        <v>44029.25</v>
      </c>
      <c r="J16219" s="1">
        <v>3.24600623493466</v>
      </c>
      <c r="K16219" s="1" t="s">
        <v>18</v>
      </c>
      <c r="M16219" s="3">
        <v>44029.274882604164</v>
      </c>
    </row>
    <row r="16220">
      <c r="A16220" s="1">
        <v>16218.0</v>
      </c>
      <c r="B16220" s="1" t="s">
        <v>742</v>
      </c>
      <c r="C16220" s="1" t="s">
        <v>27358</v>
      </c>
      <c r="D16220" s="1" t="s">
        <v>744</v>
      </c>
      <c r="E16220" s="1" t="s">
        <v>745</v>
      </c>
      <c r="F16220" s="1" t="s">
        <v>746</v>
      </c>
      <c r="G16220" s="1" t="s">
        <v>35</v>
      </c>
      <c r="H16220" s="1">
        <v>45.0</v>
      </c>
      <c r="I16220" s="3">
        <v>44183.270833333336</v>
      </c>
      <c r="J16220" s="1">
        <v>1.81005264924607</v>
      </c>
      <c r="K16220" s="1" t="s">
        <v>24</v>
      </c>
      <c r="L16220" s="1" t="s">
        <v>747</v>
      </c>
      <c r="M16220" s="3">
        <v>44183.29960275463</v>
      </c>
    </row>
    <row r="16221">
      <c r="A16221" s="1">
        <v>16219.0</v>
      </c>
      <c r="B16221" s="1" t="s">
        <v>4933</v>
      </c>
      <c r="C16221" s="1" t="s">
        <v>27359</v>
      </c>
      <c r="D16221" s="1" t="s">
        <v>738</v>
      </c>
      <c r="E16221" s="1" t="s">
        <v>11866</v>
      </c>
      <c r="F16221" s="1" t="s">
        <v>4937</v>
      </c>
      <c r="G16221" s="1" t="s">
        <v>17</v>
      </c>
      <c r="H16221" s="1">
        <v>45.0</v>
      </c>
      <c r="I16221" s="3">
        <v>44119.625</v>
      </c>
      <c r="J16221" s="1">
        <v>1.14263396345698</v>
      </c>
      <c r="K16221" s="1" t="s">
        <v>218</v>
      </c>
      <c r="L16221" s="1" t="s">
        <v>4938</v>
      </c>
      <c r="M16221" s="3">
        <v>44119.661826435186</v>
      </c>
    </row>
    <row r="16222">
      <c r="A16222" s="1">
        <v>16220.0</v>
      </c>
      <c r="B16222" s="1" t="s">
        <v>901</v>
      </c>
      <c r="C16222" s="1" t="s">
        <v>27360</v>
      </c>
      <c r="D16222" s="1" t="s">
        <v>148</v>
      </c>
      <c r="E16222" s="1" t="s">
        <v>7678</v>
      </c>
      <c r="F16222" s="1" t="s">
        <v>904</v>
      </c>
      <c r="G16222" s="1" t="s">
        <v>35</v>
      </c>
      <c r="H16222" s="1">
        <v>45.0</v>
      </c>
      <c r="I16222" s="3">
        <v>43657.708333333336</v>
      </c>
      <c r="J16222" s="1">
        <v>4.55922562517974</v>
      </c>
      <c r="K16222" s="1" t="s">
        <v>24</v>
      </c>
      <c r="M16222" s="3">
        <v>43657.74758466435</v>
      </c>
    </row>
    <row r="16223">
      <c r="A16223" s="1">
        <v>16221.0</v>
      </c>
      <c r="B16223" s="1" t="s">
        <v>5319</v>
      </c>
      <c r="C16223" s="1" t="s">
        <v>27361</v>
      </c>
      <c r="D16223" s="1" t="s">
        <v>241</v>
      </c>
      <c r="E16223" s="1" t="s">
        <v>27362</v>
      </c>
      <c r="F16223" s="1" t="s">
        <v>5322</v>
      </c>
      <c r="G16223" s="1" t="s">
        <v>39</v>
      </c>
      <c r="H16223" s="1">
        <v>45.0</v>
      </c>
      <c r="I16223" s="3">
        <v>44136.479166666664</v>
      </c>
      <c r="J16223" s="1">
        <v>1.05799958181149</v>
      </c>
      <c r="K16223" s="1" t="s">
        <v>24</v>
      </c>
      <c r="L16223" s="1" t="s">
        <v>741</v>
      </c>
      <c r="M16223" s="3">
        <v>44136.49438780093</v>
      </c>
    </row>
    <row r="16224">
      <c r="A16224" s="1">
        <v>16222.0</v>
      </c>
      <c r="B16224" s="1" t="s">
        <v>298</v>
      </c>
      <c r="C16224" s="1" t="s">
        <v>27363</v>
      </c>
      <c r="D16224" s="1" t="s">
        <v>211</v>
      </c>
      <c r="E16224" s="1" t="s">
        <v>5552</v>
      </c>
      <c r="F16224" s="1" t="s">
        <v>302</v>
      </c>
      <c r="G16224" s="1" t="s">
        <v>35</v>
      </c>
      <c r="H16224" s="1">
        <v>45.0</v>
      </c>
      <c r="I16224" s="3">
        <v>44139.375</v>
      </c>
      <c r="J16224" s="1">
        <v>8.49486025446404</v>
      </c>
      <c r="K16224" s="1" t="s">
        <v>218</v>
      </c>
      <c r="M16224" s="3">
        <v>44139.419092777774</v>
      </c>
    </row>
    <row r="16225">
      <c r="A16225" s="1">
        <v>16223.0</v>
      </c>
      <c r="B16225" s="1" t="s">
        <v>536</v>
      </c>
      <c r="C16225" s="1" t="s">
        <v>27364</v>
      </c>
      <c r="D16225" s="1" t="s">
        <v>396</v>
      </c>
      <c r="E16225" s="1" t="s">
        <v>538</v>
      </c>
      <c r="F16225" s="1" t="s">
        <v>539</v>
      </c>
      <c r="G16225" s="1" t="s">
        <v>35</v>
      </c>
      <c r="H16225" s="1">
        <v>45.0</v>
      </c>
      <c r="I16225" s="3">
        <v>43661.25</v>
      </c>
      <c r="J16225" s="1">
        <v>2.7371762270871</v>
      </c>
      <c r="K16225" s="1" t="s">
        <v>83</v>
      </c>
      <c r="M16225" s="3">
        <v>43661.28150042824</v>
      </c>
    </row>
    <row r="16226">
      <c r="A16226" s="1">
        <v>16224.0</v>
      </c>
      <c r="B16226" s="1" t="s">
        <v>1012</v>
      </c>
      <c r="C16226" s="1" t="s">
        <v>27365</v>
      </c>
      <c r="D16226" s="1" t="s">
        <v>1014</v>
      </c>
      <c r="E16226" s="1" t="s">
        <v>1960</v>
      </c>
      <c r="F16226" s="1" t="s">
        <v>1016</v>
      </c>
      <c r="G16226" s="1" t="s">
        <v>17</v>
      </c>
      <c r="H16226" s="1">
        <v>45.0</v>
      </c>
      <c r="I16226" s="3">
        <v>43937.541666666664</v>
      </c>
      <c r="J16226" s="1">
        <v>0.698289718191487</v>
      </c>
      <c r="K16226" s="1" t="s">
        <v>166</v>
      </c>
      <c r="M16226" s="3">
        <v>43937.57248800926</v>
      </c>
    </row>
    <row r="16227">
      <c r="A16227" s="1">
        <v>16225.0</v>
      </c>
      <c r="B16227" s="1" t="s">
        <v>267</v>
      </c>
      <c r="C16227" s="1" t="s">
        <v>27366</v>
      </c>
      <c r="D16227" s="1" t="s">
        <v>1301</v>
      </c>
      <c r="E16227" s="1" t="s">
        <v>3234</v>
      </c>
      <c r="F16227" s="1" t="s">
        <v>271</v>
      </c>
      <c r="G16227" s="1" t="s">
        <v>35</v>
      </c>
      <c r="H16227" s="1">
        <v>45.0</v>
      </c>
      <c r="I16227" s="3">
        <v>44188.708333333336</v>
      </c>
      <c r="J16227" s="1">
        <v>3.52681430977415</v>
      </c>
      <c r="K16227" s="1" t="s">
        <v>56</v>
      </c>
      <c r="L16227" s="1" t="s">
        <v>272</v>
      </c>
      <c r="M16227" s="3">
        <v>44188.65650428241</v>
      </c>
    </row>
    <row r="16228">
      <c r="A16228" s="1">
        <v>16226.0</v>
      </c>
      <c r="B16228" s="1" t="s">
        <v>1644</v>
      </c>
      <c r="C16228" s="1" t="s">
        <v>27367</v>
      </c>
      <c r="D16228" s="1" t="s">
        <v>116</v>
      </c>
      <c r="E16228" s="1" t="s">
        <v>6026</v>
      </c>
      <c r="F16228" s="1" t="s">
        <v>1647</v>
      </c>
      <c r="G16228" s="1" t="s">
        <v>17</v>
      </c>
      <c r="H16228" s="1">
        <v>45.0</v>
      </c>
      <c r="I16228" s="3">
        <v>44050.78125</v>
      </c>
      <c r="J16228" s="1">
        <v>4.61080244532863</v>
      </c>
      <c r="K16228" s="1" t="s">
        <v>24</v>
      </c>
      <c r="L16228" s="1" t="s">
        <v>741</v>
      </c>
      <c r="M16228" s="3">
        <v>44050.82313579861</v>
      </c>
    </row>
    <row r="16229">
      <c r="A16229" s="1">
        <v>16227.0</v>
      </c>
      <c r="B16229" s="1" t="s">
        <v>501</v>
      </c>
      <c r="C16229" s="1" t="s">
        <v>27368</v>
      </c>
      <c r="D16229" s="1" t="s">
        <v>503</v>
      </c>
      <c r="E16229" s="1" t="s">
        <v>5083</v>
      </c>
      <c r="F16229" s="1" t="s">
        <v>505</v>
      </c>
      <c r="G16229" s="1" t="s">
        <v>17</v>
      </c>
      <c r="H16229" s="1">
        <v>45.0</v>
      </c>
      <c r="I16229" s="3">
        <v>43743.208333333336</v>
      </c>
      <c r="J16229" s="1">
        <v>0.035373347780263</v>
      </c>
      <c r="K16229" s="1" t="s">
        <v>18</v>
      </c>
      <c r="M16229" s="3">
        <v>43743.293578819445</v>
      </c>
    </row>
    <row r="16230">
      <c r="A16230" s="1">
        <v>16228.0</v>
      </c>
      <c r="B16230" s="1" t="s">
        <v>5739</v>
      </c>
      <c r="C16230" s="1" t="s">
        <v>27369</v>
      </c>
      <c r="D16230" s="1" t="s">
        <v>275</v>
      </c>
      <c r="E16230" s="1" t="s">
        <v>27370</v>
      </c>
      <c r="F16230" s="1" t="s">
        <v>5743</v>
      </c>
      <c r="G16230" s="1" t="s">
        <v>45</v>
      </c>
      <c r="H16230" s="1">
        <v>45.0</v>
      </c>
      <c r="I16230" s="3">
        <v>44171.21800021991</v>
      </c>
      <c r="J16230" s="1">
        <v>0.819682192718355</v>
      </c>
      <c r="K16230" s="1" t="s">
        <v>24</v>
      </c>
      <c r="L16230" s="1" t="s">
        <v>741</v>
      </c>
      <c r="M16230" s="3">
        <v>44171.26695478009</v>
      </c>
    </row>
    <row r="16231">
      <c r="A16231" s="1">
        <v>16229.0</v>
      </c>
      <c r="B16231" s="1" t="s">
        <v>63</v>
      </c>
      <c r="C16231" s="1" t="s">
        <v>27371</v>
      </c>
      <c r="D16231" s="1" t="s">
        <v>65</v>
      </c>
      <c r="E16231" s="1" t="s">
        <v>66</v>
      </c>
      <c r="F16231" s="1" t="s">
        <v>67</v>
      </c>
      <c r="G16231" s="1" t="s">
        <v>17</v>
      </c>
      <c r="H16231" s="1">
        <v>45.0</v>
      </c>
      <c r="I16231" s="3">
        <v>44202.6875</v>
      </c>
      <c r="J16231" s="1">
        <v>2.71055578389771</v>
      </c>
      <c r="K16231" s="1" t="s">
        <v>24</v>
      </c>
      <c r="M16231" s="3">
        <v>44202.71275104167</v>
      </c>
    </row>
    <row r="16232">
      <c r="A16232" s="1">
        <v>16230.0</v>
      </c>
      <c r="B16232" s="1" t="s">
        <v>6213</v>
      </c>
      <c r="C16232" s="1" t="s">
        <v>27372</v>
      </c>
      <c r="D16232" s="1" t="s">
        <v>6215</v>
      </c>
      <c r="E16232" s="1" t="s">
        <v>6216</v>
      </c>
      <c r="F16232" s="1" t="s">
        <v>6217</v>
      </c>
      <c r="G16232" s="1" t="s">
        <v>35</v>
      </c>
      <c r="H16232" s="1">
        <v>45.0</v>
      </c>
      <c r="I16232" s="3">
        <v>43496.166666666664</v>
      </c>
      <c r="J16232" s="1">
        <v>2.09070474947881</v>
      </c>
      <c r="K16232" s="1" t="s">
        <v>24</v>
      </c>
      <c r="M16232" s="3">
        <v>43496.22336012732</v>
      </c>
    </row>
    <row r="16233">
      <c r="A16233" s="1">
        <v>16231.0</v>
      </c>
      <c r="B16233" s="1" t="s">
        <v>3616</v>
      </c>
      <c r="C16233" s="1" t="s">
        <v>27373</v>
      </c>
      <c r="D16233" s="1" t="s">
        <v>3618</v>
      </c>
      <c r="E16233" s="1" t="s">
        <v>3619</v>
      </c>
      <c r="F16233" s="1" t="s">
        <v>3620</v>
      </c>
      <c r="G16233" s="1" t="s">
        <v>17</v>
      </c>
      <c r="H16233" s="1">
        <v>45.0</v>
      </c>
      <c r="I16233" s="3">
        <v>43839.291666666664</v>
      </c>
      <c r="J16233" s="1">
        <v>1.05830929420131</v>
      </c>
      <c r="K16233" s="1" t="s">
        <v>24</v>
      </c>
      <c r="M16233" s="3">
        <v>43839.32801567129</v>
      </c>
    </row>
    <row r="16234">
      <c r="A16234" s="1">
        <v>16232.0</v>
      </c>
      <c r="B16234" s="1" t="s">
        <v>239</v>
      </c>
      <c r="C16234" s="1" t="s">
        <v>27374</v>
      </c>
      <c r="D16234" s="1" t="s">
        <v>86</v>
      </c>
      <c r="E16234" s="1" t="s">
        <v>14100</v>
      </c>
      <c r="F16234" s="1" t="s">
        <v>243</v>
      </c>
      <c r="G16234" s="1" t="s">
        <v>35</v>
      </c>
      <c r="H16234" s="1">
        <v>45.0</v>
      </c>
      <c r="I16234" s="3">
        <v>43833.291666666664</v>
      </c>
      <c r="J16234" s="1">
        <v>2.01986105472703</v>
      </c>
      <c r="K16234" s="1" t="s">
        <v>46</v>
      </c>
      <c r="M16234" s="3">
        <v>43833.33217765046</v>
      </c>
    </row>
    <row r="16235">
      <c r="A16235" s="1">
        <v>16233.0</v>
      </c>
      <c r="B16235" s="1" t="s">
        <v>792</v>
      </c>
      <c r="C16235" s="1" t="s">
        <v>27375</v>
      </c>
      <c r="D16235" s="1" t="s">
        <v>578</v>
      </c>
      <c r="E16235" s="1" t="s">
        <v>794</v>
      </c>
      <c r="F16235" s="1" t="s">
        <v>795</v>
      </c>
      <c r="G16235" s="1" t="s">
        <v>17</v>
      </c>
      <c r="H16235" s="1">
        <v>45.0</v>
      </c>
      <c r="I16235" s="3">
        <v>44110.1875</v>
      </c>
      <c r="J16235" s="1">
        <v>3.5310124139028</v>
      </c>
      <c r="K16235" s="1" t="s">
        <v>18</v>
      </c>
      <c r="L16235" s="1" t="s">
        <v>444</v>
      </c>
      <c r="M16235" s="3">
        <v>44110.20888605324</v>
      </c>
    </row>
    <row r="16236">
      <c r="A16236" s="1">
        <v>16234.0</v>
      </c>
      <c r="B16236" s="1" t="s">
        <v>838</v>
      </c>
      <c r="C16236" s="1" t="s">
        <v>27376</v>
      </c>
      <c r="D16236" s="1" t="s">
        <v>116</v>
      </c>
      <c r="E16236" s="1" t="s">
        <v>8658</v>
      </c>
      <c r="F16236" s="1" t="s">
        <v>842</v>
      </c>
      <c r="G16236" s="1" t="s">
        <v>35</v>
      </c>
      <c r="H16236" s="1">
        <v>45.0</v>
      </c>
      <c r="I16236" s="3">
        <v>44228.645833333336</v>
      </c>
      <c r="J16236" s="1">
        <v>3.15548597878489</v>
      </c>
      <c r="K16236" s="1" t="s">
        <v>24</v>
      </c>
      <c r="M16236" s="3">
        <v>44228.664471875</v>
      </c>
    </row>
    <row r="16237">
      <c r="A16237" s="1">
        <v>16235.0</v>
      </c>
      <c r="B16237" s="1" t="s">
        <v>298</v>
      </c>
      <c r="C16237" s="1" t="s">
        <v>27377</v>
      </c>
      <c r="D16237" s="1" t="s">
        <v>1446</v>
      </c>
      <c r="E16237" s="1" t="s">
        <v>12626</v>
      </c>
      <c r="F16237" s="1" t="s">
        <v>302</v>
      </c>
      <c r="G16237" s="1" t="s">
        <v>17</v>
      </c>
      <c r="H16237" s="1">
        <v>45.0</v>
      </c>
      <c r="I16237" s="3">
        <v>43957.416666666664</v>
      </c>
      <c r="J16237" s="1">
        <v>12.9200262055275</v>
      </c>
      <c r="K16237" s="1" t="s">
        <v>218</v>
      </c>
      <c r="M16237" s="3">
        <v>43957.51671487268</v>
      </c>
    </row>
    <row r="16238">
      <c r="A16238" s="1">
        <v>16236.0</v>
      </c>
      <c r="B16238" s="1" t="s">
        <v>97</v>
      </c>
      <c r="C16238" s="1" t="s">
        <v>27378</v>
      </c>
      <c r="D16238" s="1" t="s">
        <v>4372</v>
      </c>
      <c r="E16238" s="1" t="s">
        <v>27379</v>
      </c>
      <c r="F16238" s="1" t="s">
        <v>101</v>
      </c>
      <c r="G16238" s="1" t="s">
        <v>89</v>
      </c>
      <c r="H16238" s="1">
        <v>45.0</v>
      </c>
      <c r="I16238" s="3">
        <v>43906.742465902775</v>
      </c>
      <c r="J16238" s="1">
        <v>1.30089657707049</v>
      </c>
      <c r="K16238" s="1" t="s">
        <v>24</v>
      </c>
      <c r="M16238" s="3">
        <v>43906.791705648146</v>
      </c>
    </row>
    <row r="16239">
      <c r="A16239" s="1">
        <v>16237.0</v>
      </c>
      <c r="B16239" s="1" t="s">
        <v>582</v>
      </c>
      <c r="C16239" s="1" t="s">
        <v>27380</v>
      </c>
      <c r="D16239" s="1" t="s">
        <v>1029</v>
      </c>
      <c r="E16239" s="1" t="s">
        <v>3745</v>
      </c>
      <c r="F16239" s="1" t="s">
        <v>586</v>
      </c>
      <c r="G16239" s="1" t="s">
        <v>17</v>
      </c>
      <c r="H16239" s="1">
        <v>45.0</v>
      </c>
      <c r="I16239" s="3">
        <v>43824.625</v>
      </c>
      <c r="J16239" s="1">
        <v>2.94797538775142</v>
      </c>
      <c r="K16239" s="1" t="s">
        <v>24</v>
      </c>
      <c r="M16239" s="3">
        <v>43824.66541270833</v>
      </c>
    </row>
    <row r="16240">
      <c r="A16240" s="1">
        <v>16238.0</v>
      </c>
      <c r="B16240" s="1" t="s">
        <v>1202</v>
      </c>
      <c r="C16240" s="1" t="s">
        <v>27381</v>
      </c>
      <c r="D16240" s="1" t="s">
        <v>1631</v>
      </c>
      <c r="E16240" s="1" t="s">
        <v>9809</v>
      </c>
      <c r="F16240" s="1" t="s">
        <v>1206</v>
      </c>
      <c r="G16240" s="1" t="s">
        <v>35</v>
      </c>
      <c r="H16240" s="1">
        <v>45.0</v>
      </c>
      <c r="I16240" s="3">
        <v>43606.291666666664</v>
      </c>
      <c r="J16240" s="1">
        <v>1.70524703448609</v>
      </c>
      <c r="K16240" s="1" t="s">
        <v>24</v>
      </c>
      <c r="M16240" s="3">
        <v>43606.32177837963</v>
      </c>
    </row>
    <row r="16241">
      <c r="A16241" s="1">
        <v>16239.0</v>
      </c>
      <c r="B16241" s="1" t="s">
        <v>1090</v>
      </c>
      <c r="C16241" s="1" t="s">
        <v>27382</v>
      </c>
      <c r="D16241" s="1" t="s">
        <v>1092</v>
      </c>
      <c r="E16241" s="1" t="s">
        <v>3300</v>
      </c>
      <c r="F16241" s="1" t="s">
        <v>1094</v>
      </c>
      <c r="G16241" s="1" t="s">
        <v>17</v>
      </c>
      <c r="H16241" s="1">
        <v>45.0</v>
      </c>
      <c r="I16241" s="3">
        <v>44146.729166666664</v>
      </c>
      <c r="J16241" s="1">
        <v>1.81699548873039</v>
      </c>
      <c r="K16241" s="1" t="s">
        <v>166</v>
      </c>
      <c r="L16241" s="1" t="s">
        <v>167</v>
      </c>
      <c r="M16241" s="3">
        <v>44146.75529505787</v>
      </c>
    </row>
    <row r="16242">
      <c r="A16242" s="1">
        <v>16240.0</v>
      </c>
      <c r="B16242" s="1" t="s">
        <v>1023</v>
      </c>
      <c r="C16242" s="1" t="s">
        <v>27383</v>
      </c>
      <c r="D16242" s="1" t="s">
        <v>518</v>
      </c>
      <c r="E16242" s="1" t="s">
        <v>8117</v>
      </c>
      <c r="F16242" s="1" t="s">
        <v>1027</v>
      </c>
      <c r="G16242" s="1" t="s">
        <v>17</v>
      </c>
      <c r="H16242" s="1">
        <v>45.0</v>
      </c>
      <c r="I16242" s="3">
        <v>44005.197916666664</v>
      </c>
      <c r="J16242" s="1">
        <v>0.0</v>
      </c>
      <c r="K16242" s="1" t="s">
        <v>24</v>
      </c>
      <c r="M16242" s="3">
        <v>44005.23600171296</v>
      </c>
    </row>
    <row r="16243">
      <c r="A16243" s="1">
        <v>16241.0</v>
      </c>
      <c r="B16243" s="1" t="s">
        <v>385</v>
      </c>
      <c r="C16243" s="1" t="s">
        <v>27384</v>
      </c>
      <c r="D16243" s="1" t="s">
        <v>116</v>
      </c>
      <c r="E16243" s="1" t="s">
        <v>833</v>
      </c>
      <c r="F16243" s="1" t="s">
        <v>388</v>
      </c>
      <c r="G16243" s="1" t="s">
        <v>17</v>
      </c>
      <c r="H16243" s="1">
        <v>45.0</v>
      </c>
      <c r="I16243" s="3">
        <v>44032.25</v>
      </c>
      <c r="J16243" s="1">
        <v>0.0</v>
      </c>
      <c r="K16243" s="1" t="s">
        <v>24</v>
      </c>
      <c r="M16243" s="3">
        <v>44032.24846909722</v>
      </c>
    </row>
    <row r="16244">
      <c r="A16244" s="1">
        <v>16242.0</v>
      </c>
      <c r="B16244" s="1" t="s">
        <v>1272</v>
      </c>
      <c r="C16244" s="1" t="s">
        <v>27385</v>
      </c>
      <c r="D16244" s="1" t="s">
        <v>1274</v>
      </c>
      <c r="E16244" s="1" t="s">
        <v>1275</v>
      </c>
      <c r="F16244" s="1" t="s">
        <v>1276</v>
      </c>
      <c r="G16244" s="1" t="s">
        <v>17</v>
      </c>
      <c r="H16244" s="1">
        <v>45.0</v>
      </c>
      <c r="I16244" s="3">
        <v>44147.333333333336</v>
      </c>
      <c r="J16244" s="1">
        <v>2.25134754631641</v>
      </c>
      <c r="K16244" s="1" t="s">
        <v>62</v>
      </c>
      <c r="M16244" s="3">
        <v>44147.3585103588</v>
      </c>
    </row>
    <row r="16245">
      <c r="A16245" s="1">
        <v>16243.0</v>
      </c>
      <c r="B16245" s="1" t="s">
        <v>2502</v>
      </c>
      <c r="C16245" s="1" t="s">
        <v>27386</v>
      </c>
      <c r="D16245" s="1" t="s">
        <v>2504</v>
      </c>
      <c r="E16245" s="1" t="s">
        <v>4346</v>
      </c>
      <c r="F16245" s="1" t="s">
        <v>2506</v>
      </c>
      <c r="G16245" s="1" t="s">
        <v>17</v>
      </c>
      <c r="H16245" s="1">
        <v>45.0</v>
      </c>
      <c r="I16245" s="3">
        <v>44232.541666666664</v>
      </c>
      <c r="J16245" s="1">
        <v>2.45196541659966</v>
      </c>
      <c r="K16245" s="1" t="s">
        <v>159</v>
      </c>
      <c r="L16245" s="1" t="s">
        <v>2507</v>
      </c>
      <c r="M16245" s="3">
        <v>44232.574879618056</v>
      </c>
    </row>
    <row r="16246">
      <c r="A16246" s="1">
        <v>16244.0</v>
      </c>
      <c r="B16246" s="1" t="s">
        <v>340</v>
      </c>
      <c r="C16246" s="1" t="s">
        <v>27387</v>
      </c>
      <c r="D16246" s="1" t="s">
        <v>342</v>
      </c>
      <c r="E16246" s="1" t="s">
        <v>5856</v>
      </c>
      <c r="F16246" s="1" t="s">
        <v>344</v>
      </c>
      <c r="G16246" s="1" t="s">
        <v>35</v>
      </c>
      <c r="H16246" s="1">
        <v>45.0</v>
      </c>
      <c r="I16246" s="3">
        <v>44182.208333333336</v>
      </c>
      <c r="J16246" s="1">
        <v>2.17093706372726</v>
      </c>
      <c r="K16246" s="1" t="s">
        <v>83</v>
      </c>
      <c r="M16246" s="3">
        <v>44182.243092083336</v>
      </c>
    </row>
    <row r="16247">
      <c r="A16247" s="1">
        <v>16245.0</v>
      </c>
      <c r="B16247" s="1" t="s">
        <v>239</v>
      </c>
      <c r="C16247" s="1" t="s">
        <v>27388</v>
      </c>
      <c r="D16247" s="1" t="s">
        <v>241</v>
      </c>
      <c r="E16247" s="1" t="s">
        <v>4171</v>
      </c>
      <c r="F16247" s="1" t="s">
        <v>243</v>
      </c>
      <c r="G16247" s="1" t="s">
        <v>35</v>
      </c>
      <c r="H16247" s="1">
        <v>45.0</v>
      </c>
      <c r="I16247" s="3">
        <v>44238.5</v>
      </c>
      <c r="J16247" s="1">
        <v>3.3496958637957</v>
      </c>
      <c r="K16247" s="1" t="s">
        <v>46</v>
      </c>
      <c r="L16247" s="1" t="s">
        <v>244</v>
      </c>
      <c r="M16247" s="3">
        <v>44238.59258092593</v>
      </c>
    </row>
    <row r="16248">
      <c r="A16248" s="1">
        <v>16246.0</v>
      </c>
      <c r="B16248" s="1" t="s">
        <v>1126</v>
      </c>
      <c r="C16248" s="1" t="s">
        <v>27389</v>
      </c>
      <c r="D16248" s="1" t="s">
        <v>5629</v>
      </c>
      <c r="E16248" s="1" t="s">
        <v>27390</v>
      </c>
      <c r="F16248" s="1" t="s">
        <v>1130</v>
      </c>
      <c r="G16248" s="1" t="s">
        <v>39</v>
      </c>
      <c r="H16248" s="1">
        <v>45.0</v>
      </c>
      <c r="I16248" s="3">
        <v>44136.645833333336</v>
      </c>
      <c r="J16248" s="1">
        <v>0.399628299537747</v>
      </c>
      <c r="K16248" s="1" t="s">
        <v>24</v>
      </c>
      <c r="M16248" s="3">
        <v>44136.67809976852</v>
      </c>
    </row>
    <row r="16249">
      <c r="A16249" s="1">
        <v>16247.0</v>
      </c>
      <c r="B16249" s="1" t="s">
        <v>293</v>
      </c>
      <c r="C16249" s="1" t="s">
        <v>27391</v>
      </c>
      <c r="D16249" s="1" t="s">
        <v>588</v>
      </c>
      <c r="E16249" s="1" t="s">
        <v>10519</v>
      </c>
      <c r="F16249" s="1" t="s">
        <v>297</v>
      </c>
      <c r="G16249" s="1" t="s">
        <v>17</v>
      </c>
      <c r="H16249" s="1">
        <v>45.0</v>
      </c>
      <c r="I16249" s="3">
        <v>43795.791666666664</v>
      </c>
      <c r="J16249" s="1">
        <v>1.46100269453551</v>
      </c>
      <c r="K16249" s="1" t="s">
        <v>62</v>
      </c>
      <c r="M16249" s="3">
        <v>43795.812150833335</v>
      </c>
    </row>
    <row r="16250">
      <c r="A16250" s="1">
        <v>16248.0</v>
      </c>
      <c r="B16250" s="1" t="s">
        <v>293</v>
      </c>
      <c r="C16250" s="1" t="s">
        <v>27392</v>
      </c>
      <c r="D16250" s="1" t="s">
        <v>1186</v>
      </c>
      <c r="E16250" s="1" t="s">
        <v>1187</v>
      </c>
      <c r="F16250" s="1" t="s">
        <v>297</v>
      </c>
      <c r="G16250" s="1" t="s">
        <v>17</v>
      </c>
      <c r="H16250" s="1">
        <v>45.0</v>
      </c>
      <c r="I16250" s="3">
        <v>44161.291666666664</v>
      </c>
      <c r="J16250" s="1">
        <v>1.57959567185262</v>
      </c>
      <c r="K16250" s="1" t="s">
        <v>62</v>
      </c>
      <c r="L16250" s="1" t="s">
        <v>1188</v>
      </c>
      <c r="M16250" s="3">
        <v>44161.31579327546</v>
      </c>
    </row>
    <row r="16251">
      <c r="A16251" s="1">
        <v>16249.0</v>
      </c>
      <c r="B16251" s="1" t="s">
        <v>401</v>
      </c>
      <c r="C16251" s="1" t="s">
        <v>27393</v>
      </c>
      <c r="D16251" s="1" t="s">
        <v>701</v>
      </c>
      <c r="E16251" s="1" t="s">
        <v>27394</v>
      </c>
      <c r="F16251" s="1" t="s">
        <v>405</v>
      </c>
      <c r="G16251" s="1" t="s">
        <v>89</v>
      </c>
      <c r="H16251" s="1">
        <v>45.0</v>
      </c>
      <c r="I16251" s="3">
        <v>44227.56297234954</v>
      </c>
      <c r="J16251" s="1">
        <v>4.09848516974461</v>
      </c>
      <c r="K16251" s="1" t="s">
        <v>24</v>
      </c>
      <c r="L16251" s="1" t="s">
        <v>406</v>
      </c>
      <c r="M16251" s="3">
        <v>44227.6004219213</v>
      </c>
    </row>
    <row r="16252">
      <c r="A16252" s="1">
        <v>16250.0</v>
      </c>
      <c r="B16252" s="1" t="s">
        <v>1449</v>
      </c>
      <c r="C16252" s="1" t="s">
        <v>27395</v>
      </c>
      <c r="D16252" s="1" t="s">
        <v>99</v>
      </c>
      <c r="E16252" s="1" t="s">
        <v>13506</v>
      </c>
      <c r="F16252" s="1" t="s">
        <v>1453</v>
      </c>
      <c r="G16252" s="1" t="s">
        <v>17</v>
      </c>
      <c r="H16252" s="1">
        <v>45.0</v>
      </c>
      <c r="I16252" s="3">
        <v>44146.291666666664</v>
      </c>
      <c r="J16252" s="1">
        <v>1.82127353298125</v>
      </c>
      <c r="K16252" s="1" t="s">
        <v>218</v>
      </c>
      <c r="L16252" s="1" t="s">
        <v>287</v>
      </c>
      <c r="M16252" s="3">
        <v>44146.37668232639</v>
      </c>
    </row>
    <row r="16253">
      <c r="A16253" s="1">
        <v>16251.0</v>
      </c>
      <c r="B16253" s="1" t="s">
        <v>1023</v>
      </c>
      <c r="C16253" s="1" t="s">
        <v>27396</v>
      </c>
      <c r="D16253" s="1" t="s">
        <v>5435</v>
      </c>
      <c r="E16253" s="1" t="s">
        <v>12822</v>
      </c>
      <c r="F16253" s="1" t="s">
        <v>1027</v>
      </c>
      <c r="G16253" s="1" t="s">
        <v>17</v>
      </c>
      <c r="H16253" s="1">
        <v>45.0</v>
      </c>
      <c r="I16253" s="3">
        <v>43834.166666666664</v>
      </c>
      <c r="J16253" s="1">
        <v>1.18829302832042</v>
      </c>
      <c r="K16253" s="1" t="s">
        <v>24</v>
      </c>
      <c r="M16253" s="3">
        <v>43834.24329399306</v>
      </c>
    </row>
    <row r="16254">
      <c r="A16254" s="1">
        <v>16252.0</v>
      </c>
      <c r="B16254" s="1" t="s">
        <v>896</v>
      </c>
      <c r="C16254" s="1" t="s">
        <v>27397</v>
      </c>
      <c r="D16254" s="1" t="s">
        <v>3355</v>
      </c>
      <c r="E16254" s="1" t="s">
        <v>27398</v>
      </c>
      <c r="F16254" s="1" t="s">
        <v>900</v>
      </c>
      <c r="G16254" s="1" t="s">
        <v>39</v>
      </c>
      <c r="H16254" s="1">
        <v>45.0</v>
      </c>
      <c r="I16254" s="3">
        <v>44141.25</v>
      </c>
      <c r="J16254" s="1">
        <v>2.23923843479557</v>
      </c>
      <c r="K16254" s="1" t="s">
        <v>46</v>
      </c>
      <c r="L16254" s="1" t="s">
        <v>47</v>
      </c>
      <c r="M16254" s="3">
        <v>44141.27963491898</v>
      </c>
    </row>
    <row r="16255">
      <c r="A16255" s="1">
        <v>16253.0</v>
      </c>
      <c r="B16255" s="1" t="s">
        <v>17252</v>
      </c>
      <c r="C16255" s="1" t="s">
        <v>27399</v>
      </c>
      <c r="D16255" s="1" t="s">
        <v>3376</v>
      </c>
      <c r="E16255" s="1" t="s">
        <v>27400</v>
      </c>
      <c r="F16255" s="1" t="s">
        <v>17255</v>
      </c>
      <c r="G16255" s="1" t="s">
        <v>39</v>
      </c>
      <c r="H16255" s="1">
        <v>45.0</v>
      </c>
      <c r="I16255" s="3">
        <v>44139.333333333336</v>
      </c>
      <c r="J16255" s="1">
        <v>0.476182466282497</v>
      </c>
      <c r="K16255" s="1" t="s">
        <v>24</v>
      </c>
      <c r="L16255" s="1" t="s">
        <v>238</v>
      </c>
      <c r="M16255" s="3">
        <v>44139.34958765046</v>
      </c>
    </row>
    <row r="16256">
      <c r="A16256" s="1">
        <v>16254.0</v>
      </c>
      <c r="B16256" s="1" t="s">
        <v>768</v>
      </c>
      <c r="C16256" s="1" t="s">
        <v>27401</v>
      </c>
      <c r="D16256" s="1" t="s">
        <v>1827</v>
      </c>
      <c r="E16256" s="1" t="s">
        <v>1430</v>
      </c>
      <c r="F16256" s="1" t="s">
        <v>772</v>
      </c>
      <c r="G16256" s="1" t="s">
        <v>35</v>
      </c>
      <c r="H16256" s="1">
        <v>45.0</v>
      </c>
      <c r="I16256" s="3">
        <v>44162.604166666664</v>
      </c>
      <c r="J16256" s="1">
        <v>1.12313933053874</v>
      </c>
      <c r="K16256" s="1" t="s">
        <v>166</v>
      </c>
      <c r="M16256" s="3">
        <v>44162.64843439815</v>
      </c>
    </row>
    <row r="16257">
      <c r="A16257" s="1">
        <v>16255.0</v>
      </c>
      <c r="B16257" s="1" t="s">
        <v>184</v>
      </c>
      <c r="C16257" s="1" t="s">
        <v>27402</v>
      </c>
      <c r="D16257" s="1" t="s">
        <v>7711</v>
      </c>
      <c r="E16257" s="1" t="s">
        <v>2009</v>
      </c>
      <c r="F16257" s="1" t="s">
        <v>187</v>
      </c>
      <c r="G16257" s="1" t="s">
        <v>17</v>
      </c>
      <c r="H16257" s="1">
        <v>45.0</v>
      </c>
      <c r="I16257" s="3">
        <v>43781.75</v>
      </c>
      <c r="J16257" s="1">
        <v>2.13379574750151</v>
      </c>
      <c r="K16257" s="1" t="s">
        <v>24</v>
      </c>
      <c r="M16257" s="3">
        <v>43782.32221667824</v>
      </c>
    </row>
    <row r="16258">
      <c r="A16258" s="1">
        <v>16256.0</v>
      </c>
      <c r="B16258" s="1" t="s">
        <v>184</v>
      </c>
      <c r="C16258" s="1" t="s">
        <v>27403</v>
      </c>
      <c r="D16258" s="1" t="s">
        <v>148</v>
      </c>
      <c r="E16258" s="1" t="s">
        <v>2011</v>
      </c>
      <c r="F16258" s="1" t="s">
        <v>187</v>
      </c>
      <c r="G16258" s="1" t="s">
        <v>17</v>
      </c>
      <c r="H16258" s="1">
        <v>45.0</v>
      </c>
      <c r="I16258" s="3">
        <v>44130.666666666664</v>
      </c>
      <c r="J16258" s="1">
        <v>1.63070678544486</v>
      </c>
      <c r="K16258" s="1" t="s">
        <v>24</v>
      </c>
      <c r="L16258" s="1" t="s">
        <v>188</v>
      </c>
      <c r="M16258" s="3">
        <v>44130.782809097225</v>
      </c>
    </row>
    <row r="16259">
      <c r="A16259" s="1">
        <v>16257.0</v>
      </c>
      <c r="B16259" s="1" t="s">
        <v>168</v>
      </c>
      <c r="C16259" s="1" t="s">
        <v>27404</v>
      </c>
      <c r="D16259" s="1" t="s">
        <v>258</v>
      </c>
      <c r="E16259" s="1" t="s">
        <v>5524</v>
      </c>
      <c r="F16259" s="1" t="s">
        <v>171</v>
      </c>
      <c r="G16259" s="1" t="s">
        <v>17</v>
      </c>
      <c r="H16259" s="1">
        <v>45.0</v>
      </c>
      <c r="I16259" s="3">
        <v>43773.583333333336</v>
      </c>
      <c r="J16259" s="1">
        <v>2.28307434953719</v>
      </c>
      <c r="K16259" s="1" t="s">
        <v>166</v>
      </c>
      <c r="M16259" s="3">
        <v>43773.64924730324</v>
      </c>
    </row>
    <row r="16260">
      <c r="A16260" s="1">
        <v>16258.0</v>
      </c>
      <c r="B16260" s="1" t="s">
        <v>319</v>
      </c>
      <c r="C16260" s="1" t="s">
        <v>27405</v>
      </c>
      <c r="D16260" s="1" t="s">
        <v>930</v>
      </c>
      <c r="E16260" s="1" t="s">
        <v>610</v>
      </c>
      <c r="F16260" s="1" t="s">
        <v>323</v>
      </c>
      <c r="G16260" s="1" t="s">
        <v>17</v>
      </c>
      <c r="H16260" s="1">
        <v>45.0</v>
      </c>
      <c r="I16260" s="3">
        <v>43789.5</v>
      </c>
      <c r="J16260" s="1">
        <v>1.35789180177962</v>
      </c>
      <c r="K16260" s="1" t="s">
        <v>24</v>
      </c>
      <c r="M16260" s="3">
        <v>43789.54148734954</v>
      </c>
    </row>
    <row r="16261">
      <c r="A16261" s="1">
        <v>16259.0</v>
      </c>
      <c r="B16261" s="1" t="s">
        <v>14176</v>
      </c>
      <c r="C16261" s="1" t="s">
        <v>27406</v>
      </c>
      <c r="D16261" s="1" t="s">
        <v>300</v>
      </c>
      <c r="E16261" s="1" t="s">
        <v>27407</v>
      </c>
      <c r="F16261" s="1" t="s">
        <v>14179</v>
      </c>
      <c r="G16261" s="1" t="s">
        <v>89</v>
      </c>
      <c r="H16261" s="1">
        <v>45.0</v>
      </c>
      <c r="I16261" s="3">
        <v>43903.458333333336</v>
      </c>
      <c r="J16261" s="1">
        <v>3.40620881261863</v>
      </c>
      <c r="K16261" s="1" t="s">
        <v>24</v>
      </c>
      <c r="M16261" s="3">
        <v>43903.49624460648</v>
      </c>
    </row>
    <row r="16262">
      <c r="A16262" s="1">
        <v>16260.0</v>
      </c>
      <c r="B16262" s="1" t="s">
        <v>582</v>
      </c>
      <c r="C16262" s="1" t="s">
        <v>27408</v>
      </c>
      <c r="D16262" s="1" t="s">
        <v>93</v>
      </c>
      <c r="E16262" s="1" t="s">
        <v>2474</v>
      </c>
      <c r="F16262" s="1" t="s">
        <v>586</v>
      </c>
      <c r="G16262" s="1" t="s">
        <v>17</v>
      </c>
      <c r="H16262" s="1">
        <v>45.0</v>
      </c>
      <c r="I16262" s="3">
        <v>43840.625</v>
      </c>
      <c r="J16262" s="1">
        <v>0.0</v>
      </c>
      <c r="K16262" s="1" t="s">
        <v>24</v>
      </c>
      <c r="M16262" s="3">
        <v>43840.65077471065</v>
      </c>
    </row>
    <row r="16263">
      <c r="A16263" s="1">
        <v>16261.0</v>
      </c>
      <c r="B16263" s="1" t="s">
        <v>7335</v>
      </c>
      <c r="C16263" s="1" t="s">
        <v>27409</v>
      </c>
      <c r="D16263" s="1" t="s">
        <v>8305</v>
      </c>
      <c r="E16263" s="1" t="s">
        <v>27410</v>
      </c>
      <c r="F16263" s="1" t="s">
        <v>7338</v>
      </c>
      <c r="G16263" s="1" t="s">
        <v>39</v>
      </c>
      <c r="H16263" s="1">
        <v>45.0</v>
      </c>
      <c r="I16263" s="3">
        <v>44111.75</v>
      </c>
      <c r="J16263" s="1">
        <v>0.907071047546021</v>
      </c>
      <c r="K16263" s="1" t="s">
        <v>24</v>
      </c>
      <c r="L16263" s="1" t="s">
        <v>188</v>
      </c>
      <c r="M16263" s="3">
        <v>44111.76989091435</v>
      </c>
    </row>
    <row r="16264">
      <c r="A16264" s="1">
        <v>16262.0</v>
      </c>
      <c r="B16264" s="1" t="s">
        <v>354</v>
      </c>
      <c r="C16264" s="1" t="s">
        <v>27411</v>
      </c>
      <c r="D16264" s="1" t="s">
        <v>93</v>
      </c>
      <c r="E16264" s="1" t="s">
        <v>13375</v>
      </c>
      <c r="F16264" s="1" t="s">
        <v>358</v>
      </c>
      <c r="G16264" s="1" t="s">
        <v>35</v>
      </c>
      <c r="H16264" s="1">
        <v>45.0</v>
      </c>
      <c r="I16264" s="3">
        <v>44193.645833333336</v>
      </c>
      <c r="J16264" s="1">
        <v>0.689668940388403</v>
      </c>
      <c r="K16264" s="1" t="s">
        <v>24</v>
      </c>
      <c r="M16264" s="3">
        <v>44193.691943958336</v>
      </c>
    </row>
    <row r="16265">
      <c r="A16265" s="1">
        <v>16263.0</v>
      </c>
      <c r="B16265" s="1" t="s">
        <v>620</v>
      </c>
      <c r="C16265" s="1" t="s">
        <v>27412</v>
      </c>
      <c r="D16265" s="1" t="s">
        <v>5131</v>
      </c>
      <c r="E16265" s="1" t="s">
        <v>27413</v>
      </c>
      <c r="F16265" s="1" t="s">
        <v>623</v>
      </c>
      <c r="G16265" s="1" t="s">
        <v>17</v>
      </c>
      <c r="H16265" s="1">
        <v>45.0</v>
      </c>
      <c r="I16265" s="3">
        <v>44058.291666666664</v>
      </c>
      <c r="J16265" s="1">
        <v>1.35104660450988</v>
      </c>
      <c r="K16265" s="1" t="s">
        <v>18</v>
      </c>
      <c r="M16265" s="3">
        <v>44058.32450844908</v>
      </c>
    </row>
    <row r="16266">
      <c r="A16266" s="1">
        <v>16264.0</v>
      </c>
      <c r="B16266" s="1" t="s">
        <v>1315</v>
      </c>
      <c r="C16266" s="1" t="s">
        <v>27414</v>
      </c>
      <c r="D16266" s="1" t="s">
        <v>411</v>
      </c>
      <c r="E16266" s="1" t="s">
        <v>6505</v>
      </c>
      <c r="F16266" s="1" t="s">
        <v>1319</v>
      </c>
      <c r="G16266" s="1" t="s">
        <v>17</v>
      </c>
      <c r="H16266" s="1">
        <v>45.0</v>
      </c>
      <c r="I16266" s="3">
        <v>44068.520833333336</v>
      </c>
      <c r="J16266" s="1">
        <v>0.0</v>
      </c>
      <c r="K16266" s="1" t="s">
        <v>18</v>
      </c>
      <c r="M16266" s="3">
        <v>44068.52014972222</v>
      </c>
    </row>
    <row r="16267">
      <c r="A16267" s="1">
        <v>16265.0</v>
      </c>
      <c r="B16267" s="1" t="s">
        <v>20915</v>
      </c>
      <c r="C16267" s="1" t="s">
        <v>27415</v>
      </c>
      <c r="D16267" s="1" t="s">
        <v>738</v>
      </c>
      <c r="E16267" s="1" t="s">
        <v>27416</v>
      </c>
      <c r="F16267" s="1" t="s">
        <v>20918</v>
      </c>
      <c r="G16267" s="1" t="s">
        <v>39</v>
      </c>
      <c r="H16267" s="1">
        <v>45.0</v>
      </c>
      <c r="I16267" s="3">
        <v>44118.416666666664</v>
      </c>
      <c r="J16267" s="1">
        <v>2.05063336112372</v>
      </c>
      <c r="K16267" s="1" t="s">
        <v>218</v>
      </c>
      <c r="M16267" s="3">
        <v>44118.446283287034</v>
      </c>
    </row>
    <row r="16268">
      <c r="A16268" s="1">
        <v>16266.0</v>
      </c>
      <c r="B16268" s="1" t="s">
        <v>877</v>
      </c>
      <c r="C16268" s="1" t="s">
        <v>27417</v>
      </c>
      <c r="D16268" s="1" t="s">
        <v>3976</v>
      </c>
      <c r="E16268" s="1" t="s">
        <v>27418</v>
      </c>
      <c r="F16268" s="1" t="s">
        <v>881</v>
      </c>
      <c r="G16268" s="1" t="s">
        <v>39</v>
      </c>
      <c r="H16268" s="1">
        <v>45.0</v>
      </c>
      <c r="I16268" s="3">
        <v>44141.75</v>
      </c>
      <c r="J16268" s="1">
        <v>2.08886943455006</v>
      </c>
      <c r="K16268" s="1" t="s">
        <v>24</v>
      </c>
      <c r="M16268" s="3">
        <v>44141.80806613426</v>
      </c>
    </row>
    <row r="16269">
      <c r="A16269" s="1">
        <v>16267.0</v>
      </c>
      <c r="B16269" s="1" t="s">
        <v>3513</v>
      </c>
      <c r="C16269" s="1" t="s">
        <v>27419</v>
      </c>
      <c r="D16269" s="1" t="s">
        <v>27420</v>
      </c>
      <c r="E16269" s="1" t="s">
        <v>27421</v>
      </c>
      <c r="F16269" s="1" t="s">
        <v>3516</v>
      </c>
      <c r="G16269" s="1" t="s">
        <v>39</v>
      </c>
      <c r="H16269" s="1">
        <v>45.0</v>
      </c>
      <c r="I16269" s="3">
        <v>43804.625</v>
      </c>
      <c r="J16269" s="1">
        <v>101.941204897857</v>
      </c>
      <c r="K16269" s="1" t="s">
        <v>166</v>
      </c>
      <c r="M16269" s="3">
        <v>43804.65130277778</v>
      </c>
    </row>
    <row r="16270">
      <c r="A16270" s="1">
        <v>16268.0</v>
      </c>
      <c r="B16270" s="1" t="s">
        <v>953</v>
      </c>
      <c r="C16270" s="1" t="s">
        <v>27422</v>
      </c>
      <c r="D16270" s="1" t="s">
        <v>121</v>
      </c>
      <c r="E16270" s="1" t="s">
        <v>1074</v>
      </c>
      <c r="F16270" s="1" t="s">
        <v>1040</v>
      </c>
      <c r="G16270" s="1" t="s">
        <v>17</v>
      </c>
      <c r="H16270" s="1">
        <v>45.0</v>
      </c>
      <c r="I16270" s="3">
        <v>44062.625</v>
      </c>
      <c r="J16270" s="1">
        <v>1.90939340374647</v>
      </c>
      <c r="K16270" s="1" t="s">
        <v>18</v>
      </c>
      <c r="M16270" s="3">
        <v>44062.653556226855</v>
      </c>
    </row>
    <row r="16271">
      <c r="A16271" s="1">
        <v>16269.0</v>
      </c>
      <c r="B16271" s="1" t="s">
        <v>2165</v>
      </c>
      <c r="C16271" s="1" t="s">
        <v>27423</v>
      </c>
      <c r="D16271" s="1" t="s">
        <v>12581</v>
      </c>
      <c r="E16271" s="1" t="s">
        <v>12582</v>
      </c>
      <c r="F16271" s="1" t="s">
        <v>2168</v>
      </c>
      <c r="G16271" s="1" t="s">
        <v>17</v>
      </c>
      <c r="H16271" s="1">
        <v>45.0</v>
      </c>
      <c r="I16271" s="3">
        <v>44244.145833333336</v>
      </c>
      <c r="J16271" s="1">
        <v>0.762877421959109</v>
      </c>
      <c r="K16271" s="1" t="s">
        <v>24</v>
      </c>
      <c r="L16271" s="1" t="s">
        <v>406</v>
      </c>
      <c r="M16271" s="3">
        <v>44244.19173038194</v>
      </c>
    </row>
    <row r="16272">
      <c r="A16272" s="1">
        <v>16270.0</v>
      </c>
      <c r="B16272" s="1" t="s">
        <v>9609</v>
      </c>
      <c r="C16272" s="1" t="s">
        <v>27424</v>
      </c>
      <c r="D16272" s="1" t="s">
        <v>2259</v>
      </c>
      <c r="E16272" s="1" t="s">
        <v>9611</v>
      </c>
      <c r="F16272" s="1" t="s">
        <v>9612</v>
      </c>
      <c r="G16272" s="1" t="s">
        <v>17</v>
      </c>
      <c r="H16272" s="1">
        <v>45.0</v>
      </c>
      <c r="I16272" s="3">
        <v>43859.791666666664</v>
      </c>
      <c r="J16272" s="1">
        <v>3.11890441177227</v>
      </c>
      <c r="K16272" s="1" t="s">
        <v>46</v>
      </c>
      <c r="M16272" s="3">
        <v>43859.69776765046</v>
      </c>
    </row>
    <row r="16273">
      <c r="A16273" s="1">
        <v>16271.0</v>
      </c>
      <c r="B16273" s="1" t="s">
        <v>2123</v>
      </c>
      <c r="C16273" s="1" t="s">
        <v>27425</v>
      </c>
      <c r="D16273" s="1" t="s">
        <v>1301</v>
      </c>
      <c r="E16273" s="1" t="s">
        <v>27426</v>
      </c>
      <c r="F16273" s="1" t="s">
        <v>2127</v>
      </c>
      <c r="G16273" s="1" t="s">
        <v>39</v>
      </c>
      <c r="H16273" s="1">
        <v>45.0</v>
      </c>
      <c r="I16273" s="3">
        <v>44238.427083333336</v>
      </c>
      <c r="J16273" s="1">
        <v>2.74843349679713</v>
      </c>
      <c r="K16273" s="1" t="s">
        <v>56</v>
      </c>
      <c r="L16273" s="1" t="s">
        <v>113</v>
      </c>
      <c r="M16273" s="3">
        <v>44238.455792361114</v>
      </c>
    </row>
    <row r="16274">
      <c r="A16274" s="1">
        <v>16272.0</v>
      </c>
      <c r="B16274" s="1" t="s">
        <v>8040</v>
      </c>
      <c r="C16274" s="1" t="s">
        <v>27427</v>
      </c>
      <c r="D16274" s="1" t="s">
        <v>8042</v>
      </c>
      <c r="E16274" s="1" t="s">
        <v>27428</v>
      </c>
      <c r="F16274" s="1" t="s">
        <v>8044</v>
      </c>
      <c r="G16274" s="1" t="s">
        <v>45</v>
      </c>
      <c r="H16274" s="1">
        <v>45.0</v>
      </c>
      <c r="I16274" s="3">
        <v>44173.422263900466</v>
      </c>
      <c r="J16274" s="1">
        <v>1.13256678432615</v>
      </c>
      <c r="K16274" s="1" t="s">
        <v>56</v>
      </c>
      <c r="L16274" s="1" t="s">
        <v>982</v>
      </c>
      <c r="M16274" s="3">
        <v>44173.43923645833</v>
      </c>
    </row>
    <row r="16275">
      <c r="A16275" s="1">
        <v>16273.0</v>
      </c>
      <c r="B16275" s="1" t="s">
        <v>1101</v>
      </c>
      <c r="C16275" s="1" t="s">
        <v>27429</v>
      </c>
      <c r="D16275" s="1" t="s">
        <v>1255</v>
      </c>
      <c r="E16275" s="1" t="s">
        <v>27430</v>
      </c>
      <c r="F16275" s="1" t="s">
        <v>1105</v>
      </c>
      <c r="G16275" s="1" t="s">
        <v>89</v>
      </c>
      <c r="H16275" s="1">
        <v>45.0</v>
      </c>
      <c r="I16275" s="3">
        <v>44164.32366417824</v>
      </c>
      <c r="J16275" s="1">
        <v>1.599268470642</v>
      </c>
      <c r="K16275" s="1" t="s">
        <v>83</v>
      </c>
      <c r="L16275" s="1" t="s">
        <v>1270</v>
      </c>
      <c r="M16275" s="3">
        <v>44164.33764826389</v>
      </c>
    </row>
    <row r="16276">
      <c r="A16276" s="1">
        <v>16274.0</v>
      </c>
      <c r="B16276" s="1" t="s">
        <v>4014</v>
      </c>
      <c r="C16276" s="1" t="s">
        <v>27431</v>
      </c>
      <c r="D16276" s="1" t="s">
        <v>326</v>
      </c>
      <c r="E16276" s="1" t="s">
        <v>4016</v>
      </c>
      <c r="F16276" s="1" t="s">
        <v>4017</v>
      </c>
      <c r="G16276" s="1" t="s">
        <v>17</v>
      </c>
      <c r="H16276" s="1">
        <v>45.0</v>
      </c>
      <c r="I16276" s="3">
        <v>43800.125</v>
      </c>
      <c r="J16276" s="1">
        <v>0.805679388872445</v>
      </c>
      <c r="K16276" s="1" t="s">
        <v>24</v>
      </c>
      <c r="M16276" s="3">
        <v>43800.21153262731</v>
      </c>
    </row>
    <row r="16277">
      <c r="A16277" s="1">
        <v>16275.0</v>
      </c>
      <c r="B16277" s="1" t="s">
        <v>1017</v>
      </c>
      <c r="C16277" s="1" t="s">
        <v>27432</v>
      </c>
      <c r="D16277" s="1" t="s">
        <v>1019</v>
      </c>
      <c r="E16277" s="1" t="s">
        <v>1020</v>
      </c>
      <c r="F16277" s="1" t="s">
        <v>1021</v>
      </c>
      <c r="G16277" s="1" t="s">
        <v>17</v>
      </c>
      <c r="H16277" s="1">
        <v>45.0</v>
      </c>
      <c r="I16277" s="3">
        <v>44211.541666666664</v>
      </c>
      <c r="J16277" s="1">
        <v>0.0766992077407267</v>
      </c>
      <c r="K16277" s="1" t="s">
        <v>24</v>
      </c>
      <c r="L16277" s="1" t="s">
        <v>1022</v>
      </c>
      <c r="M16277" s="3">
        <v>44211.6078327662</v>
      </c>
    </row>
    <row r="16278">
      <c r="A16278" s="1">
        <v>16276.0</v>
      </c>
      <c r="B16278" s="1" t="s">
        <v>239</v>
      </c>
      <c r="C16278" s="1" t="s">
        <v>27433</v>
      </c>
      <c r="D16278" s="1" t="s">
        <v>1137</v>
      </c>
      <c r="E16278" s="1" t="s">
        <v>7814</v>
      </c>
      <c r="F16278" s="1" t="s">
        <v>243</v>
      </c>
      <c r="G16278" s="1" t="s">
        <v>35</v>
      </c>
      <c r="H16278" s="1">
        <v>45.0</v>
      </c>
      <c r="I16278" s="3">
        <v>43985.291666666664</v>
      </c>
      <c r="J16278" s="1">
        <v>63.4491517825917</v>
      </c>
      <c r="K16278" s="1" t="s">
        <v>46</v>
      </c>
      <c r="M16278" s="3">
        <v>43985.33589042824</v>
      </c>
    </row>
    <row r="16279">
      <c r="A16279" s="1">
        <v>16277.0</v>
      </c>
      <c r="B16279" s="1" t="s">
        <v>991</v>
      </c>
      <c r="C16279" s="1" t="s">
        <v>27434</v>
      </c>
      <c r="D16279" s="1" t="s">
        <v>5131</v>
      </c>
      <c r="E16279" s="1" t="s">
        <v>2014</v>
      </c>
      <c r="F16279" s="1" t="s">
        <v>995</v>
      </c>
      <c r="G16279" s="1" t="s">
        <v>17</v>
      </c>
      <c r="H16279" s="1">
        <v>45.0</v>
      </c>
      <c r="I16279" s="3">
        <v>44064.270833333336</v>
      </c>
      <c r="J16279" s="1">
        <v>1.0517229769233</v>
      </c>
      <c r="K16279" s="1" t="s">
        <v>18</v>
      </c>
      <c r="M16279" s="3">
        <v>44064.31121289352</v>
      </c>
    </row>
    <row r="16280">
      <c r="A16280" s="1">
        <v>16278.0</v>
      </c>
      <c r="B16280" s="1" t="s">
        <v>10358</v>
      </c>
      <c r="C16280" s="1" t="s">
        <v>27435</v>
      </c>
      <c r="D16280" s="1" t="s">
        <v>15579</v>
      </c>
      <c r="E16280" s="1" t="s">
        <v>27436</v>
      </c>
      <c r="F16280" s="1" t="s">
        <v>10361</v>
      </c>
      <c r="G16280" s="1" t="s">
        <v>89</v>
      </c>
      <c r="H16280" s="1">
        <v>45.0</v>
      </c>
      <c r="I16280" s="3">
        <v>44128.65054688657</v>
      </c>
      <c r="J16280" s="1">
        <v>1.51424820660816</v>
      </c>
      <c r="K16280" s="1" t="s">
        <v>24</v>
      </c>
      <c r="M16280" s="3">
        <v>44128.67065388889</v>
      </c>
    </row>
    <row r="16281">
      <c r="A16281" s="1">
        <v>16279.0</v>
      </c>
      <c r="B16281" s="1" t="s">
        <v>796</v>
      </c>
      <c r="C16281" s="1" t="s">
        <v>27437</v>
      </c>
      <c r="D16281" s="1" t="s">
        <v>5131</v>
      </c>
      <c r="E16281" s="1" t="s">
        <v>27438</v>
      </c>
      <c r="F16281" s="1" t="s">
        <v>799</v>
      </c>
      <c r="G16281" s="1" t="s">
        <v>89</v>
      </c>
      <c r="H16281" s="1">
        <v>45.0</v>
      </c>
      <c r="I16281" s="3">
        <v>44056.40893331019</v>
      </c>
      <c r="J16281" s="1">
        <v>2.5670533552628</v>
      </c>
      <c r="K16281" s="1" t="s">
        <v>18</v>
      </c>
      <c r="M16281" s="3">
        <v>44056.43822539352</v>
      </c>
    </row>
    <row r="16282">
      <c r="A16282" s="1">
        <v>16280.0</v>
      </c>
      <c r="B16282" s="1" t="s">
        <v>303</v>
      </c>
      <c r="C16282" s="1" t="s">
        <v>27439</v>
      </c>
      <c r="D16282" s="1" t="s">
        <v>305</v>
      </c>
      <c r="E16282" s="1" t="s">
        <v>886</v>
      </c>
      <c r="F16282" s="1" t="s">
        <v>307</v>
      </c>
      <c r="G16282" s="1" t="s">
        <v>17</v>
      </c>
      <c r="H16282" s="1">
        <v>45.0</v>
      </c>
      <c r="I16282" s="3">
        <v>44128.229166666664</v>
      </c>
      <c r="J16282" s="1">
        <v>2.28988640250783</v>
      </c>
      <c r="K16282" s="1" t="s">
        <v>24</v>
      </c>
      <c r="M16282" s="3">
        <v>44128.261038414355</v>
      </c>
    </row>
    <row r="16283">
      <c r="A16283" s="1">
        <v>16281.0</v>
      </c>
      <c r="B16283" s="1" t="s">
        <v>572</v>
      </c>
      <c r="C16283" s="1" t="s">
        <v>27440</v>
      </c>
      <c r="D16283" s="1" t="s">
        <v>1133</v>
      </c>
      <c r="E16283" s="1" t="s">
        <v>16787</v>
      </c>
      <c r="F16283" s="1" t="s">
        <v>575</v>
      </c>
      <c r="G16283" s="1" t="s">
        <v>35</v>
      </c>
      <c r="H16283" s="1">
        <v>45.0</v>
      </c>
      <c r="I16283" s="3">
        <v>43683.166666666664</v>
      </c>
      <c r="J16283" s="1">
        <v>1.62372130969049</v>
      </c>
      <c r="K16283" s="1" t="s">
        <v>18</v>
      </c>
      <c r="M16283" s="3">
        <v>43683.18621688658</v>
      </c>
    </row>
    <row r="16284">
      <c r="A16284" s="1">
        <v>16282.0</v>
      </c>
      <c r="B16284" s="1" t="s">
        <v>303</v>
      </c>
      <c r="C16284" s="1" t="s">
        <v>27441</v>
      </c>
      <c r="D16284" s="1" t="s">
        <v>305</v>
      </c>
      <c r="E16284" s="1" t="s">
        <v>1790</v>
      </c>
      <c r="F16284" s="1" t="s">
        <v>307</v>
      </c>
      <c r="G16284" s="1" t="s">
        <v>17</v>
      </c>
      <c r="H16284" s="1">
        <v>45.0</v>
      </c>
      <c r="I16284" s="3">
        <v>44138.791666666664</v>
      </c>
      <c r="J16284" s="1">
        <v>1.99269223035137</v>
      </c>
      <c r="K16284" s="1" t="s">
        <v>24</v>
      </c>
      <c r="M16284" s="3">
        <v>44138.81887513889</v>
      </c>
    </row>
    <row r="16285">
      <c r="A16285" s="1">
        <v>16283.0</v>
      </c>
      <c r="B16285" s="1" t="s">
        <v>7365</v>
      </c>
      <c r="C16285" s="1" t="s">
        <v>27442</v>
      </c>
      <c r="D16285" s="1" t="s">
        <v>15579</v>
      </c>
      <c r="E16285" s="1" t="s">
        <v>27443</v>
      </c>
      <c r="F16285" s="1" t="s">
        <v>7369</v>
      </c>
      <c r="G16285" s="1" t="s">
        <v>39</v>
      </c>
      <c r="H16285" s="1">
        <v>45.0</v>
      </c>
      <c r="I16285" s="3">
        <v>44129.458333333336</v>
      </c>
      <c r="J16285" s="1">
        <v>2.03001725135253</v>
      </c>
      <c r="K16285" s="1" t="s">
        <v>24</v>
      </c>
      <c r="L16285" s="1" t="s">
        <v>9991</v>
      </c>
      <c r="M16285" s="3">
        <v>44129.499533773145</v>
      </c>
    </row>
    <row r="16286">
      <c r="A16286" s="1">
        <v>16284.0</v>
      </c>
      <c r="B16286" s="1" t="s">
        <v>1705</v>
      </c>
      <c r="C16286" s="1" t="s">
        <v>27444</v>
      </c>
      <c r="D16286" s="1" t="s">
        <v>1494</v>
      </c>
      <c r="E16286" s="1" t="s">
        <v>27445</v>
      </c>
      <c r="F16286" s="1" t="s">
        <v>1708</v>
      </c>
      <c r="G16286" s="1" t="s">
        <v>39</v>
      </c>
      <c r="H16286" s="1">
        <v>45.0</v>
      </c>
      <c r="I16286" s="3">
        <v>44100.270833333336</v>
      </c>
      <c r="J16286" s="1">
        <v>1.74636216128403</v>
      </c>
      <c r="K16286" s="1" t="s">
        <v>1376</v>
      </c>
      <c r="L16286" s="1" t="s">
        <v>1709</v>
      </c>
      <c r="M16286" s="3">
        <v>44100.30596631944</v>
      </c>
    </row>
    <row r="16287">
      <c r="A16287" s="1">
        <v>16285.0</v>
      </c>
      <c r="B16287" s="1" t="s">
        <v>10126</v>
      </c>
      <c r="C16287" s="1" t="s">
        <v>27446</v>
      </c>
      <c r="D16287" s="1" t="s">
        <v>103</v>
      </c>
      <c r="E16287" s="1" t="s">
        <v>27447</v>
      </c>
      <c r="F16287" s="1" t="s">
        <v>10129</v>
      </c>
      <c r="G16287" s="1" t="s">
        <v>39</v>
      </c>
      <c r="H16287" s="1">
        <v>45.0</v>
      </c>
      <c r="I16287" s="3">
        <v>44098.25</v>
      </c>
      <c r="J16287" s="1">
        <v>2.81710696572629</v>
      </c>
      <c r="K16287" s="1" t="s">
        <v>1194</v>
      </c>
      <c r="L16287" s="1" t="s">
        <v>10130</v>
      </c>
      <c r="M16287" s="3">
        <v>44098.28020803241</v>
      </c>
    </row>
    <row r="16288">
      <c r="A16288" s="1">
        <v>16286.0</v>
      </c>
      <c r="B16288" s="1" t="s">
        <v>887</v>
      </c>
      <c r="C16288" s="1" t="s">
        <v>27448</v>
      </c>
      <c r="D16288" s="1" t="s">
        <v>1446</v>
      </c>
      <c r="E16288" s="1" t="s">
        <v>27449</v>
      </c>
      <c r="F16288" s="1" t="s">
        <v>891</v>
      </c>
      <c r="G16288" s="1" t="s">
        <v>89</v>
      </c>
      <c r="H16288" s="1">
        <v>45.0</v>
      </c>
      <c r="I16288" s="3">
        <v>44059.41710189815</v>
      </c>
      <c r="J16288" s="1">
        <v>0.76120326518272</v>
      </c>
      <c r="K16288" s="1" t="s">
        <v>24</v>
      </c>
      <c r="M16288" s="3">
        <v>44059.408272106484</v>
      </c>
    </row>
    <row r="16289">
      <c r="A16289" s="1">
        <v>16287.0</v>
      </c>
      <c r="B16289" s="1" t="s">
        <v>303</v>
      </c>
      <c r="C16289" s="1" t="s">
        <v>27450</v>
      </c>
      <c r="D16289" s="1" t="s">
        <v>305</v>
      </c>
      <c r="E16289" s="1" t="s">
        <v>1295</v>
      </c>
      <c r="F16289" s="1" t="s">
        <v>307</v>
      </c>
      <c r="G16289" s="1" t="s">
        <v>17</v>
      </c>
      <c r="H16289" s="1">
        <v>45.0</v>
      </c>
      <c r="I16289" s="3">
        <v>43861.229166666664</v>
      </c>
      <c r="J16289" s="1">
        <v>1.92559031609104</v>
      </c>
      <c r="K16289" s="1" t="s">
        <v>24</v>
      </c>
      <c r="M16289" s="3">
        <v>43861.29599038194</v>
      </c>
    </row>
    <row r="16290">
      <c r="A16290" s="1">
        <v>16288.0</v>
      </c>
      <c r="B16290" s="1" t="s">
        <v>2885</v>
      </c>
      <c r="C16290" s="1" t="s">
        <v>27451</v>
      </c>
      <c r="D16290" s="1" t="s">
        <v>1250</v>
      </c>
      <c r="E16290" s="1" t="s">
        <v>27452</v>
      </c>
      <c r="F16290" s="1" t="s">
        <v>2888</v>
      </c>
      <c r="G16290" s="1" t="s">
        <v>89</v>
      </c>
      <c r="H16290" s="1">
        <v>45.0</v>
      </c>
      <c r="I16290" s="3">
        <v>43770.341569571756</v>
      </c>
      <c r="J16290" s="1">
        <v>0.0382511728824846</v>
      </c>
      <c r="K16290" s="1" t="s">
        <v>24</v>
      </c>
      <c r="M16290" s="3">
        <v>43771.26857325232</v>
      </c>
    </row>
    <row r="16291">
      <c r="A16291" s="1">
        <v>16289.0</v>
      </c>
      <c r="B16291" s="1" t="s">
        <v>239</v>
      </c>
      <c r="C16291" s="1" t="s">
        <v>27453</v>
      </c>
      <c r="D16291" s="1" t="s">
        <v>241</v>
      </c>
      <c r="E16291" s="1" t="s">
        <v>4703</v>
      </c>
      <c r="F16291" s="1" t="s">
        <v>243</v>
      </c>
      <c r="G16291" s="1" t="s">
        <v>35</v>
      </c>
      <c r="H16291" s="1">
        <v>45.0</v>
      </c>
      <c r="I16291" s="3">
        <v>44204.5</v>
      </c>
      <c r="J16291" s="1">
        <v>7.72986597421789</v>
      </c>
      <c r="K16291" s="1" t="s">
        <v>46</v>
      </c>
      <c r="L16291" s="1" t="s">
        <v>244</v>
      </c>
      <c r="M16291" s="3">
        <v>44204.604988113424</v>
      </c>
    </row>
    <row r="16292">
      <c r="A16292" s="1">
        <v>16290.0</v>
      </c>
      <c r="B16292" s="1" t="s">
        <v>7721</v>
      </c>
      <c r="C16292" s="1" t="s">
        <v>27454</v>
      </c>
      <c r="D16292" s="1" t="s">
        <v>701</v>
      </c>
      <c r="E16292" s="1" t="s">
        <v>12662</v>
      </c>
      <c r="F16292" s="1" t="s">
        <v>7724</v>
      </c>
      <c r="G16292" s="1" t="s">
        <v>17</v>
      </c>
      <c r="H16292" s="1">
        <v>45.0</v>
      </c>
      <c r="I16292" s="3">
        <v>44168.6875</v>
      </c>
      <c r="J16292" s="1">
        <v>0.675183312504812</v>
      </c>
      <c r="K16292" s="1" t="s">
        <v>24</v>
      </c>
      <c r="M16292" s="3">
        <v>44169.18619079861</v>
      </c>
    </row>
    <row r="16293">
      <c r="A16293" s="1">
        <v>16291.0</v>
      </c>
      <c r="B16293" s="1" t="s">
        <v>2448</v>
      </c>
      <c r="C16293" s="1" t="s">
        <v>27455</v>
      </c>
      <c r="D16293" s="1" t="s">
        <v>4912</v>
      </c>
      <c r="E16293" s="1" t="s">
        <v>27456</v>
      </c>
      <c r="F16293" s="1" t="s">
        <v>2452</v>
      </c>
      <c r="G16293" s="1" t="s">
        <v>39</v>
      </c>
      <c r="H16293" s="1">
        <v>45.0</v>
      </c>
      <c r="I16293" s="3">
        <v>43893.604166666664</v>
      </c>
      <c r="J16293" s="1">
        <v>0.0</v>
      </c>
      <c r="K16293" s="1" t="s">
        <v>24</v>
      </c>
      <c r="M16293" s="3">
        <v>43893.629143032405</v>
      </c>
    </row>
    <row r="16294">
      <c r="A16294" s="1">
        <v>16292.0</v>
      </c>
      <c r="B16294" s="1" t="s">
        <v>1679</v>
      </c>
      <c r="C16294" s="1" t="s">
        <v>27457</v>
      </c>
      <c r="D16294" s="1" t="s">
        <v>13123</v>
      </c>
      <c r="E16294" s="1" t="s">
        <v>27458</v>
      </c>
      <c r="F16294" s="1" t="s">
        <v>1682</v>
      </c>
      <c r="G16294" s="1" t="s">
        <v>39</v>
      </c>
      <c r="H16294" s="1">
        <v>45.0</v>
      </c>
      <c r="I16294" s="3">
        <v>43631.375</v>
      </c>
      <c r="J16294" s="1">
        <v>2.05604043345157</v>
      </c>
      <c r="K16294" s="1" t="s">
        <v>24</v>
      </c>
      <c r="M16294" s="3">
        <v>43631.44481354167</v>
      </c>
    </row>
    <row r="16295">
      <c r="A16295" s="1">
        <v>16293.0</v>
      </c>
      <c r="B16295" s="1" t="s">
        <v>501</v>
      </c>
      <c r="C16295" s="1" t="s">
        <v>27459</v>
      </c>
      <c r="D16295" s="1" t="s">
        <v>503</v>
      </c>
      <c r="E16295" s="1" t="s">
        <v>3720</v>
      </c>
      <c r="F16295" s="1" t="s">
        <v>505</v>
      </c>
      <c r="G16295" s="1" t="s">
        <v>17</v>
      </c>
      <c r="H16295" s="1">
        <v>45.0</v>
      </c>
      <c r="I16295" s="3">
        <v>43853.208333333336</v>
      </c>
      <c r="J16295" s="1">
        <v>0.66842673264414</v>
      </c>
      <c r="K16295" s="1" t="s">
        <v>18</v>
      </c>
      <c r="M16295" s="3">
        <v>43853.399351099535</v>
      </c>
    </row>
    <row r="16296">
      <c r="A16296" s="1">
        <v>16294.0</v>
      </c>
      <c r="B16296" s="1" t="s">
        <v>293</v>
      </c>
      <c r="C16296" s="1" t="s">
        <v>27460</v>
      </c>
      <c r="D16296" s="1" t="s">
        <v>1338</v>
      </c>
      <c r="E16296" s="1" t="s">
        <v>27461</v>
      </c>
      <c r="F16296" s="1" t="s">
        <v>297</v>
      </c>
      <c r="G16296" s="1" t="s">
        <v>39</v>
      </c>
      <c r="H16296" s="1">
        <v>45.0</v>
      </c>
      <c r="I16296" s="3">
        <v>44129.291666666664</v>
      </c>
      <c r="J16296" s="1">
        <v>0.531382459316695</v>
      </c>
      <c r="K16296" s="1" t="s">
        <v>62</v>
      </c>
      <c r="M16296" s="3">
        <v>44129.29477976852</v>
      </c>
    </row>
    <row r="16297">
      <c r="A16297" s="1">
        <v>16295.0</v>
      </c>
      <c r="B16297" s="1" t="s">
        <v>84</v>
      </c>
      <c r="C16297" s="1" t="s">
        <v>27462</v>
      </c>
      <c r="D16297" s="1" t="s">
        <v>86</v>
      </c>
      <c r="E16297" s="1" t="s">
        <v>1217</v>
      </c>
      <c r="F16297" s="1" t="s">
        <v>88</v>
      </c>
      <c r="G16297" s="1" t="s">
        <v>17</v>
      </c>
      <c r="H16297" s="1">
        <v>45.0</v>
      </c>
      <c r="I16297" s="3">
        <v>43836.208333333336</v>
      </c>
      <c r="J16297" s="1">
        <v>1.16792300491919</v>
      </c>
      <c r="K16297" s="1" t="s">
        <v>83</v>
      </c>
      <c r="M16297" s="3">
        <v>43836.21356318287</v>
      </c>
    </row>
    <row r="16298">
      <c r="A16298" s="1">
        <v>16296.0</v>
      </c>
      <c r="B16298" s="1" t="s">
        <v>2314</v>
      </c>
      <c r="C16298" s="1" t="s">
        <v>27463</v>
      </c>
      <c r="D16298" s="1" t="s">
        <v>653</v>
      </c>
      <c r="E16298" s="1" t="s">
        <v>8746</v>
      </c>
      <c r="F16298" s="1" t="s">
        <v>2318</v>
      </c>
      <c r="G16298" s="1" t="s">
        <v>17</v>
      </c>
      <c r="H16298" s="1">
        <v>45.0</v>
      </c>
      <c r="I16298" s="3">
        <v>44103.666666666664</v>
      </c>
      <c r="J16298" s="1">
        <v>0.655676615608323</v>
      </c>
      <c r="K16298" s="1" t="s">
        <v>18</v>
      </c>
      <c r="M16298" s="3">
        <v>44103.69705775463</v>
      </c>
    </row>
    <row r="16299">
      <c r="A16299" s="1">
        <v>16297.0</v>
      </c>
      <c r="B16299" s="1" t="s">
        <v>1075</v>
      </c>
      <c r="C16299" s="1" t="s">
        <v>27464</v>
      </c>
      <c r="D16299" s="1" t="s">
        <v>16891</v>
      </c>
      <c r="E16299" s="1" t="s">
        <v>8310</v>
      </c>
      <c r="F16299" s="1" t="s">
        <v>1079</v>
      </c>
      <c r="G16299" s="1" t="s">
        <v>17</v>
      </c>
      <c r="H16299" s="1">
        <v>45.0</v>
      </c>
      <c r="I16299" s="3">
        <v>44168.270833333336</v>
      </c>
      <c r="J16299" s="1">
        <v>1.5379505090503</v>
      </c>
      <c r="K16299" s="1" t="s">
        <v>18</v>
      </c>
      <c r="L16299" s="1" t="s">
        <v>1080</v>
      </c>
      <c r="M16299" s="3">
        <v>44168.30067304398</v>
      </c>
    </row>
    <row r="16300">
      <c r="A16300" s="1">
        <v>16298.0</v>
      </c>
      <c r="B16300" s="1" t="s">
        <v>806</v>
      </c>
      <c r="C16300" s="1" t="s">
        <v>27465</v>
      </c>
      <c r="D16300" s="1" t="s">
        <v>6810</v>
      </c>
      <c r="E16300" s="1" t="s">
        <v>3538</v>
      </c>
      <c r="F16300" s="1" t="s">
        <v>810</v>
      </c>
      <c r="G16300" s="1" t="s">
        <v>35</v>
      </c>
      <c r="H16300" s="1">
        <v>45.0</v>
      </c>
      <c r="I16300" s="3">
        <v>43572.75</v>
      </c>
      <c r="J16300" s="1">
        <v>1.10869966298175</v>
      </c>
      <c r="K16300" s="1" t="s">
        <v>24</v>
      </c>
      <c r="M16300" s="3">
        <v>43572.679825844905</v>
      </c>
    </row>
    <row r="16301">
      <c r="A16301" s="1">
        <v>16299.0</v>
      </c>
      <c r="B16301" s="1" t="s">
        <v>4064</v>
      </c>
      <c r="C16301" s="1" t="s">
        <v>27466</v>
      </c>
      <c r="D16301" s="1" t="s">
        <v>4466</v>
      </c>
      <c r="E16301" s="1" t="s">
        <v>27467</v>
      </c>
      <c r="F16301" s="1" t="s">
        <v>4068</v>
      </c>
      <c r="G16301" s="1" t="s">
        <v>89</v>
      </c>
      <c r="H16301" s="1">
        <v>45.0</v>
      </c>
      <c r="I16301" s="3">
        <v>43823.484403773145</v>
      </c>
      <c r="J16301" s="1">
        <v>1.01345863263133</v>
      </c>
      <c r="K16301" s="1" t="s">
        <v>166</v>
      </c>
      <c r="M16301" s="3">
        <v>43823.53928903935</v>
      </c>
    </row>
    <row r="16302">
      <c r="A16302" s="1">
        <v>16300.0</v>
      </c>
      <c r="B16302" s="1" t="s">
        <v>30</v>
      </c>
      <c r="C16302" s="1" t="s">
        <v>27468</v>
      </c>
      <c r="D16302" s="1" t="s">
        <v>32</v>
      </c>
      <c r="E16302" s="1" t="s">
        <v>3491</v>
      </c>
      <c r="F16302" s="1" t="s">
        <v>34</v>
      </c>
      <c r="G16302" s="1" t="s">
        <v>35</v>
      </c>
      <c r="H16302" s="1">
        <v>45.0</v>
      </c>
      <c r="I16302" s="3">
        <v>43847.416666666664</v>
      </c>
      <c r="J16302" s="1">
        <v>0.0</v>
      </c>
      <c r="K16302" s="1" t="s">
        <v>24</v>
      </c>
      <c r="M16302" s="3">
        <v>43848.330488148145</v>
      </c>
    </row>
    <row r="16303">
      <c r="A16303" s="1">
        <v>16301.0</v>
      </c>
      <c r="B16303" s="1" t="s">
        <v>303</v>
      </c>
      <c r="C16303" s="1" t="s">
        <v>27469</v>
      </c>
      <c r="D16303" s="1" t="s">
        <v>305</v>
      </c>
      <c r="E16303" s="1" t="s">
        <v>3101</v>
      </c>
      <c r="F16303" s="1" t="s">
        <v>307</v>
      </c>
      <c r="G16303" s="1" t="s">
        <v>17</v>
      </c>
      <c r="H16303" s="1">
        <v>45.0</v>
      </c>
      <c r="I16303" s="3">
        <v>44068.229166666664</v>
      </c>
      <c r="J16303" s="1">
        <v>1.64687405613768</v>
      </c>
      <c r="K16303" s="1" t="s">
        <v>24</v>
      </c>
      <c r="M16303" s="3">
        <v>44068.262197523145</v>
      </c>
    </row>
    <row r="16304">
      <c r="A16304" s="1">
        <v>16302.0</v>
      </c>
      <c r="B16304" s="1" t="s">
        <v>1282</v>
      </c>
      <c r="C16304" s="1" t="s">
        <v>27470</v>
      </c>
      <c r="D16304" s="1" t="s">
        <v>461</v>
      </c>
      <c r="E16304" s="1" t="s">
        <v>2560</v>
      </c>
      <c r="F16304" s="1" t="s">
        <v>1285</v>
      </c>
      <c r="G16304" s="1" t="s">
        <v>17</v>
      </c>
      <c r="H16304" s="1">
        <v>45.0</v>
      </c>
      <c r="I16304" s="3">
        <v>44022.5</v>
      </c>
      <c r="J16304" s="1">
        <v>0.213453966775307</v>
      </c>
      <c r="K16304" s="1" t="s">
        <v>24</v>
      </c>
      <c r="M16304" s="3">
        <v>44022.51085997685</v>
      </c>
    </row>
    <row r="16305">
      <c r="A16305" s="1">
        <v>16303.0</v>
      </c>
      <c r="B16305" s="1" t="s">
        <v>953</v>
      </c>
      <c r="C16305" s="1" t="s">
        <v>27471</v>
      </c>
      <c r="D16305" s="1" t="s">
        <v>1243</v>
      </c>
      <c r="E16305" s="1" t="s">
        <v>10035</v>
      </c>
      <c r="F16305" s="1" t="s">
        <v>1040</v>
      </c>
      <c r="G16305" s="1" t="s">
        <v>17</v>
      </c>
      <c r="H16305" s="1">
        <v>45.0</v>
      </c>
      <c r="I16305" s="3">
        <v>43776.625</v>
      </c>
      <c r="J16305" s="1">
        <v>2.6460731030433</v>
      </c>
      <c r="K16305" s="1" t="s">
        <v>18</v>
      </c>
      <c r="M16305" s="3">
        <v>43776.74260315972</v>
      </c>
    </row>
    <row r="16306">
      <c r="A16306" s="1">
        <v>16304.0</v>
      </c>
      <c r="B16306" s="1" t="s">
        <v>239</v>
      </c>
      <c r="C16306" s="1" t="s">
        <v>27472</v>
      </c>
      <c r="D16306" s="1" t="s">
        <v>1113</v>
      </c>
      <c r="E16306" s="1" t="s">
        <v>7334</v>
      </c>
      <c r="F16306" s="1" t="s">
        <v>243</v>
      </c>
      <c r="G16306" s="1" t="s">
        <v>35</v>
      </c>
      <c r="H16306" s="1">
        <v>45.0</v>
      </c>
      <c r="I16306" s="3">
        <v>44109.291666666664</v>
      </c>
      <c r="J16306" s="1">
        <v>1.89635497449038</v>
      </c>
      <c r="K16306" s="1" t="s">
        <v>46</v>
      </c>
      <c r="L16306" s="1" t="s">
        <v>244</v>
      </c>
      <c r="M16306" s="3">
        <v>44109.32042793981</v>
      </c>
    </row>
    <row r="16307">
      <c r="A16307" s="1">
        <v>16305.0</v>
      </c>
      <c r="B16307" s="1" t="s">
        <v>12</v>
      </c>
      <c r="C16307" s="1" t="s">
        <v>27473</v>
      </c>
      <c r="D16307" s="1" t="s">
        <v>49</v>
      </c>
      <c r="E16307" s="1" t="s">
        <v>50</v>
      </c>
      <c r="F16307" s="1" t="s">
        <v>16</v>
      </c>
      <c r="G16307" s="1" t="s">
        <v>35</v>
      </c>
      <c r="H16307" s="1">
        <v>45.0</v>
      </c>
      <c r="I16307" s="3">
        <v>44244.583333333336</v>
      </c>
      <c r="J16307" s="1">
        <v>1.40850339011049</v>
      </c>
      <c r="K16307" s="1" t="s">
        <v>18</v>
      </c>
      <c r="L16307" s="1" t="s">
        <v>444</v>
      </c>
      <c r="M16307" s="3">
        <v>44244.603533726855</v>
      </c>
    </row>
    <row r="16308">
      <c r="A16308" s="1">
        <v>16306.0</v>
      </c>
      <c r="B16308" s="1" t="s">
        <v>788</v>
      </c>
      <c r="C16308" s="1" t="s">
        <v>27474</v>
      </c>
      <c r="D16308" s="1" t="s">
        <v>2920</v>
      </c>
      <c r="E16308" s="1" t="s">
        <v>4202</v>
      </c>
      <c r="F16308" s="1" t="s">
        <v>791</v>
      </c>
      <c r="G16308" s="1" t="s">
        <v>17</v>
      </c>
      <c r="H16308" s="1">
        <v>45.0</v>
      </c>
      <c r="I16308" s="3">
        <v>44095.229166666664</v>
      </c>
      <c r="J16308" s="1">
        <v>4.1069010560721</v>
      </c>
      <c r="K16308" s="1" t="s">
        <v>24</v>
      </c>
      <c r="M16308" s="3">
        <v>44095.26219369213</v>
      </c>
    </row>
    <row r="16309">
      <c r="A16309" s="1">
        <v>16307.0</v>
      </c>
      <c r="B16309" s="1" t="s">
        <v>4711</v>
      </c>
      <c r="C16309" s="1" t="s">
        <v>27475</v>
      </c>
      <c r="D16309" s="1" t="s">
        <v>492</v>
      </c>
      <c r="E16309" s="1" t="s">
        <v>4713</v>
      </c>
      <c r="F16309" s="1" t="s">
        <v>4714</v>
      </c>
      <c r="G16309" s="1" t="s">
        <v>35</v>
      </c>
      <c r="H16309" s="1">
        <v>45.0</v>
      </c>
      <c r="I16309" s="3">
        <v>44105.416666666664</v>
      </c>
      <c r="J16309" s="1">
        <v>3.39836192754775</v>
      </c>
      <c r="K16309" s="1" t="s">
        <v>24</v>
      </c>
      <c r="L16309" s="1" t="s">
        <v>747</v>
      </c>
      <c r="M16309" s="3">
        <v>44105.48214465278</v>
      </c>
    </row>
    <row r="16310">
      <c r="A16310" s="1">
        <v>16308.0</v>
      </c>
      <c r="B16310" s="1" t="s">
        <v>229</v>
      </c>
      <c r="C16310" s="1" t="s">
        <v>27476</v>
      </c>
      <c r="D16310" s="1" t="s">
        <v>121</v>
      </c>
      <c r="E16310" s="1" t="s">
        <v>3177</v>
      </c>
      <c r="F16310" s="1" t="s">
        <v>232</v>
      </c>
      <c r="G16310" s="1" t="s">
        <v>35</v>
      </c>
      <c r="H16310" s="1">
        <v>45.0</v>
      </c>
      <c r="I16310" s="3">
        <v>43922.666666666664</v>
      </c>
      <c r="J16310" s="1">
        <v>1.92024926516861</v>
      </c>
      <c r="K16310" s="1" t="s">
        <v>24</v>
      </c>
      <c r="M16310" s="3">
        <v>43922.65811269676</v>
      </c>
    </row>
    <row r="16311">
      <c r="A16311" s="1">
        <v>16309.0</v>
      </c>
      <c r="B16311" s="1" t="s">
        <v>953</v>
      </c>
      <c r="C16311" s="1" t="s">
        <v>27477</v>
      </c>
      <c r="D16311" s="1" t="s">
        <v>121</v>
      </c>
      <c r="E16311" s="1" t="s">
        <v>1528</v>
      </c>
      <c r="F16311" s="1" t="s">
        <v>1040</v>
      </c>
      <c r="G16311" s="1" t="s">
        <v>17</v>
      </c>
      <c r="H16311" s="1">
        <v>45.0</v>
      </c>
      <c r="I16311" s="3">
        <v>44026.625</v>
      </c>
      <c r="J16311" s="1">
        <v>0.556946583221077</v>
      </c>
      <c r="K16311" s="1" t="s">
        <v>18</v>
      </c>
      <c r="M16311" s="3">
        <v>44026.68666224537</v>
      </c>
    </row>
    <row r="16312">
      <c r="A16312" s="1">
        <v>16310.0</v>
      </c>
      <c r="B16312" s="1" t="s">
        <v>3724</v>
      </c>
      <c r="C16312" s="1" t="s">
        <v>27478</v>
      </c>
      <c r="D16312" s="1" t="s">
        <v>985</v>
      </c>
      <c r="E16312" s="1" t="s">
        <v>13338</v>
      </c>
      <c r="F16312" s="1" t="s">
        <v>3727</v>
      </c>
      <c r="G16312" s="1" t="s">
        <v>17</v>
      </c>
      <c r="H16312" s="1">
        <v>45.0</v>
      </c>
      <c r="I16312" s="3">
        <v>44037.6875</v>
      </c>
      <c r="J16312" s="1">
        <v>0.916000389441877</v>
      </c>
      <c r="K16312" s="1" t="s">
        <v>218</v>
      </c>
      <c r="L16312" s="1" t="s">
        <v>287</v>
      </c>
      <c r="M16312" s="3">
        <v>44037.78987475694</v>
      </c>
    </row>
    <row r="16313">
      <c r="A16313" s="1">
        <v>16311.0</v>
      </c>
      <c r="B16313" s="1" t="s">
        <v>3909</v>
      </c>
      <c r="C16313" s="1" t="s">
        <v>27479</v>
      </c>
      <c r="D16313" s="1" t="s">
        <v>116</v>
      </c>
      <c r="E16313" s="1" t="s">
        <v>6623</v>
      </c>
      <c r="F16313" s="1" t="s">
        <v>3912</v>
      </c>
      <c r="G16313" s="1" t="s">
        <v>17</v>
      </c>
      <c r="H16313" s="1">
        <v>45.0</v>
      </c>
      <c r="I16313" s="3">
        <v>43919.677083333336</v>
      </c>
      <c r="J16313" s="1">
        <v>6.0340585888087</v>
      </c>
      <c r="K16313" s="1" t="s">
        <v>24</v>
      </c>
      <c r="M16313" s="3">
        <v>43919.709762569444</v>
      </c>
    </row>
    <row r="16314">
      <c r="A16314" s="1">
        <v>16312.0</v>
      </c>
      <c r="B16314" s="1" t="s">
        <v>425</v>
      </c>
      <c r="C16314" s="1" t="s">
        <v>27480</v>
      </c>
      <c r="D16314" s="1" t="s">
        <v>4372</v>
      </c>
      <c r="E16314" s="1" t="s">
        <v>27481</v>
      </c>
      <c r="F16314" s="1" t="s">
        <v>428</v>
      </c>
      <c r="G16314" s="1" t="s">
        <v>39</v>
      </c>
      <c r="H16314" s="1">
        <v>45.0</v>
      </c>
      <c r="I16314" s="3">
        <v>43891.666666666664</v>
      </c>
      <c r="J16314" s="1">
        <v>3.26238680145163</v>
      </c>
      <c r="K16314" s="1" t="s">
        <v>24</v>
      </c>
      <c r="M16314" s="3">
        <v>43891.6992525</v>
      </c>
    </row>
    <row r="16315">
      <c r="A16315" s="1">
        <v>16313.0</v>
      </c>
      <c r="B16315" s="1" t="s">
        <v>806</v>
      </c>
      <c r="C16315" s="1" t="s">
        <v>27482</v>
      </c>
      <c r="D16315" s="1" t="s">
        <v>326</v>
      </c>
      <c r="E16315" s="1" t="s">
        <v>3477</v>
      </c>
      <c r="F16315" s="1" t="s">
        <v>810</v>
      </c>
      <c r="G16315" s="1" t="s">
        <v>35</v>
      </c>
      <c r="H16315" s="1">
        <v>45.0</v>
      </c>
      <c r="I16315" s="3">
        <v>43727.708333333336</v>
      </c>
      <c r="J16315" s="1">
        <v>2.30244308644068</v>
      </c>
      <c r="K16315" s="1" t="s">
        <v>24</v>
      </c>
      <c r="M16315" s="3">
        <v>43727.67901787037</v>
      </c>
    </row>
    <row r="16316">
      <c r="A16316" s="1">
        <v>16314.0</v>
      </c>
      <c r="B16316" s="1" t="s">
        <v>4069</v>
      </c>
      <c r="C16316" s="1" t="s">
        <v>27483</v>
      </c>
      <c r="D16316" s="1" t="s">
        <v>8291</v>
      </c>
      <c r="E16316" s="1" t="s">
        <v>27484</v>
      </c>
      <c r="F16316" s="1" t="s">
        <v>4072</v>
      </c>
      <c r="G16316" s="1" t="s">
        <v>39</v>
      </c>
      <c r="H16316" s="1">
        <v>45.0</v>
      </c>
      <c r="I16316" s="3">
        <v>44122.625</v>
      </c>
      <c r="J16316" s="1">
        <v>3.36895406012883</v>
      </c>
      <c r="K16316" s="1" t="s">
        <v>24</v>
      </c>
      <c r="M16316" s="3">
        <v>44122.65496043982</v>
      </c>
    </row>
    <row r="16317">
      <c r="A16317" s="1">
        <v>16315.0</v>
      </c>
      <c r="B16317" s="1" t="s">
        <v>251</v>
      </c>
      <c r="C16317" s="1" t="s">
        <v>27485</v>
      </c>
      <c r="D16317" s="1" t="s">
        <v>1418</v>
      </c>
      <c r="E16317" s="1" t="s">
        <v>7915</v>
      </c>
      <c r="F16317" s="1" t="s">
        <v>255</v>
      </c>
      <c r="G16317" s="1" t="s">
        <v>17</v>
      </c>
      <c r="H16317" s="1">
        <v>45.0</v>
      </c>
      <c r="I16317" s="3">
        <v>43777.75</v>
      </c>
      <c r="J16317" s="1">
        <v>0.0498479449197304</v>
      </c>
      <c r="K16317" s="1" t="s">
        <v>218</v>
      </c>
      <c r="M16317" s="3">
        <v>43777.76396494213</v>
      </c>
    </row>
    <row r="16318">
      <c r="A16318" s="1">
        <v>16316.0</v>
      </c>
      <c r="B16318" s="1" t="s">
        <v>2804</v>
      </c>
      <c r="C16318" s="1" t="s">
        <v>27486</v>
      </c>
      <c r="D16318" s="1" t="s">
        <v>326</v>
      </c>
      <c r="E16318" s="1" t="s">
        <v>8470</v>
      </c>
      <c r="F16318" s="1" t="s">
        <v>2808</v>
      </c>
      <c r="G16318" s="1" t="s">
        <v>35</v>
      </c>
      <c r="H16318" s="1">
        <v>45.0</v>
      </c>
      <c r="I16318" s="3">
        <v>43893.75</v>
      </c>
      <c r="J16318" s="1">
        <v>0.0</v>
      </c>
      <c r="K16318" s="1" t="s">
        <v>24</v>
      </c>
      <c r="M16318" s="3">
        <v>43893.77874363426</v>
      </c>
    </row>
    <row r="16319">
      <c r="A16319" s="1">
        <v>16317.0</v>
      </c>
      <c r="B16319" s="1" t="s">
        <v>2885</v>
      </c>
      <c r="C16319" s="1" t="s">
        <v>27487</v>
      </c>
      <c r="D16319" s="1" t="s">
        <v>869</v>
      </c>
      <c r="E16319" s="1" t="s">
        <v>16135</v>
      </c>
      <c r="F16319" s="1" t="s">
        <v>2888</v>
      </c>
      <c r="G16319" s="1" t="s">
        <v>17</v>
      </c>
      <c r="H16319" s="1">
        <v>45.0</v>
      </c>
      <c r="I16319" s="3">
        <v>44204.25</v>
      </c>
      <c r="J16319" s="1">
        <v>3.0662700159451</v>
      </c>
      <c r="K16319" s="1" t="s">
        <v>24</v>
      </c>
      <c r="L16319" s="1" t="s">
        <v>365</v>
      </c>
      <c r="M16319" s="3">
        <v>44204.28875775463</v>
      </c>
    </row>
    <row r="16320">
      <c r="A16320" s="1">
        <v>16318.0</v>
      </c>
      <c r="B16320" s="1" t="s">
        <v>293</v>
      </c>
      <c r="C16320" s="1" t="s">
        <v>27488</v>
      </c>
      <c r="D16320" s="1" t="s">
        <v>588</v>
      </c>
      <c r="E16320" s="1" t="s">
        <v>10519</v>
      </c>
      <c r="F16320" s="1" t="s">
        <v>297</v>
      </c>
      <c r="G16320" s="1" t="s">
        <v>17</v>
      </c>
      <c r="H16320" s="1">
        <v>45.0</v>
      </c>
      <c r="I16320" s="3">
        <v>43802.791666666664</v>
      </c>
      <c r="J16320" s="1">
        <v>0.352224185028771</v>
      </c>
      <c r="K16320" s="1" t="s">
        <v>62</v>
      </c>
      <c r="M16320" s="3">
        <v>43802.775952916665</v>
      </c>
    </row>
    <row r="16321">
      <c r="A16321" s="1">
        <v>16319.0</v>
      </c>
      <c r="B16321" s="1" t="s">
        <v>4036</v>
      </c>
      <c r="C16321" s="1" t="s">
        <v>27489</v>
      </c>
      <c r="D16321" s="1" t="s">
        <v>80</v>
      </c>
      <c r="E16321" s="1" t="s">
        <v>4038</v>
      </c>
      <c r="F16321" s="1" t="s">
        <v>4039</v>
      </c>
      <c r="G16321" s="1" t="s">
        <v>17</v>
      </c>
      <c r="H16321" s="1">
        <v>45.0</v>
      </c>
      <c r="I16321" s="3">
        <v>43790.416666666664</v>
      </c>
      <c r="J16321" s="1">
        <v>3.09049212709145</v>
      </c>
      <c r="K16321" s="1" t="s">
        <v>24</v>
      </c>
      <c r="M16321" s="3">
        <v>43790.44373189815</v>
      </c>
    </row>
    <row r="16322">
      <c r="A16322" s="1">
        <v>16320.0</v>
      </c>
      <c r="B16322" s="1" t="s">
        <v>425</v>
      </c>
      <c r="C16322" s="1" t="s">
        <v>27490</v>
      </c>
      <c r="D16322" s="1" t="s">
        <v>326</v>
      </c>
      <c r="E16322" s="1" t="s">
        <v>1685</v>
      </c>
      <c r="F16322" s="1" t="s">
        <v>428</v>
      </c>
      <c r="G16322" s="1" t="s">
        <v>17</v>
      </c>
      <c r="H16322" s="1">
        <v>45.0</v>
      </c>
      <c r="I16322" s="3">
        <v>43922.270833333336</v>
      </c>
      <c r="J16322" s="1">
        <v>2.61629483982644</v>
      </c>
      <c r="K16322" s="1" t="s">
        <v>24</v>
      </c>
      <c r="M16322" s="3">
        <v>43922.27200751157</v>
      </c>
    </row>
    <row r="16323">
      <c r="A16323" s="1">
        <v>16321.0</v>
      </c>
      <c r="B16323" s="1" t="s">
        <v>1289</v>
      </c>
      <c r="C16323" s="1" t="s">
        <v>27491</v>
      </c>
      <c r="D16323" s="1" t="s">
        <v>32</v>
      </c>
      <c r="E16323" s="1" t="s">
        <v>27492</v>
      </c>
      <c r="F16323" s="1" t="s">
        <v>1293</v>
      </c>
      <c r="G16323" s="1" t="s">
        <v>39</v>
      </c>
      <c r="H16323" s="1">
        <v>45.0</v>
      </c>
      <c r="I16323" s="3">
        <v>43990.541666666664</v>
      </c>
      <c r="J16323" s="1">
        <v>1.67110814168938</v>
      </c>
      <c r="K16323" s="1" t="s">
        <v>24</v>
      </c>
      <c r="M16323" s="3">
        <v>43990.56267400463</v>
      </c>
    </row>
    <row r="16324">
      <c r="A16324" s="1">
        <v>16322.0</v>
      </c>
      <c r="B16324" s="1" t="s">
        <v>582</v>
      </c>
      <c r="C16324" s="1" t="s">
        <v>27493</v>
      </c>
      <c r="D16324" s="1" t="s">
        <v>4772</v>
      </c>
      <c r="E16324" s="1" t="s">
        <v>4416</v>
      </c>
      <c r="F16324" s="1" t="s">
        <v>586</v>
      </c>
      <c r="G16324" s="1" t="s">
        <v>17</v>
      </c>
      <c r="H16324" s="1">
        <v>45.0</v>
      </c>
      <c r="I16324" s="3">
        <v>44110.25</v>
      </c>
      <c r="J16324" s="1">
        <v>0.877629533902462</v>
      </c>
      <c r="K16324" s="1" t="s">
        <v>166</v>
      </c>
      <c r="L16324" s="1" t="s">
        <v>167</v>
      </c>
      <c r="M16324" s="3">
        <v>44110.28487679398</v>
      </c>
    </row>
    <row r="16325">
      <c r="A16325" s="1">
        <v>16323.0</v>
      </c>
      <c r="B16325" s="1" t="s">
        <v>824</v>
      </c>
      <c r="C16325" s="1" t="s">
        <v>27494</v>
      </c>
      <c r="D16325" s="1" t="s">
        <v>2173</v>
      </c>
      <c r="E16325" s="1" t="s">
        <v>8281</v>
      </c>
      <c r="F16325" s="1" t="s">
        <v>827</v>
      </c>
      <c r="G16325" s="1" t="s">
        <v>17</v>
      </c>
      <c r="H16325" s="1">
        <v>45.0</v>
      </c>
      <c r="I16325" s="3">
        <v>43808.291666666664</v>
      </c>
      <c r="J16325" s="1">
        <v>1.38247015640639</v>
      </c>
      <c r="K16325" s="1" t="s">
        <v>18</v>
      </c>
      <c r="M16325" s="3">
        <v>43808.34258244213</v>
      </c>
    </row>
    <row r="16326">
      <c r="A16326" s="1">
        <v>16324.0</v>
      </c>
      <c r="B16326" s="1" t="s">
        <v>4326</v>
      </c>
      <c r="C16326" s="1" t="s">
        <v>27495</v>
      </c>
      <c r="D16326" s="1" t="s">
        <v>99</v>
      </c>
      <c r="E16326" s="1" t="s">
        <v>4328</v>
      </c>
      <c r="F16326" s="1" t="s">
        <v>4329</v>
      </c>
      <c r="G16326" s="1" t="s">
        <v>35</v>
      </c>
      <c r="H16326" s="1">
        <v>45.0</v>
      </c>
      <c r="I16326" s="3">
        <v>44140.458333333336</v>
      </c>
      <c r="J16326" s="1">
        <v>7.04025140256441E-4</v>
      </c>
      <c r="K16326" s="1" t="s">
        <v>24</v>
      </c>
      <c r="M16326" s="3">
        <v>44140.33586520833</v>
      </c>
    </row>
    <row r="16327">
      <c r="A16327" s="1">
        <v>16325.0</v>
      </c>
      <c r="B16327" s="1" t="s">
        <v>23103</v>
      </c>
      <c r="C16327" s="1" t="s">
        <v>27496</v>
      </c>
      <c r="D16327" s="1" t="s">
        <v>347</v>
      </c>
      <c r="E16327" s="1" t="s">
        <v>27497</v>
      </c>
      <c r="F16327" s="1" t="s">
        <v>23106</v>
      </c>
      <c r="G16327" s="1" t="s">
        <v>39</v>
      </c>
      <c r="H16327" s="1">
        <v>45.0</v>
      </c>
      <c r="I16327" s="3">
        <v>43832.333333333336</v>
      </c>
      <c r="J16327" s="1">
        <v>1.28278385528981</v>
      </c>
      <c r="K16327" s="1" t="s">
        <v>24</v>
      </c>
      <c r="M16327" s="3">
        <v>43832.376551678244</v>
      </c>
    </row>
    <row r="16328">
      <c r="A16328" s="1">
        <v>16326.0</v>
      </c>
      <c r="B16328" s="1" t="s">
        <v>303</v>
      </c>
      <c r="C16328" s="1" t="s">
        <v>27498</v>
      </c>
      <c r="D16328" s="1" t="s">
        <v>305</v>
      </c>
      <c r="E16328" s="1" t="s">
        <v>2876</v>
      </c>
      <c r="F16328" s="1" t="s">
        <v>307</v>
      </c>
      <c r="G16328" s="1" t="s">
        <v>17</v>
      </c>
      <c r="H16328" s="1">
        <v>45.0</v>
      </c>
      <c r="I16328" s="3">
        <v>44073.625</v>
      </c>
      <c r="J16328" s="1">
        <v>3.69131120255255</v>
      </c>
      <c r="K16328" s="1" t="s">
        <v>24</v>
      </c>
      <c r="M16328" s="3">
        <v>44073.658922152776</v>
      </c>
    </row>
    <row r="16329">
      <c r="A16329" s="1">
        <v>16327.0</v>
      </c>
      <c r="B16329" s="1" t="s">
        <v>2426</v>
      </c>
      <c r="C16329" s="1" t="s">
        <v>27499</v>
      </c>
      <c r="D16329" s="1" t="s">
        <v>487</v>
      </c>
      <c r="E16329" s="1" t="s">
        <v>27500</v>
      </c>
      <c r="F16329" s="1" t="s">
        <v>2429</v>
      </c>
      <c r="G16329" s="1" t="s">
        <v>39</v>
      </c>
      <c r="H16329" s="1">
        <v>45.0</v>
      </c>
      <c r="I16329" s="3">
        <v>44096.635416666664</v>
      </c>
      <c r="J16329" s="1">
        <v>2.66199094926256</v>
      </c>
      <c r="K16329" s="1" t="s">
        <v>1376</v>
      </c>
      <c r="M16329" s="3">
        <v>44096.66754427084</v>
      </c>
    </row>
    <row r="16330">
      <c r="A16330" s="1">
        <v>16328.0</v>
      </c>
      <c r="B16330" s="1" t="s">
        <v>2395</v>
      </c>
      <c r="C16330" s="1" t="s">
        <v>27501</v>
      </c>
      <c r="D16330" s="1" t="s">
        <v>2397</v>
      </c>
      <c r="E16330" s="1" t="s">
        <v>4516</v>
      </c>
      <c r="F16330" s="1" t="s">
        <v>2399</v>
      </c>
      <c r="G16330" s="1" t="s">
        <v>17</v>
      </c>
      <c r="H16330" s="1">
        <v>45.0</v>
      </c>
      <c r="I16330" s="3">
        <v>43811.6875</v>
      </c>
      <c r="J16330" s="1">
        <v>1.01684954638539</v>
      </c>
      <c r="K16330" s="1" t="s">
        <v>166</v>
      </c>
      <c r="M16330" s="3">
        <v>43811.681031388885</v>
      </c>
    </row>
    <row r="16331">
      <c r="A16331" s="1">
        <v>16329.0</v>
      </c>
      <c r="B16331" s="1" t="s">
        <v>2944</v>
      </c>
      <c r="C16331" s="1" t="s">
        <v>27502</v>
      </c>
      <c r="D16331" s="1" t="s">
        <v>818</v>
      </c>
      <c r="E16331" s="1" t="s">
        <v>27503</v>
      </c>
      <c r="F16331" s="1" t="s">
        <v>2947</v>
      </c>
      <c r="G16331" s="1" t="s">
        <v>39</v>
      </c>
      <c r="H16331" s="1">
        <v>45.0</v>
      </c>
      <c r="I16331" s="3">
        <v>44110.6875</v>
      </c>
      <c r="J16331" s="1">
        <v>1.30358267449078</v>
      </c>
      <c r="K16331" s="1" t="s">
        <v>18</v>
      </c>
      <c r="L16331" s="1" t="s">
        <v>1047</v>
      </c>
      <c r="M16331" s="3">
        <v>44110.719404791664</v>
      </c>
    </row>
    <row r="16332">
      <c r="A16332" s="1">
        <v>16330.0</v>
      </c>
      <c r="B16332" s="1" t="s">
        <v>303</v>
      </c>
      <c r="C16332" s="1" t="s">
        <v>27504</v>
      </c>
      <c r="D16332" s="1" t="s">
        <v>305</v>
      </c>
      <c r="E16332" s="1" t="s">
        <v>3101</v>
      </c>
      <c r="F16332" s="1" t="s">
        <v>307</v>
      </c>
      <c r="G16332" s="1" t="s">
        <v>17</v>
      </c>
      <c r="H16332" s="1">
        <v>45.0</v>
      </c>
      <c r="I16332" s="3">
        <v>44051.229166666664</v>
      </c>
      <c r="J16332" s="1">
        <v>1.49568190144813</v>
      </c>
      <c r="K16332" s="1" t="s">
        <v>24</v>
      </c>
      <c r="M16332" s="3">
        <v>44051.26656193287</v>
      </c>
    </row>
    <row r="16333">
      <c r="A16333" s="1">
        <v>16331.0</v>
      </c>
      <c r="B16333" s="1" t="s">
        <v>150</v>
      </c>
      <c r="C16333" s="1" t="s">
        <v>27505</v>
      </c>
      <c r="D16333" s="1" t="s">
        <v>588</v>
      </c>
      <c r="E16333" s="1" t="s">
        <v>11492</v>
      </c>
      <c r="F16333" s="1" t="s">
        <v>153</v>
      </c>
      <c r="G16333" s="1" t="s">
        <v>17</v>
      </c>
      <c r="H16333" s="1">
        <v>45.0</v>
      </c>
      <c r="I16333" s="3">
        <v>43880.291666666664</v>
      </c>
      <c r="J16333" s="1">
        <v>5.36808466283095</v>
      </c>
      <c r="K16333" s="1" t="s">
        <v>62</v>
      </c>
      <c r="M16333" s="3">
        <v>43880.32732418981</v>
      </c>
    </row>
    <row r="16334">
      <c r="A16334" s="1">
        <v>16332.0</v>
      </c>
      <c r="B16334" s="1" t="s">
        <v>2555</v>
      </c>
      <c r="C16334" s="1" t="s">
        <v>27506</v>
      </c>
      <c r="D16334" s="1" t="s">
        <v>1255</v>
      </c>
      <c r="E16334" s="1" t="s">
        <v>18812</v>
      </c>
      <c r="F16334" s="1" t="s">
        <v>2558</v>
      </c>
      <c r="G16334" s="1" t="s">
        <v>17</v>
      </c>
      <c r="H16334" s="1">
        <v>45.0</v>
      </c>
      <c r="I16334" s="3">
        <v>43856.791666666664</v>
      </c>
      <c r="J16334" s="1">
        <v>1.98186611266911</v>
      </c>
      <c r="K16334" s="1" t="s">
        <v>83</v>
      </c>
      <c r="M16334" s="3">
        <v>43856.67684842592</v>
      </c>
    </row>
    <row r="16335">
      <c r="A16335" s="1">
        <v>16333.0</v>
      </c>
      <c r="B16335" s="1" t="s">
        <v>2171</v>
      </c>
      <c r="C16335" s="1" t="s">
        <v>27507</v>
      </c>
      <c r="D16335" s="1" t="s">
        <v>2173</v>
      </c>
      <c r="E16335" s="1" t="s">
        <v>2634</v>
      </c>
      <c r="F16335" s="1" t="s">
        <v>2175</v>
      </c>
      <c r="G16335" s="1" t="s">
        <v>17</v>
      </c>
      <c r="H16335" s="1">
        <v>45.0</v>
      </c>
      <c r="I16335" s="3">
        <v>43878.416666666664</v>
      </c>
      <c r="J16335" s="1">
        <v>0.80542280592723</v>
      </c>
      <c r="K16335" s="1" t="s">
        <v>18</v>
      </c>
      <c r="M16335" s="3">
        <v>43878.61352748843</v>
      </c>
    </row>
    <row r="16336">
      <c r="A16336" s="1">
        <v>16334.0</v>
      </c>
      <c r="B16336" s="1" t="s">
        <v>620</v>
      </c>
      <c r="C16336" s="1" t="s">
        <v>27508</v>
      </c>
      <c r="D16336" s="1" t="s">
        <v>121</v>
      </c>
      <c r="E16336" s="1" t="s">
        <v>27509</v>
      </c>
      <c r="F16336" s="1" t="s">
        <v>623</v>
      </c>
      <c r="G16336" s="1" t="s">
        <v>39</v>
      </c>
      <c r="H16336" s="1">
        <v>45.0</v>
      </c>
      <c r="I16336" s="3">
        <v>43839.75</v>
      </c>
      <c r="J16336" s="1">
        <v>1.04805751823399</v>
      </c>
      <c r="K16336" s="1" t="s">
        <v>18</v>
      </c>
      <c r="M16336" s="3">
        <v>43839.79014341435</v>
      </c>
    </row>
    <row r="16337">
      <c r="A16337" s="1">
        <v>16335.0</v>
      </c>
      <c r="B16337" s="1" t="s">
        <v>3463</v>
      </c>
      <c r="C16337" s="1" t="s">
        <v>27510</v>
      </c>
      <c r="D16337" s="1" t="s">
        <v>3465</v>
      </c>
      <c r="E16337" s="1" t="s">
        <v>27511</v>
      </c>
      <c r="F16337" s="1" t="s">
        <v>3467</v>
      </c>
      <c r="G16337" s="1" t="s">
        <v>17</v>
      </c>
      <c r="H16337" s="1">
        <v>45.0</v>
      </c>
      <c r="I16337" s="3">
        <v>43712.708333333336</v>
      </c>
      <c r="J16337" s="1">
        <v>2.67829250741684</v>
      </c>
      <c r="K16337" s="1" t="s">
        <v>166</v>
      </c>
      <c r="M16337" s="3">
        <v>43712.74736880787</v>
      </c>
    </row>
    <row r="16338">
      <c r="A16338" s="1">
        <v>16336.0</v>
      </c>
      <c r="B16338" s="1" t="s">
        <v>366</v>
      </c>
      <c r="C16338" s="1" t="s">
        <v>27512</v>
      </c>
      <c r="D16338" s="1" t="s">
        <v>15160</v>
      </c>
      <c r="E16338" s="1" t="s">
        <v>27513</v>
      </c>
      <c r="F16338" s="1" t="s">
        <v>370</v>
      </c>
      <c r="G16338" s="1" t="s">
        <v>39</v>
      </c>
      <c r="H16338" s="1">
        <v>45.0</v>
      </c>
      <c r="I16338" s="3">
        <v>44216.229166666664</v>
      </c>
      <c r="J16338" s="1">
        <v>4.59053524981176</v>
      </c>
      <c r="K16338" s="1" t="s">
        <v>166</v>
      </c>
      <c r="M16338" s="3">
        <v>44216.27155712963</v>
      </c>
    </row>
    <row r="16339">
      <c r="A16339" s="1">
        <v>16337.0</v>
      </c>
      <c r="B16339" s="1" t="s">
        <v>1090</v>
      </c>
      <c r="C16339" s="1" t="s">
        <v>27514</v>
      </c>
      <c r="D16339" s="1" t="s">
        <v>1092</v>
      </c>
      <c r="E16339" s="1" t="s">
        <v>1093</v>
      </c>
      <c r="F16339" s="1" t="s">
        <v>1094</v>
      </c>
      <c r="G16339" s="1" t="s">
        <v>17</v>
      </c>
      <c r="H16339" s="1">
        <v>45.0</v>
      </c>
      <c r="I16339" s="3">
        <v>44087.708333333336</v>
      </c>
      <c r="J16339" s="1">
        <v>1.12500444623273</v>
      </c>
      <c r="K16339" s="1" t="s">
        <v>166</v>
      </c>
      <c r="L16339" s="1" t="s">
        <v>167</v>
      </c>
      <c r="M16339" s="3">
        <v>44087.73927695602</v>
      </c>
    </row>
    <row r="16340">
      <c r="A16340" s="1">
        <v>16338.0</v>
      </c>
      <c r="B16340" s="1" t="s">
        <v>5529</v>
      </c>
      <c r="C16340" s="1" t="s">
        <v>27515</v>
      </c>
      <c r="D16340" s="1" t="s">
        <v>1446</v>
      </c>
      <c r="E16340" s="1" t="s">
        <v>27516</v>
      </c>
      <c r="F16340" s="1" t="s">
        <v>5532</v>
      </c>
      <c r="G16340" s="1" t="s">
        <v>89</v>
      </c>
      <c r="H16340" s="1">
        <v>45.0</v>
      </c>
      <c r="I16340" s="3">
        <v>43988.729166666664</v>
      </c>
      <c r="J16340" s="1">
        <v>0.670000031821491</v>
      </c>
      <c r="K16340" s="1" t="s">
        <v>218</v>
      </c>
      <c r="M16340" s="3">
        <v>43988.75552701389</v>
      </c>
    </row>
    <row r="16341">
      <c r="A16341" s="1">
        <v>16339.0</v>
      </c>
      <c r="B16341" s="1" t="s">
        <v>5796</v>
      </c>
      <c r="C16341" s="1" t="s">
        <v>27517</v>
      </c>
      <c r="D16341" s="1" t="s">
        <v>1179</v>
      </c>
      <c r="E16341" s="1" t="s">
        <v>17722</v>
      </c>
      <c r="F16341" s="1" t="s">
        <v>5799</v>
      </c>
      <c r="G16341" s="1" t="s">
        <v>17</v>
      </c>
      <c r="H16341" s="1">
        <v>45.0</v>
      </c>
      <c r="I16341" s="3">
        <v>43837.666666666664</v>
      </c>
      <c r="J16341" s="1">
        <v>1.23386564422115</v>
      </c>
      <c r="K16341" s="1" t="s">
        <v>18</v>
      </c>
      <c r="M16341" s="3">
        <v>43837.68761969907</v>
      </c>
    </row>
    <row r="16342">
      <c r="A16342" s="1">
        <v>16340.0</v>
      </c>
      <c r="B16342" s="1" t="s">
        <v>2973</v>
      </c>
      <c r="C16342" s="1" t="s">
        <v>27518</v>
      </c>
      <c r="D16342" s="1" t="s">
        <v>560</v>
      </c>
      <c r="E16342" s="1" t="s">
        <v>15013</v>
      </c>
      <c r="F16342" s="1" t="s">
        <v>2976</v>
      </c>
      <c r="G16342" s="1" t="s">
        <v>17</v>
      </c>
      <c r="H16342" s="1">
        <v>45.0</v>
      </c>
      <c r="I16342" s="3">
        <v>43805.416666666664</v>
      </c>
      <c r="J16342" s="1">
        <v>1.64696262740177</v>
      </c>
      <c r="K16342" s="1" t="s">
        <v>166</v>
      </c>
      <c r="M16342" s="3">
        <v>43805.459642361115</v>
      </c>
    </row>
    <row r="16343">
      <c r="A16343" s="1">
        <v>16341.0</v>
      </c>
      <c r="B16343" s="1" t="s">
        <v>896</v>
      </c>
      <c r="C16343" s="1" t="s">
        <v>27519</v>
      </c>
      <c r="D16343" s="1" t="s">
        <v>898</v>
      </c>
      <c r="E16343" s="1" t="s">
        <v>25748</v>
      </c>
      <c r="F16343" s="1" t="s">
        <v>900</v>
      </c>
      <c r="G16343" s="1" t="s">
        <v>17</v>
      </c>
      <c r="H16343" s="1">
        <v>45.0</v>
      </c>
      <c r="I16343" s="3">
        <v>44085.625</v>
      </c>
      <c r="J16343" s="1">
        <v>2.39004437236398</v>
      </c>
      <c r="K16343" s="1" t="s">
        <v>24</v>
      </c>
      <c r="L16343" s="1" t="s">
        <v>741</v>
      </c>
      <c r="M16343" s="3">
        <v>44085.66291355324</v>
      </c>
    </row>
    <row r="16344">
      <c r="A16344" s="1">
        <v>16342.0</v>
      </c>
      <c r="B16344" s="1" t="s">
        <v>806</v>
      </c>
      <c r="C16344" s="1" t="s">
        <v>27520</v>
      </c>
      <c r="D16344" s="1" t="s">
        <v>3811</v>
      </c>
      <c r="E16344" s="1" t="s">
        <v>20008</v>
      </c>
      <c r="F16344" s="1" t="s">
        <v>810</v>
      </c>
      <c r="G16344" s="1" t="s">
        <v>35</v>
      </c>
      <c r="H16344" s="1">
        <v>45.0</v>
      </c>
      <c r="I16344" s="3">
        <v>43549.625</v>
      </c>
      <c r="J16344" s="1">
        <v>1.61316302587271</v>
      </c>
      <c r="K16344" s="1" t="s">
        <v>24</v>
      </c>
      <c r="M16344" s="3">
        <v>43549.716519884256</v>
      </c>
    </row>
    <row r="16345">
      <c r="A16345" s="1">
        <v>16343.0</v>
      </c>
      <c r="B16345" s="1" t="s">
        <v>6874</v>
      </c>
      <c r="C16345" s="1" t="s">
        <v>27521</v>
      </c>
      <c r="D16345" s="1" t="s">
        <v>998</v>
      </c>
      <c r="E16345" s="1" t="s">
        <v>6876</v>
      </c>
      <c r="F16345" s="1" t="s">
        <v>6877</v>
      </c>
      <c r="G16345" s="1" t="s">
        <v>17</v>
      </c>
      <c r="H16345" s="1">
        <v>45.0</v>
      </c>
      <c r="I16345" s="3">
        <v>43806.791666666664</v>
      </c>
      <c r="J16345" s="1">
        <v>2.02787355533591</v>
      </c>
      <c r="K16345" s="1" t="s">
        <v>24</v>
      </c>
      <c r="M16345" s="3">
        <v>43806.828424467596</v>
      </c>
    </row>
    <row r="16346">
      <c r="A16346" s="1">
        <v>16344.0</v>
      </c>
      <c r="B16346" s="1" t="s">
        <v>455</v>
      </c>
      <c r="C16346" s="1" t="s">
        <v>27522</v>
      </c>
      <c r="D16346" s="1" t="s">
        <v>310</v>
      </c>
      <c r="E16346" s="1" t="s">
        <v>2435</v>
      </c>
      <c r="F16346" s="1" t="s">
        <v>458</v>
      </c>
      <c r="G16346" s="1" t="s">
        <v>17</v>
      </c>
      <c r="H16346" s="1">
        <v>45.0</v>
      </c>
      <c r="I16346" s="3">
        <v>44243.625</v>
      </c>
      <c r="J16346" s="1">
        <v>1.38418715583032</v>
      </c>
      <c r="K16346" s="1" t="s">
        <v>24</v>
      </c>
      <c r="L16346" s="1" t="s">
        <v>406</v>
      </c>
      <c r="M16346" s="3">
        <v>44243.6854984375</v>
      </c>
    </row>
    <row r="16347">
      <c r="A16347" s="1">
        <v>16345.0</v>
      </c>
      <c r="B16347" s="1" t="s">
        <v>4213</v>
      </c>
      <c r="C16347" s="1" t="s">
        <v>27523</v>
      </c>
      <c r="D16347" s="1" t="s">
        <v>9773</v>
      </c>
      <c r="E16347" s="1" t="s">
        <v>27524</v>
      </c>
      <c r="F16347" s="1" t="s">
        <v>4216</v>
      </c>
      <c r="G16347" s="1" t="s">
        <v>39</v>
      </c>
      <c r="H16347" s="1">
        <v>45.0</v>
      </c>
      <c r="I16347" s="3">
        <v>43848.541666666664</v>
      </c>
      <c r="J16347" s="1">
        <v>2.5334265756693</v>
      </c>
      <c r="K16347" s="1" t="s">
        <v>24</v>
      </c>
      <c r="M16347" s="3">
        <v>43848.57120518519</v>
      </c>
    </row>
    <row r="16348">
      <c r="A16348" s="1">
        <v>16346.0</v>
      </c>
      <c r="B16348" s="1" t="s">
        <v>124</v>
      </c>
      <c r="C16348" s="1" t="s">
        <v>27525</v>
      </c>
      <c r="D16348" s="1" t="s">
        <v>126</v>
      </c>
      <c r="E16348" s="1" t="s">
        <v>127</v>
      </c>
      <c r="F16348" s="1" t="s">
        <v>128</v>
      </c>
      <c r="G16348" s="1" t="s">
        <v>35</v>
      </c>
      <c r="H16348" s="1">
        <v>45.0</v>
      </c>
      <c r="I16348" s="3">
        <v>44174.4375</v>
      </c>
      <c r="J16348" s="1">
        <v>2.59997675992268</v>
      </c>
      <c r="K16348" s="1" t="s">
        <v>62</v>
      </c>
      <c r="L16348" s="1" t="s">
        <v>129</v>
      </c>
      <c r="M16348" s="3">
        <v>44174.60820347222</v>
      </c>
    </row>
    <row r="16349">
      <c r="A16349" s="1">
        <v>16347.0</v>
      </c>
      <c r="B16349" s="1" t="s">
        <v>901</v>
      </c>
      <c r="C16349" s="1" t="s">
        <v>27526</v>
      </c>
      <c r="D16349" s="1" t="s">
        <v>148</v>
      </c>
      <c r="E16349" s="1" t="s">
        <v>8225</v>
      </c>
      <c r="F16349" s="1" t="s">
        <v>904</v>
      </c>
      <c r="G16349" s="1" t="s">
        <v>35</v>
      </c>
      <c r="H16349" s="1">
        <v>45.0</v>
      </c>
      <c r="I16349" s="3">
        <v>43622.416666666664</v>
      </c>
      <c r="J16349" s="1">
        <v>3.58951251406085</v>
      </c>
      <c r="K16349" s="1" t="s">
        <v>24</v>
      </c>
      <c r="M16349" s="3">
        <v>43622.458380034725</v>
      </c>
    </row>
    <row r="16350">
      <c r="A16350" s="1">
        <v>16348.0</v>
      </c>
      <c r="B16350" s="1" t="s">
        <v>1315</v>
      </c>
      <c r="C16350" s="1" t="s">
        <v>27527</v>
      </c>
      <c r="D16350" s="1" t="s">
        <v>411</v>
      </c>
      <c r="E16350" s="1" t="s">
        <v>2697</v>
      </c>
      <c r="F16350" s="1" t="s">
        <v>1319</v>
      </c>
      <c r="G16350" s="1" t="s">
        <v>17</v>
      </c>
      <c r="H16350" s="1">
        <v>45.0</v>
      </c>
      <c r="I16350" s="3">
        <v>44098.520833333336</v>
      </c>
      <c r="J16350" s="1">
        <v>0.0</v>
      </c>
      <c r="K16350" s="1" t="s">
        <v>18</v>
      </c>
      <c r="M16350" s="3">
        <v>44098.54630533565</v>
      </c>
    </row>
    <row r="16351">
      <c r="A16351" s="1">
        <v>16349.0</v>
      </c>
      <c r="B16351" s="1" t="s">
        <v>957</v>
      </c>
      <c r="C16351" s="1" t="s">
        <v>27528</v>
      </c>
      <c r="D16351" s="1" t="s">
        <v>10022</v>
      </c>
      <c r="E16351" s="1" t="s">
        <v>7389</v>
      </c>
      <c r="F16351" s="1" t="s">
        <v>961</v>
      </c>
      <c r="G16351" s="1" t="s">
        <v>17</v>
      </c>
      <c r="H16351" s="1">
        <v>45.0</v>
      </c>
      <c r="I16351" s="3">
        <v>43934.645833333336</v>
      </c>
      <c r="J16351" s="1">
        <v>6.17848475708864</v>
      </c>
      <c r="K16351" s="1" t="s">
        <v>24</v>
      </c>
      <c r="M16351" s="3">
        <v>43934.67805252315</v>
      </c>
    </row>
    <row r="16352">
      <c r="A16352" s="1">
        <v>16350.0</v>
      </c>
      <c r="B16352" s="1" t="s">
        <v>1090</v>
      </c>
      <c r="C16352" s="1" t="s">
        <v>27529</v>
      </c>
      <c r="D16352" s="1" t="s">
        <v>1558</v>
      </c>
      <c r="E16352" s="1" t="s">
        <v>5937</v>
      </c>
      <c r="F16352" s="1" t="s">
        <v>1094</v>
      </c>
      <c r="G16352" s="1" t="s">
        <v>17</v>
      </c>
      <c r="H16352" s="1">
        <v>45.0</v>
      </c>
      <c r="I16352" s="3">
        <v>44223.25</v>
      </c>
      <c r="J16352" s="1">
        <v>2.49629072139701</v>
      </c>
      <c r="K16352" s="1" t="s">
        <v>166</v>
      </c>
      <c r="L16352" s="1" t="s">
        <v>167</v>
      </c>
      <c r="M16352" s="3">
        <v>44223.358453125</v>
      </c>
    </row>
    <row r="16353">
      <c r="A16353" s="1">
        <v>16351.0</v>
      </c>
      <c r="B16353" s="1" t="s">
        <v>293</v>
      </c>
      <c r="C16353" s="1" t="s">
        <v>27530</v>
      </c>
      <c r="D16353" s="1" t="s">
        <v>1186</v>
      </c>
      <c r="E16353" s="1" t="s">
        <v>6729</v>
      </c>
      <c r="F16353" s="1" t="s">
        <v>297</v>
      </c>
      <c r="G16353" s="1" t="s">
        <v>17</v>
      </c>
      <c r="H16353" s="1">
        <v>45.0</v>
      </c>
      <c r="I16353" s="3">
        <v>44222.291666666664</v>
      </c>
      <c r="J16353" s="1">
        <v>5.50008787440722</v>
      </c>
      <c r="K16353" s="1" t="s">
        <v>62</v>
      </c>
      <c r="L16353" s="1" t="s">
        <v>1188</v>
      </c>
      <c r="M16353" s="3">
        <v>44222.3193202662</v>
      </c>
    </row>
    <row r="16354">
      <c r="A16354" s="1">
        <v>16352.0</v>
      </c>
      <c r="B16354" s="1" t="s">
        <v>354</v>
      </c>
      <c r="C16354" s="1" t="s">
        <v>27531</v>
      </c>
      <c r="D16354" s="1" t="s">
        <v>93</v>
      </c>
      <c r="E16354" s="1" t="s">
        <v>13375</v>
      </c>
      <c r="F16354" s="1" t="s">
        <v>358</v>
      </c>
      <c r="G16354" s="1" t="s">
        <v>35</v>
      </c>
      <c r="H16354" s="1">
        <v>45.0</v>
      </c>
      <c r="I16354" s="3">
        <v>44207.645833333336</v>
      </c>
      <c r="J16354" s="1">
        <v>1.96181290079116</v>
      </c>
      <c r="K16354" s="1" t="s">
        <v>24</v>
      </c>
      <c r="M16354" s="3">
        <v>44207.662642337964</v>
      </c>
    </row>
    <row r="16355">
      <c r="A16355" s="1">
        <v>16353.0</v>
      </c>
      <c r="B16355" s="1" t="s">
        <v>78</v>
      </c>
      <c r="C16355" s="1" t="s">
        <v>27532</v>
      </c>
      <c r="D16355" s="1" t="s">
        <v>80</v>
      </c>
      <c r="E16355" s="1" t="s">
        <v>11283</v>
      </c>
      <c r="F16355" s="1" t="s">
        <v>82</v>
      </c>
      <c r="G16355" s="1" t="s">
        <v>17</v>
      </c>
      <c r="H16355" s="1">
        <v>45.0</v>
      </c>
      <c r="I16355" s="3">
        <v>44007.541666666664</v>
      </c>
      <c r="J16355" s="1">
        <v>0.417291586030283</v>
      </c>
      <c r="K16355" s="1" t="s">
        <v>83</v>
      </c>
      <c r="M16355" s="3">
        <v>44007.634592916664</v>
      </c>
    </row>
    <row r="16356">
      <c r="A16356" s="1">
        <v>16354.0</v>
      </c>
      <c r="B16356" s="1" t="s">
        <v>176</v>
      </c>
      <c r="C16356" s="1" t="s">
        <v>27533</v>
      </c>
      <c r="D16356" s="1" t="s">
        <v>178</v>
      </c>
      <c r="E16356" s="1" t="s">
        <v>702</v>
      </c>
      <c r="F16356" s="1" t="s">
        <v>180</v>
      </c>
      <c r="G16356" s="1" t="s">
        <v>17</v>
      </c>
      <c r="H16356" s="1">
        <v>45.0</v>
      </c>
      <c r="I16356" s="3">
        <v>44077.25</v>
      </c>
      <c r="J16356" s="1">
        <v>2.03181124672521</v>
      </c>
      <c r="K16356" s="1" t="s">
        <v>24</v>
      </c>
      <c r="M16356" s="3">
        <v>44077.28629055555</v>
      </c>
    </row>
    <row r="16357">
      <c r="A16357" s="1">
        <v>16355.0</v>
      </c>
      <c r="B16357" s="1" t="s">
        <v>796</v>
      </c>
      <c r="C16357" s="1" t="s">
        <v>27534</v>
      </c>
      <c r="D16357" s="1" t="s">
        <v>1802</v>
      </c>
      <c r="E16357" s="1" t="s">
        <v>27535</v>
      </c>
      <c r="F16357" s="1" t="s">
        <v>799</v>
      </c>
      <c r="G16357" s="1" t="s">
        <v>39</v>
      </c>
      <c r="H16357" s="1">
        <v>45.0</v>
      </c>
      <c r="I16357" s="3">
        <v>43998.604166666664</v>
      </c>
      <c r="J16357" s="1">
        <v>20.1974448690115</v>
      </c>
      <c r="K16357" s="1" t="s">
        <v>18</v>
      </c>
      <c r="L16357" s="1" t="s">
        <v>1883</v>
      </c>
      <c r="M16357" s="3">
        <v>43998.6553559375</v>
      </c>
    </row>
    <row r="16358">
      <c r="A16358" s="1">
        <v>16356.0</v>
      </c>
      <c r="B16358" s="1" t="s">
        <v>3251</v>
      </c>
      <c r="C16358" s="1" t="s">
        <v>27536</v>
      </c>
      <c r="D16358" s="1" t="s">
        <v>3253</v>
      </c>
      <c r="E16358" s="1" t="s">
        <v>3254</v>
      </c>
      <c r="F16358" s="1" t="s">
        <v>3255</v>
      </c>
      <c r="G16358" s="1" t="s">
        <v>35</v>
      </c>
      <c r="H16358" s="1">
        <v>45.0</v>
      </c>
      <c r="I16358" s="3">
        <v>43601.208333333336</v>
      </c>
      <c r="J16358" s="1">
        <v>3.06477913692895</v>
      </c>
      <c r="K16358" s="1" t="s">
        <v>24</v>
      </c>
      <c r="M16358" s="3">
        <v>43601.26271619213</v>
      </c>
    </row>
    <row r="16359">
      <c r="A16359" s="1">
        <v>16357.0</v>
      </c>
      <c r="B16359" s="1" t="s">
        <v>5228</v>
      </c>
      <c r="C16359" s="1" t="s">
        <v>27537</v>
      </c>
      <c r="D16359" s="1" t="s">
        <v>1802</v>
      </c>
      <c r="E16359" s="1" t="s">
        <v>27538</v>
      </c>
      <c r="F16359" s="1" t="s">
        <v>5231</v>
      </c>
      <c r="G16359" s="1" t="s">
        <v>39</v>
      </c>
      <c r="H16359" s="1">
        <v>45.0</v>
      </c>
      <c r="I16359" s="3">
        <v>43836.166666666664</v>
      </c>
      <c r="J16359" s="1">
        <v>2.19976439658497</v>
      </c>
      <c r="K16359" s="1" t="s">
        <v>18</v>
      </c>
      <c r="M16359" s="3">
        <v>43836.203289756944</v>
      </c>
    </row>
    <row r="16360">
      <c r="A16360" s="1">
        <v>16358.0</v>
      </c>
      <c r="B16360" s="1" t="s">
        <v>354</v>
      </c>
      <c r="C16360" s="1" t="s">
        <v>27539</v>
      </c>
      <c r="D16360" s="1" t="s">
        <v>93</v>
      </c>
      <c r="E16360" s="1" t="s">
        <v>8519</v>
      </c>
      <c r="F16360" s="1" t="s">
        <v>358</v>
      </c>
      <c r="G16360" s="1" t="s">
        <v>35</v>
      </c>
      <c r="H16360" s="1">
        <v>45.0</v>
      </c>
      <c r="I16360" s="3">
        <v>43934.645833333336</v>
      </c>
      <c r="J16360" s="1">
        <v>0.908258670443357</v>
      </c>
      <c r="K16360" s="1" t="s">
        <v>24</v>
      </c>
      <c r="M16360" s="3">
        <v>43934.64710268519</v>
      </c>
    </row>
    <row r="16361">
      <c r="A16361" s="1">
        <v>16359.0</v>
      </c>
      <c r="B16361" s="1" t="s">
        <v>1023</v>
      </c>
      <c r="C16361" s="1" t="s">
        <v>27540</v>
      </c>
      <c r="D16361" s="1" t="s">
        <v>5435</v>
      </c>
      <c r="E16361" s="1" t="s">
        <v>11341</v>
      </c>
      <c r="F16361" s="1" t="s">
        <v>1027</v>
      </c>
      <c r="G16361" s="1" t="s">
        <v>17</v>
      </c>
      <c r="H16361" s="1">
        <v>45.0</v>
      </c>
      <c r="I16361" s="3">
        <v>43855.208333333336</v>
      </c>
      <c r="J16361" s="1">
        <v>0.207215928748705</v>
      </c>
      <c r="K16361" s="1" t="s">
        <v>24</v>
      </c>
      <c r="M16361" s="3">
        <v>43855.24147045139</v>
      </c>
    </row>
    <row r="16362">
      <c r="A16362" s="1">
        <v>16360.0</v>
      </c>
      <c r="B16362" s="1" t="s">
        <v>901</v>
      </c>
      <c r="C16362" s="1" t="s">
        <v>27541</v>
      </c>
      <c r="D16362" s="1" t="s">
        <v>148</v>
      </c>
      <c r="E16362" s="1" t="s">
        <v>8225</v>
      </c>
      <c r="F16362" s="1" t="s">
        <v>904</v>
      </c>
      <c r="G16362" s="1" t="s">
        <v>35</v>
      </c>
      <c r="H16362" s="1">
        <v>45.0</v>
      </c>
      <c r="I16362" s="3">
        <v>43621.416666666664</v>
      </c>
      <c r="J16362" s="1">
        <v>3.61837235233463</v>
      </c>
      <c r="K16362" s="1" t="s">
        <v>24</v>
      </c>
      <c r="M16362" s="3">
        <v>43621.45881266204</v>
      </c>
    </row>
    <row r="16363">
      <c r="A16363" s="1">
        <v>16361.0</v>
      </c>
      <c r="B16363" s="1" t="s">
        <v>6529</v>
      </c>
      <c r="C16363" s="1" t="s">
        <v>27542</v>
      </c>
      <c r="D16363" s="1" t="s">
        <v>6215</v>
      </c>
      <c r="E16363" s="1" t="s">
        <v>6531</v>
      </c>
      <c r="F16363" s="1" t="s">
        <v>6532</v>
      </c>
      <c r="G16363" s="1" t="s">
        <v>17</v>
      </c>
      <c r="H16363" s="1">
        <v>45.0</v>
      </c>
      <c r="I16363" s="3">
        <v>43794.166666666664</v>
      </c>
      <c r="J16363" s="1">
        <v>0.0</v>
      </c>
      <c r="K16363" s="1" t="s">
        <v>24</v>
      </c>
      <c r="M16363" s="3">
        <v>43794.33222453704</v>
      </c>
    </row>
    <row r="16364">
      <c r="A16364" s="1">
        <v>16362.0</v>
      </c>
      <c r="B16364" s="1" t="s">
        <v>1348</v>
      </c>
      <c r="C16364" s="1" t="s">
        <v>27543</v>
      </c>
      <c r="D16364" s="1" t="s">
        <v>8269</v>
      </c>
      <c r="E16364" s="1" t="s">
        <v>1351</v>
      </c>
      <c r="F16364" s="1" t="s">
        <v>1352</v>
      </c>
      <c r="G16364" s="1" t="s">
        <v>17</v>
      </c>
      <c r="H16364" s="1">
        <v>45.0</v>
      </c>
      <c r="I16364" s="3">
        <v>44068.729166666664</v>
      </c>
      <c r="J16364" s="1">
        <v>2.43105546127498</v>
      </c>
      <c r="K16364" s="1" t="s">
        <v>18</v>
      </c>
      <c r="M16364" s="3">
        <v>44068.800385173614</v>
      </c>
    </row>
    <row r="16365">
      <c r="A16365" s="1">
        <v>16363.0</v>
      </c>
      <c r="B16365" s="1" t="s">
        <v>2299</v>
      </c>
      <c r="C16365" s="1" t="s">
        <v>27544</v>
      </c>
      <c r="D16365" s="1" t="s">
        <v>99</v>
      </c>
      <c r="E16365" s="1" t="s">
        <v>27545</v>
      </c>
      <c r="F16365" s="1" t="s">
        <v>2302</v>
      </c>
      <c r="G16365" s="1" t="s">
        <v>17</v>
      </c>
      <c r="H16365" s="1">
        <v>45.0</v>
      </c>
      <c r="I16365" s="3">
        <v>44187.541666666664</v>
      </c>
      <c r="J16365" s="1">
        <v>23.7405347022834</v>
      </c>
      <c r="K16365" s="1" t="s">
        <v>24</v>
      </c>
      <c r="M16365" s="3">
        <v>44187.57569568287</v>
      </c>
    </row>
    <row r="16366">
      <c r="A16366" s="1">
        <v>16364.0</v>
      </c>
      <c r="B16366" s="1" t="s">
        <v>114</v>
      </c>
      <c r="C16366" s="1" t="s">
        <v>27546</v>
      </c>
      <c r="D16366" s="1" t="s">
        <v>116</v>
      </c>
      <c r="E16366" s="1" t="s">
        <v>6960</v>
      </c>
      <c r="F16366" s="1" t="s">
        <v>118</v>
      </c>
      <c r="G16366" s="1" t="s">
        <v>17</v>
      </c>
      <c r="H16366" s="1">
        <v>45.0</v>
      </c>
      <c r="I16366" s="3">
        <v>44161.75</v>
      </c>
      <c r="J16366" s="1">
        <v>5.04113719322722</v>
      </c>
      <c r="K16366" s="1" t="s">
        <v>24</v>
      </c>
      <c r="M16366" s="3">
        <v>44161.78654577546</v>
      </c>
    </row>
    <row r="16367">
      <c r="A16367" s="1">
        <v>16365.0</v>
      </c>
      <c r="B16367" s="1" t="s">
        <v>303</v>
      </c>
      <c r="C16367" s="1" t="s">
        <v>27547</v>
      </c>
      <c r="D16367" s="1" t="s">
        <v>305</v>
      </c>
      <c r="E16367" s="1" t="s">
        <v>1839</v>
      </c>
      <c r="F16367" s="1" t="s">
        <v>307</v>
      </c>
      <c r="G16367" s="1" t="s">
        <v>17</v>
      </c>
      <c r="H16367" s="1">
        <v>45.0</v>
      </c>
      <c r="I16367" s="3">
        <v>43893.791666666664</v>
      </c>
      <c r="J16367" s="1">
        <v>2.39944428793286</v>
      </c>
      <c r="K16367" s="1" t="s">
        <v>24</v>
      </c>
      <c r="M16367" s="3">
        <v>43893.81663596065</v>
      </c>
    </row>
    <row r="16368">
      <c r="A16368" s="1">
        <v>16366.0</v>
      </c>
      <c r="B16368" s="1" t="s">
        <v>213</v>
      </c>
      <c r="C16368" s="1" t="s">
        <v>27548</v>
      </c>
      <c r="D16368" s="1" t="s">
        <v>729</v>
      </c>
      <c r="E16368" s="1" t="s">
        <v>27549</v>
      </c>
      <c r="F16368" s="1" t="s">
        <v>217</v>
      </c>
      <c r="G16368" s="1" t="s">
        <v>39</v>
      </c>
      <c r="H16368" s="1">
        <v>45.0</v>
      </c>
      <c r="I16368" s="3">
        <v>43843.333333333336</v>
      </c>
      <c r="J16368" s="1">
        <v>0.480505647999343</v>
      </c>
      <c r="K16368" s="1" t="s">
        <v>218</v>
      </c>
      <c r="M16368" s="3">
        <v>43843.38402474537</v>
      </c>
    </row>
    <row r="16369">
      <c r="A16369" s="1">
        <v>16367.0</v>
      </c>
      <c r="B16369" s="1" t="s">
        <v>485</v>
      </c>
      <c r="C16369" s="1" t="s">
        <v>27550</v>
      </c>
      <c r="D16369" s="1" t="s">
        <v>315</v>
      </c>
      <c r="E16369" s="1" t="s">
        <v>2651</v>
      </c>
      <c r="F16369" s="1" t="s">
        <v>489</v>
      </c>
      <c r="G16369" s="1" t="s">
        <v>17</v>
      </c>
      <c r="H16369" s="1">
        <v>45.0</v>
      </c>
      <c r="I16369" s="3">
        <v>44099.666666666664</v>
      </c>
      <c r="J16369" s="1">
        <v>2.14900571451428</v>
      </c>
      <c r="K16369" s="1" t="s">
        <v>166</v>
      </c>
      <c r="M16369" s="3">
        <v>44099.69856651621</v>
      </c>
    </row>
    <row r="16370">
      <c r="A16370" s="1">
        <v>16368.0</v>
      </c>
      <c r="B16370" s="1" t="s">
        <v>5089</v>
      </c>
      <c r="C16370" s="1" t="s">
        <v>27551</v>
      </c>
      <c r="D16370" s="1" t="s">
        <v>542</v>
      </c>
      <c r="E16370" s="1" t="s">
        <v>16350</v>
      </c>
      <c r="F16370" s="1" t="s">
        <v>5092</v>
      </c>
      <c r="G16370" s="1" t="s">
        <v>17</v>
      </c>
      <c r="H16370" s="1">
        <v>45.0</v>
      </c>
      <c r="I16370" s="3">
        <v>44089.645833333336</v>
      </c>
      <c r="J16370" s="1">
        <v>1.88231391792053</v>
      </c>
      <c r="K16370" s="1" t="s">
        <v>24</v>
      </c>
      <c r="M16370" s="3">
        <v>44089.68527693287</v>
      </c>
    </row>
    <row r="16371">
      <c r="A16371" s="1">
        <v>16369.0</v>
      </c>
      <c r="B16371" s="1" t="s">
        <v>288</v>
      </c>
      <c r="C16371" s="1" t="s">
        <v>27552</v>
      </c>
      <c r="D16371" s="1" t="s">
        <v>14198</v>
      </c>
      <c r="E16371" s="1" t="s">
        <v>14199</v>
      </c>
      <c r="F16371" s="1" t="s">
        <v>292</v>
      </c>
      <c r="G16371" s="1" t="s">
        <v>35</v>
      </c>
      <c r="H16371" s="1">
        <v>45.0</v>
      </c>
      <c r="I16371" s="3">
        <v>43622.625</v>
      </c>
      <c r="J16371" s="1">
        <v>0.00409082776776202</v>
      </c>
      <c r="K16371" s="1" t="s">
        <v>24</v>
      </c>
      <c r="M16371" s="3">
        <v>43622.67217974537</v>
      </c>
    </row>
    <row r="16372">
      <c r="A16372" s="1">
        <v>16370.0</v>
      </c>
      <c r="B16372" s="1" t="s">
        <v>2662</v>
      </c>
      <c r="C16372" s="1" t="s">
        <v>27553</v>
      </c>
      <c r="D16372" s="1" t="s">
        <v>2664</v>
      </c>
      <c r="E16372" s="1" t="s">
        <v>2665</v>
      </c>
      <c r="F16372" s="1" t="s">
        <v>2666</v>
      </c>
      <c r="G16372" s="1" t="s">
        <v>17</v>
      </c>
      <c r="H16372" s="1">
        <v>45.0</v>
      </c>
      <c r="I16372" s="3">
        <v>44237.1875</v>
      </c>
      <c r="J16372" s="1">
        <v>2.32584555958314</v>
      </c>
      <c r="K16372" s="1" t="s">
        <v>83</v>
      </c>
      <c r="M16372" s="3">
        <v>44237.22857935185</v>
      </c>
    </row>
    <row r="16373">
      <c r="A16373" s="1">
        <v>16371.0</v>
      </c>
      <c r="B16373" s="1" t="s">
        <v>161</v>
      </c>
      <c r="C16373" s="1" t="s">
        <v>27554</v>
      </c>
      <c r="D16373" s="1" t="s">
        <v>315</v>
      </c>
      <c r="E16373" s="1" t="s">
        <v>16209</v>
      </c>
      <c r="F16373" s="1" t="s">
        <v>165</v>
      </c>
      <c r="G16373" s="1" t="s">
        <v>35</v>
      </c>
      <c r="H16373" s="1">
        <v>45.0</v>
      </c>
      <c r="I16373" s="3">
        <v>44243.208333333336</v>
      </c>
      <c r="J16373" s="1">
        <v>1.03420050037777</v>
      </c>
      <c r="K16373" s="1" t="s">
        <v>166</v>
      </c>
      <c r="L16373" s="1" t="s">
        <v>167</v>
      </c>
      <c r="M16373" s="3">
        <v>44243.24088665509</v>
      </c>
    </row>
    <row r="16374">
      <c r="A16374" s="1">
        <v>16372.0</v>
      </c>
      <c r="B16374" s="1" t="s">
        <v>13987</v>
      </c>
      <c r="C16374" s="1" t="s">
        <v>27555</v>
      </c>
      <c r="D16374" s="1" t="s">
        <v>21163</v>
      </c>
      <c r="E16374" s="1" t="s">
        <v>27556</v>
      </c>
      <c r="F16374" s="1" t="s">
        <v>13991</v>
      </c>
      <c r="G16374" s="1" t="s">
        <v>39</v>
      </c>
      <c r="H16374" s="1">
        <v>45.0</v>
      </c>
      <c r="I16374" s="3">
        <v>44087.666666666664</v>
      </c>
      <c r="J16374" s="1">
        <v>0.404226652412035</v>
      </c>
      <c r="K16374" s="1" t="s">
        <v>511</v>
      </c>
      <c r="L16374" s="1" t="s">
        <v>13992</v>
      </c>
      <c r="M16374" s="3">
        <v>44087.71468618055</v>
      </c>
    </row>
    <row r="16375">
      <c r="A16375" s="1">
        <v>16373.0</v>
      </c>
      <c r="B16375" s="1" t="s">
        <v>2645</v>
      </c>
      <c r="C16375" s="1" t="s">
        <v>27557</v>
      </c>
      <c r="D16375" s="1" t="s">
        <v>1096</v>
      </c>
      <c r="E16375" s="1" t="s">
        <v>6639</v>
      </c>
      <c r="F16375" s="1" t="s">
        <v>2649</v>
      </c>
      <c r="G16375" s="1" t="s">
        <v>17</v>
      </c>
      <c r="H16375" s="1">
        <v>45.0</v>
      </c>
      <c r="I16375" s="3">
        <v>43963.291666666664</v>
      </c>
      <c r="J16375" s="1">
        <v>33.9396933962052</v>
      </c>
      <c r="K16375" s="1" t="s">
        <v>18</v>
      </c>
      <c r="M16375" s="3">
        <v>43963.32586023148</v>
      </c>
    </row>
    <row r="16376">
      <c r="A16376" s="1">
        <v>16374.0</v>
      </c>
      <c r="B16376" s="1" t="s">
        <v>340</v>
      </c>
      <c r="C16376" s="1" t="s">
        <v>27558</v>
      </c>
      <c r="D16376" s="1" t="s">
        <v>342</v>
      </c>
      <c r="E16376" s="1" t="s">
        <v>27559</v>
      </c>
      <c r="F16376" s="1" t="s">
        <v>344</v>
      </c>
      <c r="G16376" s="1" t="s">
        <v>39</v>
      </c>
      <c r="H16376" s="1">
        <v>45.0</v>
      </c>
      <c r="I16376" s="3">
        <v>44191.6875</v>
      </c>
      <c r="J16376" s="1">
        <v>2.7856592384593</v>
      </c>
      <c r="K16376" s="1" t="s">
        <v>83</v>
      </c>
      <c r="M16376" s="3">
        <v>44191.72591512732</v>
      </c>
    </row>
    <row r="16377">
      <c r="A16377" s="1">
        <v>16375.0</v>
      </c>
      <c r="B16377" s="1" t="s">
        <v>1361</v>
      </c>
      <c r="C16377" s="1" t="s">
        <v>27560</v>
      </c>
      <c r="D16377" s="1" t="s">
        <v>1363</v>
      </c>
      <c r="E16377" s="1" t="s">
        <v>1364</v>
      </c>
      <c r="F16377" s="1" t="s">
        <v>1365</v>
      </c>
      <c r="G16377" s="1" t="s">
        <v>35</v>
      </c>
      <c r="H16377" s="1">
        <v>45.0</v>
      </c>
      <c r="I16377" s="3">
        <v>44238.208333333336</v>
      </c>
      <c r="J16377" s="1">
        <v>4.127771164678</v>
      </c>
      <c r="K16377" s="1" t="s">
        <v>62</v>
      </c>
      <c r="L16377" s="1" t="s">
        <v>671</v>
      </c>
      <c r="M16377" s="3">
        <v>44238.244889918984</v>
      </c>
    </row>
    <row r="16378">
      <c r="A16378" s="1">
        <v>16376.0</v>
      </c>
      <c r="B16378" s="1" t="s">
        <v>5034</v>
      </c>
      <c r="C16378" s="1" t="s">
        <v>27561</v>
      </c>
      <c r="D16378" s="1" t="s">
        <v>1865</v>
      </c>
      <c r="E16378" s="1" t="s">
        <v>23525</v>
      </c>
      <c r="F16378" s="1" t="s">
        <v>5037</v>
      </c>
      <c r="G16378" s="1" t="s">
        <v>35</v>
      </c>
      <c r="H16378" s="1">
        <v>45.0</v>
      </c>
      <c r="I16378" s="3">
        <v>43601.416666666664</v>
      </c>
      <c r="J16378" s="1">
        <v>0.727664900045176</v>
      </c>
      <c r="K16378" s="1" t="s">
        <v>24</v>
      </c>
      <c r="M16378" s="3">
        <v>43601.48707633102</v>
      </c>
    </row>
    <row r="16379">
      <c r="A16379" s="1">
        <v>16377.0</v>
      </c>
      <c r="B16379" s="1" t="s">
        <v>838</v>
      </c>
      <c r="C16379" s="1" t="s">
        <v>27562</v>
      </c>
      <c r="D16379" s="1" t="s">
        <v>7983</v>
      </c>
      <c r="E16379" s="1" t="s">
        <v>27563</v>
      </c>
      <c r="F16379" s="1" t="s">
        <v>842</v>
      </c>
      <c r="G16379" s="1" t="s">
        <v>89</v>
      </c>
      <c r="H16379" s="1">
        <v>45.0</v>
      </c>
      <c r="I16379" s="3">
        <v>43885.63284976852</v>
      </c>
      <c r="J16379" s="1">
        <v>1.27108516878824</v>
      </c>
      <c r="K16379" s="1" t="s">
        <v>24</v>
      </c>
      <c r="M16379" s="3">
        <v>43885.688689664355</v>
      </c>
    </row>
    <row r="16380">
      <c r="A16380" s="1">
        <v>16378.0</v>
      </c>
      <c r="B16380" s="1" t="s">
        <v>2467</v>
      </c>
      <c r="C16380" s="1" t="s">
        <v>27564</v>
      </c>
      <c r="D16380" s="1" t="s">
        <v>2173</v>
      </c>
      <c r="E16380" s="1" t="s">
        <v>13111</v>
      </c>
      <c r="F16380" s="1" t="s">
        <v>2470</v>
      </c>
      <c r="G16380" s="1" t="s">
        <v>17</v>
      </c>
      <c r="H16380" s="1">
        <v>45.0</v>
      </c>
      <c r="I16380" s="3">
        <v>43790.625</v>
      </c>
      <c r="J16380" s="1">
        <v>1.00163029697859</v>
      </c>
      <c r="K16380" s="1" t="s">
        <v>83</v>
      </c>
      <c r="M16380" s="3">
        <v>43790.62675030093</v>
      </c>
    </row>
    <row r="16381">
      <c r="A16381" s="1">
        <v>16379.0</v>
      </c>
      <c r="B16381" s="1" t="s">
        <v>119</v>
      </c>
      <c r="C16381" s="1" t="s">
        <v>27565</v>
      </c>
      <c r="D16381" s="1" t="s">
        <v>738</v>
      </c>
      <c r="E16381" s="1" t="s">
        <v>27566</v>
      </c>
      <c r="F16381" s="1" t="s">
        <v>123</v>
      </c>
      <c r="G16381" s="1" t="s">
        <v>39</v>
      </c>
      <c r="H16381" s="1">
        <v>45.0</v>
      </c>
      <c r="I16381" s="3">
        <v>44207.25</v>
      </c>
      <c r="J16381" s="1">
        <v>2.14415614162725</v>
      </c>
      <c r="K16381" s="1" t="s">
        <v>218</v>
      </c>
      <c r="L16381" s="1" t="s">
        <v>287</v>
      </c>
      <c r="M16381" s="3">
        <v>44207.27665893519</v>
      </c>
    </row>
    <row r="16382">
      <c r="A16382" s="1">
        <v>16380.0</v>
      </c>
      <c r="B16382" s="1" t="s">
        <v>2339</v>
      </c>
      <c r="C16382" s="1" t="s">
        <v>27567</v>
      </c>
      <c r="D16382" s="1" t="s">
        <v>738</v>
      </c>
      <c r="E16382" s="1" t="s">
        <v>2341</v>
      </c>
      <c r="F16382" s="1" t="s">
        <v>2342</v>
      </c>
      <c r="G16382" s="1" t="s">
        <v>35</v>
      </c>
      <c r="H16382" s="1">
        <v>45.0</v>
      </c>
      <c r="I16382" s="3">
        <v>44180.666666666664</v>
      </c>
      <c r="J16382" s="1">
        <v>3.59237997705411</v>
      </c>
      <c r="K16382" s="1" t="s">
        <v>24</v>
      </c>
      <c r="M16382" s="3">
        <v>44180.65181761574</v>
      </c>
    </row>
    <row r="16383">
      <c r="A16383" s="1">
        <v>16381.0</v>
      </c>
      <c r="B16383" s="1" t="s">
        <v>293</v>
      </c>
      <c r="C16383" s="1" t="s">
        <v>27568</v>
      </c>
      <c r="D16383" s="1" t="s">
        <v>295</v>
      </c>
      <c r="E16383" s="1" t="s">
        <v>296</v>
      </c>
      <c r="F16383" s="1" t="s">
        <v>297</v>
      </c>
      <c r="G16383" s="1" t="s">
        <v>17</v>
      </c>
      <c r="H16383" s="1">
        <v>45.0</v>
      </c>
      <c r="I16383" s="3">
        <v>43893.541666666664</v>
      </c>
      <c r="J16383" s="1">
        <v>1.02729233345993</v>
      </c>
      <c r="K16383" s="1" t="s">
        <v>62</v>
      </c>
      <c r="M16383" s="3">
        <v>43893.55561930555</v>
      </c>
    </row>
    <row r="16384">
      <c r="A16384" s="1">
        <v>16382.0</v>
      </c>
      <c r="B16384" s="1" t="s">
        <v>19</v>
      </c>
      <c r="C16384" s="1" t="s">
        <v>27569</v>
      </c>
      <c r="D16384" s="1" t="s">
        <v>661</v>
      </c>
      <c r="E16384" s="1" t="s">
        <v>10200</v>
      </c>
      <c r="F16384" s="1" t="s">
        <v>23</v>
      </c>
      <c r="G16384" s="1" t="s">
        <v>35</v>
      </c>
      <c r="H16384" s="1">
        <v>45.0</v>
      </c>
      <c r="I16384" s="3">
        <v>43613.291666666664</v>
      </c>
      <c r="J16384" s="1">
        <v>0.770894890298026</v>
      </c>
      <c r="K16384" s="1" t="s">
        <v>24</v>
      </c>
      <c r="M16384" s="3">
        <v>43613.33314383102</v>
      </c>
    </row>
    <row r="16385">
      <c r="A16385" s="1">
        <v>16383.0</v>
      </c>
      <c r="B16385" s="1" t="s">
        <v>184</v>
      </c>
      <c r="C16385" s="1" t="s">
        <v>27570</v>
      </c>
      <c r="D16385" s="1" t="s">
        <v>1297</v>
      </c>
      <c r="E16385" s="1" t="s">
        <v>4951</v>
      </c>
      <c r="F16385" s="1" t="s">
        <v>187</v>
      </c>
      <c r="G16385" s="1" t="s">
        <v>17</v>
      </c>
      <c r="H16385" s="1">
        <v>45.0</v>
      </c>
      <c r="I16385" s="3">
        <v>43746.75</v>
      </c>
      <c r="J16385" s="1">
        <v>0.850119777567555</v>
      </c>
      <c r="K16385" s="1" t="s">
        <v>24</v>
      </c>
      <c r="M16385" s="3">
        <v>43744.68759461806</v>
      </c>
    </row>
    <row r="16386">
      <c r="A16386" s="1">
        <v>16384.0</v>
      </c>
      <c r="B16386" s="1" t="s">
        <v>168</v>
      </c>
      <c r="C16386" s="1" t="s">
        <v>27571</v>
      </c>
      <c r="D16386" s="1" t="s">
        <v>1418</v>
      </c>
      <c r="E16386" s="1" t="s">
        <v>2686</v>
      </c>
      <c r="F16386" s="1" t="s">
        <v>171</v>
      </c>
      <c r="G16386" s="1" t="s">
        <v>17</v>
      </c>
      <c r="H16386" s="1">
        <v>45.0</v>
      </c>
      <c r="I16386" s="3">
        <v>43869.583333333336</v>
      </c>
      <c r="J16386" s="1">
        <v>0.0283239003193413</v>
      </c>
      <c r="K16386" s="1" t="s">
        <v>166</v>
      </c>
      <c r="M16386" s="3">
        <v>43869.62863077546</v>
      </c>
    </row>
    <row r="16387">
      <c r="A16387" s="1">
        <v>16385.0</v>
      </c>
      <c r="B16387" s="1" t="s">
        <v>319</v>
      </c>
      <c r="C16387" s="1" t="s">
        <v>27572</v>
      </c>
      <c r="D16387" s="1" t="s">
        <v>518</v>
      </c>
      <c r="E16387" s="1" t="s">
        <v>27573</v>
      </c>
      <c r="F16387" s="1" t="s">
        <v>323</v>
      </c>
      <c r="G16387" s="1" t="s">
        <v>39</v>
      </c>
      <c r="H16387" s="1">
        <v>45.0</v>
      </c>
      <c r="I16387" s="3">
        <v>44015.479166666664</v>
      </c>
      <c r="J16387" s="1">
        <v>0.341478654974329</v>
      </c>
      <c r="K16387" s="1" t="s">
        <v>24</v>
      </c>
      <c r="M16387" s="3">
        <v>44015.516845729166</v>
      </c>
    </row>
    <row r="16388">
      <c r="A16388" s="1">
        <v>16386.0</v>
      </c>
      <c r="B16388" s="1" t="s">
        <v>2148</v>
      </c>
      <c r="C16388" s="1" t="s">
        <v>27574</v>
      </c>
      <c r="D16388" s="1" t="s">
        <v>436</v>
      </c>
      <c r="E16388" s="1" t="s">
        <v>27575</v>
      </c>
      <c r="F16388" s="1" t="s">
        <v>2151</v>
      </c>
      <c r="G16388" s="1" t="s">
        <v>39</v>
      </c>
      <c r="H16388" s="1">
        <v>45.0</v>
      </c>
      <c r="I16388" s="3">
        <v>43727.625</v>
      </c>
      <c r="J16388" s="1">
        <v>4.00935964759921</v>
      </c>
      <c r="K16388" s="1" t="s">
        <v>24</v>
      </c>
      <c r="M16388" s="3">
        <v>43727.66941722222</v>
      </c>
    </row>
    <row r="16389">
      <c r="A16389" s="1">
        <v>16387.0</v>
      </c>
      <c r="B16389" s="1" t="s">
        <v>10367</v>
      </c>
      <c r="C16389" s="1" t="s">
        <v>27576</v>
      </c>
      <c r="D16389" s="1" t="s">
        <v>4748</v>
      </c>
      <c r="E16389" s="1" t="s">
        <v>27577</v>
      </c>
      <c r="F16389" s="1" t="s">
        <v>10370</v>
      </c>
      <c r="G16389" s="1" t="s">
        <v>89</v>
      </c>
      <c r="H16389" s="1">
        <v>45.0</v>
      </c>
      <c r="I16389" s="3">
        <v>44239.48414731481</v>
      </c>
      <c r="J16389" s="1">
        <v>2.75144292981753</v>
      </c>
      <c r="K16389" s="1" t="s">
        <v>24</v>
      </c>
      <c r="L16389" s="1" t="s">
        <v>365</v>
      </c>
      <c r="M16389" s="3">
        <v>44239.51050409722</v>
      </c>
    </row>
    <row r="16390">
      <c r="A16390" s="1">
        <v>16388.0</v>
      </c>
      <c r="B16390" s="1" t="s">
        <v>1023</v>
      </c>
      <c r="C16390" s="1" t="s">
        <v>27578</v>
      </c>
      <c r="D16390" s="1" t="s">
        <v>661</v>
      </c>
      <c r="E16390" s="1" t="s">
        <v>7144</v>
      </c>
      <c r="F16390" s="1" t="s">
        <v>1027</v>
      </c>
      <c r="G16390" s="1" t="s">
        <v>35</v>
      </c>
      <c r="H16390" s="1">
        <v>45.0</v>
      </c>
      <c r="I16390" s="3">
        <v>43614.166666666664</v>
      </c>
      <c r="J16390" s="1">
        <v>2.34843574609271</v>
      </c>
      <c r="K16390" s="1" t="s">
        <v>24</v>
      </c>
      <c r="M16390" s="3">
        <v>43614.20334215278</v>
      </c>
    </row>
    <row r="16391">
      <c r="A16391" s="1">
        <v>16389.0</v>
      </c>
      <c r="B16391" s="1" t="s">
        <v>3795</v>
      </c>
      <c r="C16391" s="1" t="s">
        <v>27579</v>
      </c>
      <c r="D16391" s="1" t="s">
        <v>1165</v>
      </c>
      <c r="E16391" s="1" t="s">
        <v>3797</v>
      </c>
      <c r="F16391" s="1" t="s">
        <v>3798</v>
      </c>
      <c r="G16391" s="1" t="s">
        <v>17</v>
      </c>
      <c r="H16391" s="1">
        <v>45.0</v>
      </c>
      <c r="I16391" s="3">
        <v>43851.6875</v>
      </c>
      <c r="J16391" s="1">
        <v>1.09167753260233</v>
      </c>
      <c r="K16391" s="1" t="s">
        <v>24</v>
      </c>
      <c r="M16391" s="3">
        <v>43851.76972459491</v>
      </c>
    </row>
    <row r="16392">
      <c r="A16392" s="1">
        <v>16390.0</v>
      </c>
      <c r="B16392" s="1" t="s">
        <v>957</v>
      </c>
      <c r="C16392" s="1" t="s">
        <v>27580</v>
      </c>
      <c r="D16392" s="1" t="s">
        <v>2450</v>
      </c>
      <c r="E16392" s="1" t="s">
        <v>8324</v>
      </c>
      <c r="F16392" s="1" t="s">
        <v>961</v>
      </c>
      <c r="G16392" s="1" t="s">
        <v>17</v>
      </c>
      <c r="H16392" s="1">
        <v>45.0</v>
      </c>
      <c r="I16392" s="3">
        <v>43916.645833333336</v>
      </c>
      <c r="J16392" s="1">
        <v>2.3957443254781</v>
      </c>
      <c r="K16392" s="1" t="s">
        <v>24</v>
      </c>
      <c r="M16392" s="3">
        <v>43916.67710199074</v>
      </c>
    </row>
    <row r="16393">
      <c r="A16393" s="1">
        <v>16391.0</v>
      </c>
      <c r="B16393" s="1" t="s">
        <v>114</v>
      </c>
      <c r="C16393" s="1" t="s">
        <v>27581</v>
      </c>
      <c r="D16393" s="1" t="s">
        <v>116</v>
      </c>
      <c r="E16393" s="1" t="s">
        <v>1161</v>
      </c>
      <c r="F16393" s="1" t="s">
        <v>118</v>
      </c>
      <c r="G16393" s="1" t="s">
        <v>17</v>
      </c>
      <c r="H16393" s="1">
        <v>45.0</v>
      </c>
      <c r="I16393" s="3">
        <v>44029.270833333336</v>
      </c>
      <c r="J16393" s="1">
        <v>0.0</v>
      </c>
      <c r="K16393" s="1" t="s">
        <v>24</v>
      </c>
      <c r="L16393" s="1" t="s">
        <v>1006</v>
      </c>
      <c r="M16393" s="3">
        <v>44029.324435138886</v>
      </c>
    </row>
    <row r="16394">
      <c r="A16394" s="1">
        <v>16392.0</v>
      </c>
      <c r="B16394" s="1" t="s">
        <v>2744</v>
      </c>
      <c r="C16394" s="1" t="s">
        <v>27582</v>
      </c>
      <c r="D16394" s="1" t="s">
        <v>4789</v>
      </c>
      <c r="E16394" s="1" t="s">
        <v>27583</v>
      </c>
      <c r="F16394" s="1" t="s">
        <v>2748</v>
      </c>
      <c r="G16394" s="1" t="s">
        <v>89</v>
      </c>
      <c r="H16394" s="1">
        <v>45.0</v>
      </c>
      <c r="I16394" s="3">
        <v>43653.423856863425</v>
      </c>
      <c r="J16394" s="1">
        <v>1.73009257456125</v>
      </c>
      <c r="K16394" s="1" t="s">
        <v>24</v>
      </c>
      <c r="M16394" s="3">
        <v>43653.42816304398</v>
      </c>
    </row>
    <row r="16395">
      <c r="A16395" s="1">
        <v>16393.0</v>
      </c>
      <c r="B16395" s="1" t="s">
        <v>273</v>
      </c>
      <c r="C16395" s="1" t="s">
        <v>27584</v>
      </c>
      <c r="D16395" s="1" t="s">
        <v>8286</v>
      </c>
      <c r="E16395" s="1" t="s">
        <v>27585</v>
      </c>
      <c r="F16395" s="1" t="s">
        <v>277</v>
      </c>
      <c r="G16395" s="1" t="s">
        <v>89</v>
      </c>
      <c r="H16395" s="1">
        <v>45.0</v>
      </c>
      <c r="I16395" s="3">
        <v>43880.77148887731</v>
      </c>
      <c r="J16395" s="1">
        <v>99.5899312182293</v>
      </c>
      <c r="K16395" s="1" t="s">
        <v>24</v>
      </c>
      <c r="M16395" s="3">
        <v>43880.802922152776</v>
      </c>
    </row>
    <row r="16396">
      <c r="A16396" s="1">
        <v>16394.0</v>
      </c>
      <c r="B16396" s="1" t="s">
        <v>303</v>
      </c>
      <c r="C16396" s="1" t="s">
        <v>27586</v>
      </c>
      <c r="D16396" s="1" t="s">
        <v>305</v>
      </c>
      <c r="E16396" s="1" t="s">
        <v>1201</v>
      </c>
      <c r="F16396" s="1" t="s">
        <v>307</v>
      </c>
      <c r="G16396" s="1" t="s">
        <v>17</v>
      </c>
      <c r="H16396" s="1">
        <v>45.0</v>
      </c>
      <c r="I16396" s="3">
        <v>44000.229166666664</v>
      </c>
      <c r="J16396" s="1">
        <v>1.33348359597736</v>
      </c>
      <c r="K16396" s="1" t="s">
        <v>24</v>
      </c>
      <c r="M16396" s="3">
        <v>44000.25942456019</v>
      </c>
    </row>
    <row r="16397">
      <c r="A16397" s="1">
        <v>16395.0</v>
      </c>
      <c r="B16397" s="1" t="s">
        <v>858</v>
      </c>
      <c r="C16397" s="1" t="s">
        <v>27587</v>
      </c>
      <c r="D16397" s="1" t="s">
        <v>27588</v>
      </c>
      <c r="E16397" s="1" t="s">
        <v>27589</v>
      </c>
      <c r="F16397" s="1" t="s">
        <v>861</v>
      </c>
      <c r="G16397" s="1" t="s">
        <v>89</v>
      </c>
      <c r="H16397" s="1">
        <v>45.0</v>
      </c>
      <c r="I16397" s="3">
        <v>43820.50488565972</v>
      </c>
      <c r="J16397" s="1">
        <v>2.77336934455022</v>
      </c>
      <c r="K16397" s="1" t="s">
        <v>24</v>
      </c>
      <c r="M16397" s="3">
        <v>43820.54147737269</v>
      </c>
    </row>
    <row r="16398">
      <c r="A16398" s="1">
        <v>16396.0</v>
      </c>
      <c r="B16398" s="1" t="s">
        <v>354</v>
      </c>
      <c r="C16398" s="1" t="s">
        <v>27590</v>
      </c>
      <c r="D16398" s="1" t="s">
        <v>1874</v>
      </c>
      <c r="E16398" s="1" t="s">
        <v>2122</v>
      </c>
      <c r="F16398" s="1" t="s">
        <v>358</v>
      </c>
      <c r="G16398" s="1" t="s">
        <v>35</v>
      </c>
      <c r="H16398" s="1">
        <v>45.0</v>
      </c>
      <c r="I16398" s="3">
        <v>44230.645833333336</v>
      </c>
      <c r="J16398" s="1">
        <v>3.13679762623038</v>
      </c>
      <c r="K16398" s="1" t="s">
        <v>24</v>
      </c>
      <c r="M16398" s="3">
        <v>44230.69931358796</v>
      </c>
    </row>
    <row r="16399">
      <c r="A16399" s="1">
        <v>16397.0</v>
      </c>
      <c r="B16399" s="1" t="s">
        <v>3909</v>
      </c>
      <c r="C16399" s="1" t="s">
        <v>27591</v>
      </c>
      <c r="D16399" s="1" t="s">
        <v>3882</v>
      </c>
      <c r="E16399" s="1" t="s">
        <v>27592</v>
      </c>
      <c r="F16399" s="1" t="s">
        <v>3912</v>
      </c>
      <c r="G16399" s="1" t="s">
        <v>89</v>
      </c>
      <c r="H16399" s="1">
        <v>45.0</v>
      </c>
      <c r="I16399" s="3">
        <v>43911.36035001157</v>
      </c>
      <c r="J16399" s="1">
        <v>0.778418656342388</v>
      </c>
      <c r="K16399" s="1" t="s">
        <v>24</v>
      </c>
      <c r="M16399" s="3">
        <v>43911.414512881944</v>
      </c>
    </row>
    <row r="16400">
      <c r="A16400" s="1">
        <v>16398.0</v>
      </c>
      <c r="B16400" s="1" t="s">
        <v>184</v>
      </c>
      <c r="C16400" s="1" t="s">
        <v>27593</v>
      </c>
      <c r="D16400" s="1" t="s">
        <v>1297</v>
      </c>
      <c r="E16400" s="1" t="s">
        <v>1391</v>
      </c>
      <c r="F16400" s="1" t="s">
        <v>187</v>
      </c>
      <c r="G16400" s="1" t="s">
        <v>17</v>
      </c>
      <c r="H16400" s="1">
        <v>45.0</v>
      </c>
      <c r="I16400" s="3">
        <v>43755.75</v>
      </c>
      <c r="J16400" s="1">
        <v>2.44709684006669</v>
      </c>
      <c r="K16400" s="1" t="s">
        <v>24</v>
      </c>
      <c r="M16400" s="3">
        <v>43755.43821240741</v>
      </c>
    </row>
    <row r="16401">
      <c r="A16401" s="1">
        <v>16399.0</v>
      </c>
      <c r="B16401" s="1" t="s">
        <v>40</v>
      </c>
      <c r="C16401" s="1" t="s">
        <v>27594</v>
      </c>
      <c r="D16401" s="1" t="s">
        <v>42</v>
      </c>
      <c r="E16401" s="1" t="s">
        <v>27595</v>
      </c>
      <c r="F16401" s="1" t="s">
        <v>44</v>
      </c>
      <c r="G16401" s="1" t="s">
        <v>45</v>
      </c>
      <c r="H16401" s="1">
        <v>45.0</v>
      </c>
      <c r="I16401" s="3">
        <v>44148.62343762731</v>
      </c>
      <c r="J16401" s="1">
        <v>0.946023298294469</v>
      </c>
      <c r="K16401" s="1" t="s">
        <v>46</v>
      </c>
      <c r="L16401" s="1" t="s">
        <v>47</v>
      </c>
      <c r="M16401" s="3">
        <v>44148.65015324074</v>
      </c>
    </row>
    <row r="16402">
      <c r="A16402" s="1">
        <v>16400.0</v>
      </c>
      <c r="B16402" s="1" t="s">
        <v>2188</v>
      </c>
      <c r="C16402" s="1" t="s">
        <v>27596</v>
      </c>
      <c r="D16402" s="1" t="s">
        <v>3458</v>
      </c>
      <c r="E16402" s="1" t="s">
        <v>7296</v>
      </c>
      <c r="F16402" s="1" t="s">
        <v>2192</v>
      </c>
      <c r="G16402" s="1" t="s">
        <v>17</v>
      </c>
      <c r="H16402" s="1">
        <v>45.0</v>
      </c>
      <c r="I16402" s="3">
        <v>43836.666666666664</v>
      </c>
      <c r="J16402" s="1">
        <v>2.23428489546548</v>
      </c>
      <c r="K16402" s="1" t="s">
        <v>18</v>
      </c>
      <c r="M16402" s="3">
        <v>43836.70921623843</v>
      </c>
    </row>
    <row r="16403">
      <c r="A16403" s="1">
        <v>16401.0</v>
      </c>
      <c r="B16403" s="1" t="s">
        <v>806</v>
      </c>
      <c r="C16403" s="1" t="s">
        <v>27597</v>
      </c>
      <c r="D16403" s="1" t="s">
        <v>3811</v>
      </c>
      <c r="E16403" s="1" t="s">
        <v>27598</v>
      </c>
      <c r="F16403" s="1" t="s">
        <v>810</v>
      </c>
      <c r="G16403" s="1" t="s">
        <v>35</v>
      </c>
      <c r="H16403" s="1">
        <v>45.0</v>
      </c>
      <c r="I16403" s="3">
        <v>43557.625</v>
      </c>
      <c r="J16403" s="1">
        <v>1.8999647114682</v>
      </c>
      <c r="K16403" s="1" t="s">
        <v>24</v>
      </c>
      <c r="M16403" s="3">
        <v>43557.68373920139</v>
      </c>
    </row>
    <row r="16404">
      <c r="A16404" s="1">
        <v>16402.0</v>
      </c>
      <c r="B16404" s="1" t="s">
        <v>2877</v>
      </c>
      <c r="C16404" s="1" t="s">
        <v>27599</v>
      </c>
      <c r="D16404" s="1" t="s">
        <v>126</v>
      </c>
      <c r="E16404" s="1" t="s">
        <v>12021</v>
      </c>
      <c r="F16404" s="1" t="s">
        <v>2881</v>
      </c>
      <c r="G16404" s="1" t="s">
        <v>17</v>
      </c>
      <c r="H16404" s="1">
        <v>45.0</v>
      </c>
      <c r="I16404" s="3">
        <v>44122.333333333336</v>
      </c>
      <c r="J16404" s="1">
        <v>4.11757398469214</v>
      </c>
      <c r="K16404" s="1" t="s">
        <v>62</v>
      </c>
      <c r="M16404" s="3">
        <v>44122.35268725694</v>
      </c>
    </row>
    <row r="16405">
      <c r="A16405" s="1">
        <v>16403.0</v>
      </c>
      <c r="B16405" s="1" t="s">
        <v>7695</v>
      </c>
      <c r="C16405" s="1" t="s">
        <v>27600</v>
      </c>
      <c r="D16405" s="1" t="s">
        <v>12783</v>
      </c>
      <c r="E16405" s="1" t="s">
        <v>27601</v>
      </c>
      <c r="F16405" s="1" t="s">
        <v>7698</v>
      </c>
      <c r="G16405" s="1" t="s">
        <v>89</v>
      </c>
      <c r="H16405" s="1">
        <v>45.0</v>
      </c>
      <c r="I16405" s="3">
        <v>43873.60201603009</v>
      </c>
      <c r="J16405" s="1">
        <v>2.21973400291619</v>
      </c>
      <c r="K16405" s="1" t="s">
        <v>218</v>
      </c>
      <c r="M16405" s="3">
        <v>43873.60907846065</v>
      </c>
    </row>
    <row r="16406">
      <c r="A16406" s="1">
        <v>16404.0</v>
      </c>
      <c r="B16406" s="1" t="s">
        <v>3795</v>
      </c>
      <c r="C16406" s="1" t="s">
        <v>27602</v>
      </c>
      <c r="D16406" s="1" t="s">
        <v>116</v>
      </c>
      <c r="E16406" s="1" t="s">
        <v>15467</v>
      </c>
      <c r="F16406" s="1" t="s">
        <v>3798</v>
      </c>
      <c r="G16406" s="1" t="s">
        <v>17</v>
      </c>
      <c r="H16406" s="1">
        <v>45.0</v>
      </c>
      <c r="I16406" s="3">
        <v>43888.375</v>
      </c>
      <c r="J16406" s="1">
        <v>0.498601337519621</v>
      </c>
      <c r="K16406" s="1" t="s">
        <v>24</v>
      </c>
      <c r="M16406" s="3">
        <v>43888.438578402776</v>
      </c>
    </row>
    <row r="16407">
      <c r="A16407" s="1">
        <v>16405.0</v>
      </c>
      <c r="B16407" s="1" t="s">
        <v>7421</v>
      </c>
      <c r="C16407" s="1" t="s">
        <v>27603</v>
      </c>
      <c r="D16407" s="1" t="s">
        <v>1128</v>
      </c>
      <c r="E16407" s="1" t="s">
        <v>27604</v>
      </c>
      <c r="F16407" s="1" t="s">
        <v>7424</v>
      </c>
      <c r="G16407" s="1" t="s">
        <v>39</v>
      </c>
      <c r="H16407" s="1">
        <v>45.0</v>
      </c>
      <c r="I16407" s="3">
        <v>44095.25</v>
      </c>
      <c r="J16407" s="1">
        <v>1.61774491027608</v>
      </c>
      <c r="K16407" s="1" t="s">
        <v>24</v>
      </c>
      <c r="M16407" s="3">
        <v>44095.28699212963</v>
      </c>
    </row>
    <row r="16408">
      <c r="A16408" s="1">
        <v>16406.0</v>
      </c>
      <c r="B16408" s="1" t="s">
        <v>4711</v>
      </c>
      <c r="C16408" s="1" t="s">
        <v>27605</v>
      </c>
      <c r="D16408" s="1" t="s">
        <v>492</v>
      </c>
      <c r="E16408" s="1" t="s">
        <v>4713</v>
      </c>
      <c r="F16408" s="1" t="s">
        <v>4714</v>
      </c>
      <c r="G16408" s="1" t="s">
        <v>35</v>
      </c>
      <c r="H16408" s="1">
        <v>45.0</v>
      </c>
      <c r="I16408" s="3">
        <v>44098.416666666664</v>
      </c>
      <c r="J16408" s="1">
        <v>1.24419507139635</v>
      </c>
      <c r="K16408" s="1" t="s">
        <v>24</v>
      </c>
      <c r="L16408" s="1" t="s">
        <v>747</v>
      </c>
      <c r="M16408" s="3">
        <v>44098.46440745371</v>
      </c>
    </row>
    <row r="16409">
      <c r="A16409" s="1">
        <v>16407.0</v>
      </c>
      <c r="B16409" s="1" t="s">
        <v>4594</v>
      </c>
      <c r="C16409" s="1" t="s">
        <v>27606</v>
      </c>
      <c r="D16409" s="1" t="s">
        <v>21</v>
      </c>
      <c r="E16409" s="1" t="s">
        <v>4596</v>
      </c>
      <c r="F16409" s="1" t="s">
        <v>4597</v>
      </c>
      <c r="G16409" s="1" t="s">
        <v>35</v>
      </c>
      <c r="H16409" s="1">
        <v>45.0</v>
      </c>
      <c r="I16409" s="3">
        <v>43888.208333333336</v>
      </c>
      <c r="J16409" s="1">
        <v>1.50095062046009</v>
      </c>
      <c r="K16409" s="1" t="s">
        <v>24</v>
      </c>
      <c r="M16409" s="3">
        <v>43888.23879121528</v>
      </c>
    </row>
    <row r="16410">
      <c r="A16410" s="1">
        <v>16408.0</v>
      </c>
      <c r="B16410" s="1" t="s">
        <v>445</v>
      </c>
      <c r="C16410" s="1" t="s">
        <v>27607</v>
      </c>
      <c r="D16410" s="1" t="s">
        <v>447</v>
      </c>
      <c r="E16410" s="1" t="s">
        <v>3632</v>
      </c>
      <c r="F16410" s="1" t="s">
        <v>449</v>
      </c>
      <c r="G16410" s="1" t="s">
        <v>35</v>
      </c>
      <c r="H16410" s="1">
        <v>45.0</v>
      </c>
      <c r="I16410" s="3">
        <v>43601.791666666664</v>
      </c>
      <c r="J16410" s="1">
        <v>5.81371495758205</v>
      </c>
      <c r="K16410" s="1" t="s">
        <v>24</v>
      </c>
      <c r="M16410" s="3">
        <v>43601.503027893516</v>
      </c>
    </row>
    <row r="16411">
      <c r="A16411" s="1">
        <v>16409.0</v>
      </c>
      <c r="B16411" s="1" t="s">
        <v>2136</v>
      </c>
      <c r="C16411" s="1" t="s">
        <v>27608</v>
      </c>
      <c r="D16411" s="1" t="s">
        <v>27</v>
      </c>
      <c r="E16411" s="1" t="s">
        <v>2138</v>
      </c>
      <c r="F16411" s="1" t="s">
        <v>2139</v>
      </c>
      <c r="G16411" s="1" t="s">
        <v>17</v>
      </c>
      <c r="H16411" s="1">
        <v>45.0</v>
      </c>
      <c r="I16411" s="3">
        <v>44126.333333333336</v>
      </c>
      <c r="J16411" s="1">
        <v>1.39702825858138</v>
      </c>
      <c r="K16411" s="1" t="s">
        <v>18</v>
      </c>
      <c r="L16411" s="1" t="s">
        <v>2140</v>
      </c>
      <c r="M16411" s="3">
        <v>44126.346647604165</v>
      </c>
    </row>
    <row r="16412">
      <c r="A16412" s="1">
        <v>16410.0</v>
      </c>
      <c r="B16412" s="1" t="s">
        <v>2864</v>
      </c>
      <c r="C16412" s="1" t="s">
        <v>27609</v>
      </c>
      <c r="D16412" s="1" t="s">
        <v>411</v>
      </c>
      <c r="E16412" s="1" t="s">
        <v>3917</v>
      </c>
      <c r="F16412" s="1" t="s">
        <v>2867</v>
      </c>
      <c r="G16412" s="1" t="s">
        <v>17</v>
      </c>
      <c r="H16412" s="1">
        <v>45.0</v>
      </c>
      <c r="I16412" s="3">
        <v>43844.25</v>
      </c>
      <c r="J16412" s="1">
        <v>1.51412942618385</v>
      </c>
      <c r="K16412" s="1" t="s">
        <v>62</v>
      </c>
      <c r="M16412" s="3">
        <v>43844.29560408565</v>
      </c>
    </row>
    <row r="16413">
      <c r="A16413" s="1">
        <v>16411.0</v>
      </c>
      <c r="B16413" s="1" t="s">
        <v>732</v>
      </c>
      <c r="C16413" s="1" t="s">
        <v>27610</v>
      </c>
      <c r="D16413" s="1" t="s">
        <v>461</v>
      </c>
      <c r="E16413" s="1" t="s">
        <v>5592</v>
      </c>
      <c r="F16413" s="1" t="s">
        <v>735</v>
      </c>
      <c r="G16413" s="1" t="s">
        <v>17</v>
      </c>
      <c r="H16413" s="1">
        <v>45.0</v>
      </c>
      <c r="I16413" s="3">
        <v>44095.4375</v>
      </c>
      <c r="J16413" s="1">
        <v>0.513377772152368</v>
      </c>
      <c r="K16413" s="1" t="s">
        <v>24</v>
      </c>
      <c r="M16413" s="3">
        <v>44095.44070993055</v>
      </c>
    </row>
    <row r="16414">
      <c r="A16414" s="1">
        <v>16412.0</v>
      </c>
      <c r="B16414" s="1" t="s">
        <v>9501</v>
      </c>
      <c r="C16414" s="1" t="s">
        <v>27611</v>
      </c>
      <c r="D16414" s="1" t="s">
        <v>15461</v>
      </c>
      <c r="E16414" s="1" t="s">
        <v>9503</v>
      </c>
      <c r="F16414" s="1" t="s">
        <v>9504</v>
      </c>
      <c r="G16414" s="1" t="s">
        <v>35</v>
      </c>
      <c r="H16414" s="1">
        <v>45.0</v>
      </c>
      <c r="I16414" s="3">
        <v>44152.25</v>
      </c>
      <c r="J16414" s="1">
        <v>4.64458801309062</v>
      </c>
      <c r="K16414" s="1" t="s">
        <v>1376</v>
      </c>
      <c r="M16414" s="3">
        <v>44152.28588025463</v>
      </c>
    </row>
    <row r="16415">
      <c r="A16415" s="1">
        <v>16413.0</v>
      </c>
      <c r="B16415" s="1" t="s">
        <v>340</v>
      </c>
      <c r="C16415" s="1" t="s">
        <v>27612</v>
      </c>
      <c r="D16415" s="1" t="s">
        <v>9658</v>
      </c>
      <c r="E16415" s="1" t="s">
        <v>22009</v>
      </c>
      <c r="F16415" s="1" t="s">
        <v>344</v>
      </c>
      <c r="G16415" s="1" t="s">
        <v>35</v>
      </c>
      <c r="H16415" s="1">
        <v>45.0</v>
      </c>
      <c r="I16415" s="3">
        <v>43875.1875</v>
      </c>
      <c r="J16415" s="1">
        <v>1.10580413167002</v>
      </c>
      <c r="K16415" s="1" t="s">
        <v>83</v>
      </c>
      <c r="M16415" s="3">
        <v>43875.2222744213</v>
      </c>
    </row>
    <row r="16416">
      <c r="A16416" s="1">
        <v>16414.0</v>
      </c>
      <c r="B16416" s="1" t="s">
        <v>1090</v>
      </c>
      <c r="C16416" s="1" t="s">
        <v>27613</v>
      </c>
      <c r="D16416" s="1" t="s">
        <v>1558</v>
      </c>
      <c r="E16416" s="1" t="s">
        <v>3086</v>
      </c>
      <c r="F16416" s="1" t="s">
        <v>1094</v>
      </c>
      <c r="G16416" s="1" t="s">
        <v>17</v>
      </c>
      <c r="H16416" s="1">
        <v>45.0</v>
      </c>
      <c r="I16416" s="3">
        <v>44182.229166666664</v>
      </c>
      <c r="J16416" s="1">
        <v>1.71644147934817</v>
      </c>
      <c r="K16416" s="1" t="s">
        <v>166</v>
      </c>
      <c r="L16416" s="1" t="s">
        <v>167</v>
      </c>
      <c r="M16416" s="3">
        <v>44182.34210635417</v>
      </c>
    </row>
    <row r="16417">
      <c r="A16417" s="1">
        <v>16415.0</v>
      </c>
      <c r="B16417" s="1" t="s">
        <v>278</v>
      </c>
      <c r="C16417" s="1" t="s">
        <v>27614</v>
      </c>
      <c r="D16417" s="1" t="s">
        <v>21</v>
      </c>
      <c r="E16417" s="1" t="s">
        <v>7742</v>
      </c>
      <c r="F16417" s="1" t="s">
        <v>281</v>
      </c>
      <c r="G16417" s="1" t="s">
        <v>17</v>
      </c>
      <c r="H16417" s="1">
        <v>45.0</v>
      </c>
      <c r="I16417" s="3">
        <v>44141.3125</v>
      </c>
      <c r="J16417" s="1">
        <v>2.91248381424248</v>
      </c>
      <c r="K16417" s="1" t="s">
        <v>24</v>
      </c>
      <c r="M16417" s="3">
        <v>44141.34598759259</v>
      </c>
    </row>
    <row r="16418">
      <c r="A16418" s="1">
        <v>16416.0</v>
      </c>
      <c r="B16418" s="1" t="s">
        <v>5089</v>
      </c>
      <c r="C16418" s="1" t="s">
        <v>27615</v>
      </c>
      <c r="D16418" s="1" t="s">
        <v>4482</v>
      </c>
      <c r="E16418" s="1" t="s">
        <v>27616</v>
      </c>
      <c r="F16418" s="1" t="s">
        <v>5092</v>
      </c>
      <c r="G16418" s="1" t="s">
        <v>17</v>
      </c>
      <c r="H16418" s="1">
        <v>45.0</v>
      </c>
      <c r="I16418" s="3">
        <v>44250.166666666664</v>
      </c>
      <c r="J16418" s="1">
        <v>4.29522344167068</v>
      </c>
      <c r="K16418" s="1" t="s">
        <v>24</v>
      </c>
      <c r="L16418" s="1" t="s">
        <v>406</v>
      </c>
      <c r="M16418" s="3">
        <v>44250.205311412035</v>
      </c>
    </row>
    <row r="16419">
      <c r="A16419" s="1">
        <v>16417.0</v>
      </c>
      <c r="B16419" s="1" t="s">
        <v>1289</v>
      </c>
      <c r="C16419" s="1" t="s">
        <v>27617</v>
      </c>
      <c r="D16419" s="1" t="s">
        <v>2721</v>
      </c>
      <c r="E16419" s="1" t="s">
        <v>27618</v>
      </c>
      <c r="F16419" s="1" t="s">
        <v>1293</v>
      </c>
      <c r="G16419" s="1" t="s">
        <v>39</v>
      </c>
      <c r="H16419" s="1">
        <v>45.0</v>
      </c>
      <c r="I16419" s="3">
        <v>44098.666666666664</v>
      </c>
      <c r="J16419" s="1">
        <v>0.418136193843465</v>
      </c>
      <c r="K16419" s="1" t="s">
        <v>24</v>
      </c>
      <c r="M16419" s="3">
        <v>44098.71011284722</v>
      </c>
    </row>
    <row r="16420">
      <c r="A16420" s="1">
        <v>16418.0</v>
      </c>
      <c r="B16420" s="1" t="s">
        <v>1012</v>
      </c>
      <c r="C16420" s="1" t="s">
        <v>27619</v>
      </c>
      <c r="D16420" s="1" t="s">
        <v>1014</v>
      </c>
      <c r="E16420" s="1" t="s">
        <v>1960</v>
      </c>
      <c r="F16420" s="1" t="s">
        <v>1016</v>
      </c>
      <c r="G16420" s="1" t="s">
        <v>17</v>
      </c>
      <c r="H16420" s="1">
        <v>45.0</v>
      </c>
      <c r="I16420" s="3">
        <v>43958.260416666664</v>
      </c>
      <c r="J16420" s="1">
        <v>0.284509019401267</v>
      </c>
      <c r="K16420" s="1" t="s">
        <v>166</v>
      </c>
      <c r="M16420" s="3">
        <v>43958.325281770834</v>
      </c>
    </row>
    <row r="16421">
      <c r="A16421" s="1">
        <v>16419.0</v>
      </c>
      <c r="B16421" s="1" t="s">
        <v>620</v>
      </c>
      <c r="C16421" s="1" t="s">
        <v>27620</v>
      </c>
      <c r="D16421" s="1" t="s">
        <v>3220</v>
      </c>
      <c r="E16421" s="1" t="s">
        <v>27621</v>
      </c>
      <c r="F16421" s="1" t="s">
        <v>623</v>
      </c>
      <c r="G16421" s="1" t="s">
        <v>39</v>
      </c>
      <c r="H16421" s="1">
        <v>45.0</v>
      </c>
      <c r="I16421" s="3">
        <v>44034.75</v>
      </c>
      <c r="J16421" s="1">
        <v>1.44814829159531</v>
      </c>
      <c r="K16421" s="1" t="s">
        <v>18</v>
      </c>
      <c r="M16421" s="3">
        <v>44034.78109748843</v>
      </c>
    </row>
    <row r="16422">
      <c r="A16422" s="1">
        <v>16420.0</v>
      </c>
      <c r="B16422" s="1" t="s">
        <v>12</v>
      </c>
      <c r="C16422" s="1" t="s">
        <v>27622</v>
      </c>
      <c r="D16422" s="1" t="s">
        <v>925</v>
      </c>
      <c r="E16422" s="1" t="s">
        <v>926</v>
      </c>
      <c r="F16422" s="1" t="s">
        <v>16</v>
      </c>
      <c r="G16422" s="1" t="s">
        <v>17</v>
      </c>
      <c r="H16422" s="1">
        <v>45.0</v>
      </c>
      <c r="I16422" s="3">
        <v>43839.625</v>
      </c>
      <c r="J16422" s="1">
        <v>2.21399881119947</v>
      </c>
      <c r="K16422" s="1" t="s">
        <v>18</v>
      </c>
      <c r="M16422" s="3">
        <v>43838.60879284722</v>
      </c>
    </row>
    <row r="16423">
      <c r="A16423" s="1">
        <v>16421.0</v>
      </c>
      <c r="B16423" s="1" t="s">
        <v>2033</v>
      </c>
      <c r="C16423" s="1" t="s">
        <v>27623</v>
      </c>
      <c r="D16423" s="1" t="s">
        <v>6002</v>
      </c>
      <c r="E16423" s="1" t="s">
        <v>27624</v>
      </c>
      <c r="F16423" s="1" t="s">
        <v>2036</v>
      </c>
      <c r="G16423" s="1" t="s">
        <v>39</v>
      </c>
      <c r="H16423" s="1">
        <v>45.0</v>
      </c>
      <c r="I16423" s="3">
        <v>43803.583333333336</v>
      </c>
      <c r="J16423" s="1">
        <v>1.86696988094483</v>
      </c>
      <c r="K16423" s="1" t="s">
        <v>24</v>
      </c>
      <c r="M16423" s="3">
        <v>43803.62561736111</v>
      </c>
    </row>
    <row r="16424">
      <c r="A16424" s="1">
        <v>16422.0</v>
      </c>
      <c r="B16424" s="1" t="s">
        <v>196</v>
      </c>
      <c r="C16424" s="1" t="s">
        <v>27625</v>
      </c>
      <c r="D16424" s="1" t="s">
        <v>198</v>
      </c>
      <c r="E16424" s="1" t="s">
        <v>1535</v>
      </c>
      <c r="F16424" s="1" t="s">
        <v>200</v>
      </c>
      <c r="G16424" s="1" t="s">
        <v>17</v>
      </c>
      <c r="H16424" s="1">
        <v>45.0</v>
      </c>
      <c r="I16424" s="3">
        <v>44207.541666666664</v>
      </c>
      <c r="J16424" s="1">
        <v>2.80907726583107</v>
      </c>
      <c r="K16424" s="1" t="s">
        <v>24</v>
      </c>
      <c r="M16424" s="3">
        <v>44207.57810859954</v>
      </c>
    </row>
    <row r="16425">
      <c r="A16425" s="1">
        <v>16423.0</v>
      </c>
      <c r="B16425" s="1" t="s">
        <v>97</v>
      </c>
      <c r="C16425" s="1" t="s">
        <v>27626</v>
      </c>
      <c r="D16425" s="1" t="s">
        <v>1446</v>
      </c>
      <c r="E16425" s="1" t="s">
        <v>27627</v>
      </c>
      <c r="F16425" s="1" t="s">
        <v>101</v>
      </c>
      <c r="G16425" s="1" t="s">
        <v>39</v>
      </c>
      <c r="H16425" s="1">
        <v>45.0</v>
      </c>
      <c r="I16425" s="3">
        <v>43962.395833333336</v>
      </c>
      <c r="J16425" s="1">
        <v>0.403942478343967</v>
      </c>
      <c r="K16425" s="1" t="s">
        <v>24</v>
      </c>
      <c r="M16425" s="3">
        <v>43962.41485033565</v>
      </c>
    </row>
    <row r="16426">
      <c r="A16426" s="1">
        <v>16424.0</v>
      </c>
      <c r="B16426" s="1" t="s">
        <v>1090</v>
      </c>
      <c r="C16426" s="1" t="s">
        <v>27628</v>
      </c>
      <c r="D16426" s="1" t="s">
        <v>1558</v>
      </c>
      <c r="E16426" s="1" t="s">
        <v>1559</v>
      </c>
      <c r="F16426" s="1" t="s">
        <v>1094</v>
      </c>
      <c r="G16426" s="1" t="s">
        <v>17</v>
      </c>
      <c r="H16426" s="1">
        <v>45.0</v>
      </c>
      <c r="I16426" s="3">
        <v>44245.208333333336</v>
      </c>
      <c r="J16426" s="1">
        <v>3.29763672951824</v>
      </c>
      <c r="K16426" s="1" t="s">
        <v>166</v>
      </c>
      <c r="L16426" s="1" t="s">
        <v>167</v>
      </c>
      <c r="M16426" s="3">
        <v>44245.36425659722</v>
      </c>
    </row>
    <row r="16427">
      <c r="A16427" s="1">
        <v>16425.0</v>
      </c>
      <c r="B16427" s="1" t="s">
        <v>5332</v>
      </c>
      <c r="C16427" s="1" t="s">
        <v>27629</v>
      </c>
      <c r="D16427" s="1" t="s">
        <v>738</v>
      </c>
      <c r="E16427" s="1" t="s">
        <v>27630</v>
      </c>
      <c r="F16427" s="1" t="s">
        <v>5335</v>
      </c>
      <c r="G16427" s="1" t="s">
        <v>39</v>
      </c>
      <c r="H16427" s="1">
        <v>45.0</v>
      </c>
      <c r="I16427" s="3">
        <v>44221.291666666664</v>
      </c>
      <c r="J16427" s="1">
        <v>1.86946608129585</v>
      </c>
      <c r="K16427" s="1" t="s">
        <v>24</v>
      </c>
      <c r="L16427" s="1" t="s">
        <v>238</v>
      </c>
      <c r="M16427" s="3">
        <v>44221.32169578704</v>
      </c>
    </row>
    <row r="16428">
      <c r="A16428" s="1">
        <v>16426.0</v>
      </c>
      <c r="B16428" s="1" t="s">
        <v>1735</v>
      </c>
      <c r="C16428" s="1" t="s">
        <v>27631</v>
      </c>
      <c r="D16428" s="1" t="s">
        <v>10220</v>
      </c>
      <c r="E16428" s="1" t="s">
        <v>27632</v>
      </c>
      <c r="F16428" s="1" t="s">
        <v>1738</v>
      </c>
      <c r="G16428" s="1" t="s">
        <v>89</v>
      </c>
      <c r="H16428" s="1">
        <v>45.0</v>
      </c>
      <c r="I16428" s="3">
        <v>43770.776719305555</v>
      </c>
      <c r="J16428" s="1">
        <v>1.32953890773589</v>
      </c>
      <c r="K16428" s="1" t="s">
        <v>18</v>
      </c>
      <c r="M16428" s="3">
        <v>43770.79821153935</v>
      </c>
    </row>
    <row r="16429">
      <c r="A16429" s="1">
        <v>16427.0</v>
      </c>
      <c r="B16429" s="1" t="s">
        <v>27633</v>
      </c>
      <c r="C16429" s="1" t="s">
        <v>27634</v>
      </c>
      <c r="D16429" s="1" t="s">
        <v>653</v>
      </c>
      <c r="E16429" s="1" t="s">
        <v>27635</v>
      </c>
      <c r="F16429" s="1" t="s">
        <v>27636</v>
      </c>
      <c r="G16429" s="1" t="s">
        <v>39</v>
      </c>
      <c r="H16429" s="1">
        <v>45.0</v>
      </c>
      <c r="I16429" s="3">
        <v>44065.334027777775</v>
      </c>
      <c r="J16429" s="1">
        <v>0.113947883142651</v>
      </c>
      <c r="K16429" s="1" t="s">
        <v>18</v>
      </c>
      <c r="L16429" s="1" t="s">
        <v>683</v>
      </c>
      <c r="M16429" s="3">
        <v>44065.361549988425</v>
      </c>
    </row>
    <row r="16430">
      <c r="A16430" s="1">
        <v>16428.0</v>
      </c>
      <c r="B16430" s="1" t="s">
        <v>136</v>
      </c>
      <c r="C16430" s="1" t="s">
        <v>27637</v>
      </c>
      <c r="D16430" s="1" t="s">
        <v>5995</v>
      </c>
      <c r="E16430" s="1" t="s">
        <v>5996</v>
      </c>
      <c r="F16430" s="1" t="s">
        <v>140</v>
      </c>
      <c r="G16430" s="1" t="s">
        <v>17</v>
      </c>
      <c r="H16430" s="1">
        <v>45.0</v>
      </c>
      <c r="I16430" s="3">
        <v>43883.375</v>
      </c>
      <c r="J16430" s="1">
        <v>1.56921368899202</v>
      </c>
      <c r="K16430" s="1" t="s">
        <v>18</v>
      </c>
      <c r="M16430" s="3">
        <v>43883.41151075232</v>
      </c>
    </row>
    <row r="16431">
      <c r="A16431" s="1">
        <v>16429.0</v>
      </c>
      <c r="B16431" s="1" t="s">
        <v>4682</v>
      </c>
      <c r="C16431" s="1" t="s">
        <v>27638</v>
      </c>
      <c r="D16431" s="1" t="s">
        <v>49</v>
      </c>
      <c r="E16431" s="1" t="s">
        <v>27639</v>
      </c>
      <c r="F16431" s="1" t="s">
        <v>4685</v>
      </c>
      <c r="G16431" s="1" t="s">
        <v>39</v>
      </c>
      <c r="H16431" s="1">
        <v>45.0</v>
      </c>
      <c r="I16431" s="3">
        <v>43861.302083333336</v>
      </c>
      <c r="J16431" s="1">
        <v>2.57953895315121</v>
      </c>
      <c r="K16431" s="1" t="s">
        <v>46</v>
      </c>
      <c r="M16431" s="3">
        <v>43861.33300097222</v>
      </c>
    </row>
    <row r="16432">
      <c r="A16432" s="1">
        <v>16430.0</v>
      </c>
      <c r="B16432" s="1" t="s">
        <v>834</v>
      </c>
      <c r="C16432" s="1" t="s">
        <v>27640</v>
      </c>
      <c r="D16432" s="1" t="s">
        <v>15974</v>
      </c>
      <c r="E16432" s="1" t="s">
        <v>27641</v>
      </c>
      <c r="F16432" s="1" t="s">
        <v>837</v>
      </c>
      <c r="G16432" s="1" t="s">
        <v>89</v>
      </c>
      <c r="H16432" s="1">
        <v>45.0</v>
      </c>
      <c r="I16432" s="3">
        <v>43887.34900141204</v>
      </c>
      <c r="J16432" s="1">
        <v>0.583524886046777</v>
      </c>
      <c r="K16432" s="1" t="s">
        <v>18</v>
      </c>
      <c r="M16432" s="3">
        <v>43887.384536840276</v>
      </c>
    </row>
    <row r="16433">
      <c r="A16433" s="1">
        <v>16431.0</v>
      </c>
      <c r="B16433" s="1" t="s">
        <v>6558</v>
      </c>
      <c r="C16433" s="1" t="s">
        <v>27642</v>
      </c>
      <c r="D16433" s="1" t="s">
        <v>1637</v>
      </c>
      <c r="E16433" s="1" t="s">
        <v>7398</v>
      </c>
      <c r="F16433" s="1" t="s">
        <v>6562</v>
      </c>
      <c r="G16433" s="1" t="s">
        <v>35</v>
      </c>
      <c r="H16433" s="1">
        <v>45.0</v>
      </c>
      <c r="I16433" s="3">
        <v>44229.6875</v>
      </c>
      <c r="J16433" s="1">
        <v>2.8250733921406</v>
      </c>
      <c r="K16433" s="1" t="s">
        <v>24</v>
      </c>
      <c r="L16433" s="1" t="s">
        <v>1830</v>
      </c>
      <c r="M16433" s="3">
        <v>44229.65646909722</v>
      </c>
    </row>
    <row r="16434">
      <c r="A16434" s="1">
        <v>16432.0</v>
      </c>
      <c r="B16434" s="1" t="s">
        <v>119</v>
      </c>
      <c r="C16434" s="1" t="s">
        <v>27643</v>
      </c>
      <c r="D16434" s="1" t="s">
        <v>49</v>
      </c>
      <c r="E16434" s="1" t="s">
        <v>27644</v>
      </c>
      <c r="F16434" s="1" t="s">
        <v>123</v>
      </c>
      <c r="G16434" s="1" t="s">
        <v>39</v>
      </c>
      <c r="H16434" s="1">
        <v>45.0</v>
      </c>
      <c r="I16434" s="3">
        <v>43899.583333333336</v>
      </c>
      <c r="J16434" s="1">
        <v>3.20109215324752</v>
      </c>
      <c r="K16434" s="1" t="s">
        <v>18</v>
      </c>
      <c r="M16434" s="3">
        <v>43899.61297672454</v>
      </c>
    </row>
    <row r="16435">
      <c r="A16435" s="1">
        <v>16433.0</v>
      </c>
      <c r="B16435" s="1" t="s">
        <v>2948</v>
      </c>
      <c r="C16435" s="1" t="s">
        <v>27645</v>
      </c>
      <c r="D16435" s="1" t="s">
        <v>80</v>
      </c>
      <c r="E16435" s="1" t="s">
        <v>27646</v>
      </c>
      <c r="F16435" s="1" t="s">
        <v>2951</v>
      </c>
      <c r="G16435" s="1" t="s">
        <v>89</v>
      </c>
      <c r="H16435" s="1">
        <v>45.0</v>
      </c>
      <c r="I16435" s="3">
        <v>43885.42894810185</v>
      </c>
      <c r="J16435" s="1">
        <v>0.237058208373357</v>
      </c>
      <c r="K16435" s="1" t="s">
        <v>83</v>
      </c>
      <c r="M16435" s="3">
        <v>43885.43536773148</v>
      </c>
    </row>
    <row r="16436">
      <c r="A16436" s="1">
        <v>16434.0</v>
      </c>
      <c r="B16436" s="1" t="s">
        <v>27647</v>
      </c>
      <c r="C16436" s="1" t="s">
        <v>27648</v>
      </c>
      <c r="D16436" s="1" t="s">
        <v>1637</v>
      </c>
      <c r="E16436" s="1" t="s">
        <v>27649</v>
      </c>
      <c r="F16436" s="1" t="s">
        <v>27650</v>
      </c>
      <c r="G16436" s="1" t="s">
        <v>39</v>
      </c>
      <c r="H16436" s="1">
        <v>45.0</v>
      </c>
      <c r="I16436" s="3">
        <v>44125.625</v>
      </c>
      <c r="J16436" s="1">
        <v>0.0658803539209972</v>
      </c>
      <c r="K16436" s="1" t="s">
        <v>13226</v>
      </c>
      <c r="M16436" s="3">
        <v>44125.64404694444</v>
      </c>
    </row>
    <row r="16437">
      <c r="A16437" s="1">
        <v>16435.0</v>
      </c>
      <c r="B16437" s="1" t="s">
        <v>4108</v>
      </c>
      <c r="C16437" s="1" t="s">
        <v>27651</v>
      </c>
      <c r="D16437" s="1" t="s">
        <v>2496</v>
      </c>
      <c r="E16437" s="1" t="s">
        <v>27652</v>
      </c>
      <c r="F16437" s="1" t="s">
        <v>4112</v>
      </c>
      <c r="G16437" s="1" t="s">
        <v>39</v>
      </c>
      <c r="H16437" s="1">
        <v>45.0</v>
      </c>
      <c r="I16437" s="3">
        <v>43988.75</v>
      </c>
      <c r="J16437" s="1">
        <v>3.67366527031205</v>
      </c>
      <c r="K16437" s="1" t="s">
        <v>2499</v>
      </c>
      <c r="M16437" s="3">
        <v>43988.79365798611</v>
      </c>
    </row>
    <row r="16438">
      <c r="A16438" s="1">
        <v>16436.0</v>
      </c>
      <c r="B16438" s="1" t="s">
        <v>620</v>
      </c>
      <c r="C16438" s="1" t="s">
        <v>27653</v>
      </c>
      <c r="D16438" s="1" t="s">
        <v>121</v>
      </c>
      <c r="E16438" s="1" t="s">
        <v>27654</v>
      </c>
      <c r="F16438" s="1" t="s">
        <v>623</v>
      </c>
      <c r="G16438" s="1" t="s">
        <v>39</v>
      </c>
      <c r="H16438" s="1">
        <v>45.0</v>
      </c>
      <c r="I16438" s="3">
        <v>44050.645833333336</v>
      </c>
      <c r="J16438" s="1">
        <v>6.20729200948148</v>
      </c>
      <c r="K16438" s="1" t="s">
        <v>18</v>
      </c>
      <c r="M16438" s="3">
        <v>44050.668599826386</v>
      </c>
    </row>
    <row r="16439">
      <c r="A16439" s="1">
        <v>16437.0</v>
      </c>
      <c r="B16439" s="1" t="s">
        <v>30</v>
      </c>
      <c r="C16439" s="1" t="s">
        <v>27655</v>
      </c>
      <c r="D16439" s="1" t="s">
        <v>32</v>
      </c>
      <c r="E16439" s="1" t="s">
        <v>3491</v>
      </c>
      <c r="F16439" s="1" t="s">
        <v>34</v>
      </c>
      <c r="G16439" s="1" t="s">
        <v>35</v>
      </c>
      <c r="H16439" s="1">
        <v>45.0</v>
      </c>
      <c r="I16439" s="3">
        <v>43851.416666666664</v>
      </c>
      <c r="J16439" s="1">
        <v>3.42925124517331</v>
      </c>
      <c r="K16439" s="1" t="s">
        <v>24</v>
      </c>
      <c r="M16439" s="3">
        <v>43851.4463925463</v>
      </c>
    </row>
    <row r="16440">
      <c r="A16440" s="1">
        <v>16438.0</v>
      </c>
      <c r="B16440" s="1" t="s">
        <v>490</v>
      </c>
      <c r="C16440" s="1" t="s">
        <v>27656</v>
      </c>
      <c r="D16440" s="1" t="s">
        <v>93</v>
      </c>
      <c r="E16440" s="1" t="s">
        <v>27657</v>
      </c>
      <c r="F16440" s="1" t="s">
        <v>12470</v>
      </c>
      <c r="G16440" s="1" t="s">
        <v>39</v>
      </c>
      <c r="H16440" s="1">
        <v>45.0</v>
      </c>
      <c r="I16440" s="3">
        <v>44174.583333333336</v>
      </c>
      <c r="J16440" s="1">
        <v>1.43426660905559</v>
      </c>
      <c r="K16440" s="1" t="s">
        <v>159</v>
      </c>
      <c r="L16440" s="1" t="s">
        <v>495</v>
      </c>
      <c r="M16440" s="3">
        <v>44174.59740150463</v>
      </c>
    </row>
    <row r="16441">
      <c r="A16441" s="1">
        <v>16439.0</v>
      </c>
      <c r="B16441" s="1" t="s">
        <v>536</v>
      </c>
      <c r="C16441" s="1" t="s">
        <v>27658</v>
      </c>
      <c r="D16441" s="1" t="s">
        <v>1255</v>
      </c>
      <c r="E16441" s="1" t="s">
        <v>2063</v>
      </c>
      <c r="F16441" s="1" t="s">
        <v>539</v>
      </c>
      <c r="G16441" s="1" t="s">
        <v>17</v>
      </c>
      <c r="H16441" s="1">
        <v>45.0</v>
      </c>
      <c r="I16441" s="3">
        <v>43793.291666666664</v>
      </c>
      <c r="J16441" s="1">
        <v>1.16349145261063</v>
      </c>
      <c r="K16441" s="1" t="s">
        <v>83</v>
      </c>
      <c r="M16441" s="3">
        <v>43793.32544450231</v>
      </c>
    </row>
    <row r="16442">
      <c r="A16442" s="1">
        <v>16440.0</v>
      </c>
      <c r="B16442" s="1" t="s">
        <v>385</v>
      </c>
      <c r="C16442" s="1" t="s">
        <v>27659</v>
      </c>
      <c r="D16442" s="1" t="s">
        <v>116</v>
      </c>
      <c r="E16442" s="1" t="s">
        <v>5197</v>
      </c>
      <c r="F16442" s="1" t="s">
        <v>388</v>
      </c>
      <c r="G16442" s="1" t="s">
        <v>17</v>
      </c>
      <c r="H16442" s="1">
        <v>45.0</v>
      </c>
      <c r="I16442" s="3">
        <v>43957.635416666664</v>
      </c>
      <c r="J16442" s="1">
        <v>4.10003898149979</v>
      </c>
      <c r="K16442" s="1" t="s">
        <v>24</v>
      </c>
      <c r="M16442" s="3">
        <v>43957.677103773145</v>
      </c>
    </row>
    <row r="16443">
      <c r="A16443" s="1">
        <v>16441.0</v>
      </c>
      <c r="B16443" s="1" t="s">
        <v>2864</v>
      </c>
      <c r="C16443" s="1" t="s">
        <v>27660</v>
      </c>
      <c r="D16443" s="1" t="s">
        <v>411</v>
      </c>
      <c r="E16443" s="1" t="s">
        <v>3917</v>
      </c>
      <c r="F16443" s="1" t="s">
        <v>2867</v>
      </c>
      <c r="G16443" s="1" t="s">
        <v>17</v>
      </c>
      <c r="H16443" s="1">
        <v>45.0</v>
      </c>
      <c r="I16443" s="3">
        <v>43837.625</v>
      </c>
      <c r="J16443" s="1">
        <v>0.0</v>
      </c>
      <c r="K16443" s="1" t="s">
        <v>62</v>
      </c>
      <c r="M16443" s="3">
        <v>43837.59888939815</v>
      </c>
    </row>
    <row r="16444">
      <c r="A16444" s="1">
        <v>16442.0</v>
      </c>
      <c r="B16444" s="1" t="s">
        <v>9204</v>
      </c>
      <c r="C16444" s="1" t="s">
        <v>27661</v>
      </c>
      <c r="D16444" s="1" t="s">
        <v>420</v>
      </c>
      <c r="E16444" s="1" t="s">
        <v>9206</v>
      </c>
      <c r="F16444" s="1" t="s">
        <v>9207</v>
      </c>
      <c r="G16444" s="1" t="s">
        <v>35</v>
      </c>
      <c r="H16444" s="1">
        <v>45.0</v>
      </c>
      <c r="I16444" s="3">
        <v>43651.666666666664</v>
      </c>
      <c r="J16444" s="1">
        <v>0.0731715859716086</v>
      </c>
      <c r="K16444" s="1" t="s">
        <v>24</v>
      </c>
      <c r="M16444" s="3">
        <v>43646.615167083335</v>
      </c>
    </row>
    <row r="16445">
      <c r="A16445" s="1">
        <v>16443.0</v>
      </c>
      <c r="B16445" s="1" t="s">
        <v>901</v>
      </c>
      <c r="C16445" s="1" t="s">
        <v>27662</v>
      </c>
      <c r="D16445" s="1" t="s">
        <v>148</v>
      </c>
      <c r="E16445" s="1" t="s">
        <v>903</v>
      </c>
      <c r="F16445" s="1" t="s">
        <v>904</v>
      </c>
      <c r="G16445" s="1" t="s">
        <v>35</v>
      </c>
      <c r="H16445" s="1">
        <v>45.0</v>
      </c>
      <c r="I16445" s="3">
        <v>43699.416666666664</v>
      </c>
      <c r="J16445" s="1">
        <v>0.00869491623819636</v>
      </c>
      <c r="K16445" s="1" t="s">
        <v>24</v>
      </c>
      <c r="M16445" s="3">
        <v>43671.63512837963</v>
      </c>
    </row>
    <row r="16446">
      <c r="A16446" s="1">
        <v>16444.0</v>
      </c>
      <c r="B16446" s="1" t="s">
        <v>354</v>
      </c>
      <c r="C16446" s="1" t="s">
        <v>27663</v>
      </c>
      <c r="D16446" s="1" t="s">
        <v>27664</v>
      </c>
      <c r="E16446" s="1" t="s">
        <v>27665</v>
      </c>
      <c r="F16446" s="1" t="s">
        <v>358</v>
      </c>
      <c r="G16446" s="1" t="s">
        <v>39</v>
      </c>
      <c r="H16446" s="1">
        <v>45.0</v>
      </c>
      <c r="I16446" s="3">
        <v>43844.6875</v>
      </c>
      <c r="J16446" s="1">
        <v>4.5619300778581</v>
      </c>
      <c r="K16446" s="1" t="s">
        <v>24</v>
      </c>
      <c r="M16446" s="3">
        <v>43844.706110300926</v>
      </c>
    </row>
    <row r="16447">
      <c r="A16447" s="1">
        <v>16445.0</v>
      </c>
      <c r="B16447" s="1" t="s">
        <v>19350</v>
      </c>
      <c r="C16447" s="1" t="s">
        <v>27666</v>
      </c>
      <c r="D16447" s="1" t="s">
        <v>1096</v>
      </c>
      <c r="E16447" s="1" t="s">
        <v>27667</v>
      </c>
      <c r="F16447" s="1" t="s">
        <v>19353</v>
      </c>
      <c r="G16447" s="1" t="s">
        <v>39</v>
      </c>
      <c r="H16447" s="1">
        <v>45.0</v>
      </c>
      <c r="I16447" s="3">
        <v>43889.604166666664</v>
      </c>
      <c r="J16447" s="1">
        <v>34.2613149401807</v>
      </c>
      <c r="K16447" s="1" t="s">
        <v>62</v>
      </c>
      <c r="M16447" s="3">
        <v>43889.683775324076</v>
      </c>
    </row>
    <row r="16448">
      <c r="A16448" s="1">
        <v>16446.0</v>
      </c>
      <c r="B16448" s="1" t="s">
        <v>732</v>
      </c>
      <c r="C16448" s="1" t="s">
        <v>27668</v>
      </c>
      <c r="D16448" s="1" t="s">
        <v>3403</v>
      </c>
      <c r="E16448" s="1" t="s">
        <v>3626</v>
      </c>
      <c r="F16448" s="1" t="s">
        <v>735</v>
      </c>
      <c r="G16448" s="1" t="s">
        <v>17</v>
      </c>
      <c r="H16448" s="1">
        <v>45.0</v>
      </c>
      <c r="I16448" s="3">
        <v>44179.6875</v>
      </c>
      <c r="J16448" s="1">
        <v>3.43163769073475</v>
      </c>
      <c r="K16448" s="1" t="s">
        <v>24</v>
      </c>
      <c r="M16448" s="3">
        <v>44179.729749039354</v>
      </c>
    </row>
    <row r="16449">
      <c r="A16449" s="1">
        <v>16447.0</v>
      </c>
      <c r="B16449" s="1" t="s">
        <v>2462</v>
      </c>
      <c r="C16449" s="1" t="s">
        <v>27669</v>
      </c>
      <c r="D16449" s="1" t="s">
        <v>110</v>
      </c>
      <c r="E16449" s="1" t="s">
        <v>12113</v>
      </c>
      <c r="F16449" s="1" t="s">
        <v>2466</v>
      </c>
      <c r="G16449" s="1" t="s">
        <v>17</v>
      </c>
      <c r="H16449" s="1">
        <v>45.0</v>
      </c>
      <c r="I16449" s="3">
        <v>44034.229166666664</v>
      </c>
      <c r="J16449" s="1">
        <v>1.09336750320971</v>
      </c>
      <c r="K16449" s="1" t="s">
        <v>56</v>
      </c>
      <c r="L16449" s="1" t="s">
        <v>3023</v>
      </c>
      <c r="M16449" s="3">
        <v>44034.2657996412</v>
      </c>
    </row>
    <row r="16450">
      <c r="A16450" s="1">
        <v>16448.0</v>
      </c>
      <c r="B16450" s="1" t="s">
        <v>303</v>
      </c>
      <c r="C16450" s="1" t="s">
        <v>27670</v>
      </c>
      <c r="D16450" s="1" t="s">
        <v>305</v>
      </c>
      <c r="E16450" s="1" t="s">
        <v>886</v>
      </c>
      <c r="F16450" s="1" t="s">
        <v>307</v>
      </c>
      <c r="G16450" s="1" t="s">
        <v>17</v>
      </c>
      <c r="H16450" s="1">
        <v>45.0</v>
      </c>
      <c r="I16450" s="3">
        <v>44110.229166666664</v>
      </c>
      <c r="J16450" s="1">
        <v>1.52734802202343</v>
      </c>
      <c r="K16450" s="1" t="s">
        <v>24</v>
      </c>
      <c r="M16450" s="3">
        <v>44110.26260646991</v>
      </c>
    </row>
    <row r="16451">
      <c r="A16451" s="1">
        <v>16449.0</v>
      </c>
      <c r="B16451" s="1" t="s">
        <v>727</v>
      </c>
      <c r="C16451" s="1" t="s">
        <v>27671</v>
      </c>
      <c r="D16451" s="1" t="s">
        <v>65</v>
      </c>
      <c r="E16451" s="1" t="s">
        <v>27672</v>
      </c>
      <c r="F16451" s="1" t="s">
        <v>731</v>
      </c>
      <c r="G16451" s="1" t="s">
        <v>39</v>
      </c>
      <c r="H16451" s="1">
        <v>45.0</v>
      </c>
      <c r="I16451" s="3">
        <v>43805.666666666664</v>
      </c>
      <c r="J16451" s="1">
        <v>2.55128983343118</v>
      </c>
      <c r="K16451" s="1" t="s">
        <v>24</v>
      </c>
      <c r="M16451" s="3">
        <v>43805.7415125</v>
      </c>
    </row>
    <row r="16452">
      <c r="A16452" s="1">
        <v>16450.0</v>
      </c>
      <c r="B16452" s="1" t="s">
        <v>1202</v>
      </c>
      <c r="C16452" s="1" t="s">
        <v>27673</v>
      </c>
      <c r="D16452" s="1" t="s">
        <v>3392</v>
      </c>
      <c r="E16452" s="1" t="s">
        <v>3393</v>
      </c>
      <c r="F16452" s="1" t="s">
        <v>1206</v>
      </c>
      <c r="G16452" s="1" t="s">
        <v>17</v>
      </c>
      <c r="H16452" s="1">
        <v>45.0</v>
      </c>
      <c r="I16452" s="3">
        <v>43736.583333333336</v>
      </c>
      <c r="J16452" s="1">
        <v>0.404104295996765</v>
      </c>
      <c r="K16452" s="1" t="s">
        <v>24</v>
      </c>
      <c r="M16452" s="3">
        <v>43737.479956689815</v>
      </c>
    </row>
    <row r="16453">
      <c r="A16453" s="1">
        <v>16451.0</v>
      </c>
      <c r="B16453" s="1" t="s">
        <v>1043</v>
      </c>
      <c r="C16453" s="1" t="s">
        <v>27674</v>
      </c>
      <c r="D16453" s="1" t="s">
        <v>676</v>
      </c>
      <c r="E16453" s="1" t="s">
        <v>9601</v>
      </c>
      <c r="F16453" s="1" t="s">
        <v>1046</v>
      </c>
      <c r="G16453" s="1" t="s">
        <v>17</v>
      </c>
      <c r="H16453" s="1">
        <v>45.0</v>
      </c>
      <c r="I16453" s="3">
        <v>44221.541666666664</v>
      </c>
      <c r="J16453" s="1">
        <v>118.689880817821</v>
      </c>
      <c r="K16453" s="1" t="s">
        <v>18</v>
      </c>
      <c r="L16453" s="1" t="s">
        <v>1047</v>
      </c>
      <c r="M16453" s="3">
        <v>44221.571211793984</v>
      </c>
    </row>
    <row r="16454">
      <c r="A16454" s="1">
        <v>16452.0</v>
      </c>
      <c r="B16454" s="1" t="s">
        <v>303</v>
      </c>
      <c r="C16454" s="1" t="s">
        <v>27675</v>
      </c>
      <c r="D16454" s="1" t="s">
        <v>305</v>
      </c>
      <c r="E16454" s="1" t="s">
        <v>1790</v>
      </c>
      <c r="F16454" s="1" t="s">
        <v>307</v>
      </c>
      <c r="G16454" s="1" t="s">
        <v>17</v>
      </c>
      <c r="H16454" s="1">
        <v>45.0</v>
      </c>
      <c r="I16454" s="3">
        <v>44151.791666666664</v>
      </c>
      <c r="J16454" s="1">
        <v>2.12322730537506</v>
      </c>
      <c r="K16454" s="1" t="s">
        <v>24</v>
      </c>
      <c r="M16454" s="3">
        <v>44151.836586631944</v>
      </c>
    </row>
    <row r="16455">
      <c r="A16455" s="1">
        <v>16453.0</v>
      </c>
      <c r="B16455" s="1" t="s">
        <v>354</v>
      </c>
      <c r="C16455" s="1" t="s">
        <v>27676</v>
      </c>
      <c r="D16455" s="1" t="s">
        <v>207</v>
      </c>
      <c r="E16455" s="1" t="s">
        <v>944</v>
      </c>
      <c r="F16455" s="1" t="s">
        <v>358</v>
      </c>
      <c r="G16455" s="1" t="s">
        <v>35</v>
      </c>
      <c r="H16455" s="1">
        <v>45.0</v>
      </c>
      <c r="I16455" s="3">
        <v>44032.645833333336</v>
      </c>
      <c r="J16455" s="1">
        <v>0.851667489248619</v>
      </c>
      <c r="K16455" s="1" t="s">
        <v>24</v>
      </c>
      <c r="M16455" s="3">
        <v>44032.69072348379</v>
      </c>
    </row>
    <row r="16456">
      <c r="A16456" s="1">
        <v>16454.0</v>
      </c>
      <c r="B16456" s="1" t="s">
        <v>824</v>
      </c>
      <c r="C16456" s="1" t="s">
        <v>27677</v>
      </c>
      <c r="D16456" s="1" t="s">
        <v>1317</v>
      </c>
      <c r="E16456" s="1" t="s">
        <v>27678</v>
      </c>
      <c r="F16456" s="1" t="s">
        <v>827</v>
      </c>
      <c r="G16456" s="1" t="s">
        <v>89</v>
      </c>
      <c r="H16456" s="1">
        <v>45.0</v>
      </c>
      <c r="I16456" s="3">
        <v>43676.725146145836</v>
      </c>
      <c r="J16456" s="1">
        <v>2.35810039383722</v>
      </c>
      <c r="K16456" s="1" t="s">
        <v>18</v>
      </c>
      <c r="M16456" s="3">
        <v>43676.76236291667</v>
      </c>
    </row>
    <row r="16457">
      <c r="A16457" s="1">
        <v>16455.0</v>
      </c>
      <c r="B16457" s="1" t="s">
        <v>273</v>
      </c>
      <c r="C16457" s="1" t="s">
        <v>27679</v>
      </c>
      <c r="D16457" s="1" t="s">
        <v>4935</v>
      </c>
      <c r="E16457" s="1" t="s">
        <v>27680</v>
      </c>
      <c r="F16457" s="1" t="s">
        <v>277</v>
      </c>
      <c r="G16457" s="1" t="s">
        <v>39</v>
      </c>
      <c r="H16457" s="1">
        <v>45.0</v>
      </c>
      <c r="I16457" s="3">
        <v>44067.260416666664</v>
      </c>
      <c r="J16457" s="1">
        <v>2.22282196896664</v>
      </c>
      <c r="K16457" s="1" t="s">
        <v>24</v>
      </c>
      <c r="M16457" s="3">
        <v>44067.29021670139</v>
      </c>
    </row>
    <row r="16458">
      <c r="A16458" s="1">
        <v>16456.0</v>
      </c>
      <c r="B16458" s="1" t="s">
        <v>184</v>
      </c>
      <c r="C16458" s="1" t="s">
        <v>27681</v>
      </c>
      <c r="D16458" s="1" t="s">
        <v>8203</v>
      </c>
      <c r="E16458" s="1" t="s">
        <v>1436</v>
      </c>
      <c r="F16458" s="1" t="s">
        <v>187</v>
      </c>
      <c r="G16458" s="1" t="s">
        <v>17</v>
      </c>
      <c r="H16458" s="1">
        <v>45.0</v>
      </c>
      <c r="I16458" s="3">
        <v>43875.770833333336</v>
      </c>
      <c r="J16458" s="1">
        <v>2.03201395892091</v>
      </c>
      <c r="K16458" s="1" t="s">
        <v>24</v>
      </c>
      <c r="M16458" s="3">
        <v>43875.75464028935</v>
      </c>
    </row>
    <row r="16459">
      <c r="A16459" s="1">
        <v>16457.0</v>
      </c>
      <c r="B16459" s="1" t="s">
        <v>303</v>
      </c>
      <c r="C16459" s="1" t="s">
        <v>27682</v>
      </c>
      <c r="D16459" s="1" t="s">
        <v>148</v>
      </c>
      <c r="E16459" s="1" t="s">
        <v>1782</v>
      </c>
      <c r="F16459" s="1" t="s">
        <v>307</v>
      </c>
      <c r="G16459" s="1" t="s">
        <v>17</v>
      </c>
      <c r="H16459" s="1">
        <v>45.0</v>
      </c>
      <c r="I16459" s="3">
        <v>43839.666666666664</v>
      </c>
      <c r="J16459" s="1">
        <v>1.03947520356928</v>
      </c>
      <c r="K16459" s="1" t="s">
        <v>24</v>
      </c>
      <c r="M16459" s="3">
        <v>43839.69393048611</v>
      </c>
    </row>
    <row r="16460">
      <c r="A16460" s="1">
        <v>16458.0</v>
      </c>
      <c r="B16460" s="1" t="s">
        <v>63</v>
      </c>
      <c r="C16460" s="1" t="s">
        <v>27683</v>
      </c>
      <c r="D16460" s="1" t="s">
        <v>65</v>
      </c>
      <c r="E16460" s="1" t="s">
        <v>66</v>
      </c>
      <c r="F16460" s="1" t="s">
        <v>67</v>
      </c>
      <c r="G16460" s="1" t="s">
        <v>17</v>
      </c>
      <c r="H16460" s="1">
        <v>45.0</v>
      </c>
      <c r="I16460" s="3">
        <v>44208.6875</v>
      </c>
      <c r="J16460" s="1">
        <v>2.53167381897019</v>
      </c>
      <c r="K16460" s="1" t="s">
        <v>24</v>
      </c>
      <c r="M16460" s="3">
        <v>44208.71920049768</v>
      </c>
    </row>
    <row r="16461">
      <c r="A16461" s="1">
        <v>16459.0</v>
      </c>
      <c r="B16461" s="1" t="s">
        <v>73</v>
      </c>
      <c r="C16461" s="1" t="s">
        <v>27684</v>
      </c>
      <c r="D16461" s="1" t="s">
        <v>2872</v>
      </c>
      <c r="E16461" s="1" t="s">
        <v>6740</v>
      </c>
      <c r="F16461" s="1" t="s">
        <v>77</v>
      </c>
      <c r="G16461" s="1" t="s">
        <v>35</v>
      </c>
      <c r="H16461" s="1">
        <v>45.0</v>
      </c>
      <c r="I16461" s="3">
        <v>44216.645833333336</v>
      </c>
      <c r="J16461" s="1">
        <v>1.6165382423631</v>
      </c>
      <c r="K16461" s="1" t="s">
        <v>24</v>
      </c>
      <c r="L16461" s="1" t="s">
        <v>940</v>
      </c>
      <c r="M16461" s="3">
        <v>44216.68231372685</v>
      </c>
    </row>
    <row r="16462">
      <c r="A16462" s="1">
        <v>16460.0</v>
      </c>
      <c r="B16462" s="1" t="s">
        <v>4823</v>
      </c>
      <c r="C16462" s="1" t="s">
        <v>27685</v>
      </c>
      <c r="D16462" s="1" t="s">
        <v>1150</v>
      </c>
      <c r="E16462" s="1" t="s">
        <v>27686</v>
      </c>
      <c r="F16462" s="1" t="s">
        <v>4826</v>
      </c>
      <c r="G16462" s="1" t="s">
        <v>39</v>
      </c>
      <c r="H16462" s="1">
        <v>45.0</v>
      </c>
      <c r="I16462" s="3">
        <v>44152.666666666664</v>
      </c>
      <c r="J16462" s="1">
        <v>1.6401908289963</v>
      </c>
      <c r="K16462" s="1" t="s">
        <v>24</v>
      </c>
      <c r="L16462" s="1" t="s">
        <v>464</v>
      </c>
      <c r="M16462" s="3">
        <v>44152.690360231485</v>
      </c>
    </row>
    <row r="16463">
      <c r="A16463" s="1">
        <v>16461.0</v>
      </c>
      <c r="B16463" s="1" t="s">
        <v>485</v>
      </c>
      <c r="C16463" s="1" t="s">
        <v>27687</v>
      </c>
      <c r="D16463" s="1" t="s">
        <v>1014</v>
      </c>
      <c r="E16463" s="1" t="s">
        <v>2456</v>
      </c>
      <c r="F16463" s="1" t="s">
        <v>489</v>
      </c>
      <c r="G16463" s="1" t="s">
        <v>17</v>
      </c>
      <c r="H16463" s="1">
        <v>45.0</v>
      </c>
      <c r="I16463" s="3">
        <v>43740.125</v>
      </c>
      <c r="J16463" s="1">
        <v>1.73166313231784</v>
      </c>
      <c r="K16463" s="1" t="s">
        <v>166</v>
      </c>
      <c r="M16463" s="3">
        <v>43740.19526412037</v>
      </c>
    </row>
    <row r="16464">
      <c r="A16464" s="1">
        <v>16462.0</v>
      </c>
      <c r="B16464" s="1" t="s">
        <v>455</v>
      </c>
      <c r="C16464" s="1" t="s">
        <v>27688</v>
      </c>
      <c r="D16464" s="1" t="s">
        <v>116</v>
      </c>
      <c r="E16464" s="1" t="s">
        <v>3667</v>
      </c>
      <c r="F16464" s="1" t="s">
        <v>458</v>
      </c>
      <c r="G16464" s="1" t="s">
        <v>17</v>
      </c>
      <c r="H16464" s="1">
        <v>45.0</v>
      </c>
      <c r="I16464" s="3">
        <v>44169.625</v>
      </c>
      <c r="J16464" s="1">
        <v>0.0</v>
      </c>
      <c r="K16464" s="1" t="s">
        <v>24</v>
      </c>
      <c r="L16464" s="1" t="s">
        <v>406</v>
      </c>
      <c r="M16464" s="3">
        <v>44169.62524635417</v>
      </c>
    </row>
    <row r="16465">
      <c r="A16465" s="1">
        <v>16463.0</v>
      </c>
      <c r="B16465" s="1" t="s">
        <v>1885</v>
      </c>
      <c r="C16465" s="1" t="s">
        <v>27689</v>
      </c>
      <c r="D16465" s="1" t="s">
        <v>116</v>
      </c>
      <c r="E16465" s="1" t="s">
        <v>5870</v>
      </c>
      <c r="F16465" s="1" t="s">
        <v>1888</v>
      </c>
      <c r="G16465" s="1" t="s">
        <v>17</v>
      </c>
      <c r="H16465" s="1">
        <v>45.0</v>
      </c>
      <c r="I16465" s="3">
        <v>43844.166666666664</v>
      </c>
      <c r="J16465" s="1">
        <v>0.0</v>
      </c>
      <c r="K16465" s="1" t="s">
        <v>24</v>
      </c>
      <c r="M16465" s="3">
        <v>43844.180900520834</v>
      </c>
    </row>
    <row r="16466">
      <c r="A16466" s="1">
        <v>16464.0</v>
      </c>
      <c r="B16466" s="1" t="s">
        <v>806</v>
      </c>
      <c r="C16466" s="1" t="s">
        <v>27690</v>
      </c>
      <c r="D16466" s="1" t="s">
        <v>808</v>
      </c>
      <c r="E16466" s="1" t="s">
        <v>809</v>
      </c>
      <c r="F16466" s="1" t="s">
        <v>810</v>
      </c>
      <c r="G16466" s="1" t="s">
        <v>35</v>
      </c>
      <c r="H16466" s="1">
        <v>45.0</v>
      </c>
      <c r="I16466" s="3">
        <v>44039.697916666664</v>
      </c>
      <c r="J16466" s="1">
        <v>1.98546607472655</v>
      </c>
      <c r="K16466" s="1" t="s">
        <v>24</v>
      </c>
      <c r="M16466" s="3">
        <v>44039.73086145833</v>
      </c>
    </row>
    <row r="16467">
      <c r="A16467" s="1">
        <v>16465.0</v>
      </c>
      <c r="B16467" s="1" t="s">
        <v>1085</v>
      </c>
      <c r="C16467" s="1" t="s">
        <v>27691</v>
      </c>
      <c r="D16467" s="1" t="s">
        <v>1087</v>
      </c>
      <c r="E16467" s="1" t="s">
        <v>9914</v>
      </c>
      <c r="F16467" s="1" t="s">
        <v>1089</v>
      </c>
      <c r="G16467" s="1" t="s">
        <v>35</v>
      </c>
      <c r="H16467" s="1">
        <v>45.0</v>
      </c>
      <c r="I16467" s="3">
        <v>44172.916666666664</v>
      </c>
      <c r="J16467" s="1">
        <v>1.74640361353638</v>
      </c>
      <c r="K16467" s="1" t="s">
        <v>159</v>
      </c>
      <c r="L16467" s="1" t="s">
        <v>3250</v>
      </c>
      <c r="M16467" s="3">
        <v>44173.57618483796</v>
      </c>
    </row>
    <row r="16468">
      <c r="A16468" s="1">
        <v>16466.0</v>
      </c>
      <c r="B16468" s="1" t="s">
        <v>1023</v>
      </c>
      <c r="C16468" s="1" t="s">
        <v>27692</v>
      </c>
      <c r="D16468" s="1" t="s">
        <v>2116</v>
      </c>
      <c r="E16468" s="1" t="s">
        <v>4600</v>
      </c>
      <c r="F16468" s="1" t="s">
        <v>1027</v>
      </c>
      <c r="G16468" s="1" t="s">
        <v>17</v>
      </c>
      <c r="H16468" s="1">
        <v>45.0</v>
      </c>
      <c r="I16468" s="3">
        <v>43717.125</v>
      </c>
      <c r="J16468" s="1">
        <v>2.3116150318815</v>
      </c>
      <c r="K16468" s="1" t="s">
        <v>24</v>
      </c>
      <c r="M16468" s="3">
        <v>43717.25422986111</v>
      </c>
    </row>
    <row r="16469">
      <c r="A16469" s="1">
        <v>16467.0</v>
      </c>
      <c r="B16469" s="1" t="s">
        <v>2467</v>
      </c>
      <c r="C16469" s="1" t="s">
        <v>27693</v>
      </c>
      <c r="D16469" s="1" t="s">
        <v>1255</v>
      </c>
      <c r="E16469" s="1" t="s">
        <v>6579</v>
      </c>
      <c r="F16469" s="1" t="s">
        <v>2470</v>
      </c>
      <c r="G16469" s="1" t="s">
        <v>17</v>
      </c>
      <c r="H16469" s="1">
        <v>45.0</v>
      </c>
      <c r="I16469" s="3">
        <v>44138.583333333336</v>
      </c>
      <c r="J16469" s="1">
        <v>0.697390692008836</v>
      </c>
      <c r="K16469" s="1" t="s">
        <v>83</v>
      </c>
      <c r="M16469" s="3">
        <v>44138.61641165509</v>
      </c>
    </row>
    <row r="16470">
      <c r="A16470" s="1">
        <v>16468.0</v>
      </c>
      <c r="B16470" s="1" t="s">
        <v>9623</v>
      </c>
      <c r="C16470" s="1" t="s">
        <v>27694</v>
      </c>
      <c r="D16470" s="1" t="s">
        <v>326</v>
      </c>
      <c r="E16470" s="1" t="s">
        <v>27695</v>
      </c>
      <c r="F16470" s="1" t="s">
        <v>9626</v>
      </c>
      <c r="G16470" s="1" t="s">
        <v>45</v>
      </c>
      <c r="H16470" s="1">
        <v>45.0</v>
      </c>
      <c r="I16470" s="3">
        <v>44152.21218311343</v>
      </c>
      <c r="J16470" s="1">
        <v>0.0663275527267127</v>
      </c>
      <c r="K16470" s="1" t="s">
        <v>24</v>
      </c>
      <c r="L16470" s="1" t="s">
        <v>135</v>
      </c>
      <c r="M16470" s="3">
        <v>44152.23720880787</v>
      </c>
    </row>
    <row r="16471">
      <c r="A16471" s="1">
        <v>16469.0</v>
      </c>
      <c r="B16471" s="1" t="s">
        <v>303</v>
      </c>
      <c r="C16471" s="1" t="s">
        <v>27696</v>
      </c>
      <c r="D16471" s="1" t="s">
        <v>305</v>
      </c>
      <c r="E16471" s="1" t="s">
        <v>1295</v>
      </c>
      <c r="F16471" s="1" t="s">
        <v>307</v>
      </c>
      <c r="G16471" s="1" t="s">
        <v>17</v>
      </c>
      <c r="H16471" s="1">
        <v>45.0</v>
      </c>
      <c r="I16471" s="3">
        <v>43869.229166666664</v>
      </c>
      <c r="J16471" s="1">
        <v>1.03641830578778</v>
      </c>
      <c r="K16471" s="1" t="s">
        <v>24</v>
      </c>
      <c r="M16471" s="3">
        <v>43869.24236065972</v>
      </c>
    </row>
    <row r="16472">
      <c r="A16472" s="1">
        <v>16470.0</v>
      </c>
      <c r="B16472" s="1" t="s">
        <v>2581</v>
      </c>
      <c r="C16472" s="1" t="s">
        <v>27697</v>
      </c>
      <c r="D16472" s="1" t="s">
        <v>2583</v>
      </c>
      <c r="E16472" s="1" t="s">
        <v>2584</v>
      </c>
      <c r="F16472" s="1" t="s">
        <v>2585</v>
      </c>
      <c r="G16472" s="1" t="s">
        <v>17</v>
      </c>
      <c r="H16472" s="1">
        <v>45.0</v>
      </c>
      <c r="I16472" s="3">
        <v>43898.65625</v>
      </c>
      <c r="J16472" s="1">
        <v>0.849992119633962</v>
      </c>
      <c r="K16472" s="1" t="s">
        <v>159</v>
      </c>
      <c r="M16472" s="3">
        <v>43898.69032976852</v>
      </c>
    </row>
    <row r="16473">
      <c r="A16473" s="1">
        <v>16471.0</v>
      </c>
      <c r="B16473" s="1" t="s">
        <v>806</v>
      </c>
      <c r="C16473" s="1" t="s">
        <v>27698</v>
      </c>
      <c r="D16473" s="1" t="s">
        <v>326</v>
      </c>
      <c r="E16473" s="1" t="s">
        <v>27699</v>
      </c>
      <c r="F16473" s="1" t="s">
        <v>810</v>
      </c>
      <c r="G16473" s="1" t="s">
        <v>17</v>
      </c>
      <c r="H16473" s="1">
        <v>45.0</v>
      </c>
      <c r="I16473" s="3">
        <v>43706.666666666664</v>
      </c>
      <c r="J16473" s="1">
        <v>2.06433824795465</v>
      </c>
      <c r="K16473" s="1" t="s">
        <v>24</v>
      </c>
      <c r="M16473" s="3">
        <v>43706.69667628472</v>
      </c>
    </row>
    <row r="16474">
      <c r="A16474" s="1">
        <v>16472.0</v>
      </c>
      <c r="B16474" s="1" t="s">
        <v>4933</v>
      </c>
      <c r="C16474" s="1" t="s">
        <v>27700</v>
      </c>
      <c r="D16474" s="1" t="s">
        <v>5598</v>
      </c>
      <c r="E16474" s="1" t="s">
        <v>27701</v>
      </c>
      <c r="F16474" s="1" t="s">
        <v>4937</v>
      </c>
      <c r="G16474" s="1" t="s">
        <v>39</v>
      </c>
      <c r="H16474" s="1">
        <v>45.0</v>
      </c>
      <c r="I16474" s="3">
        <v>44106.625</v>
      </c>
      <c r="J16474" s="1">
        <v>3.15473998874585</v>
      </c>
      <c r="K16474" s="1" t="s">
        <v>218</v>
      </c>
      <c r="L16474" s="1" t="s">
        <v>4938</v>
      </c>
      <c r="M16474" s="3">
        <v>44106.658287280094</v>
      </c>
    </row>
    <row r="16475">
      <c r="A16475" s="1">
        <v>16473.0</v>
      </c>
      <c r="B16475" s="1" t="s">
        <v>5718</v>
      </c>
      <c r="C16475" s="1" t="s">
        <v>27702</v>
      </c>
      <c r="D16475" s="1" t="s">
        <v>326</v>
      </c>
      <c r="E16475" s="1" t="s">
        <v>22026</v>
      </c>
      <c r="F16475" s="1" t="s">
        <v>5721</v>
      </c>
      <c r="G16475" s="1" t="s">
        <v>17</v>
      </c>
      <c r="H16475" s="1">
        <v>45.0</v>
      </c>
      <c r="I16475" s="3">
        <v>44176.333333333336</v>
      </c>
      <c r="J16475" s="1">
        <v>3.97250422068515</v>
      </c>
      <c r="K16475" s="1" t="s">
        <v>24</v>
      </c>
      <c r="L16475" s="1" t="s">
        <v>135</v>
      </c>
      <c r="M16475" s="3">
        <v>44176.37020920139</v>
      </c>
    </row>
    <row r="16476">
      <c r="A16476" s="1">
        <v>16474.0</v>
      </c>
      <c r="B16476" s="1" t="s">
        <v>1348</v>
      </c>
      <c r="C16476" s="1" t="s">
        <v>27703</v>
      </c>
      <c r="D16476" s="1" t="s">
        <v>2567</v>
      </c>
      <c r="E16476" s="1" t="s">
        <v>7465</v>
      </c>
      <c r="F16476" s="1" t="s">
        <v>1352</v>
      </c>
      <c r="G16476" s="1" t="s">
        <v>17</v>
      </c>
      <c r="H16476" s="1">
        <v>45.0</v>
      </c>
      <c r="I16476" s="3">
        <v>44021.25</v>
      </c>
      <c r="J16476" s="1">
        <v>4.35741542045571</v>
      </c>
      <c r="K16476" s="1" t="s">
        <v>18</v>
      </c>
      <c r="M16476" s="3">
        <v>44021.274250104165</v>
      </c>
    </row>
    <row r="16477">
      <c r="A16477" s="1">
        <v>16475.0</v>
      </c>
      <c r="B16477" s="1" t="s">
        <v>324</v>
      </c>
      <c r="C16477" s="1" t="s">
        <v>27704</v>
      </c>
      <c r="D16477" s="1" t="s">
        <v>326</v>
      </c>
      <c r="E16477" s="1" t="s">
        <v>3871</v>
      </c>
      <c r="F16477" s="1" t="s">
        <v>328</v>
      </c>
      <c r="G16477" s="1" t="s">
        <v>17</v>
      </c>
      <c r="H16477" s="1">
        <v>45.0</v>
      </c>
      <c r="I16477" s="3">
        <v>44180.291666666664</v>
      </c>
      <c r="J16477" s="1">
        <v>0.0</v>
      </c>
      <c r="K16477" s="1" t="s">
        <v>24</v>
      </c>
      <c r="M16477" s="3">
        <v>44180.323532083334</v>
      </c>
    </row>
    <row r="16478">
      <c r="A16478" s="1">
        <v>16476.0</v>
      </c>
      <c r="B16478" s="1" t="s">
        <v>1795</v>
      </c>
      <c r="C16478" s="1" t="s">
        <v>27705</v>
      </c>
      <c r="D16478" s="1" t="s">
        <v>2920</v>
      </c>
      <c r="E16478" s="1" t="s">
        <v>27706</v>
      </c>
      <c r="F16478" s="1" t="s">
        <v>1799</v>
      </c>
      <c r="G16478" s="1" t="s">
        <v>89</v>
      </c>
      <c r="H16478" s="1">
        <v>45.0</v>
      </c>
      <c r="I16478" s="3">
        <v>44108.76211564815</v>
      </c>
      <c r="J16478" s="1">
        <v>6.30068818837071</v>
      </c>
      <c r="K16478" s="1" t="s">
        <v>24</v>
      </c>
      <c r="M16478" s="3">
        <v>44108.79449803241</v>
      </c>
    </row>
    <row r="16479">
      <c r="A16479" s="1">
        <v>16477.0</v>
      </c>
      <c r="B16479" s="1" t="s">
        <v>303</v>
      </c>
      <c r="C16479" s="1" t="s">
        <v>27707</v>
      </c>
      <c r="D16479" s="1" t="s">
        <v>305</v>
      </c>
      <c r="E16479" s="1" t="s">
        <v>3493</v>
      </c>
      <c r="F16479" s="1" t="s">
        <v>307</v>
      </c>
      <c r="G16479" s="1" t="s">
        <v>17</v>
      </c>
      <c r="H16479" s="1">
        <v>45.0</v>
      </c>
      <c r="I16479" s="3">
        <v>44148.416666666664</v>
      </c>
      <c r="J16479" s="1">
        <v>2.56830895338308</v>
      </c>
      <c r="K16479" s="1" t="s">
        <v>24</v>
      </c>
      <c r="M16479" s="3">
        <v>44148.45410625</v>
      </c>
    </row>
    <row r="16480">
      <c r="A16480" s="1">
        <v>16478.0</v>
      </c>
      <c r="B16480" s="1" t="s">
        <v>1858</v>
      </c>
      <c r="C16480" s="1" t="s">
        <v>27708</v>
      </c>
      <c r="D16480" s="1" t="s">
        <v>818</v>
      </c>
      <c r="E16480" s="1" t="s">
        <v>9804</v>
      </c>
      <c r="F16480" s="1" t="s">
        <v>1861</v>
      </c>
      <c r="G16480" s="1" t="s">
        <v>17</v>
      </c>
      <c r="H16480" s="1">
        <v>45.0</v>
      </c>
      <c r="I16480" s="3">
        <v>44210.1875</v>
      </c>
      <c r="J16480" s="1">
        <v>0.0</v>
      </c>
      <c r="K16480" s="1" t="s">
        <v>18</v>
      </c>
      <c r="L16480" s="1" t="s">
        <v>1047</v>
      </c>
      <c r="M16480" s="3">
        <v>44209.7238271875</v>
      </c>
    </row>
    <row r="16481">
      <c r="A16481" s="1">
        <v>16479.0</v>
      </c>
      <c r="B16481" s="1" t="s">
        <v>293</v>
      </c>
      <c r="C16481" s="1" t="s">
        <v>27709</v>
      </c>
      <c r="D16481" s="1" t="s">
        <v>295</v>
      </c>
      <c r="E16481" s="1" t="s">
        <v>9720</v>
      </c>
      <c r="F16481" s="1" t="s">
        <v>297</v>
      </c>
      <c r="G16481" s="1" t="s">
        <v>17</v>
      </c>
      <c r="H16481" s="1">
        <v>45.0</v>
      </c>
      <c r="I16481" s="3">
        <v>43840.541666666664</v>
      </c>
      <c r="J16481" s="1">
        <v>0.400258533847026</v>
      </c>
      <c r="K16481" s="1" t="s">
        <v>62</v>
      </c>
      <c r="M16481" s="3">
        <v>43840.548246516206</v>
      </c>
    </row>
    <row r="16482">
      <c r="A16482" s="1">
        <v>16480.0</v>
      </c>
      <c r="B16482" s="1" t="s">
        <v>324</v>
      </c>
      <c r="C16482" s="1" t="s">
        <v>27710</v>
      </c>
      <c r="D16482" s="1" t="s">
        <v>326</v>
      </c>
      <c r="E16482" s="1" t="s">
        <v>327</v>
      </c>
      <c r="F16482" s="1" t="s">
        <v>328</v>
      </c>
      <c r="G16482" s="1" t="s">
        <v>17</v>
      </c>
      <c r="H16482" s="1">
        <v>45.0</v>
      </c>
      <c r="I16482" s="3">
        <v>44175.291666666664</v>
      </c>
      <c r="J16482" s="1">
        <v>3.91991281668693</v>
      </c>
      <c r="K16482" s="1" t="s">
        <v>24</v>
      </c>
      <c r="M16482" s="3">
        <v>44175.31156188658</v>
      </c>
    </row>
    <row r="16483">
      <c r="A16483" s="1">
        <v>16481.0</v>
      </c>
      <c r="B16483" s="1" t="s">
        <v>915</v>
      </c>
      <c r="C16483" s="1" t="s">
        <v>27711</v>
      </c>
      <c r="D16483" s="1" t="s">
        <v>917</v>
      </c>
      <c r="E16483" s="1" t="s">
        <v>27712</v>
      </c>
      <c r="F16483" s="1" t="s">
        <v>919</v>
      </c>
      <c r="G16483" s="1" t="s">
        <v>39</v>
      </c>
      <c r="H16483" s="1">
        <v>45.0</v>
      </c>
      <c r="I16483" s="3">
        <v>44171.65625</v>
      </c>
      <c r="J16483" s="1">
        <v>1.01412184519116</v>
      </c>
      <c r="K16483" s="1" t="s">
        <v>62</v>
      </c>
      <c r="M16483" s="3">
        <v>44171.68295768519</v>
      </c>
    </row>
    <row r="16484">
      <c r="A16484" s="1">
        <v>16482.0</v>
      </c>
      <c r="B16484" s="1" t="s">
        <v>12</v>
      </c>
      <c r="C16484" s="1" t="s">
        <v>27713</v>
      </c>
      <c r="D16484" s="1" t="s">
        <v>6850</v>
      </c>
      <c r="E16484" s="1" t="s">
        <v>926</v>
      </c>
      <c r="F16484" s="1" t="s">
        <v>16</v>
      </c>
      <c r="G16484" s="1" t="s">
        <v>17</v>
      </c>
      <c r="H16484" s="1">
        <v>45.0</v>
      </c>
      <c r="I16484" s="3">
        <v>43846.291666666664</v>
      </c>
      <c r="J16484" s="1">
        <v>0.0</v>
      </c>
      <c r="K16484" s="1" t="s">
        <v>18</v>
      </c>
      <c r="M16484" s="3">
        <v>43846.430896238424</v>
      </c>
    </row>
    <row r="16485">
      <c r="A16485" s="1">
        <v>16483.0</v>
      </c>
      <c r="B16485" s="1" t="s">
        <v>124</v>
      </c>
      <c r="C16485" s="1" t="s">
        <v>27714</v>
      </c>
      <c r="D16485" s="1" t="s">
        <v>1494</v>
      </c>
      <c r="E16485" s="1" t="s">
        <v>2133</v>
      </c>
      <c r="F16485" s="1" t="s">
        <v>128</v>
      </c>
      <c r="G16485" s="1" t="s">
        <v>17</v>
      </c>
      <c r="H16485" s="1">
        <v>45.0</v>
      </c>
      <c r="I16485" s="3">
        <v>44098.4375</v>
      </c>
      <c r="J16485" s="1">
        <v>1.90333713232129</v>
      </c>
      <c r="K16485" s="1" t="s">
        <v>62</v>
      </c>
      <c r="L16485" s="1" t="s">
        <v>129</v>
      </c>
      <c r="M16485" s="3">
        <v>44098.47261712963</v>
      </c>
    </row>
    <row r="16486">
      <c r="A16486" s="1">
        <v>16484.0</v>
      </c>
      <c r="B16486" s="1" t="s">
        <v>389</v>
      </c>
      <c r="C16486" s="1" t="s">
        <v>27715</v>
      </c>
      <c r="D16486" s="1" t="s">
        <v>818</v>
      </c>
      <c r="E16486" s="1" t="s">
        <v>20169</v>
      </c>
      <c r="F16486" s="1" t="s">
        <v>393</v>
      </c>
      <c r="G16486" s="1" t="s">
        <v>17</v>
      </c>
      <c r="H16486" s="1">
        <v>45.0</v>
      </c>
      <c r="I16486" s="3">
        <v>44194.291666666664</v>
      </c>
      <c r="J16486" s="1">
        <v>3.17218809199382</v>
      </c>
      <c r="K16486" s="1" t="s">
        <v>18</v>
      </c>
      <c r="M16486" s="3">
        <v>44194.37792857639</v>
      </c>
    </row>
    <row r="16487">
      <c r="A16487" s="1">
        <v>16485.0</v>
      </c>
      <c r="B16487" s="1" t="s">
        <v>455</v>
      </c>
      <c r="C16487" s="1" t="s">
        <v>27716</v>
      </c>
      <c r="D16487" s="1" t="s">
        <v>116</v>
      </c>
      <c r="E16487" s="1" t="s">
        <v>3667</v>
      </c>
      <c r="F16487" s="1" t="s">
        <v>458</v>
      </c>
      <c r="G16487" s="1" t="s">
        <v>17</v>
      </c>
      <c r="H16487" s="1">
        <v>45.0</v>
      </c>
      <c r="I16487" s="3">
        <v>44162.333333333336</v>
      </c>
      <c r="J16487" s="1">
        <v>0.0</v>
      </c>
      <c r="K16487" s="1" t="s">
        <v>24</v>
      </c>
      <c r="M16487" s="3">
        <v>44162.58209966435</v>
      </c>
    </row>
    <row r="16488">
      <c r="A16488" s="1">
        <v>16486.0</v>
      </c>
      <c r="B16488" s="1" t="s">
        <v>73</v>
      </c>
      <c r="C16488" s="1" t="s">
        <v>27717</v>
      </c>
      <c r="D16488" s="1" t="s">
        <v>8582</v>
      </c>
      <c r="E16488" s="1" t="s">
        <v>12550</v>
      </c>
      <c r="F16488" s="1" t="s">
        <v>77</v>
      </c>
      <c r="G16488" s="1" t="s">
        <v>17</v>
      </c>
      <c r="H16488" s="1">
        <v>45.0</v>
      </c>
      <c r="I16488" s="3">
        <v>44175.645833333336</v>
      </c>
      <c r="J16488" s="1">
        <v>1.28495644893942</v>
      </c>
      <c r="K16488" s="1" t="s">
        <v>24</v>
      </c>
      <c r="L16488" s="1" t="s">
        <v>940</v>
      </c>
      <c r="M16488" s="3">
        <v>44175.68281575231</v>
      </c>
    </row>
    <row r="16489">
      <c r="A16489" s="1">
        <v>16487.0</v>
      </c>
      <c r="B16489" s="1" t="s">
        <v>896</v>
      </c>
      <c r="C16489" s="1" t="s">
        <v>27718</v>
      </c>
      <c r="D16489" s="1" t="s">
        <v>1797</v>
      </c>
      <c r="E16489" s="1" t="s">
        <v>6526</v>
      </c>
      <c r="F16489" s="1" t="s">
        <v>900</v>
      </c>
      <c r="G16489" s="1" t="s">
        <v>17</v>
      </c>
      <c r="H16489" s="1">
        <v>45.0</v>
      </c>
      <c r="I16489" s="3">
        <v>44215.270833333336</v>
      </c>
      <c r="J16489" s="1">
        <v>2.42962287212818</v>
      </c>
      <c r="K16489" s="1" t="s">
        <v>24</v>
      </c>
      <c r="L16489" s="1" t="s">
        <v>741</v>
      </c>
      <c r="M16489" s="3">
        <v>44215.30244946759</v>
      </c>
    </row>
    <row r="16490">
      <c r="A16490" s="1">
        <v>16488.0</v>
      </c>
      <c r="B16490" s="1" t="s">
        <v>1481</v>
      </c>
      <c r="C16490" s="1" t="s">
        <v>27719</v>
      </c>
      <c r="D16490" s="1" t="s">
        <v>1483</v>
      </c>
      <c r="E16490" s="1" t="s">
        <v>4647</v>
      </c>
      <c r="F16490" s="1" t="s">
        <v>1485</v>
      </c>
      <c r="G16490" s="1" t="s">
        <v>17</v>
      </c>
      <c r="H16490" s="1">
        <v>45.0</v>
      </c>
      <c r="I16490" s="3">
        <v>43998.541666666664</v>
      </c>
      <c r="J16490" s="1">
        <v>0.576392761431846</v>
      </c>
      <c r="K16490" s="1" t="s">
        <v>218</v>
      </c>
      <c r="L16490" s="1" t="s">
        <v>433</v>
      </c>
      <c r="M16490" s="3">
        <v>44000.5712041088</v>
      </c>
    </row>
    <row r="16491">
      <c r="A16491" s="1">
        <v>16489.0</v>
      </c>
      <c r="B16491" s="1" t="s">
        <v>10495</v>
      </c>
      <c r="C16491" s="1" t="s">
        <v>27720</v>
      </c>
      <c r="D16491" s="1" t="s">
        <v>1140</v>
      </c>
      <c r="E16491" s="1" t="s">
        <v>21429</v>
      </c>
      <c r="F16491" s="1" t="s">
        <v>10498</v>
      </c>
      <c r="G16491" s="1" t="s">
        <v>17</v>
      </c>
      <c r="H16491" s="1">
        <v>45.0</v>
      </c>
      <c r="I16491" s="3">
        <v>44071.395833333336</v>
      </c>
      <c r="J16491" s="1">
        <v>2.6406980039343</v>
      </c>
      <c r="K16491" s="1" t="s">
        <v>24</v>
      </c>
      <c r="L16491" s="1" t="s">
        <v>96</v>
      </c>
      <c r="M16491" s="3">
        <v>44071.42347971065</v>
      </c>
    </row>
    <row r="16492">
      <c r="A16492" s="1">
        <v>16490.0</v>
      </c>
      <c r="B16492" s="1" t="s">
        <v>30</v>
      </c>
      <c r="C16492" s="1" t="s">
        <v>27721</v>
      </c>
      <c r="D16492" s="1" t="s">
        <v>32</v>
      </c>
      <c r="E16492" s="1" t="s">
        <v>4388</v>
      </c>
      <c r="F16492" s="1" t="s">
        <v>34</v>
      </c>
      <c r="G16492" s="1" t="s">
        <v>17</v>
      </c>
      <c r="H16492" s="1">
        <v>45.0</v>
      </c>
      <c r="I16492" s="3">
        <v>43909.416666666664</v>
      </c>
      <c r="J16492" s="1">
        <v>0.170821143145842</v>
      </c>
      <c r="K16492" s="1" t="s">
        <v>24</v>
      </c>
      <c r="M16492" s="3">
        <v>43909.754746238425</v>
      </c>
    </row>
    <row r="16493">
      <c r="A16493" s="1">
        <v>16491.0</v>
      </c>
      <c r="B16493" s="1" t="s">
        <v>8659</v>
      </c>
      <c r="C16493" s="1" t="s">
        <v>27722</v>
      </c>
      <c r="D16493" s="1" t="s">
        <v>3875</v>
      </c>
      <c r="E16493" s="1" t="s">
        <v>8661</v>
      </c>
      <c r="F16493" s="1" t="s">
        <v>8662</v>
      </c>
      <c r="G16493" s="1" t="s">
        <v>35</v>
      </c>
      <c r="H16493" s="1">
        <v>45.0</v>
      </c>
      <c r="I16493" s="3">
        <v>43503.333333333336</v>
      </c>
      <c r="J16493" s="1">
        <v>0.668809365468331</v>
      </c>
      <c r="K16493" s="1" t="s">
        <v>24</v>
      </c>
      <c r="M16493" s="3">
        <v>43504.32249925926</v>
      </c>
    </row>
    <row r="16494">
      <c r="A16494" s="1">
        <v>16492.0</v>
      </c>
      <c r="B16494" s="1" t="s">
        <v>168</v>
      </c>
      <c r="C16494" s="1" t="s">
        <v>27723</v>
      </c>
      <c r="D16494" s="1" t="s">
        <v>163</v>
      </c>
      <c r="E16494" s="1" t="s">
        <v>1582</v>
      </c>
      <c r="F16494" s="1" t="s">
        <v>171</v>
      </c>
      <c r="G16494" s="1" t="s">
        <v>17</v>
      </c>
      <c r="H16494" s="1">
        <v>45.0</v>
      </c>
      <c r="I16494" s="3">
        <v>43815.208333333336</v>
      </c>
      <c r="J16494" s="1">
        <v>0.542963204230053</v>
      </c>
      <c r="K16494" s="1" t="s">
        <v>166</v>
      </c>
      <c r="M16494" s="3">
        <v>43815.25846872685</v>
      </c>
    </row>
    <row r="16495">
      <c r="A16495" s="1">
        <v>16493.0</v>
      </c>
      <c r="B16495" s="1" t="s">
        <v>84</v>
      </c>
      <c r="C16495" s="1" t="s">
        <v>27724</v>
      </c>
      <c r="D16495" s="1" t="s">
        <v>3708</v>
      </c>
      <c r="E16495" s="1" t="s">
        <v>27725</v>
      </c>
      <c r="F16495" s="1" t="s">
        <v>14690</v>
      </c>
      <c r="G16495" s="1" t="s">
        <v>39</v>
      </c>
      <c r="H16495" s="1">
        <v>45.0</v>
      </c>
      <c r="I16495" s="3">
        <v>44217.625</v>
      </c>
      <c r="J16495" s="1">
        <v>2.01724819815286</v>
      </c>
      <c r="K16495" s="1" t="s">
        <v>83</v>
      </c>
      <c r="M16495" s="3">
        <v>44217.66477354167</v>
      </c>
    </row>
    <row r="16496">
      <c r="A16496" s="1">
        <v>16494.0</v>
      </c>
      <c r="B16496" s="1" t="s">
        <v>303</v>
      </c>
      <c r="C16496" s="1" t="s">
        <v>27726</v>
      </c>
      <c r="D16496" s="1" t="s">
        <v>305</v>
      </c>
      <c r="E16496" s="1" t="s">
        <v>1713</v>
      </c>
      <c r="F16496" s="1" t="s">
        <v>307</v>
      </c>
      <c r="G16496" s="1" t="s">
        <v>17</v>
      </c>
      <c r="H16496" s="1">
        <v>45.0</v>
      </c>
      <c r="I16496" s="3">
        <v>43871.791666666664</v>
      </c>
      <c r="J16496" s="1">
        <v>1.46249954277562</v>
      </c>
      <c r="K16496" s="1" t="s">
        <v>24</v>
      </c>
      <c r="M16496" s="3">
        <v>43871.81590828704</v>
      </c>
    </row>
    <row r="16497">
      <c r="A16497" s="1">
        <v>16495.0</v>
      </c>
      <c r="B16497" s="1" t="s">
        <v>1315</v>
      </c>
      <c r="C16497" s="1" t="s">
        <v>27727</v>
      </c>
      <c r="D16497" s="1" t="s">
        <v>411</v>
      </c>
      <c r="E16497" s="1" t="s">
        <v>10798</v>
      </c>
      <c r="F16497" s="1" t="s">
        <v>1319</v>
      </c>
      <c r="G16497" s="1" t="s">
        <v>17</v>
      </c>
      <c r="H16497" s="1">
        <v>45.0</v>
      </c>
      <c r="I16497" s="3">
        <v>44005.333333333336</v>
      </c>
      <c r="J16497" s="1">
        <v>0.0576184727027001</v>
      </c>
      <c r="K16497" s="1" t="s">
        <v>18</v>
      </c>
      <c r="M16497" s="3">
        <v>44005.35675111111</v>
      </c>
    </row>
    <row r="16498">
      <c r="A16498" s="1">
        <v>16496.0</v>
      </c>
      <c r="B16498" s="1" t="s">
        <v>2645</v>
      </c>
      <c r="C16498" s="1" t="s">
        <v>27728</v>
      </c>
      <c r="D16498" s="1" t="s">
        <v>4220</v>
      </c>
      <c r="E16498" s="1" t="s">
        <v>4311</v>
      </c>
      <c r="F16498" s="1" t="s">
        <v>2649</v>
      </c>
      <c r="G16498" s="1" t="s">
        <v>17</v>
      </c>
      <c r="H16498" s="1">
        <v>45.0</v>
      </c>
      <c r="I16498" s="3">
        <v>43914.291666666664</v>
      </c>
      <c r="J16498" s="1">
        <v>1.04507213032016</v>
      </c>
      <c r="K16498" s="1" t="s">
        <v>18</v>
      </c>
      <c r="M16498" s="3">
        <v>43914.334609074074</v>
      </c>
    </row>
    <row r="16499">
      <c r="A16499" s="1">
        <v>16497.0</v>
      </c>
      <c r="B16499" s="1" t="s">
        <v>3724</v>
      </c>
      <c r="C16499" s="1" t="s">
        <v>27729</v>
      </c>
      <c r="D16499" s="1" t="s">
        <v>985</v>
      </c>
      <c r="E16499" s="1" t="s">
        <v>13338</v>
      </c>
      <c r="F16499" s="1" t="s">
        <v>3727</v>
      </c>
      <c r="G16499" s="1" t="s">
        <v>17</v>
      </c>
      <c r="H16499" s="1">
        <v>45.0</v>
      </c>
      <c r="I16499" s="3">
        <v>44038.25</v>
      </c>
      <c r="J16499" s="1">
        <v>0.375431205188382</v>
      </c>
      <c r="K16499" s="1" t="s">
        <v>218</v>
      </c>
      <c r="L16499" s="1" t="s">
        <v>287</v>
      </c>
      <c r="M16499" s="3">
        <v>44038.31852891204</v>
      </c>
    </row>
    <row r="16500">
      <c r="A16500" s="1">
        <v>16498.0</v>
      </c>
      <c r="B16500" s="1" t="s">
        <v>24935</v>
      </c>
      <c r="C16500" s="1" t="s">
        <v>27730</v>
      </c>
      <c r="D16500" s="1" t="s">
        <v>5947</v>
      </c>
      <c r="E16500" s="1" t="s">
        <v>27731</v>
      </c>
      <c r="F16500" s="1" t="s">
        <v>24938</v>
      </c>
      <c r="G16500" s="1" t="s">
        <v>17</v>
      </c>
      <c r="H16500" s="1">
        <v>45.0</v>
      </c>
      <c r="I16500" s="3">
        <v>44222.145833333336</v>
      </c>
      <c r="J16500" s="1">
        <v>0.738701836524619</v>
      </c>
      <c r="K16500" s="1" t="s">
        <v>46</v>
      </c>
      <c r="L16500" s="1" t="s">
        <v>602</v>
      </c>
      <c r="M16500" s="3">
        <v>44222.18950222222</v>
      </c>
    </row>
    <row r="16501">
      <c r="A16501" s="1">
        <v>16499.0</v>
      </c>
      <c r="B16501" s="1" t="s">
        <v>727</v>
      </c>
      <c r="C16501" s="1" t="s">
        <v>27732</v>
      </c>
      <c r="D16501" s="1" t="s">
        <v>1140</v>
      </c>
      <c r="E16501" s="1" t="s">
        <v>27733</v>
      </c>
      <c r="F16501" s="1" t="s">
        <v>731</v>
      </c>
      <c r="G16501" s="1" t="s">
        <v>39</v>
      </c>
      <c r="H16501" s="1">
        <v>45.0</v>
      </c>
      <c r="I16501" s="3">
        <v>44108.645833333336</v>
      </c>
      <c r="J16501" s="1">
        <v>1.83557362406038</v>
      </c>
      <c r="K16501" s="1" t="s">
        <v>24</v>
      </c>
      <c r="L16501" s="1" t="s">
        <v>741</v>
      </c>
      <c r="M16501" s="3">
        <v>44108.67387143519</v>
      </c>
    </row>
    <row r="16502">
      <c r="A16502" s="1">
        <v>16500.0</v>
      </c>
      <c r="B16502" s="1" t="s">
        <v>991</v>
      </c>
      <c r="C16502" s="1" t="s">
        <v>27734</v>
      </c>
      <c r="D16502" s="1" t="s">
        <v>37</v>
      </c>
      <c r="E16502" s="1" t="s">
        <v>27735</v>
      </c>
      <c r="F16502" s="1" t="s">
        <v>995</v>
      </c>
      <c r="G16502" s="1" t="s">
        <v>39</v>
      </c>
      <c r="H16502" s="1">
        <v>45.0</v>
      </c>
      <c r="I16502" s="3">
        <v>44179.291666666664</v>
      </c>
      <c r="J16502" s="1">
        <v>2.7097705520232</v>
      </c>
      <c r="K16502" s="1" t="s">
        <v>18</v>
      </c>
      <c r="M16502" s="3">
        <v>44179.31998706018</v>
      </c>
    </row>
    <row r="16503">
      <c r="A16503" s="1">
        <v>16501.0</v>
      </c>
      <c r="B16503" s="1" t="s">
        <v>4690</v>
      </c>
      <c r="C16503" s="1" t="s">
        <v>27736</v>
      </c>
      <c r="D16503" s="1" t="s">
        <v>4391</v>
      </c>
      <c r="E16503" s="1" t="s">
        <v>27737</v>
      </c>
      <c r="F16503" s="1" t="s">
        <v>4693</v>
      </c>
      <c r="G16503" s="1" t="s">
        <v>39</v>
      </c>
      <c r="H16503" s="1">
        <v>45.0</v>
      </c>
      <c r="I16503" s="3">
        <v>44067.666666666664</v>
      </c>
      <c r="J16503" s="1">
        <v>1.56041964619535</v>
      </c>
      <c r="K16503" s="1" t="s">
        <v>24</v>
      </c>
      <c r="L16503" s="1" t="s">
        <v>365</v>
      </c>
      <c r="M16503" s="3">
        <v>44067.691904328705</v>
      </c>
    </row>
    <row r="16504">
      <c r="A16504" s="1">
        <v>16502.0</v>
      </c>
      <c r="B16504" s="1" t="s">
        <v>1023</v>
      </c>
      <c r="C16504" s="1" t="s">
        <v>27738</v>
      </c>
      <c r="D16504" s="1" t="s">
        <v>661</v>
      </c>
      <c r="E16504" s="1" t="s">
        <v>7144</v>
      </c>
      <c r="F16504" s="1" t="s">
        <v>1027</v>
      </c>
      <c r="G16504" s="1" t="s">
        <v>35</v>
      </c>
      <c r="H16504" s="1">
        <v>45.0</v>
      </c>
      <c r="I16504" s="3">
        <v>43609.708333333336</v>
      </c>
      <c r="J16504" s="1">
        <v>2.25512461745205</v>
      </c>
      <c r="K16504" s="1" t="s">
        <v>24</v>
      </c>
      <c r="M16504" s="3">
        <v>43609.74740521991</v>
      </c>
    </row>
    <row r="16505">
      <c r="A16505" s="1">
        <v>16503.0</v>
      </c>
      <c r="B16505" s="1" t="s">
        <v>303</v>
      </c>
      <c r="C16505" s="1" t="s">
        <v>27739</v>
      </c>
      <c r="D16505" s="1" t="s">
        <v>305</v>
      </c>
      <c r="E16505" s="1" t="s">
        <v>2594</v>
      </c>
      <c r="F16505" s="1" t="s">
        <v>307</v>
      </c>
      <c r="G16505" s="1" t="s">
        <v>17</v>
      </c>
      <c r="H16505" s="1">
        <v>45.0</v>
      </c>
      <c r="I16505" s="3">
        <v>43911.791666666664</v>
      </c>
      <c r="J16505" s="1">
        <v>1.92644813506843</v>
      </c>
      <c r="K16505" s="1" t="s">
        <v>24</v>
      </c>
      <c r="M16505" s="3">
        <v>43911.82478306713</v>
      </c>
    </row>
    <row r="16506">
      <c r="A16506" s="1">
        <v>16504.0</v>
      </c>
      <c r="B16506" s="1" t="s">
        <v>932</v>
      </c>
      <c r="C16506" s="1" t="s">
        <v>27740</v>
      </c>
      <c r="D16506" s="1" t="s">
        <v>934</v>
      </c>
      <c r="E16506" s="1" t="s">
        <v>22011</v>
      </c>
      <c r="F16506" s="1" t="s">
        <v>936</v>
      </c>
      <c r="G16506" s="1" t="s">
        <v>17</v>
      </c>
      <c r="H16506" s="1">
        <v>45.0</v>
      </c>
      <c r="I16506" s="3">
        <v>43870.666666666664</v>
      </c>
      <c r="J16506" s="1">
        <v>0.0</v>
      </c>
      <c r="K16506" s="1" t="s">
        <v>159</v>
      </c>
      <c r="M16506" s="3">
        <v>43873.39829896991</v>
      </c>
    </row>
    <row r="16507">
      <c r="A16507" s="1">
        <v>16505.0</v>
      </c>
      <c r="B16507" s="1" t="s">
        <v>9627</v>
      </c>
      <c r="C16507" s="1" t="s">
        <v>27741</v>
      </c>
      <c r="D16507" s="1" t="s">
        <v>2359</v>
      </c>
      <c r="E16507" s="1" t="s">
        <v>10910</v>
      </c>
      <c r="F16507" s="1" t="s">
        <v>9630</v>
      </c>
      <c r="G16507" s="1" t="s">
        <v>17</v>
      </c>
      <c r="H16507" s="1">
        <v>45.0</v>
      </c>
      <c r="I16507" s="3">
        <v>44159.270833333336</v>
      </c>
      <c r="J16507" s="1">
        <v>14.5935290846383</v>
      </c>
      <c r="K16507" s="1" t="s">
        <v>18</v>
      </c>
      <c r="L16507" s="1" t="s">
        <v>1725</v>
      </c>
      <c r="M16507" s="3">
        <v>44159.29806460648</v>
      </c>
    </row>
    <row r="16508">
      <c r="A16508" s="1">
        <v>16506.0</v>
      </c>
      <c r="B16508" s="1" t="s">
        <v>4620</v>
      </c>
      <c r="C16508" s="1" t="s">
        <v>27742</v>
      </c>
      <c r="D16508" s="1" t="s">
        <v>869</v>
      </c>
      <c r="E16508" s="1" t="s">
        <v>6111</v>
      </c>
      <c r="F16508" s="1" t="s">
        <v>4623</v>
      </c>
      <c r="G16508" s="1" t="s">
        <v>17</v>
      </c>
      <c r="H16508" s="1">
        <v>45.0</v>
      </c>
      <c r="I16508" s="3">
        <v>44176.333333333336</v>
      </c>
      <c r="J16508" s="1">
        <v>0.84278261684886</v>
      </c>
      <c r="K16508" s="1" t="s">
        <v>511</v>
      </c>
      <c r="L16508" s="1" t="s">
        <v>47</v>
      </c>
      <c r="M16508" s="3">
        <v>44176.36792430555</v>
      </c>
    </row>
    <row r="16509">
      <c r="A16509" s="1">
        <v>16507.0</v>
      </c>
      <c r="B16509" s="1" t="s">
        <v>168</v>
      </c>
      <c r="C16509" s="1" t="s">
        <v>27743</v>
      </c>
      <c r="D16509" s="1" t="s">
        <v>163</v>
      </c>
      <c r="E16509" s="1" t="s">
        <v>170</v>
      </c>
      <c r="F16509" s="1" t="s">
        <v>171</v>
      </c>
      <c r="G16509" s="1" t="s">
        <v>17</v>
      </c>
      <c r="H16509" s="1">
        <v>45.0</v>
      </c>
      <c r="I16509" s="3">
        <v>43839.583333333336</v>
      </c>
      <c r="J16509" s="1">
        <v>1.25813307020207</v>
      </c>
      <c r="K16509" s="1" t="s">
        <v>166</v>
      </c>
      <c r="M16509" s="3">
        <v>43839.63465983796</v>
      </c>
    </row>
    <row r="16510">
      <c r="A16510" s="1">
        <v>16508.0</v>
      </c>
      <c r="B16510" s="1" t="s">
        <v>553</v>
      </c>
      <c r="C16510" s="1" t="s">
        <v>27744</v>
      </c>
      <c r="D16510" s="1" t="s">
        <v>555</v>
      </c>
      <c r="E16510" s="1" t="s">
        <v>5733</v>
      </c>
      <c r="F16510" s="1" t="s">
        <v>557</v>
      </c>
      <c r="G16510" s="1" t="s">
        <v>17</v>
      </c>
      <c r="H16510" s="1">
        <v>45.0</v>
      </c>
      <c r="I16510" s="3">
        <v>44183.645833333336</v>
      </c>
      <c r="J16510" s="1">
        <v>2.36341186106045</v>
      </c>
      <c r="K16510" s="1" t="s">
        <v>46</v>
      </c>
      <c r="M16510" s="3">
        <v>44186.3297424537</v>
      </c>
    </row>
    <row r="16511">
      <c r="A16511" s="1">
        <v>16509.0</v>
      </c>
      <c r="B16511" s="1" t="s">
        <v>2222</v>
      </c>
      <c r="C16511" s="1" t="s">
        <v>27745</v>
      </c>
      <c r="D16511" s="1" t="s">
        <v>764</v>
      </c>
      <c r="E16511" s="1" t="s">
        <v>5247</v>
      </c>
      <c r="F16511" s="1" t="s">
        <v>2225</v>
      </c>
      <c r="G16511" s="1" t="s">
        <v>17</v>
      </c>
      <c r="H16511" s="1">
        <v>45.0</v>
      </c>
      <c r="I16511" s="3">
        <v>43908.208333333336</v>
      </c>
      <c r="J16511" s="1">
        <v>2.28705343562203</v>
      </c>
      <c r="K16511" s="1" t="s">
        <v>56</v>
      </c>
      <c r="M16511" s="3">
        <v>43908.28176913194</v>
      </c>
    </row>
    <row r="16512">
      <c r="A16512" s="1">
        <v>16510.0</v>
      </c>
      <c r="B16512" s="1" t="s">
        <v>901</v>
      </c>
      <c r="C16512" s="1" t="s">
        <v>27746</v>
      </c>
      <c r="D16512" s="1" t="s">
        <v>148</v>
      </c>
      <c r="E16512" s="1" t="s">
        <v>11316</v>
      </c>
      <c r="F16512" s="1" t="s">
        <v>904</v>
      </c>
      <c r="G16512" s="1" t="s">
        <v>35</v>
      </c>
      <c r="H16512" s="1">
        <v>45.0</v>
      </c>
      <c r="I16512" s="3">
        <v>43599.458333333336</v>
      </c>
      <c r="J16512" s="1">
        <v>0.15546065818803</v>
      </c>
      <c r="K16512" s="1" t="s">
        <v>24</v>
      </c>
      <c r="M16512" s="3">
        <v>43599.46713449074</v>
      </c>
    </row>
    <row r="16513">
      <c r="A16513" s="1">
        <v>16511.0</v>
      </c>
      <c r="B16513" s="1" t="s">
        <v>4669</v>
      </c>
      <c r="C16513" s="1" t="s">
        <v>27747</v>
      </c>
      <c r="D16513" s="1" t="s">
        <v>492</v>
      </c>
      <c r="E16513" s="1" t="s">
        <v>27748</v>
      </c>
      <c r="F16513" s="1" t="s">
        <v>4672</v>
      </c>
      <c r="G16513" s="1" t="s">
        <v>39</v>
      </c>
      <c r="H16513" s="1">
        <v>45.0</v>
      </c>
      <c r="I16513" s="3">
        <v>44107.71875</v>
      </c>
      <c r="J16513" s="1">
        <v>1.39629375403596</v>
      </c>
      <c r="K16513" s="1" t="s">
        <v>24</v>
      </c>
      <c r="L16513" s="1" t="s">
        <v>747</v>
      </c>
      <c r="M16513" s="3">
        <v>44107.75665884259</v>
      </c>
    </row>
    <row r="16514">
      <c r="A16514" s="1">
        <v>16512.0</v>
      </c>
      <c r="B16514" s="1" t="s">
        <v>6529</v>
      </c>
      <c r="C16514" s="1" t="s">
        <v>27749</v>
      </c>
      <c r="D16514" s="1" t="s">
        <v>6215</v>
      </c>
      <c r="E16514" s="1" t="s">
        <v>6531</v>
      </c>
      <c r="F16514" s="1" t="s">
        <v>6532</v>
      </c>
      <c r="G16514" s="1" t="s">
        <v>17</v>
      </c>
      <c r="H16514" s="1">
        <v>45.0</v>
      </c>
      <c r="I16514" s="3">
        <v>43789.625</v>
      </c>
      <c r="J16514" s="1">
        <v>0.0</v>
      </c>
      <c r="K16514" s="1" t="s">
        <v>24</v>
      </c>
      <c r="M16514" s="3">
        <v>43791.82001767361</v>
      </c>
    </row>
    <row r="16515">
      <c r="A16515" s="1">
        <v>16513.0</v>
      </c>
      <c r="B16515" s="1" t="s">
        <v>1075</v>
      </c>
      <c r="C16515" s="1" t="s">
        <v>27750</v>
      </c>
      <c r="D16515" s="1" t="s">
        <v>676</v>
      </c>
      <c r="E16515" s="1" t="s">
        <v>4077</v>
      </c>
      <c r="F16515" s="1" t="s">
        <v>1079</v>
      </c>
      <c r="G16515" s="1" t="s">
        <v>17</v>
      </c>
      <c r="H16515" s="1">
        <v>45.0</v>
      </c>
      <c r="I16515" s="3">
        <v>44210.625</v>
      </c>
      <c r="J16515" s="1">
        <v>2.74276809997005</v>
      </c>
      <c r="K16515" s="1" t="s">
        <v>18</v>
      </c>
      <c r="L16515" s="1" t="s">
        <v>1080</v>
      </c>
      <c r="M16515" s="3">
        <v>44210.631944583336</v>
      </c>
    </row>
    <row r="16516">
      <c r="A16516" s="1">
        <v>16514.0</v>
      </c>
      <c r="B16516" s="1" t="s">
        <v>63</v>
      </c>
      <c r="C16516" s="1" t="s">
        <v>27751</v>
      </c>
      <c r="D16516" s="1" t="s">
        <v>65</v>
      </c>
      <c r="E16516" s="1" t="s">
        <v>66</v>
      </c>
      <c r="F16516" s="1" t="s">
        <v>67</v>
      </c>
      <c r="G16516" s="1" t="s">
        <v>17</v>
      </c>
      <c r="H16516" s="1">
        <v>45.0</v>
      </c>
      <c r="I16516" s="3">
        <v>44200.6875</v>
      </c>
      <c r="J16516" s="1">
        <v>2.58672942110605</v>
      </c>
      <c r="K16516" s="1" t="s">
        <v>24</v>
      </c>
      <c r="M16516" s="3">
        <v>44200.70276407407</v>
      </c>
    </row>
    <row r="16517">
      <c r="A16517" s="1">
        <v>16515.0</v>
      </c>
      <c r="B16517" s="1" t="s">
        <v>19</v>
      </c>
      <c r="C16517" s="1" t="s">
        <v>27752</v>
      </c>
      <c r="D16517" s="1" t="s">
        <v>1165</v>
      </c>
      <c r="E16517" s="1" t="s">
        <v>19560</v>
      </c>
      <c r="F16517" s="1" t="s">
        <v>23</v>
      </c>
      <c r="G16517" s="1" t="s">
        <v>17</v>
      </c>
      <c r="H16517" s="1">
        <v>45.0</v>
      </c>
      <c r="I16517" s="3">
        <v>43826.291666666664</v>
      </c>
      <c r="J16517" s="1">
        <v>1.32689022931161</v>
      </c>
      <c r="K16517" s="1" t="s">
        <v>24</v>
      </c>
      <c r="M16517" s="3">
        <v>43826.31569</v>
      </c>
    </row>
    <row r="16518">
      <c r="A16518" s="1">
        <v>16516.0</v>
      </c>
      <c r="B16518" s="1" t="s">
        <v>239</v>
      </c>
      <c r="C16518" s="1" t="s">
        <v>27753</v>
      </c>
      <c r="D16518" s="1" t="s">
        <v>1137</v>
      </c>
      <c r="E16518" s="1" t="s">
        <v>4651</v>
      </c>
      <c r="F16518" s="1" t="s">
        <v>243</v>
      </c>
      <c r="G16518" s="1" t="s">
        <v>35</v>
      </c>
      <c r="H16518" s="1">
        <v>45.0</v>
      </c>
      <c r="I16518" s="3">
        <v>44063.541666666664</v>
      </c>
      <c r="J16518" s="1">
        <v>2.49656002102547</v>
      </c>
      <c r="K16518" s="1" t="s">
        <v>46</v>
      </c>
      <c r="M16518" s="3">
        <v>44063.57345373843</v>
      </c>
    </row>
    <row r="16519">
      <c r="A16519" s="1">
        <v>16517.0</v>
      </c>
      <c r="B16519" s="1" t="s">
        <v>1705</v>
      </c>
      <c r="C16519" s="1" t="s">
        <v>27754</v>
      </c>
      <c r="D16519" s="1" t="s">
        <v>1494</v>
      </c>
      <c r="E16519" s="1" t="s">
        <v>27755</v>
      </c>
      <c r="F16519" s="1" t="s">
        <v>1708</v>
      </c>
      <c r="G16519" s="1" t="s">
        <v>39</v>
      </c>
      <c r="H16519" s="1">
        <v>45.0</v>
      </c>
      <c r="I16519" s="3">
        <v>44101.270833333336</v>
      </c>
      <c r="J16519" s="1">
        <v>1.5639059893732</v>
      </c>
      <c r="K16519" s="1" t="s">
        <v>1376</v>
      </c>
      <c r="L16519" s="1" t="s">
        <v>1709</v>
      </c>
      <c r="M16519" s="3">
        <v>44101.311616886574</v>
      </c>
    </row>
    <row r="16520">
      <c r="A16520" s="1">
        <v>16518.0</v>
      </c>
      <c r="B16520" s="1" t="s">
        <v>308</v>
      </c>
      <c r="C16520" s="1" t="s">
        <v>27756</v>
      </c>
      <c r="D16520" s="1" t="s">
        <v>310</v>
      </c>
      <c r="E16520" s="1" t="s">
        <v>8254</v>
      </c>
      <c r="F16520" s="1" t="s">
        <v>312</v>
      </c>
      <c r="G16520" s="1" t="s">
        <v>17</v>
      </c>
      <c r="H16520" s="1">
        <v>45.0</v>
      </c>
      <c r="I16520" s="3">
        <v>44169.229166666664</v>
      </c>
      <c r="J16520" s="1">
        <v>1.68845786317486</v>
      </c>
      <c r="K16520" s="1" t="s">
        <v>24</v>
      </c>
      <c r="L16520" s="1" t="s">
        <v>96</v>
      </c>
      <c r="M16520" s="3">
        <v>44168.614703576386</v>
      </c>
    </row>
    <row r="16521">
      <c r="A16521" s="1">
        <v>16519.0</v>
      </c>
      <c r="B16521" s="1" t="s">
        <v>298</v>
      </c>
      <c r="C16521" s="1" t="s">
        <v>27757</v>
      </c>
      <c r="D16521" s="1" t="s">
        <v>211</v>
      </c>
      <c r="E16521" s="1" t="s">
        <v>10963</v>
      </c>
      <c r="F16521" s="1" t="s">
        <v>302</v>
      </c>
      <c r="G16521" s="1" t="s">
        <v>35</v>
      </c>
      <c r="H16521" s="1">
        <v>45.0</v>
      </c>
      <c r="I16521" s="3">
        <v>44179.375</v>
      </c>
      <c r="J16521" s="1">
        <v>9.68605591612088</v>
      </c>
      <c r="K16521" s="1" t="s">
        <v>218</v>
      </c>
      <c r="M16521" s="3">
        <v>44179.461140671294</v>
      </c>
    </row>
    <row r="16522">
      <c r="A16522" s="1">
        <v>16520.0</v>
      </c>
      <c r="B16522" s="1" t="s">
        <v>9501</v>
      </c>
      <c r="C16522" s="1" t="s">
        <v>27758</v>
      </c>
      <c r="D16522" s="1" t="s">
        <v>5112</v>
      </c>
      <c r="E16522" s="1" t="s">
        <v>9503</v>
      </c>
      <c r="F16522" s="1" t="s">
        <v>9504</v>
      </c>
      <c r="G16522" s="1" t="s">
        <v>35</v>
      </c>
      <c r="H16522" s="1">
        <v>45.0</v>
      </c>
      <c r="I16522" s="3">
        <v>44167.25</v>
      </c>
      <c r="J16522" s="1">
        <v>1.03087376754759</v>
      </c>
      <c r="K16522" s="1" t="s">
        <v>1376</v>
      </c>
      <c r="M16522" s="3">
        <v>44167.484950983795</v>
      </c>
    </row>
    <row r="16523">
      <c r="A16523" s="1">
        <v>16521.0</v>
      </c>
      <c r="B16523" s="1" t="s">
        <v>858</v>
      </c>
      <c r="C16523" s="1" t="s">
        <v>27759</v>
      </c>
      <c r="D16523" s="1" t="s">
        <v>934</v>
      </c>
      <c r="E16523" s="1" t="s">
        <v>27760</v>
      </c>
      <c r="F16523" s="1" t="s">
        <v>861</v>
      </c>
      <c r="G16523" s="1" t="s">
        <v>89</v>
      </c>
      <c r="H16523" s="1">
        <v>45.0</v>
      </c>
      <c r="I16523" s="3">
        <v>43862.420978263886</v>
      </c>
      <c r="J16523" s="1">
        <v>1.16614320288456</v>
      </c>
      <c r="K16523" s="1" t="s">
        <v>24</v>
      </c>
      <c r="M16523" s="3">
        <v>43862.43901778935</v>
      </c>
    </row>
    <row r="16524">
      <c r="A16524" s="1">
        <v>16522.0</v>
      </c>
      <c r="B16524" s="1" t="s">
        <v>752</v>
      </c>
      <c r="C16524" s="1" t="s">
        <v>27761</v>
      </c>
      <c r="D16524" s="1" t="s">
        <v>2380</v>
      </c>
      <c r="E16524" s="1" t="s">
        <v>2381</v>
      </c>
      <c r="F16524" s="1" t="s">
        <v>756</v>
      </c>
      <c r="G16524" s="1" t="s">
        <v>17</v>
      </c>
      <c r="H16524" s="1">
        <v>45.0</v>
      </c>
      <c r="I16524" s="3">
        <v>43816.708333333336</v>
      </c>
      <c r="J16524" s="1">
        <v>0.700520448304382</v>
      </c>
      <c r="K16524" s="1" t="s">
        <v>62</v>
      </c>
      <c r="M16524" s="3">
        <v>43816.731374641204</v>
      </c>
    </row>
    <row r="16525">
      <c r="A16525" s="1">
        <v>16523.0</v>
      </c>
      <c r="B16525" s="1" t="s">
        <v>2136</v>
      </c>
      <c r="C16525" s="1" t="s">
        <v>27762</v>
      </c>
      <c r="D16525" s="1" t="s">
        <v>2359</v>
      </c>
      <c r="E16525" s="1" t="s">
        <v>6569</v>
      </c>
      <c r="F16525" s="1" t="s">
        <v>2139</v>
      </c>
      <c r="G16525" s="1" t="s">
        <v>35</v>
      </c>
      <c r="H16525" s="1">
        <v>45.0</v>
      </c>
      <c r="I16525" s="3">
        <v>44211.333333333336</v>
      </c>
      <c r="J16525" s="1">
        <v>1.5842555272652</v>
      </c>
      <c r="K16525" s="1" t="s">
        <v>18</v>
      </c>
      <c r="L16525" s="1" t="s">
        <v>2140</v>
      </c>
      <c r="M16525" s="3">
        <v>44211.36334280093</v>
      </c>
    </row>
    <row r="16526">
      <c r="A16526" s="1">
        <v>16524.0</v>
      </c>
      <c r="B16526" s="1" t="s">
        <v>465</v>
      </c>
      <c r="C16526" s="1" t="s">
        <v>27763</v>
      </c>
      <c r="D16526" s="1" t="s">
        <v>1637</v>
      </c>
      <c r="E16526" s="1" t="s">
        <v>1847</v>
      </c>
      <c r="F16526" s="1" t="s">
        <v>468</v>
      </c>
      <c r="G16526" s="1" t="s">
        <v>17</v>
      </c>
      <c r="H16526" s="1">
        <v>45.0</v>
      </c>
      <c r="I16526" s="3">
        <v>44245.25</v>
      </c>
      <c r="J16526" s="1">
        <v>3.0370534835143</v>
      </c>
      <c r="K16526" s="1" t="s">
        <v>24</v>
      </c>
      <c r="M16526" s="3">
        <v>44245.30190799769</v>
      </c>
    </row>
    <row r="16527">
      <c r="A16527" s="1">
        <v>16525.0</v>
      </c>
      <c r="B16527" s="1" t="s">
        <v>1031</v>
      </c>
      <c r="C16527" s="1" t="s">
        <v>27764</v>
      </c>
      <c r="D16527" s="1" t="s">
        <v>998</v>
      </c>
      <c r="E16527" s="1" t="s">
        <v>1125</v>
      </c>
      <c r="F16527" s="1" t="s">
        <v>1034</v>
      </c>
      <c r="G16527" s="1" t="s">
        <v>17</v>
      </c>
      <c r="H16527" s="1">
        <v>45.0</v>
      </c>
      <c r="I16527" s="3">
        <v>43867.385416666664</v>
      </c>
      <c r="J16527" s="1">
        <v>1.249926969959</v>
      </c>
      <c r="K16527" s="1" t="s">
        <v>24</v>
      </c>
      <c r="M16527" s="3">
        <v>43867.43041278935</v>
      </c>
    </row>
    <row r="16528">
      <c r="A16528" s="1">
        <v>16526.0</v>
      </c>
      <c r="B16528" s="1" t="s">
        <v>501</v>
      </c>
      <c r="C16528" s="1" t="s">
        <v>27765</v>
      </c>
      <c r="D16528" s="1" t="s">
        <v>503</v>
      </c>
      <c r="E16528" s="1" t="s">
        <v>3279</v>
      </c>
      <c r="F16528" s="1" t="s">
        <v>505</v>
      </c>
      <c r="G16528" s="1" t="s">
        <v>17</v>
      </c>
      <c r="H16528" s="1">
        <v>45.0</v>
      </c>
      <c r="I16528" s="3">
        <v>43819.208333333336</v>
      </c>
      <c r="J16528" s="1">
        <v>0.228996129936466</v>
      </c>
      <c r="K16528" s="1" t="s">
        <v>18</v>
      </c>
      <c r="M16528" s="3">
        <v>43819.362543020834</v>
      </c>
    </row>
    <row r="16529">
      <c r="A16529" s="1">
        <v>16527.0</v>
      </c>
      <c r="B16529" s="1" t="s">
        <v>17817</v>
      </c>
      <c r="C16529" s="1" t="s">
        <v>27766</v>
      </c>
      <c r="D16529" s="1" t="s">
        <v>17819</v>
      </c>
      <c r="E16529" s="1" t="s">
        <v>17820</v>
      </c>
      <c r="F16529" s="1" t="s">
        <v>17821</v>
      </c>
      <c r="G16529" s="1" t="s">
        <v>17</v>
      </c>
      <c r="H16529" s="1">
        <v>45.0</v>
      </c>
      <c r="I16529" s="3">
        <v>44252.666666666664</v>
      </c>
      <c r="J16529" s="1">
        <v>0.524362854427889</v>
      </c>
      <c r="K16529" s="1" t="s">
        <v>5146</v>
      </c>
      <c r="L16529" s="1" t="s">
        <v>4865</v>
      </c>
      <c r="M16529" s="3">
        <v>44252.69897278935</v>
      </c>
    </row>
    <row r="16530">
      <c r="A16530" s="1">
        <v>16528.0</v>
      </c>
      <c r="B16530" s="1" t="s">
        <v>1920</v>
      </c>
      <c r="C16530" s="1" t="s">
        <v>27767</v>
      </c>
      <c r="D16530" s="1" t="s">
        <v>23949</v>
      </c>
      <c r="E16530" s="1" t="s">
        <v>27768</v>
      </c>
      <c r="F16530" s="1" t="s">
        <v>1923</v>
      </c>
      <c r="G16530" s="1" t="s">
        <v>39</v>
      </c>
      <c r="H16530" s="1">
        <v>45.0</v>
      </c>
      <c r="I16530" s="3">
        <v>43863.625</v>
      </c>
      <c r="J16530" s="1">
        <v>0.0</v>
      </c>
      <c r="K16530" s="1" t="s">
        <v>218</v>
      </c>
      <c r="M16530" s="3">
        <v>43864.63087364583</v>
      </c>
    </row>
    <row r="16531">
      <c r="A16531" s="1">
        <v>16529.0</v>
      </c>
      <c r="B16531" s="1" t="s">
        <v>51</v>
      </c>
      <c r="C16531" s="1" t="s">
        <v>27769</v>
      </c>
      <c r="D16531" s="1" t="s">
        <v>53</v>
      </c>
      <c r="E16531" s="1" t="s">
        <v>54</v>
      </c>
      <c r="F16531" s="1" t="s">
        <v>55</v>
      </c>
      <c r="G16531" s="1" t="s">
        <v>17</v>
      </c>
      <c r="H16531" s="1">
        <v>45.0</v>
      </c>
      <c r="I16531" s="3">
        <v>43864.458333333336</v>
      </c>
      <c r="J16531" s="1">
        <v>2.52856393548242</v>
      </c>
      <c r="K16531" s="1" t="s">
        <v>56</v>
      </c>
      <c r="M16531" s="3">
        <v>43864.49463828704</v>
      </c>
    </row>
    <row r="16532">
      <c r="A16532" s="1">
        <v>16530.0</v>
      </c>
      <c r="B16532" s="1" t="s">
        <v>119</v>
      </c>
      <c r="C16532" s="1" t="s">
        <v>27770</v>
      </c>
      <c r="D16532" s="1" t="s">
        <v>11078</v>
      </c>
      <c r="E16532" s="1" t="s">
        <v>27771</v>
      </c>
      <c r="F16532" s="1" t="s">
        <v>123</v>
      </c>
      <c r="G16532" s="1" t="s">
        <v>89</v>
      </c>
      <c r="H16532" s="1">
        <v>45.0</v>
      </c>
      <c r="I16532" s="3">
        <v>43794.745309328704</v>
      </c>
      <c r="J16532" s="1">
        <v>1.84811767553627</v>
      </c>
      <c r="K16532" s="1" t="s">
        <v>18</v>
      </c>
      <c r="M16532" s="3">
        <v>43794.74877518519</v>
      </c>
    </row>
    <row r="16533">
      <c r="A16533" s="1">
        <v>16531.0</v>
      </c>
      <c r="B16533" s="1" t="s">
        <v>12</v>
      </c>
      <c r="C16533" s="1" t="s">
        <v>27772</v>
      </c>
      <c r="D16533" s="1" t="s">
        <v>1813</v>
      </c>
      <c r="E16533" s="1" t="s">
        <v>2320</v>
      </c>
      <c r="F16533" s="1" t="s">
        <v>16</v>
      </c>
      <c r="G16533" s="1" t="s">
        <v>35</v>
      </c>
      <c r="H16533" s="1">
        <v>45.0</v>
      </c>
      <c r="I16533" s="3">
        <v>44162.625</v>
      </c>
      <c r="J16533" s="1">
        <v>1.0269068025479</v>
      </c>
      <c r="K16533" s="1" t="s">
        <v>18</v>
      </c>
      <c r="M16533" s="3">
        <v>44162.63612831019</v>
      </c>
    </row>
    <row r="16534">
      <c r="A16534" s="1">
        <v>16532.0</v>
      </c>
      <c r="B16534" s="1" t="s">
        <v>168</v>
      </c>
      <c r="C16534" s="1" t="s">
        <v>27773</v>
      </c>
      <c r="D16534" s="1" t="s">
        <v>1418</v>
      </c>
      <c r="E16534" s="1" t="s">
        <v>1582</v>
      </c>
      <c r="F16534" s="1" t="s">
        <v>171</v>
      </c>
      <c r="G16534" s="1" t="s">
        <v>17</v>
      </c>
      <c r="H16534" s="1">
        <v>45.0</v>
      </c>
      <c r="I16534" s="3">
        <v>43818.583333333336</v>
      </c>
      <c r="J16534" s="1">
        <v>2.35097523079499</v>
      </c>
      <c r="K16534" s="1" t="s">
        <v>166</v>
      </c>
      <c r="M16534" s="3">
        <v>43819.481429050924</v>
      </c>
    </row>
    <row r="16535">
      <c r="A16535" s="1">
        <v>16533.0</v>
      </c>
      <c r="B16535" s="1" t="s">
        <v>303</v>
      </c>
      <c r="C16535" s="1" t="s">
        <v>27774</v>
      </c>
      <c r="D16535" s="1" t="s">
        <v>305</v>
      </c>
      <c r="E16535" s="1" t="s">
        <v>4057</v>
      </c>
      <c r="F16535" s="1" t="s">
        <v>307</v>
      </c>
      <c r="G16535" s="1" t="s">
        <v>17</v>
      </c>
      <c r="H16535" s="1">
        <v>45.0</v>
      </c>
      <c r="I16535" s="3">
        <v>44085.791666666664</v>
      </c>
      <c r="J16535" s="1">
        <v>1.55189293421972</v>
      </c>
      <c r="K16535" s="1" t="s">
        <v>24</v>
      </c>
      <c r="M16535" s="3">
        <v>44085.822642453706</v>
      </c>
    </row>
    <row r="16536">
      <c r="A16536" s="1">
        <v>16534.0</v>
      </c>
      <c r="B16536" s="1" t="s">
        <v>582</v>
      </c>
      <c r="C16536" s="1" t="s">
        <v>27775</v>
      </c>
      <c r="D16536" s="1" t="s">
        <v>998</v>
      </c>
      <c r="E16536" s="1" t="s">
        <v>27776</v>
      </c>
      <c r="F16536" s="1" t="s">
        <v>586</v>
      </c>
      <c r="G16536" s="1" t="s">
        <v>89</v>
      </c>
      <c r="H16536" s="1">
        <v>45.0</v>
      </c>
      <c r="I16536" s="3">
        <v>43905.681073611115</v>
      </c>
      <c r="J16536" s="1">
        <v>2.21947234075206</v>
      </c>
      <c r="K16536" s="1" t="s">
        <v>24</v>
      </c>
      <c r="M16536" s="3">
        <v>43905.73957037037</v>
      </c>
    </row>
    <row r="16537">
      <c r="A16537" s="1">
        <v>16535.0</v>
      </c>
      <c r="B16537" s="1" t="s">
        <v>2963</v>
      </c>
      <c r="C16537" s="1" t="s">
        <v>27777</v>
      </c>
      <c r="D16537" s="1" t="s">
        <v>3216</v>
      </c>
      <c r="E16537" s="1" t="s">
        <v>3217</v>
      </c>
      <c r="F16537" s="1" t="s">
        <v>2967</v>
      </c>
      <c r="G16537" s="1" t="s">
        <v>17</v>
      </c>
      <c r="H16537" s="1">
        <v>45.0</v>
      </c>
      <c r="I16537" s="3">
        <v>44017.625</v>
      </c>
      <c r="J16537" s="1">
        <v>1.13535961761686</v>
      </c>
      <c r="K16537" s="1" t="s">
        <v>24</v>
      </c>
      <c r="L16537" s="1" t="s">
        <v>238</v>
      </c>
      <c r="M16537" s="3">
        <v>44017.64414708333</v>
      </c>
    </row>
    <row r="16538">
      <c r="A16538" s="1">
        <v>16536.0</v>
      </c>
      <c r="B16538" s="1" t="s">
        <v>73</v>
      </c>
      <c r="C16538" s="1" t="s">
        <v>27778</v>
      </c>
      <c r="D16538" s="1" t="s">
        <v>1595</v>
      </c>
      <c r="E16538" s="1" t="s">
        <v>1596</v>
      </c>
      <c r="F16538" s="1" t="s">
        <v>77</v>
      </c>
      <c r="G16538" s="1" t="s">
        <v>35</v>
      </c>
      <c r="H16538" s="1">
        <v>45.0</v>
      </c>
      <c r="I16538" s="3">
        <v>43489.291666666664</v>
      </c>
      <c r="J16538" s="1">
        <v>4.26547419225168</v>
      </c>
      <c r="K16538" s="1" t="s">
        <v>24</v>
      </c>
      <c r="M16538" s="3">
        <v>43489.653640717595</v>
      </c>
    </row>
    <row r="16539">
      <c r="A16539" s="1">
        <v>16537.0</v>
      </c>
      <c r="B16539" s="1" t="s">
        <v>354</v>
      </c>
      <c r="C16539" s="1" t="s">
        <v>27779</v>
      </c>
      <c r="D16539" s="1" t="s">
        <v>93</v>
      </c>
      <c r="E16539" s="1" t="s">
        <v>909</v>
      </c>
      <c r="F16539" s="1" t="s">
        <v>358</v>
      </c>
      <c r="G16539" s="1" t="s">
        <v>35</v>
      </c>
      <c r="H16539" s="1">
        <v>45.0</v>
      </c>
      <c r="I16539" s="3">
        <v>43886.666666666664</v>
      </c>
      <c r="J16539" s="1">
        <v>0.670322468944459</v>
      </c>
      <c r="K16539" s="1" t="s">
        <v>24</v>
      </c>
      <c r="M16539" s="3">
        <v>43886.683582881946</v>
      </c>
    </row>
    <row r="16540">
      <c r="A16540" s="1">
        <v>16538.0</v>
      </c>
      <c r="B16540" s="1" t="s">
        <v>1225</v>
      </c>
      <c r="C16540" s="1" t="s">
        <v>27780</v>
      </c>
      <c r="D16540" s="1" t="s">
        <v>6025</v>
      </c>
      <c r="E16540" s="1" t="s">
        <v>27781</v>
      </c>
      <c r="F16540" s="1" t="s">
        <v>1229</v>
      </c>
      <c r="G16540" s="1" t="s">
        <v>89</v>
      </c>
      <c r="H16540" s="1">
        <v>45.0</v>
      </c>
      <c r="I16540" s="3">
        <v>44047.70560796296</v>
      </c>
      <c r="J16540" s="1">
        <v>3.21809292179476</v>
      </c>
      <c r="K16540" s="1" t="s">
        <v>24</v>
      </c>
      <c r="M16540" s="3">
        <v>44047.73781240741</v>
      </c>
    </row>
    <row r="16541">
      <c r="A16541" s="1">
        <v>16539.0</v>
      </c>
      <c r="B16541" s="1" t="s">
        <v>3949</v>
      </c>
      <c r="C16541" s="1" t="s">
        <v>27782</v>
      </c>
      <c r="D16541" s="1" t="s">
        <v>1531</v>
      </c>
      <c r="E16541" s="1" t="s">
        <v>3951</v>
      </c>
      <c r="F16541" s="1" t="s">
        <v>3952</v>
      </c>
      <c r="G16541" s="1" t="s">
        <v>17</v>
      </c>
      <c r="H16541" s="1">
        <v>45.0</v>
      </c>
      <c r="I16541" s="3">
        <v>43755.291666666664</v>
      </c>
      <c r="J16541" s="1">
        <v>0.501304229128729</v>
      </c>
      <c r="K16541" s="1" t="s">
        <v>18</v>
      </c>
      <c r="M16541" s="3">
        <v>43744.36063837963</v>
      </c>
    </row>
    <row r="16542">
      <c r="A16542" s="1">
        <v>16540.0</v>
      </c>
      <c r="B16542" s="1" t="s">
        <v>853</v>
      </c>
      <c r="C16542" s="1" t="s">
        <v>27783</v>
      </c>
      <c r="D16542" s="1" t="s">
        <v>1806</v>
      </c>
      <c r="E16542" s="1" t="s">
        <v>10786</v>
      </c>
      <c r="F16542" s="1" t="s">
        <v>856</v>
      </c>
      <c r="G16542" s="1" t="s">
        <v>35</v>
      </c>
      <c r="H16542" s="1">
        <v>45.0</v>
      </c>
      <c r="I16542" s="3">
        <v>44190.541666666664</v>
      </c>
      <c r="J16542" s="1">
        <v>0.0</v>
      </c>
      <c r="K16542" s="1" t="s">
        <v>18</v>
      </c>
      <c r="M16542" s="3">
        <v>44189.58210584491</v>
      </c>
    </row>
    <row r="16543">
      <c r="A16543" s="1">
        <v>16541.0</v>
      </c>
      <c r="B16543" s="1" t="s">
        <v>4069</v>
      </c>
      <c r="C16543" s="1" t="s">
        <v>27784</v>
      </c>
      <c r="D16543" s="1" t="s">
        <v>32</v>
      </c>
      <c r="E16543" s="1" t="s">
        <v>5821</v>
      </c>
      <c r="F16543" s="1" t="s">
        <v>4072</v>
      </c>
      <c r="G16543" s="1" t="s">
        <v>17</v>
      </c>
      <c r="H16543" s="1">
        <v>45.0</v>
      </c>
      <c r="I16543" s="3">
        <v>44206.208333333336</v>
      </c>
      <c r="J16543" s="1">
        <v>0.945985208178091</v>
      </c>
      <c r="K16543" s="1" t="s">
        <v>24</v>
      </c>
      <c r="M16543" s="3">
        <v>44206.399332175926</v>
      </c>
    </row>
    <row r="16544">
      <c r="A16544" s="1">
        <v>16542.0</v>
      </c>
      <c r="B16544" s="1" t="s">
        <v>5831</v>
      </c>
      <c r="C16544" s="1" t="s">
        <v>27785</v>
      </c>
      <c r="D16544" s="1" t="s">
        <v>2485</v>
      </c>
      <c r="E16544" s="1" t="s">
        <v>27786</v>
      </c>
      <c r="F16544" s="1" t="s">
        <v>5834</v>
      </c>
      <c r="G16544" s="1" t="s">
        <v>39</v>
      </c>
      <c r="H16544" s="1">
        <v>45.0</v>
      </c>
      <c r="I16544" s="3">
        <v>44099.395833333336</v>
      </c>
      <c r="J16544" s="1">
        <v>1.47446616890823</v>
      </c>
      <c r="K16544" s="1" t="s">
        <v>46</v>
      </c>
      <c r="L16544" s="1" t="s">
        <v>558</v>
      </c>
      <c r="M16544" s="3">
        <v>44099.432193113425</v>
      </c>
    </row>
    <row r="16545">
      <c r="A16545" s="1">
        <v>16543.0</v>
      </c>
      <c r="B16545" s="1" t="s">
        <v>7592</v>
      </c>
      <c r="C16545" s="1" t="s">
        <v>27787</v>
      </c>
      <c r="D16545" s="1" t="s">
        <v>3009</v>
      </c>
      <c r="E16545" s="1" t="s">
        <v>27788</v>
      </c>
      <c r="F16545" s="1" t="s">
        <v>7595</v>
      </c>
      <c r="G16545" s="1" t="s">
        <v>39</v>
      </c>
      <c r="H16545" s="1">
        <v>45.0</v>
      </c>
      <c r="I16545" s="3">
        <v>43847.625</v>
      </c>
      <c r="J16545" s="1">
        <v>0.018080005613318</v>
      </c>
      <c r="K16545" s="1" t="s">
        <v>24</v>
      </c>
      <c r="M16545" s="3">
        <v>43848.638886469904</v>
      </c>
    </row>
    <row r="16546">
      <c r="A16546" s="1">
        <v>16544.0</v>
      </c>
      <c r="B16546" s="1" t="s">
        <v>1075</v>
      </c>
      <c r="C16546" s="1" t="s">
        <v>27789</v>
      </c>
      <c r="D16546" s="1" t="s">
        <v>676</v>
      </c>
      <c r="E16546" s="1" t="s">
        <v>4077</v>
      </c>
      <c r="F16546" s="1" t="s">
        <v>1079</v>
      </c>
      <c r="G16546" s="1" t="s">
        <v>17</v>
      </c>
      <c r="H16546" s="1">
        <v>45.0</v>
      </c>
      <c r="I16546" s="3">
        <v>44203.270833333336</v>
      </c>
      <c r="J16546" s="1">
        <v>2.9644949044463</v>
      </c>
      <c r="K16546" s="1" t="s">
        <v>18</v>
      </c>
      <c r="L16546" s="1" t="s">
        <v>1080</v>
      </c>
      <c r="M16546" s="3">
        <v>44203.30037759259</v>
      </c>
    </row>
    <row r="16547">
      <c r="A16547" s="1">
        <v>16545.0</v>
      </c>
      <c r="B16547" s="1" t="s">
        <v>239</v>
      </c>
      <c r="C16547" s="1" t="s">
        <v>27790</v>
      </c>
      <c r="D16547" s="1" t="s">
        <v>3733</v>
      </c>
      <c r="E16547" s="1" t="s">
        <v>27791</v>
      </c>
      <c r="F16547" s="1" t="s">
        <v>243</v>
      </c>
      <c r="G16547" s="1" t="s">
        <v>39</v>
      </c>
      <c r="H16547" s="1">
        <v>45.0</v>
      </c>
      <c r="I16547" s="3">
        <v>44094.333333333336</v>
      </c>
      <c r="J16547" s="1">
        <v>2.14447346282687</v>
      </c>
      <c r="K16547" s="1" t="s">
        <v>46</v>
      </c>
      <c r="M16547" s="3">
        <v>44094.37012131944</v>
      </c>
    </row>
    <row r="16548">
      <c r="A16548" s="1">
        <v>16546.0</v>
      </c>
      <c r="B16548" s="1" t="s">
        <v>2357</v>
      </c>
      <c r="C16548" s="1" t="s">
        <v>27792</v>
      </c>
      <c r="D16548" s="1" t="s">
        <v>326</v>
      </c>
      <c r="E16548" s="1" t="s">
        <v>2360</v>
      </c>
      <c r="F16548" s="1" t="s">
        <v>2361</v>
      </c>
      <c r="G16548" s="1" t="s">
        <v>17</v>
      </c>
      <c r="H16548" s="1">
        <v>45.0</v>
      </c>
      <c r="I16548" s="3">
        <v>44167.5625</v>
      </c>
      <c r="J16548" s="1">
        <v>0.0</v>
      </c>
      <c r="K16548" s="1" t="s">
        <v>18</v>
      </c>
      <c r="M16548" s="3">
        <v>44173.518938472225</v>
      </c>
    </row>
    <row r="16549">
      <c r="A16549" s="1">
        <v>16547.0</v>
      </c>
      <c r="B16549" s="1" t="s">
        <v>141</v>
      </c>
      <c r="C16549" s="1" t="s">
        <v>27793</v>
      </c>
      <c r="D16549" s="1" t="s">
        <v>10443</v>
      </c>
      <c r="E16549" s="1" t="s">
        <v>27794</v>
      </c>
      <c r="F16549" s="1" t="s">
        <v>175</v>
      </c>
      <c r="G16549" s="1" t="s">
        <v>89</v>
      </c>
      <c r="H16549" s="1">
        <v>45.0</v>
      </c>
      <c r="I16549" s="3">
        <v>44048.635416666664</v>
      </c>
      <c r="J16549" s="1">
        <v>1.70198372895782</v>
      </c>
      <c r="K16549" s="1" t="s">
        <v>46</v>
      </c>
      <c r="M16549" s="3">
        <v>44048.67091525463</v>
      </c>
    </row>
    <row r="16550">
      <c r="A16550" s="1">
        <v>16548.0</v>
      </c>
      <c r="B16550" s="1" t="s">
        <v>21063</v>
      </c>
      <c r="C16550" s="1" t="s">
        <v>27795</v>
      </c>
      <c r="D16550" s="1" t="s">
        <v>3858</v>
      </c>
      <c r="E16550" s="1" t="s">
        <v>21065</v>
      </c>
      <c r="F16550" s="1" t="s">
        <v>21066</v>
      </c>
      <c r="G16550" s="1" t="s">
        <v>17</v>
      </c>
      <c r="H16550" s="1">
        <v>45.0</v>
      </c>
      <c r="I16550" s="3">
        <v>44033.6875</v>
      </c>
      <c r="J16550" s="1">
        <v>0.0</v>
      </c>
      <c r="K16550" s="1" t="s">
        <v>159</v>
      </c>
      <c r="L16550" s="1" t="s">
        <v>318</v>
      </c>
      <c r="M16550" s="3">
        <v>44040.35663996528</v>
      </c>
    </row>
    <row r="16551">
      <c r="A16551" s="1">
        <v>16549.0</v>
      </c>
      <c r="B16551" s="1" t="s">
        <v>806</v>
      </c>
      <c r="C16551" s="1" t="s">
        <v>27796</v>
      </c>
      <c r="D16551" s="1" t="s">
        <v>1036</v>
      </c>
      <c r="E16551" s="1" t="s">
        <v>7720</v>
      </c>
      <c r="F16551" s="1" t="s">
        <v>810</v>
      </c>
      <c r="G16551" s="1" t="s">
        <v>35</v>
      </c>
      <c r="H16551" s="1">
        <v>45.0</v>
      </c>
      <c r="I16551" s="3">
        <v>44146.666666666664</v>
      </c>
      <c r="J16551" s="1">
        <v>1.93563883211998</v>
      </c>
      <c r="K16551" s="1" t="s">
        <v>24</v>
      </c>
      <c r="M16551" s="3">
        <v>44146.69771305555</v>
      </c>
    </row>
    <row r="16552">
      <c r="A16552" s="1">
        <v>16550.0</v>
      </c>
      <c r="B16552" s="1" t="s">
        <v>3453</v>
      </c>
      <c r="C16552" s="1" t="s">
        <v>27797</v>
      </c>
      <c r="D16552" s="1" t="s">
        <v>3497</v>
      </c>
      <c r="E16552" s="1" t="s">
        <v>27798</v>
      </c>
      <c r="F16552" s="1" t="s">
        <v>3456</v>
      </c>
      <c r="G16552" s="1" t="s">
        <v>39</v>
      </c>
      <c r="H16552" s="1">
        <v>45.0</v>
      </c>
      <c r="I16552" s="3">
        <v>43511.75</v>
      </c>
      <c r="J16552" s="1">
        <v>1.42478137328774</v>
      </c>
      <c r="K16552" s="1" t="s">
        <v>24</v>
      </c>
      <c r="M16552" s="3">
        <v>43511.780412141205</v>
      </c>
    </row>
    <row r="16553">
      <c r="A16553" s="1">
        <v>16551.0</v>
      </c>
      <c r="B16553" s="1" t="s">
        <v>465</v>
      </c>
      <c r="C16553" s="1" t="s">
        <v>27799</v>
      </c>
      <c r="D16553" s="1" t="s">
        <v>3259</v>
      </c>
      <c r="E16553" s="1" t="s">
        <v>27800</v>
      </c>
      <c r="F16553" s="1" t="s">
        <v>468</v>
      </c>
      <c r="G16553" s="1" t="s">
        <v>17</v>
      </c>
      <c r="H16553" s="1">
        <v>45.0</v>
      </c>
      <c r="I16553" s="3">
        <v>43906.25</v>
      </c>
      <c r="J16553" s="1">
        <v>2.70998885155038</v>
      </c>
      <c r="K16553" s="1" t="s">
        <v>24</v>
      </c>
      <c r="M16553" s="3">
        <v>43906.283687662035</v>
      </c>
    </row>
    <row r="16554">
      <c r="A16554" s="1">
        <v>16552.0</v>
      </c>
      <c r="B16554" s="1" t="s">
        <v>792</v>
      </c>
      <c r="C16554" s="1" t="s">
        <v>27801</v>
      </c>
      <c r="D16554" s="1" t="s">
        <v>1214</v>
      </c>
      <c r="E16554" s="1" t="s">
        <v>3227</v>
      </c>
      <c r="F16554" s="1" t="s">
        <v>795</v>
      </c>
      <c r="G16554" s="1" t="s">
        <v>17</v>
      </c>
      <c r="H16554" s="1">
        <v>45.0</v>
      </c>
      <c r="I16554" s="3">
        <v>44172.625</v>
      </c>
      <c r="J16554" s="1">
        <v>4.59273837139473</v>
      </c>
      <c r="K16554" s="1" t="s">
        <v>18</v>
      </c>
      <c r="M16554" s="3">
        <v>44172.655934849536</v>
      </c>
    </row>
    <row r="16555">
      <c r="A16555" s="1">
        <v>16553.0</v>
      </c>
      <c r="B16555" s="1" t="s">
        <v>6558</v>
      </c>
      <c r="C16555" s="1" t="s">
        <v>27802</v>
      </c>
      <c r="D16555" s="1" t="s">
        <v>1637</v>
      </c>
      <c r="E16555" s="1" t="s">
        <v>7398</v>
      </c>
      <c r="F16555" s="1" t="s">
        <v>6562</v>
      </c>
      <c r="G16555" s="1" t="s">
        <v>35</v>
      </c>
      <c r="H16555" s="1">
        <v>45.0</v>
      </c>
      <c r="I16555" s="3">
        <v>44211.458333333336</v>
      </c>
      <c r="J16555" s="1">
        <v>3.33065503981012</v>
      </c>
      <c r="K16555" s="1" t="s">
        <v>24</v>
      </c>
      <c r="L16555" s="1" t="s">
        <v>1830</v>
      </c>
      <c r="M16555" s="3">
        <v>44211.35301717593</v>
      </c>
    </row>
    <row r="16556">
      <c r="A16556" s="1">
        <v>16554.0</v>
      </c>
      <c r="B16556" s="1" t="s">
        <v>239</v>
      </c>
      <c r="C16556" s="1" t="s">
        <v>27803</v>
      </c>
      <c r="D16556" s="1" t="s">
        <v>80</v>
      </c>
      <c r="E16556" s="1" t="s">
        <v>2109</v>
      </c>
      <c r="F16556" s="1" t="s">
        <v>243</v>
      </c>
      <c r="G16556" s="1" t="s">
        <v>35</v>
      </c>
      <c r="H16556" s="1">
        <v>45.0</v>
      </c>
      <c r="I16556" s="3">
        <v>43755.291666666664</v>
      </c>
      <c r="J16556" s="1">
        <v>2.23467002151562</v>
      </c>
      <c r="K16556" s="1" t="s">
        <v>46</v>
      </c>
      <c r="M16556" s="3">
        <v>43755.3292858912</v>
      </c>
    </row>
    <row r="16557">
      <c r="A16557" s="1">
        <v>16555.0</v>
      </c>
      <c r="B16557" s="1" t="s">
        <v>1202</v>
      </c>
      <c r="C16557" s="1" t="s">
        <v>27804</v>
      </c>
      <c r="D16557" s="1" t="s">
        <v>3392</v>
      </c>
      <c r="E16557" s="1" t="s">
        <v>3393</v>
      </c>
      <c r="F16557" s="1" t="s">
        <v>1206</v>
      </c>
      <c r="G16557" s="1" t="s">
        <v>17</v>
      </c>
      <c r="H16557" s="1">
        <v>45.0</v>
      </c>
      <c r="I16557" s="3">
        <v>43736.291666666664</v>
      </c>
      <c r="J16557" s="1">
        <v>4.66933228627047</v>
      </c>
      <c r="K16557" s="1" t="s">
        <v>24</v>
      </c>
      <c r="M16557" s="3">
        <v>43736.620594375</v>
      </c>
    </row>
    <row r="16558">
      <c r="A16558" s="1">
        <v>16556.0</v>
      </c>
      <c r="B16558" s="1" t="s">
        <v>1583</v>
      </c>
      <c r="C16558" s="1" t="s">
        <v>27805</v>
      </c>
      <c r="D16558" s="1" t="s">
        <v>1446</v>
      </c>
      <c r="E16558" s="1" t="s">
        <v>4309</v>
      </c>
      <c r="F16558" s="1" t="s">
        <v>1586</v>
      </c>
      <c r="G16558" s="1" t="s">
        <v>17</v>
      </c>
      <c r="H16558" s="1">
        <v>45.0</v>
      </c>
      <c r="I16558" s="3">
        <v>43973.739583333336</v>
      </c>
      <c r="J16558" s="1">
        <v>3.05227312692967</v>
      </c>
      <c r="K16558" s="1" t="s">
        <v>24</v>
      </c>
      <c r="M16558" s="3">
        <v>43973.76548798611</v>
      </c>
    </row>
    <row r="16559">
      <c r="A16559" s="1">
        <v>16557.0</v>
      </c>
      <c r="B16559" s="1" t="s">
        <v>27806</v>
      </c>
      <c r="C16559" s="1" t="s">
        <v>27807</v>
      </c>
      <c r="D16559" s="1" t="s">
        <v>75</v>
      </c>
      <c r="E16559" s="1" t="s">
        <v>27808</v>
      </c>
      <c r="F16559" s="1" t="s">
        <v>27809</v>
      </c>
      <c r="G16559" s="1" t="s">
        <v>39</v>
      </c>
      <c r="H16559" s="1">
        <v>45.0</v>
      </c>
      <c r="I16559" s="3">
        <v>43664.166666666664</v>
      </c>
      <c r="J16559" s="1">
        <v>0.944876262206525</v>
      </c>
      <c r="K16559" s="1" t="s">
        <v>24</v>
      </c>
      <c r="M16559" s="3">
        <v>43664.20397311343</v>
      </c>
    </row>
    <row r="16560">
      <c r="A16560" s="1">
        <v>16558.0</v>
      </c>
      <c r="B16560" s="1" t="s">
        <v>2199</v>
      </c>
      <c r="C16560" s="1" t="s">
        <v>27810</v>
      </c>
      <c r="D16560" s="1" t="s">
        <v>2504</v>
      </c>
      <c r="E16560" s="1" t="s">
        <v>27811</v>
      </c>
      <c r="F16560" s="1" t="s">
        <v>2202</v>
      </c>
      <c r="G16560" s="1" t="s">
        <v>39</v>
      </c>
      <c r="H16560" s="1">
        <v>45.0</v>
      </c>
      <c r="I16560" s="3">
        <v>44118.375</v>
      </c>
      <c r="J16560" s="1">
        <v>2.67971978317782</v>
      </c>
      <c r="K16560" s="1" t="s">
        <v>159</v>
      </c>
      <c r="L16560" s="1" t="s">
        <v>495</v>
      </c>
      <c r="M16560" s="3">
        <v>44118.39530564815</v>
      </c>
    </row>
    <row r="16561">
      <c r="A16561" s="1">
        <v>16559.0</v>
      </c>
      <c r="B16561" s="1" t="s">
        <v>12</v>
      </c>
      <c r="C16561" s="1" t="s">
        <v>27812</v>
      </c>
      <c r="D16561" s="1" t="s">
        <v>49</v>
      </c>
      <c r="E16561" s="1" t="s">
        <v>50</v>
      </c>
      <c r="F16561" s="1" t="s">
        <v>16</v>
      </c>
      <c r="G16561" s="1" t="s">
        <v>35</v>
      </c>
      <c r="H16561" s="1">
        <v>45.0</v>
      </c>
      <c r="I16561" s="3">
        <v>44243.583333333336</v>
      </c>
      <c r="J16561" s="1">
        <v>1.14363344055844</v>
      </c>
      <c r="K16561" s="1" t="s">
        <v>18</v>
      </c>
      <c r="L16561" s="1" t="s">
        <v>444</v>
      </c>
      <c r="M16561" s="3">
        <v>44243.60218414352</v>
      </c>
    </row>
    <row r="16562">
      <c r="A16562" s="1">
        <v>16560.0</v>
      </c>
      <c r="B16562" s="1" t="s">
        <v>303</v>
      </c>
      <c r="C16562" s="1" t="s">
        <v>27813</v>
      </c>
      <c r="D16562" s="1" t="s">
        <v>326</v>
      </c>
      <c r="E16562" s="1" t="s">
        <v>2763</v>
      </c>
      <c r="F16562" s="1" t="s">
        <v>307</v>
      </c>
      <c r="G16562" s="1" t="s">
        <v>17</v>
      </c>
      <c r="H16562" s="1">
        <v>45.0</v>
      </c>
      <c r="I16562" s="3">
        <v>43807.791666666664</v>
      </c>
      <c r="J16562" s="1">
        <v>1.76957043610389</v>
      </c>
      <c r="K16562" s="1" t="s">
        <v>24</v>
      </c>
      <c r="M16562" s="3">
        <v>43807.8132146875</v>
      </c>
    </row>
    <row r="16563">
      <c r="A16563" s="1">
        <v>16561.0</v>
      </c>
      <c r="B16563" s="1" t="s">
        <v>2123</v>
      </c>
      <c r="C16563" s="1" t="s">
        <v>27814</v>
      </c>
      <c r="D16563" s="1" t="s">
        <v>527</v>
      </c>
      <c r="E16563" s="1" t="s">
        <v>27815</v>
      </c>
      <c r="F16563" s="1" t="s">
        <v>2127</v>
      </c>
      <c r="G16563" s="1" t="s">
        <v>89</v>
      </c>
      <c r="H16563" s="1">
        <v>45.0</v>
      </c>
      <c r="I16563" s="3">
        <v>44196.51971761574</v>
      </c>
      <c r="J16563" s="1">
        <v>2.7678915880998</v>
      </c>
      <c r="K16563" s="1" t="s">
        <v>56</v>
      </c>
      <c r="L16563" s="1" t="s">
        <v>113</v>
      </c>
      <c r="M16563" s="3">
        <v>44196.54051936343</v>
      </c>
    </row>
    <row r="16564">
      <c r="A16564" s="1">
        <v>16562.0</v>
      </c>
      <c r="B16564" s="1" t="s">
        <v>1449</v>
      </c>
      <c r="C16564" s="1" t="s">
        <v>27816</v>
      </c>
      <c r="D16564" s="1" t="s">
        <v>3376</v>
      </c>
      <c r="E16564" s="1" t="s">
        <v>5118</v>
      </c>
      <c r="F16564" s="1" t="s">
        <v>1453</v>
      </c>
      <c r="G16564" s="1" t="s">
        <v>35</v>
      </c>
      <c r="H16564" s="1">
        <v>45.0</v>
      </c>
      <c r="I16564" s="3">
        <v>44189.270833333336</v>
      </c>
      <c r="J16564" s="1">
        <v>2.66249340077657</v>
      </c>
      <c r="K16564" s="1" t="s">
        <v>218</v>
      </c>
      <c r="L16564" s="1" t="s">
        <v>287</v>
      </c>
      <c r="M16564" s="3">
        <v>44189.30505523148</v>
      </c>
    </row>
    <row r="16565">
      <c r="A16565" s="1">
        <v>16563.0</v>
      </c>
      <c r="B16565" s="1" t="s">
        <v>1023</v>
      </c>
      <c r="C16565" s="1" t="s">
        <v>27817</v>
      </c>
      <c r="D16565" s="1" t="s">
        <v>347</v>
      </c>
      <c r="E16565" s="1" t="s">
        <v>1371</v>
      </c>
      <c r="F16565" s="1" t="s">
        <v>1027</v>
      </c>
      <c r="G16565" s="1" t="s">
        <v>35</v>
      </c>
      <c r="H16565" s="1">
        <v>45.0</v>
      </c>
      <c r="I16565" s="3">
        <v>43553.166666666664</v>
      </c>
      <c r="J16565" s="1">
        <v>1.96186031272408</v>
      </c>
      <c r="K16565" s="1" t="s">
        <v>24</v>
      </c>
      <c r="M16565" s="3">
        <v>43553.20041121528</v>
      </c>
    </row>
    <row r="16566">
      <c r="A16566" s="1">
        <v>16564.0</v>
      </c>
      <c r="B16566" s="1" t="s">
        <v>288</v>
      </c>
      <c r="C16566" s="1" t="s">
        <v>27818</v>
      </c>
      <c r="D16566" s="1" t="s">
        <v>3851</v>
      </c>
      <c r="E16566" s="1" t="s">
        <v>7135</v>
      </c>
      <c r="F16566" s="1" t="s">
        <v>292</v>
      </c>
      <c r="G16566" s="1" t="s">
        <v>17</v>
      </c>
      <c r="H16566" s="1">
        <v>45.0</v>
      </c>
      <c r="I16566" s="3">
        <v>43734.625</v>
      </c>
      <c r="J16566" s="1">
        <v>1.02628233307472</v>
      </c>
      <c r="K16566" s="1" t="s">
        <v>24</v>
      </c>
      <c r="M16566" s="3">
        <v>43734.65681380787</v>
      </c>
    </row>
    <row r="16567">
      <c r="A16567" s="1">
        <v>16565.0</v>
      </c>
      <c r="B16567" s="1" t="s">
        <v>1716</v>
      </c>
      <c r="C16567" s="1" t="s">
        <v>27819</v>
      </c>
      <c r="D16567" s="1" t="s">
        <v>1988</v>
      </c>
      <c r="E16567" s="1" t="s">
        <v>27820</v>
      </c>
      <c r="F16567" s="1" t="s">
        <v>1719</v>
      </c>
      <c r="G16567" s="1" t="s">
        <v>39</v>
      </c>
      <c r="H16567" s="1">
        <v>45.0</v>
      </c>
      <c r="I16567" s="3">
        <v>43880.5</v>
      </c>
      <c r="J16567" s="1">
        <v>2.44088747820566</v>
      </c>
      <c r="K16567" s="1" t="s">
        <v>18</v>
      </c>
      <c r="M16567" s="3">
        <v>43880.53014225695</v>
      </c>
    </row>
    <row r="16568">
      <c r="A16568" s="1">
        <v>16566.0</v>
      </c>
      <c r="B16568" s="1" t="s">
        <v>119</v>
      </c>
      <c r="C16568" s="1" t="s">
        <v>27821</v>
      </c>
      <c r="D16568" s="1" t="s">
        <v>16642</v>
      </c>
      <c r="E16568" s="1" t="s">
        <v>22371</v>
      </c>
      <c r="F16568" s="1" t="s">
        <v>123</v>
      </c>
      <c r="G16568" s="1" t="s">
        <v>17</v>
      </c>
      <c r="H16568" s="1">
        <v>45.0</v>
      </c>
      <c r="I16568" s="3">
        <v>43854.229166666664</v>
      </c>
      <c r="J16568" s="1">
        <v>2.4976916230087</v>
      </c>
      <c r="K16568" s="1" t="s">
        <v>18</v>
      </c>
      <c r="M16568" s="3">
        <v>43854.26578951389</v>
      </c>
    </row>
    <row r="16569">
      <c r="A16569" s="1">
        <v>16567.0</v>
      </c>
      <c r="B16569" s="1" t="s">
        <v>1825</v>
      </c>
      <c r="C16569" s="1" t="s">
        <v>27822</v>
      </c>
      <c r="D16569" s="1" t="s">
        <v>3038</v>
      </c>
      <c r="E16569" s="1" t="s">
        <v>27823</v>
      </c>
      <c r="F16569" s="1" t="s">
        <v>1829</v>
      </c>
      <c r="G16569" s="1" t="s">
        <v>39</v>
      </c>
      <c r="H16569" s="1">
        <v>45.0</v>
      </c>
      <c r="I16569" s="3">
        <v>43802.583333333336</v>
      </c>
      <c r="J16569" s="1">
        <v>1.81707169967561</v>
      </c>
      <c r="K16569" s="1" t="s">
        <v>24</v>
      </c>
      <c r="M16569" s="3">
        <v>43802.620603194446</v>
      </c>
    </row>
    <row r="16570">
      <c r="A16570" s="1">
        <v>16568.0</v>
      </c>
      <c r="B16570" s="1" t="s">
        <v>27824</v>
      </c>
      <c r="C16570" s="1" t="s">
        <v>27825</v>
      </c>
      <c r="D16570" s="1" t="s">
        <v>356</v>
      </c>
      <c r="E16570" s="1" t="s">
        <v>27826</v>
      </c>
      <c r="F16570" s="1" t="s">
        <v>27827</v>
      </c>
      <c r="G16570" s="1" t="s">
        <v>39</v>
      </c>
      <c r="H16570" s="1">
        <v>45.0</v>
      </c>
      <c r="I16570" s="3">
        <v>44060.72986111111</v>
      </c>
      <c r="J16570" s="1">
        <v>1.10571999597222</v>
      </c>
      <c r="K16570" s="1" t="s">
        <v>159</v>
      </c>
      <c r="M16570" s="3">
        <v>44060.776943854165</v>
      </c>
    </row>
    <row r="16571">
      <c r="A16571" s="1">
        <v>16569.0</v>
      </c>
      <c r="B16571" s="1" t="s">
        <v>2100</v>
      </c>
      <c r="C16571" s="1" t="s">
        <v>27828</v>
      </c>
      <c r="D16571" s="1" t="s">
        <v>121</v>
      </c>
      <c r="E16571" s="1" t="s">
        <v>27829</v>
      </c>
      <c r="F16571" s="1" t="s">
        <v>2103</v>
      </c>
      <c r="G16571" s="1" t="s">
        <v>39</v>
      </c>
      <c r="H16571" s="1">
        <v>45.0</v>
      </c>
      <c r="I16571" s="3">
        <v>44080.666666666664</v>
      </c>
      <c r="J16571" s="1">
        <v>2.01016470287681</v>
      </c>
      <c r="K16571" s="1" t="s">
        <v>18</v>
      </c>
      <c r="M16571" s="3">
        <v>44080.68777777778</v>
      </c>
    </row>
    <row r="16572">
      <c r="A16572" s="1">
        <v>16570.0</v>
      </c>
      <c r="B16572" s="1" t="s">
        <v>2569</v>
      </c>
      <c r="C16572" s="1" t="s">
        <v>27830</v>
      </c>
      <c r="D16572" s="1" t="s">
        <v>1418</v>
      </c>
      <c r="E16572" s="1" t="s">
        <v>6068</v>
      </c>
      <c r="F16572" s="1" t="s">
        <v>2573</v>
      </c>
      <c r="G16572" s="1" t="s">
        <v>17</v>
      </c>
      <c r="H16572" s="1">
        <v>45.0</v>
      </c>
      <c r="I16572" s="3">
        <v>43856.625</v>
      </c>
      <c r="J16572" s="1">
        <v>1.7447418274807</v>
      </c>
      <c r="K16572" s="1" t="s">
        <v>166</v>
      </c>
      <c r="M16572" s="3">
        <v>43856.64063740741</v>
      </c>
    </row>
    <row r="16573">
      <c r="A16573" s="1">
        <v>16571.0</v>
      </c>
      <c r="B16573" s="1" t="s">
        <v>915</v>
      </c>
      <c r="C16573" s="1" t="s">
        <v>27831</v>
      </c>
      <c r="D16573" s="1" t="s">
        <v>503</v>
      </c>
      <c r="E16573" s="1" t="s">
        <v>27832</v>
      </c>
      <c r="F16573" s="1" t="s">
        <v>1253</v>
      </c>
      <c r="G16573" s="1" t="s">
        <v>17</v>
      </c>
      <c r="H16573" s="1">
        <v>45.0</v>
      </c>
      <c r="I16573" s="3">
        <v>44041.625</v>
      </c>
      <c r="J16573" s="1">
        <v>0.0</v>
      </c>
      <c r="K16573" s="1" t="s">
        <v>62</v>
      </c>
      <c r="L16573" s="1" t="s">
        <v>9352</v>
      </c>
      <c r="M16573" s="3">
        <v>44041.64731599537</v>
      </c>
    </row>
    <row r="16574">
      <c r="A16574" s="1">
        <v>16572.0</v>
      </c>
      <c r="B16574" s="1" t="s">
        <v>3616</v>
      </c>
      <c r="C16574" s="1" t="s">
        <v>27833</v>
      </c>
      <c r="D16574" s="1" t="s">
        <v>3618</v>
      </c>
      <c r="E16574" s="1" t="s">
        <v>3619</v>
      </c>
      <c r="F16574" s="1" t="s">
        <v>3620</v>
      </c>
      <c r="G16574" s="1" t="s">
        <v>17</v>
      </c>
      <c r="H16574" s="1">
        <v>45.0</v>
      </c>
      <c r="I16574" s="3">
        <v>43843.291666666664</v>
      </c>
      <c r="J16574" s="1">
        <v>1.1621695288894</v>
      </c>
      <c r="K16574" s="1" t="s">
        <v>24</v>
      </c>
      <c r="M16574" s="3">
        <v>43843.32611278935</v>
      </c>
    </row>
    <row r="16575">
      <c r="A16575" s="1">
        <v>16573.0</v>
      </c>
      <c r="B16575" s="1" t="s">
        <v>1372</v>
      </c>
      <c r="C16575" s="1" t="s">
        <v>27834</v>
      </c>
      <c r="D16575" s="1" t="s">
        <v>1494</v>
      </c>
      <c r="E16575" s="1" t="s">
        <v>27835</v>
      </c>
      <c r="F16575" s="1" t="s">
        <v>1375</v>
      </c>
      <c r="G16575" s="1" t="s">
        <v>39</v>
      </c>
      <c r="H16575" s="1">
        <v>45.0</v>
      </c>
      <c r="I16575" s="3">
        <v>44174.677083333336</v>
      </c>
      <c r="J16575" s="1">
        <v>2.78610042070275</v>
      </c>
      <c r="K16575" s="1" t="s">
        <v>1376</v>
      </c>
      <c r="L16575" s="1" t="s">
        <v>266</v>
      </c>
      <c r="M16575" s="3">
        <v>44174.712781215276</v>
      </c>
    </row>
    <row r="16576">
      <c r="A16576" s="1">
        <v>16574.0</v>
      </c>
      <c r="B16576" s="1" t="s">
        <v>3670</v>
      </c>
      <c r="C16576" s="1" t="s">
        <v>27836</v>
      </c>
      <c r="D16576" s="1" t="s">
        <v>1578</v>
      </c>
      <c r="E16576" s="1" t="s">
        <v>27837</v>
      </c>
      <c r="F16576" s="1" t="s">
        <v>3674</v>
      </c>
      <c r="G16576" s="1" t="s">
        <v>89</v>
      </c>
      <c r="H16576" s="1">
        <v>45.0</v>
      </c>
      <c r="I16576" s="3">
        <v>43888.69197641204</v>
      </c>
      <c r="J16576" s="1">
        <v>1.76541310333803</v>
      </c>
      <c r="K16576" s="1" t="s">
        <v>166</v>
      </c>
      <c r="M16576" s="3">
        <v>43888.69629013889</v>
      </c>
    </row>
    <row r="16577">
      <c r="A16577" s="1">
        <v>16575.0</v>
      </c>
      <c r="B16577" s="1" t="s">
        <v>319</v>
      </c>
      <c r="C16577" s="1" t="s">
        <v>27838</v>
      </c>
      <c r="D16577" s="1" t="s">
        <v>21</v>
      </c>
      <c r="E16577" s="1" t="s">
        <v>610</v>
      </c>
      <c r="F16577" s="1" t="s">
        <v>323</v>
      </c>
      <c r="G16577" s="1" t="s">
        <v>17</v>
      </c>
      <c r="H16577" s="1">
        <v>45.0</v>
      </c>
      <c r="I16577" s="3">
        <v>43794.208333333336</v>
      </c>
      <c r="J16577" s="1">
        <v>2.67491504496217</v>
      </c>
      <c r="K16577" s="1" t="s">
        <v>24</v>
      </c>
      <c r="M16577" s="3">
        <v>43794.2684208912</v>
      </c>
    </row>
    <row r="16578">
      <c r="A16578" s="1">
        <v>16576.0</v>
      </c>
      <c r="B16578" s="1" t="s">
        <v>758</v>
      </c>
      <c r="C16578" s="1" t="s">
        <v>27839</v>
      </c>
      <c r="D16578" s="1" t="s">
        <v>2965</v>
      </c>
      <c r="E16578" s="1" t="s">
        <v>27840</v>
      </c>
      <c r="F16578" s="1" t="s">
        <v>762</v>
      </c>
      <c r="G16578" s="1" t="s">
        <v>39</v>
      </c>
      <c r="H16578" s="1">
        <v>45.0</v>
      </c>
      <c r="I16578" s="3">
        <v>43882.364583333336</v>
      </c>
      <c r="J16578" s="1">
        <v>5.50435126079618</v>
      </c>
      <c r="K16578" s="1" t="s">
        <v>159</v>
      </c>
      <c r="M16578" s="3">
        <v>43882.42484274306</v>
      </c>
    </row>
    <row r="16579">
      <c r="A16579" s="1">
        <v>16577.0</v>
      </c>
      <c r="B16579" s="1" t="s">
        <v>119</v>
      </c>
      <c r="C16579" s="1" t="s">
        <v>27841</v>
      </c>
      <c r="D16579" s="1" t="s">
        <v>37</v>
      </c>
      <c r="E16579" s="1" t="s">
        <v>27842</v>
      </c>
      <c r="F16579" s="1" t="s">
        <v>123</v>
      </c>
      <c r="G16579" s="1" t="s">
        <v>17</v>
      </c>
      <c r="H16579" s="1">
        <v>45.0</v>
      </c>
      <c r="I16579" s="3">
        <v>44148.25</v>
      </c>
      <c r="J16579" s="1">
        <v>1.93198861335195</v>
      </c>
      <c r="K16579" s="1" t="s">
        <v>18</v>
      </c>
      <c r="M16579" s="3">
        <v>44148.27484980324</v>
      </c>
    </row>
    <row r="16580">
      <c r="A16580" s="1">
        <v>16578.0</v>
      </c>
      <c r="B16580" s="1" t="s">
        <v>4120</v>
      </c>
      <c r="C16580" s="1" t="s">
        <v>27843</v>
      </c>
      <c r="D16580" s="1" t="s">
        <v>1461</v>
      </c>
      <c r="E16580" s="1" t="s">
        <v>6124</v>
      </c>
      <c r="F16580" s="1" t="s">
        <v>4123</v>
      </c>
      <c r="G16580" s="1" t="s">
        <v>35</v>
      </c>
      <c r="H16580" s="1">
        <v>45.0</v>
      </c>
      <c r="I16580" s="3">
        <v>43858.625</v>
      </c>
      <c r="J16580" s="1">
        <v>4.87000471740454</v>
      </c>
      <c r="K16580" s="1" t="s">
        <v>62</v>
      </c>
      <c r="M16580" s="3">
        <v>43858.71878189815</v>
      </c>
    </row>
    <row r="16581">
      <c r="A16581" s="1">
        <v>16579.0</v>
      </c>
      <c r="B16581" s="1" t="s">
        <v>9292</v>
      </c>
      <c r="C16581" s="1" t="s">
        <v>27844</v>
      </c>
      <c r="D16581" s="1" t="s">
        <v>11706</v>
      </c>
      <c r="E16581" s="1" t="s">
        <v>27845</v>
      </c>
      <c r="F16581" s="1" t="s">
        <v>9295</v>
      </c>
      <c r="G16581" s="1" t="s">
        <v>39</v>
      </c>
      <c r="H16581" s="1">
        <v>45.0</v>
      </c>
      <c r="I16581" s="3">
        <v>44203.541666666664</v>
      </c>
      <c r="J16581" s="1">
        <v>4.53667738757081</v>
      </c>
      <c r="K16581" s="1" t="s">
        <v>24</v>
      </c>
      <c r="L16581" s="1" t="s">
        <v>1022</v>
      </c>
      <c r="M16581" s="3">
        <v>44203.572470439816</v>
      </c>
    </row>
    <row r="16582">
      <c r="A16582" s="1">
        <v>16580.0</v>
      </c>
      <c r="B16582" s="1" t="s">
        <v>191</v>
      </c>
      <c r="C16582" s="1" t="s">
        <v>27846</v>
      </c>
      <c r="D16582" s="1" t="s">
        <v>1653</v>
      </c>
      <c r="E16582" s="1" t="s">
        <v>5051</v>
      </c>
      <c r="F16582" s="1" t="s">
        <v>195</v>
      </c>
      <c r="G16582" s="1" t="s">
        <v>17</v>
      </c>
      <c r="H16582" s="1">
        <v>45.0</v>
      </c>
      <c r="I16582" s="3">
        <v>43777.208333333336</v>
      </c>
      <c r="J16582" s="1">
        <v>2.63621031610272</v>
      </c>
      <c r="K16582" s="1" t="s">
        <v>24</v>
      </c>
      <c r="M16582" s="3">
        <v>43777.212349594905</v>
      </c>
    </row>
    <row r="16583">
      <c r="A16583" s="1">
        <v>16581.0</v>
      </c>
      <c r="B16583" s="1" t="s">
        <v>385</v>
      </c>
      <c r="C16583" s="1" t="s">
        <v>27847</v>
      </c>
      <c r="D16583" s="1" t="s">
        <v>116</v>
      </c>
      <c r="E16583" s="1" t="s">
        <v>3535</v>
      </c>
      <c r="F16583" s="1" t="s">
        <v>388</v>
      </c>
      <c r="G16583" s="1" t="s">
        <v>17</v>
      </c>
      <c r="H16583" s="1">
        <v>45.0</v>
      </c>
      <c r="I16583" s="3">
        <v>43767.5</v>
      </c>
      <c r="J16583" s="1">
        <v>5.47975917601783</v>
      </c>
      <c r="K16583" s="1" t="s">
        <v>24</v>
      </c>
      <c r="M16583" s="3">
        <v>43770.551122233795</v>
      </c>
    </row>
    <row r="16584">
      <c r="A16584" s="1">
        <v>16582.0</v>
      </c>
      <c r="B16584" s="1" t="s">
        <v>2877</v>
      </c>
      <c r="C16584" s="1" t="s">
        <v>27848</v>
      </c>
      <c r="D16584" s="1" t="s">
        <v>2879</v>
      </c>
      <c r="E16584" s="1" t="s">
        <v>4664</v>
      </c>
      <c r="F16584" s="1" t="s">
        <v>2881</v>
      </c>
      <c r="G16584" s="1" t="s">
        <v>17</v>
      </c>
      <c r="H16584" s="1">
        <v>45.0</v>
      </c>
      <c r="I16584" s="3">
        <v>44167.625</v>
      </c>
      <c r="J16584" s="1">
        <v>1.17591167413629</v>
      </c>
      <c r="K16584" s="1" t="s">
        <v>62</v>
      </c>
      <c r="M16584" s="3">
        <v>44167.65605844907</v>
      </c>
    </row>
    <row r="16585">
      <c r="A16585" s="1">
        <v>16583.0</v>
      </c>
      <c r="B16585" s="1" t="s">
        <v>114</v>
      </c>
      <c r="C16585" s="1" t="s">
        <v>27849</v>
      </c>
      <c r="D16585" s="1" t="s">
        <v>116</v>
      </c>
      <c r="E16585" s="1" t="s">
        <v>2016</v>
      </c>
      <c r="F16585" s="1" t="s">
        <v>118</v>
      </c>
      <c r="G16585" s="1" t="s">
        <v>17</v>
      </c>
      <c r="H16585" s="1">
        <v>45.0</v>
      </c>
      <c r="I16585" s="3">
        <v>44146.739583333336</v>
      </c>
      <c r="J16585" s="1">
        <v>4.72270412927324</v>
      </c>
      <c r="K16585" s="1" t="s">
        <v>24</v>
      </c>
      <c r="M16585" s="3">
        <v>44146.784279155094</v>
      </c>
    </row>
    <row r="16586">
      <c r="A16586" s="1">
        <v>16584.0</v>
      </c>
      <c r="B16586" s="1" t="s">
        <v>1858</v>
      </c>
      <c r="C16586" s="1" t="s">
        <v>27850</v>
      </c>
      <c r="D16586" s="1" t="s">
        <v>818</v>
      </c>
      <c r="E16586" s="1" t="s">
        <v>9877</v>
      </c>
      <c r="F16586" s="1" t="s">
        <v>1861</v>
      </c>
      <c r="G16586" s="1" t="s">
        <v>17</v>
      </c>
      <c r="H16586" s="1">
        <v>45.0</v>
      </c>
      <c r="I16586" s="3">
        <v>44238.697916666664</v>
      </c>
      <c r="J16586" s="1">
        <v>3.56773594936875</v>
      </c>
      <c r="K16586" s="1" t="s">
        <v>18</v>
      </c>
      <c r="M16586" s="3">
        <v>44238.71940565972</v>
      </c>
    </row>
    <row r="16587">
      <c r="A16587" s="1">
        <v>16585.0</v>
      </c>
      <c r="B16587" s="1" t="s">
        <v>1299</v>
      </c>
      <c r="C16587" s="1" t="s">
        <v>27851</v>
      </c>
      <c r="D16587" s="1" t="s">
        <v>1301</v>
      </c>
      <c r="E16587" s="1" t="s">
        <v>1302</v>
      </c>
      <c r="F16587" s="1" t="s">
        <v>1303</v>
      </c>
      <c r="G16587" s="1" t="s">
        <v>17</v>
      </c>
      <c r="H16587" s="1">
        <v>45.0</v>
      </c>
      <c r="I16587" s="3">
        <v>44222.5625</v>
      </c>
      <c r="J16587" s="1">
        <v>2.49348286682694</v>
      </c>
      <c r="K16587" s="1" t="s">
        <v>56</v>
      </c>
      <c r="L16587" s="1" t="s">
        <v>113</v>
      </c>
      <c r="M16587" s="3">
        <v>44222.64447361111</v>
      </c>
    </row>
    <row r="16588">
      <c r="A16588" s="1">
        <v>16586.0</v>
      </c>
      <c r="B16588" s="1" t="s">
        <v>19</v>
      </c>
      <c r="C16588" s="1" t="s">
        <v>27852</v>
      </c>
      <c r="D16588" s="1" t="s">
        <v>2983</v>
      </c>
      <c r="E16588" s="1" t="s">
        <v>1866</v>
      </c>
      <c r="F16588" s="1" t="s">
        <v>23</v>
      </c>
      <c r="G16588" s="1" t="s">
        <v>35</v>
      </c>
      <c r="H16588" s="1">
        <v>45.0</v>
      </c>
      <c r="I16588" s="3">
        <v>43566.291666666664</v>
      </c>
      <c r="J16588" s="1">
        <v>0.0369257293757487</v>
      </c>
      <c r="K16588" s="1" t="s">
        <v>24</v>
      </c>
      <c r="M16588" s="3">
        <v>43566.398996979166</v>
      </c>
    </row>
    <row r="16589">
      <c r="A16589" s="1">
        <v>16587.0</v>
      </c>
      <c r="B16589" s="1" t="s">
        <v>824</v>
      </c>
      <c r="C16589" s="1" t="s">
        <v>27853</v>
      </c>
      <c r="D16589" s="1" t="s">
        <v>2173</v>
      </c>
      <c r="E16589" s="1" t="s">
        <v>15049</v>
      </c>
      <c r="F16589" s="1" t="s">
        <v>827</v>
      </c>
      <c r="G16589" s="1" t="s">
        <v>17</v>
      </c>
      <c r="H16589" s="1">
        <v>45.0</v>
      </c>
      <c r="I16589" s="3">
        <v>43767.166666666664</v>
      </c>
      <c r="J16589" s="1">
        <v>1.77204253504646</v>
      </c>
      <c r="K16589" s="1" t="s">
        <v>18</v>
      </c>
      <c r="M16589" s="3">
        <v>43767.23447171296</v>
      </c>
    </row>
    <row r="16590">
      <c r="A16590" s="1">
        <v>16588.0</v>
      </c>
      <c r="B16590" s="1" t="s">
        <v>5681</v>
      </c>
      <c r="C16590" s="1" t="s">
        <v>27854</v>
      </c>
      <c r="D16590" s="1" t="s">
        <v>2248</v>
      </c>
      <c r="E16590" s="1" t="s">
        <v>27855</v>
      </c>
      <c r="F16590" s="1" t="s">
        <v>5684</v>
      </c>
      <c r="G16590" s="1" t="s">
        <v>39</v>
      </c>
      <c r="H16590" s="1">
        <v>45.0</v>
      </c>
      <c r="I16590" s="3">
        <v>44120.25</v>
      </c>
      <c r="J16590" s="1">
        <v>2.54010541265428</v>
      </c>
      <c r="K16590" s="1" t="s">
        <v>24</v>
      </c>
      <c r="M16590" s="3">
        <v>44120.280845023146</v>
      </c>
    </row>
    <row r="16591">
      <c r="A16591" s="1">
        <v>16589.0</v>
      </c>
      <c r="B16591" s="1" t="s">
        <v>2662</v>
      </c>
      <c r="C16591" s="1" t="s">
        <v>27856</v>
      </c>
      <c r="D16591" s="1" t="s">
        <v>263</v>
      </c>
      <c r="E16591" s="1" t="s">
        <v>27857</v>
      </c>
      <c r="F16591" s="1" t="s">
        <v>2666</v>
      </c>
      <c r="G16591" s="1" t="s">
        <v>39</v>
      </c>
      <c r="H16591" s="1">
        <v>45.0</v>
      </c>
      <c r="I16591" s="3">
        <v>44217.1875</v>
      </c>
      <c r="J16591" s="1">
        <v>2.21592769431158</v>
      </c>
      <c r="K16591" s="1" t="s">
        <v>83</v>
      </c>
      <c r="M16591" s="3">
        <v>44217.223791805554</v>
      </c>
    </row>
    <row r="16592">
      <c r="A16592" s="1">
        <v>16590.0</v>
      </c>
      <c r="B16592" s="1" t="s">
        <v>953</v>
      </c>
      <c r="C16592" s="1" t="s">
        <v>27858</v>
      </c>
      <c r="D16592" s="1" t="s">
        <v>121</v>
      </c>
      <c r="E16592" s="1" t="s">
        <v>955</v>
      </c>
      <c r="F16592" s="1" t="s">
        <v>956</v>
      </c>
      <c r="G16592" s="1" t="s">
        <v>35</v>
      </c>
      <c r="H16592" s="1">
        <v>45.0</v>
      </c>
      <c r="I16592" s="3">
        <v>44158.625</v>
      </c>
      <c r="J16592" s="1">
        <v>1.87135338437728</v>
      </c>
      <c r="K16592" s="1" t="s">
        <v>18</v>
      </c>
      <c r="M16592" s="3">
        <v>44158.62565177083</v>
      </c>
    </row>
    <row r="16593">
      <c r="A16593" s="1">
        <v>16591.0</v>
      </c>
      <c r="B16593" s="1" t="s">
        <v>114</v>
      </c>
      <c r="C16593" s="1" t="s">
        <v>27859</v>
      </c>
      <c r="D16593" s="1" t="s">
        <v>305</v>
      </c>
      <c r="E16593" s="1" t="s">
        <v>16293</v>
      </c>
      <c r="F16593" s="1" t="s">
        <v>118</v>
      </c>
      <c r="G16593" s="1" t="s">
        <v>17</v>
      </c>
      <c r="H16593" s="1">
        <v>45.0</v>
      </c>
      <c r="I16593" s="3">
        <v>44009.510416666664</v>
      </c>
      <c r="J16593" s="1">
        <v>1.31944910606654</v>
      </c>
      <c r="K16593" s="1" t="s">
        <v>24</v>
      </c>
      <c r="L16593" s="1" t="s">
        <v>1006</v>
      </c>
      <c r="M16593" s="3">
        <v>44009.542334467595</v>
      </c>
    </row>
    <row r="16594">
      <c r="A16594" s="1">
        <v>16592.0</v>
      </c>
      <c r="B16594" s="1" t="s">
        <v>184</v>
      </c>
      <c r="C16594" s="1" t="s">
        <v>27860</v>
      </c>
      <c r="D16594" s="1" t="s">
        <v>148</v>
      </c>
      <c r="E16594" s="1" t="s">
        <v>2011</v>
      </c>
      <c r="F16594" s="1" t="s">
        <v>187</v>
      </c>
      <c r="G16594" s="1" t="s">
        <v>17</v>
      </c>
      <c r="H16594" s="1">
        <v>45.0</v>
      </c>
      <c r="I16594" s="3">
        <v>44118.666666666664</v>
      </c>
      <c r="J16594" s="1">
        <v>1.0109047419491</v>
      </c>
      <c r="K16594" s="1" t="s">
        <v>24</v>
      </c>
      <c r="L16594" s="1" t="s">
        <v>188</v>
      </c>
      <c r="M16594" s="3">
        <v>44118.73971466435</v>
      </c>
    </row>
    <row r="16595">
      <c r="A16595" s="1">
        <v>16593.0</v>
      </c>
      <c r="B16595" s="1" t="s">
        <v>251</v>
      </c>
      <c r="C16595" s="1" t="s">
        <v>27861</v>
      </c>
      <c r="D16595" s="1" t="s">
        <v>1418</v>
      </c>
      <c r="E16595" s="1" t="s">
        <v>1167</v>
      </c>
      <c r="F16595" s="1" t="s">
        <v>255</v>
      </c>
      <c r="G16595" s="1" t="s">
        <v>17</v>
      </c>
      <c r="H16595" s="1">
        <v>45.0</v>
      </c>
      <c r="I16595" s="3">
        <v>43796.75</v>
      </c>
      <c r="J16595" s="1">
        <v>0.0</v>
      </c>
      <c r="K16595" s="1" t="s">
        <v>218</v>
      </c>
      <c r="M16595" s="3">
        <v>43795.76972444444</v>
      </c>
    </row>
    <row r="16596">
      <c r="A16596" s="1">
        <v>16594.0</v>
      </c>
      <c r="B16596" s="1" t="s">
        <v>239</v>
      </c>
      <c r="C16596" s="1" t="s">
        <v>27862</v>
      </c>
      <c r="D16596" s="1" t="s">
        <v>630</v>
      </c>
      <c r="E16596" s="1" t="s">
        <v>3502</v>
      </c>
      <c r="F16596" s="1" t="s">
        <v>243</v>
      </c>
      <c r="G16596" s="1" t="s">
        <v>35</v>
      </c>
      <c r="H16596" s="1">
        <v>45.0</v>
      </c>
      <c r="I16596" s="3">
        <v>43930.25</v>
      </c>
      <c r="J16596" s="1">
        <v>1.66453250533679</v>
      </c>
      <c r="K16596" s="1" t="s">
        <v>46</v>
      </c>
      <c r="M16596" s="3">
        <v>43930.28928322917</v>
      </c>
    </row>
    <row r="16597">
      <c r="A16597" s="1">
        <v>16595.0</v>
      </c>
      <c r="B16597" s="1" t="s">
        <v>3884</v>
      </c>
      <c r="C16597" s="1" t="s">
        <v>27863</v>
      </c>
      <c r="D16597" s="1" t="s">
        <v>640</v>
      </c>
      <c r="E16597" s="1" t="s">
        <v>9472</v>
      </c>
      <c r="F16597" s="1" t="s">
        <v>3887</v>
      </c>
      <c r="G16597" s="1" t="s">
        <v>17</v>
      </c>
      <c r="H16597" s="1">
        <v>45.0</v>
      </c>
      <c r="I16597" s="3">
        <v>44218.291666666664</v>
      </c>
      <c r="J16597" s="1">
        <v>1.17979332974563</v>
      </c>
      <c r="K16597" s="1" t="s">
        <v>62</v>
      </c>
      <c r="L16597" s="1" t="s">
        <v>3888</v>
      </c>
      <c r="M16597" s="3">
        <v>44218.32580680556</v>
      </c>
    </row>
    <row r="16598">
      <c r="A16598" s="1">
        <v>16596.0</v>
      </c>
      <c r="B16598" s="1" t="s">
        <v>4356</v>
      </c>
      <c r="C16598" s="1" t="s">
        <v>27864</v>
      </c>
      <c r="D16598" s="1" t="s">
        <v>411</v>
      </c>
      <c r="E16598" s="1" t="s">
        <v>7371</v>
      </c>
      <c r="F16598" s="1" t="s">
        <v>4359</v>
      </c>
      <c r="G16598" s="1" t="s">
        <v>17</v>
      </c>
      <c r="H16598" s="1">
        <v>45.0</v>
      </c>
      <c r="I16598" s="3">
        <v>44049.1875</v>
      </c>
      <c r="J16598" s="1">
        <v>0.257071855621336</v>
      </c>
      <c r="K16598" s="1" t="s">
        <v>62</v>
      </c>
      <c r="L16598" s="1" t="s">
        <v>4360</v>
      </c>
      <c r="M16598" s="3">
        <v>44049.240620324075</v>
      </c>
    </row>
    <row r="16599">
      <c r="A16599" s="1">
        <v>16597.0</v>
      </c>
      <c r="B16599" s="1" t="s">
        <v>582</v>
      </c>
      <c r="C16599" s="1" t="s">
        <v>27865</v>
      </c>
      <c r="D16599" s="1" t="s">
        <v>461</v>
      </c>
      <c r="E16599" s="1" t="s">
        <v>2580</v>
      </c>
      <c r="F16599" s="1" t="s">
        <v>586</v>
      </c>
      <c r="G16599" s="1" t="s">
        <v>17</v>
      </c>
      <c r="H16599" s="1">
        <v>45.0</v>
      </c>
      <c r="I16599" s="3">
        <v>43895.25</v>
      </c>
      <c r="J16599" s="1">
        <v>0.731620478174318</v>
      </c>
      <c r="K16599" s="1" t="s">
        <v>24</v>
      </c>
      <c r="M16599" s="3">
        <v>43895.2786034375</v>
      </c>
    </row>
    <row r="16600">
      <c r="A16600" s="1">
        <v>16598.0</v>
      </c>
      <c r="B16600" s="1" t="s">
        <v>1489</v>
      </c>
      <c r="C16600" s="1" t="s">
        <v>27866</v>
      </c>
      <c r="D16600" s="1" t="s">
        <v>1096</v>
      </c>
      <c r="E16600" s="1" t="s">
        <v>7681</v>
      </c>
      <c r="F16600" s="1" t="s">
        <v>1492</v>
      </c>
      <c r="G16600" s="1" t="s">
        <v>17</v>
      </c>
      <c r="H16600" s="1">
        <v>45.0</v>
      </c>
      <c r="I16600" s="3">
        <v>43942.645833333336</v>
      </c>
      <c r="J16600" s="1">
        <v>1.78805245214619</v>
      </c>
      <c r="K16600" s="1" t="s">
        <v>18</v>
      </c>
      <c r="M16600" s="3">
        <v>43942.66098666667</v>
      </c>
    </row>
    <row r="16601">
      <c r="A16601" s="1">
        <v>16599.0</v>
      </c>
      <c r="B16601" s="1" t="s">
        <v>401</v>
      </c>
      <c r="C16601" s="1" t="s">
        <v>27867</v>
      </c>
      <c r="D16601" s="1" t="s">
        <v>305</v>
      </c>
      <c r="E16601" s="1" t="s">
        <v>27868</v>
      </c>
      <c r="F16601" s="1" t="s">
        <v>405</v>
      </c>
      <c r="G16601" s="1" t="s">
        <v>39</v>
      </c>
      <c r="H16601" s="1">
        <v>45.0</v>
      </c>
      <c r="I16601" s="3">
        <v>43733.708333333336</v>
      </c>
      <c r="J16601" s="1">
        <v>2.89310233864795</v>
      </c>
      <c r="K16601" s="1" t="s">
        <v>24</v>
      </c>
      <c r="M16601" s="3">
        <v>43733.782454594904</v>
      </c>
    </row>
    <row r="16602">
      <c r="A16602" s="1">
        <v>16600.0</v>
      </c>
      <c r="B16602" s="1" t="s">
        <v>9156</v>
      </c>
      <c r="C16602" s="1" t="s">
        <v>27869</v>
      </c>
      <c r="D16602" s="1" t="s">
        <v>1925</v>
      </c>
      <c r="E16602" s="1" t="s">
        <v>27870</v>
      </c>
      <c r="F16602" s="1" t="s">
        <v>9159</v>
      </c>
      <c r="G16602" s="1" t="s">
        <v>39</v>
      </c>
      <c r="H16602" s="1">
        <v>45.0</v>
      </c>
      <c r="I16602" s="3">
        <v>44120.541666666664</v>
      </c>
      <c r="J16602" s="1">
        <v>2.7606183221033</v>
      </c>
      <c r="K16602" s="1" t="s">
        <v>166</v>
      </c>
      <c r="L16602" s="1" t="s">
        <v>12521</v>
      </c>
      <c r="M16602" s="3">
        <v>44120.582302118055</v>
      </c>
    </row>
    <row r="16603">
      <c r="A16603" s="1">
        <v>16601.0</v>
      </c>
      <c r="B16603" s="1" t="s">
        <v>536</v>
      </c>
      <c r="C16603" s="1" t="s">
        <v>27871</v>
      </c>
      <c r="D16603" s="1" t="s">
        <v>1255</v>
      </c>
      <c r="E16603" s="1" t="s">
        <v>3562</v>
      </c>
      <c r="F16603" s="1" t="s">
        <v>539</v>
      </c>
      <c r="G16603" s="1" t="s">
        <v>17</v>
      </c>
      <c r="H16603" s="1">
        <v>45.0</v>
      </c>
      <c r="I16603" s="3">
        <v>43824.291666666664</v>
      </c>
      <c r="J16603" s="1">
        <v>1.02958077283829</v>
      </c>
      <c r="K16603" s="1" t="s">
        <v>83</v>
      </c>
      <c r="M16603" s="3">
        <v>43824.64368936342</v>
      </c>
    </row>
    <row r="16604">
      <c r="A16604" s="1">
        <v>16602.0</v>
      </c>
      <c r="B16604" s="1" t="s">
        <v>620</v>
      </c>
      <c r="C16604" s="1" t="s">
        <v>27872</v>
      </c>
      <c r="D16604" s="1" t="s">
        <v>121</v>
      </c>
      <c r="E16604" s="1" t="s">
        <v>27873</v>
      </c>
      <c r="F16604" s="1" t="s">
        <v>623</v>
      </c>
      <c r="G16604" s="1" t="s">
        <v>39</v>
      </c>
      <c r="H16604" s="1">
        <v>45.0</v>
      </c>
      <c r="I16604" s="3">
        <v>43827.708333333336</v>
      </c>
      <c r="J16604" s="1">
        <v>5.45873452792713</v>
      </c>
      <c r="K16604" s="1" t="s">
        <v>18</v>
      </c>
      <c r="M16604" s="3">
        <v>43827.71605829861</v>
      </c>
    </row>
    <row r="16605">
      <c r="A16605" s="1">
        <v>16603.0</v>
      </c>
      <c r="B16605" s="1" t="s">
        <v>5332</v>
      </c>
      <c r="C16605" s="1" t="s">
        <v>27874</v>
      </c>
      <c r="D16605" s="1" t="s">
        <v>2504</v>
      </c>
      <c r="E16605" s="1" t="s">
        <v>27875</v>
      </c>
      <c r="F16605" s="1" t="s">
        <v>5335</v>
      </c>
      <c r="G16605" s="1" t="s">
        <v>39</v>
      </c>
      <c r="H16605" s="1">
        <v>45.0</v>
      </c>
      <c r="I16605" s="3">
        <v>44223.291666666664</v>
      </c>
      <c r="J16605" s="1">
        <v>3.29130085398735</v>
      </c>
      <c r="K16605" s="1" t="s">
        <v>24</v>
      </c>
      <c r="L16605" s="1" t="s">
        <v>238</v>
      </c>
      <c r="M16605" s="3">
        <v>44223.31792688657</v>
      </c>
    </row>
    <row r="16606">
      <c r="A16606" s="1">
        <v>16604.0</v>
      </c>
      <c r="B16606" s="1" t="s">
        <v>176</v>
      </c>
      <c r="C16606" s="1" t="s">
        <v>27876</v>
      </c>
      <c r="D16606" s="1" t="s">
        <v>32</v>
      </c>
      <c r="E16606" s="1" t="s">
        <v>2114</v>
      </c>
      <c r="F16606" s="1" t="s">
        <v>180</v>
      </c>
      <c r="G16606" s="1" t="s">
        <v>17</v>
      </c>
      <c r="H16606" s="1">
        <v>45.0</v>
      </c>
      <c r="I16606" s="3">
        <v>44073.697916666664</v>
      </c>
      <c r="J16606" s="1">
        <v>1.51926412259388</v>
      </c>
      <c r="K16606" s="1" t="s">
        <v>24</v>
      </c>
      <c r="M16606" s="3">
        <v>44073.73565596065</v>
      </c>
    </row>
    <row r="16607">
      <c r="A16607" s="1">
        <v>16605.0</v>
      </c>
      <c r="B16607" s="1" t="s">
        <v>9069</v>
      </c>
      <c r="C16607" s="1" t="s">
        <v>27877</v>
      </c>
      <c r="D16607" s="1" t="s">
        <v>11717</v>
      </c>
      <c r="E16607" s="1" t="s">
        <v>27878</v>
      </c>
      <c r="F16607" s="1" t="s">
        <v>9072</v>
      </c>
      <c r="G16607" s="1" t="s">
        <v>89</v>
      </c>
      <c r="H16607" s="1">
        <v>45.0</v>
      </c>
      <c r="I16607" s="3">
        <v>44132.743860393515</v>
      </c>
      <c r="J16607" s="1">
        <v>1.21043081873683</v>
      </c>
      <c r="K16607" s="1" t="s">
        <v>18</v>
      </c>
      <c r="L16607" s="1" t="s">
        <v>2972</v>
      </c>
      <c r="M16607" s="3">
        <v>44132.749780555554</v>
      </c>
    </row>
    <row r="16608">
      <c r="A16608" s="1">
        <v>16606.0</v>
      </c>
      <c r="B16608" s="1" t="s">
        <v>19</v>
      </c>
      <c r="C16608" s="1" t="s">
        <v>27879</v>
      </c>
      <c r="D16608" s="1" t="s">
        <v>321</v>
      </c>
      <c r="E16608" s="1" t="s">
        <v>6443</v>
      </c>
      <c r="F16608" s="1" t="s">
        <v>23</v>
      </c>
      <c r="G16608" s="1" t="s">
        <v>35</v>
      </c>
      <c r="H16608" s="1">
        <v>45.0</v>
      </c>
      <c r="I16608" s="3">
        <v>43675.291666666664</v>
      </c>
      <c r="J16608" s="1">
        <v>1.13122562496201</v>
      </c>
      <c r="K16608" s="1" t="s">
        <v>24</v>
      </c>
      <c r="M16608" s="3">
        <v>43675.32294665509</v>
      </c>
    </row>
    <row r="16609">
      <c r="A16609" s="1">
        <v>16607.0</v>
      </c>
      <c r="B16609" s="1" t="s">
        <v>119</v>
      </c>
      <c r="C16609" s="1" t="s">
        <v>27880</v>
      </c>
      <c r="D16609" s="1" t="s">
        <v>37</v>
      </c>
      <c r="E16609" s="1" t="s">
        <v>8675</v>
      </c>
      <c r="F16609" s="1" t="s">
        <v>123</v>
      </c>
      <c r="G16609" s="1" t="s">
        <v>17</v>
      </c>
      <c r="H16609" s="1">
        <v>45.0</v>
      </c>
      <c r="I16609" s="3">
        <v>44166.25</v>
      </c>
      <c r="J16609" s="1">
        <v>2.41632171257727</v>
      </c>
      <c r="K16609" s="1" t="s">
        <v>18</v>
      </c>
      <c r="M16609" s="3">
        <v>44166.27685740741</v>
      </c>
    </row>
    <row r="16610">
      <c r="A16610" s="1">
        <v>16608.0</v>
      </c>
      <c r="B16610" s="1" t="s">
        <v>582</v>
      </c>
      <c r="C16610" s="1" t="s">
        <v>27881</v>
      </c>
      <c r="D16610" s="1" t="s">
        <v>1506</v>
      </c>
      <c r="E16610" s="1" t="s">
        <v>2097</v>
      </c>
      <c r="F16610" s="1" t="s">
        <v>586</v>
      </c>
      <c r="G16610" s="1" t="s">
        <v>17</v>
      </c>
      <c r="H16610" s="1">
        <v>45.0</v>
      </c>
      <c r="I16610" s="3">
        <v>44001.25</v>
      </c>
      <c r="J16610" s="1">
        <v>2.10820000104308</v>
      </c>
      <c r="K16610" s="1" t="s">
        <v>166</v>
      </c>
      <c r="L16610" s="1" t="s">
        <v>167</v>
      </c>
      <c r="M16610" s="3">
        <v>44001.26667996528</v>
      </c>
    </row>
    <row r="16611">
      <c r="A16611" s="1">
        <v>16609.0</v>
      </c>
      <c r="B16611" s="1" t="s">
        <v>834</v>
      </c>
      <c r="C16611" s="1" t="s">
        <v>27882</v>
      </c>
      <c r="D16611" s="1" t="s">
        <v>4175</v>
      </c>
      <c r="E16611" s="1" t="s">
        <v>27883</v>
      </c>
      <c r="F16611" s="1" t="s">
        <v>837</v>
      </c>
      <c r="G16611" s="1" t="s">
        <v>39</v>
      </c>
      <c r="H16611" s="1">
        <v>45.0</v>
      </c>
      <c r="I16611" s="3">
        <v>43901.354166666664</v>
      </c>
      <c r="J16611" s="1">
        <v>1.6522161051022</v>
      </c>
      <c r="K16611" s="1" t="s">
        <v>18</v>
      </c>
      <c r="M16611" s="3">
        <v>43901.386184675925</v>
      </c>
    </row>
    <row r="16612">
      <c r="A16612" s="1">
        <v>16610.0</v>
      </c>
      <c r="B16612" s="1" t="s">
        <v>1081</v>
      </c>
      <c r="C16612" s="1" t="s">
        <v>27884</v>
      </c>
      <c r="D16612" s="1" t="s">
        <v>326</v>
      </c>
      <c r="E16612" s="1" t="s">
        <v>27885</v>
      </c>
      <c r="F16612" s="1" t="s">
        <v>1084</v>
      </c>
      <c r="G16612" s="1" t="s">
        <v>17</v>
      </c>
      <c r="H16612" s="1">
        <v>45.0</v>
      </c>
      <c r="I16612" s="3">
        <v>44180.666666666664</v>
      </c>
      <c r="J16612" s="1">
        <v>0.0</v>
      </c>
      <c r="K16612" s="1" t="s">
        <v>24</v>
      </c>
      <c r="M16612" s="3">
        <v>44180.69338712963</v>
      </c>
    </row>
    <row r="16613">
      <c r="A16613" s="1">
        <v>16611.0</v>
      </c>
      <c r="B16613" s="1" t="s">
        <v>239</v>
      </c>
      <c r="C16613" s="1" t="s">
        <v>27886</v>
      </c>
      <c r="D16613" s="1" t="s">
        <v>241</v>
      </c>
      <c r="E16613" s="1" t="s">
        <v>3624</v>
      </c>
      <c r="F16613" s="1" t="s">
        <v>243</v>
      </c>
      <c r="G16613" s="1" t="s">
        <v>35</v>
      </c>
      <c r="H16613" s="1">
        <v>45.0</v>
      </c>
      <c r="I16613" s="3">
        <v>44237.666666666664</v>
      </c>
      <c r="J16613" s="1">
        <v>2.74784864819412</v>
      </c>
      <c r="K16613" s="1" t="s">
        <v>46</v>
      </c>
      <c r="L16613" s="1" t="s">
        <v>244</v>
      </c>
      <c r="M16613" s="3">
        <v>44237.715771979165</v>
      </c>
    </row>
    <row r="16614">
      <c r="A16614" s="1">
        <v>16612.0</v>
      </c>
      <c r="B16614" s="1" t="s">
        <v>150</v>
      </c>
      <c r="C16614" s="1" t="s">
        <v>27887</v>
      </c>
      <c r="D16614" s="1" t="s">
        <v>408</v>
      </c>
      <c r="E16614" s="1" t="s">
        <v>27888</v>
      </c>
      <c r="F16614" s="1" t="s">
        <v>153</v>
      </c>
      <c r="G16614" s="1" t="s">
        <v>89</v>
      </c>
      <c r="H16614" s="1">
        <v>45.0</v>
      </c>
      <c r="I16614" s="3">
        <v>43841.406135219906</v>
      </c>
      <c r="J16614" s="1">
        <v>5.03525750906599</v>
      </c>
      <c r="K16614" s="1" t="s">
        <v>62</v>
      </c>
      <c r="M16614" s="3">
        <v>43841.4395209375</v>
      </c>
    </row>
    <row r="16615">
      <c r="A16615" s="1">
        <v>16613.0</v>
      </c>
      <c r="B16615" s="1" t="s">
        <v>2543</v>
      </c>
      <c r="C16615" s="1" t="s">
        <v>27889</v>
      </c>
      <c r="D16615" s="1" t="s">
        <v>503</v>
      </c>
      <c r="E16615" s="1" t="s">
        <v>2545</v>
      </c>
      <c r="F16615" s="1" t="s">
        <v>2546</v>
      </c>
      <c r="G16615" s="1" t="s">
        <v>17</v>
      </c>
      <c r="H16615" s="1">
        <v>45.0</v>
      </c>
      <c r="I16615" s="3">
        <v>43774.291666666664</v>
      </c>
      <c r="J16615" s="1">
        <v>2.37272419164197</v>
      </c>
      <c r="K16615" s="1" t="s">
        <v>18</v>
      </c>
      <c r="M16615" s="3">
        <v>43774.32781732639</v>
      </c>
    </row>
    <row r="16616">
      <c r="A16616" s="1">
        <v>16614.0</v>
      </c>
      <c r="B16616" s="1" t="s">
        <v>6558</v>
      </c>
      <c r="C16616" s="1" t="s">
        <v>27890</v>
      </c>
      <c r="D16616" s="1" t="s">
        <v>6560</v>
      </c>
      <c r="E16616" s="1" t="s">
        <v>6561</v>
      </c>
      <c r="F16616" s="1" t="s">
        <v>6562</v>
      </c>
      <c r="G16616" s="1" t="s">
        <v>35</v>
      </c>
      <c r="H16616" s="1">
        <v>45.0</v>
      </c>
      <c r="I16616" s="3">
        <v>44243.354166666664</v>
      </c>
      <c r="J16616" s="1">
        <v>0.803684211386045</v>
      </c>
      <c r="K16616" s="1" t="s">
        <v>24</v>
      </c>
      <c r="L16616" s="1" t="s">
        <v>1830</v>
      </c>
      <c r="M16616" s="3">
        <v>44243.435147986114</v>
      </c>
    </row>
    <row r="16617">
      <c r="A16617" s="1">
        <v>16615.0</v>
      </c>
      <c r="B16617" s="1" t="s">
        <v>1516</v>
      </c>
      <c r="C16617" s="1" t="s">
        <v>27891</v>
      </c>
      <c r="D16617" s="1" t="s">
        <v>211</v>
      </c>
      <c r="E16617" s="1" t="s">
        <v>27892</v>
      </c>
      <c r="F16617" s="1" t="s">
        <v>1519</v>
      </c>
      <c r="G16617" s="1" t="s">
        <v>17</v>
      </c>
      <c r="H16617" s="1">
        <v>45.0</v>
      </c>
      <c r="I16617" s="3">
        <v>44189.625</v>
      </c>
      <c r="J16617" s="1">
        <v>2.87871898000149</v>
      </c>
      <c r="K16617" s="1" t="s">
        <v>689</v>
      </c>
      <c r="M16617" s="3">
        <v>44189.65691662037</v>
      </c>
    </row>
    <row r="16618">
      <c r="A16618" s="1">
        <v>16616.0</v>
      </c>
      <c r="B16618" s="1" t="s">
        <v>2844</v>
      </c>
      <c r="C16618" s="1" t="s">
        <v>27893</v>
      </c>
      <c r="D16618" s="1" t="s">
        <v>2846</v>
      </c>
      <c r="E16618" s="1" t="s">
        <v>13588</v>
      </c>
      <c r="F16618" s="1" t="s">
        <v>2848</v>
      </c>
      <c r="G16618" s="1" t="s">
        <v>17</v>
      </c>
      <c r="H16618" s="1">
        <v>45.0</v>
      </c>
      <c r="I16618" s="3">
        <v>44172.25</v>
      </c>
      <c r="J16618" s="1">
        <v>1.29251182747487</v>
      </c>
      <c r="K16618" s="1" t="s">
        <v>18</v>
      </c>
      <c r="L16618" s="1" t="s">
        <v>699</v>
      </c>
      <c r="M16618" s="3">
        <v>44172.281035405096</v>
      </c>
    </row>
    <row r="16619">
      <c r="A16619" s="1">
        <v>16617.0</v>
      </c>
      <c r="B16619" s="1" t="s">
        <v>84</v>
      </c>
      <c r="C16619" s="1" t="s">
        <v>27894</v>
      </c>
      <c r="D16619" s="1" t="s">
        <v>86</v>
      </c>
      <c r="E16619" s="1" t="s">
        <v>1217</v>
      </c>
      <c r="F16619" s="1" t="s">
        <v>88</v>
      </c>
      <c r="G16619" s="1" t="s">
        <v>17</v>
      </c>
      <c r="H16619" s="1">
        <v>45.0</v>
      </c>
      <c r="I16619" s="3">
        <v>43852.208333333336</v>
      </c>
      <c r="J16619" s="1">
        <v>0.780805972100935</v>
      </c>
      <c r="K16619" s="1" t="s">
        <v>83</v>
      </c>
      <c r="M16619" s="3">
        <v>43852.21875046296</v>
      </c>
    </row>
    <row r="16620">
      <c r="A16620" s="1">
        <v>16618.0</v>
      </c>
      <c r="B16620" s="1" t="s">
        <v>2944</v>
      </c>
      <c r="C16620" s="1" t="s">
        <v>27895</v>
      </c>
      <c r="D16620" s="1" t="s">
        <v>1813</v>
      </c>
      <c r="E16620" s="1" t="s">
        <v>27896</v>
      </c>
      <c r="F16620" s="1" t="s">
        <v>2947</v>
      </c>
      <c r="G16620" s="1" t="s">
        <v>39</v>
      </c>
      <c r="H16620" s="1">
        <v>45.0</v>
      </c>
      <c r="I16620" s="3">
        <v>44169.625</v>
      </c>
      <c r="J16620" s="1">
        <v>1.25852091625532</v>
      </c>
      <c r="K16620" s="1" t="s">
        <v>18</v>
      </c>
      <c r="M16620" s="3">
        <v>44169.64656412037</v>
      </c>
    </row>
    <row r="16621">
      <c r="A16621" s="1">
        <v>16619.0</v>
      </c>
      <c r="B16621" s="1" t="s">
        <v>8715</v>
      </c>
      <c r="C16621" s="1" t="s">
        <v>27897</v>
      </c>
      <c r="D16621" s="1" t="s">
        <v>1653</v>
      </c>
      <c r="E16621" s="1" t="s">
        <v>27898</v>
      </c>
      <c r="F16621" s="1" t="s">
        <v>8718</v>
      </c>
      <c r="G16621" s="1" t="s">
        <v>39</v>
      </c>
      <c r="H16621" s="1">
        <v>45.0</v>
      </c>
      <c r="I16621" s="3">
        <v>43767.25</v>
      </c>
      <c r="J16621" s="1">
        <v>1.31003333228473</v>
      </c>
      <c r="K16621" s="1" t="s">
        <v>24</v>
      </c>
      <c r="M16621" s="3">
        <v>43767.27324252315</v>
      </c>
    </row>
    <row r="16622">
      <c r="A16622" s="1">
        <v>16620.0</v>
      </c>
      <c r="B16622" s="1" t="s">
        <v>957</v>
      </c>
      <c r="C16622" s="1" t="s">
        <v>27899</v>
      </c>
      <c r="D16622" s="1" t="s">
        <v>21</v>
      </c>
      <c r="E16622" s="1" t="s">
        <v>11918</v>
      </c>
      <c r="F16622" s="1" t="s">
        <v>961</v>
      </c>
      <c r="G16622" s="1" t="s">
        <v>17</v>
      </c>
      <c r="H16622" s="1">
        <v>45.0</v>
      </c>
      <c r="I16622" s="3">
        <v>44062.645833333336</v>
      </c>
      <c r="J16622" s="1">
        <v>1.66186120854222</v>
      </c>
      <c r="K16622" s="1" t="s">
        <v>24</v>
      </c>
      <c r="M16622" s="3">
        <v>44062.68088759259</v>
      </c>
    </row>
    <row r="16623">
      <c r="A16623" s="1">
        <v>16621.0</v>
      </c>
      <c r="B16623" s="1" t="s">
        <v>150</v>
      </c>
      <c r="C16623" s="1" t="s">
        <v>27900</v>
      </c>
      <c r="D16623" s="1" t="s">
        <v>116</v>
      </c>
      <c r="E16623" s="1" t="s">
        <v>2626</v>
      </c>
      <c r="F16623" s="1" t="s">
        <v>153</v>
      </c>
      <c r="G16623" s="1" t="s">
        <v>17</v>
      </c>
      <c r="H16623" s="1">
        <v>45.0</v>
      </c>
      <c r="I16623" s="3">
        <v>43983.6875</v>
      </c>
      <c r="J16623" s="1">
        <v>3.58800550350578</v>
      </c>
      <c r="K16623" s="1" t="s">
        <v>24</v>
      </c>
      <c r="L16623" s="1" t="s">
        <v>406</v>
      </c>
      <c r="M16623" s="3">
        <v>43983.72716195602</v>
      </c>
    </row>
    <row r="16624">
      <c r="A16624" s="1">
        <v>16622.0</v>
      </c>
      <c r="B16624" s="1" t="s">
        <v>229</v>
      </c>
      <c r="C16624" s="1" t="s">
        <v>27901</v>
      </c>
      <c r="D16624" s="1" t="s">
        <v>2504</v>
      </c>
      <c r="E16624" s="1" t="s">
        <v>4872</v>
      </c>
      <c r="F16624" s="1" t="s">
        <v>232</v>
      </c>
      <c r="G16624" s="1" t="s">
        <v>35</v>
      </c>
      <c r="H16624" s="1">
        <v>45.0</v>
      </c>
      <c r="I16624" s="3">
        <v>44134.229166666664</v>
      </c>
      <c r="J16624" s="1">
        <v>1.84992099532887</v>
      </c>
      <c r="K16624" s="1" t="s">
        <v>24</v>
      </c>
      <c r="M16624" s="3">
        <v>44134.23225641204</v>
      </c>
    </row>
    <row r="16625">
      <c r="A16625" s="1">
        <v>16623.0</v>
      </c>
      <c r="B16625" s="1" t="s">
        <v>788</v>
      </c>
      <c r="C16625" s="1" t="s">
        <v>27902</v>
      </c>
      <c r="D16625" s="1" t="s">
        <v>764</v>
      </c>
      <c r="E16625" s="1" t="s">
        <v>4618</v>
      </c>
      <c r="F16625" s="1" t="s">
        <v>791</v>
      </c>
      <c r="G16625" s="1" t="s">
        <v>17</v>
      </c>
      <c r="H16625" s="1">
        <v>45.0</v>
      </c>
      <c r="I16625" s="3">
        <v>43913.145833333336</v>
      </c>
      <c r="J16625" s="1">
        <v>9.43834589161822</v>
      </c>
      <c r="K16625" s="1" t="s">
        <v>24</v>
      </c>
      <c r="M16625" s="3">
        <v>43913.22236741898</v>
      </c>
    </row>
    <row r="16626">
      <c r="A16626" s="1">
        <v>16624.0</v>
      </c>
      <c r="B16626" s="1" t="s">
        <v>3482</v>
      </c>
      <c r="C16626" s="1" t="s">
        <v>27903</v>
      </c>
      <c r="D16626" s="1" t="s">
        <v>3484</v>
      </c>
      <c r="E16626" s="1" t="s">
        <v>5488</v>
      </c>
      <c r="F16626" s="1" t="s">
        <v>3486</v>
      </c>
      <c r="G16626" s="1" t="s">
        <v>17</v>
      </c>
      <c r="H16626" s="1">
        <v>45.0</v>
      </c>
      <c r="I16626" s="3">
        <v>44202.666666666664</v>
      </c>
      <c r="J16626" s="1">
        <v>2.17582936938192</v>
      </c>
      <c r="K16626" s="1" t="s">
        <v>24</v>
      </c>
      <c r="L16626" s="1" t="s">
        <v>406</v>
      </c>
      <c r="M16626" s="3">
        <v>44202.7029996412</v>
      </c>
    </row>
    <row r="16627">
      <c r="A16627" s="1">
        <v>16625.0</v>
      </c>
      <c r="B16627" s="1" t="s">
        <v>834</v>
      </c>
      <c r="C16627" s="1" t="s">
        <v>27904</v>
      </c>
      <c r="D16627" s="1" t="s">
        <v>173</v>
      </c>
      <c r="E16627" s="1" t="s">
        <v>27905</v>
      </c>
      <c r="F16627" s="1" t="s">
        <v>837</v>
      </c>
      <c r="G16627" s="1" t="s">
        <v>39</v>
      </c>
      <c r="H16627" s="1">
        <v>45.0</v>
      </c>
      <c r="I16627" s="3">
        <v>44042.333333333336</v>
      </c>
      <c r="J16627" s="1">
        <v>1.49746404902729</v>
      </c>
      <c r="K16627" s="1" t="s">
        <v>18</v>
      </c>
      <c r="M16627" s="3">
        <v>44042.36426219907</v>
      </c>
    </row>
    <row r="16628">
      <c r="A16628" s="1">
        <v>16626.0</v>
      </c>
      <c r="B16628" s="1" t="s">
        <v>27906</v>
      </c>
      <c r="C16628" s="1" t="s">
        <v>27907</v>
      </c>
      <c r="D16628" s="1" t="s">
        <v>2030</v>
      </c>
      <c r="E16628" s="1" t="s">
        <v>27908</v>
      </c>
      <c r="F16628" s="1" t="s">
        <v>27909</v>
      </c>
      <c r="G16628" s="1" t="s">
        <v>89</v>
      </c>
      <c r="H16628" s="1">
        <v>45.0</v>
      </c>
      <c r="I16628" s="3">
        <v>43900.680863090274</v>
      </c>
      <c r="J16628" s="1">
        <v>2.61907650544629</v>
      </c>
      <c r="K16628" s="1" t="s">
        <v>24</v>
      </c>
      <c r="M16628" s="3">
        <v>43900.728921828704</v>
      </c>
    </row>
    <row r="16629">
      <c r="A16629" s="1">
        <v>16627.0</v>
      </c>
      <c r="B16629" s="1" t="s">
        <v>18627</v>
      </c>
      <c r="C16629" s="1" t="s">
        <v>27910</v>
      </c>
      <c r="D16629" s="1" t="s">
        <v>27911</v>
      </c>
      <c r="E16629" s="1" t="s">
        <v>27912</v>
      </c>
      <c r="F16629" s="1" t="s">
        <v>18630</v>
      </c>
      <c r="G16629" s="1" t="s">
        <v>89</v>
      </c>
      <c r="H16629" s="1">
        <v>45.0</v>
      </c>
      <c r="I16629" s="3">
        <v>44196.54349891204</v>
      </c>
      <c r="J16629" s="1">
        <v>1.9014817236772</v>
      </c>
      <c r="K16629" s="1" t="s">
        <v>56</v>
      </c>
      <c r="L16629" s="1" t="s">
        <v>18631</v>
      </c>
      <c r="M16629" s="3">
        <v>44196.57008789352</v>
      </c>
    </row>
    <row r="16630">
      <c r="A16630" s="1">
        <v>16628.0</v>
      </c>
      <c r="B16630" s="1" t="s">
        <v>611</v>
      </c>
      <c r="C16630" s="1" t="s">
        <v>27913</v>
      </c>
      <c r="D16630" s="1" t="s">
        <v>3641</v>
      </c>
      <c r="E16630" s="1" t="s">
        <v>3642</v>
      </c>
      <c r="F16630" s="1" t="s">
        <v>615</v>
      </c>
      <c r="G16630" s="1" t="s">
        <v>17</v>
      </c>
      <c r="H16630" s="1">
        <v>45.0</v>
      </c>
      <c r="I16630" s="3">
        <v>44217.75</v>
      </c>
      <c r="J16630" s="1">
        <v>3.33622404755818</v>
      </c>
      <c r="K16630" s="1" t="s">
        <v>616</v>
      </c>
      <c r="M16630" s="3">
        <v>44218.24376986111</v>
      </c>
    </row>
    <row r="16631">
      <c r="A16631" s="1">
        <v>16629.0</v>
      </c>
      <c r="B16631" s="1" t="s">
        <v>4988</v>
      </c>
      <c r="C16631" s="1" t="s">
        <v>27914</v>
      </c>
      <c r="D16631" s="1" t="s">
        <v>8305</v>
      </c>
      <c r="E16631" s="1" t="s">
        <v>18153</v>
      </c>
      <c r="F16631" s="1" t="s">
        <v>4991</v>
      </c>
      <c r="G16631" s="1" t="s">
        <v>17</v>
      </c>
      <c r="H16631" s="1">
        <v>45.0</v>
      </c>
      <c r="I16631" s="3">
        <v>44201.583333333336</v>
      </c>
      <c r="J16631" s="1">
        <v>8.45041672452086</v>
      </c>
      <c r="K16631" s="1" t="s">
        <v>6693</v>
      </c>
      <c r="L16631" s="1" t="s">
        <v>6694</v>
      </c>
      <c r="M16631" s="3">
        <v>44201.65371653935</v>
      </c>
    </row>
    <row r="16632">
      <c r="A16632" s="1">
        <v>16630.0</v>
      </c>
      <c r="B16632" s="1" t="s">
        <v>512</v>
      </c>
      <c r="C16632" s="1" t="s">
        <v>27915</v>
      </c>
      <c r="D16632" s="1" t="s">
        <v>1549</v>
      </c>
      <c r="E16632" s="1" t="s">
        <v>2513</v>
      </c>
      <c r="F16632" s="1" t="s">
        <v>516</v>
      </c>
      <c r="G16632" s="1" t="s">
        <v>17</v>
      </c>
      <c r="H16632" s="1">
        <v>45.0</v>
      </c>
      <c r="I16632" s="3">
        <v>43851.375</v>
      </c>
      <c r="J16632" s="1">
        <v>2.61525831191534</v>
      </c>
      <c r="K16632" s="1" t="s">
        <v>83</v>
      </c>
      <c r="M16632" s="3">
        <v>43851.27907827546</v>
      </c>
    </row>
    <row r="16633">
      <c r="A16633" s="1">
        <v>16631.0</v>
      </c>
      <c r="B16633" s="1" t="s">
        <v>2864</v>
      </c>
      <c r="C16633" s="1" t="s">
        <v>27916</v>
      </c>
      <c r="D16633" s="1" t="s">
        <v>411</v>
      </c>
      <c r="E16633" s="1" t="s">
        <v>2866</v>
      </c>
      <c r="F16633" s="1" t="s">
        <v>2867</v>
      </c>
      <c r="G16633" s="1" t="s">
        <v>17</v>
      </c>
      <c r="H16633" s="1">
        <v>45.0</v>
      </c>
      <c r="I16633" s="3">
        <v>43874.625</v>
      </c>
      <c r="J16633" s="1">
        <v>2.44857556423991</v>
      </c>
      <c r="K16633" s="1" t="s">
        <v>62</v>
      </c>
      <c r="M16633" s="3">
        <v>43874.65499074074</v>
      </c>
    </row>
    <row r="16634">
      <c r="A16634" s="1">
        <v>16632.0</v>
      </c>
      <c r="B16634" s="1" t="s">
        <v>1961</v>
      </c>
      <c r="C16634" s="1" t="s">
        <v>27917</v>
      </c>
      <c r="D16634" s="1" t="s">
        <v>1963</v>
      </c>
      <c r="E16634" s="1" t="s">
        <v>27918</v>
      </c>
      <c r="F16634" s="1" t="s">
        <v>1965</v>
      </c>
      <c r="G16634" s="1" t="s">
        <v>39</v>
      </c>
      <c r="H16634" s="1">
        <v>45.0</v>
      </c>
      <c r="I16634" s="3">
        <v>44083.6875</v>
      </c>
      <c r="J16634" s="1">
        <v>3.73306387413937</v>
      </c>
      <c r="K16634" s="1" t="s">
        <v>24</v>
      </c>
      <c r="L16634" s="1" t="s">
        <v>882</v>
      </c>
      <c r="M16634" s="3">
        <v>44083.72065019676</v>
      </c>
    </row>
    <row r="16635">
      <c r="A16635" s="1">
        <v>16633.0</v>
      </c>
      <c r="B16635" s="1" t="s">
        <v>340</v>
      </c>
      <c r="C16635" s="1" t="s">
        <v>27919</v>
      </c>
      <c r="D16635" s="1" t="s">
        <v>342</v>
      </c>
      <c r="E16635" s="1" t="s">
        <v>27920</v>
      </c>
      <c r="F16635" s="1" t="s">
        <v>344</v>
      </c>
      <c r="G16635" s="1" t="s">
        <v>39</v>
      </c>
      <c r="H16635" s="1">
        <v>45.0</v>
      </c>
      <c r="I16635" s="3">
        <v>44079.583333333336</v>
      </c>
      <c r="J16635" s="1">
        <v>1.18378639039563</v>
      </c>
      <c r="K16635" s="1" t="s">
        <v>83</v>
      </c>
      <c r="M16635" s="3">
        <v>44079.607999305554</v>
      </c>
    </row>
    <row r="16636">
      <c r="A16636" s="1">
        <v>16634.0</v>
      </c>
      <c r="B16636" s="1" t="s">
        <v>168</v>
      </c>
      <c r="C16636" s="1" t="s">
        <v>27921</v>
      </c>
      <c r="D16636" s="1" t="s">
        <v>1418</v>
      </c>
      <c r="E16636" s="1" t="s">
        <v>13982</v>
      </c>
      <c r="F16636" s="1" t="s">
        <v>171</v>
      </c>
      <c r="G16636" s="1" t="s">
        <v>17</v>
      </c>
      <c r="H16636" s="1">
        <v>45.0</v>
      </c>
      <c r="I16636" s="3">
        <v>43900.208333333336</v>
      </c>
      <c r="J16636" s="1">
        <v>0.640499870916955</v>
      </c>
      <c r="K16636" s="1" t="s">
        <v>166</v>
      </c>
      <c r="M16636" s="3">
        <v>43900.27546733796</v>
      </c>
    </row>
    <row r="16637">
      <c r="A16637" s="1">
        <v>16635.0</v>
      </c>
      <c r="B16637" s="1" t="s">
        <v>18627</v>
      </c>
      <c r="C16637" s="1" t="s">
        <v>27922</v>
      </c>
      <c r="D16637" s="1" t="s">
        <v>1611</v>
      </c>
      <c r="E16637" s="1" t="s">
        <v>27923</v>
      </c>
      <c r="F16637" s="1" t="s">
        <v>18630</v>
      </c>
      <c r="G16637" s="1" t="s">
        <v>89</v>
      </c>
      <c r="H16637" s="1">
        <v>45.0</v>
      </c>
      <c r="I16637" s="3">
        <v>44149.41862524306</v>
      </c>
      <c r="J16637" s="1">
        <v>1.84420110468533</v>
      </c>
      <c r="K16637" s="1" t="s">
        <v>56</v>
      </c>
      <c r="M16637" s="3">
        <v>44149.44608569444</v>
      </c>
    </row>
    <row r="16638">
      <c r="A16638" s="1">
        <v>16636.0</v>
      </c>
      <c r="B16638" s="1" t="s">
        <v>3345</v>
      </c>
      <c r="C16638" s="1" t="s">
        <v>27924</v>
      </c>
      <c r="D16638" s="1" t="s">
        <v>588</v>
      </c>
      <c r="E16638" s="1" t="s">
        <v>5770</v>
      </c>
      <c r="F16638" s="1" t="s">
        <v>3348</v>
      </c>
      <c r="G16638" s="1" t="s">
        <v>17</v>
      </c>
      <c r="H16638" s="1">
        <v>45.0</v>
      </c>
      <c r="I16638" s="3">
        <v>43794.333333333336</v>
      </c>
      <c r="J16638" s="1">
        <v>16.7079391452692</v>
      </c>
      <c r="K16638" s="1" t="s">
        <v>62</v>
      </c>
      <c r="M16638" s="3">
        <v>43794.40558733796</v>
      </c>
    </row>
    <row r="16639">
      <c r="A16639" s="1">
        <v>16637.0</v>
      </c>
      <c r="B16639" s="1" t="s">
        <v>932</v>
      </c>
      <c r="C16639" s="1" t="s">
        <v>27925</v>
      </c>
      <c r="D16639" s="1" t="s">
        <v>2384</v>
      </c>
      <c r="E16639" s="1" t="s">
        <v>935</v>
      </c>
      <c r="F16639" s="1" t="s">
        <v>936</v>
      </c>
      <c r="G16639" s="1" t="s">
        <v>17</v>
      </c>
      <c r="H16639" s="1">
        <v>45.0</v>
      </c>
      <c r="I16639" s="3">
        <v>43859.25</v>
      </c>
      <c r="J16639" s="1">
        <v>4.43196448004221</v>
      </c>
      <c r="K16639" s="1" t="s">
        <v>159</v>
      </c>
      <c r="M16639" s="3">
        <v>43859.29523875</v>
      </c>
    </row>
    <row r="16640">
      <c r="A16640" s="1">
        <v>16638.0</v>
      </c>
      <c r="B16640" s="1" t="s">
        <v>278</v>
      </c>
      <c r="C16640" s="1" t="s">
        <v>27926</v>
      </c>
      <c r="D16640" s="1" t="s">
        <v>21</v>
      </c>
      <c r="E16640" s="1" t="s">
        <v>27927</v>
      </c>
      <c r="F16640" s="1" t="s">
        <v>281</v>
      </c>
      <c r="G16640" s="1" t="s">
        <v>39</v>
      </c>
      <c r="H16640" s="1">
        <v>45.0</v>
      </c>
      <c r="I16640" s="3">
        <v>44108.3125</v>
      </c>
      <c r="J16640" s="1">
        <v>3.37291924741502</v>
      </c>
      <c r="K16640" s="1" t="s">
        <v>24</v>
      </c>
      <c r="M16640" s="3">
        <v>44108.346603101854</v>
      </c>
    </row>
    <row r="16641">
      <c r="A16641" s="1">
        <v>16639.0</v>
      </c>
      <c r="B16641" s="1" t="s">
        <v>184</v>
      </c>
      <c r="C16641" s="1" t="s">
        <v>27928</v>
      </c>
      <c r="D16641" s="1" t="s">
        <v>1925</v>
      </c>
      <c r="E16641" s="1" t="s">
        <v>27929</v>
      </c>
      <c r="F16641" s="1" t="s">
        <v>187</v>
      </c>
      <c r="G16641" s="1" t="s">
        <v>39</v>
      </c>
      <c r="H16641" s="1">
        <v>45.0</v>
      </c>
      <c r="I16641" s="3">
        <v>44099.666666666664</v>
      </c>
      <c r="J16641" s="1">
        <v>0.294917321095628</v>
      </c>
      <c r="K16641" s="1" t="s">
        <v>24</v>
      </c>
      <c r="M16641" s="3">
        <v>44099.735174733796</v>
      </c>
    </row>
    <row r="16642">
      <c r="A16642" s="1">
        <v>16640.0</v>
      </c>
      <c r="B16642" s="1" t="s">
        <v>1315</v>
      </c>
      <c r="C16642" s="1" t="s">
        <v>27930</v>
      </c>
      <c r="D16642" s="1" t="s">
        <v>411</v>
      </c>
      <c r="E16642" s="1" t="s">
        <v>6505</v>
      </c>
      <c r="F16642" s="1" t="s">
        <v>1319</v>
      </c>
      <c r="G16642" s="1" t="s">
        <v>17</v>
      </c>
      <c r="H16642" s="1">
        <v>45.0</v>
      </c>
      <c r="I16642" s="3">
        <v>44075.520833333336</v>
      </c>
      <c r="J16642" s="1">
        <v>0.0</v>
      </c>
      <c r="K16642" s="1" t="s">
        <v>18</v>
      </c>
      <c r="M16642" s="3">
        <v>44075.53073627315</v>
      </c>
    </row>
    <row r="16643">
      <c r="A16643" s="1">
        <v>16641.0</v>
      </c>
      <c r="B16643" s="1" t="s">
        <v>485</v>
      </c>
      <c r="C16643" s="1" t="s">
        <v>27931</v>
      </c>
      <c r="D16643" s="1" t="s">
        <v>686</v>
      </c>
      <c r="E16643" s="1" t="s">
        <v>12793</v>
      </c>
      <c r="F16643" s="1" t="s">
        <v>489</v>
      </c>
      <c r="G16643" s="1" t="s">
        <v>17</v>
      </c>
      <c r="H16643" s="1">
        <v>45.0</v>
      </c>
      <c r="I16643" s="3">
        <v>44229.666666666664</v>
      </c>
      <c r="J16643" s="1">
        <v>1.09000359090564</v>
      </c>
      <c r="K16643" s="1" t="s">
        <v>689</v>
      </c>
      <c r="L16643" s="1" t="s">
        <v>3436</v>
      </c>
      <c r="M16643" s="3">
        <v>44229.686522916665</v>
      </c>
    </row>
    <row r="16644">
      <c r="A16644" s="1">
        <v>16642.0</v>
      </c>
      <c r="B16644" s="1" t="s">
        <v>901</v>
      </c>
      <c r="C16644" s="1" t="s">
        <v>27932</v>
      </c>
      <c r="D16644" s="1" t="s">
        <v>148</v>
      </c>
      <c r="E16644" s="1" t="s">
        <v>11316</v>
      </c>
      <c r="F16644" s="1" t="s">
        <v>904</v>
      </c>
      <c r="G16644" s="1" t="s">
        <v>35</v>
      </c>
      <c r="H16644" s="1">
        <v>45.0</v>
      </c>
      <c r="I16644" s="3">
        <v>43594.458333333336</v>
      </c>
      <c r="J16644" s="1">
        <v>3.2638459409135</v>
      </c>
      <c r="K16644" s="1" t="s">
        <v>24</v>
      </c>
      <c r="M16644" s="3">
        <v>43594.4560375</v>
      </c>
    </row>
    <row r="16645">
      <c r="A16645" s="1">
        <v>16643.0</v>
      </c>
      <c r="B16645" s="1" t="s">
        <v>2581</v>
      </c>
      <c r="C16645" s="1" t="s">
        <v>27933</v>
      </c>
      <c r="D16645" s="1" t="s">
        <v>2583</v>
      </c>
      <c r="E16645" s="1" t="s">
        <v>2584</v>
      </c>
      <c r="F16645" s="1" t="s">
        <v>2585</v>
      </c>
      <c r="G16645" s="1" t="s">
        <v>17</v>
      </c>
      <c r="H16645" s="1">
        <v>45.0</v>
      </c>
      <c r="I16645" s="3">
        <v>43897.65625</v>
      </c>
      <c r="J16645" s="1">
        <v>2.75554273085171</v>
      </c>
      <c r="K16645" s="1" t="s">
        <v>159</v>
      </c>
      <c r="M16645" s="3">
        <v>43897.698161238426</v>
      </c>
    </row>
    <row r="16646">
      <c r="A16646" s="1">
        <v>16644.0</v>
      </c>
      <c r="B16646" s="1" t="s">
        <v>1311</v>
      </c>
      <c r="C16646" s="1" t="s">
        <v>27934</v>
      </c>
      <c r="D16646" s="1" t="s">
        <v>4486</v>
      </c>
      <c r="E16646" s="1" t="s">
        <v>27935</v>
      </c>
      <c r="F16646" s="1" t="s">
        <v>1314</v>
      </c>
      <c r="G16646" s="1" t="s">
        <v>39</v>
      </c>
      <c r="H16646" s="1">
        <v>45.0</v>
      </c>
      <c r="I16646" s="3">
        <v>44172.541666666664</v>
      </c>
      <c r="J16646" s="1">
        <v>1.97961753330193</v>
      </c>
      <c r="K16646" s="1" t="s">
        <v>24</v>
      </c>
      <c r="L16646" s="1" t="s">
        <v>741</v>
      </c>
      <c r="M16646" s="3">
        <v>44172.58035118056</v>
      </c>
    </row>
    <row r="16647">
      <c r="A16647" s="1">
        <v>16645.0</v>
      </c>
      <c r="B16647" s="1" t="s">
        <v>896</v>
      </c>
      <c r="C16647" s="1" t="s">
        <v>27936</v>
      </c>
      <c r="D16647" s="1" t="s">
        <v>898</v>
      </c>
      <c r="E16647" s="1" t="s">
        <v>14647</v>
      </c>
      <c r="F16647" s="1" t="s">
        <v>900</v>
      </c>
      <c r="G16647" s="1" t="s">
        <v>17</v>
      </c>
      <c r="H16647" s="1">
        <v>45.0</v>
      </c>
      <c r="I16647" s="3">
        <v>44070.333333333336</v>
      </c>
      <c r="J16647" s="1">
        <v>2.17646476586039</v>
      </c>
      <c r="K16647" s="1" t="s">
        <v>24</v>
      </c>
      <c r="L16647" s="1" t="s">
        <v>741</v>
      </c>
      <c r="M16647" s="3">
        <v>44070.36451958333</v>
      </c>
    </row>
    <row r="16648">
      <c r="A16648" s="1">
        <v>16646.0</v>
      </c>
      <c r="B16648" s="1" t="s">
        <v>184</v>
      </c>
      <c r="C16648" s="1" t="s">
        <v>27937</v>
      </c>
      <c r="D16648" s="1" t="s">
        <v>148</v>
      </c>
      <c r="E16648" s="1" t="s">
        <v>4234</v>
      </c>
      <c r="F16648" s="1" t="s">
        <v>187</v>
      </c>
      <c r="G16648" s="1" t="s">
        <v>17</v>
      </c>
      <c r="H16648" s="1">
        <v>45.0</v>
      </c>
      <c r="I16648" s="3">
        <v>43994.697916666664</v>
      </c>
      <c r="J16648" s="1">
        <v>0.539364935715728</v>
      </c>
      <c r="K16648" s="1" t="s">
        <v>24</v>
      </c>
      <c r="L16648" s="1" t="s">
        <v>188</v>
      </c>
      <c r="M16648" s="3">
        <v>43994.62763239583</v>
      </c>
    </row>
    <row r="16649">
      <c r="A16649" s="1">
        <v>16647.0</v>
      </c>
      <c r="B16649" s="1" t="s">
        <v>806</v>
      </c>
      <c r="C16649" s="1" t="s">
        <v>27938</v>
      </c>
      <c r="D16649" s="1" t="s">
        <v>326</v>
      </c>
      <c r="E16649" s="1" t="s">
        <v>3477</v>
      </c>
      <c r="F16649" s="1" t="s">
        <v>810</v>
      </c>
      <c r="G16649" s="1" t="s">
        <v>35</v>
      </c>
      <c r="H16649" s="1">
        <v>45.0</v>
      </c>
      <c r="I16649" s="3">
        <v>43712.708333333336</v>
      </c>
      <c r="J16649" s="1">
        <v>3.52551944058469</v>
      </c>
      <c r="K16649" s="1" t="s">
        <v>24</v>
      </c>
      <c r="M16649" s="3">
        <v>43712.70138960648</v>
      </c>
    </row>
    <row r="16650">
      <c r="A16650" s="1">
        <v>16648.0</v>
      </c>
      <c r="B16650" s="1" t="s">
        <v>4910</v>
      </c>
      <c r="C16650" s="1" t="s">
        <v>27939</v>
      </c>
      <c r="D16650" s="1" t="s">
        <v>4912</v>
      </c>
      <c r="E16650" s="1" t="s">
        <v>27940</v>
      </c>
      <c r="F16650" s="1" t="s">
        <v>4914</v>
      </c>
      <c r="G16650" s="1" t="s">
        <v>89</v>
      </c>
      <c r="H16650" s="1">
        <v>45.0</v>
      </c>
      <c r="I16650" s="3">
        <v>43886.720796678244</v>
      </c>
      <c r="J16650" s="1">
        <v>0.0</v>
      </c>
      <c r="K16650" s="1" t="s">
        <v>218</v>
      </c>
      <c r="M16650" s="3">
        <v>43886.687547650465</v>
      </c>
    </row>
    <row r="16651">
      <c r="A16651" s="1">
        <v>16649.0</v>
      </c>
      <c r="B16651" s="1" t="s">
        <v>858</v>
      </c>
      <c r="C16651" s="1" t="s">
        <v>27941</v>
      </c>
      <c r="D16651" s="1" t="s">
        <v>2816</v>
      </c>
      <c r="E16651" s="1" t="s">
        <v>27942</v>
      </c>
      <c r="F16651" s="1" t="s">
        <v>861</v>
      </c>
      <c r="G16651" s="1" t="s">
        <v>89</v>
      </c>
      <c r="H16651" s="1">
        <v>45.0</v>
      </c>
      <c r="I16651" s="3">
        <v>44083.754444479164</v>
      </c>
      <c r="J16651" s="1">
        <v>1.68537940011098</v>
      </c>
      <c r="K16651" s="1" t="s">
        <v>24</v>
      </c>
      <c r="M16651" s="3">
        <v>44083.77085659722</v>
      </c>
    </row>
    <row r="16652">
      <c r="A16652" s="1">
        <v>16650.0</v>
      </c>
      <c r="B16652" s="1" t="s">
        <v>298</v>
      </c>
      <c r="C16652" s="1" t="s">
        <v>27943</v>
      </c>
      <c r="D16652" s="1" t="s">
        <v>211</v>
      </c>
      <c r="E16652" s="1" t="s">
        <v>3560</v>
      </c>
      <c r="F16652" s="1" t="s">
        <v>302</v>
      </c>
      <c r="G16652" s="1" t="s">
        <v>17</v>
      </c>
      <c r="H16652" s="1">
        <v>45.0</v>
      </c>
      <c r="I16652" s="3">
        <v>44064.395833333336</v>
      </c>
      <c r="J16652" s="1">
        <v>4.88870949789593</v>
      </c>
      <c r="K16652" s="1" t="s">
        <v>218</v>
      </c>
      <c r="M16652" s="3">
        <v>44064.42050295139</v>
      </c>
    </row>
    <row r="16653">
      <c r="A16653" s="1">
        <v>16651.0</v>
      </c>
      <c r="B16653" s="1" t="s">
        <v>2467</v>
      </c>
      <c r="C16653" s="1" t="s">
        <v>27944</v>
      </c>
      <c r="D16653" s="1" t="s">
        <v>1255</v>
      </c>
      <c r="E16653" s="1" t="s">
        <v>3681</v>
      </c>
      <c r="F16653" s="1" t="s">
        <v>2470</v>
      </c>
      <c r="G16653" s="1" t="s">
        <v>17</v>
      </c>
      <c r="H16653" s="1">
        <v>45.0</v>
      </c>
      <c r="I16653" s="3">
        <v>43909.614583333336</v>
      </c>
      <c r="J16653" s="1">
        <v>1.00314173770296</v>
      </c>
      <c r="K16653" s="1" t="s">
        <v>83</v>
      </c>
      <c r="M16653" s="3">
        <v>43909.63791002315</v>
      </c>
    </row>
    <row r="16654">
      <c r="A16654" s="1">
        <v>16652.0</v>
      </c>
      <c r="B16654" s="1" t="s">
        <v>824</v>
      </c>
      <c r="C16654" s="1" t="s">
        <v>27945</v>
      </c>
      <c r="D16654" s="1" t="s">
        <v>2173</v>
      </c>
      <c r="E16654" s="1" t="s">
        <v>27946</v>
      </c>
      <c r="F16654" s="1" t="s">
        <v>827</v>
      </c>
      <c r="G16654" s="1" t="s">
        <v>39</v>
      </c>
      <c r="H16654" s="1">
        <v>45.0</v>
      </c>
      <c r="I16654" s="3">
        <v>43816.25</v>
      </c>
      <c r="J16654" s="1">
        <v>2.39838476371555</v>
      </c>
      <c r="K16654" s="1" t="s">
        <v>18</v>
      </c>
      <c r="M16654" s="3">
        <v>43816.315887557874</v>
      </c>
    </row>
    <row r="16655">
      <c r="A16655" s="1">
        <v>16653.0</v>
      </c>
      <c r="B16655" s="1" t="s">
        <v>582</v>
      </c>
      <c r="C16655" s="1" t="s">
        <v>27947</v>
      </c>
      <c r="D16655" s="1" t="s">
        <v>998</v>
      </c>
      <c r="E16655" s="1" t="s">
        <v>27948</v>
      </c>
      <c r="F16655" s="1" t="s">
        <v>586</v>
      </c>
      <c r="G16655" s="1" t="s">
        <v>89</v>
      </c>
      <c r="H16655" s="1">
        <v>45.0</v>
      </c>
      <c r="I16655" s="3">
        <v>43717.681705902774</v>
      </c>
      <c r="J16655" s="1">
        <v>1.77016012678368</v>
      </c>
      <c r="K16655" s="1" t="s">
        <v>24</v>
      </c>
      <c r="M16655" s="3">
        <v>43717.68043263889</v>
      </c>
    </row>
    <row r="16656">
      <c r="A16656" s="1">
        <v>16654.0</v>
      </c>
      <c r="B16656" s="1" t="s">
        <v>119</v>
      </c>
      <c r="C16656" s="1" t="s">
        <v>27949</v>
      </c>
      <c r="D16656" s="1" t="s">
        <v>37</v>
      </c>
      <c r="E16656" s="1" t="s">
        <v>27950</v>
      </c>
      <c r="F16656" s="1" t="s">
        <v>123</v>
      </c>
      <c r="G16656" s="1" t="s">
        <v>39</v>
      </c>
      <c r="H16656" s="1">
        <v>45.0</v>
      </c>
      <c r="I16656" s="3">
        <v>44163.25</v>
      </c>
      <c r="J16656" s="1">
        <v>1.62986808223495</v>
      </c>
      <c r="K16656" s="1" t="s">
        <v>18</v>
      </c>
      <c r="M16656" s="3">
        <v>44163.28700798611</v>
      </c>
    </row>
    <row r="16657">
      <c r="A16657" s="1">
        <v>16655.0</v>
      </c>
      <c r="B16657" s="1" t="s">
        <v>1289</v>
      </c>
      <c r="C16657" s="1" t="s">
        <v>27951</v>
      </c>
      <c r="D16657" s="1" t="s">
        <v>749</v>
      </c>
      <c r="E16657" s="1" t="s">
        <v>27952</v>
      </c>
      <c r="F16657" s="1" t="s">
        <v>1293</v>
      </c>
      <c r="G16657" s="1" t="s">
        <v>39</v>
      </c>
      <c r="H16657" s="1">
        <v>45.0</v>
      </c>
      <c r="I16657" s="3">
        <v>43773.375</v>
      </c>
      <c r="J16657" s="1">
        <v>3.30602340452006</v>
      </c>
      <c r="K16657" s="1" t="s">
        <v>24</v>
      </c>
      <c r="M16657" s="3">
        <v>43773.43350909722</v>
      </c>
    </row>
    <row r="16658">
      <c r="A16658" s="1">
        <v>16656.0</v>
      </c>
      <c r="B16658" s="1" t="s">
        <v>303</v>
      </c>
      <c r="C16658" s="1" t="s">
        <v>27953</v>
      </c>
      <c r="D16658" s="1" t="s">
        <v>305</v>
      </c>
      <c r="E16658" s="1" t="s">
        <v>3630</v>
      </c>
      <c r="F16658" s="1" t="s">
        <v>307</v>
      </c>
      <c r="G16658" s="1" t="s">
        <v>17</v>
      </c>
      <c r="H16658" s="1">
        <v>45.0</v>
      </c>
      <c r="I16658" s="3">
        <v>43935.416666666664</v>
      </c>
      <c r="J16658" s="1">
        <v>1.28103956731184</v>
      </c>
      <c r="K16658" s="1" t="s">
        <v>24</v>
      </c>
      <c r="M16658" s="3">
        <v>43935.452368101855</v>
      </c>
    </row>
    <row r="16659">
      <c r="A16659" s="1">
        <v>16657.0</v>
      </c>
      <c r="B16659" s="1" t="s">
        <v>141</v>
      </c>
      <c r="C16659" s="1" t="s">
        <v>27954</v>
      </c>
      <c r="D16659" s="1" t="s">
        <v>5112</v>
      </c>
      <c r="E16659" s="1" t="s">
        <v>27955</v>
      </c>
      <c r="F16659" s="1" t="s">
        <v>175</v>
      </c>
      <c r="G16659" s="1" t="s">
        <v>39</v>
      </c>
      <c r="H16659" s="1">
        <v>45.0</v>
      </c>
      <c r="I16659" s="3">
        <v>44139.333333333336</v>
      </c>
      <c r="J16659" s="1">
        <v>4.02662283156181</v>
      </c>
      <c r="K16659" s="1" t="s">
        <v>46</v>
      </c>
      <c r="M16659" s="3">
        <v>44139.36570591435</v>
      </c>
    </row>
    <row r="16660">
      <c r="A16660" s="1">
        <v>16658.0</v>
      </c>
      <c r="B16660" s="1" t="s">
        <v>27956</v>
      </c>
      <c r="C16660" s="1" t="s">
        <v>27957</v>
      </c>
      <c r="D16660" s="1" t="s">
        <v>27958</v>
      </c>
      <c r="E16660" s="1" t="s">
        <v>27959</v>
      </c>
      <c r="F16660" s="1" t="s">
        <v>27960</v>
      </c>
      <c r="G16660" s="1" t="s">
        <v>39</v>
      </c>
      <c r="H16660" s="1">
        <v>45.0</v>
      </c>
      <c r="I16660" s="3">
        <v>43828.541666666664</v>
      </c>
      <c r="J16660" s="1">
        <v>51.2740159575277</v>
      </c>
      <c r="K16660" s="1" t="s">
        <v>166</v>
      </c>
      <c r="M16660" s="3">
        <v>43828.57719040509</v>
      </c>
    </row>
    <row r="16661">
      <c r="A16661" s="1">
        <v>16659.0</v>
      </c>
      <c r="B16661" s="1" t="s">
        <v>119</v>
      </c>
      <c r="C16661" s="1" t="s">
        <v>27961</v>
      </c>
      <c r="D16661" s="1" t="s">
        <v>3848</v>
      </c>
      <c r="E16661" s="1" t="s">
        <v>27962</v>
      </c>
      <c r="F16661" s="1" t="s">
        <v>123</v>
      </c>
      <c r="G16661" s="1" t="s">
        <v>89</v>
      </c>
      <c r="H16661" s="1">
        <v>45.0</v>
      </c>
      <c r="I16661" s="3">
        <v>43746.739679722225</v>
      </c>
      <c r="J16661" s="1">
        <v>2.93925143259259</v>
      </c>
      <c r="K16661" s="1" t="s">
        <v>18</v>
      </c>
      <c r="M16661" s="3">
        <v>43746.77202428241</v>
      </c>
    </row>
    <row r="16662">
      <c r="A16662" s="1">
        <v>16660.0</v>
      </c>
      <c r="B16662" s="1" t="s">
        <v>948</v>
      </c>
      <c r="C16662" s="1" t="s">
        <v>27963</v>
      </c>
      <c r="D16662" s="1" t="s">
        <v>950</v>
      </c>
      <c r="E16662" s="1" t="s">
        <v>951</v>
      </c>
      <c r="F16662" s="1" t="s">
        <v>952</v>
      </c>
      <c r="G16662" s="1" t="s">
        <v>17</v>
      </c>
      <c r="H16662" s="1">
        <v>45.0</v>
      </c>
      <c r="I16662" s="3">
        <v>43886.625</v>
      </c>
      <c r="J16662" s="1">
        <v>1.39063929673158</v>
      </c>
      <c r="K16662" s="1" t="s">
        <v>56</v>
      </c>
      <c r="M16662" s="3">
        <v>43886.64796753472</v>
      </c>
    </row>
    <row r="16663">
      <c r="A16663" s="1">
        <v>16661.0</v>
      </c>
      <c r="B16663" s="1" t="s">
        <v>282</v>
      </c>
      <c r="C16663" s="1" t="s">
        <v>27964</v>
      </c>
      <c r="D16663" s="1" t="s">
        <v>284</v>
      </c>
      <c r="E16663" s="1" t="s">
        <v>3914</v>
      </c>
      <c r="F16663" s="1" t="s">
        <v>286</v>
      </c>
      <c r="G16663" s="1" t="s">
        <v>35</v>
      </c>
      <c r="H16663" s="1">
        <v>45.0</v>
      </c>
      <c r="I16663" s="3">
        <v>44218.25</v>
      </c>
      <c r="J16663" s="1">
        <v>1.66600760045836</v>
      </c>
      <c r="K16663" s="1" t="s">
        <v>218</v>
      </c>
      <c r="L16663" s="1" t="s">
        <v>287</v>
      </c>
      <c r="M16663" s="3">
        <v>44218.264515358795</v>
      </c>
    </row>
    <row r="16664">
      <c r="A16664" s="1">
        <v>16662.0</v>
      </c>
      <c r="B16664" s="1" t="s">
        <v>8137</v>
      </c>
      <c r="C16664" s="1" t="s">
        <v>27965</v>
      </c>
      <c r="D16664" s="1" t="s">
        <v>2920</v>
      </c>
      <c r="E16664" s="1" t="s">
        <v>27966</v>
      </c>
      <c r="F16664" s="1" t="s">
        <v>8140</v>
      </c>
      <c r="G16664" s="1" t="s">
        <v>39</v>
      </c>
      <c r="H16664" s="1">
        <v>45.0</v>
      </c>
      <c r="I16664" s="3">
        <v>44136.458333333336</v>
      </c>
      <c r="J16664" s="1">
        <v>2.67513238371048</v>
      </c>
      <c r="K16664" s="1" t="s">
        <v>24</v>
      </c>
      <c r="M16664" s="3">
        <v>44136.493524930556</v>
      </c>
    </row>
    <row r="16665">
      <c r="A16665" s="1">
        <v>16663.0</v>
      </c>
      <c r="B16665" s="1" t="s">
        <v>824</v>
      </c>
      <c r="C16665" s="1" t="s">
        <v>27967</v>
      </c>
      <c r="D16665" s="1" t="s">
        <v>121</v>
      </c>
      <c r="E16665" s="1" t="s">
        <v>27968</v>
      </c>
      <c r="F16665" s="1" t="s">
        <v>827</v>
      </c>
      <c r="G16665" s="1" t="s">
        <v>89</v>
      </c>
      <c r="H16665" s="1">
        <v>45.0</v>
      </c>
      <c r="I16665" s="3">
        <v>43893.78381008102</v>
      </c>
      <c r="J16665" s="1">
        <v>3.857275607134</v>
      </c>
      <c r="K16665" s="1" t="s">
        <v>18</v>
      </c>
      <c r="M16665" s="3">
        <v>43893.81480366898</v>
      </c>
    </row>
    <row r="16666">
      <c r="A16666" s="1">
        <v>16664.0</v>
      </c>
      <c r="B16666" s="1" t="s">
        <v>1583</v>
      </c>
      <c r="C16666" s="1" t="s">
        <v>27969</v>
      </c>
      <c r="D16666" s="1" t="s">
        <v>1071</v>
      </c>
      <c r="E16666" s="1" t="s">
        <v>27970</v>
      </c>
      <c r="F16666" s="1" t="s">
        <v>1586</v>
      </c>
      <c r="G16666" s="1" t="s">
        <v>39</v>
      </c>
      <c r="H16666" s="1">
        <v>45.0</v>
      </c>
      <c r="I16666" s="3">
        <v>43997.75</v>
      </c>
      <c r="J16666" s="1">
        <v>3.59922846187944</v>
      </c>
      <c r="K16666" s="1" t="s">
        <v>24</v>
      </c>
      <c r="M16666" s="3">
        <v>43997.77953432871</v>
      </c>
    </row>
    <row r="16667">
      <c r="A16667" s="1">
        <v>16665.0</v>
      </c>
      <c r="B16667" s="1" t="s">
        <v>853</v>
      </c>
      <c r="C16667" s="1" t="s">
        <v>27971</v>
      </c>
      <c r="D16667" s="1" t="s">
        <v>2013</v>
      </c>
      <c r="E16667" s="1" t="s">
        <v>3937</v>
      </c>
      <c r="F16667" s="1" t="s">
        <v>856</v>
      </c>
      <c r="G16667" s="1" t="s">
        <v>17</v>
      </c>
      <c r="H16667" s="1">
        <v>45.0</v>
      </c>
      <c r="I16667" s="3">
        <v>44033.541666666664</v>
      </c>
      <c r="J16667" s="1">
        <v>1.9336825358297</v>
      </c>
      <c r="K16667" s="1" t="s">
        <v>18</v>
      </c>
      <c r="M16667" s="3">
        <v>44033.58047597222</v>
      </c>
    </row>
    <row r="16668">
      <c r="A16668" s="1">
        <v>16666.0</v>
      </c>
      <c r="B16668" s="1" t="s">
        <v>932</v>
      </c>
      <c r="C16668" s="1" t="s">
        <v>27972</v>
      </c>
      <c r="D16668" s="1" t="s">
        <v>934</v>
      </c>
      <c r="E16668" s="1" t="s">
        <v>22011</v>
      </c>
      <c r="F16668" s="1" t="s">
        <v>936</v>
      </c>
      <c r="G16668" s="1" t="s">
        <v>17</v>
      </c>
      <c r="H16668" s="1">
        <v>45.0</v>
      </c>
      <c r="I16668" s="3">
        <v>43869.666666666664</v>
      </c>
      <c r="J16668" s="1">
        <v>0.759865744883179</v>
      </c>
      <c r="K16668" s="1" t="s">
        <v>159</v>
      </c>
      <c r="M16668" s="3">
        <v>43870.63369891204</v>
      </c>
    </row>
    <row r="16669">
      <c r="A16669" s="1">
        <v>16667.0</v>
      </c>
      <c r="B16669" s="1" t="s">
        <v>727</v>
      </c>
      <c r="C16669" s="1" t="s">
        <v>27973</v>
      </c>
      <c r="D16669" s="1" t="s">
        <v>701</v>
      </c>
      <c r="E16669" s="1" t="s">
        <v>9543</v>
      </c>
      <c r="F16669" s="1" t="s">
        <v>731</v>
      </c>
      <c r="G16669" s="1" t="s">
        <v>35</v>
      </c>
      <c r="H16669" s="1">
        <v>45.0</v>
      </c>
      <c r="I16669" s="3">
        <v>44169.21875</v>
      </c>
      <c r="J16669" s="1">
        <v>1.58703495533051</v>
      </c>
      <c r="K16669" s="1" t="s">
        <v>24</v>
      </c>
      <c r="L16669" s="1" t="s">
        <v>741</v>
      </c>
      <c r="M16669" s="3">
        <v>44169.284731875</v>
      </c>
    </row>
    <row r="16670">
      <c r="A16670" s="1">
        <v>16668.0</v>
      </c>
      <c r="B16670" s="1" t="s">
        <v>2088</v>
      </c>
      <c r="C16670" s="1" t="s">
        <v>27974</v>
      </c>
      <c r="D16670" s="1" t="s">
        <v>13031</v>
      </c>
      <c r="E16670" s="1" t="s">
        <v>27975</v>
      </c>
      <c r="F16670" s="1" t="s">
        <v>2091</v>
      </c>
      <c r="G16670" s="1" t="s">
        <v>89</v>
      </c>
      <c r="H16670" s="1">
        <v>45.0</v>
      </c>
      <c r="I16670" s="3">
        <v>43871.41246385417</v>
      </c>
      <c r="J16670" s="1">
        <v>0.0</v>
      </c>
      <c r="K16670" s="1" t="s">
        <v>62</v>
      </c>
      <c r="M16670" s="3">
        <v>43871.46790578704</v>
      </c>
    </row>
    <row r="16671">
      <c r="A16671" s="1">
        <v>16669.0</v>
      </c>
      <c r="B16671" s="1" t="s">
        <v>806</v>
      </c>
      <c r="C16671" s="1" t="s">
        <v>27976</v>
      </c>
      <c r="D16671" s="1" t="s">
        <v>2820</v>
      </c>
      <c r="E16671" s="1" t="s">
        <v>2821</v>
      </c>
      <c r="F16671" s="1" t="s">
        <v>810</v>
      </c>
      <c r="G16671" s="1" t="s">
        <v>35</v>
      </c>
      <c r="H16671" s="1">
        <v>45.0</v>
      </c>
      <c r="I16671" s="3">
        <v>43761.708333333336</v>
      </c>
      <c r="J16671" s="1">
        <v>1.84355828883924</v>
      </c>
      <c r="K16671" s="1" t="s">
        <v>24</v>
      </c>
      <c r="M16671" s="3">
        <v>43761.71713975695</v>
      </c>
    </row>
    <row r="16672">
      <c r="A16672" s="1">
        <v>16670.0</v>
      </c>
      <c r="B16672" s="1" t="s">
        <v>168</v>
      </c>
      <c r="C16672" s="1" t="s">
        <v>27977</v>
      </c>
      <c r="D16672" s="1" t="s">
        <v>163</v>
      </c>
      <c r="E16672" s="1" t="s">
        <v>1582</v>
      </c>
      <c r="F16672" s="1" t="s">
        <v>171</v>
      </c>
      <c r="G16672" s="1" t="s">
        <v>17</v>
      </c>
      <c r="H16672" s="1">
        <v>45.0</v>
      </c>
      <c r="I16672" s="3">
        <v>43800.583333333336</v>
      </c>
      <c r="J16672" s="1">
        <v>2.32133887919729</v>
      </c>
      <c r="K16672" s="1" t="s">
        <v>166</v>
      </c>
      <c r="M16672" s="3">
        <v>43800.621269027775</v>
      </c>
    </row>
    <row r="16673">
      <c r="A16673" s="1">
        <v>16671.0</v>
      </c>
      <c r="B16673" s="1" t="s">
        <v>520</v>
      </c>
      <c r="C16673" s="1" t="s">
        <v>27978</v>
      </c>
      <c r="D16673" s="1" t="s">
        <v>86</v>
      </c>
      <c r="E16673" s="1" t="s">
        <v>4075</v>
      </c>
      <c r="F16673" s="1" t="s">
        <v>524</v>
      </c>
      <c r="G16673" s="1" t="s">
        <v>35</v>
      </c>
      <c r="H16673" s="1">
        <v>45.0</v>
      </c>
      <c r="I16673" s="3">
        <v>43691.25</v>
      </c>
      <c r="J16673" s="1">
        <v>1.6253401954255</v>
      </c>
      <c r="K16673" s="1" t="s">
        <v>46</v>
      </c>
      <c r="M16673" s="3">
        <v>43691.395808194444</v>
      </c>
    </row>
    <row r="16674">
      <c r="A16674" s="1">
        <v>16672.0</v>
      </c>
      <c r="B16674" s="1" t="s">
        <v>8798</v>
      </c>
      <c r="C16674" s="1" t="s">
        <v>27979</v>
      </c>
      <c r="D16674" s="1" t="s">
        <v>4912</v>
      </c>
      <c r="E16674" s="1" t="s">
        <v>27980</v>
      </c>
      <c r="F16674" s="1" t="s">
        <v>8801</v>
      </c>
      <c r="G16674" s="1" t="s">
        <v>39</v>
      </c>
      <c r="H16674" s="1">
        <v>45.0</v>
      </c>
      <c r="I16674" s="3">
        <v>43905.583333333336</v>
      </c>
      <c r="J16674" s="1">
        <v>2.16025336808022</v>
      </c>
      <c r="K16674" s="1" t="s">
        <v>601</v>
      </c>
      <c r="L16674" s="1" t="s">
        <v>10796</v>
      </c>
      <c r="M16674" s="3">
        <v>43905.58997662037</v>
      </c>
    </row>
    <row r="16675">
      <c r="A16675" s="1">
        <v>16673.0</v>
      </c>
      <c r="B16675" s="1" t="s">
        <v>229</v>
      </c>
      <c r="C16675" s="1" t="s">
        <v>27981</v>
      </c>
      <c r="D16675" s="1" t="s">
        <v>1653</v>
      </c>
      <c r="E16675" s="1" t="s">
        <v>1072</v>
      </c>
      <c r="F16675" s="1" t="s">
        <v>232</v>
      </c>
      <c r="G16675" s="1" t="s">
        <v>35</v>
      </c>
      <c r="H16675" s="1">
        <v>45.0</v>
      </c>
      <c r="I16675" s="3">
        <v>44013.177083333336</v>
      </c>
      <c r="J16675" s="1">
        <v>0.0</v>
      </c>
      <c r="K16675" s="1" t="s">
        <v>24</v>
      </c>
      <c r="M16675" s="3">
        <v>44013.41278896991</v>
      </c>
    </row>
    <row r="16676">
      <c r="A16676" s="1">
        <v>16674.0</v>
      </c>
      <c r="B16676" s="1" t="s">
        <v>141</v>
      </c>
      <c r="C16676" s="1" t="s">
        <v>27982</v>
      </c>
      <c r="D16676" s="1" t="s">
        <v>14</v>
      </c>
      <c r="E16676" s="1" t="s">
        <v>27983</v>
      </c>
      <c r="F16676" s="1" t="s">
        <v>175</v>
      </c>
      <c r="G16676" s="1" t="s">
        <v>39</v>
      </c>
      <c r="H16676" s="1">
        <v>45.0</v>
      </c>
      <c r="I16676" s="3">
        <v>44080.416666666664</v>
      </c>
      <c r="J16676" s="1">
        <v>1.21025811486747</v>
      </c>
      <c r="K16676" s="1" t="s">
        <v>46</v>
      </c>
      <c r="M16676" s="3">
        <v>44080.44993002315</v>
      </c>
    </row>
    <row r="16677">
      <c r="A16677" s="1">
        <v>16675.0</v>
      </c>
      <c r="B16677" s="1" t="s">
        <v>2973</v>
      </c>
      <c r="C16677" s="1" t="s">
        <v>27984</v>
      </c>
      <c r="D16677" s="1" t="s">
        <v>560</v>
      </c>
      <c r="E16677" s="1" t="s">
        <v>15013</v>
      </c>
      <c r="F16677" s="1" t="s">
        <v>2976</v>
      </c>
      <c r="G16677" s="1" t="s">
        <v>17</v>
      </c>
      <c r="H16677" s="1">
        <v>45.0</v>
      </c>
      <c r="I16677" s="3">
        <v>43806.416666666664</v>
      </c>
      <c r="J16677" s="1">
        <v>0.658850119973457</v>
      </c>
      <c r="K16677" s="1" t="s">
        <v>166</v>
      </c>
      <c r="M16677" s="3">
        <v>43806.50299457176</v>
      </c>
    </row>
    <row r="16678">
      <c r="A16678" s="1">
        <v>16676.0</v>
      </c>
      <c r="B16678" s="1" t="s">
        <v>582</v>
      </c>
      <c r="C16678" s="1" t="s">
        <v>27985</v>
      </c>
      <c r="D16678" s="1" t="s">
        <v>15654</v>
      </c>
      <c r="E16678" s="1" t="s">
        <v>27986</v>
      </c>
      <c r="F16678" s="1" t="s">
        <v>586</v>
      </c>
      <c r="G16678" s="1" t="s">
        <v>89</v>
      </c>
      <c r="H16678" s="1">
        <v>45.0</v>
      </c>
      <c r="I16678" s="3">
        <v>43892.49126369213</v>
      </c>
      <c r="J16678" s="1">
        <v>1.59048744496755</v>
      </c>
      <c r="K16678" s="1" t="s">
        <v>24</v>
      </c>
      <c r="M16678" s="3">
        <v>43892.53335680556</v>
      </c>
    </row>
    <row r="16679">
      <c r="A16679" s="1">
        <v>16677.0</v>
      </c>
      <c r="B16679" s="1" t="s">
        <v>184</v>
      </c>
      <c r="C16679" s="1" t="s">
        <v>27987</v>
      </c>
      <c r="D16679" s="1" t="s">
        <v>148</v>
      </c>
      <c r="E16679" s="1" t="s">
        <v>2344</v>
      </c>
      <c r="F16679" s="1" t="s">
        <v>187</v>
      </c>
      <c r="G16679" s="1" t="s">
        <v>17</v>
      </c>
      <c r="H16679" s="1">
        <v>45.0</v>
      </c>
      <c r="I16679" s="3">
        <v>44179.666666666664</v>
      </c>
      <c r="J16679" s="1">
        <v>2.26183405322552</v>
      </c>
      <c r="K16679" s="1" t="s">
        <v>24</v>
      </c>
      <c r="L16679" s="1" t="s">
        <v>188</v>
      </c>
      <c r="M16679" s="3">
        <v>44179.66290831019</v>
      </c>
    </row>
    <row r="16680">
      <c r="A16680" s="1">
        <v>16678.0</v>
      </c>
      <c r="B16680" s="1" t="s">
        <v>63</v>
      </c>
      <c r="C16680" s="1" t="s">
        <v>27988</v>
      </c>
      <c r="D16680" s="1" t="s">
        <v>321</v>
      </c>
      <c r="E16680" s="1" t="s">
        <v>2215</v>
      </c>
      <c r="F16680" s="1" t="s">
        <v>67</v>
      </c>
      <c r="G16680" s="1" t="s">
        <v>17</v>
      </c>
      <c r="H16680" s="1">
        <v>45.0</v>
      </c>
      <c r="I16680" s="3">
        <v>43949.458333333336</v>
      </c>
      <c r="J16680" s="1">
        <v>3.37334144842225</v>
      </c>
      <c r="K16680" s="1" t="s">
        <v>24</v>
      </c>
      <c r="M16680" s="3">
        <v>43949.49251943287</v>
      </c>
    </row>
    <row r="16681">
      <c r="A16681" s="1">
        <v>16679.0</v>
      </c>
      <c r="B16681" s="1" t="s">
        <v>340</v>
      </c>
      <c r="C16681" s="1" t="s">
        <v>27989</v>
      </c>
      <c r="D16681" s="1" t="s">
        <v>1255</v>
      </c>
      <c r="E16681" s="1" t="s">
        <v>27990</v>
      </c>
      <c r="F16681" s="1" t="s">
        <v>344</v>
      </c>
      <c r="G16681" s="1" t="s">
        <v>39</v>
      </c>
      <c r="H16681" s="1">
        <v>45.0</v>
      </c>
      <c r="I16681" s="3">
        <v>43876.24930555555</v>
      </c>
      <c r="J16681" s="1">
        <v>2.22593185851223</v>
      </c>
      <c r="K16681" s="1" t="s">
        <v>83</v>
      </c>
      <c r="M16681" s="3">
        <v>43876.28221445602</v>
      </c>
    </row>
    <row r="16682">
      <c r="A16682" s="1">
        <v>16680.0</v>
      </c>
      <c r="B16682" s="1" t="s">
        <v>12154</v>
      </c>
      <c r="C16682" s="1" t="s">
        <v>27991</v>
      </c>
      <c r="D16682" s="1" t="s">
        <v>968</v>
      </c>
      <c r="E16682" s="1" t="s">
        <v>27992</v>
      </c>
      <c r="F16682" s="1" t="s">
        <v>12157</v>
      </c>
      <c r="G16682" s="1" t="s">
        <v>39</v>
      </c>
      <c r="H16682" s="1">
        <v>45.0</v>
      </c>
      <c r="I16682" s="3">
        <v>43817.708333333336</v>
      </c>
      <c r="J16682" s="1">
        <v>4.10822352193663</v>
      </c>
      <c r="K16682" s="1" t="s">
        <v>24</v>
      </c>
      <c r="M16682" s="3">
        <v>43817.73876371528</v>
      </c>
    </row>
    <row r="16683">
      <c r="A16683" s="1">
        <v>16681.0</v>
      </c>
      <c r="B16683" s="1" t="s">
        <v>136</v>
      </c>
      <c r="C16683" s="1" t="s">
        <v>27993</v>
      </c>
      <c r="D16683" s="1" t="s">
        <v>138</v>
      </c>
      <c r="E16683" s="1" t="s">
        <v>139</v>
      </c>
      <c r="F16683" s="1" t="s">
        <v>140</v>
      </c>
      <c r="G16683" s="1" t="s">
        <v>17</v>
      </c>
      <c r="H16683" s="1">
        <v>45.0</v>
      </c>
      <c r="I16683" s="3">
        <v>43936.333333333336</v>
      </c>
      <c r="J16683" s="1">
        <v>1.75708203866273</v>
      </c>
      <c r="K16683" s="1" t="s">
        <v>18</v>
      </c>
      <c r="M16683" s="3">
        <v>43936.36777048611</v>
      </c>
    </row>
    <row r="16684">
      <c r="A16684" s="1">
        <v>16682.0</v>
      </c>
      <c r="B16684" s="1" t="s">
        <v>119</v>
      </c>
      <c r="C16684" s="1" t="s">
        <v>27994</v>
      </c>
      <c r="D16684" s="1" t="s">
        <v>4470</v>
      </c>
      <c r="E16684" s="1" t="s">
        <v>27995</v>
      </c>
      <c r="F16684" s="1" t="s">
        <v>123</v>
      </c>
      <c r="G16684" s="1" t="s">
        <v>39</v>
      </c>
      <c r="H16684" s="1">
        <v>45.0</v>
      </c>
      <c r="I16684" s="3">
        <v>44133.583333333336</v>
      </c>
      <c r="J16684" s="1">
        <v>1.70395037149651</v>
      </c>
      <c r="K16684" s="1" t="s">
        <v>18</v>
      </c>
      <c r="M16684" s="3">
        <v>44133.61444991898</v>
      </c>
    </row>
    <row r="16685">
      <c r="A16685" s="1">
        <v>16683.0</v>
      </c>
      <c r="B16685" s="1" t="s">
        <v>303</v>
      </c>
      <c r="C16685" s="1" t="s">
        <v>27996</v>
      </c>
      <c r="D16685" s="1" t="s">
        <v>305</v>
      </c>
      <c r="E16685" s="1" t="s">
        <v>4057</v>
      </c>
      <c r="F16685" s="1" t="s">
        <v>307</v>
      </c>
      <c r="G16685" s="1" t="s">
        <v>17</v>
      </c>
      <c r="H16685" s="1">
        <v>45.0</v>
      </c>
      <c r="I16685" s="3">
        <v>44101.791666666664</v>
      </c>
      <c r="J16685" s="1">
        <v>2.07669500496044</v>
      </c>
      <c r="K16685" s="1" t="s">
        <v>24</v>
      </c>
      <c r="M16685" s="3">
        <v>44101.819513194445</v>
      </c>
    </row>
    <row r="16686">
      <c r="A16686" s="1">
        <v>16684.0</v>
      </c>
      <c r="B16686" s="1" t="s">
        <v>6345</v>
      </c>
      <c r="C16686" s="1" t="s">
        <v>27997</v>
      </c>
      <c r="D16686" s="1" t="s">
        <v>2913</v>
      </c>
      <c r="E16686" s="1" t="s">
        <v>22150</v>
      </c>
      <c r="F16686" s="1" t="s">
        <v>6348</v>
      </c>
      <c r="G16686" s="1" t="s">
        <v>17</v>
      </c>
      <c r="H16686" s="1">
        <v>45.0</v>
      </c>
      <c r="I16686" s="3">
        <v>44072.3125</v>
      </c>
      <c r="J16686" s="1">
        <v>1.51687224528822</v>
      </c>
      <c r="K16686" s="1" t="s">
        <v>1194</v>
      </c>
      <c r="L16686" s="1" t="s">
        <v>16803</v>
      </c>
      <c r="M16686" s="3">
        <v>44072.35693295139</v>
      </c>
    </row>
    <row r="16687">
      <c r="A16687" s="1">
        <v>16685.0</v>
      </c>
      <c r="B16687" s="1" t="s">
        <v>1126</v>
      </c>
      <c r="C16687" s="1" t="s">
        <v>27998</v>
      </c>
      <c r="D16687" s="1" t="s">
        <v>21</v>
      </c>
      <c r="E16687" s="1" t="s">
        <v>9728</v>
      </c>
      <c r="F16687" s="1" t="s">
        <v>1130</v>
      </c>
      <c r="G16687" s="1" t="s">
        <v>17</v>
      </c>
      <c r="H16687" s="1">
        <v>45.0</v>
      </c>
      <c r="I16687" s="3">
        <v>44189.229166666664</v>
      </c>
      <c r="J16687" s="1">
        <v>1.1663730430781</v>
      </c>
      <c r="K16687" s="1" t="s">
        <v>24</v>
      </c>
      <c r="M16687" s="3">
        <v>44189.24800982639</v>
      </c>
    </row>
    <row r="16688">
      <c r="A16688" s="1">
        <v>16686.0</v>
      </c>
      <c r="B16688" s="1" t="s">
        <v>345</v>
      </c>
      <c r="C16688" s="1" t="s">
        <v>27999</v>
      </c>
      <c r="D16688" s="1" t="s">
        <v>347</v>
      </c>
      <c r="E16688" s="1" t="s">
        <v>348</v>
      </c>
      <c r="F16688" s="1" t="s">
        <v>349</v>
      </c>
      <c r="G16688" s="1" t="s">
        <v>17</v>
      </c>
      <c r="H16688" s="1">
        <v>45.0</v>
      </c>
      <c r="I16688" s="3">
        <v>43765.166666666664</v>
      </c>
      <c r="J16688" s="1">
        <v>0.637191082311802</v>
      </c>
      <c r="K16688" s="1" t="s">
        <v>24</v>
      </c>
      <c r="M16688" s="3">
        <v>43765.21756914352</v>
      </c>
    </row>
    <row r="16689">
      <c r="A16689" s="1">
        <v>16687.0</v>
      </c>
      <c r="B16689" s="1" t="s">
        <v>4886</v>
      </c>
      <c r="C16689" s="1" t="s">
        <v>28000</v>
      </c>
      <c r="D16689" s="1" t="s">
        <v>49</v>
      </c>
      <c r="E16689" s="1" t="s">
        <v>28001</v>
      </c>
      <c r="F16689" s="1" t="s">
        <v>4889</v>
      </c>
      <c r="G16689" s="1" t="s">
        <v>39</v>
      </c>
      <c r="H16689" s="1">
        <v>45.0</v>
      </c>
      <c r="I16689" s="3">
        <v>43881.708333333336</v>
      </c>
      <c r="J16689" s="1">
        <v>2.63566436262851</v>
      </c>
      <c r="K16689" s="1" t="s">
        <v>62</v>
      </c>
      <c r="M16689" s="3">
        <v>43881.73670674769</v>
      </c>
    </row>
    <row r="16690">
      <c r="A16690" s="1">
        <v>16688.0</v>
      </c>
      <c r="B16690" s="1" t="s">
        <v>768</v>
      </c>
      <c r="C16690" s="1" t="s">
        <v>28002</v>
      </c>
      <c r="D16690" s="1" t="s">
        <v>7059</v>
      </c>
      <c r="E16690" s="1" t="s">
        <v>7060</v>
      </c>
      <c r="F16690" s="1" t="s">
        <v>772</v>
      </c>
      <c r="G16690" s="1" t="s">
        <v>35</v>
      </c>
      <c r="H16690" s="1">
        <v>45.0</v>
      </c>
      <c r="I16690" s="3">
        <v>44208.635416666664</v>
      </c>
      <c r="J16690" s="1">
        <v>0.0969906685958623</v>
      </c>
      <c r="K16690" s="1" t="s">
        <v>166</v>
      </c>
      <c r="L16690" s="1" t="s">
        <v>318</v>
      </c>
      <c r="M16690" s="3">
        <v>44208.670469351855</v>
      </c>
    </row>
    <row r="16691">
      <c r="A16691" s="1">
        <v>16689.0</v>
      </c>
      <c r="B16691" s="1" t="s">
        <v>1101</v>
      </c>
      <c r="C16691" s="1" t="s">
        <v>28003</v>
      </c>
      <c r="D16691" s="1" t="s">
        <v>630</v>
      </c>
      <c r="E16691" s="1" t="s">
        <v>28004</v>
      </c>
      <c r="F16691" s="1" t="s">
        <v>1105</v>
      </c>
      <c r="G16691" s="1" t="s">
        <v>39</v>
      </c>
      <c r="H16691" s="1">
        <v>45.0</v>
      </c>
      <c r="I16691" s="3">
        <v>44193.520833333336</v>
      </c>
      <c r="J16691" s="1">
        <v>0.0</v>
      </c>
      <c r="K16691" s="1" t="s">
        <v>83</v>
      </c>
      <c r="M16691" s="3">
        <v>44193.55148469908</v>
      </c>
    </row>
    <row r="16692">
      <c r="A16692" s="1">
        <v>16690.0</v>
      </c>
      <c r="B16692" s="1" t="s">
        <v>401</v>
      </c>
      <c r="C16692" s="1" t="s">
        <v>28005</v>
      </c>
      <c r="D16692" s="1" t="s">
        <v>321</v>
      </c>
      <c r="E16692" s="1" t="s">
        <v>28006</v>
      </c>
      <c r="F16692" s="1" t="s">
        <v>405</v>
      </c>
      <c r="G16692" s="1" t="s">
        <v>89</v>
      </c>
      <c r="H16692" s="1">
        <v>45.0</v>
      </c>
      <c r="I16692" s="3">
        <v>43915.53106094908</v>
      </c>
      <c r="J16692" s="1">
        <v>0.0</v>
      </c>
      <c r="K16692" s="1" t="s">
        <v>24</v>
      </c>
      <c r="M16692" s="3">
        <v>43919.49391498842</v>
      </c>
    </row>
    <row r="16693">
      <c r="A16693" s="1">
        <v>16691.0</v>
      </c>
      <c r="B16693" s="1" t="s">
        <v>2181</v>
      </c>
      <c r="C16693" s="1" t="s">
        <v>28007</v>
      </c>
      <c r="D16693" s="1" t="s">
        <v>584</v>
      </c>
      <c r="E16693" s="1" t="s">
        <v>28008</v>
      </c>
      <c r="F16693" s="1" t="s">
        <v>2185</v>
      </c>
      <c r="G16693" s="1" t="s">
        <v>39</v>
      </c>
      <c r="H16693" s="1">
        <v>45.0</v>
      </c>
      <c r="I16693" s="3">
        <v>43758.291666666664</v>
      </c>
      <c r="J16693" s="1">
        <v>0.0298564316337207</v>
      </c>
      <c r="K16693" s="1" t="s">
        <v>218</v>
      </c>
      <c r="M16693" s="3">
        <v>43758.26588274306</v>
      </c>
    </row>
    <row r="16694">
      <c r="A16694" s="1">
        <v>16692.0</v>
      </c>
      <c r="B16694" s="1" t="s">
        <v>267</v>
      </c>
      <c r="C16694" s="1" t="s">
        <v>28009</v>
      </c>
      <c r="D16694" s="1" t="s">
        <v>1103</v>
      </c>
      <c r="E16694" s="1" t="s">
        <v>9361</v>
      </c>
      <c r="F16694" s="1" t="s">
        <v>271</v>
      </c>
      <c r="G16694" s="1" t="s">
        <v>35</v>
      </c>
      <c r="H16694" s="1">
        <v>45.0</v>
      </c>
      <c r="I16694" s="3">
        <v>44236.625</v>
      </c>
      <c r="J16694" s="1">
        <v>2.80861444843519</v>
      </c>
      <c r="K16694" s="1" t="s">
        <v>56</v>
      </c>
      <c r="L16694" s="1" t="s">
        <v>272</v>
      </c>
      <c r="M16694" s="3">
        <v>44236.6697078588</v>
      </c>
    </row>
    <row r="16695">
      <c r="A16695" s="1">
        <v>16693.0</v>
      </c>
      <c r="B16695" s="1" t="s">
        <v>3724</v>
      </c>
      <c r="C16695" s="1" t="s">
        <v>28010</v>
      </c>
      <c r="D16695" s="1" t="s">
        <v>356</v>
      </c>
      <c r="E16695" s="1" t="s">
        <v>28011</v>
      </c>
      <c r="F16695" s="1" t="s">
        <v>3727</v>
      </c>
      <c r="G16695" s="1" t="s">
        <v>89</v>
      </c>
      <c r="H16695" s="1">
        <v>45.0</v>
      </c>
      <c r="I16695" s="3">
        <v>44084.4611831713</v>
      </c>
      <c r="J16695" s="1">
        <v>0.386322660280443</v>
      </c>
      <c r="K16695" s="1" t="s">
        <v>218</v>
      </c>
      <c r="M16695" s="3">
        <v>44084.50114728009</v>
      </c>
    </row>
    <row r="16696">
      <c r="A16696" s="1">
        <v>16694.0</v>
      </c>
      <c r="B16696" s="1" t="s">
        <v>1705</v>
      </c>
      <c r="C16696" s="1" t="s">
        <v>28012</v>
      </c>
      <c r="D16696" s="1" t="s">
        <v>1494</v>
      </c>
      <c r="E16696" s="1" t="s">
        <v>28013</v>
      </c>
      <c r="F16696" s="1" t="s">
        <v>1708</v>
      </c>
      <c r="G16696" s="1" t="s">
        <v>39</v>
      </c>
      <c r="H16696" s="1">
        <v>45.0</v>
      </c>
      <c r="I16696" s="3">
        <v>44103.65625</v>
      </c>
      <c r="J16696" s="1">
        <v>0.842400002555675</v>
      </c>
      <c r="K16696" s="1" t="s">
        <v>1376</v>
      </c>
      <c r="L16696" s="1" t="s">
        <v>1709</v>
      </c>
      <c r="M16696" s="3">
        <v>44103.687317592594</v>
      </c>
    </row>
    <row r="16697">
      <c r="A16697" s="1">
        <v>16695.0</v>
      </c>
      <c r="B16697" s="1" t="s">
        <v>7729</v>
      </c>
      <c r="C16697" s="1" t="s">
        <v>28014</v>
      </c>
      <c r="D16697" s="1" t="s">
        <v>5861</v>
      </c>
      <c r="E16697" s="1" t="s">
        <v>28015</v>
      </c>
      <c r="F16697" s="1" t="s">
        <v>7732</v>
      </c>
      <c r="G16697" s="1" t="s">
        <v>39</v>
      </c>
      <c r="H16697" s="1">
        <v>45.0</v>
      </c>
      <c r="I16697" s="3">
        <v>43536.75</v>
      </c>
      <c r="J16697" s="1">
        <v>1.46214077671635</v>
      </c>
      <c r="K16697" s="1" t="s">
        <v>24</v>
      </c>
      <c r="M16697" s="3">
        <v>43536.76677773148</v>
      </c>
    </row>
    <row r="16698">
      <c r="A16698" s="1">
        <v>16696.0</v>
      </c>
      <c r="B16698" s="1" t="s">
        <v>2662</v>
      </c>
      <c r="C16698" s="1" t="s">
        <v>28016</v>
      </c>
      <c r="D16698" s="1" t="s">
        <v>28017</v>
      </c>
      <c r="E16698" s="1" t="s">
        <v>28018</v>
      </c>
      <c r="F16698" s="1" t="s">
        <v>2666</v>
      </c>
      <c r="G16698" s="1" t="s">
        <v>39</v>
      </c>
      <c r="H16698" s="1">
        <v>45.0</v>
      </c>
      <c r="I16698" s="3">
        <v>44224.25</v>
      </c>
      <c r="J16698" s="1">
        <v>3.44364232093067</v>
      </c>
      <c r="K16698" s="1" t="s">
        <v>83</v>
      </c>
      <c r="M16698" s="3">
        <v>44224.30319355324</v>
      </c>
    </row>
    <row r="16699">
      <c r="A16699" s="1">
        <v>16697.0</v>
      </c>
      <c r="B16699" s="1" t="s">
        <v>319</v>
      </c>
      <c r="C16699" s="1" t="s">
        <v>28019</v>
      </c>
      <c r="D16699" s="1" t="s">
        <v>518</v>
      </c>
      <c r="E16699" s="1" t="s">
        <v>28020</v>
      </c>
      <c r="F16699" s="1" t="s">
        <v>323</v>
      </c>
      <c r="G16699" s="1" t="s">
        <v>39</v>
      </c>
      <c r="H16699" s="1">
        <v>45.0</v>
      </c>
      <c r="I16699" s="3">
        <v>44019.46875</v>
      </c>
      <c r="J16699" s="1">
        <v>0.51502151818761</v>
      </c>
      <c r="K16699" s="1" t="s">
        <v>24</v>
      </c>
      <c r="M16699" s="3">
        <v>44019.520157708335</v>
      </c>
    </row>
    <row r="16700">
      <c r="A16700" s="1">
        <v>16698.0</v>
      </c>
      <c r="B16700" s="1" t="s">
        <v>1245</v>
      </c>
      <c r="C16700" s="1" t="s">
        <v>28021</v>
      </c>
      <c r="D16700" s="1" t="s">
        <v>1208</v>
      </c>
      <c r="E16700" s="1" t="s">
        <v>28022</v>
      </c>
      <c r="F16700" s="1" t="s">
        <v>1248</v>
      </c>
      <c r="G16700" s="1" t="s">
        <v>39</v>
      </c>
      <c r="H16700" s="1">
        <v>45.0</v>
      </c>
      <c r="I16700" s="3">
        <v>44004.375</v>
      </c>
      <c r="J16700" s="1">
        <v>0.373467080477856</v>
      </c>
      <c r="K16700" s="1" t="s">
        <v>218</v>
      </c>
      <c r="L16700" s="1" t="s">
        <v>787</v>
      </c>
      <c r="M16700" s="3">
        <v>44004.39848157408</v>
      </c>
    </row>
    <row r="16701">
      <c r="A16701" s="1">
        <v>16699.0</v>
      </c>
      <c r="B16701" s="1" t="s">
        <v>1289</v>
      </c>
      <c r="C16701" s="1" t="s">
        <v>28023</v>
      </c>
      <c r="D16701" s="1" t="s">
        <v>1666</v>
      </c>
      <c r="E16701" s="1" t="s">
        <v>1667</v>
      </c>
      <c r="F16701" s="1" t="s">
        <v>1293</v>
      </c>
      <c r="G16701" s="1" t="s">
        <v>35</v>
      </c>
      <c r="H16701" s="1">
        <v>45.0</v>
      </c>
      <c r="I16701" s="3">
        <v>43581.166666666664</v>
      </c>
      <c r="J16701" s="1">
        <v>1.34252326624579E-4</v>
      </c>
      <c r="K16701" s="1" t="s">
        <v>24</v>
      </c>
      <c r="M16701" s="3">
        <v>43581.19627975694</v>
      </c>
    </row>
    <row r="16702">
      <c r="A16702" s="1">
        <v>16700.0</v>
      </c>
      <c r="B16702" s="1" t="s">
        <v>7895</v>
      </c>
      <c r="C16702" s="1" t="s">
        <v>28024</v>
      </c>
      <c r="D16702" s="1" t="s">
        <v>1232</v>
      </c>
      <c r="E16702" s="1" t="s">
        <v>28025</v>
      </c>
      <c r="F16702" s="1" t="s">
        <v>7899</v>
      </c>
      <c r="G16702" s="1" t="s">
        <v>89</v>
      </c>
      <c r="H16702" s="1">
        <v>45.0</v>
      </c>
      <c r="I16702" s="3">
        <v>44086.57771061343</v>
      </c>
      <c r="J16702" s="1">
        <v>0.98014837156324</v>
      </c>
      <c r="K16702" s="1" t="s">
        <v>18</v>
      </c>
      <c r="L16702" s="1" t="s">
        <v>1725</v>
      </c>
      <c r="M16702" s="3">
        <v>44086.60503777778</v>
      </c>
    </row>
    <row r="16703">
      <c r="A16703" s="1">
        <v>16701.0</v>
      </c>
      <c r="B16703" s="1" t="s">
        <v>22898</v>
      </c>
      <c r="C16703" s="1" t="s">
        <v>28026</v>
      </c>
      <c r="D16703" s="1" t="s">
        <v>2464</v>
      </c>
      <c r="E16703" s="1" t="s">
        <v>22900</v>
      </c>
      <c r="F16703" s="1" t="s">
        <v>22901</v>
      </c>
      <c r="G16703" s="1" t="s">
        <v>17</v>
      </c>
      <c r="H16703" s="1">
        <v>45.0</v>
      </c>
      <c r="I16703" s="3">
        <v>44062.208333333336</v>
      </c>
      <c r="J16703" s="1">
        <v>0.548502738515246</v>
      </c>
      <c r="K16703" s="1" t="s">
        <v>56</v>
      </c>
      <c r="L16703" s="1" t="s">
        <v>3023</v>
      </c>
      <c r="M16703" s="3">
        <v>44062.230071273145</v>
      </c>
    </row>
    <row r="16704">
      <c r="A16704" s="1">
        <v>16702.0</v>
      </c>
      <c r="B16704" s="1" t="s">
        <v>5831</v>
      </c>
      <c r="C16704" s="1" t="s">
        <v>28027</v>
      </c>
      <c r="D16704" s="1" t="s">
        <v>42</v>
      </c>
      <c r="E16704" s="1" t="s">
        <v>28028</v>
      </c>
      <c r="F16704" s="1" t="s">
        <v>5834</v>
      </c>
      <c r="G16704" s="1" t="s">
        <v>89</v>
      </c>
      <c r="H16704" s="1">
        <v>45.0</v>
      </c>
      <c r="I16704" s="3">
        <v>44065.61764872685</v>
      </c>
      <c r="J16704" s="1">
        <v>2.25113414215492</v>
      </c>
      <c r="K16704" s="1" t="s">
        <v>46</v>
      </c>
      <c r="M16704" s="3">
        <v>44065.64586282407</v>
      </c>
    </row>
    <row r="16705">
      <c r="A16705" s="1">
        <v>16703.0</v>
      </c>
      <c r="B16705" s="1" t="s">
        <v>590</v>
      </c>
      <c r="C16705" s="1" t="s">
        <v>28029</v>
      </c>
      <c r="D16705" s="1" t="s">
        <v>3943</v>
      </c>
      <c r="E16705" s="1" t="s">
        <v>28030</v>
      </c>
      <c r="F16705" s="1" t="s">
        <v>594</v>
      </c>
      <c r="G16705" s="1" t="s">
        <v>39</v>
      </c>
      <c r="H16705" s="1">
        <v>45.0</v>
      </c>
      <c r="I16705" s="3">
        <v>44079.708333333336</v>
      </c>
      <c r="J16705" s="1">
        <v>3.18785752174585</v>
      </c>
      <c r="K16705" s="1" t="s">
        <v>511</v>
      </c>
      <c r="L16705" s="1" t="s">
        <v>595</v>
      </c>
      <c r="M16705" s="3">
        <v>44079.790908159724</v>
      </c>
    </row>
    <row r="16706">
      <c r="A16706" s="1">
        <v>16704.0</v>
      </c>
      <c r="B16706" s="1" t="s">
        <v>582</v>
      </c>
      <c r="C16706" s="1" t="s">
        <v>28031</v>
      </c>
      <c r="D16706" s="1" t="s">
        <v>461</v>
      </c>
      <c r="E16706" s="1" t="s">
        <v>2580</v>
      </c>
      <c r="F16706" s="1" t="s">
        <v>586</v>
      </c>
      <c r="G16706" s="1" t="s">
        <v>17</v>
      </c>
      <c r="H16706" s="1">
        <v>45.0</v>
      </c>
      <c r="I16706" s="3">
        <v>43910.25</v>
      </c>
      <c r="J16706" s="1">
        <v>2.56919701568906</v>
      </c>
      <c r="K16706" s="1" t="s">
        <v>24</v>
      </c>
      <c r="M16706" s="3">
        <v>43910.27797103009</v>
      </c>
    </row>
    <row r="16707">
      <c r="A16707" s="1">
        <v>16705.0</v>
      </c>
      <c r="B16707" s="1" t="s">
        <v>1583</v>
      </c>
      <c r="C16707" s="1" t="s">
        <v>28032</v>
      </c>
      <c r="D16707" s="1" t="s">
        <v>5465</v>
      </c>
      <c r="E16707" s="1" t="s">
        <v>28033</v>
      </c>
      <c r="F16707" s="1" t="s">
        <v>1586</v>
      </c>
      <c r="G16707" s="1" t="s">
        <v>39</v>
      </c>
      <c r="H16707" s="1">
        <v>45.0</v>
      </c>
      <c r="I16707" s="3">
        <v>43863.291666666664</v>
      </c>
      <c r="J16707" s="1">
        <v>2.24445326430232</v>
      </c>
      <c r="K16707" s="1" t="s">
        <v>24</v>
      </c>
      <c r="M16707" s="3">
        <v>43863.315341574074</v>
      </c>
    </row>
    <row r="16708">
      <c r="A16708" s="1">
        <v>16706.0</v>
      </c>
      <c r="B16708" s="1" t="s">
        <v>2534</v>
      </c>
      <c r="C16708" s="1" t="s">
        <v>28034</v>
      </c>
      <c r="D16708" s="1" t="s">
        <v>4354</v>
      </c>
      <c r="E16708" s="1" t="s">
        <v>28035</v>
      </c>
      <c r="F16708" s="1" t="s">
        <v>2538</v>
      </c>
      <c r="G16708" s="1" t="s">
        <v>39</v>
      </c>
      <c r="H16708" s="1">
        <v>45.0</v>
      </c>
      <c r="I16708" s="3">
        <v>43881.625</v>
      </c>
      <c r="J16708" s="1">
        <v>2.36145521467699</v>
      </c>
      <c r="K16708" s="1" t="s">
        <v>18</v>
      </c>
      <c r="M16708" s="3">
        <v>43881.66052087963</v>
      </c>
    </row>
    <row r="16709">
      <c r="A16709" s="1">
        <v>16707.0</v>
      </c>
      <c r="B16709" s="1" t="s">
        <v>303</v>
      </c>
      <c r="C16709" s="1" t="s">
        <v>28036</v>
      </c>
      <c r="D16709" s="1" t="s">
        <v>305</v>
      </c>
      <c r="E16709" s="1" t="s">
        <v>1782</v>
      </c>
      <c r="F16709" s="1" t="s">
        <v>307</v>
      </c>
      <c r="G16709" s="1" t="s">
        <v>17</v>
      </c>
      <c r="H16709" s="1">
        <v>45.0</v>
      </c>
      <c r="I16709" s="3">
        <v>43853.666666666664</v>
      </c>
      <c r="J16709" s="1">
        <v>2.31014007886782</v>
      </c>
      <c r="K16709" s="1" t="s">
        <v>24</v>
      </c>
      <c r="M16709" s="3">
        <v>43853.69417065972</v>
      </c>
    </row>
    <row r="16710">
      <c r="A16710" s="1">
        <v>16708.0</v>
      </c>
      <c r="B16710" s="1" t="s">
        <v>4361</v>
      </c>
      <c r="C16710" s="1" t="s">
        <v>28037</v>
      </c>
      <c r="D16710" s="1" t="s">
        <v>326</v>
      </c>
      <c r="E16710" s="1" t="s">
        <v>12107</v>
      </c>
      <c r="F16710" s="1" t="s">
        <v>4364</v>
      </c>
      <c r="G16710" s="1" t="s">
        <v>17</v>
      </c>
      <c r="H16710" s="1">
        <v>45.0</v>
      </c>
      <c r="I16710" s="3">
        <v>43846.75</v>
      </c>
      <c r="J16710" s="1">
        <v>1.26854025316159</v>
      </c>
      <c r="K16710" s="1" t="s">
        <v>24</v>
      </c>
      <c r="M16710" s="3">
        <v>43846.73315662037</v>
      </c>
    </row>
    <row r="16711">
      <c r="A16711" s="1">
        <v>16709.0</v>
      </c>
      <c r="B16711" s="1" t="s">
        <v>536</v>
      </c>
      <c r="C16711" s="1" t="s">
        <v>28038</v>
      </c>
      <c r="D16711" s="1" t="s">
        <v>396</v>
      </c>
      <c r="E16711" s="1" t="s">
        <v>6271</v>
      </c>
      <c r="F16711" s="1" t="s">
        <v>539</v>
      </c>
      <c r="G16711" s="1" t="s">
        <v>35</v>
      </c>
      <c r="H16711" s="1">
        <v>45.0</v>
      </c>
      <c r="I16711" s="3">
        <v>43689.625</v>
      </c>
      <c r="J16711" s="1">
        <v>1.59414060861609</v>
      </c>
      <c r="K16711" s="1" t="s">
        <v>83</v>
      </c>
      <c r="M16711" s="3">
        <v>43689.700702835646</v>
      </c>
    </row>
    <row r="16712">
      <c r="A16712" s="1">
        <v>16710.0</v>
      </c>
      <c r="B16712" s="1" t="s">
        <v>308</v>
      </c>
      <c r="C16712" s="1" t="s">
        <v>28039</v>
      </c>
      <c r="D16712" s="1" t="s">
        <v>310</v>
      </c>
      <c r="E16712" s="1" t="s">
        <v>6114</v>
      </c>
      <c r="F16712" s="1" t="s">
        <v>312</v>
      </c>
      <c r="G16712" s="1" t="s">
        <v>17</v>
      </c>
      <c r="H16712" s="1">
        <v>45.0</v>
      </c>
      <c r="I16712" s="3">
        <v>44125.229166666664</v>
      </c>
      <c r="J16712" s="1">
        <v>1.76137721046009</v>
      </c>
      <c r="K16712" s="1" t="s">
        <v>24</v>
      </c>
      <c r="L16712" s="1" t="s">
        <v>96</v>
      </c>
      <c r="M16712" s="3">
        <v>44125.2594740625</v>
      </c>
    </row>
    <row r="16713">
      <c r="A16713" s="1">
        <v>16711.0</v>
      </c>
      <c r="B16713" s="1" t="s">
        <v>4376</v>
      </c>
      <c r="C16713" s="1" t="s">
        <v>28040</v>
      </c>
      <c r="D16713" s="1" t="s">
        <v>6105</v>
      </c>
      <c r="E16713" s="1" t="s">
        <v>6106</v>
      </c>
      <c r="F16713" s="1" t="s">
        <v>4379</v>
      </c>
      <c r="G16713" s="1" t="s">
        <v>17</v>
      </c>
      <c r="H16713" s="1">
        <v>45.0</v>
      </c>
      <c r="I16713" s="3">
        <v>44038.708333333336</v>
      </c>
      <c r="J16713" s="1">
        <v>2.38225748383329</v>
      </c>
      <c r="K16713" s="1" t="s">
        <v>159</v>
      </c>
      <c r="L16713" s="1" t="s">
        <v>1986</v>
      </c>
      <c r="M16713" s="3">
        <v>44038.74166342593</v>
      </c>
    </row>
    <row r="16714">
      <c r="A16714" s="1">
        <v>16712.0</v>
      </c>
      <c r="B16714" s="1" t="s">
        <v>2339</v>
      </c>
      <c r="C16714" s="1" t="s">
        <v>28041</v>
      </c>
      <c r="D16714" s="1" t="s">
        <v>738</v>
      </c>
      <c r="E16714" s="1" t="s">
        <v>11963</v>
      </c>
      <c r="F16714" s="1" t="s">
        <v>2342</v>
      </c>
      <c r="G16714" s="1" t="s">
        <v>17</v>
      </c>
      <c r="H16714" s="1">
        <v>45.0</v>
      </c>
      <c r="I16714" s="3">
        <v>44155.6875</v>
      </c>
      <c r="J16714" s="1">
        <v>4.82754625884468</v>
      </c>
      <c r="K16714" s="1" t="s">
        <v>24</v>
      </c>
      <c r="M16714" s="3">
        <v>44155.310822025465</v>
      </c>
    </row>
    <row r="16715">
      <c r="A16715" s="1">
        <v>16713.0</v>
      </c>
      <c r="B16715" s="1" t="s">
        <v>6585</v>
      </c>
      <c r="C16715" s="1" t="s">
        <v>28042</v>
      </c>
      <c r="D16715" s="1" t="s">
        <v>93</v>
      </c>
      <c r="E16715" s="1" t="s">
        <v>6819</v>
      </c>
      <c r="F16715" s="1" t="s">
        <v>6588</v>
      </c>
      <c r="G16715" s="1" t="s">
        <v>35</v>
      </c>
      <c r="H16715" s="1">
        <v>45.0</v>
      </c>
      <c r="I16715" s="3">
        <v>44194.458333333336</v>
      </c>
      <c r="J16715" s="1">
        <v>1.92808848094034</v>
      </c>
      <c r="K16715" s="1" t="s">
        <v>159</v>
      </c>
      <c r="L16715" s="1" t="s">
        <v>495</v>
      </c>
      <c r="M16715" s="3">
        <v>44194.48998209491</v>
      </c>
    </row>
    <row r="16716">
      <c r="A16716" s="1">
        <v>16714.0</v>
      </c>
      <c r="B16716" s="1" t="s">
        <v>2028</v>
      </c>
      <c r="C16716" s="1" t="s">
        <v>28043</v>
      </c>
      <c r="D16716" s="1" t="s">
        <v>1140</v>
      </c>
      <c r="E16716" s="1" t="s">
        <v>28044</v>
      </c>
      <c r="F16716" s="1" t="s">
        <v>2032</v>
      </c>
      <c r="G16716" s="1" t="s">
        <v>39</v>
      </c>
      <c r="H16716" s="1">
        <v>45.0</v>
      </c>
      <c r="I16716" s="3">
        <v>44146.541666666664</v>
      </c>
      <c r="J16716" s="1">
        <v>1.96830278286041</v>
      </c>
      <c r="K16716" s="1" t="s">
        <v>166</v>
      </c>
      <c r="M16716" s="3">
        <v>44146.60463652778</v>
      </c>
    </row>
    <row r="16717">
      <c r="A16717" s="1">
        <v>16715.0</v>
      </c>
      <c r="B16717" s="1" t="s">
        <v>1225</v>
      </c>
      <c r="C16717" s="1" t="s">
        <v>28045</v>
      </c>
      <c r="D16717" s="1" t="s">
        <v>1446</v>
      </c>
      <c r="E16717" s="1" t="s">
        <v>28046</v>
      </c>
      <c r="F16717" s="1" t="s">
        <v>1229</v>
      </c>
      <c r="G16717" s="1" t="s">
        <v>39</v>
      </c>
      <c r="H16717" s="1">
        <v>45.0</v>
      </c>
      <c r="I16717" s="3">
        <v>43985.6875</v>
      </c>
      <c r="J16717" s="1">
        <v>3.27939195957335</v>
      </c>
      <c r="K16717" s="1" t="s">
        <v>24</v>
      </c>
      <c r="M16717" s="3">
        <v>43985.70765881945</v>
      </c>
    </row>
    <row r="16718">
      <c r="A16718" s="1">
        <v>16716.0</v>
      </c>
      <c r="B16718" s="1" t="s">
        <v>3584</v>
      </c>
      <c r="C16718" s="1" t="s">
        <v>28047</v>
      </c>
      <c r="D16718" s="1" t="s">
        <v>3180</v>
      </c>
      <c r="E16718" s="1" t="s">
        <v>3586</v>
      </c>
      <c r="F16718" s="1" t="s">
        <v>3587</v>
      </c>
      <c r="G16718" s="1" t="s">
        <v>17</v>
      </c>
      <c r="H16718" s="1">
        <v>45.0</v>
      </c>
      <c r="I16718" s="3">
        <v>44166.354166666664</v>
      </c>
      <c r="J16718" s="1">
        <v>1.03789673183095</v>
      </c>
      <c r="K16718" s="1" t="s">
        <v>18</v>
      </c>
      <c r="M16718" s="3">
        <v>44166.39294193287</v>
      </c>
    </row>
    <row r="16719">
      <c r="A16719" s="1">
        <v>16717.0</v>
      </c>
      <c r="B16719" s="1" t="s">
        <v>620</v>
      </c>
      <c r="C16719" s="1" t="s">
        <v>28048</v>
      </c>
      <c r="D16719" s="1" t="s">
        <v>1179</v>
      </c>
      <c r="E16719" s="1" t="s">
        <v>28049</v>
      </c>
      <c r="F16719" s="1" t="s">
        <v>623</v>
      </c>
      <c r="G16719" s="1" t="s">
        <v>39</v>
      </c>
      <c r="H16719" s="1">
        <v>45.0</v>
      </c>
      <c r="I16719" s="3">
        <v>43924.791666666664</v>
      </c>
      <c r="J16719" s="1">
        <v>0.0</v>
      </c>
      <c r="K16719" s="1" t="s">
        <v>18</v>
      </c>
      <c r="M16719" s="3">
        <v>43924.86262255787</v>
      </c>
    </row>
    <row r="16720">
      <c r="A16720" s="1">
        <v>16718.0</v>
      </c>
      <c r="B16720" s="1" t="s">
        <v>5537</v>
      </c>
      <c r="C16720" s="1" t="s">
        <v>28050</v>
      </c>
      <c r="D16720" s="1" t="s">
        <v>5539</v>
      </c>
      <c r="E16720" s="1" t="s">
        <v>5540</v>
      </c>
      <c r="F16720" s="1" t="s">
        <v>5541</v>
      </c>
      <c r="G16720" s="1" t="s">
        <v>35</v>
      </c>
      <c r="H16720" s="1">
        <v>45.0</v>
      </c>
      <c r="I16720" s="3">
        <v>43560.375</v>
      </c>
      <c r="J16720" s="1">
        <v>0.793471438618483</v>
      </c>
      <c r="K16720" s="1" t="s">
        <v>18</v>
      </c>
      <c r="M16720" s="3">
        <v>43560.450774467594</v>
      </c>
    </row>
    <row r="16721">
      <c r="A16721" s="1">
        <v>16719.0</v>
      </c>
      <c r="B16721" s="1" t="s">
        <v>5537</v>
      </c>
      <c r="C16721" s="1" t="s">
        <v>28051</v>
      </c>
      <c r="D16721" s="1" t="s">
        <v>5539</v>
      </c>
      <c r="E16721" s="1" t="s">
        <v>5887</v>
      </c>
      <c r="F16721" s="1" t="s">
        <v>5541</v>
      </c>
      <c r="G16721" s="1" t="s">
        <v>35</v>
      </c>
      <c r="H16721" s="1">
        <v>45.0</v>
      </c>
      <c r="I16721" s="3">
        <v>43586.375</v>
      </c>
      <c r="J16721" s="1">
        <v>0.582588283552938</v>
      </c>
      <c r="K16721" s="1" t="s">
        <v>18</v>
      </c>
      <c r="M16721" s="3">
        <v>43586.478552465276</v>
      </c>
    </row>
    <row r="16722">
      <c r="A16722" s="1">
        <v>16720.0</v>
      </c>
      <c r="B16722" s="1" t="s">
        <v>6994</v>
      </c>
      <c r="C16722" s="1" t="s">
        <v>28052</v>
      </c>
      <c r="D16722" s="1" t="s">
        <v>305</v>
      </c>
      <c r="E16722" s="1" t="s">
        <v>28053</v>
      </c>
      <c r="F16722" s="1" t="s">
        <v>6997</v>
      </c>
      <c r="G16722" s="1" t="s">
        <v>45</v>
      </c>
      <c r="H16722" s="1">
        <v>45.0</v>
      </c>
      <c r="I16722" s="3">
        <v>44162.64679719907</v>
      </c>
      <c r="J16722" s="1">
        <v>1.17799041419858</v>
      </c>
      <c r="K16722" s="1" t="s">
        <v>24</v>
      </c>
      <c r="M16722" s="3">
        <v>44162.69437829861</v>
      </c>
    </row>
    <row r="16723">
      <c r="A16723" s="1">
        <v>16721.0</v>
      </c>
      <c r="B16723" s="1" t="s">
        <v>9204</v>
      </c>
      <c r="C16723" s="1" t="s">
        <v>28054</v>
      </c>
      <c r="D16723" s="1" t="s">
        <v>3863</v>
      </c>
      <c r="E16723" s="1" t="s">
        <v>9206</v>
      </c>
      <c r="F16723" s="1" t="s">
        <v>9207</v>
      </c>
      <c r="G16723" s="1" t="s">
        <v>35</v>
      </c>
      <c r="H16723" s="1">
        <v>45.0</v>
      </c>
      <c r="I16723" s="3">
        <v>43633.666666666664</v>
      </c>
      <c r="J16723" s="1">
        <v>1.77369172842509</v>
      </c>
      <c r="K16723" s="1" t="s">
        <v>24</v>
      </c>
      <c r="M16723" s="3">
        <v>43658.65424256944</v>
      </c>
    </row>
    <row r="16724">
      <c r="A16724" s="1">
        <v>16722.0</v>
      </c>
      <c r="B16724" s="1" t="s">
        <v>887</v>
      </c>
      <c r="C16724" s="1" t="s">
        <v>28055</v>
      </c>
      <c r="D16724" s="1" t="s">
        <v>4565</v>
      </c>
      <c r="E16724" s="1" t="s">
        <v>28056</v>
      </c>
      <c r="F16724" s="1" t="s">
        <v>10124</v>
      </c>
      <c r="G16724" s="1" t="s">
        <v>89</v>
      </c>
      <c r="H16724" s="1">
        <v>45.0</v>
      </c>
      <c r="I16724" s="3">
        <v>44236.45286644676</v>
      </c>
      <c r="J16724" s="1">
        <v>2.75168602538831</v>
      </c>
      <c r="K16724" s="1" t="s">
        <v>24</v>
      </c>
      <c r="M16724" s="3">
        <v>44236.46605780093</v>
      </c>
    </row>
    <row r="16725">
      <c r="A16725" s="1">
        <v>16723.0</v>
      </c>
      <c r="B16725" s="1" t="s">
        <v>2864</v>
      </c>
      <c r="C16725" s="1" t="s">
        <v>28057</v>
      </c>
      <c r="D16725" s="1" t="s">
        <v>411</v>
      </c>
      <c r="E16725" s="1" t="s">
        <v>3917</v>
      </c>
      <c r="F16725" s="1" t="s">
        <v>2867</v>
      </c>
      <c r="G16725" s="1" t="s">
        <v>17</v>
      </c>
      <c r="H16725" s="1">
        <v>45.0</v>
      </c>
      <c r="I16725" s="3">
        <v>43843.625</v>
      </c>
      <c r="J16725" s="1">
        <v>0.103031953564665</v>
      </c>
      <c r="K16725" s="1" t="s">
        <v>62</v>
      </c>
      <c r="M16725" s="3">
        <v>43843.64885211806</v>
      </c>
    </row>
    <row r="16726">
      <c r="A16726" s="1">
        <v>16724.0</v>
      </c>
      <c r="B16726" s="1" t="s">
        <v>2080</v>
      </c>
      <c r="C16726" s="1" t="s">
        <v>28058</v>
      </c>
      <c r="D16726" s="1" t="s">
        <v>258</v>
      </c>
      <c r="E16726" s="1" t="s">
        <v>2082</v>
      </c>
      <c r="F16726" s="1" t="s">
        <v>2083</v>
      </c>
      <c r="G16726" s="1" t="s">
        <v>17</v>
      </c>
      <c r="H16726" s="1">
        <v>45.0</v>
      </c>
      <c r="I16726" s="3">
        <v>43805.625</v>
      </c>
      <c r="J16726" s="1">
        <v>1.91729766174089</v>
      </c>
      <c r="K16726" s="1" t="s">
        <v>166</v>
      </c>
      <c r="M16726" s="3">
        <v>43805.641476122684</v>
      </c>
    </row>
    <row r="16727">
      <c r="A16727" s="1">
        <v>16725.0</v>
      </c>
      <c r="B16727" s="1" t="s">
        <v>4246</v>
      </c>
      <c r="C16727" s="1" t="s">
        <v>28059</v>
      </c>
      <c r="D16727" s="1" t="s">
        <v>4248</v>
      </c>
      <c r="E16727" s="1" t="s">
        <v>4249</v>
      </c>
      <c r="F16727" s="1" t="s">
        <v>4250</v>
      </c>
      <c r="G16727" s="1" t="s">
        <v>17</v>
      </c>
      <c r="H16727" s="1">
        <v>45.0</v>
      </c>
      <c r="I16727" s="3">
        <v>43879.645833333336</v>
      </c>
      <c r="J16727" s="1">
        <v>1.47555456984589</v>
      </c>
      <c r="K16727" s="1" t="s">
        <v>24</v>
      </c>
      <c r="M16727" s="3">
        <v>43879.702981574075</v>
      </c>
    </row>
    <row r="16728">
      <c r="A16728" s="1">
        <v>16726.0</v>
      </c>
      <c r="B16728" s="1" t="s">
        <v>788</v>
      </c>
      <c r="C16728" s="1" t="s">
        <v>28060</v>
      </c>
      <c r="D16728" s="1" t="s">
        <v>764</v>
      </c>
      <c r="E16728" s="1" t="s">
        <v>28061</v>
      </c>
      <c r="F16728" s="1" t="s">
        <v>791</v>
      </c>
      <c r="G16728" s="1" t="s">
        <v>17</v>
      </c>
      <c r="H16728" s="1">
        <v>45.0</v>
      </c>
      <c r="I16728" s="3">
        <v>43919.239583333336</v>
      </c>
      <c r="J16728" s="1">
        <v>28.5268059076782</v>
      </c>
      <c r="K16728" s="1" t="s">
        <v>24</v>
      </c>
      <c r="M16728" s="3">
        <v>43919.27249299768</v>
      </c>
    </row>
    <row r="16729">
      <c r="A16729" s="1">
        <v>16727.0</v>
      </c>
      <c r="B16729" s="1" t="s">
        <v>26970</v>
      </c>
      <c r="C16729" s="1" t="s">
        <v>28062</v>
      </c>
      <c r="D16729" s="1" t="s">
        <v>5495</v>
      </c>
      <c r="E16729" s="1" t="s">
        <v>28063</v>
      </c>
      <c r="F16729" s="1" t="s">
        <v>26973</v>
      </c>
      <c r="G16729" s="1" t="s">
        <v>89</v>
      </c>
      <c r="H16729" s="1">
        <v>45.0</v>
      </c>
      <c r="I16729" s="3">
        <v>44243.583333333336</v>
      </c>
      <c r="J16729" s="1">
        <v>1.14051208661737</v>
      </c>
      <c r="K16729" s="1" t="s">
        <v>159</v>
      </c>
      <c r="M16729" s="3">
        <v>44243.63297813657</v>
      </c>
    </row>
    <row r="16730">
      <c r="A16730" s="1">
        <v>16728.0</v>
      </c>
      <c r="B16730" s="1" t="s">
        <v>293</v>
      </c>
      <c r="C16730" s="1" t="s">
        <v>28064</v>
      </c>
      <c r="D16730" s="1" t="s">
        <v>906</v>
      </c>
      <c r="E16730" s="1" t="s">
        <v>6927</v>
      </c>
      <c r="F16730" s="1" t="s">
        <v>297</v>
      </c>
      <c r="G16730" s="1" t="s">
        <v>17</v>
      </c>
      <c r="H16730" s="1">
        <v>45.0</v>
      </c>
      <c r="I16730" s="3">
        <v>44249.291666666664</v>
      </c>
      <c r="J16730" s="1">
        <v>0.00232531850748104</v>
      </c>
      <c r="K16730" s="1" t="s">
        <v>62</v>
      </c>
      <c r="L16730" s="1" t="s">
        <v>1188</v>
      </c>
      <c r="M16730" s="3">
        <v>44249.316718912036</v>
      </c>
    </row>
    <row r="16731">
      <c r="A16731" s="1">
        <v>16729.0</v>
      </c>
      <c r="B16731" s="1" t="s">
        <v>298</v>
      </c>
      <c r="C16731" s="1" t="s">
        <v>28065</v>
      </c>
      <c r="D16731" s="1" t="s">
        <v>211</v>
      </c>
      <c r="E16731" s="1" t="s">
        <v>5552</v>
      </c>
      <c r="F16731" s="1" t="s">
        <v>302</v>
      </c>
      <c r="G16731" s="1" t="s">
        <v>35</v>
      </c>
      <c r="H16731" s="1">
        <v>45.0</v>
      </c>
      <c r="I16731" s="3">
        <v>44147.375</v>
      </c>
      <c r="J16731" s="1">
        <v>2.34495437220968</v>
      </c>
      <c r="K16731" s="1" t="s">
        <v>218</v>
      </c>
      <c r="M16731" s="3">
        <v>44147.481784247684</v>
      </c>
    </row>
    <row r="16732">
      <c r="A16732" s="1">
        <v>16730.0</v>
      </c>
      <c r="B16732" s="1" t="s">
        <v>1699</v>
      </c>
      <c r="C16732" s="1" t="s">
        <v>28066</v>
      </c>
      <c r="D16732" s="1" t="s">
        <v>701</v>
      </c>
      <c r="E16732" s="1" t="s">
        <v>6654</v>
      </c>
      <c r="F16732" s="1" t="s">
        <v>1702</v>
      </c>
      <c r="G16732" s="1" t="s">
        <v>35</v>
      </c>
      <c r="H16732" s="1">
        <v>45.0</v>
      </c>
      <c r="I16732" s="3">
        <v>44245.270833333336</v>
      </c>
      <c r="J16732" s="1">
        <v>2.47525383841891</v>
      </c>
      <c r="K16732" s="1" t="s">
        <v>24</v>
      </c>
      <c r="L16732" s="1" t="s">
        <v>1006</v>
      </c>
      <c r="M16732" s="3">
        <v>44245.31432972222</v>
      </c>
    </row>
    <row r="16733">
      <c r="A16733" s="1">
        <v>16731.0</v>
      </c>
      <c r="B16733" s="1" t="s">
        <v>6558</v>
      </c>
      <c r="C16733" s="1" t="s">
        <v>28067</v>
      </c>
      <c r="D16733" s="1" t="s">
        <v>1637</v>
      </c>
      <c r="E16733" s="1" t="s">
        <v>7398</v>
      </c>
      <c r="F16733" s="1" t="s">
        <v>6562</v>
      </c>
      <c r="G16733" s="1" t="s">
        <v>35</v>
      </c>
      <c r="H16733" s="1">
        <v>45.0</v>
      </c>
      <c r="I16733" s="3">
        <v>44215.458333333336</v>
      </c>
      <c r="J16733" s="1">
        <v>2.55762751611185</v>
      </c>
      <c r="K16733" s="1" t="s">
        <v>24</v>
      </c>
      <c r="L16733" s="1" t="s">
        <v>1830</v>
      </c>
      <c r="M16733" s="3">
        <v>44215.34673873842</v>
      </c>
    </row>
    <row r="16734">
      <c r="A16734" s="1">
        <v>16732.0</v>
      </c>
      <c r="B16734" s="1" t="s">
        <v>425</v>
      </c>
      <c r="C16734" s="1" t="s">
        <v>28068</v>
      </c>
      <c r="D16734" s="1" t="s">
        <v>305</v>
      </c>
      <c r="E16734" s="1" t="s">
        <v>11498</v>
      </c>
      <c r="F16734" s="1" t="s">
        <v>428</v>
      </c>
      <c r="G16734" s="1" t="s">
        <v>17</v>
      </c>
      <c r="H16734" s="1">
        <v>45.0</v>
      </c>
      <c r="I16734" s="3">
        <v>44068.270833333336</v>
      </c>
      <c r="J16734" s="1">
        <v>1.24520139102515</v>
      </c>
      <c r="K16734" s="1" t="s">
        <v>24</v>
      </c>
      <c r="M16734" s="3">
        <v>44068.297023356485</v>
      </c>
    </row>
    <row r="16735">
      <c r="A16735" s="1">
        <v>16733.0</v>
      </c>
      <c r="B16735" s="1" t="s">
        <v>273</v>
      </c>
      <c r="C16735" s="1" t="s">
        <v>28069</v>
      </c>
      <c r="D16735" s="1" t="s">
        <v>326</v>
      </c>
      <c r="E16735" s="1" t="s">
        <v>28070</v>
      </c>
      <c r="F16735" s="1" t="s">
        <v>277</v>
      </c>
      <c r="G16735" s="1" t="s">
        <v>89</v>
      </c>
      <c r="H16735" s="1">
        <v>45.0</v>
      </c>
      <c r="I16735" s="3">
        <v>43916.302807858796</v>
      </c>
      <c r="J16735" s="1">
        <v>0.0</v>
      </c>
      <c r="K16735" s="1" t="s">
        <v>24</v>
      </c>
      <c r="M16735" s="3">
        <v>43916.40969486111</v>
      </c>
    </row>
    <row r="16736">
      <c r="A16736" s="1">
        <v>16734.0</v>
      </c>
      <c r="B16736" s="1" t="s">
        <v>684</v>
      </c>
      <c r="C16736" s="1" t="s">
        <v>28071</v>
      </c>
      <c r="D16736" s="1" t="s">
        <v>686</v>
      </c>
      <c r="E16736" s="1" t="s">
        <v>3990</v>
      </c>
      <c r="F16736" s="1" t="s">
        <v>688</v>
      </c>
      <c r="G16736" s="1" t="s">
        <v>17</v>
      </c>
      <c r="H16736" s="1">
        <v>45.0</v>
      </c>
      <c r="I16736" s="3">
        <v>44211.395833333336</v>
      </c>
      <c r="J16736" s="1">
        <v>0.0</v>
      </c>
      <c r="K16736" s="1" t="s">
        <v>689</v>
      </c>
      <c r="L16736" s="1" t="s">
        <v>690</v>
      </c>
      <c r="M16736" s="3">
        <v>44212.65662819445</v>
      </c>
    </row>
    <row r="16737">
      <c r="A16737" s="1">
        <v>16735.0</v>
      </c>
      <c r="B16737" s="1" t="s">
        <v>5792</v>
      </c>
      <c r="C16737" s="1" t="s">
        <v>28072</v>
      </c>
      <c r="D16737" s="1" t="s">
        <v>80</v>
      </c>
      <c r="E16737" s="1" t="s">
        <v>5794</v>
      </c>
      <c r="F16737" s="1" t="s">
        <v>5795</v>
      </c>
      <c r="G16737" s="1" t="s">
        <v>17</v>
      </c>
      <c r="H16737" s="1">
        <v>45.0</v>
      </c>
      <c r="I16737" s="3">
        <v>43878.583333333336</v>
      </c>
      <c r="J16737" s="1">
        <v>0.0798719539432346</v>
      </c>
      <c r="K16737" s="1" t="s">
        <v>83</v>
      </c>
      <c r="M16737" s="3">
        <v>43878.61974966435</v>
      </c>
    </row>
    <row r="16738">
      <c r="A16738" s="1">
        <v>16736.0</v>
      </c>
      <c r="B16738" s="1" t="s">
        <v>5602</v>
      </c>
      <c r="C16738" s="1" t="s">
        <v>28073</v>
      </c>
      <c r="D16738" s="1" t="s">
        <v>2248</v>
      </c>
      <c r="E16738" s="1" t="s">
        <v>28074</v>
      </c>
      <c r="F16738" s="1" t="s">
        <v>5605</v>
      </c>
      <c r="G16738" s="1" t="s">
        <v>89</v>
      </c>
      <c r="H16738" s="1">
        <v>45.0</v>
      </c>
      <c r="I16738" s="3">
        <v>44222.415251875</v>
      </c>
      <c r="J16738" s="1">
        <v>1.86247268331485</v>
      </c>
      <c r="K16738" s="1" t="s">
        <v>601</v>
      </c>
      <c r="L16738" s="1" t="s">
        <v>5606</v>
      </c>
      <c r="M16738" s="3">
        <v>44222.42875659722</v>
      </c>
    </row>
    <row r="16739">
      <c r="A16739" s="1">
        <v>16737.0</v>
      </c>
      <c r="B16739" s="1" t="s">
        <v>520</v>
      </c>
      <c r="C16739" s="1" t="s">
        <v>28075</v>
      </c>
      <c r="D16739" s="1" t="s">
        <v>522</v>
      </c>
      <c r="E16739" s="1" t="s">
        <v>1897</v>
      </c>
      <c r="F16739" s="1" t="s">
        <v>524</v>
      </c>
      <c r="G16739" s="1" t="s">
        <v>35</v>
      </c>
      <c r="H16739" s="1">
        <v>45.0</v>
      </c>
      <c r="I16739" s="3">
        <v>43712.708333333336</v>
      </c>
      <c r="J16739" s="1">
        <v>1.30328630362919</v>
      </c>
      <c r="K16739" s="1" t="s">
        <v>46</v>
      </c>
      <c r="M16739" s="3">
        <v>43712.74028409722</v>
      </c>
    </row>
    <row r="16740">
      <c r="A16740" s="1">
        <v>16738.0</v>
      </c>
      <c r="B16740" s="1" t="s">
        <v>953</v>
      </c>
      <c r="C16740" s="1" t="s">
        <v>28076</v>
      </c>
      <c r="D16740" s="1" t="s">
        <v>1243</v>
      </c>
      <c r="E16740" s="1" t="s">
        <v>10035</v>
      </c>
      <c r="F16740" s="1" t="s">
        <v>1040</v>
      </c>
      <c r="G16740" s="1" t="s">
        <v>17</v>
      </c>
      <c r="H16740" s="1">
        <v>45.0</v>
      </c>
      <c r="I16740" s="3">
        <v>43794.625</v>
      </c>
      <c r="J16740" s="1">
        <v>2.06885064089533</v>
      </c>
      <c r="K16740" s="1" t="s">
        <v>18</v>
      </c>
      <c r="M16740" s="3">
        <v>43794.65820658565</v>
      </c>
    </row>
    <row r="16741">
      <c r="A16741" s="1">
        <v>16739.0</v>
      </c>
      <c r="B16741" s="1" t="s">
        <v>119</v>
      </c>
      <c r="C16741" s="1" t="s">
        <v>28077</v>
      </c>
      <c r="D16741" s="1" t="s">
        <v>182</v>
      </c>
      <c r="E16741" s="1" t="s">
        <v>360</v>
      </c>
      <c r="F16741" s="1" t="s">
        <v>123</v>
      </c>
      <c r="G16741" s="1" t="s">
        <v>17</v>
      </c>
      <c r="H16741" s="1">
        <v>45.0</v>
      </c>
      <c r="I16741" s="3">
        <v>44068.604166666664</v>
      </c>
      <c r="J16741" s="1">
        <v>1.32664680876919</v>
      </c>
      <c r="K16741" s="1" t="s">
        <v>18</v>
      </c>
      <c r="M16741" s="3">
        <v>44068.636835185185</v>
      </c>
    </row>
    <row r="16742">
      <c r="A16742" s="1">
        <v>16740.0</v>
      </c>
      <c r="B16742" s="1" t="s">
        <v>4886</v>
      </c>
      <c r="C16742" s="1" t="s">
        <v>28078</v>
      </c>
      <c r="D16742" s="1" t="s">
        <v>49</v>
      </c>
      <c r="E16742" s="1" t="s">
        <v>28079</v>
      </c>
      <c r="F16742" s="1" t="s">
        <v>4889</v>
      </c>
      <c r="G16742" s="1" t="s">
        <v>39</v>
      </c>
      <c r="H16742" s="1">
        <v>45.0</v>
      </c>
      <c r="I16742" s="3">
        <v>43893.708333333336</v>
      </c>
      <c r="J16742" s="1">
        <v>2.86196047185774</v>
      </c>
      <c r="K16742" s="1" t="s">
        <v>62</v>
      </c>
      <c r="M16742" s="3">
        <v>43893.75581267361</v>
      </c>
    </row>
    <row r="16743">
      <c r="A16743" s="1">
        <v>16741.0</v>
      </c>
      <c r="B16743" s="1" t="s">
        <v>6213</v>
      </c>
      <c r="C16743" s="1" t="s">
        <v>28080</v>
      </c>
      <c r="D16743" s="1" t="s">
        <v>6215</v>
      </c>
      <c r="E16743" s="1" t="s">
        <v>6216</v>
      </c>
      <c r="F16743" s="1" t="s">
        <v>6217</v>
      </c>
      <c r="G16743" s="1" t="s">
        <v>35</v>
      </c>
      <c r="H16743" s="1">
        <v>45.0</v>
      </c>
      <c r="I16743" s="3">
        <v>43481.666666666664</v>
      </c>
      <c r="J16743" s="1">
        <v>1.56424665275504</v>
      </c>
      <c r="K16743" s="1" t="s">
        <v>24</v>
      </c>
      <c r="M16743" s="3">
        <v>43481.72124298611</v>
      </c>
    </row>
    <row r="16744">
      <c r="A16744" s="1">
        <v>16742.0</v>
      </c>
      <c r="B16744" s="1" t="s">
        <v>2314</v>
      </c>
      <c r="C16744" s="1" t="s">
        <v>28081</v>
      </c>
      <c r="D16744" s="1" t="s">
        <v>653</v>
      </c>
      <c r="E16744" s="1" t="s">
        <v>28082</v>
      </c>
      <c r="F16744" s="1" t="s">
        <v>2318</v>
      </c>
      <c r="G16744" s="1" t="s">
        <v>39</v>
      </c>
      <c r="H16744" s="1">
        <v>45.0</v>
      </c>
      <c r="I16744" s="3">
        <v>43809.666666666664</v>
      </c>
      <c r="J16744" s="1">
        <v>1.06799836890581</v>
      </c>
      <c r="K16744" s="1" t="s">
        <v>18</v>
      </c>
      <c r="M16744" s="3">
        <v>43809.69681292824</v>
      </c>
    </row>
    <row r="16745">
      <c r="A16745" s="1">
        <v>16743.0</v>
      </c>
      <c r="B16745" s="1" t="s">
        <v>1699</v>
      </c>
      <c r="C16745" s="1" t="s">
        <v>28083</v>
      </c>
      <c r="D16745" s="1" t="s">
        <v>701</v>
      </c>
      <c r="E16745" s="1" t="s">
        <v>6654</v>
      </c>
      <c r="F16745" s="1" t="s">
        <v>1702</v>
      </c>
      <c r="G16745" s="1" t="s">
        <v>35</v>
      </c>
      <c r="H16745" s="1">
        <v>45.0</v>
      </c>
      <c r="I16745" s="3">
        <v>44250.270833333336</v>
      </c>
      <c r="J16745" s="1">
        <v>0.394104805111174</v>
      </c>
      <c r="K16745" s="1" t="s">
        <v>24</v>
      </c>
      <c r="L16745" s="1" t="s">
        <v>1006</v>
      </c>
      <c r="M16745" s="3">
        <v>44250.426238472224</v>
      </c>
    </row>
    <row r="16746">
      <c r="A16746" s="1">
        <v>16744.0</v>
      </c>
      <c r="B16746" s="1" t="s">
        <v>4657</v>
      </c>
      <c r="C16746" s="1" t="s">
        <v>28084</v>
      </c>
      <c r="D16746" s="1" t="s">
        <v>2464</v>
      </c>
      <c r="E16746" s="1" t="s">
        <v>4659</v>
      </c>
      <c r="F16746" s="1" t="s">
        <v>4660</v>
      </c>
      <c r="G16746" s="1" t="s">
        <v>17</v>
      </c>
      <c r="H16746" s="1">
        <v>45.0</v>
      </c>
      <c r="I16746" s="3">
        <v>44074.270833333336</v>
      </c>
      <c r="J16746" s="1">
        <v>0.948496184923497</v>
      </c>
      <c r="K16746" s="1" t="s">
        <v>56</v>
      </c>
      <c r="L16746" s="1" t="s">
        <v>3023</v>
      </c>
      <c r="M16746" s="3">
        <v>44074.279217013885</v>
      </c>
    </row>
    <row r="16747">
      <c r="A16747" s="1">
        <v>16745.0</v>
      </c>
      <c r="B16747" s="1" t="s">
        <v>520</v>
      </c>
      <c r="C16747" s="1" t="s">
        <v>28085</v>
      </c>
      <c r="D16747" s="1" t="s">
        <v>925</v>
      </c>
      <c r="E16747" s="1" t="s">
        <v>3380</v>
      </c>
      <c r="F16747" s="1" t="s">
        <v>524</v>
      </c>
      <c r="G16747" s="1" t="s">
        <v>35</v>
      </c>
      <c r="H16747" s="1">
        <v>45.0</v>
      </c>
      <c r="I16747" s="3">
        <v>43759.791666666664</v>
      </c>
      <c r="J16747" s="1">
        <v>1.88038317865131</v>
      </c>
      <c r="K16747" s="1" t="s">
        <v>46</v>
      </c>
      <c r="M16747" s="3">
        <v>43759.735732141206</v>
      </c>
    </row>
    <row r="16748">
      <c r="A16748" s="1">
        <v>16746.0</v>
      </c>
      <c r="B16748" s="1" t="s">
        <v>788</v>
      </c>
      <c r="C16748" s="1" t="s">
        <v>28086</v>
      </c>
      <c r="D16748" s="1" t="s">
        <v>5629</v>
      </c>
      <c r="E16748" s="1" t="s">
        <v>790</v>
      </c>
      <c r="F16748" s="1" t="s">
        <v>791</v>
      </c>
      <c r="G16748" s="1" t="s">
        <v>17</v>
      </c>
      <c r="H16748" s="1">
        <v>45.0</v>
      </c>
      <c r="I16748" s="3">
        <v>44158.208333333336</v>
      </c>
      <c r="J16748" s="1">
        <v>0.515252284555546</v>
      </c>
      <c r="K16748" s="1" t="s">
        <v>24</v>
      </c>
      <c r="M16748" s="3">
        <v>44158.26171501158</v>
      </c>
    </row>
    <row r="16749">
      <c r="A16749" s="1">
        <v>16747.0</v>
      </c>
      <c r="B16749" s="1" t="s">
        <v>8798</v>
      </c>
      <c r="C16749" s="1" t="s">
        <v>28087</v>
      </c>
      <c r="D16749" s="1" t="s">
        <v>4912</v>
      </c>
      <c r="E16749" s="1" t="s">
        <v>28088</v>
      </c>
      <c r="F16749" s="1" t="s">
        <v>8801</v>
      </c>
      <c r="G16749" s="1" t="s">
        <v>39</v>
      </c>
      <c r="H16749" s="1">
        <v>45.0</v>
      </c>
      <c r="I16749" s="3">
        <v>43907.5</v>
      </c>
      <c r="J16749" s="1">
        <v>0.0</v>
      </c>
      <c r="K16749" s="1" t="s">
        <v>601</v>
      </c>
      <c r="L16749" s="1" t="s">
        <v>10796</v>
      </c>
      <c r="M16749" s="3">
        <v>43907.47544271991</v>
      </c>
    </row>
    <row r="16750">
      <c r="A16750" s="1">
        <v>16748.0</v>
      </c>
      <c r="B16750" s="1" t="s">
        <v>957</v>
      </c>
      <c r="C16750" s="1" t="s">
        <v>28089</v>
      </c>
      <c r="D16750" s="1" t="s">
        <v>4372</v>
      </c>
      <c r="E16750" s="1" t="s">
        <v>28090</v>
      </c>
      <c r="F16750" s="1" t="s">
        <v>961</v>
      </c>
      <c r="G16750" s="1" t="s">
        <v>17</v>
      </c>
      <c r="H16750" s="1">
        <v>45.0</v>
      </c>
      <c r="I16750" s="3">
        <v>43897.645833333336</v>
      </c>
      <c r="J16750" s="1">
        <v>2.25952715357019</v>
      </c>
      <c r="K16750" s="1" t="s">
        <v>24</v>
      </c>
      <c r="M16750" s="3">
        <v>43897.68163518519</v>
      </c>
    </row>
    <row r="16751">
      <c r="A16751" s="1">
        <v>16749.0</v>
      </c>
      <c r="B16751" s="1" t="s">
        <v>3945</v>
      </c>
      <c r="C16751" s="1" t="s">
        <v>28091</v>
      </c>
      <c r="D16751" s="1" t="s">
        <v>1865</v>
      </c>
      <c r="E16751" s="1" t="s">
        <v>28092</v>
      </c>
      <c r="F16751" s="1" t="s">
        <v>3948</v>
      </c>
      <c r="G16751" s="1" t="s">
        <v>39</v>
      </c>
      <c r="H16751" s="1">
        <v>45.0</v>
      </c>
      <c r="I16751" s="3">
        <v>43553.708333333336</v>
      </c>
      <c r="J16751" s="1">
        <v>3.13474014599214</v>
      </c>
      <c r="K16751" s="1" t="s">
        <v>24</v>
      </c>
      <c r="M16751" s="3">
        <v>43553.67779354167</v>
      </c>
    </row>
    <row r="16752">
      <c r="A16752" s="1">
        <v>16750.0</v>
      </c>
      <c r="B16752" s="1" t="s">
        <v>401</v>
      </c>
      <c r="C16752" s="1" t="s">
        <v>28093</v>
      </c>
      <c r="D16752" s="1" t="s">
        <v>3392</v>
      </c>
      <c r="E16752" s="1" t="s">
        <v>9358</v>
      </c>
      <c r="F16752" s="1" t="s">
        <v>405</v>
      </c>
      <c r="G16752" s="1" t="s">
        <v>35</v>
      </c>
      <c r="H16752" s="1">
        <v>45.0</v>
      </c>
      <c r="I16752" s="3">
        <v>43788.333333333336</v>
      </c>
      <c r="J16752" s="1">
        <v>1.289401105176</v>
      </c>
      <c r="K16752" s="1" t="s">
        <v>24</v>
      </c>
      <c r="M16752" s="3">
        <v>43788.40804729167</v>
      </c>
    </row>
    <row r="16753">
      <c r="A16753" s="1">
        <v>16751.0</v>
      </c>
      <c r="B16753" s="1" t="s">
        <v>1516</v>
      </c>
      <c r="C16753" s="1" t="s">
        <v>28094</v>
      </c>
      <c r="D16753" s="1" t="s">
        <v>211</v>
      </c>
      <c r="E16753" s="1" t="s">
        <v>21495</v>
      </c>
      <c r="F16753" s="1" t="s">
        <v>1519</v>
      </c>
      <c r="G16753" s="1" t="s">
        <v>17</v>
      </c>
      <c r="H16753" s="1">
        <v>45.0</v>
      </c>
      <c r="I16753" s="3">
        <v>44157.625</v>
      </c>
      <c r="J16753" s="1">
        <v>5.95012055119317</v>
      </c>
      <c r="K16753" s="1" t="s">
        <v>689</v>
      </c>
      <c r="M16753" s="3">
        <v>44157.64819677083</v>
      </c>
    </row>
    <row r="16754">
      <c r="A16754" s="1">
        <v>16752.0</v>
      </c>
      <c r="B16754" s="1" t="s">
        <v>10926</v>
      </c>
      <c r="C16754" s="1" t="s">
        <v>28095</v>
      </c>
      <c r="D16754" s="1" t="s">
        <v>5598</v>
      </c>
      <c r="E16754" s="1" t="s">
        <v>28096</v>
      </c>
      <c r="F16754" s="1" t="s">
        <v>10930</v>
      </c>
      <c r="G16754" s="1" t="s">
        <v>89</v>
      </c>
      <c r="H16754" s="1">
        <v>45.0</v>
      </c>
      <c r="I16754" s="3">
        <v>44100.6165215625</v>
      </c>
      <c r="J16754" s="1">
        <v>6.7166525650586</v>
      </c>
      <c r="K16754" s="1" t="s">
        <v>218</v>
      </c>
      <c r="L16754" s="1" t="s">
        <v>787</v>
      </c>
      <c r="M16754" s="3">
        <v>44100.63896871528</v>
      </c>
    </row>
    <row r="16755">
      <c r="A16755" s="1">
        <v>16753.0</v>
      </c>
      <c r="B16755" s="1" t="s">
        <v>1651</v>
      </c>
      <c r="C16755" s="1" t="s">
        <v>28097</v>
      </c>
      <c r="D16755" s="1" t="s">
        <v>11268</v>
      </c>
      <c r="E16755" s="1" t="s">
        <v>28098</v>
      </c>
      <c r="F16755" s="1" t="s">
        <v>1655</v>
      </c>
      <c r="G16755" s="1" t="s">
        <v>89</v>
      </c>
      <c r="H16755" s="1">
        <v>45.0</v>
      </c>
      <c r="I16755" s="3">
        <v>43863.37683767361</v>
      </c>
      <c r="J16755" s="1">
        <v>2.12894297871328</v>
      </c>
      <c r="K16755" s="1" t="s">
        <v>24</v>
      </c>
      <c r="M16755" s="3">
        <v>43863.39287635417</v>
      </c>
    </row>
    <row r="16756">
      <c r="A16756" s="1">
        <v>16754.0</v>
      </c>
      <c r="B16756" s="1" t="s">
        <v>2136</v>
      </c>
      <c r="C16756" s="1" t="s">
        <v>28099</v>
      </c>
      <c r="D16756" s="1" t="s">
        <v>2359</v>
      </c>
      <c r="E16756" s="1" t="s">
        <v>6919</v>
      </c>
      <c r="F16756" s="1" t="s">
        <v>2139</v>
      </c>
      <c r="G16756" s="1" t="s">
        <v>17</v>
      </c>
      <c r="H16756" s="1">
        <v>45.0</v>
      </c>
      <c r="I16756" s="3">
        <v>44155.333333333336</v>
      </c>
      <c r="J16756" s="1">
        <v>1.21643984651015</v>
      </c>
      <c r="K16756" s="1" t="s">
        <v>18</v>
      </c>
      <c r="L16756" s="1" t="s">
        <v>2140</v>
      </c>
      <c r="M16756" s="3">
        <v>44155.363276006945</v>
      </c>
    </row>
    <row r="16757">
      <c r="A16757" s="1">
        <v>16755.0</v>
      </c>
      <c r="B16757" s="1" t="s">
        <v>901</v>
      </c>
      <c r="C16757" s="1" t="s">
        <v>28100</v>
      </c>
      <c r="D16757" s="1" t="s">
        <v>148</v>
      </c>
      <c r="E16757" s="1" t="s">
        <v>8225</v>
      </c>
      <c r="F16757" s="1" t="s">
        <v>904</v>
      </c>
      <c r="G16757" s="1" t="s">
        <v>35</v>
      </c>
      <c r="H16757" s="1">
        <v>45.0</v>
      </c>
      <c r="I16757" s="3">
        <v>43635.416666666664</v>
      </c>
      <c r="J16757" s="1">
        <v>2.15075458702781</v>
      </c>
      <c r="K16757" s="1" t="s">
        <v>24</v>
      </c>
      <c r="M16757" s="3">
        <v>43634.81263759259</v>
      </c>
    </row>
    <row r="16758">
      <c r="A16758" s="1">
        <v>16756.0</v>
      </c>
      <c r="B16758" s="1" t="s">
        <v>2804</v>
      </c>
      <c r="C16758" s="1" t="s">
        <v>28101</v>
      </c>
      <c r="D16758" s="1" t="s">
        <v>326</v>
      </c>
      <c r="E16758" s="1" t="s">
        <v>8470</v>
      </c>
      <c r="F16758" s="1" t="s">
        <v>2808</v>
      </c>
      <c r="G16758" s="1" t="s">
        <v>35</v>
      </c>
      <c r="H16758" s="1">
        <v>45.0</v>
      </c>
      <c r="I16758" s="3">
        <v>43894.75</v>
      </c>
      <c r="J16758" s="1">
        <v>0.0</v>
      </c>
      <c r="K16758" s="1" t="s">
        <v>24</v>
      </c>
      <c r="M16758" s="3">
        <v>43893.77913008102</v>
      </c>
    </row>
    <row r="16759">
      <c r="A16759" s="1">
        <v>16757.0</v>
      </c>
      <c r="B16759" s="1" t="s">
        <v>2610</v>
      </c>
      <c r="C16759" s="1" t="s">
        <v>28102</v>
      </c>
      <c r="D16759" s="1" t="s">
        <v>925</v>
      </c>
      <c r="E16759" s="1" t="s">
        <v>28103</v>
      </c>
      <c r="F16759" s="1" t="s">
        <v>2614</v>
      </c>
      <c r="G16759" s="1" t="s">
        <v>89</v>
      </c>
      <c r="H16759" s="1">
        <v>45.0</v>
      </c>
      <c r="I16759" s="3">
        <v>43886.600258125</v>
      </c>
      <c r="J16759" s="1">
        <v>1.84914677223186</v>
      </c>
      <c r="K16759" s="1" t="s">
        <v>46</v>
      </c>
      <c r="M16759" s="3">
        <v>43886.62717432871</v>
      </c>
    </row>
    <row r="16760">
      <c r="A16760" s="1">
        <v>16758.0</v>
      </c>
      <c r="B16760" s="1" t="s">
        <v>953</v>
      </c>
      <c r="C16760" s="1" t="s">
        <v>28104</v>
      </c>
      <c r="D16760" s="1" t="s">
        <v>1802</v>
      </c>
      <c r="E16760" s="1" t="s">
        <v>16985</v>
      </c>
      <c r="F16760" s="1" t="s">
        <v>1040</v>
      </c>
      <c r="G16760" s="1" t="s">
        <v>17</v>
      </c>
      <c r="H16760" s="1">
        <v>45.0</v>
      </c>
      <c r="I16760" s="3">
        <v>44006.166666666664</v>
      </c>
      <c r="J16760" s="1">
        <v>2.29848610571764</v>
      </c>
      <c r="K16760" s="1" t="s">
        <v>18</v>
      </c>
      <c r="M16760" s="3">
        <v>44006.23077765046</v>
      </c>
    </row>
    <row r="16761">
      <c r="A16761" s="1">
        <v>16759.0</v>
      </c>
      <c r="B16761" s="1" t="s">
        <v>983</v>
      </c>
      <c r="C16761" s="1" t="s">
        <v>28105</v>
      </c>
      <c r="D16761" s="1" t="s">
        <v>12274</v>
      </c>
      <c r="E16761" s="1" t="s">
        <v>28106</v>
      </c>
      <c r="F16761" s="1" t="s">
        <v>987</v>
      </c>
      <c r="G16761" s="1" t="s">
        <v>39</v>
      </c>
      <c r="H16761" s="1">
        <v>45.0</v>
      </c>
      <c r="I16761" s="3">
        <v>44136.270833333336</v>
      </c>
      <c r="J16761" s="1">
        <v>1.94746429738538</v>
      </c>
      <c r="K16761" s="1" t="s">
        <v>218</v>
      </c>
      <c r="L16761" s="1" t="s">
        <v>1556</v>
      </c>
      <c r="M16761" s="3">
        <v>44136.30464657408</v>
      </c>
    </row>
    <row r="16762">
      <c r="A16762" s="1">
        <v>16760.0</v>
      </c>
      <c r="B16762" s="1" t="s">
        <v>176</v>
      </c>
      <c r="C16762" s="1" t="s">
        <v>28107</v>
      </c>
      <c r="D16762" s="1" t="s">
        <v>116</v>
      </c>
      <c r="E16762" s="1" t="s">
        <v>6229</v>
      </c>
      <c r="F16762" s="1" t="s">
        <v>180</v>
      </c>
      <c r="G16762" s="1" t="s">
        <v>17</v>
      </c>
      <c r="H16762" s="1">
        <v>45.0</v>
      </c>
      <c r="I16762" s="3">
        <v>44135.6875</v>
      </c>
      <c r="J16762" s="1">
        <v>4.41465272362984</v>
      </c>
      <c r="K16762" s="1" t="s">
        <v>24</v>
      </c>
      <c r="M16762" s="3">
        <v>44135.727746400466</v>
      </c>
    </row>
    <row r="16763">
      <c r="A16763" s="1">
        <v>16761.0</v>
      </c>
      <c r="B16763" s="1" t="s">
        <v>1023</v>
      </c>
      <c r="C16763" s="1" t="s">
        <v>28108</v>
      </c>
      <c r="D16763" s="1" t="s">
        <v>1025</v>
      </c>
      <c r="E16763" s="1" t="s">
        <v>4600</v>
      </c>
      <c r="F16763" s="1" t="s">
        <v>1027</v>
      </c>
      <c r="G16763" s="1" t="s">
        <v>17</v>
      </c>
      <c r="H16763" s="1">
        <v>45.0</v>
      </c>
      <c r="I16763" s="3">
        <v>43703.125</v>
      </c>
      <c r="J16763" s="1">
        <v>1.71863623663058</v>
      </c>
      <c r="K16763" s="1" t="s">
        <v>24</v>
      </c>
      <c r="M16763" s="3">
        <v>43703.18113127315</v>
      </c>
    </row>
    <row r="16764">
      <c r="A16764" s="1">
        <v>16762.0</v>
      </c>
      <c r="B16764" s="1" t="s">
        <v>1819</v>
      </c>
      <c r="C16764" s="1" t="s">
        <v>28109</v>
      </c>
      <c r="D16764" s="1" t="s">
        <v>1140</v>
      </c>
      <c r="E16764" s="1" t="s">
        <v>28110</v>
      </c>
      <c r="F16764" s="1" t="s">
        <v>1822</v>
      </c>
      <c r="G16764" s="1" t="s">
        <v>89</v>
      </c>
      <c r="H16764" s="1">
        <v>45.0</v>
      </c>
      <c r="I16764" s="3">
        <v>44098.50151263889</v>
      </c>
      <c r="J16764" s="1">
        <v>0.882923474694667</v>
      </c>
      <c r="K16764" s="1" t="s">
        <v>24</v>
      </c>
      <c r="L16764" s="1" t="s">
        <v>940</v>
      </c>
      <c r="M16764" s="3">
        <v>44098.537373831015</v>
      </c>
    </row>
    <row r="16765">
      <c r="A16765" s="1">
        <v>16763.0</v>
      </c>
      <c r="B16765" s="1" t="s">
        <v>768</v>
      </c>
      <c r="C16765" s="1" t="s">
        <v>28111</v>
      </c>
      <c r="D16765" s="1" t="s">
        <v>3207</v>
      </c>
      <c r="E16765" s="1" t="s">
        <v>1430</v>
      </c>
      <c r="F16765" s="1" t="s">
        <v>772</v>
      </c>
      <c r="G16765" s="1" t="s">
        <v>35</v>
      </c>
      <c r="H16765" s="1">
        <v>45.0</v>
      </c>
      <c r="I16765" s="3">
        <v>44175.229166666664</v>
      </c>
      <c r="J16765" s="1">
        <v>3.82325772429123</v>
      </c>
      <c r="K16765" s="1" t="s">
        <v>166</v>
      </c>
      <c r="L16765" s="1" t="s">
        <v>318</v>
      </c>
      <c r="M16765" s="3">
        <v>44175.26728396991</v>
      </c>
    </row>
    <row r="16766">
      <c r="A16766" s="1">
        <v>16764.0</v>
      </c>
      <c r="B16766" s="1" t="s">
        <v>553</v>
      </c>
      <c r="C16766" s="1" t="s">
        <v>28112</v>
      </c>
      <c r="D16766" s="1" t="s">
        <v>555</v>
      </c>
      <c r="E16766" s="1" t="s">
        <v>8322</v>
      </c>
      <c r="F16766" s="1" t="s">
        <v>557</v>
      </c>
      <c r="G16766" s="1" t="s">
        <v>17</v>
      </c>
      <c r="H16766" s="1">
        <v>45.0</v>
      </c>
      <c r="I16766" s="3">
        <v>44196.25</v>
      </c>
      <c r="J16766" s="1">
        <v>1.9140821918108</v>
      </c>
      <c r="K16766" s="1" t="s">
        <v>46</v>
      </c>
      <c r="L16766" s="1" t="s">
        <v>558</v>
      </c>
      <c r="M16766" s="3">
        <v>44200.35320972222</v>
      </c>
    </row>
    <row r="16767">
      <c r="A16767" s="1">
        <v>16765.0</v>
      </c>
      <c r="B16767" s="1" t="s">
        <v>806</v>
      </c>
      <c r="C16767" s="1" t="s">
        <v>28113</v>
      </c>
      <c r="D16767" s="1" t="s">
        <v>2820</v>
      </c>
      <c r="E16767" s="1" t="s">
        <v>2821</v>
      </c>
      <c r="F16767" s="1" t="s">
        <v>810</v>
      </c>
      <c r="G16767" s="1" t="s">
        <v>35</v>
      </c>
      <c r="H16767" s="1">
        <v>45.0</v>
      </c>
      <c r="I16767" s="3">
        <v>43776.708333333336</v>
      </c>
      <c r="J16767" s="1">
        <v>0.14387891432221</v>
      </c>
      <c r="K16767" s="1" t="s">
        <v>24</v>
      </c>
      <c r="M16767" s="3">
        <v>43776.69041141203</v>
      </c>
    </row>
    <row r="16768">
      <c r="A16768" s="1">
        <v>16766.0</v>
      </c>
      <c r="B16768" s="1" t="s">
        <v>2188</v>
      </c>
      <c r="C16768" s="1" t="s">
        <v>28114</v>
      </c>
      <c r="D16768" s="1" t="s">
        <v>2190</v>
      </c>
      <c r="E16768" s="1" t="s">
        <v>15502</v>
      </c>
      <c r="F16768" s="1" t="s">
        <v>2192</v>
      </c>
      <c r="G16768" s="1" t="s">
        <v>17</v>
      </c>
      <c r="H16768" s="1">
        <v>45.0</v>
      </c>
      <c r="I16768" s="3">
        <v>44188.677083333336</v>
      </c>
      <c r="J16768" s="1">
        <v>2.22406094711436</v>
      </c>
      <c r="K16768" s="1" t="s">
        <v>18</v>
      </c>
      <c r="M16768" s="3">
        <v>44188.70945270833</v>
      </c>
    </row>
    <row r="16769">
      <c r="A16769" s="1">
        <v>16767.0</v>
      </c>
      <c r="B16769" s="1" t="s">
        <v>485</v>
      </c>
      <c r="C16769" s="1" t="s">
        <v>28115</v>
      </c>
      <c r="D16769" s="1" t="s">
        <v>4891</v>
      </c>
      <c r="E16769" s="1" t="s">
        <v>1512</v>
      </c>
      <c r="F16769" s="1" t="s">
        <v>489</v>
      </c>
      <c r="G16769" s="1" t="s">
        <v>17</v>
      </c>
      <c r="H16769" s="1">
        <v>45.0</v>
      </c>
      <c r="I16769" s="3">
        <v>44050.666666666664</v>
      </c>
      <c r="J16769" s="1">
        <v>2.22915757152892</v>
      </c>
      <c r="K16769" s="1" t="s">
        <v>166</v>
      </c>
      <c r="M16769" s="3">
        <v>44050.706440601854</v>
      </c>
    </row>
    <row r="16770">
      <c r="A16770" s="1">
        <v>16768.0</v>
      </c>
      <c r="B16770" s="1" t="s">
        <v>1659</v>
      </c>
      <c r="C16770" s="1" t="s">
        <v>28116</v>
      </c>
      <c r="D16770" s="1" t="s">
        <v>1843</v>
      </c>
      <c r="E16770" s="1" t="s">
        <v>28117</v>
      </c>
      <c r="F16770" s="1" t="s">
        <v>1662</v>
      </c>
      <c r="G16770" s="1" t="s">
        <v>39</v>
      </c>
      <c r="H16770" s="1">
        <v>45.0</v>
      </c>
      <c r="I16770" s="3">
        <v>43882.333333333336</v>
      </c>
      <c r="J16770" s="1">
        <v>1.77570426742662</v>
      </c>
      <c r="K16770" s="1" t="s">
        <v>24</v>
      </c>
      <c r="M16770" s="3">
        <v>43882.358715625</v>
      </c>
    </row>
    <row r="16771">
      <c r="A16771" s="1">
        <v>16769.0</v>
      </c>
      <c r="B16771" s="1" t="s">
        <v>501</v>
      </c>
      <c r="C16771" s="1" t="s">
        <v>28118</v>
      </c>
      <c r="D16771" s="1" t="s">
        <v>503</v>
      </c>
      <c r="E16771" s="1" t="s">
        <v>28119</v>
      </c>
      <c r="F16771" s="1" t="s">
        <v>505</v>
      </c>
      <c r="G16771" s="1" t="s">
        <v>39</v>
      </c>
      <c r="H16771" s="1">
        <v>45.0</v>
      </c>
      <c r="I16771" s="3">
        <v>44098.458333333336</v>
      </c>
      <c r="J16771" s="1">
        <v>4.25106719269726</v>
      </c>
      <c r="K16771" s="1" t="s">
        <v>18</v>
      </c>
      <c r="M16771" s="3">
        <v>44098.577236805555</v>
      </c>
    </row>
    <row r="16772">
      <c r="A16772" s="1">
        <v>16770.0</v>
      </c>
      <c r="B16772" s="1" t="s">
        <v>553</v>
      </c>
      <c r="C16772" s="1" t="s">
        <v>28120</v>
      </c>
      <c r="D16772" s="1" t="s">
        <v>555</v>
      </c>
      <c r="E16772" s="1" t="s">
        <v>5733</v>
      </c>
      <c r="F16772" s="1" t="s">
        <v>557</v>
      </c>
      <c r="G16772" s="1" t="s">
        <v>17</v>
      </c>
      <c r="H16772" s="1">
        <v>45.0</v>
      </c>
      <c r="I16772" s="3">
        <v>44181.270833333336</v>
      </c>
      <c r="J16772" s="1">
        <v>1.04738282260545</v>
      </c>
      <c r="K16772" s="1" t="s">
        <v>46</v>
      </c>
      <c r="L16772" s="1" t="s">
        <v>558</v>
      </c>
      <c r="M16772" s="3">
        <v>44181.686980370374</v>
      </c>
    </row>
    <row r="16773">
      <c r="A16773" s="1">
        <v>16771.0</v>
      </c>
      <c r="B16773" s="1" t="s">
        <v>732</v>
      </c>
      <c r="C16773" s="1" t="s">
        <v>28121</v>
      </c>
      <c r="D16773" s="1" t="s">
        <v>461</v>
      </c>
      <c r="E16773" s="1" t="s">
        <v>734</v>
      </c>
      <c r="F16773" s="1" t="s">
        <v>735</v>
      </c>
      <c r="G16773" s="1" t="s">
        <v>17</v>
      </c>
      <c r="H16773" s="1">
        <v>45.0</v>
      </c>
      <c r="I16773" s="3">
        <v>44021.4375</v>
      </c>
      <c r="J16773" s="1">
        <v>0.160340836845318</v>
      </c>
      <c r="K16773" s="1" t="s">
        <v>24</v>
      </c>
      <c r="M16773" s="3">
        <v>44021.39606225694</v>
      </c>
    </row>
    <row r="16774">
      <c r="A16774" s="1">
        <v>16772.0</v>
      </c>
      <c r="B16774" s="1" t="s">
        <v>4095</v>
      </c>
      <c r="C16774" s="1" t="s">
        <v>28122</v>
      </c>
      <c r="D16774" s="1" t="s">
        <v>1963</v>
      </c>
      <c r="E16774" s="1" t="s">
        <v>28123</v>
      </c>
      <c r="F16774" s="1" t="s">
        <v>4098</v>
      </c>
      <c r="G16774" s="1" t="s">
        <v>39</v>
      </c>
      <c r="H16774" s="1">
        <v>45.0</v>
      </c>
      <c r="I16774" s="3">
        <v>44223.6875</v>
      </c>
      <c r="J16774" s="1">
        <v>1.8922598486444</v>
      </c>
      <c r="K16774" s="1" t="s">
        <v>24</v>
      </c>
      <c r="M16774" s="3">
        <v>44223.72093033565</v>
      </c>
    </row>
    <row r="16775">
      <c r="A16775" s="1">
        <v>16773.0</v>
      </c>
      <c r="B16775" s="1" t="s">
        <v>273</v>
      </c>
      <c r="C16775" s="1" t="s">
        <v>28124</v>
      </c>
      <c r="D16775" s="1" t="s">
        <v>2920</v>
      </c>
      <c r="E16775" s="1" t="s">
        <v>28125</v>
      </c>
      <c r="F16775" s="1" t="s">
        <v>277</v>
      </c>
      <c r="G16775" s="1" t="s">
        <v>89</v>
      </c>
      <c r="H16775" s="1">
        <v>45.0</v>
      </c>
      <c r="I16775" s="3">
        <v>44120.64573784722</v>
      </c>
      <c r="J16775" s="1">
        <v>3.523844384884</v>
      </c>
      <c r="K16775" s="1" t="s">
        <v>24</v>
      </c>
      <c r="M16775" s="3">
        <v>44120.65969449074</v>
      </c>
    </row>
    <row r="16776">
      <c r="A16776" s="1">
        <v>16774.0</v>
      </c>
      <c r="B16776" s="1" t="s">
        <v>7365</v>
      </c>
      <c r="C16776" s="1" t="s">
        <v>28126</v>
      </c>
      <c r="D16776" s="1" t="s">
        <v>4852</v>
      </c>
      <c r="E16776" s="1" t="s">
        <v>28127</v>
      </c>
      <c r="F16776" s="1" t="s">
        <v>7369</v>
      </c>
      <c r="G16776" s="1" t="s">
        <v>39</v>
      </c>
      <c r="H16776" s="1">
        <v>45.0</v>
      </c>
      <c r="I16776" s="3">
        <v>44117.458333333336</v>
      </c>
      <c r="J16776" s="1">
        <v>1.65253840480205</v>
      </c>
      <c r="K16776" s="1" t="s">
        <v>24</v>
      </c>
      <c r="L16776" s="1" t="s">
        <v>9991</v>
      </c>
      <c r="M16776" s="3">
        <v>44117.49330731481</v>
      </c>
    </row>
    <row r="16777">
      <c r="A16777" s="1">
        <v>16775.0</v>
      </c>
      <c r="B16777" s="1" t="s">
        <v>1961</v>
      </c>
      <c r="C16777" s="1" t="s">
        <v>28128</v>
      </c>
      <c r="D16777" s="1" t="s">
        <v>1963</v>
      </c>
      <c r="E16777" s="1" t="s">
        <v>28129</v>
      </c>
      <c r="F16777" s="1" t="s">
        <v>1965</v>
      </c>
      <c r="G16777" s="1" t="s">
        <v>39</v>
      </c>
      <c r="H16777" s="1">
        <v>45.0</v>
      </c>
      <c r="I16777" s="3">
        <v>44159.6875</v>
      </c>
      <c r="J16777" s="1">
        <v>3.58668644027853</v>
      </c>
      <c r="K16777" s="1" t="s">
        <v>24</v>
      </c>
      <c r="M16777" s="3">
        <v>44159.721682013886</v>
      </c>
    </row>
    <row r="16778">
      <c r="A16778" s="1">
        <v>16776.0</v>
      </c>
      <c r="B16778" s="1" t="s">
        <v>2543</v>
      </c>
      <c r="C16778" s="1" t="s">
        <v>28130</v>
      </c>
      <c r="D16778" s="1" t="s">
        <v>1243</v>
      </c>
      <c r="E16778" s="1" t="s">
        <v>5509</v>
      </c>
      <c r="F16778" s="1" t="s">
        <v>2546</v>
      </c>
      <c r="G16778" s="1" t="s">
        <v>17</v>
      </c>
      <c r="H16778" s="1">
        <v>45.0</v>
      </c>
      <c r="I16778" s="3">
        <v>43760.708333333336</v>
      </c>
      <c r="J16778" s="1">
        <v>2.40191648183442</v>
      </c>
      <c r="K16778" s="1" t="s">
        <v>18</v>
      </c>
      <c r="M16778" s="3">
        <v>43760.74587997685</v>
      </c>
    </row>
    <row r="16779">
      <c r="A16779" s="1">
        <v>16777.0</v>
      </c>
      <c r="B16779" s="1" t="s">
        <v>732</v>
      </c>
      <c r="C16779" s="1" t="s">
        <v>28131</v>
      </c>
      <c r="D16779" s="1" t="s">
        <v>121</v>
      </c>
      <c r="E16779" s="1" t="s">
        <v>2245</v>
      </c>
      <c r="F16779" s="1" t="s">
        <v>735</v>
      </c>
      <c r="G16779" s="1" t="s">
        <v>17</v>
      </c>
      <c r="H16779" s="1">
        <v>45.0</v>
      </c>
      <c r="I16779" s="3">
        <v>43949.729166666664</v>
      </c>
      <c r="J16779" s="1">
        <v>1.80561194610151</v>
      </c>
      <c r="K16779" s="1" t="s">
        <v>24</v>
      </c>
      <c r="M16779" s="3">
        <v>43949.724182592596</v>
      </c>
    </row>
    <row r="16780">
      <c r="A16780" s="1">
        <v>16778.0</v>
      </c>
      <c r="B16780" s="1" t="s">
        <v>1651</v>
      </c>
      <c r="C16780" s="1" t="s">
        <v>28132</v>
      </c>
      <c r="D16780" s="1" t="s">
        <v>1332</v>
      </c>
      <c r="E16780" s="1" t="s">
        <v>28133</v>
      </c>
      <c r="F16780" s="1" t="s">
        <v>1655</v>
      </c>
      <c r="G16780" s="1" t="s">
        <v>39</v>
      </c>
      <c r="H16780" s="1">
        <v>45.0</v>
      </c>
      <c r="I16780" s="3">
        <v>43880.708333333336</v>
      </c>
      <c r="J16780" s="1">
        <v>1.70930209243615</v>
      </c>
      <c r="K16780" s="1" t="s">
        <v>24</v>
      </c>
      <c r="M16780" s="3">
        <v>43880.7386653588</v>
      </c>
    </row>
    <row r="16781">
      <c r="A16781" s="1">
        <v>16779.0</v>
      </c>
      <c r="B16781" s="1" t="s">
        <v>1090</v>
      </c>
      <c r="C16781" s="1" t="s">
        <v>28134</v>
      </c>
      <c r="D16781" s="1" t="s">
        <v>1558</v>
      </c>
      <c r="E16781" s="1" t="s">
        <v>3086</v>
      </c>
      <c r="F16781" s="1" t="s">
        <v>1094</v>
      </c>
      <c r="G16781" s="1" t="s">
        <v>17</v>
      </c>
      <c r="H16781" s="1">
        <v>45.0</v>
      </c>
      <c r="I16781" s="3">
        <v>44186.229166666664</v>
      </c>
      <c r="J16781" s="1">
        <v>2.12560861943497</v>
      </c>
      <c r="K16781" s="1" t="s">
        <v>166</v>
      </c>
      <c r="L16781" s="1" t="s">
        <v>167</v>
      </c>
      <c r="M16781" s="3">
        <v>44186.74223283565</v>
      </c>
    </row>
    <row r="16782">
      <c r="A16782" s="1">
        <v>16780.0</v>
      </c>
      <c r="B16782" s="1" t="s">
        <v>2080</v>
      </c>
      <c r="C16782" s="1" t="s">
        <v>28135</v>
      </c>
      <c r="D16782" s="1" t="s">
        <v>1653</v>
      </c>
      <c r="E16782" s="1" t="s">
        <v>2082</v>
      </c>
      <c r="F16782" s="1" t="s">
        <v>2083</v>
      </c>
      <c r="G16782" s="1" t="s">
        <v>17</v>
      </c>
      <c r="H16782" s="1">
        <v>45.0</v>
      </c>
      <c r="I16782" s="3">
        <v>43803.166666666664</v>
      </c>
      <c r="J16782" s="1">
        <v>1.14392772191168</v>
      </c>
      <c r="K16782" s="1" t="s">
        <v>166</v>
      </c>
      <c r="M16782" s="3">
        <v>43803.17053814815</v>
      </c>
    </row>
    <row r="16783">
      <c r="A16783" s="1">
        <v>16781.0</v>
      </c>
      <c r="B16783" s="1" t="s">
        <v>114</v>
      </c>
      <c r="C16783" s="1" t="s">
        <v>28136</v>
      </c>
      <c r="D16783" s="1" t="s">
        <v>116</v>
      </c>
      <c r="E16783" s="1" t="s">
        <v>117</v>
      </c>
      <c r="F16783" s="1" t="s">
        <v>118</v>
      </c>
      <c r="G16783" s="1" t="s">
        <v>17</v>
      </c>
      <c r="H16783" s="1">
        <v>45.0</v>
      </c>
      <c r="I16783" s="3">
        <v>44121.25</v>
      </c>
      <c r="J16783" s="1">
        <v>3.9485161466537</v>
      </c>
      <c r="K16783" s="1" t="s">
        <v>24</v>
      </c>
      <c r="M16783" s="3">
        <v>44121.28355590278</v>
      </c>
    </row>
    <row r="16784">
      <c r="A16784" s="1">
        <v>16782.0</v>
      </c>
      <c r="B16784" s="1" t="s">
        <v>896</v>
      </c>
      <c r="C16784" s="1" t="s">
        <v>28137</v>
      </c>
      <c r="D16784" s="1" t="s">
        <v>898</v>
      </c>
      <c r="E16784" s="1" t="s">
        <v>23359</v>
      </c>
      <c r="F16784" s="1" t="s">
        <v>900</v>
      </c>
      <c r="G16784" s="1" t="s">
        <v>17</v>
      </c>
      <c r="H16784" s="1">
        <v>45.0</v>
      </c>
      <c r="I16784" s="3">
        <v>44180.270833333336</v>
      </c>
      <c r="J16784" s="1">
        <v>2.16903058491433</v>
      </c>
      <c r="K16784" s="1" t="s">
        <v>24</v>
      </c>
      <c r="L16784" s="1" t="s">
        <v>741</v>
      </c>
      <c r="M16784" s="3">
        <v>44180.301368402776</v>
      </c>
    </row>
    <row r="16785">
      <c r="A16785" s="1">
        <v>16783.0</v>
      </c>
      <c r="B16785" s="1" t="s">
        <v>2181</v>
      </c>
      <c r="C16785" s="1" t="s">
        <v>28138</v>
      </c>
      <c r="D16785" s="1" t="s">
        <v>7037</v>
      </c>
      <c r="E16785" s="1" t="s">
        <v>24628</v>
      </c>
      <c r="F16785" s="1" t="s">
        <v>2185</v>
      </c>
      <c r="G16785" s="1" t="s">
        <v>17</v>
      </c>
      <c r="H16785" s="1">
        <v>45.0</v>
      </c>
      <c r="I16785" s="3">
        <v>44060.1875</v>
      </c>
      <c r="J16785" s="1">
        <v>0.707787497570804</v>
      </c>
      <c r="K16785" s="1" t="s">
        <v>218</v>
      </c>
      <c r="M16785" s="3">
        <v>44060.206977152775</v>
      </c>
    </row>
    <row r="16786">
      <c r="A16786" s="1">
        <v>16784.0</v>
      </c>
      <c r="B16786" s="1" t="s">
        <v>2948</v>
      </c>
      <c r="C16786" s="1" t="s">
        <v>28139</v>
      </c>
      <c r="D16786" s="1" t="s">
        <v>630</v>
      </c>
      <c r="E16786" s="1" t="s">
        <v>5627</v>
      </c>
      <c r="F16786" s="1" t="s">
        <v>2951</v>
      </c>
      <c r="G16786" s="1" t="s">
        <v>17</v>
      </c>
      <c r="H16786" s="1">
        <v>45.0</v>
      </c>
      <c r="I16786" s="3">
        <v>43990.666666666664</v>
      </c>
      <c r="J16786" s="1">
        <v>0.0</v>
      </c>
      <c r="K16786" s="1" t="s">
        <v>83</v>
      </c>
      <c r="M16786" s="3">
        <v>43991.40447292824</v>
      </c>
    </row>
    <row r="16787">
      <c r="A16787" s="1">
        <v>16785.0</v>
      </c>
      <c r="B16787" s="1" t="s">
        <v>84</v>
      </c>
      <c r="C16787" s="1" t="s">
        <v>28140</v>
      </c>
      <c r="D16787" s="1" t="s">
        <v>1549</v>
      </c>
      <c r="E16787" s="1" t="s">
        <v>3078</v>
      </c>
      <c r="F16787" s="1" t="s">
        <v>88</v>
      </c>
      <c r="G16787" s="1" t="s">
        <v>17</v>
      </c>
      <c r="H16787" s="1">
        <v>45.0</v>
      </c>
      <c r="I16787" s="3">
        <v>44066.625</v>
      </c>
      <c r="J16787" s="1">
        <v>1.73773625936568</v>
      </c>
      <c r="K16787" s="1" t="s">
        <v>83</v>
      </c>
      <c r="M16787" s="3">
        <v>44066.64672790509</v>
      </c>
    </row>
    <row r="16788">
      <c r="A16788" s="1">
        <v>16786.0</v>
      </c>
      <c r="B16788" s="1" t="s">
        <v>768</v>
      </c>
      <c r="C16788" s="1" t="s">
        <v>28141</v>
      </c>
      <c r="D16788" s="1" t="s">
        <v>770</v>
      </c>
      <c r="E16788" s="1" t="s">
        <v>1664</v>
      </c>
      <c r="F16788" s="1" t="s">
        <v>772</v>
      </c>
      <c r="G16788" s="1" t="s">
        <v>35</v>
      </c>
      <c r="H16788" s="1">
        <v>45.0</v>
      </c>
      <c r="I16788" s="3">
        <v>44183.229166666664</v>
      </c>
      <c r="J16788" s="1">
        <v>5.84987439180597</v>
      </c>
      <c r="K16788" s="1" t="s">
        <v>166</v>
      </c>
      <c r="L16788" s="1" t="s">
        <v>318</v>
      </c>
      <c r="M16788" s="3">
        <v>44183.25939608796</v>
      </c>
    </row>
    <row r="16789">
      <c r="A16789" s="1">
        <v>16787.0</v>
      </c>
      <c r="B16789" s="1" t="s">
        <v>896</v>
      </c>
      <c r="C16789" s="1" t="s">
        <v>28142</v>
      </c>
      <c r="D16789" s="1" t="s">
        <v>898</v>
      </c>
      <c r="E16789" s="1" t="s">
        <v>7559</v>
      </c>
      <c r="F16789" s="1" t="s">
        <v>900</v>
      </c>
      <c r="G16789" s="1" t="s">
        <v>17</v>
      </c>
      <c r="H16789" s="1">
        <v>45.0</v>
      </c>
      <c r="I16789" s="3">
        <v>44156.25</v>
      </c>
      <c r="J16789" s="1">
        <v>1.61546647427458</v>
      </c>
      <c r="K16789" s="1" t="s">
        <v>24</v>
      </c>
      <c r="L16789" s="1" t="s">
        <v>741</v>
      </c>
      <c r="M16789" s="3">
        <v>44156.28148829861</v>
      </c>
    </row>
    <row r="16790">
      <c r="A16790" s="1">
        <v>16788.0</v>
      </c>
      <c r="B16790" s="1" t="s">
        <v>6478</v>
      </c>
      <c r="C16790" s="1" t="s">
        <v>28143</v>
      </c>
      <c r="D16790" s="1" t="s">
        <v>4698</v>
      </c>
      <c r="E16790" s="1" t="s">
        <v>7826</v>
      </c>
      <c r="F16790" s="1" t="s">
        <v>6482</v>
      </c>
      <c r="G16790" s="1" t="s">
        <v>35</v>
      </c>
      <c r="H16790" s="1">
        <v>45.0</v>
      </c>
      <c r="I16790" s="3">
        <v>44252.291666666664</v>
      </c>
      <c r="J16790" s="1">
        <v>2.81042684264115</v>
      </c>
      <c r="K16790" s="1" t="s">
        <v>159</v>
      </c>
      <c r="M16790" s="3">
        <v>44252.35661405093</v>
      </c>
    </row>
    <row r="16791">
      <c r="A16791" s="1">
        <v>16789.0</v>
      </c>
      <c r="B16791" s="1" t="s">
        <v>1031</v>
      </c>
      <c r="C16791" s="1" t="s">
        <v>28144</v>
      </c>
      <c r="D16791" s="1" t="s">
        <v>998</v>
      </c>
      <c r="E16791" s="1" t="s">
        <v>1125</v>
      </c>
      <c r="F16791" s="1" t="s">
        <v>1034</v>
      </c>
      <c r="G16791" s="1" t="s">
        <v>17</v>
      </c>
      <c r="H16791" s="1">
        <v>45.0</v>
      </c>
      <c r="I16791" s="3">
        <v>43859.385416666664</v>
      </c>
      <c r="J16791" s="1">
        <v>0.891189118183295</v>
      </c>
      <c r="K16791" s="1" t="s">
        <v>24</v>
      </c>
      <c r="M16791" s="3">
        <v>43859.41366172454</v>
      </c>
    </row>
    <row r="16792">
      <c r="A16792" s="1">
        <v>16790.0</v>
      </c>
      <c r="B16792" s="1" t="s">
        <v>8007</v>
      </c>
      <c r="C16792" s="1" t="s">
        <v>28145</v>
      </c>
      <c r="D16792" s="1" t="s">
        <v>25354</v>
      </c>
      <c r="E16792" s="1" t="s">
        <v>8010</v>
      </c>
      <c r="F16792" s="1" t="s">
        <v>8011</v>
      </c>
      <c r="G16792" s="1" t="s">
        <v>17</v>
      </c>
      <c r="H16792" s="1">
        <v>45.0</v>
      </c>
      <c r="I16792" s="3">
        <v>43837.666666666664</v>
      </c>
      <c r="J16792" s="1">
        <v>1.42887058440455</v>
      </c>
      <c r="K16792" s="1" t="s">
        <v>24</v>
      </c>
      <c r="M16792" s="3">
        <v>43837.70089162037</v>
      </c>
    </row>
    <row r="16793">
      <c r="A16793" s="1">
        <v>16791.0</v>
      </c>
      <c r="B16793" s="1" t="s">
        <v>4873</v>
      </c>
      <c r="C16793" s="1" t="s">
        <v>28146</v>
      </c>
      <c r="D16793" s="1" t="s">
        <v>138</v>
      </c>
      <c r="E16793" s="1" t="s">
        <v>28147</v>
      </c>
      <c r="F16793" s="1" t="s">
        <v>4877</v>
      </c>
      <c r="G16793" s="1" t="s">
        <v>39</v>
      </c>
      <c r="H16793" s="1">
        <v>45.0</v>
      </c>
      <c r="I16793" s="3">
        <v>44000.645833333336</v>
      </c>
      <c r="J16793" s="1">
        <v>1.50816471083619</v>
      </c>
      <c r="K16793" s="1" t="s">
        <v>18</v>
      </c>
      <c r="M16793" s="3">
        <v>44000.68078795139</v>
      </c>
    </row>
    <row r="16794">
      <c r="A16794" s="1">
        <v>16792.0</v>
      </c>
      <c r="B16794" s="1" t="s">
        <v>3724</v>
      </c>
      <c r="C16794" s="1" t="s">
        <v>28148</v>
      </c>
      <c r="D16794" s="1" t="s">
        <v>284</v>
      </c>
      <c r="E16794" s="1" t="s">
        <v>28149</v>
      </c>
      <c r="F16794" s="1" t="s">
        <v>3727</v>
      </c>
      <c r="G16794" s="1" t="s">
        <v>39</v>
      </c>
      <c r="H16794" s="1">
        <v>45.0</v>
      </c>
      <c r="I16794" s="3">
        <v>44101.71875</v>
      </c>
      <c r="J16794" s="1">
        <v>0.209697944213986</v>
      </c>
      <c r="K16794" s="1" t="s">
        <v>218</v>
      </c>
      <c r="L16794" s="1" t="s">
        <v>287</v>
      </c>
      <c r="M16794" s="3">
        <v>44101.741681064814</v>
      </c>
    </row>
    <row r="16795">
      <c r="A16795" s="1">
        <v>16793.0</v>
      </c>
      <c r="B16795" s="1" t="s">
        <v>1315</v>
      </c>
      <c r="C16795" s="1" t="s">
        <v>28150</v>
      </c>
      <c r="D16795" s="1" t="s">
        <v>411</v>
      </c>
      <c r="E16795" s="1" t="s">
        <v>7975</v>
      </c>
      <c r="F16795" s="1" t="s">
        <v>1319</v>
      </c>
      <c r="G16795" s="1" t="s">
        <v>17</v>
      </c>
      <c r="H16795" s="1">
        <v>45.0</v>
      </c>
      <c r="I16795" s="3">
        <v>43831.541666666664</v>
      </c>
      <c r="J16795" s="1">
        <v>0.259648303523385</v>
      </c>
      <c r="K16795" s="1" t="s">
        <v>18</v>
      </c>
      <c r="M16795" s="3">
        <v>43831.56182962963</v>
      </c>
    </row>
    <row r="16796">
      <c r="A16796" s="1">
        <v>16794.0</v>
      </c>
      <c r="B16796" s="1" t="s">
        <v>68</v>
      </c>
      <c r="C16796" s="1" t="s">
        <v>28151</v>
      </c>
      <c r="D16796" s="1" t="s">
        <v>436</v>
      </c>
      <c r="E16796" s="1" t="s">
        <v>28152</v>
      </c>
      <c r="F16796" s="1" t="s">
        <v>72</v>
      </c>
      <c r="G16796" s="1" t="s">
        <v>89</v>
      </c>
      <c r="H16796" s="1">
        <v>45.0</v>
      </c>
      <c r="I16796" s="3">
        <v>43902.74808221065</v>
      </c>
      <c r="J16796" s="1">
        <v>2.66974822079756</v>
      </c>
      <c r="K16796" s="1" t="s">
        <v>24</v>
      </c>
      <c r="M16796" s="3">
        <v>43902.767620810184</v>
      </c>
    </row>
    <row r="16797">
      <c r="A16797" s="1">
        <v>16795.0</v>
      </c>
      <c r="B16797" s="1" t="s">
        <v>858</v>
      </c>
      <c r="C16797" s="1" t="s">
        <v>28153</v>
      </c>
      <c r="D16797" s="1" t="s">
        <v>749</v>
      </c>
      <c r="E16797" s="1" t="s">
        <v>28154</v>
      </c>
      <c r="F16797" s="1" t="s">
        <v>861</v>
      </c>
      <c r="G16797" s="1" t="s">
        <v>89</v>
      </c>
      <c r="H16797" s="1">
        <v>45.0</v>
      </c>
      <c r="I16797" s="3">
        <v>43781.57381858796</v>
      </c>
      <c r="J16797" s="1">
        <v>1.72623818091838</v>
      </c>
      <c r="K16797" s="1" t="s">
        <v>24</v>
      </c>
      <c r="M16797" s="3">
        <v>43781.59050287037</v>
      </c>
    </row>
    <row r="16798">
      <c r="A16798" s="1">
        <v>16796.0</v>
      </c>
      <c r="B16798" s="1" t="s">
        <v>114</v>
      </c>
      <c r="C16798" s="1" t="s">
        <v>28155</v>
      </c>
      <c r="D16798" s="1" t="s">
        <v>116</v>
      </c>
      <c r="E16798" s="1" t="s">
        <v>2016</v>
      </c>
      <c r="F16798" s="1" t="s">
        <v>118</v>
      </c>
      <c r="G16798" s="1" t="s">
        <v>17</v>
      </c>
      <c r="H16798" s="1">
        <v>45.0</v>
      </c>
      <c r="I16798" s="3">
        <v>44141.239583333336</v>
      </c>
      <c r="J16798" s="1">
        <v>0.0</v>
      </c>
      <c r="K16798" s="1" t="s">
        <v>24</v>
      </c>
      <c r="M16798" s="3">
        <v>44141.356995601855</v>
      </c>
    </row>
    <row r="16799">
      <c r="A16799" s="1">
        <v>16797.0</v>
      </c>
      <c r="B16799" s="1" t="s">
        <v>777</v>
      </c>
      <c r="C16799" s="1" t="s">
        <v>28156</v>
      </c>
      <c r="D16799" s="1" t="s">
        <v>779</v>
      </c>
      <c r="E16799" s="1" t="s">
        <v>780</v>
      </c>
      <c r="F16799" s="1" t="s">
        <v>781</v>
      </c>
      <c r="G16799" s="1" t="s">
        <v>35</v>
      </c>
      <c r="H16799" s="1">
        <v>45.0</v>
      </c>
      <c r="I16799" s="3">
        <v>44099.791666666664</v>
      </c>
      <c r="J16799" s="1">
        <v>1.49593616696781</v>
      </c>
      <c r="K16799" s="1" t="s">
        <v>18</v>
      </c>
      <c r="M16799" s="3">
        <v>44099.83168016204</v>
      </c>
    </row>
    <row r="16800">
      <c r="A16800" s="1">
        <v>16798.0</v>
      </c>
      <c r="B16800" s="1" t="s">
        <v>1819</v>
      </c>
      <c r="C16800" s="1" t="s">
        <v>28157</v>
      </c>
      <c r="D16800" s="1" t="s">
        <v>99</v>
      </c>
      <c r="E16800" s="1" t="s">
        <v>28158</v>
      </c>
      <c r="F16800" s="1" t="s">
        <v>1822</v>
      </c>
      <c r="G16800" s="1" t="s">
        <v>39</v>
      </c>
      <c r="H16800" s="1">
        <v>45.0</v>
      </c>
      <c r="I16800" s="3">
        <v>44112.5</v>
      </c>
      <c r="J16800" s="1">
        <v>1.21249271590122</v>
      </c>
      <c r="K16800" s="1" t="s">
        <v>24</v>
      </c>
      <c r="L16800" s="1" t="s">
        <v>940</v>
      </c>
      <c r="M16800" s="3">
        <v>44112.53385857639</v>
      </c>
    </row>
    <row r="16801">
      <c r="A16801" s="1">
        <v>16799.0</v>
      </c>
      <c r="B16801" s="1" t="s">
        <v>1225</v>
      </c>
      <c r="C16801" s="1" t="s">
        <v>28159</v>
      </c>
      <c r="D16801" s="1" t="s">
        <v>3403</v>
      </c>
      <c r="E16801" s="1" t="s">
        <v>28160</v>
      </c>
      <c r="F16801" s="1" t="s">
        <v>1229</v>
      </c>
      <c r="G16801" s="1" t="s">
        <v>39</v>
      </c>
      <c r="H16801" s="1">
        <v>45.0</v>
      </c>
      <c r="I16801" s="3">
        <v>43879.708333333336</v>
      </c>
      <c r="J16801" s="1">
        <v>2.13451878259408</v>
      </c>
      <c r="K16801" s="1" t="s">
        <v>24</v>
      </c>
      <c r="M16801" s="3">
        <v>43879.7474515162</v>
      </c>
    </row>
    <row r="16802">
      <c r="A16802" s="1">
        <v>16800.0</v>
      </c>
      <c r="B16802" s="1" t="s">
        <v>6213</v>
      </c>
      <c r="C16802" s="1" t="s">
        <v>28161</v>
      </c>
      <c r="D16802" s="1" t="s">
        <v>6215</v>
      </c>
      <c r="E16802" s="1" t="s">
        <v>28162</v>
      </c>
      <c r="F16802" s="1" t="s">
        <v>6217</v>
      </c>
      <c r="G16802" s="1" t="s">
        <v>39</v>
      </c>
      <c r="H16802" s="1">
        <v>45.0</v>
      </c>
      <c r="I16802" s="3">
        <v>43492.666666666664</v>
      </c>
      <c r="J16802" s="1">
        <v>2.34273199907664</v>
      </c>
      <c r="K16802" s="1" t="s">
        <v>24</v>
      </c>
      <c r="M16802" s="3">
        <v>43492.698865590275</v>
      </c>
    </row>
    <row r="16803">
      <c r="A16803" s="1">
        <v>16801.0</v>
      </c>
      <c r="B16803" s="1" t="s">
        <v>224</v>
      </c>
      <c r="C16803" s="1" t="s">
        <v>28163</v>
      </c>
      <c r="D16803" s="1" t="s">
        <v>226</v>
      </c>
      <c r="E16803" s="1" t="s">
        <v>28164</v>
      </c>
      <c r="F16803" s="1" t="s">
        <v>228</v>
      </c>
      <c r="G16803" s="1" t="s">
        <v>39</v>
      </c>
      <c r="H16803" s="1">
        <v>45.0</v>
      </c>
      <c r="I16803" s="3">
        <v>43482.666666666664</v>
      </c>
      <c r="J16803" s="1">
        <v>0.119730789556402</v>
      </c>
      <c r="K16803" s="1" t="s">
        <v>24</v>
      </c>
      <c r="M16803" s="3">
        <v>43482.56605282408</v>
      </c>
    </row>
    <row r="16804">
      <c r="A16804" s="1">
        <v>16802.0</v>
      </c>
      <c r="B16804" s="1" t="s">
        <v>4356</v>
      </c>
      <c r="C16804" s="1" t="s">
        <v>28165</v>
      </c>
      <c r="D16804" s="1" t="s">
        <v>411</v>
      </c>
      <c r="E16804" s="1" t="s">
        <v>13769</v>
      </c>
      <c r="F16804" s="1" t="s">
        <v>4359</v>
      </c>
      <c r="G16804" s="1" t="s">
        <v>17</v>
      </c>
      <c r="H16804" s="1">
        <v>45.0</v>
      </c>
      <c r="I16804" s="3">
        <v>44073.229166666664</v>
      </c>
      <c r="J16804" s="1">
        <v>0.424293192853583</v>
      </c>
      <c r="K16804" s="1" t="s">
        <v>62</v>
      </c>
      <c r="M16804" s="3">
        <v>44073.32389150463</v>
      </c>
    </row>
    <row r="16805">
      <c r="A16805" s="1">
        <v>16803.0</v>
      </c>
      <c r="B16805" s="1" t="s">
        <v>141</v>
      </c>
      <c r="C16805" s="1" t="s">
        <v>28166</v>
      </c>
      <c r="D16805" s="1" t="s">
        <v>993</v>
      </c>
      <c r="E16805" s="1" t="s">
        <v>28167</v>
      </c>
      <c r="F16805" s="1" t="s">
        <v>175</v>
      </c>
      <c r="G16805" s="1" t="s">
        <v>39</v>
      </c>
      <c r="H16805" s="1">
        <v>45.0</v>
      </c>
      <c r="I16805" s="3">
        <v>44048.291666666664</v>
      </c>
      <c r="J16805" s="1">
        <v>1.6229407590378</v>
      </c>
      <c r="K16805" s="1" t="s">
        <v>46</v>
      </c>
      <c r="M16805" s="3">
        <v>44048.331352824076</v>
      </c>
    </row>
    <row r="16806">
      <c r="A16806" s="1">
        <v>16804.0</v>
      </c>
      <c r="B16806" s="1" t="s">
        <v>2171</v>
      </c>
      <c r="C16806" s="1" t="s">
        <v>28168</v>
      </c>
      <c r="D16806" s="1" t="s">
        <v>2173</v>
      </c>
      <c r="E16806" s="1" t="s">
        <v>18360</v>
      </c>
      <c r="F16806" s="1" t="s">
        <v>2175</v>
      </c>
      <c r="G16806" s="1" t="s">
        <v>17</v>
      </c>
      <c r="H16806" s="1">
        <v>45.0</v>
      </c>
      <c r="I16806" s="3">
        <v>43866.416666666664</v>
      </c>
      <c r="J16806" s="1">
        <v>0.792067286315604</v>
      </c>
      <c r="K16806" s="1" t="s">
        <v>18</v>
      </c>
      <c r="M16806" s="3">
        <v>43866.47052785879</v>
      </c>
    </row>
    <row r="16807">
      <c r="A16807" s="1">
        <v>16805.0</v>
      </c>
      <c r="B16807" s="1" t="s">
        <v>84</v>
      </c>
      <c r="C16807" s="1" t="s">
        <v>28169</v>
      </c>
      <c r="D16807" s="1" t="s">
        <v>86</v>
      </c>
      <c r="E16807" s="1" t="s">
        <v>4666</v>
      </c>
      <c r="F16807" s="1" t="s">
        <v>88</v>
      </c>
      <c r="G16807" s="1" t="s">
        <v>35</v>
      </c>
      <c r="H16807" s="1">
        <v>45.0</v>
      </c>
      <c r="I16807" s="3">
        <v>43794.166666666664</v>
      </c>
      <c r="J16807" s="1">
        <v>2.22886369700532</v>
      </c>
      <c r="K16807" s="1" t="s">
        <v>83</v>
      </c>
      <c r="M16807" s="3">
        <v>43794.20658341435</v>
      </c>
    </row>
    <row r="16808">
      <c r="A16808" s="1">
        <v>16806.0</v>
      </c>
      <c r="B16808" s="1" t="s">
        <v>5681</v>
      </c>
      <c r="C16808" s="1" t="s">
        <v>28170</v>
      </c>
      <c r="D16808" s="1" t="s">
        <v>2248</v>
      </c>
      <c r="E16808" s="1" t="s">
        <v>14160</v>
      </c>
      <c r="F16808" s="1" t="s">
        <v>5684</v>
      </c>
      <c r="G16808" s="1" t="s">
        <v>17</v>
      </c>
      <c r="H16808" s="1">
        <v>45.0</v>
      </c>
      <c r="I16808" s="3">
        <v>44143.208333333336</v>
      </c>
      <c r="J16808" s="1">
        <v>2.55870083314485</v>
      </c>
      <c r="K16808" s="1" t="s">
        <v>24</v>
      </c>
      <c r="L16808" s="1" t="s">
        <v>5685</v>
      </c>
      <c r="M16808" s="3">
        <v>44143.34234488426</v>
      </c>
    </row>
    <row r="16809">
      <c r="A16809" s="1">
        <v>16807.0</v>
      </c>
      <c r="B16809" s="1" t="s">
        <v>8490</v>
      </c>
      <c r="C16809" s="1" t="s">
        <v>28171</v>
      </c>
      <c r="D16809" s="1" t="s">
        <v>86</v>
      </c>
      <c r="E16809" s="1" t="s">
        <v>28172</v>
      </c>
      <c r="F16809" s="1" t="s">
        <v>8493</v>
      </c>
      <c r="G16809" s="1" t="s">
        <v>39</v>
      </c>
      <c r="H16809" s="1">
        <v>45.0</v>
      </c>
      <c r="I16809" s="3">
        <v>43957.354166666664</v>
      </c>
      <c r="J16809" s="1">
        <v>1.14825317100893</v>
      </c>
      <c r="K16809" s="1" t="s">
        <v>46</v>
      </c>
      <c r="M16809" s="3">
        <v>43957.38750109954</v>
      </c>
    </row>
    <row r="16810">
      <c r="A16810" s="1">
        <v>16808.0</v>
      </c>
      <c r="B16810" s="1" t="s">
        <v>18290</v>
      </c>
      <c r="C16810" s="1" t="s">
        <v>28173</v>
      </c>
      <c r="D16810" s="1" t="s">
        <v>4088</v>
      </c>
      <c r="E16810" s="1" t="s">
        <v>18292</v>
      </c>
      <c r="F16810" s="1" t="s">
        <v>18293</v>
      </c>
      <c r="G16810" s="1" t="s">
        <v>17</v>
      </c>
      <c r="H16810" s="1">
        <v>45.0</v>
      </c>
      <c r="I16810" s="3">
        <v>44237.708333333336</v>
      </c>
      <c r="J16810" s="1">
        <v>1.93766422121272</v>
      </c>
      <c r="K16810" s="1" t="s">
        <v>24</v>
      </c>
      <c r="L16810" s="1" t="s">
        <v>365</v>
      </c>
      <c r="M16810" s="3">
        <v>44237.74999988426</v>
      </c>
    </row>
    <row r="16811">
      <c r="A16811" s="1">
        <v>16809.0</v>
      </c>
      <c r="B16811" s="1" t="s">
        <v>1885</v>
      </c>
      <c r="C16811" s="1" t="s">
        <v>28174</v>
      </c>
      <c r="D16811" s="1" t="s">
        <v>116</v>
      </c>
      <c r="E16811" s="1" t="s">
        <v>5870</v>
      </c>
      <c r="F16811" s="1" t="s">
        <v>1888</v>
      </c>
      <c r="G16811" s="1" t="s">
        <v>17</v>
      </c>
      <c r="H16811" s="1">
        <v>45.0</v>
      </c>
      <c r="I16811" s="3">
        <v>43838.166666666664</v>
      </c>
      <c r="J16811" s="1">
        <v>2.55052738113485</v>
      </c>
      <c r="K16811" s="1" t="s">
        <v>24</v>
      </c>
      <c r="M16811" s="3">
        <v>43838.22127361111</v>
      </c>
    </row>
    <row r="16812">
      <c r="A16812" s="1">
        <v>16810.0</v>
      </c>
      <c r="B16812" s="1" t="s">
        <v>525</v>
      </c>
      <c r="C16812" s="1" t="s">
        <v>28175</v>
      </c>
      <c r="D16812" s="1" t="s">
        <v>1103</v>
      </c>
      <c r="E16812" s="1" t="s">
        <v>28176</v>
      </c>
      <c r="F16812" s="1" t="s">
        <v>529</v>
      </c>
      <c r="G16812" s="1" t="s">
        <v>89</v>
      </c>
      <c r="H16812" s="1">
        <v>45.0</v>
      </c>
      <c r="I16812" s="3">
        <v>44207.57208759259</v>
      </c>
      <c r="J16812" s="1">
        <v>2.49022678788749</v>
      </c>
      <c r="K16812" s="1" t="s">
        <v>56</v>
      </c>
      <c r="L16812" s="1" t="s">
        <v>113</v>
      </c>
      <c r="M16812" s="3">
        <v>44207.59759740741</v>
      </c>
    </row>
    <row r="16813">
      <c r="A16813" s="1">
        <v>16811.0</v>
      </c>
      <c r="B16813" s="1" t="s">
        <v>834</v>
      </c>
      <c r="C16813" s="1" t="s">
        <v>28177</v>
      </c>
      <c r="D16813" s="1" t="s">
        <v>182</v>
      </c>
      <c r="E16813" s="1" t="s">
        <v>28178</v>
      </c>
      <c r="F16813" s="1" t="s">
        <v>837</v>
      </c>
      <c r="G16813" s="1" t="s">
        <v>39</v>
      </c>
      <c r="H16813" s="1">
        <v>45.0</v>
      </c>
      <c r="I16813" s="3">
        <v>44066.75</v>
      </c>
      <c r="J16813" s="1">
        <v>1.41281019292401</v>
      </c>
      <c r="K16813" s="1" t="s">
        <v>18</v>
      </c>
      <c r="M16813" s="3">
        <v>44066.78114319444</v>
      </c>
    </row>
    <row r="16814">
      <c r="A16814" s="1">
        <v>16812.0</v>
      </c>
      <c r="B16814" s="1" t="s">
        <v>84</v>
      </c>
      <c r="C16814" s="1" t="s">
        <v>28179</v>
      </c>
      <c r="D16814" s="1" t="s">
        <v>86</v>
      </c>
      <c r="E16814" s="1" t="s">
        <v>4666</v>
      </c>
      <c r="F16814" s="1" t="s">
        <v>88</v>
      </c>
      <c r="G16814" s="1" t="s">
        <v>35</v>
      </c>
      <c r="H16814" s="1">
        <v>45.0</v>
      </c>
      <c r="I16814" s="3">
        <v>43790.625</v>
      </c>
      <c r="J16814" s="1">
        <v>1.58681860150484</v>
      </c>
      <c r="K16814" s="1" t="s">
        <v>83</v>
      </c>
      <c r="M16814" s="3">
        <v>43790.65923247685</v>
      </c>
    </row>
    <row r="16815">
      <c r="A16815" s="1">
        <v>16813.0</v>
      </c>
      <c r="B16815" s="1" t="s">
        <v>25</v>
      </c>
      <c r="C16815" s="1" t="s">
        <v>28180</v>
      </c>
      <c r="D16815" s="1" t="s">
        <v>37</v>
      </c>
      <c r="E16815" s="1" t="s">
        <v>28181</v>
      </c>
      <c r="F16815" s="1" t="s">
        <v>29</v>
      </c>
      <c r="G16815" s="1" t="s">
        <v>39</v>
      </c>
      <c r="H16815" s="1">
        <v>45.0</v>
      </c>
      <c r="I16815" s="3">
        <v>44221.583333333336</v>
      </c>
      <c r="J16815" s="1">
        <v>1.05881142695454</v>
      </c>
      <c r="K16815" s="1" t="s">
        <v>18</v>
      </c>
      <c r="M16815" s="3">
        <v>44221.57084090278</v>
      </c>
    </row>
    <row r="16816">
      <c r="A16816" s="1">
        <v>16814.0</v>
      </c>
      <c r="B16816" s="1" t="s">
        <v>12</v>
      </c>
      <c r="C16816" s="1" t="s">
        <v>28182</v>
      </c>
      <c r="D16816" s="1" t="s">
        <v>1813</v>
      </c>
      <c r="E16816" s="1" t="s">
        <v>2320</v>
      </c>
      <c r="F16816" s="1" t="s">
        <v>16</v>
      </c>
      <c r="G16816" s="1" t="s">
        <v>35</v>
      </c>
      <c r="H16816" s="1">
        <v>45.0</v>
      </c>
      <c r="I16816" s="3">
        <v>44175.291666666664</v>
      </c>
      <c r="J16816" s="1">
        <v>3.03983382771285</v>
      </c>
      <c r="K16816" s="1" t="s">
        <v>18</v>
      </c>
      <c r="M16816" s="3">
        <v>44175.3371727662</v>
      </c>
    </row>
    <row r="16817">
      <c r="A16817" s="1">
        <v>16815.0</v>
      </c>
      <c r="B16817" s="1" t="s">
        <v>1126</v>
      </c>
      <c r="C16817" s="1" t="s">
        <v>28183</v>
      </c>
      <c r="D16817" s="1" t="s">
        <v>21</v>
      </c>
      <c r="E16817" s="1" t="s">
        <v>9728</v>
      </c>
      <c r="F16817" s="1" t="s">
        <v>1130</v>
      </c>
      <c r="G16817" s="1" t="s">
        <v>17</v>
      </c>
      <c r="H16817" s="1">
        <v>45.0</v>
      </c>
      <c r="I16817" s="3">
        <v>44188.229166666664</v>
      </c>
      <c r="J16817" s="1">
        <v>2.06348403233192</v>
      </c>
      <c r="K16817" s="1" t="s">
        <v>24</v>
      </c>
      <c r="M16817" s="3">
        <v>44188.246954965274</v>
      </c>
    </row>
    <row r="16818">
      <c r="A16818" s="1">
        <v>16816.0</v>
      </c>
      <c r="B16818" s="1" t="s">
        <v>957</v>
      </c>
      <c r="C16818" s="1" t="s">
        <v>28184</v>
      </c>
      <c r="D16818" s="1" t="s">
        <v>1756</v>
      </c>
      <c r="E16818" s="1" t="s">
        <v>3954</v>
      </c>
      <c r="F16818" s="1" t="s">
        <v>961</v>
      </c>
      <c r="G16818" s="1" t="s">
        <v>17</v>
      </c>
      <c r="H16818" s="1">
        <v>45.0</v>
      </c>
      <c r="I16818" s="3">
        <v>44179.666666666664</v>
      </c>
      <c r="J16818" s="1">
        <v>2.89802929635831</v>
      </c>
      <c r="K16818" s="1" t="s">
        <v>24</v>
      </c>
      <c r="M16818" s="3">
        <v>44179.70458539352</v>
      </c>
    </row>
    <row r="16819">
      <c r="A16819" s="1">
        <v>16817.0</v>
      </c>
      <c r="B16819" s="1" t="s">
        <v>806</v>
      </c>
      <c r="C16819" s="1" t="s">
        <v>28185</v>
      </c>
      <c r="D16819" s="1" t="s">
        <v>1280</v>
      </c>
      <c r="E16819" s="1" t="s">
        <v>16319</v>
      </c>
      <c r="F16819" s="1" t="s">
        <v>810</v>
      </c>
      <c r="G16819" s="1" t="s">
        <v>35</v>
      </c>
      <c r="H16819" s="1">
        <v>45.0</v>
      </c>
      <c r="I16819" s="3">
        <v>43927.78125</v>
      </c>
      <c r="J16819" s="1">
        <v>0.418744775200068</v>
      </c>
      <c r="K16819" s="1" t="s">
        <v>24</v>
      </c>
      <c r="M16819" s="3">
        <v>43927.80909355324</v>
      </c>
    </row>
    <row r="16820">
      <c r="A16820" s="1">
        <v>16818.0</v>
      </c>
      <c r="B16820" s="1" t="s">
        <v>73</v>
      </c>
      <c r="C16820" s="1" t="s">
        <v>28186</v>
      </c>
      <c r="D16820" s="1" t="s">
        <v>1595</v>
      </c>
      <c r="E16820" s="1" t="s">
        <v>1596</v>
      </c>
      <c r="F16820" s="1" t="s">
        <v>77</v>
      </c>
      <c r="G16820" s="1" t="s">
        <v>35</v>
      </c>
      <c r="H16820" s="1">
        <v>45.0</v>
      </c>
      <c r="I16820" s="3">
        <v>43483.666666666664</v>
      </c>
      <c r="J16820" s="1">
        <v>1.59546391629362</v>
      </c>
      <c r="K16820" s="1" t="s">
        <v>24</v>
      </c>
      <c r="M16820" s="3">
        <v>43483.702919351854</v>
      </c>
    </row>
    <row r="16821">
      <c r="A16821" s="1">
        <v>16819.0</v>
      </c>
      <c r="B16821" s="1" t="s">
        <v>1323</v>
      </c>
      <c r="C16821" s="1" t="s">
        <v>28187</v>
      </c>
      <c r="D16821" s="1" t="s">
        <v>1325</v>
      </c>
      <c r="E16821" s="1" t="s">
        <v>14273</v>
      </c>
      <c r="F16821" s="1" t="s">
        <v>2309</v>
      </c>
      <c r="G16821" s="1" t="s">
        <v>17</v>
      </c>
      <c r="H16821" s="1">
        <v>45.0</v>
      </c>
      <c r="I16821" s="3">
        <v>44164.625</v>
      </c>
      <c r="J16821" s="1">
        <v>0.831615512069559</v>
      </c>
      <c r="K16821" s="1" t="s">
        <v>46</v>
      </c>
      <c r="M16821" s="3">
        <v>44164.67056474537</v>
      </c>
    </row>
    <row r="16822">
      <c r="A16822" s="1">
        <v>16820.0</v>
      </c>
      <c r="B16822" s="1" t="s">
        <v>239</v>
      </c>
      <c r="C16822" s="1" t="s">
        <v>28188</v>
      </c>
      <c r="D16822" s="1" t="s">
        <v>241</v>
      </c>
      <c r="E16822" s="1" t="s">
        <v>1329</v>
      </c>
      <c r="F16822" s="1" t="s">
        <v>243</v>
      </c>
      <c r="G16822" s="1" t="s">
        <v>17</v>
      </c>
      <c r="H16822" s="1">
        <v>45.0</v>
      </c>
      <c r="I16822" s="3">
        <v>44215.666666666664</v>
      </c>
      <c r="J16822" s="1">
        <v>0.0</v>
      </c>
      <c r="K16822" s="1" t="s">
        <v>46</v>
      </c>
      <c r="M16822" s="3">
        <v>44215.758179143515</v>
      </c>
    </row>
    <row r="16823">
      <c r="A16823" s="1">
        <v>16821.0</v>
      </c>
      <c r="B16823" s="1" t="s">
        <v>1659</v>
      </c>
      <c r="C16823" s="1" t="s">
        <v>28189</v>
      </c>
      <c r="D16823" s="1" t="s">
        <v>998</v>
      </c>
      <c r="E16823" s="1" t="s">
        <v>28190</v>
      </c>
      <c r="F16823" s="1" t="s">
        <v>1662</v>
      </c>
      <c r="G16823" s="1" t="s">
        <v>89</v>
      </c>
      <c r="H16823" s="1">
        <v>45.0</v>
      </c>
      <c r="I16823" s="3">
        <v>43865.41042665509</v>
      </c>
      <c r="J16823" s="1">
        <v>1.16847385689934</v>
      </c>
      <c r="K16823" s="1" t="s">
        <v>24</v>
      </c>
      <c r="M16823" s="3">
        <v>43865.46558545139</v>
      </c>
    </row>
    <row r="16824">
      <c r="A16824" s="1">
        <v>16822.0</v>
      </c>
      <c r="B16824" s="1" t="s">
        <v>24935</v>
      </c>
      <c r="C16824" s="1" t="s">
        <v>28191</v>
      </c>
      <c r="D16824" s="1" t="s">
        <v>5947</v>
      </c>
      <c r="E16824" s="1" t="s">
        <v>28192</v>
      </c>
      <c r="F16824" s="1" t="s">
        <v>24938</v>
      </c>
      <c r="G16824" s="1" t="s">
        <v>17</v>
      </c>
      <c r="H16824" s="1">
        <v>45.0</v>
      </c>
      <c r="I16824" s="3">
        <v>44232.145833333336</v>
      </c>
      <c r="J16824" s="1">
        <v>1.01681090849198</v>
      </c>
      <c r="K16824" s="1" t="s">
        <v>46</v>
      </c>
      <c r="L16824" s="1" t="s">
        <v>602</v>
      </c>
      <c r="M16824" s="3">
        <v>44232.18032898148</v>
      </c>
    </row>
    <row r="16825">
      <c r="A16825" s="1">
        <v>16823.0</v>
      </c>
      <c r="B16825" s="1" t="s">
        <v>1245</v>
      </c>
      <c r="C16825" s="1" t="s">
        <v>28193</v>
      </c>
      <c r="D16825" s="1" t="s">
        <v>1932</v>
      </c>
      <c r="E16825" s="1" t="s">
        <v>28194</v>
      </c>
      <c r="F16825" s="1" t="s">
        <v>1248</v>
      </c>
      <c r="G16825" s="1" t="s">
        <v>89</v>
      </c>
      <c r="H16825" s="1">
        <v>45.0</v>
      </c>
      <c r="I16825" s="3">
        <v>44133.292124155094</v>
      </c>
      <c r="J16825" s="1">
        <v>1.84664046262033</v>
      </c>
      <c r="K16825" s="1" t="s">
        <v>218</v>
      </c>
      <c r="L16825" s="1" t="s">
        <v>787</v>
      </c>
      <c r="M16825" s="3">
        <v>44133.30582738426</v>
      </c>
    </row>
    <row r="16826">
      <c r="A16826" s="1">
        <v>16824.0</v>
      </c>
      <c r="B16826" s="1" t="s">
        <v>401</v>
      </c>
      <c r="C16826" s="1" t="s">
        <v>28195</v>
      </c>
      <c r="D16826" s="1" t="s">
        <v>3598</v>
      </c>
      <c r="E16826" s="1" t="s">
        <v>28196</v>
      </c>
      <c r="F16826" s="1" t="s">
        <v>405</v>
      </c>
      <c r="G16826" s="1" t="s">
        <v>89</v>
      </c>
      <c r="H16826" s="1">
        <v>45.0</v>
      </c>
      <c r="I16826" s="3">
        <v>44221.70094700231</v>
      </c>
      <c r="J16826" s="1">
        <v>3.25144563789561</v>
      </c>
      <c r="K16826" s="1" t="s">
        <v>24</v>
      </c>
      <c r="L16826" s="1" t="s">
        <v>406</v>
      </c>
      <c r="M16826" s="3">
        <v>44221.71493475694</v>
      </c>
    </row>
    <row r="16827">
      <c r="A16827" s="1">
        <v>16825.0</v>
      </c>
      <c r="B16827" s="1" t="s">
        <v>655</v>
      </c>
      <c r="C16827" s="1" t="s">
        <v>28197</v>
      </c>
      <c r="D16827" s="1" t="s">
        <v>7784</v>
      </c>
      <c r="E16827" s="1" t="s">
        <v>7004</v>
      </c>
      <c r="F16827" s="1" t="s">
        <v>659</v>
      </c>
      <c r="G16827" s="1" t="s">
        <v>35</v>
      </c>
      <c r="H16827" s="1">
        <v>45.0</v>
      </c>
      <c r="I16827" s="3">
        <v>43677.708333333336</v>
      </c>
      <c r="J16827" s="1">
        <v>1.73563652747366</v>
      </c>
      <c r="K16827" s="1" t="s">
        <v>18</v>
      </c>
      <c r="M16827" s="3">
        <v>43677.50328053241</v>
      </c>
    </row>
    <row r="16828">
      <c r="A16828" s="1">
        <v>16826.0</v>
      </c>
      <c r="B16828" s="1" t="s">
        <v>168</v>
      </c>
      <c r="C16828" s="1" t="s">
        <v>28198</v>
      </c>
      <c r="D16828" s="1" t="s">
        <v>1418</v>
      </c>
      <c r="E16828" s="1" t="s">
        <v>2686</v>
      </c>
      <c r="F16828" s="1" t="s">
        <v>171</v>
      </c>
      <c r="G16828" s="1" t="s">
        <v>17</v>
      </c>
      <c r="H16828" s="1">
        <v>45.0</v>
      </c>
      <c r="I16828" s="3">
        <v>43879.583333333336</v>
      </c>
      <c r="J16828" s="1">
        <v>0.0</v>
      </c>
      <c r="K16828" s="1" t="s">
        <v>166</v>
      </c>
      <c r="M16828" s="3">
        <v>43879.89830123843</v>
      </c>
    </row>
    <row r="16829">
      <c r="A16829" s="1">
        <v>16827.0</v>
      </c>
      <c r="B16829" s="1" t="s">
        <v>18423</v>
      </c>
      <c r="C16829" s="1" t="s">
        <v>28199</v>
      </c>
      <c r="D16829" s="1" t="s">
        <v>3184</v>
      </c>
      <c r="E16829" s="1" t="s">
        <v>28200</v>
      </c>
      <c r="F16829" s="1" t="s">
        <v>18426</v>
      </c>
      <c r="G16829" s="1" t="s">
        <v>39</v>
      </c>
      <c r="H16829" s="1">
        <v>45.0</v>
      </c>
      <c r="I16829" s="3">
        <v>43797.708333333336</v>
      </c>
      <c r="J16829" s="1">
        <v>2.90070823579749</v>
      </c>
      <c r="K16829" s="1" t="s">
        <v>159</v>
      </c>
      <c r="M16829" s="3">
        <v>43797.74134997685</v>
      </c>
    </row>
    <row r="16830">
      <c r="A16830" s="1">
        <v>16828.0</v>
      </c>
      <c r="B16830" s="1" t="s">
        <v>853</v>
      </c>
      <c r="C16830" s="1" t="s">
        <v>28201</v>
      </c>
      <c r="D16830" s="1" t="s">
        <v>1806</v>
      </c>
      <c r="E16830" s="1" t="s">
        <v>1807</v>
      </c>
      <c r="F16830" s="1" t="s">
        <v>856</v>
      </c>
      <c r="G16830" s="1" t="s">
        <v>17</v>
      </c>
      <c r="H16830" s="1">
        <v>45.0</v>
      </c>
      <c r="I16830" s="3">
        <v>44102.541666666664</v>
      </c>
      <c r="J16830" s="1">
        <v>1.342009072269</v>
      </c>
      <c r="K16830" s="1" t="s">
        <v>18</v>
      </c>
      <c r="M16830" s="3">
        <v>44102.58973355324</v>
      </c>
    </row>
    <row r="16831">
      <c r="A16831" s="1">
        <v>16829.0</v>
      </c>
      <c r="B16831" s="1" t="s">
        <v>12</v>
      </c>
      <c r="C16831" s="1" t="s">
        <v>28202</v>
      </c>
      <c r="D16831" s="1" t="s">
        <v>4220</v>
      </c>
      <c r="E16831" s="1" t="s">
        <v>4982</v>
      </c>
      <c r="F16831" s="1" t="s">
        <v>16</v>
      </c>
      <c r="G16831" s="1" t="s">
        <v>17</v>
      </c>
      <c r="H16831" s="1">
        <v>45.0</v>
      </c>
      <c r="I16831" s="3">
        <v>43919.625</v>
      </c>
      <c r="J16831" s="1">
        <v>1.38353898282698</v>
      </c>
      <c r="K16831" s="1" t="s">
        <v>18</v>
      </c>
      <c r="M16831" s="3">
        <v>43919.65854633102</v>
      </c>
    </row>
    <row r="16832">
      <c r="A16832" s="1">
        <v>16830.0</v>
      </c>
      <c r="B16832" s="1" t="s">
        <v>324</v>
      </c>
      <c r="C16832" s="1" t="s">
        <v>28203</v>
      </c>
      <c r="D16832" s="1" t="s">
        <v>326</v>
      </c>
      <c r="E16832" s="1" t="s">
        <v>3366</v>
      </c>
      <c r="F16832" s="1" t="s">
        <v>328</v>
      </c>
      <c r="G16832" s="1" t="s">
        <v>17</v>
      </c>
      <c r="H16832" s="1">
        <v>45.0</v>
      </c>
      <c r="I16832" s="3">
        <v>44091.333333333336</v>
      </c>
      <c r="J16832" s="1">
        <v>0.0</v>
      </c>
      <c r="K16832" s="1" t="s">
        <v>24</v>
      </c>
      <c r="M16832" s="3">
        <v>44091.40720122685</v>
      </c>
    </row>
    <row r="16833">
      <c r="A16833" s="1">
        <v>16831.0</v>
      </c>
      <c r="B16833" s="1" t="s">
        <v>957</v>
      </c>
      <c r="C16833" s="1" t="s">
        <v>28204</v>
      </c>
      <c r="D16833" s="1" t="s">
        <v>21</v>
      </c>
      <c r="E16833" s="1" t="s">
        <v>11918</v>
      </c>
      <c r="F16833" s="1" t="s">
        <v>961</v>
      </c>
      <c r="G16833" s="1" t="s">
        <v>17</v>
      </c>
      <c r="H16833" s="1">
        <v>45.0</v>
      </c>
      <c r="I16833" s="3">
        <v>44072.6875</v>
      </c>
      <c r="J16833" s="1">
        <v>2.87158258459717</v>
      </c>
      <c r="K16833" s="1" t="s">
        <v>24</v>
      </c>
      <c r="M16833" s="3">
        <v>44072.70985385417</v>
      </c>
    </row>
    <row r="16834">
      <c r="A16834" s="1">
        <v>16832.0</v>
      </c>
      <c r="B16834" s="1" t="s">
        <v>2940</v>
      </c>
      <c r="C16834" s="1" t="s">
        <v>28205</v>
      </c>
      <c r="D16834" s="1" t="s">
        <v>1397</v>
      </c>
      <c r="E16834" s="1" t="s">
        <v>9405</v>
      </c>
      <c r="F16834" s="1" t="s">
        <v>2943</v>
      </c>
      <c r="G16834" s="1" t="s">
        <v>17</v>
      </c>
      <c r="H16834" s="1">
        <v>45.0</v>
      </c>
      <c r="I16834" s="3">
        <v>43824.208333333336</v>
      </c>
      <c r="J16834" s="1">
        <v>1.83750193426532</v>
      </c>
      <c r="K16834" s="1" t="s">
        <v>24</v>
      </c>
      <c r="M16834" s="3">
        <v>43824.26339921296</v>
      </c>
    </row>
    <row r="16835">
      <c r="A16835" s="1">
        <v>16833.0</v>
      </c>
      <c r="B16835" s="1" t="s">
        <v>732</v>
      </c>
      <c r="C16835" s="1" t="s">
        <v>28206</v>
      </c>
      <c r="D16835" s="1" t="s">
        <v>12783</v>
      </c>
      <c r="E16835" s="1" t="s">
        <v>4719</v>
      </c>
      <c r="F16835" s="1" t="s">
        <v>735</v>
      </c>
      <c r="G16835" s="1" t="s">
        <v>17</v>
      </c>
      <c r="H16835" s="1">
        <v>45.0</v>
      </c>
      <c r="I16835" s="3">
        <v>43907.729166666664</v>
      </c>
      <c r="J16835" s="1">
        <v>1.72300837367386</v>
      </c>
      <c r="K16835" s="1" t="s">
        <v>24</v>
      </c>
      <c r="M16835" s="3">
        <v>43907.75658857639</v>
      </c>
    </row>
    <row r="16836">
      <c r="A16836" s="1">
        <v>16834.0</v>
      </c>
      <c r="B16836" s="1" t="s">
        <v>1085</v>
      </c>
      <c r="C16836" s="1" t="s">
        <v>28207</v>
      </c>
      <c r="D16836" s="1" t="s">
        <v>1087</v>
      </c>
      <c r="E16836" s="1" t="s">
        <v>7953</v>
      </c>
      <c r="F16836" s="1" t="s">
        <v>1089</v>
      </c>
      <c r="G16836" s="1" t="s">
        <v>17</v>
      </c>
      <c r="H16836" s="1">
        <v>45.0</v>
      </c>
      <c r="I16836" s="3">
        <v>44224.916666666664</v>
      </c>
      <c r="J16836" s="1">
        <v>2.24442066235732</v>
      </c>
      <c r="K16836" s="1" t="s">
        <v>159</v>
      </c>
      <c r="L16836" s="1" t="s">
        <v>3250</v>
      </c>
      <c r="M16836" s="3">
        <v>44225.53035527778</v>
      </c>
    </row>
    <row r="16837">
      <c r="A16837" s="1">
        <v>16835.0</v>
      </c>
      <c r="B16837" s="1" t="s">
        <v>2253</v>
      </c>
      <c r="C16837" s="1" t="s">
        <v>28208</v>
      </c>
      <c r="D16837" s="1" t="s">
        <v>2255</v>
      </c>
      <c r="E16837" s="1" t="s">
        <v>2256</v>
      </c>
      <c r="F16837" s="1" t="s">
        <v>2257</v>
      </c>
      <c r="G16837" s="1" t="s">
        <v>35</v>
      </c>
      <c r="H16837" s="1">
        <v>45.0</v>
      </c>
      <c r="I16837" s="3">
        <v>44221.614583333336</v>
      </c>
      <c r="J16837" s="1">
        <v>4.86491785849074</v>
      </c>
      <c r="K16837" s="1" t="s">
        <v>24</v>
      </c>
      <c r="L16837" s="1" t="s">
        <v>135</v>
      </c>
      <c r="M16837" s="3">
        <v>44221.65797543981</v>
      </c>
    </row>
    <row r="16838">
      <c r="A16838" s="1">
        <v>16836.0</v>
      </c>
      <c r="B16838" s="1" t="s">
        <v>13440</v>
      </c>
      <c r="C16838" s="1" t="s">
        <v>28209</v>
      </c>
      <c r="D16838" s="1" t="s">
        <v>373</v>
      </c>
      <c r="E16838" s="1" t="s">
        <v>13442</v>
      </c>
      <c r="F16838" s="1" t="s">
        <v>13443</v>
      </c>
      <c r="G16838" s="1" t="s">
        <v>35</v>
      </c>
      <c r="H16838" s="1">
        <v>45.0</v>
      </c>
      <c r="I16838" s="3">
        <v>43508.416666666664</v>
      </c>
      <c r="J16838" s="1">
        <v>0.177827357239762</v>
      </c>
      <c r="K16838" s="1" t="s">
        <v>24</v>
      </c>
      <c r="M16838" s="3">
        <v>43508.61408936343</v>
      </c>
    </row>
    <row r="16839">
      <c r="A16839" s="1">
        <v>16837.0</v>
      </c>
      <c r="B16839" s="1" t="s">
        <v>273</v>
      </c>
      <c r="C16839" s="1" t="s">
        <v>28210</v>
      </c>
      <c r="D16839" s="1" t="s">
        <v>2504</v>
      </c>
      <c r="E16839" s="1" t="s">
        <v>28211</v>
      </c>
      <c r="F16839" s="1" t="s">
        <v>277</v>
      </c>
      <c r="G16839" s="1" t="s">
        <v>39</v>
      </c>
      <c r="H16839" s="1">
        <v>45.0</v>
      </c>
      <c r="I16839" s="3">
        <v>44103.25</v>
      </c>
      <c r="J16839" s="1">
        <v>2.78637944649264</v>
      </c>
      <c r="K16839" s="1" t="s">
        <v>24</v>
      </c>
      <c r="M16839" s="3">
        <v>44103.277986354165</v>
      </c>
    </row>
    <row r="16840">
      <c r="A16840" s="1">
        <v>16838.0</v>
      </c>
      <c r="B16840" s="1" t="s">
        <v>2080</v>
      </c>
      <c r="C16840" s="1" t="s">
        <v>28212</v>
      </c>
      <c r="D16840" s="1" t="s">
        <v>1653</v>
      </c>
      <c r="E16840" s="1" t="s">
        <v>2082</v>
      </c>
      <c r="F16840" s="1" t="s">
        <v>2083</v>
      </c>
      <c r="G16840" s="1" t="s">
        <v>17</v>
      </c>
      <c r="H16840" s="1">
        <v>45.0</v>
      </c>
      <c r="I16840" s="3">
        <v>43794.166666666664</v>
      </c>
      <c r="J16840" s="1">
        <v>2.83717328664437</v>
      </c>
      <c r="K16840" s="1" t="s">
        <v>166</v>
      </c>
      <c r="M16840" s="3">
        <v>43794.17126758102</v>
      </c>
    </row>
    <row r="16841">
      <c r="A16841" s="1">
        <v>16839.0</v>
      </c>
      <c r="B16841" s="1" t="s">
        <v>229</v>
      </c>
      <c r="C16841" s="1" t="s">
        <v>28213</v>
      </c>
      <c r="D16841" s="1" t="s">
        <v>198</v>
      </c>
      <c r="E16841" s="1" t="s">
        <v>1141</v>
      </c>
      <c r="F16841" s="1" t="s">
        <v>232</v>
      </c>
      <c r="G16841" s="1" t="s">
        <v>35</v>
      </c>
      <c r="H16841" s="1">
        <v>45.0</v>
      </c>
      <c r="I16841" s="3">
        <v>44095.25</v>
      </c>
      <c r="J16841" s="1">
        <v>1.39592463405945</v>
      </c>
      <c r="K16841" s="1" t="s">
        <v>24</v>
      </c>
      <c r="M16841" s="3">
        <v>44095.29318224537</v>
      </c>
    </row>
    <row r="16842">
      <c r="A16842" s="1">
        <v>16840.0</v>
      </c>
      <c r="B16842" s="1" t="s">
        <v>824</v>
      </c>
      <c r="C16842" s="1" t="s">
        <v>28214</v>
      </c>
      <c r="D16842" s="1" t="s">
        <v>2173</v>
      </c>
      <c r="E16842" s="1" t="s">
        <v>28215</v>
      </c>
      <c r="F16842" s="1" t="s">
        <v>827</v>
      </c>
      <c r="G16842" s="1" t="s">
        <v>39</v>
      </c>
      <c r="H16842" s="1">
        <v>45.0</v>
      </c>
      <c r="I16842" s="3">
        <v>43756.166666666664</v>
      </c>
      <c r="J16842" s="1">
        <v>2.08660431746728</v>
      </c>
      <c r="K16842" s="1" t="s">
        <v>18</v>
      </c>
      <c r="M16842" s="3">
        <v>43756.235032303244</v>
      </c>
    </row>
    <row r="16843">
      <c r="A16843" s="1">
        <v>16841.0</v>
      </c>
      <c r="B16843" s="1" t="s">
        <v>251</v>
      </c>
      <c r="C16843" s="1" t="s">
        <v>28216</v>
      </c>
      <c r="D16843" s="1" t="s">
        <v>5337</v>
      </c>
      <c r="E16843" s="1" t="s">
        <v>2394</v>
      </c>
      <c r="F16843" s="1" t="s">
        <v>255</v>
      </c>
      <c r="G16843" s="1" t="s">
        <v>17</v>
      </c>
      <c r="H16843" s="1">
        <v>45.0</v>
      </c>
      <c r="I16843" s="3">
        <v>43886.75</v>
      </c>
      <c r="J16843" s="1">
        <v>1.64028011995862</v>
      </c>
      <c r="K16843" s="1" t="s">
        <v>218</v>
      </c>
      <c r="M16843" s="3">
        <v>43886.76846583333</v>
      </c>
    </row>
    <row r="16844">
      <c r="A16844" s="1">
        <v>16842.0</v>
      </c>
      <c r="B16844" s="1" t="s">
        <v>4620</v>
      </c>
      <c r="C16844" s="1" t="s">
        <v>28217</v>
      </c>
      <c r="D16844" s="1" t="s">
        <v>5136</v>
      </c>
      <c r="E16844" s="1" t="s">
        <v>28218</v>
      </c>
      <c r="F16844" s="1" t="s">
        <v>4623</v>
      </c>
      <c r="G16844" s="1" t="s">
        <v>39</v>
      </c>
      <c r="H16844" s="1">
        <v>45.0</v>
      </c>
      <c r="I16844" s="3">
        <v>44204.666666666664</v>
      </c>
      <c r="J16844" s="1">
        <v>2.00535485180417</v>
      </c>
      <c r="K16844" s="1" t="s">
        <v>511</v>
      </c>
      <c r="L16844" s="1" t="s">
        <v>47</v>
      </c>
      <c r="M16844" s="3">
        <v>44204.696507106484</v>
      </c>
    </row>
    <row r="16845">
      <c r="A16845" s="1">
        <v>16843.0</v>
      </c>
      <c r="B16845" s="1" t="s">
        <v>465</v>
      </c>
      <c r="C16845" s="1" t="s">
        <v>28219</v>
      </c>
      <c r="D16845" s="1" t="s">
        <v>1637</v>
      </c>
      <c r="E16845" s="1" t="s">
        <v>11455</v>
      </c>
      <c r="F16845" s="1" t="s">
        <v>468</v>
      </c>
      <c r="G16845" s="1" t="s">
        <v>17</v>
      </c>
      <c r="H16845" s="1">
        <v>45.0</v>
      </c>
      <c r="I16845" s="3">
        <v>44239.25</v>
      </c>
      <c r="J16845" s="1">
        <v>2.75259616844128</v>
      </c>
      <c r="K16845" s="1" t="s">
        <v>24</v>
      </c>
      <c r="M16845" s="3">
        <v>44239.30145032408</v>
      </c>
    </row>
    <row r="16846">
      <c r="A16846" s="1">
        <v>16844.0</v>
      </c>
      <c r="B16846" s="1" t="s">
        <v>3923</v>
      </c>
      <c r="C16846" s="1" t="s">
        <v>28220</v>
      </c>
      <c r="D16846" s="1" t="s">
        <v>99</v>
      </c>
      <c r="E16846" s="1" t="s">
        <v>5496</v>
      </c>
      <c r="F16846" s="1" t="s">
        <v>3927</v>
      </c>
      <c r="G16846" s="1" t="s">
        <v>17</v>
      </c>
      <c r="H16846" s="1">
        <v>45.0</v>
      </c>
      <c r="I16846" s="3">
        <v>44223.697916666664</v>
      </c>
      <c r="J16846" s="1">
        <v>1.61891598370274</v>
      </c>
      <c r="K16846" s="1" t="s">
        <v>159</v>
      </c>
      <c r="L16846" s="1" t="s">
        <v>5497</v>
      </c>
      <c r="M16846" s="3">
        <v>44224.276081365744</v>
      </c>
    </row>
    <row r="16847">
      <c r="A16847" s="1">
        <v>16845.0</v>
      </c>
      <c r="B16847" s="1" t="s">
        <v>84</v>
      </c>
      <c r="C16847" s="1" t="s">
        <v>28221</v>
      </c>
      <c r="D16847" s="1" t="s">
        <v>1549</v>
      </c>
      <c r="E16847" s="1" t="s">
        <v>3078</v>
      </c>
      <c r="F16847" s="1" t="s">
        <v>88</v>
      </c>
      <c r="G16847" s="1" t="s">
        <v>17</v>
      </c>
      <c r="H16847" s="1">
        <v>45.0</v>
      </c>
      <c r="I16847" s="3">
        <v>44069.229166666664</v>
      </c>
      <c r="J16847" s="1">
        <v>2.05996995052282</v>
      </c>
      <c r="K16847" s="1" t="s">
        <v>83</v>
      </c>
      <c r="M16847" s="3">
        <v>44069.26754736111</v>
      </c>
    </row>
    <row r="16848">
      <c r="A16848" s="1">
        <v>16846.0</v>
      </c>
      <c r="B16848" s="1" t="s">
        <v>385</v>
      </c>
      <c r="C16848" s="1" t="s">
        <v>28222</v>
      </c>
      <c r="D16848" s="1" t="s">
        <v>664</v>
      </c>
      <c r="E16848" s="1" t="s">
        <v>28223</v>
      </c>
      <c r="F16848" s="1" t="s">
        <v>388</v>
      </c>
      <c r="G16848" s="1" t="s">
        <v>39</v>
      </c>
      <c r="H16848" s="1">
        <v>45.0</v>
      </c>
      <c r="I16848" s="3">
        <v>43633.208333333336</v>
      </c>
      <c r="J16848" s="1">
        <v>2.79893261805237</v>
      </c>
      <c r="K16848" s="1" t="s">
        <v>24</v>
      </c>
      <c r="M16848" s="3">
        <v>43633.23389570602</v>
      </c>
    </row>
    <row r="16849">
      <c r="A16849" s="1">
        <v>16847.0</v>
      </c>
      <c r="B16849" s="1" t="s">
        <v>806</v>
      </c>
      <c r="C16849" s="1" t="s">
        <v>28224</v>
      </c>
      <c r="D16849" s="1" t="s">
        <v>4350</v>
      </c>
      <c r="E16849" s="1" t="s">
        <v>3538</v>
      </c>
      <c r="F16849" s="1" t="s">
        <v>810</v>
      </c>
      <c r="G16849" s="1" t="s">
        <v>35</v>
      </c>
      <c r="H16849" s="1">
        <v>45.0</v>
      </c>
      <c r="I16849" s="3">
        <v>43586.75</v>
      </c>
      <c r="J16849" s="1">
        <v>3.03287264482123</v>
      </c>
      <c r="K16849" s="1" t="s">
        <v>24</v>
      </c>
      <c r="M16849" s="3">
        <v>43586.72720082176</v>
      </c>
    </row>
    <row r="16850">
      <c r="A16850" s="1">
        <v>16848.0</v>
      </c>
      <c r="B16850" s="1" t="s">
        <v>319</v>
      </c>
      <c r="C16850" s="1" t="s">
        <v>28225</v>
      </c>
      <c r="D16850" s="1" t="s">
        <v>930</v>
      </c>
      <c r="E16850" s="1" t="s">
        <v>610</v>
      </c>
      <c r="F16850" s="1" t="s">
        <v>323</v>
      </c>
      <c r="G16850" s="1" t="s">
        <v>17</v>
      </c>
      <c r="H16850" s="1">
        <v>45.0</v>
      </c>
      <c r="I16850" s="3">
        <v>43788.5</v>
      </c>
      <c r="J16850" s="1">
        <v>1.51091018065601</v>
      </c>
      <c r="K16850" s="1" t="s">
        <v>24</v>
      </c>
      <c r="M16850" s="3">
        <v>43788.5808528125</v>
      </c>
    </row>
    <row r="16851">
      <c r="A16851" s="1">
        <v>16849.0</v>
      </c>
      <c r="B16851" s="1" t="s">
        <v>3588</v>
      </c>
      <c r="C16851" s="1" t="s">
        <v>28226</v>
      </c>
      <c r="D16851" s="1" t="s">
        <v>28227</v>
      </c>
      <c r="E16851" s="1" t="s">
        <v>28228</v>
      </c>
      <c r="F16851" s="1" t="s">
        <v>3591</v>
      </c>
      <c r="G16851" s="1" t="s">
        <v>39</v>
      </c>
      <c r="H16851" s="1">
        <v>45.0</v>
      </c>
      <c r="I16851" s="3">
        <v>44188.6875</v>
      </c>
      <c r="J16851" s="1">
        <v>2.24904787907555</v>
      </c>
      <c r="K16851" s="1" t="s">
        <v>18</v>
      </c>
      <c r="L16851" s="1" t="s">
        <v>1765</v>
      </c>
      <c r="M16851" s="3">
        <v>44188.71915763889</v>
      </c>
    </row>
    <row r="16852">
      <c r="A16852" s="1">
        <v>16850.0</v>
      </c>
      <c r="B16852" s="1" t="s">
        <v>732</v>
      </c>
      <c r="C16852" s="1" t="s">
        <v>28229</v>
      </c>
      <c r="D16852" s="1" t="s">
        <v>461</v>
      </c>
      <c r="E16852" s="1" t="s">
        <v>734</v>
      </c>
      <c r="F16852" s="1" t="s">
        <v>735</v>
      </c>
      <c r="G16852" s="1" t="s">
        <v>17</v>
      </c>
      <c r="H16852" s="1">
        <v>45.0</v>
      </c>
      <c r="I16852" s="3">
        <v>44007.729166666664</v>
      </c>
      <c r="J16852" s="1">
        <v>0.399957435472601</v>
      </c>
      <c r="K16852" s="1" t="s">
        <v>24</v>
      </c>
      <c r="M16852" s="3">
        <v>44007.75739774306</v>
      </c>
    </row>
    <row r="16853">
      <c r="A16853" s="1">
        <v>16851.0</v>
      </c>
      <c r="B16853" s="1" t="s">
        <v>425</v>
      </c>
      <c r="C16853" s="1" t="s">
        <v>28230</v>
      </c>
      <c r="D16853" s="1" t="s">
        <v>326</v>
      </c>
      <c r="E16853" s="1" t="s">
        <v>6142</v>
      </c>
      <c r="F16853" s="1" t="s">
        <v>428</v>
      </c>
      <c r="G16853" s="1" t="s">
        <v>17</v>
      </c>
      <c r="H16853" s="1">
        <v>45.0</v>
      </c>
      <c r="I16853" s="3">
        <v>43979.270833333336</v>
      </c>
      <c r="J16853" s="1">
        <v>1.42081950949906</v>
      </c>
      <c r="K16853" s="1" t="s">
        <v>24</v>
      </c>
      <c r="M16853" s="3">
        <v>43979.335559074076</v>
      </c>
    </row>
    <row r="16854">
      <c r="A16854" s="1">
        <v>16852.0</v>
      </c>
      <c r="B16854" s="1" t="s">
        <v>319</v>
      </c>
      <c r="C16854" s="1" t="s">
        <v>28231</v>
      </c>
      <c r="D16854" s="1" t="s">
        <v>321</v>
      </c>
      <c r="E16854" s="1" t="s">
        <v>28232</v>
      </c>
      <c r="F16854" s="1" t="s">
        <v>323</v>
      </c>
      <c r="G16854" s="1" t="s">
        <v>39</v>
      </c>
      <c r="H16854" s="1">
        <v>45.0</v>
      </c>
      <c r="I16854" s="3">
        <v>44008.479166666664</v>
      </c>
      <c r="J16854" s="1">
        <v>0.607091023111108</v>
      </c>
      <c r="K16854" s="1" t="s">
        <v>24</v>
      </c>
      <c r="M16854" s="3">
        <v>44008.519144722224</v>
      </c>
    </row>
    <row r="16855">
      <c r="A16855" s="1">
        <v>16853.0</v>
      </c>
      <c r="B16855" s="1" t="s">
        <v>3758</v>
      </c>
      <c r="C16855" s="1" t="s">
        <v>28233</v>
      </c>
      <c r="D16855" s="1" t="s">
        <v>28234</v>
      </c>
      <c r="E16855" s="1" t="s">
        <v>28235</v>
      </c>
      <c r="F16855" s="1" t="s">
        <v>3761</v>
      </c>
      <c r="G16855" s="1" t="s">
        <v>89</v>
      </c>
      <c r="H16855" s="1">
        <v>45.0</v>
      </c>
      <c r="I16855" s="3">
        <v>44089.75648076389</v>
      </c>
      <c r="J16855" s="1">
        <v>3.26971999275022</v>
      </c>
      <c r="K16855" s="1" t="s">
        <v>166</v>
      </c>
      <c r="M16855" s="3">
        <v>44089.78259806713</v>
      </c>
    </row>
    <row r="16856">
      <c r="A16856" s="1">
        <v>16854.0</v>
      </c>
      <c r="B16856" s="1" t="s">
        <v>141</v>
      </c>
      <c r="C16856" s="1" t="s">
        <v>28236</v>
      </c>
      <c r="D16856" s="1" t="s">
        <v>14</v>
      </c>
      <c r="E16856" s="1" t="s">
        <v>28237</v>
      </c>
      <c r="F16856" s="1" t="s">
        <v>175</v>
      </c>
      <c r="G16856" s="1" t="s">
        <v>89</v>
      </c>
      <c r="H16856" s="1">
        <v>45.0</v>
      </c>
      <c r="I16856" s="3">
        <v>44049.67995722222</v>
      </c>
      <c r="J16856" s="1">
        <v>2.58533149395888</v>
      </c>
      <c r="K16856" s="1" t="s">
        <v>46</v>
      </c>
      <c r="M16856" s="3">
        <v>44049.710805138886</v>
      </c>
    </row>
    <row r="16857">
      <c r="A16857" s="1">
        <v>16855.0</v>
      </c>
      <c r="B16857" s="1" t="s">
        <v>303</v>
      </c>
      <c r="C16857" s="1" t="s">
        <v>28238</v>
      </c>
      <c r="D16857" s="1" t="s">
        <v>305</v>
      </c>
      <c r="E16857" s="1" t="s">
        <v>336</v>
      </c>
      <c r="F16857" s="1" t="s">
        <v>307</v>
      </c>
      <c r="G16857" s="1" t="s">
        <v>17</v>
      </c>
      <c r="H16857" s="1">
        <v>45.0</v>
      </c>
      <c r="I16857" s="3">
        <v>44121.625</v>
      </c>
      <c r="J16857" s="1">
        <v>1.25805311600706</v>
      </c>
      <c r="K16857" s="1" t="s">
        <v>24</v>
      </c>
      <c r="M16857" s="3">
        <v>44121.65888408565</v>
      </c>
    </row>
    <row r="16858">
      <c r="A16858" s="1">
        <v>16856.0</v>
      </c>
      <c r="B16858" s="1" t="s">
        <v>1954</v>
      </c>
      <c r="C16858" s="1" t="s">
        <v>28239</v>
      </c>
      <c r="D16858" s="1" t="s">
        <v>1255</v>
      </c>
      <c r="E16858" s="1" t="s">
        <v>28240</v>
      </c>
      <c r="F16858" s="1" t="s">
        <v>1957</v>
      </c>
      <c r="G16858" s="1" t="s">
        <v>39</v>
      </c>
      <c r="H16858" s="1">
        <v>45.0</v>
      </c>
      <c r="I16858" s="3">
        <v>44155.791666666664</v>
      </c>
      <c r="J16858" s="1">
        <v>0.875108510872897</v>
      </c>
      <c r="K16858" s="1" t="s">
        <v>83</v>
      </c>
      <c r="M16858" s="3">
        <v>44155.829000625</v>
      </c>
    </row>
    <row r="16859">
      <c r="A16859" s="1">
        <v>16857.0</v>
      </c>
      <c r="B16859" s="1" t="s">
        <v>6529</v>
      </c>
      <c r="C16859" s="1" t="s">
        <v>28241</v>
      </c>
      <c r="D16859" s="1" t="s">
        <v>6215</v>
      </c>
      <c r="E16859" s="1" t="s">
        <v>6531</v>
      </c>
      <c r="F16859" s="1" t="s">
        <v>6532</v>
      </c>
      <c r="G16859" s="1" t="s">
        <v>17</v>
      </c>
      <c r="H16859" s="1">
        <v>45.0</v>
      </c>
      <c r="I16859" s="3">
        <v>43780.625</v>
      </c>
      <c r="J16859" s="1">
        <v>0.0</v>
      </c>
      <c r="K16859" s="1" t="s">
        <v>24</v>
      </c>
      <c r="M16859" s="3">
        <v>43781.51313924768</v>
      </c>
    </row>
    <row r="16860">
      <c r="A16860" s="1">
        <v>16858.0</v>
      </c>
      <c r="B16860" s="1" t="s">
        <v>3662</v>
      </c>
      <c r="C16860" s="1" t="s">
        <v>28242</v>
      </c>
      <c r="D16860" s="1" t="s">
        <v>65</v>
      </c>
      <c r="E16860" s="1" t="s">
        <v>28243</v>
      </c>
      <c r="F16860" s="1" t="s">
        <v>3665</v>
      </c>
      <c r="G16860" s="1" t="s">
        <v>39</v>
      </c>
      <c r="H16860" s="1">
        <v>45.0</v>
      </c>
      <c r="I16860" s="3">
        <v>44222.354166666664</v>
      </c>
      <c r="J16860" s="1">
        <v>2.85367343671074</v>
      </c>
      <c r="K16860" s="1" t="s">
        <v>24</v>
      </c>
      <c r="M16860" s="3">
        <v>44222.37125372685</v>
      </c>
    </row>
    <row r="16861">
      <c r="A16861" s="1">
        <v>16859.0</v>
      </c>
      <c r="B16861" s="1" t="s">
        <v>150</v>
      </c>
      <c r="C16861" s="1" t="s">
        <v>28244</v>
      </c>
      <c r="D16861" s="1" t="s">
        <v>116</v>
      </c>
      <c r="E16861" s="1" t="s">
        <v>9795</v>
      </c>
      <c r="F16861" s="1" t="s">
        <v>153</v>
      </c>
      <c r="G16861" s="1" t="s">
        <v>17</v>
      </c>
      <c r="H16861" s="1">
        <v>45.0</v>
      </c>
      <c r="I16861" s="3">
        <v>44011.354166666664</v>
      </c>
      <c r="J16861" s="1">
        <v>0.0</v>
      </c>
      <c r="K16861" s="1" t="s">
        <v>24</v>
      </c>
      <c r="L16861" s="1" t="s">
        <v>406</v>
      </c>
      <c r="M16861" s="3">
        <v>44011.32325920139</v>
      </c>
    </row>
    <row r="16862">
      <c r="A16862" s="1">
        <v>16860.0</v>
      </c>
      <c r="B16862" s="1" t="s">
        <v>2136</v>
      </c>
      <c r="C16862" s="1" t="s">
        <v>28245</v>
      </c>
      <c r="D16862" s="1" t="s">
        <v>2359</v>
      </c>
      <c r="E16862" s="1" t="s">
        <v>9010</v>
      </c>
      <c r="F16862" s="1" t="s">
        <v>2139</v>
      </c>
      <c r="G16862" s="1" t="s">
        <v>35</v>
      </c>
      <c r="H16862" s="1">
        <v>45.0</v>
      </c>
      <c r="I16862" s="3">
        <v>44187.6875</v>
      </c>
      <c r="J16862" s="1">
        <v>0.0</v>
      </c>
      <c r="K16862" s="1" t="s">
        <v>18</v>
      </c>
      <c r="L16862" s="1" t="s">
        <v>2140</v>
      </c>
      <c r="M16862" s="3">
        <v>44187.68774269676</v>
      </c>
    </row>
    <row r="16863">
      <c r="A16863" s="1">
        <v>16861.0</v>
      </c>
      <c r="B16863" s="1" t="s">
        <v>10111</v>
      </c>
      <c r="C16863" s="1" t="s">
        <v>28246</v>
      </c>
      <c r="D16863" s="1" t="s">
        <v>9230</v>
      </c>
      <c r="E16863" s="1" t="s">
        <v>28247</v>
      </c>
      <c r="F16863" s="1" t="s">
        <v>10114</v>
      </c>
      <c r="G16863" s="1" t="s">
        <v>39</v>
      </c>
      <c r="H16863" s="1">
        <v>45.0</v>
      </c>
      <c r="I16863" s="3">
        <v>43898.645833333336</v>
      </c>
      <c r="J16863" s="1">
        <v>1.22203926323053</v>
      </c>
      <c r="K16863" s="1" t="s">
        <v>1194</v>
      </c>
      <c r="M16863" s="3">
        <v>43898.68555313657</v>
      </c>
    </row>
    <row r="16864">
      <c r="A16864" s="1">
        <v>16862.0</v>
      </c>
      <c r="B16864" s="1" t="s">
        <v>130</v>
      </c>
      <c r="C16864" s="1" t="s">
        <v>28248</v>
      </c>
      <c r="D16864" s="1" t="s">
        <v>701</v>
      </c>
      <c r="E16864" s="1" t="s">
        <v>13069</v>
      </c>
      <c r="F16864" s="1" t="s">
        <v>134</v>
      </c>
      <c r="G16864" s="1" t="s">
        <v>17</v>
      </c>
      <c r="H16864" s="1">
        <v>45.0</v>
      </c>
      <c r="I16864" s="3">
        <v>44200.6875</v>
      </c>
      <c r="J16864" s="1">
        <v>1.4556639820404</v>
      </c>
      <c r="K16864" s="1" t="s">
        <v>24</v>
      </c>
      <c r="L16864" s="1" t="s">
        <v>135</v>
      </c>
      <c r="M16864" s="3">
        <v>44200.70846472222</v>
      </c>
    </row>
    <row r="16865">
      <c r="A16865" s="1">
        <v>16863.0</v>
      </c>
      <c r="B16865" s="1" t="s">
        <v>2100</v>
      </c>
      <c r="C16865" s="1" t="s">
        <v>28249</v>
      </c>
      <c r="D16865" s="1" t="s">
        <v>3220</v>
      </c>
      <c r="E16865" s="1" t="s">
        <v>28250</v>
      </c>
      <c r="F16865" s="1" t="s">
        <v>2103</v>
      </c>
      <c r="G16865" s="1" t="s">
        <v>39</v>
      </c>
      <c r="H16865" s="1">
        <v>45.0</v>
      </c>
      <c r="I16865" s="3">
        <v>44062.604166666664</v>
      </c>
      <c r="J16865" s="1">
        <v>1.93077807978088</v>
      </c>
      <c r="K16865" s="1" t="s">
        <v>18</v>
      </c>
      <c r="M16865" s="3">
        <v>44062.65248571759</v>
      </c>
    </row>
    <row r="16866">
      <c r="A16866" s="1">
        <v>16864.0</v>
      </c>
      <c r="B16866" s="1" t="s">
        <v>2735</v>
      </c>
      <c r="C16866" s="1" t="s">
        <v>28251</v>
      </c>
      <c r="D16866" s="1" t="s">
        <v>99</v>
      </c>
      <c r="E16866" s="1" t="s">
        <v>28252</v>
      </c>
      <c r="F16866" s="1" t="s">
        <v>2738</v>
      </c>
      <c r="G16866" s="1" t="s">
        <v>39</v>
      </c>
      <c r="H16866" s="1">
        <v>45.0</v>
      </c>
      <c r="I16866" s="3">
        <v>44128.770833333336</v>
      </c>
      <c r="J16866" s="1">
        <v>1.43569850008403</v>
      </c>
      <c r="K16866" s="1" t="s">
        <v>218</v>
      </c>
      <c r="M16866" s="3">
        <v>44128.80490427083</v>
      </c>
    </row>
    <row r="16867">
      <c r="A16867" s="1">
        <v>16865.0</v>
      </c>
      <c r="B16867" s="1" t="s">
        <v>303</v>
      </c>
      <c r="C16867" s="1" t="s">
        <v>28253</v>
      </c>
      <c r="D16867" s="1" t="s">
        <v>305</v>
      </c>
      <c r="E16867" s="1" t="s">
        <v>831</v>
      </c>
      <c r="F16867" s="1" t="s">
        <v>307</v>
      </c>
      <c r="G16867" s="1" t="s">
        <v>17</v>
      </c>
      <c r="H16867" s="1">
        <v>45.0</v>
      </c>
      <c r="I16867" s="3">
        <v>44024.791666666664</v>
      </c>
      <c r="J16867" s="1">
        <v>1.86930384701312</v>
      </c>
      <c r="K16867" s="1" t="s">
        <v>24</v>
      </c>
      <c r="M16867" s="3">
        <v>44024.835867685186</v>
      </c>
    </row>
    <row r="16868">
      <c r="A16868" s="1">
        <v>16866.0</v>
      </c>
      <c r="B16868" s="1" t="s">
        <v>385</v>
      </c>
      <c r="C16868" s="1" t="s">
        <v>28254</v>
      </c>
      <c r="D16868" s="1" t="s">
        <v>116</v>
      </c>
      <c r="E16868" s="1" t="s">
        <v>387</v>
      </c>
      <c r="F16868" s="1" t="s">
        <v>388</v>
      </c>
      <c r="G16868" s="1" t="s">
        <v>17</v>
      </c>
      <c r="H16868" s="1">
        <v>45.0</v>
      </c>
      <c r="I16868" s="3">
        <v>43881.5</v>
      </c>
      <c r="J16868" s="1">
        <v>10.2575194216158</v>
      </c>
      <c r="K16868" s="1" t="s">
        <v>24</v>
      </c>
      <c r="M16868" s="3">
        <v>43881.53942616898</v>
      </c>
    </row>
    <row r="16869">
      <c r="A16869" s="1">
        <v>16867.0</v>
      </c>
      <c r="B16869" s="1" t="s">
        <v>7615</v>
      </c>
      <c r="C16869" s="1" t="s">
        <v>28255</v>
      </c>
      <c r="D16869" s="1" t="s">
        <v>2601</v>
      </c>
      <c r="E16869" s="1" t="s">
        <v>28256</v>
      </c>
      <c r="F16869" s="1" t="s">
        <v>28257</v>
      </c>
      <c r="G16869" s="1" t="s">
        <v>89</v>
      </c>
      <c r="H16869" s="1">
        <v>45.0</v>
      </c>
      <c r="I16869" s="3">
        <v>43897.721703090276</v>
      </c>
      <c r="J16869" s="1">
        <v>2.29105083775066</v>
      </c>
      <c r="K16869" s="1" t="s">
        <v>46</v>
      </c>
      <c r="M16869" s="3">
        <v>43897.744841064814</v>
      </c>
    </row>
    <row r="16870">
      <c r="A16870" s="1">
        <v>16868.0</v>
      </c>
      <c r="B16870" s="1" t="s">
        <v>3303</v>
      </c>
      <c r="C16870" s="1" t="s">
        <v>28258</v>
      </c>
      <c r="D16870" s="1" t="s">
        <v>818</v>
      </c>
      <c r="E16870" s="1" t="s">
        <v>28259</v>
      </c>
      <c r="F16870" s="1" t="s">
        <v>3306</v>
      </c>
      <c r="G16870" s="1" t="s">
        <v>39</v>
      </c>
      <c r="H16870" s="1">
        <v>45.0</v>
      </c>
      <c r="I16870" s="3">
        <v>44190.625</v>
      </c>
      <c r="J16870" s="1">
        <v>3.80193924550941</v>
      </c>
      <c r="K16870" s="1" t="s">
        <v>62</v>
      </c>
      <c r="L16870" s="1" t="s">
        <v>3888</v>
      </c>
      <c r="M16870" s="3">
        <v>44190.60065840278</v>
      </c>
    </row>
    <row r="16871">
      <c r="A16871" s="1">
        <v>16869.0</v>
      </c>
      <c r="B16871" s="1" t="s">
        <v>119</v>
      </c>
      <c r="C16871" s="1" t="s">
        <v>28260</v>
      </c>
      <c r="D16871" s="1" t="s">
        <v>121</v>
      </c>
      <c r="E16871" s="1" t="s">
        <v>28261</v>
      </c>
      <c r="F16871" s="1" t="s">
        <v>123</v>
      </c>
      <c r="G16871" s="1" t="s">
        <v>39</v>
      </c>
      <c r="H16871" s="1">
        <v>45.0</v>
      </c>
      <c r="I16871" s="3">
        <v>44142.625</v>
      </c>
      <c r="J16871" s="1">
        <v>1.52193856760144</v>
      </c>
      <c r="K16871" s="1" t="s">
        <v>18</v>
      </c>
      <c r="M16871" s="3">
        <v>44142.64622072917</v>
      </c>
    </row>
    <row r="16872">
      <c r="A16872" s="1">
        <v>16870.0</v>
      </c>
      <c r="B16872" s="1" t="s">
        <v>2165</v>
      </c>
      <c r="C16872" s="1" t="s">
        <v>28262</v>
      </c>
      <c r="D16872" s="1" t="s">
        <v>989</v>
      </c>
      <c r="E16872" s="1" t="s">
        <v>3825</v>
      </c>
      <c r="F16872" s="1" t="s">
        <v>2168</v>
      </c>
      <c r="G16872" s="1" t="s">
        <v>17</v>
      </c>
      <c r="H16872" s="1">
        <v>45.0</v>
      </c>
      <c r="I16872" s="3">
        <v>44092.145833333336</v>
      </c>
      <c r="J16872" s="1">
        <v>1.72366420228769</v>
      </c>
      <c r="K16872" s="1" t="s">
        <v>24</v>
      </c>
      <c r="L16872" s="1" t="s">
        <v>406</v>
      </c>
      <c r="M16872" s="3">
        <v>44092.18089880787</v>
      </c>
    </row>
    <row r="16873">
      <c r="A16873" s="1">
        <v>16871.0</v>
      </c>
      <c r="B16873" s="1" t="s">
        <v>28263</v>
      </c>
      <c r="C16873" s="1" t="s">
        <v>28264</v>
      </c>
      <c r="D16873" s="1" t="s">
        <v>315</v>
      </c>
      <c r="E16873" s="1" t="s">
        <v>28265</v>
      </c>
      <c r="F16873" s="1" t="s">
        <v>28266</v>
      </c>
      <c r="G16873" s="1" t="s">
        <v>39</v>
      </c>
      <c r="H16873" s="1">
        <v>45.0</v>
      </c>
      <c r="I16873" s="3">
        <v>44223.645833333336</v>
      </c>
      <c r="J16873" s="1">
        <v>1.33898046817174</v>
      </c>
      <c r="K16873" s="1" t="s">
        <v>166</v>
      </c>
      <c r="M16873" s="3">
        <v>44223.6770341088</v>
      </c>
    </row>
    <row r="16874">
      <c r="A16874" s="1">
        <v>16872.0</v>
      </c>
      <c r="B16874" s="1" t="s">
        <v>319</v>
      </c>
      <c r="C16874" s="1" t="s">
        <v>28267</v>
      </c>
      <c r="D16874" s="1" t="s">
        <v>321</v>
      </c>
      <c r="E16874" s="1" t="s">
        <v>28268</v>
      </c>
      <c r="F16874" s="1" t="s">
        <v>323</v>
      </c>
      <c r="G16874" s="1" t="s">
        <v>39</v>
      </c>
      <c r="H16874" s="1">
        <v>45.0</v>
      </c>
      <c r="I16874" s="3">
        <v>43948.260416666664</v>
      </c>
      <c r="J16874" s="1">
        <v>2.50446498979454</v>
      </c>
      <c r="K16874" s="1" t="s">
        <v>24</v>
      </c>
      <c r="M16874" s="3">
        <v>43948.30145398148</v>
      </c>
    </row>
    <row r="16875">
      <c r="A16875" s="1">
        <v>16873.0</v>
      </c>
      <c r="B16875" s="1" t="s">
        <v>459</v>
      </c>
      <c r="C16875" s="1" t="s">
        <v>28269</v>
      </c>
      <c r="D16875" s="1" t="s">
        <v>461</v>
      </c>
      <c r="E16875" s="1" t="s">
        <v>462</v>
      </c>
      <c r="F16875" s="1" t="s">
        <v>463</v>
      </c>
      <c r="G16875" s="1" t="s">
        <v>17</v>
      </c>
      <c r="H16875" s="1">
        <v>45.0</v>
      </c>
      <c r="I16875" s="3">
        <v>44035.645833333336</v>
      </c>
      <c r="J16875" s="1">
        <v>0.498668062505372</v>
      </c>
      <c r="K16875" s="1" t="s">
        <v>24</v>
      </c>
      <c r="L16875" s="1" t="s">
        <v>464</v>
      </c>
      <c r="M16875" s="3">
        <v>44035.70476625</v>
      </c>
    </row>
    <row r="16876">
      <c r="A16876" s="1">
        <v>16874.0</v>
      </c>
      <c r="B16876" s="1" t="s">
        <v>308</v>
      </c>
      <c r="C16876" s="1" t="s">
        <v>28270</v>
      </c>
      <c r="D16876" s="1" t="s">
        <v>310</v>
      </c>
      <c r="E16876" s="1" t="s">
        <v>2281</v>
      </c>
      <c r="F16876" s="1" t="s">
        <v>312</v>
      </c>
      <c r="G16876" s="1" t="s">
        <v>17</v>
      </c>
      <c r="H16876" s="1">
        <v>45.0</v>
      </c>
      <c r="I16876" s="3">
        <v>44158.583333333336</v>
      </c>
      <c r="J16876" s="1">
        <v>1.80490507656982</v>
      </c>
      <c r="K16876" s="1" t="s">
        <v>24</v>
      </c>
      <c r="L16876" s="1" t="s">
        <v>96</v>
      </c>
      <c r="M16876" s="3">
        <v>44158.615241087966</v>
      </c>
    </row>
    <row r="16877">
      <c r="A16877" s="1">
        <v>16875.0</v>
      </c>
      <c r="B16877" s="1" t="s">
        <v>2891</v>
      </c>
      <c r="C16877" s="1" t="s">
        <v>28271</v>
      </c>
      <c r="D16877" s="1" t="s">
        <v>4958</v>
      </c>
      <c r="E16877" s="1" t="s">
        <v>4959</v>
      </c>
      <c r="F16877" s="1" t="s">
        <v>2894</v>
      </c>
      <c r="G16877" s="1" t="s">
        <v>17</v>
      </c>
      <c r="H16877" s="1">
        <v>45.0</v>
      </c>
      <c r="I16877" s="3">
        <v>43739.625</v>
      </c>
      <c r="J16877" s="1">
        <v>2.71030341186611</v>
      </c>
      <c r="K16877" s="1" t="s">
        <v>46</v>
      </c>
      <c r="M16877" s="3">
        <v>43739.6896259375</v>
      </c>
    </row>
    <row r="16878">
      <c r="A16878" s="1">
        <v>16876.0</v>
      </c>
      <c r="B16878" s="1" t="s">
        <v>1081</v>
      </c>
      <c r="C16878" s="1" t="s">
        <v>28272</v>
      </c>
      <c r="D16878" s="1" t="s">
        <v>326</v>
      </c>
      <c r="E16878" s="1" t="s">
        <v>1868</v>
      </c>
      <c r="F16878" s="1" t="s">
        <v>1084</v>
      </c>
      <c r="G16878" s="1" t="s">
        <v>17</v>
      </c>
      <c r="H16878" s="1">
        <v>45.0</v>
      </c>
      <c r="I16878" s="3">
        <v>44176.541666666664</v>
      </c>
      <c r="J16878" s="1">
        <v>0.0</v>
      </c>
      <c r="K16878" s="1" t="s">
        <v>24</v>
      </c>
      <c r="M16878" s="3">
        <v>44176.550375150466</v>
      </c>
    </row>
    <row r="16879">
      <c r="A16879" s="1">
        <v>16877.0</v>
      </c>
      <c r="B16879" s="1" t="s">
        <v>425</v>
      </c>
      <c r="C16879" s="1" t="s">
        <v>28273</v>
      </c>
      <c r="D16879" s="1" t="s">
        <v>326</v>
      </c>
      <c r="E16879" s="1" t="s">
        <v>7717</v>
      </c>
      <c r="F16879" s="1" t="s">
        <v>428</v>
      </c>
      <c r="G16879" s="1" t="s">
        <v>17</v>
      </c>
      <c r="H16879" s="1">
        <v>45.0</v>
      </c>
      <c r="I16879" s="3">
        <v>44041.270833333336</v>
      </c>
      <c r="J16879" s="1">
        <v>0.37411373482402</v>
      </c>
      <c r="K16879" s="1" t="s">
        <v>24</v>
      </c>
      <c r="M16879" s="3">
        <v>44041.282014247685</v>
      </c>
    </row>
    <row r="16880">
      <c r="A16880" s="1">
        <v>16878.0</v>
      </c>
      <c r="B16880" s="1" t="s">
        <v>824</v>
      </c>
      <c r="C16880" s="1" t="s">
        <v>28274</v>
      </c>
      <c r="D16880" s="1" t="s">
        <v>2504</v>
      </c>
      <c r="E16880" s="1" t="s">
        <v>28275</v>
      </c>
      <c r="F16880" s="1" t="s">
        <v>827</v>
      </c>
      <c r="G16880" s="1" t="s">
        <v>39</v>
      </c>
      <c r="H16880" s="1">
        <v>45.0</v>
      </c>
      <c r="I16880" s="3">
        <v>44245.270833333336</v>
      </c>
      <c r="J16880" s="1">
        <v>2.77865857122558</v>
      </c>
      <c r="K16880" s="1" t="s">
        <v>24</v>
      </c>
      <c r="M16880" s="3">
        <v>44245.2973390625</v>
      </c>
    </row>
    <row r="16881">
      <c r="A16881" s="1">
        <v>16879.0</v>
      </c>
      <c r="B16881" s="1" t="s">
        <v>611</v>
      </c>
      <c r="C16881" s="1" t="s">
        <v>28276</v>
      </c>
      <c r="D16881" s="1" t="s">
        <v>3641</v>
      </c>
      <c r="E16881" s="1" t="s">
        <v>3642</v>
      </c>
      <c r="F16881" s="1" t="s">
        <v>615</v>
      </c>
      <c r="G16881" s="1" t="s">
        <v>17</v>
      </c>
      <c r="H16881" s="1">
        <v>45.0</v>
      </c>
      <c r="I16881" s="3">
        <v>44217.208333333336</v>
      </c>
      <c r="J16881" s="1">
        <v>2.88940299273629</v>
      </c>
      <c r="K16881" s="1" t="s">
        <v>616</v>
      </c>
      <c r="L16881" s="1" t="s">
        <v>617</v>
      </c>
      <c r="M16881" s="3">
        <v>44217.24983623843</v>
      </c>
    </row>
    <row r="16882">
      <c r="A16882" s="1">
        <v>16880.0</v>
      </c>
      <c r="B16882" s="1" t="s">
        <v>953</v>
      </c>
      <c r="C16882" s="1" t="s">
        <v>28277</v>
      </c>
      <c r="D16882" s="1" t="s">
        <v>1802</v>
      </c>
      <c r="E16882" s="1" t="s">
        <v>1039</v>
      </c>
      <c r="F16882" s="1" t="s">
        <v>1040</v>
      </c>
      <c r="G16882" s="1" t="s">
        <v>17</v>
      </c>
      <c r="H16882" s="1">
        <v>45.0</v>
      </c>
      <c r="I16882" s="3">
        <v>43962.166666666664</v>
      </c>
      <c r="J16882" s="1">
        <v>2.12579109603326</v>
      </c>
      <c r="K16882" s="1" t="s">
        <v>18</v>
      </c>
      <c r="M16882" s="3">
        <v>43962.22556784722</v>
      </c>
    </row>
    <row r="16883">
      <c r="A16883" s="1">
        <v>16881.0</v>
      </c>
      <c r="B16883" s="1" t="s">
        <v>9623</v>
      </c>
      <c r="C16883" s="1" t="s">
        <v>28278</v>
      </c>
      <c r="D16883" s="1" t="s">
        <v>326</v>
      </c>
      <c r="E16883" s="1" t="s">
        <v>28279</v>
      </c>
      <c r="F16883" s="1" t="s">
        <v>9626</v>
      </c>
      <c r="G16883" s="1" t="s">
        <v>45</v>
      </c>
      <c r="H16883" s="1">
        <v>45.0</v>
      </c>
      <c r="I16883" s="3">
        <v>44148.600960104166</v>
      </c>
      <c r="J16883" s="1">
        <v>2.96266995565441</v>
      </c>
      <c r="K16883" s="1" t="s">
        <v>24</v>
      </c>
      <c r="L16883" s="1" t="s">
        <v>135</v>
      </c>
      <c r="M16883" s="3">
        <v>44148.65526155093</v>
      </c>
    </row>
    <row r="16884">
      <c r="A16884" s="1">
        <v>16882.0</v>
      </c>
      <c r="B16884" s="1" t="s">
        <v>20722</v>
      </c>
      <c r="C16884" s="1" t="s">
        <v>28280</v>
      </c>
      <c r="D16884" s="1" t="s">
        <v>11296</v>
      </c>
      <c r="E16884" s="1" t="s">
        <v>28281</v>
      </c>
      <c r="F16884" s="1" t="s">
        <v>20725</v>
      </c>
      <c r="G16884" s="1" t="s">
        <v>89</v>
      </c>
      <c r="H16884" s="1">
        <v>45.0</v>
      </c>
      <c r="I16884" s="3">
        <v>43895.55516121528</v>
      </c>
      <c r="J16884" s="1">
        <v>2.18640495987247</v>
      </c>
      <c r="K16884" s="1" t="s">
        <v>18</v>
      </c>
      <c r="M16884" s="3">
        <v>43895.63452876158</v>
      </c>
    </row>
    <row r="16885">
      <c r="A16885" s="1">
        <v>16883.0</v>
      </c>
      <c r="B16885" s="1" t="s">
        <v>4873</v>
      </c>
      <c r="C16885" s="1" t="s">
        <v>28282</v>
      </c>
      <c r="D16885" s="1" t="s">
        <v>138</v>
      </c>
      <c r="E16885" s="1" t="s">
        <v>28283</v>
      </c>
      <c r="F16885" s="1" t="s">
        <v>4877</v>
      </c>
      <c r="G16885" s="1" t="s">
        <v>39</v>
      </c>
      <c r="H16885" s="1">
        <v>45.0</v>
      </c>
      <c r="I16885" s="3">
        <v>43995.666666666664</v>
      </c>
      <c r="J16885" s="1">
        <v>1.12356274577245</v>
      </c>
      <c r="K16885" s="1" t="s">
        <v>18</v>
      </c>
      <c r="M16885" s="3">
        <v>43995.69590436343</v>
      </c>
    </row>
    <row r="16886">
      <c r="A16886" s="1">
        <v>16884.0</v>
      </c>
      <c r="B16886" s="1" t="s">
        <v>229</v>
      </c>
      <c r="C16886" s="1" t="s">
        <v>28284</v>
      </c>
      <c r="D16886" s="1" t="s">
        <v>1140</v>
      </c>
      <c r="E16886" s="1" t="s">
        <v>519</v>
      </c>
      <c r="F16886" s="1" t="s">
        <v>232</v>
      </c>
      <c r="G16886" s="1" t="s">
        <v>35</v>
      </c>
      <c r="H16886" s="1">
        <v>45.0</v>
      </c>
      <c r="I16886" s="3">
        <v>44155.229166666664</v>
      </c>
      <c r="J16886" s="1">
        <v>1.77350365626159</v>
      </c>
      <c r="K16886" s="1" t="s">
        <v>24</v>
      </c>
      <c r="M16886" s="3">
        <v>44155.268186678244</v>
      </c>
    </row>
    <row r="16887">
      <c r="A16887" s="1">
        <v>16885.0</v>
      </c>
      <c r="B16887" s="1" t="s">
        <v>582</v>
      </c>
      <c r="C16887" s="1" t="s">
        <v>28285</v>
      </c>
      <c r="D16887" s="1" t="s">
        <v>1367</v>
      </c>
      <c r="E16887" s="1" t="s">
        <v>1368</v>
      </c>
      <c r="F16887" s="1" t="s">
        <v>586</v>
      </c>
      <c r="G16887" s="1" t="s">
        <v>35</v>
      </c>
      <c r="H16887" s="1">
        <v>45.0</v>
      </c>
      <c r="I16887" s="3">
        <v>44223.25</v>
      </c>
      <c r="J16887" s="1">
        <v>0.00329123624336996</v>
      </c>
      <c r="K16887" s="1" t="s">
        <v>166</v>
      </c>
      <c r="L16887" s="1" t="s">
        <v>167</v>
      </c>
      <c r="M16887" s="3">
        <v>44223.22371140046</v>
      </c>
    </row>
    <row r="16888">
      <c r="A16888" s="1">
        <v>16886.0</v>
      </c>
      <c r="B16888" s="1" t="s">
        <v>953</v>
      </c>
      <c r="C16888" s="1" t="s">
        <v>28286</v>
      </c>
      <c r="D16888" s="1" t="s">
        <v>121</v>
      </c>
      <c r="E16888" s="1" t="s">
        <v>1967</v>
      </c>
      <c r="F16888" s="1" t="s">
        <v>1040</v>
      </c>
      <c r="G16888" s="1" t="s">
        <v>17</v>
      </c>
      <c r="H16888" s="1">
        <v>45.0</v>
      </c>
      <c r="I16888" s="3">
        <v>44125.625</v>
      </c>
      <c r="J16888" s="1">
        <v>2.32246587545321</v>
      </c>
      <c r="K16888" s="1" t="s">
        <v>18</v>
      </c>
      <c r="M16888" s="3">
        <v>44125.19896263889</v>
      </c>
    </row>
    <row r="16889">
      <c r="A16889" s="1">
        <v>16887.0</v>
      </c>
      <c r="B16889" s="1" t="s">
        <v>239</v>
      </c>
      <c r="C16889" s="1" t="s">
        <v>28287</v>
      </c>
      <c r="D16889" s="1" t="s">
        <v>241</v>
      </c>
      <c r="E16889" s="1" t="s">
        <v>6672</v>
      </c>
      <c r="F16889" s="1" t="s">
        <v>243</v>
      </c>
      <c r="G16889" s="1" t="s">
        <v>35</v>
      </c>
      <c r="H16889" s="1">
        <v>45.0</v>
      </c>
      <c r="I16889" s="3">
        <v>44161.541666666664</v>
      </c>
      <c r="J16889" s="1">
        <v>0.920568833696346</v>
      </c>
      <c r="K16889" s="1" t="s">
        <v>46</v>
      </c>
      <c r="L16889" s="1" t="s">
        <v>244</v>
      </c>
      <c r="M16889" s="3">
        <v>44161.56805082176</v>
      </c>
    </row>
    <row r="16890">
      <c r="A16890" s="1">
        <v>16888.0</v>
      </c>
      <c r="B16890" s="1" t="s">
        <v>136</v>
      </c>
      <c r="C16890" s="1" t="s">
        <v>28288</v>
      </c>
      <c r="D16890" s="1" t="s">
        <v>138</v>
      </c>
      <c r="E16890" s="1" t="s">
        <v>12074</v>
      </c>
      <c r="F16890" s="1" t="s">
        <v>140</v>
      </c>
      <c r="G16890" s="1" t="s">
        <v>17</v>
      </c>
      <c r="H16890" s="1">
        <v>45.0</v>
      </c>
      <c r="I16890" s="3">
        <v>43958.333333333336</v>
      </c>
      <c r="J16890" s="1">
        <v>1.49146187605781</v>
      </c>
      <c r="K16890" s="1" t="s">
        <v>18</v>
      </c>
      <c r="M16890" s="3">
        <v>43958.36623907407</v>
      </c>
    </row>
    <row r="16891">
      <c r="A16891" s="1">
        <v>16889.0</v>
      </c>
      <c r="B16891" s="1" t="s">
        <v>1489</v>
      </c>
      <c r="C16891" s="1" t="s">
        <v>28289</v>
      </c>
      <c r="D16891" s="1" t="s">
        <v>818</v>
      </c>
      <c r="E16891" s="1" t="s">
        <v>1491</v>
      </c>
      <c r="F16891" s="1" t="s">
        <v>1492</v>
      </c>
      <c r="G16891" s="1" t="s">
        <v>35</v>
      </c>
      <c r="H16891" s="1">
        <v>45.0</v>
      </c>
      <c r="I16891" s="3">
        <v>44155.208333333336</v>
      </c>
      <c r="J16891" s="1">
        <v>2.13373995391724</v>
      </c>
      <c r="K16891" s="1" t="s">
        <v>18</v>
      </c>
      <c r="M16891" s="3">
        <v>44155.26843412037</v>
      </c>
    </row>
    <row r="16892">
      <c r="A16892" s="1">
        <v>16890.0</v>
      </c>
      <c r="B16892" s="1" t="s">
        <v>2963</v>
      </c>
      <c r="C16892" s="1" t="s">
        <v>28290</v>
      </c>
      <c r="D16892" s="1" t="s">
        <v>3216</v>
      </c>
      <c r="E16892" s="1" t="s">
        <v>3217</v>
      </c>
      <c r="F16892" s="1" t="s">
        <v>2967</v>
      </c>
      <c r="G16892" s="1" t="s">
        <v>17</v>
      </c>
      <c r="H16892" s="1">
        <v>45.0</v>
      </c>
      <c r="I16892" s="3">
        <v>44034.625</v>
      </c>
      <c r="J16892" s="1">
        <v>1.56197061539755</v>
      </c>
      <c r="K16892" s="1" t="s">
        <v>24</v>
      </c>
      <c r="L16892" s="1" t="s">
        <v>238</v>
      </c>
      <c r="M16892" s="3">
        <v>44034.65210119213</v>
      </c>
    </row>
    <row r="16893">
      <c r="A16893" s="1">
        <v>16891.0</v>
      </c>
      <c r="B16893" s="1" t="s">
        <v>239</v>
      </c>
      <c r="C16893" s="1" t="s">
        <v>28291</v>
      </c>
      <c r="D16893" s="1" t="s">
        <v>241</v>
      </c>
      <c r="E16893" s="1" t="s">
        <v>4171</v>
      </c>
      <c r="F16893" s="1" t="s">
        <v>243</v>
      </c>
      <c r="G16893" s="1" t="s">
        <v>35</v>
      </c>
      <c r="H16893" s="1">
        <v>45.0</v>
      </c>
      <c r="I16893" s="3">
        <v>44245.5</v>
      </c>
      <c r="J16893" s="1">
        <v>25.3410793404971</v>
      </c>
      <c r="K16893" s="1" t="s">
        <v>46</v>
      </c>
      <c r="L16893" s="1" t="s">
        <v>244</v>
      </c>
      <c r="M16893" s="3">
        <v>44245.61691962963</v>
      </c>
    </row>
    <row r="16894">
      <c r="A16894" s="1">
        <v>16892.0</v>
      </c>
      <c r="B16894" s="1" t="s">
        <v>8425</v>
      </c>
      <c r="C16894" s="1" t="s">
        <v>28292</v>
      </c>
      <c r="D16894" s="1" t="s">
        <v>1899</v>
      </c>
      <c r="E16894" s="1" t="s">
        <v>28293</v>
      </c>
      <c r="F16894" s="1" t="s">
        <v>8428</v>
      </c>
      <c r="G16894" s="1" t="s">
        <v>39</v>
      </c>
      <c r="H16894" s="1">
        <v>45.0</v>
      </c>
      <c r="I16894" s="3">
        <v>43721.291666666664</v>
      </c>
      <c r="J16894" s="1">
        <v>0.858561063599832</v>
      </c>
      <c r="K16894" s="1" t="s">
        <v>18</v>
      </c>
      <c r="M16894" s="3">
        <v>43721.31964961805</v>
      </c>
    </row>
    <row r="16895">
      <c r="A16895" s="1">
        <v>16893.0</v>
      </c>
      <c r="B16895" s="1" t="s">
        <v>401</v>
      </c>
      <c r="C16895" s="1" t="s">
        <v>28294</v>
      </c>
      <c r="D16895" s="1" t="s">
        <v>701</v>
      </c>
      <c r="E16895" s="1" t="s">
        <v>28295</v>
      </c>
      <c r="F16895" s="1" t="s">
        <v>405</v>
      </c>
      <c r="G16895" s="1" t="s">
        <v>89</v>
      </c>
      <c r="H16895" s="1">
        <v>45.0</v>
      </c>
      <c r="I16895" s="3">
        <v>44073.493055555555</v>
      </c>
      <c r="J16895" s="1">
        <v>3.75100078153207</v>
      </c>
      <c r="K16895" s="1" t="s">
        <v>24</v>
      </c>
      <c r="M16895" s="3">
        <v>44073.51984353009</v>
      </c>
    </row>
    <row r="16896">
      <c r="A16896" s="1">
        <v>16894.0</v>
      </c>
      <c r="B16896" s="1" t="s">
        <v>229</v>
      </c>
      <c r="C16896" s="1" t="s">
        <v>28296</v>
      </c>
      <c r="D16896" s="1" t="s">
        <v>207</v>
      </c>
      <c r="E16896" s="1" t="s">
        <v>2045</v>
      </c>
      <c r="F16896" s="1" t="s">
        <v>232</v>
      </c>
      <c r="G16896" s="1" t="s">
        <v>35</v>
      </c>
      <c r="H16896" s="1">
        <v>45.0</v>
      </c>
      <c r="I16896" s="3">
        <v>44221.625</v>
      </c>
      <c r="J16896" s="1">
        <v>2.14059163541894</v>
      </c>
      <c r="K16896" s="1" t="s">
        <v>24</v>
      </c>
      <c r="M16896" s="3">
        <v>44221.67005091435</v>
      </c>
    </row>
    <row r="16897">
      <c r="A16897" s="1">
        <v>16895.0</v>
      </c>
      <c r="B16897" s="1" t="s">
        <v>267</v>
      </c>
      <c r="C16897" s="1" t="s">
        <v>28297</v>
      </c>
      <c r="D16897" s="1" t="s">
        <v>1103</v>
      </c>
      <c r="E16897" s="1" t="s">
        <v>9361</v>
      </c>
      <c r="F16897" s="1" t="s">
        <v>271</v>
      </c>
      <c r="G16897" s="1" t="s">
        <v>35</v>
      </c>
      <c r="H16897" s="1">
        <v>45.0</v>
      </c>
      <c r="I16897" s="3">
        <v>44239.625</v>
      </c>
      <c r="J16897" s="1">
        <v>4.45362211884764</v>
      </c>
      <c r="K16897" s="1" t="s">
        <v>56</v>
      </c>
      <c r="L16897" s="1" t="s">
        <v>272</v>
      </c>
      <c r="M16897" s="3">
        <v>44239.652683125</v>
      </c>
    </row>
    <row r="16898">
      <c r="A16898" s="1">
        <v>16896.0</v>
      </c>
      <c r="B16898" s="1" t="s">
        <v>1699</v>
      </c>
      <c r="C16898" s="1" t="s">
        <v>28298</v>
      </c>
      <c r="D16898" s="1" t="s">
        <v>701</v>
      </c>
      <c r="E16898" s="1" t="s">
        <v>15570</v>
      </c>
      <c r="F16898" s="1" t="s">
        <v>1702</v>
      </c>
      <c r="G16898" s="1" t="s">
        <v>35</v>
      </c>
      <c r="H16898" s="1">
        <v>45.0</v>
      </c>
      <c r="I16898" s="3">
        <v>44169.770833333336</v>
      </c>
      <c r="J16898" s="1">
        <v>1.08686736318418</v>
      </c>
      <c r="K16898" s="1" t="s">
        <v>24</v>
      </c>
      <c r="L16898" s="1" t="s">
        <v>1006</v>
      </c>
      <c r="M16898" s="3">
        <v>44169.79282826389</v>
      </c>
    </row>
    <row r="16899">
      <c r="A16899" s="1">
        <v>16897.0</v>
      </c>
      <c r="B16899" s="1" t="s">
        <v>1872</v>
      </c>
      <c r="C16899" s="1" t="s">
        <v>28299</v>
      </c>
      <c r="D16899" s="1" t="s">
        <v>1874</v>
      </c>
      <c r="E16899" s="1" t="s">
        <v>5060</v>
      </c>
      <c r="F16899" s="1" t="s">
        <v>1876</v>
      </c>
      <c r="G16899" s="1" t="s">
        <v>35</v>
      </c>
      <c r="H16899" s="1">
        <v>45.0</v>
      </c>
      <c r="I16899" s="3">
        <v>44236.375</v>
      </c>
      <c r="J16899" s="1">
        <v>2.22946182737144</v>
      </c>
      <c r="K16899" s="1" t="s">
        <v>24</v>
      </c>
      <c r="L16899" s="1" t="s">
        <v>406</v>
      </c>
      <c r="M16899" s="3">
        <v>44236.422047534725</v>
      </c>
    </row>
    <row r="16900">
      <c r="A16900" s="1">
        <v>16898.0</v>
      </c>
      <c r="B16900" s="1" t="s">
        <v>340</v>
      </c>
      <c r="C16900" s="1" t="s">
        <v>28300</v>
      </c>
      <c r="D16900" s="1" t="s">
        <v>342</v>
      </c>
      <c r="E16900" s="1" t="s">
        <v>3773</v>
      </c>
      <c r="F16900" s="1" t="s">
        <v>344</v>
      </c>
      <c r="G16900" s="1" t="s">
        <v>17</v>
      </c>
      <c r="H16900" s="1">
        <v>45.0</v>
      </c>
      <c r="I16900" s="3">
        <v>43845.208333333336</v>
      </c>
      <c r="J16900" s="1">
        <v>2.09735723639674</v>
      </c>
      <c r="K16900" s="1" t="s">
        <v>83</v>
      </c>
      <c r="M16900" s="3">
        <v>43845.20532857639</v>
      </c>
    </row>
    <row r="16901">
      <c r="A16901" s="1">
        <v>16899.0</v>
      </c>
      <c r="B16901" s="1" t="s">
        <v>2885</v>
      </c>
      <c r="C16901" s="1" t="s">
        <v>28301</v>
      </c>
      <c r="D16901" s="1" t="s">
        <v>461</v>
      </c>
      <c r="E16901" s="1" t="s">
        <v>2887</v>
      </c>
      <c r="F16901" s="1" t="s">
        <v>2888</v>
      </c>
      <c r="G16901" s="1" t="s">
        <v>17</v>
      </c>
      <c r="H16901" s="1">
        <v>45.0</v>
      </c>
      <c r="I16901" s="3">
        <v>43785.5</v>
      </c>
      <c r="J16901" s="1">
        <v>1.01137748124404</v>
      </c>
      <c r="K16901" s="1" t="s">
        <v>24</v>
      </c>
      <c r="M16901" s="3">
        <v>43785.53391946759</v>
      </c>
    </row>
    <row r="16902">
      <c r="A16902" s="1">
        <v>16900.0</v>
      </c>
      <c r="B16902" s="1" t="s">
        <v>239</v>
      </c>
      <c r="C16902" s="1" t="s">
        <v>28302</v>
      </c>
      <c r="D16902" s="1" t="s">
        <v>1137</v>
      </c>
      <c r="E16902" s="1" t="s">
        <v>11389</v>
      </c>
      <c r="F16902" s="1" t="s">
        <v>243</v>
      </c>
      <c r="G16902" s="1" t="s">
        <v>35</v>
      </c>
      <c r="H16902" s="1">
        <v>45.0</v>
      </c>
      <c r="I16902" s="3">
        <v>43865.291666666664</v>
      </c>
      <c r="J16902" s="1">
        <v>7.24971943084154</v>
      </c>
      <c r="K16902" s="1" t="s">
        <v>46</v>
      </c>
      <c r="M16902" s="3">
        <v>43865.334018078705</v>
      </c>
    </row>
    <row r="16903">
      <c r="A16903" s="1">
        <v>16901.0</v>
      </c>
      <c r="B16903" s="1" t="s">
        <v>459</v>
      </c>
      <c r="C16903" s="1" t="s">
        <v>28303</v>
      </c>
      <c r="D16903" s="1" t="s">
        <v>461</v>
      </c>
      <c r="E16903" s="1" t="s">
        <v>2411</v>
      </c>
      <c r="F16903" s="1" t="s">
        <v>463</v>
      </c>
      <c r="G16903" s="1" t="s">
        <v>17</v>
      </c>
      <c r="H16903" s="1">
        <v>45.0</v>
      </c>
      <c r="I16903" s="3">
        <v>44230.25</v>
      </c>
      <c r="J16903" s="1">
        <v>0.852834020364187</v>
      </c>
      <c r="K16903" s="1" t="s">
        <v>24</v>
      </c>
      <c r="L16903" s="1" t="s">
        <v>464</v>
      </c>
      <c r="M16903" s="3">
        <v>44230.259463877315</v>
      </c>
    </row>
    <row r="16904">
      <c r="A16904" s="1">
        <v>16902.0</v>
      </c>
      <c r="B16904" s="1" t="s">
        <v>251</v>
      </c>
      <c r="C16904" s="1" t="s">
        <v>28304</v>
      </c>
      <c r="D16904" s="1" t="s">
        <v>1418</v>
      </c>
      <c r="E16904" s="1" t="s">
        <v>1167</v>
      </c>
      <c r="F16904" s="1" t="s">
        <v>255</v>
      </c>
      <c r="G16904" s="1" t="s">
        <v>17</v>
      </c>
      <c r="H16904" s="1">
        <v>45.0</v>
      </c>
      <c r="I16904" s="3">
        <v>43814.75</v>
      </c>
      <c r="J16904" s="1">
        <v>0.0</v>
      </c>
      <c r="K16904" s="1" t="s">
        <v>218</v>
      </c>
      <c r="M16904" s="3">
        <v>43815.58159701389</v>
      </c>
    </row>
    <row r="16905">
      <c r="A16905" s="1">
        <v>16903.0</v>
      </c>
      <c r="B16905" s="1" t="s">
        <v>8295</v>
      </c>
      <c r="C16905" s="1" t="s">
        <v>28305</v>
      </c>
      <c r="D16905" s="1" t="s">
        <v>13311</v>
      </c>
      <c r="E16905" s="1" t="s">
        <v>28306</v>
      </c>
      <c r="F16905" s="1" t="s">
        <v>8299</v>
      </c>
      <c r="G16905" s="1" t="s">
        <v>35</v>
      </c>
      <c r="H16905" s="1">
        <v>45.0</v>
      </c>
      <c r="I16905" s="3">
        <v>44253.625</v>
      </c>
      <c r="J16905" s="1">
        <v>0.0361262505974451</v>
      </c>
      <c r="K16905" s="1" t="s">
        <v>62</v>
      </c>
      <c r="L16905" s="1" t="s">
        <v>671</v>
      </c>
      <c r="M16905" s="3">
        <v>44253.66478353009</v>
      </c>
    </row>
    <row r="16906">
      <c r="A16906" s="1">
        <v>16904.0</v>
      </c>
      <c r="B16906" s="1" t="s">
        <v>184</v>
      </c>
      <c r="C16906" s="1" t="s">
        <v>28307</v>
      </c>
      <c r="D16906" s="1" t="s">
        <v>148</v>
      </c>
      <c r="E16906" s="1" t="s">
        <v>190</v>
      </c>
      <c r="F16906" s="1" t="s">
        <v>187</v>
      </c>
      <c r="G16906" s="1" t="s">
        <v>17</v>
      </c>
      <c r="H16906" s="1">
        <v>45.0</v>
      </c>
      <c r="I16906" s="3">
        <v>44074.333333333336</v>
      </c>
      <c r="J16906" s="1">
        <v>0.853645430444553</v>
      </c>
      <c r="K16906" s="1" t="s">
        <v>24</v>
      </c>
      <c r="L16906" s="1" t="s">
        <v>188</v>
      </c>
      <c r="M16906" s="3">
        <v>44074.7020621875</v>
      </c>
    </row>
    <row r="16907">
      <c r="A16907" s="1">
        <v>16905.0</v>
      </c>
      <c r="B16907" s="1" t="s">
        <v>4594</v>
      </c>
      <c r="C16907" s="1" t="s">
        <v>28308</v>
      </c>
      <c r="D16907" s="1" t="s">
        <v>21</v>
      </c>
      <c r="E16907" s="1" t="s">
        <v>4596</v>
      </c>
      <c r="F16907" s="1" t="s">
        <v>4597</v>
      </c>
      <c r="G16907" s="1" t="s">
        <v>35</v>
      </c>
      <c r="H16907" s="1">
        <v>45.0</v>
      </c>
      <c r="I16907" s="3">
        <v>43882.208333333336</v>
      </c>
      <c r="J16907" s="1">
        <v>0.55406952730364</v>
      </c>
      <c r="K16907" s="1" t="s">
        <v>24</v>
      </c>
      <c r="M16907" s="3">
        <v>43882.23763959491</v>
      </c>
    </row>
    <row r="16908">
      <c r="A16908" s="1">
        <v>16906.0</v>
      </c>
      <c r="B16908" s="1" t="s">
        <v>19</v>
      </c>
      <c r="C16908" s="1" t="s">
        <v>28309</v>
      </c>
      <c r="D16908" s="1" t="s">
        <v>21</v>
      </c>
      <c r="E16908" s="1" t="s">
        <v>2160</v>
      </c>
      <c r="F16908" s="1" t="s">
        <v>23</v>
      </c>
      <c r="G16908" s="1" t="s">
        <v>17</v>
      </c>
      <c r="H16908" s="1">
        <v>45.0</v>
      </c>
      <c r="I16908" s="3">
        <v>43857.3125</v>
      </c>
      <c r="J16908" s="1">
        <v>1.49744394994461</v>
      </c>
      <c r="K16908" s="1" t="s">
        <v>24</v>
      </c>
      <c r="M16908" s="3">
        <v>43857.352313379626</v>
      </c>
    </row>
    <row r="16909">
      <c r="A16909" s="1">
        <v>16907.0</v>
      </c>
      <c r="B16909" s="1" t="s">
        <v>233</v>
      </c>
      <c r="C16909" s="1" t="s">
        <v>28310</v>
      </c>
      <c r="D16909" s="1" t="s">
        <v>3465</v>
      </c>
      <c r="E16909" s="1" t="s">
        <v>802</v>
      </c>
      <c r="F16909" s="1" t="s">
        <v>237</v>
      </c>
      <c r="G16909" s="1" t="s">
        <v>35</v>
      </c>
      <c r="H16909" s="1">
        <v>45.0</v>
      </c>
      <c r="I16909" s="3">
        <v>44144.583333333336</v>
      </c>
      <c r="J16909" s="1">
        <v>2.31322057928348</v>
      </c>
      <c r="K16909" s="1" t="s">
        <v>24</v>
      </c>
      <c r="L16909" s="1" t="s">
        <v>238</v>
      </c>
      <c r="M16909" s="3">
        <v>44144.617385694444</v>
      </c>
    </row>
    <row r="16910">
      <c r="A16910" s="1">
        <v>16908.0</v>
      </c>
      <c r="B16910" s="1" t="s">
        <v>184</v>
      </c>
      <c r="C16910" s="1" t="s">
        <v>28311</v>
      </c>
      <c r="D16910" s="1" t="s">
        <v>148</v>
      </c>
      <c r="E16910" s="1" t="s">
        <v>2011</v>
      </c>
      <c r="F16910" s="1" t="s">
        <v>187</v>
      </c>
      <c r="G16910" s="1" t="s">
        <v>17</v>
      </c>
      <c r="H16910" s="1">
        <v>45.0</v>
      </c>
      <c r="I16910" s="3">
        <v>44138.333333333336</v>
      </c>
      <c r="J16910" s="1">
        <v>1.15601124675681</v>
      </c>
      <c r="K16910" s="1" t="s">
        <v>24</v>
      </c>
      <c r="L16910" s="1" t="s">
        <v>188</v>
      </c>
      <c r="M16910" s="3">
        <v>44138.369322569444</v>
      </c>
    </row>
    <row r="16911">
      <c r="A16911" s="1">
        <v>16909.0</v>
      </c>
      <c r="B16911" s="1" t="s">
        <v>1726</v>
      </c>
      <c r="C16911" s="1" t="s">
        <v>28312</v>
      </c>
      <c r="D16911" s="1" t="s">
        <v>3158</v>
      </c>
      <c r="E16911" s="1" t="s">
        <v>11293</v>
      </c>
      <c r="F16911" s="1" t="s">
        <v>1730</v>
      </c>
      <c r="G16911" s="1" t="s">
        <v>17</v>
      </c>
      <c r="H16911" s="1">
        <v>45.0</v>
      </c>
      <c r="I16911" s="3">
        <v>44157.770833333336</v>
      </c>
      <c r="J16911" s="1">
        <v>1.36226983046415</v>
      </c>
      <c r="K16911" s="1" t="s">
        <v>62</v>
      </c>
      <c r="L16911" s="1" t="s">
        <v>3500</v>
      </c>
      <c r="M16911" s="3">
        <v>44157.678062673614</v>
      </c>
    </row>
    <row r="16912">
      <c r="A16912" s="1">
        <v>16910.0</v>
      </c>
      <c r="B16912" s="1" t="s">
        <v>455</v>
      </c>
      <c r="C16912" s="1" t="s">
        <v>28313</v>
      </c>
      <c r="D16912" s="1" t="s">
        <v>116</v>
      </c>
      <c r="E16912" s="1" t="s">
        <v>3667</v>
      </c>
      <c r="F16912" s="1" t="s">
        <v>458</v>
      </c>
      <c r="G16912" s="1" t="s">
        <v>17</v>
      </c>
      <c r="H16912" s="1">
        <v>45.0</v>
      </c>
      <c r="I16912" s="3">
        <v>44159.333333333336</v>
      </c>
      <c r="J16912" s="1">
        <v>0.0</v>
      </c>
      <c r="K16912" s="1" t="s">
        <v>24</v>
      </c>
      <c r="M16912" s="3">
        <v>44159.52767510417</v>
      </c>
    </row>
    <row r="16913">
      <c r="A16913" s="1">
        <v>16911.0</v>
      </c>
      <c r="B16913" s="1" t="s">
        <v>303</v>
      </c>
      <c r="C16913" s="1" t="s">
        <v>28314</v>
      </c>
      <c r="D16913" s="1" t="s">
        <v>305</v>
      </c>
      <c r="E16913" s="1" t="s">
        <v>4497</v>
      </c>
      <c r="F16913" s="1" t="s">
        <v>307</v>
      </c>
      <c r="G16913" s="1" t="s">
        <v>17</v>
      </c>
      <c r="H16913" s="1">
        <v>45.0</v>
      </c>
      <c r="I16913" s="3">
        <v>43988.416666666664</v>
      </c>
      <c r="J16913" s="1">
        <v>1.05885130924184</v>
      </c>
      <c r="K16913" s="1" t="s">
        <v>24</v>
      </c>
      <c r="M16913" s="3">
        <v>43988.44482380787</v>
      </c>
    </row>
    <row r="16914">
      <c r="A16914" s="1">
        <v>16912.0</v>
      </c>
      <c r="B16914" s="1" t="s">
        <v>4046</v>
      </c>
      <c r="C16914" s="1" t="s">
        <v>28315</v>
      </c>
      <c r="D16914" s="1" t="s">
        <v>116</v>
      </c>
      <c r="E16914" s="1" t="s">
        <v>9191</v>
      </c>
      <c r="F16914" s="1" t="s">
        <v>4049</v>
      </c>
      <c r="G16914" s="1" t="s">
        <v>17</v>
      </c>
      <c r="H16914" s="1">
        <v>45.0</v>
      </c>
      <c r="I16914" s="3">
        <v>44179.166666666664</v>
      </c>
      <c r="J16914" s="1">
        <v>0.0</v>
      </c>
      <c r="K16914" s="1" t="s">
        <v>24</v>
      </c>
      <c r="L16914" s="1" t="s">
        <v>4561</v>
      </c>
      <c r="M16914" s="3">
        <v>44179.24917697917</v>
      </c>
    </row>
    <row r="16915">
      <c r="A16915" s="1">
        <v>16913.0</v>
      </c>
      <c r="B16915" s="1" t="s">
        <v>3116</v>
      </c>
      <c r="C16915" s="1" t="s">
        <v>28316</v>
      </c>
      <c r="D16915" s="1" t="s">
        <v>148</v>
      </c>
      <c r="E16915" s="1" t="s">
        <v>28317</v>
      </c>
      <c r="F16915" s="1" t="s">
        <v>3119</v>
      </c>
      <c r="G16915" s="1" t="s">
        <v>39</v>
      </c>
      <c r="H16915" s="1">
        <v>45.0</v>
      </c>
      <c r="I16915" s="3">
        <v>44077.291666666664</v>
      </c>
      <c r="J16915" s="1">
        <v>1.78568191802163</v>
      </c>
      <c r="K16915" s="1" t="s">
        <v>24</v>
      </c>
      <c r="M16915" s="3">
        <v>44077.32901956019</v>
      </c>
    </row>
    <row r="16916">
      <c r="A16916" s="1">
        <v>16914.0</v>
      </c>
      <c r="B16916" s="1" t="s">
        <v>3706</v>
      </c>
      <c r="C16916" s="1" t="s">
        <v>28318</v>
      </c>
      <c r="D16916" s="1" t="s">
        <v>3708</v>
      </c>
      <c r="E16916" s="1" t="s">
        <v>28319</v>
      </c>
      <c r="F16916" s="1" t="s">
        <v>3710</v>
      </c>
      <c r="G16916" s="1" t="s">
        <v>45</v>
      </c>
      <c r="H16916" s="1">
        <v>45.0</v>
      </c>
      <c r="I16916" s="3">
        <v>44191.760891342594</v>
      </c>
      <c r="J16916" s="1">
        <v>0.0</v>
      </c>
      <c r="K16916" s="1" t="s">
        <v>46</v>
      </c>
      <c r="M16916" s="3">
        <v>44191.79018659722</v>
      </c>
    </row>
    <row r="16917">
      <c r="A16917" s="1">
        <v>16915.0</v>
      </c>
      <c r="B16917" s="1" t="s">
        <v>562</v>
      </c>
      <c r="C16917" s="1" t="s">
        <v>28320</v>
      </c>
      <c r="D16917" s="1" t="s">
        <v>564</v>
      </c>
      <c r="E16917" s="1" t="s">
        <v>565</v>
      </c>
      <c r="F16917" s="1" t="s">
        <v>566</v>
      </c>
      <c r="G16917" s="1" t="s">
        <v>17</v>
      </c>
      <c r="H16917" s="1">
        <v>45.0</v>
      </c>
      <c r="I16917" s="3">
        <v>43796.25</v>
      </c>
      <c r="J16917" s="1">
        <v>3.23993364988938</v>
      </c>
      <c r="K16917" s="1" t="s">
        <v>62</v>
      </c>
      <c r="M16917" s="3">
        <v>43796.25776334491</v>
      </c>
    </row>
    <row r="16918">
      <c r="A16918" s="1">
        <v>16916.0</v>
      </c>
      <c r="B16918" s="1" t="s">
        <v>2744</v>
      </c>
      <c r="C16918" s="1" t="s">
        <v>28321</v>
      </c>
      <c r="D16918" s="1" t="s">
        <v>989</v>
      </c>
      <c r="E16918" s="1" t="s">
        <v>28322</v>
      </c>
      <c r="F16918" s="1" t="s">
        <v>2748</v>
      </c>
      <c r="G16918" s="1" t="s">
        <v>39</v>
      </c>
      <c r="H16918" s="1">
        <v>45.0</v>
      </c>
      <c r="I16918" s="3">
        <v>43855.833333333336</v>
      </c>
      <c r="J16918" s="1">
        <v>2.04925617684214</v>
      </c>
      <c r="K16918" s="1" t="s">
        <v>24</v>
      </c>
      <c r="M16918" s="3">
        <v>43855.854925196756</v>
      </c>
    </row>
    <row r="16919">
      <c r="A16919" s="1">
        <v>16917.0</v>
      </c>
      <c r="B16919" s="1" t="s">
        <v>2877</v>
      </c>
      <c r="C16919" s="1" t="s">
        <v>28323</v>
      </c>
      <c r="D16919" s="1" t="s">
        <v>126</v>
      </c>
      <c r="E16919" s="1" t="s">
        <v>6748</v>
      </c>
      <c r="F16919" s="1" t="s">
        <v>2881</v>
      </c>
      <c r="G16919" s="1" t="s">
        <v>17</v>
      </c>
      <c r="H16919" s="1">
        <v>45.0</v>
      </c>
      <c r="I16919" s="3">
        <v>44147.333333333336</v>
      </c>
      <c r="J16919" s="1">
        <v>0.0792301719619339</v>
      </c>
      <c r="K16919" s="1" t="s">
        <v>62</v>
      </c>
      <c r="M16919" s="3">
        <v>44147.29804199074</v>
      </c>
    </row>
    <row r="16920">
      <c r="A16920" s="1">
        <v>16918.0</v>
      </c>
      <c r="B16920" s="1" t="s">
        <v>5922</v>
      </c>
      <c r="C16920" s="1" t="s">
        <v>28324</v>
      </c>
      <c r="D16920" s="1" t="s">
        <v>5261</v>
      </c>
      <c r="E16920" s="1" t="s">
        <v>28325</v>
      </c>
      <c r="F16920" s="1" t="s">
        <v>5925</v>
      </c>
      <c r="G16920" s="1" t="s">
        <v>35</v>
      </c>
      <c r="H16920" s="1">
        <v>45.0</v>
      </c>
      <c r="I16920" s="3">
        <v>43480.375</v>
      </c>
      <c r="J16920" s="1">
        <v>0.00833165039313907</v>
      </c>
      <c r="K16920" s="1" t="s">
        <v>24</v>
      </c>
      <c r="M16920" s="3">
        <v>43481.58521153935</v>
      </c>
    </row>
    <row r="16921">
      <c r="A16921" s="1">
        <v>16919.0</v>
      </c>
      <c r="B16921" s="1" t="s">
        <v>582</v>
      </c>
      <c r="C16921" s="1" t="s">
        <v>28326</v>
      </c>
      <c r="D16921" s="1" t="s">
        <v>2119</v>
      </c>
      <c r="E16921" s="1" t="s">
        <v>28327</v>
      </c>
      <c r="F16921" s="1" t="s">
        <v>586</v>
      </c>
      <c r="G16921" s="1" t="s">
        <v>39</v>
      </c>
      <c r="H16921" s="1">
        <v>45.0</v>
      </c>
      <c r="I16921" s="3">
        <v>43545.625</v>
      </c>
      <c r="J16921" s="1">
        <v>0.656540545992758</v>
      </c>
      <c r="K16921" s="1" t="s">
        <v>24</v>
      </c>
      <c r="M16921" s="3">
        <v>43545.64939329861</v>
      </c>
    </row>
    <row r="16922">
      <c r="A16922" s="1">
        <v>16920.0</v>
      </c>
      <c r="B16922" s="1" t="s">
        <v>354</v>
      </c>
      <c r="C16922" s="1" t="s">
        <v>28328</v>
      </c>
      <c r="D16922" s="1" t="s">
        <v>1874</v>
      </c>
      <c r="E16922" s="1" t="s">
        <v>28329</v>
      </c>
      <c r="F16922" s="1" t="s">
        <v>358</v>
      </c>
      <c r="G16922" s="1" t="s">
        <v>35</v>
      </c>
      <c r="H16922" s="1">
        <v>45.0</v>
      </c>
      <c r="I16922" s="3">
        <v>44239.645833333336</v>
      </c>
      <c r="J16922" s="1">
        <v>1.71473173757223</v>
      </c>
      <c r="K16922" s="1" t="s">
        <v>24</v>
      </c>
      <c r="M16922" s="3">
        <v>44239.656832106484</v>
      </c>
    </row>
    <row r="16923">
      <c r="A16923" s="1">
        <v>16921.0</v>
      </c>
      <c r="B16923" s="1" t="s">
        <v>2561</v>
      </c>
      <c r="C16923" s="1" t="s">
        <v>28330</v>
      </c>
      <c r="D16923" s="1" t="s">
        <v>28331</v>
      </c>
      <c r="E16923" s="1" t="s">
        <v>3891</v>
      </c>
      <c r="F16923" s="1" t="s">
        <v>2565</v>
      </c>
      <c r="G16923" s="1" t="s">
        <v>35</v>
      </c>
      <c r="H16923" s="1">
        <v>45.0</v>
      </c>
      <c r="I16923" s="3">
        <v>43756.541666666664</v>
      </c>
      <c r="J16923" s="1">
        <v>4.10164532675687</v>
      </c>
      <c r="K16923" s="1" t="s">
        <v>18</v>
      </c>
      <c r="M16923" s="3">
        <v>43756.5862169213</v>
      </c>
    </row>
    <row r="16924">
      <c r="A16924" s="1">
        <v>16922.0</v>
      </c>
      <c r="B16924" s="1" t="s">
        <v>2502</v>
      </c>
      <c r="C16924" s="1" t="s">
        <v>28332</v>
      </c>
      <c r="D16924" s="1" t="s">
        <v>2504</v>
      </c>
      <c r="E16924" s="1" t="s">
        <v>11695</v>
      </c>
      <c r="F16924" s="1" t="s">
        <v>2506</v>
      </c>
      <c r="G16924" s="1" t="s">
        <v>17</v>
      </c>
      <c r="H16924" s="1">
        <v>45.0</v>
      </c>
      <c r="I16924" s="3">
        <v>44194.541666666664</v>
      </c>
      <c r="J16924" s="1">
        <v>3.27802951120198</v>
      </c>
      <c r="K16924" s="1" t="s">
        <v>159</v>
      </c>
      <c r="L16924" s="1" t="s">
        <v>2507</v>
      </c>
      <c r="M16924" s="3">
        <v>44194.56915364583</v>
      </c>
    </row>
    <row r="16925">
      <c r="A16925" s="1">
        <v>16923.0</v>
      </c>
      <c r="B16925" s="1" t="s">
        <v>1315</v>
      </c>
      <c r="C16925" s="1" t="s">
        <v>28333</v>
      </c>
      <c r="D16925" s="1" t="s">
        <v>1317</v>
      </c>
      <c r="E16925" s="1" t="s">
        <v>1318</v>
      </c>
      <c r="F16925" s="1" t="s">
        <v>1319</v>
      </c>
      <c r="G16925" s="1" t="s">
        <v>17</v>
      </c>
      <c r="H16925" s="1">
        <v>45.0</v>
      </c>
      <c r="I16925" s="3">
        <v>43757.541666666664</v>
      </c>
      <c r="J16925" s="1">
        <v>0.0</v>
      </c>
      <c r="K16925" s="1" t="s">
        <v>18</v>
      </c>
      <c r="M16925" s="3">
        <v>43757.64509005787</v>
      </c>
    </row>
    <row r="16926">
      <c r="A16926" s="1">
        <v>16924.0</v>
      </c>
      <c r="B16926" s="1" t="s">
        <v>2905</v>
      </c>
      <c r="C16926" s="1" t="s">
        <v>28334</v>
      </c>
      <c r="D16926" s="1" t="s">
        <v>28234</v>
      </c>
      <c r="E16926" s="1" t="s">
        <v>28335</v>
      </c>
      <c r="F16926" s="1" t="s">
        <v>2909</v>
      </c>
      <c r="G16926" s="1" t="s">
        <v>39</v>
      </c>
      <c r="H16926" s="1">
        <v>45.0</v>
      </c>
      <c r="I16926" s="3">
        <v>44126.708333333336</v>
      </c>
      <c r="J16926" s="1">
        <v>1.40652878714612</v>
      </c>
      <c r="K16926" s="1" t="s">
        <v>166</v>
      </c>
      <c r="M16926" s="3">
        <v>44126.74782483796</v>
      </c>
    </row>
    <row r="16927">
      <c r="A16927" s="1">
        <v>16925.0</v>
      </c>
      <c r="B16927" s="1" t="s">
        <v>17172</v>
      </c>
      <c r="C16927" s="1" t="s">
        <v>28336</v>
      </c>
      <c r="D16927" s="1" t="s">
        <v>3220</v>
      </c>
      <c r="E16927" s="1" t="s">
        <v>20944</v>
      </c>
      <c r="F16927" s="1" t="s">
        <v>17175</v>
      </c>
      <c r="G16927" s="1" t="s">
        <v>35</v>
      </c>
      <c r="H16927" s="1">
        <v>45.0</v>
      </c>
      <c r="I16927" s="3">
        <v>44081.25</v>
      </c>
      <c r="J16927" s="1">
        <v>1.05735679774487</v>
      </c>
      <c r="K16927" s="1" t="s">
        <v>18</v>
      </c>
      <c r="L16927" s="1" t="s">
        <v>2972</v>
      </c>
      <c r="M16927" s="3">
        <v>44081.28515351852</v>
      </c>
    </row>
    <row r="16928">
      <c r="A16928" s="1">
        <v>16926.0</v>
      </c>
      <c r="B16928" s="1" t="s">
        <v>25</v>
      </c>
      <c r="C16928" s="1" t="s">
        <v>28337</v>
      </c>
      <c r="D16928" s="1" t="s">
        <v>103</v>
      </c>
      <c r="E16928" s="1" t="s">
        <v>104</v>
      </c>
      <c r="F16928" s="1" t="s">
        <v>29</v>
      </c>
      <c r="G16928" s="1" t="s">
        <v>17</v>
      </c>
      <c r="H16928" s="1">
        <v>45.0</v>
      </c>
      <c r="I16928" s="3">
        <v>44075.645833333336</v>
      </c>
      <c r="J16928" s="1">
        <v>2.43372895278678</v>
      </c>
      <c r="K16928" s="1" t="s">
        <v>18</v>
      </c>
      <c r="M16928" s="3">
        <v>44075.67824577546</v>
      </c>
    </row>
    <row r="16929">
      <c r="A16929" s="1">
        <v>16927.0</v>
      </c>
      <c r="B16929" s="1" t="s">
        <v>229</v>
      </c>
      <c r="C16929" s="1" t="s">
        <v>28338</v>
      </c>
      <c r="D16929" s="1" t="s">
        <v>518</v>
      </c>
      <c r="E16929" s="1" t="s">
        <v>519</v>
      </c>
      <c r="F16929" s="1" t="s">
        <v>232</v>
      </c>
      <c r="G16929" s="1" t="s">
        <v>35</v>
      </c>
      <c r="H16929" s="1">
        <v>45.0</v>
      </c>
      <c r="I16929" s="3">
        <v>44159.229166666664</v>
      </c>
      <c r="J16929" s="1">
        <v>0.691943489481694</v>
      </c>
      <c r="K16929" s="1" t="s">
        <v>24</v>
      </c>
      <c r="M16929" s="3">
        <v>44159.283604965276</v>
      </c>
    </row>
    <row r="16930">
      <c r="A16930" s="1">
        <v>16928.0</v>
      </c>
      <c r="B16930" s="1" t="s">
        <v>2228</v>
      </c>
      <c r="C16930" s="1" t="s">
        <v>28339</v>
      </c>
      <c r="D16930" s="1" t="s">
        <v>5598</v>
      </c>
      <c r="E16930" s="1" t="s">
        <v>8144</v>
      </c>
      <c r="F16930" s="1" t="s">
        <v>2231</v>
      </c>
      <c r="G16930" s="1" t="s">
        <v>17</v>
      </c>
      <c r="H16930" s="1">
        <v>45.0</v>
      </c>
      <c r="I16930" s="3">
        <v>44113.416666666664</v>
      </c>
      <c r="J16930" s="1">
        <v>3.04793715679543</v>
      </c>
      <c r="K16930" s="1" t="s">
        <v>218</v>
      </c>
      <c r="L16930" s="1" t="s">
        <v>8145</v>
      </c>
      <c r="M16930" s="3">
        <v>44113.485120694444</v>
      </c>
    </row>
    <row r="16931">
      <c r="A16931" s="1">
        <v>16929.0</v>
      </c>
      <c r="B16931" s="1" t="s">
        <v>303</v>
      </c>
      <c r="C16931" s="1" t="s">
        <v>28340</v>
      </c>
      <c r="D16931" s="1" t="s">
        <v>305</v>
      </c>
      <c r="E16931" s="1" t="s">
        <v>831</v>
      </c>
      <c r="F16931" s="1" t="s">
        <v>307</v>
      </c>
      <c r="G16931" s="1" t="s">
        <v>17</v>
      </c>
      <c r="H16931" s="1">
        <v>45.0</v>
      </c>
      <c r="I16931" s="3">
        <v>44024.625</v>
      </c>
      <c r="J16931" s="1">
        <v>1.79405849835167</v>
      </c>
      <c r="K16931" s="1" t="s">
        <v>24</v>
      </c>
      <c r="M16931" s="3">
        <v>44024.65222630787</v>
      </c>
    </row>
    <row r="16932">
      <c r="A16932" s="1">
        <v>16930.0</v>
      </c>
      <c r="B16932" s="1" t="s">
        <v>1659</v>
      </c>
      <c r="C16932" s="1" t="s">
        <v>28341</v>
      </c>
      <c r="D16932" s="1" t="s">
        <v>998</v>
      </c>
      <c r="E16932" s="1" t="s">
        <v>8960</v>
      </c>
      <c r="F16932" s="1" t="s">
        <v>1662</v>
      </c>
      <c r="G16932" s="1" t="s">
        <v>17</v>
      </c>
      <c r="H16932" s="1">
        <v>45.0</v>
      </c>
      <c r="I16932" s="3">
        <v>43812.333333333336</v>
      </c>
      <c r="J16932" s="1">
        <v>1.02255076233748</v>
      </c>
      <c r="K16932" s="1" t="s">
        <v>24</v>
      </c>
      <c r="M16932" s="3">
        <v>43812.37609056713</v>
      </c>
    </row>
    <row r="16933">
      <c r="A16933" s="1">
        <v>16931.0</v>
      </c>
      <c r="B16933" s="1" t="s">
        <v>150</v>
      </c>
      <c r="C16933" s="1" t="s">
        <v>28342</v>
      </c>
      <c r="D16933" s="1" t="s">
        <v>116</v>
      </c>
      <c r="E16933" s="1" t="s">
        <v>5324</v>
      </c>
      <c r="F16933" s="1" t="s">
        <v>153</v>
      </c>
      <c r="G16933" s="1" t="s">
        <v>17</v>
      </c>
      <c r="H16933" s="1">
        <v>45.0</v>
      </c>
      <c r="I16933" s="3">
        <v>44007.291666666664</v>
      </c>
      <c r="J16933" s="1">
        <v>1.06637342718187</v>
      </c>
      <c r="K16933" s="1" t="s">
        <v>24</v>
      </c>
      <c r="L16933" s="1" t="s">
        <v>406</v>
      </c>
      <c r="M16933" s="3">
        <v>44007.49952292824</v>
      </c>
    </row>
    <row r="16934">
      <c r="A16934" s="1">
        <v>16932.0</v>
      </c>
      <c r="B16934" s="1" t="s">
        <v>582</v>
      </c>
      <c r="C16934" s="1" t="s">
        <v>28343</v>
      </c>
      <c r="D16934" s="1" t="s">
        <v>1250</v>
      </c>
      <c r="E16934" s="1" t="s">
        <v>28344</v>
      </c>
      <c r="F16934" s="1" t="s">
        <v>586</v>
      </c>
      <c r="G16934" s="1" t="s">
        <v>89</v>
      </c>
      <c r="H16934" s="1">
        <v>45.0</v>
      </c>
      <c r="I16934" s="3">
        <v>43695.38850671296</v>
      </c>
      <c r="J16934" s="1">
        <v>2.36931122891823</v>
      </c>
      <c r="K16934" s="1" t="s">
        <v>24</v>
      </c>
      <c r="M16934" s="3">
        <v>43695.399226898146</v>
      </c>
    </row>
    <row r="16935">
      <c r="A16935" s="1">
        <v>16933.0</v>
      </c>
      <c r="B16935" s="1" t="s">
        <v>620</v>
      </c>
      <c r="C16935" s="1" t="s">
        <v>28345</v>
      </c>
      <c r="D16935" s="1" t="s">
        <v>121</v>
      </c>
      <c r="E16935" s="1" t="s">
        <v>28346</v>
      </c>
      <c r="F16935" s="1" t="s">
        <v>623</v>
      </c>
      <c r="G16935" s="1" t="s">
        <v>39</v>
      </c>
      <c r="H16935" s="1">
        <v>45.0</v>
      </c>
      <c r="I16935" s="3">
        <v>44016.75</v>
      </c>
      <c r="J16935" s="1">
        <v>1.32004137251185</v>
      </c>
      <c r="K16935" s="1" t="s">
        <v>18</v>
      </c>
      <c r="M16935" s="3">
        <v>44016.752110127316</v>
      </c>
    </row>
    <row r="16936">
      <c r="A16936" s="1">
        <v>16934.0</v>
      </c>
      <c r="B16936" s="1" t="s">
        <v>1679</v>
      </c>
      <c r="C16936" s="1" t="s">
        <v>28347</v>
      </c>
      <c r="D16936" s="1" t="s">
        <v>968</v>
      </c>
      <c r="E16936" s="1" t="s">
        <v>28348</v>
      </c>
      <c r="F16936" s="1" t="s">
        <v>1682</v>
      </c>
      <c r="G16936" s="1" t="s">
        <v>89</v>
      </c>
      <c r="H16936" s="1">
        <v>45.0</v>
      </c>
      <c r="I16936" s="3">
        <v>43835.51548099537</v>
      </c>
      <c r="J16936" s="1">
        <v>4.49820347386837</v>
      </c>
      <c r="K16936" s="1" t="s">
        <v>24</v>
      </c>
      <c r="M16936" s="3">
        <v>43835.52340362268</v>
      </c>
    </row>
    <row r="16937">
      <c r="A16937" s="1">
        <v>16935.0</v>
      </c>
      <c r="B16937" s="1" t="s">
        <v>732</v>
      </c>
      <c r="C16937" s="1" t="s">
        <v>28349</v>
      </c>
      <c r="D16937" s="1" t="s">
        <v>461</v>
      </c>
      <c r="E16937" s="1" t="s">
        <v>734</v>
      </c>
      <c r="F16937" s="1" t="s">
        <v>735</v>
      </c>
      <c r="G16937" s="1" t="s">
        <v>17</v>
      </c>
      <c r="H16937" s="1">
        <v>45.0</v>
      </c>
      <c r="I16937" s="3">
        <v>44016.4375</v>
      </c>
      <c r="J16937" s="1">
        <v>0.336326355642184</v>
      </c>
      <c r="K16937" s="1" t="s">
        <v>24</v>
      </c>
      <c r="M16937" s="3">
        <v>44016.449232430554</v>
      </c>
    </row>
    <row r="16938">
      <c r="A16938" s="1">
        <v>16936.0</v>
      </c>
      <c r="B16938" s="1" t="s">
        <v>3056</v>
      </c>
      <c r="C16938" s="1" t="s">
        <v>28350</v>
      </c>
      <c r="D16938" s="1" t="s">
        <v>32</v>
      </c>
      <c r="E16938" s="1" t="s">
        <v>3059</v>
      </c>
      <c r="F16938" s="1" t="s">
        <v>3060</v>
      </c>
      <c r="G16938" s="1" t="s">
        <v>35</v>
      </c>
      <c r="H16938" s="1">
        <v>45.0</v>
      </c>
      <c r="I16938" s="3">
        <v>43832.583333333336</v>
      </c>
      <c r="J16938" s="1">
        <v>1.13945337071389</v>
      </c>
      <c r="K16938" s="1" t="s">
        <v>24</v>
      </c>
      <c r="M16938" s="3">
        <v>43832.79642219908</v>
      </c>
    </row>
    <row r="16939">
      <c r="A16939" s="1">
        <v>16937.0</v>
      </c>
      <c r="B16939" s="1" t="s">
        <v>2372</v>
      </c>
      <c r="C16939" s="1" t="s">
        <v>28351</v>
      </c>
      <c r="D16939" s="1" t="s">
        <v>925</v>
      </c>
      <c r="E16939" s="1" t="s">
        <v>28352</v>
      </c>
      <c r="F16939" s="1" t="s">
        <v>2375</v>
      </c>
      <c r="G16939" s="1" t="s">
        <v>39</v>
      </c>
      <c r="H16939" s="1">
        <v>45.0</v>
      </c>
      <c r="I16939" s="3">
        <v>43769.416666666664</v>
      </c>
      <c r="J16939" s="1">
        <v>2.91254460071162</v>
      </c>
      <c r="K16939" s="1" t="s">
        <v>46</v>
      </c>
      <c r="M16939" s="3">
        <v>43769.465650729166</v>
      </c>
    </row>
    <row r="16940">
      <c r="A16940" s="1">
        <v>16938.0</v>
      </c>
      <c r="B16940" s="1" t="s">
        <v>2645</v>
      </c>
      <c r="C16940" s="1" t="s">
        <v>28353</v>
      </c>
      <c r="D16940" s="1" t="s">
        <v>1096</v>
      </c>
      <c r="E16940" s="1" t="s">
        <v>6639</v>
      </c>
      <c r="F16940" s="1" t="s">
        <v>2649</v>
      </c>
      <c r="G16940" s="1" t="s">
        <v>17</v>
      </c>
      <c r="H16940" s="1">
        <v>45.0</v>
      </c>
      <c r="I16940" s="3">
        <v>43948.583333333336</v>
      </c>
      <c r="J16940" s="1">
        <v>0.822519440880954</v>
      </c>
      <c r="K16940" s="1" t="s">
        <v>18</v>
      </c>
      <c r="M16940" s="3">
        <v>43948.612368773145</v>
      </c>
    </row>
    <row r="16941">
      <c r="A16941" s="1">
        <v>16939.0</v>
      </c>
      <c r="B16941" s="1" t="s">
        <v>150</v>
      </c>
      <c r="C16941" s="1" t="s">
        <v>28354</v>
      </c>
      <c r="D16941" s="1" t="s">
        <v>8850</v>
      </c>
      <c r="E16941" s="1" t="s">
        <v>28355</v>
      </c>
      <c r="F16941" s="1" t="s">
        <v>153</v>
      </c>
      <c r="G16941" s="1" t="s">
        <v>39</v>
      </c>
      <c r="H16941" s="1">
        <v>45.0</v>
      </c>
      <c r="I16941" s="3">
        <v>43852.708333333336</v>
      </c>
      <c r="J16941" s="1">
        <v>2.21413385537012</v>
      </c>
      <c r="K16941" s="1" t="s">
        <v>62</v>
      </c>
      <c r="M16941" s="3">
        <v>43852.73972655093</v>
      </c>
    </row>
    <row r="16942">
      <c r="A16942" s="1">
        <v>16940.0</v>
      </c>
      <c r="B16942" s="1" t="s">
        <v>1731</v>
      </c>
      <c r="C16942" s="1" t="s">
        <v>28356</v>
      </c>
      <c r="D16942" s="1" t="s">
        <v>813</v>
      </c>
      <c r="E16942" s="1" t="s">
        <v>28357</v>
      </c>
      <c r="F16942" s="1" t="s">
        <v>1734</v>
      </c>
      <c r="G16942" s="1" t="s">
        <v>17</v>
      </c>
      <c r="H16942" s="1">
        <v>45.0</v>
      </c>
      <c r="I16942" s="3">
        <v>43723.625</v>
      </c>
      <c r="J16942" s="1">
        <v>1.26866454680075</v>
      </c>
      <c r="K16942" s="1" t="s">
        <v>18</v>
      </c>
      <c r="M16942" s="3">
        <v>43723.62397597222</v>
      </c>
    </row>
    <row r="16943">
      <c r="A16943" s="1">
        <v>16941.0</v>
      </c>
      <c r="B16943" s="1" t="s">
        <v>63</v>
      </c>
      <c r="C16943" s="1" t="s">
        <v>28358</v>
      </c>
      <c r="D16943" s="1" t="s">
        <v>492</v>
      </c>
      <c r="E16943" s="1" t="s">
        <v>5445</v>
      </c>
      <c r="F16943" s="1" t="s">
        <v>67</v>
      </c>
      <c r="G16943" s="1" t="s">
        <v>17</v>
      </c>
      <c r="H16943" s="1">
        <v>45.0</v>
      </c>
      <c r="I16943" s="3">
        <v>44104.28125</v>
      </c>
      <c r="J16943" s="1">
        <v>2.52393277606722</v>
      </c>
      <c r="K16943" s="1" t="s">
        <v>24</v>
      </c>
      <c r="M16943" s="3">
        <v>44104.33966090278</v>
      </c>
    </row>
    <row r="16944">
      <c r="A16944" s="1">
        <v>16942.0</v>
      </c>
      <c r="B16944" s="1" t="s">
        <v>15446</v>
      </c>
      <c r="C16944" s="1" t="s">
        <v>28359</v>
      </c>
      <c r="D16944" s="1" t="s">
        <v>2858</v>
      </c>
      <c r="E16944" s="1" t="s">
        <v>28360</v>
      </c>
      <c r="F16944" s="1" t="s">
        <v>15449</v>
      </c>
      <c r="G16944" s="1" t="s">
        <v>39</v>
      </c>
      <c r="H16944" s="1">
        <v>45.0</v>
      </c>
      <c r="I16944" s="3">
        <v>43775.583333333336</v>
      </c>
      <c r="J16944" s="1">
        <v>0.671658844846708</v>
      </c>
      <c r="K16944" s="1" t="s">
        <v>159</v>
      </c>
      <c r="M16944" s="3">
        <v>43775.56768767361</v>
      </c>
    </row>
    <row r="16945">
      <c r="A16945" s="1">
        <v>16943.0</v>
      </c>
      <c r="B16945" s="1" t="s">
        <v>3228</v>
      </c>
      <c r="C16945" s="1" t="s">
        <v>28361</v>
      </c>
      <c r="D16945" s="1" t="s">
        <v>2316</v>
      </c>
      <c r="E16945" s="1" t="s">
        <v>28362</v>
      </c>
      <c r="F16945" s="1" t="s">
        <v>3231</v>
      </c>
      <c r="G16945" s="1" t="s">
        <v>39</v>
      </c>
      <c r="H16945" s="1">
        <v>45.0</v>
      </c>
      <c r="I16945" s="3">
        <v>44219.791666666664</v>
      </c>
      <c r="J16945" s="1">
        <v>0.00442930959876113</v>
      </c>
      <c r="K16945" s="1" t="s">
        <v>46</v>
      </c>
      <c r="L16945" s="1" t="s">
        <v>3232</v>
      </c>
      <c r="M16945" s="3">
        <v>44219.81980237269</v>
      </c>
    </row>
    <row r="16946">
      <c r="A16946" s="1">
        <v>16944.0</v>
      </c>
      <c r="B16946" s="1" t="s">
        <v>425</v>
      </c>
      <c r="C16946" s="1" t="s">
        <v>28363</v>
      </c>
      <c r="D16946" s="1" t="s">
        <v>4545</v>
      </c>
      <c r="E16946" s="1" t="s">
        <v>28364</v>
      </c>
      <c r="F16946" s="1" t="s">
        <v>428</v>
      </c>
      <c r="G16946" s="1" t="s">
        <v>89</v>
      </c>
      <c r="H16946" s="1">
        <v>45.0</v>
      </c>
      <c r="I16946" s="3">
        <v>43747.66358850694</v>
      </c>
      <c r="J16946" s="1">
        <v>1.37962400529493</v>
      </c>
      <c r="K16946" s="1" t="s">
        <v>24</v>
      </c>
      <c r="M16946" s="3">
        <v>43747.67217237269</v>
      </c>
    </row>
    <row r="16947">
      <c r="A16947" s="1">
        <v>16945.0</v>
      </c>
      <c r="B16947" s="1" t="s">
        <v>6381</v>
      </c>
      <c r="C16947" s="1" t="s">
        <v>28365</v>
      </c>
      <c r="D16947" s="1" t="s">
        <v>4088</v>
      </c>
      <c r="E16947" s="1" t="s">
        <v>28366</v>
      </c>
      <c r="F16947" s="1" t="s">
        <v>6384</v>
      </c>
      <c r="G16947" s="1" t="s">
        <v>39</v>
      </c>
      <c r="H16947" s="1">
        <v>45.0</v>
      </c>
      <c r="I16947" s="3">
        <v>44239.3125</v>
      </c>
      <c r="J16947" s="1">
        <v>2.76558487397646</v>
      </c>
      <c r="K16947" s="1" t="s">
        <v>24</v>
      </c>
      <c r="M16947" s="3">
        <v>44239.35903568287</v>
      </c>
    </row>
    <row r="16948">
      <c r="A16948" s="1">
        <v>16946.0</v>
      </c>
      <c r="B16948" s="1" t="s">
        <v>184</v>
      </c>
      <c r="C16948" s="1" t="s">
        <v>28367</v>
      </c>
      <c r="D16948" s="1" t="s">
        <v>148</v>
      </c>
      <c r="E16948" s="1" t="s">
        <v>8093</v>
      </c>
      <c r="F16948" s="1" t="s">
        <v>187</v>
      </c>
      <c r="G16948" s="1" t="s">
        <v>17</v>
      </c>
      <c r="H16948" s="1">
        <v>45.0</v>
      </c>
      <c r="I16948" s="3">
        <v>43916.375</v>
      </c>
      <c r="J16948" s="1">
        <v>1.69992010298813</v>
      </c>
      <c r="K16948" s="1" t="s">
        <v>24</v>
      </c>
      <c r="M16948" s="3">
        <v>43916.68296869213</v>
      </c>
    </row>
    <row r="16949">
      <c r="A16949" s="1">
        <v>16947.0</v>
      </c>
      <c r="B16949" s="1" t="s">
        <v>582</v>
      </c>
      <c r="C16949" s="1" t="s">
        <v>28368</v>
      </c>
      <c r="D16949" s="1" t="s">
        <v>1367</v>
      </c>
      <c r="E16949" s="1" t="s">
        <v>1368</v>
      </c>
      <c r="F16949" s="1" t="s">
        <v>586</v>
      </c>
      <c r="G16949" s="1" t="s">
        <v>35</v>
      </c>
      <c r="H16949" s="1">
        <v>45.0</v>
      </c>
      <c r="I16949" s="3">
        <v>44237.25</v>
      </c>
      <c r="J16949" s="1">
        <v>2.61719185063347</v>
      </c>
      <c r="K16949" s="1" t="s">
        <v>166</v>
      </c>
      <c r="L16949" s="1" t="s">
        <v>167</v>
      </c>
      <c r="M16949" s="3">
        <v>44237.28963773148</v>
      </c>
    </row>
    <row r="16950">
      <c r="A16950" s="1">
        <v>16948.0</v>
      </c>
      <c r="B16950" s="1" t="s">
        <v>1090</v>
      </c>
      <c r="C16950" s="1" t="s">
        <v>28369</v>
      </c>
      <c r="D16950" s="1" t="s">
        <v>1558</v>
      </c>
      <c r="E16950" s="1" t="s">
        <v>5937</v>
      </c>
      <c r="F16950" s="1" t="s">
        <v>1094</v>
      </c>
      <c r="G16950" s="1" t="s">
        <v>17</v>
      </c>
      <c r="H16950" s="1">
        <v>45.0</v>
      </c>
      <c r="I16950" s="3">
        <v>44223.75</v>
      </c>
      <c r="J16950" s="1">
        <v>1.92495388517023</v>
      </c>
      <c r="K16950" s="1" t="s">
        <v>166</v>
      </c>
      <c r="L16950" s="1" t="s">
        <v>167</v>
      </c>
      <c r="M16950" s="3">
        <v>44223.7409509375</v>
      </c>
    </row>
    <row r="16951">
      <c r="A16951" s="1">
        <v>16949.0</v>
      </c>
      <c r="B16951" s="1" t="s">
        <v>3095</v>
      </c>
      <c r="C16951" s="1" t="s">
        <v>28370</v>
      </c>
      <c r="D16951" s="1" t="s">
        <v>5991</v>
      </c>
      <c r="E16951" s="1" t="s">
        <v>5992</v>
      </c>
      <c r="F16951" s="1" t="s">
        <v>3099</v>
      </c>
      <c r="G16951" s="1" t="s">
        <v>17</v>
      </c>
      <c r="H16951" s="1">
        <v>45.0</v>
      </c>
      <c r="I16951" s="3">
        <v>43875.260416666664</v>
      </c>
      <c r="J16951" s="1">
        <v>4.14331653199859</v>
      </c>
      <c r="K16951" s="1" t="s">
        <v>62</v>
      </c>
      <c r="M16951" s="3">
        <v>43875.3104290162</v>
      </c>
    </row>
    <row r="16952">
      <c r="A16952" s="1">
        <v>16950.0</v>
      </c>
      <c r="B16952" s="1" t="s">
        <v>4069</v>
      </c>
      <c r="C16952" s="1" t="s">
        <v>28371</v>
      </c>
      <c r="D16952" s="1" t="s">
        <v>32</v>
      </c>
      <c r="E16952" s="1" t="s">
        <v>5821</v>
      </c>
      <c r="F16952" s="1" t="s">
        <v>4072</v>
      </c>
      <c r="G16952" s="1" t="s">
        <v>17</v>
      </c>
      <c r="H16952" s="1">
        <v>45.0</v>
      </c>
      <c r="I16952" s="3">
        <v>44205.208333333336</v>
      </c>
      <c r="J16952" s="1">
        <v>0.958586083496471</v>
      </c>
      <c r="K16952" s="1" t="s">
        <v>24</v>
      </c>
      <c r="M16952" s="3">
        <v>44205.237045208334</v>
      </c>
    </row>
    <row r="16953">
      <c r="A16953" s="1">
        <v>16951.0</v>
      </c>
      <c r="B16953" s="1" t="s">
        <v>7597</v>
      </c>
      <c r="C16953" s="1" t="s">
        <v>28372</v>
      </c>
      <c r="D16953" s="1" t="s">
        <v>42</v>
      </c>
      <c r="E16953" s="1" t="s">
        <v>7599</v>
      </c>
      <c r="F16953" s="1" t="s">
        <v>7600</v>
      </c>
      <c r="G16953" s="1" t="s">
        <v>17</v>
      </c>
      <c r="H16953" s="1">
        <v>45.0</v>
      </c>
      <c r="I16953" s="3">
        <v>44079.458333333336</v>
      </c>
      <c r="J16953" s="1">
        <v>2.05861007077141</v>
      </c>
      <c r="K16953" s="1" t="s">
        <v>46</v>
      </c>
      <c r="L16953" s="1" t="s">
        <v>47</v>
      </c>
      <c r="M16953" s="3">
        <v>44079.490961875</v>
      </c>
    </row>
    <row r="16954">
      <c r="A16954" s="1">
        <v>16952.0</v>
      </c>
      <c r="B16954" s="1" t="s">
        <v>13570</v>
      </c>
      <c r="C16954" s="1" t="s">
        <v>28373</v>
      </c>
      <c r="D16954" s="1" t="s">
        <v>998</v>
      </c>
      <c r="E16954" s="1" t="s">
        <v>18917</v>
      </c>
      <c r="F16954" s="1" t="s">
        <v>13573</v>
      </c>
      <c r="G16954" s="1" t="s">
        <v>17</v>
      </c>
      <c r="H16954" s="1">
        <v>45.0</v>
      </c>
      <c r="I16954" s="3">
        <v>43810.333333333336</v>
      </c>
      <c r="J16954" s="1">
        <v>1.15427748084076</v>
      </c>
      <c r="K16954" s="1" t="s">
        <v>24</v>
      </c>
      <c r="M16954" s="3">
        <v>43810.407133981484</v>
      </c>
    </row>
    <row r="16955">
      <c r="A16955" s="1">
        <v>16953.0</v>
      </c>
      <c r="B16955" s="1" t="s">
        <v>2028</v>
      </c>
      <c r="C16955" s="1" t="s">
        <v>28374</v>
      </c>
      <c r="D16955" s="1" t="s">
        <v>1092</v>
      </c>
      <c r="E16955" s="1" t="s">
        <v>28375</v>
      </c>
      <c r="F16955" s="1" t="s">
        <v>2032</v>
      </c>
      <c r="G16955" s="1" t="s">
        <v>39</v>
      </c>
      <c r="H16955" s="1">
        <v>45.0</v>
      </c>
      <c r="I16955" s="3">
        <v>44114.708333333336</v>
      </c>
      <c r="J16955" s="1">
        <v>2.78481142867464</v>
      </c>
      <c r="K16955" s="1" t="s">
        <v>166</v>
      </c>
      <c r="M16955" s="3">
        <v>44114.79305976852</v>
      </c>
    </row>
    <row r="16956">
      <c r="A16956" s="1">
        <v>16954.0</v>
      </c>
      <c r="B16956" s="1" t="s">
        <v>742</v>
      </c>
      <c r="C16956" s="1" t="s">
        <v>28376</v>
      </c>
      <c r="D16956" s="1" t="s">
        <v>148</v>
      </c>
      <c r="E16956" s="1" t="s">
        <v>3823</v>
      </c>
      <c r="F16956" s="1" t="s">
        <v>746</v>
      </c>
      <c r="G16956" s="1" t="s">
        <v>35</v>
      </c>
      <c r="H16956" s="1">
        <v>45.0</v>
      </c>
      <c r="I16956" s="3">
        <v>44216.270833333336</v>
      </c>
      <c r="J16956" s="1">
        <v>2.41691994674673</v>
      </c>
      <c r="K16956" s="1" t="s">
        <v>24</v>
      </c>
      <c r="L16956" s="1" t="s">
        <v>747</v>
      </c>
      <c r="M16956" s="3">
        <v>44216.311257002315</v>
      </c>
    </row>
    <row r="16957">
      <c r="A16957" s="1">
        <v>16955.0</v>
      </c>
      <c r="B16957" s="1" t="s">
        <v>303</v>
      </c>
      <c r="C16957" s="1" t="s">
        <v>28377</v>
      </c>
      <c r="D16957" s="1" t="s">
        <v>305</v>
      </c>
      <c r="E16957" s="1" t="s">
        <v>10350</v>
      </c>
      <c r="F16957" s="1" t="s">
        <v>307</v>
      </c>
      <c r="G16957" s="1" t="s">
        <v>17</v>
      </c>
      <c r="H16957" s="1">
        <v>45.0</v>
      </c>
      <c r="I16957" s="3">
        <v>44249.625</v>
      </c>
      <c r="J16957" s="1">
        <v>2.83802178873873</v>
      </c>
      <c r="K16957" s="1" t="s">
        <v>24</v>
      </c>
      <c r="M16957" s="3">
        <v>44249.66509785879</v>
      </c>
    </row>
    <row r="16958">
      <c r="A16958" s="1">
        <v>16956.0</v>
      </c>
      <c r="B16958" s="1" t="s">
        <v>251</v>
      </c>
      <c r="C16958" s="1" t="s">
        <v>28378</v>
      </c>
      <c r="D16958" s="1" t="s">
        <v>5337</v>
      </c>
      <c r="E16958" s="1" t="s">
        <v>2394</v>
      </c>
      <c r="F16958" s="1" t="s">
        <v>255</v>
      </c>
      <c r="G16958" s="1" t="s">
        <v>17</v>
      </c>
      <c r="H16958" s="1">
        <v>45.0</v>
      </c>
      <c r="I16958" s="3">
        <v>43879.416666666664</v>
      </c>
      <c r="J16958" s="1">
        <v>0.0</v>
      </c>
      <c r="K16958" s="1" t="s">
        <v>218</v>
      </c>
      <c r="M16958" s="3">
        <v>43879.49643439815</v>
      </c>
    </row>
    <row r="16959">
      <c r="A16959" s="1">
        <v>16957.0</v>
      </c>
      <c r="B16959" s="1" t="s">
        <v>887</v>
      </c>
      <c r="C16959" s="1" t="s">
        <v>28379</v>
      </c>
      <c r="D16959" s="1" t="s">
        <v>300</v>
      </c>
      <c r="E16959" s="1" t="s">
        <v>28380</v>
      </c>
      <c r="F16959" s="1" t="s">
        <v>891</v>
      </c>
      <c r="G16959" s="1" t="s">
        <v>89</v>
      </c>
      <c r="H16959" s="1">
        <v>45.0</v>
      </c>
      <c r="I16959" s="3">
        <v>44005.5</v>
      </c>
      <c r="J16959" s="1">
        <v>3.96384135235923</v>
      </c>
      <c r="K16959" s="1" t="s">
        <v>24</v>
      </c>
      <c r="M16959" s="3">
        <v>44005.51870594907</v>
      </c>
    </row>
    <row r="16960">
      <c r="A16960" s="1">
        <v>16958.0</v>
      </c>
      <c r="B16960" s="1" t="s">
        <v>68</v>
      </c>
      <c r="C16960" s="1" t="s">
        <v>28381</v>
      </c>
      <c r="D16960" s="1" t="s">
        <v>1204</v>
      </c>
      <c r="E16960" s="1" t="s">
        <v>28382</v>
      </c>
      <c r="F16960" s="1" t="s">
        <v>72</v>
      </c>
      <c r="G16960" s="1" t="s">
        <v>39</v>
      </c>
      <c r="H16960" s="1">
        <v>45.0</v>
      </c>
      <c r="I16960" s="3">
        <v>43722.625</v>
      </c>
      <c r="J16960" s="1">
        <v>2.83890079484811</v>
      </c>
      <c r="K16960" s="1" t="s">
        <v>24</v>
      </c>
      <c r="M16960" s="3">
        <v>43777.27083913195</v>
      </c>
    </row>
    <row r="16961">
      <c r="A16961" s="1">
        <v>16959.0</v>
      </c>
      <c r="B16961" s="1" t="s">
        <v>1449</v>
      </c>
      <c r="C16961" s="1" t="s">
        <v>28383</v>
      </c>
      <c r="D16961" s="1" t="s">
        <v>738</v>
      </c>
      <c r="E16961" s="1" t="s">
        <v>13506</v>
      </c>
      <c r="F16961" s="1" t="s">
        <v>1453</v>
      </c>
      <c r="G16961" s="1" t="s">
        <v>17</v>
      </c>
      <c r="H16961" s="1">
        <v>45.0</v>
      </c>
      <c r="I16961" s="3">
        <v>44152.291666666664</v>
      </c>
      <c r="J16961" s="1">
        <v>0.958644283616818</v>
      </c>
      <c r="K16961" s="1" t="s">
        <v>218</v>
      </c>
      <c r="L16961" s="1" t="s">
        <v>287</v>
      </c>
      <c r="M16961" s="3">
        <v>44152.31729194445</v>
      </c>
    </row>
    <row r="16962">
      <c r="A16962" s="1">
        <v>16960.0</v>
      </c>
      <c r="B16962" s="1" t="s">
        <v>2253</v>
      </c>
      <c r="C16962" s="1" t="s">
        <v>28384</v>
      </c>
      <c r="D16962" s="1" t="s">
        <v>2255</v>
      </c>
      <c r="E16962" s="1" t="s">
        <v>2256</v>
      </c>
      <c r="F16962" s="1" t="s">
        <v>2257</v>
      </c>
      <c r="G16962" s="1" t="s">
        <v>35</v>
      </c>
      <c r="H16962" s="1">
        <v>45.0</v>
      </c>
      <c r="I16962" s="3">
        <v>44238.614583333336</v>
      </c>
      <c r="J16962" s="1">
        <v>2.36233990156597</v>
      </c>
      <c r="K16962" s="1" t="s">
        <v>24</v>
      </c>
      <c r="L16962" s="1" t="s">
        <v>135</v>
      </c>
      <c r="M16962" s="3">
        <v>44238.64413738426</v>
      </c>
    </row>
    <row r="16963">
      <c r="A16963" s="1">
        <v>16961.0</v>
      </c>
      <c r="B16963" s="1" t="s">
        <v>4657</v>
      </c>
      <c r="C16963" s="1" t="s">
        <v>28385</v>
      </c>
      <c r="D16963" s="1" t="s">
        <v>2464</v>
      </c>
      <c r="E16963" s="1" t="s">
        <v>4659</v>
      </c>
      <c r="F16963" s="1" t="s">
        <v>4660</v>
      </c>
      <c r="G16963" s="1" t="s">
        <v>17</v>
      </c>
      <c r="H16963" s="1">
        <v>45.0</v>
      </c>
      <c r="I16963" s="3">
        <v>44066.770833333336</v>
      </c>
      <c r="J16963" s="1">
        <v>0.0206792166825814</v>
      </c>
      <c r="K16963" s="1" t="s">
        <v>56</v>
      </c>
      <c r="L16963" s="1" t="s">
        <v>3023</v>
      </c>
      <c r="M16963" s="3">
        <v>44066.7907884838</v>
      </c>
    </row>
    <row r="16964">
      <c r="A16964" s="1">
        <v>16962.0</v>
      </c>
      <c r="B16964" s="1" t="s">
        <v>229</v>
      </c>
      <c r="C16964" s="1" t="s">
        <v>28386</v>
      </c>
      <c r="D16964" s="1" t="s">
        <v>21</v>
      </c>
      <c r="E16964" s="1" t="s">
        <v>4002</v>
      </c>
      <c r="F16964" s="1" t="s">
        <v>232</v>
      </c>
      <c r="G16964" s="1" t="s">
        <v>35</v>
      </c>
      <c r="H16964" s="1">
        <v>45.0</v>
      </c>
      <c r="I16964" s="3">
        <v>43811.166666666664</v>
      </c>
      <c r="J16964" s="1">
        <v>1.60491866183345</v>
      </c>
      <c r="K16964" s="1" t="s">
        <v>24</v>
      </c>
      <c r="M16964" s="3">
        <v>43811.198866516206</v>
      </c>
    </row>
    <row r="16965">
      <c r="A16965" s="1">
        <v>16963.0</v>
      </c>
      <c r="B16965" s="1" t="s">
        <v>6529</v>
      </c>
      <c r="C16965" s="1" t="s">
        <v>28387</v>
      </c>
      <c r="D16965" s="1" t="s">
        <v>6215</v>
      </c>
      <c r="E16965" s="1" t="s">
        <v>6531</v>
      </c>
      <c r="F16965" s="1" t="s">
        <v>6532</v>
      </c>
      <c r="G16965" s="1" t="s">
        <v>17</v>
      </c>
      <c r="H16965" s="1">
        <v>45.0</v>
      </c>
      <c r="I16965" s="3">
        <v>43789.166666666664</v>
      </c>
      <c r="J16965" s="1">
        <v>0.0</v>
      </c>
      <c r="K16965" s="1" t="s">
        <v>24</v>
      </c>
      <c r="M16965" s="3">
        <v>43790.60803315972</v>
      </c>
    </row>
    <row r="16966">
      <c r="A16966" s="1">
        <v>16964.0</v>
      </c>
      <c r="B16966" s="1" t="s">
        <v>788</v>
      </c>
      <c r="C16966" s="1" t="s">
        <v>28388</v>
      </c>
      <c r="D16966" s="1" t="s">
        <v>764</v>
      </c>
      <c r="E16966" s="1" t="s">
        <v>4618</v>
      </c>
      <c r="F16966" s="1" t="s">
        <v>791</v>
      </c>
      <c r="G16966" s="1" t="s">
        <v>17</v>
      </c>
      <c r="H16966" s="1">
        <v>45.0</v>
      </c>
      <c r="I16966" s="3">
        <v>43914.645833333336</v>
      </c>
      <c r="J16966" s="1">
        <v>1.72043655106217</v>
      </c>
      <c r="K16966" s="1" t="s">
        <v>24</v>
      </c>
      <c r="M16966" s="3">
        <v>43914.69760825232</v>
      </c>
    </row>
    <row r="16967">
      <c r="A16967" s="1">
        <v>16965.0</v>
      </c>
      <c r="B16967" s="1" t="s">
        <v>229</v>
      </c>
      <c r="C16967" s="1" t="s">
        <v>28389</v>
      </c>
      <c r="D16967" s="1" t="s">
        <v>116</v>
      </c>
      <c r="E16967" s="1" t="s">
        <v>4002</v>
      </c>
      <c r="F16967" s="1" t="s">
        <v>232</v>
      </c>
      <c r="G16967" s="1" t="s">
        <v>35</v>
      </c>
      <c r="H16967" s="1">
        <v>45.0</v>
      </c>
      <c r="I16967" s="3">
        <v>43796.166666666664</v>
      </c>
      <c r="J16967" s="1">
        <v>8.68284125113259</v>
      </c>
      <c r="K16967" s="1" t="s">
        <v>24</v>
      </c>
      <c r="M16967" s="3">
        <v>43796.20196478009</v>
      </c>
    </row>
    <row r="16968">
      <c r="A16968" s="1">
        <v>16966.0</v>
      </c>
      <c r="B16968" s="1" t="s">
        <v>2467</v>
      </c>
      <c r="C16968" s="1" t="s">
        <v>28390</v>
      </c>
      <c r="D16968" s="1" t="s">
        <v>1255</v>
      </c>
      <c r="E16968" s="1" t="s">
        <v>28391</v>
      </c>
      <c r="F16968" s="1" t="s">
        <v>2470</v>
      </c>
      <c r="G16968" s="1" t="s">
        <v>39</v>
      </c>
      <c r="H16968" s="1">
        <v>45.0</v>
      </c>
      <c r="I16968" s="3">
        <v>43719.583333333336</v>
      </c>
      <c r="J16968" s="1">
        <v>1.30530780498377</v>
      </c>
      <c r="K16968" s="1" t="s">
        <v>83</v>
      </c>
      <c r="M16968" s="3">
        <v>43719.60278755787</v>
      </c>
    </row>
    <row r="16969">
      <c r="A16969" s="1">
        <v>16967.0</v>
      </c>
      <c r="B16969" s="1" t="s">
        <v>184</v>
      </c>
      <c r="C16969" s="1" t="s">
        <v>28392</v>
      </c>
      <c r="D16969" s="1" t="s">
        <v>1297</v>
      </c>
      <c r="E16969" s="1" t="s">
        <v>1391</v>
      </c>
      <c r="F16969" s="1" t="s">
        <v>187</v>
      </c>
      <c r="G16969" s="1" t="s">
        <v>17</v>
      </c>
      <c r="H16969" s="1">
        <v>45.0</v>
      </c>
      <c r="I16969" s="3">
        <v>43745.416666666664</v>
      </c>
      <c r="J16969" s="1">
        <v>1.13020378129349</v>
      </c>
      <c r="K16969" s="1" t="s">
        <v>24</v>
      </c>
      <c r="M16969" s="3">
        <v>43745.41410667824</v>
      </c>
    </row>
    <row r="16970">
      <c r="A16970" s="1">
        <v>16968.0</v>
      </c>
      <c r="B16970" s="1" t="s">
        <v>3949</v>
      </c>
      <c r="C16970" s="1" t="s">
        <v>28393</v>
      </c>
      <c r="D16970" s="1" t="s">
        <v>1531</v>
      </c>
      <c r="E16970" s="1" t="s">
        <v>12717</v>
      </c>
      <c r="F16970" s="1" t="s">
        <v>3952</v>
      </c>
      <c r="G16970" s="1" t="s">
        <v>35</v>
      </c>
      <c r="H16970" s="1">
        <v>45.0</v>
      </c>
      <c r="I16970" s="3">
        <v>43609.625</v>
      </c>
      <c r="J16970" s="1">
        <v>1.04796596529246</v>
      </c>
      <c r="K16970" s="1" t="s">
        <v>18</v>
      </c>
      <c r="M16970" s="3">
        <v>43609.64953715278</v>
      </c>
    </row>
    <row r="16971">
      <c r="A16971" s="1">
        <v>16969.0</v>
      </c>
      <c r="B16971" s="1" t="s">
        <v>124</v>
      </c>
      <c r="C16971" s="1" t="s">
        <v>28394</v>
      </c>
      <c r="D16971" s="1" t="s">
        <v>1494</v>
      </c>
      <c r="E16971" s="1" t="s">
        <v>2133</v>
      </c>
      <c r="F16971" s="1" t="s">
        <v>128</v>
      </c>
      <c r="G16971" s="1" t="s">
        <v>17</v>
      </c>
      <c r="H16971" s="1">
        <v>45.0</v>
      </c>
      <c r="I16971" s="3">
        <v>44083.4375</v>
      </c>
      <c r="J16971" s="1">
        <v>1.98112269872636</v>
      </c>
      <c r="K16971" s="1" t="s">
        <v>62</v>
      </c>
      <c r="L16971" s="1" t="s">
        <v>129</v>
      </c>
      <c r="M16971" s="3">
        <v>44083.46781925926</v>
      </c>
    </row>
    <row r="16972">
      <c r="A16972" s="1">
        <v>16970.0</v>
      </c>
      <c r="B16972" s="1" t="s">
        <v>1423</v>
      </c>
      <c r="C16972" s="1" t="s">
        <v>28395</v>
      </c>
      <c r="D16972" s="1" t="s">
        <v>461</v>
      </c>
      <c r="E16972" s="1" t="s">
        <v>1425</v>
      </c>
      <c r="F16972" s="1" t="s">
        <v>1426</v>
      </c>
      <c r="G16972" s="1" t="s">
        <v>35</v>
      </c>
      <c r="H16972" s="1">
        <v>45.0</v>
      </c>
      <c r="I16972" s="3">
        <v>43654.25</v>
      </c>
      <c r="J16972" s="1">
        <v>1.74458700213569</v>
      </c>
      <c r="K16972" s="1" t="s">
        <v>24</v>
      </c>
      <c r="M16972" s="3">
        <v>43654.246266435184</v>
      </c>
    </row>
    <row r="16973">
      <c r="A16973" s="1">
        <v>16971.0</v>
      </c>
      <c r="B16973" s="1" t="s">
        <v>239</v>
      </c>
      <c r="C16973" s="1" t="s">
        <v>28396</v>
      </c>
      <c r="D16973" s="1" t="s">
        <v>241</v>
      </c>
      <c r="E16973" s="1" t="s">
        <v>242</v>
      </c>
      <c r="F16973" s="1" t="s">
        <v>243</v>
      </c>
      <c r="G16973" s="1" t="s">
        <v>17</v>
      </c>
      <c r="H16973" s="1">
        <v>45.0</v>
      </c>
      <c r="I16973" s="3">
        <v>44225.666666666664</v>
      </c>
      <c r="J16973" s="1">
        <v>0.0</v>
      </c>
      <c r="K16973" s="1" t="s">
        <v>46</v>
      </c>
      <c r="L16973" s="1" t="s">
        <v>244</v>
      </c>
      <c r="M16973" s="3">
        <v>44226.27036076389</v>
      </c>
    </row>
    <row r="16974">
      <c r="A16974" s="1">
        <v>16972.0</v>
      </c>
      <c r="B16974" s="1" t="s">
        <v>1466</v>
      </c>
      <c r="C16974" s="1" t="s">
        <v>28397</v>
      </c>
      <c r="D16974" s="1" t="s">
        <v>411</v>
      </c>
      <c r="E16974" s="1" t="s">
        <v>10818</v>
      </c>
      <c r="F16974" s="1" t="s">
        <v>1470</v>
      </c>
      <c r="G16974" s="1" t="s">
        <v>17</v>
      </c>
      <c r="H16974" s="1">
        <v>45.0</v>
      </c>
      <c r="I16974" s="3">
        <v>43913.5</v>
      </c>
      <c r="J16974" s="1">
        <v>0.515897379701344</v>
      </c>
      <c r="K16974" s="1" t="s">
        <v>18</v>
      </c>
      <c r="M16974" s="3">
        <v>43913.52215532408</v>
      </c>
    </row>
    <row r="16975">
      <c r="A16975" s="1">
        <v>16973.0</v>
      </c>
      <c r="B16975" s="1" t="s">
        <v>1348</v>
      </c>
      <c r="C16975" s="1" t="s">
        <v>28398</v>
      </c>
      <c r="D16975" s="1" t="s">
        <v>2025</v>
      </c>
      <c r="E16975" s="1" t="s">
        <v>6731</v>
      </c>
      <c r="F16975" s="1" t="s">
        <v>1352</v>
      </c>
      <c r="G16975" s="1" t="s">
        <v>35</v>
      </c>
      <c r="H16975" s="1">
        <v>45.0</v>
      </c>
      <c r="I16975" s="3">
        <v>43900.1875</v>
      </c>
      <c r="J16975" s="1">
        <v>1.36379593880793</v>
      </c>
      <c r="K16975" s="1" t="s">
        <v>18</v>
      </c>
      <c r="M16975" s="3">
        <v>43900.21174960648</v>
      </c>
    </row>
    <row r="16976">
      <c r="A16976" s="1">
        <v>16974.0</v>
      </c>
      <c r="B16976" s="1" t="s">
        <v>582</v>
      </c>
      <c r="C16976" s="1" t="s">
        <v>28399</v>
      </c>
      <c r="D16976" s="1" t="s">
        <v>7983</v>
      </c>
      <c r="E16976" s="1" t="s">
        <v>28400</v>
      </c>
      <c r="F16976" s="1" t="s">
        <v>586</v>
      </c>
      <c r="G16976" s="1" t="s">
        <v>89</v>
      </c>
      <c r="H16976" s="1">
        <v>45.0</v>
      </c>
      <c r="I16976" s="3">
        <v>43870.31146337963</v>
      </c>
      <c r="J16976" s="1">
        <v>1.36316817859592</v>
      </c>
      <c r="K16976" s="1" t="s">
        <v>24</v>
      </c>
      <c r="M16976" s="3">
        <v>43870.342200439816</v>
      </c>
    </row>
    <row r="16977">
      <c r="A16977" s="1">
        <v>16975.0</v>
      </c>
      <c r="B16977" s="1" t="s">
        <v>2933</v>
      </c>
      <c r="C16977" s="1" t="s">
        <v>28401</v>
      </c>
      <c r="D16977" s="1" t="s">
        <v>925</v>
      </c>
      <c r="E16977" s="1" t="s">
        <v>19050</v>
      </c>
      <c r="F16977" s="1" t="s">
        <v>2936</v>
      </c>
      <c r="G16977" s="1" t="s">
        <v>17</v>
      </c>
      <c r="H16977" s="1">
        <v>45.0</v>
      </c>
      <c r="I16977" s="3">
        <v>43759.583333333336</v>
      </c>
      <c r="J16977" s="1">
        <v>3.77721425686525</v>
      </c>
      <c r="K16977" s="1" t="s">
        <v>83</v>
      </c>
      <c r="M16977" s="3">
        <v>43759.61175761574</v>
      </c>
    </row>
    <row r="16978">
      <c r="A16978" s="1">
        <v>16976.0</v>
      </c>
      <c r="B16978" s="1" t="s">
        <v>184</v>
      </c>
      <c r="C16978" s="1" t="s">
        <v>28402</v>
      </c>
      <c r="D16978" s="1" t="s">
        <v>148</v>
      </c>
      <c r="E16978" s="1" t="s">
        <v>8093</v>
      </c>
      <c r="F16978" s="1" t="s">
        <v>187</v>
      </c>
      <c r="G16978" s="1" t="s">
        <v>17</v>
      </c>
      <c r="H16978" s="1">
        <v>45.0</v>
      </c>
      <c r="I16978" s="3">
        <v>43911.739583333336</v>
      </c>
      <c r="J16978" s="1">
        <v>3.71260624885196</v>
      </c>
      <c r="K16978" s="1" t="s">
        <v>24</v>
      </c>
      <c r="M16978" s="3">
        <v>43911.784028761576</v>
      </c>
    </row>
    <row r="16979">
      <c r="A16979" s="1">
        <v>16977.0</v>
      </c>
      <c r="B16979" s="1" t="s">
        <v>340</v>
      </c>
      <c r="C16979" s="1" t="s">
        <v>28403</v>
      </c>
      <c r="D16979" s="1" t="s">
        <v>342</v>
      </c>
      <c r="E16979" s="1" t="s">
        <v>28404</v>
      </c>
      <c r="F16979" s="1" t="s">
        <v>344</v>
      </c>
      <c r="G16979" s="1" t="s">
        <v>39</v>
      </c>
      <c r="H16979" s="1">
        <v>45.0</v>
      </c>
      <c r="I16979" s="3">
        <v>44146.645833333336</v>
      </c>
      <c r="J16979" s="1">
        <v>2.1221766446724</v>
      </c>
      <c r="K16979" s="1" t="s">
        <v>83</v>
      </c>
      <c r="M16979" s="3">
        <v>44146.67594439815</v>
      </c>
    </row>
    <row r="16980">
      <c r="A16980" s="1">
        <v>16978.0</v>
      </c>
      <c r="B16980" s="1" t="s">
        <v>501</v>
      </c>
      <c r="C16980" s="1" t="s">
        <v>28405</v>
      </c>
      <c r="D16980" s="1" t="s">
        <v>503</v>
      </c>
      <c r="E16980" s="1" t="s">
        <v>884</v>
      </c>
      <c r="F16980" s="1" t="s">
        <v>505</v>
      </c>
      <c r="G16980" s="1" t="s">
        <v>17</v>
      </c>
      <c r="H16980" s="1">
        <v>45.0</v>
      </c>
      <c r="I16980" s="3">
        <v>43898.25</v>
      </c>
      <c r="J16980" s="1">
        <v>0.0</v>
      </c>
      <c r="K16980" s="1" t="s">
        <v>18</v>
      </c>
      <c r="M16980" s="3">
        <v>43898.388912546296</v>
      </c>
    </row>
    <row r="16981">
      <c r="A16981" s="1">
        <v>16979.0</v>
      </c>
      <c r="B16981" s="1" t="s">
        <v>298</v>
      </c>
      <c r="C16981" s="1" t="s">
        <v>28406</v>
      </c>
      <c r="D16981" s="1" t="s">
        <v>211</v>
      </c>
      <c r="E16981" s="1" t="s">
        <v>1196</v>
      </c>
      <c r="F16981" s="1" t="s">
        <v>302</v>
      </c>
      <c r="G16981" s="1" t="s">
        <v>17</v>
      </c>
      <c r="H16981" s="1">
        <v>45.0</v>
      </c>
      <c r="I16981" s="3">
        <v>44081.375</v>
      </c>
      <c r="J16981" s="1">
        <v>2.08621980574146</v>
      </c>
      <c r="K16981" s="1" t="s">
        <v>218</v>
      </c>
      <c r="M16981" s="3">
        <v>44081.430035590274</v>
      </c>
    </row>
    <row r="16982">
      <c r="A16982" s="1">
        <v>16980.0</v>
      </c>
      <c r="B16982" s="1" t="s">
        <v>324</v>
      </c>
      <c r="C16982" s="1" t="s">
        <v>28407</v>
      </c>
      <c r="D16982" s="1" t="s">
        <v>326</v>
      </c>
      <c r="E16982" s="1" t="s">
        <v>28408</v>
      </c>
      <c r="F16982" s="1" t="s">
        <v>328</v>
      </c>
      <c r="G16982" s="1" t="s">
        <v>17</v>
      </c>
      <c r="H16982" s="1">
        <v>45.0</v>
      </c>
      <c r="I16982" s="3">
        <v>44037.416666666664</v>
      </c>
      <c r="J16982" s="1">
        <v>0.633290080645085</v>
      </c>
      <c r="K16982" s="1" t="s">
        <v>24</v>
      </c>
      <c r="M16982" s="3">
        <v>44037.48628012731</v>
      </c>
    </row>
    <row r="16983">
      <c r="A16983" s="1">
        <v>16981.0</v>
      </c>
      <c r="B16983" s="1" t="s">
        <v>2028</v>
      </c>
      <c r="C16983" s="1" t="s">
        <v>28409</v>
      </c>
      <c r="D16983" s="1" t="s">
        <v>121</v>
      </c>
      <c r="E16983" s="1" t="s">
        <v>28410</v>
      </c>
      <c r="F16983" s="1" t="s">
        <v>2032</v>
      </c>
      <c r="G16983" s="1" t="s">
        <v>39</v>
      </c>
      <c r="H16983" s="1">
        <v>45.0</v>
      </c>
      <c r="I16983" s="3">
        <v>43980.520833333336</v>
      </c>
      <c r="J16983" s="1">
        <v>0.601370302031731</v>
      </c>
      <c r="K16983" s="1" t="s">
        <v>166</v>
      </c>
      <c r="M16983" s="3">
        <v>43980.538583761576</v>
      </c>
    </row>
    <row r="16984">
      <c r="A16984" s="1">
        <v>16982.0</v>
      </c>
      <c r="B16984" s="1" t="s">
        <v>5681</v>
      </c>
      <c r="C16984" s="1" t="s">
        <v>28411</v>
      </c>
      <c r="D16984" s="1" t="s">
        <v>2248</v>
      </c>
      <c r="E16984" s="1" t="s">
        <v>28412</v>
      </c>
      <c r="F16984" s="1" t="s">
        <v>5684</v>
      </c>
      <c r="G16984" s="1" t="s">
        <v>45</v>
      </c>
      <c r="H16984" s="1">
        <v>45.0</v>
      </c>
      <c r="I16984" s="3">
        <v>44229.63876787037</v>
      </c>
      <c r="J16984" s="1">
        <v>3.01733545831772</v>
      </c>
      <c r="K16984" s="1" t="s">
        <v>24</v>
      </c>
      <c r="L16984" s="1" t="s">
        <v>5685</v>
      </c>
      <c r="M16984" s="3">
        <v>44229.66566533565</v>
      </c>
    </row>
    <row r="16985">
      <c r="A16985" s="1">
        <v>16983.0</v>
      </c>
      <c r="B16985" s="1" t="s">
        <v>1048</v>
      </c>
      <c r="C16985" s="1" t="s">
        <v>28413</v>
      </c>
      <c r="D16985" s="1" t="s">
        <v>10100</v>
      </c>
      <c r="E16985" s="1" t="s">
        <v>28414</v>
      </c>
      <c r="F16985" s="1" t="s">
        <v>1051</v>
      </c>
      <c r="G16985" s="1" t="s">
        <v>39</v>
      </c>
      <c r="H16985" s="1">
        <v>45.0</v>
      </c>
      <c r="I16985" s="3">
        <v>44163.583333333336</v>
      </c>
      <c r="J16985" s="1">
        <v>0.869543474830963</v>
      </c>
      <c r="K16985" s="1" t="s">
        <v>56</v>
      </c>
      <c r="M16985" s="3">
        <v>44163.623008159724</v>
      </c>
    </row>
    <row r="16986">
      <c r="A16986" s="1">
        <v>16984.0</v>
      </c>
      <c r="B16986" s="1" t="s">
        <v>632</v>
      </c>
      <c r="C16986" s="1" t="s">
        <v>28415</v>
      </c>
      <c r="D16986" s="1" t="s">
        <v>396</v>
      </c>
      <c r="E16986" s="1" t="s">
        <v>4879</v>
      </c>
      <c r="F16986" s="1" t="s">
        <v>635</v>
      </c>
      <c r="G16986" s="1" t="s">
        <v>35</v>
      </c>
      <c r="H16986" s="1">
        <v>45.0</v>
      </c>
      <c r="I16986" s="3">
        <v>43671.583333333336</v>
      </c>
      <c r="J16986" s="1">
        <v>2.23940890905401</v>
      </c>
      <c r="K16986" s="1" t="s">
        <v>83</v>
      </c>
      <c r="M16986" s="3">
        <v>43671.61930042824</v>
      </c>
    </row>
    <row r="16987">
      <c r="A16987" s="1">
        <v>16985.0</v>
      </c>
      <c r="B16987" s="1" t="s">
        <v>63</v>
      </c>
      <c r="C16987" s="1" t="s">
        <v>28416</v>
      </c>
      <c r="D16987" s="1" t="s">
        <v>65</v>
      </c>
      <c r="E16987" s="1" t="s">
        <v>6642</v>
      </c>
      <c r="F16987" s="1" t="s">
        <v>67</v>
      </c>
      <c r="G16987" s="1" t="s">
        <v>35</v>
      </c>
      <c r="H16987" s="1">
        <v>45.0</v>
      </c>
      <c r="I16987" s="3">
        <v>44217.6875</v>
      </c>
      <c r="J16987" s="1">
        <v>2.50725944412212</v>
      </c>
      <c r="K16987" s="1" t="s">
        <v>24</v>
      </c>
      <c r="M16987" s="3">
        <v>44217.67409112269</v>
      </c>
    </row>
    <row r="16988">
      <c r="A16988" s="1">
        <v>16986.0</v>
      </c>
      <c r="B16988" s="1" t="s">
        <v>303</v>
      </c>
      <c r="C16988" s="1" t="s">
        <v>28417</v>
      </c>
      <c r="D16988" s="1" t="s">
        <v>305</v>
      </c>
      <c r="E16988" s="1" t="s">
        <v>1713</v>
      </c>
      <c r="F16988" s="1" t="s">
        <v>307</v>
      </c>
      <c r="G16988" s="1" t="s">
        <v>17</v>
      </c>
      <c r="H16988" s="1">
        <v>45.0</v>
      </c>
      <c r="I16988" s="3">
        <v>43867.791666666664</v>
      </c>
      <c r="J16988" s="1">
        <v>1.40202890175157</v>
      </c>
      <c r="K16988" s="1" t="s">
        <v>24</v>
      </c>
      <c r="M16988" s="3">
        <v>43867.80294533565</v>
      </c>
    </row>
    <row r="16989">
      <c r="A16989" s="1">
        <v>16987.0</v>
      </c>
      <c r="B16989" s="1" t="s">
        <v>25298</v>
      </c>
      <c r="C16989" s="1" t="s">
        <v>28418</v>
      </c>
      <c r="D16989" s="1" t="s">
        <v>21</v>
      </c>
      <c r="E16989" s="1" t="s">
        <v>25300</v>
      </c>
      <c r="F16989" s="1" t="s">
        <v>25301</v>
      </c>
      <c r="G16989" s="1" t="s">
        <v>17</v>
      </c>
      <c r="H16989" s="1">
        <v>45.0</v>
      </c>
      <c r="I16989" s="3">
        <v>43843.333333333336</v>
      </c>
      <c r="J16989" s="1">
        <v>1.83254831938706</v>
      </c>
      <c r="K16989" s="1" t="s">
        <v>24</v>
      </c>
      <c r="M16989" s="3">
        <v>43843.38092091435</v>
      </c>
    </row>
    <row r="16990">
      <c r="A16990" s="1">
        <v>16988.0</v>
      </c>
      <c r="B16990" s="1" t="s">
        <v>490</v>
      </c>
      <c r="C16990" s="1" t="s">
        <v>28419</v>
      </c>
      <c r="D16990" s="1" t="s">
        <v>492</v>
      </c>
      <c r="E16990" s="1" t="s">
        <v>28420</v>
      </c>
      <c r="F16990" s="1" t="s">
        <v>494</v>
      </c>
      <c r="G16990" s="1" t="s">
        <v>39</v>
      </c>
      <c r="H16990" s="1">
        <v>45.0</v>
      </c>
      <c r="I16990" s="3">
        <v>44119.708333333336</v>
      </c>
      <c r="J16990" s="1">
        <v>2.50545229058335</v>
      </c>
      <c r="K16990" s="1" t="s">
        <v>159</v>
      </c>
      <c r="L16990" s="1" t="s">
        <v>495</v>
      </c>
      <c r="M16990" s="3">
        <v>44119.73316053241</v>
      </c>
    </row>
    <row r="16991">
      <c r="A16991" s="1">
        <v>16989.0</v>
      </c>
      <c r="B16991" s="1" t="s">
        <v>184</v>
      </c>
      <c r="C16991" s="1" t="s">
        <v>28421</v>
      </c>
      <c r="D16991" s="1" t="s">
        <v>749</v>
      </c>
      <c r="E16991" s="1" t="s">
        <v>1391</v>
      </c>
      <c r="F16991" s="1" t="s">
        <v>187</v>
      </c>
      <c r="G16991" s="1" t="s">
        <v>17</v>
      </c>
      <c r="H16991" s="1">
        <v>45.0</v>
      </c>
      <c r="I16991" s="3">
        <v>43763.75</v>
      </c>
      <c r="J16991" s="1">
        <v>1.58031711851717</v>
      </c>
      <c r="K16991" s="1" t="s">
        <v>24</v>
      </c>
      <c r="M16991" s="3">
        <v>43757.69683043982</v>
      </c>
    </row>
    <row r="16992">
      <c r="A16992" s="1">
        <v>16990.0</v>
      </c>
      <c r="B16992" s="1" t="s">
        <v>536</v>
      </c>
      <c r="C16992" s="1" t="s">
        <v>28422</v>
      </c>
      <c r="D16992" s="1" t="s">
        <v>1255</v>
      </c>
      <c r="E16992" s="1" t="s">
        <v>2063</v>
      </c>
      <c r="F16992" s="1" t="s">
        <v>539</v>
      </c>
      <c r="G16992" s="1" t="s">
        <v>17</v>
      </c>
      <c r="H16992" s="1">
        <v>45.0</v>
      </c>
      <c r="I16992" s="3">
        <v>43789.291666666664</v>
      </c>
      <c r="J16992" s="1">
        <v>1.57180266545423</v>
      </c>
      <c r="K16992" s="1" t="s">
        <v>83</v>
      </c>
      <c r="M16992" s="3">
        <v>43789.32704818287</v>
      </c>
    </row>
    <row r="16993">
      <c r="A16993" s="1">
        <v>16991.0</v>
      </c>
      <c r="B16993" s="1" t="s">
        <v>485</v>
      </c>
      <c r="C16993" s="1" t="s">
        <v>28423</v>
      </c>
      <c r="D16993" s="1" t="s">
        <v>1014</v>
      </c>
      <c r="E16993" s="1" t="s">
        <v>2456</v>
      </c>
      <c r="F16993" s="1" t="s">
        <v>489</v>
      </c>
      <c r="G16993" s="1" t="s">
        <v>17</v>
      </c>
      <c r="H16993" s="1">
        <v>45.0</v>
      </c>
      <c r="I16993" s="3">
        <v>43757.666666666664</v>
      </c>
      <c r="J16993" s="1">
        <v>2.65431756297293</v>
      </c>
      <c r="K16993" s="1" t="s">
        <v>166</v>
      </c>
      <c r="M16993" s="3">
        <v>43757.69323615741</v>
      </c>
    </row>
    <row r="16994">
      <c r="A16994" s="1">
        <v>16992.0</v>
      </c>
      <c r="B16994" s="1" t="s">
        <v>4253</v>
      </c>
      <c r="C16994" s="1" t="s">
        <v>28424</v>
      </c>
      <c r="D16994" s="1" t="s">
        <v>11477</v>
      </c>
      <c r="E16994" s="1" t="s">
        <v>28425</v>
      </c>
      <c r="F16994" s="1" t="s">
        <v>4257</v>
      </c>
      <c r="G16994" s="1" t="s">
        <v>89</v>
      </c>
      <c r="H16994" s="1">
        <v>45.0</v>
      </c>
      <c r="I16994" s="3">
        <v>44244.383093344906</v>
      </c>
      <c r="J16994" s="1">
        <v>0.00971638171209638</v>
      </c>
      <c r="K16994" s="1" t="s">
        <v>24</v>
      </c>
      <c r="L16994" s="1" t="s">
        <v>406</v>
      </c>
      <c r="M16994" s="3">
        <v>44246.51583804398</v>
      </c>
    </row>
    <row r="16995">
      <c r="A16995" s="1">
        <v>16993.0</v>
      </c>
      <c r="B16995" s="1" t="s">
        <v>1726</v>
      </c>
      <c r="C16995" s="1" t="s">
        <v>28426</v>
      </c>
      <c r="D16995" s="1" t="s">
        <v>7214</v>
      </c>
      <c r="E16995" s="1" t="s">
        <v>7215</v>
      </c>
      <c r="F16995" s="1" t="s">
        <v>1730</v>
      </c>
      <c r="G16995" s="1" t="s">
        <v>17</v>
      </c>
      <c r="H16995" s="1">
        <v>45.0</v>
      </c>
      <c r="I16995" s="3">
        <v>43907.6875</v>
      </c>
      <c r="J16995" s="1">
        <v>0.711313858387887</v>
      </c>
      <c r="K16995" s="1" t="s">
        <v>62</v>
      </c>
      <c r="M16995" s="3">
        <v>43907.717158506945</v>
      </c>
    </row>
    <row r="16996">
      <c r="A16996" s="1">
        <v>16994.0</v>
      </c>
      <c r="B16996" s="1" t="s">
        <v>11725</v>
      </c>
      <c r="C16996" s="1" t="s">
        <v>28427</v>
      </c>
      <c r="D16996" s="1" t="s">
        <v>588</v>
      </c>
      <c r="E16996" s="1" t="s">
        <v>28428</v>
      </c>
      <c r="F16996" s="1" t="s">
        <v>11728</v>
      </c>
      <c r="G16996" s="1" t="s">
        <v>17</v>
      </c>
      <c r="H16996" s="1">
        <v>45.0</v>
      </c>
      <c r="I16996" s="3">
        <v>43778.791666666664</v>
      </c>
      <c r="J16996" s="1">
        <v>1.55051731016298</v>
      </c>
      <c r="K16996" s="1" t="s">
        <v>62</v>
      </c>
      <c r="M16996" s="3">
        <v>43778.79006530093</v>
      </c>
    </row>
    <row r="16997">
      <c r="A16997" s="1">
        <v>16995.0</v>
      </c>
      <c r="B16997" s="1" t="s">
        <v>1315</v>
      </c>
      <c r="C16997" s="1" t="s">
        <v>28429</v>
      </c>
      <c r="D16997" s="1" t="s">
        <v>411</v>
      </c>
      <c r="E16997" s="1" t="s">
        <v>5376</v>
      </c>
      <c r="F16997" s="1" t="s">
        <v>1319</v>
      </c>
      <c r="G16997" s="1" t="s">
        <v>17</v>
      </c>
      <c r="H16997" s="1">
        <v>45.0</v>
      </c>
      <c r="I16997" s="3">
        <v>43963.333333333336</v>
      </c>
      <c r="J16997" s="1">
        <v>0.0759463565801201</v>
      </c>
      <c r="K16997" s="1" t="s">
        <v>18</v>
      </c>
      <c r="M16997" s="3">
        <v>43963.358538113425</v>
      </c>
    </row>
    <row r="16998">
      <c r="A16998" s="1">
        <v>16996.0</v>
      </c>
      <c r="B16998" s="1" t="s">
        <v>474</v>
      </c>
      <c r="C16998" s="1" t="s">
        <v>28430</v>
      </c>
      <c r="D16998" s="1" t="s">
        <v>173</v>
      </c>
      <c r="E16998" s="1" t="s">
        <v>28431</v>
      </c>
      <c r="F16998" s="1" t="s">
        <v>477</v>
      </c>
      <c r="G16998" s="1" t="s">
        <v>89</v>
      </c>
      <c r="H16998" s="1">
        <v>45.0</v>
      </c>
      <c r="I16998" s="3">
        <v>44005.749053935186</v>
      </c>
      <c r="J16998" s="1">
        <v>2.01265584120544</v>
      </c>
      <c r="K16998" s="1" t="s">
        <v>46</v>
      </c>
      <c r="M16998" s="3">
        <v>44005.78241061343</v>
      </c>
    </row>
    <row r="16999">
      <c r="A16999" s="1">
        <v>16997.0</v>
      </c>
      <c r="B16999" s="1" t="s">
        <v>389</v>
      </c>
      <c r="C16999" s="1" t="s">
        <v>28432</v>
      </c>
      <c r="D16999" s="1" t="s">
        <v>2145</v>
      </c>
      <c r="E16999" s="1" t="s">
        <v>28433</v>
      </c>
      <c r="F16999" s="1" t="s">
        <v>393</v>
      </c>
      <c r="G16999" s="1" t="s">
        <v>39</v>
      </c>
      <c r="H16999" s="1">
        <v>45.0</v>
      </c>
      <c r="I16999" s="3">
        <v>43878.791666666664</v>
      </c>
      <c r="J16999" s="1">
        <v>2.02119277896142</v>
      </c>
      <c r="K16999" s="1" t="s">
        <v>18</v>
      </c>
      <c r="M16999" s="3">
        <v>43878.82107706019</v>
      </c>
    </row>
    <row r="17000">
      <c r="A17000" s="1">
        <v>16998.0</v>
      </c>
      <c r="B17000" s="1" t="s">
        <v>30</v>
      </c>
      <c r="C17000" s="1" t="s">
        <v>28434</v>
      </c>
      <c r="D17000" s="1" t="s">
        <v>32</v>
      </c>
      <c r="E17000" s="1" t="s">
        <v>726</v>
      </c>
      <c r="F17000" s="1" t="s">
        <v>34</v>
      </c>
      <c r="G17000" s="1" t="s">
        <v>35</v>
      </c>
      <c r="H17000" s="1">
        <v>45.0</v>
      </c>
      <c r="I17000" s="3">
        <v>43882.416666666664</v>
      </c>
      <c r="J17000" s="1">
        <v>1.63047258438302</v>
      </c>
      <c r="K17000" s="1" t="s">
        <v>24</v>
      </c>
      <c r="M17000" s="3">
        <v>43882.39204515046</v>
      </c>
    </row>
    <row r="17001">
      <c r="A17001" s="1">
        <v>16999.0</v>
      </c>
      <c r="B17001" s="1" t="s">
        <v>141</v>
      </c>
      <c r="C17001" s="1" t="s">
        <v>28435</v>
      </c>
      <c r="D17001" s="1" t="s">
        <v>1176</v>
      </c>
      <c r="E17001" s="1" t="s">
        <v>28436</v>
      </c>
      <c r="F17001" s="1" t="s">
        <v>175</v>
      </c>
      <c r="G17001" s="1" t="s">
        <v>39</v>
      </c>
      <c r="H17001" s="1">
        <v>45.0</v>
      </c>
      <c r="I17001" s="3">
        <v>43941.791666666664</v>
      </c>
      <c r="J17001" s="1">
        <v>3.29571812275767</v>
      </c>
      <c r="K17001" s="1" t="s">
        <v>46</v>
      </c>
      <c r="M17001" s="3">
        <v>43941.82968962963</v>
      </c>
    </row>
    <row r="17002">
      <c r="A17002" s="1">
        <v>17000.0</v>
      </c>
      <c r="B17002" s="1" t="s">
        <v>28437</v>
      </c>
      <c r="C17002" s="1" t="s">
        <v>28438</v>
      </c>
      <c r="D17002" s="1" t="s">
        <v>5112</v>
      </c>
      <c r="E17002" s="1" t="s">
        <v>28439</v>
      </c>
      <c r="F17002" s="1" t="s">
        <v>28440</v>
      </c>
      <c r="G17002" s="1" t="s">
        <v>35</v>
      </c>
      <c r="H17002" s="1">
        <v>45.0</v>
      </c>
      <c r="I17002" s="3">
        <v>44159.166666666664</v>
      </c>
      <c r="J17002" s="1">
        <v>2.66724339509501</v>
      </c>
      <c r="K17002" s="1" t="s">
        <v>83</v>
      </c>
      <c r="L17002" s="1" t="s">
        <v>28441</v>
      </c>
      <c r="M17002" s="3">
        <v>44159.220459212964</v>
      </c>
    </row>
    <row r="17003">
      <c r="A17003" s="1">
        <v>17001.0</v>
      </c>
      <c r="B17003" s="1" t="s">
        <v>501</v>
      </c>
      <c r="C17003" s="1" t="s">
        <v>28442</v>
      </c>
      <c r="D17003" s="1" t="s">
        <v>1802</v>
      </c>
      <c r="E17003" s="1" t="s">
        <v>5312</v>
      </c>
      <c r="F17003" s="1" t="s">
        <v>505</v>
      </c>
      <c r="G17003" s="1" t="s">
        <v>17</v>
      </c>
      <c r="H17003" s="1">
        <v>45.0</v>
      </c>
      <c r="I17003" s="3">
        <v>43930.635416666664</v>
      </c>
      <c r="J17003" s="1">
        <v>2.2020070817253</v>
      </c>
      <c r="K17003" s="1" t="s">
        <v>18</v>
      </c>
      <c r="M17003" s="3">
        <v>43930.673142314816</v>
      </c>
    </row>
    <row r="17004">
      <c r="A17004" s="1">
        <v>17002.0</v>
      </c>
      <c r="B17004" s="1" t="s">
        <v>2467</v>
      </c>
      <c r="C17004" s="1" t="s">
        <v>28443</v>
      </c>
      <c r="D17004" s="1" t="s">
        <v>2173</v>
      </c>
      <c r="E17004" s="1" t="s">
        <v>3328</v>
      </c>
      <c r="F17004" s="1" t="s">
        <v>2470</v>
      </c>
      <c r="G17004" s="1" t="s">
        <v>17</v>
      </c>
      <c r="H17004" s="1">
        <v>45.0</v>
      </c>
      <c r="I17004" s="3">
        <v>43809.583333333336</v>
      </c>
      <c r="J17004" s="1">
        <v>33.0527156854444</v>
      </c>
      <c r="K17004" s="1" t="s">
        <v>83</v>
      </c>
      <c r="M17004" s="3">
        <v>43809.636529131945</v>
      </c>
    </row>
    <row r="17005">
      <c r="A17005" s="1">
        <v>17003.0</v>
      </c>
      <c r="B17005" s="1" t="s">
        <v>28444</v>
      </c>
      <c r="C17005" s="1" t="s">
        <v>28445</v>
      </c>
      <c r="D17005" s="1" t="s">
        <v>1611</v>
      </c>
      <c r="E17005" s="1" t="s">
        <v>28446</v>
      </c>
      <c r="F17005" s="1" t="s">
        <v>28447</v>
      </c>
      <c r="G17005" s="1" t="s">
        <v>39</v>
      </c>
      <c r="H17005" s="1">
        <v>45.0</v>
      </c>
      <c r="I17005" s="3">
        <v>44139.625</v>
      </c>
      <c r="J17005" s="1">
        <v>2.55312589629771</v>
      </c>
      <c r="K17005" s="1" t="s">
        <v>56</v>
      </c>
      <c r="L17005" s="1" t="s">
        <v>982</v>
      </c>
      <c r="M17005" s="3">
        <v>44139.65282627315</v>
      </c>
    </row>
    <row r="17006">
      <c r="A17006" s="1">
        <v>17004.0</v>
      </c>
      <c r="B17006" s="1" t="s">
        <v>2581</v>
      </c>
      <c r="C17006" s="1" t="s">
        <v>28448</v>
      </c>
      <c r="D17006" s="1" t="s">
        <v>2583</v>
      </c>
      <c r="E17006" s="1" t="s">
        <v>28449</v>
      </c>
      <c r="F17006" s="1" t="s">
        <v>2585</v>
      </c>
      <c r="G17006" s="1" t="s">
        <v>89</v>
      </c>
      <c r="H17006" s="1">
        <v>45.0</v>
      </c>
      <c r="I17006" s="3">
        <v>44083.61359489583</v>
      </c>
      <c r="J17006" s="1">
        <v>0.935617005675634</v>
      </c>
      <c r="K17006" s="1" t="s">
        <v>159</v>
      </c>
      <c r="M17006" s="3">
        <v>44083.64906027778</v>
      </c>
    </row>
    <row r="17007">
      <c r="A17007" s="1">
        <v>17005.0</v>
      </c>
      <c r="B17007" s="1" t="s">
        <v>455</v>
      </c>
      <c r="C17007" s="1" t="s">
        <v>28450</v>
      </c>
      <c r="D17007" s="1" t="s">
        <v>116</v>
      </c>
      <c r="E17007" s="1" t="s">
        <v>546</v>
      </c>
      <c r="F17007" s="1" t="s">
        <v>458</v>
      </c>
      <c r="G17007" s="1" t="s">
        <v>17</v>
      </c>
      <c r="H17007" s="1">
        <v>45.0</v>
      </c>
      <c r="I17007" s="3">
        <v>44015.604166666664</v>
      </c>
      <c r="J17007" s="1">
        <v>0.512077836349431</v>
      </c>
      <c r="K17007" s="1" t="s">
        <v>24</v>
      </c>
      <c r="L17007" s="1" t="s">
        <v>406</v>
      </c>
      <c r="M17007" s="3">
        <v>44015.6654787963</v>
      </c>
    </row>
    <row r="17008">
      <c r="A17008" s="1">
        <v>17006.0</v>
      </c>
      <c r="B17008" s="1" t="s">
        <v>313</v>
      </c>
      <c r="C17008" s="1" t="s">
        <v>28451</v>
      </c>
      <c r="D17008" s="1" t="s">
        <v>315</v>
      </c>
      <c r="E17008" s="1" t="s">
        <v>316</v>
      </c>
      <c r="F17008" s="1" t="s">
        <v>317</v>
      </c>
      <c r="G17008" s="1" t="s">
        <v>17</v>
      </c>
      <c r="H17008" s="1">
        <v>45.0</v>
      </c>
      <c r="I17008" s="3">
        <v>44116.177083333336</v>
      </c>
      <c r="J17008" s="1">
        <v>2.36564608765508</v>
      </c>
      <c r="K17008" s="1" t="s">
        <v>166</v>
      </c>
      <c r="L17008" s="1" t="s">
        <v>318</v>
      </c>
      <c r="M17008" s="3">
        <v>44116.212759525464</v>
      </c>
    </row>
    <row r="17009">
      <c r="A17009" s="1">
        <v>17007.0</v>
      </c>
      <c r="B17009" s="1" t="s">
        <v>862</v>
      </c>
      <c r="C17009" s="1" t="s">
        <v>28452</v>
      </c>
      <c r="D17009" s="1" t="s">
        <v>864</v>
      </c>
      <c r="E17009" s="1" t="s">
        <v>865</v>
      </c>
      <c r="F17009" s="1" t="s">
        <v>866</v>
      </c>
      <c r="G17009" s="1" t="s">
        <v>17</v>
      </c>
      <c r="H17009" s="1">
        <v>45.0</v>
      </c>
      <c r="I17009" s="3">
        <v>43709.625</v>
      </c>
      <c r="J17009" s="1">
        <v>1.61198256605441</v>
      </c>
      <c r="K17009" s="1" t="s">
        <v>166</v>
      </c>
      <c r="M17009" s="3">
        <v>43709.6492371412</v>
      </c>
    </row>
    <row r="17010">
      <c r="A17010" s="1">
        <v>17008.0</v>
      </c>
      <c r="B17010" s="1" t="s">
        <v>1609</v>
      </c>
      <c r="C17010" s="1" t="s">
        <v>28453</v>
      </c>
      <c r="D17010" s="1" t="s">
        <v>1103</v>
      </c>
      <c r="E17010" s="1" t="s">
        <v>28454</v>
      </c>
      <c r="F17010" s="1" t="s">
        <v>1613</v>
      </c>
      <c r="G17010" s="1" t="s">
        <v>89</v>
      </c>
      <c r="H17010" s="1">
        <v>45.0</v>
      </c>
      <c r="I17010" s="3">
        <v>44252.56255259259</v>
      </c>
      <c r="J17010" s="1">
        <v>1.30839352773252</v>
      </c>
      <c r="K17010" s="1" t="s">
        <v>56</v>
      </c>
      <c r="L17010" s="1" t="s">
        <v>1614</v>
      </c>
      <c r="M17010" s="3">
        <v>44252.58168792824</v>
      </c>
    </row>
    <row r="17011">
      <c r="A17011" s="1">
        <v>17009.0</v>
      </c>
      <c r="B17011" s="1" t="s">
        <v>84</v>
      </c>
      <c r="C17011" s="1" t="s">
        <v>28455</v>
      </c>
      <c r="D17011" s="1" t="s">
        <v>1255</v>
      </c>
      <c r="E17011" s="1" t="s">
        <v>28456</v>
      </c>
      <c r="F17011" s="1" t="s">
        <v>5519</v>
      </c>
      <c r="G17011" s="1" t="s">
        <v>89</v>
      </c>
      <c r="H17011" s="1">
        <v>45.0</v>
      </c>
      <c r="I17011" s="3">
        <v>44138.677994861115</v>
      </c>
      <c r="J17011" s="1">
        <v>0.9776606545078</v>
      </c>
      <c r="K17011" s="1" t="s">
        <v>83</v>
      </c>
      <c r="M17011" s="3">
        <v>44138.68499462963</v>
      </c>
    </row>
    <row r="17012">
      <c r="A17012" s="1">
        <v>17010.0</v>
      </c>
      <c r="B17012" s="1" t="s">
        <v>3949</v>
      </c>
      <c r="C17012" s="1" t="s">
        <v>28457</v>
      </c>
      <c r="D17012" s="1" t="s">
        <v>1531</v>
      </c>
      <c r="E17012" s="1" t="s">
        <v>12717</v>
      </c>
      <c r="F17012" s="1" t="s">
        <v>3952</v>
      </c>
      <c r="G17012" s="1" t="s">
        <v>35</v>
      </c>
      <c r="H17012" s="1">
        <v>45.0</v>
      </c>
      <c r="I17012" s="3">
        <v>43612.625</v>
      </c>
      <c r="J17012" s="1">
        <v>0.221198109578518</v>
      </c>
      <c r="K17012" s="1" t="s">
        <v>18</v>
      </c>
      <c r="M17012" s="3">
        <v>43612.66456096065</v>
      </c>
    </row>
    <row r="17013">
      <c r="A17013" s="1">
        <v>17011.0</v>
      </c>
      <c r="B17013" s="1" t="s">
        <v>176</v>
      </c>
      <c r="C17013" s="1" t="s">
        <v>28458</v>
      </c>
      <c r="D17013" s="1" t="s">
        <v>32</v>
      </c>
      <c r="E17013" s="1" t="s">
        <v>21134</v>
      </c>
      <c r="F17013" s="1" t="s">
        <v>180</v>
      </c>
      <c r="G17013" s="1" t="s">
        <v>17</v>
      </c>
      <c r="H17013" s="1">
        <v>45.0</v>
      </c>
      <c r="I17013" s="3">
        <v>44042.25</v>
      </c>
      <c r="J17013" s="1">
        <v>3.81521958451275</v>
      </c>
      <c r="K17013" s="1" t="s">
        <v>24</v>
      </c>
      <c r="L17013" s="1" t="s">
        <v>1006</v>
      </c>
      <c r="M17013" s="3">
        <v>44042.38936273148</v>
      </c>
    </row>
    <row r="17014">
      <c r="A17014" s="1">
        <v>17012.0</v>
      </c>
      <c r="B17014" s="1" t="s">
        <v>196</v>
      </c>
      <c r="C17014" s="1" t="s">
        <v>28459</v>
      </c>
      <c r="D17014" s="1" t="s">
        <v>470</v>
      </c>
      <c r="E17014" s="1" t="s">
        <v>471</v>
      </c>
      <c r="F17014" s="1" t="s">
        <v>200</v>
      </c>
      <c r="G17014" s="1" t="s">
        <v>17</v>
      </c>
      <c r="H17014" s="1">
        <v>45.0</v>
      </c>
      <c r="I17014" s="3">
        <v>44076.21875</v>
      </c>
      <c r="J17014" s="1">
        <v>0.594161841375959</v>
      </c>
      <c r="K17014" s="1" t="s">
        <v>24</v>
      </c>
      <c r="M17014" s="3">
        <v>44076.26730355324</v>
      </c>
    </row>
    <row r="17015">
      <c r="A17015" s="1">
        <v>17013.0</v>
      </c>
      <c r="B17015" s="1" t="s">
        <v>3144</v>
      </c>
      <c r="C17015" s="1" t="s">
        <v>28460</v>
      </c>
      <c r="D17015" s="1" t="s">
        <v>121</v>
      </c>
      <c r="E17015" s="1" t="s">
        <v>28461</v>
      </c>
      <c r="F17015" s="1" t="s">
        <v>3147</v>
      </c>
      <c r="G17015" s="1" t="s">
        <v>89</v>
      </c>
      <c r="H17015" s="1">
        <v>45.0</v>
      </c>
      <c r="I17015" s="3">
        <v>44196.691476597225</v>
      </c>
      <c r="J17015" s="1">
        <v>5.62808815678943</v>
      </c>
      <c r="K17015" s="1" t="s">
        <v>62</v>
      </c>
      <c r="M17015" s="3">
        <v>44196.70871627315</v>
      </c>
    </row>
    <row r="17016">
      <c r="A17016" s="1">
        <v>17014.0</v>
      </c>
      <c r="B17016" s="1" t="s">
        <v>229</v>
      </c>
      <c r="C17016" s="1" t="s">
        <v>28462</v>
      </c>
      <c r="D17016" s="1" t="s">
        <v>1653</v>
      </c>
      <c r="E17016" s="1" t="s">
        <v>4903</v>
      </c>
      <c r="F17016" s="1" t="s">
        <v>232</v>
      </c>
      <c r="G17016" s="1" t="s">
        <v>35</v>
      </c>
      <c r="H17016" s="1">
        <v>45.0</v>
      </c>
      <c r="I17016" s="3">
        <v>43882.625</v>
      </c>
      <c r="J17016" s="1">
        <v>0.0</v>
      </c>
      <c r="K17016" s="1" t="s">
        <v>24</v>
      </c>
      <c r="M17016" s="3">
        <v>43882.70384782407</v>
      </c>
    </row>
    <row r="17017">
      <c r="A17017" s="1">
        <v>17015.0</v>
      </c>
      <c r="B17017" s="1" t="s">
        <v>506</v>
      </c>
      <c r="C17017" s="1" t="s">
        <v>28463</v>
      </c>
      <c r="D17017" s="1" t="s">
        <v>1155</v>
      </c>
      <c r="E17017" s="1" t="s">
        <v>13771</v>
      </c>
      <c r="F17017" s="1" t="s">
        <v>510</v>
      </c>
      <c r="G17017" s="1" t="s">
        <v>35</v>
      </c>
      <c r="H17017" s="1">
        <v>45.0</v>
      </c>
      <c r="I17017" s="3">
        <v>44196.635416666664</v>
      </c>
      <c r="J17017" s="1">
        <v>0.0</v>
      </c>
      <c r="K17017" s="1" t="s">
        <v>511</v>
      </c>
      <c r="L17017" s="1" t="s">
        <v>1157</v>
      </c>
      <c r="M17017" s="3">
        <v>44196.74879644676</v>
      </c>
    </row>
    <row r="17018">
      <c r="A17018" s="1">
        <v>17016.0</v>
      </c>
      <c r="B17018" s="1" t="s">
        <v>282</v>
      </c>
      <c r="C17018" s="1" t="s">
        <v>28464</v>
      </c>
      <c r="D17018" s="1" t="s">
        <v>284</v>
      </c>
      <c r="E17018" s="1" t="s">
        <v>713</v>
      </c>
      <c r="F17018" s="1" t="s">
        <v>286</v>
      </c>
      <c r="G17018" s="1" t="s">
        <v>35</v>
      </c>
      <c r="H17018" s="1">
        <v>45.0</v>
      </c>
      <c r="I17018" s="3">
        <v>44164.333333333336</v>
      </c>
      <c r="J17018" s="1">
        <v>0.00374946343084025</v>
      </c>
      <c r="K17018" s="1" t="s">
        <v>218</v>
      </c>
      <c r="M17018" s="3">
        <v>44164.37570293982</v>
      </c>
    </row>
    <row r="17019">
      <c r="A17019" s="1">
        <v>17017.0</v>
      </c>
      <c r="B17019" s="1" t="s">
        <v>319</v>
      </c>
      <c r="C17019" s="1" t="s">
        <v>28465</v>
      </c>
      <c r="D17019" s="1" t="s">
        <v>321</v>
      </c>
      <c r="E17019" s="1" t="s">
        <v>28466</v>
      </c>
      <c r="F17019" s="1" t="s">
        <v>323</v>
      </c>
      <c r="G17019" s="1" t="s">
        <v>39</v>
      </c>
      <c r="H17019" s="1">
        <v>45.0</v>
      </c>
      <c r="I17019" s="3">
        <v>43919.625</v>
      </c>
      <c r="J17019" s="1">
        <v>0.199643671357328</v>
      </c>
      <c r="K17019" s="1" t="s">
        <v>24</v>
      </c>
      <c r="M17019" s="3">
        <v>43919.65300528935</v>
      </c>
    </row>
    <row r="17020">
      <c r="A17020" s="1">
        <v>17018.0</v>
      </c>
      <c r="B17020" s="1" t="s">
        <v>229</v>
      </c>
      <c r="C17020" s="1" t="s">
        <v>28467</v>
      </c>
      <c r="D17020" s="1" t="s">
        <v>1963</v>
      </c>
      <c r="E17020" s="1" t="s">
        <v>1072</v>
      </c>
      <c r="F17020" s="1" t="s">
        <v>232</v>
      </c>
      <c r="G17020" s="1" t="s">
        <v>35</v>
      </c>
      <c r="H17020" s="1">
        <v>45.0</v>
      </c>
      <c r="I17020" s="3">
        <v>44033.635416666664</v>
      </c>
      <c r="J17020" s="1">
        <v>3.81770592589877</v>
      </c>
      <c r="K17020" s="1" t="s">
        <v>24</v>
      </c>
      <c r="M17020" s="3">
        <v>44033.672566898145</v>
      </c>
    </row>
    <row r="17021">
      <c r="A17021" s="1">
        <v>17019.0</v>
      </c>
      <c r="B17021" s="1" t="s">
        <v>1001</v>
      </c>
      <c r="C17021" s="1" t="s">
        <v>28468</v>
      </c>
      <c r="D17021" s="1" t="s">
        <v>840</v>
      </c>
      <c r="E17021" s="1" t="s">
        <v>6790</v>
      </c>
      <c r="F17021" s="1" t="s">
        <v>1005</v>
      </c>
      <c r="G17021" s="1" t="s">
        <v>17</v>
      </c>
      <c r="H17021" s="1">
        <v>45.0</v>
      </c>
      <c r="I17021" s="3">
        <v>44230.291666666664</v>
      </c>
      <c r="J17021" s="1">
        <v>3.29675446282068</v>
      </c>
      <c r="K17021" s="1" t="s">
        <v>24</v>
      </c>
      <c r="L17021" s="1" t="s">
        <v>1006</v>
      </c>
      <c r="M17021" s="3">
        <v>44230.32960800926</v>
      </c>
    </row>
    <row r="17022">
      <c r="A17022" s="1">
        <v>17020.0</v>
      </c>
      <c r="B17022" s="1" t="s">
        <v>439</v>
      </c>
      <c r="C17022" s="1" t="s">
        <v>28469</v>
      </c>
      <c r="D17022" s="1" t="s">
        <v>1531</v>
      </c>
      <c r="E17022" s="1" t="s">
        <v>6902</v>
      </c>
      <c r="F17022" s="1" t="s">
        <v>443</v>
      </c>
      <c r="G17022" s="1" t="s">
        <v>17</v>
      </c>
      <c r="H17022" s="1">
        <v>45.0</v>
      </c>
      <c r="I17022" s="3">
        <v>44215.5625</v>
      </c>
      <c r="J17022" s="1">
        <v>2.93973497317486</v>
      </c>
      <c r="K17022" s="1" t="s">
        <v>18</v>
      </c>
      <c r="L17022" s="1" t="s">
        <v>444</v>
      </c>
      <c r="M17022" s="3">
        <v>44215.60894215278</v>
      </c>
    </row>
    <row r="17023">
      <c r="A17023" s="1">
        <v>17021.0</v>
      </c>
      <c r="B17023" s="1" t="s">
        <v>2864</v>
      </c>
      <c r="C17023" s="1" t="s">
        <v>28470</v>
      </c>
      <c r="D17023" s="1" t="s">
        <v>411</v>
      </c>
      <c r="E17023" s="1" t="s">
        <v>3766</v>
      </c>
      <c r="F17023" s="1" t="s">
        <v>2867</v>
      </c>
      <c r="G17023" s="1" t="s">
        <v>17</v>
      </c>
      <c r="H17023" s="1">
        <v>45.0</v>
      </c>
      <c r="I17023" s="3">
        <v>43824.583333333336</v>
      </c>
      <c r="J17023" s="1">
        <v>0.0126595542210912</v>
      </c>
      <c r="K17023" s="1" t="s">
        <v>62</v>
      </c>
      <c r="M17023" s="3">
        <v>43824.65192622685</v>
      </c>
    </row>
    <row r="17024">
      <c r="A17024" s="1">
        <v>17022.0</v>
      </c>
      <c r="B17024" s="1" t="s">
        <v>2203</v>
      </c>
      <c r="C17024" s="1" t="s">
        <v>28471</v>
      </c>
      <c r="D17024" s="1" t="s">
        <v>182</v>
      </c>
      <c r="E17024" s="1" t="s">
        <v>9568</v>
      </c>
      <c r="F17024" s="1" t="s">
        <v>2206</v>
      </c>
      <c r="G17024" s="1" t="s">
        <v>17</v>
      </c>
      <c r="H17024" s="1">
        <v>45.0</v>
      </c>
      <c r="I17024" s="3">
        <v>44110.21875</v>
      </c>
      <c r="J17024" s="1">
        <v>1.56208541346535</v>
      </c>
      <c r="K17024" s="1" t="s">
        <v>46</v>
      </c>
      <c r="L17024" s="1" t="s">
        <v>2207</v>
      </c>
      <c r="M17024" s="3">
        <v>44110.25487946759</v>
      </c>
    </row>
    <row r="17025">
      <c r="A17025" s="1">
        <v>17023.0</v>
      </c>
      <c r="B17025" s="1" t="s">
        <v>1489</v>
      </c>
      <c r="C17025" s="1" t="s">
        <v>28472</v>
      </c>
      <c r="D17025" s="1" t="s">
        <v>28473</v>
      </c>
      <c r="E17025" s="1" t="s">
        <v>28474</v>
      </c>
      <c r="F17025" s="1" t="s">
        <v>1492</v>
      </c>
      <c r="G17025" s="1" t="s">
        <v>89</v>
      </c>
      <c r="H17025" s="1">
        <v>45.0</v>
      </c>
      <c r="I17025" s="3">
        <v>44049.5</v>
      </c>
      <c r="J17025" s="1">
        <v>1.17413484194354</v>
      </c>
      <c r="K17025" s="1" t="s">
        <v>18</v>
      </c>
      <c r="M17025" s="3">
        <v>44049.52036243056</v>
      </c>
    </row>
    <row r="17026">
      <c r="A17026" s="1">
        <v>17024.0</v>
      </c>
      <c r="B17026" s="1" t="s">
        <v>991</v>
      </c>
      <c r="C17026" s="1" t="s">
        <v>28475</v>
      </c>
      <c r="D17026" s="1" t="s">
        <v>1802</v>
      </c>
      <c r="E17026" s="1" t="s">
        <v>28476</v>
      </c>
      <c r="F17026" s="1" t="s">
        <v>995</v>
      </c>
      <c r="G17026" s="1" t="s">
        <v>39</v>
      </c>
      <c r="H17026" s="1">
        <v>45.0</v>
      </c>
      <c r="I17026" s="3">
        <v>43864.3125</v>
      </c>
      <c r="J17026" s="1">
        <v>0.625521714719136</v>
      </c>
      <c r="K17026" s="1" t="s">
        <v>18</v>
      </c>
      <c r="M17026" s="3">
        <v>43864.34169965278</v>
      </c>
    </row>
    <row r="17027">
      <c r="A17027" s="1">
        <v>17025.0</v>
      </c>
      <c r="B17027" s="1" t="s">
        <v>732</v>
      </c>
      <c r="C17027" s="1" t="s">
        <v>28477</v>
      </c>
      <c r="D17027" s="1" t="s">
        <v>3581</v>
      </c>
      <c r="E17027" s="1" t="s">
        <v>2710</v>
      </c>
      <c r="F17027" s="1" t="s">
        <v>735</v>
      </c>
      <c r="G17027" s="1" t="s">
        <v>17</v>
      </c>
      <c r="H17027" s="1">
        <v>45.0</v>
      </c>
      <c r="I17027" s="3">
        <v>44072.729166666664</v>
      </c>
      <c r="J17027" s="1">
        <v>1.41949462035418</v>
      </c>
      <c r="K17027" s="1" t="s">
        <v>24</v>
      </c>
      <c r="M17027" s="3">
        <v>44072.75873569444</v>
      </c>
    </row>
    <row r="17028">
      <c r="A17028" s="1">
        <v>17026.0</v>
      </c>
      <c r="B17028" s="1" t="s">
        <v>303</v>
      </c>
      <c r="C17028" s="1" t="s">
        <v>28478</v>
      </c>
      <c r="D17028" s="1" t="s">
        <v>305</v>
      </c>
      <c r="E17028" s="1" t="s">
        <v>1713</v>
      </c>
      <c r="F17028" s="1" t="s">
        <v>307</v>
      </c>
      <c r="G17028" s="1" t="s">
        <v>17</v>
      </c>
      <c r="H17028" s="1">
        <v>45.0</v>
      </c>
      <c r="I17028" s="3">
        <v>43857.645833333336</v>
      </c>
      <c r="J17028" s="1">
        <v>1.23767839188007</v>
      </c>
      <c r="K17028" s="1" t="s">
        <v>24</v>
      </c>
      <c r="M17028" s="3">
        <v>43857.69063416667</v>
      </c>
    </row>
    <row r="17029">
      <c r="A17029" s="1">
        <v>17027.0</v>
      </c>
      <c r="B17029" s="1" t="s">
        <v>2795</v>
      </c>
      <c r="C17029" s="1" t="s">
        <v>28479</v>
      </c>
      <c r="D17029" s="1" t="s">
        <v>5337</v>
      </c>
      <c r="E17029" s="1" t="s">
        <v>5338</v>
      </c>
      <c r="F17029" s="1" t="s">
        <v>2799</v>
      </c>
      <c r="G17029" s="1" t="s">
        <v>35</v>
      </c>
      <c r="H17029" s="1">
        <v>45.0</v>
      </c>
      <c r="I17029" s="3">
        <v>43880.4375</v>
      </c>
      <c r="J17029" s="1">
        <v>0.10767234053111</v>
      </c>
      <c r="K17029" s="1" t="s">
        <v>218</v>
      </c>
      <c r="M17029" s="3">
        <v>43880.477851793985</v>
      </c>
    </row>
    <row r="17030">
      <c r="A17030" s="1">
        <v>17028.0</v>
      </c>
      <c r="B17030" s="1" t="s">
        <v>4988</v>
      </c>
      <c r="C17030" s="1" t="s">
        <v>28480</v>
      </c>
      <c r="D17030" s="1" t="s">
        <v>295</v>
      </c>
      <c r="E17030" s="1" t="s">
        <v>5185</v>
      </c>
      <c r="F17030" s="1" t="s">
        <v>4991</v>
      </c>
      <c r="G17030" s="1" t="s">
        <v>17</v>
      </c>
      <c r="H17030" s="1">
        <v>45.0</v>
      </c>
      <c r="I17030" s="3">
        <v>43872.541666666664</v>
      </c>
      <c r="J17030" s="1">
        <v>2.0977442896494</v>
      </c>
      <c r="K17030" s="1" t="s">
        <v>62</v>
      </c>
      <c r="M17030" s="3">
        <v>43872.775582002316</v>
      </c>
    </row>
    <row r="17031">
      <c r="A17031" s="1">
        <v>17029.0</v>
      </c>
      <c r="B17031" s="1" t="s">
        <v>389</v>
      </c>
      <c r="C17031" s="1" t="s">
        <v>28481</v>
      </c>
      <c r="D17031" s="1" t="s">
        <v>408</v>
      </c>
      <c r="E17031" s="1" t="s">
        <v>3842</v>
      </c>
      <c r="F17031" s="1" t="s">
        <v>393</v>
      </c>
      <c r="G17031" s="1" t="s">
        <v>17</v>
      </c>
      <c r="H17031" s="1">
        <v>45.0</v>
      </c>
      <c r="I17031" s="3">
        <v>44036.333333333336</v>
      </c>
      <c r="J17031" s="1">
        <v>0.464476832459533</v>
      </c>
      <c r="K17031" s="1" t="s">
        <v>18</v>
      </c>
      <c r="M17031" s="3">
        <v>44036.417243888885</v>
      </c>
    </row>
    <row r="17032">
      <c r="A17032" s="1">
        <v>17030.0</v>
      </c>
      <c r="B17032" s="1" t="s">
        <v>806</v>
      </c>
      <c r="C17032" s="1" t="s">
        <v>28482</v>
      </c>
      <c r="D17032" s="1" t="s">
        <v>116</v>
      </c>
      <c r="E17032" s="1" t="s">
        <v>16856</v>
      </c>
      <c r="F17032" s="1" t="s">
        <v>810</v>
      </c>
      <c r="G17032" s="1" t="s">
        <v>35</v>
      </c>
      <c r="H17032" s="1">
        <v>45.0</v>
      </c>
      <c r="I17032" s="3">
        <v>43973.708333333336</v>
      </c>
      <c r="J17032" s="1">
        <v>4.5609312521516</v>
      </c>
      <c r="K17032" s="1" t="s">
        <v>24</v>
      </c>
      <c r="M17032" s="3">
        <v>43973.76345846065</v>
      </c>
    </row>
    <row r="17033">
      <c r="A17033" s="1">
        <v>17031.0</v>
      </c>
      <c r="B17033" s="1" t="s">
        <v>1747</v>
      </c>
      <c r="C17033" s="1" t="s">
        <v>28483</v>
      </c>
      <c r="D17033" s="1" t="s">
        <v>99</v>
      </c>
      <c r="E17033" s="1" t="s">
        <v>28484</v>
      </c>
      <c r="F17033" s="1" t="s">
        <v>1750</v>
      </c>
      <c r="G17033" s="1" t="s">
        <v>45</v>
      </c>
      <c r="H17033" s="1">
        <v>45.0</v>
      </c>
      <c r="I17033" s="3">
        <v>44172.372924930554</v>
      </c>
      <c r="J17033" s="1">
        <v>0.280954107218389</v>
      </c>
      <c r="K17033" s="1" t="s">
        <v>24</v>
      </c>
      <c r="M17033" s="3">
        <v>44172.395263715276</v>
      </c>
    </row>
    <row r="17034">
      <c r="A17034" s="1">
        <v>17032.0</v>
      </c>
      <c r="B17034" s="1" t="s">
        <v>887</v>
      </c>
      <c r="C17034" s="1" t="s">
        <v>28485</v>
      </c>
      <c r="D17034" s="1" t="s">
        <v>998</v>
      </c>
      <c r="E17034" s="1" t="s">
        <v>28486</v>
      </c>
      <c r="F17034" s="1" t="s">
        <v>891</v>
      </c>
      <c r="G17034" s="1" t="s">
        <v>89</v>
      </c>
      <c r="H17034" s="1">
        <v>45.0</v>
      </c>
      <c r="I17034" s="3">
        <v>43964.41788644676</v>
      </c>
      <c r="J17034" s="1">
        <v>22.4768330645194</v>
      </c>
      <c r="K17034" s="1" t="s">
        <v>24</v>
      </c>
      <c r="M17034" s="3">
        <v>43964.41618494213</v>
      </c>
    </row>
    <row r="17035">
      <c r="A17035" s="1">
        <v>17033.0</v>
      </c>
      <c r="B17035" s="1" t="s">
        <v>796</v>
      </c>
      <c r="C17035" s="1" t="s">
        <v>28487</v>
      </c>
      <c r="D17035" s="1" t="s">
        <v>1802</v>
      </c>
      <c r="E17035" s="1" t="s">
        <v>28488</v>
      </c>
      <c r="F17035" s="1" t="s">
        <v>799</v>
      </c>
      <c r="G17035" s="1" t="s">
        <v>89</v>
      </c>
      <c r="H17035" s="1">
        <v>45.0</v>
      </c>
      <c r="I17035" s="3">
        <v>44015.40947989583</v>
      </c>
      <c r="J17035" s="1">
        <v>20.5312881843009</v>
      </c>
      <c r="K17035" s="1" t="s">
        <v>18</v>
      </c>
      <c r="L17035" s="1" t="s">
        <v>1883</v>
      </c>
      <c r="M17035" s="3">
        <v>44015.454861122686</v>
      </c>
    </row>
    <row r="17036">
      <c r="A17036" s="1">
        <v>17034.0</v>
      </c>
      <c r="B17036" s="1" t="s">
        <v>1225</v>
      </c>
      <c r="C17036" s="1" t="s">
        <v>28489</v>
      </c>
      <c r="D17036" s="1" t="s">
        <v>99</v>
      </c>
      <c r="E17036" s="1" t="s">
        <v>28490</v>
      </c>
      <c r="F17036" s="1" t="s">
        <v>1229</v>
      </c>
      <c r="G17036" s="1" t="s">
        <v>89</v>
      </c>
      <c r="H17036" s="1">
        <v>45.0</v>
      </c>
      <c r="I17036" s="3">
        <v>44147.2922727662</v>
      </c>
      <c r="J17036" s="1">
        <v>1.38175472228897</v>
      </c>
      <c r="K17036" s="1" t="s">
        <v>24</v>
      </c>
      <c r="M17036" s="3">
        <v>44147.3296712963</v>
      </c>
    </row>
    <row r="17037">
      <c r="A17037" s="1">
        <v>17035.0</v>
      </c>
      <c r="B17037" s="1" t="s">
        <v>1504</v>
      </c>
      <c r="C17037" s="1" t="s">
        <v>28491</v>
      </c>
      <c r="D17037" s="1" t="s">
        <v>1506</v>
      </c>
      <c r="E17037" s="1" t="s">
        <v>1507</v>
      </c>
      <c r="F17037" s="1" t="s">
        <v>1508</v>
      </c>
      <c r="G17037" s="1" t="s">
        <v>17</v>
      </c>
      <c r="H17037" s="1">
        <v>45.0</v>
      </c>
      <c r="I17037" s="3">
        <v>43984.270833333336</v>
      </c>
      <c r="J17037" s="1">
        <v>1.8249993932574</v>
      </c>
      <c r="K17037" s="1" t="s">
        <v>166</v>
      </c>
      <c r="L17037" s="1" t="s">
        <v>167</v>
      </c>
      <c r="M17037" s="3">
        <v>43984.31873653935</v>
      </c>
    </row>
    <row r="17038">
      <c r="A17038" s="1">
        <v>17036.0</v>
      </c>
      <c r="B17038" s="1" t="s">
        <v>1001</v>
      </c>
      <c r="C17038" s="1" t="s">
        <v>28492</v>
      </c>
      <c r="D17038" s="1" t="s">
        <v>840</v>
      </c>
      <c r="E17038" s="1" t="s">
        <v>6790</v>
      </c>
      <c r="F17038" s="1" t="s">
        <v>1005</v>
      </c>
      <c r="G17038" s="1" t="s">
        <v>17</v>
      </c>
      <c r="H17038" s="1">
        <v>45.0</v>
      </c>
      <c r="I17038" s="3">
        <v>44230.697916666664</v>
      </c>
      <c r="J17038" s="1">
        <v>3.33523052831261</v>
      </c>
      <c r="K17038" s="1" t="s">
        <v>24</v>
      </c>
      <c r="L17038" s="1" t="s">
        <v>1006</v>
      </c>
      <c r="M17038" s="3">
        <v>44230.73598597222</v>
      </c>
    </row>
    <row r="17039">
      <c r="A17039" s="1">
        <v>17037.0</v>
      </c>
      <c r="B17039" s="1" t="s">
        <v>611</v>
      </c>
      <c r="C17039" s="1" t="s">
        <v>28493</v>
      </c>
      <c r="D17039" s="1" t="s">
        <v>613</v>
      </c>
      <c r="E17039" s="1" t="s">
        <v>2655</v>
      </c>
      <c r="F17039" s="1" t="s">
        <v>615</v>
      </c>
      <c r="G17039" s="1" t="s">
        <v>17</v>
      </c>
      <c r="H17039" s="1">
        <v>45.0</v>
      </c>
      <c r="I17039" s="3">
        <v>44130.708333333336</v>
      </c>
      <c r="J17039" s="1">
        <v>4.10954651024961</v>
      </c>
      <c r="K17039" s="1" t="s">
        <v>616</v>
      </c>
      <c r="L17039" s="1" t="s">
        <v>617</v>
      </c>
      <c r="M17039" s="3">
        <v>44130.73811880787</v>
      </c>
    </row>
    <row r="17040">
      <c r="A17040" s="1">
        <v>17038.0</v>
      </c>
      <c r="B17040" s="1" t="s">
        <v>119</v>
      </c>
      <c r="C17040" s="1" t="s">
        <v>28494</v>
      </c>
      <c r="D17040" s="1" t="s">
        <v>8069</v>
      </c>
      <c r="E17040" s="1" t="s">
        <v>28495</v>
      </c>
      <c r="F17040" s="1" t="s">
        <v>123</v>
      </c>
      <c r="G17040" s="1" t="s">
        <v>17</v>
      </c>
      <c r="H17040" s="1">
        <v>45.0</v>
      </c>
      <c r="I17040" s="3">
        <v>44146.645833333336</v>
      </c>
      <c r="J17040" s="1">
        <v>1.17980435524105</v>
      </c>
      <c r="K17040" s="1" t="s">
        <v>218</v>
      </c>
      <c r="L17040" s="1" t="s">
        <v>287</v>
      </c>
      <c r="M17040" s="3">
        <v>44146.66580740741</v>
      </c>
    </row>
    <row r="17041">
      <c r="A17041" s="1">
        <v>17039.0</v>
      </c>
      <c r="B17041" s="1" t="s">
        <v>12463</v>
      </c>
      <c r="C17041" s="1" t="s">
        <v>28496</v>
      </c>
      <c r="D17041" s="1" t="s">
        <v>3158</v>
      </c>
      <c r="E17041" s="1" t="s">
        <v>12465</v>
      </c>
      <c r="F17041" s="1" t="s">
        <v>12466</v>
      </c>
      <c r="G17041" s="1" t="s">
        <v>35</v>
      </c>
      <c r="H17041" s="1">
        <v>45.0</v>
      </c>
      <c r="I17041" s="3">
        <v>44158.270833333336</v>
      </c>
      <c r="J17041" s="1">
        <v>0.795766181620529</v>
      </c>
      <c r="K17041" s="1" t="s">
        <v>62</v>
      </c>
      <c r="L17041" s="1" t="s">
        <v>12467</v>
      </c>
      <c r="M17041" s="3">
        <v>44158.300515613424</v>
      </c>
    </row>
    <row r="17042">
      <c r="A17042" s="1">
        <v>17040.0</v>
      </c>
      <c r="B17042" s="1" t="s">
        <v>1800</v>
      </c>
      <c r="C17042" s="1" t="s">
        <v>28497</v>
      </c>
      <c r="D17042" s="1" t="s">
        <v>1802</v>
      </c>
      <c r="E17042" s="1" t="s">
        <v>1803</v>
      </c>
      <c r="F17042" s="1" t="s">
        <v>1804</v>
      </c>
      <c r="G17042" s="1" t="s">
        <v>17</v>
      </c>
      <c r="H17042" s="1">
        <v>45.0</v>
      </c>
      <c r="I17042" s="3">
        <v>43872.25</v>
      </c>
      <c r="J17042" s="1">
        <v>0.383455334072075</v>
      </c>
      <c r="K17042" s="1" t="s">
        <v>83</v>
      </c>
      <c r="M17042" s="3">
        <v>43872.272549340276</v>
      </c>
    </row>
    <row r="17043">
      <c r="A17043" s="1">
        <v>17041.0</v>
      </c>
      <c r="B17043" s="1" t="s">
        <v>1466</v>
      </c>
      <c r="C17043" s="1" t="s">
        <v>28498</v>
      </c>
      <c r="D17043" s="1" t="s">
        <v>411</v>
      </c>
      <c r="E17043" s="1" t="s">
        <v>10818</v>
      </c>
      <c r="F17043" s="1" t="s">
        <v>1470</v>
      </c>
      <c r="G17043" s="1" t="s">
        <v>17</v>
      </c>
      <c r="H17043" s="1">
        <v>45.0</v>
      </c>
      <c r="I17043" s="3">
        <v>43895.5</v>
      </c>
      <c r="J17043" s="1">
        <v>0.652524170993259</v>
      </c>
      <c r="K17043" s="1" t="s">
        <v>18</v>
      </c>
      <c r="M17043" s="3">
        <v>43895.52991744213</v>
      </c>
    </row>
    <row r="17044">
      <c r="A17044" s="1">
        <v>17042.0</v>
      </c>
      <c r="B17044" s="1" t="s">
        <v>293</v>
      </c>
      <c r="C17044" s="1" t="s">
        <v>28499</v>
      </c>
      <c r="D17044" s="1" t="s">
        <v>295</v>
      </c>
      <c r="E17044" s="1" t="s">
        <v>9720</v>
      </c>
      <c r="F17044" s="1" t="s">
        <v>297</v>
      </c>
      <c r="G17044" s="1" t="s">
        <v>17</v>
      </c>
      <c r="H17044" s="1">
        <v>45.0</v>
      </c>
      <c r="I17044" s="3">
        <v>43843.541666666664</v>
      </c>
      <c r="J17044" s="1">
        <v>0.0</v>
      </c>
      <c r="K17044" s="1" t="s">
        <v>62</v>
      </c>
      <c r="M17044" s="3">
        <v>43843.810469317126</v>
      </c>
    </row>
    <row r="17045">
      <c r="A17045" s="1">
        <v>17043.0</v>
      </c>
      <c r="B17045" s="1" t="s">
        <v>2933</v>
      </c>
      <c r="C17045" s="1" t="s">
        <v>28500</v>
      </c>
      <c r="D17045" s="1" t="s">
        <v>925</v>
      </c>
      <c r="E17045" s="1" t="s">
        <v>2935</v>
      </c>
      <c r="F17045" s="1" t="s">
        <v>2936</v>
      </c>
      <c r="G17045" s="1" t="s">
        <v>17</v>
      </c>
      <c r="H17045" s="1">
        <v>45.0</v>
      </c>
      <c r="I17045" s="3">
        <v>43798.583333333336</v>
      </c>
      <c r="J17045" s="1">
        <v>1.52648194426956</v>
      </c>
      <c r="K17045" s="1" t="s">
        <v>83</v>
      </c>
      <c r="M17045" s="3">
        <v>43798.596587465276</v>
      </c>
    </row>
    <row r="17046">
      <c r="A17046" s="1">
        <v>17044.0</v>
      </c>
      <c r="B17046" s="1" t="s">
        <v>6092</v>
      </c>
      <c r="C17046" s="1" t="s">
        <v>28501</v>
      </c>
      <c r="D17046" s="1" t="s">
        <v>1592</v>
      </c>
      <c r="E17046" s="1" t="s">
        <v>28502</v>
      </c>
      <c r="F17046" s="1" t="s">
        <v>6095</v>
      </c>
      <c r="G17046" s="1" t="s">
        <v>89</v>
      </c>
      <c r="H17046" s="1">
        <v>45.0</v>
      </c>
      <c r="I17046" s="3">
        <v>44195.74494903935</v>
      </c>
      <c r="J17046" s="1">
        <v>1.80606736233</v>
      </c>
      <c r="K17046" s="1" t="s">
        <v>24</v>
      </c>
      <c r="M17046" s="3">
        <v>44195.75286231482</v>
      </c>
    </row>
    <row r="17047">
      <c r="A17047" s="1">
        <v>17045.0</v>
      </c>
      <c r="B17047" s="1" t="s">
        <v>16954</v>
      </c>
      <c r="C17047" s="1" t="s">
        <v>28503</v>
      </c>
      <c r="D17047" s="1" t="s">
        <v>1827</v>
      </c>
      <c r="E17047" s="1" t="s">
        <v>28504</v>
      </c>
      <c r="F17047" s="1" t="s">
        <v>16957</v>
      </c>
      <c r="G17047" s="1" t="s">
        <v>39</v>
      </c>
      <c r="H17047" s="1">
        <v>45.0</v>
      </c>
      <c r="I17047" s="3">
        <v>44156.291666666664</v>
      </c>
      <c r="J17047" s="1">
        <v>0.280356448048033</v>
      </c>
      <c r="K17047" s="1" t="s">
        <v>24</v>
      </c>
      <c r="M17047" s="3">
        <v>44156.332929282406</v>
      </c>
    </row>
    <row r="17048">
      <c r="A17048" s="1">
        <v>17046.0</v>
      </c>
      <c r="B17048" s="1" t="s">
        <v>1315</v>
      </c>
      <c r="C17048" s="1" t="s">
        <v>28505</v>
      </c>
      <c r="D17048" s="1" t="s">
        <v>411</v>
      </c>
      <c r="E17048" s="1" t="s">
        <v>5376</v>
      </c>
      <c r="F17048" s="1" t="s">
        <v>1319</v>
      </c>
      <c r="G17048" s="1" t="s">
        <v>17</v>
      </c>
      <c r="H17048" s="1">
        <v>45.0</v>
      </c>
      <c r="I17048" s="3">
        <v>43956.541666666664</v>
      </c>
      <c r="J17048" s="1">
        <v>0.545303227553847</v>
      </c>
      <c r="K17048" s="1" t="s">
        <v>18</v>
      </c>
      <c r="M17048" s="3">
        <v>43956.552477453704</v>
      </c>
    </row>
    <row r="17049">
      <c r="A17049" s="1">
        <v>17047.0</v>
      </c>
      <c r="B17049" s="1" t="s">
        <v>1323</v>
      </c>
      <c r="C17049" s="1" t="s">
        <v>28506</v>
      </c>
      <c r="D17049" s="1" t="s">
        <v>1325</v>
      </c>
      <c r="E17049" s="1" t="s">
        <v>8366</v>
      </c>
      <c r="F17049" s="1" t="s">
        <v>1327</v>
      </c>
      <c r="G17049" s="1" t="s">
        <v>17</v>
      </c>
      <c r="H17049" s="1">
        <v>45.0</v>
      </c>
      <c r="I17049" s="3">
        <v>44029.416666666664</v>
      </c>
      <c r="J17049" s="1">
        <v>0.766265824411871</v>
      </c>
      <c r="K17049" s="1" t="s">
        <v>46</v>
      </c>
      <c r="L17049" s="1" t="s">
        <v>602</v>
      </c>
      <c r="M17049" s="3">
        <v>44029.47394988426</v>
      </c>
    </row>
    <row r="17050">
      <c r="A17050" s="1">
        <v>17048.0</v>
      </c>
      <c r="B17050" s="1" t="s">
        <v>834</v>
      </c>
      <c r="C17050" s="1" t="s">
        <v>28507</v>
      </c>
      <c r="D17050" s="1" t="s">
        <v>1179</v>
      </c>
      <c r="E17050" s="1" t="s">
        <v>28508</v>
      </c>
      <c r="F17050" s="1" t="s">
        <v>837</v>
      </c>
      <c r="G17050" s="1" t="s">
        <v>39</v>
      </c>
      <c r="H17050" s="1">
        <v>45.0</v>
      </c>
      <c r="I17050" s="3">
        <v>43907.770833333336</v>
      </c>
      <c r="J17050" s="1">
        <v>1.50325228402475</v>
      </c>
      <c r="K17050" s="1" t="s">
        <v>18</v>
      </c>
      <c r="M17050" s="3">
        <v>43907.80007055555</v>
      </c>
    </row>
    <row r="17051">
      <c r="A17051" s="1">
        <v>17049.0</v>
      </c>
      <c r="B17051" s="1" t="s">
        <v>303</v>
      </c>
      <c r="C17051" s="1" t="s">
        <v>28509</v>
      </c>
      <c r="D17051" s="1" t="s">
        <v>305</v>
      </c>
      <c r="E17051" s="1" t="s">
        <v>1295</v>
      </c>
      <c r="F17051" s="1" t="s">
        <v>307</v>
      </c>
      <c r="G17051" s="1" t="s">
        <v>17</v>
      </c>
      <c r="H17051" s="1">
        <v>45.0</v>
      </c>
      <c r="I17051" s="3">
        <v>43868.40625</v>
      </c>
      <c r="J17051" s="1">
        <v>2.01543696211633</v>
      </c>
      <c r="K17051" s="1" t="s">
        <v>24</v>
      </c>
      <c r="M17051" s="3">
        <v>43868.44285789352</v>
      </c>
    </row>
    <row r="17052">
      <c r="A17052" s="1">
        <v>17050.0</v>
      </c>
      <c r="B17052" s="1" t="s">
        <v>354</v>
      </c>
      <c r="C17052" s="1" t="s">
        <v>28510</v>
      </c>
      <c r="D17052" s="1" t="s">
        <v>93</v>
      </c>
      <c r="E17052" s="1" t="s">
        <v>4227</v>
      </c>
      <c r="F17052" s="1" t="s">
        <v>358</v>
      </c>
      <c r="G17052" s="1" t="s">
        <v>35</v>
      </c>
      <c r="H17052" s="1">
        <v>45.0</v>
      </c>
      <c r="I17052" s="3">
        <v>43971.645833333336</v>
      </c>
      <c r="J17052" s="1">
        <v>1.77297986631091</v>
      </c>
      <c r="K17052" s="1" t="s">
        <v>24</v>
      </c>
      <c r="M17052" s="3">
        <v>43971.723994976855</v>
      </c>
    </row>
    <row r="17053">
      <c r="A17053" s="1">
        <v>17051.0</v>
      </c>
      <c r="B17053" s="1" t="s">
        <v>319</v>
      </c>
      <c r="C17053" s="1" t="s">
        <v>28511</v>
      </c>
      <c r="D17053" s="1" t="s">
        <v>560</v>
      </c>
      <c r="E17053" s="1" t="s">
        <v>561</v>
      </c>
      <c r="F17053" s="1" t="s">
        <v>323</v>
      </c>
      <c r="G17053" s="1" t="s">
        <v>17</v>
      </c>
      <c r="H17053" s="1">
        <v>45.0</v>
      </c>
      <c r="I17053" s="3">
        <v>43734.625</v>
      </c>
      <c r="J17053" s="1">
        <v>1.16539921718997</v>
      </c>
      <c r="K17053" s="1" t="s">
        <v>24</v>
      </c>
      <c r="M17053" s="3">
        <v>43734.50439145834</v>
      </c>
    </row>
    <row r="17054">
      <c r="A17054" s="1">
        <v>17052.0</v>
      </c>
      <c r="B17054" s="1" t="s">
        <v>3662</v>
      </c>
      <c r="C17054" s="1" t="s">
        <v>28512</v>
      </c>
      <c r="D17054" s="1" t="s">
        <v>321</v>
      </c>
      <c r="E17054" s="1" t="s">
        <v>3664</v>
      </c>
      <c r="F17054" s="1" t="s">
        <v>3665</v>
      </c>
      <c r="G17054" s="1" t="s">
        <v>35</v>
      </c>
      <c r="H17054" s="1">
        <v>45.0</v>
      </c>
      <c r="I17054" s="3">
        <v>44146.604166666664</v>
      </c>
      <c r="J17054" s="1">
        <v>1.70951060394647</v>
      </c>
      <c r="K17054" s="1" t="s">
        <v>24</v>
      </c>
      <c r="M17054" s="3">
        <v>44146.63965575231</v>
      </c>
    </row>
    <row r="17055">
      <c r="A17055" s="1">
        <v>17053.0</v>
      </c>
      <c r="B17055" s="1" t="s">
        <v>788</v>
      </c>
      <c r="C17055" s="1" t="s">
        <v>28513</v>
      </c>
      <c r="D17055" s="1" t="s">
        <v>3009</v>
      </c>
      <c r="E17055" s="1" t="s">
        <v>28514</v>
      </c>
      <c r="F17055" s="1" t="s">
        <v>791</v>
      </c>
      <c r="G17055" s="1" t="s">
        <v>39</v>
      </c>
      <c r="H17055" s="1">
        <v>45.0</v>
      </c>
      <c r="I17055" s="3">
        <v>43838.625</v>
      </c>
      <c r="J17055" s="1">
        <v>1.12262744777495</v>
      </c>
      <c r="K17055" s="1" t="s">
        <v>24</v>
      </c>
      <c r="M17055" s="3">
        <v>43839.49522614583</v>
      </c>
    </row>
    <row r="17056">
      <c r="A17056" s="1">
        <v>17054.0</v>
      </c>
      <c r="B17056" s="1" t="s">
        <v>385</v>
      </c>
      <c r="C17056" s="1" t="s">
        <v>28515</v>
      </c>
      <c r="D17056" s="1" t="s">
        <v>32</v>
      </c>
      <c r="E17056" s="1" t="s">
        <v>2481</v>
      </c>
      <c r="F17056" s="1" t="s">
        <v>388</v>
      </c>
      <c r="G17056" s="1" t="s">
        <v>17</v>
      </c>
      <c r="H17056" s="1">
        <v>45.0</v>
      </c>
      <c r="I17056" s="3">
        <v>44127.291666666664</v>
      </c>
      <c r="J17056" s="1">
        <v>0.0</v>
      </c>
      <c r="K17056" s="1" t="s">
        <v>24</v>
      </c>
      <c r="M17056" s="3">
        <v>44127.35214351852</v>
      </c>
    </row>
    <row r="17057">
      <c r="A17057" s="1">
        <v>17055.0</v>
      </c>
      <c r="B17057" s="1" t="s">
        <v>459</v>
      </c>
      <c r="C17057" s="1" t="s">
        <v>28516</v>
      </c>
      <c r="D17057" s="1" t="s">
        <v>461</v>
      </c>
      <c r="E17057" s="1" t="s">
        <v>9802</v>
      </c>
      <c r="F17057" s="1" t="s">
        <v>463</v>
      </c>
      <c r="G17057" s="1" t="s">
        <v>17</v>
      </c>
      <c r="H17057" s="1">
        <v>45.0</v>
      </c>
      <c r="I17057" s="3">
        <v>44051.666666666664</v>
      </c>
      <c r="J17057" s="1">
        <v>0.0</v>
      </c>
      <c r="K17057" s="1" t="s">
        <v>24</v>
      </c>
      <c r="L17057" s="1" t="s">
        <v>464</v>
      </c>
      <c r="M17057" s="3">
        <v>44051.6733912037</v>
      </c>
    </row>
    <row r="17058">
      <c r="A17058" s="1">
        <v>17056.0</v>
      </c>
      <c r="B17058" s="1" t="s">
        <v>293</v>
      </c>
      <c r="C17058" s="1" t="s">
        <v>28517</v>
      </c>
      <c r="D17058" s="1" t="s">
        <v>1325</v>
      </c>
      <c r="E17058" s="1" t="s">
        <v>1809</v>
      </c>
      <c r="F17058" s="1" t="s">
        <v>297</v>
      </c>
      <c r="G17058" s="1" t="s">
        <v>17</v>
      </c>
      <c r="H17058" s="1">
        <v>45.0</v>
      </c>
      <c r="I17058" s="3">
        <v>44038.791666666664</v>
      </c>
      <c r="J17058" s="1">
        <v>1.46769399099538</v>
      </c>
      <c r="K17058" s="1" t="s">
        <v>62</v>
      </c>
      <c r="M17058" s="3">
        <v>44038.784327407404</v>
      </c>
    </row>
    <row r="17059">
      <c r="A17059" s="1">
        <v>17057.0</v>
      </c>
      <c r="B17059" s="1" t="s">
        <v>168</v>
      </c>
      <c r="C17059" s="1" t="s">
        <v>28518</v>
      </c>
      <c r="D17059" s="1" t="s">
        <v>163</v>
      </c>
      <c r="E17059" s="1" t="s">
        <v>1582</v>
      </c>
      <c r="F17059" s="1" t="s">
        <v>171</v>
      </c>
      <c r="G17059" s="1" t="s">
        <v>17</v>
      </c>
      <c r="H17059" s="1">
        <v>45.0</v>
      </c>
      <c r="I17059" s="3">
        <v>43802.208333333336</v>
      </c>
      <c r="J17059" s="1">
        <v>1.09124394907501</v>
      </c>
      <c r="K17059" s="1" t="s">
        <v>166</v>
      </c>
      <c r="M17059" s="3">
        <v>43802.245631018515</v>
      </c>
    </row>
    <row r="17060">
      <c r="A17060" s="1">
        <v>17058.0</v>
      </c>
      <c r="B17060" s="1" t="s">
        <v>1489</v>
      </c>
      <c r="C17060" s="1" t="s">
        <v>28519</v>
      </c>
      <c r="D17060" s="1" t="s">
        <v>1096</v>
      </c>
      <c r="E17060" s="1" t="s">
        <v>2065</v>
      </c>
      <c r="F17060" s="1" t="s">
        <v>1492</v>
      </c>
      <c r="G17060" s="1" t="s">
        <v>17</v>
      </c>
      <c r="H17060" s="1">
        <v>45.0</v>
      </c>
      <c r="I17060" s="3">
        <v>43928.645833333336</v>
      </c>
      <c r="J17060" s="1">
        <v>2.34469541337345</v>
      </c>
      <c r="K17060" s="1" t="s">
        <v>18</v>
      </c>
      <c r="M17060" s="3">
        <v>43928.71289444444</v>
      </c>
    </row>
    <row r="17061">
      <c r="A17061" s="1">
        <v>17059.0</v>
      </c>
      <c r="B17061" s="1" t="s">
        <v>293</v>
      </c>
      <c r="C17061" s="1" t="s">
        <v>28520</v>
      </c>
      <c r="D17061" s="1" t="s">
        <v>588</v>
      </c>
      <c r="E17061" s="1" t="s">
        <v>7094</v>
      </c>
      <c r="F17061" s="1" t="s">
        <v>297</v>
      </c>
      <c r="G17061" s="1" t="s">
        <v>17</v>
      </c>
      <c r="H17061" s="1">
        <v>45.0</v>
      </c>
      <c r="I17061" s="3">
        <v>43792.541666666664</v>
      </c>
      <c r="J17061" s="1">
        <v>20.0920311311696</v>
      </c>
      <c r="K17061" s="1" t="s">
        <v>62</v>
      </c>
      <c r="M17061" s="3">
        <v>43792.57408528935</v>
      </c>
    </row>
    <row r="17062">
      <c r="A17062" s="1">
        <v>17060.0</v>
      </c>
      <c r="B17062" s="1" t="s">
        <v>239</v>
      </c>
      <c r="C17062" s="1" t="s">
        <v>28521</v>
      </c>
      <c r="D17062" s="1" t="s">
        <v>241</v>
      </c>
      <c r="E17062" s="1" t="s">
        <v>6466</v>
      </c>
      <c r="F17062" s="1" t="s">
        <v>243</v>
      </c>
      <c r="G17062" s="1" t="s">
        <v>17</v>
      </c>
      <c r="H17062" s="1">
        <v>45.0</v>
      </c>
      <c r="I17062" s="3">
        <v>44161.708333333336</v>
      </c>
      <c r="J17062" s="1">
        <v>0.878327864593482</v>
      </c>
      <c r="K17062" s="1" t="s">
        <v>46</v>
      </c>
      <c r="M17062" s="3">
        <v>44161.74142417824</v>
      </c>
    </row>
    <row r="17063">
      <c r="A17063" s="1">
        <v>17061.0</v>
      </c>
      <c r="B17063" s="1" t="s">
        <v>8303</v>
      </c>
      <c r="C17063" s="1" t="s">
        <v>28522</v>
      </c>
      <c r="D17063" s="1" t="s">
        <v>2601</v>
      </c>
      <c r="E17063" s="1" t="s">
        <v>28523</v>
      </c>
      <c r="F17063" s="1" t="s">
        <v>8307</v>
      </c>
      <c r="G17063" s="1" t="s">
        <v>89</v>
      </c>
      <c r="H17063" s="1">
        <v>45.0</v>
      </c>
      <c r="I17063" s="3">
        <v>43897.49704628472</v>
      </c>
      <c r="J17063" s="1">
        <v>2.74564634472392</v>
      </c>
      <c r="K17063" s="1" t="s">
        <v>18</v>
      </c>
      <c r="M17063" s="3">
        <v>43897.511371886576</v>
      </c>
    </row>
    <row r="17064">
      <c r="A17064" s="1">
        <v>17062.0</v>
      </c>
      <c r="B17064" s="1" t="s">
        <v>293</v>
      </c>
      <c r="C17064" s="1" t="s">
        <v>28524</v>
      </c>
      <c r="D17064" s="1" t="s">
        <v>906</v>
      </c>
      <c r="E17064" s="1" t="s">
        <v>6927</v>
      </c>
      <c r="F17064" s="1" t="s">
        <v>297</v>
      </c>
      <c r="G17064" s="1" t="s">
        <v>17</v>
      </c>
      <c r="H17064" s="1">
        <v>45.0</v>
      </c>
      <c r="I17064" s="3">
        <v>44250.708333333336</v>
      </c>
      <c r="J17064" s="1">
        <v>0.657281707637556</v>
      </c>
      <c r="K17064" s="1" t="s">
        <v>62</v>
      </c>
      <c r="L17064" s="1" t="s">
        <v>1188</v>
      </c>
      <c r="M17064" s="3">
        <v>44250.72943043982</v>
      </c>
    </row>
    <row r="17065">
      <c r="A17065" s="1">
        <v>17063.0</v>
      </c>
      <c r="B17065" s="1" t="s">
        <v>520</v>
      </c>
      <c r="C17065" s="1" t="s">
        <v>28525</v>
      </c>
      <c r="D17065" s="1" t="s">
        <v>522</v>
      </c>
      <c r="E17065" s="1" t="s">
        <v>3380</v>
      </c>
      <c r="F17065" s="1" t="s">
        <v>524</v>
      </c>
      <c r="G17065" s="1" t="s">
        <v>35</v>
      </c>
      <c r="H17065" s="1">
        <v>45.0</v>
      </c>
      <c r="I17065" s="3">
        <v>43782.791666666664</v>
      </c>
      <c r="J17065" s="1">
        <v>1.62445024355625</v>
      </c>
      <c r="K17065" s="1" t="s">
        <v>46</v>
      </c>
      <c r="M17065" s="3">
        <v>43766.73902310185</v>
      </c>
    </row>
    <row r="17066">
      <c r="A17066" s="1">
        <v>17064.0</v>
      </c>
      <c r="B17066" s="1" t="s">
        <v>2918</v>
      </c>
      <c r="C17066" s="1" t="s">
        <v>28526</v>
      </c>
      <c r="D17066" s="1" t="s">
        <v>99</v>
      </c>
      <c r="E17066" s="1" t="s">
        <v>28527</v>
      </c>
      <c r="F17066" s="1" t="s">
        <v>2922</v>
      </c>
      <c r="G17066" s="1" t="s">
        <v>39</v>
      </c>
      <c r="H17066" s="1">
        <v>45.0</v>
      </c>
      <c r="I17066" s="3">
        <v>44113.666666666664</v>
      </c>
      <c r="J17066" s="1">
        <v>11.6568518980167</v>
      </c>
      <c r="K17066" s="1" t="s">
        <v>24</v>
      </c>
      <c r="L17066" s="1" t="s">
        <v>238</v>
      </c>
      <c r="M17066" s="3">
        <v>44113.70396508102</v>
      </c>
    </row>
    <row r="17067">
      <c r="A17067" s="1">
        <v>17065.0</v>
      </c>
      <c r="B17067" s="1" t="s">
        <v>68</v>
      </c>
      <c r="C17067" s="1" t="s">
        <v>28528</v>
      </c>
      <c r="D17067" s="1" t="s">
        <v>4187</v>
      </c>
      <c r="E17067" s="1" t="s">
        <v>28529</v>
      </c>
      <c r="F17067" s="1" t="s">
        <v>72</v>
      </c>
      <c r="G17067" s="1" t="s">
        <v>39</v>
      </c>
      <c r="H17067" s="1">
        <v>45.0</v>
      </c>
      <c r="I17067" s="3">
        <v>43712.625</v>
      </c>
      <c r="J17067" s="1">
        <v>0.00830196241069164</v>
      </c>
      <c r="K17067" s="1" t="s">
        <v>24</v>
      </c>
      <c r="M17067" s="3">
        <v>43712.757867395834</v>
      </c>
    </row>
    <row r="17068">
      <c r="A17068" s="1">
        <v>17066.0</v>
      </c>
      <c r="B17068" s="1" t="s">
        <v>124</v>
      </c>
      <c r="C17068" s="1" t="s">
        <v>28530</v>
      </c>
      <c r="D17068" s="1" t="s">
        <v>1494</v>
      </c>
      <c r="E17068" s="1" t="s">
        <v>16911</v>
      </c>
      <c r="F17068" s="1" t="s">
        <v>128</v>
      </c>
      <c r="G17068" s="1" t="s">
        <v>17</v>
      </c>
      <c r="H17068" s="1">
        <v>45.0</v>
      </c>
      <c r="I17068" s="3">
        <v>44109.4375</v>
      </c>
      <c r="J17068" s="1">
        <v>1.30776650460541</v>
      </c>
      <c r="K17068" s="1" t="s">
        <v>62</v>
      </c>
      <c r="L17068" s="1" t="s">
        <v>129</v>
      </c>
      <c r="M17068" s="3">
        <v>44109.466498518515</v>
      </c>
    </row>
    <row r="17069">
      <c r="A17069" s="1">
        <v>17067.0</v>
      </c>
      <c r="B17069" s="1" t="s">
        <v>184</v>
      </c>
      <c r="C17069" s="1" t="s">
        <v>28531</v>
      </c>
      <c r="D17069" s="1" t="s">
        <v>1297</v>
      </c>
      <c r="E17069" s="1" t="s">
        <v>1436</v>
      </c>
      <c r="F17069" s="1" t="s">
        <v>187</v>
      </c>
      <c r="G17069" s="1" t="s">
        <v>17</v>
      </c>
      <c r="H17069" s="1">
        <v>45.0</v>
      </c>
      <c r="I17069" s="3">
        <v>43881.416666666664</v>
      </c>
      <c r="J17069" s="1">
        <v>1.51849371000806</v>
      </c>
      <c r="K17069" s="1" t="s">
        <v>24</v>
      </c>
      <c r="M17069" s="3">
        <v>43881.439353090274</v>
      </c>
    </row>
    <row r="17070">
      <c r="A17070" s="1">
        <v>17068.0</v>
      </c>
      <c r="B17070" s="1" t="s">
        <v>3662</v>
      </c>
      <c r="C17070" s="1" t="s">
        <v>28532</v>
      </c>
      <c r="D17070" s="1" t="s">
        <v>3403</v>
      </c>
      <c r="E17070" s="1" t="s">
        <v>28533</v>
      </c>
      <c r="F17070" s="1" t="s">
        <v>3665</v>
      </c>
      <c r="G17070" s="1" t="s">
        <v>39</v>
      </c>
      <c r="H17070" s="1">
        <v>45.0</v>
      </c>
      <c r="I17070" s="3">
        <v>43872.416666666664</v>
      </c>
      <c r="J17070" s="1">
        <v>2.99276768206699</v>
      </c>
      <c r="K17070" s="1" t="s">
        <v>24</v>
      </c>
      <c r="M17070" s="3">
        <v>43872.46427552083</v>
      </c>
    </row>
    <row r="17071">
      <c r="A17071" s="1">
        <v>17069.0</v>
      </c>
      <c r="B17071" s="1" t="s">
        <v>6895</v>
      </c>
      <c r="C17071" s="1" t="s">
        <v>28534</v>
      </c>
      <c r="D17071" s="1" t="s">
        <v>21</v>
      </c>
      <c r="E17071" s="1" t="s">
        <v>28535</v>
      </c>
      <c r="F17071" s="1" t="s">
        <v>6898</v>
      </c>
      <c r="G17071" s="1" t="s">
        <v>89</v>
      </c>
      <c r="H17071" s="1">
        <v>45.0</v>
      </c>
      <c r="I17071" s="3">
        <v>43836.45900863426</v>
      </c>
      <c r="J17071" s="1">
        <v>2.35831811097256</v>
      </c>
      <c r="K17071" s="1" t="s">
        <v>24</v>
      </c>
      <c r="M17071" s="3">
        <v>43836.47064881944</v>
      </c>
    </row>
    <row r="17072">
      <c r="A17072" s="1">
        <v>17070.0</v>
      </c>
      <c r="B17072" s="1" t="s">
        <v>303</v>
      </c>
      <c r="C17072" s="1" t="s">
        <v>28536</v>
      </c>
      <c r="D17072" s="1" t="s">
        <v>305</v>
      </c>
      <c r="E17072" s="1" t="s">
        <v>3493</v>
      </c>
      <c r="F17072" s="1" t="s">
        <v>307</v>
      </c>
      <c r="G17072" s="1" t="s">
        <v>17</v>
      </c>
      <c r="H17072" s="1">
        <v>45.0</v>
      </c>
      <c r="I17072" s="3">
        <v>44137.416666666664</v>
      </c>
      <c r="J17072" s="1">
        <v>0.0</v>
      </c>
      <c r="K17072" s="1" t="s">
        <v>24</v>
      </c>
      <c r="M17072" s="3">
        <v>44137.62310045139</v>
      </c>
    </row>
    <row r="17073">
      <c r="A17073" s="1">
        <v>17071.0</v>
      </c>
      <c r="B17073" s="1" t="s">
        <v>3095</v>
      </c>
      <c r="C17073" s="1" t="s">
        <v>28537</v>
      </c>
      <c r="D17073" s="1" t="s">
        <v>5991</v>
      </c>
      <c r="E17073" s="1" t="s">
        <v>5992</v>
      </c>
      <c r="F17073" s="1" t="s">
        <v>3099</v>
      </c>
      <c r="G17073" s="1" t="s">
        <v>17</v>
      </c>
      <c r="H17073" s="1">
        <v>45.0</v>
      </c>
      <c r="I17073" s="3">
        <v>43874.260416666664</v>
      </c>
      <c r="J17073" s="1">
        <v>6.69261937113638</v>
      </c>
      <c r="K17073" s="1" t="s">
        <v>62</v>
      </c>
      <c r="M17073" s="3">
        <v>43874.302313912034</v>
      </c>
    </row>
    <row r="17074">
      <c r="A17074" s="1">
        <v>17072.0</v>
      </c>
      <c r="B17074" s="1" t="s">
        <v>862</v>
      </c>
      <c r="C17074" s="1" t="s">
        <v>28538</v>
      </c>
      <c r="D17074" s="1" t="s">
        <v>258</v>
      </c>
      <c r="E17074" s="1" t="s">
        <v>865</v>
      </c>
      <c r="F17074" s="1" t="s">
        <v>866</v>
      </c>
      <c r="G17074" s="1" t="s">
        <v>17</v>
      </c>
      <c r="H17074" s="1">
        <v>45.0</v>
      </c>
      <c r="I17074" s="3">
        <v>43717.166666666664</v>
      </c>
      <c r="J17074" s="1">
        <v>2.19869840939253</v>
      </c>
      <c r="K17074" s="1" t="s">
        <v>166</v>
      </c>
      <c r="M17074" s="3">
        <v>43717.19264152778</v>
      </c>
    </row>
    <row r="17075">
      <c r="A17075" s="1">
        <v>17073.0</v>
      </c>
      <c r="B17075" s="1" t="s">
        <v>6213</v>
      </c>
      <c r="C17075" s="1" t="s">
        <v>28539</v>
      </c>
      <c r="D17075" s="1" t="s">
        <v>6215</v>
      </c>
      <c r="E17075" s="1" t="s">
        <v>6216</v>
      </c>
      <c r="F17075" s="1" t="s">
        <v>6217</v>
      </c>
      <c r="G17075" s="1" t="s">
        <v>35</v>
      </c>
      <c r="H17075" s="1">
        <v>45.0</v>
      </c>
      <c r="I17075" s="3">
        <v>43497.166666666664</v>
      </c>
      <c r="J17075" s="1">
        <v>2.3082325009808</v>
      </c>
      <c r="K17075" s="1" t="s">
        <v>24</v>
      </c>
      <c r="M17075" s="3">
        <v>43497.21976930556</v>
      </c>
    </row>
    <row r="17076">
      <c r="A17076" s="1">
        <v>17074.0</v>
      </c>
      <c r="B17076" s="1" t="s">
        <v>184</v>
      </c>
      <c r="C17076" s="1" t="s">
        <v>28540</v>
      </c>
      <c r="D17076" s="1" t="s">
        <v>65</v>
      </c>
      <c r="E17076" s="1" t="s">
        <v>5962</v>
      </c>
      <c r="F17076" s="1" t="s">
        <v>187</v>
      </c>
      <c r="G17076" s="1" t="s">
        <v>17</v>
      </c>
      <c r="H17076" s="1">
        <v>45.0</v>
      </c>
      <c r="I17076" s="3">
        <v>43824.791666666664</v>
      </c>
      <c r="J17076" s="1">
        <v>1.28479139759764</v>
      </c>
      <c r="K17076" s="1" t="s">
        <v>24</v>
      </c>
      <c r="M17076" s="3">
        <v>43824.786253171296</v>
      </c>
    </row>
    <row r="17077">
      <c r="A17077" s="1">
        <v>17075.0</v>
      </c>
      <c r="B17077" s="1" t="s">
        <v>1583</v>
      </c>
      <c r="C17077" s="1" t="s">
        <v>28541</v>
      </c>
      <c r="D17077" s="1" t="s">
        <v>275</v>
      </c>
      <c r="E17077" s="1" t="s">
        <v>28542</v>
      </c>
      <c r="F17077" s="1" t="s">
        <v>1586</v>
      </c>
      <c r="G17077" s="1" t="s">
        <v>39</v>
      </c>
      <c r="H17077" s="1">
        <v>45.0</v>
      </c>
      <c r="I17077" s="3">
        <v>44049.25</v>
      </c>
      <c r="J17077" s="1">
        <v>2.17514505644056</v>
      </c>
      <c r="K17077" s="1" t="s">
        <v>24</v>
      </c>
      <c r="M17077" s="3">
        <v>44049.28882142361</v>
      </c>
    </row>
    <row r="17078">
      <c r="A17078" s="1">
        <v>17076.0</v>
      </c>
      <c r="B17078" s="1" t="s">
        <v>2911</v>
      </c>
      <c r="C17078" s="1" t="s">
        <v>28543</v>
      </c>
      <c r="D17078" s="1" t="s">
        <v>8714</v>
      </c>
      <c r="E17078" s="1" t="s">
        <v>7867</v>
      </c>
      <c r="F17078" s="1" t="s">
        <v>2915</v>
      </c>
      <c r="G17078" s="1" t="s">
        <v>35</v>
      </c>
      <c r="H17078" s="1">
        <v>45.0</v>
      </c>
      <c r="I17078" s="3">
        <v>43901.6875</v>
      </c>
      <c r="J17078" s="1">
        <v>3.38319817670699</v>
      </c>
      <c r="K17078" s="1" t="s">
        <v>24</v>
      </c>
      <c r="M17078" s="3">
        <v>43901.620334756946</v>
      </c>
    </row>
    <row r="17079">
      <c r="A17079" s="1">
        <v>17077.0</v>
      </c>
      <c r="B17079" s="1" t="s">
        <v>811</v>
      </c>
      <c r="C17079" s="1" t="s">
        <v>28544</v>
      </c>
      <c r="D17079" s="1" t="s">
        <v>1899</v>
      </c>
      <c r="E17079" s="1" t="s">
        <v>28545</v>
      </c>
      <c r="F17079" s="1" t="s">
        <v>815</v>
      </c>
      <c r="G17079" s="1" t="s">
        <v>39</v>
      </c>
      <c r="H17079" s="1">
        <v>45.0</v>
      </c>
      <c r="I17079" s="3">
        <v>43713.75</v>
      </c>
      <c r="J17079" s="1">
        <v>1.88475045448874</v>
      </c>
      <c r="K17079" s="1" t="s">
        <v>18</v>
      </c>
      <c r="M17079" s="3">
        <v>43713.78335481481</v>
      </c>
    </row>
    <row r="17080">
      <c r="A17080" s="1">
        <v>17078.0</v>
      </c>
      <c r="B17080" s="1" t="s">
        <v>278</v>
      </c>
      <c r="C17080" s="1" t="s">
        <v>28546</v>
      </c>
      <c r="D17080" s="1" t="s">
        <v>3708</v>
      </c>
      <c r="E17080" s="1" t="s">
        <v>28547</v>
      </c>
      <c r="F17080" s="1" t="s">
        <v>281</v>
      </c>
      <c r="G17080" s="1" t="s">
        <v>39</v>
      </c>
      <c r="H17080" s="1">
        <v>45.0</v>
      </c>
      <c r="I17080" s="3">
        <v>43672.625</v>
      </c>
      <c r="J17080" s="1">
        <v>1.33861551816539</v>
      </c>
      <c r="K17080" s="1" t="s">
        <v>24</v>
      </c>
      <c r="M17080" s="3">
        <v>43672.6616778588</v>
      </c>
    </row>
    <row r="17081">
      <c r="A17081" s="1">
        <v>17079.0</v>
      </c>
      <c r="B17081" s="1" t="s">
        <v>485</v>
      </c>
      <c r="C17081" s="1" t="s">
        <v>28548</v>
      </c>
      <c r="D17081" s="1" t="s">
        <v>3931</v>
      </c>
      <c r="E17081" s="1" t="s">
        <v>28549</v>
      </c>
      <c r="F17081" s="1" t="s">
        <v>489</v>
      </c>
      <c r="G17081" s="1" t="s">
        <v>39</v>
      </c>
      <c r="H17081" s="1">
        <v>45.0</v>
      </c>
      <c r="I17081" s="3">
        <v>43863.75</v>
      </c>
      <c r="J17081" s="1">
        <v>2.51926121963426</v>
      </c>
      <c r="K17081" s="1" t="s">
        <v>166</v>
      </c>
      <c r="M17081" s="3">
        <v>43863.812076574075</v>
      </c>
    </row>
    <row r="17082">
      <c r="A17082" s="1">
        <v>17080.0</v>
      </c>
      <c r="B17082" s="1" t="s">
        <v>1913</v>
      </c>
      <c r="C17082" s="1" t="s">
        <v>28550</v>
      </c>
      <c r="D17082" s="1" t="s">
        <v>4640</v>
      </c>
      <c r="E17082" s="1" t="s">
        <v>28551</v>
      </c>
      <c r="F17082" s="1" t="s">
        <v>1917</v>
      </c>
      <c r="G17082" s="1" t="s">
        <v>39</v>
      </c>
      <c r="H17082" s="1">
        <v>45.0</v>
      </c>
      <c r="I17082" s="3">
        <v>44029.666666666664</v>
      </c>
      <c r="J17082" s="1">
        <v>1.52140106494527</v>
      </c>
      <c r="K17082" s="1" t="s">
        <v>166</v>
      </c>
      <c r="M17082" s="3">
        <v>44029.68379106482</v>
      </c>
    </row>
    <row r="17083">
      <c r="A17083" s="1">
        <v>17081.0</v>
      </c>
      <c r="B17083" s="1" t="s">
        <v>229</v>
      </c>
      <c r="C17083" s="1" t="s">
        <v>28552</v>
      </c>
      <c r="D17083" s="1" t="s">
        <v>1140</v>
      </c>
      <c r="E17083" s="1" t="s">
        <v>1141</v>
      </c>
      <c r="F17083" s="1" t="s">
        <v>232</v>
      </c>
      <c r="G17083" s="1" t="s">
        <v>35</v>
      </c>
      <c r="H17083" s="1">
        <v>45.0</v>
      </c>
      <c r="I17083" s="3">
        <v>44117.25</v>
      </c>
      <c r="J17083" s="1">
        <v>1.82150599053856</v>
      </c>
      <c r="K17083" s="1" t="s">
        <v>24</v>
      </c>
      <c r="M17083" s="3">
        <v>44117.25763871528</v>
      </c>
    </row>
    <row r="17084">
      <c r="A17084" s="1">
        <v>17082.0</v>
      </c>
      <c r="B17084" s="1" t="s">
        <v>824</v>
      </c>
      <c r="C17084" s="1" t="s">
        <v>28553</v>
      </c>
      <c r="D17084" s="1" t="s">
        <v>248</v>
      </c>
      <c r="E17084" s="1" t="s">
        <v>28554</v>
      </c>
      <c r="F17084" s="1" t="s">
        <v>827</v>
      </c>
      <c r="G17084" s="1" t="s">
        <v>89</v>
      </c>
      <c r="H17084" s="1">
        <v>45.0</v>
      </c>
      <c r="I17084" s="3">
        <v>43871.789567974534</v>
      </c>
      <c r="J17084" s="1">
        <v>4.08598023133406</v>
      </c>
      <c r="K17084" s="1" t="s">
        <v>18</v>
      </c>
      <c r="M17084" s="3">
        <v>43871.79704428241</v>
      </c>
    </row>
    <row r="17085">
      <c r="A17085" s="1">
        <v>17083.0</v>
      </c>
      <c r="B17085" s="1" t="s">
        <v>501</v>
      </c>
      <c r="C17085" s="1" t="s">
        <v>28555</v>
      </c>
      <c r="D17085" s="1" t="s">
        <v>503</v>
      </c>
      <c r="E17085" s="1" t="s">
        <v>3279</v>
      </c>
      <c r="F17085" s="1" t="s">
        <v>505</v>
      </c>
      <c r="G17085" s="1" t="s">
        <v>17</v>
      </c>
      <c r="H17085" s="1">
        <v>45.0</v>
      </c>
      <c r="I17085" s="3">
        <v>43813.208333333336</v>
      </c>
      <c r="J17085" s="1">
        <v>0.362457374493672</v>
      </c>
      <c r="K17085" s="1" t="s">
        <v>18</v>
      </c>
      <c r="M17085" s="3">
        <v>43813.32874196759</v>
      </c>
    </row>
    <row r="17086">
      <c r="A17086" s="1">
        <v>17084.0</v>
      </c>
      <c r="B17086" s="1" t="s">
        <v>119</v>
      </c>
      <c r="C17086" s="1" t="s">
        <v>28556</v>
      </c>
      <c r="D17086" s="1" t="s">
        <v>173</v>
      </c>
      <c r="E17086" s="1" t="s">
        <v>28557</v>
      </c>
      <c r="F17086" s="1" t="s">
        <v>123</v>
      </c>
      <c r="G17086" s="1" t="s">
        <v>39</v>
      </c>
      <c r="H17086" s="1">
        <v>45.0</v>
      </c>
      <c r="I17086" s="3">
        <v>43846.583333333336</v>
      </c>
      <c r="J17086" s="1">
        <v>5.47226478460895</v>
      </c>
      <c r="K17086" s="1" t="s">
        <v>18</v>
      </c>
      <c r="M17086" s="3">
        <v>43846.63080946759</v>
      </c>
    </row>
    <row r="17087">
      <c r="A17087" s="1">
        <v>17085.0</v>
      </c>
      <c r="B17087" s="1" t="s">
        <v>350</v>
      </c>
      <c r="C17087" s="1" t="s">
        <v>28558</v>
      </c>
      <c r="D17087" s="1" t="s">
        <v>75</v>
      </c>
      <c r="E17087" s="1" t="s">
        <v>1893</v>
      </c>
      <c r="F17087" s="1" t="s">
        <v>353</v>
      </c>
      <c r="G17087" s="1" t="s">
        <v>35</v>
      </c>
      <c r="H17087" s="1">
        <v>45.0</v>
      </c>
      <c r="I17087" s="3">
        <v>43565.166666666664</v>
      </c>
      <c r="J17087" s="1">
        <v>0.0277909612333727</v>
      </c>
      <c r="K17087" s="1" t="s">
        <v>24</v>
      </c>
      <c r="M17087" s="3">
        <v>43565.21008182871</v>
      </c>
    </row>
    <row r="17088">
      <c r="A17088" s="1">
        <v>17086.0</v>
      </c>
      <c r="B17088" s="1" t="s">
        <v>8763</v>
      </c>
      <c r="C17088" s="1" t="s">
        <v>28559</v>
      </c>
      <c r="D17088" s="1" t="s">
        <v>99</v>
      </c>
      <c r="E17088" s="1" t="s">
        <v>28560</v>
      </c>
      <c r="F17088" s="1" t="s">
        <v>8766</v>
      </c>
      <c r="G17088" s="1" t="s">
        <v>89</v>
      </c>
      <c r="H17088" s="1">
        <v>45.0</v>
      </c>
      <c r="I17088" s="3">
        <v>44242.68840269676</v>
      </c>
      <c r="J17088" s="1">
        <v>4.66986548645062</v>
      </c>
      <c r="K17088" s="1" t="s">
        <v>159</v>
      </c>
      <c r="L17088" s="1" t="s">
        <v>8767</v>
      </c>
      <c r="M17088" s="3">
        <v>44242.706055358794</v>
      </c>
    </row>
    <row r="17089">
      <c r="A17089" s="1">
        <v>17087.0</v>
      </c>
      <c r="B17089" s="1" t="s">
        <v>2645</v>
      </c>
      <c r="C17089" s="1" t="s">
        <v>28561</v>
      </c>
      <c r="D17089" s="1" t="s">
        <v>2647</v>
      </c>
      <c r="E17089" s="1" t="s">
        <v>2648</v>
      </c>
      <c r="F17089" s="1" t="s">
        <v>2649</v>
      </c>
      <c r="G17089" s="1" t="s">
        <v>17</v>
      </c>
      <c r="H17089" s="1">
        <v>45.0</v>
      </c>
      <c r="I17089" s="3">
        <v>43850.583333333336</v>
      </c>
      <c r="J17089" s="1">
        <v>2.04688461759377</v>
      </c>
      <c r="K17089" s="1" t="s">
        <v>18</v>
      </c>
      <c r="M17089" s="3">
        <v>43850.61849049768</v>
      </c>
    </row>
    <row r="17090">
      <c r="A17090" s="1">
        <v>17088.0</v>
      </c>
      <c r="B17090" s="1" t="s">
        <v>350</v>
      </c>
      <c r="C17090" s="1" t="s">
        <v>28562</v>
      </c>
      <c r="D17090" s="1" t="s">
        <v>75</v>
      </c>
      <c r="E17090" s="1" t="s">
        <v>352</v>
      </c>
      <c r="F17090" s="1" t="s">
        <v>353</v>
      </c>
      <c r="G17090" s="1" t="s">
        <v>35</v>
      </c>
      <c r="H17090" s="1">
        <v>45.0</v>
      </c>
      <c r="I17090" s="3">
        <v>43647.625</v>
      </c>
      <c r="J17090" s="1">
        <v>0.0313702458263034</v>
      </c>
      <c r="K17090" s="1" t="s">
        <v>24</v>
      </c>
      <c r="M17090" s="3">
        <v>43647.69726583333</v>
      </c>
    </row>
    <row r="17091">
      <c r="A17091" s="1">
        <v>17089.0</v>
      </c>
      <c r="B17091" s="1" t="s">
        <v>385</v>
      </c>
      <c r="C17091" s="1" t="s">
        <v>28563</v>
      </c>
      <c r="D17091" s="1" t="s">
        <v>116</v>
      </c>
      <c r="E17091" s="1" t="s">
        <v>5197</v>
      </c>
      <c r="F17091" s="1" t="s">
        <v>388</v>
      </c>
      <c r="G17091" s="1" t="s">
        <v>17</v>
      </c>
      <c r="H17091" s="1">
        <v>45.0</v>
      </c>
      <c r="I17091" s="3">
        <v>43951.635416666664</v>
      </c>
      <c r="J17091" s="1">
        <v>0.0</v>
      </c>
      <c r="K17091" s="1" t="s">
        <v>24</v>
      </c>
      <c r="M17091" s="3">
        <v>43951.68834486111</v>
      </c>
    </row>
    <row r="17092">
      <c r="A17092" s="1">
        <v>17090.0</v>
      </c>
      <c r="B17092" s="1" t="s">
        <v>2534</v>
      </c>
      <c r="C17092" s="1" t="s">
        <v>28564</v>
      </c>
      <c r="D17092" s="1" t="s">
        <v>3458</v>
      </c>
      <c r="E17092" s="1" t="s">
        <v>28565</v>
      </c>
      <c r="F17092" s="1" t="s">
        <v>2538</v>
      </c>
      <c r="G17092" s="1" t="s">
        <v>89</v>
      </c>
      <c r="H17092" s="1">
        <v>45.0</v>
      </c>
      <c r="I17092" s="3">
        <v>43782.333064212966</v>
      </c>
      <c r="J17092" s="1">
        <v>2.1460305927134</v>
      </c>
      <c r="K17092" s="1" t="s">
        <v>18</v>
      </c>
      <c r="M17092" s="3">
        <v>43782.332789444445</v>
      </c>
    </row>
    <row r="17093">
      <c r="A17093" s="1">
        <v>17091.0</v>
      </c>
      <c r="B17093" s="1" t="s">
        <v>3163</v>
      </c>
      <c r="C17093" s="1" t="s">
        <v>28566</v>
      </c>
      <c r="D17093" s="1" t="s">
        <v>80</v>
      </c>
      <c r="E17093" s="1" t="s">
        <v>3165</v>
      </c>
      <c r="F17093" s="1" t="s">
        <v>3166</v>
      </c>
      <c r="G17093" s="1" t="s">
        <v>17</v>
      </c>
      <c r="H17093" s="1">
        <v>45.0</v>
      </c>
      <c r="I17093" s="3">
        <v>44026.458333333336</v>
      </c>
      <c r="J17093" s="1">
        <v>0.00559205662517267</v>
      </c>
      <c r="K17093" s="1" t="s">
        <v>46</v>
      </c>
      <c r="L17093" s="1" t="s">
        <v>266</v>
      </c>
      <c r="M17093" s="3">
        <v>44026.49834297453</v>
      </c>
    </row>
    <row r="17094">
      <c r="A17094" s="1">
        <v>17092.0</v>
      </c>
      <c r="B17094" s="1" t="s">
        <v>168</v>
      </c>
      <c r="C17094" s="1" t="s">
        <v>28567</v>
      </c>
      <c r="D17094" s="1" t="s">
        <v>1418</v>
      </c>
      <c r="E17094" s="1" t="s">
        <v>1582</v>
      </c>
      <c r="F17094" s="1" t="s">
        <v>171</v>
      </c>
      <c r="G17094" s="1" t="s">
        <v>17</v>
      </c>
      <c r="H17094" s="1">
        <v>45.0</v>
      </c>
      <c r="I17094" s="3">
        <v>43821.583333333336</v>
      </c>
      <c r="J17094" s="1">
        <v>1.11457177078661</v>
      </c>
      <c r="K17094" s="1" t="s">
        <v>166</v>
      </c>
      <c r="M17094" s="3">
        <v>43821.61392111111</v>
      </c>
    </row>
    <row r="17095">
      <c r="A17095" s="1">
        <v>17093.0</v>
      </c>
      <c r="B17095" s="1" t="s">
        <v>1583</v>
      </c>
      <c r="C17095" s="1" t="s">
        <v>28568</v>
      </c>
      <c r="D17095" s="1" t="s">
        <v>2504</v>
      </c>
      <c r="E17095" s="1" t="s">
        <v>28569</v>
      </c>
      <c r="F17095" s="1" t="s">
        <v>1586</v>
      </c>
      <c r="G17095" s="1" t="s">
        <v>39</v>
      </c>
      <c r="H17095" s="1">
        <v>45.0</v>
      </c>
      <c r="I17095" s="3">
        <v>44136.25</v>
      </c>
      <c r="J17095" s="1">
        <v>1.49868076141675</v>
      </c>
      <c r="K17095" s="1" t="s">
        <v>24</v>
      </c>
      <c r="L17095" s="1" t="s">
        <v>188</v>
      </c>
      <c r="M17095" s="3">
        <v>44136.276713506944</v>
      </c>
    </row>
    <row r="17096">
      <c r="A17096" s="1">
        <v>17094.0</v>
      </c>
      <c r="B17096" s="1" t="s">
        <v>303</v>
      </c>
      <c r="C17096" s="1" t="s">
        <v>28570</v>
      </c>
      <c r="D17096" s="1" t="s">
        <v>305</v>
      </c>
      <c r="E17096" s="1" t="s">
        <v>1641</v>
      </c>
      <c r="F17096" s="1" t="s">
        <v>307</v>
      </c>
      <c r="G17096" s="1" t="s">
        <v>17</v>
      </c>
      <c r="H17096" s="1">
        <v>45.0</v>
      </c>
      <c r="I17096" s="3">
        <v>43991.791666666664</v>
      </c>
      <c r="J17096" s="1">
        <v>2.85480072199575</v>
      </c>
      <c r="K17096" s="1" t="s">
        <v>24</v>
      </c>
      <c r="M17096" s="3">
        <v>43991.81794208333</v>
      </c>
    </row>
    <row r="17097">
      <c r="A17097" s="1">
        <v>17095.0</v>
      </c>
      <c r="B17097" s="1" t="s">
        <v>6213</v>
      </c>
      <c r="C17097" s="1" t="s">
        <v>28571</v>
      </c>
      <c r="D17097" s="1" t="s">
        <v>6215</v>
      </c>
      <c r="E17097" s="1" t="s">
        <v>6216</v>
      </c>
      <c r="F17097" s="1" t="s">
        <v>6217</v>
      </c>
      <c r="G17097" s="1" t="s">
        <v>35</v>
      </c>
      <c r="H17097" s="1">
        <v>45.0</v>
      </c>
      <c r="I17097" s="3">
        <v>43495.166666666664</v>
      </c>
      <c r="J17097" s="1">
        <v>2.36160804464307</v>
      </c>
      <c r="K17097" s="1" t="s">
        <v>24</v>
      </c>
      <c r="M17097" s="3">
        <v>43495.22001109954</v>
      </c>
    </row>
    <row r="17098">
      <c r="A17098" s="1">
        <v>17096.0</v>
      </c>
      <c r="B17098" s="1" t="s">
        <v>136</v>
      </c>
      <c r="C17098" s="1" t="s">
        <v>28572</v>
      </c>
      <c r="D17098" s="1" t="s">
        <v>5995</v>
      </c>
      <c r="E17098" s="1" t="s">
        <v>5996</v>
      </c>
      <c r="F17098" s="1" t="s">
        <v>140</v>
      </c>
      <c r="G17098" s="1" t="s">
        <v>17</v>
      </c>
      <c r="H17098" s="1">
        <v>45.0</v>
      </c>
      <c r="I17098" s="3">
        <v>43878.375</v>
      </c>
      <c r="J17098" s="1">
        <v>1.39888525194459</v>
      </c>
      <c r="K17098" s="1" t="s">
        <v>18</v>
      </c>
      <c r="M17098" s="3">
        <v>43878.3999625</v>
      </c>
    </row>
    <row r="17099">
      <c r="A17099" s="1">
        <v>17097.0</v>
      </c>
      <c r="B17099" s="1" t="s">
        <v>2165</v>
      </c>
      <c r="C17099" s="1" t="s">
        <v>28573</v>
      </c>
      <c r="D17099" s="1" t="s">
        <v>701</v>
      </c>
      <c r="E17099" s="1" t="s">
        <v>19052</v>
      </c>
      <c r="F17099" s="1" t="s">
        <v>2168</v>
      </c>
      <c r="G17099" s="1" t="s">
        <v>17</v>
      </c>
      <c r="H17099" s="1">
        <v>45.0</v>
      </c>
      <c r="I17099" s="3">
        <v>44204.166666666664</v>
      </c>
      <c r="J17099" s="1">
        <v>1.70002365928722</v>
      </c>
      <c r="K17099" s="1" t="s">
        <v>24</v>
      </c>
      <c r="L17099" s="1" t="s">
        <v>406</v>
      </c>
      <c r="M17099" s="3">
        <v>44204.22991003472</v>
      </c>
    </row>
    <row r="17100">
      <c r="A17100" s="1">
        <v>17098.0</v>
      </c>
      <c r="B17100" s="1" t="s">
        <v>168</v>
      </c>
      <c r="C17100" s="1" t="s">
        <v>28574</v>
      </c>
      <c r="D17100" s="1" t="s">
        <v>1418</v>
      </c>
      <c r="E17100" s="1" t="s">
        <v>2686</v>
      </c>
      <c r="F17100" s="1" t="s">
        <v>171</v>
      </c>
      <c r="G17100" s="1" t="s">
        <v>17</v>
      </c>
      <c r="H17100" s="1">
        <v>45.0</v>
      </c>
      <c r="I17100" s="3">
        <v>43877.583333333336</v>
      </c>
      <c r="J17100" s="1">
        <v>0.653634420539606</v>
      </c>
      <c r="K17100" s="1" t="s">
        <v>166</v>
      </c>
      <c r="M17100" s="3">
        <v>43877.61897831019</v>
      </c>
    </row>
    <row r="17101">
      <c r="A17101" s="1">
        <v>17099.0</v>
      </c>
      <c r="B17101" s="1" t="s">
        <v>6913</v>
      </c>
      <c r="C17101" s="1" t="s">
        <v>28575</v>
      </c>
      <c r="D17101" s="1" t="s">
        <v>5080</v>
      </c>
      <c r="E17101" s="1" t="s">
        <v>6915</v>
      </c>
      <c r="F17101" s="1" t="s">
        <v>6916</v>
      </c>
      <c r="G17101" s="1" t="s">
        <v>17</v>
      </c>
      <c r="H17101" s="1">
        <v>45.0</v>
      </c>
      <c r="I17101" s="3">
        <v>44203.333333333336</v>
      </c>
      <c r="J17101" s="1">
        <v>2.7311060783257</v>
      </c>
      <c r="K17101" s="1" t="s">
        <v>218</v>
      </c>
      <c r="L17101" s="1" t="s">
        <v>6917</v>
      </c>
      <c r="M17101" s="3">
        <v>44203.365190833334</v>
      </c>
    </row>
    <row r="17102">
      <c r="A17102" s="1">
        <v>17100.0</v>
      </c>
      <c r="B17102" s="1" t="s">
        <v>1230</v>
      </c>
      <c r="C17102" s="1" t="s">
        <v>28576</v>
      </c>
      <c r="D17102" s="1" t="s">
        <v>11588</v>
      </c>
      <c r="E17102" s="1" t="s">
        <v>28577</v>
      </c>
      <c r="F17102" s="1" t="s">
        <v>1234</v>
      </c>
      <c r="G17102" s="1" t="s">
        <v>89</v>
      </c>
      <c r="H17102" s="1">
        <v>45.0</v>
      </c>
      <c r="I17102" s="3">
        <v>44115.41804092593</v>
      </c>
      <c r="J17102" s="1">
        <v>1.31757666823952</v>
      </c>
      <c r="K17102" s="1" t="s">
        <v>18</v>
      </c>
      <c r="L17102" s="1" t="s">
        <v>699</v>
      </c>
      <c r="M17102" s="3">
        <v>44115.43533158565</v>
      </c>
    </row>
    <row r="17103">
      <c r="A17103" s="1">
        <v>17101.0</v>
      </c>
      <c r="B17103" s="1" t="s">
        <v>1690</v>
      </c>
      <c r="C17103" s="1" t="s">
        <v>28578</v>
      </c>
      <c r="D17103" s="1" t="s">
        <v>28579</v>
      </c>
      <c r="E17103" s="1" t="s">
        <v>1693</v>
      </c>
      <c r="F17103" s="1" t="s">
        <v>1694</v>
      </c>
      <c r="G17103" s="1" t="s">
        <v>17</v>
      </c>
      <c r="H17103" s="1">
        <v>45.0</v>
      </c>
      <c r="I17103" s="3">
        <v>43777.708333333336</v>
      </c>
      <c r="J17103" s="1">
        <v>5.93817468598003</v>
      </c>
      <c r="K17103" s="1" t="s">
        <v>56</v>
      </c>
      <c r="M17103" s="3">
        <v>43777.74981023148</v>
      </c>
    </row>
    <row r="17104">
      <c r="A17104" s="1">
        <v>17102.0</v>
      </c>
      <c r="B17104" s="1" t="s">
        <v>10111</v>
      </c>
      <c r="C17104" s="1" t="s">
        <v>28580</v>
      </c>
      <c r="D17104" s="1" t="s">
        <v>770</v>
      </c>
      <c r="E17104" s="1" t="s">
        <v>28581</v>
      </c>
      <c r="F17104" s="1" t="s">
        <v>10114</v>
      </c>
      <c r="G17104" s="1" t="s">
        <v>39</v>
      </c>
      <c r="H17104" s="1">
        <v>45.0</v>
      </c>
      <c r="I17104" s="3">
        <v>44150.291666666664</v>
      </c>
      <c r="J17104" s="1">
        <v>5.37919608593112</v>
      </c>
      <c r="K17104" s="1" t="s">
        <v>1194</v>
      </c>
      <c r="M17104" s="3">
        <v>44150.32783351852</v>
      </c>
    </row>
    <row r="17105">
      <c r="A17105" s="1">
        <v>17103.0</v>
      </c>
      <c r="B17105" s="1" t="s">
        <v>4270</v>
      </c>
      <c r="C17105" s="1" t="s">
        <v>28582</v>
      </c>
      <c r="D17105" s="1" t="s">
        <v>1802</v>
      </c>
      <c r="E17105" s="1" t="s">
        <v>28583</v>
      </c>
      <c r="F17105" s="1" t="s">
        <v>4273</v>
      </c>
      <c r="G17105" s="1" t="s">
        <v>39</v>
      </c>
      <c r="H17105" s="1">
        <v>45.0</v>
      </c>
      <c r="I17105" s="3">
        <v>43938.708333333336</v>
      </c>
      <c r="J17105" s="1">
        <v>3.23615159028643</v>
      </c>
      <c r="K17105" s="1" t="s">
        <v>18</v>
      </c>
      <c r="M17105" s="3">
        <v>43938.752202048614</v>
      </c>
    </row>
    <row r="17106">
      <c r="A17106" s="1">
        <v>17104.0</v>
      </c>
      <c r="B17106" s="1" t="s">
        <v>114</v>
      </c>
      <c r="C17106" s="1" t="s">
        <v>28584</v>
      </c>
      <c r="D17106" s="1" t="s">
        <v>116</v>
      </c>
      <c r="E17106" s="1" t="s">
        <v>1161</v>
      </c>
      <c r="F17106" s="1" t="s">
        <v>118</v>
      </c>
      <c r="G17106" s="1" t="s">
        <v>17</v>
      </c>
      <c r="H17106" s="1">
        <v>45.0</v>
      </c>
      <c r="I17106" s="3">
        <v>44036.270833333336</v>
      </c>
      <c r="J17106" s="1">
        <v>3.65656684174757</v>
      </c>
      <c r="K17106" s="1" t="s">
        <v>24</v>
      </c>
      <c r="L17106" s="1" t="s">
        <v>1006</v>
      </c>
      <c r="M17106" s="3">
        <v>44036.2819734838</v>
      </c>
    </row>
    <row r="17107">
      <c r="A17107" s="1">
        <v>17105.0</v>
      </c>
      <c r="B17107" s="1" t="s">
        <v>7630</v>
      </c>
      <c r="C17107" s="1" t="s">
        <v>28585</v>
      </c>
      <c r="D17107" s="1" t="s">
        <v>701</v>
      </c>
      <c r="E17107" s="1" t="s">
        <v>28586</v>
      </c>
      <c r="F17107" s="1" t="s">
        <v>7633</v>
      </c>
      <c r="G17107" s="1" t="s">
        <v>89</v>
      </c>
      <c r="H17107" s="1">
        <v>45.0</v>
      </c>
      <c r="I17107" s="3">
        <v>44148.354166666664</v>
      </c>
      <c r="J17107" s="1">
        <v>1.95827272386942</v>
      </c>
      <c r="K17107" s="1" t="s">
        <v>24</v>
      </c>
      <c r="M17107" s="3">
        <v>44148.4026083912</v>
      </c>
    </row>
    <row r="17108">
      <c r="A17108" s="1">
        <v>17106.0</v>
      </c>
      <c r="B17108" s="1" t="s">
        <v>1090</v>
      </c>
      <c r="C17108" s="1" t="s">
        <v>28587</v>
      </c>
      <c r="D17108" s="1" t="s">
        <v>4640</v>
      </c>
      <c r="E17108" s="1" t="s">
        <v>5222</v>
      </c>
      <c r="F17108" s="1" t="s">
        <v>1094</v>
      </c>
      <c r="G17108" s="1" t="s">
        <v>17</v>
      </c>
      <c r="H17108" s="1">
        <v>45.0</v>
      </c>
      <c r="I17108" s="3">
        <v>44059.208333333336</v>
      </c>
      <c r="J17108" s="1">
        <v>1.46481021396427</v>
      </c>
      <c r="K17108" s="1" t="s">
        <v>166</v>
      </c>
      <c r="L17108" s="1" t="s">
        <v>167</v>
      </c>
      <c r="M17108" s="3">
        <v>44059.238133217594</v>
      </c>
    </row>
    <row r="17109">
      <c r="A17109" s="1">
        <v>17107.0</v>
      </c>
      <c r="B17109" s="1" t="s">
        <v>932</v>
      </c>
      <c r="C17109" s="1" t="s">
        <v>28588</v>
      </c>
      <c r="D17109" s="1" t="s">
        <v>1165</v>
      </c>
      <c r="E17109" s="1" t="s">
        <v>935</v>
      </c>
      <c r="F17109" s="1" t="s">
        <v>936</v>
      </c>
      <c r="G17109" s="1" t="s">
        <v>17</v>
      </c>
      <c r="H17109" s="1">
        <v>45.0</v>
      </c>
      <c r="I17109" s="3">
        <v>43849.666666666664</v>
      </c>
      <c r="J17109" s="1">
        <v>0.410110281321623</v>
      </c>
      <c r="K17109" s="1" t="s">
        <v>159</v>
      </c>
      <c r="M17109" s="3">
        <v>43849.68162954861</v>
      </c>
    </row>
    <row r="17110">
      <c r="A17110" s="1">
        <v>17108.0</v>
      </c>
      <c r="B17110" s="1" t="s">
        <v>20794</v>
      </c>
      <c r="C17110" s="1" t="s">
        <v>28589</v>
      </c>
      <c r="D17110" s="1" t="s">
        <v>121</v>
      </c>
      <c r="E17110" s="1" t="s">
        <v>28590</v>
      </c>
      <c r="F17110" s="1" t="s">
        <v>20797</v>
      </c>
      <c r="G17110" s="1" t="s">
        <v>89</v>
      </c>
      <c r="H17110" s="1">
        <v>45.0</v>
      </c>
      <c r="I17110" s="3">
        <v>44143.65685366898</v>
      </c>
      <c r="J17110" s="1">
        <v>1.74515609613542</v>
      </c>
      <c r="K17110" s="1" t="s">
        <v>46</v>
      </c>
      <c r="L17110" s="1" t="s">
        <v>3232</v>
      </c>
      <c r="M17110" s="3">
        <v>44143.66878892361</v>
      </c>
    </row>
    <row r="17111">
      <c r="A17111" s="1">
        <v>17109.0</v>
      </c>
      <c r="B17111" s="1" t="s">
        <v>896</v>
      </c>
      <c r="C17111" s="1" t="s">
        <v>28591</v>
      </c>
      <c r="D17111" s="1" t="s">
        <v>4935</v>
      </c>
      <c r="E17111" s="1" t="s">
        <v>28592</v>
      </c>
      <c r="F17111" s="1" t="s">
        <v>900</v>
      </c>
      <c r="G17111" s="1" t="s">
        <v>89</v>
      </c>
      <c r="H17111" s="1">
        <v>45.0</v>
      </c>
      <c r="I17111" s="3">
        <v>44068.68472052083</v>
      </c>
      <c r="J17111" s="1">
        <v>2.17011119107117</v>
      </c>
      <c r="K17111" s="1" t="s">
        <v>24</v>
      </c>
      <c r="L17111" s="1" t="s">
        <v>741</v>
      </c>
      <c r="M17111" s="3">
        <v>44068.70651891204</v>
      </c>
    </row>
    <row r="17112">
      <c r="A17112" s="1">
        <v>17110.0</v>
      </c>
      <c r="B17112" s="1" t="s">
        <v>239</v>
      </c>
      <c r="C17112" s="1" t="s">
        <v>28593</v>
      </c>
      <c r="D17112" s="1" t="s">
        <v>86</v>
      </c>
      <c r="E17112" s="1" t="s">
        <v>14100</v>
      </c>
      <c r="F17112" s="1" t="s">
        <v>243</v>
      </c>
      <c r="G17112" s="1" t="s">
        <v>35</v>
      </c>
      <c r="H17112" s="1">
        <v>45.0</v>
      </c>
      <c r="I17112" s="3">
        <v>43852.291666666664</v>
      </c>
      <c r="J17112" s="1">
        <v>2.02985069173465</v>
      </c>
      <c r="K17112" s="1" t="s">
        <v>46</v>
      </c>
      <c r="M17112" s="3">
        <v>43852.33033769676</v>
      </c>
    </row>
    <row r="17113">
      <c r="A17113" s="1">
        <v>17111.0</v>
      </c>
      <c r="B17113" s="1" t="s">
        <v>915</v>
      </c>
      <c r="C17113" s="1" t="s">
        <v>28594</v>
      </c>
      <c r="D17113" s="1" t="s">
        <v>503</v>
      </c>
      <c r="E17113" s="1" t="s">
        <v>12721</v>
      </c>
      <c r="F17113" s="1" t="s">
        <v>1253</v>
      </c>
      <c r="G17113" s="1" t="s">
        <v>17</v>
      </c>
      <c r="H17113" s="1">
        <v>45.0</v>
      </c>
      <c r="I17113" s="3">
        <v>44242.65625</v>
      </c>
      <c r="J17113" s="1">
        <v>3.29739930113839</v>
      </c>
      <c r="K17113" s="1" t="s">
        <v>62</v>
      </c>
      <c r="L17113" s="1" t="s">
        <v>9352</v>
      </c>
      <c r="M17113" s="3">
        <v>44242.653998194444</v>
      </c>
    </row>
    <row r="17114">
      <c r="A17114" s="1">
        <v>17112.0</v>
      </c>
      <c r="B17114" s="1" t="s">
        <v>28595</v>
      </c>
      <c r="C17114" s="1" t="s">
        <v>28596</v>
      </c>
      <c r="D17114" s="1" t="s">
        <v>28597</v>
      </c>
      <c r="E17114" s="1" t="s">
        <v>28598</v>
      </c>
      <c r="F17114" s="1" t="s">
        <v>28599</v>
      </c>
      <c r="G17114" s="1" t="s">
        <v>39</v>
      </c>
      <c r="H17114" s="1">
        <v>45.0</v>
      </c>
      <c r="I17114" s="3">
        <v>43517.375</v>
      </c>
      <c r="J17114" s="1">
        <v>8.11088517333414E-4</v>
      </c>
      <c r="K17114" s="1" t="s">
        <v>24</v>
      </c>
      <c r="M17114" s="3">
        <v>43516.531209594905</v>
      </c>
    </row>
    <row r="17115">
      <c r="A17115" s="1">
        <v>17113.0</v>
      </c>
      <c r="B17115" s="1" t="s">
        <v>1449</v>
      </c>
      <c r="C17115" s="1" t="s">
        <v>28600</v>
      </c>
      <c r="D17115" s="1" t="s">
        <v>6220</v>
      </c>
      <c r="E17115" s="1" t="s">
        <v>5118</v>
      </c>
      <c r="F17115" s="1" t="s">
        <v>1453</v>
      </c>
      <c r="G17115" s="1" t="s">
        <v>35</v>
      </c>
      <c r="H17115" s="1">
        <v>45.0</v>
      </c>
      <c r="I17115" s="3">
        <v>44210.270833333336</v>
      </c>
      <c r="J17115" s="1">
        <v>1.83383251200766</v>
      </c>
      <c r="K17115" s="1" t="s">
        <v>218</v>
      </c>
      <c r="L17115" s="1" t="s">
        <v>287</v>
      </c>
      <c r="M17115" s="3">
        <v>44210.3014021875</v>
      </c>
    </row>
    <row r="17116">
      <c r="A17116" s="1">
        <v>17114.0</v>
      </c>
      <c r="B17116" s="1" t="s">
        <v>28601</v>
      </c>
      <c r="C17116" s="1" t="s">
        <v>28602</v>
      </c>
      <c r="D17116" s="1" t="s">
        <v>9404</v>
      </c>
      <c r="E17116" s="1" t="s">
        <v>28603</v>
      </c>
      <c r="F17116" s="1" t="s">
        <v>28604</v>
      </c>
      <c r="G17116" s="1" t="s">
        <v>17</v>
      </c>
      <c r="H17116" s="1">
        <v>45.0</v>
      </c>
      <c r="I17116" s="3">
        <v>43837.291666666664</v>
      </c>
      <c r="J17116" s="1">
        <v>0.935699533260036</v>
      </c>
      <c r="K17116" s="1" t="s">
        <v>24</v>
      </c>
      <c r="M17116" s="3">
        <v>43837.33209847222</v>
      </c>
    </row>
    <row r="17117">
      <c r="A17117" s="1">
        <v>17115.0</v>
      </c>
      <c r="B17117" s="1" t="s">
        <v>3909</v>
      </c>
      <c r="C17117" s="1" t="s">
        <v>28605</v>
      </c>
      <c r="D17117" s="1" t="s">
        <v>998</v>
      </c>
      <c r="E17117" s="1" t="s">
        <v>28606</v>
      </c>
      <c r="F17117" s="1" t="s">
        <v>3912</v>
      </c>
      <c r="G17117" s="1" t="s">
        <v>39</v>
      </c>
      <c r="H17117" s="1">
        <v>45.0</v>
      </c>
      <c r="I17117" s="3">
        <v>43853.333333333336</v>
      </c>
      <c r="J17117" s="1">
        <v>1.44916874609126</v>
      </c>
      <c r="K17117" s="1" t="s">
        <v>24</v>
      </c>
      <c r="M17117" s="3">
        <v>43853.38318251158</v>
      </c>
    </row>
    <row r="17118">
      <c r="A17118" s="1">
        <v>17116.0</v>
      </c>
      <c r="B17118" s="1" t="s">
        <v>11203</v>
      </c>
      <c r="C17118" s="1" t="s">
        <v>28607</v>
      </c>
      <c r="D17118" s="1" t="s">
        <v>3180</v>
      </c>
      <c r="E17118" s="1" t="s">
        <v>28608</v>
      </c>
      <c r="F17118" s="1" t="s">
        <v>11206</v>
      </c>
      <c r="G17118" s="1" t="s">
        <v>39</v>
      </c>
      <c r="H17118" s="1">
        <v>45.0</v>
      </c>
      <c r="I17118" s="3">
        <v>44112.541666666664</v>
      </c>
      <c r="J17118" s="1">
        <v>0.655254693911751</v>
      </c>
      <c r="K17118" s="1" t="s">
        <v>18</v>
      </c>
      <c r="M17118" s="3">
        <v>44112.584923553244</v>
      </c>
    </row>
    <row r="17119">
      <c r="A17119" s="1">
        <v>17117.0</v>
      </c>
      <c r="B17119" s="1" t="s">
        <v>806</v>
      </c>
      <c r="C17119" s="1" t="s">
        <v>28609</v>
      </c>
      <c r="D17119" s="1" t="s">
        <v>1280</v>
      </c>
      <c r="E17119" s="1" t="s">
        <v>17932</v>
      </c>
      <c r="F17119" s="1" t="s">
        <v>810</v>
      </c>
      <c r="G17119" s="1" t="s">
        <v>35</v>
      </c>
      <c r="H17119" s="1">
        <v>45.0</v>
      </c>
      <c r="I17119" s="3">
        <v>43874.666666666664</v>
      </c>
      <c r="J17119" s="1">
        <v>2.49331612172594</v>
      </c>
      <c r="K17119" s="1" t="s">
        <v>24</v>
      </c>
      <c r="M17119" s="3">
        <v>43874.784102094905</v>
      </c>
    </row>
    <row r="17120">
      <c r="A17120" s="1">
        <v>17118.0</v>
      </c>
      <c r="B17120" s="1" t="s">
        <v>2028</v>
      </c>
      <c r="C17120" s="1" t="s">
        <v>28610</v>
      </c>
      <c r="D17120" s="1" t="s">
        <v>2920</v>
      </c>
      <c r="E17120" s="1" t="s">
        <v>28611</v>
      </c>
      <c r="F17120" s="1" t="s">
        <v>2032</v>
      </c>
      <c r="G17120" s="1" t="s">
        <v>89</v>
      </c>
      <c r="H17120" s="1">
        <v>45.0</v>
      </c>
      <c r="I17120" s="3">
        <v>44091.5595934375</v>
      </c>
      <c r="J17120" s="1">
        <v>1.62110132445801</v>
      </c>
      <c r="K17120" s="1" t="s">
        <v>166</v>
      </c>
      <c r="M17120" s="3">
        <v>44091.58020732639</v>
      </c>
    </row>
    <row r="17121">
      <c r="A17121" s="1">
        <v>17119.0</v>
      </c>
      <c r="B17121" s="1" t="s">
        <v>582</v>
      </c>
      <c r="C17121" s="1" t="s">
        <v>28612</v>
      </c>
      <c r="D17121" s="1" t="s">
        <v>461</v>
      </c>
      <c r="E17121" s="1" t="s">
        <v>18717</v>
      </c>
      <c r="F17121" s="1" t="s">
        <v>586</v>
      </c>
      <c r="G17121" s="1" t="s">
        <v>17</v>
      </c>
      <c r="H17121" s="1">
        <v>45.0</v>
      </c>
      <c r="I17121" s="3">
        <v>43966.25</v>
      </c>
      <c r="J17121" s="1">
        <v>1.90092633062181</v>
      </c>
      <c r="K17121" s="1" t="s">
        <v>24</v>
      </c>
      <c r="M17121" s="3">
        <v>43966.284270358796</v>
      </c>
    </row>
    <row r="17122">
      <c r="A17122" s="1">
        <v>17120.0</v>
      </c>
      <c r="B17122" s="1" t="s">
        <v>603</v>
      </c>
      <c r="C17122" s="1" t="s">
        <v>28613</v>
      </c>
      <c r="D17122" s="1" t="s">
        <v>738</v>
      </c>
      <c r="E17122" s="1" t="s">
        <v>28614</v>
      </c>
      <c r="F17122" s="1" t="s">
        <v>606</v>
      </c>
      <c r="G17122" s="1" t="s">
        <v>39</v>
      </c>
      <c r="H17122" s="1">
        <v>45.0</v>
      </c>
      <c r="I17122" s="3">
        <v>44008.166666666664</v>
      </c>
      <c r="J17122" s="1">
        <v>2.04882064579949</v>
      </c>
      <c r="K17122" s="1" t="s">
        <v>24</v>
      </c>
      <c r="M17122" s="3">
        <v>44008.202611782406</v>
      </c>
    </row>
    <row r="17123">
      <c r="A17123" s="1">
        <v>17121.0</v>
      </c>
      <c r="B17123" s="1" t="s">
        <v>4669</v>
      </c>
      <c r="C17123" s="1" t="s">
        <v>28615</v>
      </c>
      <c r="D17123" s="1" t="s">
        <v>492</v>
      </c>
      <c r="E17123" s="1" t="s">
        <v>28616</v>
      </c>
      <c r="F17123" s="1" t="s">
        <v>28617</v>
      </c>
      <c r="G17123" s="1" t="s">
        <v>39</v>
      </c>
      <c r="H17123" s="1">
        <v>45.0</v>
      </c>
      <c r="I17123" s="3">
        <v>44086.6875</v>
      </c>
      <c r="J17123" s="1">
        <v>1.06879609303829</v>
      </c>
      <c r="K17123" s="1" t="s">
        <v>24</v>
      </c>
      <c r="L17123" s="1" t="s">
        <v>747</v>
      </c>
      <c r="M17123" s="3">
        <v>44086.72586013889</v>
      </c>
    </row>
    <row r="17124">
      <c r="A17124" s="1">
        <v>17122.0</v>
      </c>
      <c r="B17124" s="1" t="s">
        <v>293</v>
      </c>
      <c r="C17124" s="1" t="s">
        <v>28618</v>
      </c>
      <c r="D17124" s="1" t="s">
        <v>1325</v>
      </c>
      <c r="E17124" s="1" t="s">
        <v>7614</v>
      </c>
      <c r="F17124" s="1" t="s">
        <v>297</v>
      </c>
      <c r="G17124" s="1" t="s">
        <v>17</v>
      </c>
      <c r="H17124" s="1">
        <v>45.0</v>
      </c>
      <c r="I17124" s="3">
        <v>44035.541666666664</v>
      </c>
      <c r="J17124" s="1">
        <v>0.211345161445262</v>
      </c>
      <c r="K17124" s="1" t="s">
        <v>62</v>
      </c>
      <c r="M17124" s="3">
        <v>44035.56357666667</v>
      </c>
    </row>
    <row r="17125">
      <c r="A17125" s="1">
        <v>17123.0</v>
      </c>
      <c r="B17125" s="1" t="s">
        <v>1348</v>
      </c>
      <c r="C17125" s="1" t="s">
        <v>28619</v>
      </c>
      <c r="D17125" s="1" t="s">
        <v>8269</v>
      </c>
      <c r="E17125" s="1" t="s">
        <v>2568</v>
      </c>
      <c r="F17125" s="1" t="s">
        <v>1352</v>
      </c>
      <c r="G17125" s="1" t="s">
        <v>17</v>
      </c>
      <c r="H17125" s="1">
        <v>45.0</v>
      </c>
      <c r="I17125" s="3">
        <v>44060.208333333336</v>
      </c>
      <c r="J17125" s="1">
        <v>4.19616438611554</v>
      </c>
      <c r="K17125" s="1" t="s">
        <v>18</v>
      </c>
      <c r="M17125" s="3">
        <v>44060.24010866898</v>
      </c>
    </row>
    <row r="17126">
      <c r="A17126" s="1">
        <v>17124.0</v>
      </c>
      <c r="B17126" s="1" t="s">
        <v>5537</v>
      </c>
      <c r="C17126" s="1" t="s">
        <v>28620</v>
      </c>
      <c r="D17126" s="1" t="s">
        <v>5539</v>
      </c>
      <c r="E17126" s="1" t="s">
        <v>5540</v>
      </c>
      <c r="F17126" s="1" t="s">
        <v>5541</v>
      </c>
      <c r="G17126" s="1" t="s">
        <v>35</v>
      </c>
      <c r="H17126" s="1">
        <v>45.0</v>
      </c>
      <c r="I17126" s="3">
        <v>43573.375</v>
      </c>
      <c r="J17126" s="1">
        <v>0.749721609762624</v>
      </c>
      <c r="K17126" s="1" t="s">
        <v>18</v>
      </c>
      <c r="M17126" s="3">
        <v>43573.53446306713</v>
      </c>
    </row>
    <row r="17127">
      <c r="A17127" s="1">
        <v>17125.0</v>
      </c>
      <c r="B17127" s="1" t="s">
        <v>78</v>
      </c>
      <c r="C17127" s="1" t="s">
        <v>28621</v>
      </c>
      <c r="D17127" s="1" t="s">
        <v>80</v>
      </c>
      <c r="E17127" s="1" t="s">
        <v>11283</v>
      </c>
      <c r="F17127" s="1" t="s">
        <v>82</v>
      </c>
      <c r="G17127" s="1" t="s">
        <v>17</v>
      </c>
      <c r="H17127" s="1">
        <v>45.0</v>
      </c>
      <c r="I17127" s="3">
        <v>43991.541666666664</v>
      </c>
      <c r="J17127" s="1">
        <v>0.319386275903839</v>
      </c>
      <c r="K17127" s="1" t="s">
        <v>83</v>
      </c>
      <c r="M17127" s="3">
        <v>43991.57655655093</v>
      </c>
    </row>
    <row r="17128">
      <c r="A17128" s="1">
        <v>17126.0</v>
      </c>
      <c r="B17128" s="1" t="s">
        <v>2864</v>
      </c>
      <c r="C17128" s="1" t="s">
        <v>28622</v>
      </c>
      <c r="D17128" s="1" t="s">
        <v>411</v>
      </c>
      <c r="E17128" s="1" t="s">
        <v>3766</v>
      </c>
      <c r="F17128" s="1" t="s">
        <v>2867</v>
      </c>
      <c r="G17128" s="1" t="s">
        <v>17</v>
      </c>
      <c r="H17128" s="1">
        <v>45.0</v>
      </c>
      <c r="I17128" s="3">
        <v>43809.291666666664</v>
      </c>
      <c r="J17128" s="1">
        <v>1.03144439581872</v>
      </c>
      <c r="K17128" s="1" t="s">
        <v>62</v>
      </c>
      <c r="M17128" s="3">
        <v>43809.29880990741</v>
      </c>
    </row>
    <row r="17129">
      <c r="A17129" s="1">
        <v>17127.0</v>
      </c>
      <c r="B17129" s="1" t="s">
        <v>853</v>
      </c>
      <c r="C17129" s="1" t="s">
        <v>28623</v>
      </c>
      <c r="D17129" s="1" t="s">
        <v>1802</v>
      </c>
      <c r="E17129" s="1" t="s">
        <v>10514</v>
      </c>
      <c r="F17129" s="1" t="s">
        <v>856</v>
      </c>
      <c r="G17129" s="1" t="s">
        <v>35</v>
      </c>
      <c r="H17129" s="1">
        <v>45.0</v>
      </c>
      <c r="I17129" s="3">
        <v>43921.541666666664</v>
      </c>
      <c r="J17129" s="1">
        <v>0.0</v>
      </c>
      <c r="K17129" s="1" t="s">
        <v>18</v>
      </c>
      <c r="M17129" s="3">
        <v>43921.702846134256</v>
      </c>
    </row>
    <row r="17130">
      <c r="A17130" s="1">
        <v>17128.0</v>
      </c>
      <c r="B17130" s="1" t="s">
        <v>2467</v>
      </c>
      <c r="C17130" s="1" t="s">
        <v>28624</v>
      </c>
      <c r="D17130" s="1" t="s">
        <v>2173</v>
      </c>
      <c r="E17130" s="1" t="s">
        <v>8173</v>
      </c>
      <c r="F17130" s="1" t="s">
        <v>2470</v>
      </c>
      <c r="G17130" s="1" t="s">
        <v>17</v>
      </c>
      <c r="H17130" s="1">
        <v>45.0</v>
      </c>
      <c r="I17130" s="3">
        <v>43857.583333333336</v>
      </c>
      <c r="J17130" s="1">
        <v>0.321124048682939</v>
      </c>
      <c r="K17130" s="1" t="s">
        <v>83</v>
      </c>
      <c r="M17130" s="3">
        <v>43857.631889537035</v>
      </c>
    </row>
    <row r="17131">
      <c r="A17131" s="1">
        <v>17129.0</v>
      </c>
      <c r="B17131" s="1" t="s">
        <v>1543</v>
      </c>
      <c r="C17131" s="1" t="s">
        <v>28625</v>
      </c>
      <c r="D17131" s="1" t="s">
        <v>1036</v>
      </c>
      <c r="E17131" s="1" t="s">
        <v>1545</v>
      </c>
      <c r="F17131" s="1" t="s">
        <v>1546</v>
      </c>
      <c r="G17131" s="1" t="s">
        <v>17</v>
      </c>
      <c r="H17131" s="1">
        <v>45.0</v>
      </c>
      <c r="I17131" s="3">
        <v>44242.333333333336</v>
      </c>
      <c r="J17131" s="1">
        <v>1.71942795149582</v>
      </c>
      <c r="K17131" s="1" t="s">
        <v>601</v>
      </c>
      <c r="L17131" s="1" t="s">
        <v>1547</v>
      </c>
      <c r="M17131" s="3">
        <v>44242.36276899306</v>
      </c>
    </row>
    <row r="17132">
      <c r="A17132" s="1">
        <v>17130.0</v>
      </c>
      <c r="B17132" s="1" t="s">
        <v>288</v>
      </c>
      <c r="C17132" s="1" t="s">
        <v>28626</v>
      </c>
      <c r="D17132" s="1" t="s">
        <v>2833</v>
      </c>
      <c r="E17132" s="1" t="s">
        <v>291</v>
      </c>
      <c r="F17132" s="1" t="s">
        <v>292</v>
      </c>
      <c r="G17132" s="1" t="s">
        <v>35</v>
      </c>
      <c r="H17132" s="1">
        <v>45.0</v>
      </c>
      <c r="I17132" s="3">
        <v>43665.625</v>
      </c>
      <c r="J17132" s="1">
        <v>0.555714864285614</v>
      </c>
      <c r="K17132" s="1" t="s">
        <v>24</v>
      </c>
      <c r="M17132" s="3">
        <v>43665.69805385417</v>
      </c>
    </row>
    <row r="17133">
      <c r="A17133" s="1">
        <v>17131.0</v>
      </c>
      <c r="B17133" s="1" t="s">
        <v>1218</v>
      </c>
      <c r="C17133" s="1" t="s">
        <v>28627</v>
      </c>
      <c r="D17133" s="1" t="s">
        <v>879</v>
      </c>
      <c r="E17133" s="1" t="s">
        <v>28628</v>
      </c>
      <c r="F17133" s="1" t="s">
        <v>1222</v>
      </c>
      <c r="G17133" s="1" t="s">
        <v>89</v>
      </c>
      <c r="H17133" s="1">
        <v>45.0</v>
      </c>
      <c r="I17133" s="3">
        <v>44151.6885281713</v>
      </c>
      <c r="J17133" s="1">
        <v>2.66833497007825</v>
      </c>
      <c r="K17133" s="1" t="s">
        <v>218</v>
      </c>
      <c r="M17133" s="3">
        <v>44151.70028077546</v>
      </c>
    </row>
    <row r="17134">
      <c r="A17134" s="1">
        <v>17132.0</v>
      </c>
      <c r="B17134" s="1" t="s">
        <v>520</v>
      </c>
      <c r="C17134" s="1" t="s">
        <v>28629</v>
      </c>
      <c r="D17134" s="1" t="s">
        <v>1133</v>
      </c>
      <c r="E17134" s="1" t="s">
        <v>4075</v>
      </c>
      <c r="F17134" s="1" t="s">
        <v>524</v>
      </c>
      <c r="G17134" s="1" t="s">
        <v>35</v>
      </c>
      <c r="H17134" s="1">
        <v>45.0</v>
      </c>
      <c r="I17134" s="3">
        <v>43705.75</v>
      </c>
      <c r="J17134" s="1">
        <v>1.23408179513039</v>
      </c>
      <c r="K17134" s="1" t="s">
        <v>46</v>
      </c>
      <c r="M17134" s="3">
        <v>43680.23958164352</v>
      </c>
    </row>
    <row r="17135">
      <c r="A17135" s="1">
        <v>17133.0</v>
      </c>
      <c r="B17135" s="1" t="s">
        <v>22689</v>
      </c>
      <c r="C17135" s="1" t="s">
        <v>28630</v>
      </c>
      <c r="D17135" s="1" t="s">
        <v>5256</v>
      </c>
      <c r="E17135" s="1" t="s">
        <v>28631</v>
      </c>
      <c r="F17135" s="1" t="s">
        <v>22692</v>
      </c>
      <c r="G17135" s="1" t="s">
        <v>39</v>
      </c>
      <c r="H17135" s="1">
        <v>45.0</v>
      </c>
      <c r="I17135" s="3">
        <v>43736.458333333336</v>
      </c>
      <c r="J17135" s="1">
        <v>3.17616373039714</v>
      </c>
      <c r="K17135" s="1" t="s">
        <v>24</v>
      </c>
      <c r="M17135" s="3">
        <v>43736.50124423611</v>
      </c>
    </row>
    <row r="17136">
      <c r="A17136" s="1">
        <v>17134.0</v>
      </c>
      <c r="B17136" s="1" t="s">
        <v>2467</v>
      </c>
      <c r="C17136" s="1" t="s">
        <v>28632</v>
      </c>
      <c r="D17136" s="1" t="s">
        <v>1255</v>
      </c>
      <c r="E17136" s="1" t="s">
        <v>3681</v>
      </c>
      <c r="F17136" s="1" t="s">
        <v>2470</v>
      </c>
      <c r="G17136" s="1" t="s">
        <v>17</v>
      </c>
      <c r="H17136" s="1">
        <v>45.0</v>
      </c>
      <c r="I17136" s="3">
        <v>43905.614583333336</v>
      </c>
      <c r="J17136" s="1">
        <v>0.0</v>
      </c>
      <c r="K17136" s="1" t="s">
        <v>83</v>
      </c>
      <c r="M17136" s="3">
        <v>43905.724873831015</v>
      </c>
    </row>
    <row r="17137">
      <c r="A17137" s="1">
        <v>17135.0</v>
      </c>
      <c r="B17137" s="1" t="s">
        <v>9627</v>
      </c>
      <c r="C17137" s="1" t="s">
        <v>28633</v>
      </c>
      <c r="D17137" s="1" t="s">
        <v>2359</v>
      </c>
      <c r="E17137" s="1" t="s">
        <v>10910</v>
      </c>
      <c r="F17137" s="1" t="s">
        <v>9630</v>
      </c>
      <c r="G17137" s="1" t="s">
        <v>17</v>
      </c>
      <c r="H17137" s="1">
        <v>45.0</v>
      </c>
      <c r="I17137" s="3">
        <v>44161.572916666664</v>
      </c>
      <c r="J17137" s="1">
        <v>2.02071431044532</v>
      </c>
      <c r="K17137" s="1" t="s">
        <v>18</v>
      </c>
      <c r="L17137" s="1" t="s">
        <v>1725</v>
      </c>
      <c r="M17137" s="3">
        <v>44161.58899289352</v>
      </c>
    </row>
    <row r="17138">
      <c r="A17138" s="1">
        <v>17136.0</v>
      </c>
      <c r="B17138" s="1" t="s">
        <v>15446</v>
      </c>
      <c r="C17138" s="1" t="s">
        <v>28634</v>
      </c>
      <c r="D17138" s="1" t="s">
        <v>2858</v>
      </c>
      <c r="E17138" s="1" t="s">
        <v>28635</v>
      </c>
      <c r="F17138" s="1" t="s">
        <v>15449</v>
      </c>
      <c r="G17138" s="1" t="s">
        <v>39</v>
      </c>
      <c r="H17138" s="1">
        <v>45.0</v>
      </c>
      <c r="I17138" s="3">
        <v>43817.583333333336</v>
      </c>
      <c r="J17138" s="1">
        <v>1.04029137277568</v>
      </c>
      <c r="K17138" s="1" t="s">
        <v>159</v>
      </c>
      <c r="M17138" s="3">
        <v>43817.62235571759</v>
      </c>
    </row>
    <row r="17139">
      <c r="A17139" s="1">
        <v>17137.0</v>
      </c>
      <c r="B17139" s="1" t="s">
        <v>136</v>
      </c>
      <c r="C17139" s="1" t="s">
        <v>28636</v>
      </c>
      <c r="D17139" s="1" t="s">
        <v>5995</v>
      </c>
      <c r="E17139" s="1" t="s">
        <v>5996</v>
      </c>
      <c r="F17139" s="1" t="s">
        <v>140</v>
      </c>
      <c r="G17139" s="1" t="s">
        <v>17</v>
      </c>
      <c r="H17139" s="1">
        <v>45.0</v>
      </c>
      <c r="I17139" s="3">
        <v>43881.375</v>
      </c>
      <c r="J17139" s="1">
        <v>1.51989127857309</v>
      </c>
      <c r="K17139" s="1" t="s">
        <v>18</v>
      </c>
      <c r="M17139" s="3">
        <v>43881.3896521412</v>
      </c>
    </row>
    <row r="17140">
      <c r="A17140" s="1">
        <v>17138.0</v>
      </c>
      <c r="B17140" s="1" t="s">
        <v>915</v>
      </c>
      <c r="C17140" s="1" t="s">
        <v>28637</v>
      </c>
      <c r="D17140" s="1" t="s">
        <v>503</v>
      </c>
      <c r="E17140" s="1" t="s">
        <v>28638</v>
      </c>
      <c r="F17140" s="1" t="s">
        <v>1253</v>
      </c>
      <c r="G17140" s="1" t="s">
        <v>17</v>
      </c>
      <c r="H17140" s="1">
        <v>45.0</v>
      </c>
      <c r="I17140" s="3">
        <v>44083.645833333336</v>
      </c>
      <c r="J17140" s="1">
        <v>0.88935679651827</v>
      </c>
      <c r="K17140" s="1" t="s">
        <v>62</v>
      </c>
      <c r="M17140" s="3">
        <v>44083.6807590625</v>
      </c>
    </row>
    <row r="17141">
      <c r="A17141" s="1">
        <v>17139.0</v>
      </c>
      <c r="B17141" s="1" t="s">
        <v>3513</v>
      </c>
      <c r="C17141" s="1" t="s">
        <v>28639</v>
      </c>
      <c r="D17141" s="1" t="s">
        <v>12783</v>
      </c>
      <c r="E17141" s="1" t="s">
        <v>28640</v>
      </c>
      <c r="F17141" s="1" t="s">
        <v>3516</v>
      </c>
      <c r="G17141" s="1" t="s">
        <v>39</v>
      </c>
      <c r="H17141" s="1">
        <v>45.0</v>
      </c>
      <c r="I17141" s="3">
        <v>43879.604166666664</v>
      </c>
      <c r="J17141" s="1">
        <v>1.68864905842132</v>
      </c>
      <c r="K17141" s="1" t="s">
        <v>166</v>
      </c>
      <c r="M17141" s="3">
        <v>43879.64243579861</v>
      </c>
    </row>
    <row r="17142">
      <c r="A17142" s="1">
        <v>17140.0</v>
      </c>
      <c r="B17142" s="1" t="s">
        <v>1202</v>
      </c>
      <c r="C17142" s="1" t="s">
        <v>28641</v>
      </c>
      <c r="D17142" s="1" t="s">
        <v>1204</v>
      </c>
      <c r="E17142" s="1" t="s">
        <v>1205</v>
      </c>
      <c r="F17142" s="1" t="s">
        <v>1206</v>
      </c>
      <c r="G17142" s="1" t="s">
        <v>17</v>
      </c>
      <c r="H17142" s="1">
        <v>45.0</v>
      </c>
      <c r="I17142" s="3">
        <v>43712.583333333336</v>
      </c>
      <c r="J17142" s="1">
        <v>1.9395171403213</v>
      </c>
      <c r="K17142" s="1" t="s">
        <v>24</v>
      </c>
      <c r="M17142" s="3">
        <v>43713.36393817129</v>
      </c>
    </row>
    <row r="17143">
      <c r="A17143" s="1">
        <v>17141.0</v>
      </c>
      <c r="B17143" s="1" t="s">
        <v>582</v>
      </c>
      <c r="C17143" s="1" t="s">
        <v>28642</v>
      </c>
      <c r="D17143" s="1" t="s">
        <v>1367</v>
      </c>
      <c r="E17143" s="1" t="s">
        <v>1368</v>
      </c>
      <c r="F17143" s="1" t="s">
        <v>586</v>
      </c>
      <c r="G17143" s="1" t="s">
        <v>35</v>
      </c>
      <c r="H17143" s="1">
        <v>45.0</v>
      </c>
      <c r="I17143" s="3">
        <v>44238.25</v>
      </c>
      <c r="J17143" s="1">
        <v>2.63204819375843</v>
      </c>
      <c r="K17143" s="1" t="s">
        <v>166</v>
      </c>
      <c r="L17143" s="1" t="s">
        <v>167</v>
      </c>
      <c r="M17143" s="3">
        <v>44238.28530472222</v>
      </c>
    </row>
    <row r="17144">
      <c r="A17144" s="1">
        <v>17142.0</v>
      </c>
      <c r="B17144" s="1" t="s">
        <v>1885</v>
      </c>
      <c r="C17144" s="1" t="s">
        <v>28643</v>
      </c>
      <c r="D17144" s="1" t="s">
        <v>116</v>
      </c>
      <c r="E17144" s="1" t="s">
        <v>1887</v>
      </c>
      <c r="F17144" s="1" t="s">
        <v>1888</v>
      </c>
      <c r="G17144" s="1" t="s">
        <v>17</v>
      </c>
      <c r="H17144" s="1">
        <v>45.0</v>
      </c>
      <c r="I17144" s="3">
        <v>43876.197916666664</v>
      </c>
      <c r="J17144" s="1">
        <v>6.94919499307769</v>
      </c>
      <c r="K17144" s="1" t="s">
        <v>24</v>
      </c>
      <c r="M17144" s="3">
        <v>43876.25370353009</v>
      </c>
    </row>
    <row r="17145">
      <c r="A17145" s="1">
        <v>17143.0</v>
      </c>
      <c r="B17145" s="1" t="s">
        <v>25</v>
      </c>
      <c r="C17145" s="1" t="s">
        <v>28644</v>
      </c>
      <c r="D17145" s="1" t="s">
        <v>37</v>
      </c>
      <c r="E17145" s="1" t="s">
        <v>28645</v>
      </c>
      <c r="F17145" s="1" t="s">
        <v>29</v>
      </c>
      <c r="G17145" s="1" t="s">
        <v>39</v>
      </c>
      <c r="H17145" s="1">
        <v>45.0</v>
      </c>
      <c r="I17145" s="3">
        <v>44143.208333333336</v>
      </c>
      <c r="J17145" s="1">
        <v>2.22919548488392</v>
      </c>
      <c r="K17145" s="1" t="s">
        <v>18</v>
      </c>
      <c r="M17145" s="3">
        <v>44143.23924122685</v>
      </c>
    </row>
    <row r="17146">
      <c r="A17146" s="1">
        <v>17144.0</v>
      </c>
      <c r="B17146" s="1" t="s">
        <v>2188</v>
      </c>
      <c r="C17146" s="1" t="s">
        <v>28646</v>
      </c>
      <c r="D17146" s="1" t="s">
        <v>653</v>
      </c>
      <c r="E17146" s="1" t="s">
        <v>2191</v>
      </c>
      <c r="F17146" s="1" t="s">
        <v>2192</v>
      </c>
      <c r="G17146" s="1" t="s">
        <v>17</v>
      </c>
      <c r="H17146" s="1">
        <v>45.0</v>
      </c>
      <c r="I17146" s="3">
        <v>44162.666666666664</v>
      </c>
      <c r="J17146" s="1">
        <v>1.56081247300694</v>
      </c>
      <c r="K17146" s="1" t="s">
        <v>18</v>
      </c>
      <c r="M17146" s="3">
        <v>44162.695721724536</v>
      </c>
    </row>
    <row r="17147">
      <c r="A17147" s="1">
        <v>17145.0</v>
      </c>
      <c r="B17147" s="1" t="s">
        <v>991</v>
      </c>
      <c r="C17147" s="1" t="s">
        <v>28647</v>
      </c>
      <c r="D17147" s="1" t="s">
        <v>7897</v>
      </c>
      <c r="E17147" s="1" t="s">
        <v>28648</v>
      </c>
      <c r="F17147" s="1" t="s">
        <v>995</v>
      </c>
      <c r="G17147" s="1" t="s">
        <v>39</v>
      </c>
      <c r="H17147" s="1">
        <v>45.0</v>
      </c>
      <c r="I17147" s="3">
        <v>44000.270833333336</v>
      </c>
      <c r="J17147" s="1">
        <v>2.44787979616382</v>
      </c>
      <c r="K17147" s="1" t="s">
        <v>18</v>
      </c>
      <c r="M17147" s="3">
        <v>44000.308474224534</v>
      </c>
    </row>
    <row r="17148">
      <c r="A17148" s="1">
        <v>17146.0</v>
      </c>
      <c r="B17148" s="1" t="s">
        <v>12</v>
      </c>
      <c r="C17148" s="1" t="s">
        <v>28649</v>
      </c>
      <c r="D17148" s="1" t="s">
        <v>411</v>
      </c>
      <c r="E17148" s="1" t="s">
        <v>4982</v>
      </c>
      <c r="F17148" s="1" t="s">
        <v>16</v>
      </c>
      <c r="G17148" s="1" t="s">
        <v>17</v>
      </c>
      <c r="H17148" s="1">
        <v>45.0</v>
      </c>
      <c r="I17148" s="3">
        <v>43918.291666666664</v>
      </c>
      <c r="J17148" s="1">
        <v>0.803022431968614</v>
      </c>
      <c r="K17148" s="1" t="s">
        <v>18</v>
      </c>
      <c r="M17148" s="3">
        <v>43918.32137844907</v>
      </c>
    </row>
    <row r="17149">
      <c r="A17149" s="1">
        <v>17147.0</v>
      </c>
      <c r="B17149" s="1" t="s">
        <v>298</v>
      </c>
      <c r="C17149" s="1" t="s">
        <v>28650</v>
      </c>
      <c r="D17149" s="1" t="s">
        <v>211</v>
      </c>
      <c r="E17149" s="1" t="s">
        <v>5077</v>
      </c>
      <c r="F17149" s="1" t="s">
        <v>302</v>
      </c>
      <c r="G17149" s="1" t="s">
        <v>17</v>
      </c>
      <c r="H17149" s="1">
        <v>45.0</v>
      </c>
      <c r="I17149" s="3">
        <v>44098.375</v>
      </c>
      <c r="J17149" s="1">
        <v>2.45944239539825</v>
      </c>
      <c r="K17149" s="1" t="s">
        <v>218</v>
      </c>
      <c r="M17149" s="3">
        <v>44098.4295718287</v>
      </c>
    </row>
    <row r="17150">
      <c r="A17150" s="1">
        <v>17148.0</v>
      </c>
      <c r="B17150" s="1" t="s">
        <v>303</v>
      </c>
      <c r="C17150" s="1" t="s">
        <v>28651</v>
      </c>
      <c r="D17150" s="1" t="s">
        <v>305</v>
      </c>
      <c r="E17150" s="1" t="s">
        <v>306</v>
      </c>
      <c r="F17150" s="1" t="s">
        <v>307</v>
      </c>
      <c r="G17150" s="1" t="s">
        <v>17</v>
      </c>
      <c r="H17150" s="1">
        <v>45.0</v>
      </c>
      <c r="I17150" s="3">
        <v>44042.416666666664</v>
      </c>
      <c r="J17150" s="1">
        <v>1.24343966205713</v>
      </c>
      <c r="K17150" s="1" t="s">
        <v>24</v>
      </c>
      <c r="M17150" s="3">
        <v>44042.44274493056</v>
      </c>
    </row>
    <row r="17151">
      <c r="A17151" s="1">
        <v>17149.0</v>
      </c>
      <c r="B17151" s="1" t="s">
        <v>1289</v>
      </c>
      <c r="C17151" s="1" t="s">
        <v>28652</v>
      </c>
      <c r="D17151" s="1" t="s">
        <v>1666</v>
      </c>
      <c r="E17151" s="1" t="s">
        <v>28653</v>
      </c>
      <c r="F17151" s="1" t="s">
        <v>1293</v>
      </c>
      <c r="G17151" s="1" t="s">
        <v>39</v>
      </c>
      <c r="H17151" s="1">
        <v>45.0</v>
      </c>
      <c r="I17151" s="3">
        <v>43528.25</v>
      </c>
      <c r="J17151" s="1">
        <v>2.65686544044674</v>
      </c>
      <c r="K17151" s="1" t="s">
        <v>24</v>
      </c>
      <c r="M17151" s="3">
        <v>43528.289640497685</v>
      </c>
    </row>
    <row r="17152">
      <c r="A17152" s="1">
        <v>17150.0</v>
      </c>
      <c r="B17152" s="1" t="s">
        <v>184</v>
      </c>
      <c r="C17152" s="1" t="s">
        <v>28654</v>
      </c>
      <c r="D17152" s="1" t="s">
        <v>1297</v>
      </c>
      <c r="E17152" s="1" t="s">
        <v>1895</v>
      </c>
      <c r="F17152" s="1" t="s">
        <v>187</v>
      </c>
      <c r="G17152" s="1" t="s">
        <v>17</v>
      </c>
      <c r="H17152" s="1">
        <v>45.0</v>
      </c>
      <c r="I17152" s="3">
        <v>43796.458333333336</v>
      </c>
      <c r="J17152" s="1">
        <v>0.0</v>
      </c>
      <c r="K17152" s="1" t="s">
        <v>24</v>
      </c>
      <c r="M17152" s="3">
        <v>43796.319129375</v>
      </c>
    </row>
    <row r="17153">
      <c r="A17153" s="1">
        <v>17151.0</v>
      </c>
      <c r="B17153" s="1" t="s">
        <v>9522</v>
      </c>
      <c r="C17153" s="1" t="s">
        <v>28655</v>
      </c>
      <c r="D17153" s="1" t="s">
        <v>215</v>
      </c>
      <c r="E17153" s="1" t="s">
        <v>9524</v>
      </c>
      <c r="F17153" s="1" t="s">
        <v>9525</v>
      </c>
      <c r="G17153" s="1" t="s">
        <v>17</v>
      </c>
      <c r="H17153" s="1">
        <v>45.0</v>
      </c>
      <c r="I17153" s="3">
        <v>43888.1875</v>
      </c>
      <c r="J17153" s="1">
        <v>1.25217041175751</v>
      </c>
      <c r="K17153" s="1" t="s">
        <v>218</v>
      </c>
      <c r="M17153" s="3">
        <v>43888.22639019676</v>
      </c>
    </row>
    <row r="17154">
      <c r="A17154" s="1">
        <v>17152.0</v>
      </c>
      <c r="B17154" s="1" t="s">
        <v>6861</v>
      </c>
      <c r="C17154" s="1" t="s">
        <v>28656</v>
      </c>
      <c r="D17154" s="1" t="s">
        <v>6863</v>
      </c>
      <c r="E17154" s="1" t="s">
        <v>6864</v>
      </c>
      <c r="F17154" s="1" t="s">
        <v>6865</v>
      </c>
      <c r="G17154" s="1" t="s">
        <v>17</v>
      </c>
      <c r="H17154" s="1">
        <v>45.0</v>
      </c>
      <c r="I17154" s="3">
        <v>44128.666666666664</v>
      </c>
      <c r="J17154" s="1">
        <v>3.34967971617584</v>
      </c>
      <c r="K17154" s="1" t="s">
        <v>1194</v>
      </c>
      <c r="M17154" s="3">
        <v>44128.712547662035</v>
      </c>
    </row>
    <row r="17155">
      <c r="A17155" s="1">
        <v>17153.0</v>
      </c>
      <c r="B17155" s="1" t="s">
        <v>727</v>
      </c>
      <c r="C17155" s="1" t="s">
        <v>28657</v>
      </c>
      <c r="D17155" s="1" t="s">
        <v>729</v>
      </c>
      <c r="E17155" s="1" t="s">
        <v>730</v>
      </c>
      <c r="F17155" s="1" t="s">
        <v>731</v>
      </c>
      <c r="G17155" s="1" t="s">
        <v>17</v>
      </c>
      <c r="H17155" s="1">
        <v>45.0</v>
      </c>
      <c r="I17155" s="3">
        <v>43702.708333333336</v>
      </c>
      <c r="J17155" s="1">
        <v>2.10911960590752</v>
      </c>
      <c r="K17155" s="1" t="s">
        <v>24</v>
      </c>
      <c r="M17155" s="3">
        <v>43702.77057730324</v>
      </c>
    </row>
    <row r="17156">
      <c r="A17156" s="1">
        <v>17154.0</v>
      </c>
      <c r="B17156" s="1" t="s">
        <v>5228</v>
      </c>
      <c r="C17156" s="1" t="s">
        <v>28658</v>
      </c>
      <c r="D17156" s="1" t="s">
        <v>5012</v>
      </c>
      <c r="E17156" s="1" t="s">
        <v>28659</v>
      </c>
      <c r="F17156" s="1" t="s">
        <v>5231</v>
      </c>
      <c r="G17156" s="1" t="s">
        <v>39</v>
      </c>
      <c r="H17156" s="1">
        <v>45.0</v>
      </c>
      <c r="I17156" s="3">
        <v>43782.625</v>
      </c>
      <c r="J17156" s="1">
        <v>3.01777915201542</v>
      </c>
      <c r="K17156" s="1" t="s">
        <v>18</v>
      </c>
      <c r="M17156" s="3">
        <v>43782.71232796296</v>
      </c>
    </row>
    <row r="17157">
      <c r="A17157" s="1">
        <v>17155.0</v>
      </c>
      <c r="B17157" s="1" t="s">
        <v>501</v>
      </c>
      <c r="C17157" s="1" t="s">
        <v>28660</v>
      </c>
      <c r="D17157" s="1" t="s">
        <v>503</v>
      </c>
      <c r="E17157" s="1" t="s">
        <v>28661</v>
      </c>
      <c r="F17157" s="1" t="s">
        <v>505</v>
      </c>
      <c r="G17157" s="1" t="s">
        <v>39</v>
      </c>
      <c r="H17157" s="1">
        <v>45.0</v>
      </c>
      <c r="I17157" s="3">
        <v>43998.583333333336</v>
      </c>
      <c r="J17157" s="1">
        <v>0.0207483919586702</v>
      </c>
      <c r="K17157" s="1" t="s">
        <v>18</v>
      </c>
      <c r="M17157" s="3">
        <v>43998.59260597222</v>
      </c>
    </row>
    <row r="17158">
      <c r="A17158" s="1">
        <v>17156.0</v>
      </c>
      <c r="B17158" s="1" t="s">
        <v>401</v>
      </c>
      <c r="C17158" s="1" t="s">
        <v>28662</v>
      </c>
      <c r="D17158" s="1" t="s">
        <v>998</v>
      </c>
      <c r="E17158" s="1" t="s">
        <v>28663</v>
      </c>
      <c r="F17158" s="1" t="s">
        <v>405</v>
      </c>
      <c r="G17158" s="1" t="s">
        <v>39</v>
      </c>
      <c r="H17158" s="1">
        <v>45.0</v>
      </c>
      <c r="I17158" s="3">
        <v>43820.375</v>
      </c>
      <c r="J17158" s="1">
        <v>1.54215241679103</v>
      </c>
      <c r="K17158" s="1" t="s">
        <v>24</v>
      </c>
      <c r="M17158" s="3">
        <v>43820.41293261574</v>
      </c>
    </row>
    <row r="17159">
      <c r="A17159" s="1">
        <v>17157.0</v>
      </c>
      <c r="B17159" s="1" t="s">
        <v>1311</v>
      </c>
      <c r="C17159" s="1" t="s">
        <v>28664</v>
      </c>
      <c r="D17159" s="1" t="s">
        <v>4748</v>
      </c>
      <c r="E17159" s="1" t="s">
        <v>28665</v>
      </c>
      <c r="F17159" s="1" t="s">
        <v>1314</v>
      </c>
      <c r="G17159" s="1" t="s">
        <v>39</v>
      </c>
      <c r="H17159" s="1">
        <v>45.0</v>
      </c>
      <c r="I17159" s="3">
        <v>44245.552083333336</v>
      </c>
      <c r="J17159" s="1">
        <v>1.25364379922344</v>
      </c>
      <c r="K17159" s="1" t="s">
        <v>24</v>
      </c>
      <c r="L17159" s="1" t="s">
        <v>741</v>
      </c>
      <c r="M17159" s="3">
        <v>44245.58169987269</v>
      </c>
    </row>
    <row r="17160">
      <c r="A17160" s="1">
        <v>17158.0</v>
      </c>
      <c r="B17160" s="1" t="s">
        <v>12</v>
      </c>
      <c r="C17160" s="1" t="s">
        <v>28666</v>
      </c>
      <c r="D17160" s="1" t="s">
        <v>332</v>
      </c>
      <c r="E17160" s="1" t="s">
        <v>8111</v>
      </c>
      <c r="F17160" s="1" t="s">
        <v>16</v>
      </c>
      <c r="G17160" s="1" t="s">
        <v>17</v>
      </c>
      <c r="H17160" s="1">
        <v>45.0</v>
      </c>
      <c r="I17160" s="3">
        <v>43809.625</v>
      </c>
      <c r="J17160" s="1">
        <v>2.02185442862929</v>
      </c>
      <c r="K17160" s="1" t="s">
        <v>18</v>
      </c>
      <c r="M17160" s="3">
        <v>43809.66307097222</v>
      </c>
    </row>
    <row r="17161">
      <c r="A17161" s="1">
        <v>17159.0</v>
      </c>
      <c r="B17161" s="1" t="s">
        <v>788</v>
      </c>
      <c r="C17161" s="1" t="s">
        <v>28667</v>
      </c>
      <c r="D17161" s="1" t="s">
        <v>764</v>
      </c>
      <c r="E17161" s="1" t="s">
        <v>4618</v>
      </c>
      <c r="F17161" s="1" t="s">
        <v>791</v>
      </c>
      <c r="G17161" s="1" t="s">
        <v>17</v>
      </c>
      <c r="H17161" s="1">
        <v>45.0</v>
      </c>
      <c r="I17161" s="3">
        <v>43914.145833333336</v>
      </c>
      <c r="J17161" s="1">
        <v>2.33998785177771</v>
      </c>
      <c r="K17161" s="1" t="s">
        <v>24</v>
      </c>
      <c r="M17161" s="3">
        <v>43914.23180321759</v>
      </c>
    </row>
    <row r="17162">
      <c r="A17162" s="1">
        <v>17160.0</v>
      </c>
      <c r="B17162" s="1" t="s">
        <v>385</v>
      </c>
      <c r="C17162" s="1" t="s">
        <v>28668</v>
      </c>
      <c r="D17162" s="1" t="s">
        <v>720</v>
      </c>
      <c r="E17162" s="1" t="s">
        <v>28669</v>
      </c>
      <c r="F17162" s="1" t="s">
        <v>388</v>
      </c>
      <c r="G17162" s="1" t="s">
        <v>39</v>
      </c>
      <c r="H17162" s="1">
        <v>45.0</v>
      </c>
      <c r="I17162" s="3">
        <v>43667.125</v>
      </c>
      <c r="J17162" s="1">
        <v>4.31634525225277</v>
      </c>
      <c r="K17162" s="1" t="s">
        <v>24</v>
      </c>
      <c r="M17162" s="3">
        <v>43667.532290173614</v>
      </c>
    </row>
    <row r="17163">
      <c r="A17163" s="1">
        <v>17161.0</v>
      </c>
      <c r="B17163" s="1" t="s">
        <v>293</v>
      </c>
      <c r="C17163" s="1" t="s">
        <v>28670</v>
      </c>
      <c r="D17163" s="1" t="s">
        <v>295</v>
      </c>
      <c r="E17163" s="1" t="s">
        <v>4442</v>
      </c>
      <c r="F17163" s="1" t="s">
        <v>297</v>
      </c>
      <c r="G17163" s="1" t="s">
        <v>17</v>
      </c>
      <c r="H17163" s="1">
        <v>45.0</v>
      </c>
      <c r="I17163" s="3">
        <v>43896.791666666664</v>
      </c>
      <c r="J17163" s="1">
        <v>0.657424248968101</v>
      </c>
      <c r="K17163" s="1" t="s">
        <v>62</v>
      </c>
      <c r="M17163" s="3">
        <v>43896.799688136576</v>
      </c>
    </row>
    <row r="17164">
      <c r="A17164" s="1">
        <v>17162.0</v>
      </c>
      <c r="B17164" s="1" t="s">
        <v>1920</v>
      </c>
      <c r="C17164" s="1" t="s">
        <v>28671</v>
      </c>
      <c r="D17164" s="1" t="s">
        <v>207</v>
      </c>
      <c r="E17164" s="1" t="s">
        <v>28672</v>
      </c>
      <c r="F17164" s="1" t="s">
        <v>1923</v>
      </c>
      <c r="G17164" s="1" t="s">
        <v>39</v>
      </c>
      <c r="H17164" s="1">
        <v>45.0</v>
      </c>
      <c r="I17164" s="3">
        <v>44018.333333333336</v>
      </c>
      <c r="J17164" s="1">
        <v>1.70479537379493</v>
      </c>
      <c r="K17164" s="1" t="s">
        <v>218</v>
      </c>
      <c r="M17164" s="3">
        <v>44018.366525625</v>
      </c>
    </row>
    <row r="17165">
      <c r="A17165" s="1">
        <v>17163.0</v>
      </c>
      <c r="B17165" s="1" t="s">
        <v>7630</v>
      </c>
      <c r="C17165" s="1" t="s">
        <v>28673</v>
      </c>
      <c r="D17165" s="1" t="s">
        <v>701</v>
      </c>
      <c r="E17165" s="1" t="s">
        <v>28674</v>
      </c>
      <c r="F17165" s="1" t="s">
        <v>7633</v>
      </c>
      <c r="G17165" s="1" t="s">
        <v>89</v>
      </c>
      <c r="H17165" s="1">
        <v>45.0</v>
      </c>
      <c r="I17165" s="3">
        <v>44071.35382137731</v>
      </c>
      <c r="J17165" s="1">
        <v>2.7246222133004</v>
      </c>
      <c r="K17165" s="1" t="s">
        <v>24</v>
      </c>
      <c r="L17165" s="1" t="s">
        <v>406</v>
      </c>
      <c r="M17165" s="3">
        <v>44071.38764277778</v>
      </c>
    </row>
    <row r="17166">
      <c r="A17166" s="1">
        <v>17164.0</v>
      </c>
      <c r="B17166" s="1" t="s">
        <v>2744</v>
      </c>
      <c r="C17166" s="1" t="s">
        <v>28675</v>
      </c>
      <c r="D17166" s="1" t="s">
        <v>13435</v>
      </c>
      <c r="E17166" s="1" t="s">
        <v>28676</v>
      </c>
      <c r="F17166" s="1" t="s">
        <v>2748</v>
      </c>
      <c r="G17166" s="1" t="s">
        <v>89</v>
      </c>
      <c r="H17166" s="1">
        <v>45.0</v>
      </c>
      <c r="I17166" s="3">
        <v>44229.56590670139</v>
      </c>
      <c r="J17166" s="1">
        <v>3.31231195435995</v>
      </c>
      <c r="K17166" s="1" t="s">
        <v>24</v>
      </c>
      <c r="M17166" s="3">
        <v>44229.582104085646</v>
      </c>
    </row>
    <row r="17167">
      <c r="A17167" s="1">
        <v>17165.0</v>
      </c>
      <c r="B17167" s="1" t="s">
        <v>68</v>
      </c>
      <c r="C17167" s="1" t="s">
        <v>28677</v>
      </c>
      <c r="D17167" s="1" t="s">
        <v>5435</v>
      </c>
      <c r="E17167" s="1" t="s">
        <v>28678</v>
      </c>
      <c r="F17167" s="1" t="s">
        <v>72</v>
      </c>
      <c r="G17167" s="1" t="s">
        <v>39</v>
      </c>
      <c r="H17167" s="1">
        <v>45.0</v>
      </c>
      <c r="I17167" s="3">
        <v>43801.666666666664</v>
      </c>
      <c r="J17167" s="1">
        <v>0.688930823788652</v>
      </c>
      <c r="K17167" s="1" t="s">
        <v>24</v>
      </c>
      <c r="M17167" s="3">
        <v>43801.70276723379</v>
      </c>
    </row>
    <row r="17168">
      <c r="A17168" s="1">
        <v>17166.0</v>
      </c>
      <c r="B17168" s="1" t="s">
        <v>501</v>
      </c>
      <c r="C17168" s="1" t="s">
        <v>28679</v>
      </c>
      <c r="D17168" s="1" t="s">
        <v>503</v>
      </c>
      <c r="E17168" s="1" t="s">
        <v>5083</v>
      </c>
      <c r="F17168" s="1" t="s">
        <v>505</v>
      </c>
      <c r="G17168" s="1" t="s">
        <v>17</v>
      </c>
      <c r="H17168" s="1">
        <v>45.0</v>
      </c>
      <c r="I17168" s="3">
        <v>43741.708333333336</v>
      </c>
      <c r="J17168" s="1">
        <v>9.68585339273646</v>
      </c>
      <c r="K17168" s="1" t="s">
        <v>18</v>
      </c>
      <c r="M17168" s="3">
        <v>43741.83447743056</v>
      </c>
    </row>
    <row r="17169">
      <c r="A17169" s="1">
        <v>17167.0</v>
      </c>
      <c r="B17169" s="1" t="s">
        <v>455</v>
      </c>
      <c r="C17169" s="1" t="s">
        <v>28680</v>
      </c>
      <c r="D17169" s="1" t="s">
        <v>116</v>
      </c>
      <c r="E17169" s="1" t="s">
        <v>457</v>
      </c>
      <c r="F17169" s="1" t="s">
        <v>458</v>
      </c>
      <c r="G17169" s="1" t="s">
        <v>17</v>
      </c>
      <c r="H17169" s="1">
        <v>45.0</v>
      </c>
      <c r="I17169" s="3">
        <v>44207.3125</v>
      </c>
      <c r="J17169" s="1">
        <v>1.7176590638371</v>
      </c>
      <c r="K17169" s="1" t="s">
        <v>24</v>
      </c>
      <c r="L17169" s="1" t="s">
        <v>406</v>
      </c>
      <c r="M17169" s="3">
        <v>44207.63819800926</v>
      </c>
    </row>
    <row r="17170">
      <c r="A17170" s="1">
        <v>17168.0</v>
      </c>
      <c r="B17170" s="1" t="s">
        <v>68</v>
      </c>
      <c r="C17170" s="1" t="s">
        <v>28681</v>
      </c>
      <c r="D17170" s="1" t="s">
        <v>26518</v>
      </c>
      <c r="E17170" s="1" t="s">
        <v>28682</v>
      </c>
      <c r="F17170" s="1" t="s">
        <v>72</v>
      </c>
      <c r="G17170" s="1" t="s">
        <v>39</v>
      </c>
      <c r="H17170" s="1">
        <v>45.0</v>
      </c>
      <c r="I17170" s="3">
        <v>43708.708333333336</v>
      </c>
      <c r="J17170" s="1">
        <v>2.74762507183091</v>
      </c>
      <c r="K17170" s="1" t="s">
        <v>24</v>
      </c>
      <c r="M17170" s="3">
        <v>43708.73598932871</v>
      </c>
    </row>
    <row r="17171">
      <c r="A17171" s="1">
        <v>17169.0</v>
      </c>
      <c r="B17171" s="1" t="s">
        <v>12329</v>
      </c>
      <c r="C17171" s="1" t="s">
        <v>28683</v>
      </c>
      <c r="D17171" s="1" t="s">
        <v>258</v>
      </c>
      <c r="E17171" s="1" t="s">
        <v>28684</v>
      </c>
      <c r="F17171" s="1" t="s">
        <v>12332</v>
      </c>
      <c r="G17171" s="1" t="s">
        <v>39</v>
      </c>
      <c r="H17171" s="1">
        <v>45.0</v>
      </c>
      <c r="I17171" s="3">
        <v>43730.291666666664</v>
      </c>
      <c r="J17171" s="1">
        <v>1.94313836608454</v>
      </c>
      <c r="K17171" s="1" t="s">
        <v>166</v>
      </c>
      <c r="M17171" s="3">
        <v>43730.3272046412</v>
      </c>
    </row>
    <row r="17172">
      <c r="A17172" s="1">
        <v>17170.0</v>
      </c>
      <c r="B17172" s="1" t="s">
        <v>953</v>
      </c>
      <c r="C17172" s="1" t="s">
        <v>28685</v>
      </c>
      <c r="D17172" s="1" t="s">
        <v>1802</v>
      </c>
      <c r="E17172" s="1" t="s">
        <v>1039</v>
      </c>
      <c r="F17172" s="1" t="s">
        <v>1040</v>
      </c>
      <c r="G17172" s="1" t="s">
        <v>17</v>
      </c>
      <c r="H17172" s="1">
        <v>45.0</v>
      </c>
      <c r="I17172" s="3">
        <v>43950.166666666664</v>
      </c>
      <c r="J17172" s="1">
        <v>3.34185428849775</v>
      </c>
      <c r="K17172" s="1" t="s">
        <v>18</v>
      </c>
      <c r="M17172" s="3">
        <v>43950.201270543985</v>
      </c>
    </row>
    <row r="17173">
      <c r="A17173" s="1">
        <v>17171.0</v>
      </c>
      <c r="B17173" s="1" t="s">
        <v>229</v>
      </c>
      <c r="C17173" s="1" t="s">
        <v>28686</v>
      </c>
      <c r="D17173" s="1" t="s">
        <v>75</v>
      </c>
      <c r="E17173" s="1" t="s">
        <v>1537</v>
      </c>
      <c r="F17173" s="1" t="s">
        <v>232</v>
      </c>
      <c r="G17173" s="1" t="s">
        <v>35</v>
      </c>
      <c r="H17173" s="1">
        <v>45.0</v>
      </c>
      <c r="I17173" s="3">
        <v>43510.625</v>
      </c>
      <c r="J17173" s="1">
        <v>1.24537690460902</v>
      </c>
      <c r="K17173" s="1" t="s">
        <v>24</v>
      </c>
      <c r="M17173" s="3">
        <v>43510.67157528935</v>
      </c>
    </row>
    <row r="17174">
      <c r="A17174" s="1">
        <v>17172.0</v>
      </c>
      <c r="B17174" s="1" t="s">
        <v>501</v>
      </c>
      <c r="C17174" s="1" t="s">
        <v>28687</v>
      </c>
      <c r="D17174" s="1" t="s">
        <v>503</v>
      </c>
      <c r="E17174" s="1" t="s">
        <v>28688</v>
      </c>
      <c r="F17174" s="1" t="s">
        <v>505</v>
      </c>
      <c r="G17174" s="1" t="s">
        <v>39</v>
      </c>
      <c r="H17174" s="1">
        <v>45.0</v>
      </c>
      <c r="I17174" s="3">
        <v>44048.708333333336</v>
      </c>
      <c r="J17174" s="1">
        <v>0.0</v>
      </c>
      <c r="K17174" s="1" t="s">
        <v>18</v>
      </c>
      <c r="M17174" s="3">
        <v>44048.732371770835</v>
      </c>
    </row>
    <row r="17175">
      <c r="A17175" s="1">
        <v>17173.0</v>
      </c>
      <c r="B17175" s="1" t="s">
        <v>512</v>
      </c>
      <c r="C17175" s="1" t="s">
        <v>28689</v>
      </c>
      <c r="D17175" s="1" t="s">
        <v>80</v>
      </c>
      <c r="E17175" s="1" t="s">
        <v>515</v>
      </c>
      <c r="F17175" s="1" t="s">
        <v>516</v>
      </c>
      <c r="G17175" s="1" t="s">
        <v>17</v>
      </c>
      <c r="H17175" s="1">
        <v>45.0</v>
      </c>
      <c r="I17175" s="3">
        <v>43886.291666666664</v>
      </c>
      <c r="J17175" s="1">
        <v>0.251248793394821</v>
      </c>
      <c r="K17175" s="1" t="s">
        <v>83</v>
      </c>
      <c r="M17175" s="3">
        <v>43886.438735208336</v>
      </c>
    </row>
    <row r="17176">
      <c r="A17176" s="1">
        <v>17174.0</v>
      </c>
      <c r="B17176" s="1" t="s">
        <v>303</v>
      </c>
      <c r="C17176" s="1" t="s">
        <v>28690</v>
      </c>
      <c r="D17176" s="1" t="s">
        <v>305</v>
      </c>
      <c r="E17176" s="1" t="s">
        <v>1641</v>
      </c>
      <c r="F17176" s="1" t="s">
        <v>307</v>
      </c>
      <c r="G17176" s="1" t="s">
        <v>17</v>
      </c>
      <c r="H17176" s="1">
        <v>45.0</v>
      </c>
      <c r="I17176" s="3">
        <v>44002.625</v>
      </c>
      <c r="J17176" s="1">
        <v>1.93737063520055</v>
      </c>
      <c r="K17176" s="1" t="s">
        <v>24</v>
      </c>
      <c r="M17176" s="3">
        <v>44002.655912835646</v>
      </c>
    </row>
    <row r="17177">
      <c r="A17177" s="1">
        <v>17175.0</v>
      </c>
      <c r="B17177" s="1" t="s">
        <v>6585</v>
      </c>
      <c r="C17177" s="1" t="s">
        <v>28691</v>
      </c>
      <c r="D17177" s="1" t="s">
        <v>93</v>
      </c>
      <c r="E17177" s="1" t="s">
        <v>9437</v>
      </c>
      <c r="F17177" s="1" t="s">
        <v>6588</v>
      </c>
      <c r="G17177" s="1" t="s">
        <v>35</v>
      </c>
      <c r="H17177" s="1">
        <v>45.0</v>
      </c>
      <c r="I17177" s="3">
        <v>44215.458333333336</v>
      </c>
      <c r="J17177" s="1">
        <v>0.0</v>
      </c>
      <c r="K17177" s="1" t="s">
        <v>159</v>
      </c>
      <c r="L17177" s="1" t="s">
        <v>495</v>
      </c>
      <c r="M17177" s="3">
        <v>44215.70109377315</v>
      </c>
    </row>
    <row r="17178">
      <c r="A17178" s="1">
        <v>17176.0</v>
      </c>
      <c r="B17178" s="1" t="s">
        <v>1583</v>
      </c>
      <c r="C17178" s="1" t="s">
        <v>28692</v>
      </c>
      <c r="D17178" s="1" t="s">
        <v>284</v>
      </c>
      <c r="E17178" s="1" t="s">
        <v>28693</v>
      </c>
      <c r="F17178" s="1" t="s">
        <v>1586</v>
      </c>
      <c r="G17178" s="1" t="s">
        <v>39</v>
      </c>
      <c r="H17178" s="1">
        <v>45.0</v>
      </c>
      <c r="I17178" s="3">
        <v>44081.75</v>
      </c>
      <c r="J17178" s="1">
        <v>0.0944598699004759</v>
      </c>
      <c r="K17178" s="1" t="s">
        <v>24</v>
      </c>
      <c r="L17178" s="1" t="s">
        <v>188</v>
      </c>
      <c r="M17178" s="3">
        <v>44081.78336601852</v>
      </c>
    </row>
    <row r="17179">
      <c r="A17179" s="1">
        <v>17177.0</v>
      </c>
      <c r="B17179" s="1" t="s">
        <v>319</v>
      </c>
      <c r="C17179" s="1" t="s">
        <v>28694</v>
      </c>
      <c r="D17179" s="1" t="s">
        <v>321</v>
      </c>
      <c r="E17179" s="1" t="s">
        <v>28695</v>
      </c>
      <c r="F17179" s="1" t="s">
        <v>323</v>
      </c>
      <c r="G17179" s="1" t="s">
        <v>39</v>
      </c>
      <c r="H17179" s="1">
        <v>45.0</v>
      </c>
      <c r="I17179" s="3">
        <v>43943.479166666664</v>
      </c>
      <c r="J17179" s="1">
        <v>3.02991257390692</v>
      </c>
      <c r="K17179" s="1" t="s">
        <v>24</v>
      </c>
      <c r="M17179" s="3">
        <v>43943.55908275463</v>
      </c>
    </row>
    <row r="17180">
      <c r="A17180" s="1">
        <v>17178.0</v>
      </c>
      <c r="B17180" s="1" t="s">
        <v>2400</v>
      </c>
      <c r="C17180" s="1" t="s">
        <v>28696</v>
      </c>
      <c r="D17180" s="1" t="s">
        <v>2402</v>
      </c>
      <c r="E17180" s="1" t="s">
        <v>2403</v>
      </c>
      <c r="F17180" s="1" t="s">
        <v>2404</v>
      </c>
      <c r="G17180" s="1" t="s">
        <v>35</v>
      </c>
      <c r="H17180" s="1">
        <v>45.0</v>
      </c>
      <c r="I17180" s="3">
        <v>43486.666666666664</v>
      </c>
      <c r="J17180" s="1">
        <v>1.41398278416509</v>
      </c>
      <c r="K17180" s="1" t="s">
        <v>24</v>
      </c>
      <c r="M17180" s="3">
        <v>43486.7125655787</v>
      </c>
    </row>
    <row r="17181">
      <c r="A17181" s="1">
        <v>17179.0</v>
      </c>
      <c r="B17181" s="1" t="s">
        <v>303</v>
      </c>
      <c r="C17181" s="1" t="s">
        <v>28697</v>
      </c>
      <c r="D17181" s="1" t="s">
        <v>305</v>
      </c>
      <c r="E17181" s="1" t="s">
        <v>3101</v>
      </c>
      <c r="F17181" s="1" t="s">
        <v>307</v>
      </c>
      <c r="G17181" s="1" t="s">
        <v>17</v>
      </c>
      <c r="H17181" s="1">
        <v>45.0</v>
      </c>
      <c r="I17181" s="3">
        <v>44053.229166666664</v>
      </c>
      <c r="J17181" s="1">
        <v>1.68242932965473</v>
      </c>
      <c r="K17181" s="1" t="s">
        <v>24</v>
      </c>
      <c r="M17181" s="3">
        <v>44053.26118486111</v>
      </c>
    </row>
    <row r="17182">
      <c r="A17182" s="1">
        <v>17180.0</v>
      </c>
      <c r="B17182" s="1" t="s">
        <v>229</v>
      </c>
      <c r="C17182" s="1" t="s">
        <v>28698</v>
      </c>
      <c r="D17182" s="1" t="s">
        <v>207</v>
      </c>
      <c r="E17182" s="1" t="s">
        <v>2045</v>
      </c>
      <c r="F17182" s="1" t="s">
        <v>232</v>
      </c>
      <c r="G17182" s="1" t="s">
        <v>35</v>
      </c>
      <c r="H17182" s="1">
        <v>45.0</v>
      </c>
      <c r="I17182" s="3">
        <v>44218.625</v>
      </c>
      <c r="J17182" s="1">
        <v>3.5159147697445</v>
      </c>
      <c r="K17182" s="1" t="s">
        <v>24</v>
      </c>
      <c r="M17182" s="3">
        <v>44218.60815040509</v>
      </c>
    </row>
    <row r="17183">
      <c r="A17183" s="1">
        <v>17181.0</v>
      </c>
      <c r="B17183" s="1" t="s">
        <v>233</v>
      </c>
      <c r="C17183" s="1" t="s">
        <v>28699</v>
      </c>
      <c r="D17183" s="1" t="s">
        <v>1756</v>
      </c>
      <c r="E17183" s="1" t="s">
        <v>1757</v>
      </c>
      <c r="F17183" s="1" t="s">
        <v>237</v>
      </c>
      <c r="G17183" s="1" t="s">
        <v>35</v>
      </c>
      <c r="H17183" s="1">
        <v>45.0</v>
      </c>
      <c r="I17183" s="3">
        <v>44167.239583333336</v>
      </c>
      <c r="J17183" s="1">
        <v>2.52234251022853</v>
      </c>
      <c r="K17183" s="1" t="s">
        <v>24</v>
      </c>
      <c r="L17183" s="1" t="s">
        <v>238</v>
      </c>
      <c r="M17183" s="3">
        <v>44167.27818550926</v>
      </c>
    </row>
    <row r="17184">
      <c r="A17184" s="1">
        <v>17182.0</v>
      </c>
      <c r="B17184" s="1" t="s">
        <v>303</v>
      </c>
      <c r="C17184" s="1" t="s">
        <v>28700</v>
      </c>
      <c r="D17184" s="1" t="s">
        <v>305</v>
      </c>
      <c r="E17184" s="1" t="s">
        <v>831</v>
      </c>
      <c r="F17184" s="1" t="s">
        <v>307</v>
      </c>
      <c r="G17184" s="1" t="s">
        <v>17</v>
      </c>
      <c r="H17184" s="1">
        <v>45.0</v>
      </c>
      <c r="I17184" s="3">
        <v>44035.625</v>
      </c>
      <c r="J17184" s="1">
        <v>2.01228262627443</v>
      </c>
      <c r="K17184" s="1" t="s">
        <v>24</v>
      </c>
      <c r="M17184" s="3">
        <v>44035.65694224537</v>
      </c>
    </row>
    <row r="17185">
      <c r="A17185" s="1">
        <v>17183.0</v>
      </c>
      <c r="B17185" s="1" t="s">
        <v>957</v>
      </c>
      <c r="C17185" s="1" t="s">
        <v>28701</v>
      </c>
      <c r="D17185" s="1" t="s">
        <v>321</v>
      </c>
      <c r="E17185" s="1" t="s">
        <v>7198</v>
      </c>
      <c r="F17185" s="1" t="s">
        <v>961</v>
      </c>
      <c r="G17185" s="1" t="s">
        <v>17</v>
      </c>
      <c r="H17185" s="1">
        <v>45.0</v>
      </c>
      <c r="I17185" s="3">
        <v>44109.666666666664</v>
      </c>
      <c r="J17185" s="1">
        <v>1.44854540720758</v>
      </c>
      <c r="K17185" s="1" t="s">
        <v>24</v>
      </c>
      <c r="M17185" s="3">
        <v>44109.716639479164</v>
      </c>
    </row>
    <row r="17186">
      <c r="A17186" s="1">
        <v>17184.0</v>
      </c>
      <c r="B17186" s="1" t="s">
        <v>901</v>
      </c>
      <c r="C17186" s="1" t="s">
        <v>28702</v>
      </c>
      <c r="D17186" s="1" t="s">
        <v>148</v>
      </c>
      <c r="E17186" s="1" t="s">
        <v>7678</v>
      </c>
      <c r="F17186" s="1" t="s">
        <v>904</v>
      </c>
      <c r="G17186" s="1" t="s">
        <v>35</v>
      </c>
      <c r="H17186" s="1">
        <v>45.0</v>
      </c>
      <c r="I17186" s="3">
        <v>43662.708333333336</v>
      </c>
      <c r="J17186" s="1">
        <v>3.20556365421852</v>
      </c>
      <c r="K17186" s="1" t="s">
        <v>24</v>
      </c>
      <c r="M17186" s="3">
        <v>43662.819083483795</v>
      </c>
    </row>
    <row r="17187">
      <c r="A17187" s="1">
        <v>17185.0</v>
      </c>
      <c r="B17187" s="1" t="s">
        <v>28703</v>
      </c>
      <c r="C17187" s="1" t="s">
        <v>28704</v>
      </c>
      <c r="D17187" s="1" t="s">
        <v>1802</v>
      </c>
      <c r="E17187" s="1" t="s">
        <v>28705</v>
      </c>
      <c r="F17187" s="1" t="s">
        <v>28706</v>
      </c>
      <c r="G17187" s="1" t="s">
        <v>39</v>
      </c>
      <c r="H17187" s="1">
        <v>45.0</v>
      </c>
      <c r="I17187" s="3">
        <v>43858.625</v>
      </c>
      <c r="J17187" s="1">
        <v>0.829967912351475</v>
      </c>
      <c r="K17187" s="1" t="s">
        <v>62</v>
      </c>
      <c r="M17187" s="3">
        <v>43858.643377650464</v>
      </c>
    </row>
    <row r="17188">
      <c r="A17188" s="1">
        <v>17186.0</v>
      </c>
      <c r="B17188" s="1" t="s">
        <v>896</v>
      </c>
      <c r="C17188" s="1" t="s">
        <v>28707</v>
      </c>
      <c r="D17188" s="1" t="s">
        <v>7221</v>
      </c>
      <c r="E17188" s="1" t="s">
        <v>13826</v>
      </c>
      <c r="F17188" s="1" t="s">
        <v>900</v>
      </c>
      <c r="G17188" s="1" t="s">
        <v>17</v>
      </c>
      <c r="H17188" s="1">
        <v>45.0</v>
      </c>
      <c r="I17188" s="3">
        <v>44166.604166666664</v>
      </c>
      <c r="J17188" s="1">
        <v>2.30576022461098</v>
      </c>
      <c r="K17188" s="1" t="s">
        <v>24</v>
      </c>
      <c r="L17188" s="1" t="s">
        <v>741</v>
      </c>
      <c r="M17188" s="3">
        <v>44166.63745087963</v>
      </c>
    </row>
    <row r="17189">
      <c r="A17189" s="1">
        <v>17187.0</v>
      </c>
      <c r="B17189" s="1" t="s">
        <v>536</v>
      </c>
      <c r="C17189" s="1" t="s">
        <v>28708</v>
      </c>
      <c r="D17189" s="1" t="s">
        <v>1255</v>
      </c>
      <c r="E17189" s="1" t="s">
        <v>4030</v>
      </c>
      <c r="F17189" s="1" t="s">
        <v>539</v>
      </c>
      <c r="G17189" s="1" t="s">
        <v>17</v>
      </c>
      <c r="H17189" s="1">
        <v>45.0</v>
      </c>
      <c r="I17189" s="3">
        <v>43849.833333333336</v>
      </c>
      <c r="J17189" s="1">
        <v>2.47962875528112</v>
      </c>
      <c r="K17189" s="1" t="s">
        <v>83</v>
      </c>
      <c r="M17189" s="3">
        <v>43849.86171239583</v>
      </c>
    </row>
    <row r="17190">
      <c r="A17190" s="1">
        <v>17188.0</v>
      </c>
      <c r="B17190" s="1" t="s">
        <v>7769</v>
      </c>
      <c r="C17190" s="1" t="s">
        <v>28709</v>
      </c>
      <c r="D17190" s="1" t="s">
        <v>4891</v>
      </c>
      <c r="E17190" s="1" t="s">
        <v>28710</v>
      </c>
      <c r="F17190" s="1" t="s">
        <v>28711</v>
      </c>
      <c r="G17190" s="1" t="s">
        <v>45</v>
      </c>
      <c r="H17190" s="1">
        <v>45.0</v>
      </c>
      <c r="I17190" s="3">
        <v>44141.68778269676</v>
      </c>
      <c r="J17190" s="1">
        <v>0.0</v>
      </c>
      <c r="K17190" s="1" t="s">
        <v>218</v>
      </c>
      <c r="L17190" s="1" t="s">
        <v>6816</v>
      </c>
      <c r="M17190" s="3">
        <v>44142.21987920139</v>
      </c>
    </row>
    <row r="17191">
      <c r="A17191" s="1">
        <v>17189.0</v>
      </c>
      <c r="B17191" s="1" t="s">
        <v>4720</v>
      </c>
      <c r="C17191" s="1" t="s">
        <v>28712</v>
      </c>
      <c r="D17191" s="1" t="s">
        <v>2913</v>
      </c>
      <c r="E17191" s="1" t="s">
        <v>4723</v>
      </c>
      <c r="F17191" s="1" t="s">
        <v>4724</v>
      </c>
      <c r="G17191" s="1" t="s">
        <v>17</v>
      </c>
      <c r="H17191" s="1">
        <v>45.0</v>
      </c>
      <c r="I17191" s="3">
        <v>44139.708333333336</v>
      </c>
      <c r="J17191" s="1">
        <v>0.797085816681819</v>
      </c>
      <c r="K17191" s="1" t="s">
        <v>1194</v>
      </c>
      <c r="L17191" s="1" t="s">
        <v>4725</v>
      </c>
      <c r="M17191" s="3">
        <v>44139.75108106482</v>
      </c>
    </row>
    <row r="17192">
      <c r="A17192" s="1">
        <v>17190.0</v>
      </c>
      <c r="B17192" s="1" t="s">
        <v>161</v>
      </c>
      <c r="C17192" s="1" t="s">
        <v>28713</v>
      </c>
      <c r="D17192" s="1" t="s">
        <v>315</v>
      </c>
      <c r="E17192" s="1" t="s">
        <v>16209</v>
      </c>
      <c r="F17192" s="1" t="s">
        <v>165</v>
      </c>
      <c r="G17192" s="1" t="s">
        <v>35</v>
      </c>
      <c r="H17192" s="1">
        <v>45.0</v>
      </c>
      <c r="I17192" s="3">
        <v>44253.208333333336</v>
      </c>
      <c r="J17192" s="1">
        <v>1.45526538699031</v>
      </c>
      <c r="K17192" s="1" t="s">
        <v>166</v>
      </c>
      <c r="L17192" s="1" t="s">
        <v>167</v>
      </c>
      <c r="M17192" s="3">
        <v>44253.24097892361</v>
      </c>
    </row>
    <row r="17193">
      <c r="A17193" s="1">
        <v>17191.0</v>
      </c>
      <c r="B17193" s="1" t="s">
        <v>485</v>
      </c>
      <c r="C17193" s="1" t="s">
        <v>28714</v>
      </c>
      <c r="D17193" s="1" t="s">
        <v>1014</v>
      </c>
      <c r="E17193" s="1" t="s">
        <v>1419</v>
      </c>
      <c r="F17193" s="1" t="s">
        <v>489</v>
      </c>
      <c r="G17193" s="1" t="s">
        <v>17</v>
      </c>
      <c r="H17193" s="1">
        <v>45.0</v>
      </c>
      <c r="I17193" s="3">
        <v>44001.666666666664</v>
      </c>
      <c r="J17193" s="1">
        <v>1.34497540095696</v>
      </c>
      <c r="K17193" s="1" t="s">
        <v>166</v>
      </c>
      <c r="M17193" s="3">
        <v>44001.69246597222</v>
      </c>
    </row>
    <row r="17194">
      <c r="A17194" s="1">
        <v>17192.0</v>
      </c>
      <c r="B17194" s="1" t="s">
        <v>465</v>
      </c>
      <c r="C17194" s="1" t="s">
        <v>28715</v>
      </c>
      <c r="D17194" s="1" t="s">
        <v>1637</v>
      </c>
      <c r="E17194" s="1" t="s">
        <v>6390</v>
      </c>
      <c r="F17194" s="1" t="s">
        <v>468</v>
      </c>
      <c r="G17194" s="1" t="s">
        <v>17</v>
      </c>
      <c r="H17194" s="1">
        <v>45.0</v>
      </c>
      <c r="I17194" s="3">
        <v>44204.25</v>
      </c>
      <c r="J17194" s="1">
        <v>0.00246088579592429</v>
      </c>
      <c r="K17194" s="1" t="s">
        <v>24</v>
      </c>
      <c r="M17194" s="3">
        <v>44204.28670681713</v>
      </c>
    </row>
    <row r="17195">
      <c r="A17195" s="1">
        <v>17193.0</v>
      </c>
      <c r="B17195" s="1" t="s">
        <v>572</v>
      </c>
      <c r="C17195" s="1" t="s">
        <v>28716</v>
      </c>
      <c r="D17195" s="1" t="s">
        <v>1133</v>
      </c>
      <c r="E17195" s="1" t="s">
        <v>16787</v>
      </c>
      <c r="F17195" s="1" t="s">
        <v>575</v>
      </c>
      <c r="G17195" s="1" t="s">
        <v>35</v>
      </c>
      <c r="H17195" s="1">
        <v>45.0</v>
      </c>
      <c r="I17195" s="3">
        <v>43671.166666666664</v>
      </c>
      <c r="J17195" s="1">
        <v>1.08653302662635</v>
      </c>
      <c r="K17195" s="1" t="s">
        <v>18</v>
      </c>
      <c r="M17195" s="3">
        <v>43671.194378368054</v>
      </c>
    </row>
    <row r="17196">
      <c r="A17196" s="1">
        <v>17194.0</v>
      </c>
      <c r="B17196" s="1" t="s">
        <v>520</v>
      </c>
      <c r="C17196" s="1" t="s">
        <v>28717</v>
      </c>
      <c r="D17196" s="1" t="s">
        <v>522</v>
      </c>
      <c r="E17196" s="1" t="s">
        <v>18325</v>
      </c>
      <c r="F17196" s="1" t="s">
        <v>524</v>
      </c>
      <c r="G17196" s="1" t="s">
        <v>35</v>
      </c>
      <c r="H17196" s="1">
        <v>45.0</v>
      </c>
      <c r="I17196" s="3">
        <v>43801.708333333336</v>
      </c>
      <c r="J17196" s="1">
        <v>3.19234792207516</v>
      </c>
      <c r="K17196" s="1" t="s">
        <v>46</v>
      </c>
      <c r="M17196" s="3">
        <v>43800.741080405096</v>
      </c>
    </row>
    <row r="17197">
      <c r="A17197" s="1">
        <v>17195.0</v>
      </c>
      <c r="B17197" s="1" t="s">
        <v>303</v>
      </c>
      <c r="C17197" s="1" t="s">
        <v>28718</v>
      </c>
      <c r="D17197" s="1" t="s">
        <v>7608</v>
      </c>
      <c r="E17197" s="1" t="s">
        <v>886</v>
      </c>
      <c r="F17197" s="1" t="s">
        <v>307</v>
      </c>
      <c r="G17197" s="1" t="s">
        <v>17</v>
      </c>
      <c r="H17197" s="1">
        <v>45.0</v>
      </c>
      <c r="I17197" s="3">
        <v>44107.229166666664</v>
      </c>
      <c r="J17197" s="1">
        <v>2.60197665135383</v>
      </c>
      <c r="K17197" s="1" t="s">
        <v>24</v>
      </c>
      <c r="M17197" s="3">
        <v>44107.25644010417</v>
      </c>
    </row>
    <row r="17198">
      <c r="A17198" s="1">
        <v>17196.0</v>
      </c>
      <c r="B17198" s="1" t="s">
        <v>19</v>
      </c>
      <c r="C17198" s="1" t="s">
        <v>28719</v>
      </c>
      <c r="D17198" s="1" t="s">
        <v>21</v>
      </c>
      <c r="E17198" s="1" t="s">
        <v>2160</v>
      </c>
      <c r="F17198" s="1" t="s">
        <v>23</v>
      </c>
      <c r="G17198" s="1" t="s">
        <v>17</v>
      </c>
      <c r="H17198" s="1">
        <v>45.0</v>
      </c>
      <c r="I17198" s="3">
        <v>43864.3125</v>
      </c>
      <c r="J17198" s="1">
        <v>0.776493079738478</v>
      </c>
      <c r="K17198" s="1" t="s">
        <v>24</v>
      </c>
      <c r="M17198" s="3">
        <v>43864.34460179398</v>
      </c>
    </row>
    <row r="17199">
      <c r="A17199" s="1">
        <v>17197.0</v>
      </c>
      <c r="B17199" s="1" t="s">
        <v>303</v>
      </c>
      <c r="C17199" s="1" t="s">
        <v>28720</v>
      </c>
      <c r="D17199" s="1" t="s">
        <v>305</v>
      </c>
      <c r="E17199" s="1" t="s">
        <v>831</v>
      </c>
      <c r="F17199" s="1" t="s">
        <v>307</v>
      </c>
      <c r="G17199" s="1" t="s">
        <v>17</v>
      </c>
      <c r="H17199" s="1">
        <v>45.0</v>
      </c>
      <c r="I17199" s="3">
        <v>44026.625</v>
      </c>
      <c r="J17199" s="1">
        <v>1.77117319746874</v>
      </c>
      <c r="K17199" s="1" t="s">
        <v>24</v>
      </c>
      <c r="M17199" s="3">
        <v>44026.65479728009</v>
      </c>
    </row>
    <row r="17200">
      <c r="A17200" s="1">
        <v>17198.0</v>
      </c>
      <c r="B17200" s="1" t="s">
        <v>3596</v>
      </c>
      <c r="C17200" s="1" t="s">
        <v>28721</v>
      </c>
      <c r="D17200" s="1" t="s">
        <v>116</v>
      </c>
      <c r="E17200" s="1" t="s">
        <v>28722</v>
      </c>
      <c r="F17200" s="1" t="s">
        <v>3600</v>
      </c>
      <c r="G17200" s="1" t="s">
        <v>39</v>
      </c>
      <c r="H17200" s="1">
        <v>45.0</v>
      </c>
      <c r="I17200" s="3">
        <v>44049.66736111111</v>
      </c>
      <c r="J17200" s="1">
        <v>1.77986822731082</v>
      </c>
      <c r="K17200" s="1" t="s">
        <v>24</v>
      </c>
      <c r="L17200" s="1" t="s">
        <v>406</v>
      </c>
      <c r="M17200" s="3">
        <v>44049.707485694445</v>
      </c>
    </row>
    <row r="17201">
      <c r="A17201" s="1">
        <v>17199.0</v>
      </c>
      <c r="B17201" s="1" t="s">
        <v>1516</v>
      </c>
      <c r="C17201" s="1" t="s">
        <v>28723</v>
      </c>
      <c r="D17201" s="1" t="s">
        <v>211</v>
      </c>
      <c r="E17201" s="1" t="s">
        <v>28724</v>
      </c>
      <c r="F17201" s="1" t="s">
        <v>1519</v>
      </c>
      <c r="G17201" s="1" t="s">
        <v>17</v>
      </c>
      <c r="H17201" s="1">
        <v>45.0</v>
      </c>
      <c r="I17201" s="3">
        <v>44176.625</v>
      </c>
      <c r="J17201" s="1">
        <v>2.79282083177912</v>
      </c>
      <c r="K17201" s="1" t="s">
        <v>689</v>
      </c>
      <c r="M17201" s="3">
        <v>44176.65575550926</v>
      </c>
    </row>
    <row r="17202">
      <c r="A17202" s="1">
        <v>17200.0</v>
      </c>
      <c r="B17202" s="1" t="s">
        <v>732</v>
      </c>
      <c r="C17202" s="1" t="s">
        <v>28725</v>
      </c>
      <c r="D17202" s="1" t="s">
        <v>461</v>
      </c>
      <c r="E17202" s="1" t="s">
        <v>2710</v>
      </c>
      <c r="F17202" s="1" t="s">
        <v>735</v>
      </c>
      <c r="G17202" s="1" t="s">
        <v>17</v>
      </c>
      <c r="H17202" s="1">
        <v>45.0</v>
      </c>
      <c r="I17202" s="3">
        <v>44051.729166666664</v>
      </c>
      <c r="J17202" s="1">
        <v>0.223053005517091</v>
      </c>
      <c r="K17202" s="1" t="s">
        <v>24</v>
      </c>
      <c r="M17202" s="3">
        <v>44051.75048144676</v>
      </c>
    </row>
    <row r="17203">
      <c r="A17203" s="1">
        <v>17201.0</v>
      </c>
      <c r="B17203" s="1" t="s">
        <v>4873</v>
      </c>
      <c r="C17203" s="1" t="s">
        <v>28726</v>
      </c>
      <c r="D17203" s="1" t="s">
        <v>138</v>
      </c>
      <c r="E17203" s="1" t="s">
        <v>28727</v>
      </c>
      <c r="F17203" s="1" t="s">
        <v>4877</v>
      </c>
      <c r="G17203" s="1" t="s">
        <v>39</v>
      </c>
      <c r="H17203" s="1">
        <v>45.0</v>
      </c>
      <c r="I17203" s="3">
        <v>43938.583333333336</v>
      </c>
      <c r="J17203" s="1">
        <v>1.49983436795319</v>
      </c>
      <c r="K17203" s="1" t="s">
        <v>18</v>
      </c>
      <c r="M17203" s="3">
        <v>43938.61253622685</v>
      </c>
    </row>
    <row r="17204">
      <c r="A17204" s="1">
        <v>17202.0</v>
      </c>
      <c r="B17204" s="1" t="s">
        <v>1315</v>
      </c>
      <c r="C17204" s="1" t="s">
        <v>28728</v>
      </c>
      <c r="D17204" s="1" t="s">
        <v>411</v>
      </c>
      <c r="E17204" s="1" t="s">
        <v>3089</v>
      </c>
      <c r="F17204" s="1" t="s">
        <v>1319</v>
      </c>
      <c r="G17204" s="1" t="s">
        <v>17</v>
      </c>
      <c r="H17204" s="1">
        <v>45.0</v>
      </c>
      <c r="I17204" s="3">
        <v>43861.541666666664</v>
      </c>
      <c r="J17204" s="1">
        <v>0.520560705127133</v>
      </c>
      <c r="K17204" s="1" t="s">
        <v>18</v>
      </c>
      <c r="M17204" s="3">
        <v>43861.57056539352</v>
      </c>
    </row>
    <row r="17205">
      <c r="A17205" s="1">
        <v>17203.0</v>
      </c>
      <c r="B17205" s="1" t="s">
        <v>401</v>
      </c>
      <c r="C17205" s="1" t="s">
        <v>28729</v>
      </c>
      <c r="D17205" s="1" t="s">
        <v>818</v>
      </c>
      <c r="E17205" s="1" t="s">
        <v>28730</v>
      </c>
      <c r="F17205" s="1" t="s">
        <v>405</v>
      </c>
      <c r="G17205" s="1" t="s">
        <v>89</v>
      </c>
      <c r="H17205" s="1">
        <v>45.0</v>
      </c>
      <c r="I17205" s="3">
        <v>44124.375</v>
      </c>
      <c r="J17205" s="1">
        <v>4.14307664611414</v>
      </c>
      <c r="K17205" s="1" t="s">
        <v>24</v>
      </c>
      <c r="M17205" s="3">
        <v>44124.42356456019</v>
      </c>
    </row>
    <row r="17206">
      <c r="A17206" s="1">
        <v>17204.0</v>
      </c>
      <c r="B17206" s="1" t="s">
        <v>11999</v>
      </c>
      <c r="C17206" s="1" t="s">
        <v>28731</v>
      </c>
      <c r="D17206" s="1" t="s">
        <v>28732</v>
      </c>
      <c r="E17206" s="1" t="s">
        <v>28733</v>
      </c>
      <c r="F17206" s="1" t="s">
        <v>12002</v>
      </c>
      <c r="G17206" s="1" t="s">
        <v>39</v>
      </c>
      <c r="H17206" s="1">
        <v>45.0</v>
      </c>
      <c r="I17206" s="3">
        <v>44123.541666666664</v>
      </c>
      <c r="J17206" s="1">
        <v>0.298663845463698</v>
      </c>
      <c r="K17206" s="1" t="s">
        <v>24</v>
      </c>
      <c r="M17206" s="3">
        <v>44123.56196122685</v>
      </c>
    </row>
    <row r="17207">
      <c r="A17207" s="1">
        <v>17205.0</v>
      </c>
      <c r="B17207" s="1" t="s">
        <v>229</v>
      </c>
      <c r="C17207" s="1" t="s">
        <v>28734</v>
      </c>
      <c r="D17207" s="1" t="s">
        <v>198</v>
      </c>
      <c r="E17207" s="1" t="s">
        <v>1141</v>
      </c>
      <c r="F17207" s="1" t="s">
        <v>232</v>
      </c>
      <c r="G17207" s="1" t="s">
        <v>35</v>
      </c>
      <c r="H17207" s="1">
        <v>45.0</v>
      </c>
      <c r="I17207" s="3">
        <v>44104.25</v>
      </c>
      <c r="J17207" s="1">
        <v>1.58693865381661</v>
      </c>
      <c r="K17207" s="1" t="s">
        <v>24</v>
      </c>
      <c r="M17207" s="3">
        <v>44104.293720277776</v>
      </c>
    </row>
    <row r="17208">
      <c r="A17208" s="1">
        <v>17206.0</v>
      </c>
      <c r="B17208" s="1" t="s">
        <v>4356</v>
      </c>
      <c r="C17208" s="1" t="s">
        <v>28735</v>
      </c>
      <c r="D17208" s="1" t="s">
        <v>411</v>
      </c>
      <c r="E17208" s="1" t="s">
        <v>4821</v>
      </c>
      <c r="F17208" s="1" t="s">
        <v>4359</v>
      </c>
      <c r="G17208" s="1" t="s">
        <v>17</v>
      </c>
      <c r="H17208" s="1">
        <v>45.0</v>
      </c>
      <c r="I17208" s="3">
        <v>44027.197916666664</v>
      </c>
      <c r="J17208" s="1">
        <v>0.377226385193616</v>
      </c>
      <c r="K17208" s="1" t="s">
        <v>62</v>
      </c>
      <c r="L17208" s="1" t="s">
        <v>4360</v>
      </c>
      <c r="M17208" s="3">
        <v>44027.23943734953</v>
      </c>
    </row>
    <row r="17209">
      <c r="A17209" s="1">
        <v>17207.0</v>
      </c>
      <c r="B17209" s="1" t="s">
        <v>9085</v>
      </c>
      <c r="C17209" s="1" t="s">
        <v>28736</v>
      </c>
      <c r="D17209" s="1" t="s">
        <v>9087</v>
      </c>
      <c r="E17209" s="1" t="s">
        <v>28737</v>
      </c>
      <c r="F17209" s="1" t="s">
        <v>9089</v>
      </c>
      <c r="G17209" s="1" t="s">
        <v>39</v>
      </c>
      <c r="H17209" s="1">
        <v>45.0</v>
      </c>
      <c r="I17209" s="3">
        <v>44153.208333333336</v>
      </c>
      <c r="J17209" s="1">
        <v>0.698851745396115</v>
      </c>
      <c r="K17209" s="1" t="s">
        <v>3447</v>
      </c>
      <c r="L17209" s="1" t="s">
        <v>18431</v>
      </c>
      <c r="M17209" s="3">
        <v>44153.27662693287</v>
      </c>
    </row>
    <row r="17210">
      <c r="A17210" s="1">
        <v>17208.0</v>
      </c>
      <c r="B17210" s="1" t="s">
        <v>932</v>
      </c>
      <c r="C17210" s="1" t="s">
        <v>28738</v>
      </c>
      <c r="D17210" s="1" t="s">
        <v>2384</v>
      </c>
      <c r="E17210" s="1" t="s">
        <v>935</v>
      </c>
      <c r="F17210" s="1" t="s">
        <v>936</v>
      </c>
      <c r="G17210" s="1" t="s">
        <v>17</v>
      </c>
      <c r="H17210" s="1">
        <v>45.0</v>
      </c>
      <c r="I17210" s="3">
        <v>43855.25</v>
      </c>
      <c r="J17210" s="1">
        <v>3.95648884807439</v>
      </c>
      <c r="K17210" s="1" t="s">
        <v>159</v>
      </c>
      <c r="M17210" s="3">
        <v>43855.838865729165</v>
      </c>
    </row>
    <row r="17211">
      <c r="A17211" s="1">
        <v>17209.0</v>
      </c>
      <c r="B17211" s="1" t="s">
        <v>251</v>
      </c>
      <c r="C17211" s="1" t="s">
        <v>28739</v>
      </c>
      <c r="D17211" s="1" t="s">
        <v>1418</v>
      </c>
      <c r="E17211" s="1" t="s">
        <v>1167</v>
      </c>
      <c r="F17211" s="1" t="s">
        <v>255</v>
      </c>
      <c r="G17211" s="1" t="s">
        <v>17</v>
      </c>
      <c r="H17211" s="1">
        <v>45.0</v>
      </c>
      <c r="I17211" s="3">
        <v>43804.75</v>
      </c>
      <c r="J17211" s="1">
        <v>0.0</v>
      </c>
      <c r="K17211" s="1" t="s">
        <v>218</v>
      </c>
      <c r="M17211" s="3">
        <v>43805.42081244213</v>
      </c>
    </row>
    <row r="17212">
      <c r="A17212" s="1">
        <v>17210.0</v>
      </c>
      <c r="B17212" s="1" t="s">
        <v>239</v>
      </c>
      <c r="C17212" s="1" t="s">
        <v>28740</v>
      </c>
      <c r="D17212" s="1" t="s">
        <v>1255</v>
      </c>
      <c r="E17212" s="1" t="s">
        <v>3502</v>
      </c>
      <c r="F17212" s="1" t="s">
        <v>243</v>
      </c>
      <c r="G17212" s="1" t="s">
        <v>35</v>
      </c>
      <c r="H17212" s="1">
        <v>45.0</v>
      </c>
      <c r="I17212" s="3">
        <v>43917.25</v>
      </c>
      <c r="J17212" s="1">
        <v>1.98506983614996</v>
      </c>
      <c r="K17212" s="1" t="s">
        <v>46</v>
      </c>
      <c r="M17212" s="3">
        <v>43917.28049388889</v>
      </c>
    </row>
    <row r="17213">
      <c r="A17213" s="1">
        <v>17211.0</v>
      </c>
      <c r="B17213" s="1" t="s">
        <v>413</v>
      </c>
      <c r="C17213" s="1" t="s">
        <v>28741</v>
      </c>
      <c r="D17213" s="1" t="s">
        <v>4207</v>
      </c>
      <c r="E17213" s="1" t="s">
        <v>28742</v>
      </c>
      <c r="F17213" s="1" t="s">
        <v>417</v>
      </c>
      <c r="G17213" s="1" t="s">
        <v>39</v>
      </c>
      <c r="H17213" s="1">
        <v>45.0</v>
      </c>
      <c r="I17213" s="3">
        <v>44094.270833333336</v>
      </c>
      <c r="J17213" s="1">
        <v>2.16402236734646</v>
      </c>
      <c r="K17213" s="1" t="s">
        <v>24</v>
      </c>
      <c r="M17213" s="3">
        <v>44094.307359108796</v>
      </c>
    </row>
    <row r="17214">
      <c r="A17214" s="1">
        <v>17212.0</v>
      </c>
      <c r="B17214" s="1" t="s">
        <v>9204</v>
      </c>
      <c r="C17214" s="1" t="s">
        <v>28743</v>
      </c>
      <c r="D17214" s="1" t="s">
        <v>3392</v>
      </c>
      <c r="E17214" s="1" t="s">
        <v>9206</v>
      </c>
      <c r="F17214" s="1" t="s">
        <v>9207</v>
      </c>
      <c r="G17214" s="1" t="s">
        <v>35</v>
      </c>
      <c r="H17214" s="1">
        <v>45.0</v>
      </c>
      <c r="I17214" s="3">
        <v>43630.666666666664</v>
      </c>
      <c r="J17214" s="1">
        <v>2.25428147337378</v>
      </c>
      <c r="K17214" s="1" t="s">
        <v>24</v>
      </c>
      <c r="M17214" s="3">
        <v>43646.67008283565</v>
      </c>
    </row>
    <row r="17215">
      <c r="A17215" s="1">
        <v>17213.0</v>
      </c>
      <c r="B17215" s="1" t="s">
        <v>12</v>
      </c>
      <c r="C17215" s="1" t="s">
        <v>28744</v>
      </c>
      <c r="D17215" s="1" t="s">
        <v>1813</v>
      </c>
      <c r="E17215" s="1" t="s">
        <v>2320</v>
      </c>
      <c r="F17215" s="1" t="s">
        <v>16</v>
      </c>
      <c r="G17215" s="1" t="s">
        <v>35</v>
      </c>
      <c r="H17215" s="1">
        <v>45.0</v>
      </c>
      <c r="I17215" s="3">
        <v>44159.291666666664</v>
      </c>
      <c r="J17215" s="1">
        <v>1.72253937417717</v>
      </c>
      <c r="K17215" s="1" t="s">
        <v>18</v>
      </c>
      <c r="M17215" s="3">
        <v>44159.325158761574</v>
      </c>
    </row>
    <row r="17216">
      <c r="A17216" s="1">
        <v>17214.0</v>
      </c>
      <c r="B17216" s="1" t="s">
        <v>2877</v>
      </c>
      <c r="C17216" s="1" t="s">
        <v>28745</v>
      </c>
      <c r="D17216" s="1" t="s">
        <v>1176</v>
      </c>
      <c r="E17216" s="1" t="s">
        <v>23212</v>
      </c>
      <c r="F17216" s="1" t="s">
        <v>2881</v>
      </c>
      <c r="G17216" s="1" t="s">
        <v>17</v>
      </c>
      <c r="H17216" s="1">
        <v>45.0</v>
      </c>
      <c r="I17216" s="3">
        <v>43912.354166666664</v>
      </c>
      <c r="J17216" s="1">
        <v>1.21185733189232</v>
      </c>
      <c r="K17216" s="1" t="s">
        <v>62</v>
      </c>
      <c r="M17216" s="3">
        <v>43912.38684986111</v>
      </c>
    </row>
    <row r="17217">
      <c r="A17217" s="1">
        <v>17215.0</v>
      </c>
      <c r="B17217" s="1" t="s">
        <v>303</v>
      </c>
      <c r="C17217" s="1" t="s">
        <v>28746</v>
      </c>
      <c r="D17217" s="1" t="s">
        <v>305</v>
      </c>
      <c r="E17217" s="1" t="s">
        <v>2876</v>
      </c>
      <c r="F17217" s="1" t="s">
        <v>307</v>
      </c>
      <c r="G17217" s="1" t="s">
        <v>17</v>
      </c>
      <c r="H17217" s="1">
        <v>45.0</v>
      </c>
      <c r="I17217" s="3">
        <v>44057.791666666664</v>
      </c>
      <c r="J17217" s="1">
        <v>2.87949552065395</v>
      </c>
      <c r="K17217" s="1" t="s">
        <v>24</v>
      </c>
      <c r="M17217" s="3">
        <v>44057.82378229166</v>
      </c>
    </row>
    <row r="17218">
      <c r="A17218" s="1">
        <v>17216.0</v>
      </c>
      <c r="B17218" s="1" t="s">
        <v>161</v>
      </c>
      <c r="C17218" s="1" t="s">
        <v>28747</v>
      </c>
      <c r="D17218" s="1" t="s">
        <v>2515</v>
      </c>
      <c r="E17218" s="1" t="s">
        <v>2516</v>
      </c>
      <c r="F17218" s="1" t="s">
        <v>165</v>
      </c>
      <c r="G17218" s="1" t="s">
        <v>35</v>
      </c>
      <c r="H17218" s="1">
        <v>45.0</v>
      </c>
      <c r="I17218" s="3">
        <v>44229.614583333336</v>
      </c>
      <c r="J17218" s="1">
        <v>2.58287817443459</v>
      </c>
      <c r="K17218" s="1" t="s">
        <v>166</v>
      </c>
      <c r="L17218" s="1" t="s">
        <v>167</v>
      </c>
      <c r="M17218" s="3">
        <v>44229.63737123842</v>
      </c>
    </row>
    <row r="17219">
      <c r="A17219" s="1">
        <v>17217.0</v>
      </c>
      <c r="B17219" s="1" t="s">
        <v>114</v>
      </c>
      <c r="C17219" s="1" t="s">
        <v>28748</v>
      </c>
      <c r="D17219" s="1" t="s">
        <v>116</v>
      </c>
      <c r="E17219" s="1" t="s">
        <v>117</v>
      </c>
      <c r="F17219" s="1" t="s">
        <v>118</v>
      </c>
      <c r="G17219" s="1" t="s">
        <v>17</v>
      </c>
      <c r="H17219" s="1">
        <v>45.0</v>
      </c>
      <c r="I17219" s="3">
        <v>44126.25</v>
      </c>
      <c r="J17219" s="1">
        <v>5.31736977169921</v>
      </c>
      <c r="K17219" s="1" t="s">
        <v>24</v>
      </c>
      <c r="M17219" s="3">
        <v>44126.284486550925</v>
      </c>
    </row>
    <row r="17220">
      <c r="A17220" s="1">
        <v>17218.0</v>
      </c>
      <c r="B17220" s="1" t="s">
        <v>2963</v>
      </c>
      <c r="C17220" s="1" t="s">
        <v>28749</v>
      </c>
      <c r="D17220" s="1" t="s">
        <v>3821</v>
      </c>
      <c r="E17220" s="1" t="s">
        <v>6954</v>
      </c>
      <c r="F17220" s="1" t="s">
        <v>2967</v>
      </c>
      <c r="G17220" s="1" t="s">
        <v>17</v>
      </c>
      <c r="H17220" s="1">
        <v>45.0</v>
      </c>
      <c r="I17220" s="3">
        <v>44087.625</v>
      </c>
      <c r="J17220" s="1">
        <v>3.28246071939391</v>
      </c>
      <c r="K17220" s="1" t="s">
        <v>24</v>
      </c>
      <c r="L17220" s="1" t="s">
        <v>238</v>
      </c>
      <c r="M17220" s="3">
        <v>44087.64871997685</v>
      </c>
    </row>
    <row r="17221">
      <c r="A17221" s="1">
        <v>17219.0</v>
      </c>
      <c r="B17221" s="1" t="s">
        <v>350</v>
      </c>
      <c r="C17221" s="1" t="s">
        <v>28750</v>
      </c>
      <c r="D17221" s="1" t="s">
        <v>75</v>
      </c>
      <c r="E17221" s="1" t="s">
        <v>2828</v>
      </c>
      <c r="F17221" s="1" t="s">
        <v>353</v>
      </c>
      <c r="G17221" s="1" t="s">
        <v>35</v>
      </c>
      <c r="H17221" s="1">
        <v>45.0</v>
      </c>
      <c r="I17221" s="3">
        <v>43672.166666666664</v>
      </c>
      <c r="J17221" s="1">
        <v>0.0640747982766786</v>
      </c>
      <c r="K17221" s="1" t="s">
        <v>24</v>
      </c>
      <c r="M17221" s="3">
        <v>43672.2442241088</v>
      </c>
    </row>
    <row r="17222">
      <c r="A17222" s="1">
        <v>17220.0</v>
      </c>
      <c r="B17222" s="1" t="s">
        <v>6362</v>
      </c>
      <c r="C17222" s="1" t="s">
        <v>28751</v>
      </c>
      <c r="D17222" s="1" t="s">
        <v>8203</v>
      </c>
      <c r="E17222" s="1" t="s">
        <v>6365</v>
      </c>
      <c r="F17222" s="1" t="s">
        <v>6366</v>
      </c>
      <c r="G17222" s="1" t="s">
        <v>35</v>
      </c>
      <c r="H17222" s="1">
        <v>45.0</v>
      </c>
      <c r="I17222" s="3">
        <v>43900.135416666664</v>
      </c>
      <c r="J17222" s="1">
        <v>2.12456903839799</v>
      </c>
      <c r="K17222" s="1" t="s">
        <v>218</v>
      </c>
      <c r="M17222" s="3">
        <v>43900.18352699074</v>
      </c>
    </row>
    <row r="17223">
      <c r="A17223" s="1">
        <v>17221.0</v>
      </c>
      <c r="B17223" s="1" t="s">
        <v>2088</v>
      </c>
      <c r="C17223" s="1" t="s">
        <v>28752</v>
      </c>
      <c r="D17223" s="1" t="s">
        <v>59</v>
      </c>
      <c r="E17223" s="1" t="s">
        <v>28753</v>
      </c>
      <c r="F17223" s="1" t="s">
        <v>2091</v>
      </c>
      <c r="G17223" s="1" t="s">
        <v>89</v>
      </c>
      <c r="H17223" s="1">
        <v>45.0</v>
      </c>
      <c r="I17223" s="3">
        <v>43896.635464733794</v>
      </c>
      <c r="J17223" s="1">
        <v>1.52936443850949</v>
      </c>
      <c r="K17223" s="1" t="s">
        <v>62</v>
      </c>
      <c r="M17223" s="3">
        <v>43896.642540057874</v>
      </c>
    </row>
    <row r="17224">
      <c r="A17224" s="1">
        <v>17222.0</v>
      </c>
      <c r="B17224" s="1" t="s">
        <v>293</v>
      </c>
      <c r="C17224" s="1" t="s">
        <v>28754</v>
      </c>
      <c r="D17224" s="1" t="s">
        <v>295</v>
      </c>
      <c r="E17224" s="1" t="s">
        <v>2620</v>
      </c>
      <c r="F17224" s="1" t="s">
        <v>297</v>
      </c>
      <c r="G17224" s="1" t="s">
        <v>17</v>
      </c>
      <c r="H17224" s="1">
        <v>45.0</v>
      </c>
      <c r="I17224" s="3">
        <v>43863.791666666664</v>
      </c>
      <c r="J17224" s="1">
        <v>0.80661498538767</v>
      </c>
      <c r="K17224" s="1" t="s">
        <v>62</v>
      </c>
      <c r="M17224" s="3">
        <v>43863.792051944445</v>
      </c>
    </row>
    <row r="17225">
      <c r="A17225" s="1">
        <v>17223.0</v>
      </c>
      <c r="B17225" s="1" t="s">
        <v>191</v>
      </c>
      <c r="C17225" s="1" t="s">
        <v>28755</v>
      </c>
      <c r="D17225" s="1" t="s">
        <v>3461</v>
      </c>
      <c r="E17225" s="1" t="s">
        <v>28756</v>
      </c>
      <c r="F17225" s="1" t="s">
        <v>195</v>
      </c>
      <c r="G17225" s="1" t="s">
        <v>89</v>
      </c>
      <c r="H17225" s="1">
        <v>45.0</v>
      </c>
      <c r="I17225" s="3">
        <v>43898.29207001157</v>
      </c>
      <c r="J17225" s="1">
        <v>11.316921363843</v>
      </c>
      <c r="K17225" s="1" t="s">
        <v>24</v>
      </c>
      <c r="M17225" s="3">
        <v>43898.321994363425</v>
      </c>
    </row>
    <row r="17226">
      <c r="A17226" s="1">
        <v>17224.0</v>
      </c>
      <c r="B17226" s="1" t="s">
        <v>401</v>
      </c>
      <c r="C17226" s="1" t="s">
        <v>28757</v>
      </c>
      <c r="D17226" s="1" t="s">
        <v>4772</v>
      </c>
      <c r="E17226" s="1" t="s">
        <v>28758</v>
      </c>
      <c r="F17226" s="1" t="s">
        <v>405</v>
      </c>
      <c r="G17226" s="1" t="s">
        <v>89</v>
      </c>
      <c r="H17226" s="1">
        <v>45.0</v>
      </c>
      <c r="I17226" s="3">
        <v>44104.4882669213</v>
      </c>
      <c r="J17226" s="1">
        <v>0.659396615692706</v>
      </c>
      <c r="K17226" s="1" t="s">
        <v>24</v>
      </c>
      <c r="M17226" s="3">
        <v>44104.50057630787</v>
      </c>
    </row>
    <row r="17227">
      <c r="A17227" s="1">
        <v>17225.0</v>
      </c>
      <c r="B17227" s="1" t="s">
        <v>485</v>
      </c>
      <c r="C17227" s="1" t="s">
        <v>28759</v>
      </c>
      <c r="D17227" s="1" t="s">
        <v>383</v>
      </c>
      <c r="E17227" s="1" t="s">
        <v>7627</v>
      </c>
      <c r="F17227" s="1" t="s">
        <v>489</v>
      </c>
      <c r="G17227" s="1" t="s">
        <v>17</v>
      </c>
      <c r="H17227" s="1">
        <v>45.0</v>
      </c>
      <c r="I17227" s="3">
        <v>43971.666666666664</v>
      </c>
      <c r="J17227" s="1">
        <v>2.80167429428296</v>
      </c>
      <c r="K17227" s="1" t="s">
        <v>166</v>
      </c>
      <c r="M17227" s="3">
        <v>43971.65236949074</v>
      </c>
    </row>
    <row r="17228">
      <c r="A17228" s="1">
        <v>17226.0</v>
      </c>
      <c r="B17228" s="1" t="s">
        <v>620</v>
      </c>
      <c r="C17228" s="1" t="s">
        <v>28760</v>
      </c>
      <c r="D17228" s="1" t="s">
        <v>28761</v>
      </c>
      <c r="E17228" s="1" t="s">
        <v>28762</v>
      </c>
      <c r="F17228" s="1" t="s">
        <v>623</v>
      </c>
      <c r="G17228" s="1" t="s">
        <v>39</v>
      </c>
      <c r="H17228" s="1">
        <v>45.0</v>
      </c>
      <c r="I17228" s="3">
        <v>44009.75</v>
      </c>
      <c r="J17228" s="1">
        <v>2.1781242504569</v>
      </c>
      <c r="K17228" s="1" t="s">
        <v>18</v>
      </c>
      <c r="M17228" s="3">
        <v>44009.78764758102</v>
      </c>
    </row>
    <row r="17229">
      <c r="A17229" s="1">
        <v>17227.0</v>
      </c>
      <c r="B17229" s="1" t="s">
        <v>1747</v>
      </c>
      <c r="C17229" s="1" t="s">
        <v>28763</v>
      </c>
      <c r="D17229" s="1" t="s">
        <v>99</v>
      </c>
      <c r="E17229" s="1" t="s">
        <v>28764</v>
      </c>
      <c r="F17229" s="1" t="s">
        <v>1750</v>
      </c>
      <c r="G17229" s="1" t="s">
        <v>45</v>
      </c>
      <c r="H17229" s="1">
        <v>45.0</v>
      </c>
      <c r="I17229" s="3">
        <v>44171.39334346065</v>
      </c>
      <c r="J17229" s="1">
        <v>1.03362935499481</v>
      </c>
      <c r="K17229" s="1" t="s">
        <v>24</v>
      </c>
      <c r="M17229" s="3">
        <v>44171.431178680556</v>
      </c>
    </row>
    <row r="17230">
      <c r="A17230" s="1">
        <v>17228.0</v>
      </c>
      <c r="B17230" s="1" t="s">
        <v>239</v>
      </c>
      <c r="C17230" s="1" t="s">
        <v>28765</v>
      </c>
      <c r="D17230" s="1" t="s">
        <v>241</v>
      </c>
      <c r="E17230" s="1" t="s">
        <v>5807</v>
      </c>
      <c r="F17230" s="1" t="s">
        <v>243</v>
      </c>
      <c r="G17230" s="1" t="s">
        <v>35</v>
      </c>
      <c r="H17230" s="1">
        <v>45.0</v>
      </c>
      <c r="I17230" s="3">
        <v>44223.5</v>
      </c>
      <c r="J17230" s="1">
        <v>2.22581847238876</v>
      </c>
      <c r="K17230" s="1" t="s">
        <v>46</v>
      </c>
      <c r="L17230" s="1" t="s">
        <v>244</v>
      </c>
      <c r="M17230" s="3">
        <v>44223.58834959491</v>
      </c>
    </row>
    <row r="17231">
      <c r="A17231" s="1">
        <v>17229.0</v>
      </c>
      <c r="B17231" s="1" t="s">
        <v>2314</v>
      </c>
      <c r="C17231" s="1" t="s">
        <v>28766</v>
      </c>
      <c r="D17231" s="1" t="s">
        <v>173</v>
      </c>
      <c r="E17231" s="1" t="s">
        <v>28767</v>
      </c>
      <c r="F17231" s="1" t="s">
        <v>2318</v>
      </c>
      <c r="G17231" s="1" t="s">
        <v>39</v>
      </c>
      <c r="H17231" s="1">
        <v>45.0</v>
      </c>
      <c r="I17231" s="3">
        <v>44157.645833333336</v>
      </c>
      <c r="J17231" s="1">
        <v>1.45876470799778</v>
      </c>
      <c r="K17231" s="1" t="s">
        <v>18</v>
      </c>
      <c r="M17231" s="3">
        <v>44157.671639733795</v>
      </c>
    </row>
    <row r="17232">
      <c r="A17232" s="1">
        <v>17230.0</v>
      </c>
      <c r="B17232" s="1" t="s">
        <v>3073</v>
      </c>
      <c r="C17232" s="1" t="s">
        <v>28768</v>
      </c>
      <c r="D17232" s="1" t="s">
        <v>21</v>
      </c>
      <c r="E17232" s="1" t="s">
        <v>7408</v>
      </c>
      <c r="F17232" s="1" t="s">
        <v>3419</v>
      </c>
      <c r="G17232" s="1" t="s">
        <v>17</v>
      </c>
      <c r="H17232" s="1">
        <v>45.0</v>
      </c>
      <c r="I17232" s="3">
        <v>44138.583333333336</v>
      </c>
      <c r="J17232" s="1">
        <v>2.19621030747602</v>
      </c>
      <c r="K17232" s="1" t="s">
        <v>24</v>
      </c>
      <c r="M17232" s="3">
        <v>44138.65910416667</v>
      </c>
    </row>
    <row r="17233">
      <c r="A17233" s="1">
        <v>17231.0</v>
      </c>
      <c r="B17233" s="1" t="s">
        <v>1913</v>
      </c>
      <c r="C17233" s="1" t="s">
        <v>28769</v>
      </c>
      <c r="D17233" s="1" t="s">
        <v>14678</v>
      </c>
      <c r="E17233" s="1" t="s">
        <v>28770</v>
      </c>
      <c r="F17233" s="1" t="s">
        <v>1917</v>
      </c>
      <c r="G17233" s="1" t="s">
        <v>39</v>
      </c>
      <c r="H17233" s="1">
        <v>45.0</v>
      </c>
      <c r="I17233" s="3">
        <v>43704.666666666664</v>
      </c>
      <c r="J17233" s="1">
        <v>1.82891939086966</v>
      </c>
      <c r="K17233" s="1" t="s">
        <v>166</v>
      </c>
      <c r="M17233" s="3">
        <v>43704.69511650463</v>
      </c>
    </row>
    <row r="17234">
      <c r="A17234" s="1">
        <v>17232.0</v>
      </c>
      <c r="B17234" s="1" t="s">
        <v>63</v>
      </c>
      <c r="C17234" s="1" t="s">
        <v>28771</v>
      </c>
      <c r="D17234" s="1" t="s">
        <v>3461</v>
      </c>
      <c r="E17234" s="1" t="s">
        <v>3462</v>
      </c>
      <c r="F17234" s="1" t="s">
        <v>67</v>
      </c>
      <c r="G17234" s="1" t="s">
        <v>17</v>
      </c>
      <c r="H17234" s="1">
        <v>45.0</v>
      </c>
      <c r="I17234" s="3">
        <v>43917.15625</v>
      </c>
      <c r="J17234" s="1">
        <v>1.41103477531647</v>
      </c>
      <c r="K17234" s="1" t="s">
        <v>24</v>
      </c>
      <c r="M17234" s="3">
        <v>43917.31520851852</v>
      </c>
    </row>
    <row r="17235">
      <c r="A17235" s="1">
        <v>17233.0</v>
      </c>
      <c r="B17235" s="1" t="s">
        <v>293</v>
      </c>
      <c r="C17235" s="1" t="s">
        <v>28772</v>
      </c>
      <c r="D17235" s="1" t="s">
        <v>295</v>
      </c>
      <c r="E17235" s="1" t="s">
        <v>9720</v>
      </c>
      <c r="F17235" s="1" t="s">
        <v>297</v>
      </c>
      <c r="G17235" s="1" t="s">
        <v>17</v>
      </c>
      <c r="H17235" s="1">
        <v>45.0</v>
      </c>
      <c r="I17235" s="3">
        <v>43846.291666666664</v>
      </c>
      <c r="J17235" s="1">
        <v>1.2358383007098</v>
      </c>
      <c r="K17235" s="1" t="s">
        <v>62</v>
      </c>
      <c r="M17235" s="3">
        <v>43846.31409407407</v>
      </c>
    </row>
    <row r="17236">
      <c r="A17236" s="1">
        <v>17234.0</v>
      </c>
      <c r="B17236" s="1" t="s">
        <v>459</v>
      </c>
      <c r="C17236" s="1" t="s">
        <v>28773</v>
      </c>
      <c r="D17236" s="1" t="s">
        <v>461</v>
      </c>
      <c r="E17236" s="1" t="s">
        <v>28774</v>
      </c>
      <c r="F17236" s="1" t="s">
        <v>463</v>
      </c>
      <c r="G17236" s="1" t="s">
        <v>17</v>
      </c>
      <c r="H17236" s="1">
        <v>45.0</v>
      </c>
      <c r="I17236" s="3">
        <v>44156.416666666664</v>
      </c>
      <c r="J17236" s="1">
        <v>0.372256394324656</v>
      </c>
      <c r="K17236" s="1" t="s">
        <v>24</v>
      </c>
      <c r="M17236" s="3">
        <v>44156.42441969908</v>
      </c>
    </row>
    <row r="17237">
      <c r="A17237" s="1">
        <v>17235.0</v>
      </c>
      <c r="B17237" s="1" t="s">
        <v>684</v>
      </c>
      <c r="C17237" s="1" t="s">
        <v>28775</v>
      </c>
      <c r="D17237" s="1" t="s">
        <v>686</v>
      </c>
      <c r="E17237" s="1" t="s">
        <v>687</v>
      </c>
      <c r="F17237" s="1" t="s">
        <v>688</v>
      </c>
      <c r="G17237" s="1" t="s">
        <v>17</v>
      </c>
      <c r="H17237" s="1">
        <v>45.0</v>
      </c>
      <c r="I17237" s="3">
        <v>44235.395833333336</v>
      </c>
      <c r="J17237" s="1">
        <v>0.110550666259985</v>
      </c>
      <c r="K17237" s="1" t="s">
        <v>689</v>
      </c>
      <c r="L17237" s="1" t="s">
        <v>690</v>
      </c>
      <c r="M17237" s="3">
        <v>44235.43110760416</v>
      </c>
    </row>
    <row r="17238">
      <c r="A17238" s="1">
        <v>17236.0</v>
      </c>
      <c r="B17238" s="1" t="s">
        <v>485</v>
      </c>
      <c r="C17238" s="1" t="s">
        <v>28776</v>
      </c>
      <c r="D17238" s="1" t="s">
        <v>1418</v>
      </c>
      <c r="E17238" s="1" t="s">
        <v>1419</v>
      </c>
      <c r="F17238" s="1" t="s">
        <v>489</v>
      </c>
      <c r="G17238" s="1" t="s">
        <v>17</v>
      </c>
      <c r="H17238" s="1">
        <v>45.0</v>
      </c>
      <c r="I17238" s="3">
        <v>44009.666666666664</v>
      </c>
      <c r="J17238" s="1">
        <v>0.0</v>
      </c>
      <c r="K17238" s="1" t="s">
        <v>166</v>
      </c>
      <c r="M17238" s="3">
        <v>44009.69426375</v>
      </c>
    </row>
    <row r="17239">
      <c r="A17239" s="1">
        <v>17237.0</v>
      </c>
      <c r="B17239" s="1" t="s">
        <v>3303</v>
      </c>
      <c r="C17239" s="1" t="s">
        <v>28777</v>
      </c>
      <c r="D17239" s="1" t="s">
        <v>818</v>
      </c>
      <c r="E17239" s="1" t="s">
        <v>28778</v>
      </c>
      <c r="F17239" s="1" t="s">
        <v>3306</v>
      </c>
      <c r="G17239" s="1" t="s">
        <v>39</v>
      </c>
      <c r="H17239" s="1">
        <v>45.0</v>
      </c>
      <c r="I17239" s="3">
        <v>44194.270833333336</v>
      </c>
      <c r="J17239" s="1">
        <v>3.29427502090881</v>
      </c>
      <c r="K17239" s="1" t="s">
        <v>62</v>
      </c>
      <c r="M17239" s="3">
        <v>44194.313429016205</v>
      </c>
    </row>
    <row r="17240">
      <c r="A17240" s="1">
        <v>17238.0</v>
      </c>
      <c r="B17240" s="1" t="s">
        <v>1336</v>
      </c>
      <c r="C17240" s="1" t="s">
        <v>28779</v>
      </c>
      <c r="D17240" s="1" t="s">
        <v>49</v>
      </c>
      <c r="E17240" s="1" t="s">
        <v>28780</v>
      </c>
      <c r="F17240" s="1" t="s">
        <v>1340</v>
      </c>
      <c r="G17240" s="1" t="s">
        <v>39</v>
      </c>
      <c r="H17240" s="1">
        <v>45.0</v>
      </c>
      <c r="I17240" s="3">
        <v>44024.291666666664</v>
      </c>
      <c r="J17240" s="1">
        <v>2.90493860541356</v>
      </c>
      <c r="K17240" s="1" t="s">
        <v>62</v>
      </c>
      <c r="M17240" s="3">
        <v>44024.31846790509</v>
      </c>
    </row>
    <row r="17241">
      <c r="A17241" s="1">
        <v>17239.0</v>
      </c>
      <c r="B17241" s="1" t="s">
        <v>5239</v>
      </c>
      <c r="C17241" s="1" t="s">
        <v>28781</v>
      </c>
      <c r="D17241" s="1" t="s">
        <v>5136</v>
      </c>
      <c r="E17241" s="1" t="s">
        <v>28782</v>
      </c>
      <c r="F17241" s="1" t="s">
        <v>5243</v>
      </c>
      <c r="G17241" s="1" t="s">
        <v>39</v>
      </c>
      <c r="H17241" s="1">
        <v>45.0</v>
      </c>
      <c r="I17241" s="3">
        <v>44203.635416666664</v>
      </c>
      <c r="J17241" s="1">
        <v>2.73732227736731</v>
      </c>
      <c r="K17241" s="1" t="s">
        <v>511</v>
      </c>
      <c r="L17241" s="1" t="s">
        <v>5244</v>
      </c>
      <c r="M17241" s="3">
        <v>44203.669621388886</v>
      </c>
    </row>
    <row r="17242">
      <c r="A17242" s="1">
        <v>17240.0</v>
      </c>
      <c r="B17242" s="1" t="s">
        <v>1289</v>
      </c>
      <c r="C17242" s="1" t="s">
        <v>28783</v>
      </c>
      <c r="D17242" s="1" t="s">
        <v>2721</v>
      </c>
      <c r="E17242" s="1" t="s">
        <v>28784</v>
      </c>
      <c r="F17242" s="1" t="s">
        <v>1293</v>
      </c>
      <c r="G17242" s="1" t="s">
        <v>39</v>
      </c>
      <c r="H17242" s="1">
        <v>45.0</v>
      </c>
      <c r="I17242" s="3">
        <v>44064.708333333336</v>
      </c>
      <c r="J17242" s="1">
        <v>0.0</v>
      </c>
      <c r="K17242" s="1" t="s">
        <v>24</v>
      </c>
      <c r="M17242" s="3">
        <v>44064.74249130787</v>
      </c>
    </row>
    <row r="17243">
      <c r="A17243" s="1">
        <v>17241.0</v>
      </c>
      <c r="B17243" s="1" t="s">
        <v>2136</v>
      </c>
      <c r="C17243" s="1" t="s">
        <v>28785</v>
      </c>
      <c r="D17243" s="1" t="s">
        <v>2359</v>
      </c>
      <c r="E17243" s="1" t="s">
        <v>9010</v>
      </c>
      <c r="F17243" s="1" t="s">
        <v>2139</v>
      </c>
      <c r="G17243" s="1" t="s">
        <v>35</v>
      </c>
      <c r="H17243" s="1">
        <v>45.0</v>
      </c>
      <c r="I17243" s="3">
        <v>44186.6875</v>
      </c>
      <c r="J17243" s="1">
        <v>1.85956277340709</v>
      </c>
      <c r="K17243" s="1" t="s">
        <v>18</v>
      </c>
      <c r="L17243" s="1" t="s">
        <v>2140</v>
      </c>
      <c r="M17243" s="3">
        <v>44186.70859976852</v>
      </c>
    </row>
    <row r="17244">
      <c r="A17244" s="1">
        <v>17242.0</v>
      </c>
      <c r="B17244" s="1" t="s">
        <v>582</v>
      </c>
      <c r="C17244" s="1" t="s">
        <v>28786</v>
      </c>
      <c r="D17244" s="1" t="s">
        <v>1367</v>
      </c>
      <c r="E17244" s="1" t="s">
        <v>4811</v>
      </c>
      <c r="F17244" s="1" t="s">
        <v>586</v>
      </c>
      <c r="G17244" s="1" t="s">
        <v>35</v>
      </c>
      <c r="H17244" s="1">
        <v>45.0</v>
      </c>
      <c r="I17244" s="3">
        <v>44194.25</v>
      </c>
      <c r="J17244" s="1">
        <v>2.32110334726143</v>
      </c>
      <c r="K17244" s="1" t="s">
        <v>166</v>
      </c>
      <c r="L17244" s="1" t="s">
        <v>167</v>
      </c>
      <c r="M17244" s="3">
        <v>44194.28212351852</v>
      </c>
    </row>
    <row r="17245">
      <c r="A17245" s="1">
        <v>17243.0</v>
      </c>
      <c r="B17245" s="1" t="s">
        <v>1423</v>
      </c>
      <c r="C17245" s="1" t="s">
        <v>28787</v>
      </c>
      <c r="D17245" s="1" t="s">
        <v>2477</v>
      </c>
      <c r="E17245" s="1" t="s">
        <v>8159</v>
      </c>
      <c r="F17245" s="1" t="s">
        <v>1426</v>
      </c>
      <c r="G17245" s="1" t="s">
        <v>17</v>
      </c>
      <c r="H17245" s="1">
        <v>45.0</v>
      </c>
      <c r="I17245" s="3">
        <v>43731.25</v>
      </c>
      <c r="J17245" s="1">
        <v>2.29012068505631</v>
      </c>
      <c r="K17245" s="1" t="s">
        <v>24</v>
      </c>
      <c r="M17245" s="3">
        <v>43731.263318680554</v>
      </c>
    </row>
    <row r="17246">
      <c r="A17246" s="1">
        <v>17244.0</v>
      </c>
      <c r="B17246" s="1" t="s">
        <v>251</v>
      </c>
      <c r="C17246" s="1" t="s">
        <v>28788</v>
      </c>
      <c r="D17246" s="1" t="s">
        <v>1418</v>
      </c>
      <c r="E17246" s="1" t="s">
        <v>7915</v>
      </c>
      <c r="F17246" s="1" t="s">
        <v>255</v>
      </c>
      <c r="G17246" s="1" t="s">
        <v>17</v>
      </c>
      <c r="H17246" s="1">
        <v>45.0</v>
      </c>
      <c r="I17246" s="3">
        <v>43776.375</v>
      </c>
      <c r="J17246" s="1">
        <v>0.0</v>
      </c>
      <c r="K17246" s="1" t="s">
        <v>218</v>
      </c>
      <c r="M17246" s="3">
        <v>43776.398724502316</v>
      </c>
    </row>
    <row r="17247">
      <c r="A17247" s="1">
        <v>17245.0</v>
      </c>
      <c r="B17247" s="1" t="s">
        <v>3588</v>
      </c>
      <c r="C17247" s="1" t="s">
        <v>28789</v>
      </c>
      <c r="D17247" s="1" t="s">
        <v>7620</v>
      </c>
      <c r="E17247" s="1" t="s">
        <v>28790</v>
      </c>
      <c r="F17247" s="1" t="s">
        <v>3591</v>
      </c>
      <c r="G17247" s="1" t="s">
        <v>39</v>
      </c>
      <c r="H17247" s="1">
        <v>45.0</v>
      </c>
      <c r="I17247" s="3">
        <v>44115.729166666664</v>
      </c>
      <c r="J17247" s="1">
        <v>2.23750457260015</v>
      </c>
      <c r="K17247" s="1" t="s">
        <v>18</v>
      </c>
      <c r="L17247" s="1" t="s">
        <v>1765</v>
      </c>
      <c r="M17247" s="3">
        <v>44115.76470667824</v>
      </c>
    </row>
    <row r="17248">
      <c r="A17248" s="1">
        <v>17246.0</v>
      </c>
      <c r="B17248" s="1" t="s">
        <v>293</v>
      </c>
      <c r="C17248" s="1" t="s">
        <v>28791</v>
      </c>
      <c r="D17248" s="1" t="s">
        <v>126</v>
      </c>
      <c r="E17248" s="1" t="s">
        <v>3472</v>
      </c>
      <c r="F17248" s="1" t="s">
        <v>297</v>
      </c>
      <c r="G17248" s="1" t="s">
        <v>17</v>
      </c>
      <c r="H17248" s="1">
        <v>45.0</v>
      </c>
      <c r="I17248" s="3">
        <v>44106.791666666664</v>
      </c>
      <c r="J17248" s="1">
        <v>1.4851466372953</v>
      </c>
      <c r="K17248" s="1" t="s">
        <v>62</v>
      </c>
      <c r="L17248" s="1" t="s">
        <v>1188</v>
      </c>
      <c r="M17248" s="3">
        <v>44106.80556849537</v>
      </c>
    </row>
    <row r="17249">
      <c r="A17249" s="1">
        <v>17247.0</v>
      </c>
      <c r="B17249" s="1" t="s">
        <v>2203</v>
      </c>
      <c r="C17249" s="1" t="s">
        <v>28792</v>
      </c>
      <c r="D17249" s="1" t="s">
        <v>1381</v>
      </c>
      <c r="E17249" s="1" t="s">
        <v>2205</v>
      </c>
      <c r="F17249" s="1" t="s">
        <v>2206</v>
      </c>
      <c r="G17249" s="1" t="s">
        <v>35</v>
      </c>
      <c r="H17249" s="1">
        <v>45.0</v>
      </c>
      <c r="I17249" s="3">
        <v>44167.625</v>
      </c>
      <c r="J17249" s="1">
        <v>4.45513852969624</v>
      </c>
      <c r="K17249" s="1" t="s">
        <v>46</v>
      </c>
      <c r="L17249" s="1" t="s">
        <v>2207</v>
      </c>
      <c r="M17249" s="3">
        <v>44167.645076886576</v>
      </c>
    </row>
    <row r="17250">
      <c r="A17250" s="1">
        <v>17248.0</v>
      </c>
      <c r="B17250" s="1" t="s">
        <v>732</v>
      </c>
      <c r="C17250" s="1" t="s">
        <v>28793</v>
      </c>
      <c r="D17250" s="1" t="s">
        <v>461</v>
      </c>
      <c r="E17250" s="1" t="s">
        <v>734</v>
      </c>
      <c r="F17250" s="1" t="s">
        <v>735</v>
      </c>
      <c r="G17250" s="1" t="s">
        <v>17</v>
      </c>
      <c r="H17250" s="1">
        <v>45.0</v>
      </c>
      <c r="I17250" s="3">
        <v>44005.4375</v>
      </c>
      <c r="J17250" s="1">
        <v>1.10994036946823</v>
      </c>
      <c r="K17250" s="1" t="s">
        <v>24</v>
      </c>
      <c r="M17250" s="3">
        <v>44005.452267581015</v>
      </c>
    </row>
    <row r="17251">
      <c r="A17251" s="1">
        <v>17249.0</v>
      </c>
      <c r="B17251" s="1" t="s">
        <v>536</v>
      </c>
      <c r="C17251" s="1" t="s">
        <v>28794</v>
      </c>
      <c r="D17251" s="1" t="s">
        <v>1255</v>
      </c>
      <c r="E17251" s="1" t="s">
        <v>4030</v>
      </c>
      <c r="F17251" s="1" t="s">
        <v>539</v>
      </c>
      <c r="G17251" s="1" t="s">
        <v>17</v>
      </c>
      <c r="H17251" s="1">
        <v>45.0</v>
      </c>
      <c r="I17251" s="3">
        <v>43860.333333333336</v>
      </c>
      <c r="J17251" s="1">
        <v>3.06049066394702</v>
      </c>
      <c r="K17251" s="1" t="s">
        <v>83</v>
      </c>
      <c r="M17251" s="3">
        <v>43860.36584618055</v>
      </c>
    </row>
    <row r="17252">
      <c r="A17252" s="1">
        <v>17250.0</v>
      </c>
      <c r="B17252" s="1" t="s">
        <v>901</v>
      </c>
      <c r="C17252" s="1" t="s">
        <v>28795</v>
      </c>
      <c r="D17252" s="1" t="s">
        <v>148</v>
      </c>
      <c r="E17252" s="1" t="s">
        <v>1771</v>
      </c>
      <c r="F17252" s="1" t="s">
        <v>904</v>
      </c>
      <c r="G17252" s="1" t="s">
        <v>17</v>
      </c>
      <c r="H17252" s="1">
        <v>45.0</v>
      </c>
      <c r="I17252" s="3">
        <v>43697.75</v>
      </c>
      <c r="J17252" s="1">
        <v>0.00243141304655318</v>
      </c>
      <c r="K17252" s="1" t="s">
        <v>24</v>
      </c>
      <c r="M17252" s="3">
        <v>43697.59307570602</v>
      </c>
    </row>
    <row r="17253">
      <c r="A17253" s="1">
        <v>17251.0</v>
      </c>
      <c r="B17253" s="1" t="s">
        <v>9823</v>
      </c>
      <c r="C17253" s="1" t="s">
        <v>28796</v>
      </c>
      <c r="D17253" s="1" t="s">
        <v>2639</v>
      </c>
      <c r="E17253" s="1" t="s">
        <v>12845</v>
      </c>
      <c r="F17253" s="1" t="s">
        <v>9827</v>
      </c>
      <c r="G17253" s="1" t="s">
        <v>17</v>
      </c>
      <c r="H17253" s="1">
        <v>45.0</v>
      </c>
      <c r="I17253" s="3">
        <v>44162.625</v>
      </c>
      <c r="J17253" s="1">
        <v>1.05117924503372</v>
      </c>
      <c r="K17253" s="1" t="s">
        <v>18</v>
      </c>
      <c r="L17253" s="1" t="s">
        <v>1765</v>
      </c>
      <c r="M17253" s="3">
        <v>44162.65910680556</v>
      </c>
    </row>
    <row r="17254">
      <c r="A17254" s="1">
        <v>17252.0</v>
      </c>
      <c r="B17254" s="1" t="s">
        <v>4682</v>
      </c>
      <c r="C17254" s="1" t="s">
        <v>28797</v>
      </c>
      <c r="D17254" s="1" t="s">
        <v>80</v>
      </c>
      <c r="E17254" s="1" t="s">
        <v>26790</v>
      </c>
      <c r="F17254" s="1" t="s">
        <v>4685</v>
      </c>
      <c r="G17254" s="1" t="s">
        <v>17</v>
      </c>
      <c r="H17254" s="1">
        <v>45.0</v>
      </c>
      <c r="I17254" s="3">
        <v>43850.302083333336</v>
      </c>
      <c r="J17254" s="1">
        <v>0.39921850491545</v>
      </c>
      <c r="K17254" s="1" t="s">
        <v>46</v>
      </c>
      <c r="M17254" s="3">
        <v>43850.32611741898</v>
      </c>
    </row>
    <row r="17255">
      <c r="A17255" s="1">
        <v>17253.0</v>
      </c>
      <c r="B17255" s="1" t="s">
        <v>1651</v>
      </c>
      <c r="C17255" s="1" t="s">
        <v>28798</v>
      </c>
      <c r="D17255" s="1" t="s">
        <v>248</v>
      </c>
      <c r="E17255" s="1" t="s">
        <v>28799</v>
      </c>
      <c r="F17255" s="1" t="s">
        <v>1655</v>
      </c>
      <c r="G17255" s="1" t="s">
        <v>39</v>
      </c>
      <c r="H17255" s="1">
        <v>45.0</v>
      </c>
      <c r="I17255" s="3">
        <v>43768.666666666664</v>
      </c>
      <c r="J17255" s="1">
        <v>2.32126442727103</v>
      </c>
      <c r="K17255" s="1" t="s">
        <v>24</v>
      </c>
      <c r="M17255" s="3">
        <v>43768.73087893519</v>
      </c>
    </row>
    <row r="17256">
      <c r="A17256" s="1">
        <v>17254.0</v>
      </c>
      <c r="B17256" s="1" t="s">
        <v>150</v>
      </c>
      <c r="C17256" s="1" t="s">
        <v>28800</v>
      </c>
      <c r="D17256" s="1" t="s">
        <v>49</v>
      </c>
      <c r="E17256" s="1" t="s">
        <v>28801</v>
      </c>
      <c r="F17256" s="1" t="s">
        <v>153</v>
      </c>
      <c r="G17256" s="1" t="s">
        <v>39</v>
      </c>
      <c r="H17256" s="1">
        <v>45.0</v>
      </c>
      <c r="I17256" s="3">
        <v>44159.666666666664</v>
      </c>
      <c r="J17256" s="1">
        <v>2.40964882445688</v>
      </c>
      <c r="K17256" s="1" t="s">
        <v>62</v>
      </c>
      <c r="M17256" s="3">
        <v>44159.6963237963</v>
      </c>
    </row>
    <row r="17257">
      <c r="A17257" s="1">
        <v>17255.0</v>
      </c>
      <c r="B17257" s="1" t="s">
        <v>2148</v>
      </c>
      <c r="C17257" s="1" t="s">
        <v>28802</v>
      </c>
      <c r="D17257" s="1" t="s">
        <v>28803</v>
      </c>
      <c r="E17257" s="1" t="s">
        <v>28804</v>
      </c>
      <c r="F17257" s="1" t="s">
        <v>2151</v>
      </c>
      <c r="G17257" s="1" t="s">
        <v>39</v>
      </c>
      <c r="H17257" s="1">
        <v>45.0</v>
      </c>
      <c r="I17257" s="3">
        <v>43897.1875</v>
      </c>
      <c r="J17257" s="1">
        <v>3.01919642333318</v>
      </c>
      <c r="K17257" s="1" t="s">
        <v>24</v>
      </c>
      <c r="M17257" s="3">
        <v>43897.23871655093</v>
      </c>
    </row>
    <row r="17258">
      <c r="A17258" s="1">
        <v>17256.0</v>
      </c>
      <c r="B17258" s="1" t="s">
        <v>582</v>
      </c>
      <c r="C17258" s="1" t="s">
        <v>28805</v>
      </c>
      <c r="D17258" s="1" t="s">
        <v>93</v>
      </c>
      <c r="E17258" s="1" t="s">
        <v>2580</v>
      </c>
      <c r="F17258" s="1" t="s">
        <v>586</v>
      </c>
      <c r="G17258" s="1" t="s">
        <v>17</v>
      </c>
      <c r="H17258" s="1">
        <v>45.0</v>
      </c>
      <c r="I17258" s="3">
        <v>43899.625</v>
      </c>
      <c r="J17258" s="1">
        <v>1.67027034327142</v>
      </c>
      <c r="K17258" s="1" t="s">
        <v>24</v>
      </c>
      <c r="M17258" s="3">
        <v>43899.65383429398</v>
      </c>
    </row>
    <row r="17259">
      <c r="A17259" s="1">
        <v>17257.0</v>
      </c>
      <c r="B17259" s="1" t="s">
        <v>10094</v>
      </c>
      <c r="C17259" s="1" t="s">
        <v>28806</v>
      </c>
      <c r="D17259" s="1" t="s">
        <v>1133</v>
      </c>
      <c r="E17259" s="1" t="s">
        <v>28807</v>
      </c>
      <c r="F17259" s="1" t="s">
        <v>10097</v>
      </c>
      <c r="G17259" s="1" t="s">
        <v>89</v>
      </c>
      <c r="H17259" s="1">
        <v>45.0</v>
      </c>
      <c r="I17259" s="3">
        <v>43681.46487613426</v>
      </c>
      <c r="J17259" s="1">
        <v>0.314123521282344</v>
      </c>
      <c r="K17259" s="1" t="s">
        <v>46</v>
      </c>
      <c r="M17259" s="3">
        <v>43681.479170983795</v>
      </c>
    </row>
    <row r="17260">
      <c r="A17260" s="1">
        <v>17258.0</v>
      </c>
      <c r="B17260" s="1" t="s">
        <v>445</v>
      </c>
      <c r="C17260" s="1" t="s">
        <v>28808</v>
      </c>
      <c r="D17260" s="1" t="s">
        <v>32</v>
      </c>
      <c r="E17260" s="1" t="s">
        <v>1626</v>
      </c>
      <c r="F17260" s="1" t="s">
        <v>449</v>
      </c>
      <c r="G17260" s="1" t="s">
        <v>17</v>
      </c>
      <c r="H17260" s="1">
        <v>45.0</v>
      </c>
      <c r="I17260" s="3">
        <v>43838.5</v>
      </c>
      <c r="J17260" s="1">
        <v>2.29176016285291</v>
      </c>
      <c r="K17260" s="1" t="s">
        <v>24</v>
      </c>
      <c r="M17260" s="3">
        <v>43838.53516623843</v>
      </c>
    </row>
    <row r="17261">
      <c r="A17261" s="1">
        <v>17259.0</v>
      </c>
      <c r="B17261" s="1" t="s">
        <v>5602</v>
      </c>
      <c r="C17261" s="1" t="s">
        <v>28809</v>
      </c>
      <c r="D17261" s="1" t="s">
        <v>5969</v>
      </c>
      <c r="E17261" s="1" t="s">
        <v>28810</v>
      </c>
      <c r="F17261" s="1" t="s">
        <v>5605</v>
      </c>
      <c r="G17261" s="1" t="s">
        <v>89</v>
      </c>
      <c r="H17261" s="1">
        <v>45.0</v>
      </c>
      <c r="I17261" s="3">
        <v>44189.68346119213</v>
      </c>
      <c r="J17261" s="1">
        <v>1.32781247715612</v>
      </c>
      <c r="K17261" s="1" t="s">
        <v>601</v>
      </c>
      <c r="L17261" s="1" t="s">
        <v>5606</v>
      </c>
      <c r="M17261" s="3">
        <v>44189.712477037036</v>
      </c>
    </row>
    <row r="17262">
      <c r="A17262" s="1">
        <v>17260.0</v>
      </c>
      <c r="B17262" s="1" t="s">
        <v>12</v>
      </c>
      <c r="C17262" s="1" t="s">
        <v>28811</v>
      </c>
      <c r="D17262" s="1" t="s">
        <v>925</v>
      </c>
      <c r="E17262" s="1" t="s">
        <v>926</v>
      </c>
      <c r="F17262" s="1" t="s">
        <v>16</v>
      </c>
      <c r="G17262" s="1" t="s">
        <v>17</v>
      </c>
      <c r="H17262" s="1">
        <v>45.0</v>
      </c>
      <c r="I17262" s="3">
        <v>43843.625</v>
      </c>
      <c r="J17262" s="1">
        <v>0.0</v>
      </c>
      <c r="K17262" s="1" t="s">
        <v>18</v>
      </c>
      <c r="M17262" s="3">
        <v>43843.91241804398</v>
      </c>
    </row>
    <row r="17263">
      <c r="A17263" s="1">
        <v>17261.0</v>
      </c>
      <c r="B17263" s="1" t="s">
        <v>1489</v>
      </c>
      <c r="C17263" s="1" t="s">
        <v>28812</v>
      </c>
      <c r="D17263" s="1" t="s">
        <v>1096</v>
      </c>
      <c r="E17263" s="1" t="s">
        <v>20621</v>
      </c>
      <c r="F17263" s="1" t="s">
        <v>1492</v>
      </c>
      <c r="G17263" s="1" t="s">
        <v>17</v>
      </c>
      <c r="H17263" s="1">
        <v>45.0</v>
      </c>
      <c r="I17263" s="3">
        <v>43984.25</v>
      </c>
      <c r="J17263" s="1">
        <v>1.79164352492294</v>
      </c>
      <c r="K17263" s="1" t="s">
        <v>18</v>
      </c>
      <c r="M17263" s="3">
        <v>43984.297003252315</v>
      </c>
    </row>
    <row r="17264">
      <c r="A17264" s="1">
        <v>17262.0</v>
      </c>
      <c r="B17264" s="1" t="s">
        <v>2891</v>
      </c>
      <c r="C17264" s="1" t="s">
        <v>28813</v>
      </c>
      <c r="D17264" s="1" t="s">
        <v>522</v>
      </c>
      <c r="E17264" s="1" t="s">
        <v>12622</v>
      </c>
      <c r="F17264" s="1" t="s">
        <v>2894</v>
      </c>
      <c r="G17264" s="1" t="s">
        <v>35</v>
      </c>
      <c r="H17264" s="1">
        <v>45.0</v>
      </c>
      <c r="I17264" s="3">
        <v>44167.229166666664</v>
      </c>
      <c r="J17264" s="1">
        <v>0.837416758802382</v>
      </c>
      <c r="K17264" s="1" t="s">
        <v>46</v>
      </c>
      <c r="M17264" s="3">
        <v>44167.25536484954</v>
      </c>
    </row>
    <row r="17265">
      <c r="A17265" s="1">
        <v>17263.0</v>
      </c>
      <c r="B17265" s="1" t="s">
        <v>136</v>
      </c>
      <c r="C17265" s="1" t="s">
        <v>28814</v>
      </c>
      <c r="D17265" s="1" t="s">
        <v>138</v>
      </c>
      <c r="E17265" s="1" t="s">
        <v>10398</v>
      </c>
      <c r="F17265" s="1" t="s">
        <v>140</v>
      </c>
      <c r="G17265" s="1" t="s">
        <v>17</v>
      </c>
      <c r="H17265" s="1">
        <v>45.0</v>
      </c>
      <c r="I17265" s="3">
        <v>44231.375</v>
      </c>
      <c r="J17265" s="1">
        <v>2.61668921459759</v>
      </c>
      <c r="K17265" s="1" t="s">
        <v>18</v>
      </c>
      <c r="M17265" s="3">
        <v>44231.31631447917</v>
      </c>
    </row>
    <row r="17266">
      <c r="A17266" s="1">
        <v>17264.0</v>
      </c>
      <c r="B17266" s="1" t="s">
        <v>1282</v>
      </c>
      <c r="C17266" s="1" t="s">
        <v>28815</v>
      </c>
      <c r="D17266" s="1" t="s">
        <v>116</v>
      </c>
      <c r="E17266" s="1" t="s">
        <v>28816</v>
      </c>
      <c r="F17266" s="1" t="s">
        <v>1285</v>
      </c>
      <c r="G17266" s="1" t="s">
        <v>39</v>
      </c>
      <c r="H17266" s="1">
        <v>45.0</v>
      </c>
      <c r="I17266" s="3">
        <v>43906.6875</v>
      </c>
      <c r="J17266" s="1">
        <v>7.93177971476496</v>
      </c>
      <c r="K17266" s="1" t="s">
        <v>24</v>
      </c>
      <c r="M17266" s="3">
        <v>43906.72369708333</v>
      </c>
    </row>
    <row r="17267">
      <c r="A17267" s="1">
        <v>17265.0</v>
      </c>
      <c r="B17267" s="1" t="s">
        <v>10094</v>
      </c>
      <c r="C17267" s="1" t="s">
        <v>28817</v>
      </c>
      <c r="D17267" s="1" t="s">
        <v>241</v>
      </c>
      <c r="E17267" s="1" t="s">
        <v>28818</v>
      </c>
      <c r="F17267" s="1" t="s">
        <v>10097</v>
      </c>
      <c r="G17267" s="1" t="s">
        <v>39</v>
      </c>
      <c r="H17267" s="1">
        <v>45.0</v>
      </c>
      <c r="I17267" s="3">
        <v>44133.666666666664</v>
      </c>
      <c r="J17267" s="1">
        <v>1.75997776894779</v>
      </c>
      <c r="K17267" s="1" t="s">
        <v>46</v>
      </c>
      <c r="M17267" s="3">
        <v>44133.69555877315</v>
      </c>
    </row>
    <row r="17268">
      <c r="A17268" s="1">
        <v>17266.0</v>
      </c>
      <c r="B17268" s="1" t="s">
        <v>2276</v>
      </c>
      <c r="C17268" s="1" t="s">
        <v>28819</v>
      </c>
      <c r="D17268" s="1" t="s">
        <v>1925</v>
      </c>
      <c r="E17268" s="1" t="s">
        <v>2278</v>
      </c>
      <c r="F17268" s="1" t="s">
        <v>2279</v>
      </c>
      <c r="G17268" s="1" t="s">
        <v>35</v>
      </c>
      <c r="H17268" s="1">
        <v>45.0</v>
      </c>
      <c r="I17268" s="3">
        <v>44111.625</v>
      </c>
      <c r="J17268" s="1">
        <v>0.234731441850045</v>
      </c>
      <c r="K17268" s="1" t="s">
        <v>159</v>
      </c>
      <c r="M17268" s="3">
        <v>44111.65837099537</v>
      </c>
    </row>
    <row r="17269">
      <c r="A17269" s="1">
        <v>17267.0</v>
      </c>
      <c r="B17269" s="1" t="s">
        <v>2877</v>
      </c>
      <c r="C17269" s="1" t="s">
        <v>28820</v>
      </c>
      <c r="D17269" s="1" t="s">
        <v>2879</v>
      </c>
      <c r="E17269" s="1" t="s">
        <v>8123</v>
      </c>
      <c r="F17269" s="1" t="s">
        <v>2881</v>
      </c>
      <c r="G17269" s="1" t="s">
        <v>17</v>
      </c>
      <c r="H17269" s="1">
        <v>45.0</v>
      </c>
      <c r="I17269" s="3">
        <v>44225.3125</v>
      </c>
      <c r="J17269" s="1">
        <v>2.20936190877992</v>
      </c>
      <c r="K17269" s="1" t="s">
        <v>62</v>
      </c>
      <c r="M17269" s="3">
        <v>44225.35117015046</v>
      </c>
    </row>
    <row r="17270">
      <c r="A17270" s="1">
        <v>17268.0</v>
      </c>
      <c r="B17270" s="1" t="s">
        <v>324</v>
      </c>
      <c r="C17270" s="1" t="s">
        <v>28821</v>
      </c>
      <c r="D17270" s="1" t="s">
        <v>326</v>
      </c>
      <c r="E17270" s="1" t="s">
        <v>327</v>
      </c>
      <c r="F17270" s="1" t="s">
        <v>328</v>
      </c>
      <c r="G17270" s="1" t="s">
        <v>17</v>
      </c>
      <c r="H17270" s="1">
        <v>45.0</v>
      </c>
      <c r="I17270" s="3">
        <v>44157.291666666664</v>
      </c>
      <c r="J17270" s="1">
        <v>0.0</v>
      </c>
      <c r="K17270" s="1" t="s">
        <v>24</v>
      </c>
      <c r="M17270" s="3">
        <v>44157.61657453704</v>
      </c>
    </row>
    <row r="17271">
      <c r="A17271" s="1">
        <v>17269.0</v>
      </c>
      <c r="B17271" s="1" t="s">
        <v>624</v>
      </c>
      <c r="C17271" s="1" t="s">
        <v>28822</v>
      </c>
      <c r="D17271" s="1" t="s">
        <v>7392</v>
      </c>
      <c r="E17271" s="1" t="s">
        <v>28823</v>
      </c>
      <c r="F17271" s="1" t="s">
        <v>628</v>
      </c>
      <c r="G17271" s="1" t="s">
        <v>39</v>
      </c>
      <c r="H17271" s="1">
        <v>45.0</v>
      </c>
      <c r="I17271" s="3">
        <v>43575.75</v>
      </c>
      <c r="J17271" s="1">
        <v>1.32826857153451</v>
      </c>
      <c r="K17271" s="1" t="s">
        <v>24</v>
      </c>
      <c r="M17271" s="3">
        <v>43575.78748195602</v>
      </c>
    </row>
    <row r="17272">
      <c r="A17272" s="1">
        <v>17270.0</v>
      </c>
      <c r="B17272" s="1" t="s">
        <v>11999</v>
      </c>
      <c r="C17272" s="1" t="s">
        <v>28824</v>
      </c>
      <c r="D17272" s="1" t="s">
        <v>132</v>
      </c>
      <c r="E17272" s="1" t="s">
        <v>12001</v>
      </c>
      <c r="F17272" s="1" t="s">
        <v>12002</v>
      </c>
      <c r="G17272" s="1" t="s">
        <v>35</v>
      </c>
      <c r="H17272" s="1">
        <v>45.0</v>
      </c>
      <c r="I17272" s="3">
        <v>44147.291666666664</v>
      </c>
      <c r="J17272" s="1">
        <v>1.38252132745364</v>
      </c>
      <c r="K17272" s="1" t="s">
        <v>24</v>
      </c>
      <c r="L17272" s="1" t="s">
        <v>741</v>
      </c>
      <c r="M17272" s="3">
        <v>44147.313044131944</v>
      </c>
    </row>
    <row r="17273">
      <c r="A17273" s="1">
        <v>17271.0</v>
      </c>
      <c r="B17273" s="1" t="s">
        <v>1954</v>
      </c>
      <c r="C17273" s="1" t="s">
        <v>28825</v>
      </c>
      <c r="D17273" s="1" t="s">
        <v>3355</v>
      </c>
      <c r="E17273" s="1" t="s">
        <v>28826</v>
      </c>
      <c r="F17273" s="1" t="s">
        <v>1957</v>
      </c>
      <c r="G17273" s="1" t="s">
        <v>39</v>
      </c>
      <c r="H17273" s="1">
        <v>45.0</v>
      </c>
      <c r="I17273" s="3">
        <v>44232.260416666664</v>
      </c>
      <c r="J17273" s="1">
        <v>0.831673569207433</v>
      </c>
      <c r="K17273" s="1" t="s">
        <v>83</v>
      </c>
      <c r="L17273" s="1" t="s">
        <v>1958</v>
      </c>
      <c r="M17273" s="3">
        <v>44232.28041179398</v>
      </c>
    </row>
    <row r="17274">
      <c r="A17274" s="1">
        <v>17272.0</v>
      </c>
      <c r="B17274" s="1" t="s">
        <v>9951</v>
      </c>
      <c r="C17274" s="1" t="s">
        <v>28827</v>
      </c>
      <c r="D17274" s="1" t="s">
        <v>383</v>
      </c>
      <c r="E17274" s="1" t="s">
        <v>23518</v>
      </c>
      <c r="F17274" s="1" t="s">
        <v>9955</v>
      </c>
      <c r="G17274" s="1" t="s">
        <v>17</v>
      </c>
      <c r="H17274" s="1">
        <v>45.0</v>
      </c>
      <c r="I17274" s="3">
        <v>43957.416666666664</v>
      </c>
      <c r="J17274" s="1">
        <v>3.59183098913813</v>
      </c>
      <c r="K17274" s="1" t="s">
        <v>689</v>
      </c>
      <c r="M17274" s="3">
        <v>43957.446746712965</v>
      </c>
    </row>
    <row r="17275">
      <c r="A17275" s="1">
        <v>17273.0</v>
      </c>
      <c r="B17275" s="1" t="s">
        <v>4120</v>
      </c>
      <c r="C17275" s="1" t="s">
        <v>28828</v>
      </c>
      <c r="D17275" s="1" t="s">
        <v>1461</v>
      </c>
      <c r="E17275" s="1" t="s">
        <v>8884</v>
      </c>
      <c r="F17275" s="1" t="s">
        <v>4123</v>
      </c>
      <c r="G17275" s="1" t="s">
        <v>35</v>
      </c>
      <c r="H17275" s="1">
        <v>45.0</v>
      </c>
      <c r="I17275" s="3">
        <v>43879.75</v>
      </c>
      <c r="J17275" s="1">
        <v>4.35868934932974</v>
      </c>
      <c r="K17275" s="1" t="s">
        <v>62</v>
      </c>
      <c r="M17275" s="3">
        <v>43879.68626923611</v>
      </c>
    </row>
    <row r="17276">
      <c r="A17276" s="1">
        <v>17274.0</v>
      </c>
      <c r="B17276" s="1" t="s">
        <v>8003</v>
      </c>
      <c r="C17276" s="1" t="s">
        <v>28829</v>
      </c>
      <c r="D17276" s="1" t="s">
        <v>738</v>
      </c>
      <c r="E17276" s="1" t="s">
        <v>28830</v>
      </c>
      <c r="F17276" s="1" t="s">
        <v>8006</v>
      </c>
      <c r="G17276" s="1" t="s">
        <v>39</v>
      </c>
      <c r="H17276" s="1">
        <v>45.0</v>
      </c>
      <c r="I17276" s="3">
        <v>44162.708333333336</v>
      </c>
      <c r="J17276" s="1">
        <v>0.813268736136258</v>
      </c>
      <c r="K17276" s="1" t="s">
        <v>24</v>
      </c>
      <c r="L17276" s="1" t="s">
        <v>188</v>
      </c>
      <c r="M17276" s="3">
        <v>44162.73542616898</v>
      </c>
    </row>
    <row r="17277">
      <c r="A17277" s="1">
        <v>17275.0</v>
      </c>
      <c r="B17277" s="1" t="s">
        <v>6649</v>
      </c>
      <c r="C17277" s="1" t="s">
        <v>28831</v>
      </c>
      <c r="D17277" s="1" t="s">
        <v>653</v>
      </c>
      <c r="E17277" s="1" t="s">
        <v>28832</v>
      </c>
      <c r="F17277" s="1" t="s">
        <v>6652</v>
      </c>
      <c r="G17277" s="1" t="s">
        <v>39</v>
      </c>
      <c r="H17277" s="1">
        <v>45.0</v>
      </c>
      <c r="I17277" s="3">
        <v>43998.739583333336</v>
      </c>
      <c r="J17277" s="1">
        <v>0.494290875426043</v>
      </c>
      <c r="K17277" s="1" t="s">
        <v>56</v>
      </c>
      <c r="L17277" s="1" t="s">
        <v>1614</v>
      </c>
      <c r="M17277" s="3">
        <v>43998.770678125</v>
      </c>
    </row>
    <row r="17278">
      <c r="A17278" s="1">
        <v>17276.0</v>
      </c>
      <c r="B17278" s="1" t="s">
        <v>229</v>
      </c>
      <c r="C17278" s="1" t="s">
        <v>28833</v>
      </c>
      <c r="D17278" s="1" t="s">
        <v>207</v>
      </c>
      <c r="E17278" s="1" t="s">
        <v>5349</v>
      </c>
      <c r="F17278" s="1" t="s">
        <v>232</v>
      </c>
      <c r="G17278" s="1" t="s">
        <v>35</v>
      </c>
      <c r="H17278" s="1">
        <v>45.0</v>
      </c>
      <c r="I17278" s="3">
        <v>44232.229166666664</v>
      </c>
      <c r="J17278" s="1">
        <v>1.49870983799571</v>
      </c>
      <c r="K17278" s="1" t="s">
        <v>24</v>
      </c>
      <c r="L17278" s="1" t="s">
        <v>940</v>
      </c>
      <c r="M17278" s="3">
        <v>44232.27122212963</v>
      </c>
    </row>
    <row r="17279">
      <c r="A17279" s="1">
        <v>17277.0</v>
      </c>
      <c r="B17279" s="1" t="s">
        <v>796</v>
      </c>
      <c r="C17279" s="1" t="s">
        <v>28834</v>
      </c>
      <c r="D17279" s="1" t="s">
        <v>173</v>
      </c>
      <c r="E17279" s="1" t="s">
        <v>28835</v>
      </c>
      <c r="F17279" s="1" t="s">
        <v>799</v>
      </c>
      <c r="G17279" s="1" t="s">
        <v>89</v>
      </c>
      <c r="H17279" s="1">
        <v>45.0</v>
      </c>
      <c r="I17279" s="3">
        <v>44100.661824849536</v>
      </c>
      <c r="J17279" s="1">
        <v>1.61435304158947</v>
      </c>
      <c r="K17279" s="1" t="s">
        <v>18</v>
      </c>
      <c r="M17279" s="3">
        <v>44100.707060023145</v>
      </c>
    </row>
    <row r="17280">
      <c r="A17280" s="1">
        <v>17278.0</v>
      </c>
      <c r="B17280" s="1" t="s">
        <v>9441</v>
      </c>
      <c r="C17280" s="1" t="s">
        <v>28836</v>
      </c>
      <c r="D17280" s="1" t="s">
        <v>6480</v>
      </c>
      <c r="E17280" s="1" t="s">
        <v>28837</v>
      </c>
      <c r="F17280" s="1" t="s">
        <v>9444</v>
      </c>
      <c r="G17280" s="1" t="s">
        <v>89</v>
      </c>
      <c r="H17280" s="1">
        <v>45.0</v>
      </c>
      <c r="I17280" s="3">
        <v>44238.311509907406</v>
      </c>
      <c r="J17280" s="1">
        <v>2.97116830254645</v>
      </c>
      <c r="K17280" s="1" t="s">
        <v>24</v>
      </c>
      <c r="L17280" s="1" t="s">
        <v>188</v>
      </c>
      <c r="M17280" s="3">
        <v>44238.34282690972</v>
      </c>
    </row>
    <row r="17281">
      <c r="A17281" s="1">
        <v>17279.0</v>
      </c>
      <c r="B17281" s="1" t="s">
        <v>119</v>
      </c>
      <c r="C17281" s="1" t="s">
        <v>28838</v>
      </c>
      <c r="D17281" s="1" t="s">
        <v>121</v>
      </c>
      <c r="E17281" s="1" t="s">
        <v>28839</v>
      </c>
      <c r="F17281" s="1" t="s">
        <v>123</v>
      </c>
      <c r="G17281" s="1" t="s">
        <v>39</v>
      </c>
      <c r="H17281" s="1">
        <v>45.0</v>
      </c>
      <c r="I17281" s="3">
        <v>44054.625</v>
      </c>
      <c r="J17281" s="1">
        <v>3.20537977425676</v>
      </c>
      <c r="K17281" s="1" t="s">
        <v>18</v>
      </c>
      <c r="M17281" s="3">
        <v>44054.6592334375</v>
      </c>
    </row>
    <row r="17282">
      <c r="A17282" s="1">
        <v>17280.0</v>
      </c>
      <c r="B17282" s="1" t="s">
        <v>520</v>
      </c>
      <c r="C17282" s="1" t="s">
        <v>28840</v>
      </c>
      <c r="D17282" s="1" t="s">
        <v>522</v>
      </c>
      <c r="E17282" s="1" t="s">
        <v>523</v>
      </c>
      <c r="F17282" s="1" t="s">
        <v>524</v>
      </c>
      <c r="G17282" s="1" t="s">
        <v>35</v>
      </c>
      <c r="H17282" s="1">
        <v>45.0</v>
      </c>
      <c r="I17282" s="3">
        <v>43746.708333333336</v>
      </c>
      <c r="J17282" s="1">
        <v>2.12586578201367</v>
      </c>
      <c r="K17282" s="1" t="s">
        <v>46</v>
      </c>
      <c r="M17282" s="3">
        <v>43747.74056322917</v>
      </c>
    </row>
    <row r="17283">
      <c r="A17283" s="1">
        <v>17281.0</v>
      </c>
      <c r="B17283" s="1" t="s">
        <v>389</v>
      </c>
      <c r="C17283" s="1" t="s">
        <v>28841</v>
      </c>
      <c r="D17283" s="1" t="s">
        <v>49</v>
      </c>
      <c r="E17283" s="1" t="s">
        <v>28842</v>
      </c>
      <c r="F17283" s="1" t="s">
        <v>393</v>
      </c>
      <c r="G17283" s="1" t="s">
        <v>39</v>
      </c>
      <c r="H17283" s="1">
        <v>45.0</v>
      </c>
      <c r="I17283" s="3">
        <v>43869.791666666664</v>
      </c>
      <c r="J17283" s="1">
        <v>2.80288685688342</v>
      </c>
      <c r="K17283" s="1" t="s">
        <v>18</v>
      </c>
      <c r="M17283" s="3">
        <v>43869.82949675926</v>
      </c>
    </row>
    <row r="17284">
      <c r="A17284" s="1">
        <v>17282.0</v>
      </c>
      <c r="B17284" s="1" t="s">
        <v>10254</v>
      </c>
      <c r="C17284" s="1" t="s">
        <v>28843</v>
      </c>
      <c r="D17284" s="1" t="s">
        <v>5758</v>
      </c>
      <c r="E17284" s="1" t="s">
        <v>28844</v>
      </c>
      <c r="F17284" s="1" t="s">
        <v>10257</v>
      </c>
      <c r="G17284" s="1" t="s">
        <v>39</v>
      </c>
      <c r="H17284" s="1">
        <v>45.0</v>
      </c>
      <c r="I17284" s="3">
        <v>44119.583333333336</v>
      </c>
      <c r="J17284" s="1">
        <v>47.7963032540235</v>
      </c>
      <c r="K17284" s="1" t="s">
        <v>83</v>
      </c>
      <c r="M17284" s="3">
        <v>44119.620125636575</v>
      </c>
    </row>
    <row r="17285">
      <c r="A17285" s="1">
        <v>17283.0</v>
      </c>
      <c r="B17285" s="1" t="s">
        <v>2744</v>
      </c>
      <c r="C17285" s="1" t="s">
        <v>28845</v>
      </c>
      <c r="D17285" s="1" t="s">
        <v>207</v>
      </c>
      <c r="E17285" s="1" t="s">
        <v>28846</v>
      </c>
      <c r="F17285" s="1" t="s">
        <v>2748</v>
      </c>
      <c r="G17285" s="1" t="s">
        <v>89</v>
      </c>
      <c r="H17285" s="1">
        <v>45.0</v>
      </c>
      <c r="I17285" s="3">
        <v>44216.30775836806</v>
      </c>
      <c r="J17285" s="1">
        <v>2.77939011809253</v>
      </c>
      <c r="K17285" s="1" t="s">
        <v>24</v>
      </c>
      <c r="M17285" s="3">
        <v>44216.33209898148</v>
      </c>
    </row>
    <row r="17286">
      <c r="A17286" s="1">
        <v>17284.0</v>
      </c>
      <c r="B17286" s="1" t="s">
        <v>303</v>
      </c>
      <c r="C17286" s="1" t="s">
        <v>28847</v>
      </c>
      <c r="D17286" s="1" t="s">
        <v>305</v>
      </c>
      <c r="E17286" s="1" t="s">
        <v>7657</v>
      </c>
      <c r="F17286" s="1" t="s">
        <v>307</v>
      </c>
      <c r="G17286" s="1" t="s">
        <v>17</v>
      </c>
      <c r="H17286" s="1">
        <v>45.0</v>
      </c>
      <c r="I17286" s="3">
        <v>44237.416666666664</v>
      </c>
      <c r="J17286" s="1">
        <v>2.04078881057493</v>
      </c>
      <c r="K17286" s="1" t="s">
        <v>24</v>
      </c>
      <c r="M17286" s="3">
        <v>44237.44438</v>
      </c>
    </row>
    <row r="17287">
      <c r="A17287" s="1">
        <v>17285.0</v>
      </c>
      <c r="B17287" s="1" t="s">
        <v>2610</v>
      </c>
      <c r="C17287" s="1" t="s">
        <v>28848</v>
      </c>
      <c r="D17287" s="1" t="s">
        <v>1179</v>
      </c>
      <c r="E17287" s="1" t="s">
        <v>28849</v>
      </c>
      <c r="F17287" s="1" t="s">
        <v>2614</v>
      </c>
      <c r="G17287" s="1" t="s">
        <v>89</v>
      </c>
      <c r="H17287" s="1">
        <v>45.0</v>
      </c>
      <c r="I17287" s="3">
        <v>43957.78028650463</v>
      </c>
      <c r="J17287" s="1">
        <v>1.44103980637295</v>
      </c>
      <c r="K17287" s="1" t="s">
        <v>46</v>
      </c>
      <c r="M17287" s="3">
        <v>43957.87632675926</v>
      </c>
    </row>
    <row r="17288">
      <c r="A17288" s="1">
        <v>17286.0</v>
      </c>
      <c r="B17288" s="1" t="s">
        <v>3073</v>
      </c>
      <c r="C17288" s="1" t="s">
        <v>28850</v>
      </c>
      <c r="D17288" s="1" t="s">
        <v>326</v>
      </c>
      <c r="E17288" s="1" t="s">
        <v>9004</v>
      </c>
      <c r="F17288" s="1" t="s">
        <v>3419</v>
      </c>
      <c r="G17288" s="1" t="s">
        <v>17</v>
      </c>
      <c r="H17288" s="1">
        <v>45.0</v>
      </c>
      <c r="I17288" s="3">
        <v>43973.791666666664</v>
      </c>
      <c r="J17288" s="1">
        <v>0.0</v>
      </c>
      <c r="K17288" s="1" t="s">
        <v>24</v>
      </c>
      <c r="M17288" s="3">
        <v>43973.82841692129</v>
      </c>
    </row>
    <row r="17289">
      <c r="A17289" s="1">
        <v>17287.0</v>
      </c>
      <c r="B17289" s="1" t="s">
        <v>1449</v>
      </c>
      <c r="C17289" s="1" t="s">
        <v>28851</v>
      </c>
      <c r="D17289" s="1" t="s">
        <v>2920</v>
      </c>
      <c r="E17289" s="1" t="s">
        <v>28852</v>
      </c>
      <c r="F17289" s="1" t="s">
        <v>1453</v>
      </c>
      <c r="G17289" s="1" t="s">
        <v>89</v>
      </c>
      <c r="H17289" s="1">
        <v>45.0</v>
      </c>
      <c r="I17289" s="3">
        <v>44148.708333333336</v>
      </c>
      <c r="J17289" s="1">
        <v>3.65972175060746</v>
      </c>
      <c r="K17289" s="1" t="s">
        <v>218</v>
      </c>
      <c r="M17289" s="3">
        <v>44148.74872484954</v>
      </c>
    </row>
    <row r="17290">
      <c r="A17290" s="1">
        <v>17288.0</v>
      </c>
      <c r="B17290" s="1" t="s">
        <v>896</v>
      </c>
      <c r="C17290" s="1" t="s">
        <v>28853</v>
      </c>
      <c r="D17290" s="1" t="s">
        <v>898</v>
      </c>
      <c r="E17290" s="1" t="s">
        <v>14647</v>
      </c>
      <c r="F17290" s="1" t="s">
        <v>900</v>
      </c>
      <c r="G17290" s="1" t="s">
        <v>17</v>
      </c>
      <c r="H17290" s="1">
        <v>45.0</v>
      </c>
      <c r="I17290" s="3">
        <v>44073.666666666664</v>
      </c>
      <c r="J17290" s="1">
        <v>2.71886467262102</v>
      </c>
      <c r="K17290" s="1" t="s">
        <v>24</v>
      </c>
      <c r="L17290" s="1" t="s">
        <v>741</v>
      </c>
      <c r="M17290" s="3">
        <v>44073.74409944445</v>
      </c>
    </row>
    <row r="17291">
      <c r="A17291" s="1">
        <v>17289.0</v>
      </c>
      <c r="B17291" s="1" t="s">
        <v>308</v>
      </c>
      <c r="C17291" s="1" t="s">
        <v>28854</v>
      </c>
      <c r="D17291" s="1" t="s">
        <v>310</v>
      </c>
      <c r="E17291" s="1" t="s">
        <v>3450</v>
      </c>
      <c r="F17291" s="1" t="s">
        <v>312</v>
      </c>
      <c r="G17291" s="1" t="s">
        <v>17</v>
      </c>
      <c r="H17291" s="1">
        <v>45.0</v>
      </c>
      <c r="I17291" s="3">
        <v>44228.229166666664</v>
      </c>
      <c r="J17291" s="1">
        <v>1.02722380166162</v>
      </c>
      <c r="K17291" s="1" t="s">
        <v>24</v>
      </c>
      <c r="L17291" s="1" t="s">
        <v>96</v>
      </c>
      <c r="M17291" s="3">
        <v>44228.264343738425</v>
      </c>
    </row>
    <row r="17292">
      <c r="A17292" s="1">
        <v>17290.0</v>
      </c>
      <c r="B17292" s="1" t="s">
        <v>84</v>
      </c>
      <c r="C17292" s="1" t="s">
        <v>28855</v>
      </c>
      <c r="D17292" s="1" t="s">
        <v>80</v>
      </c>
      <c r="E17292" s="1" t="s">
        <v>28856</v>
      </c>
      <c r="F17292" s="1" t="s">
        <v>88</v>
      </c>
      <c r="G17292" s="1" t="s">
        <v>39</v>
      </c>
      <c r="H17292" s="1">
        <v>45.0</v>
      </c>
      <c r="I17292" s="3">
        <v>43743.666666666664</v>
      </c>
      <c r="J17292" s="1">
        <v>0.0277680094791968</v>
      </c>
      <c r="K17292" s="1" t="s">
        <v>83</v>
      </c>
      <c r="M17292" s="3">
        <v>43743.6906730787</v>
      </c>
    </row>
    <row r="17293">
      <c r="A17293" s="1">
        <v>17291.0</v>
      </c>
      <c r="B17293" s="1" t="s">
        <v>319</v>
      </c>
      <c r="C17293" s="1" t="s">
        <v>28857</v>
      </c>
      <c r="D17293" s="1" t="s">
        <v>4635</v>
      </c>
      <c r="E17293" s="1" t="s">
        <v>12245</v>
      </c>
      <c r="F17293" s="1" t="s">
        <v>323</v>
      </c>
      <c r="G17293" s="1" t="s">
        <v>17</v>
      </c>
      <c r="H17293" s="1">
        <v>45.0</v>
      </c>
      <c r="I17293" s="3">
        <v>43695.416666666664</v>
      </c>
      <c r="J17293" s="1">
        <v>0.00575016992583237</v>
      </c>
      <c r="K17293" s="1" t="s">
        <v>24</v>
      </c>
      <c r="M17293" s="3">
        <v>43695.551460532406</v>
      </c>
    </row>
    <row r="17294">
      <c r="A17294" s="1">
        <v>17292.0</v>
      </c>
      <c r="B17294" s="1" t="s">
        <v>953</v>
      </c>
      <c r="C17294" s="1" t="s">
        <v>28858</v>
      </c>
      <c r="D17294" s="1" t="s">
        <v>121</v>
      </c>
      <c r="E17294" s="1" t="s">
        <v>5584</v>
      </c>
      <c r="F17294" s="1" t="s">
        <v>956</v>
      </c>
      <c r="G17294" s="1" t="s">
        <v>17</v>
      </c>
      <c r="H17294" s="1">
        <v>45.0</v>
      </c>
      <c r="I17294" s="3">
        <v>44209.1875</v>
      </c>
      <c r="J17294" s="1">
        <v>2.01186534083193</v>
      </c>
      <c r="K17294" s="1" t="s">
        <v>18</v>
      </c>
      <c r="M17294" s="3">
        <v>44209.211295706016</v>
      </c>
    </row>
    <row r="17295">
      <c r="A17295" s="1">
        <v>17293.0</v>
      </c>
      <c r="B17295" s="1" t="s">
        <v>450</v>
      </c>
      <c r="C17295" s="1" t="s">
        <v>28859</v>
      </c>
      <c r="D17295" s="1" t="s">
        <v>3581</v>
      </c>
      <c r="E17295" s="1" t="s">
        <v>28860</v>
      </c>
      <c r="F17295" s="1" t="s">
        <v>454</v>
      </c>
      <c r="G17295" s="1" t="s">
        <v>17</v>
      </c>
      <c r="H17295" s="1">
        <v>45.0</v>
      </c>
      <c r="I17295" s="3">
        <v>44125.1875</v>
      </c>
      <c r="J17295" s="1">
        <v>2.1218694084383</v>
      </c>
      <c r="K17295" s="1" t="s">
        <v>24</v>
      </c>
      <c r="L17295" s="1" t="s">
        <v>238</v>
      </c>
      <c r="M17295" s="3">
        <v>44125.22464060185</v>
      </c>
    </row>
    <row r="17296">
      <c r="A17296" s="1">
        <v>17294.0</v>
      </c>
      <c r="B17296" s="1" t="s">
        <v>655</v>
      </c>
      <c r="C17296" s="1" t="s">
        <v>28861</v>
      </c>
      <c r="D17296" s="1" t="s">
        <v>7784</v>
      </c>
      <c r="E17296" s="1" t="s">
        <v>7004</v>
      </c>
      <c r="F17296" s="1" t="s">
        <v>659</v>
      </c>
      <c r="G17296" s="1" t="s">
        <v>35</v>
      </c>
      <c r="H17296" s="1">
        <v>45.0</v>
      </c>
      <c r="I17296" s="3">
        <v>43685.708333333336</v>
      </c>
      <c r="J17296" s="1">
        <v>0.322441845061855</v>
      </c>
      <c r="K17296" s="1" t="s">
        <v>18</v>
      </c>
      <c r="M17296" s="3">
        <v>43685.7051778588</v>
      </c>
    </row>
    <row r="17297">
      <c r="A17297" s="1">
        <v>17295.0</v>
      </c>
      <c r="B17297" s="1" t="s">
        <v>620</v>
      </c>
      <c r="C17297" s="1" t="s">
        <v>28862</v>
      </c>
      <c r="D17297" s="1" t="s">
        <v>1096</v>
      </c>
      <c r="E17297" s="1" t="s">
        <v>19184</v>
      </c>
      <c r="F17297" s="1" t="s">
        <v>623</v>
      </c>
      <c r="G17297" s="1" t="s">
        <v>17</v>
      </c>
      <c r="H17297" s="1">
        <v>45.0</v>
      </c>
      <c r="I17297" s="3">
        <v>43937.333333333336</v>
      </c>
      <c r="J17297" s="1">
        <v>1.16340649598836</v>
      </c>
      <c r="K17297" s="1" t="s">
        <v>18</v>
      </c>
      <c r="M17297" s="3">
        <v>43937.36650917824</v>
      </c>
    </row>
    <row r="17298">
      <c r="A17298" s="1">
        <v>17296.0</v>
      </c>
      <c r="B17298" s="1" t="s">
        <v>28437</v>
      </c>
      <c r="C17298" s="1" t="s">
        <v>28863</v>
      </c>
      <c r="D17298" s="1" t="s">
        <v>5112</v>
      </c>
      <c r="E17298" s="1" t="s">
        <v>28864</v>
      </c>
      <c r="F17298" s="1" t="s">
        <v>28440</v>
      </c>
      <c r="G17298" s="1" t="s">
        <v>35</v>
      </c>
      <c r="H17298" s="1">
        <v>45.0</v>
      </c>
      <c r="I17298" s="3">
        <v>44158.166666666664</v>
      </c>
      <c r="J17298" s="1">
        <v>2.42502264656931</v>
      </c>
      <c r="K17298" s="1" t="s">
        <v>83</v>
      </c>
      <c r="L17298" s="1" t="s">
        <v>28441</v>
      </c>
      <c r="M17298" s="3">
        <v>44158.2204527662</v>
      </c>
    </row>
    <row r="17299">
      <c r="A17299" s="1">
        <v>17297.0</v>
      </c>
      <c r="B17299" s="1" t="s">
        <v>4289</v>
      </c>
      <c r="C17299" s="1" t="s">
        <v>28865</v>
      </c>
      <c r="D17299" s="1" t="s">
        <v>1227</v>
      </c>
      <c r="E17299" s="1" t="s">
        <v>28866</v>
      </c>
      <c r="F17299" s="1" t="s">
        <v>4292</v>
      </c>
      <c r="G17299" s="1" t="s">
        <v>89</v>
      </c>
      <c r="H17299" s="1">
        <v>45.0</v>
      </c>
      <c r="I17299" s="3">
        <v>44044.708333333336</v>
      </c>
      <c r="J17299" s="1">
        <v>11.0862296317523</v>
      </c>
      <c r="K17299" s="1" t="s">
        <v>601</v>
      </c>
      <c r="M17299" s="3">
        <v>44044.732553298614</v>
      </c>
    </row>
    <row r="17300">
      <c r="A17300" s="1">
        <v>17298.0</v>
      </c>
      <c r="B17300" s="1" t="s">
        <v>130</v>
      </c>
      <c r="C17300" s="1" t="s">
        <v>28867</v>
      </c>
      <c r="D17300" s="1" t="s">
        <v>132</v>
      </c>
      <c r="E17300" s="1" t="s">
        <v>133</v>
      </c>
      <c r="F17300" s="1" t="s">
        <v>134</v>
      </c>
      <c r="G17300" s="1" t="s">
        <v>17</v>
      </c>
      <c r="H17300" s="1">
        <v>45.0</v>
      </c>
      <c r="I17300" s="3">
        <v>44125.229166666664</v>
      </c>
      <c r="J17300" s="1">
        <v>1.01560162390001</v>
      </c>
      <c r="K17300" s="1" t="s">
        <v>24</v>
      </c>
      <c r="L17300" s="1" t="s">
        <v>135</v>
      </c>
      <c r="M17300" s="3">
        <v>44126.36440565972</v>
      </c>
    </row>
    <row r="17301">
      <c r="A17301" s="1">
        <v>17299.0</v>
      </c>
      <c r="B17301" s="1" t="s">
        <v>536</v>
      </c>
      <c r="C17301" s="1" t="s">
        <v>28868</v>
      </c>
      <c r="D17301" s="1" t="s">
        <v>1255</v>
      </c>
      <c r="E17301" s="1" t="s">
        <v>1256</v>
      </c>
      <c r="F17301" s="1" t="s">
        <v>539</v>
      </c>
      <c r="G17301" s="1" t="s">
        <v>17</v>
      </c>
      <c r="H17301" s="1">
        <v>45.0</v>
      </c>
      <c r="I17301" s="3">
        <v>43879.791666666664</v>
      </c>
      <c r="J17301" s="1">
        <v>1.63001181559313</v>
      </c>
      <c r="K17301" s="1" t="s">
        <v>83</v>
      </c>
      <c r="M17301" s="3">
        <v>43880.270858958334</v>
      </c>
    </row>
    <row r="17302">
      <c r="A17302" s="1">
        <v>17300.0</v>
      </c>
      <c r="B17302" s="1" t="s">
        <v>303</v>
      </c>
      <c r="C17302" s="1" t="s">
        <v>28869</v>
      </c>
      <c r="D17302" s="1" t="s">
        <v>305</v>
      </c>
      <c r="E17302" s="1" t="s">
        <v>1201</v>
      </c>
      <c r="F17302" s="1" t="s">
        <v>307</v>
      </c>
      <c r="G17302" s="1" t="s">
        <v>17</v>
      </c>
      <c r="H17302" s="1">
        <v>45.0</v>
      </c>
      <c r="I17302" s="3">
        <v>44006.229166666664</v>
      </c>
      <c r="J17302" s="1">
        <v>1.03646944207715</v>
      </c>
      <c r="K17302" s="1" t="s">
        <v>24</v>
      </c>
      <c r="M17302" s="3">
        <v>44006.26391466435</v>
      </c>
    </row>
    <row r="17303">
      <c r="A17303" s="1">
        <v>17301.0</v>
      </c>
      <c r="B17303" s="1" t="s">
        <v>1913</v>
      </c>
      <c r="C17303" s="1" t="s">
        <v>28870</v>
      </c>
      <c r="D17303" s="1" t="s">
        <v>2008</v>
      </c>
      <c r="E17303" s="1" t="s">
        <v>28871</v>
      </c>
      <c r="F17303" s="1" t="s">
        <v>1917</v>
      </c>
      <c r="G17303" s="1" t="s">
        <v>39</v>
      </c>
      <c r="H17303" s="1">
        <v>45.0</v>
      </c>
      <c r="I17303" s="3">
        <v>43771.166666666664</v>
      </c>
      <c r="J17303" s="1">
        <v>1.54137222290125</v>
      </c>
      <c r="K17303" s="1" t="s">
        <v>166</v>
      </c>
      <c r="M17303" s="3">
        <v>43771.23883148148</v>
      </c>
    </row>
    <row r="17304">
      <c r="A17304" s="1">
        <v>17302.0</v>
      </c>
      <c r="B17304" s="1" t="s">
        <v>4120</v>
      </c>
      <c r="C17304" s="1" t="s">
        <v>28872</v>
      </c>
      <c r="D17304" s="1" t="s">
        <v>11078</v>
      </c>
      <c r="E17304" s="1" t="s">
        <v>11797</v>
      </c>
      <c r="F17304" s="1" t="s">
        <v>4123</v>
      </c>
      <c r="G17304" s="1" t="s">
        <v>17</v>
      </c>
      <c r="H17304" s="1">
        <v>45.0</v>
      </c>
      <c r="I17304" s="3">
        <v>43824.625</v>
      </c>
      <c r="J17304" s="1">
        <v>94.601641814382</v>
      </c>
      <c r="K17304" s="1" t="s">
        <v>62</v>
      </c>
      <c r="M17304" s="3">
        <v>43824.670149363425</v>
      </c>
    </row>
    <row r="17305">
      <c r="A17305" s="1">
        <v>17303.0</v>
      </c>
      <c r="B17305" s="1" t="s">
        <v>16407</v>
      </c>
      <c r="C17305" s="1" t="s">
        <v>28873</v>
      </c>
      <c r="D17305" s="1" t="s">
        <v>5183</v>
      </c>
      <c r="E17305" s="1" t="s">
        <v>28874</v>
      </c>
      <c r="F17305" s="1" t="s">
        <v>16410</v>
      </c>
      <c r="G17305" s="1" t="s">
        <v>89</v>
      </c>
      <c r="H17305" s="1">
        <v>45.0</v>
      </c>
      <c r="I17305" s="3">
        <v>43729.723862719904</v>
      </c>
      <c r="J17305" s="1">
        <v>1.64645473683854</v>
      </c>
      <c r="K17305" s="1" t="s">
        <v>24</v>
      </c>
      <c r="M17305" s="3">
        <v>43729.742009270834</v>
      </c>
    </row>
    <row r="17306">
      <c r="A17306" s="1">
        <v>17304.0</v>
      </c>
      <c r="B17306" s="1" t="s">
        <v>401</v>
      </c>
      <c r="C17306" s="1" t="s">
        <v>28875</v>
      </c>
      <c r="D17306" s="1" t="s">
        <v>998</v>
      </c>
      <c r="E17306" s="1" t="s">
        <v>28876</v>
      </c>
      <c r="F17306" s="1" t="s">
        <v>405</v>
      </c>
      <c r="G17306" s="1" t="s">
        <v>89</v>
      </c>
      <c r="H17306" s="1">
        <v>45.0</v>
      </c>
      <c r="I17306" s="3">
        <v>43745.7858533912</v>
      </c>
      <c r="J17306" s="1">
        <v>1.14030869563099</v>
      </c>
      <c r="K17306" s="1" t="s">
        <v>24</v>
      </c>
      <c r="M17306" s="3">
        <v>43745.79111994213</v>
      </c>
    </row>
    <row r="17307">
      <c r="A17307" s="1">
        <v>17305.0</v>
      </c>
      <c r="B17307" s="1" t="s">
        <v>191</v>
      </c>
      <c r="C17307" s="1" t="s">
        <v>28877</v>
      </c>
      <c r="D17307" s="1" t="s">
        <v>99</v>
      </c>
      <c r="E17307" s="1" t="s">
        <v>28878</v>
      </c>
      <c r="F17307" s="1" t="s">
        <v>195</v>
      </c>
      <c r="G17307" s="1" t="s">
        <v>17</v>
      </c>
      <c r="H17307" s="1">
        <v>45.0</v>
      </c>
      <c r="I17307" s="3">
        <v>44011.25</v>
      </c>
      <c r="J17307" s="1">
        <v>2.21864311161326</v>
      </c>
      <c r="K17307" s="1" t="s">
        <v>24</v>
      </c>
      <c r="M17307" s="3">
        <v>44011.28458951389</v>
      </c>
    </row>
    <row r="17308">
      <c r="A17308" s="1">
        <v>17306.0</v>
      </c>
      <c r="B17308" s="1" t="s">
        <v>136</v>
      </c>
      <c r="C17308" s="1" t="s">
        <v>28879</v>
      </c>
      <c r="D17308" s="1" t="s">
        <v>138</v>
      </c>
      <c r="E17308" s="1" t="s">
        <v>146</v>
      </c>
      <c r="F17308" s="1" t="s">
        <v>140</v>
      </c>
      <c r="G17308" s="1" t="s">
        <v>17</v>
      </c>
      <c r="H17308" s="1">
        <v>45.0</v>
      </c>
      <c r="I17308" s="3">
        <v>44120.291666666664</v>
      </c>
      <c r="J17308" s="1">
        <v>1.7544530715219</v>
      </c>
      <c r="K17308" s="1" t="s">
        <v>18</v>
      </c>
      <c r="M17308" s="3">
        <v>44120.32155811343</v>
      </c>
    </row>
    <row r="17309">
      <c r="A17309" s="1">
        <v>17307.0</v>
      </c>
      <c r="B17309" s="1" t="s">
        <v>303</v>
      </c>
      <c r="C17309" s="1" t="s">
        <v>28880</v>
      </c>
      <c r="D17309" s="1" t="s">
        <v>5629</v>
      </c>
      <c r="E17309" s="1" t="s">
        <v>1790</v>
      </c>
      <c r="F17309" s="1" t="s">
        <v>307</v>
      </c>
      <c r="G17309" s="1" t="s">
        <v>17</v>
      </c>
      <c r="H17309" s="1">
        <v>45.0</v>
      </c>
      <c r="I17309" s="3">
        <v>44149.604166666664</v>
      </c>
      <c r="J17309" s="1">
        <v>1.38010691718995</v>
      </c>
      <c r="K17309" s="1" t="s">
        <v>24</v>
      </c>
      <c r="M17309" s="3">
        <v>44149.648337673614</v>
      </c>
    </row>
    <row r="17310">
      <c r="A17310" s="1">
        <v>17308.0</v>
      </c>
      <c r="B17310" s="1" t="s">
        <v>1529</v>
      </c>
      <c r="C17310" s="1" t="s">
        <v>28881</v>
      </c>
      <c r="D17310" s="1" t="s">
        <v>1531</v>
      </c>
      <c r="E17310" s="1" t="s">
        <v>1532</v>
      </c>
      <c r="F17310" s="1" t="s">
        <v>1533</v>
      </c>
      <c r="G17310" s="1" t="s">
        <v>35</v>
      </c>
      <c r="H17310" s="1">
        <v>45.0</v>
      </c>
      <c r="I17310" s="3">
        <v>43607.375</v>
      </c>
      <c r="J17310" s="1">
        <v>1.34574881432251</v>
      </c>
      <c r="K17310" s="1" t="s">
        <v>18</v>
      </c>
      <c r="M17310" s="3">
        <v>43607.39529594907</v>
      </c>
    </row>
    <row r="17311">
      <c r="A17311" s="1">
        <v>17309.0</v>
      </c>
      <c r="B17311" s="1" t="s">
        <v>455</v>
      </c>
      <c r="C17311" s="1" t="s">
        <v>28882</v>
      </c>
      <c r="D17311" s="1" t="s">
        <v>116</v>
      </c>
      <c r="E17311" s="1" t="s">
        <v>546</v>
      </c>
      <c r="F17311" s="1" t="s">
        <v>458</v>
      </c>
      <c r="G17311" s="1" t="s">
        <v>17</v>
      </c>
      <c r="H17311" s="1">
        <v>45.0</v>
      </c>
      <c r="I17311" s="3">
        <v>44021.3125</v>
      </c>
      <c r="J17311" s="1">
        <v>0.0</v>
      </c>
      <c r="K17311" s="1" t="s">
        <v>24</v>
      </c>
      <c r="L17311" s="1" t="s">
        <v>406</v>
      </c>
      <c r="M17311" s="3">
        <v>44021.74764594907</v>
      </c>
    </row>
    <row r="17312">
      <c r="A17312" s="1">
        <v>17310.0</v>
      </c>
      <c r="B17312" s="1" t="s">
        <v>219</v>
      </c>
      <c r="C17312" s="1" t="s">
        <v>28883</v>
      </c>
      <c r="D17312" s="1" t="s">
        <v>221</v>
      </c>
      <c r="E17312" s="1" t="s">
        <v>222</v>
      </c>
      <c r="F17312" s="1" t="s">
        <v>223</v>
      </c>
      <c r="G17312" s="1" t="s">
        <v>17</v>
      </c>
      <c r="H17312" s="1">
        <v>45.0</v>
      </c>
      <c r="I17312" s="3">
        <v>43899.5625</v>
      </c>
      <c r="J17312" s="1">
        <v>3.14223275190477</v>
      </c>
      <c r="K17312" s="1" t="s">
        <v>24</v>
      </c>
      <c r="M17312" s="3">
        <v>43899.409962025464</v>
      </c>
    </row>
    <row r="17313">
      <c r="A17313" s="1">
        <v>17311.0</v>
      </c>
      <c r="B17313" s="1" t="s">
        <v>1315</v>
      </c>
      <c r="C17313" s="1" t="s">
        <v>28884</v>
      </c>
      <c r="D17313" s="1" t="s">
        <v>411</v>
      </c>
      <c r="E17313" s="1" t="s">
        <v>7975</v>
      </c>
      <c r="F17313" s="1" t="s">
        <v>1319</v>
      </c>
      <c r="G17313" s="1" t="s">
        <v>17</v>
      </c>
      <c r="H17313" s="1">
        <v>45.0</v>
      </c>
      <c r="I17313" s="3">
        <v>43819.541666666664</v>
      </c>
      <c r="J17313" s="1">
        <v>0.282039535976655</v>
      </c>
      <c r="K17313" s="1" t="s">
        <v>18</v>
      </c>
      <c r="M17313" s="3">
        <v>43819.570494085645</v>
      </c>
    </row>
    <row r="17314">
      <c r="A17314" s="1">
        <v>17312.0</v>
      </c>
      <c r="B17314" s="1" t="s">
        <v>2037</v>
      </c>
      <c r="C17314" s="1" t="s">
        <v>28885</v>
      </c>
      <c r="D17314" s="1" t="s">
        <v>1363</v>
      </c>
      <c r="E17314" s="1" t="s">
        <v>8417</v>
      </c>
      <c r="F17314" s="1" t="s">
        <v>2040</v>
      </c>
      <c r="G17314" s="1" t="s">
        <v>17</v>
      </c>
      <c r="H17314" s="1">
        <v>45.0</v>
      </c>
      <c r="I17314" s="3">
        <v>44141.604166666664</v>
      </c>
      <c r="J17314" s="1">
        <v>0.0</v>
      </c>
      <c r="K17314" s="1" t="s">
        <v>1376</v>
      </c>
      <c r="L17314" s="1" t="s">
        <v>2041</v>
      </c>
      <c r="M17314" s="3">
        <v>44141.60411328704</v>
      </c>
    </row>
    <row r="17315">
      <c r="A17315" s="1">
        <v>17313.0</v>
      </c>
      <c r="B17315" s="1" t="s">
        <v>2448</v>
      </c>
      <c r="C17315" s="1" t="s">
        <v>28886</v>
      </c>
      <c r="D17315" s="1" t="s">
        <v>4372</v>
      </c>
      <c r="E17315" s="1" t="s">
        <v>28887</v>
      </c>
      <c r="F17315" s="1" t="s">
        <v>2452</v>
      </c>
      <c r="G17315" s="1" t="s">
        <v>39</v>
      </c>
      <c r="H17315" s="1">
        <v>45.0</v>
      </c>
      <c r="I17315" s="3">
        <v>43890.604166666664</v>
      </c>
      <c r="J17315" s="1">
        <v>2.73587343613967</v>
      </c>
      <c r="K17315" s="1" t="s">
        <v>24</v>
      </c>
      <c r="M17315" s="3">
        <v>43890.62800471065</v>
      </c>
    </row>
    <row r="17316">
      <c r="A17316" s="1">
        <v>17314.0</v>
      </c>
      <c r="B17316" s="1" t="s">
        <v>2864</v>
      </c>
      <c r="C17316" s="1" t="s">
        <v>28888</v>
      </c>
      <c r="D17316" s="1" t="s">
        <v>411</v>
      </c>
      <c r="E17316" s="1" t="s">
        <v>3917</v>
      </c>
      <c r="F17316" s="1" t="s">
        <v>2867</v>
      </c>
      <c r="G17316" s="1" t="s">
        <v>17</v>
      </c>
      <c r="H17316" s="1">
        <v>45.0</v>
      </c>
      <c r="I17316" s="3">
        <v>43851.25</v>
      </c>
      <c r="J17316" s="1">
        <v>0.242017035559262</v>
      </c>
      <c r="K17316" s="1" t="s">
        <v>62</v>
      </c>
      <c r="M17316" s="3">
        <v>43851.298190775466</v>
      </c>
    </row>
    <row r="17317">
      <c r="A17317" s="1">
        <v>17315.0</v>
      </c>
      <c r="B17317" s="1" t="s">
        <v>2475</v>
      </c>
      <c r="C17317" s="1" t="s">
        <v>28889</v>
      </c>
      <c r="D17317" s="1" t="s">
        <v>2477</v>
      </c>
      <c r="E17317" s="1" t="s">
        <v>2478</v>
      </c>
      <c r="F17317" s="1" t="s">
        <v>2479</v>
      </c>
      <c r="G17317" s="1" t="s">
        <v>17</v>
      </c>
      <c r="H17317" s="1">
        <v>45.0</v>
      </c>
      <c r="I17317" s="3">
        <v>43743.666666666664</v>
      </c>
      <c r="J17317" s="1">
        <v>0.161785150258097</v>
      </c>
      <c r="K17317" s="1" t="s">
        <v>24</v>
      </c>
      <c r="M17317" s="3">
        <v>43744.23599159722</v>
      </c>
    </row>
    <row r="17318">
      <c r="A17318" s="1">
        <v>17316.0</v>
      </c>
      <c r="B17318" s="1" t="s">
        <v>14390</v>
      </c>
      <c r="C17318" s="1" t="s">
        <v>28890</v>
      </c>
      <c r="D17318" s="1" t="s">
        <v>6852</v>
      </c>
      <c r="E17318" s="1" t="s">
        <v>14392</v>
      </c>
      <c r="F17318" s="1" t="s">
        <v>14393</v>
      </c>
      <c r="G17318" s="1" t="s">
        <v>17</v>
      </c>
      <c r="H17318" s="1">
        <v>45.0</v>
      </c>
      <c r="I17318" s="3">
        <v>44016.708333333336</v>
      </c>
      <c r="J17318" s="1">
        <v>0.816597416853399</v>
      </c>
      <c r="K17318" s="1" t="s">
        <v>159</v>
      </c>
      <c r="L17318" s="1" t="s">
        <v>3250</v>
      </c>
      <c r="M17318" s="3">
        <v>44016.751188159724</v>
      </c>
    </row>
    <row r="17319">
      <c r="A17319" s="1">
        <v>17317.0</v>
      </c>
      <c r="B17319" s="1" t="s">
        <v>2891</v>
      </c>
      <c r="C17319" s="1" t="s">
        <v>28891</v>
      </c>
      <c r="D17319" s="1" t="s">
        <v>2528</v>
      </c>
      <c r="E17319" s="1" t="s">
        <v>28892</v>
      </c>
      <c r="F17319" s="1" t="s">
        <v>2894</v>
      </c>
      <c r="G17319" s="1" t="s">
        <v>39</v>
      </c>
      <c r="H17319" s="1">
        <v>45.0</v>
      </c>
      <c r="I17319" s="3">
        <v>43829.625</v>
      </c>
      <c r="J17319" s="1">
        <v>2.87734185541227</v>
      </c>
      <c r="K17319" s="1" t="s">
        <v>46</v>
      </c>
      <c r="M17319" s="3">
        <v>43829.66480982639</v>
      </c>
    </row>
    <row r="17320">
      <c r="A17320" s="1">
        <v>17318.0</v>
      </c>
      <c r="B17320" s="1" t="s">
        <v>2744</v>
      </c>
      <c r="C17320" s="1" t="s">
        <v>28893</v>
      </c>
      <c r="D17320" s="1" t="s">
        <v>13435</v>
      </c>
      <c r="E17320" s="1" t="s">
        <v>28894</v>
      </c>
      <c r="F17320" s="1" t="s">
        <v>2748</v>
      </c>
      <c r="G17320" s="1" t="s">
        <v>39</v>
      </c>
      <c r="H17320" s="1">
        <v>45.0</v>
      </c>
      <c r="I17320" s="3">
        <v>44235.291666666664</v>
      </c>
      <c r="J17320" s="1">
        <v>2.16922003398687</v>
      </c>
      <c r="K17320" s="1" t="s">
        <v>24</v>
      </c>
      <c r="M17320" s="3">
        <v>44235.3244694213</v>
      </c>
    </row>
    <row r="17321">
      <c r="A17321" s="1">
        <v>17319.0</v>
      </c>
      <c r="B17321" s="1" t="s">
        <v>130</v>
      </c>
      <c r="C17321" s="1" t="s">
        <v>28895</v>
      </c>
      <c r="D17321" s="1" t="s">
        <v>132</v>
      </c>
      <c r="E17321" s="1" t="s">
        <v>1598</v>
      </c>
      <c r="F17321" s="1" t="s">
        <v>134</v>
      </c>
      <c r="G17321" s="1" t="s">
        <v>17</v>
      </c>
      <c r="H17321" s="1">
        <v>45.0</v>
      </c>
      <c r="I17321" s="3">
        <v>44149.583333333336</v>
      </c>
      <c r="J17321" s="1">
        <v>1.22621302798652</v>
      </c>
      <c r="K17321" s="1" t="s">
        <v>24</v>
      </c>
      <c r="L17321" s="1" t="s">
        <v>135</v>
      </c>
      <c r="M17321" s="3">
        <v>44149.65731916667</v>
      </c>
    </row>
    <row r="17322">
      <c r="A17322" s="1">
        <v>17320.0</v>
      </c>
      <c r="B17322" s="1" t="s">
        <v>97</v>
      </c>
      <c r="C17322" s="1" t="s">
        <v>28896</v>
      </c>
      <c r="D17322" s="1" t="s">
        <v>207</v>
      </c>
      <c r="E17322" s="1" t="s">
        <v>28897</v>
      </c>
      <c r="F17322" s="1" t="s">
        <v>101</v>
      </c>
      <c r="G17322" s="1" t="s">
        <v>89</v>
      </c>
      <c r="H17322" s="1">
        <v>45.0</v>
      </c>
      <c r="I17322" s="3">
        <v>44022.710357199074</v>
      </c>
      <c r="J17322" s="1">
        <v>1.2959174112701</v>
      </c>
      <c r="K17322" s="1" t="s">
        <v>24</v>
      </c>
      <c r="L17322" s="1" t="s">
        <v>882</v>
      </c>
      <c r="M17322" s="3">
        <v>44022.74590449074</v>
      </c>
    </row>
    <row r="17323">
      <c r="A17323" s="1">
        <v>17321.0</v>
      </c>
      <c r="B17323" s="1" t="s">
        <v>15141</v>
      </c>
      <c r="C17323" s="1" t="s">
        <v>28898</v>
      </c>
      <c r="D17323" s="1" t="s">
        <v>2030</v>
      </c>
      <c r="E17323" s="1" t="s">
        <v>28899</v>
      </c>
      <c r="F17323" s="1" t="s">
        <v>15144</v>
      </c>
      <c r="G17323" s="1" t="s">
        <v>89</v>
      </c>
      <c r="H17323" s="1">
        <v>45.0</v>
      </c>
      <c r="I17323" s="3">
        <v>43993.68962508102</v>
      </c>
      <c r="J17323" s="1">
        <v>0.0</v>
      </c>
      <c r="K17323" s="1" t="s">
        <v>24</v>
      </c>
      <c r="M17323" s="3">
        <v>43993.66334594908</v>
      </c>
    </row>
    <row r="17324">
      <c r="A17324" s="1">
        <v>17322.0</v>
      </c>
      <c r="B17324" s="1" t="s">
        <v>459</v>
      </c>
      <c r="C17324" s="1" t="s">
        <v>28900</v>
      </c>
      <c r="D17324" s="1" t="s">
        <v>305</v>
      </c>
      <c r="E17324" s="1" t="s">
        <v>6190</v>
      </c>
      <c r="F17324" s="1" t="s">
        <v>463</v>
      </c>
      <c r="G17324" s="1" t="s">
        <v>17</v>
      </c>
      <c r="H17324" s="1">
        <v>45.0</v>
      </c>
      <c r="I17324" s="3">
        <v>44079.625</v>
      </c>
      <c r="J17324" s="1">
        <v>0.0</v>
      </c>
      <c r="K17324" s="1" t="s">
        <v>24</v>
      </c>
      <c r="M17324" s="3">
        <v>44079.443019039354</v>
      </c>
    </row>
    <row r="17325">
      <c r="A17325" s="1">
        <v>17323.0</v>
      </c>
      <c r="B17325" s="1" t="s">
        <v>308</v>
      </c>
      <c r="C17325" s="1" t="s">
        <v>28901</v>
      </c>
      <c r="D17325" s="1" t="s">
        <v>310</v>
      </c>
      <c r="E17325" s="1" t="s">
        <v>3450</v>
      </c>
      <c r="F17325" s="1" t="s">
        <v>312</v>
      </c>
      <c r="G17325" s="1" t="s">
        <v>17</v>
      </c>
      <c r="H17325" s="1">
        <v>45.0</v>
      </c>
      <c r="I17325" s="3">
        <v>44221.229166666664</v>
      </c>
      <c r="J17325" s="1">
        <v>1.80310540014594</v>
      </c>
      <c r="K17325" s="1" t="s">
        <v>24</v>
      </c>
      <c r="L17325" s="1" t="s">
        <v>96</v>
      </c>
      <c r="M17325" s="3">
        <v>44221.26744831019</v>
      </c>
    </row>
    <row r="17326">
      <c r="A17326" s="1">
        <v>17324.0</v>
      </c>
      <c r="B17326" s="1" t="s">
        <v>2193</v>
      </c>
      <c r="C17326" s="1" t="s">
        <v>28902</v>
      </c>
      <c r="D17326" s="1" t="s">
        <v>11078</v>
      </c>
      <c r="E17326" s="1" t="s">
        <v>28903</v>
      </c>
      <c r="F17326" s="1" t="s">
        <v>2197</v>
      </c>
      <c r="G17326" s="1" t="s">
        <v>39</v>
      </c>
      <c r="H17326" s="1">
        <v>45.0</v>
      </c>
      <c r="I17326" s="3">
        <v>43830.333333333336</v>
      </c>
      <c r="J17326" s="1">
        <v>2.21744098804554</v>
      </c>
      <c r="K17326" s="1" t="s">
        <v>46</v>
      </c>
      <c r="M17326" s="3">
        <v>43830.39626896991</v>
      </c>
    </row>
    <row r="17327">
      <c r="A17327" s="1">
        <v>17325.0</v>
      </c>
      <c r="B17327" s="1" t="s">
        <v>7239</v>
      </c>
      <c r="C17327" s="1" t="s">
        <v>28904</v>
      </c>
      <c r="D17327" s="1" t="s">
        <v>1325</v>
      </c>
      <c r="E17327" s="1" t="s">
        <v>13203</v>
      </c>
      <c r="F17327" s="1" t="s">
        <v>7242</v>
      </c>
      <c r="G17327" s="1" t="s">
        <v>17</v>
      </c>
      <c r="H17327" s="1">
        <v>45.0</v>
      </c>
      <c r="I17327" s="3">
        <v>44173.333333333336</v>
      </c>
      <c r="J17327" s="1">
        <v>1.90239893398184</v>
      </c>
      <c r="K17327" s="1" t="s">
        <v>18</v>
      </c>
      <c r="L17327" s="1" t="s">
        <v>444</v>
      </c>
      <c r="M17327" s="3">
        <v>44173.352625671294</v>
      </c>
    </row>
    <row r="17328">
      <c r="A17328" s="1">
        <v>17326.0</v>
      </c>
      <c r="B17328" s="1" t="s">
        <v>239</v>
      </c>
      <c r="C17328" s="1" t="s">
        <v>28905</v>
      </c>
      <c r="D17328" s="1" t="s">
        <v>630</v>
      </c>
      <c r="E17328" s="1" t="s">
        <v>3502</v>
      </c>
      <c r="F17328" s="1" t="s">
        <v>243</v>
      </c>
      <c r="G17328" s="1" t="s">
        <v>35</v>
      </c>
      <c r="H17328" s="1">
        <v>45.0</v>
      </c>
      <c r="I17328" s="3">
        <v>43924.25</v>
      </c>
      <c r="J17328" s="1">
        <v>1.57936307285124</v>
      </c>
      <c r="K17328" s="1" t="s">
        <v>46</v>
      </c>
      <c r="M17328" s="3">
        <v>43924.29154172454</v>
      </c>
    </row>
    <row r="17329">
      <c r="A17329" s="1">
        <v>17327.0</v>
      </c>
      <c r="B17329" s="1" t="s">
        <v>401</v>
      </c>
      <c r="C17329" s="1" t="s">
        <v>28906</v>
      </c>
      <c r="D17329" s="1" t="s">
        <v>15579</v>
      </c>
      <c r="E17329" s="1" t="s">
        <v>28907</v>
      </c>
      <c r="F17329" s="1" t="s">
        <v>405</v>
      </c>
      <c r="G17329" s="1" t="s">
        <v>89</v>
      </c>
      <c r="H17329" s="1">
        <v>45.0</v>
      </c>
      <c r="I17329" s="3">
        <v>44127.31084460648</v>
      </c>
      <c r="J17329" s="1">
        <v>1.56637287228096</v>
      </c>
      <c r="K17329" s="1" t="s">
        <v>24</v>
      </c>
      <c r="M17329" s="3">
        <v>44127.34891060185</v>
      </c>
    </row>
    <row r="17330">
      <c r="A17330" s="1">
        <v>17328.0</v>
      </c>
      <c r="B17330" s="1" t="s">
        <v>303</v>
      </c>
      <c r="C17330" s="1" t="s">
        <v>28908</v>
      </c>
      <c r="D17330" s="1" t="s">
        <v>305</v>
      </c>
      <c r="E17330" s="1" t="s">
        <v>1950</v>
      </c>
      <c r="F17330" s="1" t="s">
        <v>307</v>
      </c>
      <c r="G17330" s="1" t="s">
        <v>17</v>
      </c>
      <c r="H17330" s="1">
        <v>45.0</v>
      </c>
      <c r="I17330" s="3">
        <v>43880.229166666664</v>
      </c>
      <c r="J17330" s="1">
        <v>0.915920169527642</v>
      </c>
      <c r="K17330" s="1" t="s">
        <v>24</v>
      </c>
      <c r="M17330" s="3">
        <v>43880.25887167824</v>
      </c>
    </row>
    <row r="17331">
      <c r="A17331" s="1">
        <v>17329.0</v>
      </c>
      <c r="B17331" s="1" t="s">
        <v>28909</v>
      </c>
      <c r="C17331" s="1" t="s">
        <v>28910</v>
      </c>
      <c r="D17331" s="1" t="s">
        <v>28911</v>
      </c>
      <c r="E17331" s="1" t="s">
        <v>28912</v>
      </c>
      <c r="F17331" s="1" t="s">
        <v>28913</v>
      </c>
      <c r="G17331" s="1" t="s">
        <v>39</v>
      </c>
      <c r="H17331" s="1">
        <v>45.0</v>
      </c>
      <c r="I17331" s="3">
        <v>44172.6875</v>
      </c>
      <c r="J17331" s="1">
        <v>2.06708817385226</v>
      </c>
      <c r="K17331" s="1" t="s">
        <v>24</v>
      </c>
      <c r="L17331" s="1" t="s">
        <v>238</v>
      </c>
      <c r="M17331" s="3">
        <v>44172.705488368054</v>
      </c>
    </row>
    <row r="17332">
      <c r="A17332" s="1">
        <v>17330.0</v>
      </c>
      <c r="B17332" s="1" t="s">
        <v>732</v>
      </c>
      <c r="C17332" s="1" t="s">
        <v>28914</v>
      </c>
      <c r="D17332" s="1" t="s">
        <v>3403</v>
      </c>
      <c r="E17332" s="1" t="s">
        <v>3626</v>
      </c>
      <c r="F17332" s="1" t="s">
        <v>735</v>
      </c>
      <c r="G17332" s="1" t="s">
        <v>17</v>
      </c>
      <c r="H17332" s="1">
        <v>45.0</v>
      </c>
      <c r="I17332" s="3">
        <v>44180.6875</v>
      </c>
      <c r="J17332" s="1">
        <v>2.7963995036734</v>
      </c>
      <c r="K17332" s="1" t="s">
        <v>24</v>
      </c>
      <c r="M17332" s="3">
        <v>44180.72145916666</v>
      </c>
    </row>
    <row r="17333">
      <c r="A17333" s="1">
        <v>17331.0</v>
      </c>
      <c r="B17333" s="1" t="s">
        <v>25</v>
      </c>
      <c r="C17333" s="1" t="s">
        <v>28915</v>
      </c>
      <c r="D17333" s="1" t="s">
        <v>37</v>
      </c>
      <c r="E17333" s="1" t="s">
        <v>28916</v>
      </c>
      <c r="F17333" s="1" t="s">
        <v>29</v>
      </c>
      <c r="G17333" s="1" t="s">
        <v>39</v>
      </c>
      <c r="H17333" s="1">
        <v>45.0</v>
      </c>
      <c r="I17333" s="3">
        <v>44195.25</v>
      </c>
      <c r="J17333" s="1">
        <v>0.778613708562427</v>
      </c>
      <c r="K17333" s="1" t="s">
        <v>18</v>
      </c>
      <c r="M17333" s="3">
        <v>44195.27193728009</v>
      </c>
    </row>
    <row r="17334">
      <c r="A17334" s="1">
        <v>17332.0</v>
      </c>
      <c r="B17334" s="1" t="s">
        <v>2314</v>
      </c>
      <c r="C17334" s="1" t="s">
        <v>28917</v>
      </c>
      <c r="D17334" s="1" t="s">
        <v>7572</v>
      </c>
      <c r="E17334" s="1" t="s">
        <v>28918</v>
      </c>
      <c r="F17334" s="1" t="s">
        <v>2318</v>
      </c>
      <c r="G17334" s="1" t="s">
        <v>39</v>
      </c>
      <c r="H17334" s="1">
        <v>45.0</v>
      </c>
      <c r="I17334" s="3">
        <v>44121.75</v>
      </c>
      <c r="J17334" s="1">
        <v>1.12908907763755</v>
      </c>
      <c r="K17334" s="1" t="s">
        <v>18</v>
      </c>
      <c r="M17334" s="3">
        <v>44121.78120491898</v>
      </c>
    </row>
    <row r="17335">
      <c r="A17335" s="1">
        <v>17333.0</v>
      </c>
      <c r="B17335" s="1" t="s">
        <v>4095</v>
      </c>
      <c r="C17335" s="1" t="s">
        <v>28919</v>
      </c>
      <c r="D17335" s="1" t="s">
        <v>1963</v>
      </c>
      <c r="E17335" s="1" t="s">
        <v>28920</v>
      </c>
      <c r="F17335" s="1" t="s">
        <v>4098</v>
      </c>
      <c r="G17335" s="1" t="s">
        <v>39</v>
      </c>
      <c r="H17335" s="1">
        <v>45.0</v>
      </c>
      <c r="I17335" s="3">
        <v>44239.697916666664</v>
      </c>
      <c r="J17335" s="1">
        <v>1.77398814509121</v>
      </c>
      <c r="K17335" s="1" t="s">
        <v>24</v>
      </c>
      <c r="L17335" s="1" t="s">
        <v>882</v>
      </c>
      <c r="M17335" s="3">
        <v>44239.73801444445</v>
      </c>
    </row>
    <row r="17336">
      <c r="A17336" s="1">
        <v>17334.0</v>
      </c>
      <c r="B17336" s="1" t="s">
        <v>732</v>
      </c>
      <c r="C17336" s="1" t="s">
        <v>28921</v>
      </c>
      <c r="D17336" s="1" t="s">
        <v>461</v>
      </c>
      <c r="E17336" s="1" t="s">
        <v>5592</v>
      </c>
      <c r="F17336" s="1" t="s">
        <v>735</v>
      </c>
      <c r="G17336" s="1" t="s">
        <v>17</v>
      </c>
      <c r="H17336" s="1">
        <v>45.0</v>
      </c>
      <c r="I17336" s="3">
        <v>44085.4375</v>
      </c>
      <c r="J17336" s="1">
        <v>0.841391640672582</v>
      </c>
      <c r="K17336" s="1" t="s">
        <v>24</v>
      </c>
      <c r="M17336" s="3">
        <v>44085.44265542824</v>
      </c>
    </row>
    <row r="17337">
      <c r="A17337" s="1">
        <v>17335.0</v>
      </c>
      <c r="B17337" s="1" t="s">
        <v>124</v>
      </c>
      <c r="C17337" s="1" t="s">
        <v>28922</v>
      </c>
      <c r="D17337" s="1" t="s">
        <v>126</v>
      </c>
      <c r="E17337" s="1" t="s">
        <v>16911</v>
      </c>
      <c r="F17337" s="1" t="s">
        <v>128</v>
      </c>
      <c r="G17337" s="1" t="s">
        <v>17</v>
      </c>
      <c r="H17337" s="1">
        <v>45.0</v>
      </c>
      <c r="I17337" s="3">
        <v>44111.4375</v>
      </c>
      <c r="J17337" s="1">
        <v>1.22945640245242</v>
      </c>
      <c r="K17337" s="1" t="s">
        <v>62</v>
      </c>
      <c r="L17337" s="1" t="s">
        <v>129</v>
      </c>
      <c r="M17337" s="3">
        <v>44111.46372018519</v>
      </c>
    </row>
    <row r="17338">
      <c r="A17338" s="1">
        <v>17336.0</v>
      </c>
      <c r="B17338" s="1" t="s">
        <v>324</v>
      </c>
      <c r="C17338" s="1" t="s">
        <v>28923</v>
      </c>
      <c r="D17338" s="1" t="s">
        <v>326</v>
      </c>
      <c r="E17338" s="1" t="s">
        <v>327</v>
      </c>
      <c r="F17338" s="1" t="s">
        <v>328</v>
      </c>
      <c r="G17338" s="1" t="s">
        <v>17</v>
      </c>
      <c r="H17338" s="1">
        <v>45.0</v>
      </c>
      <c r="I17338" s="3">
        <v>44151.625</v>
      </c>
      <c r="J17338" s="1">
        <v>0.0</v>
      </c>
      <c r="K17338" s="1" t="s">
        <v>24</v>
      </c>
      <c r="M17338" s="3">
        <v>44151.68881355324</v>
      </c>
    </row>
    <row r="17339">
      <c r="A17339" s="1">
        <v>17337.0</v>
      </c>
      <c r="B17339" s="1" t="s">
        <v>1858</v>
      </c>
      <c r="C17339" s="1" t="s">
        <v>28924</v>
      </c>
      <c r="D17339" s="1" t="s">
        <v>818</v>
      </c>
      <c r="E17339" s="1" t="s">
        <v>28925</v>
      </c>
      <c r="F17339" s="1" t="s">
        <v>1861</v>
      </c>
      <c r="G17339" s="1" t="s">
        <v>39</v>
      </c>
      <c r="H17339" s="1">
        <v>45.0</v>
      </c>
      <c r="I17339" s="3">
        <v>44187.21875</v>
      </c>
      <c r="J17339" s="1">
        <v>3.83523409012541</v>
      </c>
      <c r="K17339" s="1" t="s">
        <v>18</v>
      </c>
      <c r="L17339" s="1" t="s">
        <v>1047</v>
      </c>
      <c r="M17339" s="3">
        <v>44187.26216931713</v>
      </c>
    </row>
    <row r="17340">
      <c r="A17340" s="1">
        <v>17338.0</v>
      </c>
      <c r="B17340" s="1" t="s">
        <v>1616</v>
      </c>
      <c r="C17340" s="1" t="s">
        <v>28926</v>
      </c>
      <c r="D17340" s="1" t="s">
        <v>560</v>
      </c>
      <c r="E17340" s="1" t="s">
        <v>16685</v>
      </c>
      <c r="F17340" s="1" t="s">
        <v>1620</v>
      </c>
      <c r="G17340" s="1" t="s">
        <v>17</v>
      </c>
      <c r="H17340" s="1">
        <v>45.0</v>
      </c>
      <c r="I17340" s="3">
        <v>43851.625</v>
      </c>
      <c r="J17340" s="1">
        <v>1.21016820980916</v>
      </c>
      <c r="K17340" s="1" t="s">
        <v>24</v>
      </c>
      <c r="M17340" s="3">
        <v>43851.63227414352</v>
      </c>
    </row>
    <row r="17341">
      <c r="A17341" s="1">
        <v>17339.0</v>
      </c>
      <c r="B17341" s="1" t="s">
        <v>239</v>
      </c>
      <c r="C17341" s="1" t="s">
        <v>28927</v>
      </c>
      <c r="D17341" s="1" t="s">
        <v>241</v>
      </c>
      <c r="E17341" s="1" t="s">
        <v>6672</v>
      </c>
      <c r="F17341" s="1" t="s">
        <v>243</v>
      </c>
      <c r="G17341" s="1" t="s">
        <v>35</v>
      </c>
      <c r="H17341" s="1">
        <v>45.0</v>
      </c>
      <c r="I17341" s="3">
        <v>44179.291666666664</v>
      </c>
      <c r="J17341" s="1">
        <v>2.43325525498326</v>
      </c>
      <c r="K17341" s="1" t="s">
        <v>46</v>
      </c>
      <c r="L17341" s="1" t="s">
        <v>244</v>
      </c>
      <c r="M17341" s="3">
        <v>44179.28136671296</v>
      </c>
    </row>
    <row r="17342">
      <c r="A17342" s="1">
        <v>17340.0</v>
      </c>
      <c r="B17342" s="1" t="s">
        <v>853</v>
      </c>
      <c r="C17342" s="1" t="s">
        <v>28928</v>
      </c>
      <c r="D17342" s="1" t="s">
        <v>1802</v>
      </c>
      <c r="E17342" s="1" t="s">
        <v>6464</v>
      </c>
      <c r="F17342" s="1" t="s">
        <v>856</v>
      </c>
      <c r="G17342" s="1" t="s">
        <v>17</v>
      </c>
      <c r="H17342" s="1">
        <v>45.0</v>
      </c>
      <c r="I17342" s="3">
        <v>43955.541666666664</v>
      </c>
      <c r="J17342" s="1">
        <v>2.61433217767394</v>
      </c>
      <c r="K17342" s="1" t="s">
        <v>18</v>
      </c>
      <c r="M17342" s="3">
        <v>43955.60866878472</v>
      </c>
    </row>
    <row r="17343">
      <c r="A17343" s="1">
        <v>17341.0</v>
      </c>
      <c r="B17343" s="1" t="s">
        <v>12269</v>
      </c>
      <c r="C17343" s="1" t="s">
        <v>28929</v>
      </c>
      <c r="D17343" s="1" t="s">
        <v>121</v>
      </c>
      <c r="E17343" s="1" t="s">
        <v>28930</v>
      </c>
      <c r="F17343" s="1" t="s">
        <v>12272</v>
      </c>
      <c r="G17343" s="1" t="s">
        <v>39</v>
      </c>
      <c r="H17343" s="1">
        <v>45.0</v>
      </c>
      <c r="I17343" s="3">
        <v>44036.25</v>
      </c>
      <c r="J17343" s="1">
        <v>2.75098123875186</v>
      </c>
      <c r="K17343" s="1" t="s">
        <v>18</v>
      </c>
      <c r="L17343" s="1" t="s">
        <v>581</v>
      </c>
      <c r="M17343" s="3">
        <v>44036.292629814816</v>
      </c>
    </row>
    <row r="17344">
      <c r="A17344" s="1">
        <v>17342.0</v>
      </c>
      <c r="B17344" s="1" t="s">
        <v>8049</v>
      </c>
      <c r="C17344" s="1" t="s">
        <v>28931</v>
      </c>
      <c r="D17344" s="1" t="s">
        <v>27</v>
      </c>
      <c r="E17344" s="1" t="s">
        <v>8051</v>
      </c>
      <c r="F17344" s="1" t="s">
        <v>8052</v>
      </c>
      <c r="G17344" s="1" t="s">
        <v>17</v>
      </c>
      <c r="H17344" s="1">
        <v>45.0</v>
      </c>
      <c r="I17344" s="3">
        <v>44145.1875</v>
      </c>
      <c r="J17344" s="1">
        <v>1.79116946535924</v>
      </c>
      <c r="K17344" s="1" t="s">
        <v>18</v>
      </c>
      <c r="L17344" s="1" t="s">
        <v>8531</v>
      </c>
      <c r="M17344" s="3">
        <v>44145.20525381945</v>
      </c>
    </row>
    <row r="17345">
      <c r="A17345" s="1">
        <v>17343.0</v>
      </c>
      <c r="B17345" s="1" t="s">
        <v>512</v>
      </c>
      <c r="C17345" s="1" t="s">
        <v>28932</v>
      </c>
      <c r="D17345" s="1" t="s">
        <v>514</v>
      </c>
      <c r="E17345" s="1" t="s">
        <v>515</v>
      </c>
      <c r="F17345" s="1" t="s">
        <v>516</v>
      </c>
      <c r="G17345" s="1" t="s">
        <v>17</v>
      </c>
      <c r="H17345" s="1">
        <v>45.0</v>
      </c>
      <c r="I17345" s="3">
        <v>43880.708333333336</v>
      </c>
      <c r="J17345" s="1">
        <v>0.428758389131874</v>
      </c>
      <c r="K17345" s="1" t="s">
        <v>83</v>
      </c>
      <c r="M17345" s="3">
        <v>43880.763271550924</v>
      </c>
    </row>
    <row r="17346">
      <c r="A17346" s="1">
        <v>17344.0</v>
      </c>
      <c r="B17346" s="1" t="s">
        <v>1423</v>
      </c>
      <c r="C17346" s="1" t="s">
        <v>28933</v>
      </c>
      <c r="D17346" s="1" t="s">
        <v>2477</v>
      </c>
      <c r="E17346" s="1" t="s">
        <v>4348</v>
      </c>
      <c r="F17346" s="1" t="s">
        <v>1426</v>
      </c>
      <c r="G17346" s="1" t="s">
        <v>17</v>
      </c>
      <c r="H17346" s="1">
        <v>45.0</v>
      </c>
      <c r="I17346" s="3">
        <v>43718.25</v>
      </c>
      <c r="J17346" s="1">
        <v>2.49321728889677</v>
      </c>
      <c r="K17346" s="1" t="s">
        <v>24</v>
      </c>
      <c r="M17346" s="3">
        <v>43718.26549856481</v>
      </c>
    </row>
    <row r="17347">
      <c r="A17347" s="1">
        <v>17345.0</v>
      </c>
      <c r="B17347" s="1" t="s">
        <v>7615</v>
      </c>
      <c r="C17347" s="1" t="s">
        <v>28934</v>
      </c>
      <c r="D17347" s="1" t="s">
        <v>121</v>
      </c>
      <c r="E17347" s="1" t="s">
        <v>28935</v>
      </c>
      <c r="F17347" s="1" t="s">
        <v>28257</v>
      </c>
      <c r="G17347" s="1" t="s">
        <v>89</v>
      </c>
      <c r="H17347" s="1">
        <v>45.0</v>
      </c>
      <c r="I17347" s="3">
        <v>44095.74456414352</v>
      </c>
      <c r="J17347" s="1">
        <v>1.74454476433035</v>
      </c>
      <c r="K17347" s="1" t="s">
        <v>46</v>
      </c>
      <c r="M17347" s="3">
        <v>44095.76700855324</v>
      </c>
    </row>
    <row r="17348">
      <c r="A17348" s="1">
        <v>17346.0</v>
      </c>
      <c r="B17348" s="1" t="s">
        <v>361</v>
      </c>
      <c r="C17348" s="1" t="s">
        <v>28936</v>
      </c>
      <c r="D17348" s="1" t="s">
        <v>148</v>
      </c>
      <c r="E17348" s="1" t="s">
        <v>28937</v>
      </c>
      <c r="F17348" s="1" t="s">
        <v>364</v>
      </c>
      <c r="G17348" s="1" t="s">
        <v>39</v>
      </c>
      <c r="H17348" s="1">
        <v>45.0</v>
      </c>
      <c r="I17348" s="3">
        <v>44121.510416666664</v>
      </c>
      <c r="J17348" s="1">
        <v>2.1570231549057</v>
      </c>
      <c r="K17348" s="1" t="s">
        <v>24</v>
      </c>
      <c r="L17348" s="1" t="s">
        <v>365</v>
      </c>
      <c r="M17348" s="3">
        <v>44121.56116128472</v>
      </c>
    </row>
    <row r="17349">
      <c r="A17349" s="1">
        <v>17347.0</v>
      </c>
      <c r="B17349" s="1" t="s">
        <v>611</v>
      </c>
      <c r="C17349" s="1" t="s">
        <v>28938</v>
      </c>
      <c r="D17349" s="1" t="s">
        <v>613</v>
      </c>
      <c r="E17349" s="1" t="s">
        <v>614</v>
      </c>
      <c r="F17349" s="1" t="s">
        <v>615</v>
      </c>
      <c r="G17349" s="1" t="s">
        <v>17</v>
      </c>
      <c r="H17349" s="1">
        <v>45.0</v>
      </c>
      <c r="I17349" s="3">
        <v>44162.729166666664</v>
      </c>
      <c r="J17349" s="1">
        <v>3.15379932014808</v>
      </c>
      <c r="K17349" s="1" t="s">
        <v>616</v>
      </c>
      <c r="M17349" s="3">
        <v>44162.71897231481</v>
      </c>
    </row>
    <row r="17350">
      <c r="A17350" s="1">
        <v>17348.0</v>
      </c>
      <c r="B17350" s="1" t="s">
        <v>2744</v>
      </c>
      <c r="C17350" s="1" t="s">
        <v>28939</v>
      </c>
      <c r="D17350" s="1" t="s">
        <v>5861</v>
      </c>
      <c r="E17350" s="1" t="s">
        <v>28940</v>
      </c>
      <c r="F17350" s="1" t="s">
        <v>2748</v>
      </c>
      <c r="G17350" s="1" t="s">
        <v>39</v>
      </c>
      <c r="H17350" s="1">
        <v>45.0</v>
      </c>
      <c r="I17350" s="3">
        <v>43538.375</v>
      </c>
      <c r="J17350" s="1">
        <v>1.65434563281106</v>
      </c>
      <c r="K17350" s="1" t="s">
        <v>24</v>
      </c>
      <c r="M17350" s="3">
        <v>43538.32231452546</v>
      </c>
    </row>
    <row r="17351">
      <c r="A17351" s="1">
        <v>17349.0</v>
      </c>
      <c r="B17351" s="1" t="s">
        <v>425</v>
      </c>
      <c r="C17351" s="1" t="s">
        <v>28941</v>
      </c>
      <c r="D17351" s="1" t="s">
        <v>326</v>
      </c>
      <c r="E17351" s="1" t="s">
        <v>7717</v>
      </c>
      <c r="F17351" s="1" t="s">
        <v>428</v>
      </c>
      <c r="G17351" s="1" t="s">
        <v>17</v>
      </c>
      <c r="H17351" s="1">
        <v>45.0</v>
      </c>
      <c r="I17351" s="3">
        <v>44032.270833333336</v>
      </c>
      <c r="J17351" s="1">
        <v>0.0</v>
      </c>
      <c r="K17351" s="1" t="s">
        <v>24</v>
      </c>
      <c r="M17351" s="3">
        <v>44032.283658217595</v>
      </c>
    </row>
    <row r="17352">
      <c r="A17352" s="1">
        <v>17350.0</v>
      </c>
      <c r="B17352" s="1" t="s">
        <v>119</v>
      </c>
      <c r="C17352" s="1" t="s">
        <v>28942</v>
      </c>
      <c r="D17352" s="1" t="s">
        <v>4466</v>
      </c>
      <c r="E17352" s="1" t="s">
        <v>28943</v>
      </c>
      <c r="F17352" s="1" t="s">
        <v>123</v>
      </c>
      <c r="G17352" s="1" t="s">
        <v>89</v>
      </c>
      <c r="H17352" s="1">
        <v>45.0</v>
      </c>
      <c r="I17352" s="3">
        <v>43823.59842142361</v>
      </c>
      <c r="J17352" s="1">
        <v>1.84623500957266</v>
      </c>
      <c r="K17352" s="1" t="s">
        <v>18</v>
      </c>
      <c r="M17352" s="3">
        <v>43823.633603159724</v>
      </c>
    </row>
    <row r="17353">
      <c r="A17353" s="1">
        <v>17351.0</v>
      </c>
      <c r="B17353" s="1" t="s">
        <v>525</v>
      </c>
      <c r="C17353" s="1" t="s">
        <v>28944</v>
      </c>
      <c r="D17353" s="1" t="s">
        <v>5136</v>
      </c>
      <c r="E17353" s="1" t="s">
        <v>28945</v>
      </c>
      <c r="F17353" s="1" t="s">
        <v>529</v>
      </c>
      <c r="G17353" s="1" t="s">
        <v>89</v>
      </c>
      <c r="H17353" s="1">
        <v>45.0</v>
      </c>
      <c r="I17353" s="3">
        <v>44201.41878078704</v>
      </c>
      <c r="J17353" s="1">
        <v>2.92044164364906</v>
      </c>
      <c r="K17353" s="1" t="s">
        <v>56</v>
      </c>
      <c r="L17353" s="1" t="s">
        <v>272</v>
      </c>
      <c r="M17353" s="3">
        <v>44201.42725875</v>
      </c>
    </row>
    <row r="17354">
      <c r="A17354" s="1">
        <v>17352.0</v>
      </c>
      <c r="B17354" s="1" t="s">
        <v>73</v>
      </c>
      <c r="C17354" s="1" t="s">
        <v>28946</v>
      </c>
      <c r="D17354" s="1" t="s">
        <v>4482</v>
      </c>
      <c r="E17354" s="1" t="s">
        <v>6740</v>
      </c>
      <c r="F17354" s="1" t="s">
        <v>77</v>
      </c>
      <c r="G17354" s="1" t="s">
        <v>35</v>
      </c>
      <c r="H17354" s="1">
        <v>45.0</v>
      </c>
      <c r="I17354" s="3">
        <v>44228.302083333336</v>
      </c>
      <c r="J17354" s="1">
        <v>1.53476133657447</v>
      </c>
      <c r="K17354" s="1" t="s">
        <v>24</v>
      </c>
      <c r="L17354" s="1" t="s">
        <v>940</v>
      </c>
      <c r="M17354" s="3">
        <v>44228.340072418985</v>
      </c>
    </row>
    <row r="17355">
      <c r="A17355" s="1">
        <v>17353.0</v>
      </c>
      <c r="B17355" s="1" t="s">
        <v>758</v>
      </c>
      <c r="C17355" s="1" t="s">
        <v>28947</v>
      </c>
      <c r="D17355" s="1" t="s">
        <v>2965</v>
      </c>
      <c r="E17355" s="1" t="s">
        <v>28948</v>
      </c>
      <c r="F17355" s="1" t="s">
        <v>762</v>
      </c>
      <c r="G17355" s="1" t="s">
        <v>39</v>
      </c>
      <c r="H17355" s="1">
        <v>45.0</v>
      </c>
      <c r="I17355" s="3">
        <v>43881.270833333336</v>
      </c>
      <c r="J17355" s="1">
        <v>4.08903866250566</v>
      </c>
      <c r="K17355" s="1" t="s">
        <v>159</v>
      </c>
      <c r="M17355" s="3">
        <v>43881.29731815972</v>
      </c>
    </row>
    <row r="17356">
      <c r="A17356" s="1">
        <v>17354.0</v>
      </c>
      <c r="B17356" s="1" t="s">
        <v>4270</v>
      </c>
      <c r="C17356" s="1" t="s">
        <v>28949</v>
      </c>
      <c r="D17356" s="1" t="s">
        <v>258</v>
      </c>
      <c r="E17356" s="1" t="s">
        <v>8966</v>
      </c>
      <c r="F17356" s="1" t="s">
        <v>4273</v>
      </c>
      <c r="G17356" s="1" t="s">
        <v>17</v>
      </c>
      <c r="H17356" s="1">
        <v>45.0</v>
      </c>
      <c r="I17356" s="3">
        <v>44038.708333333336</v>
      </c>
      <c r="J17356" s="1">
        <v>0.0</v>
      </c>
      <c r="K17356" s="1" t="s">
        <v>18</v>
      </c>
      <c r="M17356" s="3">
        <v>44039.382127083336</v>
      </c>
    </row>
    <row r="17357">
      <c r="A17357" s="1">
        <v>17355.0</v>
      </c>
      <c r="B17357" s="1" t="s">
        <v>136</v>
      </c>
      <c r="C17357" s="1" t="s">
        <v>28950</v>
      </c>
      <c r="D17357" s="1" t="s">
        <v>138</v>
      </c>
      <c r="E17357" s="1" t="s">
        <v>13020</v>
      </c>
      <c r="F17357" s="1" t="s">
        <v>140</v>
      </c>
      <c r="G17357" s="1" t="s">
        <v>17</v>
      </c>
      <c r="H17357" s="1">
        <v>45.0</v>
      </c>
      <c r="I17357" s="3">
        <v>43923.375</v>
      </c>
      <c r="J17357" s="1">
        <v>1.62542447031365</v>
      </c>
      <c r="K17357" s="1" t="s">
        <v>18</v>
      </c>
      <c r="M17357" s="3">
        <v>43923.366684189816</v>
      </c>
    </row>
    <row r="17358">
      <c r="A17358" s="1">
        <v>17356.0</v>
      </c>
      <c r="B17358" s="1" t="s">
        <v>28951</v>
      </c>
      <c r="C17358" s="1" t="s">
        <v>28952</v>
      </c>
      <c r="D17358" s="1" t="s">
        <v>4220</v>
      </c>
      <c r="E17358" s="1" t="s">
        <v>28953</v>
      </c>
      <c r="F17358" s="1" t="s">
        <v>28954</v>
      </c>
      <c r="G17358" s="1" t="s">
        <v>89</v>
      </c>
      <c r="H17358" s="1">
        <v>45.0</v>
      </c>
      <c r="I17358" s="3">
        <v>43866.402014907406</v>
      </c>
      <c r="J17358" s="1">
        <v>1.91754740433134</v>
      </c>
      <c r="K17358" s="1" t="s">
        <v>18</v>
      </c>
      <c r="M17358" s="3">
        <v>43866.41584738426</v>
      </c>
    </row>
    <row r="17359">
      <c r="A17359" s="1">
        <v>17357.0</v>
      </c>
      <c r="B17359" s="1" t="s">
        <v>1716</v>
      </c>
      <c r="C17359" s="1" t="s">
        <v>28955</v>
      </c>
      <c r="D17359" s="1" t="s">
        <v>5012</v>
      </c>
      <c r="E17359" s="1" t="s">
        <v>28956</v>
      </c>
      <c r="F17359" s="1" t="s">
        <v>1719</v>
      </c>
      <c r="G17359" s="1" t="s">
        <v>39</v>
      </c>
      <c r="H17359" s="1">
        <v>45.0</v>
      </c>
      <c r="I17359" s="3">
        <v>44221.375</v>
      </c>
      <c r="J17359" s="1">
        <v>1.54396153316298</v>
      </c>
      <c r="K17359" s="1" t="s">
        <v>18</v>
      </c>
      <c r="M17359" s="3">
        <v>44221.41968546296</v>
      </c>
    </row>
    <row r="17360">
      <c r="A17360" s="1">
        <v>17358.0</v>
      </c>
      <c r="B17360" s="1" t="s">
        <v>806</v>
      </c>
      <c r="C17360" s="1" t="s">
        <v>28957</v>
      </c>
      <c r="D17360" s="1" t="s">
        <v>1036</v>
      </c>
      <c r="E17360" s="1" t="s">
        <v>7758</v>
      </c>
      <c r="F17360" s="1" t="s">
        <v>810</v>
      </c>
      <c r="G17360" s="1" t="s">
        <v>35</v>
      </c>
      <c r="H17360" s="1">
        <v>45.0</v>
      </c>
      <c r="I17360" s="3">
        <v>44251.65625</v>
      </c>
      <c r="J17360" s="1">
        <v>2.48428161736232</v>
      </c>
      <c r="K17360" s="1" t="s">
        <v>24</v>
      </c>
      <c r="M17360" s="3">
        <v>44251.68193693287</v>
      </c>
    </row>
    <row r="17361">
      <c r="A17361" s="1">
        <v>17359.0</v>
      </c>
      <c r="B17361" s="1" t="s">
        <v>953</v>
      </c>
      <c r="C17361" s="1" t="s">
        <v>28958</v>
      </c>
      <c r="D17361" s="1" t="s">
        <v>925</v>
      </c>
      <c r="E17361" s="1" t="s">
        <v>1678</v>
      </c>
      <c r="F17361" s="1" t="s">
        <v>1040</v>
      </c>
      <c r="G17361" s="1" t="s">
        <v>17</v>
      </c>
      <c r="H17361" s="1">
        <v>45.0</v>
      </c>
      <c r="I17361" s="3">
        <v>43887.166666666664</v>
      </c>
      <c r="J17361" s="1">
        <v>3.35571290905047</v>
      </c>
      <c r="K17361" s="1" t="s">
        <v>18</v>
      </c>
      <c r="M17361" s="3">
        <v>43887.20027695602</v>
      </c>
    </row>
    <row r="17362">
      <c r="A17362" s="1">
        <v>17360.0</v>
      </c>
      <c r="B17362" s="1" t="s">
        <v>957</v>
      </c>
      <c r="C17362" s="1" t="s">
        <v>28959</v>
      </c>
      <c r="D17362" s="1" t="s">
        <v>10022</v>
      </c>
      <c r="E17362" s="1" t="s">
        <v>7389</v>
      </c>
      <c r="F17362" s="1" t="s">
        <v>961</v>
      </c>
      <c r="G17362" s="1" t="s">
        <v>17</v>
      </c>
      <c r="H17362" s="1">
        <v>45.0</v>
      </c>
      <c r="I17362" s="3">
        <v>43924.645833333336</v>
      </c>
      <c r="J17362" s="1">
        <v>1.63593225018988</v>
      </c>
      <c r="K17362" s="1" t="s">
        <v>24</v>
      </c>
      <c r="M17362" s="3">
        <v>43924.73628243055</v>
      </c>
    </row>
    <row r="17363">
      <c r="A17363" s="1">
        <v>17361.0</v>
      </c>
      <c r="B17363" s="1" t="s">
        <v>811</v>
      </c>
      <c r="C17363" s="1" t="s">
        <v>28960</v>
      </c>
      <c r="D17363" s="1" t="s">
        <v>121</v>
      </c>
      <c r="E17363" s="1" t="s">
        <v>28961</v>
      </c>
      <c r="F17363" s="1" t="s">
        <v>815</v>
      </c>
      <c r="G17363" s="1" t="s">
        <v>39</v>
      </c>
      <c r="H17363" s="1">
        <v>45.0</v>
      </c>
      <c r="I17363" s="3">
        <v>43827.75</v>
      </c>
      <c r="J17363" s="1">
        <v>1.12144104392094</v>
      </c>
      <c r="K17363" s="1" t="s">
        <v>18</v>
      </c>
      <c r="M17363" s="3">
        <v>43827.76468460648</v>
      </c>
    </row>
    <row r="17364">
      <c r="A17364" s="1">
        <v>17362.0</v>
      </c>
      <c r="B17364" s="1" t="s">
        <v>1604</v>
      </c>
      <c r="C17364" s="1" t="s">
        <v>28962</v>
      </c>
      <c r="D17364" s="1" t="s">
        <v>49</v>
      </c>
      <c r="E17364" s="1" t="s">
        <v>28963</v>
      </c>
      <c r="F17364" s="1" t="s">
        <v>1608</v>
      </c>
      <c r="G17364" s="1" t="s">
        <v>39</v>
      </c>
      <c r="H17364" s="1">
        <v>45.0</v>
      </c>
      <c r="I17364" s="3">
        <v>43869.666666666664</v>
      </c>
      <c r="J17364" s="1">
        <v>2.46507304433036</v>
      </c>
      <c r="K17364" s="1" t="s">
        <v>18</v>
      </c>
      <c r="M17364" s="3">
        <v>43869.69759199074</v>
      </c>
    </row>
    <row r="17365">
      <c r="A17365" s="1">
        <v>17363.0</v>
      </c>
      <c r="B17365" s="1" t="s">
        <v>2864</v>
      </c>
      <c r="C17365" s="1" t="s">
        <v>28964</v>
      </c>
      <c r="D17365" s="1" t="s">
        <v>411</v>
      </c>
      <c r="E17365" s="1" t="s">
        <v>3917</v>
      </c>
      <c r="F17365" s="1" t="s">
        <v>2867</v>
      </c>
      <c r="G17365" s="1" t="s">
        <v>17</v>
      </c>
      <c r="H17365" s="1">
        <v>45.0</v>
      </c>
      <c r="I17365" s="3">
        <v>43846.625</v>
      </c>
      <c r="J17365" s="1">
        <v>0.722856716441842</v>
      </c>
      <c r="K17365" s="1" t="s">
        <v>62</v>
      </c>
      <c r="M17365" s="3">
        <v>43846.63142261574</v>
      </c>
    </row>
    <row r="17366">
      <c r="A17366" s="1">
        <v>17364.0</v>
      </c>
      <c r="B17366" s="1" t="s">
        <v>23153</v>
      </c>
      <c r="C17366" s="1" t="s">
        <v>28965</v>
      </c>
      <c r="D17366" s="1" t="s">
        <v>1343</v>
      </c>
      <c r="E17366" s="1" t="s">
        <v>28966</v>
      </c>
      <c r="F17366" s="1" t="s">
        <v>23157</v>
      </c>
      <c r="G17366" s="1" t="s">
        <v>89</v>
      </c>
      <c r="H17366" s="1">
        <v>45.0</v>
      </c>
      <c r="I17366" s="3">
        <v>43856.42512465278</v>
      </c>
      <c r="J17366" s="1">
        <v>3.40916527124542</v>
      </c>
      <c r="K17366" s="1" t="s">
        <v>24</v>
      </c>
      <c r="M17366" s="3">
        <v>43856.441069803244</v>
      </c>
    </row>
    <row r="17367">
      <c r="A17367" s="1">
        <v>17365.0</v>
      </c>
      <c r="B17367" s="1" t="s">
        <v>792</v>
      </c>
      <c r="C17367" s="1" t="s">
        <v>28967</v>
      </c>
      <c r="D17367" s="1" t="s">
        <v>1214</v>
      </c>
      <c r="E17367" s="1" t="s">
        <v>9318</v>
      </c>
      <c r="F17367" s="1" t="s">
        <v>795</v>
      </c>
      <c r="G17367" s="1" t="s">
        <v>35</v>
      </c>
      <c r="H17367" s="1">
        <v>45.0</v>
      </c>
      <c r="I17367" s="3">
        <v>44194.625</v>
      </c>
      <c r="J17367" s="1">
        <v>3.77882062762553</v>
      </c>
      <c r="K17367" s="1" t="s">
        <v>18</v>
      </c>
      <c r="M17367" s="3">
        <v>44194.65524114583</v>
      </c>
    </row>
    <row r="17368">
      <c r="A17368" s="1">
        <v>17366.0</v>
      </c>
      <c r="B17368" s="1" t="s">
        <v>6529</v>
      </c>
      <c r="C17368" s="1" t="s">
        <v>28968</v>
      </c>
      <c r="D17368" s="1" t="s">
        <v>6215</v>
      </c>
      <c r="E17368" s="1" t="s">
        <v>6531</v>
      </c>
      <c r="F17368" s="1" t="s">
        <v>6532</v>
      </c>
      <c r="G17368" s="1" t="s">
        <v>17</v>
      </c>
      <c r="H17368" s="1">
        <v>45.0</v>
      </c>
      <c r="I17368" s="3">
        <v>43800.625</v>
      </c>
      <c r="J17368" s="1">
        <v>0.0</v>
      </c>
      <c r="K17368" s="1" t="s">
        <v>24</v>
      </c>
      <c r="M17368" s="3">
        <v>43801.35580399306</v>
      </c>
    </row>
    <row r="17369">
      <c r="A17369" s="1">
        <v>17367.0</v>
      </c>
      <c r="B17369" s="1" t="s">
        <v>1583</v>
      </c>
      <c r="C17369" s="1" t="s">
        <v>28969</v>
      </c>
      <c r="D17369" s="1" t="s">
        <v>148</v>
      </c>
      <c r="E17369" s="1" t="s">
        <v>5884</v>
      </c>
      <c r="F17369" s="1" t="s">
        <v>1586</v>
      </c>
      <c r="G17369" s="1" t="s">
        <v>17</v>
      </c>
      <c r="H17369" s="1">
        <v>45.0</v>
      </c>
      <c r="I17369" s="3">
        <v>44160.729166666664</v>
      </c>
      <c r="J17369" s="1">
        <v>2.39208770816335</v>
      </c>
      <c r="K17369" s="1" t="s">
        <v>24</v>
      </c>
      <c r="L17369" s="1" t="s">
        <v>188</v>
      </c>
      <c r="M17369" s="3">
        <v>44160.76383712963</v>
      </c>
    </row>
    <row r="17370">
      <c r="A17370" s="1">
        <v>17368.0</v>
      </c>
      <c r="B17370" s="1" t="s">
        <v>293</v>
      </c>
      <c r="C17370" s="1" t="s">
        <v>28970</v>
      </c>
      <c r="D17370" s="1" t="s">
        <v>906</v>
      </c>
      <c r="E17370" s="1" t="s">
        <v>6927</v>
      </c>
      <c r="F17370" s="1" t="s">
        <v>297</v>
      </c>
      <c r="G17370" s="1" t="s">
        <v>17</v>
      </c>
      <c r="H17370" s="1">
        <v>45.0</v>
      </c>
      <c r="I17370" s="3">
        <v>44252.291666666664</v>
      </c>
      <c r="J17370" s="1">
        <v>0.718997811769396</v>
      </c>
      <c r="K17370" s="1" t="s">
        <v>62</v>
      </c>
      <c r="L17370" s="1" t="s">
        <v>1188</v>
      </c>
      <c r="M17370" s="3">
        <v>44252.320915034725</v>
      </c>
    </row>
    <row r="17371">
      <c r="A17371" s="1">
        <v>17369.0</v>
      </c>
      <c r="B17371" s="1" t="s">
        <v>319</v>
      </c>
      <c r="C17371" s="1" t="s">
        <v>28971</v>
      </c>
      <c r="D17371" s="1" t="s">
        <v>321</v>
      </c>
      <c r="E17371" s="1" t="s">
        <v>28972</v>
      </c>
      <c r="F17371" s="1" t="s">
        <v>323</v>
      </c>
      <c r="G17371" s="1" t="s">
        <v>39</v>
      </c>
      <c r="H17371" s="1">
        <v>45.0</v>
      </c>
      <c r="I17371" s="3">
        <v>44004.791666666664</v>
      </c>
      <c r="J17371" s="1">
        <v>0.769473290047796</v>
      </c>
      <c r="K17371" s="1" t="s">
        <v>24</v>
      </c>
      <c r="M17371" s="3">
        <v>44004.822156863425</v>
      </c>
    </row>
    <row r="17372">
      <c r="A17372" s="1">
        <v>17370.0</v>
      </c>
      <c r="B17372" s="1" t="s">
        <v>184</v>
      </c>
      <c r="C17372" s="1" t="s">
        <v>28973</v>
      </c>
      <c r="D17372" s="1" t="s">
        <v>1297</v>
      </c>
      <c r="E17372" s="1" t="s">
        <v>5962</v>
      </c>
      <c r="F17372" s="1" t="s">
        <v>187</v>
      </c>
      <c r="G17372" s="1" t="s">
        <v>17</v>
      </c>
      <c r="H17372" s="1">
        <v>45.0</v>
      </c>
      <c r="I17372" s="3">
        <v>43819.416666666664</v>
      </c>
      <c r="J17372" s="1">
        <v>1.68452450875186</v>
      </c>
      <c r="K17372" s="1" t="s">
        <v>24</v>
      </c>
      <c r="M17372" s="3">
        <v>43819.3661884375</v>
      </c>
    </row>
    <row r="17373">
      <c r="A17373" s="1">
        <v>17371.0</v>
      </c>
      <c r="B17373" s="1" t="s">
        <v>3949</v>
      </c>
      <c r="C17373" s="1" t="s">
        <v>28974</v>
      </c>
      <c r="D17373" s="1" t="s">
        <v>1531</v>
      </c>
      <c r="E17373" s="1" t="s">
        <v>3951</v>
      </c>
      <c r="F17373" s="1" t="s">
        <v>3952</v>
      </c>
      <c r="G17373" s="1" t="s">
        <v>17</v>
      </c>
      <c r="H17373" s="1">
        <v>45.0</v>
      </c>
      <c r="I17373" s="3">
        <v>43759.625</v>
      </c>
      <c r="J17373" s="1">
        <v>0.432833364810307</v>
      </c>
      <c r="K17373" s="1" t="s">
        <v>18</v>
      </c>
      <c r="M17373" s="3">
        <v>43732.64883075232</v>
      </c>
    </row>
    <row r="17374">
      <c r="A17374" s="1">
        <v>17372.0</v>
      </c>
      <c r="B17374" s="1" t="s">
        <v>806</v>
      </c>
      <c r="C17374" s="1" t="s">
        <v>28975</v>
      </c>
      <c r="D17374" s="1" t="s">
        <v>808</v>
      </c>
      <c r="E17374" s="1" t="s">
        <v>1153</v>
      </c>
      <c r="F17374" s="1" t="s">
        <v>810</v>
      </c>
      <c r="G17374" s="1" t="s">
        <v>35</v>
      </c>
      <c r="H17374" s="1">
        <v>45.0</v>
      </c>
      <c r="I17374" s="3">
        <v>44062.708333333336</v>
      </c>
      <c r="J17374" s="1">
        <v>2.09187188923023</v>
      </c>
      <c r="K17374" s="1" t="s">
        <v>24</v>
      </c>
      <c r="M17374" s="3">
        <v>44062.73733148148</v>
      </c>
    </row>
    <row r="17375">
      <c r="A17375" s="1">
        <v>17373.0</v>
      </c>
      <c r="B17375" s="1" t="s">
        <v>319</v>
      </c>
      <c r="C17375" s="1" t="s">
        <v>28976</v>
      </c>
      <c r="D17375" s="1" t="s">
        <v>321</v>
      </c>
      <c r="E17375" s="1" t="s">
        <v>28977</v>
      </c>
      <c r="F17375" s="1" t="s">
        <v>323</v>
      </c>
      <c r="G17375" s="1" t="s">
        <v>39</v>
      </c>
      <c r="H17375" s="1">
        <v>45.0</v>
      </c>
      <c r="I17375" s="3">
        <v>44031.125</v>
      </c>
      <c r="J17375" s="1">
        <v>0.0</v>
      </c>
      <c r="K17375" s="1" t="s">
        <v>24</v>
      </c>
      <c r="M17375" s="3">
        <v>44031.769937233796</v>
      </c>
    </row>
    <row r="17376">
      <c r="A17376" s="1">
        <v>17374.0</v>
      </c>
      <c r="B17376" s="1" t="s">
        <v>303</v>
      </c>
      <c r="C17376" s="1" t="s">
        <v>28978</v>
      </c>
      <c r="D17376" s="1" t="s">
        <v>305</v>
      </c>
      <c r="E17376" s="1" t="s">
        <v>3101</v>
      </c>
      <c r="F17376" s="1" t="s">
        <v>307</v>
      </c>
      <c r="G17376" s="1" t="s">
        <v>17</v>
      </c>
      <c r="H17376" s="1">
        <v>45.0</v>
      </c>
      <c r="I17376" s="3">
        <v>44061.229166666664</v>
      </c>
      <c r="J17376" s="1">
        <v>1.2164420710049</v>
      </c>
      <c r="K17376" s="1" t="s">
        <v>24</v>
      </c>
      <c r="M17376" s="3">
        <v>44061.30236167824</v>
      </c>
    </row>
    <row r="17377">
      <c r="A17377" s="1">
        <v>17375.0</v>
      </c>
      <c r="B17377" s="1" t="s">
        <v>953</v>
      </c>
      <c r="C17377" s="1" t="s">
        <v>28979</v>
      </c>
      <c r="D17377" s="1" t="s">
        <v>121</v>
      </c>
      <c r="E17377" s="1" t="s">
        <v>3065</v>
      </c>
      <c r="F17377" s="1" t="s">
        <v>956</v>
      </c>
      <c r="G17377" s="1" t="s">
        <v>17</v>
      </c>
      <c r="H17377" s="1">
        <v>45.0</v>
      </c>
      <c r="I17377" s="3">
        <v>44189.625</v>
      </c>
      <c r="J17377" s="1">
        <v>2.36419633143021</v>
      </c>
      <c r="K17377" s="1" t="s">
        <v>18</v>
      </c>
      <c r="M17377" s="3">
        <v>44189.659386238425</v>
      </c>
    </row>
    <row r="17378">
      <c r="A17378" s="1">
        <v>17376.0</v>
      </c>
      <c r="B17378" s="1" t="s">
        <v>3386</v>
      </c>
      <c r="C17378" s="1" t="s">
        <v>28980</v>
      </c>
      <c r="D17378" s="1" t="s">
        <v>3388</v>
      </c>
      <c r="E17378" s="1" t="s">
        <v>3389</v>
      </c>
      <c r="F17378" s="1" t="s">
        <v>3390</v>
      </c>
      <c r="G17378" s="1" t="s">
        <v>17</v>
      </c>
      <c r="H17378" s="1">
        <v>45.0</v>
      </c>
      <c r="I17378" s="3">
        <v>44126.666666666664</v>
      </c>
      <c r="J17378" s="1">
        <v>2.11447277130332</v>
      </c>
      <c r="K17378" s="1" t="s">
        <v>24</v>
      </c>
      <c r="L17378" s="1" t="s">
        <v>365</v>
      </c>
      <c r="M17378" s="3">
        <v>44126.706965543985</v>
      </c>
    </row>
    <row r="17379">
      <c r="A17379" s="1">
        <v>17377.0</v>
      </c>
      <c r="B17379" s="1" t="s">
        <v>12</v>
      </c>
      <c r="C17379" s="1" t="s">
        <v>28981</v>
      </c>
      <c r="D17379" s="1" t="s">
        <v>1813</v>
      </c>
      <c r="E17379" s="1" t="s">
        <v>2320</v>
      </c>
      <c r="F17379" s="1" t="s">
        <v>16</v>
      </c>
      <c r="G17379" s="1" t="s">
        <v>35</v>
      </c>
      <c r="H17379" s="1">
        <v>45.0</v>
      </c>
      <c r="I17379" s="3">
        <v>44166.625</v>
      </c>
      <c r="J17379" s="1">
        <v>1.05522385496011</v>
      </c>
      <c r="K17379" s="1" t="s">
        <v>18</v>
      </c>
      <c r="M17379" s="3">
        <v>44166.63359232639</v>
      </c>
    </row>
    <row r="17380">
      <c r="A17380" s="1">
        <v>17378.0</v>
      </c>
      <c r="B17380" s="1" t="s">
        <v>2944</v>
      </c>
      <c r="C17380" s="1" t="s">
        <v>28982</v>
      </c>
      <c r="D17380" s="1" t="s">
        <v>1096</v>
      </c>
      <c r="E17380" s="1" t="s">
        <v>28983</v>
      </c>
      <c r="F17380" s="1" t="s">
        <v>2947</v>
      </c>
      <c r="G17380" s="1" t="s">
        <v>39</v>
      </c>
      <c r="H17380" s="1">
        <v>45.0</v>
      </c>
      <c r="I17380" s="3">
        <v>43955.666666666664</v>
      </c>
      <c r="J17380" s="1">
        <v>1.33176002534349</v>
      </c>
      <c r="K17380" s="1" t="s">
        <v>18</v>
      </c>
      <c r="L17380" s="1" t="s">
        <v>1047</v>
      </c>
      <c r="M17380" s="3">
        <v>43955.695255694445</v>
      </c>
    </row>
    <row r="17381">
      <c r="A17381" s="1">
        <v>17379.0</v>
      </c>
      <c r="B17381" s="1" t="s">
        <v>6649</v>
      </c>
      <c r="C17381" s="1" t="s">
        <v>28984</v>
      </c>
      <c r="D17381" s="1" t="s">
        <v>2496</v>
      </c>
      <c r="E17381" s="1" t="s">
        <v>28985</v>
      </c>
      <c r="F17381" s="1" t="s">
        <v>6652</v>
      </c>
      <c r="G17381" s="1" t="s">
        <v>89</v>
      </c>
      <c r="H17381" s="1">
        <v>45.0</v>
      </c>
      <c r="I17381" s="3">
        <v>44020.66177678241</v>
      </c>
      <c r="J17381" s="1">
        <v>4.28169595647623</v>
      </c>
      <c r="K17381" s="1" t="s">
        <v>56</v>
      </c>
      <c r="L17381" s="1" t="s">
        <v>1614</v>
      </c>
      <c r="M17381" s="3">
        <v>44020.754008125</v>
      </c>
    </row>
    <row r="17382">
      <c r="A17382" s="1">
        <v>17380.0</v>
      </c>
      <c r="B17382" s="1" t="s">
        <v>15369</v>
      </c>
      <c r="C17382" s="1" t="s">
        <v>28986</v>
      </c>
      <c r="D17382" s="1" t="s">
        <v>2359</v>
      </c>
      <c r="E17382" s="1" t="s">
        <v>28987</v>
      </c>
      <c r="F17382" s="1" t="s">
        <v>15372</v>
      </c>
      <c r="G17382" s="1" t="s">
        <v>39</v>
      </c>
      <c r="H17382" s="1">
        <v>45.0</v>
      </c>
      <c r="I17382" s="3">
        <v>44172.625</v>
      </c>
      <c r="J17382" s="1">
        <v>1.54334027852642</v>
      </c>
      <c r="K17382" s="1" t="s">
        <v>18</v>
      </c>
      <c r="M17382" s="3">
        <v>44172.65093443287</v>
      </c>
    </row>
    <row r="17383">
      <c r="A17383" s="1">
        <v>17381.0</v>
      </c>
      <c r="B17383" s="1" t="s">
        <v>2891</v>
      </c>
      <c r="C17383" s="1" t="s">
        <v>28988</v>
      </c>
      <c r="D17383" s="1" t="s">
        <v>182</v>
      </c>
      <c r="E17383" s="1" t="s">
        <v>7080</v>
      </c>
      <c r="F17383" s="1" t="s">
        <v>2894</v>
      </c>
      <c r="G17383" s="1" t="s">
        <v>17</v>
      </c>
      <c r="H17383" s="1">
        <v>45.0</v>
      </c>
      <c r="I17383" s="3">
        <v>44040.3125</v>
      </c>
      <c r="J17383" s="1">
        <v>1.9579444023911</v>
      </c>
      <c r="K17383" s="1" t="s">
        <v>46</v>
      </c>
      <c r="M17383" s="3">
        <v>44040.3426684838</v>
      </c>
    </row>
    <row r="17384">
      <c r="A17384" s="1">
        <v>17382.0</v>
      </c>
      <c r="B17384" s="1" t="s">
        <v>324</v>
      </c>
      <c r="C17384" s="1" t="s">
        <v>28989</v>
      </c>
      <c r="D17384" s="1" t="s">
        <v>326</v>
      </c>
      <c r="E17384" s="1" t="s">
        <v>3871</v>
      </c>
      <c r="F17384" s="1" t="s">
        <v>328</v>
      </c>
      <c r="G17384" s="1" t="s">
        <v>17</v>
      </c>
      <c r="H17384" s="1">
        <v>45.0</v>
      </c>
      <c r="I17384" s="3">
        <v>44196.291666666664</v>
      </c>
      <c r="J17384" s="1">
        <v>0.0</v>
      </c>
      <c r="K17384" s="1" t="s">
        <v>24</v>
      </c>
      <c r="M17384" s="3">
        <v>44196.57772231482</v>
      </c>
    </row>
    <row r="17385">
      <c r="A17385" s="1">
        <v>17383.0</v>
      </c>
      <c r="B17385" s="1" t="s">
        <v>1413</v>
      </c>
      <c r="C17385" s="1" t="s">
        <v>28990</v>
      </c>
      <c r="D17385" s="1" t="s">
        <v>441</v>
      </c>
      <c r="E17385" s="1" t="s">
        <v>28991</v>
      </c>
      <c r="F17385" s="1" t="s">
        <v>1416</v>
      </c>
      <c r="G17385" s="1" t="s">
        <v>39</v>
      </c>
      <c r="H17385" s="1">
        <v>45.0</v>
      </c>
      <c r="I17385" s="3">
        <v>44215.614583333336</v>
      </c>
      <c r="J17385" s="1">
        <v>2.83929073996536</v>
      </c>
      <c r="K17385" s="1" t="s">
        <v>18</v>
      </c>
      <c r="L17385" s="1" t="s">
        <v>581</v>
      </c>
      <c r="M17385" s="3">
        <v>44215.64444403935</v>
      </c>
    </row>
    <row r="17386">
      <c r="A17386" s="1">
        <v>17384.0</v>
      </c>
      <c r="B17386" s="1" t="s">
        <v>2944</v>
      </c>
      <c r="C17386" s="1" t="s">
        <v>28992</v>
      </c>
      <c r="D17386" s="1" t="s">
        <v>9844</v>
      </c>
      <c r="E17386" s="1" t="s">
        <v>28993</v>
      </c>
      <c r="F17386" s="1" t="s">
        <v>2947</v>
      </c>
      <c r="G17386" s="1" t="s">
        <v>39</v>
      </c>
      <c r="H17386" s="1">
        <v>45.0</v>
      </c>
      <c r="I17386" s="3">
        <v>44138.6875</v>
      </c>
      <c r="J17386" s="1">
        <v>0.997388751496856</v>
      </c>
      <c r="K17386" s="1" t="s">
        <v>18</v>
      </c>
      <c r="M17386" s="3">
        <v>44138.72405107639</v>
      </c>
    </row>
    <row r="17387">
      <c r="A17387" s="1">
        <v>17385.0</v>
      </c>
      <c r="B17387" s="1" t="s">
        <v>340</v>
      </c>
      <c r="C17387" s="1" t="s">
        <v>28994</v>
      </c>
      <c r="D17387" s="1" t="s">
        <v>342</v>
      </c>
      <c r="E17387" s="1" t="s">
        <v>5856</v>
      </c>
      <c r="F17387" s="1" t="s">
        <v>344</v>
      </c>
      <c r="G17387" s="1" t="s">
        <v>35</v>
      </c>
      <c r="H17387" s="1">
        <v>45.0</v>
      </c>
      <c r="I17387" s="3">
        <v>44173.208333333336</v>
      </c>
      <c r="J17387" s="1">
        <v>0.977171283764061</v>
      </c>
      <c r="K17387" s="1" t="s">
        <v>83</v>
      </c>
      <c r="M17387" s="3">
        <v>44173.29236659722</v>
      </c>
    </row>
    <row r="17388">
      <c r="A17388" s="1">
        <v>17386.0</v>
      </c>
      <c r="B17388" s="1" t="s">
        <v>896</v>
      </c>
      <c r="C17388" s="1" t="s">
        <v>28995</v>
      </c>
      <c r="D17388" s="1" t="s">
        <v>701</v>
      </c>
      <c r="E17388" s="1" t="s">
        <v>28996</v>
      </c>
      <c r="F17388" s="1" t="s">
        <v>900</v>
      </c>
      <c r="G17388" s="1" t="s">
        <v>89</v>
      </c>
      <c r="H17388" s="1">
        <v>45.0</v>
      </c>
      <c r="I17388" s="3">
        <v>44181.32393511574</v>
      </c>
      <c r="J17388" s="1">
        <v>3.09791639425783</v>
      </c>
      <c r="K17388" s="1" t="s">
        <v>24</v>
      </c>
      <c r="M17388" s="3">
        <v>44181.34835929398</v>
      </c>
    </row>
    <row r="17389">
      <c r="A17389" s="1">
        <v>17387.0</v>
      </c>
      <c r="B17389" s="1" t="s">
        <v>14129</v>
      </c>
      <c r="C17389" s="1" t="s">
        <v>28997</v>
      </c>
      <c r="D17389" s="1" t="s">
        <v>65</v>
      </c>
      <c r="E17389" s="1" t="s">
        <v>14131</v>
      </c>
      <c r="F17389" s="1" t="s">
        <v>14132</v>
      </c>
      <c r="G17389" s="1" t="s">
        <v>17</v>
      </c>
      <c r="H17389" s="1">
        <v>45.0</v>
      </c>
      <c r="I17389" s="3">
        <v>44150.625</v>
      </c>
      <c r="J17389" s="1">
        <v>2.04252749039088</v>
      </c>
      <c r="K17389" s="1" t="s">
        <v>24</v>
      </c>
      <c r="L17389" s="1" t="s">
        <v>882</v>
      </c>
      <c r="M17389" s="3">
        <v>44150.65172350695</v>
      </c>
    </row>
    <row r="17390">
      <c r="A17390" s="1">
        <v>17388.0</v>
      </c>
      <c r="B17390" s="1" t="s">
        <v>319</v>
      </c>
      <c r="C17390" s="1" t="s">
        <v>28998</v>
      </c>
      <c r="D17390" s="1" t="s">
        <v>321</v>
      </c>
      <c r="E17390" s="1" t="s">
        <v>28999</v>
      </c>
      <c r="F17390" s="1" t="s">
        <v>323</v>
      </c>
      <c r="G17390" s="1" t="s">
        <v>39</v>
      </c>
      <c r="H17390" s="1">
        <v>45.0</v>
      </c>
      <c r="I17390" s="3">
        <v>44047.645833333336</v>
      </c>
      <c r="J17390" s="1">
        <v>1.16505605662493</v>
      </c>
      <c r="K17390" s="1" t="s">
        <v>24</v>
      </c>
      <c r="M17390" s="3">
        <v>44047.67307478009</v>
      </c>
    </row>
    <row r="17391">
      <c r="A17391" s="1">
        <v>17389.0</v>
      </c>
      <c r="B17391" s="1" t="s">
        <v>233</v>
      </c>
      <c r="C17391" s="1" t="s">
        <v>29000</v>
      </c>
      <c r="D17391" s="1" t="s">
        <v>4891</v>
      </c>
      <c r="E17391" s="1" t="s">
        <v>7438</v>
      </c>
      <c r="F17391" s="1" t="s">
        <v>237</v>
      </c>
      <c r="G17391" s="1" t="s">
        <v>17</v>
      </c>
      <c r="H17391" s="1">
        <v>45.0</v>
      </c>
      <c r="I17391" s="3">
        <v>44096.239583333336</v>
      </c>
      <c r="J17391" s="1">
        <v>1.88902537706654</v>
      </c>
      <c r="K17391" s="1" t="s">
        <v>24</v>
      </c>
      <c r="L17391" s="1" t="s">
        <v>238</v>
      </c>
      <c r="M17391" s="3">
        <v>44096.278402523145</v>
      </c>
    </row>
    <row r="17392">
      <c r="A17392" s="1">
        <v>17390.0</v>
      </c>
      <c r="B17392" s="1" t="s">
        <v>7834</v>
      </c>
      <c r="C17392" s="1" t="s">
        <v>29001</v>
      </c>
      <c r="D17392" s="1" t="s">
        <v>182</v>
      </c>
      <c r="E17392" s="1" t="s">
        <v>29002</v>
      </c>
      <c r="F17392" s="1" t="s">
        <v>7838</v>
      </c>
      <c r="G17392" s="1" t="s">
        <v>89</v>
      </c>
      <c r="H17392" s="1">
        <v>45.0</v>
      </c>
      <c r="I17392" s="3">
        <v>44030.34146344908</v>
      </c>
      <c r="J17392" s="1">
        <v>2.73241198967138</v>
      </c>
      <c r="K17392" s="1" t="s">
        <v>46</v>
      </c>
      <c r="L17392" s="1" t="s">
        <v>47</v>
      </c>
      <c r="M17392" s="3">
        <v>44030.335461574075</v>
      </c>
    </row>
    <row r="17393">
      <c r="A17393" s="1">
        <v>17391.0</v>
      </c>
      <c r="B17393" s="1" t="s">
        <v>1731</v>
      </c>
      <c r="C17393" s="1" t="s">
        <v>29003</v>
      </c>
      <c r="D17393" s="1" t="s">
        <v>813</v>
      </c>
      <c r="E17393" s="1" t="s">
        <v>3997</v>
      </c>
      <c r="F17393" s="1" t="s">
        <v>1734</v>
      </c>
      <c r="G17393" s="1" t="s">
        <v>17</v>
      </c>
      <c r="H17393" s="1">
        <v>45.0</v>
      </c>
      <c r="I17393" s="3">
        <v>43744.625</v>
      </c>
      <c r="J17393" s="1">
        <v>0.628494916111833</v>
      </c>
      <c r="K17393" s="1" t="s">
        <v>18</v>
      </c>
      <c r="M17393" s="3">
        <v>43744.66251106482</v>
      </c>
    </row>
    <row r="17394">
      <c r="A17394" s="1">
        <v>17392.0</v>
      </c>
      <c r="B17394" s="1" t="s">
        <v>455</v>
      </c>
      <c r="C17394" s="1" t="s">
        <v>29004</v>
      </c>
      <c r="D17394" s="1" t="s">
        <v>310</v>
      </c>
      <c r="E17394" s="1" t="s">
        <v>457</v>
      </c>
      <c r="F17394" s="1" t="s">
        <v>458</v>
      </c>
      <c r="G17394" s="1" t="s">
        <v>17</v>
      </c>
      <c r="H17394" s="1">
        <v>45.0</v>
      </c>
      <c r="I17394" s="3">
        <v>44224.3125</v>
      </c>
      <c r="J17394" s="1">
        <v>0.911171812213578</v>
      </c>
      <c r="K17394" s="1" t="s">
        <v>24</v>
      </c>
      <c r="L17394" s="1" t="s">
        <v>406</v>
      </c>
      <c r="M17394" s="3">
        <v>44224.36688900463</v>
      </c>
    </row>
    <row r="17395">
      <c r="A17395" s="1">
        <v>17393.0</v>
      </c>
      <c r="B17395" s="1" t="s">
        <v>6213</v>
      </c>
      <c r="C17395" s="1" t="s">
        <v>29005</v>
      </c>
      <c r="D17395" s="1" t="s">
        <v>6215</v>
      </c>
      <c r="E17395" s="1" t="s">
        <v>6216</v>
      </c>
      <c r="F17395" s="1" t="s">
        <v>6217</v>
      </c>
      <c r="G17395" s="1" t="s">
        <v>35</v>
      </c>
      <c r="H17395" s="1">
        <v>45.0</v>
      </c>
      <c r="I17395" s="3">
        <v>43495.666666666664</v>
      </c>
      <c r="J17395" s="1">
        <v>2.25661689296526</v>
      </c>
      <c r="K17395" s="1" t="s">
        <v>24</v>
      </c>
      <c r="M17395" s="3">
        <v>43495.720036203704</v>
      </c>
    </row>
    <row r="17396">
      <c r="A17396" s="1">
        <v>17394.0</v>
      </c>
      <c r="B17396" s="1" t="s">
        <v>168</v>
      </c>
      <c r="C17396" s="1" t="s">
        <v>29006</v>
      </c>
      <c r="D17396" s="1" t="s">
        <v>1332</v>
      </c>
      <c r="E17396" s="1" t="s">
        <v>5524</v>
      </c>
      <c r="F17396" s="1" t="s">
        <v>171</v>
      </c>
      <c r="G17396" s="1" t="s">
        <v>17</v>
      </c>
      <c r="H17396" s="1">
        <v>45.0</v>
      </c>
      <c r="I17396" s="3">
        <v>43784.583333333336</v>
      </c>
      <c r="J17396" s="1">
        <v>0.0</v>
      </c>
      <c r="K17396" s="1" t="s">
        <v>166</v>
      </c>
      <c r="M17396" s="3">
        <v>43790.60759840278</v>
      </c>
    </row>
    <row r="17397">
      <c r="A17397" s="1">
        <v>17395.0</v>
      </c>
      <c r="B17397" s="1" t="s">
        <v>1315</v>
      </c>
      <c r="C17397" s="1" t="s">
        <v>29007</v>
      </c>
      <c r="D17397" s="1" t="s">
        <v>411</v>
      </c>
      <c r="E17397" s="1" t="s">
        <v>3089</v>
      </c>
      <c r="F17397" s="1" t="s">
        <v>1319</v>
      </c>
      <c r="G17397" s="1" t="s">
        <v>17</v>
      </c>
      <c r="H17397" s="1">
        <v>45.0</v>
      </c>
      <c r="I17397" s="3">
        <v>43848.541666666664</v>
      </c>
      <c r="J17397" s="1">
        <v>0.337472224454359</v>
      </c>
      <c r="K17397" s="1" t="s">
        <v>18</v>
      </c>
      <c r="M17397" s="3">
        <v>43848.56224128472</v>
      </c>
    </row>
    <row r="17398">
      <c r="A17398" s="1">
        <v>17396.0</v>
      </c>
      <c r="B17398" s="1" t="s">
        <v>4929</v>
      </c>
      <c r="C17398" s="1" t="s">
        <v>29008</v>
      </c>
      <c r="D17398" s="1" t="s">
        <v>560</v>
      </c>
      <c r="E17398" s="1" t="s">
        <v>29009</v>
      </c>
      <c r="F17398" s="1" t="s">
        <v>4932</v>
      </c>
      <c r="G17398" s="1" t="s">
        <v>89</v>
      </c>
      <c r="H17398" s="1">
        <v>45.0</v>
      </c>
      <c r="I17398" s="3">
        <v>43718.69051613426</v>
      </c>
      <c r="J17398" s="1">
        <v>0.964884313330856</v>
      </c>
      <c r="K17398" s="1" t="s">
        <v>24</v>
      </c>
      <c r="M17398" s="3">
        <v>43718.699117199074</v>
      </c>
    </row>
    <row r="17399">
      <c r="A17399" s="1">
        <v>17397.0</v>
      </c>
      <c r="B17399" s="1" t="s">
        <v>97</v>
      </c>
      <c r="C17399" s="1" t="s">
        <v>29010</v>
      </c>
      <c r="D17399" s="1" t="s">
        <v>15215</v>
      </c>
      <c r="E17399" s="1" t="s">
        <v>29011</v>
      </c>
      <c r="F17399" s="1" t="s">
        <v>101</v>
      </c>
      <c r="G17399" s="1" t="s">
        <v>39</v>
      </c>
      <c r="H17399" s="1">
        <v>45.0</v>
      </c>
      <c r="I17399" s="3">
        <v>44183.6875</v>
      </c>
      <c r="J17399" s="1">
        <v>1.90137121946414</v>
      </c>
      <c r="K17399" s="1" t="s">
        <v>24</v>
      </c>
      <c r="M17399" s="3">
        <v>44183.7314574537</v>
      </c>
    </row>
    <row r="17400">
      <c r="A17400" s="1">
        <v>17398.0</v>
      </c>
      <c r="B17400" s="1" t="s">
        <v>2885</v>
      </c>
      <c r="C17400" s="1" t="s">
        <v>29012</v>
      </c>
      <c r="D17400" s="1" t="s">
        <v>2721</v>
      </c>
      <c r="E17400" s="1" t="s">
        <v>29013</v>
      </c>
      <c r="F17400" s="1" t="s">
        <v>2888</v>
      </c>
      <c r="G17400" s="1" t="s">
        <v>89</v>
      </c>
      <c r="H17400" s="1">
        <v>45.0</v>
      </c>
      <c r="I17400" s="3">
        <v>44186.725719305556</v>
      </c>
      <c r="J17400" s="1">
        <v>0.0</v>
      </c>
      <c r="K17400" s="1" t="s">
        <v>24</v>
      </c>
      <c r="M17400" s="3">
        <v>44186.7487337037</v>
      </c>
    </row>
    <row r="17401">
      <c r="A17401" s="1">
        <v>17399.0</v>
      </c>
      <c r="B17401" s="1" t="s">
        <v>303</v>
      </c>
      <c r="C17401" s="1" t="s">
        <v>29014</v>
      </c>
      <c r="D17401" s="1" t="s">
        <v>305</v>
      </c>
      <c r="E17401" s="1" t="s">
        <v>644</v>
      </c>
      <c r="F17401" s="1" t="s">
        <v>307</v>
      </c>
      <c r="G17401" s="1" t="s">
        <v>17</v>
      </c>
      <c r="H17401" s="1">
        <v>45.0</v>
      </c>
      <c r="I17401" s="3">
        <v>44078.229166666664</v>
      </c>
      <c r="J17401" s="1">
        <v>1.79743073156897</v>
      </c>
      <c r="K17401" s="1" t="s">
        <v>24</v>
      </c>
      <c r="M17401" s="3">
        <v>44078.26068818287</v>
      </c>
    </row>
    <row r="17402">
      <c r="A17402" s="1">
        <v>17400.0</v>
      </c>
      <c r="B17402" s="1" t="s">
        <v>520</v>
      </c>
      <c r="C17402" s="1" t="s">
        <v>29015</v>
      </c>
      <c r="D17402" s="1" t="s">
        <v>522</v>
      </c>
      <c r="E17402" s="1" t="s">
        <v>1100</v>
      </c>
      <c r="F17402" s="1" t="s">
        <v>524</v>
      </c>
      <c r="G17402" s="1" t="s">
        <v>35</v>
      </c>
      <c r="H17402" s="1">
        <v>45.0</v>
      </c>
      <c r="I17402" s="3">
        <v>43714.666666666664</v>
      </c>
      <c r="J17402" s="1">
        <v>2.84792191638934E-4</v>
      </c>
      <c r="K17402" s="1" t="s">
        <v>46</v>
      </c>
      <c r="M17402" s="3">
        <v>43714.759457175925</v>
      </c>
    </row>
    <row r="17403">
      <c r="A17403" s="1">
        <v>17401.0</v>
      </c>
      <c r="B17403" s="1" t="s">
        <v>11957</v>
      </c>
      <c r="C17403" s="1" t="s">
        <v>29016</v>
      </c>
      <c r="D17403" s="1" t="s">
        <v>99</v>
      </c>
      <c r="E17403" s="1" t="s">
        <v>29017</v>
      </c>
      <c r="F17403" s="1" t="s">
        <v>11961</v>
      </c>
      <c r="G17403" s="1" t="s">
        <v>89</v>
      </c>
      <c r="H17403" s="1">
        <v>45.0</v>
      </c>
      <c r="I17403" s="3">
        <v>44149.36320273148</v>
      </c>
      <c r="J17403" s="1">
        <v>2.39877944692996</v>
      </c>
      <c r="K17403" s="1" t="s">
        <v>159</v>
      </c>
      <c r="M17403" s="3">
        <v>44149.396190520834</v>
      </c>
    </row>
    <row r="17404">
      <c r="A17404" s="1">
        <v>17402.0</v>
      </c>
      <c r="B17404" s="1" t="s">
        <v>732</v>
      </c>
      <c r="C17404" s="1" t="s">
        <v>29018</v>
      </c>
      <c r="D17404" s="1" t="s">
        <v>461</v>
      </c>
      <c r="E17404" s="1" t="s">
        <v>734</v>
      </c>
      <c r="F17404" s="1" t="s">
        <v>735</v>
      </c>
      <c r="G17404" s="1" t="s">
        <v>17</v>
      </c>
      <c r="H17404" s="1">
        <v>45.0</v>
      </c>
      <c r="I17404" s="3">
        <v>44008.4375</v>
      </c>
      <c r="J17404" s="1">
        <v>1.07315542556818</v>
      </c>
      <c r="K17404" s="1" t="s">
        <v>24</v>
      </c>
      <c r="M17404" s="3">
        <v>44008.45085630787</v>
      </c>
    </row>
    <row r="17405">
      <c r="A17405" s="1">
        <v>17403.0</v>
      </c>
      <c r="B17405" s="1" t="s">
        <v>4502</v>
      </c>
      <c r="C17405" s="1" t="s">
        <v>29019</v>
      </c>
      <c r="D17405" s="1" t="s">
        <v>4504</v>
      </c>
      <c r="E17405" s="1" t="s">
        <v>7440</v>
      </c>
      <c r="F17405" s="1" t="s">
        <v>4506</v>
      </c>
      <c r="G17405" s="1" t="s">
        <v>17</v>
      </c>
      <c r="H17405" s="1">
        <v>45.0</v>
      </c>
      <c r="I17405" s="3">
        <v>44203.5625</v>
      </c>
      <c r="J17405" s="1">
        <v>2.32531902618079</v>
      </c>
      <c r="K17405" s="1" t="s">
        <v>62</v>
      </c>
      <c r="L17405" s="1" t="s">
        <v>671</v>
      </c>
      <c r="M17405" s="3">
        <v>44204.594002777776</v>
      </c>
    </row>
    <row r="17406">
      <c r="A17406" s="1">
        <v>17404.0</v>
      </c>
      <c r="B17406" s="1" t="s">
        <v>2959</v>
      </c>
      <c r="C17406" s="1" t="s">
        <v>29020</v>
      </c>
      <c r="D17406" s="1" t="s">
        <v>869</v>
      </c>
      <c r="E17406" s="1" t="s">
        <v>2961</v>
      </c>
      <c r="F17406" s="1" t="s">
        <v>2962</v>
      </c>
      <c r="G17406" s="1" t="s">
        <v>35</v>
      </c>
      <c r="H17406" s="1">
        <v>45.0</v>
      </c>
      <c r="I17406" s="3">
        <v>44237.270833333336</v>
      </c>
      <c r="J17406" s="1">
        <v>2.51253555141951</v>
      </c>
      <c r="K17406" s="1" t="s">
        <v>24</v>
      </c>
      <c r="L17406" s="1" t="s">
        <v>882</v>
      </c>
      <c r="M17406" s="3">
        <v>44237.298411261574</v>
      </c>
    </row>
    <row r="17407">
      <c r="A17407" s="1">
        <v>17405.0</v>
      </c>
      <c r="B17407" s="1" t="s">
        <v>485</v>
      </c>
      <c r="C17407" s="1" t="s">
        <v>29021</v>
      </c>
      <c r="D17407" s="1" t="s">
        <v>1418</v>
      </c>
      <c r="E17407" s="1" t="s">
        <v>1512</v>
      </c>
      <c r="F17407" s="1" t="s">
        <v>489</v>
      </c>
      <c r="G17407" s="1" t="s">
        <v>17</v>
      </c>
      <c r="H17407" s="1">
        <v>45.0</v>
      </c>
      <c r="I17407" s="3">
        <v>44026.25</v>
      </c>
      <c r="J17407" s="1">
        <v>0.0</v>
      </c>
      <c r="K17407" s="1" t="s">
        <v>166</v>
      </c>
      <c r="M17407" s="3">
        <v>44026.5860437963</v>
      </c>
    </row>
    <row r="17408">
      <c r="A17408" s="1">
        <v>17406.0</v>
      </c>
      <c r="B17408" s="1" t="s">
        <v>8738</v>
      </c>
      <c r="C17408" s="1" t="s">
        <v>29022</v>
      </c>
      <c r="D17408" s="1" t="s">
        <v>173</v>
      </c>
      <c r="E17408" s="1" t="s">
        <v>29023</v>
      </c>
      <c r="F17408" s="1" t="s">
        <v>8742</v>
      </c>
      <c r="G17408" s="1" t="s">
        <v>89</v>
      </c>
      <c r="H17408" s="1">
        <v>45.0</v>
      </c>
      <c r="I17408" s="3">
        <v>44038.642109120374</v>
      </c>
      <c r="J17408" s="1">
        <v>1.52971330262094</v>
      </c>
      <c r="K17408" s="1" t="s">
        <v>18</v>
      </c>
      <c r="L17408" s="1" t="s">
        <v>1725</v>
      </c>
      <c r="M17408" s="3">
        <v>44038.679667592594</v>
      </c>
    </row>
    <row r="17409">
      <c r="A17409" s="1">
        <v>17407.0</v>
      </c>
      <c r="B17409" s="1" t="s">
        <v>40</v>
      </c>
      <c r="C17409" s="1" t="s">
        <v>29024</v>
      </c>
      <c r="D17409" s="1" t="s">
        <v>42</v>
      </c>
      <c r="E17409" s="1" t="s">
        <v>29025</v>
      </c>
      <c r="F17409" s="1" t="s">
        <v>44</v>
      </c>
      <c r="G17409" s="1" t="s">
        <v>45</v>
      </c>
      <c r="H17409" s="1">
        <v>45.0</v>
      </c>
      <c r="I17409" s="3">
        <v>44154.358626875</v>
      </c>
      <c r="J17409" s="1">
        <v>0.00447384673856492</v>
      </c>
      <c r="K17409" s="1" t="s">
        <v>46</v>
      </c>
      <c r="L17409" s="1" t="s">
        <v>47</v>
      </c>
      <c r="M17409" s="3">
        <v>44154.36551636574</v>
      </c>
    </row>
    <row r="17410">
      <c r="A17410" s="1">
        <v>17408.0</v>
      </c>
      <c r="B17410" s="1" t="s">
        <v>1858</v>
      </c>
      <c r="C17410" s="1" t="s">
        <v>29026</v>
      </c>
      <c r="D17410" s="1" t="s">
        <v>818</v>
      </c>
      <c r="E17410" s="1" t="s">
        <v>7280</v>
      </c>
      <c r="F17410" s="1" t="s">
        <v>1861</v>
      </c>
      <c r="G17410" s="1" t="s">
        <v>17</v>
      </c>
      <c r="H17410" s="1">
        <v>45.0</v>
      </c>
      <c r="I17410" s="3">
        <v>44146.177083333336</v>
      </c>
      <c r="J17410" s="1">
        <v>3.96548780128443</v>
      </c>
      <c r="K17410" s="1" t="s">
        <v>18</v>
      </c>
      <c r="L17410" s="1" t="s">
        <v>1047</v>
      </c>
      <c r="M17410" s="3">
        <v>44146.1881421875</v>
      </c>
    </row>
    <row r="17411">
      <c r="A17411" s="1">
        <v>17409.0</v>
      </c>
      <c r="B17411" s="1" t="s">
        <v>63</v>
      </c>
      <c r="C17411" s="1" t="s">
        <v>29027</v>
      </c>
      <c r="D17411" s="1" t="s">
        <v>492</v>
      </c>
      <c r="E17411" s="1" t="s">
        <v>5445</v>
      </c>
      <c r="F17411" s="1" t="s">
        <v>67</v>
      </c>
      <c r="G17411" s="1" t="s">
        <v>17</v>
      </c>
      <c r="H17411" s="1">
        <v>45.0</v>
      </c>
      <c r="I17411" s="3">
        <v>44095.28125</v>
      </c>
      <c r="J17411" s="1">
        <v>1.06322619111878</v>
      </c>
      <c r="K17411" s="1" t="s">
        <v>24</v>
      </c>
      <c r="M17411" s="3">
        <v>44095.327746030096</v>
      </c>
    </row>
    <row r="17412">
      <c r="A17412" s="1">
        <v>17410.0</v>
      </c>
      <c r="B17412" s="1" t="s">
        <v>520</v>
      </c>
      <c r="C17412" s="1" t="s">
        <v>29028</v>
      </c>
      <c r="D17412" s="1" t="s">
        <v>503</v>
      </c>
      <c r="E17412" s="1" t="s">
        <v>523</v>
      </c>
      <c r="F17412" s="1" t="s">
        <v>524</v>
      </c>
      <c r="G17412" s="1" t="s">
        <v>35</v>
      </c>
      <c r="H17412" s="1">
        <v>45.0</v>
      </c>
      <c r="I17412" s="3">
        <v>43748.291666666664</v>
      </c>
      <c r="J17412" s="1">
        <v>1.51091537260687</v>
      </c>
      <c r="K17412" s="1" t="s">
        <v>46</v>
      </c>
      <c r="M17412" s="3">
        <v>43748.34322001157</v>
      </c>
    </row>
    <row r="17413">
      <c r="A17413" s="1">
        <v>17411.0</v>
      </c>
      <c r="B17413" s="1" t="s">
        <v>2299</v>
      </c>
      <c r="C17413" s="1" t="s">
        <v>29029</v>
      </c>
      <c r="D17413" s="1" t="s">
        <v>701</v>
      </c>
      <c r="E17413" s="1" t="s">
        <v>26411</v>
      </c>
      <c r="F17413" s="1" t="s">
        <v>2302</v>
      </c>
      <c r="G17413" s="1" t="s">
        <v>17</v>
      </c>
      <c r="H17413" s="1">
        <v>45.0</v>
      </c>
      <c r="I17413" s="3">
        <v>44249.291666666664</v>
      </c>
      <c r="J17413" s="1">
        <v>3.16450818136782</v>
      </c>
      <c r="K17413" s="1" t="s">
        <v>24</v>
      </c>
      <c r="L17413" s="1" t="s">
        <v>365</v>
      </c>
      <c r="M17413" s="3">
        <v>44249.37457302083</v>
      </c>
    </row>
    <row r="17414">
      <c r="A17414" s="1">
        <v>17412.0</v>
      </c>
      <c r="B17414" s="1" t="s">
        <v>78</v>
      </c>
      <c r="C17414" s="1" t="s">
        <v>29030</v>
      </c>
      <c r="D17414" s="1" t="s">
        <v>6449</v>
      </c>
      <c r="E17414" s="1" t="s">
        <v>81</v>
      </c>
      <c r="F17414" s="1" t="s">
        <v>82</v>
      </c>
      <c r="G17414" s="1" t="s">
        <v>17</v>
      </c>
      <c r="H17414" s="1">
        <v>45.0</v>
      </c>
      <c r="I17414" s="3">
        <v>43867.5</v>
      </c>
      <c r="J17414" s="1">
        <v>0.409421464472224</v>
      </c>
      <c r="K17414" s="1" t="s">
        <v>83</v>
      </c>
      <c r="M17414" s="3">
        <v>43867.58672096065</v>
      </c>
    </row>
    <row r="17415">
      <c r="A17415" s="1">
        <v>17413.0</v>
      </c>
      <c r="B17415" s="1" t="s">
        <v>450</v>
      </c>
      <c r="C17415" s="1" t="s">
        <v>29031</v>
      </c>
      <c r="D17415" s="1" t="s">
        <v>2067</v>
      </c>
      <c r="E17415" s="1" t="s">
        <v>29032</v>
      </c>
      <c r="F17415" s="1" t="s">
        <v>454</v>
      </c>
      <c r="G17415" s="1" t="s">
        <v>17</v>
      </c>
      <c r="H17415" s="1">
        <v>45.0</v>
      </c>
      <c r="I17415" s="3">
        <v>44200.208333333336</v>
      </c>
      <c r="J17415" s="1">
        <v>2.96966889826908</v>
      </c>
      <c r="K17415" s="1" t="s">
        <v>24</v>
      </c>
      <c r="L17415" s="1" t="s">
        <v>238</v>
      </c>
      <c r="M17415" s="3">
        <v>44200.229348900466</v>
      </c>
    </row>
    <row r="17416">
      <c r="A17416" s="1">
        <v>17414.0</v>
      </c>
      <c r="B17416" s="1" t="s">
        <v>3909</v>
      </c>
      <c r="C17416" s="1" t="s">
        <v>29033</v>
      </c>
      <c r="D17416" s="1" t="s">
        <v>3882</v>
      </c>
      <c r="E17416" s="1" t="s">
        <v>7150</v>
      </c>
      <c r="F17416" s="1" t="s">
        <v>3912</v>
      </c>
      <c r="G17416" s="1" t="s">
        <v>17</v>
      </c>
      <c r="H17416" s="1">
        <v>45.0</v>
      </c>
      <c r="I17416" s="3">
        <v>43869.697916666664</v>
      </c>
      <c r="J17416" s="1">
        <v>1.12268186028075</v>
      </c>
      <c r="K17416" s="1" t="s">
        <v>24</v>
      </c>
      <c r="M17416" s="3">
        <v>43869.732588148145</v>
      </c>
    </row>
    <row r="17417">
      <c r="A17417" s="1">
        <v>17415.0</v>
      </c>
      <c r="B17417" s="1" t="s">
        <v>119</v>
      </c>
      <c r="C17417" s="1" t="s">
        <v>29034</v>
      </c>
      <c r="D17417" s="1" t="s">
        <v>2601</v>
      </c>
      <c r="E17417" s="1" t="s">
        <v>29035</v>
      </c>
      <c r="F17417" s="1" t="s">
        <v>123</v>
      </c>
      <c r="G17417" s="1" t="s">
        <v>39</v>
      </c>
      <c r="H17417" s="1">
        <v>45.0</v>
      </c>
      <c r="I17417" s="3">
        <v>43808.166666666664</v>
      </c>
      <c r="J17417" s="1">
        <v>2.82222928429245</v>
      </c>
      <c r="K17417" s="1" t="s">
        <v>18</v>
      </c>
      <c r="M17417" s="3">
        <v>43808.20339094907</v>
      </c>
    </row>
    <row r="17418">
      <c r="A17418" s="1">
        <v>17416.0</v>
      </c>
      <c r="B17418" s="1" t="s">
        <v>887</v>
      </c>
      <c r="C17418" s="1" t="s">
        <v>29036</v>
      </c>
      <c r="D17418" s="1" t="s">
        <v>436</v>
      </c>
      <c r="E17418" s="1" t="s">
        <v>29037</v>
      </c>
      <c r="F17418" s="1" t="s">
        <v>891</v>
      </c>
      <c r="G17418" s="1" t="s">
        <v>89</v>
      </c>
      <c r="H17418" s="1">
        <v>45.0</v>
      </c>
      <c r="I17418" s="3">
        <v>43892.36570591435</v>
      </c>
      <c r="J17418" s="1">
        <v>3.05253944206028</v>
      </c>
      <c r="K17418" s="1" t="s">
        <v>24</v>
      </c>
      <c r="M17418" s="3">
        <v>43892.394857569445</v>
      </c>
    </row>
    <row r="17419">
      <c r="A17419" s="1">
        <v>17417.0</v>
      </c>
      <c r="B17419" s="1" t="s">
        <v>742</v>
      </c>
      <c r="C17419" s="1" t="s">
        <v>29038</v>
      </c>
      <c r="D17419" s="1" t="s">
        <v>148</v>
      </c>
      <c r="E17419" s="1" t="s">
        <v>6330</v>
      </c>
      <c r="F17419" s="1" t="s">
        <v>746</v>
      </c>
      <c r="G17419" s="1" t="s">
        <v>17</v>
      </c>
      <c r="H17419" s="1">
        <v>45.0</v>
      </c>
      <c r="I17419" s="3">
        <v>43951.583333333336</v>
      </c>
      <c r="J17419" s="1">
        <v>0.929061819391064</v>
      </c>
      <c r="K17419" s="1" t="s">
        <v>24</v>
      </c>
      <c r="M17419" s="3">
        <v>43951.61888515046</v>
      </c>
    </row>
    <row r="17420">
      <c r="A17420" s="1">
        <v>17418.0</v>
      </c>
      <c r="B17420" s="1" t="s">
        <v>512</v>
      </c>
      <c r="C17420" s="1" t="s">
        <v>29039</v>
      </c>
      <c r="D17420" s="1" t="s">
        <v>723</v>
      </c>
      <c r="E17420" s="1" t="s">
        <v>724</v>
      </c>
      <c r="F17420" s="1" t="s">
        <v>516</v>
      </c>
      <c r="G17420" s="1" t="s">
        <v>17</v>
      </c>
      <c r="H17420" s="1">
        <v>45.0</v>
      </c>
      <c r="I17420" s="3">
        <v>43801.375</v>
      </c>
      <c r="J17420" s="1">
        <v>0.0687601923744184</v>
      </c>
      <c r="K17420" s="1" t="s">
        <v>83</v>
      </c>
      <c r="M17420" s="3">
        <v>43801.43617930556</v>
      </c>
    </row>
    <row r="17421">
      <c r="A17421" s="1">
        <v>17419.0</v>
      </c>
      <c r="B17421" s="1" t="s">
        <v>7007</v>
      </c>
      <c r="C17421" s="1" t="s">
        <v>29040</v>
      </c>
      <c r="D17421" s="1" t="s">
        <v>1797</v>
      </c>
      <c r="E17421" s="1" t="s">
        <v>10234</v>
      </c>
      <c r="F17421" s="1" t="s">
        <v>7010</v>
      </c>
      <c r="G17421" s="1" t="s">
        <v>17</v>
      </c>
      <c r="H17421" s="1">
        <v>45.0</v>
      </c>
      <c r="I17421" s="3">
        <v>44208.25</v>
      </c>
      <c r="J17421" s="1">
        <v>3.62555980439957</v>
      </c>
      <c r="K17421" s="1" t="s">
        <v>24</v>
      </c>
      <c r="L17421" s="1" t="s">
        <v>741</v>
      </c>
      <c r="M17421" s="3">
        <v>44208.28303584491</v>
      </c>
    </row>
    <row r="17422">
      <c r="A17422" s="1">
        <v>17420.0</v>
      </c>
      <c r="B17422" s="1" t="s">
        <v>788</v>
      </c>
      <c r="C17422" s="1" t="s">
        <v>29041</v>
      </c>
      <c r="D17422" s="1" t="s">
        <v>11416</v>
      </c>
      <c r="E17422" s="1" t="s">
        <v>6417</v>
      </c>
      <c r="F17422" s="1" t="s">
        <v>791</v>
      </c>
      <c r="G17422" s="1" t="s">
        <v>17</v>
      </c>
      <c r="H17422" s="1">
        <v>45.0</v>
      </c>
      <c r="I17422" s="3">
        <v>44038.239583333336</v>
      </c>
      <c r="J17422" s="1">
        <v>2.00809145668372</v>
      </c>
      <c r="K17422" s="1" t="s">
        <v>24</v>
      </c>
      <c r="M17422" s="3">
        <v>44038.271883518515</v>
      </c>
    </row>
    <row r="17423">
      <c r="A17423" s="1">
        <v>17421.0</v>
      </c>
      <c r="B17423" s="1" t="s">
        <v>901</v>
      </c>
      <c r="C17423" s="1" t="s">
        <v>29042</v>
      </c>
      <c r="D17423" s="1" t="s">
        <v>148</v>
      </c>
      <c r="E17423" s="1" t="s">
        <v>8225</v>
      </c>
      <c r="F17423" s="1" t="s">
        <v>904</v>
      </c>
      <c r="G17423" s="1" t="s">
        <v>35</v>
      </c>
      <c r="H17423" s="1">
        <v>45.0</v>
      </c>
      <c r="I17423" s="3">
        <v>43634.416666666664</v>
      </c>
      <c r="J17423" s="1">
        <v>1.95454209144512</v>
      </c>
      <c r="K17423" s="1" t="s">
        <v>24</v>
      </c>
      <c r="M17423" s="3">
        <v>43634.45748376157</v>
      </c>
    </row>
    <row r="17424">
      <c r="A17424" s="1">
        <v>17422.0</v>
      </c>
      <c r="B17424" s="1" t="s">
        <v>536</v>
      </c>
      <c r="C17424" s="1" t="s">
        <v>29043</v>
      </c>
      <c r="D17424" s="1" t="s">
        <v>1255</v>
      </c>
      <c r="E17424" s="1" t="s">
        <v>1256</v>
      </c>
      <c r="F17424" s="1" t="s">
        <v>539</v>
      </c>
      <c r="G17424" s="1" t="s">
        <v>17</v>
      </c>
      <c r="H17424" s="1">
        <v>45.0</v>
      </c>
      <c r="I17424" s="3">
        <v>43885.791666666664</v>
      </c>
      <c r="J17424" s="1">
        <v>0.998010472558485</v>
      </c>
      <c r="K17424" s="1" t="s">
        <v>83</v>
      </c>
      <c r="M17424" s="3">
        <v>43885.857980671295</v>
      </c>
    </row>
    <row r="17425">
      <c r="A17425" s="1">
        <v>17423.0</v>
      </c>
      <c r="B17425" s="1" t="s">
        <v>1885</v>
      </c>
      <c r="C17425" s="1" t="s">
        <v>29044</v>
      </c>
      <c r="D17425" s="1" t="s">
        <v>116</v>
      </c>
      <c r="E17425" s="1" t="s">
        <v>5870</v>
      </c>
      <c r="F17425" s="1" t="s">
        <v>1888</v>
      </c>
      <c r="G17425" s="1" t="s">
        <v>17</v>
      </c>
      <c r="H17425" s="1">
        <v>45.0</v>
      </c>
      <c r="I17425" s="3">
        <v>43842.166666666664</v>
      </c>
      <c r="J17425" s="1">
        <v>8.0598594981676</v>
      </c>
      <c r="K17425" s="1" t="s">
        <v>24</v>
      </c>
      <c r="M17425" s="3">
        <v>43842.24448127315</v>
      </c>
    </row>
    <row r="17426">
      <c r="A17426" s="1">
        <v>17424.0</v>
      </c>
      <c r="B17426" s="1" t="s">
        <v>293</v>
      </c>
      <c r="C17426" s="1" t="s">
        <v>29045</v>
      </c>
      <c r="D17426" s="1" t="s">
        <v>126</v>
      </c>
      <c r="E17426" s="1" t="s">
        <v>3472</v>
      </c>
      <c r="F17426" s="1" t="s">
        <v>297</v>
      </c>
      <c r="G17426" s="1" t="s">
        <v>17</v>
      </c>
      <c r="H17426" s="1">
        <v>45.0</v>
      </c>
      <c r="I17426" s="3">
        <v>44100.291666666664</v>
      </c>
      <c r="J17426" s="1">
        <v>0.930237275958184</v>
      </c>
      <c r="K17426" s="1" t="s">
        <v>62</v>
      </c>
      <c r="L17426" s="1" t="s">
        <v>1188</v>
      </c>
      <c r="M17426" s="3">
        <v>44100.31907452546</v>
      </c>
    </row>
    <row r="17427">
      <c r="A17427" s="1">
        <v>17425.0</v>
      </c>
      <c r="B17427" s="1" t="s">
        <v>13385</v>
      </c>
      <c r="C17427" s="1" t="s">
        <v>29046</v>
      </c>
      <c r="D17427" s="1" t="s">
        <v>1494</v>
      </c>
      <c r="E17427" s="1" t="s">
        <v>14833</v>
      </c>
      <c r="F17427" s="1" t="s">
        <v>13388</v>
      </c>
      <c r="G17427" s="1" t="s">
        <v>17</v>
      </c>
      <c r="H17427" s="1">
        <v>45.0</v>
      </c>
      <c r="I17427" s="3">
        <v>44065.291666666664</v>
      </c>
      <c r="J17427" s="1">
        <v>1.49588357040012</v>
      </c>
      <c r="K17427" s="1" t="s">
        <v>46</v>
      </c>
      <c r="L17427" s="1" t="s">
        <v>14834</v>
      </c>
      <c r="M17427" s="3">
        <v>44065.33596202546</v>
      </c>
    </row>
    <row r="17428">
      <c r="A17428" s="1">
        <v>17426.0</v>
      </c>
      <c r="B17428" s="1" t="s">
        <v>7459</v>
      </c>
      <c r="C17428" s="1" t="s">
        <v>29047</v>
      </c>
      <c r="D17428" s="1" t="s">
        <v>701</v>
      </c>
      <c r="E17428" s="1" t="s">
        <v>29048</v>
      </c>
      <c r="F17428" s="1" t="s">
        <v>7462</v>
      </c>
      <c r="G17428" s="1" t="s">
        <v>39</v>
      </c>
      <c r="H17428" s="1">
        <v>45.0</v>
      </c>
      <c r="I17428" s="3">
        <v>44181.489583333336</v>
      </c>
      <c r="J17428" s="1">
        <v>2.14723336902242</v>
      </c>
      <c r="K17428" s="1" t="s">
        <v>24</v>
      </c>
      <c r="L17428" s="1" t="s">
        <v>135</v>
      </c>
      <c r="M17428" s="3">
        <v>44181.55698958333</v>
      </c>
    </row>
    <row r="17429">
      <c r="A17429" s="1">
        <v>17427.0</v>
      </c>
      <c r="B17429" s="1" t="s">
        <v>1489</v>
      </c>
      <c r="C17429" s="1" t="s">
        <v>29049</v>
      </c>
      <c r="D17429" s="1" t="s">
        <v>103</v>
      </c>
      <c r="E17429" s="1" t="s">
        <v>29050</v>
      </c>
      <c r="F17429" s="1" t="s">
        <v>1492</v>
      </c>
      <c r="G17429" s="1" t="s">
        <v>39</v>
      </c>
      <c r="H17429" s="1">
        <v>45.0</v>
      </c>
      <c r="I17429" s="3">
        <v>44071.375</v>
      </c>
      <c r="J17429" s="1">
        <v>1.62897364079056</v>
      </c>
      <c r="K17429" s="1" t="s">
        <v>18</v>
      </c>
      <c r="M17429" s="3">
        <v>44071.40147953704</v>
      </c>
    </row>
    <row r="17430">
      <c r="A17430" s="1">
        <v>17428.0</v>
      </c>
      <c r="B17430" s="1" t="s">
        <v>582</v>
      </c>
      <c r="C17430" s="1" t="s">
        <v>29051</v>
      </c>
      <c r="D17430" s="1" t="s">
        <v>1446</v>
      </c>
      <c r="E17430" s="1" t="s">
        <v>2242</v>
      </c>
      <c r="F17430" s="1" t="s">
        <v>586</v>
      </c>
      <c r="G17430" s="1" t="s">
        <v>17</v>
      </c>
      <c r="H17430" s="1">
        <v>45.0</v>
      </c>
      <c r="I17430" s="3">
        <v>43878.25</v>
      </c>
      <c r="J17430" s="1">
        <v>0.911357692454014</v>
      </c>
      <c r="K17430" s="1" t="s">
        <v>24</v>
      </c>
      <c r="M17430" s="3">
        <v>43878.276781203705</v>
      </c>
    </row>
    <row r="17431">
      <c r="A17431" s="1">
        <v>17429.0</v>
      </c>
      <c r="B17431" s="1" t="s">
        <v>2948</v>
      </c>
      <c r="C17431" s="1" t="s">
        <v>29052</v>
      </c>
      <c r="D17431" s="1" t="s">
        <v>630</v>
      </c>
      <c r="E17431" s="1" t="s">
        <v>5627</v>
      </c>
      <c r="F17431" s="1" t="s">
        <v>2951</v>
      </c>
      <c r="G17431" s="1" t="s">
        <v>17</v>
      </c>
      <c r="H17431" s="1">
        <v>45.0</v>
      </c>
      <c r="I17431" s="3">
        <v>43999.333333333336</v>
      </c>
      <c r="J17431" s="1">
        <v>0.0</v>
      </c>
      <c r="K17431" s="1" t="s">
        <v>83</v>
      </c>
      <c r="M17431" s="3">
        <v>43999.5278271875</v>
      </c>
    </row>
    <row r="17432">
      <c r="A17432" s="1">
        <v>17430.0</v>
      </c>
      <c r="B17432" s="1" t="s">
        <v>401</v>
      </c>
      <c r="C17432" s="1" t="s">
        <v>29053</v>
      </c>
      <c r="D17432" s="1" t="s">
        <v>3598</v>
      </c>
      <c r="E17432" s="1" t="s">
        <v>29054</v>
      </c>
      <c r="F17432" s="1" t="s">
        <v>405</v>
      </c>
      <c r="G17432" s="1" t="s">
        <v>89</v>
      </c>
      <c r="H17432" s="1">
        <v>45.0</v>
      </c>
      <c r="I17432" s="3">
        <v>44190.47340115741</v>
      </c>
      <c r="J17432" s="1">
        <v>3.3947979377935</v>
      </c>
      <c r="K17432" s="1" t="s">
        <v>24</v>
      </c>
      <c r="L17432" s="1" t="s">
        <v>406</v>
      </c>
      <c r="M17432" s="3">
        <v>44190.50316571759</v>
      </c>
    </row>
    <row r="17433">
      <c r="A17433" s="1">
        <v>17431.0</v>
      </c>
      <c r="B17433" s="1" t="s">
        <v>273</v>
      </c>
      <c r="C17433" s="1" t="s">
        <v>29055</v>
      </c>
      <c r="D17433" s="1" t="s">
        <v>6416</v>
      </c>
      <c r="E17433" s="1" t="s">
        <v>29056</v>
      </c>
      <c r="F17433" s="1" t="s">
        <v>277</v>
      </c>
      <c r="G17433" s="1" t="s">
        <v>89</v>
      </c>
      <c r="H17433" s="1">
        <v>45.0</v>
      </c>
      <c r="I17433" s="3">
        <v>44040.315803715275</v>
      </c>
      <c r="J17433" s="1">
        <v>2.53874779910201</v>
      </c>
      <c r="K17433" s="1" t="s">
        <v>24</v>
      </c>
      <c r="M17433" s="3">
        <v>44040.31723700232</v>
      </c>
    </row>
    <row r="17434">
      <c r="A17434" s="1">
        <v>17432.0</v>
      </c>
      <c r="B17434" s="1" t="s">
        <v>792</v>
      </c>
      <c r="C17434" s="1" t="s">
        <v>29057</v>
      </c>
      <c r="D17434" s="1" t="s">
        <v>578</v>
      </c>
      <c r="E17434" s="1" t="s">
        <v>794</v>
      </c>
      <c r="F17434" s="1" t="s">
        <v>795</v>
      </c>
      <c r="G17434" s="1" t="s">
        <v>17</v>
      </c>
      <c r="H17434" s="1">
        <v>45.0</v>
      </c>
      <c r="I17434" s="3">
        <v>44102.1875</v>
      </c>
      <c r="J17434" s="1">
        <v>3.57790487847184</v>
      </c>
      <c r="K17434" s="1" t="s">
        <v>18</v>
      </c>
      <c r="L17434" s="1" t="s">
        <v>444</v>
      </c>
      <c r="M17434" s="3">
        <v>44102.20688993055</v>
      </c>
    </row>
    <row r="17435">
      <c r="A17435" s="1">
        <v>17433.0</v>
      </c>
      <c r="B17435" s="1" t="s">
        <v>73</v>
      </c>
      <c r="C17435" s="1" t="s">
        <v>29058</v>
      </c>
      <c r="D17435" s="1" t="s">
        <v>2872</v>
      </c>
      <c r="E17435" s="1" t="s">
        <v>9588</v>
      </c>
      <c r="F17435" s="1" t="s">
        <v>77</v>
      </c>
      <c r="G17435" s="1" t="s">
        <v>17</v>
      </c>
      <c r="H17435" s="1">
        <v>45.0</v>
      </c>
      <c r="I17435" s="3">
        <v>44201.302083333336</v>
      </c>
      <c r="J17435" s="1">
        <v>2.50049655482788</v>
      </c>
      <c r="K17435" s="1" t="s">
        <v>24</v>
      </c>
      <c r="L17435" s="1" t="s">
        <v>940</v>
      </c>
      <c r="M17435" s="3">
        <v>44201.331377476854</v>
      </c>
    </row>
    <row r="17436">
      <c r="A17436" s="1">
        <v>17434.0</v>
      </c>
      <c r="B17436" s="1" t="s">
        <v>806</v>
      </c>
      <c r="C17436" s="1" t="s">
        <v>29059</v>
      </c>
      <c r="D17436" s="1" t="s">
        <v>326</v>
      </c>
      <c r="E17436" s="1" t="s">
        <v>3477</v>
      </c>
      <c r="F17436" s="1" t="s">
        <v>810</v>
      </c>
      <c r="G17436" s="1" t="s">
        <v>35</v>
      </c>
      <c r="H17436" s="1">
        <v>45.0</v>
      </c>
      <c r="I17436" s="3">
        <v>43726.708333333336</v>
      </c>
      <c r="J17436" s="1">
        <v>2.54117086169555</v>
      </c>
      <c r="K17436" s="1" t="s">
        <v>24</v>
      </c>
      <c r="M17436" s="3">
        <v>43726.668120462964</v>
      </c>
    </row>
    <row r="17437">
      <c r="A17437" s="1">
        <v>17435.0</v>
      </c>
      <c r="B17437" s="1" t="s">
        <v>11434</v>
      </c>
      <c r="C17437" s="1" t="s">
        <v>29060</v>
      </c>
      <c r="D17437" s="1" t="s">
        <v>80</v>
      </c>
      <c r="E17437" s="1" t="s">
        <v>29061</v>
      </c>
      <c r="F17437" s="1" t="s">
        <v>11437</v>
      </c>
      <c r="G17437" s="1" t="s">
        <v>89</v>
      </c>
      <c r="H17437" s="1">
        <v>45.0</v>
      </c>
      <c r="I17437" s="3">
        <v>43993.65458899306</v>
      </c>
      <c r="J17437" s="1">
        <v>0.816944545611308</v>
      </c>
      <c r="K17437" s="1" t="s">
        <v>46</v>
      </c>
      <c r="L17437" s="1" t="s">
        <v>11438</v>
      </c>
      <c r="M17437" s="3">
        <v>43993.69043163194</v>
      </c>
    </row>
    <row r="17438">
      <c r="A17438" s="1">
        <v>17436.0</v>
      </c>
      <c r="B17438" s="1" t="s">
        <v>2502</v>
      </c>
      <c r="C17438" s="1" t="s">
        <v>29062</v>
      </c>
      <c r="D17438" s="1" t="s">
        <v>2504</v>
      </c>
      <c r="E17438" s="1" t="s">
        <v>29063</v>
      </c>
      <c r="F17438" s="1" t="s">
        <v>2506</v>
      </c>
      <c r="G17438" s="1" t="s">
        <v>17</v>
      </c>
      <c r="H17438" s="1">
        <v>45.0</v>
      </c>
      <c r="I17438" s="3">
        <v>44190.541666666664</v>
      </c>
      <c r="J17438" s="1">
        <v>2.37838848287707</v>
      </c>
      <c r="K17438" s="1" t="s">
        <v>159</v>
      </c>
      <c r="L17438" s="1" t="s">
        <v>2507</v>
      </c>
      <c r="M17438" s="3">
        <v>44190.57052311343</v>
      </c>
    </row>
    <row r="17439">
      <c r="A17439" s="1">
        <v>17437.0</v>
      </c>
      <c r="B17439" s="1" t="s">
        <v>4963</v>
      </c>
      <c r="C17439" s="1" t="s">
        <v>29064</v>
      </c>
      <c r="D17439" s="1" t="s">
        <v>1019</v>
      </c>
      <c r="E17439" s="1" t="s">
        <v>4965</v>
      </c>
      <c r="F17439" s="1" t="s">
        <v>4966</v>
      </c>
      <c r="G17439" s="1" t="s">
        <v>17</v>
      </c>
      <c r="H17439" s="1">
        <v>45.0</v>
      </c>
      <c r="I17439" s="3">
        <v>44176.239583333336</v>
      </c>
      <c r="J17439" s="1">
        <v>2.23525499741711</v>
      </c>
      <c r="K17439" s="1" t="s">
        <v>24</v>
      </c>
      <c r="L17439" s="1" t="s">
        <v>882</v>
      </c>
      <c r="M17439" s="3">
        <v>44176.27074878472</v>
      </c>
    </row>
    <row r="17440">
      <c r="A17440" s="1">
        <v>17438.0</v>
      </c>
      <c r="B17440" s="1" t="s">
        <v>576</v>
      </c>
      <c r="C17440" s="1" t="s">
        <v>29065</v>
      </c>
      <c r="D17440" s="1" t="s">
        <v>578</v>
      </c>
      <c r="E17440" s="1" t="s">
        <v>29066</v>
      </c>
      <c r="F17440" s="1" t="s">
        <v>580</v>
      </c>
      <c r="G17440" s="1" t="s">
        <v>17</v>
      </c>
      <c r="H17440" s="1">
        <v>45.0</v>
      </c>
      <c r="I17440" s="3">
        <v>44090.21875</v>
      </c>
      <c r="J17440" s="1">
        <v>3.41869935867301</v>
      </c>
      <c r="K17440" s="1" t="s">
        <v>18</v>
      </c>
      <c r="L17440" s="1" t="s">
        <v>581</v>
      </c>
      <c r="M17440" s="3">
        <v>44090.245449710645</v>
      </c>
    </row>
    <row r="17441">
      <c r="A17441" s="1">
        <v>17439.0</v>
      </c>
      <c r="B17441" s="1" t="s">
        <v>29067</v>
      </c>
      <c r="C17441" s="1" t="s">
        <v>29068</v>
      </c>
      <c r="D17441" s="1" t="s">
        <v>2384</v>
      </c>
      <c r="E17441" s="1" t="s">
        <v>29069</v>
      </c>
      <c r="F17441" s="1" t="s">
        <v>29070</v>
      </c>
      <c r="G17441" s="1" t="s">
        <v>39</v>
      </c>
      <c r="H17441" s="1">
        <v>45.0</v>
      </c>
      <c r="I17441" s="3">
        <v>43824.708333333336</v>
      </c>
      <c r="J17441" s="1">
        <v>0.399942835233854</v>
      </c>
      <c r="K17441" s="1" t="s">
        <v>24</v>
      </c>
      <c r="M17441" s="3">
        <v>43824.68810799769</v>
      </c>
    </row>
    <row r="17442">
      <c r="A17442" s="1">
        <v>17440.0</v>
      </c>
      <c r="B17442" s="1" t="s">
        <v>465</v>
      </c>
      <c r="C17442" s="1" t="s">
        <v>29071</v>
      </c>
      <c r="D17442" s="1" t="s">
        <v>3259</v>
      </c>
      <c r="E17442" s="1" t="s">
        <v>3260</v>
      </c>
      <c r="F17442" s="1" t="s">
        <v>468</v>
      </c>
      <c r="G17442" s="1" t="s">
        <v>17</v>
      </c>
      <c r="H17442" s="1">
        <v>45.0</v>
      </c>
      <c r="I17442" s="3">
        <v>43887.25</v>
      </c>
      <c r="J17442" s="1">
        <v>2.86368056957634</v>
      </c>
      <c r="K17442" s="1" t="s">
        <v>24</v>
      </c>
      <c r="M17442" s="3">
        <v>43887.283957141204</v>
      </c>
    </row>
    <row r="17443">
      <c r="A17443" s="1">
        <v>17441.0</v>
      </c>
      <c r="B17443" s="1" t="s">
        <v>303</v>
      </c>
      <c r="C17443" s="1" t="s">
        <v>29072</v>
      </c>
      <c r="D17443" s="1" t="s">
        <v>305</v>
      </c>
      <c r="E17443" s="1" t="s">
        <v>7657</v>
      </c>
      <c r="F17443" s="1" t="s">
        <v>307</v>
      </c>
      <c r="G17443" s="1" t="s">
        <v>17</v>
      </c>
      <c r="H17443" s="1">
        <v>45.0</v>
      </c>
      <c r="I17443" s="3">
        <v>44224.229166666664</v>
      </c>
      <c r="J17443" s="1">
        <v>1.2766594353095</v>
      </c>
      <c r="K17443" s="1" t="s">
        <v>24</v>
      </c>
      <c r="M17443" s="3">
        <v>44224.25701209491</v>
      </c>
    </row>
    <row r="17444">
      <c r="A17444" s="1">
        <v>17442.0</v>
      </c>
      <c r="B17444" s="1" t="s">
        <v>8049</v>
      </c>
      <c r="C17444" s="1" t="s">
        <v>29073</v>
      </c>
      <c r="D17444" s="1" t="s">
        <v>818</v>
      </c>
      <c r="E17444" s="1" t="s">
        <v>29074</v>
      </c>
      <c r="F17444" s="1" t="s">
        <v>8052</v>
      </c>
      <c r="G17444" s="1" t="s">
        <v>39</v>
      </c>
      <c r="H17444" s="1">
        <v>45.0</v>
      </c>
      <c r="I17444" s="3">
        <v>44237.583333333336</v>
      </c>
      <c r="J17444" s="1">
        <v>3.73382857776512</v>
      </c>
      <c r="K17444" s="1" t="s">
        <v>18</v>
      </c>
      <c r="L17444" s="1" t="s">
        <v>8531</v>
      </c>
      <c r="M17444" s="3">
        <v>44237.61676709491</v>
      </c>
    </row>
    <row r="17445">
      <c r="A17445" s="1">
        <v>17443.0</v>
      </c>
      <c r="B17445" s="1" t="s">
        <v>2885</v>
      </c>
      <c r="C17445" s="1" t="s">
        <v>29075</v>
      </c>
      <c r="D17445" s="1" t="s">
        <v>1802</v>
      </c>
      <c r="E17445" s="1" t="s">
        <v>10306</v>
      </c>
      <c r="F17445" s="1" t="s">
        <v>2888</v>
      </c>
      <c r="G17445" s="1" t="s">
        <v>17</v>
      </c>
      <c r="H17445" s="1">
        <v>45.0</v>
      </c>
      <c r="I17445" s="3">
        <v>43807.458333333336</v>
      </c>
      <c r="J17445" s="1">
        <v>1.95491471508603</v>
      </c>
      <c r="K17445" s="1" t="s">
        <v>24</v>
      </c>
      <c r="M17445" s="3">
        <v>43807.485941990744</v>
      </c>
    </row>
    <row r="17446">
      <c r="A17446" s="1">
        <v>17444.0</v>
      </c>
      <c r="B17446" s="1" t="s">
        <v>184</v>
      </c>
      <c r="C17446" s="1" t="s">
        <v>29076</v>
      </c>
      <c r="D17446" s="1" t="s">
        <v>1297</v>
      </c>
      <c r="E17446" s="1" t="s">
        <v>4951</v>
      </c>
      <c r="F17446" s="1" t="s">
        <v>187</v>
      </c>
      <c r="G17446" s="1" t="s">
        <v>17</v>
      </c>
      <c r="H17446" s="1">
        <v>45.0</v>
      </c>
      <c r="I17446" s="3">
        <v>43742.75</v>
      </c>
      <c r="J17446" s="1">
        <v>1.39652436982752</v>
      </c>
      <c r="K17446" s="1" t="s">
        <v>24</v>
      </c>
      <c r="M17446" s="3">
        <v>43742.43916167824</v>
      </c>
    </row>
    <row r="17447">
      <c r="A17447" s="1">
        <v>17445.0</v>
      </c>
      <c r="B17447" s="1" t="s">
        <v>915</v>
      </c>
      <c r="C17447" s="1" t="s">
        <v>29077</v>
      </c>
      <c r="D17447" s="1" t="s">
        <v>503</v>
      </c>
      <c r="E17447" s="1" t="s">
        <v>27832</v>
      </c>
      <c r="F17447" s="1" t="s">
        <v>1253</v>
      </c>
      <c r="G17447" s="1" t="s">
        <v>17</v>
      </c>
      <c r="H17447" s="1">
        <v>45.0</v>
      </c>
      <c r="I17447" s="3">
        <v>44040.625</v>
      </c>
      <c r="J17447" s="1">
        <v>0.0</v>
      </c>
      <c r="K17447" s="1" t="s">
        <v>62</v>
      </c>
      <c r="L17447" s="1" t="s">
        <v>9352</v>
      </c>
      <c r="M17447" s="3">
        <v>44040.67135833333</v>
      </c>
    </row>
    <row r="17448">
      <c r="A17448" s="1">
        <v>17446.0</v>
      </c>
      <c r="B17448" s="1" t="s">
        <v>229</v>
      </c>
      <c r="C17448" s="1" t="s">
        <v>29078</v>
      </c>
      <c r="D17448" s="1" t="s">
        <v>207</v>
      </c>
      <c r="E17448" s="1" t="s">
        <v>5349</v>
      </c>
      <c r="F17448" s="1" t="s">
        <v>232</v>
      </c>
      <c r="G17448" s="1" t="s">
        <v>35</v>
      </c>
      <c r="H17448" s="1">
        <v>45.0</v>
      </c>
      <c r="I17448" s="3">
        <v>44236.625</v>
      </c>
      <c r="J17448" s="1">
        <v>6.34889344791646</v>
      </c>
      <c r="K17448" s="1" t="s">
        <v>24</v>
      </c>
      <c r="L17448" s="1" t="s">
        <v>940</v>
      </c>
      <c r="M17448" s="3">
        <v>44236.74779232639</v>
      </c>
    </row>
    <row r="17449">
      <c r="A17449" s="1">
        <v>17447.0</v>
      </c>
      <c r="B17449" s="1" t="s">
        <v>4064</v>
      </c>
      <c r="C17449" s="1" t="s">
        <v>29079</v>
      </c>
      <c r="D17449" s="1" t="s">
        <v>258</v>
      </c>
      <c r="E17449" s="1" t="s">
        <v>29080</v>
      </c>
      <c r="F17449" s="1" t="s">
        <v>4068</v>
      </c>
      <c r="G17449" s="1" t="s">
        <v>89</v>
      </c>
      <c r="H17449" s="1">
        <v>45.0</v>
      </c>
      <c r="I17449" s="3">
        <v>43737.59668887732</v>
      </c>
      <c r="J17449" s="1">
        <v>2.45834317702139</v>
      </c>
      <c r="K17449" s="1" t="s">
        <v>166</v>
      </c>
      <c r="M17449" s="3">
        <v>43737.6050716088</v>
      </c>
    </row>
    <row r="17450">
      <c r="A17450" s="1">
        <v>17448.0</v>
      </c>
      <c r="B17450" s="1" t="s">
        <v>536</v>
      </c>
      <c r="C17450" s="1" t="s">
        <v>29081</v>
      </c>
      <c r="D17450" s="1" t="s">
        <v>1255</v>
      </c>
      <c r="E17450" s="1" t="s">
        <v>3747</v>
      </c>
      <c r="F17450" s="1" t="s">
        <v>539</v>
      </c>
      <c r="G17450" s="1" t="s">
        <v>17</v>
      </c>
      <c r="H17450" s="1">
        <v>45.0</v>
      </c>
      <c r="I17450" s="3">
        <v>43728.291666666664</v>
      </c>
      <c r="J17450" s="1">
        <v>1.81983414868575</v>
      </c>
      <c r="K17450" s="1" t="s">
        <v>83</v>
      </c>
      <c r="M17450" s="3">
        <v>43728.37258084491</v>
      </c>
    </row>
    <row r="17451">
      <c r="A17451" s="1">
        <v>17449.0</v>
      </c>
      <c r="B17451" s="1" t="s">
        <v>201</v>
      </c>
      <c r="C17451" s="1" t="s">
        <v>29082</v>
      </c>
      <c r="D17451" s="1" t="s">
        <v>1191</v>
      </c>
      <c r="E17451" s="1" t="s">
        <v>29083</v>
      </c>
      <c r="F17451" s="1" t="s">
        <v>204</v>
      </c>
      <c r="G17451" s="1" t="s">
        <v>39</v>
      </c>
      <c r="H17451" s="1">
        <v>45.0</v>
      </c>
      <c r="I17451" s="3">
        <v>43876.3125</v>
      </c>
      <c r="J17451" s="1">
        <v>1.80441833677561</v>
      </c>
      <c r="K17451" s="1" t="s">
        <v>46</v>
      </c>
      <c r="M17451" s="3">
        <v>43876.339580300926</v>
      </c>
    </row>
    <row r="17452">
      <c r="A17452" s="1">
        <v>17450.0</v>
      </c>
      <c r="B17452" s="1" t="s">
        <v>2023</v>
      </c>
      <c r="C17452" s="1" t="s">
        <v>29084</v>
      </c>
      <c r="D17452" s="1" t="s">
        <v>6449</v>
      </c>
      <c r="E17452" s="1" t="s">
        <v>29085</v>
      </c>
      <c r="F17452" s="1" t="s">
        <v>2027</v>
      </c>
      <c r="G17452" s="1" t="s">
        <v>39</v>
      </c>
      <c r="H17452" s="1">
        <v>45.0</v>
      </c>
      <c r="I17452" s="3">
        <v>43878.145833333336</v>
      </c>
      <c r="J17452" s="1">
        <v>0.48020655542452</v>
      </c>
      <c r="K17452" s="1" t="s">
        <v>18</v>
      </c>
      <c r="M17452" s="3">
        <v>43878.17696291667</v>
      </c>
    </row>
    <row r="17453">
      <c r="A17453" s="1">
        <v>17451.0</v>
      </c>
      <c r="B17453" s="1" t="s">
        <v>150</v>
      </c>
      <c r="C17453" s="1" t="s">
        <v>29086</v>
      </c>
      <c r="D17453" s="1" t="s">
        <v>764</v>
      </c>
      <c r="E17453" s="1" t="s">
        <v>24962</v>
      </c>
      <c r="F17453" s="1" t="s">
        <v>153</v>
      </c>
      <c r="G17453" s="1" t="s">
        <v>17</v>
      </c>
      <c r="H17453" s="1">
        <v>45.0</v>
      </c>
      <c r="I17453" s="3">
        <v>43922.291666666664</v>
      </c>
      <c r="J17453" s="1">
        <v>2.23324269678906</v>
      </c>
      <c r="K17453" s="1" t="s">
        <v>24</v>
      </c>
      <c r="L17453" s="1" t="s">
        <v>406</v>
      </c>
      <c r="M17453" s="3">
        <v>43922.32948221065</v>
      </c>
    </row>
    <row r="17454">
      <c r="A17454" s="1">
        <v>17452.0</v>
      </c>
      <c r="B17454" s="1" t="s">
        <v>2080</v>
      </c>
      <c r="C17454" s="1" t="s">
        <v>29087</v>
      </c>
      <c r="D17454" s="1" t="s">
        <v>7367</v>
      </c>
      <c r="E17454" s="1" t="s">
        <v>3512</v>
      </c>
      <c r="F17454" s="1" t="s">
        <v>2083</v>
      </c>
      <c r="G17454" s="1" t="s">
        <v>17</v>
      </c>
      <c r="H17454" s="1">
        <v>45.0</v>
      </c>
      <c r="I17454" s="3">
        <v>43738.625</v>
      </c>
      <c r="J17454" s="1">
        <v>3.78405615323176</v>
      </c>
      <c r="K17454" s="1" t="s">
        <v>166</v>
      </c>
      <c r="M17454" s="3">
        <v>43739.678616655096</v>
      </c>
    </row>
    <row r="17455">
      <c r="A17455" s="1">
        <v>17453.0</v>
      </c>
      <c r="B17455" s="1" t="s">
        <v>63</v>
      </c>
      <c r="C17455" s="1" t="s">
        <v>29088</v>
      </c>
      <c r="D17455" s="1" t="s">
        <v>148</v>
      </c>
      <c r="E17455" s="1" t="s">
        <v>149</v>
      </c>
      <c r="F17455" s="1" t="s">
        <v>67</v>
      </c>
      <c r="G17455" s="1" t="s">
        <v>17</v>
      </c>
      <c r="H17455" s="1">
        <v>45.0</v>
      </c>
      <c r="I17455" s="3">
        <v>43983.166666666664</v>
      </c>
      <c r="J17455" s="1">
        <v>1.39314670318096</v>
      </c>
      <c r="K17455" s="1" t="s">
        <v>24</v>
      </c>
      <c r="M17455" s="3">
        <v>43983.20604844907</v>
      </c>
    </row>
    <row r="17456">
      <c r="A17456" s="1">
        <v>17454.0</v>
      </c>
      <c r="B17456" s="1" t="s">
        <v>459</v>
      </c>
      <c r="C17456" s="1" t="s">
        <v>29089</v>
      </c>
      <c r="D17456" s="1" t="s">
        <v>461</v>
      </c>
      <c r="E17456" s="1" t="s">
        <v>8478</v>
      </c>
      <c r="F17456" s="1" t="s">
        <v>463</v>
      </c>
      <c r="G17456" s="1" t="s">
        <v>17</v>
      </c>
      <c r="H17456" s="1">
        <v>45.0</v>
      </c>
      <c r="I17456" s="3">
        <v>44165.375</v>
      </c>
      <c r="J17456" s="1">
        <v>0.00375798503183825</v>
      </c>
      <c r="K17456" s="1" t="s">
        <v>24</v>
      </c>
      <c r="L17456" s="1" t="s">
        <v>464</v>
      </c>
      <c r="M17456" s="3">
        <v>44165.404468877314</v>
      </c>
    </row>
    <row r="17457">
      <c r="A17457" s="1">
        <v>17455.0</v>
      </c>
      <c r="B17457" s="1" t="s">
        <v>977</v>
      </c>
      <c r="C17457" s="1" t="s">
        <v>29090</v>
      </c>
      <c r="D17457" s="1" t="s">
        <v>3355</v>
      </c>
      <c r="E17457" s="1" t="s">
        <v>29091</v>
      </c>
      <c r="F17457" s="1" t="s">
        <v>981</v>
      </c>
      <c r="G17457" s="1" t="s">
        <v>39</v>
      </c>
      <c r="H17457" s="1">
        <v>45.0</v>
      </c>
      <c r="I17457" s="3">
        <v>44164.572916666664</v>
      </c>
      <c r="J17457" s="1">
        <v>0.999188180932958</v>
      </c>
      <c r="K17457" s="1" t="s">
        <v>56</v>
      </c>
      <c r="L17457" s="1" t="s">
        <v>982</v>
      </c>
      <c r="M17457" s="3">
        <v>44164.60301814815</v>
      </c>
    </row>
    <row r="17458">
      <c r="A17458" s="1">
        <v>17456.0</v>
      </c>
      <c r="B17458" s="1" t="s">
        <v>465</v>
      </c>
      <c r="C17458" s="1" t="s">
        <v>29092</v>
      </c>
      <c r="D17458" s="1" t="s">
        <v>1637</v>
      </c>
      <c r="E17458" s="1" t="s">
        <v>11455</v>
      </c>
      <c r="F17458" s="1" t="s">
        <v>468</v>
      </c>
      <c r="G17458" s="1" t="s">
        <v>17</v>
      </c>
      <c r="H17458" s="1">
        <v>45.0</v>
      </c>
      <c r="I17458" s="3">
        <v>44224.25</v>
      </c>
      <c r="J17458" s="1">
        <v>2.91439192071943</v>
      </c>
      <c r="K17458" s="1" t="s">
        <v>24</v>
      </c>
      <c r="M17458" s="3">
        <v>44224.30328378472</v>
      </c>
    </row>
    <row r="17459">
      <c r="A17459" s="1">
        <v>17457.0</v>
      </c>
      <c r="B17459" s="1" t="s">
        <v>1885</v>
      </c>
      <c r="C17459" s="1" t="s">
        <v>29093</v>
      </c>
      <c r="D17459" s="1" t="s">
        <v>116</v>
      </c>
      <c r="E17459" s="1" t="s">
        <v>5870</v>
      </c>
      <c r="F17459" s="1" t="s">
        <v>1888</v>
      </c>
      <c r="G17459" s="1" t="s">
        <v>17</v>
      </c>
      <c r="H17459" s="1">
        <v>45.0</v>
      </c>
      <c r="I17459" s="3">
        <v>43841.166666666664</v>
      </c>
      <c r="J17459" s="1">
        <v>5.36696620426581</v>
      </c>
      <c r="K17459" s="1" t="s">
        <v>24</v>
      </c>
      <c r="M17459" s="3">
        <v>43841.23022655093</v>
      </c>
    </row>
    <row r="17460">
      <c r="A17460" s="1">
        <v>17458.0</v>
      </c>
      <c r="B17460" s="1" t="s">
        <v>4095</v>
      </c>
      <c r="C17460" s="1" t="s">
        <v>29094</v>
      </c>
      <c r="D17460" s="1" t="s">
        <v>1963</v>
      </c>
      <c r="E17460" s="1" t="s">
        <v>29095</v>
      </c>
      <c r="F17460" s="1" t="s">
        <v>4098</v>
      </c>
      <c r="G17460" s="1" t="s">
        <v>39</v>
      </c>
      <c r="H17460" s="1">
        <v>45.0</v>
      </c>
      <c r="I17460" s="3">
        <v>44165.666666666664</v>
      </c>
      <c r="J17460" s="1">
        <v>3.94878030561504</v>
      </c>
      <c r="K17460" s="1" t="s">
        <v>24</v>
      </c>
      <c r="L17460" s="1" t="s">
        <v>882</v>
      </c>
      <c r="M17460" s="3">
        <v>44165.698888101855</v>
      </c>
    </row>
    <row r="17461">
      <c r="A17461" s="1">
        <v>17459.0</v>
      </c>
      <c r="B17461" s="1" t="s">
        <v>887</v>
      </c>
      <c r="C17461" s="1" t="s">
        <v>29096</v>
      </c>
      <c r="D17461" s="1" t="s">
        <v>32</v>
      </c>
      <c r="E17461" s="1" t="s">
        <v>7643</v>
      </c>
      <c r="F17461" s="1" t="s">
        <v>891</v>
      </c>
      <c r="G17461" s="1" t="s">
        <v>17</v>
      </c>
      <c r="H17461" s="1">
        <v>45.0</v>
      </c>
      <c r="I17461" s="3">
        <v>44108.729166666664</v>
      </c>
      <c r="J17461" s="1">
        <v>0.404312370876685</v>
      </c>
      <c r="K17461" s="1" t="s">
        <v>24</v>
      </c>
      <c r="M17461" s="3">
        <v>44108.750951863425</v>
      </c>
    </row>
    <row r="17462">
      <c r="A17462" s="1">
        <v>17460.0</v>
      </c>
      <c r="B17462" s="1" t="s">
        <v>788</v>
      </c>
      <c r="C17462" s="1" t="s">
        <v>29097</v>
      </c>
      <c r="D17462" s="1" t="s">
        <v>879</v>
      </c>
      <c r="E17462" s="1" t="s">
        <v>6209</v>
      </c>
      <c r="F17462" s="1" t="s">
        <v>791</v>
      </c>
      <c r="G17462" s="1" t="s">
        <v>17</v>
      </c>
      <c r="H17462" s="1">
        <v>45.0</v>
      </c>
      <c r="I17462" s="3">
        <v>44127.208333333336</v>
      </c>
      <c r="J17462" s="1">
        <v>2.12675646121518</v>
      </c>
      <c r="K17462" s="1" t="s">
        <v>24</v>
      </c>
      <c r="M17462" s="3">
        <v>44127.24016511574</v>
      </c>
    </row>
    <row r="17463">
      <c r="A17463" s="1">
        <v>17461.0</v>
      </c>
      <c r="B17463" s="1" t="s">
        <v>184</v>
      </c>
      <c r="C17463" s="1" t="s">
        <v>29098</v>
      </c>
      <c r="D17463" s="1" t="s">
        <v>148</v>
      </c>
      <c r="E17463" s="1" t="s">
        <v>4951</v>
      </c>
      <c r="F17463" s="1" t="s">
        <v>187</v>
      </c>
      <c r="G17463" s="1" t="s">
        <v>17</v>
      </c>
      <c r="H17463" s="1">
        <v>45.0</v>
      </c>
      <c r="I17463" s="3">
        <v>43731.416666666664</v>
      </c>
      <c r="J17463" s="1">
        <v>2.19246686244129</v>
      </c>
      <c r="K17463" s="1" t="s">
        <v>24</v>
      </c>
      <c r="M17463" s="3">
        <v>43731.45632981481</v>
      </c>
    </row>
    <row r="17464">
      <c r="A17464" s="1">
        <v>17462.0</v>
      </c>
      <c r="B17464" s="1" t="s">
        <v>2136</v>
      </c>
      <c r="C17464" s="1" t="s">
        <v>29099</v>
      </c>
      <c r="D17464" s="1" t="s">
        <v>2359</v>
      </c>
      <c r="E17464" s="1" t="s">
        <v>6919</v>
      </c>
      <c r="F17464" s="1" t="s">
        <v>2139</v>
      </c>
      <c r="G17464" s="1" t="s">
        <v>17</v>
      </c>
      <c r="H17464" s="1">
        <v>45.0</v>
      </c>
      <c r="I17464" s="3">
        <v>44174.791666666664</v>
      </c>
      <c r="J17464" s="1">
        <v>1.15359095990588</v>
      </c>
      <c r="K17464" s="1" t="s">
        <v>18</v>
      </c>
      <c r="L17464" s="1" t="s">
        <v>2140</v>
      </c>
      <c r="M17464" s="3">
        <v>44174.71151572917</v>
      </c>
    </row>
    <row r="17465">
      <c r="A17465" s="1">
        <v>17463.0</v>
      </c>
      <c r="B17465" s="1" t="s">
        <v>3073</v>
      </c>
      <c r="C17465" s="1" t="s">
        <v>29100</v>
      </c>
      <c r="D17465" s="1" t="s">
        <v>21</v>
      </c>
      <c r="E17465" s="1" t="s">
        <v>5594</v>
      </c>
      <c r="F17465" s="1" t="s">
        <v>3419</v>
      </c>
      <c r="G17465" s="1" t="s">
        <v>17</v>
      </c>
      <c r="H17465" s="1">
        <v>45.0</v>
      </c>
      <c r="I17465" s="3">
        <v>44117.583333333336</v>
      </c>
      <c r="J17465" s="1">
        <v>2.13895248139071</v>
      </c>
      <c r="K17465" s="1" t="s">
        <v>24</v>
      </c>
      <c r="M17465" s="3">
        <v>44117.614414351854</v>
      </c>
    </row>
    <row r="17466">
      <c r="A17466" s="1">
        <v>17464.0</v>
      </c>
      <c r="B17466" s="1" t="s">
        <v>501</v>
      </c>
      <c r="C17466" s="1" t="s">
        <v>29101</v>
      </c>
      <c r="D17466" s="1" t="s">
        <v>503</v>
      </c>
      <c r="E17466" s="1" t="s">
        <v>29102</v>
      </c>
      <c r="F17466" s="1" t="s">
        <v>505</v>
      </c>
      <c r="G17466" s="1" t="s">
        <v>39</v>
      </c>
      <c r="H17466" s="1">
        <v>45.0</v>
      </c>
      <c r="I17466" s="3">
        <v>44106.458333333336</v>
      </c>
      <c r="J17466" s="1">
        <v>1.52674557652363</v>
      </c>
      <c r="K17466" s="1" t="s">
        <v>18</v>
      </c>
      <c r="M17466" s="3">
        <v>44106.56494887731</v>
      </c>
    </row>
    <row r="17467">
      <c r="A17467" s="1">
        <v>17465.0</v>
      </c>
      <c r="B17467" s="1" t="s">
        <v>303</v>
      </c>
      <c r="C17467" s="1" t="s">
        <v>29103</v>
      </c>
      <c r="D17467" s="1" t="s">
        <v>305</v>
      </c>
      <c r="E17467" s="1" t="s">
        <v>1295</v>
      </c>
      <c r="F17467" s="1" t="s">
        <v>307</v>
      </c>
      <c r="G17467" s="1" t="s">
        <v>17</v>
      </c>
      <c r="H17467" s="1">
        <v>45.0</v>
      </c>
      <c r="I17467" s="3">
        <v>43857.229166666664</v>
      </c>
      <c r="J17467" s="1">
        <v>2.08971535825435</v>
      </c>
      <c r="K17467" s="1" t="s">
        <v>24</v>
      </c>
      <c r="M17467" s="3">
        <v>43857.25967392361</v>
      </c>
    </row>
    <row r="17468">
      <c r="A17468" s="1">
        <v>17466.0</v>
      </c>
      <c r="B17468" s="1" t="s">
        <v>6381</v>
      </c>
      <c r="C17468" s="1" t="s">
        <v>29104</v>
      </c>
      <c r="D17468" s="1" t="s">
        <v>1446</v>
      </c>
      <c r="E17468" s="1" t="s">
        <v>29105</v>
      </c>
      <c r="F17468" s="1" t="s">
        <v>6384</v>
      </c>
      <c r="G17468" s="1" t="s">
        <v>39</v>
      </c>
      <c r="H17468" s="1">
        <v>45.0</v>
      </c>
      <c r="I17468" s="3">
        <v>44087.708333333336</v>
      </c>
      <c r="J17468" s="1">
        <v>0.763987913823414</v>
      </c>
      <c r="K17468" s="1" t="s">
        <v>24</v>
      </c>
      <c r="M17468" s="3">
        <v>44087.73422909722</v>
      </c>
    </row>
    <row r="17469">
      <c r="A17469" s="1">
        <v>17467.0</v>
      </c>
      <c r="B17469" s="1" t="s">
        <v>389</v>
      </c>
      <c r="C17469" s="1" t="s">
        <v>29106</v>
      </c>
      <c r="D17469" s="1" t="s">
        <v>49</v>
      </c>
      <c r="E17469" s="1" t="s">
        <v>29107</v>
      </c>
      <c r="F17469" s="1" t="s">
        <v>393</v>
      </c>
      <c r="G17469" s="1" t="s">
        <v>39</v>
      </c>
      <c r="H17469" s="1">
        <v>45.0</v>
      </c>
      <c r="I17469" s="3">
        <v>43861.791666666664</v>
      </c>
      <c r="J17469" s="1">
        <v>2.99666759875711</v>
      </c>
      <c r="K17469" s="1" t="s">
        <v>18</v>
      </c>
      <c r="M17469" s="3">
        <v>43861.81990584491</v>
      </c>
    </row>
    <row r="17470">
      <c r="A17470" s="1">
        <v>17468.0</v>
      </c>
      <c r="B17470" s="1" t="s">
        <v>2467</v>
      </c>
      <c r="C17470" s="1" t="s">
        <v>29108</v>
      </c>
      <c r="D17470" s="1" t="s">
        <v>2173</v>
      </c>
      <c r="E17470" s="1" t="s">
        <v>8173</v>
      </c>
      <c r="F17470" s="1" t="s">
        <v>2470</v>
      </c>
      <c r="G17470" s="1" t="s">
        <v>17</v>
      </c>
      <c r="H17470" s="1">
        <v>45.0</v>
      </c>
      <c r="I17470" s="3">
        <v>43839.583333333336</v>
      </c>
      <c r="J17470" s="1">
        <v>0.733299278021993</v>
      </c>
      <c r="K17470" s="1" t="s">
        <v>83</v>
      </c>
      <c r="M17470" s="3">
        <v>43839.61412283565</v>
      </c>
    </row>
    <row r="17471">
      <c r="A17471" s="1">
        <v>17469.0</v>
      </c>
      <c r="B17471" s="1" t="s">
        <v>19</v>
      </c>
      <c r="C17471" s="1" t="s">
        <v>29109</v>
      </c>
      <c r="D17471" s="1" t="s">
        <v>21</v>
      </c>
      <c r="E17471" s="1" t="s">
        <v>29110</v>
      </c>
      <c r="F17471" s="1" t="s">
        <v>23</v>
      </c>
      <c r="G17471" s="1" t="s">
        <v>39</v>
      </c>
      <c r="H17471" s="1">
        <v>45.0</v>
      </c>
      <c r="I17471" s="3">
        <v>43846.645833333336</v>
      </c>
      <c r="J17471" s="1">
        <v>1.81306237400496</v>
      </c>
      <c r="K17471" s="1" t="s">
        <v>24</v>
      </c>
      <c r="M17471" s="3">
        <v>43846.67154524306</v>
      </c>
    </row>
    <row r="17472">
      <c r="A17472" s="1">
        <v>17470.0</v>
      </c>
      <c r="B17472" s="1" t="s">
        <v>1481</v>
      </c>
      <c r="C17472" s="1" t="s">
        <v>29111</v>
      </c>
      <c r="D17472" s="1" t="s">
        <v>1483</v>
      </c>
      <c r="E17472" s="1" t="s">
        <v>4647</v>
      </c>
      <c r="F17472" s="1" t="s">
        <v>1485</v>
      </c>
      <c r="G17472" s="1" t="s">
        <v>17</v>
      </c>
      <c r="H17472" s="1">
        <v>45.0</v>
      </c>
      <c r="I17472" s="3">
        <v>43999.291666666664</v>
      </c>
      <c r="J17472" s="1">
        <v>1.3672948550453</v>
      </c>
      <c r="K17472" s="1" t="s">
        <v>218</v>
      </c>
      <c r="L17472" s="1" t="s">
        <v>433</v>
      </c>
      <c r="M17472" s="3">
        <v>44001.32027685185</v>
      </c>
    </row>
    <row r="17473">
      <c r="A17473" s="1">
        <v>17471.0</v>
      </c>
      <c r="B17473" s="1" t="s">
        <v>114</v>
      </c>
      <c r="C17473" s="1" t="s">
        <v>29112</v>
      </c>
      <c r="D17473" s="1" t="s">
        <v>116</v>
      </c>
      <c r="E17473" s="1" t="s">
        <v>2057</v>
      </c>
      <c r="F17473" s="1" t="s">
        <v>118</v>
      </c>
      <c r="G17473" s="1" t="s">
        <v>17</v>
      </c>
      <c r="H17473" s="1">
        <v>45.0</v>
      </c>
      <c r="I17473" s="3">
        <v>44074.25</v>
      </c>
      <c r="J17473" s="1">
        <v>4.11711379828733</v>
      </c>
      <c r="K17473" s="1" t="s">
        <v>24</v>
      </c>
      <c r="M17473" s="3">
        <v>44074.29266763889</v>
      </c>
    </row>
    <row r="17474">
      <c r="A17474" s="1">
        <v>17472.0</v>
      </c>
      <c r="B17474" s="1" t="s">
        <v>834</v>
      </c>
      <c r="C17474" s="1" t="s">
        <v>29113</v>
      </c>
      <c r="D17474" s="1" t="s">
        <v>22350</v>
      </c>
      <c r="E17474" s="1" t="s">
        <v>29114</v>
      </c>
      <c r="F17474" s="1" t="s">
        <v>837</v>
      </c>
      <c r="G17474" s="1" t="s">
        <v>39</v>
      </c>
      <c r="H17474" s="1">
        <v>45.0</v>
      </c>
      <c r="I17474" s="3">
        <v>44008.385416666664</v>
      </c>
      <c r="J17474" s="1">
        <v>0.650927528104949</v>
      </c>
      <c r="K17474" s="1" t="s">
        <v>18</v>
      </c>
      <c r="M17474" s="3">
        <v>44008.398910474534</v>
      </c>
    </row>
    <row r="17475">
      <c r="A17475" s="1">
        <v>17473.0</v>
      </c>
      <c r="B17475" s="1" t="s">
        <v>485</v>
      </c>
      <c r="C17475" s="1" t="s">
        <v>29115</v>
      </c>
      <c r="D17475" s="1" t="s">
        <v>1418</v>
      </c>
      <c r="E17475" s="1" t="s">
        <v>15645</v>
      </c>
      <c r="F17475" s="1" t="s">
        <v>489</v>
      </c>
      <c r="G17475" s="1" t="s">
        <v>17</v>
      </c>
      <c r="H17475" s="1">
        <v>45.0</v>
      </c>
      <c r="I17475" s="3">
        <v>43914.25</v>
      </c>
      <c r="J17475" s="1">
        <v>0.0573992678513627</v>
      </c>
      <c r="K17475" s="1" t="s">
        <v>166</v>
      </c>
      <c r="M17475" s="3">
        <v>43914.66381605324</v>
      </c>
    </row>
    <row r="17476">
      <c r="A17476" s="1">
        <v>17474.0</v>
      </c>
      <c r="B17476" s="1" t="s">
        <v>1225</v>
      </c>
      <c r="C17476" s="1" t="s">
        <v>29116</v>
      </c>
      <c r="D17476" s="1" t="s">
        <v>749</v>
      </c>
      <c r="E17476" s="1" t="s">
        <v>29117</v>
      </c>
      <c r="F17476" s="1" t="s">
        <v>1229</v>
      </c>
      <c r="G17476" s="1" t="s">
        <v>39</v>
      </c>
      <c r="H17476" s="1">
        <v>45.0</v>
      </c>
      <c r="I17476" s="3">
        <v>43809.708333333336</v>
      </c>
      <c r="J17476" s="1">
        <v>2.90451359389619</v>
      </c>
      <c r="K17476" s="1" t="s">
        <v>24</v>
      </c>
      <c r="M17476" s="3">
        <v>43809.73933625</v>
      </c>
    </row>
    <row r="17477">
      <c r="A17477" s="1">
        <v>17475.0</v>
      </c>
      <c r="B17477" s="1" t="s">
        <v>867</v>
      </c>
      <c r="C17477" s="1" t="s">
        <v>29118</v>
      </c>
      <c r="D17477" s="1" t="s">
        <v>26273</v>
      </c>
      <c r="E17477" s="1" t="s">
        <v>29119</v>
      </c>
      <c r="F17477" s="1" t="s">
        <v>871</v>
      </c>
      <c r="G17477" s="1" t="s">
        <v>89</v>
      </c>
      <c r="H17477" s="1">
        <v>45.0</v>
      </c>
      <c r="I17477" s="3">
        <v>44209.6834359375</v>
      </c>
      <c r="J17477" s="1">
        <v>2.97187871245338</v>
      </c>
      <c r="K17477" s="1" t="s">
        <v>24</v>
      </c>
      <c r="L17477" s="1" t="s">
        <v>365</v>
      </c>
      <c r="M17477" s="3">
        <v>44209.72138585648</v>
      </c>
    </row>
    <row r="17478">
      <c r="A17478" s="1">
        <v>17476.0</v>
      </c>
      <c r="B17478" s="1" t="s">
        <v>501</v>
      </c>
      <c r="C17478" s="1" t="s">
        <v>29120</v>
      </c>
      <c r="D17478" s="1" t="s">
        <v>503</v>
      </c>
      <c r="E17478" s="1" t="s">
        <v>5083</v>
      </c>
      <c r="F17478" s="1" t="s">
        <v>505</v>
      </c>
      <c r="G17478" s="1" t="s">
        <v>17</v>
      </c>
      <c r="H17478" s="1">
        <v>45.0</v>
      </c>
      <c r="I17478" s="3">
        <v>43754.208333333336</v>
      </c>
      <c r="J17478" s="1">
        <v>0.468295800114316</v>
      </c>
      <c r="K17478" s="1" t="s">
        <v>18</v>
      </c>
      <c r="M17478" s="3">
        <v>43754.26495309028</v>
      </c>
    </row>
    <row r="17479">
      <c r="A17479" s="1">
        <v>17477.0</v>
      </c>
      <c r="B17479" s="1" t="s">
        <v>11607</v>
      </c>
      <c r="C17479" s="1" t="s">
        <v>29121</v>
      </c>
      <c r="D17479" s="1" t="s">
        <v>14137</v>
      </c>
      <c r="E17479" s="1" t="s">
        <v>29122</v>
      </c>
      <c r="F17479" s="1" t="s">
        <v>11610</v>
      </c>
      <c r="G17479" s="1" t="s">
        <v>39</v>
      </c>
      <c r="H17479" s="1">
        <v>45.0</v>
      </c>
      <c r="I17479" s="3">
        <v>43670.208333333336</v>
      </c>
      <c r="J17479" s="1">
        <v>0.303566875841504</v>
      </c>
      <c r="K17479" s="1" t="s">
        <v>18</v>
      </c>
      <c r="M17479" s="3">
        <v>43670.30273662037</v>
      </c>
    </row>
    <row r="17480">
      <c r="A17480" s="1">
        <v>17478.0</v>
      </c>
      <c r="B17480" s="1" t="s">
        <v>455</v>
      </c>
      <c r="C17480" s="1" t="s">
        <v>29123</v>
      </c>
      <c r="D17480" s="1" t="s">
        <v>310</v>
      </c>
      <c r="E17480" s="1" t="s">
        <v>2435</v>
      </c>
      <c r="F17480" s="1" t="s">
        <v>458</v>
      </c>
      <c r="G17480" s="1" t="s">
        <v>17</v>
      </c>
      <c r="H17480" s="1">
        <v>45.0</v>
      </c>
      <c r="I17480" s="3">
        <v>44249.625</v>
      </c>
      <c r="J17480" s="1">
        <v>2.59084392837792</v>
      </c>
      <c r="K17480" s="1" t="s">
        <v>24</v>
      </c>
      <c r="L17480" s="1" t="s">
        <v>406</v>
      </c>
      <c r="M17480" s="3">
        <v>44249.62105369213</v>
      </c>
    </row>
    <row r="17481">
      <c r="A17481" s="1">
        <v>17479.0</v>
      </c>
      <c r="B17481" s="1" t="s">
        <v>582</v>
      </c>
      <c r="C17481" s="1" t="s">
        <v>29124</v>
      </c>
      <c r="D17481" s="1" t="s">
        <v>93</v>
      </c>
      <c r="E17481" s="1" t="s">
        <v>2474</v>
      </c>
      <c r="F17481" s="1" t="s">
        <v>586</v>
      </c>
      <c r="G17481" s="1" t="s">
        <v>17</v>
      </c>
      <c r="H17481" s="1">
        <v>45.0</v>
      </c>
      <c r="I17481" s="3">
        <v>43846.625</v>
      </c>
      <c r="J17481" s="1">
        <v>2.6867414919361</v>
      </c>
      <c r="K17481" s="1" t="s">
        <v>24</v>
      </c>
      <c r="M17481" s="3">
        <v>43846.663255625</v>
      </c>
    </row>
    <row r="17482">
      <c r="A17482" s="1">
        <v>17480.0</v>
      </c>
      <c r="B17482" s="1" t="s">
        <v>2877</v>
      </c>
      <c r="C17482" s="1" t="s">
        <v>29125</v>
      </c>
      <c r="D17482" s="1" t="s">
        <v>126</v>
      </c>
      <c r="E17482" s="1" t="s">
        <v>12021</v>
      </c>
      <c r="F17482" s="1" t="s">
        <v>2881</v>
      </c>
      <c r="G17482" s="1" t="s">
        <v>17</v>
      </c>
      <c r="H17482" s="1">
        <v>45.0</v>
      </c>
      <c r="I17482" s="3">
        <v>44130.666666666664</v>
      </c>
      <c r="J17482" s="1">
        <v>0.785932578702071</v>
      </c>
      <c r="K17482" s="1" t="s">
        <v>62</v>
      </c>
      <c r="M17482" s="3">
        <v>44130.705111724536</v>
      </c>
    </row>
    <row r="17483">
      <c r="A17483" s="1">
        <v>17481.0</v>
      </c>
      <c r="B17483" s="1" t="s">
        <v>501</v>
      </c>
      <c r="C17483" s="1" t="s">
        <v>29126</v>
      </c>
      <c r="D17483" s="1" t="s">
        <v>503</v>
      </c>
      <c r="E17483" s="1" t="s">
        <v>805</v>
      </c>
      <c r="F17483" s="1" t="s">
        <v>505</v>
      </c>
      <c r="G17483" s="1" t="s">
        <v>17</v>
      </c>
      <c r="H17483" s="1">
        <v>45.0</v>
      </c>
      <c r="I17483" s="3">
        <v>43863.708333333336</v>
      </c>
      <c r="J17483" s="1">
        <v>0.0</v>
      </c>
      <c r="K17483" s="1" t="s">
        <v>18</v>
      </c>
      <c r="M17483" s="3">
        <v>43864.369835439815</v>
      </c>
    </row>
    <row r="17484">
      <c r="A17484" s="1">
        <v>17482.0</v>
      </c>
      <c r="B17484" s="1" t="s">
        <v>536</v>
      </c>
      <c r="C17484" s="1" t="s">
        <v>29127</v>
      </c>
      <c r="D17484" s="1" t="s">
        <v>396</v>
      </c>
      <c r="E17484" s="1" t="s">
        <v>3114</v>
      </c>
      <c r="F17484" s="1" t="s">
        <v>539</v>
      </c>
      <c r="G17484" s="1" t="s">
        <v>17</v>
      </c>
      <c r="H17484" s="1">
        <v>45.0</v>
      </c>
      <c r="I17484" s="3">
        <v>43710.25</v>
      </c>
      <c r="J17484" s="1">
        <v>1.9123815215417</v>
      </c>
      <c r="K17484" s="1" t="s">
        <v>83</v>
      </c>
      <c r="M17484" s="3">
        <v>43710.320749756946</v>
      </c>
    </row>
    <row r="17485">
      <c r="A17485" s="1">
        <v>17483.0</v>
      </c>
      <c r="B17485" s="1" t="s">
        <v>4270</v>
      </c>
      <c r="C17485" s="1" t="s">
        <v>29128</v>
      </c>
      <c r="D17485" s="1" t="s">
        <v>121</v>
      </c>
      <c r="E17485" s="1" t="s">
        <v>29129</v>
      </c>
      <c r="F17485" s="1" t="s">
        <v>4273</v>
      </c>
      <c r="G17485" s="1" t="s">
        <v>39</v>
      </c>
      <c r="H17485" s="1">
        <v>45.0</v>
      </c>
      <c r="I17485" s="3">
        <v>43898.6875</v>
      </c>
      <c r="J17485" s="1">
        <v>4.70686159517429</v>
      </c>
      <c r="K17485" s="1" t="s">
        <v>18</v>
      </c>
      <c r="M17485" s="3">
        <v>43898.71505663195</v>
      </c>
    </row>
    <row r="17486">
      <c r="A17486" s="1">
        <v>17484.0</v>
      </c>
      <c r="B17486" s="1" t="s">
        <v>2877</v>
      </c>
      <c r="C17486" s="1" t="s">
        <v>29130</v>
      </c>
      <c r="D17486" s="1" t="s">
        <v>2879</v>
      </c>
      <c r="E17486" s="1" t="s">
        <v>4664</v>
      </c>
      <c r="F17486" s="1" t="s">
        <v>2881</v>
      </c>
      <c r="G17486" s="1" t="s">
        <v>17</v>
      </c>
      <c r="H17486" s="1">
        <v>45.0</v>
      </c>
      <c r="I17486" s="3">
        <v>44187.625</v>
      </c>
      <c r="J17486" s="1">
        <v>2.18521784410142</v>
      </c>
      <c r="K17486" s="1" t="s">
        <v>62</v>
      </c>
      <c r="M17486" s="3">
        <v>44187.657737905094</v>
      </c>
    </row>
    <row r="17487">
      <c r="A17487" s="1">
        <v>17485.0</v>
      </c>
      <c r="B17487" s="1" t="s">
        <v>2543</v>
      </c>
      <c r="C17487" s="1" t="s">
        <v>29131</v>
      </c>
      <c r="D17487" s="1" t="s">
        <v>503</v>
      </c>
      <c r="E17487" s="1" t="s">
        <v>2545</v>
      </c>
      <c r="F17487" s="1" t="s">
        <v>2546</v>
      </c>
      <c r="G17487" s="1" t="s">
        <v>17</v>
      </c>
      <c r="H17487" s="1">
        <v>45.0</v>
      </c>
      <c r="I17487" s="3">
        <v>43782.291666666664</v>
      </c>
      <c r="J17487" s="1">
        <v>1.78399736972294</v>
      </c>
      <c r="K17487" s="1" t="s">
        <v>18</v>
      </c>
      <c r="M17487" s="3">
        <v>43782.327024074075</v>
      </c>
    </row>
    <row r="17488">
      <c r="A17488" s="1">
        <v>17486.0</v>
      </c>
      <c r="B17488" s="1" t="s">
        <v>288</v>
      </c>
      <c r="C17488" s="1" t="s">
        <v>29132</v>
      </c>
      <c r="D17488" s="1" t="s">
        <v>2833</v>
      </c>
      <c r="E17488" s="1" t="s">
        <v>291</v>
      </c>
      <c r="F17488" s="1" t="s">
        <v>292</v>
      </c>
      <c r="G17488" s="1" t="s">
        <v>35</v>
      </c>
      <c r="H17488" s="1">
        <v>45.0</v>
      </c>
      <c r="I17488" s="3">
        <v>43662.625</v>
      </c>
      <c r="J17488" s="1">
        <v>2.09367374066999</v>
      </c>
      <c r="K17488" s="1" t="s">
        <v>24</v>
      </c>
      <c r="M17488" s="3">
        <v>43662.651486875</v>
      </c>
    </row>
    <row r="17489">
      <c r="A17489" s="1">
        <v>17487.0</v>
      </c>
      <c r="B17489" s="1" t="s">
        <v>267</v>
      </c>
      <c r="C17489" s="1" t="s">
        <v>29133</v>
      </c>
      <c r="D17489" s="1" t="s">
        <v>1301</v>
      </c>
      <c r="E17489" s="1" t="s">
        <v>3234</v>
      </c>
      <c r="F17489" s="1" t="s">
        <v>271</v>
      </c>
      <c r="G17489" s="1" t="s">
        <v>35</v>
      </c>
      <c r="H17489" s="1">
        <v>45.0</v>
      </c>
      <c r="I17489" s="3">
        <v>44180.25</v>
      </c>
      <c r="J17489" s="1">
        <v>3.34395162691497</v>
      </c>
      <c r="K17489" s="1" t="s">
        <v>56</v>
      </c>
      <c r="L17489" s="1" t="s">
        <v>272</v>
      </c>
      <c r="M17489" s="3">
        <v>44180.277861574075</v>
      </c>
    </row>
    <row r="17490">
      <c r="A17490" s="1">
        <v>17488.0</v>
      </c>
      <c r="B17490" s="1" t="s">
        <v>2877</v>
      </c>
      <c r="C17490" s="1" t="s">
        <v>29134</v>
      </c>
      <c r="D17490" s="1" t="s">
        <v>1494</v>
      </c>
      <c r="E17490" s="1" t="s">
        <v>29135</v>
      </c>
      <c r="F17490" s="1" t="s">
        <v>2881</v>
      </c>
      <c r="G17490" s="1" t="s">
        <v>89</v>
      </c>
      <c r="H17490" s="1">
        <v>45.0</v>
      </c>
      <c r="I17490" s="3">
        <v>44060.375</v>
      </c>
      <c r="J17490" s="1">
        <v>1.38362816352186</v>
      </c>
      <c r="K17490" s="1" t="s">
        <v>62</v>
      </c>
      <c r="M17490" s="3">
        <v>44060.44643412037</v>
      </c>
    </row>
    <row r="17491">
      <c r="A17491" s="1">
        <v>17489.0</v>
      </c>
      <c r="B17491" s="1" t="s">
        <v>5043</v>
      </c>
      <c r="C17491" s="1" t="s">
        <v>29136</v>
      </c>
      <c r="D17491" s="1" t="s">
        <v>906</v>
      </c>
      <c r="E17491" s="1" t="s">
        <v>29137</v>
      </c>
      <c r="F17491" s="1" t="s">
        <v>5047</v>
      </c>
      <c r="G17491" s="1" t="s">
        <v>39</v>
      </c>
      <c r="H17491" s="1">
        <v>45.0</v>
      </c>
      <c r="I17491" s="3">
        <v>44225.25</v>
      </c>
      <c r="J17491" s="1">
        <v>2.39859504358368</v>
      </c>
      <c r="K17491" s="1" t="s">
        <v>62</v>
      </c>
      <c r="L17491" s="1" t="s">
        <v>381</v>
      </c>
      <c r="M17491" s="3">
        <v>44225.32842251157</v>
      </c>
    </row>
    <row r="17492">
      <c r="A17492" s="1">
        <v>17490.0</v>
      </c>
      <c r="B17492" s="1" t="s">
        <v>29138</v>
      </c>
      <c r="C17492" s="1" t="s">
        <v>29139</v>
      </c>
      <c r="D17492" s="1" t="s">
        <v>27958</v>
      </c>
      <c r="E17492" s="1" t="s">
        <v>29140</v>
      </c>
      <c r="F17492" s="1" t="s">
        <v>29141</v>
      </c>
      <c r="G17492" s="1" t="s">
        <v>39</v>
      </c>
      <c r="H17492" s="1">
        <v>45.0</v>
      </c>
      <c r="I17492" s="3">
        <v>43904.197916666664</v>
      </c>
      <c r="J17492" s="1">
        <v>3.49764110825939</v>
      </c>
      <c r="K17492" s="1" t="s">
        <v>166</v>
      </c>
      <c r="L17492" s="1" t="s">
        <v>318</v>
      </c>
      <c r="M17492" s="3">
        <v>43904.23826100695</v>
      </c>
    </row>
    <row r="17493">
      <c r="A17493" s="1">
        <v>17491.0</v>
      </c>
      <c r="B17493" s="1" t="s">
        <v>1085</v>
      </c>
      <c r="C17493" s="1" t="s">
        <v>29142</v>
      </c>
      <c r="D17493" s="1" t="s">
        <v>1087</v>
      </c>
      <c r="E17493" s="1" t="s">
        <v>2460</v>
      </c>
      <c r="F17493" s="1" t="s">
        <v>1089</v>
      </c>
      <c r="G17493" s="1" t="s">
        <v>17</v>
      </c>
      <c r="H17493" s="1">
        <v>45.0</v>
      </c>
      <c r="I17493" s="3">
        <v>44130.541666666664</v>
      </c>
      <c r="J17493" s="1">
        <v>4.24907414440054</v>
      </c>
      <c r="K17493" s="1" t="s">
        <v>159</v>
      </c>
      <c r="M17493" s="3">
        <v>44130.57581181713</v>
      </c>
    </row>
    <row r="17494">
      <c r="A17494" s="1">
        <v>17492.0</v>
      </c>
      <c r="B17494" s="1" t="s">
        <v>3095</v>
      </c>
      <c r="C17494" s="1" t="s">
        <v>29143</v>
      </c>
      <c r="D17494" s="1" t="s">
        <v>3097</v>
      </c>
      <c r="E17494" s="1" t="s">
        <v>3098</v>
      </c>
      <c r="F17494" s="1" t="s">
        <v>3099</v>
      </c>
      <c r="G17494" s="1" t="s">
        <v>17</v>
      </c>
      <c r="H17494" s="1">
        <v>45.0</v>
      </c>
      <c r="I17494" s="3">
        <v>43864.28125</v>
      </c>
      <c r="J17494" s="1">
        <v>1.18684287866776</v>
      </c>
      <c r="K17494" s="1" t="s">
        <v>18</v>
      </c>
      <c r="M17494" s="3">
        <v>43864.32514552083</v>
      </c>
    </row>
    <row r="17495">
      <c r="A17495" s="1">
        <v>17493.0</v>
      </c>
      <c r="B17495" s="1" t="s">
        <v>25</v>
      </c>
      <c r="C17495" s="1" t="s">
        <v>29144</v>
      </c>
      <c r="D17495" s="1" t="s">
        <v>10792</v>
      </c>
      <c r="E17495" s="1" t="s">
        <v>10793</v>
      </c>
      <c r="F17495" s="1" t="s">
        <v>29</v>
      </c>
      <c r="G17495" s="1" t="s">
        <v>17</v>
      </c>
      <c r="H17495" s="1">
        <v>45.0</v>
      </c>
      <c r="I17495" s="3">
        <v>44134.645833333336</v>
      </c>
      <c r="J17495" s="1">
        <v>5.8223192768245</v>
      </c>
      <c r="K17495" s="1" t="s">
        <v>18</v>
      </c>
      <c r="M17495" s="3">
        <v>44134.690040347225</v>
      </c>
    </row>
    <row r="17496">
      <c r="A17496" s="1">
        <v>17494.0</v>
      </c>
      <c r="B17496" s="1" t="s">
        <v>239</v>
      </c>
      <c r="C17496" s="1" t="s">
        <v>29145</v>
      </c>
      <c r="D17496" s="1" t="s">
        <v>1144</v>
      </c>
      <c r="E17496" s="1" t="s">
        <v>29146</v>
      </c>
      <c r="F17496" s="1" t="s">
        <v>243</v>
      </c>
      <c r="G17496" s="1" t="s">
        <v>17</v>
      </c>
      <c r="H17496" s="1">
        <v>45.0</v>
      </c>
      <c r="I17496" s="3">
        <v>44158.708333333336</v>
      </c>
      <c r="J17496" s="1">
        <v>0.0</v>
      </c>
      <c r="K17496" s="1" t="s">
        <v>46</v>
      </c>
      <c r="L17496" s="1" t="s">
        <v>244</v>
      </c>
      <c r="M17496" s="3">
        <v>44159.26803497685</v>
      </c>
    </row>
    <row r="17497">
      <c r="A17497" s="1">
        <v>17495.0</v>
      </c>
      <c r="B17497" s="1" t="s">
        <v>620</v>
      </c>
      <c r="C17497" s="1" t="s">
        <v>29147</v>
      </c>
      <c r="D17497" s="1" t="s">
        <v>121</v>
      </c>
      <c r="E17497" s="1" t="s">
        <v>29148</v>
      </c>
      <c r="F17497" s="1" t="s">
        <v>623</v>
      </c>
      <c r="G17497" s="1" t="s">
        <v>39</v>
      </c>
      <c r="H17497" s="1">
        <v>45.0</v>
      </c>
      <c r="I17497" s="3">
        <v>44053.75</v>
      </c>
      <c r="J17497" s="1">
        <v>2.94002991331963</v>
      </c>
      <c r="K17497" s="1" t="s">
        <v>18</v>
      </c>
      <c r="M17497" s="3">
        <v>44053.733788310186</v>
      </c>
    </row>
    <row r="17498">
      <c r="A17498" s="1">
        <v>17496.0</v>
      </c>
      <c r="B17498" s="1" t="s">
        <v>5456</v>
      </c>
      <c r="C17498" s="1" t="s">
        <v>29149</v>
      </c>
      <c r="D17498" s="1" t="s">
        <v>5458</v>
      </c>
      <c r="E17498" s="1" t="s">
        <v>29150</v>
      </c>
      <c r="F17498" s="1" t="s">
        <v>5460</v>
      </c>
      <c r="G17498" s="1" t="s">
        <v>35</v>
      </c>
      <c r="H17498" s="1">
        <v>45.0</v>
      </c>
      <c r="I17498" s="3">
        <v>43469.25</v>
      </c>
      <c r="J17498" s="1">
        <v>0.85524242532123</v>
      </c>
      <c r="K17498" s="1" t="s">
        <v>24</v>
      </c>
      <c r="M17498" s="3">
        <v>43469.699910868054</v>
      </c>
    </row>
    <row r="17499">
      <c r="A17499" s="1">
        <v>17497.0</v>
      </c>
      <c r="B17499" s="1" t="s">
        <v>485</v>
      </c>
      <c r="C17499" s="1" t="s">
        <v>29151</v>
      </c>
      <c r="D17499" s="1" t="s">
        <v>4508</v>
      </c>
      <c r="E17499" s="1" t="s">
        <v>7627</v>
      </c>
      <c r="F17499" s="1" t="s">
        <v>489</v>
      </c>
      <c r="G17499" s="1" t="s">
        <v>17</v>
      </c>
      <c r="H17499" s="1">
        <v>45.0</v>
      </c>
      <c r="I17499" s="3">
        <v>43962.25</v>
      </c>
      <c r="J17499" s="1">
        <v>2.55606100510349</v>
      </c>
      <c r="K17499" s="1" t="s">
        <v>166</v>
      </c>
      <c r="M17499" s="3">
        <v>43962.278117615744</v>
      </c>
    </row>
    <row r="17500">
      <c r="A17500" s="1">
        <v>17498.0</v>
      </c>
      <c r="B17500" s="1" t="s">
        <v>485</v>
      </c>
      <c r="C17500" s="1" t="s">
        <v>29152</v>
      </c>
      <c r="D17500" s="1" t="s">
        <v>315</v>
      </c>
      <c r="E17500" s="1" t="s">
        <v>2651</v>
      </c>
      <c r="F17500" s="1" t="s">
        <v>489</v>
      </c>
      <c r="G17500" s="1" t="s">
        <v>17</v>
      </c>
      <c r="H17500" s="1">
        <v>45.0</v>
      </c>
      <c r="I17500" s="3">
        <v>44109.666666666664</v>
      </c>
      <c r="J17500" s="1">
        <v>2.26098656356142</v>
      </c>
      <c r="K17500" s="1" t="s">
        <v>166</v>
      </c>
      <c r="M17500" s="3">
        <v>44109.707891053244</v>
      </c>
    </row>
    <row r="17501">
      <c r="A17501" s="1">
        <v>17499.0</v>
      </c>
      <c r="B17501" s="1" t="s">
        <v>5718</v>
      </c>
      <c r="C17501" s="1" t="s">
        <v>29153</v>
      </c>
      <c r="D17501" s="1" t="s">
        <v>326</v>
      </c>
      <c r="E17501" s="1" t="s">
        <v>14823</v>
      </c>
      <c r="F17501" s="1" t="s">
        <v>5721</v>
      </c>
      <c r="G17501" s="1" t="s">
        <v>17</v>
      </c>
      <c r="H17501" s="1">
        <v>45.0</v>
      </c>
      <c r="I17501" s="3">
        <v>44249.333333333336</v>
      </c>
      <c r="J17501" s="1">
        <v>0.00600544736846742</v>
      </c>
      <c r="K17501" s="1" t="s">
        <v>24</v>
      </c>
      <c r="L17501" s="1" t="s">
        <v>135</v>
      </c>
      <c r="M17501" s="3">
        <v>44249.37807748843</v>
      </c>
    </row>
    <row r="17502">
      <c r="A17502" s="1">
        <v>17500.0</v>
      </c>
      <c r="B17502" s="1" t="s">
        <v>308</v>
      </c>
      <c r="C17502" s="1" t="s">
        <v>29154</v>
      </c>
      <c r="D17502" s="1" t="s">
        <v>310</v>
      </c>
      <c r="E17502" s="1" t="s">
        <v>311</v>
      </c>
      <c r="F17502" s="1" t="s">
        <v>312</v>
      </c>
      <c r="G17502" s="1" t="s">
        <v>17</v>
      </c>
      <c r="H17502" s="1">
        <v>45.0</v>
      </c>
      <c r="I17502" s="3">
        <v>44211.229166666664</v>
      </c>
      <c r="J17502" s="1">
        <v>2.30798675881565</v>
      </c>
      <c r="K17502" s="1" t="s">
        <v>24</v>
      </c>
      <c r="L17502" s="1" t="s">
        <v>96</v>
      </c>
      <c r="M17502" s="3">
        <v>44211.36711582176</v>
      </c>
    </row>
    <row r="17503">
      <c r="A17503" s="1">
        <v>17501.0</v>
      </c>
      <c r="B17503" s="1" t="s">
        <v>3923</v>
      </c>
      <c r="C17503" s="1" t="s">
        <v>29155</v>
      </c>
      <c r="D17503" s="1" t="s">
        <v>5495</v>
      </c>
      <c r="E17503" s="1" t="s">
        <v>6244</v>
      </c>
      <c r="F17503" s="1" t="s">
        <v>3927</v>
      </c>
      <c r="G17503" s="1" t="s">
        <v>17</v>
      </c>
      <c r="H17503" s="1">
        <v>45.0</v>
      </c>
      <c r="I17503" s="3">
        <v>44236.25</v>
      </c>
      <c r="J17503" s="1">
        <v>1.17309543105126</v>
      </c>
      <c r="K17503" s="1" t="s">
        <v>159</v>
      </c>
      <c r="L17503" s="1" t="s">
        <v>5497</v>
      </c>
      <c r="M17503" s="3">
        <v>44236.285226458334</v>
      </c>
    </row>
    <row r="17504">
      <c r="A17504" s="1">
        <v>17502.0</v>
      </c>
      <c r="B17504" s="1" t="s">
        <v>11027</v>
      </c>
      <c r="C17504" s="1" t="s">
        <v>29156</v>
      </c>
      <c r="D17504" s="1" t="s">
        <v>415</v>
      </c>
      <c r="E17504" s="1" t="s">
        <v>29157</v>
      </c>
      <c r="F17504" s="1" t="s">
        <v>11030</v>
      </c>
      <c r="G17504" s="1" t="s">
        <v>39</v>
      </c>
      <c r="H17504" s="1">
        <v>45.0</v>
      </c>
      <c r="I17504" s="3">
        <v>44076.697916666664</v>
      </c>
      <c r="J17504" s="1">
        <v>2.67578721935419</v>
      </c>
      <c r="K17504" s="1" t="s">
        <v>24</v>
      </c>
      <c r="M17504" s="3">
        <v>44076.733502083334</v>
      </c>
    </row>
    <row r="17505">
      <c r="A17505" s="1">
        <v>17503.0</v>
      </c>
      <c r="B17505" s="1" t="s">
        <v>2080</v>
      </c>
      <c r="C17505" s="1" t="s">
        <v>29158</v>
      </c>
      <c r="D17505" s="1" t="s">
        <v>258</v>
      </c>
      <c r="E17505" s="1" t="s">
        <v>3512</v>
      </c>
      <c r="F17505" s="1" t="s">
        <v>2083</v>
      </c>
      <c r="G17505" s="1" t="s">
        <v>17</v>
      </c>
      <c r="H17505" s="1">
        <v>45.0</v>
      </c>
      <c r="I17505" s="3">
        <v>43730.166666666664</v>
      </c>
      <c r="J17505" s="1">
        <v>2.04251017034123</v>
      </c>
      <c r="K17505" s="1" t="s">
        <v>166</v>
      </c>
      <c r="M17505" s="3">
        <v>43730.215092349536</v>
      </c>
    </row>
    <row r="17506">
      <c r="A17506" s="1">
        <v>17504.0</v>
      </c>
      <c r="B17506" s="1" t="s">
        <v>141</v>
      </c>
      <c r="C17506" s="1" t="s">
        <v>29159</v>
      </c>
      <c r="D17506" s="1" t="s">
        <v>29160</v>
      </c>
      <c r="E17506" s="1" t="s">
        <v>29161</v>
      </c>
      <c r="F17506" s="1" t="s">
        <v>175</v>
      </c>
      <c r="G17506" s="1" t="s">
        <v>39</v>
      </c>
      <c r="H17506" s="1">
        <v>45.0</v>
      </c>
      <c r="I17506" s="3">
        <v>43899.291666666664</v>
      </c>
      <c r="J17506" s="1">
        <v>1.39445828287737</v>
      </c>
      <c r="K17506" s="1" t="s">
        <v>46</v>
      </c>
      <c r="M17506" s="3">
        <v>43899.33575148148</v>
      </c>
    </row>
    <row r="17507">
      <c r="A17507" s="1">
        <v>17505.0</v>
      </c>
      <c r="B17507" s="1" t="s">
        <v>361</v>
      </c>
      <c r="C17507" s="1" t="s">
        <v>29162</v>
      </c>
      <c r="D17507" s="1" t="s">
        <v>148</v>
      </c>
      <c r="E17507" s="1" t="s">
        <v>29163</v>
      </c>
      <c r="F17507" s="1" t="s">
        <v>364</v>
      </c>
      <c r="G17507" s="1" t="s">
        <v>39</v>
      </c>
      <c r="H17507" s="1">
        <v>45.0</v>
      </c>
      <c r="I17507" s="3">
        <v>44126.666666666664</v>
      </c>
      <c r="J17507" s="1">
        <v>1.48049038590653</v>
      </c>
      <c r="K17507" s="1" t="s">
        <v>24</v>
      </c>
      <c r="L17507" s="1" t="s">
        <v>365</v>
      </c>
      <c r="M17507" s="3">
        <v>44126.70583805555</v>
      </c>
    </row>
    <row r="17508">
      <c r="A17508" s="1">
        <v>17506.0</v>
      </c>
      <c r="B17508" s="1" t="s">
        <v>119</v>
      </c>
      <c r="C17508" s="1" t="s">
        <v>29164</v>
      </c>
      <c r="D17508" s="1" t="s">
        <v>1802</v>
      </c>
      <c r="E17508" s="1" t="s">
        <v>29165</v>
      </c>
      <c r="F17508" s="1" t="s">
        <v>123</v>
      </c>
      <c r="G17508" s="1" t="s">
        <v>39</v>
      </c>
      <c r="H17508" s="1">
        <v>45.0</v>
      </c>
      <c r="I17508" s="3">
        <v>43929.229166666664</v>
      </c>
      <c r="J17508" s="1">
        <v>2.69909647200261</v>
      </c>
      <c r="K17508" s="1" t="s">
        <v>18</v>
      </c>
      <c r="M17508" s="3">
        <v>43929.255445138886</v>
      </c>
    </row>
    <row r="17509">
      <c r="A17509" s="1">
        <v>17507.0</v>
      </c>
      <c r="B17509" s="1" t="s">
        <v>4046</v>
      </c>
      <c r="C17509" s="1" t="s">
        <v>29166</v>
      </c>
      <c r="D17509" s="1" t="s">
        <v>116</v>
      </c>
      <c r="E17509" s="1" t="s">
        <v>10588</v>
      </c>
      <c r="F17509" s="1" t="s">
        <v>4049</v>
      </c>
      <c r="G17509" s="1" t="s">
        <v>17</v>
      </c>
      <c r="H17509" s="1">
        <v>45.0</v>
      </c>
      <c r="I17509" s="3">
        <v>44229.166666666664</v>
      </c>
      <c r="J17509" s="1">
        <v>0.0</v>
      </c>
      <c r="K17509" s="1" t="s">
        <v>24</v>
      </c>
      <c r="L17509" s="1" t="s">
        <v>4561</v>
      </c>
      <c r="M17509" s="3">
        <v>44229.235927905094</v>
      </c>
    </row>
    <row r="17510">
      <c r="A17510" s="1">
        <v>17508.0</v>
      </c>
      <c r="B17510" s="1" t="s">
        <v>293</v>
      </c>
      <c r="C17510" s="1" t="s">
        <v>29167</v>
      </c>
      <c r="D17510" s="1" t="s">
        <v>126</v>
      </c>
      <c r="E17510" s="1" t="s">
        <v>829</v>
      </c>
      <c r="F17510" s="1" t="s">
        <v>297</v>
      </c>
      <c r="G17510" s="1" t="s">
        <v>17</v>
      </c>
      <c r="H17510" s="1">
        <v>45.0</v>
      </c>
      <c r="I17510" s="3">
        <v>44147.291666666664</v>
      </c>
      <c r="J17510" s="1">
        <v>0.638082340435621</v>
      </c>
      <c r="K17510" s="1" t="s">
        <v>62</v>
      </c>
      <c r="M17510" s="3">
        <v>44147.31619575231</v>
      </c>
    </row>
    <row r="17511">
      <c r="A17511" s="1">
        <v>17509.0</v>
      </c>
      <c r="B17511" s="1" t="s">
        <v>124</v>
      </c>
      <c r="C17511" s="1" t="s">
        <v>29168</v>
      </c>
      <c r="D17511" s="1" t="s">
        <v>1494</v>
      </c>
      <c r="E17511" s="1" t="s">
        <v>2133</v>
      </c>
      <c r="F17511" s="1" t="s">
        <v>128</v>
      </c>
      <c r="G17511" s="1" t="s">
        <v>17</v>
      </c>
      <c r="H17511" s="1">
        <v>45.0</v>
      </c>
      <c r="I17511" s="3">
        <v>44084.4375</v>
      </c>
      <c r="J17511" s="1">
        <v>1.29432857343877</v>
      </c>
      <c r="K17511" s="1" t="s">
        <v>62</v>
      </c>
      <c r="L17511" s="1" t="s">
        <v>129</v>
      </c>
      <c r="M17511" s="3">
        <v>44084.47349686343</v>
      </c>
    </row>
    <row r="17512">
      <c r="A17512" s="1">
        <v>17510.0</v>
      </c>
      <c r="B17512" s="1" t="s">
        <v>29169</v>
      </c>
      <c r="C17512" s="1" t="s">
        <v>29170</v>
      </c>
      <c r="D17512" s="1" t="s">
        <v>917</v>
      </c>
      <c r="E17512" s="1" t="s">
        <v>29171</v>
      </c>
      <c r="F17512" s="1" t="s">
        <v>29172</v>
      </c>
      <c r="G17512" s="1" t="s">
        <v>39</v>
      </c>
      <c r="H17512" s="1">
        <v>45.0</v>
      </c>
      <c r="I17512" s="3">
        <v>44095.697916666664</v>
      </c>
      <c r="J17512" s="1">
        <v>1.85484792439948</v>
      </c>
      <c r="K17512" s="1" t="s">
        <v>62</v>
      </c>
      <c r="L17512" s="1" t="s">
        <v>3838</v>
      </c>
      <c r="M17512" s="3">
        <v>44095.73273792824</v>
      </c>
    </row>
    <row r="17513">
      <c r="A17513" s="1">
        <v>17511.0</v>
      </c>
      <c r="B17513" s="1" t="s">
        <v>2295</v>
      </c>
      <c r="C17513" s="1" t="s">
        <v>29173</v>
      </c>
      <c r="D17513" s="1" t="s">
        <v>116</v>
      </c>
      <c r="E17513" s="1" t="s">
        <v>2297</v>
      </c>
      <c r="F17513" s="1" t="s">
        <v>2298</v>
      </c>
      <c r="G17513" s="1" t="s">
        <v>17</v>
      </c>
      <c r="H17513" s="1">
        <v>45.0</v>
      </c>
      <c r="I17513" s="3">
        <v>43826.125</v>
      </c>
      <c r="J17513" s="1">
        <v>13.7343675773128</v>
      </c>
      <c r="K17513" s="1" t="s">
        <v>24</v>
      </c>
      <c r="M17513" s="3">
        <v>43826.18195027778</v>
      </c>
    </row>
    <row r="17514">
      <c r="A17514" s="1">
        <v>17512.0</v>
      </c>
      <c r="B17514" s="1" t="s">
        <v>7729</v>
      </c>
      <c r="C17514" s="1" t="s">
        <v>29174</v>
      </c>
      <c r="D17514" s="1" t="s">
        <v>2402</v>
      </c>
      <c r="E17514" s="1" t="s">
        <v>29175</v>
      </c>
      <c r="F17514" s="1" t="s">
        <v>7732</v>
      </c>
      <c r="G17514" s="1" t="s">
        <v>89</v>
      </c>
      <c r="H17514" s="1">
        <v>45.0</v>
      </c>
      <c r="I17514" s="3">
        <v>43643.815947083334</v>
      </c>
      <c r="J17514" s="1">
        <v>3.32308689024928</v>
      </c>
      <c r="K17514" s="1" t="s">
        <v>24</v>
      </c>
      <c r="M17514" s="3">
        <v>43643.83536841435</v>
      </c>
    </row>
    <row r="17515">
      <c r="A17515" s="1">
        <v>17513.0</v>
      </c>
      <c r="B17515" s="1" t="s">
        <v>742</v>
      </c>
      <c r="C17515" s="1" t="s">
        <v>29176</v>
      </c>
      <c r="D17515" s="1" t="s">
        <v>744</v>
      </c>
      <c r="E17515" s="1" t="s">
        <v>745</v>
      </c>
      <c r="F17515" s="1" t="s">
        <v>746</v>
      </c>
      <c r="G17515" s="1" t="s">
        <v>35</v>
      </c>
      <c r="H17515" s="1">
        <v>45.0</v>
      </c>
      <c r="I17515" s="3">
        <v>44182.270833333336</v>
      </c>
      <c r="J17515" s="1">
        <v>1.77776682622696</v>
      </c>
      <c r="K17515" s="1" t="s">
        <v>24</v>
      </c>
      <c r="L17515" s="1" t="s">
        <v>747</v>
      </c>
      <c r="M17515" s="3">
        <v>44182.304721342596</v>
      </c>
    </row>
    <row r="17516">
      <c r="A17516" s="1">
        <v>17514.0</v>
      </c>
      <c r="B17516" s="1" t="s">
        <v>582</v>
      </c>
      <c r="C17516" s="1" t="s">
        <v>29177</v>
      </c>
      <c r="D17516" s="1" t="s">
        <v>584</v>
      </c>
      <c r="E17516" s="1" t="s">
        <v>585</v>
      </c>
      <c r="F17516" s="1" t="s">
        <v>586</v>
      </c>
      <c r="G17516" s="1" t="s">
        <v>17</v>
      </c>
      <c r="H17516" s="1">
        <v>45.0</v>
      </c>
      <c r="I17516" s="3">
        <v>43763.25</v>
      </c>
      <c r="J17516" s="1">
        <v>5.79610224011864</v>
      </c>
      <c r="K17516" s="1" t="s">
        <v>24</v>
      </c>
      <c r="M17516" s="3">
        <v>43763.28264967592</v>
      </c>
    </row>
    <row r="17517">
      <c r="A17517" s="1">
        <v>17515.0</v>
      </c>
      <c r="B17517" s="1" t="s">
        <v>788</v>
      </c>
      <c r="C17517" s="1" t="s">
        <v>29178</v>
      </c>
      <c r="D17517" s="1" t="s">
        <v>4531</v>
      </c>
      <c r="E17517" s="1" t="s">
        <v>4532</v>
      </c>
      <c r="F17517" s="1" t="s">
        <v>791</v>
      </c>
      <c r="G17517" s="1" t="s">
        <v>17</v>
      </c>
      <c r="H17517" s="1">
        <v>45.0</v>
      </c>
      <c r="I17517" s="3">
        <v>44075.729166666664</v>
      </c>
      <c r="J17517" s="1">
        <v>1.91390123351996</v>
      </c>
      <c r="K17517" s="1" t="s">
        <v>24</v>
      </c>
      <c r="M17517" s="3">
        <v>44075.74577460648</v>
      </c>
    </row>
    <row r="17518">
      <c r="A17518" s="1">
        <v>17516.0</v>
      </c>
      <c r="B17518" s="1" t="s">
        <v>9069</v>
      </c>
      <c r="C17518" s="1" t="s">
        <v>29179</v>
      </c>
      <c r="D17518" s="1" t="s">
        <v>121</v>
      </c>
      <c r="E17518" s="1" t="s">
        <v>29180</v>
      </c>
      <c r="F17518" s="1" t="s">
        <v>9072</v>
      </c>
      <c r="G17518" s="1" t="s">
        <v>39</v>
      </c>
      <c r="H17518" s="1">
        <v>45.0</v>
      </c>
      <c r="I17518" s="3">
        <v>44221.6875</v>
      </c>
      <c r="J17518" s="1">
        <v>2.99906410506816</v>
      </c>
      <c r="K17518" s="1" t="s">
        <v>18</v>
      </c>
      <c r="M17518" s="3">
        <v>44221.725463587965</v>
      </c>
    </row>
    <row r="17519">
      <c r="A17519" s="1">
        <v>17517.0</v>
      </c>
      <c r="B17519" s="1" t="s">
        <v>582</v>
      </c>
      <c r="C17519" s="1" t="s">
        <v>29181</v>
      </c>
      <c r="D17519" s="1" t="s">
        <v>93</v>
      </c>
      <c r="E17519" s="1" t="s">
        <v>29182</v>
      </c>
      <c r="F17519" s="1" t="s">
        <v>586</v>
      </c>
      <c r="G17519" s="1" t="s">
        <v>39</v>
      </c>
      <c r="H17519" s="1">
        <v>45.0</v>
      </c>
      <c r="I17519" s="3">
        <v>43693.666666666664</v>
      </c>
      <c r="J17519" s="1">
        <v>3.05343073214224</v>
      </c>
      <c r="K17519" s="1" t="s">
        <v>24</v>
      </c>
      <c r="M17519" s="3">
        <v>43693.70088607639</v>
      </c>
    </row>
    <row r="17520">
      <c r="A17520" s="1">
        <v>17518.0</v>
      </c>
      <c r="B17520" s="1" t="s">
        <v>425</v>
      </c>
      <c r="C17520" s="1" t="s">
        <v>29183</v>
      </c>
      <c r="D17520" s="1" t="s">
        <v>326</v>
      </c>
      <c r="E17520" s="1" t="s">
        <v>7717</v>
      </c>
      <c r="F17520" s="1" t="s">
        <v>428</v>
      </c>
      <c r="G17520" s="1" t="s">
        <v>17</v>
      </c>
      <c r="H17520" s="1">
        <v>45.0</v>
      </c>
      <c r="I17520" s="3">
        <v>44040.270833333336</v>
      </c>
      <c r="J17520" s="1">
        <v>0.165379522914639</v>
      </c>
      <c r="K17520" s="1" t="s">
        <v>24</v>
      </c>
      <c r="M17520" s="3">
        <v>44040.28289</v>
      </c>
    </row>
    <row r="17521">
      <c r="A17521" s="1">
        <v>17519.0</v>
      </c>
      <c r="B17521" s="1" t="s">
        <v>78</v>
      </c>
      <c r="C17521" s="1" t="s">
        <v>29184</v>
      </c>
      <c r="D17521" s="1" t="s">
        <v>86</v>
      </c>
      <c r="E17521" s="1" t="s">
        <v>2869</v>
      </c>
      <c r="F17521" s="1" t="s">
        <v>82</v>
      </c>
      <c r="G17521" s="1" t="s">
        <v>17</v>
      </c>
      <c r="H17521" s="1">
        <v>45.0</v>
      </c>
      <c r="I17521" s="3">
        <v>43924.21875</v>
      </c>
      <c r="J17521" s="1">
        <v>0.373436167704368</v>
      </c>
      <c r="K17521" s="1" t="s">
        <v>83</v>
      </c>
      <c r="M17521" s="3">
        <v>43924.25625488426</v>
      </c>
    </row>
    <row r="17522">
      <c r="A17522" s="1">
        <v>17520.0</v>
      </c>
      <c r="B17522" s="1" t="s">
        <v>229</v>
      </c>
      <c r="C17522" s="1" t="s">
        <v>29185</v>
      </c>
      <c r="D17522" s="1" t="s">
        <v>1653</v>
      </c>
      <c r="E17522" s="1" t="s">
        <v>231</v>
      </c>
      <c r="F17522" s="1" t="s">
        <v>232</v>
      </c>
      <c r="G17522" s="1" t="s">
        <v>35</v>
      </c>
      <c r="H17522" s="1">
        <v>45.0</v>
      </c>
      <c r="I17522" s="3">
        <v>43773.625</v>
      </c>
      <c r="J17522" s="1">
        <v>1.68458093841752</v>
      </c>
      <c r="K17522" s="1" t="s">
        <v>24</v>
      </c>
      <c r="M17522" s="3">
        <v>43773.686257361114</v>
      </c>
    </row>
    <row r="17523">
      <c r="A17523" s="1">
        <v>17521.0</v>
      </c>
      <c r="B17523" s="1" t="s">
        <v>298</v>
      </c>
      <c r="C17523" s="1" t="s">
        <v>29186</v>
      </c>
      <c r="D17523" s="1" t="s">
        <v>211</v>
      </c>
      <c r="E17523" s="1" t="s">
        <v>10963</v>
      </c>
      <c r="F17523" s="1" t="s">
        <v>302</v>
      </c>
      <c r="G17523" s="1" t="s">
        <v>35</v>
      </c>
      <c r="H17523" s="1">
        <v>45.0</v>
      </c>
      <c r="I17523" s="3">
        <v>44164.375</v>
      </c>
      <c r="J17523" s="1">
        <v>1.87413169958066</v>
      </c>
      <c r="K17523" s="1" t="s">
        <v>218</v>
      </c>
      <c r="M17523" s="3">
        <v>44164.48641730324</v>
      </c>
    </row>
    <row r="17524">
      <c r="A17524" s="1">
        <v>17522.0</v>
      </c>
      <c r="B17524" s="1" t="s">
        <v>1954</v>
      </c>
      <c r="C17524" s="1" t="s">
        <v>29187</v>
      </c>
      <c r="D17524" s="1" t="s">
        <v>2612</v>
      </c>
      <c r="E17524" s="1" t="s">
        <v>29188</v>
      </c>
      <c r="F17524" s="1" t="s">
        <v>1957</v>
      </c>
      <c r="G17524" s="1" t="s">
        <v>39</v>
      </c>
      <c r="H17524" s="1">
        <v>45.0</v>
      </c>
      <c r="I17524" s="3">
        <v>44076.25</v>
      </c>
      <c r="J17524" s="1">
        <v>1.52843218799057</v>
      </c>
      <c r="K17524" s="1" t="s">
        <v>83</v>
      </c>
      <c r="L17524" s="1" t="s">
        <v>1958</v>
      </c>
      <c r="M17524" s="3">
        <v>44076.279227430554</v>
      </c>
    </row>
    <row r="17525">
      <c r="A17525" s="1">
        <v>17523.0</v>
      </c>
      <c r="B17525" s="1" t="s">
        <v>303</v>
      </c>
      <c r="C17525" s="1" t="s">
        <v>29189</v>
      </c>
      <c r="D17525" s="1" t="s">
        <v>305</v>
      </c>
      <c r="E17525" s="1" t="s">
        <v>15027</v>
      </c>
      <c r="F17525" s="1" t="s">
        <v>307</v>
      </c>
      <c r="G17525" s="1" t="s">
        <v>17</v>
      </c>
      <c r="H17525" s="1">
        <v>45.0</v>
      </c>
      <c r="I17525" s="3">
        <v>44229.625</v>
      </c>
      <c r="J17525" s="1">
        <v>1.69029722563493</v>
      </c>
      <c r="K17525" s="1" t="s">
        <v>24</v>
      </c>
      <c r="M17525" s="3">
        <v>44229.64731508102</v>
      </c>
    </row>
    <row r="17526">
      <c r="A17526" s="1">
        <v>17524.0</v>
      </c>
      <c r="B17526" s="1" t="s">
        <v>256</v>
      </c>
      <c r="C17526" s="1" t="s">
        <v>29190</v>
      </c>
      <c r="D17526" s="1" t="s">
        <v>1053</v>
      </c>
      <c r="E17526" s="1" t="s">
        <v>14576</v>
      </c>
      <c r="F17526" s="1" t="s">
        <v>260</v>
      </c>
      <c r="G17526" s="1" t="s">
        <v>17</v>
      </c>
      <c r="H17526" s="1">
        <v>45.0</v>
      </c>
      <c r="I17526" s="3">
        <v>43759.416666666664</v>
      </c>
      <c r="J17526" s="1">
        <v>1.69194515358519</v>
      </c>
      <c r="K17526" s="1" t="s">
        <v>218</v>
      </c>
      <c r="M17526" s="3">
        <v>43759.397504583336</v>
      </c>
    </row>
    <row r="17527">
      <c r="A17527" s="1">
        <v>17525.0</v>
      </c>
      <c r="B17527" s="1" t="s">
        <v>1679</v>
      </c>
      <c r="C17527" s="1" t="s">
        <v>29191</v>
      </c>
      <c r="D17527" s="1" t="s">
        <v>4772</v>
      </c>
      <c r="E17527" s="1" t="s">
        <v>29192</v>
      </c>
      <c r="F17527" s="1" t="s">
        <v>1682</v>
      </c>
      <c r="G17527" s="1" t="s">
        <v>89</v>
      </c>
      <c r="H17527" s="1">
        <v>45.0</v>
      </c>
      <c r="I17527" s="3">
        <v>44093.293907997686</v>
      </c>
      <c r="J17527" s="1">
        <v>2.28968140093142</v>
      </c>
      <c r="K17527" s="1" t="s">
        <v>24</v>
      </c>
      <c r="M17527" s="3">
        <v>44093.33982328704</v>
      </c>
    </row>
    <row r="17528">
      <c r="A17528" s="1">
        <v>17526.0</v>
      </c>
      <c r="B17528" s="1" t="s">
        <v>1481</v>
      </c>
      <c r="C17528" s="1" t="s">
        <v>29193</v>
      </c>
      <c r="D17528" s="1" t="s">
        <v>1483</v>
      </c>
      <c r="E17528" s="1" t="s">
        <v>17487</v>
      </c>
      <c r="F17528" s="1" t="s">
        <v>1485</v>
      </c>
      <c r="G17528" s="1" t="s">
        <v>17</v>
      </c>
      <c r="H17528" s="1">
        <v>45.0</v>
      </c>
      <c r="I17528" s="3">
        <v>43955.541666666664</v>
      </c>
      <c r="J17528" s="1">
        <v>0.491092601432218</v>
      </c>
      <c r="K17528" s="1" t="s">
        <v>218</v>
      </c>
      <c r="L17528" s="1" t="s">
        <v>433</v>
      </c>
      <c r="M17528" s="3">
        <v>43955.616322152775</v>
      </c>
    </row>
    <row r="17529">
      <c r="A17529" s="1">
        <v>17527.0</v>
      </c>
      <c r="B17529" s="1" t="s">
        <v>439</v>
      </c>
      <c r="C17529" s="1" t="s">
        <v>29194</v>
      </c>
      <c r="D17529" s="1" t="s">
        <v>14</v>
      </c>
      <c r="E17529" s="1" t="s">
        <v>29195</v>
      </c>
      <c r="F17529" s="1" t="s">
        <v>443</v>
      </c>
      <c r="G17529" s="1" t="s">
        <v>39</v>
      </c>
      <c r="H17529" s="1">
        <v>45.0</v>
      </c>
      <c r="I17529" s="3">
        <v>44237.645833333336</v>
      </c>
      <c r="J17529" s="1">
        <v>3.15597528874574</v>
      </c>
      <c r="K17529" s="1" t="s">
        <v>18</v>
      </c>
      <c r="L17529" s="1" t="s">
        <v>444</v>
      </c>
      <c r="M17529" s="3">
        <v>44237.68017241898</v>
      </c>
    </row>
    <row r="17530">
      <c r="A17530" s="1">
        <v>17528.0</v>
      </c>
      <c r="B17530" s="1" t="s">
        <v>229</v>
      </c>
      <c r="C17530" s="1" t="s">
        <v>29196</v>
      </c>
      <c r="D17530" s="1" t="s">
        <v>1653</v>
      </c>
      <c r="E17530" s="1" t="s">
        <v>4903</v>
      </c>
      <c r="F17530" s="1" t="s">
        <v>232</v>
      </c>
      <c r="G17530" s="1" t="s">
        <v>35</v>
      </c>
      <c r="H17530" s="1">
        <v>45.0</v>
      </c>
      <c r="I17530" s="3">
        <v>43895.625</v>
      </c>
      <c r="J17530" s="1">
        <v>1.66352937627902</v>
      </c>
      <c r="K17530" s="1" t="s">
        <v>24</v>
      </c>
      <c r="M17530" s="3">
        <v>43895.68695054398</v>
      </c>
    </row>
    <row r="17531">
      <c r="A17531" s="1">
        <v>17529.0</v>
      </c>
      <c r="B17531" s="1" t="s">
        <v>2080</v>
      </c>
      <c r="C17531" s="1" t="s">
        <v>29197</v>
      </c>
      <c r="D17531" s="1" t="s">
        <v>258</v>
      </c>
      <c r="E17531" s="1" t="s">
        <v>2082</v>
      </c>
      <c r="F17531" s="1" t="s">
        <v>2083</v>
      </c>
      <c r="G17531" s="1" t="s">
        <v>17</v>
      </c>
      <c r="H17531" s="1">
        <v>45.0</v>
      </c>
      <c r="I17531" s="3">
        <v>43801.625</v>
      </c>
      <c r="J17531" s="1">
        <v>2.66121411219557</v>
      </c>
      <c r="K17531" s="1" t="s">
        <v>166</v>
      </c>
      <c r="M17531" s="3">
        <v>43801.66517943287</v>
      </c>
    </row>
    <row r="17532">
      <c r="A17532" s="1">
        <v>17530.0</v>
      </c>
      <c r="B17532" s="1" t="s">
        <v>233</v>
      </c>
      <c r="C17532" s="1" t="s">
        <v>29198</v>
      </c>
      <c r="D17532" s="1" t="s">
        <v>3581</v>
      </c>
      <c r="E17532" s="1" t="s">
        <v>802</v>
      </c>
      <c r="F17532" s="1" t="s">
        <v>237</v>
      </c>
      <c r="G17532" s="1" t="s">
        <v>35</v>
      </c>
      <c r="H17532" s="1">
        <v>45.0</v>
      </c>
      <c r="I17532" s="3">
        <v>44130.239583333336</v>
      </c>
      <c r="J17532" s="1">
        <v>3.68067623841904</v>
      </c>
      <c r="K17532" s="1" t="s">
        <v>24</v>
      </c>
      <c r="L17532" s="1" t="s">
        <v>238</v>
      </c>
      <c r="M17532" s="3">
        <v>44130.27502046296</v>
      </c>
    </row>
    <row r="17533">
      <c r="A17533" s="1">
        <v>17531.0</v>
      </c>
      <c r="B17533" s="1" t="s">
        <v>5394</v>
      </c>
      <c r="C17533" s="1" t="s">
        <v>29199</v>
      </c>
      <c r="D17533" s="1" t="s">
        <v>1140</v>
      </c>
      <c r="E17533" s="1" t="s">
        <v>29200</v>
      </c>
      <c r="F17533" s="1" t="s">
        <v>5397</v>
      </c>
      <c r="G17533" s="1" t="s">
        <v>39</v>
      </c>
      <c r="H17533" s="1">
        <v>45.0</v>
      </c>
      <c r="I17533" s="3">
        <v>44081.791666666664</v>
      </c>
      <c r="J17533" s="1">
        <v>1.96649611657961</v>
      </c>
      <c r="K17533" s="1" t="s">
        <v>24</v>
      </c>
      <c r="L17533" s="1" t="s">
        <v>741</v>
      </c>
      <c r="M17533" s="3">
        <v>44081.82580831018</v>
      </c>
    </row>
    <row r="17534">
      <c r="A17534" s="1">
        <v>17532.0</v>
      </c>
      <c r="B17534" s="1" t="s">
        <v>811</v>
      </c>
      <c r="C17534" s="1" t="s">
        <v>29201</v>
      </c>
      <c r="D17534" s="1" t="s">
        <v>14</v>
      </c>
      <c r="E17534" s="1" t="s">
        <v>29202</v>
      </c>
      <c r="F17534" s="1" t="s">
        <v>815</v>
      </c>
      <c r="G17534" s="1" t="s">
        <v>39</v>
      </c>
      <c r="H17534" s="1">
        <v>45.0</v>
      </c>
      <c r="I17534" s="3">
        <v>43725.708333333336</v>
      </c>
      <c r="J17534" s="1">
        <v>1.02846610104278</v>
      </c>
      <c r="K17534" s="1" t="s">
        <v>18</v>
      </c>
      <c r="M17534" s="3">
        <v>43725.75168594907</v>
      </c>
    </row>
    <row r="17535">
      <c r="A17535" s="1">
        <v>17533.0</v>
      </c>
      <c r="B17535" s="1" t="s">
        <v>239</v>
      </c>
      <c r="C17535" s="1" t="s">
        <v>29203</v>
      </c>
      <c r="D17535" s="1" t="s">
        <v>241</v>
      </c>
      <c r="E17535" s="1" t="s">
        <v>6672</v>
      </c>
      <c r="F17535" s="1" t="s">
        <v>243</v>
      </c>
      <c r="G17535" s="1" t="s">
        <v>35</v>
      </c>
      <c r="H17535" s="1">
        <v>45.0</v>
      </c>
      <c r="I17535" s="3">
        <v>44175.541666666664</v>
      </c>
      <c r="J17535" s="1">
        <v>2.63358988107213</v>
      </c>
      <c r="K17535" s="1" t="s">
        <v>46</v>
      </c>
      <c r="L17535" s="1" t="s">
        <v>244</v>
      </c>
      <c r="M17535" s="3">
        <v>44175.530245532405</v>
      </c>
    </row>
    <row r="17536">
      <c r="A17536" s="1">
        <v>17534.0</v>
      </c>
      <c r="B17536" s="1" t="s">
        <v>455</v>
      </c>
      <c r="C17536" s="1" t="s">
        <v>29204</v>
      </c>
      <c r="D17536" s="1" t="s">
        <v>116</v>
      </c>
      <c r="E17536" s="1" t="s">
        <v>4178</v>
      </c>
      <c r="F17536" s="1" t="s">
        <v>458</v>
      </c>
      <c r="G17536" s="1" t="s">
        <v>17</v>
      </c>
      <c r="H17536" s="1">
        <v>45.0</v>
      </c>
      <c r="I17536" s="3">
        <v>43992.625</v>
      </c>
      <c r="J17536" s="1">
        <v>0.0</v>
      </c>
      <c r="K17536" s="1" t="s">
        <v>24</v>
      </c>
      <c r="L17536" s="1" t="s">
        <v>406</v>
      </c>
      <c r="M17536" s="3">
        <v>43992.69712199074</v>
      </c>
    </row>
    <row r="17537">
      <c r="A17537" s="1">
        <v>17535.0</v>
      </c>
      <c r="B17537" s="1" t="s">
        <v>354</v>
      </c>
      <c r="C17537" s="1" t="s">
        <v>29205</v>
      </c>
      <c r="D17537" s="1" t="s">
        <v>93</v>
      </c>
      <c r="E17537" s="1" t="s">
        <v>13375</v>
      </c>
      <c r="F17537" s="1" t="s">
        <v>358</v>
      </c>
      <c r="G17537" s="1" t="s">
        <v>35</v>
      </c>
      <c r="H17537" s="1">
        <v>45.0</v>
      </c>
      <c r="I17537" s="3">
        <v>44208.645833333336</v>
      </c>
      <c r="J17537" s="1">
        <v>2.7649169072594</v>
      </c>
      <c r="K17537" s="1" t="s">
        <v>24</v>
      </c>
      <c r="M17537" s="3">
        <v>44208.641485023145</v>
      </c>
    </row>
    <row r="17538">
      <c r="A17538" s="1">
        <v>17536.0</v>
      </c>
      <c r="B17538" s="1" t="s">
        <v>184</v>
      </c>
      <c r="C17538" s="1" t="s">
        <v>29206</v>
      </c>
      <c r="D17538" s="1" t="s">
        <v>148</v>
      </c>
      <c r="E17538" s="1" t="s">
        <v>186</v>
      </c>
      <c r="F17538" s="1" t="s">
        <v>187</v>
      </c>
      <c r="G17538" s="1" t="s">
        <v>17</v>
      </c>
      <c r="H17538" s="1">
        <v>45.0</v>
      </c>
      <c r="I17538" s="3">
        <v>43973.708333333336</v>
      </c>
      <c r="J17538" s="1">
        <v>3.67472074760223</v>
      </c>
      <c r="K17538" s="1" t="s">
        <v>24</v>
      </c>
      <c r="L17538" s="1" t="s">
        <v>188</v>
      </c>
      <c r="M17538" s="3">
        <v>43973.73984202546</v>
      </c>
    </row>
    <row r="17539">
      <c r="A17539" s="1">
        <v>17537.0</v>
      </c>
      <c r="B17539" s="1" t="s">
        <v>1560</v>
      </c>
      <c r="C17539" s="1" t="s">
        <v>29207</v>
      </c>
      <c r="D17539" s="1" t="s">
        <v>3142</v>
      </c>
      <c r="E17539" s="1" t="s">
        <v>29208</v>
      </c>
      <c r="F17539" s="1" t="s">
        <v>1564</v>
      </c>
      <c r="G17539" s="1" t="s">
        <v>89</v>
      </c>
      <c r="H17539" s="1">
        <v>45.0</v>
      </c>
      <c r="I17539" s="3">
        <v>44182.292116550925</v>
      </c>
      <c r="J17539" s="1">
        <v>3.39379622564592</v>
      </c>
      <c r="K17539" s="1" t="s">
        <v>1376</v>
      </c>
      <c r="L17539" s="1" t="s">
        <v>1565</v>
      </c>
      <c r="M17539" s="3">
        <v>44182.330953993056</v>
      </c>
    </row>
    <row r="17540">
      <c r="A17540" s="1">
        <v>17538.0</v>
      </c>
      <c r="B17540" s="1" t="s">
        <v>782</v>
      </c>
      <c r="C17540" s="1" t="s">
        <v>29209</v>
      </c>
      <c r="D17540" s="1" t="s">
        <v>2820</v>
      </c>
      <c r="E17540" s="1" t="s">
        <v>29210</v>
      </c>
      <c r="F17540" s="1" t="s">
        <v>786</v>
      </c>
      <c r="G17540" s="1" t="s">
        <v>39</v>
      </c>
      <c r="H17540" s="1">
        <v>45.0</v>
      </c>
      <c r="I17540" s="3">
        <v>43722.333333333336</v>
      </c>
      <c r="J17540" s="1">
        <v>2.89097744337894</v>
      </c>
      <c r="K17540" s="1" t="s">
        <v>24</v>
      </c>
      <c r="M17540" s="3">
        <v>43722.380561921294</v>
      </c>
    </row>
    <row r="17541">
      <c r="A17541" s="1">
        <v>17539.0</v>
      </c>
      <c r="B17541" s="1" t="s">
        <v>806</v>
      </c>
      <c r="C17541" s="1" t="s">
        <v>29211</v>
      </c>
      <c r="D17541" s="1" t="s">
        <v>2265</v>
      </c>
      <c r="E17541" s="1" t="s">
        <v>2266</v>
      </c>
      <c r="F17541" s="1" t="s">
        <v>810</v>
      </c>
      <c r="G17541" s="1" t="s">
        <v>17</v>
      </c>
      <c r="H17541" s="1">
        <v>45.0</v>
      </c>
      <c r="I17541" s="3">
        <v>43791.666666666664</v>
      </c>
      <c r="J17541" s="1">
        <v>0.0305192581849377</v>
      </c>
      <c r="K17541" s="1" t="s">
        <v>24</v>
      </c>
      <c r="M17541" s="3">
        <v>43791.70072665509</v>
      </c>
    </row>
    <row r="17542">
      <c r="A17542" s="1">
        <v>17540.0</v>
      </c>
      <c r="B17542" s="1" t="s">
        <v>385</v>
      </c>
      <c r="C17542" s="1" t="s">
        <v>29212</v>
      </c>
      <c r="D17542" s="1" t="s">
        <v>1250</v>
      </c>
      <c r="E17542" s="1" t="s">
        <v>711</v>
      </c>
      <c r="F17542" s="1" t="s">
        <v>388</v>
      </c>
      <c r="G17542" s="1" t="s">
        <v>35</v>
      </c>
      <c r="H17542" s="1">
        <v>45.0</v>
      </c>
      <c r="I17542" s="3">
        <v>43718.5</v>
      </c>
      <c r="J17542" s="1">
        <v>0.526837248122202</v>
      </c>
      <c r="K17542" s="1" t="s">
        <v>24</v>
      </c>
      <c r="M17542" s="3">
        <v>43718.796615150466</v>
      </c>
    </row>
    <row r="17543">
      <c r="A17543" s="1">
        <v>17541.0</v>
      </c>
      <c r="B17543" s="1" t="s">
        <v>1315</v>
      </c>
      <c r="C17543" s="1" t="s">
        <v>29213</v>
      </c>
      <c r="D17543" s="1" t="s">
        <v>411</v>
      </c>
      <c r="E17543" s="1" t="s">
        <v>6505</v>
      </c>
      <c r="F17543" s="1" t="s">
        <v>1319</v>
      </c>
      <c r="G17543" s="1" t="s">
        <v>17</v>
      </c>
      <c r="H17543" s="1">
        <v>45.0</v>
      </c>
      <c r="I17543" s="3">
        <v>44082.333333333336</v>
      </c>
      <c r="J17543" s="1">
        <v>0.462315772680813</v>
      </c>
      <c r="K17543" s="1" t="s">
        <v>18</v>
      </c>
      <c r="M17543" s="3">
        <v>44082.328398032405</v>
      </c>
    </row>
    <row r="17544">
      <c r="A17544" s="1">
        <v>17542.0</v>
      </c>
      <c r="B17544" s="1" t="s">
        <v>2228</v>
      </c>
      <c r="C17544" s="1" t="s">
        <v>29214</v>
      </c>
      <c r="D17544" s="1" t="s">
        <v>1963</v>
      </c>
      <c r="E17544" s="1" t="s">
        <v>2230</v>
      </c>
      <c r="F17544" s="1" t="s">
        <v>2231</v>
      </c>
      <c r="G17544" s="1" t="s">
        <v>17</v>
      </c>
      <c r="H17544" s="1">
        <v>45.0</v>
      </c>
      <c r="I17544" s="3">
        <v>44035.354166666664</v>
      </c>
      <c r="J17544" s="1">
        <v>3.22236739399659</v>
      </c>
      <c r="K17544" s="1" t="s">
        <v>24</v>
      </c>
      <c r="L17544" s="1" t="s">
        <v>882</v>
      </c>
      <c r="M17544" s="3">
        <v>44035.42398158565</v>
      </c>
    </row>
    <row r="17545">
      <c r="A17545" s="1">
        <v>17543.0</v>
      </c>
      <c r="B17545" s="1" t="s">
        <v>1747</v>
      </c>
      <c r="C17545" s="1" t="s">
        <v>29215</v>
      </c>
      <c r="D17545" s="1" t="s">
        <v>99</v>
      </c>
      <c r="E17545" s="1" t="s">
        <v>29216</v>
      </c>
      <c r="F17545" s="1" t="s">
        <v>1750</v>
      </c>
      <c r="G17545" s="1" t="s">
        <v>45</v>
      </c>
      <c r="H17545" s="1">
        <v>45.0</v>
      </c>
      <c r="I17545" s="3">
        <v>44170.32039100694</v>
      </c>
      <c r="J17545" s="1">
        <v>1.75443147192559</v>
      </c>
      <c r="K17545" s="1" t="s">
        <v>24</v>
      </c>
      <c r="M17545" s="3">
        <v>44170.373925949076</v>
      </c>
    </row>
    <row r="17546">
      <c r="A17546" s="1">
        <v>17544.0</v>
      </c>
      <c r="B17546" s="1" t="s">
        <v>5796</v>
      </c>
      <c r="C17546" s="1" t="s">
        <v>29217</v>
      </c>
      <c r="D17546" s="1" t="s">
        <v>1179</v>
      </c>
      <c r="E17546" s="1" t="s">
        <v>17722</v>
      </c>
      <c r="F17546" s="1" t="s">
        <v>5799</v>
      </c>
      <c r="G17546" s="1" t="s">
        <v>17</v>
      </c>
      <c r="H17546" s="1">
        <v>45.0</v>
      </c>
      <c r="I17546" s="3">
        <v>43840.666666666664</v>
      </c>
      <c r="J17546" s="1">
        <v>0.157240602640142</v>
      </c>
      <c r="K17546" s="1" t="s">
        <v>18</v>
      </c>
      <c r="M17546" s="3">
        <v>43840.698112349535</v>
      </c>
    </row>
    <row r="17547">
      <c r="A17547" s="1">
        <v>17545.0</v>
      </c>
      <c r="B17547" s="1" t="s">
        <v>6478</v>
      </c>
      <c r="C17547" s="1" t="s">
        <v>29218</v>
      </c>
      <c r="D17547" s="1" t="s">
        <v>11706</v>
      </c>
      <c r="E17547" s="1" t="s">
        <v>29219</v>
      </c>
      <c r="F17547" s="1" t="s">
        <v>6482</v>
      </c>
      <c r="G17547" s="1" t="s">
        <v>39</v>
      </c>
      <c r="H17547" s="1">
        <v>45.0</v>
      </c>
      <c r="I17547" s="3">
        <v>44211.25</v>
      </c>
      <c r="J17547" s="1">
        <v>1.27562042349077</v>
      </c>
      <c r="K17547" s="1" t="s">
        <v>159</v>
      </c>
      <c r="M17547" s="3">
        <v>44211.32472826389</v>
      </c>
    </row>
    <row r="17548">
      <c r="A17548" s="1">
        <v>17546.0</v>
      </c>
      <c r="B17548" s="1" t="s">
        <v>582</v>
      </c>
      <c r="C17548" s="1" t="s">
        <v>29220</v>
      </c>
      <c r="D17548" s="1" t="s">
        <v>2162</v>
      </c>
      <c r="E17548" s="1" t="s">
        <v>2668</v>
      </c>
      <c r="F17548" s="1" t="s">
        <v>586</v>
      </c>
      <c r="G17548" s="1" t="s">
        <v>35</v>
      </c>
      <c r="H17548" s="1">
        <v>45.0</v>
      </c>
      <c r="I17548" s="3">
        <v>44105.25</v>
      </c>
      <c r="J17548" s="1">
        <v>1.23705995640378</v>
      </c>
      <c r="K17548" s="1" t="s">
        <v>166</v>
      </c>
      <c r="L17548" s="1" t="s">
        <v>167</v>
      </c>
      <c r="M17548" s="3">
        <v>44105.28946128472</v>
      </c>
    </row>
    <row r="17549">
      <c r="A17549" s="1">
        <v>17547.0</v>
      </c>
      <c r="B17549" s="1" t="s">
        <v>1800</v>
      </c>
      <c r="C17549" s="1" t="s">
        <v>29221</v>
      </c>
      <c r="D17549" s="1" t="s">
        <v>1802</v>
      </c>
      <c r="E17549" s="1" t="s">
        <v>13606</v>
      </c>
      <c r="F17549" s="1" t="s">
        <v>1804</v>
      </c>
      <c r="G17549" s="1" t="s">
        <v>17</v>
      </c>
      <c r="H17549" s="1">
        <v>45.0</v>
      </c>
      <c r="I17549" s="3">
        <v>43908.25</v>
      </c>
      <c r="J17549" s="1">
        <v>0.539935974293761</v>
      </c>
      <c r="K17549" s="1" t="s">
        <v>83</v>
      </c>
      <c r="M17549" s="3">
        <v>43908.26324241898</v>
      </c>
    </row>
    <row r="17550">
      <c r="A17550" s="1">
        <v>17548.0</v>
      </c>
      <c r="B17550" s="1" t="s">
        <v>282</v>
      </c>
      <c r="C17550" s="1" t="s">
        <v>29222</v>
      </c>
      <c r="D17550" s="1" t="s">
        <v>284</v>
      </c>
      <c r="E17550" s="1" t="s">
        <v>285</v>
      </c>
      <c r="F17550" s="1" t="s">
        <v>286</v>
      </c>
      <c r="G17550" s="1" t="s">
        <v>35</v>
      </c>
      <c r="H17550" s="1">
        <v>45.0</v>
      </c>
      <c r="I17550" s="3">
        <v>44130.229166666664</v>
      </c>
      <c r="J17550" s="1">
        <v>0.0075897104229576</v>
      </c>
      <c r="K17550" s="1" t="s">
        <v>218</v>
      </c>
      <c r="L17550" s="1" t="s">
        <v>287</v>
      </c>
      <c r="M17550" s="3">
        <v>44130.26082605324</v>
      </c>
    </row>
    <row r="17551">
      <c r="A17551" s="1">
        <v>17549.0</v>
      </c>
      <c r="B17551" s="1" t="s">
        <v>354</v>
      </c>
      <c r="C17551" s="1" t="s">
        <v>29223</v>
      </c>
      <c r="D17551" s="1" t="s">
        <v>436</v>
      </c>
      <c r="E17551" s="1" t="s">
        <v>29224</v>
      </c>
      <c r="F17551" s="1" t="s">
        <v>358</v>
      </c>
      <c r="G17551" s="1" t="s">
        <v>39</v>
      </c>
      <c r="H17551" s="1">
        <v>45.0</v>
      </c>
      <c r="I17551" s="3">
        <v>43850.666666666664</v>
      </c>
      <c r="J17551" s="1">
        <v>1.6916579693422</v>
      </c>
      <c r="K17551" s="1" t="s">
        <v>24</v>
      </c>
      <c r="M17551" s="3">
        <v>43850.71468839121</v>
      </c>
    </row>
    <row r="17552">
      <c r="A17552" s="1">
        <v>17550.0</v>
      </c>
      <c r="B17552" s="1" t="s">
        <v>732</v>
      </c>
      <c r="C17552" s="1" t="s">
        <v>29225</v>
      </c>
      <c r="D17552" s="1" t="s">
        <v>461</v>
      </c>
      <c r="E17552" s="1" t="s">
        <v>734</v>
      </c>
      <c r="F17552" s="1" t="s">
        <v>735</v>
      </c>
      <c r="G17552" s="1" t="s">
        <v>17</v>
      </c>
      <c r="H17552" s="1">
        <v>45.0</v>
      </c>
      <c r="I17552" s="3">
        <v>43994.729166666664</v>
      </c>
      <c r="J17552" s="1">
        <v>1.88411721786913</v>
      </c>
      <c r="K17552" s="1" t="s">
        <v>24</v>
      </c>
      <c r="M17552" s="3">
        <v>43994.7560608912</v>
      </c>
    </row>
    <row r="17553">
      <c r="A17553" s="1">
        <v>17551.0</v>
      </c>
      <c r="B17553" s="1" t="s">
        <v>273</v>
      </c>
      <c r="C17553" s="1" t="s">
        <v>29226</v>
      </c>
      <c r="D17553" s="1" t="s">
        <v>4391</v>
      </c>
      <c r="E17553" s="1" t="s">
        <v>29227</v>
      </c>
      <c r="F17553" s="1" t="s">
        <v>277</v>
      </c>
      <c r="G17553" s="1" t="s">
        <v>39</v>
      </c>
      <c r="H17553" s="1">
        <v>45.0</v>
      </c>
      <c r="I17553" s="3">
        <v>44041.333333333336</v>
      </c>
      <c r="J17553" s="1">
        <v>1.61054529627922</v>
      </c>
      <c r="K17553" s="1" t="s">
        <v>24</v>
      </c>
      <c r="M17553" s="3">
        <v>44041.3632696412</v>
      </c>
    </row>
    <row r="17554">
      <c r="A17554" s="1">
        <v>17552.0</v>
      </c>
      <c r="B17554" s="1" t="s">
        <v>184</v>
      </c>
      <c r="C17554" s="1" t="s">
        <v>29228</v>
      </c>
      <c r="D17554" s="1" t="s">
        <v>1332</v>
      </c>
      <c r="E17554" s="1" t="s">
        <v>1895</v>
      </c>
      <c r="F17554" s="1" t="s">
        <v>187</v>
      </c>
      <c r="G17554" s="1" t="s">
        <v>17</v>
      </c>
      <c r="H17554" s="1">
        <v>45.0</v>
      </c>
      <c r="I17554" s="3">
        <v>43809.791666666664</v>
      </c>
      <c r="J17554" s="1">
        <v>0.0</v>
      </c>
      <c r="K17554" s="1" t="s">
        <v>24</v>
      </c>
      <c r="M17554" s="3">
        <v>43816.77771403935</v>
      </c>
    </row>
    <row r="17555">
      <c r="A17555" s="1">
        <v>17553.0</v>
      </c>
      <c r="B17555" s="1" t="s">
        <v>229</v>
      </c>
      <c r="C17555" s="1" t="s">
        <v>29229</v>
      </c>
      <c r="D17555" s="1" t="s">
        <v>207</v>
      </c>
      <c r="E17555" s="1" t="s">
        <v>5233</v>
      </c>
      <c r="F17555" s="1" t="s">
        <v>232</v>
      </c>
      <c r="G17555" s="1" t="s">
        <v>35</v>
      </c>
      <c r="H17555" s="1">
        <v>45.0</v>
      </c>
      <c r="I17555" s="3">
        <v>44202.229166666664</v>
      </c>
      <c r="J17555" s="1">
        <v>2.6010078003661</v>
      </c>
      <c r="K17555" s="1" t="s">
        <v>24</v>
      </c>
      <c r="M17555" s="3">
        <v>44202.26756375</v>
      </c>
    </row>
    <row r="17556">
      <c r="A17556" s="1">
        <v>17554.0</v>
      </c>
      <c r="B17556" s="1" t="s">
        <v>7286</v>
      </c>
      <c r="C17556" s="1" t="s">
        <v>29230</v>
      </c>
      <c r="D17556" s="1" t="s">
        <v>5136</v>
      </c>
      <c r="E17556" s="1" t="s">
        <v>29231</v>
      </c>
      <c r="F17556" s="1" t="s">
        <v>7290</v>
      </c>
      <c r="G17556" s="1" t="s">
        <v>39</v>
      </c>
      <c r="H17556" s="1">
        <v>45.0</v>
      </c>
      <c r="I17556" s="3">
        <v>44216.520833333336</v>
      </c>
      <c r="J17556" s="1">
        <v>3.12610969308443</v>
      </c>
      <c r="K17556" s="1" t="s">
        <v>1406</v>
      </c>
      <c r="M17556" s="3">
        <v>44216.54923181713</v>
      </c>
    </row>
    <row r="17557">
      <c r="A17557" s="1">
        <v>17555.0</v>
      </c>
      <c r="B17557" s="1" t="s">
        <v>2795</v>
      </c>
      <c r="C17557" s="1" t="s">
        <v>29232</v>
      </c>
      <c r="D17557" s="1" t="s">
        <v>2797</v>
      </c>
      <c r="E17557" s="1" t="s">
        <v>2798</v>
      </c>
      <c r="F17557" s="1" t="s">
        <v>2799</v>
      </c>
      <c r="G17557" s="1" t="s">
        <v>17</v>
      </c>
      <c r="H17557" s="1">
        <v>45.0</v>
      </c>
      <c r="I17557" s="3">
        <v>43909.4375</v>
      </c>
      <c r="J17557" s="1">
        <v>0.921338227508479</v>
      </c>
      <c r="K17557" s="1" t="s">
        <v>218</v>
      </c>
      <c r="M17557" s="3">
        <v>43909.44050134259</v>
      </c>
    </row>
    <row r="17558">
      <c r="A17558" s="1">
        <v>17556.0</v>
      </c>
      <c r="B17558" s="1" t="s">
        <v>957</v>
      </c>
      <c r="C17558" s="1" t="s">
        <v>29233</v>
      </c>
      <c r="D17558" s="1" t="s">
        <v>1418</v>
      </c>
      <c r="E17558" s="1" t="s">
        <v>9163</v>
      </c>
      <c r="F17558" s="1" t="s">
        <v>961</v>
      </c>
      <c r="G17558" s="1" t="s">
        <v>17</v>
      </c>
      <c r="H17558" s="1">
        <v>45.0</v>
      </c>
      <c r="I17558" s="3">
        <v>43771.625</v>
      </c>
      <c r="J17558" s="1">
        <v>1.0604519801058</v>
      </c>
      <c r="K17558" s="1" t="s">
        <v>24</v>
      </c>
      <c r="M17558" s="3">
        <v>43771.67523383102</v>
      </c>
    </row>
    <row r="17559">
      <c r="A17559" s="1">
        <v>17557.0</v>
      </c>
      <c r="B17559" s="1" t="s">
        <v>361</v>
      </c>
      <c r="C17559" s="1" t="s">
        <v>29234</v>
      </c>
      <c r="D17559" s="1" t="s">
        <v>1952</v>
      </c>
      <c r="E17559" s="1" t="s">
        <v>29235</v>
      </c>
      <c r="F17559" s="1" t="s">
        <v>364</v>
      </c>
      <c r="G17559" s="1" t="s">
        <v>39</v>
      </c>
      <c r="H17559" s="1">
        <v>45.0</v>
      </c>
      <c r="I17559" s="3">
        <v>44118.510416666664</v>
      </c>
      <c r="J17559" s="1">
        <v>2.56579622996936</v>
      </c>
      <c r="K17559" s="1" t="s">
        <v>24</v>
      </c>
      <c r="L17559" s="1" t="s">
        <v>365</v>
      </c>
      <c r="M17559" s="3">
        <v>44118.53388840278</v>
      </c>
    </row>
    <row r="17560">
      <c r="A17560" s="1">
        <v>17558.0</v>
      </c>
      <c r="B17560" s="1" t="s">
        <v>303</v>
      </c>
      <c r="C17560" s="1" t="s">
        <v>29236</v>
      </c>
      <c r="D17560" s="1" t="s">
        <v>7608</v>
      </c>
      <c r="E17560" s="1" t="s">
        <v>886</v>
      </c>
      <c r="F17560" s="1" t="s">
        <v>307</v>
      </c>
      <c r="G17560" s="1" t="s">
        <v>17</v>
      </c>
      <c r="H17560" s="1">
        <v>45.0</v>
      </c>
      <c r="I17560" s="3">
        <v>44106.416666666664</v>
      </c>
      <c r="J17560" s="1">
        <v>2.03416440426347</v>
      </c>
      <c r="K17560" s="1" t="s">
        <v>24</v>
      </c>
      <c r="M17560" s="3">
        <v>44106.45416621528</v>
      </c>
    </row>
    <row r="17561">
      <c r="A17561" s="1">
        <v>17559.0</v>
      </c>
      <c r="B17561" s="1" t="s">
        <v>12</v>
      </c>
      <c r="C17561" s="1" t="s">
        <v>29237</v>
      </c>
      <c r="D17561" s="1" t="s">
        <v>49</v>
      </c>
      <c r="E17561" s="1" t="s">
        <v>926</v>
      </c>
      <c r="F17561" s="1" t="s">
        <v>16</v>
      </c>
      <c r="G17561" s="1" t="s">
        <v>17</v>
      </c>
      <c r="H17561" s="1">
        <v>45.0</v>
      </c>
      <c r="I17561" s="3">
        <v>43861.625</v>
      </c>
      <c r="J17561" s="1">
        <v>3.43846721861207</v>
      </c>
      <c r="K17561" s="1" t="s">
        <v>18</v>
      </c>
      <c r="M17561" s="3">
        <v>43861.65818144676</v>
      </c>
    </row>
    <row r="17562">
      <c r="A17562" s="1">
        <v>17560.0</v>
      </c>
      <c r="B17562" s="1" t="s">
        <v>136</v>
      </c>
      <c r="C17562" s="1" t="s">
        <v>29238</v>
      </c>
      <c r="D17562" s="1" t="s">
        <v>138</v>
      </c>
      <c r="E17562" s="1" t="s">
        <v>10983</v>
      </c>
      <c r="F17562" s="1" t="s">
        <v>140</v>
      </c>
      <c r="G17562" s="1" t="s">
        <v>17</v>
      </c>
      <c r="H17562" s="1">
        <v>45.0</v>
      </c>
      <c r="I17562" s="3">
        <v>43998.333333333336</v>
      </c>
      <c r="J17562" s="1">
        <v>1.19117440982976</v>
      </c>
      <c r="K17562" s="1" t="s">
        <v>18</v>
      </c>
      <c r="M17562" s="3">
        <v>43998.362099328704</v>
      </c>
    </row>
    <row r="17563">
      <c r="A17563" s="1">
        <v>17561.0</v>
      </c>
      <c r="B17563" s="1" t="s">
        <v>806</v>
      </c>
      <c r="C17563" s="1" t="s">
        <v>29239</v>
      </c>
      <c r="D17563" s="1" t="s">
        <v>989</v>
      </c>
      <c r="E17563" s="1" t="s">
        <v>3043</v>
      </c>
      <c r="F17563" s="1" t="s">
        <v>810</v>
      </c>
      <c r="G17563" s="1" t="s">
        <v>35</v>
      </c>
      <c r="H17563" s="1">
        <v>45.0</v>
      </c>
      <c r="I17563" s="3">
        <v>43909.75</v>
      </c>
      <c r="J17563" s="1">
        <v>2.2360049403953</v>
      </c>
      <c r="K17563" s="1" t="s">
        <v>24</v>
      </c>
      <c r="M17563" s="3">
        <v>43909.78505290509</v>
      </c>
    </row>
    <row r="17564">
      <c r="A17564" s="1">
        <v>17562.0</v>
      </c>
      <c r="B17564" s="1" t="s">
        <v>1090</v>
      </c>
      <c r="C17564" s="1" t="s">
        <v>29240</v>
      </c>
      <c r="D17564" s="1" t="s">
        <v>1092</v>
      </c>
      <c r="E17564" s="1" t="s">
        <v>29241</v>
      </c>
      <c r="F17564" s="1" t="s">
        <v>1094</v>
      </c>
      <c r="G17564" s="1" t="s">
        <v>39</v>
      </c>
      <c r="H17564" s="1">
        <v>45.0</v>
      </c>
      <c r="I17564" s="3">
        <v>44113.791666666664</v>
      </c>
      <c r="J17564" s="1">
        <v>2.79293978102257</v>
      </c>
      <c r="K17564" s="1" t="s">
        <v>166</v>
      </c>
      <c r="L17564" s="1" t="s">
        <v>167</v>
      </c>
      <c r="M17564" s="3">
        <v>44113.85519635417</v>
      </c>
    </row>
    <row r="17565">
      <c r="A17565" s="1">
        <v>17563.0</v>
      </c>
      <c r="B17565" s="1" t="s">
        <v>12616</v>
      </c>
      <c r="C17565" s="1" t="s">
        <v>29242</v>
      </c>
      <c r="D17565" s="1" t="s">
        <v>1338</v>
      </c>
      <c r="E17565" s="1" t="s">
        <v>29243</v>
      </c>
      <c r="F17565" s="1" t="s">
        <v>12620</v>
      </c>
      <c r="G17565" s="1" t="s">
        <v>39</v>
      </c>
      <c r="H17565" s="1">
        <v>45.0</v>
      </c>
      <c r="I17565" s="3">
        <v>44253.6875</v>
      </c>
      <c r="J17565" s="1">
        <v>1.03241563326975</v>
      </c>
      <c r="K17565" s="1" t="s">
        <v>46</v>
      </c>
      <c r="L17565" s="1" t="s">
        <v>3232</v>
      </c>
      <c r="M17565" s="3">
        <v>44253.70963365741</v>
      </c>
    </row>
    <row r="17566">
      <c r="A17566" s="1">
        <v>17564.0</v>
      </c>
      <c r="B17566" s="1" t="s">
        <v>896</v>
      </c>
      <c r="C17566" s="1" t="s">
        <v>29244</v>
      </c>
      <c r="D17566" s="1" t="s">
        <v>5741</v>
      </c>
      <c r="E17566" s="1" t="s">
        <v>18156</v>
      </c>
      <c r="F17566" s="1" t="s">
        <v>900</v>
      </c>
      <c r="G17566" s="1" t="s">
        <v>17</v>
      </c>
      <c r="H17566" s="1">
        <v>45.0</v>
      </c>
      <c r="I17566" s="3">
        <v>44188.604166666664</v>
      </c>
      <c r="J17566" s="1">
        <v>3.09428413535503</v>
      </c>
      <c r="K17566" s="1" t="s">
        <v>24</v>
      </c>
      <c r="L17566" s="1" t="s">
        <v>741</v>
      </c>
      <c r="M17566" s="3">
        <v>44188.64038895833</v>
      </c>
    </row>
    <row r="17567">
      <c r="A17567" s="1">
        <v>17565.0</v>
      </c>
      <c r="B17567" s="1" t="s">
        <v>1282</v>
      </c>
      <c r="C17567" s="1" t="s">
        <v>29245</v>
      </c>
      <c r="D17567" s="1" t="s">
        <v>116</v>
      </c>
      <c r="E17567" s="1" t="s">
        <v>4106</v>
      </c>
      <c r="F17567" s="1" t="s">
        <v>1285</v>
      </c>
      <c r="G17567" s="1" t="s">
        <v>35</v>
      </c>
      <c r="H17567" s="1">
        <v>45.0</v>
      </c>
      <c r="I17567" s="3">
        <v>43874.458333333336</v>
      </c>
      <c r="J17567" s="1">
        <v>3.02444827413193</v>
      </c>
      <c r="K17567" s="1" t="s">
        <v>24</v>
      </c>
      <c r="M17567" s="3">
        <v>43874.46972119213</v>
      </c>
    </row>
    <row r="17568">
      <c r="A17568" s="1">
        <v>17566.0</v>
      </c>
      <c r="B17568" s="1" t="s">
        <v>2918</v>
      </c>
      <c r="C17568" s="1" t="s">
        <v>29246</v>
      </c>
      <c r="D17568" s="1" t="s">
        <v>2521</v>
      </c>
      <c r="E17568" s="1" t="s">
        <v>29247</v>
      </c>
      <c r="F17568" s="1" t="s">
        <v>2922</v>
      </c>
      <c r="G17568" s="1" t="s">
        <v>39</v>
      </c>
      <c r="H17568" s="1">
        <v>45.0</v>
      </c>
      <c r="I17568" s="3">
        <v>43866.614583333336</v>
      </c>
      <c r="J17568" s="1">
        <v>0.259333967031006</v>
      </c>
      <c r="K17568" s="1" t="s">
        <v>24</v>
      </c>
      <c r="M17568" s="3">
        <v>43866.65152554398</v>
      </c>
    </row>
    <row r="17569">
      <c r="A17569" s="1">
        <v>17567.0</v>
      </c>
      <c r="B17569" s="1" t="s">
        <v>119</v>
      </c>
      <c r="C17569" s="1" t="s">
        <v>29248</v>
      </c>
      <c r="D17569" s="1" t="s">
        <v>121</v>
      </c>
      <c r="E17569" s="1" t="s">
        <v>29249</v>
      </c>
      <c r="F17569" s="1" t="s">
        <v>123</v>
      </c>
      <c r="G17569" s="1" t="s">
        <v>39</v>
      </c>
      <c r="H17569" s="1">
        <v>45.0</v>
      </c>
      <c r="I17569" s="3">
        <v>44120.583333333336</v>
      </c>
      <c r="J17569" s="1">
        <v>1.70901992514448</v>
      </c>
      <c r="K17569" s="1" t="s">
        <v>18</v>
      </c>
      <c r="M17569" s="3">
        <v>44120.61916767361</v>
      </c>
    </row>
    <row r="17570">
      <c r="A17570" s="1">
        <v>17568.0</v>
      </c>
      <c r="B17570" s="1" t="s">
        <v>63</v>
      </c>
      <c r="C17570" s="1" t="s">
        <v>29250</v>
      </c>
      <c r="D17570" s="1" t="s">
        <v>65</v>
      </c>
      <c r="E17570" s="1" t="s">
        <v>14481</v>
      </c>
      <c r="F17570" s="1" t="s">
        <v>67</v>
      </c>
      <c r="G17570" s="1" t="s">
        <v>17</v>
      </c>
      <c r="H17570" s="1">
        <v>45.0</v>
      </c>
      <c r="I17570" s="3">
        <v>44250.677083333336</v>
      </c>
      <c r="J17570" s="1">
        <v>2.48184824254855</v>
      </c>
      <c r="K17570" s="1" t="s">
        <v>24</v>
      </c>
      <c r="M17570" s="3">
        <v>44250.71198474537</v>
      </c>
    </row>
    <row r="17571">
      <c r="A17571" s="1">
        <v>17569.0</v>
      </c>
      <c r="B17571" s="1" t="s">
        <v>7007</v>
      </c>
      <c r="C17571" s="1" t="s">
        <v>29251</v>
      </c>
      <c r="D17571" s="1" t="s">
        <v>1797</v>
      </c>
      <c r="E17571" s="1" t="s">
        <v>29252</v>
      </c>
      <c r="F17571" s="1" t="s">
        <v>7010</v>
      </c>
      <c r="G17571" s="1" t="s">
        <v>39</v>
      </c>
      <c r="H17571" s="1">
        <v>45.0</v>
      </c>
      <c r="I17571" s="3">
        <v>44223.677083333336</v>
      </c>
      <c r="J17571" s="1">
        <v>2.62981732198508</v>
      </c>
      <c r="K17571" s="1" t="s">
        <v>24</v>
      </c>
      <c r="L17571" s="1" t="s">
        <v>741</v>
      </c>
      <c r="M17571" s="3">
        <v>44223.70706472222</v>
      </c>
    </row>
    <row r="17572">
      <c r="A17572" s="1">
        <v>17570.0</v>
      </c>
      <c r="B17572" s="1" t="s">
        <v>119</v>
      </c>
      <c r="C17572" s="1" t="s">
        <v>29253</v>
      </c>
      <c r="D17572" s="1" t="s">
        <v>121</v>
      </c>
      <c r="E17572" s="1" t="s">
        <v>29254</v>
      </c>
      <c r="F17572" s="1" t="s">
        <v>123</v>
      </c>
      <c r="G17572" s="1" t="s">
        <v>39</v>
      </c>
      <c r="H17572" s="1">
        <v>45.0</v>
      </c>
      <c r="I17572" s="3">
        <v>44076.229166666664</v>
      </c>
      <c r="J17572" s="1">
        <v>1.09369470870845</v>
      </c>
      <c r="K17572" s="1" t="s">
        <v>18</v>
      </c>
      <c r="M17572" s="3">
        <v>44076.26257847222</v>
      </c>
    </row>
    <row r="17573">
      <c r="A17573" s="1">
        <v>17571.0</v>
      </c>
      <c r="B17573" s="1" t="s">
        <v>1126</v>
      </c>
      <c r="C17573" s="1" t="s">
        <v>29255</v>
      </c>
      <c r="D17573" s="1" t="s">
        <v>21</v>
      </c>
      <c r="E17573" s="1" t="s">
        <v>3833</v>
      </c>
      <c r="F17573" s="1" t="s">
        <v>1130</v>
      </c>
      <c r="G17573" s="1" t="s">
        <v>17</v>
      </c>
      <c r="H17573" s="1">
        <v>45.0</v>
      </c>
      <c r="I17573" s="3">
        <v>44230.21875</v>
      </c>
      <c r="J17573" s="1">
        <v>2.19464651171326</v>
      </c>
      <c r="K17573" s="1" t="s">
        <v>24</v>
      </c>
      <c r="M17573" s="3">
        <v>44230.247646435186</v>
      </c>
    </row>
    <row r="17574">
      <c r="A17574" s="1">
        <v>17572.0</v>
      </c>
      <c r="B17574" s="1" t="s">
        <v>727</v>
      </c>
      <c r="C17574" s="1" t="s">
        <v>29256</v>
      </c>
      <c r="D17574" s="1" t="s">
        <v>701</v>
      </c>
      <c r="E17574" s="1" t="s">
        <v>9543</v>
      </c>
      <c r="F17574" s="1" t="s">
        <v>731</v>
      </c>
      <c r="G17574" s="1" t="s">
        <v>35</v>
      </c>
      <c r="H17574" s="1">
        <v>45.0</v>
      </c>
      <c r="I17574" s="3">
        <v>44195.21875</v>
      </c>
      <c r="J17574" s="1">
        <v>3.15239870912097</v>
      </c>
      <c r="K17574" s="1" t="s">
        <v>24</v>
      </c>
      <c r="M17574" s="3">
        <v>44195.28333310185</v>
      </c>
    </row>
    <row r="17575">
      <c r="A17575" s="1">
        <v>17573.0</v>
      </c>
      <c r="B17575" s="1" t="s">
        <v>278</v>
      </c>
      <c r="C17575" s="1" t="s">
        <v>29257</v>
      </c>
      <c r="D17575" s="1" t="s">
        <v>106</v>
      </c>
      <c r="E17575" s="1" t="s">
        <v>29258</v>
      </c>
      <c r="F17575" s="1" t="s">
        <v>281</v>
      </c>
      <c r="G17575" s="1" t="s">
        <v>39</v>
      </c>
      <c r="H17575" s="1">
        <v>45.0</v>
      </c>
      <c r="I17575" s="3">
        <v>43734.5</v>
      </c>
      <c r="J17575" s="1">
        <v>4.61884403871073</v>
      </c>
      <c r="K17575" s="1" t="s">
        <v>24</v>
      </c>
      <c r="M17575" s="3">
        <v>43734.56547744213</v>
      </c>
    </row>
    <row r="17576">
      <c r="A17576" s="1">
        <v>17574.0</v>
      </c>
      <c r="B17576" s="1" t="s">
        <v>184</v>
      </c>
      <c r="C17576" s="1" t="s">
        <v>29259</v>
      </c>
      <c r="D17576" s="1" t="s">
        <v>1332</v>
      </c>
      <c r="E17576" s="1" t="s">
        <v>4951</v>
      </c>
      <c r="F17576" s="1" t="s">
        <v>187</v>
      </c>
      <c r="G17576" s="1" t="s">
        <v>17</v>
      </c>
      <c r="H17576" s="1">
        <v>45.0</v>
      </c>
      <c r="I17576" s="3">
        <v>43752.416666666664</v>
      </c>
      <c r="J17576" s="1">
        <v>2.15105362571422</v>
      </c>
      <c r="K17576" s="1" t="s">
        <v>24</v>
      </c>
      <c r="M17576" s="3">
        <v>43743.436792962966</v>
      </c>
    </row>
    <row r="17577">
      <c r="A17577" s="1">
        <v>17575.0</v>
      </c>
      <c r="B17577" s="1" t="s">
        <v>251</v>
      </c>
      <c r="C17577" s="1" t="s">
        <v>29260</v>
      </c>
      <c r="D17577" s="1" t="s">
        <v>764</v>
      </c>
      <c r="E17577" s="1" t="s">
        <v>21655</v>
      </c>
      <c r="F17577" s="1" t="s">
        <v>255</v>
      </c>
      <c r="G17577" s="1" t="s">
        <v>17</v>
      </c>
      <c r="H17577" s="1">
        <v>45.0</v>
      </c>
      <c r="I17577" s="3">
        <v>43911.770833333336</v>
      </c>
      <c r="J17577" s="1">
        <v>0.0</v>
      </c>
      <c r="K17577" s="1" t="s">
        <v>159</v>
      </c>
      <c r="L17577" s="1" t="s">
        <v>160</v>
      </c>
      <c r="M17577" s="3">
        <v>43911.727076689815</v>
      </c>
    </row>
    <row r="17578">
      <c r="A17578" s="1">
        <v>17576.0</v>
      </c>
      <c r="B17578" s="1" t="s">
        <v>455</v>
      </c>
      <c r="C17578" s="1" t="s">
        <v>29261</v>
      </c>
      <c r="D17578" s="1" t="s">
        <v>116</v>
      </c>
      <c r="E17578" s="1" t="s">
        <v>4178</v>
      </c>
      <c r="F17578" s="1" t="s">
        <v>458</v>
      </c>
      <c r="G17578" s="1" t="s">
        <v>17</v>
      </c>
      <c r="H17578" s="1">
        <v>45.0</v>
      </c>
      <c r="I17578" s="3">
        <v>43990.333333333336</v>
      </c>
      <c r="J17578" s="1">
        <v>4.62472840653355</v>
      </c>
      <c r="K17578" s="1" t="s">
        <v>24</v>
      </c>
      <c r="L17578" s="1" t="s">
        <v>406</v>
      </c>
      <c r="M17578" s="3">
        <v>43990.36407725694</v>
      </c>
    </row>
    <row r="17579">
      <c r="A17579" s="1">
        <v>17577.0</v>
      </c>
      <c r="B17579" s="1" t="s">
        <v>4502</v>
      </c>
      <c r="C17579" s="1" t="s">
        <v>29262</v>
      </c>
      <c r="D17579" s="1" t="s">
        <v>4504</v>
      </c>
      <c r="E17579" s="1" t="s">
        <v>14764</v>
      </c>
      <c r="F17579" s="1" t="s">
        <v>4506</v>
      </c>
      <c r="G17579" s="1" t="s">
        <v>17</v>
      </c>
      <c r="H17579" s="1">
        <v>45.0</v>
      </c>
      <c r="I17579" s="3">
        <v>44250.5625</v>
      </c>
      <c r="J17579" s="1">
        <v>0.0</v>
      </c>
      <c r="K17579" s="1" t="s">
        <v>62</v>
      </c>
      <c r="L17579" s="1" t="s">
        <v>671</v>
      </c>
      <c r="M17579" s="3">
        <v>44249.730432048615</v>
      </c>
    </row>
    <row r="17580">
      <c r="A17580" s="1">
        <v>17578.0</v>
      </c>
      <c r="B17580" s="1" t="s">
        <v>425</v>
      </c>
      <c r="C17580" s="1" t="s">
        <v>29263</v>
      </c>
      <c r="D17580" s="1" t="s">
        <v>21</v>
      </c>
      <c r="E17580" s="1" t="s">
        <v>1567</v>
      </c>
      <c r="F17580" s="1" t="s">
        <v>428</v>
      </c>
      <c r="G17580" s="1" t="s">
        <v>35</v>
      </c>
      <c r="H17580" s="1">
        <v>45.0</v>
      </c>
      <c r="I17580" s="3">
        <v>44236.25</v>
      </c>
      <c r="J17580" s="1">
        <v>1.6507605967279</v>
      </c>
      <c r="K17580" s="1" t="s">
        <v>24</v>
      </c>
      <c r="M17580" s="3">
        <v>44236.28697923611</v>
      </c>
    </row>
    <row r="17581">
      <c r="A17581" s="1">
        <v>17579.0</v>
      </c>
      <c r="B17581" s="1" t="s">
        <v>2203</v>
      </c>
      <c r="C17581" s="1" t="s">
        <v>29264</v>
      </c>
      <c r="D17581" s="1" t="s">
        <v>182</v>
      </c>
      <c r="E17581" s="1" t="s">
        <v>9568</v>
      </c>
      <c r="F17581" s="1" t="s">
        <v>2206</v>
      </c>
      <c r="G17581" s="1" t="s">
        <v>17</v>
      </c>
      <c r="H17581" s="1">
        <v>45.0</v>
      </c>
      <c r="I17581" s="3">
        <v>44112.21875</v>
      </c>
      <c r="J17581" s="1">
        <v>1.09842778033835</v>
      </c>
      <c r="K17581" s="1" t="s">
        <v>46</v>
      </c>
      <c r="L17581" s="1" t="s">
        <v>2207</v>
      </c>
      <c r="M17581" s="3">
        <v>44112.25465973379</v>
      </c>
    </row>
    <row r="17582">
      <c r="A17582" s="1">
        <v>17580.0</v>
      </c>
      <c r="B17582" s="1" t="s">
        <v>7926</v>
      </c>
      <c r="C17582" s="1" t="s">
        <v>29265</v>
      </c>
      <c r="D17582" s="1" t="s">
        <v>676</v>
      </c>
      <c r="E17582" s="1" t="s">
        <v>29266</v>
      </c>
      <c r="F17582" s="1" t="s">
        <v>7929</v>
      </c>
      <c r="G17582" s="1" t="s">
        <v>39</v>
      </c>
      <c r="H17582" s="1">
        <v>45.0</v>
      </c>
      <c r="I17582" s="3">
        <v>44176.270833333336</v>
      </c>
      <c r="J17582" s="1">
        <v>0.50557512075409</v>
      </c>
      <c r="K17582" s="1" t="s">
        <v>18</v>
      </c>
      <c r="M17582" s="3">
        <v>44176.30400898148</v>
      </c>
    </row>
    <row r="17583">
      <c r="A17583" s="1">
        <v>17581.0</v>
      </c>
      <c r="B17583" s="1" t="s">
        <v>141</v>
      </c>
      <c r="C17583" s="1" t="s">
        <v>29267</v>
      </c>
      <c r="D17583" s="1" t="s">
        <v>7807</v>
      </c>
      <c r="E17583" s="1" t="s">
        <v>29268</v>
      </c>
      <c r="F17583" s="1" t="s">
        <v>175</v>
      </c>
      <c r="G17583" s="1" t="s">
        <v>39</v>
      </c>
      <c r="H17583" s="1">
        <v>45.0</v>
      </c>
      <c r="I17583" s="3">
        <v>44075.291666666664</v>
      </c>
      <c r="J17583" s="1">
        <v>0.5941449708133</v>
      </c>
      <c r="K17583" s="1" t="s">
        <v>46</v>
      </c>
      <c r="M17583" s="3">
        <v>44075.285324108794</v>
      </c>
    </row>
    <row r="17584">
      <c r="A17584" s="1">
        <v>17582.0</v>
      </c>
      <c r="B17584" s="1" t="s">
        <v>239</v>
      </c>
      <c r="C17584" s="1" t="s">
        <v>29269</v>
      </c>
      <c r="D17584" s="1" t="s">
        <v>5539</v>
      </c>
      <c r="E17584" s="1" t="s">
        <v>7334</v>
      </c>
      <c r="F17584" s="1" t="s">
        <v>243</v>
      </c>
      <c r="G17584" s="1" t="s">
        <v>35</v>
      </c>
      <c r="H17584" s="1">
        <v>45.0</v>
      </c>
      <c r="I17584" s="3">
        <v>44132.541666666664</v>
      </c>
      <c r="J17584" s="1">
        <v>0.801464288365862</v>
      </c>
      <c r="K17584" s="1" t="s">
        <v>46</v>
      </c>
      <c r="M17584" s="3">
        <v>44132.58839582176</v>
      </c>
    </row>
    <row r="17585">
      <c r="A17585" s="1">
        <v>17583.0</v>
      </c>
      <c r="B17585" s="1" t="s">
        <v>1401</v>
      </c>
      <c r="C17585" s="1" t="s">
        <v>29270</v>
      </c>
      <c r="D17585" s="1" t="s">
        <v>3976</v>
      </c>
      <c r="E17585" s="1" t="s">
        <v>29271</v>
      </c>
      <c r="F17585" s="1" t="s">
        <v>1405</v>
      </c>
      <c r="G17585" s="1" t="s">
        <v>39</v>
      </c>
      <c r="H17585" s="1">
        <v>45.0</v>
      </c>
      <c r="I17585" s="3">
        <v>44238.3125</v>
      </c>
      <c r="J17585" s="1">
        <v>3.47567178157552</v>
      </c>
      <c r="K17585" s="1" t="s">
        <v>1406</v>
      </c>
      <c r="L17585" s="1" t="s">
        <v>1407</v>
      </c>
      <c r="M17585" s="3">
        <v>44238.360306504626</v>
      </c>
    </row>
    <row r="17586">
      <c r="A17586" s="1">
        <v>17584.0</v>
      </c>
      <c r="B17586" s="1" t="s">
        <v>434</v>
      </c>
      <c r="C17586" s="1" t="s">
        <v>29272</v>
      </c>
      <c r="D17586" s="1" t="s">
        <v>3618</v>
      </c>
      <c r="E17586" s="1" t="s">
        <v>29273</v>
      </c>
      <c r="F17586" s="1" t="s">
        <v>438</v>
      </c>
      <c r="G17586" s="1" t="s">
        <v>39</v>
      </c>
      <c r="H17586" s="1">
        <v>45.0</v>
      </c>
      <c r="I17586" s="3">
        <v>44182.197916666664</v>
      </c>
      <c r="J17586" s="1">
        <v>0.712811286008679</v>
      </c>
      <c r="K17586" s="1" t="s">
        <v>24</v>
      </c>
      <c r="M17586" s="3">
        <v>44182.23193070602</v>
      </c>
    </row>
    <row r="17587">
      <c r="A17587" s="1">
        <v>17585.0</v>
      </c>
      <c r="B17587" s="1" t="s">
        <v>5718</v>
      </c>
      <c r="C17587" s="1" t="s">
        <v>29274</v>
      </c>
      <c r="D17587" s="1" t="s">
        <v>326</v>
      </c>
      <c r="E17587" s="1" t="s">
        <v>5720</v>
      </c>
      <c r="F17587" s="1" t="s">
        <v>5721</v>
      </c>
      <c r="G17587" s="1" t="s">
        <v>17</v>
      </c>
      <c r="H17587" s="1">
        <v>45.0</v>
      </c>
      <c r="I17587" s="3">
        <v>44221.333333333336</v>
      </c>
      <c r="J17587" s="1">
        <v>0.0</v>
      </c>
      <c r="K17587" s="1" t="s">
        <v>24</v>
      </c>
      <c r="L17587" s="1" t="s">
        <v>135</v>
      </c>
      <c r="M17587" s="3">
        <v>44221.811877824075</v>
      </c>
    </row>
    <row r="17588">
      <c r="A17588" s="1">
        <v>17586.0</v>
      </c>
      <c r="B17588" s="1" t="s">
        <v>3172</v>
      </c>
      <c r="C17588" s="1" t="s">
        <v>29275</v>
      </c>
      <c r="D17588" s="1" t="s">
        <v>116</v>
      </c>
      <c r="E17588" s="1" t="s">
        <v>16236</v>
      </c>
      <c r="F17588" s="1" t="s">
        <v>3175</v>
      </c>
      <c r="G17588" s="1" t="s">
        <v>17</v>
      </c>
      <c r="H17588" s="1">
        <v>45.0</v>
      </c>
      <c r="I17588" s="3">
        <v>44148.291666666664</v>
      </c>
      <c r="J17588" s="1">
        <v>7.4331612707646</v>
      </c>
      <c r="K17588" s="1" t="s">
        <v>24</v>
      </c>
      <c r="M17588" s="3">
        <v>44148.38818003472</v>
      </c>
    </row>
    <row r="17589">
      <c r="A17589" s="1">
        <v>17587.0</v>
      </c>
      <c r="B17589" s="1" t="s">
        <v>2494</v>
      </c>
      <c r="C17589" s="1" t="s">
        <v>29276</v>
      </c>
      <c r="D17589" s="1" t="s">
        <v>2496</v>
      </c>
      <c r="E17589" s="1" t="s">
        <v>2497</v>
      </c>
      <c r="F17589" s="1" t="s">
        <v>2498</v>
      </c>
      <c r="G17589" s="1" t="s">
        <v>17</v>
      </c>
      <c r="H17589" s="1">
        <v>45.0</v>
      </c>
      <c r="I17589" s="3">
        <v>44076.177083333336</v>
      </c>
      <c r="J17589" s="1">
        <v>2.24036976327207</v>
      </c>
      <c r="K17589" s="1" t="s">
        <v>2499</v>
      </c>
      <c r="L17589" s="1" t="s">
        <v>2499</v>
      </c>
      <c r="M17589" s="3">
        <v>44076.20962908565</v>
      </c>
    </row>
    <row r="17590">
      <c r="A17590" s="1">
        <v>17588.0</v>
      </c>
      <c r="B17590" s="1" t="s">
        <v>2795</v>
      </c>
      <c r="C17590" s="1" t="s">
        <v>29277</v>
      </c>
      <c r="D17590" s="1" t="s">
        <v>2797</v>
      </c>
      <c r="E17590" s="1" t="s">
        <v>29278</v>
      </c>
      <c r="F17590" s="1" t="s">
        <v>2799</v>
      </c>
      <c r="G17590" s="1" t="s">
        <v>17</v>
      </c>
      <c r="H17590" s="1">
        <v>45.0</v>
      </c>
      <c r="I17590" s="3">
        <v>43955.4375</v>
      </c>
      <c r="J17590" s="1">
        <v>0.857136136894405</v>
      </c>
      <c r="K17590" s="1" t="s">
        <v>218</v>
      </c>
      <c r="M17590" s="3">
        <v>43955.46375108796</v>
      </c>
    </row>
    <row r="17591">
      <c r="A17591" s="1">
        <v>17589.0</v>
      </c>
      <c r="B17591" s="1" t="s">
        <v>501</v>
      </c>
      <c r="C17591" s="1" t="s">
        <v>29279</v>
      </c>
      <c r="D17591" s="1" t="s">
        <v>503</v>
      </c>
      <c r="E17591" s="1" t="s">
        <v>5083</v>
      </c>
      <c r="F17591" s="1" t="s">
        <v>505</v>
      </c>
      <c r="G17591" s="1" t="s">
        <v>17</v>
      </c>
      <c r="H17591" s="1">
        <v>45.0</v>
      </c>
      <c r="I17591" s="3">
        <v>43767.208333333336</v>
      </c>
      <c r="J17591" s="1">
        <v>0.0146415072859938</v>
      </c>
      <c r="K17591" s="1" t="s">
        <v>18</v>
      </c>
      <c r="M17591" s="3">
        <v>43739.33851086805</v>
      </c>
    </row>
    <row r="17592">
      <c r="A17592" s="1">
        <v>17590.0</v>
      </c>
      <c r="B17592" s="1" t="s">
        <v>239</v>
      </c>
      <c r="C17592" s="1" t="s">
        <v>29280</v>
      </c>
      <c r="D17592" s="1" t="s">
        <v>1268</v>
      </c>
      <c r="E17592" s="1" t="s">
        <v>4171</v>
      </c>
      <c r="F17592" s="1" t="s">
        <v>243</v>
      </c>
      <c r="G17592" s="1" t="s">
        <v>35</v>
      </c>
      <c r="H17592" s="1">
        <v>45.0</v>
      </c>
      <c r="I17592" s="3">
        <v>44242.291666666664</v>
      </c>
      <c r="J17592" s="1">
        <v>0.765975330076382</v>
      </c>
      <c r="K17592" s="1" t="s">
        <v>46</v>
      </c>
      <c r="L17592" s="1" t="s">
        <v>244</v>
      </c>
      <c r="M17592" s="3">
        <v>44242.30484157407</v>
      </c>
    </row>
    <row r="17593">
      <c r="A17593" s="1">
        <v>17591.0</v>
      </c>
      <c r="B17593" s="1" t="s">
        <v>141</v>
      </c>
      <c r="C17593" s="1" t="s">
        <v>29281</v>
      </c>
      <c r="D17593" s="1" t="s">
        <v>2639</v>
      </c>
      <c r="E17593" s="1" t="s">
        <v>29282</v>
      </c>
      <c r="F17593" s="1" t="s">
        <v>175</v>
      </c>
      <c r="G17593" s="1" t="s">
        <v>89</v>
      </c>
      <c r="H17593" s="1">
        <v>45.0</v>
      </c>
      <c r="I17593" s="3">
        <v>43896.53990280093</v>
      </c>
      <c r="J17593" s="1">
        <v>2.11000319381864</v>
      </c>
      <c r="K17593" s="1" t="s">
        <v>46</v>
      </c>
      <c r="M17593" s="3">
        <v>43896.570779849535</v>
      </c>
    </row>
    <row r="17594">
      <c r="A17594" s="1">
        <v>17592.0</v>
      </c>
      <c r="B17594" s="1" t="s">
        <v>3588</v>
      </c>
      <c r="C17594" s="1" t="s">
        <v>29283</v>
      </c>
      <c r="D17594" s="1" t="s">
        <v>99</v>
      </c>
      <c r="E17594" s="1" t="s">
        <v>29284</v>
      </c>
      <c r="F17594" s="1" t="s">
        <v>3591</v>
      </c>
      <c r="G17594" s="1" t="s">
        <v>39</v>
      </c>
      <c r="H17594" s="1">
        <v>45.0</v>
      </c>
      <c r="I17594" s="3">
        <v>44166.260416666664</v>
      </c>
      <c r="J17594" s="1">
        <v>0.429403717713923</v>
      </c>
      <c r="K17594" s="1" t="s">
        <v>18</v>
      </c>
      <c r="M17594" s="3">
        <v>44166.288918356484</v>
      </c>
    </row>
    <row r="17595">
      <c r="A17595" s="1">
        <v>17593.0</v>
      </c>
      <c r="B17595" s="1" t="s">
        <v>953</v>
      </c>
      <c r="C17595" s="1" t="s">
        <v>29285</v>
      </c>
      <c r="D17595" s="1" t="s">
        <v>1243</v>
      </c>
      <c r="E17595" s="1" t="s">
        <v>2170</v>
      </c>
      <c r="F17595" s="1" t="s">
        <v>1040</v>
      </c>
      <c r="G17595" s="1" t="s">
        <v>17</v>
      </c>
      <c r="H17595" s="1">
        <v>45.0</v>
      </c>
      <c r="I17595" s="3">
        <v>43917.625</v>
      </c>
      <c r="J17595" s="1">
        <v>1.88794697321614</v>
      </c>
      <c r="K17595" s="1" t="s">
        <v>18</v>
      </c>
      <c r="M17595" s="3">
        <v>43917.66008340278</v>
      </c>
    </row>
    <row r="17596">
      <c r="A17596" s="1">
        <v>17594.0</v>
      </c>
      <c r="B17596" s="1" t="s">
        <v>8425</v>
      </c>
      <c r="C17596" s="1" t="s">
        <v>29286</v>
      </c>
      <c r="D17596" s="1" t="s">
        <v>723</v>
      </c>
      <c r="E17596" s="1" t="s">
        <v>29287</v>
      </c>
      <c r="F17596" s="1" t="s">
        <v>8428</v>
      </c>
      <c r="G17596" s="1" t="s">
        <v>39</v>
      </c>
      <c r="H17596" s="1">
        <v>45.0</v>
      </c>
      <c r="I17596" s="3">
        <v>43740.291666666664</v>
      </c>
      <c r="J17596" s="1">
        <v>1.7070511477685</v>
      </c>
      <c r="K17596" s="1" t="s">
        <v>18</v>
      </c>
      <c r="M17596" s="3">
        <v>43740.32388418981</v>
      </c>
    </row>
    <row r="17597">
      <c r="A17597" s="1">
        <v>17595.0</v>
      </c>
      <c r="B17597" s="1" t="s">
        <v>792</v>
      </c>
      <c r="C17597" s="1" t="s">
        <v>29288</v>
      </c>
      <c r="D17597" s="1" t="s">
        <v>578</v>
      </c>
      <c r="E17597" s="1" t="s">
        <v>9958</v>
      </c>
      <c r="F17597" s="1" t="s">
        <v>795</v>
      </c>
      <c r="G17597" s="1" t="s">
        <v>17</v>
      </c>
      <c r="H17597" s="1">
        <v>45.0</v>
      </c>
      <c r="I17597" s="3">
        <v>44126.6875</v>
      </c>
      <c r="J17597" s="1">
        <v>2.79175323867524</v>
      </c>
      <c r="K17597" s="1" t="s">
        <v>18</v>
      </c>
      <c r="L17597" s="1" t="s">
        <v>444</v>
      </c>
      <c r="M17597" s="3">
        <v>44126.700260983795</v>
      </c>
    </row>
    <row r="17598">
      <c r="A17598" s="1">
        <v>17596.0</v>
      </c>
      <c r="B17598" s="1" t="s">
        <v>1516</v>
      </c>
      <c r="C17598" s="1" t="s">
        <v>29289</v>
      </c>
      <c r="D17598" s="1" t="s">
        <v>211</v>
      </c>
      <c r="E17598" s="1" t="s">
        <v>14183</v>
      </c>
      <c r="F17598" s="1" t="s">
        <v>1519</v>
      </c>
      <c r="G17598" s="1" t="s">
        <v>17</v>
      </c>
      <c r="H17598" s="1">
        <v>45.0</v>
      </c>
      <c r="I17598" s="3">
        <v>44149.625</v>
      </c>
      <c r="J17598" s="1">
        <v>9.64107756729166</v>
      </c>
      <c r="K17598" s="1" t="s">
        <v>689</v>
      </c>
      <c r="M17598" s="3">
        <v>44149.68098295139</v>
      </c>
    </row>
    <row r="17599">
      <c r="A17599" s="1">
        <v>17597.0</v>
      </c>
      <c r="B17599" s="1" t="s">
        <v>168</v>
      </c>
      <c r="C17599" s="1" t="s">
        <v>29290</v>
      </c>
      <c r="D17599" s="1" t="s">
        <v>1418</v>
      </c>
      <c r="E17599" s="1" t="s">
        <v>2686</v>
      </c>
      <c r="F17599" s="1" t="s">
        <v>171</v>
      </c>
      <c r="G17599" s="1" t="s">
        <v>17</v>
      </c>
      <c r="H17599" s="1">
        <v>45.0</v>
      </c>
      <c r="I17599" s="3">
        <v>43874.583333333336</v>
      </c>
      <c r="J17599" s="1">
        <v>1.88363314679731</v>
      </c>
      <c r="K17599" s="1" t="s">
        <v>166</v>
      </c>
      <c r="M17599" s="3">
        <v>43874.64304297454</v>
      </c>
    </row>
    <row r="17600">
      <c r="A17600" s="1">
        <v>17598.0</v>
      </c>
      <c r="B17600" s="1" t="s">
        <v>536</v>
      </c>
      <c r="C17600" s="1" t="s">
        <v>29291</v>
      </c>
      <c r="D17600" s="1" t="s">
        <v>396</v>
      </c>
      <c r="E17600" s="1" t="s">
        <v>3114</v>
      </c>
      <c r="F17600" s="1" t="s">
        <v>539</v>
      </c>
      <c r="G17600" s="1" t="s">
        <v>17</v>
      </c>
      <c r="H17600" s="1">
        <v>45.0</v>
      </c>
      <c r="I17600" s="3">
        <v>43712.666666666664</v>
      </c>
      <c r="J17600" s="1">
        <v>0.695839279542537</v>
      </c>
      <c r="K17600" s="1" t="s">
        <v>83</v>
      </c>
      <c r="M17600" s="3">
        <v>43712.81988763889</v>
      </c>
    </row>
    <row r="17601">
      <c r="A17601" s="1">
        <v>17599.0</v>
      </c>
      <c r="B17601" s="1" t="s">
        <v>788</v>
      </c>
      <c r="C17601" s="1" t="s">
        <v>29292</v>
      </c>
      <c r="D17601" s="1" t="s">
        <v>1343</v>
      </c>
      <c r="E17601" s="1" t="s">
        <v>1891</v>
      </c>
      <c r="F17601" s="1" t="s">
        <v>791</v>
      </c>
      <c r="G17601" s="1" t="s">
        <v>17</v>
      </c>
      <c r="H17601" s="1">
        <v>45.0</v>
      </c>
      <c r="I17601" s="3">
        <v>43871.145833333336</v>
      </c>
      <c r="J17601" s="1">
        <v>0.0</v>
      </c>
      <c r="K17601" s="1" t="s">
        <v>24</v>
      </c>
      <c r="M17601" s="3">
        <v>43871.274444027775</v>
      </c>
    </row>
    <row r="17602">
      <c r="A17602" s="1">
        <v>17600.0</v>
      </c>
      <c r="B17602" s="1" t="s">
        <v>12</v>
      </c>
      <c r="C17602" s="1" t="s">
        <v>29293</v>
      </c>
      <c r="D17602" s="1" t="s">
        <v>411</v>
      </c>
      <c r="E17602" s="1" t="s">
        <v>412</v>
      </c>
      <c r="F17602" s="1" t="s">
        <v>16</v>
      </c>
      <c r="G17602" s="1" t="s">
        <v>17</v>
      </c>
      <c r="H17602" s="1">
        <v>45.0</v>
      </c>
      <c r="I17602" s="3">
        <v>43994.291666666664</v>
      </c>
      <c r="J17602" s="1">
        <v>0.439166867375612</v>
      </c>
      <c r="K17602" s="1" t="s">
        <v>18</v>
      </c>
      <c r="M17602" s="3">
        <v>43994.319139039355</v>
      </c>
    </row>
    <row r="17603">
      <c r="A17603" s="1">
        <v>17601.0</v>
      </c>
      <c r="B17603" s="1" t="s">
        <v>150</v>
      </c>
      <c r="C17603" s="1" t="s">
        <v>29294</v>
      </c>
      <c r="D17603" s="1" t="s">
        <v>1802</v>
      </c>
      <c r="E17603" s="1" t="s">
        <v>25344</v>
      </c>
      <c r="F17603" s="1" t="s">
        <v>153</v>
      </c>
      <c r="G17603" s="1" t="s">
        <v>17</v>
      </c>
      <c r="H17603" s="1">
        <v>45.0</v>
      </c>
      <c r="I17603" s="3">
        <v>43907.291666666664</v>
      </c>
      <c r="J17603" s="1">
        <v>2.04947122008283</v>
      </c>
      <c r="K17603" s="1" t="s">
        <v>62</v>
      </c>
      <c r="M17603" s="3">
        <v>43907.33178958333</v>
      </c>
    </row>
    <row r="17604">
      <c r="A17604" s="1">
        <v>17602.0</v>
      </c>
      <c r="B17604" s="1" t="s">
        <v>293</v>
      </c>
      <c r="C17604" s="1" t="s">
        <v>29295</v>
      </c>
      <c r="D17604" s="1" t="s">
        <v>588</v>
      </c>
      <c r="E17604" s="1" t="s">
        <v>1969</v>
      </c>
      <c r="F17604" s="1" t="s">
        <v>297</v>
      </c>
      <c r="G17604" s="1" t="s">
        <v>17</v>
      </c>
      <c r="H17604" s="1">
        <v>45.0</v>
      </c>
      <c r="I17604" s="3">
        <v>43964.791666666664</v>
      </c>
      <c r="J17604" s="1">
        <v>3.47620112102655</v>
      </c>
      <c r="K17604" s="1" t="s">
        <v>62</v>
      </c>
      <c r="M17604" s="3">
        <v>43964.80582137732</v>
      </c>
    </row>
    <row r="17605">
      <c r="A17605" s="1">
        <v>17603.0</v>
      </c>
      <c r="B17605" s="1" t="s">
        <v>4367</v>
      </c>
      <c r="C17605" s="1" t="s">
        <v>29296</v>
      </c>
      <c r="D17605" s="1" t="s">
        <v>869</v>
      </c>
      <c r="E17605" s="1" t="s">
        <v>8805</v>
      </c>
      <c r="F17605" s="1" t="s">
        <v>4370</v>
      </c>
      <c r="G17605" s="1" t="s">
        <v>35</v>
      </c>
      <c r="H17605" s="1">
        <v>45.0</v>
      </c>
      <c r="I17605" s="3">
        <v>44251.333333333336</v>
      </c>
      <c r="J17605" s="1">
        <v>2.80904590693965</v>
      </c>
      <c r="K17605" s="1" t="s">
        <v>24</v>
      </c>
      <c r="L17605" s="1" t="s">
        <v>2724</v>
      </c>
      <c r="M17605" s="3">
        <v>44251.35804903935</v>
      </c>
    </row>
    <row r="17606">
      <c r="A17606" s="1">
        <v>17604.0</v>
      </c>
      <c r="B17606" s="1" t="s">
        <v>119</v>
      </c>
      <c r="C17606" s="1" t="s">
        <v>29297</v>
      </c>
      <c r="D17606" s="1" t="s">
        <v>49</v>
      </c>
      <c r="E17606" s="1" t="s">
        <v>29298</v>
      </c>
      <c r="F17606" s="1" t="s">
        <v>123</v>
      </c>
      <c r="G17606" s="1" t="s">
        <v>39</v>
      </c>
      <c r="H17606" s="1">
        <v>45.0</v>
      </c>
      <c r="I17606" s="3">
        <v>44109.666666666664</v>
      </c>
      <c r="J17606" s="1">
        <v>2.18997861757449</v>
      </c>
      <c r="K17606" s="1" t="s">
        <v>18</v>
      </c>
      <c r="M17606" s="3">
        <v>44109.69768799769</v>
      </c>
    </row>
    <row r="17607">
      <c r="A17607" s="1">
        <v>17605.0</v>
      </c>
      <c r="B17607" s="1" t="s">
        <v>340</v>
      </c>
      <c r="C17607" s="1" t="s">
        <v>29299</v>
      </c>
      <c r="D17607" s="1" t="s">
        <v>342</v>
      </c>
      <c r="E17607" s="1" t="s">
        <v>5856</v>
      </c>
      <c r="F17607" s="1" t="s">
        <v>344</v>
      </c>
      <c r="G17607" s="1" t="s">
        <v>35</v>
      </c>
      <c r="H17607" s="1">
        <v>45.0</v>
      </c>
      <c r="I17607" s="3">
        <v>44175.208333333336</v>
      </c>
      <c r="J17607" s="1">
        <v>2.60396417189156</v>
      </c>
      <c r="K17607" s="1" t="s">
        <v>83</v>
      </c>
      <c r="M17607" s="3">
        <v>44179.64635789352</v>
      </c>
    </row>
    <row r="17608">
      <c r="A17608" s="1">
        <v>17606.0</v>
      </c>
      <c r="B17608" s="1" t="s">
        <v>806</v>
      </c>
      <c r="C17608" s="1" t="s">
        <v>29300</v>
      </c>
      <c r="D17608" s="1" t="s">
        <v>1036</v>
      </c>
      <c r="E17608" s="1" t="s">
        <v>7720</v>
      </c>
      <c r="F17608" s="1" t="s">
        <v>810</v>
      </c>
      <c r="G17608" s="1" t="s">
        <v>35</v>
      </c>
      <c r="H17608" s="1">
        <v>45.0</v>
      </c>
      <c r="I17608" s="3">
        <v>44152.666666666664</v>
      </c>
      <c r="J17608" s="1">
        <v>2.77022816804243</v>
      </c>
      <c r="K17608" s="1" t="s">
        <v>24</v>
      </c>
      <c r="M17608" s="3">
        <v>44152.69843023148</v>
      </c>
    </row>
    <row r="17609">
      <c r="A17609" s="1">
        <v>17607.0</v>
      </c>
      <c r="B17609" s="1" t="s">
        <v>2502</v>
      </c>
      <c r="C17609" s="1" t="s">
        <v>29301</v>
      </c>
      <c r="D17609" s="1" t="s">
        <v>2504</v>
      </c>
      <c r="E17609" s="1" t="s">
        <v>17482</v>
      </c>
      <c r="F17609" s="1" t="s">
        <v>2506</v>
      </c>
      <c r="G17609" s="1" t="s">
        <v>17</v>
      </c>
      <c r="H17609" s="1">
        <v>45.0</v>
      </c>
      <c r="I17609" s="3">
        <v>44218.541666666664</v>
      </c>
      <c r="J17609" s="1">
        <v>3.45587203172042</v>
      </c>
      <c r="K17609" s="1" t="s">
        <v>159</v>
      </c>
      <c r="L17609" s="1" t="s">
        <v>2507</v>
      </c>
      <c r="M17609" s="3">
        <v>44218.407225902774</v>
      </c>
    </row>
    <row r="17610">
      <c r="A17610" s="1">
        <v>17608.0</v>
      </c>
      <c r="B17610" s="1" t="s">
        <v>29302</v>
      </c>
      <c r="C17610" s="1" t="s">
        <v>29303</v>
      </c>
      <c r="D17610" s="1" t="s">
        <v>29304</v>
      </c>
      <c r="E17610" s="1" t="s">
        <v>29305</v>
      </c>
      <c r="F17610" s="1" t="s">
        <v>29306</v>
      </c>
      <c r="G17610" s="1" t="s">
        <v>89</v>
      </c>
      <c r="H17610" s="1">
        <v>45.0</v>
      </c>
      <c r="I17610" s="3">
        <v>43877.59137480324</v>
      </c>
      <c r="J17610" s="1">
        <v>5.01972376015626</v>
      </c>
      <c r="K17610" s="1" t="s">
        <v>2499</v>
      </c>
      <c r="M17610" s="3">
        <v>43877.778547395836</v>
      </c>
    </row>
    <row r="17611">
      <c r="A17611" s="1">
        <v>17609.0</v>
      </c>
      <c r="B17611" s="1" t="s">
        <v>536</v>
      </c>
      <c r="C17611" s="1" t="s">
        <v>29307</v>
      </c>
      <c r="D17611" s="1" t="s">
        <v>1255</v>
      </c>
      <c r="E17611" s="1" t="s">
        <v>4030</v>
      </c>
      <c r="F17611" s="1" t="s">
        <v>539</v>
      </c>
      <c r="G17611" s="1" t="s">
        <v>17</v>
      </c>
      <c r="H17611" s="1">
        <v>45.0</v>
      </c>
      <c r="I17611" s="3">
        <v>43859.833333333336</v>
      </c>
      <c r="J17611" s="1">
        <v>1.51650302682743</v>
      </c>
      <c r="K17611" s="1" t="s">
        <v>83</v>
      </c>
      <c r="M17611" s="3">
        <v>43859.901375601854</v>
      </c>
    </row>
    <row r="17612">
      <c r="A17612" s="1">
        <v>17610.0</v>
      </c>
      <c r="B17612" s="1" t="s">
        <v>324</v>
      </c>
      <c r="C17612" s="1" t="s">
        <v>29308</v>
      </c>
      <c r="D17612" s="1" t="s">
        <v>326</v>
      </c>
      <c r="E17612" s="1" t="s">
        <v>4593</v>
      </c>
      <c r="F17612" s="1" t="s">
        <v>328</v>
      </c>
      <c r="G17612" s="1" t="s">
        <v>17</v>
      </c>
      <c r="H17612" s="1">
        <v>45.0</v>
      </c>
      <c r="I17612" s="3">
        <v>44121.291666666664</v>
      </c>
      <c r="J17612" s="1">
        <v>0.034155543883478</v>
      </c>
      <c r="K17612" s="1" t="s">
        <v>24</v>
      </c>
      <c r="M17612" s="3">
        <v>44121.35233297454</v>
      </c>
    </row>
    <row r="17613">
      <c r="A17613" s="1">
        <v>17611.0</v>
      </c>
      <c r="B17613" s="1" t="s">
        <v>389</v>
      </c>
      <c r="C17613" s="1" t="s">
        <v>29309</v>
      </c>
      <c r="D17613" s="1" t="s">
        <v>588</v>
      </c>
      <c r="E17613" s="1" t="s">
        <v>12025</v>
      </c>
      <c r="F17613" s="1" t="s">
        <v>393</v>
      </c>
      <c r="G17613" s="1" t="s">
        <v>17</v>
      </c>
      <c r="H17613" s="1">
        <v>45.0</v>
      </c>
      <c r="I17613" s="3">
        <v>43963.333333333336</v>
      </c>
      <c r="J17613" s="1">
        <v>2.88073583793407</v>
      </c>
      <c r="K17613" s="1" t="s">
        <v>18</v>
      </c>
      <c r="M17613" s="3">
        <v>43963.43332347222</v>
      </c>
    </row>
    <row r="17614">
      <c r="A17614" s="1">
        <v>17612.0</v>
      </c>
      <c r="B17614" s="1" t="s">
        <v>3073</v>
      </c>
      <c r="C17614" s="1" t="s">
        <v>29310</v>
      </c>
      <c r="D17614" s="1" t="s">
        <v>326</v>
      </c>
      <c r="E17614" s="1" t="s">
        <v>3418</v>
      </c>
      <c r="F17614" s="1" t="s">
        <v>3419</v>
      </c>
      <c r="G17614" s="1" t="s">
        <v>17</v>
      </c>
      <c r="H17614" s="1">
        <v>45.0</v>
      </c>
      <c r="I17614" s="3">
        <v>44012.791666666664</v>
      </c>
      <c r="J17614" s="1">
        <v>0.476555776721869</v>
      </c>
      <c r="K17614" s="1" t="s">
        <v>24</v>
      </c>
      <c r="M17614" s="3">
        <v>44013.827612002315</v>
      </c>
    </row>
    <row r="17615">
      <c r="A17615" s="1">
        <v>17613.0</v>
      </c>
      <c r="B17615" s="1" t="s">
        <v>1560</v>
      </c>
      <c r="C17615" s="1" t="s">
        <v>29311</v>
      </c>
      <c r="D17615" s="1" t="s">
        <v>487</v>
      </c>
      <c r="E17615" s="1" t="s">
        <v>29312</v>
      </c>
      <c r="F17615" s="1" t="s">
        <v>1564</v>
      </c>
      <c r="G17615" s="1" t="s">
        <v>45</v>
      </c>
      <c r="H17615" s="1">
        <v>45.0</v>
      </c>
      <c r="I17615" s="3">
        <v>44233.624206863424</v>
      </c>
      <c r="J17615" s="1">
        <v>2.36938793513982</v>
      </c>
      <c r="K17615" s="1" t="s">
        <v>1376</v>
      </c>
      <c r="L17615" s="1" t="s">
        <v>1565</v>
      </c>
      <c r="M17615" s="3">
        <v>44233.66136269676</v>
      </c>
    </row>
    <row r="17616">
      <c r="A17616" s="1">
        <v>17614.0</v>
      </c>
      <c r="B17616" s="1" t="s">
        <v>512</v>
      </c>
      <c r="C17616" s="1" t="s">
        <v>29313</v>
      </c>
      <c r="D17616" s="1" t="s">
        <v>723</v>
      </c>
      <c r="E17616" s="1" t="s">
        <v>2513</v>
      </c>
      <c r="F17616" s="1" t="s">
        <v>516</v>
      </c>
      <c r="G17616" s="1" t="s">
        <v>17</v>
      </c>
      <c r="H17616" s="1">
        <v>45.0</v>
      </c>
      <c r="I17616" s="3">
        <v>43835.375</v>
      </c>
      <c r="J17616" s="1">
        <v>0.0419621748889659</v>
      </c>
      <c r="K17616" s="1" t="s">
        <v>83</v>
      </c>
      <c r="M17616" s="3">
        <v>43835.752168900464</v>
      </c>
    </row>
    <row r="17617">
      <c r="A17617" s="1">
        <v>17615.0</v>
      </c>
      <c r="B17617" s="1" t="s">
        <v>184</v>
      </c>
      <c r="C17617" s="1" t="s">
        <v>29314</v>
      </c>
      <c r="D17617" s="1" t="s">
        <v>1297</v>
      </c>
      <c r="E17617" s="1" t="s">
        <v>1895</v>
      </c>
      <c r="F17617" s="1" t="s">
        <v>187</v>
      </c>
      <c r="G17617" s="1" t="s">
        <v>17</v>
      </c>
      <c r="H17617" s="1">
        <v>45.0</v>
      </c>
      <c r="I17617" s="3">
        <v>43809.416666666664</v>
      </c>
      <c r="J17617" s="1">
        <v>1.97098748375973</v>
      </c>
      <c r="K17617" s="1" t="s">
        <v>24</v>
      </c>
      <c r="M17617" s="3">
        <v>43809.409965810184</v>
      </c>
    </row>
    <row r="17618">
      <c r="A17618" s="1">
        <v>17616.0</v>
      </c>
      <c r="B17618" s="1" t="s">
        <v>10278</v>
      </c>
      <c r="C17618" s="1" t="s">
        <v>29315</v>
      </c>
      <c r="D17618" s="1" t="s">
        <v>818</v>
      </c>
      <c r="E17618" s="1" t="s">
        <v>29316</v>
      </c>
      <c r="F17618" s="1" t="s">
        <v>10281</v>
      </c>
      <c r="G17618" s="1" t="s">
        <v>89</v>
      </c>
      <c r="H17618" s="1">
        <v>45.0</v>
      </c>
      <c r="I17618" s="3">
        <v>44133.37832181713</v>
      </c>
      <c r="J17618" s="1">
        <v>5.67835224760226</v>
      </c>
      <c r="K17618" s="1" t="s">
        <v>46</v>
      </c>
      <c r="M17618" s="3">
        <v>44133.40988172454</v>
      </c>
    </row>
    <row r="17619">
      <c r="A17619" s="1">
        <v>17617.0</v>
      </c>
      <c r="B17619" s="1" t="s">
        <v>324</v>
      </c>
      <c r="C17619" s="1" t="s">
        <v>29317</v>
      </c>
      <c r="D17619" s="1" t="s">
        <v>326</v>
      </c>
      <c r="E17619" s="1" t="s">
        <v>4593</v>
      </c>
      <c r="F17619" s="1" t="s">
        <v>328</v>
      </c>
      <c r="G17619" s="1" t="s">
        <v>17</v>
      </c>
      <c r="H17619" s="1">
        <v>45.0</v>
      </c>
      <c r="I17619" s="3">
        <v>44126.625</v>
      </c>
      <c r="J17619" s="1">
        <v>2.18501094738213</v>
      </c>
      <c r="K17619" s="1" t="s">
        <v>24</v>
      </c>
      <c r="M17619" s="3">
        <v>44126.65969619213</v>
      </c>
    </row>
    <row r="17620">
      <c r="A17620" s="1">
        <v>17618.0</v>
      </c>
      <c r="B17620" s="1" t="s">
        <v>1043</v>
      </c>
      <c r="C17620" s="1" t="s">
        <v>29318</v>
      </c>
      <c r="D17620" s="1" t="s">
        <v>27</v>
      </c>
      <c r="E17620" s="1" t="s">
        <v>9585</v>
      </c>
      <c r="F17620" s="1" t="s">
        <v>1046</v>
      </c>
      <c r="G17620" s="1" t="s">
        <v>17</v>
      </c>
      <c r="H17620" s="1">
        <v>45.0</v>
      </c>
      <c r="I17620" s="3">
        <v>44132.208333333336</v>
      </c>
      <c r="J17620" s="1">
        <v>1.69946741357245</v>
      </c>
      <c r="K17620" s="1" t="s">
        <v>18</v>
      </c>
      <c r="L17620" s="1" t="s">
        <v>1047</v>
      </c>
      <c r="M17620" s="3">
        <v>44132.28068163194</v>
      </c>
    </row>
    <row r="17621">
      <c r="A17621" s="1">
        <v>17619.0</v>
      </c>
      <c r="B17621" s="1" t="s">
        <v>3909</v>
      </c>
      <c r="C17621" s="1" t="s">
        <v>29319</v>
      </c>
      <c r="D17621" s="1" t="s">
        <v>93</v>
      </c>
      <c r="E17621" s="1" t="s">
        <v>29320</v>
      </c>
      <c r="F17621" s="1" t="s">
        <v>3912</v>
      </c>
      <c r="G17621" s="1" t="s">
        <v>89</v>
      </c>
      <c r="H17621" s="1">
        <v>45.0</v>
      </c>
      <c r="I17621" s="3">
        <v>44172.37909739583</v>
      </c>
      <c r="J17621" s="1">
        <v>3.43546573760736</v>
      </c>
      <c r="K17621" s="1" t="s">
        <v>24</v>
      </c>
      <c r="M17621" s="3">
        <v>44172.4137271875</v>
      </c>
    </row>
    <row r="17622">
      <c r="A17622" s="1">
        <v>17620.0</v>
      </c>
      <c r="B17622" s="1" t="s">
        <v>2885</v>
      </c>
      <c r="C17622" s="1" t="s">
        <v>29321</v>
      </c>
      <c r="D17622" s="1" t="s">
        <v>461</v>
      </c>
      <c r="E17622" s="1" t="s">
        <v>2887</v>
      </c>
      <c r="F17622" s="1" t="s">
        <v>2888</v>
      </c>
      <c r="G17622" s="1" t="s">
        <v>17</v>
      </c>
      <c r="H17622" s="1">
        <v>45.0</v>
      </c>
      <c r="I17622" s="3">
        <v>43776.25</v>
      </c>
      <c r="J17622" s="1">
        <v>0.00493822324193285</v>
      </c>
      <c r="K17622" s="1" t="s">
        <v>24</v>
      </c>
      <c r="M17622" s="3">
        <v>43776.26221140046</v>
      </c>
    </row>
    <row r="17623">
      <c r="A17623" s="1">
        <v>17621.0</v>
      </c>
      <c r="B17623" s="1" t="s">
        <v>119</v>
      </c>
      <c r="C17623" s="1" t="s">
        <v>29322</v>
      </c>
      <c r="D17623" s="1" t="s">
        <v>1802</v>
      </c>
      <c r="E17623" s="1" t="s">
        <v>29323</v>
      </c>
      <c r="F17623" s="1" t="s">
        <v>123</v>
      </c>
      <c r="G17623" s="1" t="s">
        <v>39</v>
      </c>
      <c r="H17623" s="1">
        <v>45.0</v>
      </c>
      <c r="I17623" s="3">
        <v>43927.229166666664</v>
      </c>
      <c r="J17623" s="1">
        <v>2.20617931281741</v>
      </c>
      <c r="K17623" s="1" t="s">
        <v>18</v>
      </c>
      <c r="M17623" s="3">
        <v>43927.26628793981</v>
      </c>
    </row>
    <row r="17624">
      <c r="A17624" s="1">
        <v>17622.0</v>
      </c>
      <c r="B17624" s="1" t="s">
        <v>2028</v>
      </c>
      <c r="C17624" s="1" t="s">
        <v>29324</v>
      </c>
      <c r="D17624" s="1" t="s">
        <v>300</v>
      </c>
      <c r="E17624" s="1" t="s">
        <v>29325</v>
      </c>
      <c r="F17624" s="1" t="s">
        <v>2032</v>
      </c>
      <c r="G17624" s="1" t="s">
        <v>39</v>
      </c>
      <c r="H17624" s="1">
        <v>45.0</v>
      </c>
      <c r="I17624" s="3">
        <v>43894.1875</v>
      </c>
      <c r="J17624" s="1">
        <v>4.83011136983337</v>
      </c>
      <c r="K17624" s="1" t="s">
        <v>166</v>
      </c>
      <c r="M17624" s="3">
        <v>43894.23303846065</v>
      </c>
    </row>
    <row r="17625">
      <c r="A17625" s="1">
        <v>17623.0</v>
      </c>
      <c r="B17625" s="1" t="s">
        <v>2885</v>
      </c>
      <c r="C17625" s="1" t="s">
        <v>29326</v>
      </c>
      <c r="D17625" s="1" t="s">
        <v>869</v>
      </c>
      <c r="E17625" s="1" t="s">
        <v>16135</v>
      </c>
      <c r="F17625" s="1" t="s">
        <v>2888</v>
      </c>
      <c r="G17625" s="1" t="s">
        <v>17</v>
      </c>
      <c r="H17625" s="1">
        <v>45.0</v>
      </c>
      <c r="I17625" s="3">
        <v>44200.25</v>
      </c>
      <c r="J17625" s="1">
        <v>3.90253168738162</v>
      </c>
      <c r="K17625" s="1" t="s">
        <v>24</v>
      </c>
      <c r="L17625" s="1" t="s">
        <v>365</v>
      </c>
      <c r="M17625" s="3">
        <v>44200.28883980324</v>
      </c>
    </row>
    <row r="17626">
      <c r="A17626" s="1">
        <v>17624.0</v>
      </c>
      <c r="B17626" s="1" t="s">
        <v>303</v>
      </c>
      <c r="C17626" s="1" t="s">
        <v>29327</v>
      </c>
      <c r="D17626" s="1" t="s">
        <v>305</v>
      </c>
      <c r="E17626" s="1" t="s">
        <v>1201</v>
      </c>
      <c r="F17626" s="1" t="s">
        <v>307</v>
      </c>
      <c r="G17626" s="1" t="s">
        <v>17</v>
      </c>
      <c r="H17626" s="1">
        <v>45.0</v>
      </c>
      <c r="I17626" s="3">
        <v>44007.416666666664</v>
      </c>
      <c r="J17626" s="1">
        <v>1.0283622886349</v>
      </c>
      <c r="K17626" s="1" t="s">
        <v>24</v>
      </c>
      <c r="M17626" s="3">
        <v>44007.44772030092</v>
      </c>
    </row>
    <row r="17627">
      <c r="A17627" s="1">
        <v>17625.0</v>
      </c>
      <c r="B17627" s="1" t="s">
        <v>229</v>
      </c>
      <c r="C17627" s="1" t="s">
        <v>29328</v>
      </c>
      <c r="D17627" s="1" t="s">
        <v>1653</v>
      </c>
      <c r="E17627" s="1" t="s">
        <v>4903</v>
      </c>
      <c r="F17627" s="1" t="s">
        <v>232</v>
      </c>
      <c r="G17627" s="1" t="s">
        <v>35</v>
      </c>
      <c r="H17627" s="1">
        <v>45.0</v>
      </c>
      <c r="I17627" s="3">
        <v>43907.625</v>
      </c>
      <c r="J17627" s="1">
        <v>6.61452618105193</v>
      </c>
      <c r="K17627" s="1" t="s">
        <v>24</v>
      </c>
      <c r="M17627" s="3">
        <v>43908.15617857639</v>
      </c>
    </row>
    <row r="17628">
      <c r="A17628" s="1">
        <v>17626.0</v>
      </c>
      <c r="B17628" s="1" t="s">
        <v>29329</v>
      </c>
      <c r="C17628" s="1" t="s">
        <v>29330</v>
      </c>
      <c r="D17628" s="1" t="s">
        <v>2536</v>
      </c>
      <c r="E17628" s="1" t="s">
        <v>29331</v>
      </c>
      <c r="F17628" s="1" t="s">
        <v>29332</v>
      </c>
      <c r="G17628" s="1" t="s">
        <v>39</v>
      </c>
      <c r="H17628" s="1">
        <v>45.0</v>
      </c>
      <c r="I17628" s="3">
        <v>43898.25</v>
      </c>
      <c r="J17628" s="1">
        <v>0.528911003929648</v>
      </c>
      <c r="K17628" s="1" t="s">
        <v>46</v>
      </c>
      <c r="M17628" s="3">
        <v>43898.28393898148</v>
      </c>
    </row>
    <row r="17629">
      <c r="A17629" s="1">
        <v>17627.0</v>
      </c>
      <c r="B17629" s="1" t="s">
        <v>1954</v>
      </c>
      <c r="C17629" s="1" t="s">
        <v>29333</v>
      </c>
      <c r="D17629" s="1" t="s">
        <v>1255</v>
      </c>
      <c r="E17629" s="1" t="s">
        <v>29334</v>
      </c>
      <c r="F17629" s="1" t="s">
        <v>1957</v>
      </c>
      <c r="G17629" s="1" t="s">
        <v>39</v>
      </c>
      <c r="H17629" s="1">
        <v>45.0</v>
      </c>
      <c r="I17629" s="3">
        <v>44168.708333333336</v>
      </c>
      <c r="J17629" s="1">
        <v>1.23912472059701</v>
      </c>
      <c r="K17629" s="1" t="s">
        <v>83</v>
      </c>
      <c r="M17629" s="3">
        <v>44168.73673709491</v>
      </c>
    </row>
    <row r="17630">
      <c r="A17630" s="1">
        <v>17628.0</v>
      </c>
      <c r="B17630" s="1" t="s">
        <v>324</v>
      </c>
      <c r="C17630" s="1" t="s">
        <v>29335</v>
      </c>
      <c r="D17630" s="1" t="s">
        <v>326</v>
      </c>
      <c r="E17630" s="1" t="s">
        <v>29336</v>
      </c>
      <c r="F17630" s="1" t="s">
        <v>328</v>
      </c>
      <c r="G17630" s="1" t="s">
        <v>89</v>
      </c>
      <c r="H17630" s="1">
        <v>45.0</v>
      </c>
      <c r="I17630" s="3">
        <v>44000.709027777775</v>
      </c>
      <c r="J17630" s="1">
        <v>1.43496991756555</v>
      </c>
      <c r="K17630" s="1" t="s">
        <v>24</v>
      </c>
      <c r="M17630" s="3">
        <v>44000.74209196759</v>
      </c>
    </row>
    <row r="17631">
      <c r="A17631" s="1">
        <v>17629.0</v>
      </c>
      <c r="B17631" s="1" t="s">
        <v>450</v>
      </c>
      <c r="C17631" s="1" t="s">
        <v>29337</v>
      </c>
      <c r="D17631" s="1" t="s">
        <v>28234</v>
      </c>
      <c r="E17631" s="1" t="s">
        <v>29338</v>
      </c>
      <c r="F17631" s="1" t="s">
        <v>454</v>
      </c>
      <c r="G17631" s="1" t="s">
        <v>39</v>
      </c>
      <c r="H17631" s="1">
        <v>45.0</v>
      </c>
      <c r="I17631" s="3">
        <v>44088.625</v>
      </c>
      <c r="J17631" s="1">
        <v>1.34567423923275</v>
      </c>
      <c r="K17631" s="1" t="s">
        <v>24</v>
      </c>
      <c r="L17631" s="1" t="s">
        <v>238</v>
      </c>
      <c r="M17631" s="3">
        <v>44088.65940369213</v>
      </c>
    </row>
    <row r="17632">
      <c r="A17632" s="1">
        <v>17630.0</v>
      </c>
      <c r="B17632" s="1" t="s">
        <v>2203</v>
      </c>
      <c r="C17632" s="1" t="s">
        <v>29339</v>
      </c>
      <c r="D17632" s="1" t="s">
        <v>5539</v>
      </c>
      <c r="E17632" s="1" t="s">
        <v>2205</v>
      </c>
      <c r="F17632" s="1" t="s">
        <v>2206</v>
      </c>
      <c r="G17632" s="1" t="s">
        <v>35</v>
      </c>
      <c r="H17632" s="1">
        <v>45.0</v>
      </c>
      <c r="I17632" s="3">
        <v>44152.208333333336</v>
      </c>
      <c r="J17632" s="1">
        <v>0.400294905412039</v>
      </c>
      <c r="K17632" s="1" t="s">
        <v>46</v>
      </c>
      <c r="L17632" s="1" t="s">
        <v>2207</v>
      </c>
      <c r="M17632" s="3">
        <v>44152.318933622686</v>
      </c>
    </row>
    <row r="17633">
      <c r="A17633" s="1">
        <v>17631.0</v>
      </c>
      <c r="B17633" s="1" t="s">
        <v>256</v>
      </c>
      <c r="C17633" s="1" t="s">
        <v>29340</v>
      </c>
      <c r="D17633" s="1" t="s">
        <v>1053</v>
      </c>
      <c r="E17633" s="1" t="s">
        <v>14576</v>
      </c>
      <c r="F17633" s="1" t="s">
        <v>260</v>
      </c>
      <c r="G17633" s="1" t="s">
        <v>17</v>
      </c>
      <c r="H17633" s="1">
        <v>45.0</v>
      </c>
      <c r="I17633" s="3">
        <v>43747.416666666664</v>
      </c>
      <c r="J17633" s="1">
        <v>0.0</v>
      </c>
      <c r="K17633" s="1" t="s">
        <v>218</v>
      </c>
      <c r="M17633" s="3">
        <v>43747.46023738426</v>
      </c>
    </row>
    <row r="17634">
      <c r="A17634" s="1">
        <v>17632.0</v>
      </c>
      <c r="B17634" s="1" t="s">
        <v>293</v>
      </c>
      <c r="C17634" s="1" t="s">
        <v>29341</v>
      </c>
      <c r="D17634" s="1" t="s">
        <v>1186</v>
      </c>
      <c r="E17634" s="1" t="s">
        <v>6729</v>
      </c>
      <c r="F17634" s="1" t="s">
        <v>297</v>
      </c>
      <c r="G17634" s="1" t="s">
        <v>17</v>
      </c>
      <c r="H17634" s="1">
        <v>45.0</v>
      </c>
      <c r="I17634" s="3">
        <v>44230.291666666664</v>
      </c>
      <c r="J17634" s="1">
        <v>0.711803877441933</v>
      </c>
      <c r="K17634" s="1" t="s">
        <v>62</v>
      </c>
      <c r="L17634" s="1" t="s">
        <v>1188</v>
      </c>
      <c r="M17634" s="3">
        <v>44230.32526653935</v>
      </c>
    </row>
    <row r="17635">
      <c r="A17635" s="1">
        <v>17633.0</v>
      </c>
      <c r="B17635" s="1" t="s">
        <v>620</v>
      </c>
      <c r="C17635" s="1" t="s">
        <v>29342</v>
      </c>
      <c r="D17635" s="1" t="s">
        <v>121</v>
      </c>
      <c r="E17635" s="1" t="s">
        <v>29343</v>
      </c>
      <c r="F17635" s="1" t="s">
        <v>623</v>
      </c>
      <c r="G17635" s="1" t="s">
        <v>39</v>
      </c>
      <c r="H17635" s="1">
        <v>45.0</v>
      </c>
      <c r="I17635" s="3">
        <v>44013.75</v>
      </c>
      <c r="J17635" s="1">
        <v>0.317027041183584</v>
      </c>
      <c r="K17635" s="1" t="s">
        <v>18</v>
      </c>
      <c r="M17635" s="3">
        <v>44013.76408987268</v>
      </c>
    </row>
    <row r="17636">
      <c r="A17636" s="1">
        <v>17634.0</v>
      </c>
      <c r="B17636" s="1" t="s">
        <v>4524</v>
      </c>
      <c r="C17636" s="1" t="s">
        <v>29344</v>
      </c>
      <c r="D17636" s="1" t="s">
        <v>1446</v>
      </c>
      <c r="E17636" s="1" t="s">
        <v>29345</v>
      </c>
      <c r="F17636" s="1" t="s">
        <v>4527</v>
      </c>
      <c r="G17636" s="1" t="s">
        <v>89</v>
      </c>
      <c r="H17636" s="1">
        <v>45.0</v>
      </c>
      <c r="I17636" s="3">
        <v>43962.770833333336</v>
      </c>
      <c r="J17636" s="1">
        <v>3.3562819748501</v>
      </c>
      <c r="K17636" s="1" t="s">
        <v>24</v>
      </c>
      <c r="M17636" s="3">
        <v>43962.80412483796</v>
      </c>
    </row>
    <row r="17637">
      <c r="A17637" s="1">
        <v>17635.0</v>
      </c>
      <c r="B17637" s="1" t="s">
        <v>3584</v>
      </c>
      <c r="C17637" s="1" t="s">
        <v>29346</v>
      </c>
      <c r="D17637" s="1" t="s">
        <v>3180</v>
      </c>
      <c r="E17637" s="1" t="s">
        <v>3586</v>
      </c>
      <c r="F17637" s="1" t="s">
        <v>3587</v>
      </c>
      <c r="G17637" s="1" t="s">
        <v>17</v>
      </c>
      <c r="H17637" s="1">
        <v>45.0</v>
      </c>
      <c r="I17637" s="3">
        <v>44159.354166666664</v>
      </c>
      <c r="J17637" s="1">
        <v>0.0</v>
      </c>
      <c r="K17637" s="1" t="s">
        <v>18</v>
      </c>
      <c r="M17637" s="3">
        <v>44159.617065081016</v>
      </c>
    </row>
    <row r="17638">
      <c r="A17638" s="1">
        <v>17636.0</v>
      </c>
      <c r="B17638" s="1" t="s">
        <v>196</v>
      </c>
      <c r="C17638" s="1" t="s">
        <v>29347</v>
      </c>
      <c r="D17638" s="1" t="s">
        <v>198</v>
      </c>
      <c r="E17638" s="1" t="s">
        <v>1928</v>
      </c>
      <c r="F17638" s="1" t="s">
        <v>200</v>
      </c>
      <c r="G17638" s="1" t="s">
        <v>17</v>
      </c>
      <c r="H17638" s="1">
        <v>45.0</v>
      </c>
      <c r="I17638" s="3">
        <v>44155.541666666664</v>
      </c>
      <c r="J17638" s="1">
        <v>1.84350260494901</v>
      </c>
      <c r="K17638" s="1" t="s">
        <v>24</v>
      </c>
      <c r="M17638" s="3">
        <v>44155.56811269676</v>
      </c>
    </row>
    <row r="17639">
      <c r="A17639" s="1">
        <v>17637.0</v>
      </c>
      <c r="B17639" s="1" t="s">
        <v>1872</v>
      </c>
      <c r="C17639" s="1" t="s">
        <v>29348</v>
      </c>
      <c r="D17639" s="1" t="s">
        <v>1874</v>
      </c>
      <c r="E17639" s="1" t="s">
        <v>5060</v>
      </c>
      <c r="F17639" s="1" t="s">
        <v>1876</v>
      </c>
      <c r="G17639" s="1" t="s">
        <v>35</v>
      </c>
      <c r="H17639" s="1">
        <v>45.0</v>
      </c>
      <c r="I17639" s="3">
        <v>44239.5</v>
      </c>
      <c r="J17639" s="1">
        <v>4.45432118046718</v>
      </c>
      <c r="K17639" s="1" t="s">
        <v>24</v>
      </c>
      <c r="L17639" s="1" t="s">
        <v>406</v>
      </c>
      <c r="M17639" s="3">
        <v>44239.54732774306</v>
      </c>
    </row>
    <row r="17640">
      <c r="A17640" s="1">
        <v>17638.0</v>
      </c>
      <c r="B17640" s="1" t="s">
        <v>278</v>
      </c>
      <c r="C17640" s="1" t="s">
        <v>29349</v>
      </c>
      <c r="D17640" s="1" t="s">
        <v>21</v>
      </c>
      <c r="E17640" s="1" t="s">
        <v>280</v>
      </c>
      <c r="F17640" s="1" t="s">
        <v>281</v>
      </c>
      <c r="G17640" s="1" t="s">
        <v>17</v>
      </c>
      <c r="H17640" s="1">
        <v>45.0</v>
      </c>
      <c r="I17640" s="3">
        <v>44183.3125</v>
      </c>
      <c r="J17640" s="1">
        <v>1.45788247863832</v>
      </c>
      <c r="K17640" s="1" t="s">
        <v>24</v>
      </c>
      <c r="M17640" s="3">
        <v>44183.345918969906</v>
      </c>
    </row>
    <row r="17641">
      <c r="A17641" s="1">
        <v>17639.0</v>
      </c>
      <c r="B17641" s="1" t="s">
        <v>887</v>
      </c>
      <c r="C17641" s="1" t="s">
        <v>29350</v>
      </c>
      <c r="D17641" s="1" t="s">
        <v>7828</v>
      </c>
      <c r="E17641" s="1" t="s">
        <v>29351</v>
      </c>
      <c r="F17641" s="1" t="s">
        <v>891</v>
      </c>
      <c r="G17641" s="1" t="s">
        <v>89</v>
      </c>
      <c r="H17641" s="1">
        <v>45.0</v>
      </c>
      <c r="I17641" s="3">
        <v>44039.59705399306</v>
      </c>
      <c r="J17641" s="1">
        <v>1.6637921956483</v>
      </c>
      <c r="K17641" s="1" t="s">
        <v>24</v>
      </c>
      <c r="M17641" s="3">
        <v>44039.59707875</v>
      </c>
    </row>
    <row r="17642">
      <c r="A17642" s="1">
        <v>17640.0</v>
      </c>
      <c r="B17642" s="1" t="s">
        <v>2295</v>
      </c>
      <c r="C17642" s="1" t="s">
        <v>29352</v>
      </c>
      <c r="D17642" s="1" t="s">
        <v>116</v>
      </c>
      <c r="E17642" s="1" t="s">
        <v>2297</v>
      </c>
      <c r="F17642" s="1" t="s">
        <v>2298</v>
      </c>
      <c r="G17642" s="1" t="s">
        <v>17</v>
      </c>
      <c r="H17642" s="1">
        <v>45.0</v>
      </c>
      <c r="I17642" s="3">
        <v>43823.125</v>
      </c>
      <c r="J17642" s="1">
        <v>7.74946740444383</v>
      </c>
      <c r="K17642" s="1" t="s">
        <v>24</v>
      </c>
      <c r="M17642" s="3">
        <v>43823.17976446759</v>
      </c>
    </row>
    <row r="17643">
      <c r="A17643" s="1">
        <v>17641.0</v>
      </c>
      <c r="B17643" s="1" t="s">
        <v>485</v>
      </c>
      <c r="C17643" s="1" t="s">
        <v>29353</v>
      </c>
      <c r="D17643" s="1" t="s">
        <v>1418</v>
      </c>
      <c r="E17643" s="1" t="s">
        <v>5849</v>
      </c>
      <c r="F17643" s="1" t="s">
        <v>489</v>
      </c>
      <c r="G17643" s="1" t="s">
        <v>17</v>
      </c>
      <c r="H17643" s="1">
        <v>45.0</v>
      </c>
      <c r="I17643" s="3">
        <v>43836.666666666664</v>
      </c>
      <c r="J17643" s="1">
        <v>0.370682794156342</v>
      </c>
      <c r="K17643" s="1" t="s">
        <v>166</v>
      </c>
      <c r="M17643" s="3">
        <v>43836.68864402778</v>
      </c>
    </row>
    <row r="17644">
      <c r="A17644" s="1">
        <v>17642.0</v>
      </c>
      <c r="B17644" s="1" t="s">
        <v>239</v>
      </c>
      <c r="C17644" s="1" t="s">
        <v>29354</v>
      </c>
      <c r="D17644" s="1" t="s">
        <v>1268</v>
      </c>
      <c r="E17644" s="1" t="s">
        <v>4171</v>
      </c>
      <c r="F17644" s="1" t="s">
        <v>243</v>
      </c>
      <c r="G17644" s="1" t="s">
        <v>35</v>
      </c>
      <c r="H17644" s="1">
        <v>45.0</v>
      </c>
      <c r="I17644" s="3">
        <v>44251.291666666664</v>
      </c>
      <c r="J17644" s="1">
        <v>0.723063113083201</v>
      </c>
      <c r="K17644" s="1" t="s">
        <v>46</v>
      </c>
      <c r="L17644" s="1" t="s">
        <v>244</v>
      </c>
      <c r="M17644" s="3">
        <v>44251.30678755787</v>
      </c>
    </row>
    <row r="17645">
      <c r="A17645" s="1">
        <v>17643.0</v>
      </c>
      <c r="B17645" s="1" t="s">
        <v>485</v>
      </c>
      <c r="C17645" s="1" t="s">
        <v>29355</v>
      </c>
      <c r="D17645" s="1" t="s">
        <v>487</v>
      </c>
      <c r="E17645" s="1" t="s">
        <v>488</v>
      </c>
      <c r="F17645" s="1" t="s">
        <v>489</v>
      </c>
      <c r="G17645" s="1" t="s">
        <v>17</v>
      </c>
      <c r="H17645" s="1">
        <v>45.0</v>
      </c>
      <c r="I17645" s="3">
        <v>44140.291666666664</v>
      </c>
      <c r="J17645" s="1">
        <v>3.7564086040413</v>
      </c>
      <c r="K17645" s="1" t="s">
        <v>166</v>
      </c>
      <c r="M17645" s="3">
        <v>44140.363100891205</v>
      </c>
    </row>
    <row r="17646">
      <c r="A17646" s="1">
        <v>17644.0</v>
      </c>
      <c r="B17646" s="1" t="s">
        <v>324</v>
      </c>
      <c r="C17646" s="1" t="s">
        <v>29356</v>
      </c>
      <c r="D17646" s="1" t="s">
        <v>326</v>
      </c>
      <c r="E17646" s="1" t="s">
        <v>4593</v>
      </c>
      <c r="F17646" s="1" t="s">
        <v>328</v>
      </c>
      <c r="G17646" s="1" t="s">
        <v>17</v>
      </c>
      <c r="H17646" s="1">
        <v>45.0</v>
      </c>
      <c r="I17646" s="3">
        <v>44126.291666666664</v>
      </c>
      <c r="J17646" s="1">
        <v>0.549854224384609</v>
      </c>
      <c r="K17646" s="1" t="s">
        <v>24</v>
      </c>
      <c r="M17646" s="3">
        <v>44126.44551012731</v>
      </c>
    </row>
    <row r="17647">
      <c r="A17647" s="1">
        <v>17645.0</v>
      </c>
      <c r="B17647" s="1" t="s">
        <v>1795</v>
      </c>
      <c r="C17647" s="1" t="s">
        <v>29357</v>
      </c>
      <c r="D17647" s="1" t="s">
        <v>879</v>
      </c>
      <c r="E17647" s="1" t="s">
        <v>29358</v>
      </c>
      <c r="F17647" s="1" t="s">
        <v>1799</v>
      </c>
      <c r="G17647" s="1" t="s">
        <v>89</v>
      </c>
      <c r="H17647" s="1">
        <v>45.0</v>
      </c>
      <c r="I17647" s="3">
        <v>44116.36106846065</v>
      </c>
      <c r="J17647" s="1">
        <v>3.73631156404372</v>
      </c>
      <c r="K17647" s="1" t="s">
        <v>24</v>
      </c>
      <c r="M17647" s="3">
        <v>44116.37616501158</v>
      </c>
    </row>
    <row r="17648">
      <c r="A17648" s="1">
        <v>17646.0</v>
      </c>
      <c r="B17648" s="1" t="s">
        <v>1560</v>
      </c>
      <c r="C17648" s="1" t="s">
        <v>29359</v>
      </c>
      <c r="D17648" s="1" t="s">
        <v>263</v>
      </c>
      <c r="E17648" s="1" t="s">
        <v>29360</v>
      </c>
      <c r="F17648" s="1" t="s">
        <v>1564</v>
      </c>
      <c r="G17648" s="1" t="s">
        <v>89</v>
      </c>
      <c r="H17648" s="1">
        <v>45.0</v>
      </c>
      <c r="I17648" s="3">
        <v>44202.39983888889</v>
      </c>
      <c r="J17648" s="1">
        <v>2.30062410715018</v>
      </c>
      <c r="K17648" s="1" t="s">
        <v>1376</v>
      </c>
      <c r="L17648" s="1" t="s">
        <v>1565</v>
      </c>
      <c r="M17648" s="3">
        <v>44202.42887679398</v>
      </c>
    </row>
    <row r="17649">
      <c r="A17649" s="1">
        <v>17647.0</v>
      </c>
      <c r="B17649" s="1" t="s">
        <v>2372</v>
      </c>
      <c r="C17649" s="1" t="s">
        <v>29361</v>
      </c>
      <c r="D17649" s="1" t="s">
        <v>4845</v>
      </c>
      <c r="E17649" s="1" t="s">
        <v>21076</v>
      </c>
      <c r="F17649" s="1" t="s">
        <v>2375</v>
      </c>
      <c r="G17649" s="1" t="s">
        <v>17</v>
      </c>
      <c r="H17649" s="1">
        <v>45.0</v>
      </c>
      <c r="I17649" s="3">
        <v>44168.458333333336</v>
      </c>
      <c r="J17649" s="1">
        <v>0.733416055943962</v>
      </c>
      <c r="K17649" s="1" t="s">
        <v>46</v>
      </c>
      <c r="M17649" s="3">
        <v>44168.485551481484</v>
      </c>
    </row>
    <row r="17650">
      <c r="A17650" s="1">
        <v>17648.0</v>
      </c>
      <c r="B17650" s="1" t="s">
        <v>136</v>
      </c>
      <c r="C17650" s="1" t="s">
        <v>29362</v>
      </c>
      <c r="D17650" s="1" t="s">
        <v>1258</v>
      </c>
      <c r="E17650" s="1" t="s">
        <v>10398</v>
      </c>
      <c r="F17650" s="1" t="s">
        <v>140</v>
      </c>
      <c r="G17650" s="1" t="s">
        <v>17</v>
      </c>
      <c r="H17650" s="1">
        <v>45.0</v>
      </c>
      <c r="I17650" s="3">
        <v>44238.791666666664</v>
      </c>
      <c r="J17650" s="1">
        <v>1.2110601399766</v>
      </c>
      <c r="K17650" s="1" t="s">
        <v>18</v>
      </c>
      <c r="M17650" s="3">
        <v>44238.74350747685</v>
      </c>
    </row>
    <row r="17651">
      <c r="A17651" s="1">
        <v>17649.0</v>
      </c>
      <c r="B17651" s="1" t="s">
        <v>2314</v>
      </c>
      <c r="C17651" s="1" t="s">
        <v>29363</v>
      </c>
      <c r="D17651" s="1" t="s">
        <v>2673</v>
      </c>
      <c r="E17651" s="1" t="s">
        <v>9476</v>
      </c>
      <c r="F17651" s="1" t="s">
        <v>2318</v>
      </c>
      <c r="G17651" s="1" t="s">
        <v>17</v>
      </c>
      <c r="H17651" s="1">
        <v>45.0</v>
      </c>
      <c r="I17651" s="3">
        <v>44109.666666666664</v>
      </c>
      <c r="J17651" s="1">
        <v>1.08970602308559</v>
      </c>
      <c r="K17651" s="1" t="s">
        <v>18</v>
      </c>
      <c r="M17651" s="3">
        <v>44109.697789467595</v>
      </c>
    </row>
    <row r="17652">
      <c r="A17652" s="1">
        <v>17650.0</v>
      </c>
      <c r="B17652" s="1" t="s">
        <v>24650</v>
      </c>
      <c r="C17652" s="1" t="s">
        <v>29364</v>
      </c>
      <c r="D17652" s="1" t="s">
        <v>2485</v>
      </c>
      <c r="E17652" s="1" t="s">
        <v>29365</v>
      </c>
      <c r="F17652" s="1" t="s">
        <v>24653</v>
      </c>
      <c r="G17652" s="1" t="s">
        <v>39</v>
      </c>
      <c r="H17652" s="1">
        <v>45.0</v>
      </c>
      <c r="I17652" s="3">
        <v>44250.458333333336</v>
      </c>
      <c r="J17652" s="1">
        <v>4.10240771861584</v>
      </c>
      <c r="K17652" s="1" t="s">
        <v>46</v>
      </c>
      <c r="L17652" s="1" t="s">
        <v>558</v>
      </c>
      <c r="M17652" s="3">
        <v>44250.50302701389</v>
      </c>
    </row>
    <row r="17653">
      <c r="A17653" s="1">
        <v>17651.0</v>
      </c>
      <c r="B17653" s="1" t="s">
        <v>590</v>
      </c>
      <c r="C17653" s="1" t="s">
        <v>29366</v>
      </c>
      <c r="D17653" s="1" t="s">
        <v>3943</v>
      </c>
      <c r="E17653" s="1" t="s">
        <v>29367</v>
      </c>
      <c r="F17653" s="1" t="s">
        <v>594</v>
      </c>
      <c r="G17653" s="1" t="s">
        <v>17</v>
      </c>
      <c r="H17653" s="1">
        <v>45.0</v>
      </c>
      <c r="I17653" s="3">
        <v>44118.270833333336</v>
      </c>
      <c r="J17653" s="1">
        <v>8.36464095825489</v>
      </c>
      <c r="K17653" s="1" t="s">
        <v>511</v>
      </c>
      <c r="L17653" s="1" t="s">
        <v>595</v>
      </c>
      <c r="M17653" s="3">
        <v>44119.204631875</v>
      </c>
    </row>
    <row r="17654">
      <c r="A17654" s="1">
        <v>17652.0</v>
      </c>
      <c r="B17654" s="1" t="s">
        <v>3909</v>
      </c>
      <c r="C17654" s="1" t="s">
        <v>29368</v>
      </c>
      <c r="D17654" s="1" t="s">
        <v>989</v>
      </c>
      <c r="E17654" s="1" t="s">
        <v>29369</v>
      </c>
      <c r="F17654" s="1" t="s">
        <v>3912</v>
      </c>
      <c r="G17654" s="1" t="s">
        <v>39</v>
      </c>
      <c r="H17654" s="1">
        <v>45.0</v>
      </c>
      <c r="I17654" s="3">
        <v>43900.75</v>
      </c>
      <c r="J17654" s="1">
        <v>3.63635646428732</v>
      </c>
      <c r="K17654" s="1" t="s">
        <v>24</v>
      </c>
      <c r="M17654" s="3">
        <v>43900.78810987269</v>
      </c>
    </row>
    <row r="17655">
      <c r="A17655" s="1">
        <v>17653.0</v>
      </c>
      <c r="B17655" s="1" t="s">
        <v>8490</v>
      </c>
      <c r="C17655" s="1" t="s">
        <v>29370</v>
      </c>
      <c r="D17655" s="1" t="s">
        <v>3363</v>
      </c>
      <c r="E17655" s="1" t="s">
        <v>29371</v>
      </c>
      <c r="F17655" s="1" t="s">
        <v>8493</v>
      </c>
      <c r="G17655" s="1" t="s">
        <v>89</v>
      </c>
      <c r="H17655" s="1">
        <v>45.0</v>
      </c>
      <c r="I17655" s="3">
        <v>44010.74384630787</v>
      </c>
      <c r="J17655" s="1">
        <v>0.393176247219912</v>
      </c>
      <c r="K17655" s="1" t="s">
        <v>46</v>
      </c>
      <c r="M17655" s="3">
        <v>44010.77199972222</v>
      </c>
    </row>
    <row r="17656">
      <c r="A17656" s="1">
        <v>17654.0</v>
      </c>
      <c r="B17656" s="1" t="s">
        <v>354</v>
      </c>
      <c r="C17656" s="1" t="s">
        <v>29372</v>
      </c>
      <c r="D17656" s="1" t="s">
        <v>93</v>
      </c>
      <c r="E17656" s="1" t="s">
        <v>29373</v>
      </c>
      <c r="F17656" s="1" t="s">
        <v>358</v>
      </c>
      <c r="G17656" s="1" t="s">
        <v>39</v>
      </c>
      <c r="H17656" s="1">
        <v>45.0</v>
      </c>
      <c r="I17656" s="3">
        <v>44003.666666666664</v>
      </c>
      <c r="J17656" s="1">
        <v>0.497029023428091</v>
      </c>
      <c r="K17656" s="1" t="s">
        <v>24</v>
      </c>
      <c r="M17656" s="3">
        <v>44003.66931900463</v>
      </c>
    </row>
    <row r="17657">
      <c r="A17657" s="1">
        <v>17655.0</v>
      </c>
      <c r="B17657" s="1" t="s">
        <v>2467</v>
      </c>
      <c r="C17657" s="1" t="s">
        <v>29374</v>
      </c>
      <c r="D17657" s="1" t="s">
        <v>2173</v>
      </c>
      <c r="E17657" s="1" t="s">
        <v>5754</v>
      </c>
      <c r="F17657" s="1" t="s">
        <v>2470</v>
      </c>
      <c r="G17657" s="1" t="s">
        <v>17</v>
      </c>
      <c r="H17657" s="1">
        <v>45.0</v>
      </c>
      <c r="I17657" s="3">
        <v>43873.604166666664</v>
      </c>
      <c r="J17657" s="1">
        <v>0.635680370934303</v>
      </c>
      <c r="K17657" s="1" t="s">
        <v>83</v>
      </c>
      <c r="M17657" s="3">
        <v>43873.60329349537</v>
      </c>
    </row>
    <row r="17658">
      <c r="A17658" s="1">
        <v>17656.0</v>
      </c>
      <c r="B17658" s="1" t="s">
        <v>324</v>
      </c>
      <c r="C17658" s="1" t="s">
        <v>29375</v>
      </c>
      <c r="D17658" s="1" t="s">
        <v>326</v>
      </c>
      <c r="E17658" s="1" t="s">
        <v>548</v>
      </c>
      <c r="F17658" s="1" t="s">
        <v>328</v>
      </c>
      <c r="G17658" s="1" t="s">
        <v>17</v>
      </c>
      <c r="H17658" s="1">
        <v>45.0</v>
      </c>
      <c r="I17658" s="3">
        <v>44218.625</v>
      </c>
      <c r="J17658" s="1">
        <v>0.0</v>
      </c>
      <c r="K17658" s="1" t="s">
        <v>24</v>
      </c>
      <c r="M17658" s="3">
        <v>44218.91467780092</v>
      </c>
    </row>
    <row r="17659">
      <c r="A17659" s="1">
        <v>17657.0</v>
      </c>
      <c r="B17659" s="1" t="s">
        <v>12</v>
      </c>
      <c r="C17659" s="1" t="s">
        <v>29376</v>
      </c>
      <c r="D17659" s="1" t="s">
        <v>411</v>
      </c>
      <c r="E17659" s="1" t="s">
        <v>4924</v>
      </c>
      <c r="F17659" s="1" t="s">
        <v>16</v>
      </c>
      <c r="G17659" s="1" t="s">
        <v>17</v>
      </c>
      <c r="H17659" s="1">
        <v>45.0</v>
      </c>
      <c r="I17659" s="3">
        <v>44010.625</v>
      </c>
      <c r="J17659" s="1">
        <v>0.665296121130211</v>
      </c>
      <c r="K17659" s="1" t="s">
        <v>18</v>
      </c>
      <c r="M17659" s="3">
        <v>44010.67944540509</v>
      </c>
    </row>
    <row r="17660">
      <c r="A17660" s="1">
        <v>17658.0</v>
      </c>
      <c r="B17660" s="1" t="s">
        <v>2494</v>
      </c>
      <c r="C17660" s="1" t="s">
        <v>29377</v>
      </c>
      <c r="D17660" s="1" t="s">
        <v>8305</v>
      </c>
      <c r="E17660" s="1" t="s">
        <v>2497</v>
      </c>
      <c r="F17660" s="1" t="s">
        <v>2498</v>
      </c>
      <c r="G17660" s="1" t="s">
        <v>17</v>
      </c>
      <c r="H17660" s="1">
        <v>45.0</v>
      </c>
      <c r="I17660" s="3">
        <v>44095.666666666664</v>
      </c>
      <c r="J17660" s="1">
        <v>0.664235233406812</v>
      </c>
      <c r="K17660" s="1" t="s">
        <v>2499</v>
      </c>
      <c r="L17660" s="1" t="s">
        <v>2499</v>
      </c>
      <c r="M17660" s="3">
        <v>44095.70210253472</v>
      </c>
    </row>
    <row r="17661">
      <c r="A17661" s="1">
        <v>17659.0</v>
      </c>
      <c r="B17661" s="1" t="s">
        <v>1858</v>
      </c>
      <c r="C17661" s="1" t="s">
        <v>29378</v>
      </c>
      <c r="D17661" s="1" t="s">
        <v>9216</v>
      </c>
      <c r="E17661" s="1" t="s">
        <v>29379</v>
      </c>
      <c r="F17661" s="1" t="s">
        <v>1861</v>
      </c>
      <c r="G17661" s="1" t="s">
        <v>39</v>
      </c>
      <c r="H17661" s="1">
        <v>45.0</v>
      </c>
      <c r="I17661" s="3">
        <v>44239.6875</v>
      </c>
      <c r="J17661" s="1">
        <v>3.77741156744433</v>
      </c>
      <c r="K17661" s="1" t="s">
        <v>18</v>
      </c>
      <c r="L17661" s="1" t="s">
        <v>1047</v>
      </c>
      <c r="M17661" s="3">
        <v>44239.694958472224</v>
      </c>
    </row>
    <row r="17662">
      <c r="A17662" s="1">
        <v>17660.0</v>
      </c>
      <c r="B17662" s="1" t="s">
        <v>119</v>
      </c>
      <c r="C17662" s="1" t="s">
        <v>29380</v>
      </c>
      <c r="D17662" s="1" t="s">
        <v>3458</v>
      </c>
      <c r="E17662" s="1" t="s">
        <v>29381</v>
      </c>
      <c r="F17662" s="1" t="s">
        <v>123</v>
      </c>
      <c r="G17662" s="1" t="s">
        <v>39</v>
      </c>
      <c r="H17662" s="1">
        <v>45.0</v>
      </c>
      <c r="I17662" s="3">
        <v>43809.583333333336</v>
      </c>
      <c r="J17662" s="1">
        <v>2.25430679659839</v>
      </c>
      <c r="K17662" s="1" t="s">
        <v>18</v>
      </c>
      <c r="M17662" s="3">
        <v>43809.61116204861</v>
      </c>
    </row>
    <row r="17663">
      <c r="A17663" s="1">
        <v>17661.0</v>
      </c>
      <c r="B17663" s="1" t="s">
        <v>4581</v>
      </c>
      <c r="C17663" s="1" t="s">
        <v>29382</v>
      </c>
      <c r="D17663" s="1" t="s">
        <v>4912</v>
      </c>
      <c r="E17663" s="1" t="s">
        <v>29383</v>
      </c>
      <c r="F17663" s="1" t="s">
        <v>4584</v>
      </c>
      <c r="G17663" s="1" t="s">
        <v>39</v>
      </c>
      <c r="H17663" s="1">
        <v>45.0</v>
      </c>
      <c r="I17663" s="3">
        <v>43894.166666666664</v>
      </c>
      <c r="J17663" s="1">
        <v>8.64635911406827</v>
      </c>
      <c r="K17663" s="1" t="s">
        <v>24</v>
      </c>
      <c r="M17663" s="3">
        <v>43894.199352118056</v>
      </c>
    </row>
    <row r="17664">
      <c r="A17664" s="1">
        <v>17662.0</v>
      </c>
      <c r="B17664" s="1" t="s">
        <v>991</v>
      </c>
      <c r="C17664" s="1" t="s">
        <v>29384</v>
      </c>
      <c r="D17664" s="1" t="s">
        <v>9306</v>
      </c>
      <c r="E17664" s="1" t="s">
        <v>29385</v>
      </c>
      <c r="F17664" s="1" t="s">
        <v>995</v>
      </c>
      <c r="G17664" s="1" t="s">
        <v>39</v>
      </c>
      <c r="H17664" s="1">
        <v>45.0</v>
      </c>
      <c r="I17664" s="3">
        <v>44011.291666666664</v>
      </c>
      <c r="J17664" s="1">
        <v>0.65586591862722</v>
      </c>
      <c r="K17664" s="1" t="s">
        <v>18</v>
      </c>
      <c r="M17664" s="3">
        <v>44011.32069855324</v>
      </c>
    </row>
    <row r="17665">
      <c r="A17665" s="1">
        <v>17663.0</v>
      </c>
      <c r="B17665" s="1" t="s">
        <v>73</v>
      </c>
      <c r="C17665" s="1" t="s">
        <v>29386</v>
      </c>
      <c r="D17665" s="1" t="s">
        <v>1595</v>
      </c>
      <c r="E17665" s="1" t="s">
        <v>5650</v>
      </c>
      <c r="F17665" s="1" t="s">
        <v>77</v>
      </c>
      <c r="G17665" s="1" t="s">
        <v>35</v>
      </c>
      <c r="H17665" s="1">
        <v>45.0</v>
      </c>
      <c r="I17665" s="3">
        <v>43500.666666666664</v>
      </c>
      <c r="J17665" s="1">
        <v>1.50421728978471</v>
      </c>
      <c r="K17665" s="1" t="s">
        <v>24</v>
      </c>
      <c r="M17665" s="3">
        <v>43500.695182118056</v>
      </c>
    </row>
    <row r="17666">
      <c r="A17666" s="1">
        <v>17664.0</v>
      </c>
      <c r="B17666" s="1" t="s">
        <v>7335</v>
      </c>
      <c r="C17666" s="1" t="s">
        <v>29387</v>
      </c>
      <c r="D17666" s="1" t="s">
        <v>275</v>
      </c>
      <c r="E17666" s="1" t="s">
        <v>29388</v>
      </c>
      <c r="F17666" s="1" t="s">
        <v>7338</v>
      </c>
      <c r="G17666" s="1" t="s">
        <v>89</v>
      </c>
      <c r="H17666" s="1">
        <v>45.0</v>
      </c>
      <c r="I17666" s="3">
        <v>44156.44848349537</v>
      </c>
      <c r="J17666" s="1">
        <v>2.17438650069512</v>
      </c>
      <c r="K17666" s="1" t="s">
        <v>24</v>
      </c>
      <c r="L17666" s="1" t="s">
        <v>188</v>
      </c>
      <c r="M17666" s="3">
        <v>44156.46894784722</v>
      </c>
    </row>
    <row r="17667">
      <c r="A17667" s="1">
        <v>17665.0</v>
      </c>
      <c r="B17667" s="1" t="s">
        <v>303</v>
      </c>
      <c r="C17667" s="1" t="s">
        <v>29389</v>
      </c>
      <c r="D17667" s="1" t="s">
        <v>305</v>
      </c>
      <c r="E17667" s="1" t="s">
        <v>7244</v>
      </c>
      <c r="F17667" s="1" t="s">
        <v>307</v>
      </c>
      <c r="G17667" s="1" t="s">
        <v>17</v>
      </c>
      <c r="H17667" s="1">
        <v>45.0</v>
      </c>
      <c r="I17667" s="3">
        <v>43964.791666666664</v>
      </c>
      <c r="J17667" s="1">
        <v>1.25255956000224</v>
      </c>
      <c r="K17667" s="1" t="s">
        <v>24</v>
      </c>
      <c r="M17667" s="3">
        <v>43964.819785520835</v>
      </c>
    </row>
    <row r="17668">
      <c r="A17668" s="1">
        <v>17666.0</v>
      </c>
      <c r="B17668" s="1" t="s">
        <v>293</v>
      </c>
      <c r="C17668" s="1" t="s">
        <v>29390</v>
      </c>
      <c r="D17668" s="1" t="s">
        <v>1186</v>
      </c>
      <c r="E17668" s="1" t="s">
        <v>1187</v>
      </c>
      <c r="F17668" s="1" t="s">
        <v>297</v>
      </c>
      <c r="G17668" s="1" t="s">
        <v>17</v>
      </c>
      <c r="H17668" s="1">
        <v>45.0</v>
      </c>
      <c r="I17668" s="3">
        <v>44168.791666666664</v>
      </c>
      <c r="J17668" s="1">
        <v>0.625079070135208</v>
      </c>
      <c r="K17668" s="1" t="s">
        <v>62</v>
      </c>
      <c r="L17668" s="1" t="s">
        <v>1188</v>
      </c>
      <c r="M17668" s="3">
        <v>44168.7542247338</v>
      </c>
    </row>
    <row r="17669">
      <c r="A17669" s="1">
        <v>17667.0</v>
      </c>
      <c r="B17669" s="1" t="s">
        <v>4108</v>
      </c>
      <c r="C17669" s="1" t="s">
        <v>29391</v>
      </c>
      <c r="D17669" s="1" t="s">
        <v>2496</v>
      </c>
      <c r="E17669" s="1" t="s">
        <v>29392</v>
      </c>
      <c r="F17669" s="1" t="s">
        <v>4112</v>
      </c>
      <c r="G17669" s="1" t="s">
        <v>39</v>
      </c>
      <c r="H17669" s="1">
        <v>45.0</v>
      </c>
      <c r="I17669" s="3">
        <v>44068.791666666664</v>
      </c>
      <c r="J17669" s="1">
        <v>1.1612476868042</v>
      </c>
      <c r="K17669" s="1" t="s">
        <v>2499</v>
      </c>
      <c r="M17669" s="3">
        <v>44068.81594273148</v>
      </c>
    </row>
    <row r="17670">
      <c r="A17670" s="1">
        <v>17668.0</v>
      </c>
      <c r="B17670" s="1" t="s">
        <v>5904</v>
      </c>
      <c r="C17670" s="1" t="s">
        <v>29393</v>
      </c>
      <c r="D17670" s="1" t="s">
        <v>2647</v>
      </c>
      <c r="E17670" s="1" t="s">
        <v>5906</v>
      </c>
      <c r="F17670" s="1" t="s">
        <v>5907</v>
      </c>
      <c r="G17670" s="1" t="s">
        <v>17</v>
      </c>
      <c r="H17670" s="1">
        <v>45.0</v>
      </c>
      <c r="I17670" s="3">
        <v>43865.270833333336</v>
      </c>
      <c r="J17670" s="1">
        <v>0.0</v>
      </c>
      <c r="K17670" s="1" t="s">
        <v>18</v>
      </c>
      <c r="M17670" s="3">
        <v>43865.29894487269</v>
      </c>
    </row>
    <row r="17671">
      <c r="A17671" s="1">
        <v>17669.0</v>
      </c>
      <c r="B17671" s="1" t="s">
        <v>385</v>
      </c>
      <c r="C17671" s="1" t="s">
        <v>29394</v>
      </c>
      <c r="D17671" s="1" t="s">
        <v>116</v>
      </c>
      <c r="E17671" s="1" t="s">
        <v>5197</v>
      </c>
      <c r="F17671" s="1" t="s">
        <v>388</v>
      </c>
      <c r="G17671" s="1" t="s">
        <v>17</v>
      </c>
      <c r="H17671" s="1">
        <v>45.0</v>
      </c>
      <c r="I17671" s="3">
        <v>43936.25</v>
      </c>
      <c r="J17671" s="1">
        <v>4.60438396988093</v>
      </c>
      <c r="K17671" s="1" t="s">
        <v>24</v>
      </c>
      <c r="M17671" s="3">
        <v>43936.286262974536</v>
      </c>
    </row>
    <row r="17672">
      <c r="A17672" s="1">
        <v>17670.0</v>
      </c>
      <c r="B17672" s="1" t="s">
        <v>632</v>
      </c>
      <c r="C17672" s="1" t="s">
        <v>29395</v>
      </c>
      <c r="D17672" s="1" t="s">
        <v>342</v>
      </c>
      <c r="E17672" s="1" t="s">
        <v>634</v>
      </c>
      <c r="F17672" s="1" t="s">
        <v>635</v>
      </c>
      <c r="G17672" s="1" t="s">
        <v>17</v>
      </c>
      <c r="H17672" s="1">
        <v>45.0</v>
      </c>
      <c r="I17672" s="3">
        <v>43719.583333333336</v>
      </c>
      <c r="J17672" s="1">
        <v>2.18158986431352</v>
      </c>
      <c r="K17672" s="1" t="s">
        <v>83</v>
      </c>
      <c r="M17672" s="3">
        <v>43719.6439925</v>
      </c>
    </row>
    <row r="17673">
      <c r="A17673" s="1">
        <v>17671.0</v>
      </c>
      <c r="B17673" s="1" t="s">
        <v>7239</v>
      </c>
      <c r="C17673" s="1" t="s">
        <v>29396</v>
      </c>
      <c r="D17673" s="1" t="s">
        <v>1637</v>
      </c>
      <c r="E17673" s="1" t="s">
        <v>24038</v>
      </c>
      <c r="F17673" s="1" t="s">
        <v>7242</v>
      </c>
      <c r="G17673" s="1" t="s">
        <v>17</v>
      </c>
      <c r="H17673" s="1">
        <v>45.0</v>
      </c>
      <c r="I17673" s="3">
        <v>44153.666666666664</v>
      </c>
      <c r="J17673" s="1">
        <v>0.241005401537706</v>
      </c>
      <c r="K17673" s="1" t="s">
        <v>18</v>
      </c>
      <c r="L17673" s="1" t="s">
        <v>444</v>
      </c>
      <c r="M17673" s="3">
        <v>44153.707409016206</v>
      </c>
    </row>
    <row r="17674">
      <c r="A17674" s="1">
        <v>17672.0</v>
      </c>
      <c r="B17674" s="1" t="s">
        <v>6478</v>
      </c>
      <c r="C17674" s="1" t="s">
        <v>29397</v>
      </c>
      <c r="D17674" s="1" t="s">
        <v>3207</v>
      </c>
      <c r="E17674" s="1" t="s">
        <v>7876</v>
      </c>
      <c r="F17674" s="1" t="s">
        <v>6482</v>
      </c>
      <c r="G17674" s="1" t="s">
        <v>35</v>
      </c>
      <c r="H17674" s="1">
        <v>45.0</v>
      </c>
      <c r="I17674" s="3">
        <v>44217.666666666664</v>
      </c>
      <c r="J17674" s="1">
        <v>1.75649761385519</v>
      </c>
      <c r="K17674" s="1" t="s">
        <v>159</v>
      </c>
      <c r="L17674" s="1" t="s">
        <v>495</v>
      </c>
      <c r="M17674" s="3">
        <v>44217.69823282408</v>
      </c>
    </row>
    <row r="17675">
      <c r="A17675" s="1">
        <v>17673.0</v>
      </c>
      <c r="B17675" s="1" t="s">
        <v>229</v>
      </c>
      <c r="C17675" s="1" t="s">
        <v>29398</v>
      </c>
      <c r="D17675" s="1" t="s">
        <v>1653</v>
      </c>
      <c r="E17675" s="1" t="s">
        <v>231</v>
      </c>
      <c r="F17675" s="1" t="s">
        <v>232</v>
      </c>
      <c r="G17675" s="1" t="s">
        <v>35</v>
      </c>
      <c r="H17675" s="1">
        <v>45.0</v>
      </c>
      <c r="I17675" s="3">
        <v>43769.625</v>
      </c>
      <c r="J17675" s="1">
        <v>1.66753948493586</v>
      </c>
      <c r="K17675" s="1" t="s">
        <v>24</v>
      </c>
      <c r="M17675" s="3">
        <v>43769.69109380787</v>
      </c>
    </row>
    <row r="17676">
      <c r="A17676" s="1">
        <v>17674.0</v>
      </c>
      <c r="B17676" s="1" t="s">
        <v>901</v>
      </c>
      <c r="C17676" s="1" t="s">
        <v>29399</v>
      </c>
      <c r="D17676" s="1" t="s">
        <v>148</v>
      </c>
      <c r="E17676" s="1" t="s">
        <v>903</v>
      </c>
      <c r="F17676" s="1" t="s">
        <v>904</v>
      </c>
      <c r="G17676" s="1" t="s">
        <v>35</v>
      </c>
      <c r="H17676" s="1">
        <v>45.0</v>
      </c>
      <c r="I17676" s="3">
        <v>43697.416666666664</v>
      </c>
      <c r="J17676" s="1">
        <v>2.08644847136526</v>
      </c>
      <c r="K17676" s="1" t="s">
        <v>24</v>
      </c>
      <c r="M17676" s="3">
        <v>43673.75629777778</v>
      </c>
    </row>
    <row r="17677">
      <c r="A17677" s="1">
        <v>17675.0</v>
      </c>
      <c r="B17677" s="1" t="s">
        <v>319</v>
      </c>
      <c r="C17677" s="1" t="s">
        <v>29400</v>
      </c>
      <c r="D17677" s="1" t="s">
        <v>321</v>
      </c>
      <c r="E17677" s="1" t="s">
        <v>29401</v>
      </c>
      <c r="F17677" s="1" t="s">
        <v>323</v>
      </c>
      <c r="G17677" s="1" t="s">
        <v>39</v>
      </c>
      <c r="H17677" s="1">
        <v>45.0</v>
      </c>
      <c r="I17677" s="3">
        <v>44000.46875</v>
      </c>
      <c r="J17677" s="1">
        <v>1.87745020854516</v>
      </c>
      <c r="K17677" s="1" t="s">
        <v>24</v>
      </c>
      <c r="M17677" s="3">
        <v>44000.505244837965</v>
      </c>
    </row>
    <row r="17678">
      <c r="A17678" s="1">
        <v>17676.0</v>
      </c>
      <c r="B17678" s="1" t="s">
        <v>877</v>
      </c>
      <c r="C17678" s="1" t="s">
        <v>29402</v>
      </c>
      <c r="D17678" s="1" t="s">
        <v>99</v>
      </c>
      <c r="E17678" s="1" t="s">
        <v>29403</v>
      </c>
      <c r="F17678" s="1" t="s">
        <v>881</v>
      </c>
      <c r="G17678" s="1" t="s">
        <v>39</v>
      </c>
      <c r="H17678" s="1">
        <v>45.0</v>
      </c>
      <c r="I17678" s="3">
        <v>44108.375</v>
      </c>
      <c r="J17678" s="1">
        <v>1.62228545371831</v>
      </c>
      <c r="K17678" s="1" t="s">
        <v>24</v>
      </c>
      <c r="L17678" s="1" t="s">
        <v>882</v>
      </c>
      <c r="M17678" s="3">
        <v>44108.4135075463</v>
      </c>
    </row>
    <row r="17679">
      <c r="A17679" s="1">
        <v>17677.0</v>
      </c>
      <c r="B17679" s="1" t="s">
        <v>303</v>
      </c>
      <c r="C17679" s="1" t="s">
        <v>29404</v>
      </c>
      <c r="D17679" s="1" t="s">
        <v>1165</v>
      </c>
      <c r="E17679" s="1" t="s">
        <v>1295</v>
      </c>
      <c r="F17679" s="1" t="s">
        <v>307</v>
      </c>
      <c r="G17679" s="1" t="s">
        <v>17</v>
      </c>
      <c r="H17679" s="1">
        <v>45.0</v>
      </c>
      <c r="I17679" s="3">
        <v>43844.229166666664</v>
      </c>
      <c r="J17679" s="1">
        <v>0.691944468002269</v>
      </c>
      <c r="K17679" s="1" t="s">
        <v>24</v>
      </c>
      <c r="M17679" s="3">
        <v>43844.254503460645</v>
      </c>
    </row>
    <row r="17680">
      <c r="A17680" s="1">
        <v>17678.0</v>
      </c>
      <c r="B17680" s="1" t="s">
        <v>1474</v>
      </c>
      <c r="C17680" s="1" t="s">
        <v>29405</v>
      </c>
      <c r="D17680" s="1" t="s">
        <v>173</v>
      </c>
      <c r="E17680" s="1" t="s">
        <v>29406</v>
      </c>
      <c r="F17680" s="1" t="s">
        <v>1477</v>
      </c>
      <c r="G17680" s="1" t="s">
        <v>89</v>
      </c>
      <c r="H17680" s="1">
        <v>45.0</v>
      </c>
      <c r="I17680" s="3">
        <v>43822.611638229166</v>
      </c>
      <c r="J17680" s="1">
        <v>4.19621930236498</v>
      </c>
      <c r="K17680" s="1" t="s">
        <v>62</v>
      </c>
      <c r="M17680" s="3">
        <v>43822.65304385417</v>
      </c>
    </row>
    <row r="17681">
      <c r="A17681" s="1">
        <v>17679.0</v>
      </c>
      <c r="B17681" s="1" t="s">
        <v>506</v>
      </c>
      <c r="C17681" s="1" t="s">
        <v>29407</v>
      </c>
      <c r="D17681" s="1" t="s">
        <v>508</v>
      </c>
      <c r="E17681" s="1" t="s">
        <v>509</v>
      </c>
      <c r="F17681" s="1" t="s">
        <v>510</v>
      </c>
      <c r="G17681" s="1" t="s">
        <v>35</v>
      </c>
      <c r="H17681" s="1">
        <v>45.0</v>
      </c>
      <c r="I17681" s="3">
        <v>44124.625</v>
      </c>
      <c r="J17681" s="1">
        <v>0.0</v>
      </c>
      <c r="K17681" s="1" t="s">
        <v>511</v>
      </c>
      <c r="M17681" s="3">
        <v>44124.61640368056</v>
      </c>
    </row>
    <row r="17682">
      <c r="A17682" s="1">
        <v>17680.0</v>
      </c>
      <c r="B17682" s="1" t="s">
        <v>2772</v>
      </c>
      <c r="C17682" s="1" t="s">
        <v>29408</v>
      </c>
      <c r="D17682" s="1" t="s">
        <v>116</v>
      </c>
      <c r="E17682" s="1" t="s">
        <v>14545</v>
      </c>
      <c r="F17682" s="1" t="s">
        <v>2775</v>
      </c>
      <c r="G17682" s="1" t="s">
        <v>17</v>
      </c>
      <c r="H17682" s="1">
        <v>45.0</v>
      </c>
      <c r="I17682" s="3">
        <v>43886.322916666664</v>
      </c>
      <c r="J17682" s="1">
        <v>4.5137937593553</v>
      </c>
      <c r="K17682" s="1" t="s">
        <v>24</v>
      </c>
      <c r="M17682" s="3">
        <v>43886.37538665509</v>
      </c>
    </row>
    <row r="17683">
      <c r="A17683" s="1">
        <v>17681.0</v>
      </c>
      <c r="B17683" s="1" t="s">
        <v>3251</v>
      </c>
      <c r="C17683" s="1" t="s">
        <v>29409</v>
      </c>
      <c r="D17683" s="1" t="s">
        <v>3253</v>
      </c>
      <c r="E17683" s="1" t="s">
        <v>3254</v>
      </c>
      <c r="F17683" s="1" t="s">
        <v>3255</v>
      </c>
      <c r="G17683" s="1" t="s">
        <v>35</v>
      </c>
      <c r="H17683" s="1">
        <v>45.0</v>
      </c>
      <c r="I17683" s="3">
        <v>43594.208333333336</v>
      </c>
      <c r="J17683" s="1">
        <v>2.03945874897754</v>
      </c>
      <c r="K17683" s="1" t="s">
        <v>24</v>
      </c>
      <c r="M17683" s="3">
        <v>43612.25554744213</v>
      </c>
    </row>
    <row r="17684">
      <c r="A17684" s="1">
        <v>17682.0</v>
      </c>
      <c r="B17684" s="1" t="s">
        <v>2276</v>
      </c>
      <c r="C17684" s="1" t="s">
        <v>29410</v>
      </c>
      <c r="D17684" s="1" t="s">
        <v>11659</v>
      </c>
      <c r="E17684" s="1" t="s">
        <v>11660</v>
      </c>
      <c r="F17684" s="1" t="s">
        <v>2279</v>
      </c>
      <c r="G17684" s="1" t="s">
        <v>17</v>
      </c>
      <c r="H17684" s="1">
        <v>45.0</v>
      </c>
      <c r="I17684" s="3">
        <v>43880.708333333336</v>
      </c>
      <c r="J17684" s="1">
        <v>0.498870304143442</v>
      </c>
      <c r="K17684" s="1" t="s">
        <v>159</v>
      </c>
      <c r="M17684" s="3">
        <v>43880.6992059375</v>
      </c>
    </row>
    <row r="17685">
      <c r="A17685" s="1">
        <v>17683.0</v>
      </c>
      <c r="B17685" s="1" t="s">
        <v>29411</v>
      </c>
      <c r="C17685" s="1" t="s">
        <v>29412</v>
      </c>
      <c r="D17685" s="1" t="s">
        <v>1494</v>
      </c>
      <c r="E17685" s="1" t="s">
        <v>29413</v>
      </c>
      <c r="F17685" s="1" t="s">
        <v>29414</v>
      </c>
      <c r="G17685" s="1" t="s">
        <v>89</v>
      </c>
      <c r="H17685" s="1">
        <v>45.0</v>
      </c>
      <c r="I17685" s="3">
        <v>44101.458333333336</v>
      </c>
      <c r="J17685" s="1">
        <v>0.0</v>
      </c>
      <c r="K17685" s="1" t="s">
        <v>1376</v>
      </c>
      <c r="M17685" s="3">
        <v>44101.493266377314</v>
      </c>
    </row>
    <row r="17686">
      <c r="A17686" s="1">
        <v>17684.0</v>
      </c>
      <c r="B17686" s="1" t="s">
        <v>3073</v>
      </c>
      <c r="C17686" s="1" t="s">
        <v>29415</v>
      </c>
      <c r="D17686" s="1" t="s">
        <v>21</v>
      </c>
      <c r="E17686" s="1" t="s">
        <v>7858</v>
      </c>
      <c r="F17686" s="1" t="s">
        <v>3419</v>
      </c>
      <c r="G17686" s="1" t="s">
        <v>17</v>
      </c>
      <c r="H17686" s="1">
        <v>45.0</v>
      </c>
      <c r="I17686" s="3">
        <v>44153.583333333336</v>
      </c>
      <c r="J17686" s="1">
        <v>1.84936145428168</v>
      </c>
      <c r="K17686" s="1" t="s">
        <v>24</v>
      </c>
      <c r="M17686" s="3">
        <v>44153.617382847224</v>
      </c>
    </row>
    <row r="17687">
      <c r="A17687" s="1">
        <v>17685.0</v>
      </c>
      <c r="B17687" s="1" t="s">
        <v>114</v>
      </c>
      <c r="C17687" s="1" t="s">
        <v>29416</v>
      </c>
      <c r="D17687" s="1" t="s">
        <v>305</v>
      </c>
      <c r="E17687" s="1" t="s">
        <v>2716</v>
      </c>
      <c r="F17687" s="1" t="s">
        <v>118</v>
      </c>
      <c r="G17687" s="1" t="s">
        <v>17</v>
      </c>
      <c r="H17687" s="1">
        <v>45.0</v>
      </c>
      <c r="I17687" s="3">
        <v>44016.270833333336</v>
      </c>
      <c r="J17687" s="1">
        <v>1.30938553652949</v>
      </c>
      <c r="K17687" s="1" t="s">
        <v>24</v>
      </c>
      <c r="L17687" s="1" t="s">
        <v>1006</v>
      </c>
      <c r="M17687" s="3">
        <v>44016.300447800924</v>
      </c>
    </row>
    <row r="17688">
      <c r="A17688" s="1">
        <v>17686.0</v>
      </c>
      <c r="B17688" s="1" t="s">
        <v>73</v>
      </c>
      <c r="C17688" s="1" t="s">
        <v>29417</v>
      </c>
      <c r="D17688" s="1" t="s">
        <v>8582</v>
      </c>
      <c r="E17688" s="1" t="s">
        <v>12550</v>
      </c>
      <c r="F17688" s="1" t="s">
        <v>77</v>
      </c>
      <c r="G17688" s="1" t="s">
        <v>17</v>
      </c>
      <c r="H17688" s="1">
        <v>45.0</v>
      </c>
      <c r="I17688" s="3">
        <v>44180.302083333336</v>
      </c>
      <c r="J17688" s="1">
        <v>1.97056231391242</v>
      </c>
      <c r="K17688" s="1" t="s">
        <v>24</v>
      </c>
      <c r="L17688" s="1" t="s">
        <v>940</v>
      </c>
      <c r="M17688" s="3">
        <v>44180.32952650463</v>
      </c>
    </row>
    <row r="17689">
      <c r="A17689" s="1">
        <v>17687.0</v>
      </c>
      <c r="B17689" s="1" t="s">
        <v>953</v>
      </c>
      <c r="C17689" s="1" t="s">
        <v>29418</v>
      </c>
      <c r="D17689" s="1" t="s">
        <v>1243</v>
      </c>
      <c r="E17689" s="1" t="s">
        <v>3045</v>
      </c>
      <c r="F17689" s="1" t="s">
        <v>1040</v>
      </c>
      <c r="G17689" s="1" t="s">
        <v>17</v>
      </c>
      <c r="H17689" s="1">
        <v>45.0</v>
      </c>
      <c r="I17689" s="3">
        <v>43810.625</v>
      </c>
      <c r="J17689" s="1">
        <v>2.82053601584406</v>
      </c>
      <c r="K17689" s="1" t="s">
        <v>18</v>
      </c>
      <c r="M17689" s="3">
        <v>43810.660466678244</v>
      </c>
    </row>
    <row r="17690">
      <c r="A17690" s="1">
        <v>17688.0</v>
      </c>
      <c r="B17690" s="1" t="s">
        <v>84</v>
      </c>
      <c r="C17690" s="1" t="s">
        <v>29419</v>
      </c>
      <c r="D17690" s="1" t="s">
        <v>1255</v>
      </c>
      <c r="E17690" s="1" t="s">
        <v>29420</v>
      </c>
      <c r="F17690" s="1" t="s">
        <v>88</v>
      </c>
      <c r="G17690" s="1" t="s">
        <v>89</v>
      </c>
      <c r="H17690" s="1">
        <v>45.0</v>
      </c>
      <c r="I17690" s="3">
        <v>44080.542925752314</v>
      </c>
      <c r="J17690" s="1">
        <v>2.01368765555831</v>
      </c>
      <c r="K17690" s="1" t="s">
        <v>83</v>
      </c>
      <c r="M17690" s="3">
        <v>44080.67742087963</v>
      </c>
    </row>
    <row r="17691">
      <c r="A17691" s="1">
        <v>17689.0</v>
      </c>
      <c r="B17691" s="1" t="s">
        <v>354</v>
      </c>
      <c r="C17691" s="1" t="s">
        <v>29421</v>
      </c>
      <c r="D17691" s="1" t="s">
        <v>93</v>
      </c>
      <c r="E17691" s="1" t="s">
        <v>10390</v>
      </c>
      <c r="F17691" s="1" t="s">
        <v>358</v>
      </c>
      <c r="G17691" s="1" t="s">
        <v>35</v>
      </c>
      <c r="H17691" s="1">
        <v>45.0</v>
      </c>
      <c r="I17691" s="3">
        <v>44162.645833333336</v>
      </c>
      <c r="J17691" s="1">
        <v>1.33334511630234</v>
      </c>
      <c r="K17691" s="1" t="s">
        <v>24</v>
      </c>
      <c r="M17691" s="3">
        <v>44162.71841267361</v>
      </c>
    </row>
    <row r="17692">
      <c r="A17692" s="1">
        <v>17690.0</v>
      </c>
      <c r="B17692" s="1" t="s">
        <v>84</v>
      </c>
      <c r="C17692" s="1" t="s">
        <v>29422</v>
      </c>
      <c r="D17692" s="1" t="s">
        <v>80</v>
      </c>
      <c r="E17692" s="1" t="s">
        <v>2840</v>
      </c>
      <c r="F17692" s="1" t="s">
        <v>88</v>
      </c>
      <c r="G17692" s="1" t="s">
        <v>17</v>
      </c>
      <c r="H17692" s="1">
        <v>45.0</v>
      </c>
      <c r="I17692" s="3">
        <v>43749.625</v>
      </c>
      <c r="J17692" s="1">
        <v>0.632064805315714</v>
      </c>
      <c r="K17692" s="1" t="s">
        <v>83</v>
      </c>
      <c r="M17692" s="3">
        <v>43749.65451936342</v>
      </c>
    </row>
    <row r="17693">
      <c r="A17693" s="1">
        <v>17691.0</v>
      </c>
      <c r="B17693" s="1" t="s">
        <v>6777</v>
      </c>
      <c r="C17693" s="1" t="s">
        <v>29423</v>
      </c>
      <c r="D17693" s="1" t="s">
        <v>664</v>
      </c>
      <c r="E17693" s="1" t="s">
        <v>29424</v>
      </c>
      <c r="F17693" s="1" t="s">
        <v>6780</v>
      </c>
      <c r="G17693" s="1" t="s">
        <v>89</v>
      </c>
      <c r="H17693" s="1">
        <v>45.0</v>
      </c>
      <c r="I17693" s="3">
        <v>43643.575223402775</v>
      </c>
      <c r="J17693" s="1">
        <v>2.35373818258586</v>
      </c>
      <c r="K17693" s="1" t="s">
        <v>24</v>
      </c>
      <c r="M17693" s="3">
        <v>43643.58449505787</v>
      </c>
    </row>
    <row r="17694">
      <c r="A17694" s="1">
        <v>17692.0</v>
      </c>
      <c r="B17694" s="1" t="s">
        <v>1348</v>
      </c>
      <c r="C17694" s="1" t="s">
        <v>29425</v>
      </c>
      <c r="D17694" s="1" t="s">
        <v>121</v>
      </c>
      <c r="E17694" s="1" t="s">
        <v>7465</v>
      </c>
      <c r="F17694" s="1" t="s">
        <v>1352</v>
      </c>
      <c r="G17694" s="1" t="s">
        <v>17</v>
      </c>
      <c r="H17694" s="1">
        <v>45.0</v>
      </c>
      <c r="I17694" s="3">
        <v>44001.6875</v>
      </c>
      <c r="J17694" s="1">
        <v>1.79503254473625</v>
      </c>
      <c r="K17694" s="1" t="s">
        <v>18</v>
      </c>
      <c r="M17694" s="3">
        <v>44001.71449462963</v>
      </c>
    </row>
    <row r="17695">
      <c r="A17695" s="1">
        <v>17693.0</v>
      </c>
      <c r="B17695" s="1" t="s">
        <v>7926</v>
      </c>
      <c r="C17695" s="1" t="s">
        <v>29426</v>
      </c>
      <c r="D17695" s="1" t="s">
        <v>1988</v>
      </c>
      <c r="E17695" s="1" t="s">
        <v>29427</v>
      </c>
      <c r="F17695" s="1" t="s">
        <v>7929</v>
      </c>
      <c r="G17695" s="1" t="s">
        <v>39</v>
      </c>
      <c r="H17695" s="1">
        <v>45.0</v>
      </c>
      <c r="I17695" s="3">
        <v>43877.635416666664</v>
      </c>
      <c r="J17695" s="1">
        <v>1.95696529519351</v>
      </c>
      <c r="K17695" s="1" t="s">
        <v>18</v>
      </c>
      <c r="M17695" s="3">
        <v>43877.69223545139</v>
      </c>
    </row>
    <row r="17696">
      <c r="A17696" s="1">
        <v>17694.0</v>
      </c>
      <c r="B17696" s="1" t="s">
        <v>73</v>
      </c>
      <c r="C17696" s="1" t="s">
        <v>29428</v>
      </c>
      <c r="D17696" s="1" t="s">
        <v>1595</v>
      </c>
      <c r="E17696" s="1" t="s">
        <v>5650</v>
      </c>
      <c r="F17696" s="1" t="s">
        <v>77</v>
      </c>
      <c r="G17696" s="1" t="s">
        <v>35</v>
      </c>
      <c r="H17696" s="1">
        <v>45.0</v>
      </c>
      <c r="I17696" s="3">
        <v>43510.666666666664</v>
      </c>
      <c r="J17696" s="1">
        <v>1.56970276345172</v>
      </c>
      <c r="K17696" s="1" t="s">
        <v>24</v>
      </c>
      <c r="M17696" s="3">
        <v>43510.69319293981</v>
      </c>
    </row>
    <row r="17697">
      <c r="A17697" s="1">
        <v>17695.0</v>
      </c>
      <c r="B17697" s="1" t="s">
        <v>932</v>
      </c>
      <c r="C17697" s="1" t="s">
        <v>29429</v>
      </c>
      <c r="D17697" s="1" t="s">
        <v>934</v>
      </c>
      <c r="E17697" s="1" t="s">
        <v>935</v>
      </c>
      <c r="F17697" s="1" t="s">
        <v>936</v>
      </c>
      <c r="G17697" s="1" t="s">
        <v>17</v>
      </c>
      <c r="H17697" s="1">
        <v>45.0</v>
      </c>
      <c r="I17697" s="3">
        <v>43863.666666666664</v>
      </c>
      <c r="J17697" s="1">
        <v>1.34914163860592</v>
      </c>
      <c r="K17697" s="1" t="s">
        <v>159</v>
      </c>
      <c r="M17697" s="3">
        <v>43863.69005369213</v>
      </c>
    </row>
    <row r="17698">
      <c r="A17698" s="1">
        <v>17696.0</v>
      </c>
      <c r="B17698" s="1" t="s">
        <v>303</v>
      </c>
      <c r="C17698" s="1" t="s">
        <v>29430</v>
      </c>
      <c r="D17698" s="1" t="s">
        <v>305</v>
      </c>
      <c r="E17698" s="1" t="s">
        <v>1295</v>
      </c>
      <c r="F17698" s="1" t="s">
        <v>307</v>
      </c>
      <c r="G17698" s="1" t="s">
        <v>17</v>
      </c>
      <c r="H17698" s="1">
        <v>45.0</v>
      </c>
      <c r="I17698" s="3">
        <v>43850.40625</v>
      </c>
      <c r="J17698" s="1">
        <v>1.88056712419094</v>
      </c>
      <c r="K17698" s="1" t="s">
        <v>24</v>
      </c>
      <c r="M17698" s="3">
        <v>43850.4458094213</v>
      </c>
    </row>
    <row r="17699">
      <c r="A17699" s="1">
        <v>17697.0</v>
      </c>
      <c r="B17699" s="1" t="s">
        <v>4046</v>
      </c>
      <c r="C17699" s="1" t="s">
        <v>29431</v>
      </c>
      <c r="D17699" s="1" t="s">
        <v>5780</v>
      </c>
      <c r="E17699" s="1" t="s">
        <v>29432</v>
      </c>
      <c r="F17699" s="1" t="s">
        <v>4049</v>
      </c>
      <c r="G17699" s="1" t="s">
        <v>89</v>
      </c>
      <c r="H17699" s="1">
        <v>45.0</v>
      </c>
      <c r="I17699" s="3">
        <v>44014.71933728009</v>
      </c>
      <c r="J17699" s="1">
        <v>2.91059551050796</v>
      </c>
      <c r="K17699" s="1" t="s">
        <v>24</v>
      </c>
      <c r="M17699" s="3">
        <v>44014.75688605324</v>
      </c>
    </row>
    <row r="17700">
      <c r="A17700" s="1">
        <v>17698.0</v>
      </c>
      <c r="B17700" s="1" t="s">
        <v>1315</v>
      </c>
      <c r="C17700" s="1" t="s">
        <v>29433</v>
      </c>
      <c r="D17700" s="1" t="s">
        <v>411</v>
      </c>
      <c r="E17700" s="1" t="s">
        <v>2441</v>
      </c>
      <c r="F17700" s="1" t="s">
        <v>1319</v>
      </c>
      <c r="G17700" s="1" t="s">
        <v>35</v>
      </c>
      <c r="H17700" s="1">
        <v>45.0</v>
      </c>
      <c r="I17700" s="3">
        <v>44138.5</v>
      </c>
      <c r="J17700" s="1">
        <v>0.527938124686889</v>
      </c>
      <c r="K17700" s="1" t="s">
        <v>18</v>
      </c>
      <c r="M17700" s="3">
        <v>44138.54284221065</v>
      </c>
    </row>
    <row r="17701">
      <c r="A17701" s="1">
        <v>17699.0</v>
      </c>
      <c r="B17701" s="1" t="s">
        <v>901</v>
      </c>
      <c r="C17701" s="1" t="s">
        <v>29434</v>
      </c>
      <c r="D17701" s="1" t="s">
        <v>148</v>
      </c>
      <c r="E17701" s="1" t="s">
        <v>1771</v>
      </c>
      <c r="F17701" s="1" t="s">
        <v>904</v>
      </c>
      <c r="G17701" s="1" t="s">
        <v>17</v>
      </c>
      <c r="H17701" s="1">
        <v>45.0</v>
      </c>
      <c r="I17701" s="3">
        <v>43721.416666666664</v>
      </c>
      <c r="J17701" s="1">
        <v>1.08571402587244</v>
      </c>
      <c r="K17701" s="1" t="s">
        <v>24</v>
      </c>
      <c r="M17701" s="3">
        <v>43694.67015928241</v>
      </c>
    </row>
    <row r="17702">
      <c r="A17702" s="1">
        <v>17700.0</v>
      </c>
      <c r="B17702" s="1" t="s">
        <v>401</v>
      </c>
      <c r="C17702" s="1" t="s">
        <v>29435</v>
      </c>
      <c r="D17702" s="1" t="s">
        <v>3882</v>
      </c>
      <c r="E17702" s="1" t="s">
        <v>29436</v>
      </c>
      <c r="F17702" s="1" t="s">
        <v>405</v>
      </c>
      <c r="G17702" s="1" t="s">
        <v>39</v>
      </c>
      <c r="H17702" s="1">
        <v>45.0</v>
      </c>
      <c r="I17702" s="3">
        <v>43991.375</v>
      </c>
      <c r="J17702" s="1">
        <v>1.42991482900524</v>
      </c>
      <c r="K17702" s="1" t="s">
        <v>24</v>
      </c>
      <c r="M17702" s="3">
        <v>43991.41262826389</v>
      </c>
    </row>
    <row r="17703">
      <c r="A17703" s="1">
        <v>17701.0</v>
      </c>
      <c r="B17703" s="1" t="s">
        <v>124</v>
      </c>
      <c r="C17703" s="1" t="s">
        <v>29437</v>
      </c>
      <c r="D17703" s="1" t="s">
        <v>1494</v>
      </c>
      <c r="E17703" s="1" t="s">
        <v>2133</v>
      </c>
      <c r="F17703" s="1" t="s">
        <v>128</v>
      </c>
      <c r="G17703" s="1" t="s">
        <v>17</v>
      </c>
      <c r="H17703" s="1">
        <v>45.0</v>
      </c>
      <c r="I17703" s="3">
        <v>44104.4375</v>
      </c>
      <c r="J17703" s="1">
        <v>1.90745055769358</v>
      </c>
      <c r="K17703" s="1" t="s">
        <v>62</v>
      </c>
      <c r="L17703" s="1" t="s">
        <v>129</v>
      </c>
      <c r="M17703" s="3">
        <v>44104.48504850695</v>
      </c>
    </row>
    <row r="17704">
      <c r="A17704" s="1">
        <v>17702.0</v>
      </c>
      <c r="B17704" s="1" t="s">
        <v>350</v>
      </c>
      <c r="C17704" s="1" t="s">
        <v>29438</v>
      </c>
      <c r="D17704" s="1" t="s">
        <v>75</v>
      </c>
      <c r="E17704" s="1" t="s">
        <v>9383</v>
      </c>
      <c r="F17704" s="1" t="s">
        <v>353</v>
      </c>
      <c r="G17704" s="1" t="s">
        <v>35</v>
      </c>
      <c r="H17704" s="1">
        <v>45.0</v>
      </c>
      <c r="I17704" s="3">
        <v>43535.625</v>
      </c>
      <c r="J17704" s="1">
        <v>0.0338051899204657</v>
      </c>
      <c r="K17704" s="1" t="s">
        <v>24</v>
      </c>
      <c r="M17704" s="3">
        <v>43536.691010821756</v>
      </c>
    </row>
    <row r="17705">
      <c r="A17705" s="1">
        <v>17703.0</v>
      </c>
      <c r="B17705" s="1" t="s">
        <v>620</v>
      </c>
      <c r="C17705" s="1" t="s">
        <v>29439</v>
      </c>
      <c r="D17705" s="1" t="s">
        <v>37</v>
      </c>
      <c r="E17705" s="1" t="s">
        <v>12855</v>
      </c>
      <c r="F17705" s="1" t="s">
        <v>623</v>
      </c>
      <c r="G17705" s="1" t="s">
        <v>17</v>
      </c>
      <c r="H17705" s="1">
        <v>45.0</v>
      </c>
      <c r="I17705" s="3">
        <v>44202.1875</v>
      </c>
      <c r="J17705" s="1">
        <v>1.9533146099854</v>
      </c>
      <c r="K17705" s="1" t="s">
        <v>18</v>
      </c>
      <c r="M17705" s="3">
        <v>44202.203868136574</v>
      </c>
    </row>
    <row r="17706">
      <c r="A17706" s="1">
        <v>17704.0</v>
      </c>
      <c r="B17706" s="1" t="s">
        <v>506</v>
      </c>
      <c r="C17706" s="1" t="s">
        <v>29440</v>
      </c>
      <c r="D17706" s="1" t="s">
        <v>508</v>
      </c>
      <c r="E17706" s="1" t="s">
        <v>509</v>
      </c>
      <c r="F17706" s="1" t="s">
        <v>510</v>
      </c>
      <c r="G17706" s="1" t="s">
        <v>35</v>
      </c>
      <c r="H17706" s="1">
        <v>45.0</v>
      </c>
      <c r="I17706" s="3">
        <v>44127.625</v>
      </c>
      <c r="J17706" s="1">
        <v>0.872757141122441</v>
      </c>
      <c r="K17706" s="1" t="s">
        <v>511</v>
      </c>
      <c r="M17706" s="3">
        <v>44127.64853929398</v>
      </c>
    </row>
    <row r="17707">
      <c r="A17707" s="1">
        <v>17705.0</v>
      </c>
      <c r="B17707" s="1" t="s">
        <v>3724</v>
      </c>
      <c r="C17707" s="1" t="s">
        <v>29441</v>
      </c>
      <c r="D17707" s="1" t="s">
        <v>3376</v>
      </c>
      <c r="E17707" s="1" t="s">
        <v>29442</v>
      </c>
      <c r="F17707" s="1" t="s">
        <v>3727</v>
      </c>
      <c r="G17707" s="1" t="s">
        <v>39</v>
      </c>
      <c r="H17707" s="1">
        <v>45.0</v>
      </c>
      <c r="I17707" s="3">
        <v>44127.416666666664</v>
      </c>
      <c r="J17707" s="1">
        <v>0.822385781697789</v>
      </c>
      <c r="K17707" s="1" t="s">
        <v>218</v>
      </c>
      <c r="L17707" s="1" t="s">
        <v>287</v>
      </c>
      <c r="M17707" s="3">
        <v>44127.45287523148</v>
      </c>
    </row>
    <row r="17708">
      <c r="A17708" s="1">
        <v>17706.0</v>
      </c>
      <c r="B17708" s="1" t="s">
        <v>853</v>
      </c>
      <c r="C17708" s="1" t="s">
        <v>29443</v>
      </c>
      <c r="D17708" s="1" t="s">
        <v>1806</v>
      </c>
      <c r="E17708" s="1" t="s">
        <v>10786</v>
      </c>
      <c r="F17708" s="1" t="s">
        <v>856</v>
      </c>
      <c r="G17708" s="1" t="s">
        <v>35</v>
      </c>
      <c r="H17708" s="1">
        <v>45.0</v>
      </c>
      <c r="I17708" s="3">
        <v>44187.541666666664</v>
      </c>
      <c r="J17708" s="1">
        <v>2.20324855644307</v>
      </c>
      <c r="K17708" s="1" t="s">
        <v>18</v>
      </c>
      <c r="M17708" s="3">
        <v>44187.57613126157</v>
      </c>
    </row>
    <row r="17709">
      <c r="A17709" s="1">
        <v>17707.0</v>
      </c>
      <c r="B17709" s="1" t="s">
        <v>2372</v>
      </c>
      <c r="C17709" s="1" t="s">
        <v>29444</v>
      </c>
      <c r="D17709" s="1" t="s">
        <v>6165</v>
      </c>
      <c r="E17709" s="1" t="s">
        <v>29445</v>
      </c>
      <c r="F17709" s="1" t="s">
        <v>2375</v>
      </c>
      <c r="G17709" s="1" t="s">
        <v>89</v>
      </c>
      <c r="H17709" s="1">
        <v>45.0</v>
      </c>
      <c r="I17709" s="3">
        <v>43819.65836064815</v>
      </c>
      <c r="J17709" s="1">
        <v>1.63161126359926</v>
      </c>
      <c r="K17709" s="1" t="s">
        <v>46</v>
      </c>
      <c r="M17709" s="3">
        <v>43819.65406619213</v>
      </c>
    </row>
    <row r="17710">
      <c r="A17710" s="1">
        <v>17708.0</v>
      </c>
      <c r="B17710" s="1" t="s">
        <v>788</v>
      </c>
      <c r="C17710" s="1" t="s">
        <v>29446</v>
      </c>
      <c r="D17710" s="1" t="s">
        <v>1343</v>
      </c>
      <c r="E17710" s="1" t="s">
        <v>1792</v>
      </c>
      <c r="F17710" s="1" t="s">
        <v>791</v>
      </c>
      <c r="G17710" s="1" t="s">
        <v>17</v>
      </c>
      <c r="H17710" s="1">
        <v>45.0</v>
      </c>
      <c r="I17710" s="3">
        <v>43881.145833333336</v>
      </c>
      <c r="J17710" s="1">
        <v>0.033658609153044</v>
      </c>
      <c r="K17710" s="1" t="s">
        <v>24</v>
      </c>
      <c r="M17710" s="3">
        <v>43881.18437340278</v>
      </c>
    </row>
    <row r="17711">
      <c r="A17711" s="1">
        <v>17709.0</v>
      </c>
      <c r="B17711" s="1" t="s">
        <v>229</v>
      </c>
      <c r="C17711" s="1" t="s">
        <v>29447</v>
      </c>
      <c r="D17711" s="1" t="s">
        <v>12134</v>
      </c>
      <c r="E17711" s="1" t="s">
        <v>4002</v>
      </c>
      <c r="F17711" s="1" t="s">
        <v>232</v>
      </c>
      <c r="G17711" s="1" t="s">
        <v>35</v>
      </c>
      <c r="H17711" s="1">
        <v>45.0</v>
      </c>
      <c r="I17711" s="3">
        <v>43790.625</v>
      </c>
      <c r="J17711" s="1">
        <v>2.40313623639981</v>
      </c>
      <c r="K17711" s="1" t="s">
        <v>24</v>
      </c>
      <c r="M17711" s="3">
        <v>43789.66055615741</v>
      </c>
    </row>
    <row r="17712">
      <c r="A17712" s="1">
        <v>17710.0</v>
      </c>
      <c r="B17712" s="1" t="s">
        <v>1858</v>
      </c>
      <c r="C17712" s="1" t="s">
        <v>29448</v>
      </c>
      <c r="D17712" s="1" t="s">
        <v>993</v>
      </c>
      <c r="E17712" s="1" t="s">
        <v>29449</v>
      </c>
      <c r="F17712" s="1" t="s">
        <v>1861</v>
      </c>
      <c r="G17712" s="1" t="s">
        <v>89</v>
      </c>
      <c r="H17712" s="1">
        <v>45.0</v>
      </c>
      <c r="I17712" s="3">
        <v>44163.36767309028</v>
      </c>
      <c r="J17712" s="1">
        <v>2.67081717770494</v>
      </c>
      <c r="K17712" s="1" t="s">
        <v>18</v>
      </c>
      <c r="M17712" s="3">
        <v>44163.40832487268</v>
      </c>
    </row>
    <row r="17713">
      <c r="A17713" s="1">
        <v>17711.0</v>
      </c>
      <c r="B17713" s="1" t="s">
        <v>3662</v>
      </c>
      <c r="C17713" s="1" t="s">
        <v>29450</v>
      </c>
      <c r="D17713" s="1" t="s">
        <v>3581</v>
      </c>
      <c r="E17713" s="1" t="s">
        <v>22454</v>
      </c>
      <c r="F17713" s="1" t="s">
        <v>3665</v>
      </c>
      <c r="G17713" s="1" t="s">
        <v>17</v>
      </c>
      <c r="H17713" s="1">
        <v>45.0</v>
      </c>
      <c r="I17713" s="3">
        <v>43865.25</v>
      </c>
      <c r="J17713" s="1">
        <v>1.32778846573476</v>
      </c>
      <c r="K17713" s="1" t="s">
        <v>24</v>
      </c>
      <c r="M17713" s="3">
        <v>43865.2995009375</v>
      </c>
    </row>
    <row r="17714">
      <c r="A17714" s="1">
        <v>17712.0</v>
      </c>
      <c r="B17714" s="1" t="s">
        <v>278</v>
      </c>
      <c r="C17714" s="1" t="s">
        <v>29451</v>
      </c>
      <c r="D17714" s="1" t="s">
        <v>21</v>
      </c>
      <c r="E17714" s="1" t="s">
        <v>4438</v>
      </c>
      <c r="F17714" s="1" t="s">
        <v>281</v>
      </c>
      <c r="G17714" s="1" t="s">
        <v>35</v>
      </c>
      <c r="H17714" s="1">
        <v>45.0</v>
      </c>
      <c r="I17714" s="3">
        <v>44201.3125</v>
      </c>
      <c r="J17714" s="1">
        <v>18.4340950655617</v>
      </c>
      <c r="K17714" s="1" t="s">
        <v>24</v>
      </c>
      <c r="M17714" s="3">
        <v>44201.35286409722</v>
      </c>
    </row>
    <row r="17715">
      <c r="A17715" s="1">
        <v>17713.0</v>
      </c>
      <c r="B17715" s="1" t="s">
        <v>19</v>
      </c>
      <c r="C17715" s="1" t="s">
        <v>29452</v>
      </c>
      <c r="D17715" s="1" t="s">
        <v>21</v>
      </c>
      <c r="E17715" s="1" t="s">
        <v>19560</v>
      </c>
      <c r="F17715" s="1" t="s">
        <v>23</v>
      </c>
      <c r="G17715" s="1" t="s">
        <v>17</v>
      </c>
      <c r="H17715" s="1">
        <v>45.0</v>
      </c>
      <c r="I17715" s="3">
        <v>43829.291666666664</v>
      </c>
      <c r="J17715" s="1">
        <v>0.227446731938806</v>
      </c>
      <c r="K17715" s="1" t="s">
        <v>24</v>
      </c>
      <c r="M17715" s="3">
        <v>43829.34399678241</v>
      </c>
    </row>
    <row r="17716">
      <c r="A17716" s="1">
        <v>17714.0</v>
      </c>
      <c r="B17716" s="1" t="s">
        <v>303</v>
      </c>
      <c r="C17716" s="1" t="s">
        <v>29453</v>
      </c>
      <c r="D17716" s="1" t="s">
        <v>305</v>
      </c>
      <c r="E17716" s="1" t="s">
        <v>1201</v>
      </c>
      <c r="F17716" s="1" t="s">
        <v>307</v>
      </c>
      <c r="G17716" s="1" t="s">
        <v>17</v>
      </c>
      <c r="H17716" s="1">
        <v>45.0</v>
      </c>
      <c r="I17716" s="3">
        <v>43991.416666666664</v>
      </c>
      <c r="J17716" s="1">
        <v>1.01720050007003</v>
      </c>
      <c r="K17716" s="1" t="s">
        <v>24</v>
      </c>
      <c r="M17716" s="3">
        <v>43991.44780083333</v>
      </c>
    </row>
    <row r="17717">
      <c r="A17717" s="1">
        <v>17715.0</v>
      </c>
      <c r="B17717" s="1" t="s">
        <v>2314</v>
      </c>
      <c r="C17717" s="1" t="s">
        <v>29454</v>
      </c>
      <c r="D17717" s="1" t="s">
        <v>2359</v>
      </c>
      <c r="E17717" s="1" t="s">
        <v>29455</v>
      </c>
      <c r="F17717" s="1" t="s">
        <v>2318</v>
      </c>
      <c r="G17717" s="1" t="s">
        <v>39</v>
      </c>
      <c r="H17717" s="1">
        <v>45.0</v>
      </c>
      <c r="I17717" s="3">
        <v>44148.1875</v>
      </c>
      <c r="J17717" s="1">
        <v>25.7557939229187</v>
      </c>
      <c r="K17717" s="1" t="s">
        <v>18</v>
      </c>
      <c r="M17717" s="3">
        <v>44148.21522751157</v>
      </c>
    </row>
    <row r="17718">
      <c r="A17718" s="1">
        <v>17716.0</v>
      </c>
      <c r="B17718" s="1" t="s">
        <v>3295</v>
      </c>
      <c r="C17718" s="1" t="s">
        <v>29456</v>
      </c>
      <c r="D17718" s="1" t="s">
        <v>2504</v>
      </c>
      <c r="E17718" s="1" t="s">
        <v>29457</v>
      </c>
      <c r="F17718" s="1" t="s">
        <v>3298</v>
      </c>
      <c r="G17718" s="1" t="s">
        <v>39</v>
      </c>
      <c r="H17718" s="1">
        <v>45.0</v>
      </c>
      <c r="I17718" s="3">
        <v>44253.666666666664</v>
      </c>
      <c r="J17718" s="1">
        <v>1.29626553325147</v>
      </c>
      <c r="K17718" s="1" t="s">
        <v>24</v>
      </c>
      <c r="L17718" s="1" t="s">
        <v>747</v>
      </c>
      <c r="M17718" s="3">
        <v>44253.69785545139</v>
      </c>
    </row>
    <row r="17719">
      <c r="A17719" s="1">
        <v>17717.0</v>
      </c>
      <c r="B17719" s="1" t="s">
        <v>324</v>
      </c>
      <c r="C17719" s="1" t="s">
        <v>29458</v>
      </c>
      <c r="D17719" s="1" t="s">
        <v>326</v>
      </c>
      <c r="E17719" s="1" t="s">
        <v>3366</v>
      </c>
      <c r="F17719" s="1" t="s">
        <v>328</v>
      </c>
      <c r="G17719" s="1" t="s">
        <v>17</v>
      </c>
      <c r="H17719" s="1">
        <v>45.0</v>
      </c>
      <c r="I17719" s="3">
        <v>44104.625</v>
      </c>
      <c r="J17719" s="1">
        <v>0.0</v>
      </c>
      <c r="K17719" s="1" t="s">
        <v>24</v>
      </c>
      <c r="M17719" s="3">
        <v>44104.65495658565</v>
      </c>
    </row>
    <row r="17720">
      <c r="A17720" s="1">
        <v>17718.0</v>
      </c>
      <c r="B17720" s="1" t="s">
        <v>20915</v>
      </c>
      <c r="C17720" s="1" t="s">
        <v>29459</v>
      </c>
      <c r="D17720" s="1" t="s">
        <v>879</v>
      </c>
      <c r="E17720" s="1" t="s">
        <v>29460</v>
      </c>
      <c r="F17720" s="1" t="s">
        <v>20918</v>
      </c>
      <c r="G17720" s="1" t="s">
        <v>39</v>
      </c>
      <c r="H17720" s="1">
        <v>45.0</v>
      </c>
      <c r="I17720" s="3">
        <v>44126.5</v>
      </c>
      <c r="J17720" s="1">
        <v>4.68891613686688</v>
      </c>
      <c r="K17720" s="1" t="s">
        <v>218</v>
      </c>
      <c r="M17720" s="3">
        <v>44126.53158606481</v>
      </c>
    </row>
    <row r="17721">
      <c r="A17721" s="1">
        <v>17719.0</v>
      </c>
      <c r="B17721" s="1" t="s">
        <v>732</v>
      </c>
      <c r="C17721" s="1" t="s">
        <v>29461</v>
      </c>
      <c r="D17721" s="1" t="s">
        <v>461</v>
      </c>
      <c r="E17721" s="1" t="s">
        <v>1818</v>
      </c>
      <c r="F17721" s="1" t="s">
        <v>735</v>
      </c>
      <c r="G17721" s="1" t="s">
        <v>17</v>
      </c>
      <c r="H17721" s="1">
        <v>45.0</v>
      </c>
      <c r="I17721" s="3">
        <v>44124.729166666664</v>
      </c>
      <c r="J17721" s="1">
        <v>0.566784038870048</v>
      </c>
      <c r="K17721" s="1" t="s">
        <v>24</v>
      </c>
      <c r="M17721" s="3">
        <v>44124.75645803241</v>
      </c>
    </row>
    <row r="17722">
      <c r="A17722" s="1">
        <v>17720.0</v>
      </c>
      <c r="B17722" s="1" t="s">
        <v>425</v>
      </c>
      <c r="C17722" s="1" t="s">
        <v>29462</v>
      </c>
      <c r="D17722" s="1" t="s">
        <v>21</v>
      </c>
      <c r="E17722" s="1" t="s">
        <v>1567</v>
      </c>
      <c r="F17722" s="1" t="s">
        <v>428</v>
      </c>
      <c r="G17722" s="1" t="s">
        <v>35</v>
      </c>
      <c r="H17722" s="1">
        <v>45.0</v>
      </c>
      <c r="I17722" s="3">
        <v>44239.25</v>
      </c>
      <c r="J17722" s="1">
        <v>1.37416057520345</v>
      </c>
      <c r="K17722" s="1" t="s">
        <v>24</v>
      </c>
      <c r="M17722" s="3">
        <v>44239.28722530093</v>
      </c>
    </row>
    <row r="17723">
      <c r="A17723" s="1">
        <v>17721.0</v>
      </c>
      <c r="B17723" s="1" t="s">
        <v>19</v>
      </c>
      <c r="C17723" s="1" t="s">
        <v>29463</v>
      </c>
      <c r="D17723" s="1" t="s">
        <v>1442</v>
      </c>
      <c r="E17723" s="1" t="s">
        <v>1443</v>
      </c>
      <c r="F17723" s="1" t="s">
        <v>23</v>
      </c>
      <c r="G17723" s="1" t="s">
        <v>35</v>
      </c>
      <c r="H17723" s="1">
        <v>45.0</v>
      </c>
      <c r="I17723" s="3">
        <v>43481.291666666664</v>
      </c>
      <c r="J17723" s="1">
        <v>0.70591681331331</v>
      </c>
      <c r="K17723" s="1" t="s">
        <v>24</v>
      </c>
      <c r="M17723" s="3">
        <v>43481.31670329861</v>
      </c>
    </row>
    <row r="17724">
      <c r="A17724" s="1">
        <v>17722.0</v>
      </c>
      <c r="B17724" s="1" t="s">
        <v>293</v>
      </c>
      <c r="C17724" s="1" t="s">
        <v>29464</v>
      </c>
      <c r="D17724" s="1" t="s">
        <v>1186</v>
      </c>
      <c r="E17724" s="1" t="s">
        <v>1187</v>
      </c>
      <c r="F17724" s="1" t="s">
        <v>297</v>
      </c>
      <c r="G17724" s="1" t="s">
        <v>17</v>
      </c>
      <c r="H17724" s="1">
        <v>45.0</v>
      </c>
      <c r="I17724" s="3">
        <v>44151.291666666664</v>
      </c>
      <c r="J17724" s="1">
        <v>2.28381637996681</v>
      </c>
      <c r="K17724" s="1" t="s">
        <v>62</v>
      </c>
      <c r="L17724" s="1" t="s">
        <v>1188</v>
      </c>
      <c r="M17724" s="3">
        <v>44151.32141319445</v>
      </c>
    </row>
    <row r="17725">
      <c r="A17725" s="1">
        <v>17723.0</v>
      </c>
      <c r="B17725" s="1" t="s">
        <v>401</v>
      </c>
      <c r="C17725" s="1" t="s">
        <v>29465</v>
      </c>
      <c r="D17725" s="1" t="s">
        <v>10928</v>
      </c>
      <c r="E17725" s="1" t="s">
        <v>29466</v>
      </c>
      <c r="F17725" s="1" t="s">
        <v>405</v>
      </c>
      <c r="G17725" s="1" t="s">
        <v>89</v>
      </c>
      <c r="H17725" s="1">
        <v>45.0</v>
      </c>
      <c r="I17725" s="3">
        <v>44154.54053657407</v>
      </c>
      <c r="J17725" s="1">
        <v>1.80851983436447</v>
      </c>
      <c r="K17725" s="1" t="s">
        <v>24</v>
      </c>
      <c r="M17725" s="3">
        <v>44154.60528783565</v>
      </c>
    </row>
    <row r="17726">
      <c r="A17726" s="1">
        <v>17724.0</v>
      </c>
      <c r="B17726" s="1" t="s">
        <v>6092</v>
      </c>
      <c r="C17726" s="1" t="s">
        <v>29467</v>
      </c>
      <c r="D17726" s="1" t="s">
        <v>801</v>
      </c>
      <c r="E17726" s="1" t="s">
        <v>29468</v>
      </c>
      <c r="F17726" s="1" t="s">
        <v>6095</v>
      </c>
      <c r="G17726" s="1" t="s">
        <v>39</v>
      </c>
      <c r="H17726" s="1">
        <v>45.0</v>
      </c>
      <c r="I17726" s="3">
        <v>44150.75</v>
      </c>
      <c r="J17726" s="1">
        <v>3.84416565016808</v>
      </c>
      <c r="K17726" s="1" t="s">
        <v>24</v>
      </c>
      <c r="M17726" s="3">
        <v>44150.797305127315</v>
      </c>
    </row>
    <row r="17727">
      <c r="A17727" s="1">
        <v>17725.0</v>
      </c>
      <c r="B17727" s="1" t="s">
        <v>996</v>
      </c>
      <c r="C17727" s="1" t="s">
        <v>29469</v>
      </c>
      <c r="D17727" s="1" t="s">
        <v>310</v>
      </c>
      <c r="E17727" s="1" t="s">
        <v>3956</v>
      </c>
      <c r="F17727" s="1" t="s">
        <v>1000</v>
      </c>
      <c r="G17727" s="1" t="s">
        <v>17</v>
      </c>
      <c r="H17727" s="1">
        <v>45.0</v>
      </c>
      <c r="I17727" s="3">
        <v>44252.291666666664</v>
      </c>
      <c r="J17727" s="1">
        <v>2.08288050248696</v>
      </c>
      <c r="K17727" s="1" t="s">
        <v>24</v>
      </c>
      <c r="M17727" s="3">
        <v>44252.33318523148</v>
      </c>
    </row>
    <row r="17728">
      <c r="A17728" s="1">
        <v>17726.0</v>
      </c>
      <c r="B17728" s="1" t="s">
        <v>1289</v>
      </c>
      <c r="C17728" s="1" t="s">
        <v>29470</v>
      </c>
      <c r="D17728" s="1" t="s">
        <v>2721</v>
      </c>
      <c r="E17728" s="1" t="s">
        <v>29471</v>
      </c>
      <c r="F17728" s="1" t="s">
        <v>1293</v>
      </c>
      <c r="G17728" s="1" t="s">
        <v>39</v>
      </c>
      <c r="H17728" s="1">
        <v>45.0</v>
      </c>
      <c r="I17728" s="3">
        <v>44135.416666666664</v>
      </c>
      <c r="J17728" s="1">
        <v>0.48848455971336</v>
      </c>
      <c r="K17728" s="1" t="s">
        <v>24</v>
      </c>
      <c r="M17728" s="3">
        <v>44135.46093755787</v>
      </c>
    </row>
    <row r="17729">
      <c r="A17729" s="1">
        <v>17727.0</v>
      </c>
      <c r="B17729" s="1" t="s">
        <v>2766</v>
      </c>
      <c r="C17729" s="1" t="s">
        <v>29472</v>
      </c>
      <c r="D17729" s="1" t="s">
        <v>2768</v>
      </c>
      <c r="E17729" s="1" t="s">
        <v>2769</v>
      </c>
      <c r="F17729" s="1" t="s">
        <v>2770</v>
      </c>
      <c r="G17729" s="1" t="s">
        <v>17</v>
      </c>
      <c r="H17729" s="1">
        <v>45.0</v>
      </c>
      <c r="I17729" s="3">
        <v>44179.458333333336</v>
      </c>
      <c r="J17729" s="1">
        <v>2.63744165247726</v>
      </c>
      <c r="K17729" s="1" t="s">
        <v>62</v>
      </c>
      <c r="L17729" s="1" t="s">
        <v>2771</v>
      </c>
      <c r="M17729" s="3">
        <v>44179.61604568287</v>
      </c>
    </row>
    <row r="17730">
      <c r="A17730" s="1">
        <v>17728.0</v>
      </c>
      <c r="B17730" s="1" t="s">
        <v>2339</v>
      </c>
      <c r="C17730" s="1" t="s">
        <v>29473</v>
      </c>
      <c r="D17730" s="1" t="s">
        <v>738</v>
      </c>
      <c r="E17730" s="1" t="s">
        <v>7196</v>
      </c>
      <c r="F17730" s="1" t="s">
        <v>2342</v>
      </c>
      <c r="G17730" s="1" t="s">
        <v>35</v>
      </c>
      <c r="H17730" s="1">
        <v>45.0</v>
      </c>
      <c r="I17730" s="3">
        <v>44252.666666666664</v>
      </c>
      <c r="J17730" s="1">
        <v>1.73009231694442</v>
      </c>
      <c r="K17730" s="1" t="s">
        <v>24</v>
      </c>
      <c r="M17730" s="3">
        <v>44252.69465055555</v>
      </c>
    </row>
    <row r="17731">
      <c r="A17731" s="1">
        <v>17729.0</v>
      </c>
      <c r="B17731" s="1" t="s">
        <v>2786</v>
      </c>
      <c r="C17731" s="1" t="s">
        <v>29474</v>
      </c>
      <c r="D17731" s="1" t="s">
        <v>14</v>
      </c>
      <c r="E17731" s="1" t="s">
        <v>2788</v>
      </c>
      <c r="F17731" s="1" t="s">
        <v>2789</v>
      </c>
      <c r="G17731" s="1" t="s">
        <v>17</v>
      </c>
      <c r="H17731" s="1">
        <v>45.0</v>
      </c>
      <c r="I17731" s="3">
        <v>43790.666666666664</v>
      </c>
      <c r="J17731" s="1">
        <v>0.951425514914162</v>
      </c>
      <c r="K17731" s="1" t="s">
        <v>18</v>
      </c>
      <c r="M17731" s="3">
        <v>43790.72577244213</v>
      </c>
    </row>
    <row r="17732">
      <c r="A17732" s="1">
        <v>17730.0</v>
      </c>
      <c r="B17732" s="1" t="s">
        <v>1043</v>
      </c>
      <c r="C17732" s="1" t="s">
        <v>29475</v>
      </c>
      <c r="D17732" s="1" t="s">
        <v>676</v>
      </c>
      <c r="E17732" s="1" t="s">
        <v>1045</v>
      </c>
      <c r="F17732" s="1" t="s">
        <v>1046</v>
      </c>
      <c r="G17732" s="1" t="s">
        <v>17</v>
      </c>
      <c r="H17732" s="1">
        <v>45.0</v>
      </c>
      <c r="I17732" s="3">
        <v>44211.208333333336</v>
      </c>
      <c r="J17732" s="1">
        <v>2.4403171733488</v>
      </c>
      <c r="K17732" s="1" t="s">
        <v>18</v>
      </c>
      <c r="L17732" s="1" t="s">
        <v>1047</v>
      </c>
      <c r="M17732" s="3">
        <v>44211.240431527774</v>
      </c>
    </row>
    <row r="17733">
      <c r="A17733" s="1">
        <v>17731.0</v>
      </c>
      <c r="B17733" s="1" t="s">
        <v>29476</v>
      </c>
      <c r="C17733" s="1" t="s">
        <v>29477</v>
      </c>
      <c r="D17733" s="1" t="s">
        <v>5465</v>
      </c>
      <c r="E17733" s="1" t="s">
        <v>29478</v>
      </c>
      <c r="F17733" s="1" t="s">
        <v>29479</v>
      </c>
      <c r="G17733" s="1" t="s">
        <v>39</v>
      </c>
      <c r="H17733" s="1">
        <v>45.0</v>
      </c>
      <c r="I17733" s="3">
        <v>43884.375</v>
      </c>
      <c r="J17733" s="1">
        <v>2.79676717339123</v>
      </c>
      <c r="K17733" s="1" t="s">
        <v>24</v>
      </c>
      <c r="M17733" s="3">
        <v>43884.41074359954</v>
      </c>
    </row>
    <row r="17734">
      <c r="A17734" s="1">
        <v>17732.0</v>
      </c>
      <c r="B17734" s="1" t="s">
        <v>150</v>
      </c>
      <c r="C17734" s="1" t="s">
        <v>29480</v>
      </c>
      <c r="D17734" s="1" t="s">
        <v>13031</v>
      </c>
      <c r="E17734" s="1" t="s">
        <v>29481</v>
      </c>
      <c r="F17734" s="1" t="s">
        <v>153</v>
      </c>
      <c r="G17734" s="1" t="s">
        <v>39</v>
      </c>
      <c r="H17734" s="1">
        <v>45.0</v>
      </c>
      <c r="I17734" s="3">
        <v>43885.270833333336</v>
      </c>
      <c r="J17734" s="1">
        <v>1.66026477746321</v>
      </c>
      <c r="K17734" s="1" t="s">
        <v>62</v>
      </c>
      <c r="M17734" s="3">
        <v>43885.30835895833</v>
      </c>
    </row>
    <row r="17735">
      <c r="A17735" s="1">
        <v>17733.0</v>
      </c>
      <c r="B17735" s="1" t="s">
        <v>340</v>
      </c>
      <c r="C17735" s="1" t="s">
        <v>29482</v>
      </c>
      <c r="D17735" s="1" t="s">
        <v>342</v>
      </c>
      <c r="E17735" s="1" t="s">
        <v>29483</v>
      </c>
      <c r="F17735" s="1" t="s">
        <v>344</v>
      </c>
      <c r="G17735" s="1" t="s">
        <v>39</v>
      </c>
      <c r="H17735" s="1">
        <v>45.0</v>
      </c>
      <c r="I17735" s="3">
        <v>44166.583333333336</v>
      </c>
      <c r="J17735" s="1">
        <v>1.73714313350781</v>
      </c>
      <c r="K17735" s="1" t="s">
        <v>83</v>
      </c>
      <c r="M17735" s="3">
        <v>44166.59253112268</v>
      </c>
    </row>
    <row r="17736">
      <c r="A17736" s="1">
        <v>17734.0</v>
      </c>
      <c r="B17736" s="1" t="s">
        <v>7926</v>
      </c>
      <c r="C17736" s="1" t="s">
        <v>29484</v>
      </c>
      <c r="D17736" s="1" t="s">
        <v>59</v>
      </c>
      <c r="E17736" s="1" t="s">
        <v>29485</v>
      </c>
      <c r="F17736" s="1" t="s">
        <v>7929</v>
      </c>
      <c r="G17736" s="1" t="s">
        <v>39</v>
      </c>
      <c r="H17736" s="1">
        <v>45.0</v>
      </c>
      <c r="I17736" s="3">
        <v>43895.625</v>
      </c>
      <c r="J17736" s="1">
        <v>3.99643404271175</v>
      </c>
      <c r="K17736" s="1" t="s">
        <v>18</v>
      </c>
      <c r="M17736" s="3">
        <v>43895.64863711806</v>
      </c>
    </row>
    <row r="17737">
      <c r="A17737" s="1">
        <v>17735.0</v>
      </c>
      <c r="B17737" s="1" t="s">
        <v>4270</v>
      </c>
      <c r="C17737" s="1" t="s">
        <v>29486</v>
      </c>
      <c r="D17737" s="1" t="s">
        <v>1096</v>
      </c>
      <c r="E17737" s="1" t="s">
        <v>29487</v>
      </c>
      <c r="F17737" s="1" t="s">
        <v>4273</v>
      </c>
      <c r="G17737" s="1" t="s">
        <v>39</v>
      </c>
      <c r="H17737" s="1">
        <v>45.0</v>
      </c>
      <c r="I17737" s="3">
        <v>43958.25</v>
      </c>
      <c r="J17737" s="1">
        <v>1.12557913683748</v>
      </c>
      <c r="K17737" s="1" t="s">
        <v>18</v>
      </c>
      <c r="M17737" s="3">
        <v>43958.29562428241</v>
      </c>
    </row>
    <row r="17738">
      <c r="A17738" s="1">
        <v>17736.0</v>
      </c>
      <c r="B17738" s="1" t="s">
        <v>73</v>
      </c>
      <c r="C17738" s="1" t="s">
        <v>29488</v>
      </c>
      <c r="D17738" s="1" t="s">
        <v>1595</v>
      </c>
      <c r="E17738" s="1" t="s">
        <v>5650</v>
      </c>
      <c r="F17738" s="1" t="s">
        <v>77</v>
      </c>
      <c r="G17738" s="1" t="s">
        <v>35</v>
      </c>
      <c r="H17738" s="1">
        <v>45.0</v>
      </c>
      <c r="I17738" s="3">
        <v>43504.291666666664</v>
      </c>
      <c r="J17738" s="1">
        <v>1.56733281752969</v>
      </c>
      <c r="K17738" s="1" t="s">
        <v>24</v>
      </c>
      <c r="M17738" s="3">
        <v>43504.32923836805</v>
      </c>
    </row>
    <row r="17739">
      <c r="A17739" s="1">
        <v>17737.0</v>
      </c>
      <c r="B17739" s="1" t="s">
        <v>168</v>
      </c>
      <c r="C17739" s="1" t="s">
        <v>29489</v>
      </c>
      <c r="D17739" s="1" t="s">
        <v>163</v>
      </c>
      <c r="E17739" s="1" t="s">
        <v>1582</v>
      </c>
      <c r="F17739" s="1" t="s">
        <v>171</v>
      </c>
      <c r="G17739" s="1" t="s">
        <v>17</v>
      </c>
      <c r="H17739" s="1">
        <v>45.0</v>
      </c>
      <c r="I17739" s="3">
        <v>43806.208333333336</v>
      </c>
      <c r="J17739" s="1">
        <v>3.61062207864951</v>
      </c>
      <c r="K17739" s="1" t="s">
        <v>166</v>
      </c>
      <c r="M17739" s="3">
        <v>43806.311540613424</v>
      </c>
    </row>
    <row r="17740">
      <c r="A17740" s="1">
        <v>17738.0</v>
      </c>
      <c r="B17740" s="1" t="s">
        <v>4831</v>
      </c>
      <c r="C17740" s="1" t="s">
        <v>29490</v>
      </c>
      <c r="D17740" s="1" t="s">
        <v>116</v>
      </c>
      <c r="E17740" s="1" t="s">
        <v>4833</v>
      </c>
      <c r="F17740" s="1" t="s">
        <v>4834</v>
      </c>
      <c r="G17740" s="1" t="s">
        <v>35</v>
      </c>
      <c r="H17740" s="1">
        <v>45.0</v>
      </c>
      <c r="I17740" s="3">
        <v>43755.416666666664</v>
      </c>
      <c r="J17740" s="1">
        <v>8.82263922075341</v>
      </c>
      <c r="K17740" s="1" t="s">
        <v>24</v>
      </c>
      <c r="M17740" s="3">
        <v>43755.449563368056</v>
      </c>
    </row>
    <row r="17741">
      <c r="A17741" s="1">
        <v>17739.0</v>
      </c>
      <c r="B17741" s="1" t="s">
        <v>732</v>
      </c>
      <c r="C17741" s="1" t="s">
        <v>29491</v>
      </c>
      <c r="D17741" s="1" t="s">
        <v>12783</v>
      </c>
      <c r="E17741" s="1" t="s">
        <v>12784</v>
      </c>
      <c r="F17741" s="1" t="s">
        <v>735</v>
      </c>
      <c r="G17741" s="1" t="s">
        <v>35</v>
      </c>
      <c r="H17741" s="1">
        <v>45.0</v>
      </c>
      <c r="I17741" s="3">
        <v>43899.729166666664</v>
      </c>
      <c r="J17741" s="1">
        <v>2.0239541232916</v>
      </c>
      <c r="K17741" s="1" t="s">
        <v>24</v>
      </c>
      <c r="M17741" s="3">
        <v>43899.75744403935</v>
      </c>
    </row>
    <row r="17742">
      <c r="A17742" s="1">
        <v>17740.0</v>
      </c>
      <c r="B17742" s="1" t="s">
        <v>84</v>
      </c>
      <c r="C17742" s="1" t="s">
        <v>29492</v>
      </c>
      <c r="D17742" s="1" t="s">
        <v>86</v>
      </c>
      <c r="E17742" s="1" t="s">
        <v>4462</v>
      </c>
      <c r="F17742" s="1" t="s">
        <v>88</v>
      </c>
      <c r="G17742" s="1" t="s">
        <v>17</v>
      </c>
      <c r="H17742" s="1">
        <v>45.0</v>
      </c>
      <c r="I17742" s="3">
        <v>43812.166666666664</v>
      </c>
      <c r="J17742" s="1">
        <v>1.53734611330259</v>
      </c>
      <c r="K17742" s="1" t="s">
        <v>83</v>
      </c>
      <c r="M17742" s="3">
        <v>43812.21808046296</v>
      </c>
    </row>
    <row r="17743">
      <c r="A17743" s="1">
        <v>17741.0</v>
      </c>
      <c r="B17743" s="1" t="s">
        <v>1716</v>
      </c>
      <c r="C17743" s="1" t="s">
        <v>29493</v>
      </c>
      <c r="D17743" s="1" t="s">
        <v>818</v>
      </c>
      <c r="E17743" s="1" t="s">
        <v>29494</v>
      </c>
      <c r="F17743" s="1" t="s">
        <v>1719</v>
      </c>
      <c r="G17743" s="1" t="s">
        <v>39</v>
      </c>
      <c r="H17743" s="1">
        <v>45.0</v>
      </c>
      <c r="I17743" s="3">
        <v>44189.333333333336</v>
      </c>
      <c r="J17743" s="1">
        <v>3.20189845504364</v>
      </c>
      <c r="K17743" s="1" t="s">
        <v>18</v>
      </c>
      <c r="M17743" s="3">
        <v>44189.35564572916</v>
      </c>
    </row>
    <row r="17744">
      <c r="A17744" s="1">
        <v>17742.0</v>
      </c>
      <c r="B17744" s="1" t="s">
        <v>17224</v>
      </c>
      <c r="C17744" s="1" t="s">
        <v>29495</v>
      </c>
      <c r="D17744" s="1" t="s">
        <v>321</v>
      </c>
      <c r="E17744" s="1" t="s">
        <v>29496</v>
      </c>
      <c r="F17744" s="1" t="s">
        <v>17227</v>
      </c>
      <c r="G17744" s="1" t="s">
        <v>39</v>
      </c>
      <c r="H17744" s="1">
        <v>45.0</v>
      </c>
      <c r="I17744" s="3">
        <v>43987.770833333336</v>
      </c>
      <c r="J17744" s="1">
        <v>2.84643185629798</v>
      </c>
      <c r="K17744" s="1" t="s">
        <v>24</v>
      </c>
      <c r="M17744" s="3">
        <v>43987.7917934838</v>
      </c>
    </row>
    <row r="17745">
      <c r="A17745" s="1">
        <v>17743.0</v>
      </c>
      <c r="B17745" s="1" t="s">
        <v>2405</v>
      </c>
      <c r="C17745" s="1" t="s">
        <v>29497</v>
      </c>
      <c r="D17745" s="1" t="s">
        <v>163</v>
      </c>
      <c r="E17745" s="1" t="s">
        <v>11211</v>
      </c>
      <c r="F17745" s="1" t="s">
        <v>2408</v>
      </c>
      <c r="G17745" s="1" t="s">
        <v>17</v>
      </c>
      <c r="H17745" s="1">
        <v>45.0</v>
      </c>
      <c r="I17745" s="3">
        <v>43815.166666666664</v>
      </c>
      <c r="J17745" s="1">
        <v>0.24075278961352</v>
      </c>
      <c r="K17745" s="1" t="s">
        <v>166</v>
      </c>
      <c r="M17745" s="3">
        <v>43815.203207743056</v>
      </c>
    </row>
    <row r="17746">
      <c r="A17746" s="1">
        <v>17744.0</v>
      </c>
      <c r="B17746" s="1" t="s">
        <v>354</v>
      </c>
      <c r="C17746" s="1" t="s">
        <v>29498</v>
      </c>
      <c r="D17746" s="1" t="s">
        <v>207</v>
      </c>
      <c r="E17746" s="1" t="s">
        <v>357</v>
      </c>
      <c r="F17746" s="1" t="s">
        <v>358</v>
      </c>
      <c r="G17746" s="1" t="s">
        <v>35</v>
      </c>
      <c r="H17746" s="1">
        <v>45.0</v>
      </c>
      <c r="I17746" s="3">
        <v>44048.666666666664</v>
      </c>
      <c r="J17746" s="1">
        <v>1.0619461638282</v>
      </c>
      <c r="K17746" s="1" t="s">
        <v>24</v>
      </c>
      <c r="M17746" s="3">
        <v>44048.711133668985</v>
      </c>
    </row>
    <row r="17747">
      <c r="A17747" s="1">
        <v>17745.0</v>
      </c>
      <c r="B17747" s="1" t="s">
        <v>953</v>
      </c>
      <c r="C17747" s="1" t="s">
        <v>29499</v>
      </c>
      <c r="D17747" s="1" t="s">
        <v>1802</v>
      </c>
      <c r="E17747" s="1" t="s">
        <v>2170</v>
      </c>
      <c r="F17747" s="1" t="s">
        <v>1040</v>
      </c>
      <c r="G17747" s="1" t="s">
        <v>17</v>
      </c>
      <c r="H17747" s="1">
        <v>45.0</v>
      </c>
      <c r="I17747" s="3">
        <v>43914.166666666664</v>
      </c>
      <c r="J17747" s="1">
        <v>1.56085740411122</v>
      </c>
      <c r="K17747" s="1" t="s">
        <v>18</v>
      </c>
      <c r="M17747" s="3">
        <v>43914.21040837963</v>
      </c>
    </row>
    <row r="17748">
      <c r="A17748" s="1">
        <v>17746.0</v>
      </c>
      <c r="B17748" s="1" t="s">
        <v>1238</v>
      </c>
      <c r="C17748" s="1" t="s">
        <v>29500</v>
      </c>
      <c r="D17748" s="1" t="s">
        <v>32</v>
      </c>
      <c r="E17748" s="1" t="s">
        <v>29501</v>
      </c>
      <c r="F17748" s="1" t="s">
        <v>1241</v>
      </c>
      <c r="G17748" s="1" t="s">
        <v>39</v>
      </c>
      <c r="H17748" s="1">
        <v>45.0</v>
      </c>
      <c r="I17748" s="3">
        <v>44101.708333333336</v>
      </c>
      <c r="J17748" s="1">
        <v>1.09333020856679</v>
      </c>
      <c r="K17748" s="1" t="s">
        <v>24</v>
      </c>
      <c r="M17748" s="3">
        <v>44101.80665020833</v>
      </c>
    </row>
    <row r="17749">
      <c r="A17749" s="1">
        <v>17747.0</v>
      </c>
      <c r="B17749" s="1" t="s">
        <v>3949</v>
      </c>
      <c r="C17749" s="1" t="s">
        <v>29502</v>
      </c>
      <c r="D17749" s="1" t="s">
        <v>1531</v>
      </c>
      <c r="E17749" s="1" t="s">
        <v>12717</v>
      </c>
      <c r="F17749" s="1" t="s">
        <v>3952</v>
      </c>
      <c r="G17749" s="1" t="s">
        <v>35</v>
      </c>
      <c r="H17749" s="1">
        <v>45.0</v>
      </c>
      <c r="I17749" s="3">
        <v>43608.291666666664</v>
      </c>
      <c r="J17749" s="1">
        <v>0.63380959187068</v>
      </c>
      <c r="K17749" s="1" t="s">
        <v>18</v>
      </c>
      <c r="M17749" s="3">
        <v>43608.31485418981</v>
      </c>
    </row>
    <row r="17750">
      <c r="A17750" s="1">
        <v>17748.0</v>
      </c>
      <c r="B17750" s="1" t="s">
        <v>4502</v>
      </c>
      <c r="C17750" s="1" t="s">
        <v>29503</v>
      </c>
      <c r="D17750" s="1" t="s">
        <v>126</v>
      </c>
      <c r="E17750" s="1" t="s">
        <v>29504</v>
      </c>
      <c r="F17750" s="1" t="s">
        <v>4506</v>
      </c>
      <c r="G17750" s="1" t="s">
        <v>39</v>
      </c>
      <c r="H17750" s="1">
        <v>45.0</v>
      </c>
      <c r="I17750" s="3">
        <v>44168.583333333336</v>
      </c>
      <c r="J17750" s="1">
        <v>2.44232436533961</v>
      </c>
      <c r="K17750" s="1" t="s">
        <v>62</v>
      </c>
      <c r="M17750" s="3">
        <v>44168.67919074074</v>
      </c>
    </row>
    <row r="17751">
      <c r="A17751" s="1">
        <v>17749.0</v>
      </c>
      <c r="B17751" s="1" t="s">
        <v>2405</v>
      </c>
      <c r="C17751" s="1" t="s">
        <v>29505</v>
      </c>
      <c r="D17751" s="1" t="s">
        <v>163</v>
      </c>
      <c r="E17751" s="1" t="s">
        <v>11211</v>
      </c>
      <c r="F17751" s="1" t="s">
        <v>2408</v>
      </c>
      <c r="G17751" s="1" t="s">
        <v>17</v>
      </c>
      <c r="H17751" s="1">
        <v>45.0</v>
      </c>
      <c r="I17751" s="3">
        <v>43811.166666666664</v>
      </c>
      <c r="J17751" s="1">
        <v>0.369355728832642</v>
      </c>
      <c r="K17751" s="1" t="s">
        <v>166</v>
      </c>
      <c r="M17751" s="3">
        <v>43811.215481458334</v>
      </c>
    </row>
    <row r="17752">
      <c r="A17752" s="1">
        <v>17750.0</v>
      </c>
      <c r="B17752" s="1" t="s">
        <v>1126</v>
      </c>
      <c r="C17752" s="1" t="s">
        <v>29506</v>
      </c>
      <c r="D17752" s="1" t="s">
        <v>21</v>
      </c>
      <c r="E17752" s="1" t="s">
        <v>3833</v>
      </c>
      <c r="F17752" s="1" t="s">
        <v>1130</v>
      </c>
      <c r="G17752" s="1" t="s">
        <v>17</v>
      </c>
      <c r="H17752" s="1">
        <v>45.0</v>
      </c>
      <c r="I17752" s="3">
        <v>44214.21875</v>
      </c>
      <c r="J17752" s="1">
        <v>1.14208746102336</v>
      </c>
      <c r="K17752" s="1" t="s">
        <v>24</v>
      </c>
      <c r="M17752" s="3">
        <v>44214.24893231482</v>
      </c>
    </row>
    <row r="17753">
      <c r="A17753" s="1">
        <v>17751.0</v>
      </c>
      <c r="B17753" s="1" t="s">
        <v>239</v>
      </c>
      <c r="C17753" s="1" t="s">
        <v>29507</v>
      </c>
      <c r="D17753" s="1" t="s">
        <v>9658</v>
      </c>
      <c r="E17753" s="1" t="s">
        <v>1138</v>
      </c>
      <c r="F17753" s="1" t="s">
        <v>243</v>
      </c>
      <c r="G17753" s="1" t="s">
        <v>35</v>
      </c>
      <c r="H17753" s="1">
        <v>45.0</v>
      </c>
      <c r="I17753" s="3">
        <v>43908.291666666664</v>
      </c>
      <c r="J17753" s="1">
        <v>0.483108082973405</v>
      </c>
      <c r="K17753" s="1" t="s">
        <v>46</v>
      </c>
      <c r="M17753" s="3">
        <v>43908.32599773148</v>
      </c>
    </row>
    <row r="17754">
      <c r="A17754" s="1">
        <v>17752.0</v>
      </c>
      <c r="B17754" s="1" t="s">
        <v>196</v>
      </c>
      <c r="C17754" s="1" t="s">
        <v>29508</v>
      </c>
      <c r="D17754" s="1" t="s">
        <v>3853</v>
      </c>
      <c r="E17754" s="1" t="s">
        <v>3854</v>
      </c>
      <c r="F17754" s="1" t="s">
        <v>200</v>
      </c>
      <c r="G17754" s="1" t="s">
        <v>17</v>
      </c>
      <c r="H17754" s="1">
        <v>45.0</v>
      </c>
      <c r="I17754" s="3">
        <v>43892.5625</v>
      </c>
      <c r="J17754" s="1">
        <v>0.0</v>
      </c>
      <c r="K17754" s="1" t="s">
        <v>24</v>
      </c>
      <c r="M17754" s="3">
        <v>43892.671639305554</v>
      </c>
    </row>
    <row r="17755">
      <c r="A17755" s="1">
        <v>17753.0</v>
      </c>
      <c r="B17755" s="1" t="s">
        <v>485</v>
      </c>
      <c r="C17755" s="1" t="s">
        <v>29509</v>
      </c>
      <c r="D17755" s="1" t="s">
        <v>1418</v>
      </c>
      <c r="E17755" s="1" t="s">
        <v>5164</v>
      </c>
      <c r="F17755" s="1" t="s">
        <v>489</v>
      </c>
      <c r="G17755" s="1" t="s">
        <v>17</v>
      </c>
      <c r="H17755" s="1">
        <v>45.0</v>
      </c>
      <c r="I17755" s="3">
        <v>43866.666666666664</v>
      </c>
      <c r="J17755" s="1">
        <v>0.0</v>
      </c>
      <c r="K17755" s="1" t="s">
        <v>166</v>
      </c>
      <c r="M17755" s="3">
        <v>43867.23962436343</v>
      </c>
    </row>
    <row r="17756">
      <c r="A17756" s="1">
        <v>17754.0</v>
      </c>
      <c r="B17756" s="1" t="s">
        <v>6424</v>
      </c>
      <c r="C17756" s="1" t="s">
        <v>29510</v>
      </c>
      <c r="D17756" s="1" t="s">
        <v>211</v>
      </c>
      <c r="E17756" s="1" t="s">
        <v>8911</v>
      </c>
      <c r="F17756" s="1" t="s">
        <v>6427</v>
      </c>
      <c r="G17756" s="1" t="s">
        <v>17</v>
      </c>
      <c r="H17756" s="1">
        <v>45.0</v>
      </c>
      <c r="I17756" s="3">
        <v>44071.125</v>
      </c>
      <c r="J17756" s="1">
        <v>0.912058052354001</v>
      </c>
      <c r="K17756" s="1" t="s">
        <v>218</v>
      </c>
      <c r="L17756" s="1" t="s">
        <v>4938</v>
      </c>
      <c r="M17756" s="3">
        <v>44071.180493935186</v>
      </c>
    </row>
    <row r="17757">
      <c r="A17757" s="1">
        <v>17755.0</v>
      </c>
      <c r="B17757" s="1" t="s">
        <v>2467</v>
      </c>
      <c r="C17757" s="1" t="s">
        <v>29511</v>
      </c>
      <c r="D17757" s="1" t="s">
        <v>1255</v>
      </c>
      <c r="E17757" s="1" t="s">
        <v>2469</v>
      </c>
      <c r="F17757" s="1" t="s">
        <v>2470</v>
      </c>
      <c r="G17757" s="1" t="s">
        <v>17</v>
      </c>
      <c r="H17757" s="1">
        <v>45.0</v>
      </c>
      <c r="I17757" s="3">
        <v>43738.583333333336</v>
      </c>
      <c r="J17757" s="1">
        <v>2.05622420642972</v>
      </c>
      <c r="K17757" s="1" t="s">
        <v>83</v>
      </c>
      <c r="M17757" s="3">
        <v>43738.724001435185</v>
      </c>
    </row>
    <row r="17758">
      <c r="A17758" s="1">
        <v>17756.0</v>
      </c>
      <c r="B17758" s="1" t="s">
        <v>2228</v>
      </c>
      <c r="C17758" s="1" t="s">
        <v>29512</v>
      </c>
      <c r="D17758" s="1" t="s">
        <v>1963</v>
      </c>
      <c r="E17758" s="1" t="s">
        <v>2230</v>
      </c>
      <c r="F17758" s="1" t="s">
        <v>2231</v>
      </c>
      <c r="G17758" s="1" t="s">
        <v>17</v>
      </c>
      <c r="H17758" s="1">
        <v>45.0</v>
      </c>
      <c r="I17758" s="3">
        <v>44036.354166666664</v>
      </c>
      <c r="J17758" s="1">
        <v>2.83422970872967</v>
      </c>
      <c r="K17758" s="1" t="s">
        <v>24</v>
      </c>
      <c r="L17758" s="1" t="s">
        <v>882</v>
      </c>
      <c r="M17758" s="3">
        <v>44036.417327650466</v>
      </c>
    </row>
    <row r="17759">
      <c r="A17759" s="1">
        <v>17757.0</v>
      </c>
      <c r="B17759" s="1" t="s">
        <v>385</v>
      </c>
      <c r="C17759" s="1" t="s">
        <v>29513</v>
      </c>
      <c r="D17759" s="1" t="s">
        <v>116</v>
      </c>
      <c r="E17759" s="1" t="s">
        <v>387</v>
      </c>
      <c r="F17759" s="1" t="s">
        <v>388</v>
      </c>
      <c r="G17759" s="1" t="s">
        <v>17</v>
      </c>
      <c r="H17759" s="1">
        <v>45.0</v>
      </c>
      <c r="I17759" s="3">
        <v>43878.5</v>
      </c>
      <c r="J17759" s="1">
        <v>2.4426157956629</v>
      </c>
      <c r="K17759" s="1" t="s">
        <v>24</v>
      </c>
      <c r="M17759" s="3">
        <v>43878.53829024306</v>
      </c>
    </row>
    <row r="17760">
      <c r="A17760" s="1">
        <v>17758.0</v>
      </c>
      <c r="B17760" s="1" t="s">
        <v>176</v>
      </c>
      <c r="C17760" s="1" t="s">
        <v>29514</v>
      </c>
      <c r="D17760" s="1" t="s">
        <v>178</v>
      </c>
      <c r="E17760" s="1" t="s">
        <v>179</v>
      </c>
      <c r="F17760" s="1" t="s">
        <v>180</v>
      </c>
      <c r="G17760" s="1" t="s">
        <v>17</v>
      </c>
      <c r="H17760" s="1">
        <v>45.0</v>
      </c>
      <c r="I17760" s="3">
        <v>44090.6875</v>
      </c>
      <c r="J17760" s="1">
        <v>2.94015601348379</v>
      </c>
      <c r="K17760" s="1" t="s">
        <v>24</v>
      </c>
      <c r="M17760" s="3">
        <v>44090.69716739583</v>
      </c>
    </row>
    <row r="17761">
      <c r="A17761" s="1">
        <v>17759.0</v>
      </c>
      <c r="B17761" s="1" t="s">
        <v>6381</v>
      </c>
      <c r="C17761" s="1" t="s">
        <v>29515</v>
      </c>
      <c r="D17761" s="1" t="s">
        <v>12581</v>
      </c>
      <c r="E17761" s="1" t="s">
        <v>29516</v>
      </c>
      <c r="F17761" s="1" t="s">
        <v>6384</v>
      </c>
      <c r="G17761" s="1" t="s">
        <v>39</v>
      </c>
      <c r="H17761" s="1">
        <v>45.0</v>
      </c>
      <c r="I17761" s="3">
        <v>44223.65625</v>
      </c>
      <c r="J17761" s="1">
        <v>2.50249285459454</v>
      </c>
      <c r="K17761" s="1" t="s">
        <v>24</v>
      </c>
      <c r="L17761" s="1" t="s">
        <v>135</v>
      </c>
      <c r="M17761" s="3">
        <v>44223.6905778125</v>
      </c>
    </row>
    <row r="17762">
      <c r="A17762" s="1">
        <v>17760.0</v>
      </c>
      <c r="B17762" s="1" t="s">
        <v>2282</v>
      </c>
      <c r="C17762" s="1" t="s">
        <v>29517</v>
      </c>
      <c r="D17762" s="1" t="s">
        <v>37</v>
      </c>
      <c r="E17762" s="1" t="s">
        <v>29518</v>
      </c>
      <c r="F17762" s="1" t="s">
        <v>2285</v>
      </c>
      <c r="G17762" s="1" t="s">
        <v>89</v>
      </c>
      <c r="H17762" s="1">
        <v>45.0</v>
      </c>
      <c r="I17762" s="3">
        <v>44193.354166666664</v>
      </c>
      <c r="J17762" s="1">
        <v>2.01020752031735</v>
      </c>
      <c r="K17762" s="1" t="s">
        <v>18</v>
      </c>
      <c r="M17762" s="3">
        <v>44193.39621788194</v>
      </c>
    </row>
    <row r="17763">
      <c r="A17763" s="1">
        <v>17761.0</v>
      </c>
      <c r="B17763" s="1" t="s">
        <v>576</v>
      </c>
      <c r="C17763" s="1" t="s">
        <v>29519</v>
      </c>
      <c r="D17763" s="1" t="s">
        <v>578</v>
      </c>
      <c r="E17763" s="1" t="s">
        <v>579</v>
      </c>
      <c r="F17763" s="1" t="s">
        <v>580</v>
      </c>
      <c r="G17763" s="1" t="s">
        <v>17</v>
      </c>
      <c r="H17763" s="1">
        <v>45.0</v>
      </c>
      <c r="I17763" s="3">
        <v>44116.229166666664</v>
      </c>
      <c r="J17763" s="1">
        <v>3.97102772635281</v>
      </c>
      <c r="K17763" s="1" t="s">
        <v>18</v>
      </c>
      <c r="L17763" s="1" t="s">
        <v>581</v>
      </c>
      <c r="M17763" s="3">
        <v>44116.24701972222</v>
      </c>
    </row>
    <row r="17764">
      <c r="A17764" s="1">
        <v>17762.0</v>
      </c>
      <c r="B17764" s="1" t="s">
        <v>768</v>
      </c>
      <c r="C17764" s="1" t="s">
        <v>29520</v>
      </c>
      <c r="D17764" s="1" t="s">
        <v>315</v>
      </c>
      <c r="E17764" s="1" t="s">
        <v>3982</v>
      </c>
      <c r="F17764" s="1" t="s">
        <v>772</v>
      </c>
      <c r="G17764" s="1" t="s">
        <v>35</v>
      </c>
      <c r="H17764" s="1">
        <v>45.0</v>
      </c>
      <c r="I17764" s="3">
        <v>44251.229166666664</v>
      </c>
      <c r="J17764" s="1">
        <v>2.73084134664936</v>
      </c>
      <c r="K17764" s="1" t="s">
        <v>166</v>
      </c>
      <c r="L17764" s="1" t="s">
        <v>318</v>
      </c>
      <c r="M17764" s="3">
        <v>44251.313514166664</v>
      </c>
    </row>
    <row r="17765">
      <c r="A17765" s="1">
        <v>17763.0</v>
      </c>
      <c r="B17765" s="1" t="s">
        <v>366</v>
      </c>
      <c r="C17765" s="1" t="s">
        <v>29521</v>
      </c>
      <c r="D17765" s="1" t="s">
        <v>1592</v>
      </c>
      <c r="E17765" s="1" t="s">
        <v>29522</v>
      </c>
      <c r="F17765" s="1" t="s">
        <v>370</v>
      </c>
      <c r="G17765" s="1" t="s">
        <v>39</v>
      </c>
      <c r="H17765" s="1">
        <v>45.0</v>
      </c>
      <c r="I17765" s="3">
        <v>44190.291666666664</v>
      </c>
      <c r="J17765" s="1">
        <v>2.51475402673538</v>
      </c>
      <c r="K17765" s="1" t="s">
        <v>166</v>
      </c>
      <c r="M17765" s="3">
        <v>44190.29872523148</v>
      </c>
    </row>
    <row r="17766">
      <c r="A17766" s="1">
        <v>17764.0</v>
      </c>
      <c r="B17766" s="1" t="s">
        <v>303</v>
      </c>
      <c r="C17766" s="1" t="s">
        <v>29523</v>
      </c>
      <c r="D17766" s="1" t="s">
        <v>305</v>
      </c>
      <c r="E17766" s="1" t="s">
        <v>7161</v>
      </c>
      <c r="F17766" s="1" t="s">
        <v>307</v>
      </c>
      <c r="G17766" s="1" t="s">
        <v>17</v>
      </c>
      <c r="H17766" s="1">
        <v>45.0</v>
      </c>
      <c r="I17766" s="3">
        <v>43951.625</v>
      </c>
      <c r="J17766" s="1">
        <v>1.17897429665868</v>
      </c>
      <c r="K17766" s="1" t="s">
        <v>24</v>
      </c>
      <c r="M17766" s="3">
        <v>43951.65490822917</v>
      </c>
    </row>
    <row r="17767">
      <c r="A17767" s="1">
        <v>17765.0</v>
      </c>
      <c r="B17767" s="1" t="s">
        <v>582</v>
      </c>
      <c r="C17767" s="1" t="s">
        <v>29524</v>
      </c>
      <c r="D17767" s="1" t="s">
        <v>93</v>
      </c>
      <c r="E17767" s="1" t="s">
        <v>2474</v>
      </c>
      <c r="F17767" s="1" t="s">
        <v>586</v>
      </c>
      <c r="G17767" s="1" t="s">
        <v>17</v>
      </c>
      <c r="H17767" s="1">
        <v>45.0</v>
      </c>
      <c r="I17767" s="3">
        <v>43860.625</v>
      </c>
      <c r="J17767" s="1">
        <v>0.988056475703175</v>
      </c>
      <c r="K17767" s="1" t="s">
        <v>24</v>
      </c>
      <c r="M17767" s="3">
        <v>43860.65734549768</v>
      </c>
    </row>
    <row r="17768">
      <c r="A17768" s="1">
        <v>17766.0</v>
      </c>
      <c r="B17768" s="1" t="s">
        <v>22190</v>
      </c>
      <c r="C17768" s="1" t="s">
        <v>29525</v>
      </c>
      <c r="D17768" s="1" t="s">
        <v>1653</v>
      </c>
      <c r="E17768" s="1" t="s">
        <v>29526</v>
      </c>
      <c r="F17768" s="1" t="s">
        <v>22193</v>
      </c>
      <c r="G17768" s="1" t="s">
        <v>39</v>
      </c>
      <c r="H17768" s="1">
        <v>45.0</v>
      </c>
      <c r="I17768" s="3">
        <v>43816.75</v>
      </c>
      <c r="J17768" s="1">
        <v>1.43294928274237</v>
      </c>
      <c r="K17768" s="1" t="s">
        <v>218</v>
      </c>
      <c r="M17768" s="3">
        <v>43816.77548952546</v>
      </c>
    </row>
    <row r="17769">
      <c r="A17769" s="1">
        <v>17767.0</v>
      </c>
      <c r="B17769" s="1" t="s">
        <v>2400</v>
      </c>
      <c r="C17769" s="1" t="s">
        <v>29527</v>
      </c>
      <c r="D17769" s="1" t="s">
        <v>6215</v>
      </c>
      <c r="E17769" s="1" t="s">
        <v>9043</v>
      </c>
      <c r="F17769" s="1" t="s">
        <v>2404</v>
      </c>
      <c r="G17769" s="1" t="s">
        <v>35</v>
      </c>
      <c r="H17769" s="1">
        <v>45.0</v>
      </c>
      <c r="I17769" s="3">
        <v>43511.666666666664</v>
      </c>
      <c r="J17769" s="1">
        <v>8.03823573250574</v>
      </c>
      <c r="K17769" s="1" t="s">
        <v>24</v>
      </c>
      <c r="M17769" s="3">
        <v>43511.70062222222</v>
      </c>
    </row>
    <row r="17770">
      <c r="A17770" s="1">
        <v>17768.0</v>
      </c>
      <c r="B17770" s="1" t="s">
        <v>1230</v>
      </c>
      <c r="C17770" s="1" t="s">
        <v>29528</v>
      </c>
      <c r="D17770" s="1" t="s">
        <v>121</v>
      </c>
      <c r="E17770" s="1" t="s">
        <v>29529</v>
      </c>
      <c r="F17770" s="1" t="s">
        <v>1234</v>
      </c>
      <c r="G17770" s="1" t="s">
        <v>39</v>
      </c>
      <c r="H17770" s="1">
        <v>45.0</v>
      </c>
      <c r="I17770" s="3">
        <v>44175.5</v>
      </c>
      <c r="J17770" s="1">
        <v>1.46941209440431</v>
      </c>
      <c r="K17770" s="1" t="s">
        <v>18</v>
      </c>
      <c r="L17770" s="1" t="s">
        <v>699</v>
      </c>
      <c r="M17770" s="3">
        <v>44175.528210439814</v>
      </c>
    </row>
    <row r="17771">
      <c r="A17771" s="1">
        <v>17769.0</v>
      </c>
      <c r="B17771" s="1" t="s">
        <v>1289</v>
      </c>
      <c r="C17771" s="1" t="s">
        <v>29530</v>
      </c>
      <c r="D17771" s="1" t="s">
        <v>1666</v>
      </c>
      <c r="E17771" s="1" t="s">
        <v>1667</v>
      </c>
      <c r="F17771" s="1" t="s">
        <v>1293</v>
      </c>
      <c r="G17771" s="1" t="s">
        <v>35</v>
      </c>
      <c r="H17771" s="1">
        <v>45.0</v>
      </c>
      <c r="I17771" s="3">
        <v>43571.166666666664</v>
      </c>
      <c r="J17771" s="1">
        <v>0.202062391053451</v>
      </c>
      <c r="K17771" s="1" t="s">
        <v>24</v>
      </c>
      <c r="M17771" s="3">
        <v>43571.194860717595</v>
      </c>
    </row>
    <row r="17772">
      <c r="A17772" s="1">
        <v>17770.0</v>
      </c>
      <c r="B17772" s="1" t="s">
        <v>303</v>
      </c>
      <c r="C17772" s="1" t="s">
        <v>29531</v>
      </c>
      <c r="D17772" s="1" t="s">
        <v>305</v>
      </c>
      <c r="E17772" s="1" t="s">
        <v>1839</v>
      </c>
      <c r="F17772" s="1" t="s">
        <v>307</v>
      </c>
      <c r="G17772" s="1" t="s">
        <v>17</v>
      </c>
      <c r="H17772" s="1">
        <v>45.0</v>
      </c>
      <c r="I17772" s="3">
        <v>43896.666666666664</v>
      </c>
      <c r="J17772" s="1">
        <v>1.98555456753704</v>
      </c>
      <c r="K17772" s="1" t="s">
        <v>24</v>
      </c>
      <c r="M17772" s="3">
        <v>43896.69620518519</v>
      </c>
    </row>
    <row r="17773">
      <c r="A17773" s="1">
        <v>17771.0</v>
      </c>
      <c r="B17773" s="1" t="s">
        <v>742</v>
      </c>
      <c r="C17773" s="1" t="s">
        <v>29532</v>
      </c>
      <c r="D17773" s="1" t="s">
        <v>148</v>
      </c>
      <c r="E17773" s="1" t="s">
        <v>12207</v>
      </c>
      <c r="F17773" s="1" t="s">
        <v>746</v>
      </c>
      <c r="G17773" s="1" t="s">
        <v>17</v>
      </c>
      <c r="H17773" s="1">
        <v>45.0</v>
      </c>
      <c r="I17773" s="3">
        <v>43913.583333333336</v>
      </c>
      <c r="J17773" s="1">
        <v>1.80368721502037</v>
      </c>
      <c r="K17773" s="1" t="s">
        <v>24</v>
      </c>
      <c r="M17773" s="3">
        <v>43913.61302326389</v>
      </c>
    </row>
    <row r="17774">
      <c r="A17774" s="1">
        <v>17772.0</v>
      </c>
      <c r="B17774" s="1" t="s">
        <v>811</v>
      </c>
      <c r="C17774" s="1" t="s">
        <v>29533</v>
      </c>
      <c r="D17774" s="1" t="s">
        <v>813</v>
      </c>
      <c r="E17774" s="1" t="s">
        <v>814</v>
      </c>
      <c r="F17774" s="1" t="s">
        <v>815</v>
      </c>
      <c r="G17774" s="1" t="s">
        <v>17</v>
      </c>
      <c r="H17774" s="1">
        <v>45.0</v>
      </c>
      <c r="I17774" s="3">
        <v>43759.166666666664</v>
      </c>
      <c r="J17774" s="1">
        <v>0.528242348734304</v>
      </c>
      <c r="K17774" s="1" t="s">
        <v>18</v>
      </c>
      <c r="M17774" s="3">
        <v>43759.20120001157</v>
      </c>
    </row>
    <row r="17775">
      <c r="A17775" s="1">
        <v>17773.0</v>
      </c>
      <c r="B17775" s="1" t="s">
        <v>401</v>
      </c>
      <c r="C17775" s="1" t="s">
        <v>29534</v>
      </c>
      <c r="D17775" s="1" t="s">
        <v>1096</v>
      </c>
      <c r="E17775" s="1" t="s">
        <v>29535</v>
      </c>
      <c r="F17775" s="1" t="s">
        <v>405</v>
      </c>
      <c r="G17775" s="1" t="s">
        <v>39</v>
      </c>
      <c r="H17775" s="1">
        <v>45.0</v>
      </c>
      <c r="I17775" s="3">
        <v>44029.4375</v>
      </c>
      <c r="J17775" s="1">
        <v>1.44532864366542</v>
      </c>
      <c r="K17775" s="1" t="s">
        <v>24</v>
      </c>
      <c r="M17775" s="3">
        <v>44029.456549525465</v>
      </c>
    </row>
    <row r="17776">
      <c r="A17776" s="1">
        <v>17774.0</v>
      </c>
      <c r="B17776" s="1" t="s">
        <v>2534</v>
      </c>
      <c r="C17776" s="1" t="s">
        <v>29536</v>
      </c>
      <c r="D17776" s="1" t="s">
        <v>6750</v>
      </c>
      <c r="E17776" s="1" t="s">
        <v>29537</v>
      </c>
      <c r="F17776" s="1" t="s">
        <v>2538</v>
      </c>
      <c r="G17776" s="1" t="s">
        <v>89</v>
      </c>
      <c r="H17776" s="1">
        <v>45.0</v>
      </c>
      <c r="I17776" s="3">
        <v>43905.34743026621</v>
      </c>
      <c r="J17776" s="1">
        <v>1.89838713192138</v>
      </c>
      <c r="K17776" s="1" t="s">
        <v>18</v>
      </c>
      <c r="M17776" s="3">
        <v>43905.39434002315</v>
      </c>
    </row>
    <row r="17777">
      <c r="A17777" s="1">
        <v>17775.0</v>
      </c>
      <c r="B17777" s="1" t="s">
        <v>957</v>
      </c>
      <c r="C17777" s="1" t="s">
        <v>29538</v>
      </c>
      <c r="D17777" s="1" t="s">
        <v>321</v>
      </c>
      <c r="E17777" s="1" t="s">
        <v>2454</v>
      </c>
      <c r="F17777" s="1" t="s">
        <v>961</v>
      </c>
      <c r="G17777" s="1" t="s">
        <v>17</v>
      </c>
      <c r="H17777" s="1">
        <v>45.0</v>
      </c>
      <c r="I17777" s="3">
        <v>43995.666666666664</v>
      </c>
      <c r="J17777" s="1">
        <v>1.7741382301152</v>
      </c>
      <c r="K17777" s="1" t="s">
        <v>24</v>
      </c>
      <c r="M17777" s="3">
        <v>43995.69190893519</v>
      </c>
    </row>
    <row r="17778">
      <c r="A17778" s="1">
        <v>17776.0</v>
      </c>
      <c r="B17778" s="1" t="s">
        <v>4389</v>
      </c>
      <c r="C17778" s="1" t="s">
        <v>29539</v>
      </c>
      <c r="D17778" s="1" t="s">
        <v>29540</v>
      </c>
      <c r="E17778" s="1" t="s">
        <v>29541</v>
      </c>
      <c r="F17778" s="1" t="s">
        <v>4393</v>
      </c>
      <c r="G17778" s="1" t="s">
        <v>89</v>
      </c>
      <c r="H17778" s="1">
        <v>45.0</v>
      </c>
      <c r="I17778" s="3">
        <v>44119.68455184028</v>
      </c>
      <c r="J17778" s="1">
        <v>1.99046833653479</v>
      </c>
      <c r="K17778" s="1" t="s">
        <v>18</v>
      </c>
      <c r="M17778" s="3">
        <v>44119.7159902662</v>
      </c>
    </row>
    <row r="17779">
      <c r="A17779" s="1">
        <v>17777.0</v>
      </c>
      <c r="B17779" s="1" t="s">
        <v>7630</v>
      </c>
      <c r="C17779" s="1" t="s">
        <v>29542</v>
      </c>
      <c r="D17779" s="1" t="s">
        <v>436</v>
      </c>
      <c r="E17779" s="1" t="s">
        <v>29543</v>
      </c>
      <c r="F17779" s="1" t="s">
        <v>14528</v>
      </c>
      <c r="G17779" s="1" t="s">
        <v>39</v>
      </c>
      <c r="H17779" s="1">
        <v>45.0</v>
      </c>
      <c r="I17779" s="3">
        <v>43862.822916666664</v>
      </c>
      <c r="J17779" s="1">
        <v>2.29007362425242</v>
      </c>
      <c r="K17779" s="1" t="s">
        <v>24</v>
      </c>
      <c r="M17779" s="3">
        <v>43862.85254594908</v>
      </c>
    </row>
    <row r="17780">
      <c r="A17780" s="1">
        <v>17778.0</v>
      </c>
      <c r="B17780" s="1" t="s">
        <v>2165</v>
      </c>
      <c r="C17780" s="1" t="s">
        <v>29544</v>
      </c>
      <c r="D17780" s="1" t="s">
        <v>701</v>
      </c>
      <c r="E17780" s="1" t="s">
        <v>15871</v>
      </c>
      <c r="F17780" s="1" t="s">
        <v>2168</v>
      </c>
      <c r="G17780" s="1" t="s">
        <v>17</v>
      </c>
      <c r="H17780" s="1">
        <v>45.0</v>
      </c>
      <c r="I17780" s="3">
        <v>44139.145833333336</v>
      </c>
      <c r="J17780" s="1">
        <v>0.0906862951340039</v>
      </c>
      <c r="K17780" s="1" t="s">
        <v>24</v>
      </c>
      <c r="L17780" s="1" t="s">
        <v>406</v>
      </c>
      <c r="M17780" s="3">
        <v>44139.17073387731</v>
      </c>
    </row>
    <row r="17781">
      <c r="A17781" s="1">
        <v>17779.0</v>
      </c>
      <c r="B17781" s="1" t="s">
        <v>12304</v>
      </c>
      <c r="C17781" s="1" t="s">
        <v>29545</v>
      </c>
      <c r="D17781" s="1" t="s">
        <v>3452</v>
      </c>
      <c r="E17781" s="1" t="s">
        <v>29546</v>
      </c>
      <c r="F17781" s="1" t="s">
        <v>12307</v>
      </c>
      <c r="G17781" s="1" t="s">
        <v>89</v>
      </c>
      <c r="H17781" s="1">
        <v>45.0</v>
      </c>
      <c r="I17781" s="3">
        <v>44146.416666666664</v>
      </c>
      <c r="J17781" s="1">
        <v>1.838966380575</v>
      </c>
      <c r="K17781" s="1" t="s">
        <v>18</v>
      </c>
      <c r="M17781" s="3">
        <v>44146.46094210648</v>
      </c>
    </row>
    <row r="17782">
      <c r="A17782" s="1">
        <v>17780.0</v>
      </c>
      <c r="B17782" s="1" t="s">
        <v>3056</v>
      </c>
      <c r="C17782" s="1" t="s">
        <v>29547</v>
      </c>
      <c r="D17782" s="1" t="s">
        <v>3461</v>
      </c>
      <c r="E17782" s="1" t="s">
        <v>29548</v>
      </c>
      <c r="F17782" s="1" t="s">
        <v>3060</v>
      </c>
      <c r="G17782" s="1" t="s">
        <v>17</v>
      </c>
      <c r="H17782" s="1">
        <v>45.0</v>
      </c>
      <c r="I17782" s="3">
        <v>43910.21875</v>
      </c>
      <c r="J17782" s="1">
        <v>3.80671231181721</v>
      </c>
      <c r="K17782" s="1" t="s">
        <v>24</v>
      </c>
      <c r="L17782" s="1" t="s">
        <v>188</v>
      </c>
      <c r="M17782" s="3">
        <v>43910.2556337037</v>
      </c>
    </row>
    <row r="17783">
      <c r="A17783" s="1">
        <v>17781.0</v>
      </c>
      <c r="B17783" s="1" t="s">
        <v>114</v>
      </c>
      <c r="C17783" s="1" t="s">
        <v>29549</v>
      </c>
      <c r="D17783" s="1" t="s">
        <v>116</v>
      </c>
      <c r="E17783" s="1" t="s">
        <v>6960</v>
      </c>
      <c r="F17783" s="1" t="s">
        <v>118</v>
      </c>
      <c r="G17783" s="1" t="s">
        <v>17</v>
      </c>
      <c r="H17783" s="1">
        <v>45.0</v>
      </c>
      <c r="I17783" s="3">
        <v>44167.75</v>
      </c>
      <c r="J17783" s="1">
        <v>5.35171537170643</v>
      </c>
      <c r="K17783" s="1" t="s">
        <v>24</v>
      </c>
      <c r="M17783" s="3">
        <v>44167.73288418981</v>
      </c>
    </row>
    <row r="17784">
      <c r="A17784" s="1">
        <v>17782.0</v>
      </c>
      <c r="B17784" s="1" t="s">
        <v>15956</v>
      </c>
      <c r="C17784" s="1" t="s">
        <v>29550</v>
      </c>
      <c r="D17784" s="1" t="s">
        <v>29551</v>
      </c>
      <c r="E17784" s="1" t="s">
        <v>29552</v>
      </c>
      <c r="F17784" s="1" t="s">
        <v>15959</v>
      </c>
      <c r="G17784" s="1" t="s">
        <v>39</v>
      </c>
      <c r="H17784" s="1">
        <v>45.0</v>
      </c>
      <c r="I17784" s="3">
        <v>43617.416666666664</v>
      </c>
      <c r="J17784" s="1">
        <v>2.50472501036734</v>
      </c>
      <c r="K17784" s="1" t="s">
        <v>18</v>
      </c>
      <c r="M17784" s="3">
        <v>43617.4084037037</v>
      </c>
    </row>
    <row r="17785">
      <c r="A17785" s="1">
        <v>17783.0</v>
      </c>
      <c r="B17785" s="1" t="s">
        <v>853</v>
      </c>
      <c r="C17785" s="1" t="s">
        <v>29553</v>
      </c>
      <c r="D17785" s="1" t="s">
        <v>1806</v>
      </c>
      <c r="E17785" s="1" t="s">
        <v>3267</v>
      </c>
      <c r="F17785" s="1" t="s">
        <v>856</v>
      </c>
      <c r="G17785" s="1" t="s">
        <v>17</v>
      </c>
      <c r="H17785" s="1">
        <v>45.0</v>
      </c>
      <c r="I17785" s="3">
        <v>44132.541666666664</v>
      </c>
      <c r="J17785" s="1">
        <v>0.703855640899985</v>
      </c>
      <c r="K17785" s="1" t="s">
        <v>18</v>
      </c>
      <c r="M17785" s="3">
        <v>44132.58484883102</v>
      </c>
    </row>
    <row r="17786">
      <c r="A17786" s="1">
        <v>17784.0</v>
      </c>
      <c r="B17786" s="1" t="s">
        <v>345</v>
      </c>
      <c r="C17786" s="1" t="s">
        <v>29554</v>
      </c>
      <c r="D17786" s="1" t="s">
        <v>347</v>
      </c>
      <c r="E17786" s="1" t="s">
        <v>348</v>
      </c>
      <c r="F17786" s="1" t="s">
        <v>349</v>
      </c>
      <c r="G17786" s="1" t="s">
        <v>17</v>
      </c>
      <c r="H17786" s="1">
        <v>45.0</v>
      </c>
      <c r="I17786" s="3">
        <v>43767.666666666664</v>
      </c>
      <c r="J17786" s="1">
        <v>0.941171702189264</v>
      </c>
      <c r="K17786" s="1" t="s">
        <v>24</v>
      </c>
      <c r="M17786" s="3">
        <v>43767.647393831016</v>
      </c>
    </row>
    <row r="17787">
      <c r="A17787" s="1">
        <v>17785.0</v>
      </c>
      <c r="B17787" s="1" t="s">
        <v>1031</v>
      </c>
      <c r="C17787" s="1" t="s">
        <v>29555</v>
      </c>
      <c r="D17787" s="1" t="s">
        <v>461</v>
      </c>
      <c r="E17787" s="1" t="s">
        <v>3246</v>
      </c>
      <c r="F17787" s="1" t="s">
        <v>1034</v>
      </c>
      <c r="G17787" s="1" t="s">
        <v>35</v>
      </c>
      <c r="H17787" s="1">
        <v>45.0</v>
      </c>
      <c r="I17787" s="3">
        <v>43593.5</v>
      </c>
      <c r="J17787" s="1">
        <v>2.35190867890847</v>
      </c>
      <c r="K17787" s="1" t="s">
        <v>24</v>
      </c>
      <c r="M17787" s="3">
        <v>43593.41107167824</v>
      </c>
    </row>
    <row r="17788">
      <c r="A17788" s="1">
        <v>17786.0</v>
      </c>
      <c r="B17788" s="1" t="s">
        <v>2973</v>
      </c>
      <c r="C17788" s="1" t="s">
        <v>29556</v>
      </c>
      <c r="D17788" s="1" t="s">
        <v>560</v>
      </c>
      <c r="E17788" s="1" t="s">
        <v>15013</v>
      </c>
      <c r="F17788" s="1" t="s">
        <v>2976</v>
      </c>
      <c r="G17788" s="1" t="s">
        <v>17</v>
      </c>
      <c r="H17788" s="1">
        <v>45.0</v>
      </c>
      <c r="I17788" s="3">
        <v>43798.416666666664</v>
      </c>
      <c r="J17788" s="1">
        <v>2.99763418842775</v>
      </c>
      <c r="K17788" s="1" t="s">
        <v>166</v>
      </c>
      <c r="M17788" s="3">
        <v>43798.47804469908</v>
      </c>
    </row>
    <row r="17789">
      <c r="A17789" s="1">
        <v>17787.0</v>
      </c>
      <c r="B17789" s="1" t="s">
        <v>792</v>
      </c>
      <c r="C17789" s="1" t="s">
        <v>29557</v>
      </c>
      <c r="D17789" s="1" t="s">
        <v>1214</v>
      </c>
      <c r="E17789" s="1" t="s">
        <v>3227</v>
      </c>
      <c r="F17789" s="1" t="s">
        <v>795</v>
      </c>
      <c r="G17789" s="1" t="s">
        <v>17</v>
      </c>
      <c r="H17789" s="1">
        <v>45.0</v>
      </c>
      <c r="I17789" s="3">
        <v>44180.625</v>
      </c>
      <c r="J17789" s="1">
        <v>4.17184069980267</v>
      </c>
      <c r="K17789" s="1" t="s">
        <v>18</v>
      </c>
      <c r="M17789" s="3">
        <v>44180.65514981482</v>
      </c>
    </row>
    <row r="17790">
      <c r="A17790" s="1">
        <v>17788.0</v>
      </c>
      <c r="B17790" s="1" t="s">
        <v>1516</v>
      </c>
      <c r="C17790" s="1" t="s">
        <v>29558</v>
      </c>
      <c r="D17790" s="1" t="s">
        <v>211</v>
      </c>
      <c r="E17790" s="1" t="s">
        <v>20936</v>
      </c>
      <c r="F17790" s="1" t="s">
        <v>1519</v>
      </c>
      <c r="G17790" s="1" t="s">
        <v>17</v>
      </c>
      <c r="H17790" s="1">
        <v>45.0</v>
      </c>
      <c r="I17790" s="3">
        <v>44139.625</v>
      </c>
      <c r="J17790" s="1">
        <v>1.8105443460257</v>
      </c>
      <c r="K17790" s="1" t="s">
        <v>689</v>
      </c>
      <c r="M17790" s="3">
        <v>44139.651188206015</v>
      </c>
    </row>
    <row r="17791">
      <c r="A17791" s="1">
        <v>17789.0</v>
      </c>
      <c r="B17791" s="1" t="s">
        <v>620</v>
      </c>
      <c r="C17791" s="1" t="s">
        <v>29559</v>
      </c>
      <c r="D17791" s="1" t="s">
        <v>1096</v>
      </c>
      <c r="E17791" s="1" t="s">
        <v>19184</v>
      </c>
      <c r="F17791" s="1" t="s">
        <v>623</v>
      </c>
      <c r="G17791" s="1" t="s">
        <v>17</v>
      </c>
      <c r="H17791" s="1">
        <v>45.0</v>
      </c>
      <c r="I17791" s="3">
        <v>43935.333333333336</v>
      </c>
      <c r="J17791" s="1">
        <v>1.4943127754735</v>
      </c>
      <c r="K17791" s="1" t="s">
        <v>18</v>
      </c>
      <c r="M17791" s="3">
        <v>43935.37437712963</v>
      </c>
    </row>
    <row r="17792">
      <c r="A17792" s="1">
        <v>17790.0</v>
      </c>
      <c r="B17792" s="1" t="s">
        <v>9627</v>
      </c>
      <c r="C17792" s="1" t="s">
        <v>29560</v>
      </c>
      <c r="D17792" s="1" t="s">
        <v>2359</v>
      </c>
      <c r="E17792" s="1" t="s">
        <v>10910</v>
      </c>
      <c r="F17792" s="1" t="s">
        <v>9630</v>
      </c>
      <c r="G17792" s="1" t="s">
        <v>17</v>
      </c>
      <c r="H17792" s="1">
        <v>45.0</v>
      </c>
      <c r="I17792" s="3">
        <v>44162.572916666664</v>
      </c>
      <c r="J17792" s="1">
        <v>14.0944435647634</v>
      </c>
      <c r="K17792" s="1" t="s">
        <v>18</v>
      </c>
      <c r="L17792" s="1" t="s">
        <v>1725</v>
      </c>
      <c r="M17792" s="3">
        <v>44162.60017199074</v>
      </c>
    </row>
    <row r="17793">
      <c r="A17793" s="1">
        <v>17791.0</v>
      </c>
      <c r="B17793" s="1" t="s">
        <v>63</v>
      </c>
      <c r="C17793" s="1" t="s">
        <v>29561</v>
      </c>
      <c r="D17793" s="1" t="s">
        <v>65</v>
      </c>
      <c r="E17793" s="1" t="s">
        <v>2095</v>
      </c>
      <c r="F17793" s="1" t="s">
        <v>67</v>
      </c>
      <c r="G17793" s="1" t="s">
        <v>17</v>
      </c>
      <c r="H17793" s="1">
        <v>45.0</v>
      </c>
      <c r="I17793" s="3">
        <v>43888.166666666664</v>
      </c>
      <c r="J17793" s="1">
        <v>3.00276919991345</v>
      </c>
      <c r="K17793" s="1" t="s">
        <v>24</v>
      </c>
      <c r="M17793" s="3">
        <v>43888.19877043981</v>
      </c>
    </row>
    <row r="17794">
      <c r="A17794" s="1">
        <v>17792.0</v>
      </c>
      <c r="B17794" s="1" t="s">
        <v>5561</v>
      </c>
      <c r="C17794" s="1" t="s">
        <v>29562</v>
      </c>
      <c r="D17794" s="1" t="s">
        <v>1236</v>
      </c>
      <c r="E17794" s="1" t="s">
        <v>29563</v>
      </c>
      <c r="F17794" s="1" t="s">
        <v>5565</v>
      </c>
      <c r="G17794" s="1" t="s">
        <v>39</v>
      </c>
      <c r="H17794" s="1">
        <v>45.0</v>
      </c>
      <c r="I17794" s="3">
        <v>43743.25</v>
      </c>
      <c r="J17794" s="1">
        <v>1.73607750785539</v>
      </c>
      <c r="K17794" s="1" t="s">
        <v>166</v>
      </c>
      <c r="M17794" s="3">
        <v>43743.28746944445</v>
      </c>
    </row>
    <row r="17795">
      <c r="A17795" s="1">
        <v>17793.0</v>
      </c>
      <c r="B17795" s="1" t="s">
        <v>354</v>
      </c>
      <c r="C17795" s="1" t="s">
        <v>29564</v>
      </c>
      <c r="D17795" s="1" t="s">
        <v>93</v>
      </c>
      <c r="E17795" s="1" t="s">
        <v>8519</v>
      </c>
      <c r="F17795" s="1" t="s">
        <v>358</v>
      </c>
      <c r="G17795" s="1" t="s">
        <v>35</v>
      </c>
      <c r="H17795" s="1">
        <v>45.0</v>
      </c>
      <c r="I17795" s="3">
        <v>43938.645833333336</v>
      </c>
      <c r="J17795" s="1">
        <v>1.27520675167866</v>
      </c>
      <c r="K17795" s="1" t="s">
        <v>24</v>
      </c>
      <c r="M17795" s="3">
        <v>43938.64501943287</v>
      </c>
    </row>
    <row r="17796">
      <c r="A17796" s="1">
        <v>17794.0</v>
      </c>
      <c r="B17796" s="1" t="s">
        <v>582</v>
      </c>
      <c r="C17796" s="1" t="s">
        <v>29565</v>
      </c>
      <c r="D17796" s="1" t="s">
        <v>461</v>
      </c>
      <c r="E17796" s="1" t="s">
        <v>2580</v>
      </c>
      <c r="F17796" s="1" t="s">
        <v>586</v>
      </c>
      <c r="G17796" s="1" t="s">
        <v>17</v>
      </c>
      <c r="H17796" s="1">
        <v>45.0</v>
      </c>
      <c r="I17796" s="3">
        <v>43900.25</v>
      </c>
      <c r="J17796" s="1">
        <v>1.96392893570148</v>
      </c>
      <c r="K17796" s="1" t="s">
        <v>24</v>
      </c>
      <c r="M17796" s="3">
        <v>43900.27924251158</v>
      </c>
    </row>
    <row r="17797">
      <c r="A17797" s="1">
        <v>17795.0</v>
      </c>
      <c r="B17797" s="1" t="s">
        <v>536</v>
      </c>
      <c r="C17797" s="1" t="s">
        <v>29566</v>
      </c>
      <c r="D17797" s="1" t="s">
        <v>396</v>
      </c>
      <c r="E17797" s="1" t="s">
        <v>3114</v>
      </c>
      <c r="F17797" s="1" t="s">
        <v>539</v>
      </c>
      <c r="G17797" s="1" t="s">
        <v>17</v>
      </c>
      <c r="H17797" s="1">
        <v>45.0</v>
      </c>
      <c r="I17797" s="3">
        <v>43699.25</v>
      </c>
      <c r="J17797" s="1">
        <v>2.32389206185814</v>
      </c>
      <c r="K17797" s="1" t="s">
        <v>83</v>
      </c>
      <c r="M17797" s="3">
        <v>43699.31319778935</v>
      </c>
    </row>
    <row r="17798">
      <c r="A17798" s="1">
        <v>17796.0</v>
      </c>
      <c r="B17798" s="1" t="s">
        <v>293</v>
      </c>
      <c r="C17798" s="1" t="s">
        <v>29567</v>
      </c>
      <c r="D17798" s="1" t="s">
        <v>295</v>
      </c>
      <c r="E17798" s="1" t="s">
        <v>2620</v>
      </c>
      <c r="F17798" s="1" t="s">
        <v>297</v>
      </c>
      <c r="G17798" s="1" t="s">
        <v>17</v>
      </c>
      <c r="H17798" s="1">
        <v>45.0</v>
      </c>
      <c r="I17798" s="3">
        <v>43876.291666666664</v>
      </c>
      <c r="J17798" s="1">
        <v>0.542975492058722</v>
      </c>
      <c r="K17798" s="1" t="s">
        <v>62</v>
      </c>
      <c r="M17798" s="3">
        <v>43876.375400983794</v>
      </c>
    </row>
    <row r="17799">
      <c r="A17799" s="1">
        <v>17797.0</v>
      </c>
      <c r="B17799" s="1" t="s">
        <v>501</v>
      </c>
      <c r="C17799" s="1" t="s">
        <v>29568</v>
      </c>
      <c r="D17799" s="1" t="s">
        <v>503</v>
      </c>
      <c r="E17799" s="1" t="s">
        <v>884</v>
      </c>
      <c r="F17799" s="1" t="s">
        <v>505</v>
      </c>
      <c r="G17799" s="1" t="s">
        <v>17</v>
      </c>
      <c r="H17799" s="1">
        <v>45.0</v>
      </c>
      <c r="I17799" s="3">
        <v>43902.75</v>
      </c>
      <c r="J17799" s="1">
        <v>0.0</v>
      </c>
      <c r="K17799" s="1" t="s">
        <v>18</v>
      </c>
      <c r="M17799" s="3">
        <v>43903.768290162036</v>
      </c>
    </row>
    <row r="17800">
      <c r="A17800" s="1">
        <v>17798.0</v>
      </c>
      <c r="B17800" s="1" t="s">
        <v>10111</v>
      </c>
      <c r="C17800" s="1" t="s">
        <v>29569</v>
      </c>
      <c r="D17800" s="1" t="s">
        <v>4772</v>
      </c>
      <c r="E17800" s="1" t="s">
        <v>29570</v>
      </c>
      <c r="F17800" s="1" t="s">
        <v>10114</v>
      </c>
      <c r="G17800" s="1" t="s">
        <v>39</v>
      </c>
      <c r="H17800" s="1">
        <v>45.0</v>
      </c>
      <c r="I17800" s="3">
        <v>44101.635416666664</v>
      </c>
      <c r="J17800" s="1">
        <v>0.354958564458121</v>
      </c>
      <c r="K17800" s="1" t="s">
        <v>1194</v>
      </c>
      <c r="M17800" s="3">
        <v>44101.66706561342</v>
      </c>
    </row>
    <row r="17801">
      <c r="A17801" s="1">
        <v>17799.0</v>
      </c>
      <c r="B17801" s="1" t="s">
        <v>68</v>
      </c>
      <c r="C17801" s="1" t="s">
        <v>29571</v>
      </c>
      <c r="D17801" s="1" t="s">
        <v>720</v>
      </c>
      <c r="E17801" s="1" t="s">
        <v>29572</v>
      </c>
      <c r="F17801" s="1" t="s">
        <v>72</v>
      </c>
      <c r="G17801" s="1" t="s">
        <v>39</v>
      </c>
      <c r="H17801" s="1">
        <v>45.0</v>
      </c>
      <c r="I17801" s="3">
        <v>43677.625</v>
      </c>
      <c r="J17801" s="1">
        <v>1.60642998487318</v>
      </c>
      <c r="K17801" s="1" t="s">
        <v>24</v>
      </c>
      <c r="M17801" s="3">
        <v>43677.65596322917</v>
      </c>
    </row>
    <row r="17802">
      <c r="A17802" s="1">
        <v>17800.0</v>
      </c>
      <c r="B17802" s="1" t="s">
        <v>911</v>
      </c>
      <c r="C17802" s="1" t="s">
        <v>29573</v>
      </c>
      <c r="D17802" s="1" t="s">
        <v>657</v>
      </c>
      <c r="E17802" s="1" t="s">
        <v>913</v>
      </c>
      <c r="F17802" s="1" t="s">
        <v>914</v>
      </c>
      <c r="G17802" s="1" t="s">
        <v>35</v>
      </c>
      <c r="H17802" s="1">
        <v>45.0</v>
      </c>
      <c r="I17802" s="3">
        <v>43564.458333333336</v>
      </c>
      <c r="J17802" s="1">
        <v>0.204317531102615</v>
      </c>
      <c r="K17802" s="1" t="s">
        <v>18</v>
      </c>
      <c r="M17802" s="3">
        <v>43564.51798763889</v>
      </c>
    </row>
    <row r="17803">
      <c r="A17803" s="1">
        <v>17801.0</v>
      </c>
      <c r="B17803" s="1" t="s">
        <v>6529</v>
      </c>
      <c r="C17803" s="1" t="s">
        <v>29574</v>
      </c>
      <c r="D17803" s="1" t="s">
        <v>6215</v>
      </c>
      <c r="E17803" s="1" t="s">
        <v>6531</v>
      </c>
      <c r="F17803" s="1" t="s">
        <v>6532</v>
      </c>
      <c r="G17803" s="1" t="s">
        <v>17</v>
      </c>
      <c r="H17803" s="1">
        <v>45.0</v>
      </c>
      <c r="I17803" s="3">
        <v>43783.166666666664</v>
      </c>
      <c r="J17803" s="1">
        <v>0.0</v>
      </c>
      <c r="K17803" s="1" t="s">
        <v>24</v>
      </c>
      <c r="M17803" s="3">
        <v>43784.34610418981</v>
      </c>
    </row>
    <row r="17804">
      <c r="A17804" s="1">
        <v>17802.0</v>
      </c>
      <c r="B17804" s="1" t="s">
        <v>2037</v>
      </c>
      <c r="C17804" s="1" t="s">
        <v>29575</v>
      </c>
      <c r="D17804" s="1" t="s">
        <v>19382</v>
      </c>
      <c r="E17804" s="1" t="s">
        <v>19383</v>
      </c>
      <c r="F17804" s="1" t="s">
        <v>2040</v>
      </c>
      <c r="G17804" s="1" t="s">
        <v>17</v>
      </c>
      <c r="H17804" s="1">
        <v>45.0</v>
      </c>
      <c r="I17804" s="3">
        <v>44183.604166666664</v>
      </c>
      <c r="J17804" s="1">
        <v>5.00007725195867</v>
      </c>
      <c r="K17804" s="1" t="s">
        <v>1376</v>
      </c>
      <c r="L17804" s="1" t="s">
        <v>2041</v>
      </c>
      <c r="M17804" s="3">
        <v>44183.63950510417</v>
      </c>
    </row>
    <row r="17805">
      <c r="A17805" s="1">
        <v>17803.0</v>
      </c>
      <c r="B17805" s="1" t="s">
        <v>1872</v>
      </c>
      <c r="C17805" s="1" t="s">
        <v>29576</v>
      </c>
      <c r="D17805" s="1" t="s">
        <v>1874</v>
      </c>
      <c r="E17805" s="1" t="s">
        <v>5060</v>
      </c>
      <c r="F17805" s="1" t="s">
        <v>1876</v>
      </c>
      <c r="G17805" s="1" t="s">
        <v>35</v>
      </c>
      <c r="H17805" s="1">
        <v>45.0</v>
      </c>
      <c r="I17805" s="3">
        <v>44242.375</v>
      </c>
      <c r="J17805" s="1">
        <v>3.03503717840751</v>
      </c>
      <c r="K17805" s="1" t="s">
        <v>24</v>
      </c>
      <c r="L17805" s="1" t="s">
        <v>406</v>
      </c>
      <c r="M17805" s="3">
        <v>44242.41077486111</v>
      </c>
    </row>
    <row r="17806">
      <c r="A17806" s="1">
        <v>17804.0</v>
      </c>
      <c r="B17806" s="1" t="s">
        <v>2314</v>
      </c>
      <c r="C17806" s="1" t="s">
        <v>29577</v>
      </c>
      <c r="D17806" s="1" t="s">
        <v>2673</v>
      </c>
      <c r="E17806" s="1" t="s">
        <v>9476</v>
      </c>
      <c r="F17806" s="1" t="s">
        <v>2318</v>
      </c>
      <c r="G17806" s="1" t="s">
        <v>17</v>
      </c>
      <c r="H17806" s="1">
        <v>45.0</v>
      </c>
      <c r="I17806" s="3">
        <v>44118.666666666664</v>
      </c>
      <c r="J17806" s="1">
        <v>0.929028022127773</v>
      </c>
      <c r="K17806" s="1" t="s">
        <v>18</v>
      </c>
      <c r="M17806" s="3">
        <v>44118.712236631945</v>
      </c>
    </row>
    <row r="17807">
      <c r="A17807" s="1">
        <v>17805.0</v>
      </c>
      <c r="B17807" s="1" t="s">
        <v>4326</v>
      </c>
      <c r="C17807" s="1" t="s">
        <v>29578</v>
      </c>
      <c r="D17807" s="1" t="s">
        <v>99</v>
      </c>
      <c r="E17807" s="1" t="s">
        <v>4328</v>
      </c>
      <c r="F17807" s="1" t="s">
        <v>4329</v>
      </c>
      <c r="G17807" s="1" t="s">
        <v>35</v>
      </c>
      <c r="H17807" s="1">
        <v>45.0</v>
      </c>
      <c r="I17807" s="3">
        <v>44154.458333333336</v>
      </c>
      <c r="J17807" s="1">
        <v>1.6086874882616</v>
      </c>
      <c r="K17807" s="1" t="s">
        <v>24</v>
      </c>
      <c r="M17807" s="3">
        <v>44154.50127019676</v>
      </c>
    </row>
    <row r="17808">
      <c r="A17808" s="1">
        <v>17806.0</v>
      </c>
      <c r="B17808" s="1" t="s">
        <v>5555</v>
      </c>
      <c r="C17808" s="1" t="s">
        <v>29579</v>
      </c>
      <c r="D17808" s="1" t="s">
        <v>93</v>
      </c>
      <c r="E17808" s="1" t="s">
        <v>29580</v>
      </c>
      <c r="F17808" s="1" t="s">
        <v>5559</v>
      </c>
      <c r="G17808" s="1" t="s">
        <v>39</v>
      </c>
      <c r="H17808" s="1">
        <v>45.0</v>
      </c>
      <c r="I17808" s="3">
        <v>43722.208333333336</v>
      </c>
      <c r="J17808" s="1">
        <v>3.46242186144431</v>
      </c>
      <c r="K17808" s="1" t="s">
        <v>24</v>
      </c>
      <c r="M17808" s="3">
        <v>43722.259842210646</v>
      </c>
    </row>
    <row r="17809">
      <c r="A17809" s="1">
        <v>17807.0</v>
      </c>
      <c r="B17809" s="1" t="s">
        <v>768</v>
      </c>
      <c r="C17809" s="1" t="s">
        <v>29581</v>
      </c>
      <c r="D17809" s="1" t="s">
        <v>3207</v>
      </c>
      <c r="E17809" s="1" t="s">
        <v>1430</v>
      </c>
      <c r="F17809" s="1" t="s">
        <v>772</v>
      </c>
      <c r="G17809" s="1" t="s">
        <v>35</v>
      </c>
      <c r="H17809" s="1">
        <v>45.0</v>
      </c>
      <c r="I17809" s="3">
        <v>44174.229166666664</v>
      </c>
      <c r="J17809" s="1">
        <v>1.88116369729904</v>
      </c>
      <c r="K17809" s="1" t="s">
        <v>166</v>
      </c>
      <c r="L17809" s="1" t="s">
        <v>318</v>
      </c>
      <c r="M17809" s="3">
        <v>44174.25949068287</v>
      </c>
    </row>
    <row r="17810">
      <c r="A17810" s="1">
        <v>17808.0</v>
      </c>
      <c r="B17810" s="1" t="s">
        <v>1993</v>
      </c>
      <c r="C17810" s="1" t="s">
        <v>29582</v>
      </c>
      <c r="D17810" s="1" t="s">
        <v>326</v>
      </c>
      <c r="E17810" s="1" t="s">
        <v>29583</v>
      </c>
      <c r="F17810" s="1" t="s">
        <v>1997</v>
      </c>
      <c r="G17810" s="1" t="s">
        <v>39</v>
      </c>
      <c r="H17810" s="1">
        <v>45.0</v>
      </c>
      <c r="I17810" s="3">
        <v>43792.625</v>
      </c>
      <c r="J17810" s="1">
        <v>2.04843727986831</v>
      </c>
      <c r="K17810" s="1" t="s">
        <v>24</v>
      </c>
      <c r="M17810" s="3">
        <v>43792.660708159725</v>
      </c>
    </row>
    <row r="17811">
      <c r="A17811" s="1">
        <v>17809.0</v>
      </c>
      <c r="B17811" s="1" t="s">
        <v>303</v>
      </c>
      <c r="C17811" s="1" t="s">
        <v>29584</v>
      </c>
      <c r="D17811" s="1" t="s">
        <v>305</v>
      </c>
      <c r="E17811" s="1" t="s">
        <v>1641</v>
      </c>
      <c r="F17811" s="1" t="s">
        <v>307</v>
      </c>
      <c r="G17811" s="1" t="s">
        <v>17</v>
      </c>
      <c r="H17811" s="1">
        <v>45.0</v>
      </c>
      <c r="I17811" s="3">
        <v>43994.791666666664</v>
      </c>
      <c r="J17811" s="1">
        <v>0.684525881655978</v>
      </c>
      <c r="K17811" s="1" t="s">
        <v>24</v>
      </c>
      <c r="M17811" s="3">
        <v>43994.834718680555</v>
      </c>
    </row>
    <row r="17812">
      <c r="A17812" s="1">
        <v>17810.0</v>
      </c>
      <c r="B17812" s="1" t="s">
        <v>788</v>
      </c>
      <c r="C17812" s="1" t="s">
        <v>29585</v>
      </c>
      <c r="D17812" s="1" t="s">
        <v>1932</v>
      </c>
      <c r="E17812" s="1" t="s">
        <v>6209</v>
      </c>
      <c r="F17812" s="1" t="s">
        <v>791</v>
      </c>
      <c r="G17812" s="1" t="s">
        <v>17</v>
      </c>
      <c r="H17812" s="1">
        <v>45.0</v>
      </c>
      <c r="I17812" s="3">
        <v>44135.708333333336</v>
      </c>
      <c r="J17812" s="1">
        <v>2.17627119012035</v>
      </c>
      <c r="K17812" s="1" t="s">
        <v>24</v>
      </c>
      <c r="M17812" s="3">
        <v>44135.7409884838</v>
      </c>
    </row>
    <row r="17813">
      <c r="A17813" s="1">
        <v>17811.0</v>
      </c>
      <c r="B17813" s="1" t="s">
        <v>2123</v>
      </c>
      <c r="C17813" s="1" t="s">
        <v>29586</v>
      </c>
      <c r="D17813" s="1" t="s">
        <v>2125</v>
      </c>
      <c r="E17813" s="1" t="s">
        <v>29587</v>
      </c>
      <c r="F17813" s="1" t="s">
        <v>2127</v>
      </c>
      <c r="G17813" s="1" t="s">
        <v>39</v>
      </c>
      <c r="H17813" s="1">
        <v>45.0</v>
      </c>
      <c r="I17813" s="3">
        <v>44243.4375</v>
      </c>
      <c r="J17813" s="1">
        <v>5.05584355006818</v>
      </c>
      <c r="K17813" s="1" t="s">
        <v>56</v>
      </c>
      <c r="L17813" s="1" t="s">
        <v>113</v>
      </c>
      <c r="M17813" s="3">
        <v>44243.48856648148</v>
      </c>
    </row>
    <row r="17814">
      <c r="A17814" s="1">
        <v>17812.0</v>
      </c>
      <c r="B17814" s="1" t="s">
        <v>10237</v>
      </c>
      <c r="C17814" s="1" t="s">
        <v>29588</v>
      </c>
      <c r="D17814" s="1" t="s">
        <v>121</v>
      </c>
      <c r="E17814" s="1" t="s">
        <v>29589</v>
      </c>
      <c r="F17814" s="1" t="s">
        <v>10240</v>
      </c>
      <c r="G17814" s="1" t="s">
        <v>89</v>
      </c>
      <c r="H17814" s="1">
        <v>45.0</v>
      </c>
      <c r="I17814" s="3">
        <v>44120.75</v>
      </c>
      <c r="J17814" s="1">
        <v>3.2402738008151</v>
      </c>
      <c r="K17814" s="1" t="s">
        <v>18</v>
      </c>
      <c r="M17814" s="3">
        <v>44120.78048693287</v>
      </c>
    </row>
    <row r="17815">
      <c r="A17815" s="1">
        <v>17813.0</v>
      </c>
      <c r="B17815" s="1" t="s">
        <v>620</v>
      </c>
      <c r="C17815" s="1" t="s">
        <v>29590</v>
      </c>
      <c r="D17815" s="1" t="s">
        <v>1096</v>
      </c>
      <c r="E17815" s="1" t="s">
        <v>29591</v>
      </c>
      <c r="F17815" s="1" t="s">
        <v>623</v>
      </c>
      <c r="G17815" s="1" t="s">
        <v>39</v>
      </c>
      <c r="H17815" s="1">
        <v>45.0</v>
      </c>
      <c r="I17815" s="3">
        <v>43938.708333333336</v>
      </c>
      <c r="J17815" s="1">
        <v>3.05638425149141</v>
      </c>
      <c r="K17815" s="1" t="s">
        <v>18</v>
      </c>
      <c r="M17815" s="3">
        <v>43938.677813553244</v>
      </c>
    </row>
    <row r="17816">
      <c r="A17816" s="1">
        <v>17814.0</v>
      </c>
      <c r="B17816" s="1" t="s">
        <v>2772</v>
      </c>
      <c r="C17816" s="1" t="s">
        <v>29592</v>
      </c>
      <c r="D17816" s="1" t="s">
        <v>99</v>
      </c>
      <c r="E17816" s="1" t="s">
        <v>29593</v>
      </c>
      <c r="F17816" s="1" t="s">
        <v>2775</v>
      </c>
      <c r="G17816" s="1" t="s">
        <v>17</v>
      </c>
      <c r="H17816" s="1">
        <v>45.0</v>
      </c>
      <c r="I17816" s="3">
        <v>44128.583333333336</v>
      </c>
      <c r="J17816" s="1">
        <v>0.864163122289536</v>
      </c>
      <c r="K17816" s="1" t="s">
        <v>24</v>
      </c>
      <c r="M17816" s="3">
        <v>44128.617690520834</v>
      </c>
    </row>
    <row r="17817">
      <c r="A17817" s="1">
        <v>17815.0</v>
      </c>
      <c r="B17817" s="1" t="s">
        <v>3949</v>
      </c>
      <c r="C17817" s="1" t="s">
        <v>29594</v>
      </c>
      <c r="D17817" s="1" t="s">
        <v>1531</v>
      </c>
      <c r="E17817" s="1" t="s">
        <v>12717</v>
      </c>
      <c r="F17817" s="1" t="s">
        <v>3952</v>
      </c>
      <c r="G17817" s="1" t="s">
        <v>35</v>
      </c>
      <c r="H17817" s="1">
        <v>45.0</v>
      </c>
      <c r="I17817" s="3">
        <v>43605.291666666664</v>
      </c>
      <c r="J17817" s="1">
        <v>0.967324681409998</v>
      </c>
      <c r="K17817" s="1" t="s">
        <v>18</v>
      </c>
      <c r="M17817" s="3">
        <v>43605.31444476852</v>
      </c>
    </row>
    <row r="17818">
      <c r="A17818" s="1">
        <v>17816.0</v>
      </c>
      <c r="B17818" s="1" t="s">
        <v>1315</v>
      </c>
      <c r="C17818" s="1" t="s">
        <v>29595</v>
      </c>
      <c r="D17818" s="1" t="s">
        <v>411</v>
      </c>
      <c r="E17818" s="1" t="s">
        <v>5376</v>
      </c>
      <c r="F17818" s="1" t="s">
        <v>1319</v>
      </c>
      <c r="G17818" s="1" t="s">
        <v>17</v>
      </c>
      <c r="H17818" s="1">
        <v>45.0</v>
      </c>
      <c r="I17818" s="3">
        <v>43949.333333333336</v>
      </c>
      <c r="J17818" s="1">
        <v>0.0382229965577242</v>
      </c>
      <c r="K17818" s="1" t="s">
        <v>18</v>
      </c>
      <c r="M17818" s="3">
        <v>43949.35725576389</v>
      </c>
    </row>
    <row r="17819">
      <c r="A17819" s="1">
        <v>17817.0</v>
      </c>
      <c r="B17819" s="1" t="s">
        <v>303</v>
      </c>
      <c r="C17819" s="1" t="s">
        <v>29596</v>
      </c>
      <c r="D17819" s="1" t="s">
        <v>305</v>
      </c>
      <c r="E17819" s="1" t="s">
        <v>1671</v>
      </c>
      <c r="F17819" s="1" t="s">
        <v>307</v>
      </c>
      <c r="G17819" s="1" t="s">
        <v>17</v>
      </c>
      <c r="H17819" s="1">
        <v>45.0</v>
      </c>
      <c r="I17819" s="3">
        <v>43921.229166666664</v>
      </c>
      <c r="J17819" s="1">
        <v>2.25463481352222</v>
      </c>
      <c r="K17819" s="1" t="s">
        <v>24</v>
      </c>
      <c r="M17819" s="3">
        <v>43921.259414768516</v>
      </c>
    </row>
    <row r="17820">
      <c r="A17820" s="1">
        <v>17818.0</v>
      </c>
      <c r="B17820" s="1" t="s">
        <v>1609</v>
      </c>
      <c r="C17820" s="1" t="s">
        <v>29597</v>
      </c>
      <c r="D17820" s="1" t="s">
        <v>10100</v>
      </c>
      <c r="E17820" s="1" t="s">
        <v>29598</v>
      </c>
      <c r="F17820" s="1" t="s">
        <v>1613</v>
      </c>
      <c r="G17820" s="1" t="s">
        <v>89</v>
      </c>
      <c r="H17820" s="1">
        <v>45.0</v>
      </c>
      <c r="I17820" s="3">
        <v>44167.57671712963</v>
      </c>
      <c r="J17820" s="1">
        <v>0.455307374553552</v>
      </c>
      <c r="K17820" s="1" t="s">
        <v>56</v>
      </c>
      <c r="L17820" s="1" t="s">
        <v>1614</v>
      </c>
      <c r="M17820" s="3">
        <v>44167.610628587965</v>
      </c>
    </row>
    <row r="17821">
      <c r="A17821" s="1">
        <v>17819.0</v>
      </c>
      <c r="B17821" s="1" t="s">
        <v>389</v>
      </c>
      <c r="C17821" s="1" t="s">
        <v>29599</v>
      </c>
      <c r="D17821" s="1" t="s">
        <v>588</v>
      </c>
      <c r="E17821" s="1" t="s">
        <v>10064</v>
      </c>
      <c r="F17821" s="1" t="s">
        <v>393</v>
      </c>
      <c r="G17821" s="1" t="s">
        <v>17</v>
      </c>
      <c r="H17821" s="1">
        <v>45.0</v>
      </c>
      <c r="I17821" s="3">
        <v>43899.333333333336</v>
      </c>
      <c r="J17821" s="1">
        <v>3.43008710324192</v>
      </c>
      <c r="K17821" s="1" t="s">
        <v>18</v>
      </c>
      <c r="M17821" s="3">
        <v>43899.401662372686</v>
      </c>
    </row>
    <row r="17822">
      <c r="A17822" s="1">
        <v>17820.0</v>
      </c>
      <c r="B17822" s="1" t="s">
        <v>1644</v>
      </c>
      <c r="C17822" s="1" t="s">
        <v>29600</v>
      </c>
      <c r="D17822" s="1" t="s">
        <v>1250</v>
      </c>
      <c r="E17822" s="1" t="s">
        <v>1646</v>
      </c>
      <c r="F17822" s="1" t="s">
        <v>1647</v>
      </c>
      <c r="G17822" s="1" t="s">
        <v>17</v>
      </c>
      <c r="H17822" s="1">
        <v>45.0</v>
      </c>
      <c r="I17822" s="3">
        <v>44131.791666666664</v>
      </c>
      <c r="J17822" s="1">
        <v>0.414558946097309</v>
      </c>
      <c r="K17822" s="1" t="s">
        <v>24</v>
      </c>
      <c r="L17822" s="1" t="s">
        <v>741</v>
      </c>
      <c r="M17822" s="3">
        <v>44132.16353736111</v>
      </c>
    </row>
    <row r="17823">
      <c r="A17823" s="1">
        <v>17821.0</v>
      </c>
      <c r="B17823" s="1" t="s">
        <v>25</v>
      </c>
      <c r="C17823" s="1" t="s">
        <v>29601</v>
      </c>
      <c r="D17823" s="1" t="s">
        <v>103</v>
      </c>
      <c r="E17823" s="1" t="s">
        <v>1711</v>
      </c>
      <c r="F17823" s="1" t="s">
        <v>29</v>
      </c>
      <c r="G17823" s="1" t="s">
        <v>17</v>
      </c>
      <c r="H17823" s="1">
        <v>45.0</v>
      </c>
      <c r="I17823" s="3">
        <v>44078.645833333336</v>
      </c>
      <c r="J17823" s="1">
        <v>3.25037583214244</v>
      </c>
      <c r="K17823" s="1" t="s">
        <v>18</v>
      </c>
      <c r="M17823" s="3">
        <v>44078.673201840276</v>
      </c>
    </row>
    <row r="17824">
      <c r="A17824" s="1">
        <v>17822.0</v>
      </c>
      <c r="B17824" s="1" t="s">
        <v>1023</v>
      </c>
      <c r="C17824" s="1" t="s">
        <v>29602</v>
      </c>
      <c r="D17824" s="1" t="s">
        <v>1025</v>
      </c>
      <c r="E17824" s="1" t="s">
        <v>4600</v>
      </c>
      <c r="F17824" s="1" t="s">
        <v>1027</v>
      </c>
      <c r="G17824" s="1" t="s">
        <v>17</v>
      </c>
      <c r="H17824" s="1">
        <v>45.0</v>
      </c>
      <c r="I17824" s="3">
        <v>43704.125</v>
      </c>
      <c r="J17824" s="1">
        <v>2.15868398223152</v>
      </c>
      <c r="K17824" s="1" t="s">
        <v>24</v>
      </c>
      <c r="M17824" s="3">
        <v>43704.18153236111</v>
      </c>
    </row>
    <row r="17825">
      <c r="A17825" s="1">
        <v>17823.0</v>
      </c>
      <c r="B17825" s="1" t="s">
        <v>948</v>
      </c>
      <c r="C17825" s="1" t="s">
        <v>29603</v>
      </c>
      <c r="D17825" s="1" t="s">
        <v>11083</v>
      </c>
      <c r="E17825" s="1" t="s">
        <v>11084</v>
      </c>
      <c r="F17825" s="1" t="s">
        <v>952</v>
      </c>
      <c r="G17825" s="1" t="s">
        <v>17</v>
      </c>
      <c r="H17825" s="1">
        <v>45.0</v>
      </c>
      <c r="I17825" s="3">
        <v>43909.666666666664</v>
      </c>
      <c r="J17825" s="1">
        <v>1.45723389911128</v>
      </c>
      <c r="K17825" s="1" t="s">
        <v>56</v>
      </c>
      <c r="M17825" s="3">
        <v>43910.66048211806</v>
      </c>
    </row>
    <row r="17826">
      <c r="A17826" s="1">
        <v>17824.0</v>
      </c>
      <c r="B17826" s="1" t="s">
        <v>6213</v>
      </c>
      <c r="C17826" s="1" t="s">
        <v>29604</v>
      </c>
      <c r="D17826" s="1" t="s">
        <v>6215</v>
      </c>
      <c r="E17826" s="1" t="s">
        <v>6216</v>
      </c>
      <c r="F17826" s="1" t="s">
        <v>6217</v>
      </c>
      <c r="G17826" s="1" t="s">
        <v>35</v>
      </c>
      <c r="H17826" s="1">
        <v>45.0</v>
      </c>
      <c r="I17826" s="3">
        <v>43488.166666666664</v>
      </c>
      <c r="J17826" s="1">
        <v>0.00171401896555154</v>
      </c>
      <c r="K17826" s="1" t="s">
        <v>24</v>
      </c>
      <c r="M17826" s="3">
        <v>43489.16681701389</v>
      </c>
    </row>
    <row r="17827">
      <c r="A17827" s="1">
        <v>17825.0</v>
      </c>
      <c r="B17827" s="1" t="s">
        <v>6913</v>
      </c>
      <c r="C17827" s="1" t="s">
        <v>29605</v>
      </c>
      <c r="D17827" s="1" t="s">
        <v>5080</v>
      </c>
      <c r="E17827" s="1" t="s">
        <v>6915</v>
      </c>
      <c r="F17827" s="1" t="s">
        <v>6916</v>
      </c>
      <c r="G17827" s="1" t="s">
        <v>17</v>
      </c>
      <c r="H17827" s="1">
        <v>45.0</v>
      </c>
      <c r="I17827" s="3">
        <v>44200.333333333336</v>
      </c>
      <c r="J17827" s="1">
        <v>5.81346309351323</v>
      </c>
      <c r="K17827" s="1" t="s">
        <v>218</v>
      </c>
      <c r="L17827" s="1" t="s">
        <v>6917</v>
      </c>
      <c r="M17827" s="3">
        <v>44200.365407627316</v>
      </c>
    </row>
    <row r="17828">
      <c r="A17828" s="1">
        <v>17826.0</v>
      </c>
      <c r="B17828" s="1" t="s">
        <v>485</v>
      </c>
      <c r="C17828" s="1" t="s">
        <v>29606</v>
      </c>
      <c r="D17828" s="1" t="s">
        <v>3699</v>
      </c>
      <c r="E17828" s="1" t="s">
        <v>488</v>
      </c>
      <c r="F17828" s="1" t="s">
        <v>489</v>
      </c>
      <c r="G17828" s="1" t="s">
        <v>17</v>
      </c>
      <c r="H17828" s="1">
        <v>45.0</v>
      </c>
      <c r="I17828" s="3">
        <v>44126.666666666664</v>
      </c>
      <c r="J17828" s="1">
        <v>1.12861209050214</v>
      </c>
      <c r="K17828" s="1" t="s">
        <v>166</v>
      </c>
      <c r="M17828" s="3">
        <v>44126.70050017361</v>
      </c>
    </row>
    <row r="17829">
      <c r="A17829" s="1">
        <v>17827.0</v>
      </c>
      <c r="B17829" s="1" t="s">
        <v>1075</v>
      </c>
      <c r="C17829" s="1" t="s">
        <v>29607</v>
      </c>
      <c r="D17829" s="1" t="s">
        <v>676</v>
      </c>
      <c r="E17829" s="1" t="s">
        <v>4077</v>
      </c>
      <c r="F17829" s="1" t="s">
        <v>1079</v>
      </c>
      <c r="G17829" s="1" t="s">
        <v>17</v>
      </c>
      <c r="H17829" s="1">
        <v>45.0</v>
      </c>
      <c r="I17829" s="3">
        <v>44210.270833333336</v>
      </c>
      <c r="J17829" s="1">
        <v>2.88020842827006</v>
      </c>
      <c r="K17829" s="1" t="s">
        <v>18</v>
      </c>
      <c r="L17829" s="1" t="s">
        <v>1080</v>
      </c>
      <c r="M17829" s="3">
        <v>44210.300208043984</v>
      </c>
    </row>
    <row r="17830">
      <c r="A17830" s="1">
        <v>17828.0</v>
      </c>
      <c r="B17830" s="1" t="s">
        <v>4963</v>
      </c>
      <c r="C17830" s="1" t="s">
        <v>29608</v>
      </c>
      <c r="D17830" s="1" t="s">
        <v>1019</v>
      </c>
      <c r="E17830" s="1" t="s">
        <v>4965</v>
      </c>
      <c r="F17830" s="1" t="s">
        <v>4966</v>
      </c>
      <c r="G17830" s="1" t="s">
        <v>17</v>
      </c>
      <c r="H17830" s="1">
        <v>45.0</v>
      </c>
      <c r="I17830" s="3">
        <v>44181.239583333336</v>
      </c>
      <c r="J17830" s="1">
        <v>1.27645360373</v>
      </c>
      <c r="K17830" s="1" t="s">
        <v>24</v>
      </c>
      <c r="L17830" s="1" t="s">
        <v>882</v>
      </c>
      <c r="M17830" s="3">
        <v>44181.25735206019</v>
      </c>
    </row>
    <row r="17831">
      <c r="A17831" s="1">
        <v>17829.0</v>
      </c>
      <c r="B17831" s="1" t="s">
        <v>620</v>
      </c>
      <c r="C17831" s="1" t="s">
        <v>29609</v>
      </c>
      <c r="D17831" s="1" t="s">
        <v>2567</v>
      </c>
      <c r="E17831" s="1" t="s">
        <v>6447</v>
      </c>
      <c r="F17831" s="1" t="s">
        <v>623</v>
      </c>
      <c r="G17831" s="1" t="s">
        <v>17</v>
      </c>
      <c r="H17831" s="1">
        <v>45.0</v>
      </c>
      <c r="I17831" s="3">
        <v>44056.291666666664</v>
      </c>
      <c r="J17831" s="1">
        <v>1.59682546075358</v>
      </c>
      <c r="K17831" s="1" t="s">
        <v>18</v>
      </c>
      <c r="M17831" s="3">
        <v>44056.38475226852</v>
      </c>
    </row>
    <row r="17832">
      <c r="A17832" s="1">
        <v>17830.0</v>
      </c>
      <c r="B17832" s="1" t="s">
        <v>1315</v>
      </c>
      <c r="C17832" s="1" t="s">
        <v>29610</v>
      </c>
      <c r="D17832" s="1" t="s">
        <v>411</v>
      </c>
      <c r="E17832" s="1" t="s">
        <v>6505</v>
      </c>
      <c r="F17832" s="1" t="s">
        <v>1319</v>
      </c>
      <c r="G17832" s="1" t="s">
        <v>17</v>
      </c>
      <c r="H17832" s="1">
        <v>45.0</v>
      </c>
      <c r="I17832" s="3">
        <v>44073.520833333336</v>
      </c>
      <c r="J17832" s="1">
        <v>0.891692044982781</v>
      </c>
      <c r="K17832" s="1" t="s">
        <v>18</v>
      </c>
      <c r="M17832" s="3">
        <v>44073.55211388889</v>
      </c>
    </row>
    <row r="17833">
      <c r="A17833" s="1">
        <v>17831.0</v>
      </c>
      <c r="B17833" s="1" t="s">
        <v>319</v>
      </c>
      <c r="C17833" s="1" t="s">
        <v>29611</v>
      </c>
      <c r="D17833" s="1" t="s">
        <v>1622</v>
      </c>
      <c r="E17833" s="1" t="s">
        <v>29612</v>
      </c>
      <c r="F17833" s="1" t="s">
        <v>323</v>
      </c>
      <c r="G17833" s="1" t="s">
        <v>39</v>
      </c>
      <c r="H17833" s="1">
        <v>45.0</v>
      </c>
      <c r="I17833" s="3">
        <v>43838.458333333336</v>
      </c>
      <c r="J17833" s="1">
        <v>1.28361387450437</v>
      </c>
      <c r="K17833" s="1" t="s">
        <v>24</v>
      </c>
      <c r="M17833" s="3">
        <v>43838.49942684028</v>
      </c>
    </row>
    <row r="17834">
      <c r="A17834" s="1">
        <v>17832.0</v>
      </c>
      <c r="B17834" s="1" t="s">
        <v>303</v>
      </c>
      <c r="C17834" s="1" t="s">
        <v>29613</v>
      </c>
      <c r="D17834" s="1" t="s">
        <v>305</v>
      </c>
      <c r="E17834" s="1" t="s">
        <v>5127</v>
      </c>
      <c r="F17834" s="1" t="s">
        <v>307</v>
      </c>
      <c r="G17834" s="1" t="s">
        <v>17</v>
      </c>
      <c r="H17834" s="1">
        <v>45.0</v>
      </c>
      <c r="I17834" s="3">
        <v>44161.625</v>
      </c>
      <c r="J17834" s="1">
        <v>0.94306158201038</v>
      </c>
      <c r="K17834" s="1" t="s">
        <v>24</v>
      </c>
      <c r="M17834" s="3">
        <v>44161.670010925925</v>
      </c>
    </row>
    <row r="17835">
      <c r="A17835" s="1">
        <v>17833.0</v>
      </c>
      <c r="B17835" s="1" t="s">
        <v>97</v>
      </c>
      <c r="C17835" s="1" t="s">
        <v>29614</v>
      </c>
      <c r="D17835" s="1" t="s">
        <v>2598</v>
      </c>
      <c r="E17835" s="1" t="s">
        <v>29615</v>
      </c>
      <c r="F17835" s="1" t="s">
        <v>101</v>
      </c>
      <c r="G17835" s="1" t="s">
        <v>89</v>
      </c>
      <c r="H17835" s="1">
        <v>45.0</v>
      </c>
      <c r="I17835" s="3">
        <v>43916.73360032407</v>
      </c>
      <c r="J17835" s="1">
        <v>1.506184354838</v>
      </c>
      <c r="K17835" s="1" t="s">
        <v>24</v>
      </c>
      <c r="L17835" s="1" t="s">
        <v>882</v>
      </c>
      <c r="M17835" s="3">
        <v>43916.77323396991</v>
      </c>
    </row>
    <row r="17836">
      <c r="A17836" s="1">
        <v>17834.0</v>
      </c>
      <c r="B17836" s="1" t="s">
        <v>141</v>
      </c>
      <c r="C17836" s="1" t="s">
        <v>29616</v>
      </c>
      <c r="D17836" s="1" t="s">
        <v>14</v>
      </c>
      <c r="E17836" s="1" t="s">
        <v>29617</v>
      </c>
      <c r="F17836" s="1" t="s">
        <v>144</v>
      </c>
      <c r="G17836" s="1" t="s">
        <v>89</v>
      </c>
      <c r="H17836" s="1">
        <v>45.0</v>
      </c>
      <c r="I17836" s="3">
        <v>44122.52454165509</v>
      </c>
      <c r="J17836" s="1">
        <v>4.93894089513339</v>
      </c>
      <c r="K17836" s="1" t="s">
        <v>46</v>
      </c>
      <c r="M17836" s="3">
        <v>44122.555652627314</v>
      </c>
    </row>
    <row r="17837">
      <c r="A17837" s="1">
        <v>17835.0</v>
      </c>
      <c r="B17837" s="1" t="s">
        <v>29618</v>
      </c>
      <c r="C17837" s="1" t="s">
        <v>29619</v>
      </c>
      <c r="D17837" s="1" t="s">
        <v>729</v>
      </c>
      <c r="E17837" s="1" t="s">
        <v>29620</v>
      </c>
      <c r="F17837" s="1" t="s">
        <v>29621</v>
      </c>
      <c r="G17837" s="1" t="s">
        <v>45</v>
      </c>
      <c r="H17837" s="1">
        <v>45.0</v>
      </c>
      <c r="I17837" s="3">
        <v>44124.38375920139</v>
      </c>
      <c r="J17837" s="1">
        <v>0.0</v>
      </c>
      <c r="K17837" s="1" t="s">
        <v>24</v>
      </c>
      <c r="L17837" s="1" t="s">
        <v>135</v>
      </c>
      <c r="M17837" s="3">
        <v>44124.38123733796</v>
      </c>
    </row>
    <row r="17838">
      <c r="A17838" s="1">
        <v>17836.0</v>
      </c>
      <c r="B17838" s="1" t="s">
        <v>2177</v>
      </c>
      <c r="C17838" s="1" t="s">
        <v>29622</v>
      </c>
      <c r="D17838" s="1" t="s">
        <v>4845</v>
      </c>
      <c r="E17838" s="1" t="s">
        <v>29623</v>
      </c>
      <c r="F17838" s="1" t="s">
        <v>2180</v>
      </c>
      <c r="G17838" s="1" t="s">
        <v>39</v>
      </c>
      <c r="H17838" s="1">
        <v>45.0</v>
      </c>
      <c r="I17838" s="3">
        <v>44165.708333333336</v>
      </c>
      <c r="J17838" s="1">
        <v>0.938068195440161</v>
      </c>
      <c r="K17838" s="1" t="s">
        <v>46</v>
      </c>
      <c r="L17838" s="1" t="s">
        <v>2164</v>
      </c>
      <c r="M17838" s="3">
        <v>44165.736870416666</v>
      </c>
    </row>
    <row r="17839">
      <c r="A17839" s="1">
        <v>17837.0</v>
      </c>
      <c r="B17839" s="1" t="s">
        <v>485</v>
      </c>
      <c r="C17839" s="1" t="s">
        <v>29624</v>
      </c>
      <c r="D17839" s="1" t="s">
        <v>686</v>
      </c>
      <c r="E17839" s="1" t="s">
        <v>12793</v>
      </c>
      <c r="F17839" s="1" t="s">
        <v>489</v>
      </c>
      <c r="G17839" s="1" t="s">
        <v>17</v>
      </c>
      <c r="H17839" s="1">
        <v>45.0</v>
      </c>
      <c r="I17839" s="3">
        <v>44232.666666666664</v>
      </c>
      <c r="J17839" s="1">
        <v>0.0620920276229684</v>
      </c>
      <c r="K17839" s="1" t="s">
        <v>689</v>
      </c>
      <c r="L17839" s="1" t="s">
        <v>3436</v>
      </c>
      <c r="M17839" s="3">
        <v>44232.674945046296</v>
      </c>
    </row>
    <row r="17840">
      <c r="A17840" s="1">
        <v>17838.0</v>
      </c>
      <c r="B17840" s="1" t="s">
        <v>632</v>
      </c>
      <c r="C17840" s="1" t="s">
        <v>29625</v>
      </c>
      <c r="D17840" s="1" t="s">
        <v>342</v>
      </c>
      <c r="E17840" s="1" t="s">
        <v>15029</v>
      </c>
      <c r="F17840" s="1" t="s">
        <v>635</v>
      </c>
      <c r="G17840" s="1" t="s">
        <v>17</v>
      </c>
      <c r="H17840" s="1">
        <v>45.0</v>
      </c>
      <c r="I17840" s="3">
        <v>43745.583333333336</v>
      </c>
      <c r="J17840" s="1">
        <v>1.37783914433014</v>
      </c>
      <c r="K17840" s="1" t="s">
        <v>83</v>
      </c>
      <c r="M17840" s="3">
        <v>43745.636819976855</v>
      </c>
    </row>
    <row r="17841">
      <c r="A17841" s="1">
        <v>17839.0</v>
      </c>
      <c r="B17841" s="1" t="s">
        <v>114</v>
      </c>
      <c r="C17841" s="1" t="s">
        <v>29626</v>
      </c>
      <c r="D17841" s="1" t="s">
        <v>305</v>
      </c>
      <c r="E17841" s="1" t="s">
        <v>16293</v>
      </c>
      <c r="F17841" s="1" t="s">
        <v>118</v>
      </c>
      <c r="G17841" s="1" t="s">
        <v>17</v>
      </c>
      <c r="H17841" s="1">
        <v>45.0</v>
      </c>
      <c r="I17841" s="3">
        <v>44004.510416666664</v>
      </c>
      <c r="J17841" s="1">
        <v>1.19600233527377</v>
      </c>
      <c r="K17841" s="1" t="s">
        <v>24</v>
      </c>
      <c r="L17841" s="1" t="s">
        <v>1006</v>
      </c>
      <c r="M17841" s="3">
        <v>44004.55527424769</v>
      </c>
    </row>
    <row r="17842">
      <c r="A17842" s="1">
        <v>17840.0</v>
      </c>
      <c r="B17842" s="1" t="s">
        <v>1031</v>
      </c>
      <c r="C17842" s="1" t="s">
        <v>29627</v>
      </c>
      <c r="D17842" s="1" t="s">
        <v>664</v>
      </c>
      <c r="E17842" s="1" t="s">
        <v>2117</v>
      </c>
      <c r="F17842" s="1" t="s">
        <v>1034</v>
      </c>
      <c r="G17842" s="1" t="s">
        <v>17</v>
      </c>
      <c r="H17842" s="1">
        <v>45.0</v>
      </c>
      <c r="I17842" s="3">
        <v>43710.375</v>
      </c>
      <c r="J17842" s="1">
        <v>1.73330861805457</v>
      </c>
      <c r="K17842" s="1" t="s">
        <v>24</v>
      </c>
      <c r="M17842" s="3">
        <v>43710.393101435184</v>
      </c>
    </row>
    <row r="17843">
      <c r="A17843" s="1">
        <v>17841.0</v>
      </c>
      <c r="B17843" s="1" t="s">
        <v>834</v>
      </c>
      <c r="C17843" s="1" t="s">
        <v>29628</v>
      </c>
      <c r="D17843" s="1" t="s">
        <v>121</v>
      </c>
      <c r="E17843" s="1" t="s">
        <v>29629</v>
      </c>
      <c r="F17843" s="1" t="s">
        <v>837</v>
      </c>
      <c r="G17843" s="1" t="s">
        <v>39</v>
      </c>
      <c r="H17843" s="1">
        <v>45.0</v>
      </c>
      <c r="I17843" s="3">
        <v>43891.75</v>
      </c>
      <c r="J17843" s="1">
        <v>2.24319621227405</v>
      </c>
      <c r="K17843" s="1" t="s">
        <v>18</v>
      </c>
      <c r="M17843" s="3">
        <v>43891.79194462963</v>
      </c>
    </row>
    <row r="17844">
      <c r="A17844" s="1">
        <v>17842.0</v>
      </c>
      <c r="B17844" s="1" t="s">
        <v>2100</v>
      </c>
      <c r="C17844" s="1" t="s">
        <v>29630</v>
      </c>
      <c r="D17844" s="1" t="s">
        <v>121</v>
      </c>
      <c r="E17844" s="1" t="s">
        <v>29631</v>
      </c>
      <c r="F17844" s="1" t="s">
        <v>2103</v>
      </c>
      <c r="G17844" s="1" t="s">
        <v>39</v>
      </c>
      <c r="H17844" s="1">
        <v>45.0</v>
      </c>
      <c r="I17844" s="3">
        <v>44015.626388888886</v>
      </c>
      <c r="J17844" s="1">
        <v>1.10994242796404</v>
      </c>
      <c r="K17844" s="1" t="s">
        <v>18</v>
      </c>
      <c r="M17844" s="3">
        <v>44015.65679923611</v>
      </c>
    </row>
    <row r="17845">
      <c r="A17845" s="1">
        <v>17843.0</v>
      </c>
      <c r="B17845" s="1" t="s">
        <v>806</v>
      </c>
      <c r="C17845" s="1" t="s">
        <v>29632</v>
      </c>
      <c r="D17845" s="1" t="s">
        <v>2979</v>
      </c>
      <c r="E17845" s="1" t="s">
        <v>11226</v>
      </c>
      <c r="F17845" s="1" t="s">
        <v>810</v>
      </c>
      <c r="G17845" s="1" t="s">
        <v>35</v>
      </c>
      <c r="H17845" s="1">
        <v>45.0</v>
      </c>
      <c r="I17845" s="3">
        <v>44099.708333333336</v>
      </c>
      <c r="J17845" s="1">
        <v>0.990027647180263</v>
      </c>
      <c r="K17845" s="1" t="s">
        <v>24</v>
      </c>
      <c r="M17845" s="3">
        <v>44099.764566273145</v>
      </c>
    </row>
    <row r="17846">
      <c r="A17846" s="1">
        <v>17844.0</v>
      </c>
      <c r="B17846" s="1" t="s">
        <v>119</v>
      </c>
      <c r="C17846" s="1" t="s">
        <v>29633</v>
      </c>
      <c r="D17846" s="1" t="s">
        <v>37</v>
      </c>
      <c r="E17846" s="1" t="s">
        <v>29634</v>
      </c>
      <c r="F17846" s="1" t="s">
        <v>123</v>
      </c>
      <c r="G17846" s="1" t="s">
        <v>39</v>
      </c>
      <c r="H17846" s="1">
        <v>45.0</v>
      </c>
      <c r="I17846" s="3">
        <v>44122.208333333336</v>
      </c>
      <c r="J17846" s="1">
        <v>1.62594202353175</v>
      </c>
      <c r="K17846" s="1" t="s">
        <v>18</v>
      </c>
      <c r="M17846" s="3">
        <v>44122.26041653935</v>
      </c>
    </row>
    <row r="17847">
      <c r="A17847" s="1">
        <v>17845.0</v>
      </c>
      <c r="B17847" s="1" t="s">
        <v>389</v>
      </c>
      <c r="C17847" s="1" t="s">
        <v>29635</v>
      </c>
      <c r="D17847" s="1" t="s">
        <v>588</v>
      </c>
      <c r="E17847" s="1" t="s">
        <v>14637</v>
      </c>
      <c r="F17847" s="1" t="s">
        <v>393</v>
      </c>
      <c r="G17847" s="1" t="s">
        <v>17</v>
      </c>
      <c r="H17847" s="1">
        <v>45.0</v>
      </c>
      <c r="I17847" s="3">
        <v>43931.333333333336</v>
      </c>
      <c r="J17847" s="1">
        <v>3.84155711730649</v>
      </c>
      <c r="K17847" s="1" t="s">
        <v>18</v>
      </c>
      <c r="M17847" s="3">
        <v>43931.40780939815</v>
      </c>
    </row>
    <row r="17848">
      <c r="A17848" s="1">
        <v>17846.0</v>
      </c>
      <c r="B17848" s="1" t="s">
        <v>3437</v>
      </c>
      <c r="C17848" s="1" t="s">
        <v>29636</v>
      </c>
      <c r="D17848" s="1" t="s">
        <v>2402</v>
      </c>
      <c r="E17848" s="1" t="s">
        <v>3439</v>
      </c>
      <c r="F17848" s="1" t="s">
        <v>3440</v>
      </c>
      <c r="G17848" s="1" t="s">
        <v>35</v>
      </c>
      <c r="H17848" s="1">
        <v>45.0</v>
      </c>
      <c r="I17848" s="3">
        <v>43489.208333333336</v>
      </c>
      <c r="J17848" s="1">
        <v>0.699649412973645</v>
      </c>
      <c r="K17848" s="1" t="s">
        <v>24</v>
      </c>
      <c r="M17848" s="3">
        <v>43489.26454773148</v>
      </c>
    </row>
    <row r="17849">
      <c r="A17849" s="1">
        <v>17847.0</v>
      </c>
      <c r="B17849" s="1" t="s">
        <v>806</v>
      </c>
      <c r="C17849" s="1" t="s">
        <v>29637</v>
      </c>
      <c r="D17849" s="1" t="s">
        <v>808</v>
      </c>
      <c r="E17849" s="1" t="s">
        <v>1153</v>
      </c>
      <c r="F17849" s="1" t="s">
        <v>810</v>
      </c>
      <c r="G17849" s="1" t="s">
        <v>35</v>
      </c>
      <c r="H17849" s="1">
        <v>45.0</v>
      </c>
      <c r="I17849" s="3">
        <v>44061.708333333336</v>
      </c>
      <c r="J17849" s="1">
        <v>2.23488402898977</v>
      </c>
      <c r="K17849" s="1" t="s">
        <v>24</v>
      </c>
      <c r="M17849" s="3">
        <v>44061.73945912037</v>
      </c>
    </row>
    <row r="17850">
      <c r="A17850" s="1">
        <v>17848.0</v>
      </c>
      <c r="B17850" s="1" t="s">
        <v>620</v>
      </c>
      <c r="C17850" s="1" t="s">
        <v>29638</v>
      </c>
      <c r="D17850" s="1" t="s">
        <v>2567</v>
      </c>
      <c r="E17850" s="1" t="s">
        <v>29639</v>
      </c>
      <c r="F17850" s="1" t="s">
        <v>623</v>
      </c>
      <c r="G17850" s="1" t="s">
        <v>39</v>
      </c>
      <c r="H17850" s="1">
        <v>45.0</v>
      </c>
      <c r="I17850" s="3">
        <v>44026.75</v>
      </c>
      <c r="J17850" s="1">
        <v>0.999100951983485</v>
      </c>
      <c r="K17850" s="1" t="s">
        <v>18</v>
      </c>
      <c r="M17850" s="3">
        <v>44026.79153783565</v>
      </c>
    </row>
    <row r="17851">
      <c r="A17851" s="1">
        <v>17849.0</v>
      </c>
      <c r="B17851" s="1" t="s">
        <v>29640</v>
      </c>
      <c r="C17851" s="1" t="s">
        <v>29641</v>
      </c>
      <c r="D17851" s="1" t="s">
        <v>2173</v>
      </c>
      <c r="E17851" s="1" t="s">
        <v>29642</v>
      </c>
      <c r="F17851" s="1" t="s">
        <v>29643</v>
      </c>
      <c r="G17851" s="1" t="s">
        <v>17</v>
      </c>
      <c r="H17851" s="1">
        <v>45.0</v>
      </c>
      <c r="I17851" s="3">
        <v>43859.166666666664</v>
      </c>
      <c r="J17851" s="1">
        <v>0.551251661439543</v>
      </c>
      <c r="K17851" s="1" t="s">
        <v>46</v>
      </c>
      <c r="M17851" s="3">
        <v>43859.20461347222</v>
      </c>
    </row>
    <row r="17852">
      <c r="A17852" s="1">
        <v>17850.0</v>
      </c>
      <c r="B17852" s="1" t="s">
        <v>2100</v>
      </c>
      <c r="C17852" s="1" t="s">
        <v>29644</v>
      </c>
      <c r="D17852" s="1" t="s">
        <v>121</v>
      </c>
      <c r="E17852" s="1" t="s">
        <v>29645</v>
      </c>
      <c r="F17852" s="1" t="s">
        <v>2103</v>
      </c>
      <c r="G17852" s="1" t="s">
        <v>39</v>
      </c>
      <c r="H17852" s="1">
        <v>45.0</v>
      </c>
      <c r="I17852" s="3">
        <v>44063.666666666664</v>
      </c>
      <c r="J17852" s="1">
        <v>2.70161881196081</v>
      </c>
      <c r="K17852" s="1" t="s">
        <v>18</v>
      </c>
      <c r="M17852" s="3">
        <v>44063.72098146991</v>
      </c>
    </row>
    <row r="17853">
      <c r="A17853" s="1">
        <v>17851.0</v>
      </c>
      <c r="B17853" s="1" t="s">
        <v>459</v>
      </c>
      <c r="C17853" s="1" t="s">
        <v>29646</v>
      </c>
      <c r="D17853" s="1" t="s">
        <v>461</v>
      </c>
      <c r="E17853" s="1" t="s">
        <v>6948</v>
      </c>
      <c r="F17853" s="1" t="s">
        <v>463</v>
      </c>
      <c r="G17853" s="1" t="s">
        <v>17</v>
      </c>
      <c r="H17853" s="1">
        <v>45.0</v>
      </c>
      <c r="I17853" s="3">
        <v>44190.25</v>
      </c>
      <c r="J17853" s="1">
        <v>2.77181667755674</v>
      </c>
      <c r="K17853" s="1" t="s">
        <v>24</v>
      </c>
      <c r="L17853" s="1" t="s">
        <v>464</v>
      </c>
      <c r="M17853" s="3">
        <v>44190.41119027778</v>
      </c>
    </row>
    <row r="17854">
      <c r="A17854" s="1">
        <v>17852.0</v>
      </c>
      <c r="B17854" s="1" t="s">
        <v>6317</v>
      </c>
      <c r="C17854" s="1" t="s">
        <v>29647</v>
      </c>
      <c r="D17854" s="1" t="s">
        <v>2647</v>
      </c>
      <c r="E17854" s="1" t="s">
        <v>29648</v>
      </c>
      <c r="F17854" s="1" t="s">
        <v>11651</v>
      </c>
      <c r="G17854" s="1" t="s">
        <v>39</v>
      </c>
      <c r="H17854" s="1">
        <v>45.0</v>
      </c>
      <c r="I17854" s="3">
        <v>43842.239583333336</v>
      </c>
      <c r="J17854" s="1">
        <v>2.09240760851867</v>
      </c>
      <c r="K17854" s="1" t="s">
        <v>18</v>
      </c>
      <c r="M17854" s="3">
        <v>43842.277694375</v>
      </c>
    </row>
    <row r="17855">
      <c r="A17855" s="1">
        <v>17853.0</v>
      </c>
      <c r="B17855" s="1" t="s">
        <v>29649</v>
      </c>
      <c r="C17855" s="1" t="s">
        <v>29650</v>
      </c>
      <c r="D17855" s="1" t="s">
        <v>121</v>
      </c>
      <c r="E17855" s="1" t="s">
        <v>29651</v>
      </c>
      <c r="F17855" s="1" t="s">
        <v>29652</v>
      </c>
      <c r="G17855" s="1" t="s">
        <v>89</v>
      </c>
      <c r="H17855" s="1">
        <v>45.0</v>
      </c>
      <c r="I17855" s="3">
        <v>43888.76591525463</v>
      </c>
      <c r="J17855" s="1">
        <v>1.45394767039214</v>
      </c>
      <c r="K17855" s="1" t="s">
        <v>83</v>
      </c>
      <c r="M17855" s="3">
        <v>43888.78055862268</v>
      </c>
    </row>
    <row r="17856">
      <c r="A17856" s="1">
        <v>17854.0</v>
      </c>
      <c r="B17856" s="1" t="s">
        <v>2744</v>
      </c>
      <c r="C17856" s="1" t="s">
        <v>29653</v>
      </c>
      <c r="D17856" s="1" t="s">
        <v>1208</v>
      </c>
      <c r="E17856" s="1" t="s">
        <v>29654</v>
      </c>
      <c r="F17856" s="1" t="s">
        <v>2748</v>
      </c>
      <c r="G17856" s="1" t="s">
        <v>89</v>
      </c>
      <c r="H17856" s="1">
        <v>45.0</v>
      </c>
      <c r="I17856" s="3">
        <v>43881.6546440625</v>
      </c>
      <c r="J17856" s="1">
        <v>2.63317496912089</v>
      </c>
      <c r="K17856" s="1" t="s">
        <v>24</v>
      </c>
      <c r="M17856" s="3">
        <v>43881.66580814815</v>
      </c>
    </row>
    <row r="17857">
      <c r="A17857" s="1">
        <v>17855.0</v>
      </c>
      <c r="B17857" s="1" t="s">
        <v>4064</v>
      </c>
      <c r="C17857" s="1" t="s">
        <v>29655</v>
      </c>
      <c r="D17857" s="1" t="s">
        <v>16428</v>
      </c>
      <c r="E17857" s="1" t="s">
        <v>29656</v>
      </c>
      <c r="F17857" s="1" t="s">
        <v>4068</v>
      </c>
      <c r="G17857" s="1" t="s">
        <v>89</v>
      </c>
      <c r="H17857" s="1">
        <v>45.0</v>
      </c>
      <c r="I17857" s="3">
        <v>44253.44891890046</v>
      </c>
      <c r="J17857" s="1">
        <v>2.68223616193594</v>
      </c>
      <c r="K17857" s="1" t="s">
        <v>166</v>
      </c>
      <c r="M17857" s="3">
        <v>44253.51173479167</v>
      </c>
    </row>
    <row r="17858">
      <c r="A17858" s="1">
        <v>17856.0</v>
      </c>
      <c r="B17858" s="1" t="s">
        <v>273</v>
      </c>
      <c r="C17858" s="1" t="s">
        <v>29657</v>
      </c>
      <c r="D17858" s="1" t="s">
        <v>21</v>
      </c>
      <c r="E17858" s="1" t="s">
        <v>29658</v>
      </c>
      <c r="F17858" s="1" t="s">
        <v>277</v>
      </c>
      <c r="G17858" s="1" t="s">
        <v>39</v>
      </c>
      <c r="H17858" s="1">
        <v>45.0</v>
      </c>
      <c r="I17858" s="3">
        <v>44118.291666666664</v>
      </c>
      <c r="J17858" s="1">
        <v>2.6944892503673</v>
      </c>
      <c r="K17858" s="1" t="s">
        <v>24</v>
      </c>
      <c r="M17858" s="3">
        <v>44118.29314001158</v>
      </c>
    </row>
    <row r="17859">
      <c r="A17859" s="1">
        <v>17857.0</v>
      </c>
      <c r="B17859" s="1" t="s">
        <v>84</v>
      </c>
      <c r="C17859" s="1" t="s">
        <v>29659</v>
      </c>
      <c r="D17859" s="1" t="s">
        <v>86</v>
      </c>
      <c r="E17859" s="1" t="s">
        <v>4462</v>
      </c>
      <c r="F17859" s="1" t="s">
        <v>88</v>
      </c>
      <c r="G17859" s="1" t="s">
        <v>17</v>
      </c>
      <c r="H17859" s="1">
        <v>45.0</v>
      </c>
      <c r="I17859" s="3">
        <v>43817.625</v>
      </c>
      <c r="J17859" s="1">
        <v>0.412337487695977</v>
      </c>
      <c r="K17859" s="1" t="s">
        <v>83</v>
      </c>
      <c r="M17859" s="3">
        <v>43817.64930153935</v>
      </c>
    </row>
    <row r="17860">
      <c r="A17860" s="1">
        <v>17858.0</v>
      </c>
      <c r="B17860" s="1" t="s">
        <v>389</v>
      </c>
      <c r="C17860" s="1" t="s">
        <v>29660</v>
      </c>
      <c r="D17860" s="1" t="s">
        <v>121</v>
      </c>
      <c r="E17860" s="1" t="s">
        <v>29661</v>
      </c>
      <c r="F17860" s="1" t="s">
        <v>393</v>
      </c>
      <c r="G17860" s="1" t="s">
        <v>89</v>
      </c>
      <c r="H17860" s="1">
        <v>45.0</v>
      </c>
      <c r="I17860" s="3">
        <v>43877.44192289352</v>
      </c>
      <c r="J17860" s="1">
        <v>3.44627817810769</v>
      </c>
      <c r="K17860" s="1" t="s">
        <v>18</v>
      </c>
      <c r="M17860" s="3">
        <v>43877.456032395836</v>
      </c>
    </row>
    <row r="17861">
      <c r="A17861" s="1">
        <v>17859.0</v>
      </c>
      <c r="B17861" s="1" t="s">
        <v>3758</v>
      </c>
      <c r="C17861" s="1" t="s">
        <v>29662</v>
      </c>
      <c r="D17861" s="1" t="s">
        <v>1592</v>
      </c>
      <c r="E17861" s="1" t="s">
        <v>29663</v>
      </c>
      <c r="F17861" s="1" t="s">
        <v>3761</v>
      </c>
      <c r="G17861" s="1" t="s">
        <v>45</v>
      </c>
      <c r="H17861" s="1">
        <v>45.0</v>
      </c>
      <c r="I17861" s="3">
        <v>44199.297632118054</v>
      </c>
      <c r="J17861" s="1">
        <v>0.333929811211233</v>
      </c>
      <c r="K17861" s="1" t="s">
        <v>166</v>
      </c>
      <c r="L17861" s="1" t="s">
        <v>167</v>
      </c>
      <c r="M17861" s="3">
        <v>44199.34170221065</v>
      </c>
    </row>
    <row r="17862">
      <c r="A17862" s="1">
        <v>17860.0</v>
      </c>
      <c r="B17862" s="1" t="s">
        <v>1379</v>
      </c>
      <c r="C17862" s="1" t="s">
        <v>29664</v>
      </c>
      <c r="D17862" s="1" t="s">
        <v>1381</v>
      </c>
      <c r="E17862" s="1" t="s">
        <v>1382</v>
      </c>
      <c r="F17862" s="1" t="s">
        <v>1383</v>
      </c>
      <c r="G17862" s="1" t="s">
        <v>35</v>
      </c>
      <c r="H17862" s="1">
        <v>45.0</v>
      </c>
      <c r="I17862" s="3">
        <v>44181.208333333336</v>
      </c>
      <c r="J17862" s="1">
        <v>2.71588807756174</v>
      </c>
      <c r="K17862" s="1" t="s">
        <v>46</v>
      </c>
      <c r="M17862" s="3">
        <v>44181.24018424768</v>
      </c>
    </row>
    <row r="17863">
      <c r="A17863" s="1">
        <v>17861.0</v>
      </c>
      <c r="B17863" s="1" t="s">
        <v>130</v>
      </c>
      <c r="C17863" s="1" t="s">
        <v>29665</v>
      </c>
      <c r="D17863" s="1" t="s">
        <v>132</v>
      </c>
      <c r="E17863" s="1" t="s">
        <v>133</v>
      </c>
      <c r="F17863" s="1" t="s">
        <v>134</v>
      </c>
      <c r="G17863" s="1" t="s">
        <v>17</v>
      </c>
      <c r="H17863" s="1">
        <v>45.0</v>
      </c>
      <c r="I17863" s="3">
        <v>44109.229166666664</v>
      </c>
      <c r="J17863" s="1">
        <v>1.42062054566859</v>
      </c>
      <c r="K17863" s="1" t="s">
        <v>24</v>
      </c>
      <c r="L17863" s="1" t="s">
        <v>135</v>
      </c>
      <c r="M17863" s="3">
        <v>44109.23714464121</v>
      </c>
    </row>
    <row r="17864">
      <c r="A17864" s="1">
        <v>17862.0</v>
      </c>
      <c r="B17864" s="1" t="s">
        <v>319</v>
      </c>
      <c r="C17864" s="1" t="s">
        <v>29666</v>
      </c>
      <c r="D17864" s="1" t="s">
        <v>930</v>
      </c>
      <c r="E17864" s="1" t="s">
        <v>29667</v>
      </c>
      <c r="F17864" s="1" t="s">
        <v>323</v>
      </c>
      <c r="G17864" s="1" t="s">
        <v>39</v>
      </c>
      <c r="H17864" s="1">
        <v>45.0</v>
      </c>
      <c r="I17864" s="3">
        <v>43792.291666666664</v>
      </c>
      <c r="J17864" s="1">
        <v>1.68243376482779</v>
      </c>
      <c r="K17864" s="1" t="s">
        <v>24</v>
      </c>
      <c r="M17864" s="3">
        <v>43792.33257994213</v>
      </c>
    </row>
    <row r="17865">
      <c r="A17865" s="1">
        <v>17863.0</v>
      </c>
      <c r="B17865" s="1" t="s">
        <v>345</v>
      </c>
      <c r="C17865" s="1" t="s">
        <v>29668</v>
      </c>
      <c r="D17865" s="1" t="s">
        <v>822</v>
      </c>
      <c r="E17865" s="1" t="s">
        <v>823</v>
      </c>
      <c r="F17865" s="1" t="s">
        <v>349</v>
      </c>
      <c r="G17865" s="1" t="s">
        <v>17</v>
      </c>
      <c r="H17865" s="1">
        <v>45.0</v>
      </c>
      <c r="I17865" s="3">
        <v>43794.625</v>
      </c>
      <c r="J17865" s="1">
        <v>0.272478632359837</v>
      </c>
      <c r="K17865" s="1" t="s">
        <v>24</v>
      </c>
      <c r="M17865" s="3">
        <v>43794.65232260417</v>
      </c>
    </row>
    <row r="17866">
      <c r="A17866" s="1">
        <v>17864.0</v>
      </c>
      <c r="B17866" s="1" t="s">
        <v>6585</v>
      </c>
      <c r="C17866" s="1" t="s">
        <v>29669</v>
      </c>
      <c r="D17866" s="1" t="s">
        <v>93</v>
      </c>
      <c r="E17866" s="1" t="s">
        <v>6819</v>
      </c>
      <c r="F17866" s="1" t="s">
        <v>6588</v>
      </c>
      <c r="G17866" s="1" t="s">
        <v>35</v>
      </c>
      <c r="H17866" s="1">
        <v>45.0</v>
      </c>
      <c r="I17866" s="3">
        <v>44190.458333333336</v>
      </c>
      <c r="J17866" s="1">
        <v>1.61840618061698</v>
      </c>
      <c r="K17866" s="1" t="s">
        <v>159</v>
      </c>
      <c r="L17866" s="1" t="s">
        <v>495</v>
      </c>
      <c r="M17866" s="3">
        <v>44190.44899409722</v>
      </c>
    </row>
    <row r="17867">
      <c r="A17867" s="1">
        <v>17865.0</v>
      </c>
      <c r="B17867" s="1" t="s">
        <v>1315</v>
      </c>
      <c r="C17867" s="1" t="s">
        <v>29670</v>
      </c>
      <c r="D17867" s="1" t="s">
        <v>411</v>
      </c>
      <c r="E17867" s="1" t="s">
        <v>1386</v>
      </c>
      <c r="F17867" s="1" t="s">
        <v>1319</v>
      </c>
      <c r="G17867" s="1" t="s">
        <v>17</v>
      </c>
      <c r="H17867" s="1">
        <v>45.0</v>
      </c>
      <c r="I17867" s="3">
        <v>43882.333333333336</v>
      </c>
      <c r="J17867" s="1">
        <v>0.0</v>
      </c>
      <c r="K17867" s="1" t="s">
        <v>18</v>
      </c>
      <c r="M17867" s="3">
        <v>43882.740904895836</v>
      </c>
    </row>
    <row r="17868">
      <c r="A17868" s="1">
        <v>17866.0</v>
      </c>
      <c r="B17868" s="1" t="s">
        <v>184</v>
      </c>
      <c r="C17868" s="1" t="s">
        <v>29671</v>
      </c>
      <c r="D17868" s="1" t="s">
        <v>148</v>
      </c>
      <c r="E17868" s="1" t="s">
        <v>29672</v>
      </c>
      <c r="F17868" s="1" t="s">
        <v>187</v>
      </c>
      <c r="G17868" s="1" t="s">
        <v>39</v>
      </c>
      <c r="H17868" s="1">
        <v>45.0</v>
      </c>
      <c r="I17868" s="3">
        <v>44003.375</v>
      </c>
      <c r="J17868" s="1">
        <v>1.55171937854456</v>
      </c>
      <c r="K17868" s="1" t="s">
        <v>24</v>
      </c>
      <c r="L17868" s="1" t="s">
        <v>188</v>
      </c>
      <c r="M17868" s="3">
        <v>44003.35761678241</v>
      </c>
    </row>
    <row r="17869">
      <c r="A17869" s="1">
        <v>17867.0</v>
      </c>
      <c r="B17869" s="1" t="s">
        <v>6708</v>
      </c>
      <c r="C17869" s="1" t="s">
        <v>29673</v>
      </c>
      <c r="D17869" s="1" t="s">
        <v>1461</v>
      </c>
      <c r="E17869" s="1" t="s">
        <v>6710</v>
      </c>
      <c r="F17869" s="1" t="s">
        <v>6711</v>
      </c>
      <c r="G17869" s="1" t="s">
        <v>17</v>
      </c>
      <c r="H17869" s="1">
        <v>45.0</v>
      </c>
      <c r="I17869" s="3">
        <v>43857.208333333336</v>
      </c>
      <c r="J17869" s="1">
        <v>3.62832718670796</v>
      </c>
      <c r="K17869" s="1" t="s">
        <v>18</v>
      </c>
      <c r="M17869" s="3">
        <v>43857.24612618056</v>
      </c>
    </row>
    <row r="17870">
      <c r="A17870" s="1">
        <v>17868.0</v>
      </c>
      <c r="B17870" s="1" t="s">
        <v>251</v>
      </c>
      <c r="C17870" s="1" t="s">
        <v>29674</v>
      </c>
      <c r="D17870" s="1" t="s">
        <v>1418</v>
      </c>
      <c r="E17870" s="1" t="s">
        <v>7915</v>
      </c>
      <c r="F17870" s="1" t="s">
        <v>255</v>
      </c>
      <c r="G17870" s="1" t="s">
        <v>17</v>
      </c>
      <c r="H17870" s="1">
        <v>45.0</v>
      </c>
      <c r="I17870" s="3">
        <v>43784.375</v>
      </c>
      <c r="J17870" s="1">
        <v>0.0</v>
      </c>
      <c r="K17870" s="1" t="s">
        <v>218</v>
      </c>
      <c r="M17870" s="3">
        <v>43784.52491622685</v>
      </c>
    </row>
    <row r="17871">
      <c r="A17871" s="1">
        <v>17869.0</v>
      </c>
      <c r="B17871" s="1" t="s">
        <v>10254</v>
      </c>
      <c r="C17871" s="1" t="s">
        <v>29675</v>
      </c>
      <c r="D17871" s="1" t="s">
        <v>1255</v>
      </c>
      <c r="E17871" s="1" t="s">
        <v>29676</v>
      </c>
      <c r="F17871" s="1" t="s">
        <v>10257</v>
      </c>
      <c r="G17871" s="1" t="s">
        <v>89</v>
      </c>
      <c r="H17871" s="1">
        <v>45.0</v>
      </c>
      <c r="I17871" s="3">
        <v>44105.58603746528</v>
      </c>
      <c r="J17871" s="1">
        <v>3.28348423724546</v>
      </c>
      <c r="K17871" s="1" t="s">
        <v>83</v>
      </c>
      <c r="M17871" s="3">
        <v>44105.59836545139</v>
      </c>
    </row>
    <row r="17872">
      <c r="A17872" s="1">
        <v>17870.0</v>
      </c>
      <c r="B17872" s="1" t="s">
        <v>901</v>
      </c>
      <c r="C17872" s="1" t="s">
        <v>29677</v>
      </c>
      <c r="D17872" s="1" t="s">
        <v>148</v>
      </c>
      <c r="E17872" s="1" t="s">
        <v>11316</v>
      </c>
      <c r="F17872" s="1" t="s">
        <v>904</v>
      </c>
      <c r="G17872" s="1" t="s">
        <v>35</v>
      </c>
      <c r="H17872" s="1">
        <v>45.0</v>
      </c>
      <c r="I17872" s="3">
        <v>43600.458333333336</v>
      </c>
      <c r="J17872" s="1">
        <v>3.4869509879432</v>
      </c>
      <c r="K17872" s="1" t="s">
        <v>24</v>
      </c>
      <c r="M17872" s="3">
        <v>43600.45122584491</v>
      </c>
    </row>
    <row r="17873">
      <c r="A17873" s="1">
        <v>17871.0</v>
      </c>
      <c r="B17873" s="1" t="s">
        <v>6861</v>
      </c>
      <c r="C17873" s="1" t="s">
        <v>29678</v>
      </c>
      <c r="D17873" s="1" t="s">
        <v>6863</v>
      </c>
      <c r="E17873" s="1" t="s">
        <v>6864</v>
      </c>
      <c r="F17873" s="1" t="s">
        <v>6865</v>
      </c>
      <c r="G17873" s="1" t="s">
        <v>17</v>
      </c>
      <c r="H17873" s="1">
        <v>45.0</v>
      </c>
      <c r="I17873" s="3">
        <v>44147.666666666664</v>
      </c>
      <c r="J17873" s="1">
        <v>2.71702343985986</v>
      </c>
      <c r="K17873" s="1" t="s">
        <v>1194</v>
      </c>
      <c r="M17873" s="3">
        <v>44147.70831943287</v>
      </c>
    </row>
    <row r="17874">
      <c r="A17874" s="1">
        <v>17872.0</v>
      </c>
      <c r="B17874" s="1" t="s">
        <v>777</v>
      </c>
      <c r="C17874" s="1" t="s">
        <v>29679</v>
      </c>
      <c r="D17874" s="1" t="s">
        <v>779</v>
      </c>
      <c r="E17874" s="1" t="s">
        <v>3248</v>
      </c>
      <c r="F17874" s="1" t="s">
        <v>781</v>
      </c>
      <c r="G17874" s="1" t="s">
        <v>35</v>
      </c>
      <c r="H17874" s="1">
        <v>45.0</v>
      </c>
      <c r="I17874" s="3">
        <v>44127.291666666664</v>
      </c>
      <c r="J17874" s="1">
        <v>0.593786196931093</v>
      </c>
      <c r="K17874" s="1" t="s">
        <v>18</v>
      </c>
      <c r="M17874" s="3">
        <v>44127.327832152776</v>
      </c>
    </row>
    <row r="17875">
      <c r="A17875" s="1">
        <v>17873.0</v>
      </c>
      <c r="B17875" s="1" t="s">
        <v>788</v>
      </c>
      <c r="C17875" s="1" t="s">
        <v>29680</v>
      </c>
      <c r="D17875" s="1" t="s">
        <v>869</v>
      </c>
      <c r="E17875" s="1" t="s">
        <v>1786</v>
      </c>
      <c r="F17875" s="1" t="s">
        <v>791</v>
      </c>
      <c r="G17875" s="1" t="s">
        <v>17</v>
      </c>
      <c r="H17875" s="1">
        <v>45.0</v>
      </c>
      <c r="I17875" s="3">
        <v>44216.208333333336</v>
      </c>
      <c r="J17875" s="1">
        <v>2.26056130514424</v>
      </c>
      <c r="K17875" s="1" t="s">
        <v>24</v>
      </c>
      <c r="M17875" s="3">
        <v>44216.24394021991</v>
      </c>
    </row>
    <row r="17876">
      <c r="A17876" s="1">
        <v>17874.0</v>
      </c>
      <c r="B17876" s="1" t="s">
        <v>1599</v>
      </c>
      <c r="C17876" s="1" t="s">
        <v>29681</v>
      </c>
      <c r="D17876" s="1" t="s">
        <v>1601</v>
      </c>
      <c r="E17876" s="1" t="s">
        <v>1602</v>
      </c>
      <c r="F17876" s="1" t="s">
        <v>1603</v>
      </c>
      <c r="G17876" s="1" t="s">
        <v>17</v>
      </c>
      <c r="H17876" s="1">
        <v>45.0</v>
      </c>
      <c r="I17876" s="3">
        <v>44102.208333333336</v>
      </c>
      <c r="J17876" s="1">
        <v>0.231106743303595</v>
      </c>
      <c r="K17876" s="1" t="s">
        <v>62</v>
      </c>
      <c r="M17876" s="3">
        <v>44102.24449481481</v>
      </c>
    </row>
    <row r="17877">
      <c r="A17877" s="1">
        <v>17875.0</v>
      </c>
      <c r="B17877" s="1" t="s">
        <v>5792</v>
      </c>
      <c r="C17877" s="1" t="s">
        <v>29682</v>
      </c>
      <c r="D17877" s="1" t="s">
        <v>80</v>
      </c>
      <c r="E17877" s="1" t="s">
        <v>7882</v>
      </c>
      <c r="F17877" s="1" t="s">
        <v>5795</v>
      </c>
      <c r="G17877" s="1" t="s">
        <v>17</v>
      </c>
      <c r="H17877" s="1">
        <v>45.0</v>
      </c>
      <c r="I17877" s="3">
        <v>43801.541666666664</v>
      </c>
      <c r="J17877" s="1">
        <v>1.06590354475025</v>
      </c>
      <c r="K17877" s="1" t="s">
        <v>83</v>
      </c>
      <c r="M17877" s="3">
        <v>43801.61688851852</v>
      </c>
    </row>
    <row r="17878">
      <c r="A17878" s="1">
        <v>17876.0</v>
      </c>
      <c r="B17878" s="1" t="s">
        <v>2772</v>
      </c>
      <c r="C17878" s="1" t="s">
        <v>29683</v>
      </c>
      <c r="D17878" s="1" t="s">
        <v>116</v>
      </c>
      <c r="E17878" s="1" t="s">
        <v>14545</v>
      </c>
      <c r="F17878" s="1" t="s">
        <v>2775</v>
      </c>
      <c r="G17878" s="1" t="s">
        <v>17</v>
      </c>
      <c r="H17878" s="1">
        <v>45.0</v>
      </c>
      <c r="I17878" s="3">
        <v>43877.625</v>
      </c>
      <c r="J17878" s="1">
        <v>1.9692446359901</v>
      </c>
      <c r="K17878" s="1" t="s">
        <v>24</v>
      </c>
      <c r="M17878" s="3">
        <v>43877.645198935184</v>
      </c>
    </row>
    <row r="17879">
      <c r="A17879" s="1">
        <v>17877.0</v>
      </c>
      <c r="B17879" s="1" t="s">
        <v>119</v>
      </c>
      <c r="C17879" s="1" t="s">
        <v>29684</v>
      </c>
      <c r="D17879" s="1" t="s">
        <v>10745</v>
      </c>
      <c r="E17879" s="1" t="s">
        <v>29685</v>
      </c>
      <c r="F17879" s="1" t="s">
        <v>123</v>
      </c>
      <c r="G17879" s="1" t="s">
        <v>39</v>
      </c>
      <c r="H17879" s="1">
        <v>45.0</v>
      </c>
      <c r="I17879" s="3">
        <v>44204.625</v>
      </c>
      <c r="J17879" s="1">
        <v>0.721149376498017</v>
      </c>
      <c r="K17879" s="1" t="s">
        <v>218</v>
      </c>
      <c r="L17879" s="1" t="s">
        <v>287</v>
      </c>
      <c r="M17879" s="3">
        <v>44204.651529282404</v>
      </c>
    </row>
    <row r="17880">
      <c r="A17880" s="1">
        <v>17878.0</v>
      </c>
      <c r="B17880" s="1" t="s">
        <v>385</v>
      </c>
      <c r="C17880" s="1" t="s">
        <v>29686</v>
      </c>
      <c r="D17880" s="1" t="s">
        <v>305</v>
      </c>
      <c r="E17880" s="1" t="s">
        <v>711</v>
      </c>
      <c r="F17880" s="1" t="s">
        <v>388</v>
      </c>
      <c r="G17880" s="1" t="s">
        <v>35</v>
      </c>
      <c r="H17880" s="1">
        <v>45.0</v>
      </c>
      <c r="I17880" s="3">
        <v>43734.291666666664</v>
      </c>
      <c r="J17880" s="1">
        <v>2.0558895609744</v>
      </c>
      <c r="K17880" s="1" t="s">
        <v>24</v>
      </c>
      <c r="M17880" s="3">
        <v>43734.32992082176</v>
      </c>
    </row>
    <row r="17881">
      <c r="A17881" s="1">
        <v>17879.0</v>
      </c>
      <c r="B17881" s="1" t="s">
        <v>2136</v>
      </c>
      <c r="C17881" s="1" t="s">
        <v>29687</v>
      </c>
      <c r="D17881" s="1" t="s">
        <v>27</v>
      </c>
      <c r="E17881" s="1" t="s">
        <v>2138</v>
      </c>
      <c r="F17881" s="1" t="s">
        <v>2139</v>
      </c>
      <c r="G17881" s="1" t="s">
        <v>17</v>
      </c>
      <c r="H17881" s="1">
        <v>45.0</v>
      </c>
      <c r="I17881" s="3">
        <v>44134.333333333336</v>
      </c>
      <c r="J17881" s="1">
        <v>1.57886830796018</v>
      </c>
      <c r="K17881" s="1" t="s">
        <v>18</v>
      </c>
      <c r="L17881" s="1" t="s">
        <v>2140</v>
      </c>
      <c r="M17881" s="3">
        <v>44134.36996847222</v>
      </c>
    </row>
    <row r="17882">
      <c r="A17882" s="1">
        <v>17880.0</v>
      </c>
      <c r="B17882" s="1" t="s">
        <v>12</v>
      </c>
      <c r="C17882" s="1" t="s">
        <v>29688</v>
      </c>
      <c r="D17882" s="1" t="s">
        <v>411</v>
      </c>
      <c r="E17882" s="1" t="s">
        <v>4148</v>
      </c>
      <c r="F17882" s="1" t="s">
        <v>16</v>
      </c>
      <c r="G17882" s="1" t="s">
        <v>17</v>
      </c>
      <c r="H17882" s="1">
        <v>45.0</v>
      </c>
      <c r="I17882" s="3">
        <v>44113.291666666664</v>
      </c>
      <c r="J17882" s="1">
        <v>0.268530931108121</v>
      </c>
      <c r="K17882" s="1" t="s">
        <v>18</v>
      </c>
      <c r="M17882" s="3">
        <v>44113.32039099537</v>
      </c>
    </row>
    <row r="17883">
      <c r="A17883" s="1">
        <v>17881.0</v>
      </c>
      <c r="B17883" s="1" t="s">
        <v>3251</v>
      </c>
      <c r="C17883" s="1" t="s">
        <v>29689</v>
      </c>
      <c r="D17883" s="1" t="s">
        <v>3253</v>
      </c>
      <c r="E17883" s="1" t="s">
        <v>3254</v>
      </c>
      <c r="F17883" s="1" t="s">
        <v>3255</v>
      </c>
      <c r="G17883" s="1" t="s">
        <v>35</v>
      </c>
      <c r="H17883" s="1">
        <v>45.0</v>
      </c>
      <c r="I17883" s="3">
        <v>43609.208333333336</v>
      </c>
      <c r="J17883" s="1">
        <v>1.35839807600621</v>
      </c>
      <c r="K17883" s="1" t="s">
        <v>24</v>
      </c>
      <c r="M17883" s="3">
        <v>43609.24678472222</v>
      </c>
    </row>
    <row r="17884">
      <c r="A17884" s="1">
        <v>17882.0</v>
      </c>
      <c r="B17884" s="1" t="s">
        <v>319</v>
      </c>
      <c r="C17884" s="1" t="s">
        <v>29690</v>
      </c>
      <c r="D17884" s="1" t="s">
        <v>321</v>
      </c>
      <c r="E17884" s="1" t="s">
        <v>29691</v>
      </c>
      <c r="F17884" s="1" t="s">
        <v>323</v>
      </c>
      <c r="G17884" s="1" t="s">
        <v>39</v>
      </c>
      <c r="H17884" s="1">
        <v>45.0</v>
      </c>
      <c r="I17884" s="3">
        <v>44116.4375</v>
      </c>
      <c r="J17884" s="1">
        <v>0.280020201810226</v>
      </c>
      <c r="K17884" s="1" t="s">
        <v>24</v>
      </c>
      <c r="M17884" s="3">
        <v>44116.56187978009</v>
      </c>
    </row>
    <row r="17885">
      <c r="A17885" s="1">
        <v>17883.0</v>
      </c>
      <c r="B17885" s="1" t="s">
        <v>1423</v>
      </c>
      <c r="C17885" s="1" t="s">
        <v>29692</v>
      </c>
      <c r="D17885" s="1" t="s">
        <v>461</v>
      </c>
      <c r="E17885" s="1" t="s">
        <v>1425</v>
      </c>
      <c r="F17885" s="1" t="s">
        <v>1426</v>
      </c>
      <c r="G17885" s="1" t="s">
        <v>35</v>
      </c>
      <c r="H17885" s="1">
        <v>45.0</v>
      </c>
      <c r="I17885" s="3">
        <v>43665.666666666664</v>
      </c>
      <c r="J17885" s="1">
        <v>3.15570941680977</v>
      </c>
      <c r="K17885" s="1" t="s">
        <v>24</v>
      </c>
      <c r="M17885" s="3">
        <v>43665.69150688657</v>
      </c>
    </row>
    <row r="17886">
      <c r="A17886" s="1">
        <v>17884.0</v>
      </c>
      <c r="B17886" s="1" t="s">
        <v>1075</v>
      </c>
      <c r="C17886" s="1" t="s">
        <v>29693</v>
      </c>
      <c r="D17886" s="1" t="s">
        <v>16891</v>
      </c>
      <c r="E17886" s="1" t="s">
        <v>1687</v>
      </c>
      <c r="F17886" s="1" t="s">
        <v>1079</v>
      </c>
      <c r="G17886" s="1" t="s">
        <v>17</v>
      </c>
      <c r="H17886" s="1">
        <v>45.0</v>
      </c>
      <c r="I17886" s="3">
        <v>44174.270833333336</v>
      </c>
      <c r="J17886" s="1">
        <v>1.27294752286241</v>
      </c>
      <c r="K17886" s="1" t="s">
        <v>18</v>
      </c>
      <c r="L17886" s="1" t="s">
        <v>1080</v>
      </c>
      <c r="M17886" s="3">
        <v>44174.29379341435</v>
      </c>
    </row>
    <row r="17887">
      <c r="A17887" s="1">
        <v>17885.0</v>
      </c>
      <c r="B17887" s="1" t="s">
        <v>901</v>
      </c>
      <c r="C17887" s="1" t="s">
        <v>29694</v>
      </c>
      <c r="D17887" s="1" t="s">
        <v>148</v>
      </c>
      <c r="E17887" s="1" t="s">
        <v>8225</v>
      </c>
      <c r="F17887" s="1" t="s">
        <v>904</v>
      </c>
      <c r="G17887" s="1" t="s">
        <v>35</v>
      </c>
      <c r="H17887" s="1">
        <v>45.0</v>
      </c>
      <c r="I17887" s="3">
        <v>43629.416666666664</v>
      </c>
      <c r="J17887" s="1">
        <v>2.77635507907818</v>
      </c>
      <c r="K17887" s="1" t="s">
        <v>24</v>
      </c>
      <c r="M17887" s="3">
        <v>43629.412098368055</v>
      </c>
    </row>
    <row r="17888">
      <c r="A17888" s="1">
        <v>17886.0</v>
      </c>
      <c r="B17888" s="1" t="s">
        <v>324</v>
      </c>
      <c r="C17888" s="1" t="s">
        <v>29695</v>
      </c>
      <c r="D17888" s="1" t="s">
        <v>326</v>
      </c>
      <c r="E17888" s="1" t="s">
        <v>327</v>
      </c>
      <c r="F17888" s="1" t="s">
        <v>328</v>
      </c>
      <c r="G17888" s="1" t="s">
        <v>17</v>
      </c>
      <c r="H17888" s="1">
        <v>45.0</v>
      </c>
      <c r="I17888" s="3">
        <v>44153.625</v>
      </c>
      <c r="J17888" s="1">
        <v>0.0</v>
      </c>
      <c r="K17888" s="1" t="s">
        <v>24</v>
      </c>
      <c r="M17888" s="3">
        <v>44152.8548215625</v>
      </c>
    </row>
    <row r="17889">
      <c r="A17889" s="1">
        <v>17887.0</v>
      </c>
      <c r="B17889" s="1" t="s">
        <v>23248</v>
      </c>
      <c r="C17889" s="1" t="s">
        <v>29696</v>
      </c>
      <c r="D17889" s="1" t="s">
        <v>889</v>
      </c>
      <c r="E17889" s="1" t="s">
        <v>29697</v>
      </c>
      <c r="F17889" s="1" t="s">
        <v>23251</v>
      </c>
      <c r="G17889" s="1" t="s">
        <v>89</v>
      </c>
      <c r="H17889" s="1">
        <v>45.0</v>
      </c>
      <c r="I17889" s="3">
        <v>44079.738933506946</v>
      </c>
      <c r="J17889" s="1">
        <v>1.42648179828239</v>
      </c>
      <c r="K17889" s="1" t="s">
        <v>24</v>
      </c>
      <c r="L17889" s="1" t="s">
        <v>406</v>
      </c>
      <c r="M17889" s="3">
        <v>44079.74204287037</v>
      </c>
    </row>
    <row r="17890">
      <c r="A17890" s="1">
        <v>17888.0</v>
      </c>
      <c r="B17890" s="1" t="s">
        <v>141</v>
      </c>
      <c r="C17890" s="1" t="s">
        <v>29698</v>
      </c>
      <c r="D17890" s="1" t="s">
        <v>764</v>
      </c>
      <c r="E17890" s="1" t="s">
        <v>29699</v>
      </c>
      <c r="F17890" s="1" t="s">
        <v>175</v>
      </c>
      <c r="G17890" s="1" t="s">
        <v>39</v>
      </c>
      <c r="H17890" s="1">
        <v>45.0</v>
      </c>
      <c r="I17890" s="3">
        <v>43913.604166666664</v>
      </c>
      <c r="J17890" s="1">
        <v>0.610710588151475</v>
      </c>
      <c r="K17890" s="1" t="s">
        <v>46</v>
      </c>
      <c r="M17890" s="3">
        <v>43913.63534292824</v>
      </c>
    </row>
    <row r="17891">
      <c r="A17891" s="1">
        <v>17889.0</v>
      </c>
      <c r="B17891" s="1" t="s">
        <v>957</v>
      </c>
      <c r="C17891" s="1" t="s">
        <v>29700</v>
      </c>
      <c r="D17891" s="1" t="s">
        <v>1756</v>
      </c>
      <c r="E17891" s="1" t="s">
        <v>3954</v>
      </c>
      <c r="F17891" s="1" t="s">
        <v>961</v>
      </c>
      <c r="G17891" s="1" t="s">
        <v>17</v>
      </c>
      <c r="H17891" s="1">
        <v>45.0</v>
      </c>
      <c r="I17891" s="3">
        <v>44160.666666666664</v>
      </c>
      <c r="J17891" s="1">
        <v>2.96730751587898</v>
      </c>
      <c r="K17891" s="1" t="s">
        <v>24</v>
      </c>
      <c r="M17891" s="3">
        <v>44160.69938459491</v>
      </c>
    </row>
    <row r="17892">
      <c r="A17892" s="1">
        <v>17890.0</v>
      </c>
      <c r="B17892" s="1" t="s">
        <v>389</v>
      </c>
      <c r="C17892" s="1" t="s">
        <v>29701</v>
      </c>
      <c r="D17892" s="1" t="s">
        <v>818</v>
      </c>
      <c r="E17892" s="1" t="s">
        <v>2550</v>
      </c>
      <c r="F17892" s="1" t="s">
        <v>393</v>
      </c>
      <c r="G17892" s="1" t="s">
        <v>17</v>
      </c>
      <c r="H17892" s="1">
        <v>45.0</v>
      </c>
      <c r="I17892" s="3">
        <v>44160.291666666664</v>
      </c>
      <c r="J17892" s="1">
        <v>1.11624733145401</v>
      </c>
      <c r="K17892" s="1" t="s">
        <v>18</v>
      </c>
      <c r="M17892" s="3">
        <v>44160.34633888889</v>
      </c>
    </row>
    <row r="17893">
      <c r="A17893" s="1">
        <v>17891.0</v>
      </c>
      <c r="B17893" s="1" t="s">
        <v>239</v>
      </c>
      <c r="C17893" s="1" t="s">
        <v>29702</v>
      </c>
      <c r="D17893" s="1" t="s">
        <v>1113</v>
      </c>
      <c r="E17893" s="1" t="s">
        <v>7334</v>
      </c>
      <c r="F17893" s="1" t="s">
        <v>243</v>
      </c>
      <c r="G17893" s="1" t="s">
        <v>35</v>
      </c>
      <c r="H17893" s="1">
        <v>45.0</v>
      </c>
      <c r="I17893" s="3">
        <v>44111.291666666664</v>
      </c>
      <c r="J17893" s="1">
        <v>0.373799661429766</v>
      </c>
      <c r="K17893" s="1" t="s">
        <v>46</v>
      </c>
      <c r="L17893" s="1" t="s">
        <v>244</v>
      </c>
      <c r="M17893" s="3">
        <v>44111.32289826389</v>
      </c>
    </row>
    <row r="17894">
      <c r="A17894" s="1">
        <v>17892.0</v>
      </c>
      <c r="B17894" s="1" t="s">
        <v>957</v>
      </c>
      <c r="C17894" s="1" t="s">
        <v>29703</v>
      </c>
      <c r="D17894" s="1" t="s">
        <v>198</v>
      </c>
      <c r="E17894" s="1" t="s">
        <v>2548</v>
      </c>
      <c r="F17894" s="1" t="s">
        <v>961</v>
      </c>
      <c r="G17894" s="1" t="s">
        <v>17</v>
      </c>
      <c r="H17894" s="1">
        <v>45.0</v>
      </c>
      <c r="I17894" s="3">
        <v>44141.666666666664</v>
      </c>
      <c r="J17894" s="1">
        <v>0.0</v>
      </c>
      <c r="K17894" s="1" t="s">
        <v>24</v>
      </c>
      <c r="M17894" s="3">
        <v>44141.53578704861</v>
      </c>
    </row>
    <row r="17895">
      <c r="A17895" s="1">
        <v>17893.0</v>
      </c>
      <c r="B17895" s="1" t="s">
        <v>4988</v>
      </c>
      <c r="C17895" s="1" t="s">
        <v>29704</v>
      </c>
      <c r="D17895" s="1" t="s">
        <v>16992</v>
      </c>
      <c r="E17895" s="1" t="s">
        <v>4990</v>
      </c>
      <c r="F17895" s="1" t="s">
        <v>4991</v>
      </c>
      <c r="G17895" s="1" t="s">
        <v>17</v>
      </c>
      <c r="H17895" s="1">
        <v>45.0</v>
      </c>
      <c r="I17895" s="3">
        <v>43899.583333333336</v>
      </c>
      <c r="J17895" s="1">
        <v>0.974680663513801</v>
      </c>
      <c r="K17895" s="1" t="s">
        <v>62</v>
      </c>
      <c r="M17895" s="3">
        <v>43899.59764803241</v>
      </c>
    </row>
    <row r="17896">
      <c r="A17896" s="1">
        <v>17894.0</v>
      </c>
      <c r="B17896" s="1" t="s">
        <v>695</v>
      </c>
      <c r="C17896" s="1" t="s">
        <v>29705</v>
      </c>
      <c r="D17896" s="1" t="s">
        <v>2359</v>
      </c>
      <c r="E17896" s="1" t="s">
        <v>29706</v>
      </c>
      <c r="F17896" s="1" t="s">
        <v>698</v>
      </c>
      <c r="G17896" s="1" t="s">
        <v>39</v>
      </c>
      <c r="H17896" s="1">
        <v>45.0</v>
      </c>
      <c r="I17896" s="3">
        <v>44174.625</v>
      </c>
      <c r="J17896" s="1">
        <v>1.68879710932211</v>
      </c>
      <c r="K17896" s="1" t="s">
        <v>18</v>
      </c>
      <c r="M17896" s="3">
        <v>44174.644978449076</v>
      </c>
    </row>
    <row r="17897">
      <c r="A17897" s="1">
        <v>17895.0</v>
      </c>
      <c r="B17897" s="1" t="s">
        <v>1090</v>
      </c>
      <c r="C17897" s="1" t="s">
        <v>29707</v>
      </c>
      <c r="D17897" s="1" t="s">
        <v>1558</v>
      </c>
      <c r="E17897" s="1" t="s">
        <v>5937</v>
      </c>
      <c r="F17897" s="1" t="s">
        <v>1094</v>
      </c>
      <c r="G17897" s="1" t="s">
        <v>17</v>
      </c>
      <c r="H17897" s="1">
        <v>45.0</v>
      </c>
      <c r="I17897" s="3">
        <v>44217.75</v>
      </c>
      <c r="J17897" s="1">
        <v>1.75132313852015</v>
      </c>
      <c r="K17897" s="1" t="s">
        <v>166</v>
      </c>
      <c r="L17897" s="1" t="s">
        <v>167</v>
      </c>
      <c r="M17897" s="3">
        <v>44217.73528743056</v>
      </c>
    </row>
    <row r="17898">
      <c r="A17898" s="1">
        <v>17896.0</v>
      </c>
      <c r="B17898" s="1" t="s">
        <v>2569</v>
      </c>
      <c r="C17898" s="1" t="s">
        <v>29708</v>
      </c>
      <c r="D17898" s="1" t="s">
        <v>3111</v>
      </c>
      <c r="E17898" s="1" t="s">
        <v>29709</v>
      </c>
      <c r="F17898" s="1" t="s">
        <v>2573</v>
      </c>
      <c r="G17898" s="1" t="s">
        <v>17</v>
      </c>
      <c r="H17898" s="1">
        <v>45.0</v>
      </c>
      <c r="I17898" s="3">
        <v>43825.666666666664</v>
      </c>
      <c r="J17898" s="1">
        <v>3.06902741886855</v>
      </c>
      <c r="K17898" s="1" t="s">
        <v>166</v>
      </c>
      <c r="M17898" s="3">
        <v>43825.76243594907</v>
      </c>
    </row>
    <row r="17899">
      <c r="A17899" s="1">
        <v>17897.0</v>
      </c>
      <c r="B17899" s="1" t="s">
        <v>3196</v>
      </c>
      <c r="C17899" s="1" t="s">
        <v>29710</v>
      </c>
      <c r="D17899" s="1" t="s">
        <v>3198</v>
      </c>
      <c r="E17899" s="1" t="s">
        <v>18406</v>
      </c>
      <c r="F17899" s="1" t="s">
        <v>3200</v>
      </c>
      <c r="G17899" s="1" t="s">
        <v>17</v>
      </c>
      <c r="H17899" s="1">
        <v>45.0</v>
      </c>
      <c r="I17899" s="3">
        <v>43883.635416666664</v>
      </c>
      <c r="J17899" s="1">
        <v>1.05849113923361</v>
      </c>
      <c r="K17899" s="1" t="s">
        <v>2499</v>
      </c>
      <c r="M17899" s="3">
        <v>43883.697180717594</v>
      </c>
    </row>
    <row r="17900">
      <c r="A17900" s="1">
        <v>17898.0</v>
      </c>
      <c r="B17900" s="1" t="s">
        <v>824</v>
      </c>
      <c r="C17900" s="1" t="s">
        <v>29711</v>
      </c>
      <c r="D17900" s="1" t="s">
        <v>1140</v>
      </c>
      <c r="E17900" s="1" t="s">
        <v>29712</v>
      </c>
      <c r="F17900" s="1" t="s">
        <v>827</v>
      </c>
      <c r="G17900" s="1" t="s">
        <v>39</v>
      </c>
      <c r="H17900" s="1">
        <v>45.0</v>
      </c>
      <c r="I17900" s="3">
        <v>44223.25</v>
      </c>
      <c r="J17900" s="1">
        <v>3.36293623195368</v>
      </c>
      <c r="K17900" s="1" t="s">
        <v>24</v>
      </c>
      <c r="M17900" s="3">
        <v>44223.27050427083</v>
      </c>
    </row>
    <row r="17901">
      <c r="A17901" s="1">
        <v>17899.0</v>
      </c>
      <c r="B17901" s="1" t="s">
        <v>4238</v>
      </c>
      <c r="C17901" s="1" t="s">
        <v>29713</v>
      </c>
      <c r="D17901" s="1" t="s">
        <v>1014</v>
      </c>
      <c r="E17901" s="1" t="s">
        <v>10430</v>
      </c>
      <c r="F17901" s="1" t="s">
        <v>4242</v>
      </c>
      <c r="G17901" s="1" t="s">
        <v>17</v>
      </c>
      <c r="H17901" s="1">
        <v>45.0</v>
      </c>
      <c r="I17901" s="3">
        <v>43915.322916666664</v>
      </c>
      <c r="J17901" s="1">
        <v>1.32333591209785</v>
      </c>
      <c r="K17901" s="1" t="s">
        <v>166</v>
      </c>
      <c r="M17901" s="3">
        <v>43915.33844421296</v>
      </c>
    </row>
    <row r="17902">
      <c r="A17902" s="1">
        <v>17900.0</v>
      </c>
      <c r="B17902" s="1" t="s">
        <v>13570</v>
      </c>
      <c r="C17902" s="1" t="s">
        <v>29714</v>
      </c>
      <c r="D17902" s="1" t="s">
        <v>998</v>
      </c>
      <c r="E17902" s="1" t="s">
        <v>29715</v>
      </c>
      <c r="F17902" s="1" t="s">
        <v>13573</v>
      </c>
      <c r="G17902" s="1" t="s">
        <v>39</v>
      </c>
      <c r="H17902" s="1">
        <v>45.0</v>
      </c>
      <c r="I17902" s="3">
        <v>43807.75</v>
      </c>
      <c r="J17902" s="1">
        <v>1.07004258870204</v>
      </c>
      <c r="K17902" s="1" t="s">
        <v>24</v>
      </c>
      <c r="M17902" s="3">
        <v>43807.78648927083</v>
      </c>
    </row>
    <row r="17903">
      <c r="A17903" s="1">
        <v>17901.0</v>
      </c>
      <c r="B17903" s="1" t="s">
        <v>7746</v>
      </c>
      <c r="C17903" s="1" t="s">
        <v>29716</v>
      </c>
      <c r="D17903" s="1" t="s">
        <v>99</v>
      </c>
      <c r="E17903" s="1" t="s">
        <v>23728</v>
      </c>
      <c r="F17903" s="1" t="s">
        <v>7749</v>
      </c>
      <c r="G17903" s="1" t="s">
        <v>17</v>
      </c>
      <c r="H17903" s="1">
        <v>45.0</v>
      </c>
      <c r="I17903" s="3">
        <v>44144.270833333336</v>
      </c>
      <c r="J17903" s="1">
        <v>0.324565279387864</v>
      </c>
      <c r="K17903" s="1" t="s">
        <v>24</v>
      </c>
      <c r="L17903" s="1" t="s">
        <v>365</v>
      </c>
      <c r="M17903" s="3">
        <v>44144.29203960648</v>
      </c>
    </row>
    <row r="17904">
      <c r="A17904" s="1">
        <v>17902.0</v>
      </c>
      <c r="B17904" s="1" t="s">
        <v>12</v>
      </c>
      <c r="C17904" s="1" t="s">
        <v>29717</v>
      </c>
      <c r="D17904" s="1" t="s">
        <v>6850</v>
      </c>
      <c r="E17904" s="1" t="s">
        <v>926</v>
      </c>
      <c r="F17904" s="1" t="s">
        <v>16</v>
      </c>
      <c r="G17904" s="1" t="s">
        <v>17</v>
      </c>
      <c r="H17904" s="1">
        <v>45.0</v>
      </c>
      <c r="I17904" s="3">
        <v>43849.625</v>
      </c>
      <c r="J17904" s="1">
        <v>0.962439149819919</v>
      </c>
      <c r="K17904" s="1" t="s">
        <v>18</v>
      </c>
      <c r="M17904" s="3">
        <v>43849.65858747685</v>
      </c>
    </row>
    <row r="17905">
      <c r="A17905" s="1">
        <v>17903.0</v>
      </c>
      <c r="B17905" s="1" t="s">
        <v>84</v>
      </c>
      <c r="C17905" s="1" t="s">
        <v>29718</v>
      </c>
      <c r="D17905" s="1" t="s">
        <v>86</v>
      </c>
      <c r="E17905" s="1" t="s">
        <v>1217</v>
      </c>
      <c r="F17905" s="1" t="s">
        <v>88</v>
      </c>
      <c r="G17905" s="1" t="s">
        <v>17</v>
      </c>
      <c r="H17905" s="1">
        <v>45.0</v>
      </c>
      <c r="I17905" s="3">
        <v>43840.208333333336</v>
      </c>
      <c r="J17905" s="1">
        <v>0.0</v>
      </c>
      <c r="K17905" s="1" t="s">
        <v>83</v>
      </c>
      <c r="M17905" s="3">
        <v>43840.29538771991</v>
      </c>
    </row>
    <row r="17906">
      <c r="A17906" s="1">
        <v>17904.0</v>
      </c>
      <c r="B17906" s="1" t="s">
        <v>5266</v>
      </c>
      <c r="C17906" s="1" t="s">
        <v>29719</v>
      </c>
      <c r="D17906" s="1" t="s">
        <v>1759</v>
      </c>
      <c r="E17906" s="1" t="s">
        <v>29720</v>
      </c>
      <c r="F17906" s="1" t="s">
        <v>5270</v>
      </c>
      <c r="G17906" s="1" t="s">
        <v>39</v>
      </c>
      <c r="H17906" s="1">
        <v>45.0</v>
      </c>
      <c r="I17906" s="3">
        <v>44161.25</v>
      </c>
      <c r="J17906" s="1">
        <v>2.34462566079582</v>
      </c>
      <c r="K17906" s="1" t="s">
        <v>24</v>
      </c>
      <c r="L17906" s="1" t="s">
        <v>365</v>
      </c>
      <c r="M17906" s="3">
        <v>44161.27825369213</v>
      </c>
    </row>
    <row r="17907">
      <c r="A17907" s="1">
        <v>17905.0</v>
      </c>
      <c r="B17907" s="1" t="s">
        <v>354</v>
      </c>
      <c r="C17907" s="1" t="s">
        <v>29721</v>
      </c>
      <c r="D17907" s="1" t="s">
        <v>93</v>
      </c>
      <c r="E17907" s="1" t="s">
        <v>8519</v>
      </c>
      <c r="F17907" s="1" t="s">
        <v>358</v>
      </c>
      <c r="G17907" s="1" t="s">
        <v>35</v>
      </c>
      <c r="H17907" s="1">
        <v>45.0</v>
      </c>
      <c r="I17907" s="3">
        <v>43931.645833333336</v>
      </c>
      <c r="J17907" s="1">
        <v>0.99297660879787</v>
      </c>
      <c r="K17907" s="1" t="s">
        <v>24</v>
      </c>
      <c r="M17907" s="3">
        <v>43931.696106585645</v>
      </c>
    </row>
    <row r="17908">
      <c r="A17908" s="1">
        <v>17906.0</v>
      </c>
      <c r="B17908" s="1" t="s">
        <v>953</v>
      </c>
      <c r="C17908" s="1" t="s">
        <v>29722</v>
      </c>
      <c r="D17908" s="1" t="s">
        <v>925</v>
      </c>
      <c r="E17908" s="1" t="s">
        <v>1678</v>
      </c>
      <c r="F17908" s="1" t="s">
        <v>1040</v>
      </c>
      <c r="G17908" s="1" t="s">
        <v>17</v>
      </c>
      <c r="H17908" s="1">
        <v>45.0</v>
      </c>
      <c r="I17908" s="3">
        <v>43892.166666666664</v>
      </c>
      <c r="J17908" s="1">
        <v>1.62179608478842</v>
      </c>
      <c r="K17908" s="1" t="s">
        <v>18</v>
      </c>
      <c r="M17908" s="3">
        <v>43892.19679052084</v>
      </c>
    </row>
    <row r="17909">
      <c r="A17909" s="1">
        <v>17907.0</v>
      </c>
      <c r="B17909" s="1" t="s">
        <v>19</v>
      </c>
      <c r="C17909" s="1" t="s">
        <v>29723</v>
      </c>
      <c r="D17909" s="1" t="s">
        <v>661</v>
      </c>
      <c r="E17909" s="1" t="s">
        <v>10200</v>
      </c>
      <c r="F17909" s="1" t="s">
        <v>23</v>
      </c>
      <c r="G17909" s="1" t="s">
        <v>35</v>
      </c>
      <c r="H17909" s="1">
        <v>45.0</v>
      </c>
      <c r="I17909" s="3">
        <v>43595.291666666664</v>
      </c>
      <c r="J17909" s="1">
        <v>0.963334099092048</v>
      </c>
      <c r="K17909" s="1" t="s">
        <v>24</v>
      </c>
      <c r="M17909" s="3">
        <v>43595.32506185185</v>
      </c>
    </row>
    <row r="17910">
      <c r="A17910" s="1">
        <v>17908.0</v>
      </c>
      <c r="B17910" s="1" t="s">
        <v>12329</v>
      </c>
      <c r="C17910" s="1" t="s">
        <v>29724</v>
      </c>
      <c r="D17910" s="1" t="s">
        <v>1853</v>
      </c>
      <c r="E17910" s="1" t="s">
        <v>26600</v>
      </c>
      <c r="F17910" s="1" t="s">
        <v>12332</v>
      </c>
      <c r="G17910" s="1" t="s">
        <v>17</v>
      </c>
      <c r="H17910" s="1">
        <v>45.0</v>
      </c>
      <c r="I17910" s="3">
        <v>44036.666666666664</v>
      </c>
      <c r="J17910" s="1">
        <v>0.523107359367026</v>
      </c>
      <c r="K17910" s="1" t="s">
        <v>166</v>
      </c>
      <c r="M17910" s="3">
        <v>44036.69608991898</v>
      </c>
    </row>
    <row r="17911">
      <c r="A17911" s="1">
        <v>17909.0</v>
      </c>
      <c r="B17911" s="1" t="s">
        <v>303</v>
      </c>
      <c r="C17911" s="1" t="s">
        <v>29725</v>
      </c>
      <c r="D17911" s="1" t="s">
        <v>305</v>
      </c>
      <c r="E17911" s="1" t="s">
        <v>1295</v>
      </c>
      <c r="F17911" s="1" t="s">
        <v>307</v>
      </c>
      <c r="G17911" s="1" t="s">
        <v>17</v>
      </c>
      <c r="H17911" s="1">
        <v>45.0</v>
      </c>
      <c r="I17911" s="3">
        <v>43849.229166666664</v>
      </c>
      <c r="J17911" s="1">
        <v>2.13246790433772</v>
      </c>
      <c r="K17911" s="1" t="s">
        <v>24</v>
      </c>
      <c r="M17911" s="3">
        <v>43849.258398032405</v>
      </c>
    </row>
    <row r="17912">
      <c r="A17912" s="1">
        <v>17910.0</v>
      </c>
      <c r="B17912" s="1" t="s">
        <v>611</v>
      </c>
      <c r="C17912" s="1" t="s">
        <v>29726</v>
      </c>
      <c r="D17912" s="1" t="s">
        <v>613</v>
      </c>
      <c r="E17912" s="1" t="s">
        <v>2655</v>
      </c>
      <c r="F17912" s="1" t="s">
        <v>615</v>
      </c>
      <c r="G17912" s="1" t="s">
        <v>17</v>
      </c>
      <c r="H17912" s="1">
        <v>45.0</v>
      </c>
      <c r="I17912" s="3">
        <v>44146.229166666664</v>
      </c>
      <c r="J17912" s="1">
        <v>3.18453968545752</v>
      </c>
      <c r="K17912" s="1" t="s">
        <v>616</v>
      </c>
      <c r="M17912" s="3">
        <v>44146.27269815972</v>
      </c>
    </row>
    <row r="17913">
      <c r="A17913" s="1">
        <v>17911.0</v>
      </c>
      <c r="B17913" s="1" t="s">
        <v>97</v>
      </c>
      <c r="C17913" s="1" t="s">
        <v>29727</v>
      </c>
      <c r="D17913" s="1" t="s">
        <v>1446</v>
      </c>
      <c r="E17913" s="1" t="s">
        <v>29728</v>
      </c>
      <c r="F17913" s="1" t="s">
        <v>101</v>
      </c>
      <c r="G17913" s="1" t="s">
        <v>39</v>
      </c>
      <c r="H17913" s="1">
        <v>45.0</v>
      </c>
      <c r="I17913" s="3">
        <v>43964.416666666664</v>
      </c>
      <c r="J17913" s="1">
        <v>1.69616832159739</v>
      </c>
      <c r="K17913" s="1" t="s">
        <v>24</v>
      </c>
      <c r="L17913" s="1" t="s">
        <v>882</v>
      </c>
      <c r="M17913" s="3">
        <v>43964.42168324074</v>
      </c>
    </row>
    <row r="17914">
      <c r="A17914" s="1">
        <v>17912.0</v>
      </c>
      <c r="B17914" s="1" t="s">
        <v>1101</v>
      </c>
      <c r="C17914" s="1" t="s">
        <v>29729</v>
      </c>
      <c r="D17914" s="1" t="s">
        <v>1255</v>
      </c>
      <c r="E17914" s="1" t="s">
        <v>29730</v>
      </c>
      <c r="F17914" s="1" t="s">
        <v>1105</v>
      </c>
      <c r="G17914" s="1" t="s">
        <v>39</v>
      </c>
      <c r="H17914" s="1">
        <v>45.0</v>
      </c>
      <c r="I17914" s="3">
        <v>44165.375</v>
      </c>
      <c r="J17914" s="1">
        <v>1.40637561411858</v>
      </c>
      <c r="K17914" s="1" t="s">
        <v>83</v>
      </c>
      <c r="M17914" s="3">
        <v>44165.404054293984</v>
      </c>
    </row>
    <row r="17915">
      <c r="A17915" s="1">
        <v>17913.0</v>
      </c>
      <c r="B17915" s="1" t="s">
        <v>7082</v>
      </c>
      <c r="C17915" s="1" t="s">
        <v>29731</v>
      </c>
      <c r="D17915" s="1" t="s">
        <v>7084</v>
      </c>
      <c r="E17915" s="1" t="s">
        <v>7269</v>
      </c>
      <c r="F17915" s="1" t="s">
        <v>7086</v>
      </c>
      <c r="G17915" s="1" t="s">
        <v>17</v>
      </c>
      <c r="H17915" s="1">
        <v>45.0</v>
      </c>
      <c r="I17915" s="3">
        <v>44217.604166666664</v>
      </c>
      <c r="J17915" s="1">
        <v>1.8945279780705</v>
      </c>
      <c r="K17915" s="1" t="s">
        <v>159</v>
      </c>
      <c r="L17915" s="1" t="s">
        <v>7087</v>
      </c>
      <c r="M17915" s="3">
        <v>44217.62380851852</v>
      </c>
    </row>
    <row r="17916">
      <c r="A17916" s="1">
        <v>17914.0</v>
      </c>
      <c r="B17916" s="1" t="s">
        <v>308</v>
      </c>
      <c r="C17916" s="1" t="s">
        <v>29732</v>
      </c>
      <c r="D17916" s="1" t="s">
        <v>310</v>
      </c>
      <c r="E17916" s="1" t="s">
        <v>3450</v>
      </c>
      <c r="F17916" s="1" t="s">
        <v>312</v>
      </c>
      <c r="G17916" s="1" t="s">
        <v>17</v>
      </c>
      <c r="H17916" s="1">
        <v>45.0</v>
      </c>
      <c r="I17916" s="3">
        <v>44216.229166666664</v>
      </c>
      <c r="J17916" s="1">
        <v>1.20662236618924</v>
      </c>
      <c r="K17916" s="1" t="s">
        <v>24</v>
      </c>
      <c r="M17916" s="3">
        <v>44216.26167599537</v>
      </c>
    </row>
    <row r="17917">
      <c r="A17917" s="1">
        <v>17915.0</v>
      </c>
      <c r="B17917" s="1" t="s">
        <v>953</v>
      </c>
      <c r="C17917" s="1" t="s">
        <v>29733</v>
      </c>
      <c r="D17917" s="1" t="s">
        <v>121</v>
      </c>
      <c r="E17917" s="1" t="s">
        <v>5423</v>
      </c>
      <c r="F17917" s="1" t="s">
        <v>956</v>
      </c>
      <c r="G17917" s="1" t="s">
        <v>35</v>
      </c>
      <c r="H17917" s="1">
        <v>45.0</v>
      </c>
      <c r="I17917" s="3">
        <v>44243.1875</v>
      </c>
      <c r="J17917" s="1">
        <v>2.27751392883774</v>
      </c>
      <c r="K17917" s="1" t="s">
        <v>18</v>
      </c>
      <c r="M17917" s="3">
        <v>44243.216179814815</v>
      </c>
    </row>
    <row r="17918">
      <c r="A17918" s="1">
        <v>17916.0</v>
      </c>
      <c r="B17918" s="1" t="s">
        <v>2236</v>
      </c>
      <c r="C17918" s="1" t="s">
        <v>29734</v>
      </c>
      <c r="D17918" s="1" t="s">
        <v>29735</v>
      </c>
      <c r="E17918" s="1" t="s">
        <v>2239</v>
      </c>
      <c r="F17918" s="1" t="s">
        <v>2240</v>
      </c>
      <c r="G17918" s="1" t="s">
        <v>35</v>
      </c>
      <c r="H17918" s="1">
        <v>45.0</v>
      </c>
      <c r="I17918" s="3">
        <v>43475.708333333336</v>
      </c>
      <c r="J17918" s="1">
        <v>2.62380756100522</v>
      </c>
      <c r="K17918" s="1" t="s">
        <v>24</v>
      </c>
      <c r="M17918" s="3">
        <v>43475.70124695602</v>
      </c>
    </row>
    <row r="17919">
      <c r="A17919" s="1">
        <v>17917.0</v>
      </c>
      <c r="B17919" s="1" t="s">
        <v>3662</v>
      </c>
      <c r="C17919" s="1" t="s">
        <v>29736</v>
      </c>
      <c r="D17919" s="1" t="s">
        <v>3403</v>
      </c>
      <c r="E17919" s="1" t="s">
        <v>8640</v>
      </c>
      <c r="F17919" s="1" t="s">
        <v>3665</v>
      </c>
      <c r="G17919" s="1" t="s">
        <v>17</v>
      </c>
      <c r="H17919" s="1">
        <v>45.0</v>
      </c>
      <c r="I17919" s="3">
        <v>44211.354166666664</v>
      </c>
      <c r="J17919" s="1">
        <v>1.88608922484693</v>
      </c>
      <c r="K17919" s="1" t="s">
        <v>24</v>
      </c>
      <c r="M17919" s="3">
        <v>44211.39112028935</v>
      </c>
    </row>
    <row r="17920">
      <c r="A17920" s="1">
        <v>17918.0</v>
      </c>
      <c r="B17920" s="1" t="s">
        <v>324</v>
      </c>
      <c r="C17920" s="1" t="s">
        <v>29737</v>
      </c>
      <c r="D17920" s="1" t="s">
        <v>3497</v>
      </c>
      <c r="E17920" s="1" t="s">
        <v>29738</v>
      </c>
      <c r="F17920" s="1" t="s">
        <v>328</v>
      </c>
      <c r="G17920" s="1" t="s">
        <v>39</v>
      </c>
      <c r="H17920" s="1">
        <v>45.0</v>
      </c>
      <c r="I17920" s="3">
        <v>43580.458333333336</v>
      </c>
      <c r="J17920" s="1">
        <v>2.46828351041323</v>
      </c>
      <c r="K17920" s="1" t="s">
        <v>24</v>
      </c>
      <c r="M17920" s="3">
        <v>43580.51621320602</v>
      </c>
    </row>
    <row r="17921">
      <c r="A17921" s="1">
        <v>17919.0</v>
      </c>
      <c r="B17921" s="1" t="s">
        <v>25298</v>
      </c>
      <c r="C17921" s="1" t="s">
        <v>29739</v>
      </c>
      <c r="D17921" s="1" t="s">
        <v>1397</v>
      </c>
      <c r="E17921" s="1" t="s">
        <v>29740</v>
      </c>
      <c r="F17921" s="1" t="s">
        <v>25301</v>
      </c>
      <c r="G17921" s="1" t="s">
        <v>17</v>
      </c>
      <c r="H17921" s="1">
        <v>45.0</v>
      </c>
      <c r="I17921" s="3">
        <v>43812.333333333336</v>
      </c>
      <c r="J17921" s="1">
        <v>1.01632181578794</v>
      </c>
      <c r="K17921" s="1" t="s">
        <v>24</v>
      </c>
      <c r="M17921" s="3">
        <v>43812.3738162963</v>
      </c>
    </row>
    <row r="17922">
      <c r="A17922" s="1">
        <v>17920.0</v>
      </c>
      <c r="B17922" s="1" t="s">
        <v>1466</v>
      </c>
      <c r="C17922" s="1" t="s">
        <v>29741</v>
      </c>
      <c r="D17922" s="1" t="s">
        <v>1468</v>
      </c>
      <c r="E17922" s="1" t="s">
        <v>13740</v>
      </c>
      <c r="F17922" s="1" t="s">
        <v>1470</v>
      </c>
      <c r="G17922" s="1" t="s">
        <v>17</v>
      </c>
      <c r="H17922" s="1">
        <v>45.0</v>
      </c>
      <c r="I17922" s="3">
        <v>43720.625</v>
      </c>
      <c r="J17922" s="1">
        <v>0.942100856400363</v>
      </c>
      <c r="K17922" s="1" t="s">
        <v>18</v>
      </c>
      <c r="M17922" s="3">
        <v>43720.633962025466</v>
      </c>
    </row>
    <row r="17923">
      <c r="A17923" s="1">
        <v>17921.0</v>
      </c>
      <c r="B17923" s="1" t="s">
        <v>2467</v>
      </c>
      <c r="C17923" s="1" t="s">
        <v>29742</v>
      </c>
      <c r="D17923" s="1" t="s">
        <v>2173</v>
      </c>
      <c r="E17923" s="1" t="s">
        <v>8173</v>
      </c>
      <c r="F17923" s="1" t="s">
        <v>2470</v>
      </c>
      <c r="G17923" s="1" t="s">
        <v>17</v>
      </c>
      <c r="H17923" s="1">
        <v>45.0</v>
      </c>
      <c r="I17923" s="3">
        <v>43836.583333333336</v>
      </c>
      <c r="J17923" s="1">
        <v>0.325756692256194</v>
      </c>
      <c r="K17923" s="1" t="s">
        <v>83</v>
      </c>
      <c r="M17923" s="3">
        <v>43836.637920601854</v>
      </c>
    </row>
    <row r="17924">
      <c r="A17924" s="1">
        <v>17922.0</v>
      </c>
      <c r="B17924" s="1" t="s">
        <v>2276</v>
      </c>
      <c r="C17924" s="1" t="s">
        <v>29743</v>
      </c>
      <c r="D17924" s="1" t="s">
        <v>3853</v>
      </c>
      <c r="E17924" s="1" t="s">
        <v>11660</v>
      </c>
      <c r="F17924" s="1" t="s">
        <v>2279</v>
      </c>
      <c r="G17924" s="1" t="s">
        <v>17</v>
      </c>
      <c r="H17924" s="1">
        <v>45.0</v>
      </c>
      <c r="I17924" s="3">
        <v>43887.291666666664</v>
      </c>
      <c r="J17924" s="1">
        <v>6.74204577783011</v>
      </c>
      <c r="K17924" s="1" t="s">
        <v>159</v>
      </c>
      <c r="M17924" s="3">
        <v>43887.352524953705</v>
      </c>
    </row>
    <row r="17925">
      <c r="A17925" s="1">
        <v>17923.0</v>
      </c>
      <c r="B17925" s="1" t="s">
        <v>1315</v>
      </c>
      <c r="C17925" s="1" t="s">
        <v>29744</v>
      </c>
      <c r="D17925" s="1" t="s">
        <v>1317</v>
      </c>
      <c r="E17925" s="1" t="s">
        <v>1318</v>
      </c>
      <c r="F17925" s="1" t="s">
        <v>1319</v>
      </c>
      <c r="G17925" s="1" t="s">
        <v>17</v>
      </c>
      <c r="H17925" s="1">
        <v>45.0</v>
      </c>
      <c r="I17925" s="3">
        <v>43760.333333333336</v>
      </c>
      <c r="J17925" s="1">
        <v>1.59724794416079</v>
      </c>
      <c r="K17925" s="1" t="s">
        <v>18</v>
      </c>
      <c r="M17925" s="3">
        <v>43760.36605541666</v>
      </c>
    </row>
    <row r="17926">
      <c r="A17926" s="1">
        <v>17924.0</v>
      </c>
      <c r="B17926" s="1" t="s">
        <v>3116</v>
      </c>
      <c r="C17926" s="1" t="s">
        <v>29745</v>
      </c>
      <c r="D17926" s="1" t="s">
        <v>21</v>
      </c>
      <c r="E17926" s="1" t="s">
        <v>6468</v>
      </c>
      <c r="F17926" s="1" t="s">
        <v>3119</v>
      </c>
      <c r="G17926" s="1" t="s">
        <v>17</v>
      </c>
      <c r="H17926" s="1">
        <v>45.0</v>
      </c>
      <c r="I17926" s="3">
        <v>44079.645833333336</v>
      </c>
      <c r="J17926" s="1">
        <v>1.51538667554264</v>
      </c>
      <c r="K17926" s="1" t="s">
        <v>24</v>
      </c>
      <c r="M17926" s="3">
        <v>44079.64877074074</v>
      </c>
    </row>
    <row r="17927">
      <c r="A17927" s="1">
        <v>17925.0</v>
      </c>
      <c r="B17927" s="1" t="s">
        <v>324</v>
      </c>
      <c r="C17927" s="1" t="s">
        <v>29746</v>
      </c>
      <c r="D17927" s="1" t="s">
        <v>326</v>
      </c>
      <c r="E17927" s="1" t="s">
        <v>29747</v>
      </c>
      <c r="F17927" s="1" t="s">
        <v>328</v>
      </c>
      <c r="G17927" s="1" t="s">
        <v>89</v>
      </c>
      <c r="H17927" s="1">
        <v>45.0</v>
      </c>
      <c r="I17927" s="3">
        <v>43963.52865373842</v>
      </c>
      <c r="J17927" s="1">
        <v>0.0958993040355779</v>
      </c>
      <c r="K17927" s="1" t="s">
        <v>24</v>
      </c>
      <c r="M17927" s="3">
        <v>43963.67035508102</v>
      </c>
    </row>
    <row r="17928">
      <c r="A17928" s="1">
        <v>17926.0</v>
      </c>
      <c r="B17928" s="1" t="s">
        <v>1336</v>
      </c>
      <c r="C17928" s="1" t="s">
        <v>29748</v>
      </c>
      <c r="D17928" s="1" t="s">
        <v>1494</v>
      </c>
      <c r="E17928" s="1" t="s">
        <v>29749</v>
      </c>
      <c r="F17928" s="1" t="s">
        <v>1340</v>
      </c>
      <c r="G17928" s="1" t="s">
        <v>39</v>
      </c>
      <c r="H17928" s="1">
        <v>45.0</v>
      </c>
      <c r="I17928" s="3">
        <v>44073.291666666664</v>
      </c>
      <c r="J17928" s="1">
        <v>1.61995118023726</v>
      </c>
      <c r="K17928" s="1" t="s">
        <v>62</v>
      </c>
      <c r="M17928" s="3">
        <v>44073.33564789352</v>
      </c>
    </row>
    <row r="17929">
      <c r="A17929" s="1">
        <v>17927.0</v>
      </c>
      <c r="B17929" s="1" t="s">
        <v>520</v>
      </c>
      <c r="C17929" s="1" t="s">
        <v>29750</v>
      </c>
      <c r="D17929" s="1" t="s">
        <v>29751</v>
      </c>
      <c r="E17929" s="1" t="s">
        <v>1897</v>
      </c>
      <c r="F17929" s="1" t="s">
        <v>524</v>
      </c>
      <c r="G17929" s="1" t="s">
        <v>35</v>
      </c>
      <c r="H17929" s="1">
        <v>45.0</v>
      </c>
      <c r="I17929" s="3">
        <v>43704.333333333336</v>
      </c>
      <c r="J17929" s="1">
        <v>1.21155839088754</v>
      </c>
      <c r="K17929" s="1" t="s">
        <v>46</v>
      </c>
      <c r="M17929" s="3">
        <v>43704.37866497685</v>
      </c>
    </row>
    <row r="17930">
      <c r="A17930" s="1">
        <v>17928.0</v>
      </c>
      <c r="B17930" s="1" t="s">
        <v>1938</v>
      </c>
      <c r="C17930" s="1" t="s">
        <v>29752</v>
      </c>
      <c r="D17930" s="1" t="s">
        <v>8269</v>
      </c>
      <c r="E17930" s="1" t="s">
        <v>29753</v>
      </c>
      <c r="F17930" s="1" t="s">
        <v>1942</v>
      </c>
      <c r="G17930" s="1" t="s">
        <v>89</v>
      </c>
      <c r="H17930" s="1">
        <v>45.0</v>
      </c>
      <c r="I17930" s="3">
        <v>44101.36203733796</v>
      </c>
      <c r="J17930" s="1">
        <v>3.2876049112722</v>
      </c>
      <c r="K17930" s="1" t="s">
        <v>62</v>
      </c>
      <c r="L17930" s="1" t="s">
        <v>4284</v>
      </c>
      <c r="M17930" s="3">
        <v>44101.38935295139</v>
      </c>
    </row>
    <row r="17931">
      <c r="A17931" s="1">
        <v>17929.0</v>
      </c>
      <c r="B17931" s="1" t="s">
        <v>520</v>
      </c>
      <c r="C17931" s="1" t="s">
        <v>29754</v>
      </c>
      <c r="D17931" s="1" t="s">
        <v>4074</v>
      </c>
      <c r="E17931" s="1" t="s">
        <v>4075</v>
      </c>
      <c r="F17931" s="1" t="s">
        <v>524</v>
      </c>
      <c r="G17931" s="1" t="s">
        <v>35</v>
      </c>
      <c r="H17931" s="1">
        <v>45.0</v>
      </c>
      <c r="I17931" s="3">
        <v>43696.75</v>
      </c>
      <c r="J17931" s="1">
        <v>5.09937212240595</v>
      </c>
      <c r="K17931" s="1" t="s">
        <v>46</v>
      </c>
      <c r="M17931" s="3">
        <v>43696.78045643518</v>
      </c>
    </row>
    <row r="17932">
      <c r="A17932" s="1">
        <v>17930.0</v>
      </c>
      <c r="B17932" s="1" t="s">
        <v>2069</v>
      </c>
      <c r="C17932" s="1" t="s">
        <v>29755</v>
      </c>
      <c r="D17932" s="1" t="s">
        <v>326</v>
      </c>
      <c r="E17932" s="1" t="s">
        <v>15087</v>
      </c>
      <c r="F17932" s="1" t="s">
        <v>2072</v>
      </c>
      <c r="G17932" s="1" t="s">
        <v>17</v>
      </c>
      <c r="H17932" s="1">
        <v>45.0</v>
      </c>
      <c r="I17932" s="3">
        <v>44153.25</v>
      </c>
      <c r="J17932" s="1">
        <v>0.0</v>
      </c>
      <c r="K17932" s="1" t="s">
        <v>24</v>
      </c>
      <c r="M17932" s="3">
        <v>44152.85491540509</v>
      </c>
    </row>
    <row r="17933">
      <c r="A17933" s="1">
        <v>17931.0</v>
      </c>
      <c r="B17933" s="1" t="s">
        <v>2314</v>
      </c>
      <c r="C17933" s="1" t="s">
        <v>29756</v>
      </c>
      <c r="D17933" s="1" t="s">
        <v>182</v>
      </c>
      <c r="E17933" s="1" t="s">
        <v>29757</v>
      </c>
      <c r="F17933" s="1" t="s">
        <v>2318</v>
      </c>
      <c r="G17933" s="1" t="s">
        <v>39</v>
      </c>
      <c r="H17933" s="1">
        <v>45.0</v>
      </c>
      <c r="I17933" s="3">
        <v>44047.708333333336</v>
      </c>
      <c r="J17933" s="1">
        <v>1.38260959852439</v>
      </c>
      <c r="K17933" s="1" t="s">
        <v>18</v>
      </c>
      <c r="M17933" s="3">
        <v>44047.74206106481</v>
      </c>
    </row>
    <row r="17934">
      <c r="A17934" s="1">
        <v>17932.0</v>
      </c>
      <c r="B17934" s="1" t="s">
        <v>3163</v>
      </c>
      <c r="C17934" s="1" t="s">
        <v>29758</v>
      </c>
      <c r="D17934" s="1" t="s">
        <v>1325</v>
      </c>
      <c r="E17934" s="1" t="s">
        <v>17703</v>
      </c>
      <c r="F17934" s="1" t="s">
        <v>3166</v>
      </c>
      <c r="G17934" s="1" t="s">
        <v>17</v>
      </c>
      <c r="H17934" s="1">
        <v>45.0</v>
      </c>
      <c r="I17934" s="3">
        <v>44154.458333333336</v>
      </c>
      <c r="J17934" s="1">
        <v>0.04015275673868</v>
      </c>
      <c r="K17934" s="1" t="s">
        <v>46</v>
      </c>
      <c r="L17934" s="1" t="s">
        <v>266</v>
      </c>
      <c r="M17934" s="3">
        <v>44154.4995759375</v>
      </c>
    </row>
    <row r="17935">
      <c r="A17935" s="1">
        <v>17933.0</v>
      </c>
      <c r="B17935" s="1" t="s">
        <v>2905</v>
      </c>
      <c r="C17935" s="1" t="s">
        <v>29759</v>
      </c>
      <c r="D17935" s="1" t="s">
        <v>1558</v>
      </c>
      <c r="E17935" s="1" t="s">
        <v>13038</v>
      </c>
      <c r="F17935" s="1" t="s">
        <v>2909</v>
      </c>
      <c r="G17935" s="1" t="s">
        <v>17</v>
      </c>
      <c r="H17935" s="1">
        <v>45.0</v>
      </c>
      <c r="I17935" s="3">
        <v>44137.645833333336</v>
      </c>
      <c r="J17935" s="1">
        <v>0.0</v>
      </c>
      <c r="K17935" s="1" t="s">
        <v>166</v>
      </c>
      <c r="L17935" s="1" t="s">
        <v>2910</v>
      </c>
      <c r="M17935" s="3">
        <v>44137.612851018515</v>
      </c>
    </row>
    <row r="17936">
      <c r="A17936" s="1">
        <v>17934.0</v>
      </c>
      <c r="B17936" s="1" t="s">
        <v>4270</v>
      </c>
      <c r="C17936" s="1" t="s">
        <v>29760</v>
      </c>
      <c r="D17936" s="1" t="s">
        <v>258</v>
      </c>
      <c r="E17936" s="1" t="s">
        <v>8966</v>
      </c>
      <c r="F17936" s="1" t="s">
        <v>4273</v>
      </c>
      <c r="G17936" s="1" t="s">
        <v>17</v>
      </c>
      <c r="H17936" s="1">
        <v>45.0</v>
      </c>
      <c r="I17936" s="3">
        <v>44049.708333333336</v>
      </c>
      <c r="J17936" s="1">
        <v>2.2599685739227</v>
      </c>
      <c r="K17936" s="1" t="s">
        <v>18</v>
      </c>
      <c r="M17936" s="3">
        <v>44049.73982549769</v>
      </c>
    </row>
    <row r="17937">
      <c r="A17937" s="1">
        <v>17935.0</v>
      </c>
      <c r="B17937" s="1" t="s">
        <v>445</v>
      </c>
      <c r="C17937" s="1" t="s">
        <v>29761</v>
      </c>
      <c r="D17937" s="1" t="s">
        <v>32</v>
      </c>
      <c r="E17937" s="1" t="s">
        <v>1626</v>
      </c>
      <c r="F17937" s="1" t="s">
        <v>449</v>
      </c>
      <c r="G17937" s="1" t="s">
        <v>17</v>
      </c>
      <c r="H17937" s="1">
        <v>45.0</v>
      </c>
      <c r="I17937" s="3">
        <v>43846.5</v>
      </c>
      <c r="J17937" s="1">
        <v>0.0</v>
      </c>
      <c r="K17937" s="1" t="s">
        <v>24</v>
      </c>
      <c r="M17937" s="3">
        <v>43848.32842946759</v>
      </c>
    </row>
    <row r="17938">
      <c r="A17938" s="1">
        <v>17936.0</v>
      </c>
      <c r="B17938" s="1" t="s">
        <v>229</v>
      </c>
      <c r="C17938" s="1" t="s">
        <v>29762</v>
      </c>
      <c r="D17938" s="1" t="s">
        <v>1071</v>
      </c>
      <c r="E17938" s="1" t="s">
        <v>1072</v>
      </c>
      <c r="F17938" s="1" t="s">
        <v>232</v>
      </c>
      <c r="G17938" s="1" t="s">
        <v>35</v>
      </c>
      <c r="H17938" s="1">
        <v>45.0</v>
      </c>
      <c r="I17938" s="3">
        <v>44012.635416666664</v>
      </c>
      <c r="J17938" s="1">
        <v>0.854375451109961</v>
      </c>
      <c r="K17938" s="1" t="s">
        <v>24</v>
      </c>
      <c r="M17938" s="3">
        <v>44012.64144071759</v>
      </c>
    </row>
    <row r="17939">
      <c r="A17939" s="1">
        <v>17937.0</v>
      </c>
      <c r="B17939" s="1" t="s">
        <v>536</v>
      </c>
      <c r="C17939" s="1" t="s">
        <v>29763</v>
      </c>
      <c r="D17939" s="1" t="s">
        <v>1255</v>
      </c>
      <c r="E17939" s="1" t="s">
        <v>2063</v>
      </c>
      <c r="F17939" s="1" t="s">
        <v>539</v>
      </c>
      <c r="G17939" s="1" t="s">
        <v>17</v>
      </c>
      <c r="H17939" s="1">
        <v>45.0</v>
      </c>
      <c r="I17939" s="3">
        <v>43792.708333333336</v>
      </c>
      <c r="J17939" s="1">
        <v>1.11389392856985</v>
      </c>
      <c r="K17939" s="1" t="s">
        <v>83</v>
      </c>
      <c r="M17939" s="3">
        <v>43792.67011958333</v>
      </c>
    </row>
    <row r="17940">
      <c r="A17940" s="1">
        <v>17938.0</v>
      </c>
      <c r="B17940" s="1" t="s">
        <v>434</v>
      </c>
      <c r="C17940" s="1" t="s">
        <v>29764</v>
      </c>
      <c r="D17940" s="1" t="s">
        <v>116</v>
      </c>
      <c r="E17940" s="1" t="s">
        <v>29765</v>
      </c>
      <c r="F17940" s="1" t="s">
        <v>438</v>
      </c>
      <c r="G17940" s="1" t="s">
        <v>39</v>
      </c>
      <c r="H17940" s="1">
        <v>45.0</v>
      </c>
      <c r="I17940" s="3">
        <v>43877.666666666664</v>
      </c>
      <c r="J17940" s="1">
        <v>4.52372784748497</v>
      </c>
      <c r="K17940" s="1" t="s">
        <v>24</v>
      </c>
      <c r="M17940" s="3">
        <v>43877.69596769676</v>
      </c>
    </row>
    <row r="17941">
      <c r="A17941" s="1">
        <v>17939.0</v>
      </c>
      <c r="B17941" s="1" t="s">
        <v>425</v>
      </c>
      <c r="C17941" s="1" t="s">
        <v>29766</v>
      </c>
      <c r="D17941" s="1" t="s">
        <v>21</v>
      </c>
      <c r="E17941" s="1" t="s">
        <v>29767</v>
      </c>
      <c r="F17941" s="1" t="s">
        <v>428</v>
      </c>
      <c r="G17941" s="1" t="s">
        <v>39</v>
      </c>
      <c r="H17941" s="1">
        <v>45.0</v>
      </c>
      <c r="I17941" s="3">
        <v>44159.25</v>
      </c>
      <c r="J17941" s="1">
        <v>3.10870411564401</v>
      </c>
      <c r="K17941" s="1" t="s">
        <v>24</v>
      </c>
      <c r="M17941" s="3">
        <v>44159.283729166666</v>
      </c>
    </row>
    <row r="17942">
      <c r="A17942" s="1">
        <v>17940.0</v>
      </c>
      <c r="B17942" s="1" t="s">
        <v>413</v>
      </c>
      <c r="C17942" s="1" t="s">
        <v>29768</v>
      </c>
      <c r="D17942" s="1" t="s">
        <v>2643</v>
      </c>
      <c r="E17942" s="1" t="s">
        <v>29769</v>
      </c>
      <c r="F17942" s="1" t="s">
        <v>417</v>
      </c>
      <c r="G17942" s="1" t="s">
        <v>89</v>
      </c>
      <c r="H17942" s="1">
        <v>45.0</v>
      </c>
      <c r="I17942" s="3">
        <v>44095.758341099536</v>
      </c>
      <c r="J17942" s="1">
        <v>0.410174900665921</v>
      </c>
      <c r="K17942" s="1" t="s">
        <v>24</v>
      </c>
      <c r="M17942" s="3">
        <v>44095.79434143518</v>
      </c>
    </row>
    <row r="17943">
      <c r="A17943" s="1">
        <v>17941.0</v>
      </c>
      <c r="B17943" s="1" t="s">
        <v>953</v>
      </c>
      <c r="C17943" s="1" t="s">
        <v>29770</v>
      </c>
      <c r="D17943" s="1" t="s">
        <v>5836</v>
      </c>
      <c r="E17943" s="1" t="s">
        <v>5837</v>
      </c>
      <c r="F17943" s="1" t="s">
        <v>965</v>
      </c>
      <c r="G17943" s="1" t="s">
        <v>35</v>
      </c>
      <c r="H17943" s="1">
        <v>45.0</v>
      </c>
      <c r="I17943" s="3">
        <v>43557.625</v>
      </c>
      <c r="J17943" s="1">
        <v>0.605171137817667</v>
      </c>
      <c r="K17943" s="1" t="s">
        <v>18</v>
      </c>
      <c r="M17943" s="3">
        <v>43557.665358252314</v>
      </c>
    </row>
    <row r="17944">
      <c r="A17944" s="1">
        <v>17942.0</v>
      </c>
      <c r="B17944" s="1" t="s">
        <v>168</v>
      </c>
      <c r="C17944" s="1" t="s">
        <v>29771</v>
      </c>
      <c r="D17944" s="1" t="s">
        <v>1418</v>
      </c>
      <c r="E17944" s="1" t="s">
        <v>13982</v>
      </c>
      <c r="F17944" s="1" t="s">
        <v>171</v>
      </c>
      <c r="G17944" s="1" t="s">
        <v>17</v>
      </c>
      <c r="H17944" s="1">
        <v>45.0</v>
      </c>
      <c r="I17944" s="3">
        <v>43892.208333333336</v>
      </c>
      <c r="J17944" s="1">
        <v>0.224346187910618</v>
      </c>
      <c r="K17944" s="1" t="s">
        <v>166</v>
      </c>
      <c r="M17944" s="3">
        <v>43892.29258035879</v>
      </c>
    </row>
    <row r="17945">
      <c r="A17945" s="1">
        <v>17943.0</v>
      </c>
      <c r="B17945" s="1" t="s">
        <v>303</v>
      </c>
      <c r="C17945" s="1" t="s">
        <v>29772</v>
      </c>
      <c r="D17945" s="1" t="s">
        <v>305</v>
      </c>
      <c r="E17945" s="1" t="s">
        <v>1641</v>
      </c>
      <c r="F17945" s="1" t="s">
        <v>307</v>
      </c>
      <c r="G17945" s="1" t="s">
        <v>17</v>
      </c>
      <c r="H17945" s="1">
        <v>45.0</v>
      </c>
      <c r="I17945" s="3">
        <v>44017.791666666664</v>
      </c>
      <c r="J17945" s="1">
        <v>0.00440276112815095</v>
      </c>
      <c r="K17945" s="1" t="s">
        <v>24</v>
      </c>
      <c r="M17945" s="3">
        <v>44017.75093201389</v>
      </c>
    </row>
    <row r="17946">
      <c r="A17946" s="1">
        <v>17944.0</v>
      </c>
      <c r="B17946" s="1" t="s">
        <v>1238</v>
      </c>
      <c r="C17946" s="1" t="s">
        <v>29773</v>
      </c>
      <c r="D17946" s="1" t="s">
        <v>3821</v>
      </c>
      <c r="E17946" s="1" t="s">
        <v>29774</v>
      </c>
      <c r="F17946" s="1" t="s">
        <v>1241</v>
      </c>
      <c r="G17946" s="1" t="s">
        <v>39</v>
      </c>
      <c r="H17946" s="1">
        <v>45.0</v>
      </c>
      <c r="I17946" s="3">
        <v>44072.708333333336</v>
      </c>
      <c r="J17946" s="1">
        <v>1.5627695228732</v>
      </c>
      <c r="K17946" s="1" t="s">
        <v>24</v>
      </c>
      <c r="M17946" s="3">
        <v>44072.737648773145</v>
      </c>
    </row>
    <row r="17947">
      <c r="A17947" s="1">
        <v>17945.0</v>
      </c>
      <c r="B17947" s="1" t="s">
        <v>319</v>
      </c>
      <c r="C17947" s="1" t="s">
        <v>29775</v>
      </c>
      <c r="D17947" s="1" t="s">
        <v>21</v>
      </c>
      <c r="E17947" s="1" t="s">
        <v>610</v>
      </c>
      <c r="F17947" s="1" t="s">
        <v>323</v>
      </c>
      <c r="G17947" s="1" t="s">
        <v>17</v>
      </c>
      <c r="H17947" s="1">
        <v>45.0</v>
      </c>
      <c r="I17947" s="3">
        <v>43797.208333333336</v>
      </c>
      <c r="J17947" s="1">
        <v>2.17209447393682</v>
      </c>
      <c r="K17947" s="1" t="s">
        <v>24</v>
      </c>
      <c r="M17947" s="3">
        <v>43797.271142881946</v>
      </c>
    </row>
    <row r="17948">
      <c r="A17948" s="1">
        <v>17946.0</v>
      </c>
      <c r="B17948" s="1" t="s">
        <v>501</v>
      </c>
      <c r="C17948" s="1" t="s">
        <v>29776</v>
      </c>
      <c r="D17948" s="1" t="s">
        <v>503</v>
      </c>
      <c r="E17948" s="1" t="s">
        <v>3279</v>
      </c>
      <c r="F17948" s="1" t="s">
        <v>505</v>
      </c>
      <c r="G17948" s="1" t="s">
        <v>17</v>
      </c>
      <c r="H17948" s="1">
        <v>45.0</v>
      </c>
      <c r="I17948" s="3">
        <v>43804.708333333336</v>
      </c>
      <c r="J17948" s="1">
        <v>0.470617128222636</v>
      </c>
      <c r="K17948" s="1" t="s">
        <v>18</v>
      </c>
      <c r="M17948" s="3">
        <v>43804.729747164354</v>
      </c>
    </row>
    <row r="17949">
      <c r="A17949" s="1">
        <v>17947.0</v>
      </c>
      <c r="B17949" s="1" t="s">
        <v>1560</v>
      </c>
      <c r="C17949" s="1" t="s">
        <v>29777</v>
      </c>
      <c r="D17949" s="1" t="s">
        <v>1562</v>
      </c>
      <c r="E17949" s="1" t="s">
        <v>29778</v>
      </c>
      <c r="F17949" s="1" t="s">
        <v>1564</v>
      </c>
      <c r="G17949" s="1" t="s">
        <v>89</v>
      </c>
      <c r="H17949" s="1">
        <v>45.0</v>
      </c>
      <c r="I17949" s="3">
        <v>44181.40371893519</v>
      </c>
      <c r="J17949" s="1">
        <v>2.58212507951839</v>
      </c>
      <c r="K17949" s="1" t="s">
        <v>1376</v>
      </c>
      <c r="L17949" s="1" t="s">
        <v>1565</v>
      </c>
      <c r="M17949" s="3">
        <v>44181.415359756946</v>
      </c>
    </row>
    <row r="17950">
      <c r="A17950" s="1">
        <v>17948.0</v>
      </c>
      <c r="B17950" s="1" t="s">
        <v>29779</v>
      </c>
      <c r="C17950" s="1" t="s">
        <v>29780</v>
      </c>
      <c r="D17950" s="1" t="s">
        <v>32</v>
      </c>
      <c r="E17950" s="1" t="s">
        <v>29781</v>
      </c>
      <c r="F17950" s="1" t="s">
        <v>29782</v>
      </c>
      <c r="G17950" s="1" t="s">
        <v>39</v>
      </c>
      <c r="H17950" s="1">
        <v>45.0</v>
      </c>
      <c r="I17950" s="3">
        <v>44042.62569444445</v>
      </c>
      <c r="J17950" s="1">
        <v>0.770549619983258</v>
      </c>
      <c r="K17950" s="1" t="s">
        <v>24</v>
      </c>
      <c r="L17950" s="1" t="s">
        <v>188</v>
      </c>
      <c r="M17950" s="3">
        <v>44042.66089488426</v>
      </c>
    </row>
    <row r="17951">
      <c r="A17951" s="1">
        <v>17949.0</v>
      </c>
      <c r="B17951" s="1" t="s">
        <v>17183</v>
      </c>
      <c r="C17951" s="1" t="s">
        <v>29783</v>
      </c>
      <c r="D17951" s="1" t="s">
        <v>668</v>
      </c>
      <c r="E17951" s="1" t="s">
        <v>29784</v>
      </c>
      <c r="F17951" s="1" t="s">
        <v>29785</v>
      </c>
      <c r="G17951" s="1" t="s">
        <v>39</v>
      </c>
      <c r="H17951" s="1">
        <v>45.0</v>
      </c>
      <c r="I17951" s="3">
        <v>44124.666666666664</v>
      </c>
      <c r="J17951" s="1">
        <v>2.71995153748206</v>
      </c>
      <c r="K17951" s="1" t="s">
        <v>18</v>
      </c>
      <c r="M17951" s="3">
        <v>44124.69516261574</v>
      </c>
    </row>
    <row r="17952">
      <c r="A17952" s="1">
        <v>17950.0</v>
      </c>
      <c r="B17952" s="1" t="s">
        <v>459</v>
      </c>
      <c r="C17952" s="1" t="s">
        <v>29786</v>
      </c>
      <c r="D17952" s="1" t="s">
        <v>461</v>
      </c>
      <c r="E17952" s="1" t="s">
        <v>20454</v>
      </c>
      <c r="F17952" s="1" t="s">
        <v>463</v>
      </c>
      <c r="G17952" s="1" t="s">
        <v>17</v>
      </c>
      <c r="H17952" s="1">
        <v>45.0</v>
      </c>
      <c r="I17952" s="3">
        <v>44245.541666666664</v>
      </c>
      <c r="J17952" s="1">
        <v>2.91057526045932</v>
      </c>
      <c r="K17952" s="1" t="s">
        <v>24</v>
      </c>
      <c r="L17952" s="1" t="s">
        <v>464</v>
      </c>
      <c r="M17952" s="3">
        <v>44245.69752778935</v>
      </c>
    </row>
    <row r="17953">
      <c r="A17953" s="1">
        <v>17951.0</v>
      </c>
      <c r="B17953" s="1" t="s">
        <v>161</v>
      </c>
      <c r="C17953" s="1" t="s">
        <v>29787</v>
      </c>
      <c r="D17953" s="1" t="s">
        <v>163</v>
      </c>
      <c r="E17953" s="1" t="s">
        <v>1811</v>
      </c>
      <c r="F17953" s="1" t="s">
        <v>165</v>
      </c>
      <c r="G17953" s="1" t="s">
        <v>17</v>
      </c>
      <c r="H17953" s="1">
        <v>45.0</v>
      </c>
      <c r="I17953" s="3">
        <v>44089.604166666664</v>
      </c>
      <c r="J17953" s="1">
        <v>0.339692496614872</v>
      </c>
      <c r="K17953" s="1" t="s">
        <v>166</v>
      </c>
      <c r="L17953" s="1" t="s">
        <v>167</v>
      </c>
      <c r="M17953" s="3">
        <v>44089.57264248843</v>
      </c>
    </row>
    <row r="17954">
      <c r="A17954" s="1">
        <v>17952.0</v>
      </c>
      <c r="B17954" s="1" t="s">
        <v>853</v>
      </c>
      <c r="C17954" s="1" t="s">
        <v>29788</v>
      </c>
      <c r="D17954" s="1" t="s">
        <v>1802</v>
      </c>
      <c r="E17954" s="1" t="s">
        <v>9171</v>
      </c>
      <c r="F17954" s="1" t="s">
        <v>856</v>
      </c>
      <c r="G17954" s="1" t="s">
        <v>17</v>
      </c>
      <c r="H17954" s="1">
        <v>45.0</v>
      </c>
      <c r="I17954" s="3">
        <v>43965.541666666664</v>
      </c>
      <c r="J17954" s="1">
        <v>2.49287769633103</v>
      </c>
      <c r="K17954" s="1" t="s">
        <v>18</v>
      </c>
      <c r="M17954" s="3">
        <v>43965.57367388889</v>
      </c>
    </row>
    <row r="17955">
      <c r="A17955" s="1">
        <v>17953.0</v>
      </c>
      <c r="B17955" s="1" t="s">
        <v>540</v>
      </c>
      <c r="C17955" s="1" t="s">
        <v>29789</v>
      </c>
      <c r="D17955" s="1" t="s">
        <v>326</v>
      </c>
      <c r="E17955" s="1" t="s">
        <v>543</v>
      </c>
      <c r="F17955" s="1" t="s">
        <v>544</v>
      </c>
      <c r="G17955" s="1" t="s">
        <v>17</v>
      </c>
      <c r="H17955" s="1">
        <v>45.0</v>
      </c>
      <c r="I17955" s="3">
        <v>44114.25</v>
      </c>
      <c r="J17955" s="1">
        <v>3.22548680125425</v>
      </c>
      <c r="K17955" s="1" t="s">
        <v>24</v>
      </c>
      <c r="M17955" s="3">
        <v>44114.281245185186</v>
      </c>
    </row>
    <row r="17956">
      <c r="A17956" s="1">
        <v>17954.0</v>
      </c>
      <c r="B17956" s="1" t="s">
        <v>2467</v>
      </c>
      <c r="C17956" s="1" t="s">
        <v>29790</v>
      </c>
      <c r="D17956" s="1" t="s">
        <v>2173</v>
      </c>
      <c r="E17956" s="1" t="s">
        <v>8173</v>
      </c>
      <c r="F17956" s="1" t="s">
        <v>2470</v>
      </c>
      <c r="G17956" s="1" t="s">
        <v>17</v>
      </c>
      <c r="H17956" s="1">
        <v>45.0</v>
      </c>
      <c r="I17956" s="3">
        <v>43847.583333333336</v>
      </c>
      <c r="J17956" s="1">
        <v>0.145344188893545</v>
      </c>
      <c r="K17956" s="1" t="s">
        <v>83</v>
      </c>
      <c r="M17956" s="3">
        <v>43847.62028212963</v>
      </c>
    </row>
    <row r="17957">
      <c r="A17957" s="1">
        <v>17955.0</v>
      </c>
      <c r="B17957" s="1" t="s">
        <v>303</v>
      </c>
      <c r="C17957" s="1" t="s">
        <v>29791</v>
      </c>
      <c r="D17957" s="1" t="s">
        <v>305</v>
      </c>
      <c r="E17957" s="1" t="s">
        <v>1713</v>
      </c>
      <c r="F17957" s="1" t="s">
        <v>307</v>
      </c>
      <c r="G17957" s="1" t="s">
        <v>17</v>
      </c>
      <c r="H17957" s="1">
        <v>45.0</v>
      </c>
      <c r="I17957" s="3">
        <v>43872.416666666664</v>
      </c>
      <c r="J17957" s="1">
        <v>0.0</v>
      </c>
      <c r="K17957" s="1" t="s">
        <v>24</v>
      </c>
      <c r="M17957" s="3">
        <v>43872.40623400463</v>
      </c>
    </row>
    <row r="17958">
      <c r="A17958" s="1">
        <v>17956.0</v>
      </c>
      <c r="B17958" s="1" t="s">
        <v>1379</v>
      </c>
      <c r="C17958" s="1" t="s">
        <v>29792</v>
      </c>
      <c r="D17958" s="1" t="s">
        <v>1381</v>
      </c>
      <c r="E17958" s="1" t="s">
        <v>1382</v>
      </c>
      <c r="F17958" s="1" t="s">
        <v>1383</v>
      </c>
      <c r="G17958" s="1" t="s">
        <v>35</v>
      </c>
      <c r="H17958" s="1">
        <v>45.0</v>
      </c>
      <c r="I17958" s="3">
        <v>44187.208333333336</v>
      </c>
      <c r="J17958" s="1">
        <v>2.7003562726693</v>
      </c>
      <c r="K17958" s="1" t="s">
        <v>46</v>
      </c>
      <c r="M17958" s="3">
        <v>44187.24328646991</v>
      </c>
    </row>
    <row r="17959">
      <c r="A17959" s="1">
        <v>17957.0</v>
      </c>
      <c r="B17959" s="1" t="s">
        <v>2314</v>
      </c>
      <c r="C17959" s="1" t="s">
        <v>29793</v>
      </c>
      <c r="D17959" s="1" t="s">
        <v>173</v>
      </c>
      <c r="E17959" s="1" t="s">
        <v>26121</v>
      </c>
      <c r="F17959" s="1" t="s">
        <v>2318</v>
      </c>
      <c r="G17959" s="1" t="s">
        <v>17</v>
      </c>
      <c r="H17959" s="1">
        <v>45.0</v>
      </c>
      <c r="I17959" s="3">
        <v>44100.666666666664</v>
      </c>
      <c r="J17959" s="1">
        <v>1.20408315911223</v>
      </c>
      <c r="K17959" s="1" t="s">
        <v>18</v>
      </c>
      <c r="M17959" s="3">
        <v>44100.745396921295</v>
      </c>
    </row>
    <row r="17960">
      <c r="A17960" s="1">
        <v>17958.0</v>
      </c>
      <c r="B17960" s="1" t="s">
        <v>806</v>
      </c>
      <c r="C17960" s="1" t="s">
        <v>29794</v>
      </c>
      <c r="D17960" s="1" t="s">
        <v>808</v>
      </c>
      <c r="E17960" s="1" t="s">
        <v>809</v>
      </c>
      <c r="F17960" s="1" t="s">
        <v>810</v>
      </c>
      <c r="G17960" s="1" t="s">
        <v>35</v>
      </c>
      <c r="H17960" s="1">
        <v>45.0</v>
      </c>
      <c r="I17960" s="3">
        <v>44056.697916666664</v>
      </c>
      <c r="J17960" s="1">
        <v>2.26636207708268</v>
      </c>
      <c r="K17960" s="1" t="s">
        <v>24</v>
      </c>
      <c r="M17960" s="3">
        <v>44056.72259895833</v>
      </c>
    </row>
    <row r="17961">
      <c r="A17961" s="1">
        <v>17959.0</v>
      </c>
      <c r="B17961" s="1" t="s">
        <v>350</v>
      </c>
      <c r="C17961" s="1" t="s">
        <v>29795</v>
      </c>
      <c r="D17961" s="1" t="s">
        <v>75</v>
      </c>
      <c r="E17961" s="1" t="s">
        <v>1389</v>
      </c>
      <c r="F17961" s="1" t="s">
        <v>353</v>
      </c>
      <c r="G17961" s="1" t="s">
        <v>35</v>
      </c>
      <c r="H17961" s="1">
        <v>45.0</v>
      </c>
      <c r="I17961" s="3">
        <v>43615.166666666664</v>
      </c>
      <c r="J17961" s="1">
        <v>3.00197328470064E-4</v>
      </c>
      <c r="K17961" s="1" t="s">
        <v>24</v>
      </c>
      <c r="M17961" s="3">
        <v>43615.371411064814</v>
      </c>
    </row>
    <row r="17962">
      <c r="A17962" s="1">
        <v>17960.0</v>
      </c>
      <c r="B17962" s="1" t="s">
        <v>2165</v>
      </c>
      <c r="C17962" s="1" t="s">
        <v>29796</v>
      </c>
      <c r="D17962" s="1" t="s">
        <v>989</v>
      </c>
      <c r="E17962" s="1" t="s">
        <v>6477</v>
      </c>
      <c r="F17962" s="1" t="s">
        <v>2168</v>
      </c>
      <c r="G17962" s="1" t="s">
        <v>17</v>
      </c>
      <c r="H17962" s="1">
        <v>45.0</v>
      </c>
      <c r="I17962" s="3">
        <v>44088.145833333336</v>
      </c>
      <c r="J17962" s="1">
        <v>1.2179396552243</v>
      </c>
      <c r="K17962" s="1" t="s">
        <v>24</v>
      </c>
      <c r="M17962" s="3">
        <v>44088.180088402776</v>
      </c>
    </row>
    <row r="17963">
      <c r="A17963" s="1">
        <v>17961.0</v>
      </c>
      <c r="B17963" s="1" t="s">
        <v>1913</v>
      </c>
      <c r="C17963" s="1" t="s">
        <v>29797</v>
      </c>
      <c r="D17963" s="1" t="s">
        <v>1103</v>
      </c>
      <c r="E17963" s="1" t="s">
        <v>29798</v>
      </c>
      <c r="F17963" s="1" t="s">
        <v>1917</v>
      </c>
      <c r="G17963" s="1" t="s">
        <v>39</v>
      </c>
      <c r="H17963" s="1">
        <v>45.0</v>
      </c>
      <c r="I17963" s="3">
        <v>44239.708333333336</v>
      </c>
      <c r="J17963" s="1">
        <v>3.11701366205541</v>
      </c>
      <c r="K17963" s="1" t="s">
        <v>56</v>
      </c>
      <c r="L17963" s="1" t="s">
        <v>113</v>
      </c>
      <c r="M17963" s="3">
        <v>44239.697486770834</v>
      </c>
    </row>
    <row r="17964">
      <c r="A17964" s="1">
        <v>17962.0</v>
      </c>
      <c r="B17964" s="1" t="s">
        <v>806</v>
      </c>
      <c r="C17964" s="1" t="s">
        <v>29799</v>
      </c>
      <c r="D17964" s="1" t="s">
        <v>1036</v>
      </c>
      <c r="E17964" s="1" t="s">
        <v>29800</v>
      </c>
      <c r="F17964" s="1" t="s">
        <v>810</v>
      </c>
      <c r="G17964" s="1" t="s">
        <v>39</v>
      </c>
      <c r="H17964" s="1">
        <v>45.0</v>
      </c>
      <c r="I17964" s="3">
        <v>44116.708333333336</v>
      </c>
      <c r="J17964" s="1">
        <v>1.23714428003863</v>
      </c>
      <c r="K17964" s="1" t="s">
        <v>24</v>
      </c>
      <c r="M17964" s="3">
        <v>44116.73880377315</v>
      </c>
    </row>
    <row r="17965">
      <c r="A17965" s="1">
        <v>17963.0</v>
      </c>
      <c r="B17965" s="1" t="s">
        <v>1075</v>
      </c>
      <c r="C17965" s="1" t="s">
        <v>29801</v>
      </c>
      <c r="D17965" s="1" t="s">
        <v>1606</v>
      </c>
      <c r="E17965" s="1" t="s">
        <v>29802</v>
      </c>
      <c r="F17965" s="1" t="s">
        <v>1079</v>
      </c>
      <c r="G17965" s="1" t="s">
        <v>39</v>
      </c>
      <c r="H17965" s="1">
        <v>45.0</v>
      </c>
      <c r="I17965" s="3">
        <v>44160.270833333336</v>
      </c>
      <c r="J17965" s="1">
        <v>3.02921495188497</v>
      </c>
      <c r="K17965" s="1" t="s">
        <v>18</v>
      </c>
      <c r="M17965" s="3">
        <v>44160.312328252316</v>
      </c>
    </row>
    <row r="17966">
      <c r="A17966" s="1">
        <v>17964.0</v>
      </c>
      <c r="B17966" s="1" t="s">
        <v>196</v>
      </c>
      <c r="C17966" s="1" t="s">
        <v>29803</v>
      </c>
      <c r="D17966" s="1" t="s">
        <v>2393</v>
      </c>
      <c r="E17966" s="1" t="s">
        <v>3854</v>
      </c>
      <c r="F17966" s="1" t="s">
        <v>200</v>
      </c>
      <c r="G17966" s="1" t="s">
        <v>17</v>
      </c>
      <c r="H17966" s="1">
        <v>45.0</v>
      </c>
      <c r="I17966" s="3">
        <v>43868.229166666664</v>
      </c>
      <c r="J17966" s="1">
        <v>1.74397604634561</v>
      </c>
      <c r="K17966" s="1" t="s">
        <v>24</v>
      </c>
      <c r="M17966" s="3">
        <v>43868.276558391204</v>
      </c>
    </row>
    <row r="17967">
      <c r="A17967" s="1">
        <v>17965.0</v>
      </c>
      <c r="B17967" s="1" t="s">
        <v>853</v>
      </c>
      <c r="C17967" s="1" t="s">
        <v>29804</v>
      </c>
      <c r="D17967" s="1" t="s">
        <v>59</v>
      </c>
      <c r="E17967" s="1" t="s">
        <v>855</v>
      </c>
      <c r="F17967" s="1" t="s">
        <v>856</v>
      </c>
      <c r="G17967" s="1" t="s">
        <v>17</v>
      </c>
      <c r="H17967" s="1">
        <v>45.0</v>
      </c>
      <c r="I17967" s="3">
        <v>43879.541666666664</v>
      </c>
      <c r="J17967" s="1">
        <v>0.979703310248065</v>
      </c>
      <c r="K17967" s="1" t="s">
        <v>18</v>
      </c>
      <c r="M17967" s="3">
        <v>43879.581218506944</v>
      </c>
    </row>
    <row r="17968">
      <c r="A17968" s="1">
        <v>17966.0</v>
      </c>
      <c r="B17968" s="1" t="s">
        <v>1716</v>
      </c>
      <c r="C17968" s="1" t="s">
        <v>29805</v>
      </c>
      <c r="D17968" s="1" t="s">
        <v>818</v>
      </c>
      <c r="E17968" s="1" t="s">
        <v>29806</v>
      </c>
      <c r="F17968" s="1" t="s">
        <v>1719</v>
      </c>
      <c r="G17968" s="1" t="s">
        <v>39</v>
      </c>
      <c r="H17968" s="1">
        <v>45.0</v>
      </c>
      <c r="I17968" s="3">
        <v>44231.5</v>
      </c>
      <c r="J17968" s="1">
        <v>2.33102030383746</v>
      </c>
      <c r="K17968" s="1" t="s">
        <v>18</v>
      </c>
      <c r="M17968" s="3">
        <v>44231.539367847225</v>
      </c>
    </row>
    <row r="17969">
      <c r="A17969" s="1">
        <v>17967.0</v>
      </c>
      <c r="B17969" s="1" t="s">
        <v>425</v>
      </c>
      <c r="C17969" s="1" t="s">
        <v>29807</v>
      </c>
      <c r="D17969" s="1" t="s">
        <v>21</v>
      </c>
      <c r="E17969" s="1" t="s">
        <v>1567</v>
      </c>
      <c r="F17969" s="1" t="s">
        <v>428</v>
      </c>
      <c r="G17969" s="1" t="s">
        <v>35</v>
      </c>
      <c r="H17969" s="1">
        <v>45.0</v>
      </c>
      <c r="I17969" s="3">
        <v>44242.25</v>
      </c>
      <c r="J17969" s="1">
        <v>1.16474848536823</v>
      </c>
      <c r="K17969" s="1" t="s">
        <v>24</v>
      </c>
      <c r="M17969" s="3">
        <v>44242.28772871528</v>
      </c>
    </row>
    <row r="17970">
      <c r="A17970" s="1">
        <v>17968.0</v>
      </c>
      <c r="B17970" s="1" t="s">
        <v>1090</v>
      </c>
      <c r="C17970" s="1" t="s">
        <v>29808</v>
      </c>
      <c r="D17970" s="1" t="s">
        <v>1558</v>
      </c>
      <c r="E17970" s="1" t="s">
        <v>1559</v>
      </c>
      <c r="F17970" s="1" t="s">
        <v>1094</v>
      </c>
      <c r="G17970" s="1" t="s">
        <v>17</v>
      </c>
      <c r="H17970" s="1">
        <v>45.0</v>
      </c>
      <c r="I17970" s="3">
        <v>44252.208333333336</v>
      </c>
      <c r="J17970" s="1">
        <v>2.98857305529023</v>
      </c>
      <c r="K17970" s="1" t="s">
        <v>166</v>
      </c>
      <c r="L17970" s="1" t="s">
        <v>167</v>
      </c>
      <c r="M17970" s="3">
        <v>44252.40040012731</v>
      </c>
    </row>
    <row r="17971">
      <c r="A17971" s="1">
        <v>17969.0</v>
      </c>
      <c r="B17971" s="1" t="s">
        <v>3236</v>
      </c>
      <c r="C17971" s="1" t="s">
        <v>29809</v>
      </c>
      <c r="D17971" s="1" t="s">
        <v>4531</v>
      </c>
      <c r="E17971" s="1" t="s">
        <v>22840</v>
      </c>
      <c r="F17971" s="1" t="s">
        <v>3240</v>
      </c>
      <c r="G17971" s="1" t="s">
        <v>17</v>
      </c>
      <c r="H17971" s="1">
        <v>45.0</v>
      </c>
      <c r="I17971" s="3">
        <v>44075.666666666664</v>
      </c>
      <c r="J17971" s="1">
        <v>1.83482928546501</v>
      </c>
      <c r="K17971" s="1" t="s">
        <v>24</v>
      </c>
      <c r="M17971" s="3">
        <v>44075.703626319446</v>
      </c>
    </row>
    <row r="17972">
      <c r="A17972" s="1">
        <v>17970.0</v>
      </c>
      <c r="B17972" s="1" t="s">
        <v>2203</v>
      </c>
      <c r="C17972" s="1" t="s">
        <v>29810</v>
      </c>
      <c r="D17972" s="1" t="s">
        <v>1381</v>
      </c>
      <c r="E17972" s="1" t="s">
        <v>29811</v>
      </c>
      <c r="F17972" s="1" t="s">
        <v>2206</v>
      </c>
      <c r="G17972" s="1" t="s">
        <v>39</v>
      </c>
      <c r="H17972" s="1">
        <v>45.0</v>
      </c>
      <c r="I17972" s="3">
        <v>44179.25</v>
      </c>
      <c r="J17972" s="1">
        <v>2.52585610819041</v>
      </c>
      <c r="K17972" s="1" t="s">
        <v>46</v>
      </c>
      <c r="L17972" s="1" t="s">
        <v>2207</v>
      </c>
      <c r="M17972" s="3">
        <v>44179.24584231481</v>
      </c>
    </row>
    <row r="17973">
      <c r="A17973" s="1">
        <v>17971.0</v>
      </c>
      <c r="B17973" s="1" t="s">
        <v>4498</v>
      </c>
      <c r="C17973" s="1" t="s">
        <v>29812</v>
      </c>
      <c r="D17973" s="1" t="s">
        <v>37</v>
      </c>
      <c r="E17973" s="1" t="s">
        <v>4500</v>
      </c>
      <c r="F17973" s="1" t="s">
        <v>4501</v>
      </c>
      <c r="G17973" s="1" t="s">
        <v>17</v>
      </c>
      <c r="H17973" s="1">
        <v>45.0</v>
      </c>
      <c r="I17973" s="3">
        <v>44157.333333333336</v>
      </c>
      <c r="J17973" s="1">
        <v>1.96078815377895</v>
      </c>
      <c r="K17973" s="1" t="s">
        <v>46</v>
      </c>
      <c r="L17973" s="1" t="s">
        <v>2207</v>
      </c>
      <c r="M17973" s="3">
        <v>44157.385651689816</v>
      </c>
    </row>
    <row r="17974">
      <c r="A17974" s="1">
        <v>17972.0</v>
      </c>
      <c r="B17974" s="1" t="s">
        <v>3662</v>
      </c>
      <c r="C17974" s="1" t="s">
        <v>29813</v>
      </c>
      <c r="D17974" s="1" t="s">
        <v>3581</v>
      </c>
      <c r="E17974" s="1" t="s">
        <v>29814</v>
      </c>
      <c r="F17974" s="1" t="s">
        <v>3665</v>
      </c>
      <c r="G17974" s="1" t="s">
        <v>39</v>
      </c>
      <c r="H17974" s="1">
        <v>45.0</v>
      </c>
      <c r="I17974" s="3">
        <v>43858.729166666664</v>
      </c>
      <c r="J17974" s="1">
        <v>0.917814261971379</v>
      </c>
      <c r="K17974" s="1" t="s">
        <v>24</v>
      </c>
      <c r="M17974" s="3">
        <v>43858.76655480324</v>
      </c>
    </row>
    <row r="17975">
      <c r="A17975" s="1">
        <v>17973.0</v>
      </c>
      <c r="B17975" s="1" t="s">
        <v>11568</v>
      </c>
      <c r="C17975" s="1" t="s">
        <v>29815</v>
      </c>
      <c r="D17975" s="1" t="s">
        <v>1053</v>
      </c>
      <c r="E17975" s="1" t="s">
        <v>11571</v>
      </c>
      <c r="F17975" s="1" t="s">
        <v>11572</v>
      </c>
      <c r="G17975" s="1" t="s">
        <v>17</v>
      </c>
      <c r="H17975" s="1">
        <v>45.0</v>
      </c>
      <c r="I17975" s="3">
        <v>43759.333333333336</v>
      </c>
      <c r="J17975" s="1">
        <v>1.97756314815202</v>
      </c>
      <c r="K17975" s="1" t="s">
        <v>218</v>
      </c>
      <c r="M17975" s="3">
        <v>43759.366447430555</v>
      </c>
    </row>
    <row r="17976">
      <c r="A17976" s="1">
        <v>17974.0</v>
      </c>
      <c r="B17976" s="1" t="s">
        <v>3795</v>
      </c>
      <c r="C17976" s="1" t="s">
        <v>29816</v>
      </c>
      <c r="D17976" s="1" t="s">
        <v>116</v>
      </c>
      <c r="E17976" s="1" t="s">
        <v>29817</v>
      </c>
      <c r="F17976" s="1" t="s">
        <v>3798</v>
      </c>
      <c r="G17976" s="1" t="s">
        <v>17</v>
      </c>
      <c r="H17976" s="1">
        <v>45.0</v>
      </c>
      <c r="I17976" s="3">
        <v>43907.375</v>
      </c>
      <c r="J17976" s="1">
        <v>0.0</v>
      </c>
      <c r="K17976" s="1" t="s">
        <v>24</v>
      </c>
      <c r="M17976" s="3">
        <v>43907.42037607639</v>
      </c>
    </row>
    <row r="17977">
      <c r="A17977" s="1">
        <v>17975.0</v>
      </c>
      <c r="B17977" s="1" t="s">
        <v>1644</v>
      </c>
      <c r="C17977" s="1" t="s">
        <v>29818</v>
      </c>
      <c r="D17977" s="1" t="s">
        <v>1250</v>
      </c>
      <c r="E17977" s="1" t="s">
        <v>17101</v>
      </c>
      <c r="F17977" s="1" t="s">
        <v>1647</v>
      </c>
      <c r="G17977" s="1" t="s">
        <v>17</v>
      </c>
      <c r="H17977" s="1">
        <v>45.0</v>
      </c>
      <c r="I17977" s="3">
        <v>44082.791666666664</v>
      </c>
      <c r="J17977" s="1">
        <v>0.681001716304244</v>
      </c>
      <c r="K17977" s="1" t="s">
        <v>24</v>
      </c>
      <c r="L17977" s="1" t="s">
        <v>741</v>
      </c>
      <c r="M17977" s="3">
        <v>44082.83306517361</v>
      </c>
    </row>
    <row r="17978">
      <c r="A17978" s="1">
        <v>17976.0</v>
      </c>
      <c r="B17978" s="1" t="s">
        <v>853</v>
      </c>
      <c r="C17978" s="1" t="s">
        <v>29819</v>
      </c>
      <c r="D17978" s="1" t="s">
        <v>1806</v>
      </c>
      <c r="E17978" s="1" t="s">
        <v>3431</v>
      </c>
      <c r="F17978" s="1" t="s">
        <v>856</v>
      </c>
      <c r="G17978" s="1" t="s">
        <v>17</v>
      </c>
      <c r="H17978" s="1">
        <v>45.0</v>
      </c>
      <c r="I17978" s="3">
        <v>44167.541666666664</v>
      </c>
      <c r="J17978" s="1">
        <v>1.91589463114553</v>
      </c>
      <c r="K17978" s="1" t="s">
        <v>18</v>
      </c>
      <c r="M17978" s="3">
        <v>44167.58575520833</v>
      </c>
    </row>
    <row r="17979">
      <c r="A17979" s="1">
        <v>17977.0</v>
      </c>
      <c r="B17979" s="1" t="s">
        <v>308</v>
      </c>
      <c r="C17979" s="1" t="s">
        <v>29820</v>
      </c>
      <c r="D17979" s="1" t="s">
        <v>310</v>
      </c>
      <c r="E17979" s="1" t="s">
        <v>2281</v>
      </c>
      <c r="F17979" s="1" t="s">
        <v>312</v>
      </c>
      <c r="G17979" s="1" t="s">
        <v>17</v>
      </c>
      <c r="H17979" s="1">
        <v>45.0</v>
      </c>
      <c r="I17979" s="3">
        <v>44145.229166666664</v>
      </c>
      <c r="J17979" s="1">
        <v>1.91055756440986</v>
      </c>
      <c r="K17979" s="1" t="s">
        <v>24</v>
      </c>
      <c r="L17979" s="1" t="s">
        <v>96</v>
      </c>
      <c r="M17979" s="3">
        <v>44145.26258416667</v>
      </c>
    </row>
    <row r="17980">
      <c r="A17980" s="1">
        <v>17978.0</v>
      </c>
      <c r="B17980" s="1" t="s">
        <v>2891</v>
      </c>
      <c r="C17980" s="1" t="s">
        <v>29821</v>
      </c>
      <c r="D17980" s="1" t="s">
        <v>1802</v>
      </c>
      <c r="E17980" s="1" t="s">
        <v>22302</v>
      </c>
      <c r="F17980" s="1" t="s">
        <v>2894</v>
      </c>
      <c r="G17980" s="1" t="s">
        <v>17</v>
      </c>
      <c r="H17980" s="1">
        <v>45.0</v>
      </c>
      <c r="I17980" s="3">
        <v>43808.208333333336</v>
      </c>
      <c r="J17980" s="1">
        <v>2.94030582154421</v>
      </c>
      <c r="K17980" s="1" t="s">
        <v>46</v>
      </c>
      <c r="M17980" s="3">
        <v>43808.242003506944</v>
      </c>
    </row>
    <row r="17981">
      <c r="A17981" s="1">
        <v>17979.0</v>
      </c>
      <c r="B17981" s="1" t="s">
        <v>340</v>
      </c>
      <c r="C17981" s="1" t="s">
        <v>29822</v>
      </c>
      <c r="D17981" s="1" t="s">
        <v>1255</v>
      </c>
      <c r="E17981" s="1" t="s">
        <v>29823</v>
      </c>
      <c r="F17981" s="1" t="s">
        <v>344</v>
      </c>
      <c r="G17981" s="1" t="s">
        <v>39</v>
      </c>
      <c r="H17981" s="1">
        <v>45.0</v>
      </c>
      <c r="I17981" s="3">
        <v>43924.708333333336</v>
      </c>
      <c r="J17981" s="1">
        <v>1.31314319855531</v>
      </c>
      <c r="K17981" s="1" t="s">
        <v>83</v>
      </c>
      <c r="M17981" s="3">
        <v>43924.73308462963</v>
      </c>
    </row>
    <row r="17982">
      <c r="A17982" s="1">
        <v>17980.0</v>
      </c>
      <c r="B17982" s="1" t="s">
        <v>201</v>
      </c>
      <c r="C17982" s="1" t="s">
        <v>29824</v>
      </c>
      <c r="D17982" s="1" t="s">
        <v>121</v>
      </c>
      <c r="E17982" s="1" t="s">
        <v>29825</v>
      </c>
      <c r="F17982" s="1" t="s">
        <v>204</v>
      </c>
      <c r="G17982" s="1" t="s">
        <v>39</v>
      </c>
      <c r="H17982" s="1">
        <v>45.0</v>
      </c>
      <c r="I17982" s="3">
        <v>43889.760416666664</v>
      </c>
      <c r="J17982" s="1">
        <v>2.24706226493999</v>
      </c>
      <c r="K17982" s="1" t="s">
        <v>46</v>
      </c>
      <c r="M17982" s="3">
        <v>43889.790016018516</v>
      </c>
    </row>
    <row r="17983">
      <c r="A17983" s="1">
        <v>17981.0</v>
      </c>
      <c r="B17983" s="1" t="s">
        <v>953</v>
      </c>
      <c r="C17983" s="1" t="s">
        <v>29826</v>
      </c>
      <c r="D17983" s="1" t="s">
        <v>121</v>
      </c>
      <c r="E17983" s="1" t="s">
        <v>955</v>
      </c>
      <c r="F17983" s="1" t="s">
        <v>956</v>
      </c>
      <c r="G17983" s="1" t="s">
        <v>35</v>
      </c>
      <c r="H17983" s="1">
        <v>45.0</v>
      </c>
      <c r="I17983" s="3">
        <v>44155.625</v>
      </c>
      <c r="J17983" s="1">
        <v>2.04024575002498</v>
      </c>
      <c r="K17983" s="1" t="s">
        <v>18</v>
      </c>
      <c r="M17983" s="3">
        <v>44155.625870462965</v>
      </c>
    </row>
    <row r="17984">
      <c r="A17984" s="1">
        <v>17982.0</v>
      </c>
      <c r="B17984" s="1" t="s">
        <v>3163</v>
      </c>
      <c r="C17984" s="1" t="s">
        <v>29827</v>
      </c>
      <c r="D17984" s="1" t="s">
        <v>80</v>
      </c>
      <c r="E17984" s="1" t="s">
        <v>7816</v>
      </c>
      <c r="F17984" s="1" t="s">
        <v>3166</v>
      </c>
      <c r="G17984" s="1" t="s">
        <v>35</v>
      </c>
      <c r="H17984" s="1">
        <v>45.0</v>
      </c>
      <c r="I17984" s="3">
        <v>43986.458333333336</v>
      </c>
      <c r="J17984" s="1">
        <v>0.478115910833246</v>
      </c>
      <c r="K17984" s="1" t="s">
        <v>46</v>
      </c>
      <c r="L17984" s="1" t="s">
        <v>266</v>
      </c>
      <c r="M17984" s="3">
        <v>43986.49855554398</v>
      </c>
    </row>
    <row r="17985">
      <c r="A17985" s="1">
        <v>17983.0</v>
      </c>
      <c r="B17985" s="1" t="s">
        <v>915</v>
      </c>
      <c r="C17985" s="1" t="s">
        <v>29828</v>
      </c>
      <c r="D17985" s="1" t="s">
        <v>503</v>
      </c>
      <c r="E17985" s="1" t="s">
        <v>12752</v>
      </c>
      <c r="F17985" s="1" t="s">
        <v>1253</v>
      </c>
      <c r="G17985" s="1" t="s">
        <v>17</v>
      </c>
      <c r="H17985" s="1">
        <v>45.0</v>
      </c>
      <c r="I17985" s="3">
        <v>44118.65625</v>
      </c>
      <c r="J17985" s="1">
        <v>0.842492590338963</v>
      </c>
      <c r="K17985" s="1" t="s">
        <v>62</v>
      </c>
      <c r="M17985" s="3">
        <v>44118.72785548611</v>
      </c>
    </row>
    <row r="17986">
      <c r="A17986" s="1">
        <v>17984.0</v>
      </c>
      <c r="B17986" s="1" t="s">
        <v>6308</v>
      </c>
      <c r="C17986" s="1" t="s">
        <v>29829</v>
      </c>
      <c r="D17986" s="1" t="s">
        <v>3618</v>
      </c>
      <c r="E17986" s="1" t="s">
        <v>6310</v>
      </c>
      <c r="F17986" s="1" t="s">
        <v>6311</v>
      </c>
      <c r="G17986" s="1" t="s">
        <v>17</v>
      </c>
      <c r="H17986" s="1">
        <v>45.0</v>
      </c>
      <c r="I17986" s="3">
        <v>43935.291666666664</v>
      </c>
      <c r="J17986" s="1">
        <v>0.704937031457556</v>
      </c>
      <c r="K17986" s="1" t="s">
        <v>24</v>
      </c>
      <c r="L17986" s="1" t="s">
        <v>6312</v>
      </c>
      <c r="M17986" s="3">
        <v>43935.35831935185</v>
      </c>
    </row>
    <row r="17987">
      <c r="A17987" s="1">
        <v>17985.0</v>
      </c>
      <c r="B17987" s="1" t="s">
        <v>582</v>
      </c>
      <c r="C17987" s="1" t="s">
        <v>29830</v>
      </c>
      <c r="D17987" s="1" t="s">
        <v>4772</v>
      </c>
      <c r="E17987" s="1" t="s">
        <v>2668</v>
      </c>
      <c r="F17987" s="1" t="s">
        <v>586</v>
      </c>
      <c r="G17987" s="1" t="s">
        <v>35</v>
      </c>
      <c r="H17987" s="1">
        <v>45.0</v>
      </c>
      <c r="I17987" s="3">
        <v>44096.25</v>
      </c>
      <c r="J17987" s="1">
        <v>0.468812955500922</v>
      </c>
      <c r="K17987" s="1" t="s">
        <v>166</v>
      </c>
      <c r="L17987" s="1" t="s">
        <v>167</v>
      </c>
      <c r="M17987" s="3">
        <v>44096.27263402778</v>
      </c>
    </row>
    <row r="17988">
      <c r="A17988" s="1">
        <v>17986.0</v>
      </c>
      <c r="B17988" s="1" t="s">
        <v>63</v>
      </c>
      <c r="C17988" s="1" t="s">
        <v>29831</v>
      </c>
      <c r="D17988" s="1" t="s">
        <v>11419</v>
      </c>
      <c r="E17988" s="1" t="s">
        <v>11420</v>
      </c>
      <c r="F17988" s="1" t="s">
        <v>67</v>
      </c>
      <c r="G17988" s="1" t="s">
        <v>17</v>
      </c>
      <c r="H17988" s="1">
        <v>45.0</v>
      </c>
      <c r="I17988" s="3">
        <v>44069.229166666664</v>
      </c>
      <c r="J17988" s="1">
        <v>1.09281277865231</v>
      </c>
      <c r="K17988" s="1" t="s">
        <v>24</v>
      </c>
      <c r="M17988" s="3">
        <v>44069.25685278935</v>
      </c>
    </row>
    <row r="17989">
      <c r="A17989" s="1">
        <v>17987.0</v>
      </c>
      <c r="B17989" s="1" t="s">
        <v>136</v>
      </c>
      <c r="C17989" s="1" t="s">
        <v>29832</v>
      </c>
      <c r="D17989" s="1" t="s">
        <v>138</v>
      </c>
      <c r="E17989" s="1" t="s">
        <v>13020</v>
      </c>
      <c r="F17989" s="1" t="s">
        <v>140</v>
      </c>
      <c r="G17989" s="1" t="s">
        <v>17</v>
      </c>
      <c r="H17989" s="1">
        <v>45.0</v>
      </c>
      <c r="I17989" s="3">
        <v>43928.375</v>
      </c>
      <c r="J17989" s="1">
        <v>1.74622087594059</v>
      </c>
      <c r="K17989" s="1" t="s">
        <v>18</v>
      </c>
      <c r="M17989" s="3">
        <v>43928.36660678241</v>
      </c>
    </row>
    <row r="17990">
      <c r="A17990" s="1">
        <v>17988.0</v>
      </c>
      <c r="B17990" s="1" t="s">
        <v>2188</v>
      </c>
      <c r="C17990" s="1" t="s">
        <v>29833</v>
      </c>
      <c r="D17990" s="1" t="s">
        <v>3458</v>
      </c>
      <c r="E17990" s="1" t="s">
        <v>3459</v>
      </c>
      <c r="F17990" s="1" t="s">
        <v>2192</v>
      </c>
      <c r="G17990" s="1" t="s">
        <v>17</v>
      </c>
      <c r="H17990" s="1">
        <v>45.0</v>
      </c>
      <c r="I17990" s="3">
        <v>43843.208333333336</v>
      </c>
      <c r="J17990" s="1">
        <v>3.79813483344646</v>
      </c>
      <c r="K17990" s="1" t="s">
        <v>18</v>
      </c>
      <c r="M17990" s="3">
        <v>43843.25517053241</v>
      </c>
    </row>
    <row r="17991">
      <c r="A17991" s="1">
        <v>17989.0</v>
      </c>
      <c r="B17991" s="1" t="s">
        <v>2744</v>
      </c>
      <c r="C17991" s="1" t="s">
        <v>29834</v>
      </c>
      <c r="D17991" s="1" t="s">
        <v>106</v>
      </c>
      <c r="E17991" s="1" t="s">
        <v>29835</v>
      </c>
      <c r="F17991" s="1" t="s">
        <v>2748</v>
      </c>
      <c r="G17991" s="1" t="s">
        <v>89</v>
      </c>
      <c r="H17991" s="1">
        <v>45.0</v>
      </c>
      <c r="I17991" s="3">
        <v>43798.46491751158</v>
      </c>
      <c r="J17991" s="1">
        <v>1.73313439748147</v>
      </c>
      <c r="K17991" s="1" t="s">
        <v>24</v>
      </c>
      <c r="M17991" s="3">
        <v>43798.47608148148</v>
      </c>
    </row>
    <row r="17992">
      <c r="A17992" s="1">
        <v>17990.0</v>
      </c>
      <c r="B17992" s="1" t="s">
        <v>29836</v>
      </c>
      <c r="C17992" s="1" t="s">
        <v>29837</v>
      </c>
      <c r="D17992" s="1" t="s">
        <v>99</v>
      </c>
      <c r="E17992" s="1" t="s">
        <v>29838</v>
      </c>
      <c r="F17992" s="1" t="s">
        <v>29839</v>
      </c>
      <c r="G17992" s="1" t="s">
        <v>89</v>
      </c>
      <c r="H17992" s="1">
        <v>45.0</v>
      </c>
      <c r="I17992" s="3">
        <v>44203.293845810185</v>
      </c>
      <c r="J17992" s="1">
        <v>2.3282863453462</v>
      </c>
      <c r="K17992" s="1" t="s">
        <v>24</v>
      </c>
      <c r="M17992" s="3">
        <v>44203.33095387732</v>
      </c>
    </row>
    <row r="17993">
      <c r="A17993" s="1">
        <v>17991.0</v>
      </c>
      <c r="B17993" s="1" t="s">
        <v>4356</v>
      </c>
      <c r="C17993" s="1" t="s">
        <v>29840</v>
      </c>
      <c r="D17993" s="1" t="s">
        <v>411</v>
      </c>
      <c r="E17993" s="1" t="s">
        <v>4821</v>
      </c>
      <c r="F17993" s="1" t="s">
        <v>4359</v>
      </c>
      <c r="G17993" s="1" t="s">
        <v>17</v>
      </c>
      <c r="H17993" s="1">
        <v>45.0</v>
      </c>
      <c r="I17993" s="3">
        <v>44019.197916666664</v>
      </c>
      <c r="J17993" s="1">
        <v>0.108643910148684</v>
      </c>
      <c r="K17993" s="1" t="s">
        <v>62</v>
      </c>
      <c r="L17993" s="1" t="s">
        <v>4360</v>
      </c>
      <c r="M17993" s="3">
        <v>44019.24520230324</v>
      </c>
    </row>
    <row r="17994">
      <c r="A17994" s="1">
        <v>17992.0</v>
      </c>
      <c r="B17994" s="1" t="s">
        <v>319</v>
      </c>
      <c r="C17994" s="1" t="s">
        <v>29841</v>
      </c>
      <c r="D17994" s="1" t="s">
        <v>321</v>
      </c>
      <c r="E17994" s="1" t="s">
        <v>29842</v>
      </c>
      <c r="F17994" s="1" t="s">
        <v>323</v>
      </c>
      <c r="G17994" s="1" t="s">
        <v>39</v>
      </c>
      <c r="H17994" s="1">
        <v>45.0</v>
      </c>
      <c r="I17994" s="3">
        <v>43991.791666666664</v>
      </c>
      <c r="J17994" s="1">
        <v>3.12806383909558</v>
      </c>
      <c r="K17994" s="1" t="s">
        <v>24</v>
      </c>
      <c r="M17994" s="3">
        <v>43991.826810555554</v>
      </c>
    </row>
    <row r="17995">
      <c r="A17995" s="1">
        <v>17993.0</v>
      </c>
      <c r="B17995" s="1" t="s">
        <v>196</v>
      </c>
      <c r="C17995" s="1" t="s">
        <v>29843</v>
      </c>
      <c r="D17995" s="1" t="s">
        <v>198</v>
      </c>
      <c r="E17995" s="1" t="s">
        <v>199</v>
      </c>
      <c r="F17995" s="1" t="s">
        <v>200</v>
      </c>
      <c r="G17995" s="1" t="s">
        <v>17</v>
      </c>
      <c r="H17995" s="1">
        <v>45.0</v>
      </c>
      <c r="I17995" s="3">
        <v>44183.541666666664</v>
      </c>
      <c r="J17995" s="1">
        <v>3.00442435028549</v>
      </c>
      <c r="K17995" s="1" t="s">
        <v>24</v>
      </c>
      <c r="M17995" s="3">
        <v>44183.57420170139</v>
      </c>
    </row>
    <row r="17996">
      <c r="A17996" s="1">
        <v>17994.0</v>
      </c>
      <c r="B17996" s="1" t="s">
        <v>788</v>
      </c>
      <c r="C17996" s="1" t="s">
        <v>29844</v>
      </c>
      <c r="D17996" s="1" t="s">
        <v>4531</v>
      </c>
      <c r="E17996" s="1" t="s">
        <v>6417</v>
      </c>
      <c r="F17996" s="1" t="s">
        <v>791</v>
      </c>
      <c r="G17996" s="1" t="s">
        <v>17</v>
      </c>
      <c r="H17996" s="1">
        <v>45.0</v>
      </c>
      <c r="I17996" s="3">
        <v>44055.739583333336</v>
      </c>
      <c r="J17996" s="1">
        <v>2.01047105023107</v>
      </c>
      <c r="K17996" s="1" t="s">
        <v>24</v>
      </c>
      <c r="M17996" s="3">
        <v>44055.79068003472</v>
      </c>
    </row>
    <row r="17997">
      <c r="A17997" s="1">
        <v>17995.0</v>
      </c>
      <c r="B17997" s="1" t="s">
        <v>512</v>
      </c>
      <c r="C17997" s="1" t="s">
        <v>29845</v>
      </c>
      <c r="D17997" s="1" t="s">
        <v>2512</v>
      </c>
      <c r="E17997" s="1" t="s">
        <v>2513</v>
      </c>
      <c r="F17997" s="1" t="s">
        <v>516</v>
      </c>
      <c r="G17997" s="1" t="s">
        <v>17</v>
      </c>
      <c r="H17997" s="1">
        <v>45.0</v>
      </c>
      <c r="I17997" s="3">
        <v>43861.833333333336</v>
      </c>
      <c r="J17997" s="1">
        <v>0.703550979219512</v>
      </c>
      <c r="K17997" s="1" t="s">
        <v>83</v>
      </c>
      <c r="M17997" s="3">
        <v>43861.7217503125</v>
      </c>
    </row>
    <row r="17998">
      <c r="A17998" s="1">
        <v>17996.0</v>
      </c>
      <c r="B17998" s="1" t="s">
        <v>12</v>
      </c>
      <c r="C17998" s="1" t="s">
        <v>29846</v>
      </c>
      <c r="D17998" s="1" t="s">
        <v>411</v>
      </c>
      <c r="E17998" s="1" t="s">
        <v>1278</v>
      </c>
      <c r="F17998" s="1" t="s">
        <v>16</v>
      </c>
      <c r="G17998" s="1" t="s">
        <v>17</v>
      </c>
      <c r="H17998" s="1">
        <v>45.0</v>
      </c>
      <c r="I17998" s="3">
        <v>43883.291666666664</v>
      </c>
      <c r="J17998" s="1">
        <v>0.363296862509849</v>
      </c>
      <c r="K17998" s="1" t="s">
        <v>18</v>
      </c>
      <c r="M17998" s="3">
        <v>43883.324972291666</v>
      </c>
    </row>
    <row r="17999">
      <c r="A17999" s="1">
        <v>17997.0</v>
      </c>
      <c r="B17999" s="1" t="s">
        <v>119</v>
      </c>
      <c r="C17999" s="1" t="s">
        <v>29847</v>
      </c>
      <c r="D17999" s="1" t="s">
        <v>37</v>
      </c>
      <c r="E17999" s="1" t="s">
        <v>10441</v>
      </c>
      <c r="F17999" s="1" t="s">
        <v>123</v>
      </c>
      <c r="G17999" s="1" t="s">
        <v>17</v>
      </c>
      <c r="H17999" s="1">
        <v>45.0</v>
      </c>
      <c r="I17999" s="3">
        <v>44159.625</v>
      </c>
      <c r="J17999" s="1">
        <v>0.983015881360162</v>
      </c>
      <c r="K17999" s="1" t="s">
        <v>18</v>
      </c>
      <c r="M17999" s="3">
        <v>44159.69343222222</v>
      </c>
    </row>
    <row r="18000">
      <c r="A18000" s="1">
        <v>17998.0</v>
      </c>
      <c r="B18000" s="1" t="s">
        <v>732</v>
      </c>
      <c r="C18000" s="1" t="s">
        <v>29848</v>
      </c>
      <c r="D18000" s="1" t="s">
        <v>121</v>
      </c>
      <c r="E18000" s="1" t="s">
        <v>849</v>
      </c>
      <c r="F18000" s="1" t="s">
        <v>735</v>
      </c>
      <c r="G18000" s="1" t="s">
        <v>17</v>
      </c>
      <c r="H18000" s="1">
        <v>45.0</v>
      </c>
      <c r="I18000" s="3">
        <v>43965.729166666664</v>
      </c>
      <c r="J18000" s="1">
        <v>1.96931118915526</v>
      </c>
      <c r="K18000" s="1" t="s">
        <v>24</v>
      </c>
      <c r="M18000" s="3">
        <v>43965.74303534722</v>
      </c>
    </row>
    <row r="18001">
      <c r="A18001" s="1">
        <v>17999.0</v>
      </c>
      <c r="B18001" s="1" t="s">
        <v>168</v>
      </c>
      <c r="C18001" s="1" t="s">
        <v>29849</v>
      </c>
      <c r="D18001" s="1" t="s">
        <v>1418</v>
      </c>
      <c r="E18001" s="1" t="s">
        <v>13982</v>
      </c>
      <c r="F18001" s="1" t="s">
        <v>171</v>
      </c>
      <c r="G18001" s="1" t="s">
        <v>17</v>
      </c>
      <c r="H18001" s="1">
        <v>45.0</v>
      </c>
      <c r="I18001" s="3">
        <v>43891.208333333336</v>
      </c>
      <c r="J18001" s="1">
        <v>0.605191706600474</v>
      </c>
      <c r="K18001" s="1" t="s">
        <v>166</v>
      </c>
      <c r="M18001" s="3">
        <v>43891.43789864583</v>
      </c>
    </row>
    <row r="18002">
      <c r="A18002" s="1">
        <v>18000.0</v>
      </c>
      <c r="B18002" s="1" t="s">
        <v>6558</v>
      </c>
      <c r="C18002" s="1" t="s">
        <v>29850</v>
      </c>
      <c r="D18002" s="1" t="s">
        <v>1637</v>
      </c>
      <c r="E18002" s="1" t="s">
        <v>7398</v>
      </c>
      <c r="F18002" s="1" t="s">
        <v>6562</v>
      </c>
      <c r="G18002" s="1" t="s">
        <v>35</v>
      </c>
      <c r="H18002" s="1">
        <v>45.0</v>
      </c>
      <c r="I18002" s="3">
        <v>44225.458333333336</v>
      </c>
      <c r="J18002" s="1">
        <v>2.52313475623902</v>
      </c>
      <c r="K18002" s="1" t="s">
        <v>24</v>
      </c>
      <c r="L18002" s="1" t="s">
        <v>1830</v>
      </c>
      <c r="M18002" s="3">
        <v>44225.355243032405</v>
      </c>
    </row>
    <row r="18003">
      <c r="A18003" s="1">
        <v>18001.0</v>
      </c>
      <c r="B18003" s="1" t="s">
        <v>2295</v>
      </c>
      <c r="C18003" s="1" t="s">
        <v>29851</v>
      </c>
      <c r="D18003" s="1" t="s">
        <v>116</v>
      </c>
      <c r="E18003" s="1" t="s">
        <v>5513</v>
      </c>
      <c r="F18003" s="1" t="s">
        <v>2298</v>
      </c>
      <c r="G18003" s="1" t="s">
        <v>17</v>
      </c>
      <c r="H18003" s="1">
        <v>45.0</v>
      </c>
      <c r="I18003" s="3">
        <v>43845.125</v>
      </c>
      <c r="J18003" s="1">
        <v>13.1175978188332</v>
      </c>
      <c r="K18003" s="1" t="s">
        <v>24</v>
      </c>
      <c r="M18003" s="3">
        <v>43845.18222966435</v>
      </c>
    </row>
    <row r="18004">
      <c r="A18004" s="1">
        <v>18002.0</v>
      </c>
      <c r="B18004" s="1" t="s">
        <v>536</v>
      </c>
      <c r="C18004" s="1" t="s">
        <v>29852</v>
      </c>
      <c r="D18004" s="1" t="s">
        <v>1255</v>
      </c>
      <c r="E18004" s="1" t="s">
        <v>1256</v>
      </c>
      <c r="F18004" s="1" t="s">
        <v>539</v>
      </c>
      <c r="G18004" s="1" t="s">
        <v>17</v>
      </c>
      <c r="H18004" s="1">
        <v>45.0</v>
      </c>
      <c r="I18004" s="3">
        <v>43883.791666666664</v>
      </c>
      <c r="J18004" s="1">
        <v>2.04070041715252</v>
      </c>
      <c r="K18004" s="1" t="s">
        <v>83</v>
      </c>
      <c r="M18004" s="3">
        <v>43883.85378012731</v>
      </c>
    </row>
    <row r="18005">
      <c r="A18005" s="1">
        <v>18003.0</v>
      </c>
      <c r="B18005" s="1" t="s">
        <v>4707</v>
      </c>
      <c r="C18005" s="1" t="s">
        <v>29853</v>
      </c>
      <c r="D18005" s="1" t="s">
        <v>898</v>
      </c>
      <c r="E18005" s="1" t="s">
        <v>29854</v>
      </c>
      <c r="F18005" s="1" t="s">
        <v>4710</v>
      </c>
      <c r="G18005" s="1" t="s">
        <v>17</v>
      </c>
      <c r="H18005" s="1">
        <v>45.0</v>
      </c>
      <c r="I18005" s="3">
        <v>44099.458333333336</v>
      </c>
      <c r="J18005" s="1">
        <v>2.58301398533242</v>
      </c>
      <c r="K18005" s="1" t="s">
        <v>24</v>
      </c>
      <c r="M18005" s="3">
        <v>44099.49072244213</v>
      </c>
    </row>
    <row r="18006">
      <c r="A18006" s="1">
        <v>18004.0</v>
      </c>
      <c r="B18006" s="1" t="s">
        <v>811</v>
      </c>
      <c r="C18006" s="1" t="s">
        <v>29855</v>
      </c>
      <c r="D18006" s="1" t="s">
        <v>2601</v>
      </c>
      <c r="E18006" s="1" t="s">
        <v>29856</v>
      </c>
      <c r="F18006" s="1" t="s">
        <v>815</v>
      </c>
      <c r="G18006" s="1" t="s">
        <v>39</v>
      </c>
      <c r="H18006" s="1">
        <v>45.0</v>
      </c>
      <c r="I18006" s="3">
        <v>43855.729166666664</v>
      </c>
      <c r="J18006" s="1">
        <v>2.3073603711033</v>
      </c>
      <c r="K18006" s="1" t="s">
        <v>18</v>
      </c>
      <c r="M18006" s="3">
        <v>43855.761090416665</v>
      </c>
    </row>
    <row r="18007">
      <c r="A18007" s="1">
        <v>18005.0</v>
      </c>
      <c r="B18007" s="1" t="s">
        <v>303</v>
      </c>
      <c r="C18007" s="1" t="s">
        <v>29857</v>
      </c>
      <c r="D18007" s="1" t="s">
        <v>305</v>
      </c>
      <c r="E18007" s="1" t="s">
        <v>886</v>
      </c>
      <c r="F18007" s="1" t="s">
        <v>307</v>
      </c>
      <c r="G18007" s="1" t="s">
        <v>17</v>
      </c>
      <c r="H18007" s="1">
        <v>45.0</v>
      </c>
      <c r="I18007" s="3">
        <v>44128.416666666664</v>
      </c>
      <c r="J18007" s="1">
        <v>1.93845643343666</v>
      </c>
      <c r="K18007" s="1" t="s">
        <v>24</v>
      </c>
      <c r="M18007" s="3">
        <v>44128.439330277775</v>
      </c>
    </row>
    <row r="18008">
      <c r="A18008" s="1">
        <v>18006.0</v>
      </c>
      <c r="B18008" s="1" t="s">
        <v>953</v>
      </c>
      <c r="C18008" s="1" t="s">
        <v>29858</v>
      </c>
      <c r="D18008" s="1" t="s">
        <v>7831</v>
      </c>
      <c r="E18008" s="1" t="s">
        <v>22669</v>
      </c>
      <c r="F18008" s="1" t="s">
        <v>965</v>
      </c>
      <c r="G18008" s="1" t="s">
        <v>35</v>
      </c>
      <c r="H18008" s="1">
        <v>45.0</v>
      </c>
      <c r="I18008" s="3">
        <v>43671.666666666664</v>
      </c>
      <c r="J18008" s="1">
        <v>0.0621975498453375</v>
      </c>
      <c r="K18008" s="1" t="s">
        <v>18</v>
      </c>
      <c r="M18008" s="3">
        <v>43671.695831689816</v>
      </c>
    </row>
    <row r="18009">
      <c r="A18009" s="1">
        <v>18007.0</v>
      </c>
      <c r="B18009" s="1" t="s">
        <v>2645</v>
      </c>
      <c r="C18009" s="1" t="s">
        <v>29859</v>
      </c>
      <c r="D18009" s="1" t="s">
        <v>4220</v>
      </c>
      <c r="E18009" s="1" t="s">
        <v>4221</v>
      </c>
      <c r="F18009" s="1" t="s">
        <v>2649</v>
      </c>
      <c r="G18009" s="1" t="s">
        <v>17</v>
      </c>
      <c r="H18009" s="1">
        <v>45.0</v>
      </c>
      <c r="I18009" s="3">
        <v>43884.583333333336</v>
      </c>
      <c r="J18009" s="1">
        <v>1.37492547952034</v>
      </c>
      <c r="K18009" s="1" t="s">
        <v>18</v>
      </c>
      <c r="M18009" s="3">
        <v>43884.61303820602</v>
      </c>
    </row>
    <row r="18010">
      <c r="A18010" s="1">
        <v>18008.0</v>
      </c>
      <c r="B18010" s="1" t="s">
        <v>2426</v>
      </c>
      <c r="C18010" s="1" t="s">
        <v>29860</v>
      </c>
      <c r="D18010" s="1" t="s">
        <v>14</v>
      </c>
      <c r="E18010" s="1" t="s">
        <v>29861</v>
      </c>
      <c r="F18010" s="1" t="s">
        <v>2429</v>
      </c>
      <c r="G18010" s="1" t="s">
        <v>39</v>
      </c>
      <c r="H18010" s="1">
        <v>45.0</v>
      </c>
      <c r="I18010" s="3">
        <v>44065.708333333336</v>
      </c>
      <c r="J18010" s="1">
        <v>2.07216640231084</v>
      </c>
      <c r="K18010" s="1" t="s">
        <v>1376</v>
      </c>
      <c r="M18010" s="3">
        <v>44065.724729050926</v>
      </c>
    </row>
    <row r="18011">
      <c r="A18011" s="1">
        <v>18009.0</v>
      </c>
      <c r="B18011" s="1" t="s">
        <v>298</v>
      </c>
      <c r="C18011" s="1" t="s">
        <v>29862</v>
      </c>
      <c r="D18011" s="1" t="s">
        <v>211</v>
      </c>
      <c r="E18011" s="1" t="s">
        <v>3679</v>
      </c>
      <c r="F18011" s="1" t="s">
        <v>302</v>
      </c>
      <c r="G18011" s="1" t="s">
        <v>17</v>
      </c>
      <c r="H18011" s="1">
        <v>45.0</v>
      </c>
      <c r="I18011" s="3">
        <v>44033.375</v>
      </c>
      <c r="J18011" s="1">
        <v>7.84159147845412</v>
      </c>
      <c r="K18011" s="1" t="s">
        <v>218</v>
      </c>
      <c r="M18011" s="3">
        <v>44033.40661230324</v>
      </c>
    </row>
    <row r="18012">
      <c r="A18012" s="1">
        <v>18010.0</v>
      </c>
      <c r="B18012" s="1" t="s">
        <v>124</v>
      </c>
      <c r="C18012" s="1" t="s">
        <v>29863</v>
      </c>
      <c r="D18012" s="1" t="s">
        <v>906</v>
      </c>
      <c r="E18012" s="1" t="s">
        <v>907</v>
      </c>
      <c r="F18012" s="1" t="s">
        <v>128</v>
      </c>
      <c r="G18012" s="1" t="s">
        <v>17</v>
      </c>
      <c r="H18012" s="1">
        <v>45.0</v>
      </c>
      <c r="I18012" s="3">
        <v>44246.4375</v>
      </c>
      <c r="J18012" s="1">
        <v>1.56095102914896</v>
      </c>
      <c r="K18012" s="1" t="s">
        <v>62</v>
      </c>
      <c r="L18012" s="1" t="s">
        <v>129</v>
      </c>
      <c r="M18012" s="3">
        <v>44246.47128762731</v>
      </c>
    </row>
    <row r="18013">
      <c r="A18013" s="1">
        <v>18011.0</v>
      </c>
      <c r="B18013" s="1" t="s">
        <v>229</v>
      </c>
      <c r="C18013" s="1" t="s">
        <v>29864</v>
      </c>
      <c r="D18013" s="1" t="s">
        <v>1653</v>
      </c>
      <c r="E18013" s="1" t="s">
        <v>4903</v>
      </c>
      <c r="F18013" s="1" t="s">
        <v>232</v>
      </c>
      <c r="G18013" s="1" t="s">
        <v>35</v>
      </c>
      <c r="H18013" s="1">
        <v>45.0</v>
      </c>
      <c r="I18013" s="3">
        <v>43889.166666666664</v>
      </c>
      <c r="J18013" s="1">
        <v>2.37960746587866</v>
      </c>
      <c r="K18013" s="1" t="s">
        <v>24</v>
      </c>
      <c r="M18013" s="3">
        <v>43889.205812719905</v>
      </c>
    </row>
    <row r="18014">
      <c r="A18014" s="1">
        <v>18012.0</v>
      </c>
      <c r="B18014" s="1" t="s">
        <v>1449</v>
      </c>
      <c r="C18014" s="1" t="s">
        <v>29865</v>
      </c>
      <c r="D18014" s="1" t="s">
        <v>99</v>
      </c>
      <c r="E18014" s="1" t="s">
        <v>29866</v>
      </c>
      <c r="F18014" s="1" t="s">
        <v>1453</v>
      </c>
      <c r="G18014" s="1" t="s">
        <v>17</v>
      </c>
      <c r="H18014" s="1">
        <v>45.0</v>
      </c>
      <c r="I18014" s="3">
        <v>44169.291666666664</v>
      </c>
      <c r="J18014" s="1">
        <v>1.17053832527115</v>
      </c>
      <c r="K18014" s="1" t="s">
        <v>218</v>
      </c>
      <c r="L18014" s="1" t="s">
        <v>287</v>
      </c>
      <c r="M18014" s="3">
        <v>44169.31862140046</v>
      </c>
    </row>
    <row r="18015">
      <c r="A18015" s="1">
        <v>18013.0</v>
      </c>
      <c r="B18015" s="1" t="s">
        <v>655</v>
      </c>
      <c r="C18015" s="1" t="s">
        <v>29867</v>
      </c>
      <c r="D18015" s="1" t="s">
        <v>6130</v>
      </c>
      <c r="E18015" s="1" t="s">
        <v>6131</v>
      </c>
      <c r="F18015" s="1" t="s">
        <v>659</v>
      </c>
      <c r="G18015" s="1" t="s">
        <v>35</v>
      </c>
      <c r="H18015" s="1">
        <v>45.0</v>
      </c>
      <c r="I18015" s="3">
        <v>43635.458333333336</v>
      </c>
      <c r="J18015" s="1">
        <v>0.681234959093422</v>
      </c>
      <c r="K18015" s="1" t="s">
        <v>18</v>
      </c>
      <c r="M18015" s="3">
        <v>43635.38359815972</v>
      </c>
    </row>
    <row r="18016">
      <c r="A18016" s="1">
        <v>18014.0</v>
      </c>
      <c r="B18016" s="1" t="s">
        <v>1023</v>
      </c>
      <c r="C18016" s="1" t="s">
        <v>29868</v>
      </c>
      <c r="D18016" s="1" t="s">
        <v>321</v>
      </c>
      <c r="E18016" s="1" t="s">
        <v>5199</v>
      </c>
      <c r="F18016" s="1" t="s">
        <v>1027</v>
      </c>
      <c r="G18016" s="1" t="s">
        <v>17</v>
      </c>
      <c r="H18016" s="1">
        <v>45.0</v>
      </c>
      <c r="I18016" s="3">
        <v>43916.208333333336</v>
      </c>
      <c r="J18016" s="1">
        <v>2.10954212001593</v>
      </c>
      <c r="K18016" s="1" t="s">
        <v>24</v>
      </c>
      <c r="M18016" s="3">
        <v>43916.24427743055</v>
      </c>
    </row>
    <row r="18017">
      <c r="A18017" s="1">
        <v>18015.0</v>
      </c>
      <c r="B18017" s="1" t="s">
        <v>293</v>
      </c>
      <c r="C18017" s="1" t="s">
        <v>29869</v>
      </c>
      <c r="D18017" s="1" t="s">
        <v>588</v>
      </c>
      <c r="E18017" s="1" t="s">
        <v>7614</v>
      </c>
      <c r="F18017" s="1" t="s">
        <v>297</v>
      </c>
      <c r="G18017" s="1" t="s">
        <v>17</v>
      </c>
      <c r="H18017" s="1">
        <v>45.0</v>
      </c>
      <c r="I18017" s="3">
        <v>44022.541666666664</v>
      </c>
      <c r="J18017" s="1">
        <v>1.79355390087929</v>
      </c>
      <c r="K18017" s="1" t="s">
        <v>62</v>
      </c>
      <c r="M18017" s="3">
        <v>44022.54668236111</v>
      </c>
    </row>
    <row r="18018">
      <c r="A18018" s="1">
        <v>18016.0</v>
      </c>
      <c r="B18018" s="1" t="s">
        <v>1726</v>
      </c>
      <c r="C18018" s="1" t="s">
        <v>29870</v>
      </c>
      <c r="D18018" s="1" t="s">
        <v>49</v>
      </c>
      <c r="E18018" s="1" t="s">
        <v>29871</v>
      </c>
      <c r="F18018" s="1" t="s">
        <v>1730</v>
      </c>
      <c r="G18018" s="1" t="s">
        <v>89</v>
      </c>
      <c r="H18018" s="1">
        <v>45.0</v>
      </c>
      <c r="I18018" s="3">
        <v>44151.38360635417</v>
      </c>
      <c r="J18018" s="1">
        <v>2.97324446496199</v>
      </c>
      <c r="K18018" s="1" t="s">
        <v>62</v>
      </c>
      <c r="L18018" s="1" t="s">
        <v>3500</v>
      </c>
      <c r="M18018" s="3">
        <v>44151.39042048611</v>
      </c>
    </row>
    <row r="18019">
      <c r="A18019" s="1">
        <v>18017.0</v>
      </c>
      <c r="B18019" s="1" t="s">
        <v>6424</v>
      </c>
      <c r="C18019" s="1" t="s">
        <v>29872</v>
      </c>
      <c r="D18019" s="1" t="s">
        <v>211</v>
      </c>
      <c r="E18019" s="1" t="s">
        <v>8911</v>
      </c>
      <c r="F18019" s="1" t="s">
        <v>6427</v>
      </c>
      <c r="G18019" s="1" t="s">
        <v>17</v>
      </c>
      <c r="H18019" s="1">
        <v>45.0</v>
      </c>
      <c r="I18019" s="3">
        <v>44068.125</v>
      </c>
      <c r="J18019" s="1">
        <v>0.54805191653256</v>
      </c>
      <c r="K18019" s="1" t="s">
        <v>218</v>
      </c>
      <c r="L18019" s="1" t="s">
        <v>4938</v>
      </c>
      <c r="M18019" s="3">
        <v>44068.18092903935</v>
      </c>
    </row>
    <row r="18020">
      <c r="A18020" s="1">
        <v>18018.0</v>
      </c>
      <c r="B18020" s="1" t="s">
        <v>401</v>
      </c>
      <c r="C18020" s="1" t="s">
        <v>29873</v>
      </c>
      <c r="D18020" s="1" t="s">
        <v>29874</v>
      </c>
      <c r="E18020" s="1" t="s">
        <v>29875</v>
      </c>
      <c r="F18020" s="1" t="s">
        <v>405</v>
      </c>
      <c r="G18020" s="1" t="s">
        <v>89</v>
      </c>
      <c r="H18020" s="1">
        <v>45.0</v>
      </c>
      <c r="I18020" s="3">
        <v>43890.7970941088</v>
      </c>
      <c r="J18020" s="1">
        <v>65.6701139968676</v>
      </c>
      <c r="K18020" s="1" t="s">
        <v>24</v>
      </c>
      <c r="M18020" s="3">
        <v>43890.814858287034</v>
      </c>
    </row>
    <row r="18021">
      <c r="A18021" s="1">
        <v>18019.0</v>
      </c>
      <c r="B18021" s="1" t="s">
        <v>7239</v>
      </c>
      <c r="C18021" s="1" t="s">
        <v>29876</v>
      </c>
      <c r="D18021" s="1" t="s">
        <v>14</v>
      </c>
      <c r="E18021" s="1" t="s">
        <v>29877</v>
      </c>
      <c r="F18021" s="1" t="s">
        <v>7242</v>
      </c>
      <c r="G18021" s="1" t="s">
        <v>89</v>
      </c>
      <c r="H18021" s="1">
        <v>45.0</v>
      </c>
      <c r="I18021" s="3">
        <v>44105.67235695602</v>
      </c>
      <c r="J18021" s="1">
        <v>2.98719526798766</v>
      </c>
      <c r="K18021" s="1" t="s">
        <v>18</v>
      </c>
      <c r="M18021" s="3">
        <v>44105.7200596412</v>
      </c>
    </row>
    <row r="18022">
      <c r="A18022" s="1">
        <v>18020.0</v>
      </c>
      <c r="B18022" s="1" t="s">
        <v>8040</v>
      </c>
      <c r="C18022" s="1" t="s">
        <v>29878</v>
      </c>
      <c r="D18022" s="1" t="s">
        <v>8042</v>
      </c>
      <c r="E18022" s="1" t="s">
        <v>29879</v>
      </c>
      <c r="F18022" s="1" t="s">
        <v>8044</v>
      </c>
      <c r="G18022" s="1" t="s">
        <v>45</v>
      </c>
      <c r="H18022" s="1">
        <v>45.0</v>
      </c>
      <c r="I18022" s="3">
        <v>44171.35966542824</v>
      </c>
      <c r="J18022" s="1">
        <v>0.619395481460585</v>
      </c>
      <c r="K18022" s="1" t="s">
        <v>56</v>
      </c>
      <c r="L18022" s="1" t="s">
        <v>982</v>
      </c>
      <c r="M18022" s="3">
        <v>44171.37621023148</v>
      </c>
    </row>
    <row r="18023">
      <c r="A18023" s="1">
        <v>18021.0</v>
      </c>
      <c r="B18023" s="1" t="s">
        <v>10169</v>
      </c>
      <c r="C18023" s="1" t="s">
        <v>29880</v>
      </c>
      <c r="D18023" s="1" t="s">
        <v>29881</v>
      </c>
      <c r="E18023" s="1" t="s">
        <v>29882</v>
      </c>
      <c r="F18023" s="1" t="s">
        <v>10172</v>
      </c>
      <c r="G18023" s="1" t="s">
        <v>89</v>
      </c>
      <c r="H18023" s="1">
        <v>45.0</v>
      </c>
      <c r="I18023" s="3">
        <v>43882.78578197917</v>
      </c>
      <c r="J18023" s="1">
        <v>0.505225763740466</v>
      </c>
      <c r="K18023" s="1" t="s">
        <v>24</v>
      </c>
      <c r="M18023" s="3">
        <v>43882.80483627315</v>
      </c>
    </row>
    <row r="18024">
      <c r="A18024" s="1">
        <v>18022.0</v>
      </c>
      <c r="B18024" s="1" t="s">
        <v>303</v>
      </c>
      <c r="C18024" s="1" t="s">
        <v>29883</v>
      </c>
      <c r="D18024" s="1" t="s">
        <v>5629</v>
      </c>
      <c r="E18024" s="1" t="s">
        <v>1790</v>
      </c>
      <c r="F18024" s="1" t="s">
        <v>307</v>
      </c>
      <c r="G18024" s="1" t="s">
        <v>17</v>
      </c>
      <c r="H18024" s="1">
        <v>45.0</v>
      </c>
      <c r="I18024" s="3">
        <v>44142.604166666664</v>
      </c>
      <c r="J18024" s="1">
        <v>1.74612312745812</v>
      </c>
      <c r="K18024" s="1" t="s">
        <v>24</v>
      </c>
      <c r="M18024" s="3">
        <v>44142.64149866898</v>
      </c>
    </row>
    <row r="18025">
      <c r="A18025" s="1">
        <v>18023.0</v>
      </c>
      <c r="B18025" s="1" t="s">
        <v>293</v>
      </c>
      <c r="C18025" s="1" t="s">
        <v>29884</v>
      </c>
      <c r="D18025" s="1" t="s">
        <v>295</v>
      </c>
      <c r="E18025" s="1" t="s">
        <v>9720</v>
      </c>
      <c r="F18025" s="1" t="s">
        <v>297</v>
      </c>
      <c r="G18025" s="1" t="s">
        <v>17</v>
      </c>
      <c r="H18025" s="1">
        <v>45.0</v>
      </c>
      <c r="I18025" s="3">
        <v>43839.541666666664</v>
      </c>
      <c r="J18025" s="1">
        <v>0.590286694939684</v>
      </c>
      <c r="K18025" s="1" t="s">
        <v>62</v>
      </c>
      <c r="M18025" s="3">
        <v>43849.78691804398</v>
      </c>
    </row>
    <row r="18026">
      <c r="A18026" s="1">
        <v>18024.0</v>
      </c>
      <c r="B18026" s="1" t="s">
        <v>485</v>
      </c>
      <c r="C18026" s="1" t="s">
        <v>29885</v>
      </c>
      <c r="D18026" s="1" t="s">
        <v>1014</v>
      </c>
      <c r="E18026" s="1" t="s">
        <v>1526</v>
      </c>
      <c r="F18026" s="1" t="s">
        <v>489</v>
      </c>
      <c r="G18026" s="1" t="s">
        <v>17</v>
      </c>
      <c r="H18026" s="1">
        <v>45.0</v>
      </c>
      <c r="I18026" s="3">
        <v>43775.166666666664</v>
      </c>
      <c r="J18026" s="1">
        <v>1.84891861664296</v>
      </c>
      <c r="K18026" s="1" t="s">
        <v>166</v>
      </c>
      <c r="M18026" s="3">
        <v>43775.19258136574</v>
      </c>
    </row>
    <row r="18027">
      <c r="A18027" s="1">
        <v>18025.0</v>
      </c>
      <c r="B18027" s="1" t="s">
        <v>953</v>
      </c>
      <c r="C18027" s="1" t="s">
        <v>29886</v>
      </c>
      <c r="D18027" s="1" t="s">
        <v>121</v>
      </c>
      <c r="E18027" s="1" t="s">
        <v>1108</v>
      </c>
      <c r="F18027" s="1" t="s">
        <v>1040</v>
      </c>
      <c r="G18027" s="1" t="s">
        <v>17</v>
      </c>
      <c r="H18027" s="1">
        <v>45.0</v>
      </c>
      <c r="I18027" s="3">
        <v>44105.625</v>
      </c>
      <c r="J18027" s="1">
        <v>1.19540475163085</v>
      </c>
      <c r="K18027" s="1" t="s">
        <v>18</v>
      </c>
      <c r="M18027" s="3">
        <v>44105.620946435185</v>
      </c>
    </row>
    <row r="18028">
      <c r="A18028" s="1">
        <v>18026.0</v>
      </c>
      <c r="B18028" s="1" t="s">
        <v>2299</v>
      </c>
      <c r="C18028" s="1" t="s">
        <v>29887</v>
      </c>
      <c r="D18028" s="1" t="s">
        <v>99</v>
      </c>
      <c r="E18028" s="1" t="s">
        <v>18088</v>
      </c>
      <c r="F18028" s="1" t="s">
        <v>2302</v>
      </c>
      <c r="G18028" s="1" t="s">
        <v>17</v>
      </c>
      <c r="H18028" s="1">
        <v>45.0</v>
      </c>
      <c r="I18028" s="3">
        <v>44169.53125</v>
      </c>
      <c r="J18028" s="1">
        <v>1.42306073706632</v>
      </c>
      <c r="K18028" s="1" t="s">
        <v>24</v>
      </c>
      <c r="M18028" s="3">
        <v>44169.5523056713</v>
      </c>
    </row>
    <row r="18029">
      <c r="A18029" s="1">
        <v>18027.0</v>
      </c>
      <c r="B18029" s="1" t="s">
        <v>816</v>
      </c>
      <c r="C18029" s="1" t="s">
        <v>29888</v>
      </c>
      <c r="D18029" s="1" t="s">
        <v>121</v>
      </c>
      <c r="E18029" s="1" t="s">
        <v>29889</v>
      </c>
      <c r="F18029" s="1" t="s">
        <v>820</v>
      </c>
      <c r="G18029" s="1" t="s">
        <v>89</v>
      </c>
      <c r="H18029" s="1">
        <v>45.0</v>
      </c>
      <c r="I18029" s="3">
        <v>44250.68237332176</v>
      </c>
      <c r="J18029" s="1">
        <v>3.12194351864287</v>
      </c>
      <c r="K18029" s="1" t="s">
        <v>18</v>
      </c>
      <c r="L18029" s="1" t="s">
        <v>444</v>
      </c>
      <c r="M18029" s="3">
        <v>44250.69576729167</v>
      </c>
    </row>
    <row r="18030">
      <c r="A18030" s="1">
        <v>18028.0</v>
      </c>
      <c r="B18030" s="1" t="s">
        <v>1081</v>
      </c>
      <c r="C18030" s="1" t="s">
        <v>29890</v>
      </c>
      <c r="D18030" s="1" t="s">
        <v>326</v>
      </c>
      <c r="E18030" s="1" t="s">
        <v>9651</v>
      </c>
      <c r="F18030" s="1" t="s">
        <v>1084</v>
      </c>
      <c r="G18030" s="1" t="s">
        <v>17</v>
      </c>
      <c r="H18030" s="1">
        <v>45.0</v>
      </c>
      <c r="I18030" s="3">
        <v>44174.666666666664</v>
      </c>
      <c r="J18030" s="1">
        <v>4.00542408342798</v>
      </c>
      <c r="K18030" s="1" t="s">
        <v>24</v>
      </c>
      <c r="M18030" s="3">
        <v>44174.690960949076</v>
      </c>
    </row>
    <row r="18031">
      <c r="A18031" s="1">
        <v>18029.0</v>
      </c>
      <c r="B18031" s="1" t="s">
        <v>536</v>
      </c>
      <c r="C18031" s="1" t="s">
        <v>29891</v>
      </c>
      <c r="D18031" s="1" t="s">
        <v>1255</v>
      </c>
      <c r="E18031" s="1" t="s">
        <v>1256</v>
      </c>
      <c r="F18031" s="1" t="s">
        <v>539</v>
      </c>
      <c r="G18031" s="1" t="s">
        <v>17</v>
      </c>
      <c r="H18031" s="1">
        <v>45.0</v>
      </c>
      <c r="I18031" s="3">
        <v>43895.25</v>
      </c>
      <c r="J18031" s="1">
        <v>64.5040116329434</v>
      </c>
      <c r="K18031" s="1" t="s">
        <v>83</v>
      </c>
      <c r="M18031" s="3">
        <v>43895.29424005787</v>
      </c>
    </row>
    <row r="18032">
      <c r="A18032" s="1">
        <v>18030.0</v>
      </c>
      <c r="B18032" s="1" t="s">
        <v>119</v>
      </c>
      <c r="C18032" s="1" t="s">
        <v>29892</v>
      </c>
      <c r="D18032" s="1" t="s">
        <v>1179</v>
      </c>
      <c r="E18032" s="1" t="s">
        <v>29893</v>
      </c>
      <c r="F18032" s="1" t="s">
        <v>123</v>
      </c>
      <c r="G18032" s="1" t="s">
        <v>39</v>
      </c>
      <c r="H18032" s="1">
        <v>45.0</v>
      </c>
      <c r="I18032" s="3">
        <v>43925.584027777775</v>
      </c>
      <c r="J18032" s="1">
        <v>0.737297398768162</v>
      </c>
      <c r="K18032" s="1" t="s">
        <v>18</v>
      </c>
      <c r="M18032" s="3">
        <v>43925.65169856481</v>
      </c>
    </row>
    <row r="18033">
      <c r="A18033" s="1">
        <v>18031.0</v>
      </c>
      <c r="B18033" s="1" t="s">
        <v>611</v>
      </c>
      <c r="C18033" s="1" t="s">
        <v>29894</v>
      </c>
      <c r="D18033" s="1" t="s">
        <v>3641</v>
      </c>
      <c r="E18033" s="1" t="s">
        <v>3642</v>
      </c>
      <c r="F18033" s="1" t="s">
        <v>615</v>
      </c>
      <c r="G18033" s="1" t="s">
        <v>17</v>
      </c>
      <c r="H18033" s="1">
        <v>45.0</v>
      </c>
      <c r="I18033" s="3">
        <v>44225.708333333336</v>
      </c>
      <c r="J18033" s="1">
        <v>3.18944913073353</v>
      </c>
      <c r="K18033" s="1" t="s">
        <v>616</v>
      </c>
      <c r="L18033" s="1" t="s">
        <v>617</v>
      </c>
      <c r="M18033" s="3">
        <v>44225.74316128472</v>
      </c>
    </row>
    <row r="18034">
      <c r="A18034" s="1">
        <v>18032.0</v>
      </c>
      <c r="B18034" s="1" t="s">
        <v>12</v>
      </c>
      <c r="C18034" s="1" t="s">
        <v>29895</v>
      </c>
      <c r="D18034" s="1" t="s">
        <v>6850</v>
      </c>
      <c r="E18034" s="1" t="s">
        <v>926</v>
      </c>
      <c r="F18034" s="1" t="s">
        <v>16</v>
      </c>
      <c r="G18034" s="1" t="s">
        <v>17</v>
      </c>
      <c r="H18034" s="1">
        <v>45.0</v>
      </c>
      <c r="I18034" s="3">
        <v>43837.291666666664</v>
      </c>
      <c r="J18034" s="1">
        <v>2.53463948313693</v>
      </c>
      <c r="K18034" s="1" t="s">
        <v>18</v>
      </c>
      <c r="M18034" s="3">
        <v>43837.32226775463</v>
      </c>
    </row>
    <row r="18035">
      <c r="A18035" s="1">
        <v>18033.0</v>
      </c>
      <c r="B18035" s="1" t="s">
        <v>303</v>
      </c>
      <c r="C18035" s="1" t="s">
        <v>29896</v>
      </c>
      <c r="D18035" s="1" t="s">
        <v>305</v>
      </c>
      <c r="E18035" s="1" t="s">
        <v>1201</v>
      </c>
      <c r="F18035" s="1" t="s">
        <v>307</v>
      </c>
      <c r="G18035" s="1" t="s">
        <v>17</v>
      </c>
      <c r="H18035" s="1">
        <v>45.0</v>
      </c>
      <c r="I18035" s="3">
        <v>44015.416666666664</v>
      </c>
      <c r="J18035" s="1">
        <v>0.752758571972206</v>
      </c>
      <c r="K18035" s="1" t="s">
        <v>24</v>
      </c>
      <c r="M18035" s="3">
        <v>44015.44282846065</v>
      </c>
    </row>
    <row r="18036">
      <c r="A18036" s="1">
        <v>18034.0</v>
      </c>
      <c r="B18036" s="1" t="s">
        <v>2448</v>
      </c>
      <c r="C18036" s="1" t="s">
        <v>29897</v>
      </c>
      <c r="D18036" s="1" t="s">
        <v>2450</v>
      </c>
      <c r="E18036" s="1" t="s">
        <v>2451</v>
      </c>
      <c r="F18036" s="1" t="s">
        <v>2452</v>
      </c>
      <c r="G18036" s="1" t="s">
        <v>17</v>
      </c>
      <c r="H18036" s="1">
        <v>45.0</v>
      </c>
      <c r="I18036" s="3">
        <v>43879.270833333336</v>
      </c>
      <c r="J18036" s="1">
        <v>0.795802557725184</v>
      </c>
      <c r="K18036" s="1" t="s">
        <v>24</v>
      </c>
      <c r="M18036" s="3">
        <v>43879.30286134259</v>
      </c>
    </row>
    <row r="18037">
      <c r="A18037" s="1">
        <v>18035.0</v>
      </c>
      <c r="B18037" s="1" t="s">
        <v>2272</v>
      </c>
      <c r="C18037" s="1" t="s">
        <v>29898</v>
      </c>
      <c r="D18037" s="1" t="s">
        <v>1802</v>
      </c>
      <c r="E18037" s="1" t="s">
        <v>29899</v>
      </c>
      <c r="F18037" s="1" t="s">
        <v>2275</v>
      </c>
      <c r="G18037" s="1" t="s">
        <v>89</v>
      </c>
      <c r="H18037" s="1">
        <v>45.0</v>
      </c>
      <c r="I18037" s="3">
        <v>43853.54133193287</v>
      </c>
      <c r="J18037" s="1">
        <v>8.39191560241071</v>
      </c>
      <c r="K18037" s="1" t="s">
        <v>18</v>
      </c>
      <c r="M18037" s="3">
        <v>43853.64901693287</v>
      </c>
    </row>
    <row r="18038">
      <c r="A18038" s="1">
        <v>18036.0</v>
      </c>
      <c r="B18038" s="1" t="s">
        <v>1872</v>
      </c>
      <c r="C18038" s="1" t="s">
        <v>29900</v>
      </c>
      <c r="D18038" s="1" t="s">
        <v>1874</v>
      </c>
      <c r="E18038" s="1" t="s">
        <v>1875</v>
      </c>
      <c r="F18038" s="1" t="s">
        <v>1876</v>
      </c>
      <c r="G18038" s="1" t="s">
        <v>17</v>
      </c>
      <c r="H18038" s="1">
        <v>45.0</v>
      </c>
      <c r="I18038" s="3">
        <v>44224.5</v>
      </c>
      <c r="J18038" s="1">
        <v>2.32930946525324</v>
      </c>
      <c r="K18038" s="1" t="s">
        <v>24</v>
      </c>
      <c r="L18038" s="1" t="s">
        <v>406</v>
      </c>
      <c r="M18038" s="3">
        <v>44224.53718453704</v>
      </c>
    </row>
    <row r="18039">
      <c r="A18039" s="1">
        <v>18037.0</v>
      </c>
      <c r="B18039" s="1" t="s">
        <v>732</v>
      </c>
      <c r="C18039" s="1" t="s">
        <v>29901</v>
      </c>
      <c r="D18039" s="1" t="s">
        <v>2019</v>
      </c>
      <c r="E18039" s="1" t="s">
        <v>3634</v>
      </c>
      <c r="F18039" s="1" t="s">
        <v>735</v>
      </c>
      <c r="G18039" s="1" t="s">
        <v>17</v>
      </c>
      <c r="H18039" s="1">
        <v>45.0</v>
      </c>
      <c r="I18039" s="3">
        <v>44252.6875</v>
      </c>
      <c r="J18039" s="1">
        <v>2.82329311570605</v>
      </c>
      <c r="K18039" s="1" t="s">
        <v>24</v>
      </c>
      <c r="M18039" s="3">
        <v>44252.722109699076</v>
      </c>
    </row>
    <row r="18040">
      <c r="A18040" s="1">
        <v>18038.0</v>
      </c>
      <c r="B18040" s="1" t="s">
        <v>2037</v>
      </c>
      <c r="C18040" s="1" t="s">
        <v>29902</v>
      </c>
      <c r="D18040" s="1" t="s">
        <v>1363</v>
      </c>
      <c r="E18040" s="1" t="s">
        <v>8417</v>
      </c>
      <c r="F18040" s="1" t="s">
        <v>2040</v>
      </c>
      <c r="G18040" s="1" t="s">
        <v>17</v>
      </c>
      <c r="H18040" s="1">
        <v>45.0</v>
      </c>
      <c r="I18040" s="3">
        <v>44143.604166666664</v>
      </c>
      <c r="J18040" s="1">
        <v>1.1952394816264</v>
      </c>
      <c r="K18040" s="1" t="s">
        <v>1376</v>
      </c>
      <c r="L18040" s="1" t="s">
        <v>2041</v>
      </c>
      <c r="M18040" s="3">
        <v>44143.64447604166</v>
      </c>
    </row>
    <row r="18041">
      <c r="A18041" s="1">
        <v>18039.0</v>
      </c>
      <c r="B18041" s="1" t="s">
        <v>319</v>
      </c>
      <c r="C18041" s="1" t="s">
        <v>29903</v>
      </c>
      <c r="D18041" s="1" t="s">
        <v>4635</v>
      </c>
      <c r="E18041" s="1" t="s">
        <v>561</v>
      </c>
      <c r="F18041" s="1" t="s">
        <v>323</v>
      </c>
      <c r="G18041" s="1" t="s">
        <v>17</v>
      </c>
      <c r="H18041" s="1">
        <v>45.0</v>
      </c>
      <c r="I18041" s="3">
        <v>43720.291666666664</v>
      </c>
      <c r="J18041" s="1">
        <v>2.87196530625163</v>
      </c>
      <c r="K18041" s="1" t="s">
        <v>24</v>
      </c>
      <c r="M18041" s="3">
        <v>43722.67220608796</v>
      </c>
    </row>
    <row r="18042">
      <c r="A18042" s="1">
        <v>18040.0</v>
      </c>
      <c r="B18042" s="1" t="s">
        <v>732</v>
      </c>
      <c r="C18042" s="1" t="s">
        <v>29904</v>
      </c>
      <c r="D18042" s="1" t="s">
        <v>1036</v>
      </c>
      <c r="E18042" s="1" t="s">
        <v>1037</v>
      </c>
      <c r="F18042" s="1" t="s">
        <v>735</v>
      </c>
      <c r="G18042" s="1" t="s">
        <v>17</v>
      </c>
      <c r="H18042" s="1">
        <v>45.0</v>
      </c>
      <c r="I18042" s="3">
        <v>44142.4375</v>
      </c>
      <c r="J18042" s="1">
        <v>2.63530759241298</v>
      </c>
      <c r="K18042" s="1" t="s">
        <v>24</v>
      </c>
      <c r="M18042" s="3">
        <v>44142.46666525463</v>
      </c>
    </row>
    <row r="18043">
      <c r="A18043" s="1">
        <v>18041.0</v>
      </c>
      <c r="B18043" s="1" t="s">
        <v>2891</v>
      </c>
      <c r="C18043" s="1" t="s">
        <v>29905</v>
      </c>
      <c r="D18043" s="1" t="s">
        <v>522</v>
      </c>
      <c r="E18043" s="1" t="s">
        <v>3574</v>
      </c>
      <c r="F18043" s="1" t="s">
        <v>2894</v>
      </c>
      <c r="G18043" s="1" t="s">
        <v>17</v>
      </c>
      <c r="H18043" s="1">
        <v>45.0</v>
      </c>
      <c r="I18043" s="3">
        <v>44113.229166666664</v>
      </c>
      <c r="J18043" s="1">
        <v>0.424400533987023</v>
      </c>
      <c r="K18043" s="1" t="s">
        <v>46</v>
      </c>
      <c r="M18043" s="3">
        <v>44113.25908122685</v>
      </c>
    </row>
    <row r="18044">
      <c r="A18044" s="1">
        <v>18042.0</v>
      </c>
      <c r="B18044" s="1" t="s">
        <v>2877</v>
      </c>
      <c r="C18044" s="1" t="s">
        <v>29906</v>
      </c>
      <c r="D18044" s="1" t="s">
        <v>126</v>
      </c>
      <c r="E18044" s="1" t="s">
        <v>6748</v>
      </c>
      <c r="F18044" s="1" t="s">
        <v>2881</v>
      </c>
      <c r="G18044" s="1" t="s">
        <v>17</v>
      </c>
      <c r="H18044" s="1">
        <v>45.0</v>
      </c>
      <c r="I18044" s="3">
        <v>44154.666666666664</v>
      </c>
      <c r="J18044" s="1">
        <v>0.0</v>
      </c>
      <c r="K18044" s="1" t="s">
        <v>62</v>
      </c>
      <c r="M18044" s="3">
        <v>44154.7050334375</v>
      </c>
    </row>
    <row r="18045">
      <c r="A18045" s="1">
        <v>18043.0</v>
      </c>
      <c r="B18045" s="1" t="s">
        <v>485</v>
      </c>
      <c r="C18045" s="1" t="s">
        <v>29907</v>
      </c>
      <c r="D18045" s="1" t="s">
        <v>1418</v>
      </c>
      <c r="E18045" s="1" t="s">
        <v>5164</v>
      </c>
      <c r="F18045" s="1" t="s">
        <v>489</v>
      </c>
      <c r="G18045" s="1" t="s">
        <v>17</v>
      </c>
      <c r="H18045" s="1">
        <v>45.0</v>
      </c>
      <c r="I18045" s="3">
        <v>43887.25</v>
      </c>
      <c r="J18045" s="1">
        <v>0.450860210404173</v>
      </c>
      <c r="K18045" s="1" t="s">
        <v>166</v>
      </c>
      <c r="M18045" s="3">
        <v>43887.31345864583</v>
      </c>
    </row>
    <row r="18046">
      <c r="A18046" s="1">
        <v>18044.0</v>
      </c>
      <c r="B18046" s="1" t="s">
        <v>4929</v>
      </c>
      <c r="C18046" s="1" t="s">
        <v>29908</v>
      </c>
      <c r="D18046" s="1" t="s">
        <v>21</v>
      </c>
      <c r="E18046" s="1" t="s">
        <v>16147</v>
      </c>
      <c r="F18046" s="1" t="s">
        <v>4932</v>
      </c>
      <c r="G18046" s="1" t="s">
        <v>17</v>
      </c>
      <c r="H18046" s="1">
        <v>45.0</v>
      </c>
      <c r="I18046" s="3">
        <v>43756.291666666664</v>
      </c>
      <c r="J18046" s="1">
        <v>3.49097954768724</v>
      </c>
      <c r="K18046" s="1" t="s">
        <v>24</v>
      </c>
      <c r="M18046" s="3">
        <v>43756.31368770833</v>
      </c>
    </row>
    <row r="18047">
      <c r="A18047" s="1">
        <v>18045.0</v>
      </c>
      <c r="B18047" s="1" t="s">
        <v>229</v>
      </c>
      <c r="C18047" s="1" t="s">
        <v>29909</v>
      </c>
      <c r="D18047" s="1" t="s">
        <v>207</v>
      </c>
      <c r="E18047" s="1" t="s">
        <v>2045</v>
      </c>
      <c r="F18047" s="1" t="s">
        <v>232</v>
      </c>
      <c r="G18047" s="1" t="s">
        <v>35</v>
      </c>
      <c r="H18047" s="1">
        <v>45.0</v>
      </c>
      <c r="I18047" s="3">
        <v>44223.625</v>
      </c>
      <c r="J18047" s="1">
        <v>2.66060336474945</v>
      </c>
      <c r="K18047" s="1" t="s">
        <v>24</v>
      </c>
      <c r="M18047" s="3">
        <v>44223.733318530096</v>
      </c>
    </row>
    <row r="18048">
      <c r="A18048" s="1">
        <v>18046.0</v>
      </c>
      <c r="B18048" s="1" t="s">
        <v>63</v>
      </c>
      <c r="C18048" s="1" t="s">
        <v>29910</v>
      </c>
      <c r="D18048" s="1" t="s">
        <v>148</v>
      </c>
      <c r="E18048" s="1" t="s">
        <v>3736</v>
      </c>
      <c r="F18048" s="1" t="s">
        <v>67</v>
      </c>
      <c r="G18048" s="1" t="s">
        <v>17</v>
      </c>
      <c r="H18048" s="1">
        <v>45.0</v>
      </c>
      <c r="I18048" s="3">
        <v>44029.729166666664</v>
      </c>
      <c r="J18048" s="1">
        <v>0.0</v>
      </c>
      <c r="K18048" s="1" t="s">
        <v>24</v>
      </c>
      <c r="M18048" s="3">
        <v>44029.86034115741</v>
      </c>
    </row>
    <row r="18049">
      <c r="A18049" s="1">
        <v>18047.0</v>
      </c>
      <c r="B18049" s="1" t="s">
        <v>354</v>
      </c>
      <c r="C18049" s="1" t="s">
        <v>29911</v>
      </c>
      <c r="D18049" s="1" t="s">
        <v>1874</v>
      </c>
      <c r="E18049" s="1" t="s">
        <v>28329</v>
      </c>
      <c r="F18049" s="1" t="s">
        <v>358</v>
      </c>
      <c r="G18049" s="1" t="s">
        <v>35</v>
      </c>
      <c r="H18049" s="1">
        <v>45.0</v>
      </c>
      <c r="I18049" s="3">
        <v>44244.645833333336</v>
      </c>
      <c r="J18049" s="1">
        <v>2.22133642967636</v>
      </c>
      <c r="K18049" s="1" t="s">
        <v>24</v>
      </c>
      <c r="M18049" s="3">
        <v>44244.69064890046</v>
      </c>
    </row>
    <row r="18050">
      <c r="A18050" s="1">
        <v>18048.0</v>
      </c>
      <c r="B18050" s="1" t="s">
        <v>17191</v>
      </c>
      <c r="C18050" s="1" t="s">
        <v>29912</v>
      </c>
      <c r="D18050" s="1" t="s">
        <v>818</v>
      </c>
      <c r="E18050" s="1" t="s">
        <v>29913</v>
      </c>
      <c r="F18050" s="1" t="s">
        <v>17194</v>
      </c>
      <c r="G18050" s="1" t="s">
        <v>39</v>
      </c>
      <c r="H18050" s="1">
        <v>45.0</v>
      </c>
      <c r="I18050" s="3">
        <v>44123.708333333336</v>
      </c>
      <c r="J18050" s="1">
        <v>2.61265262286288</v>
      </c>
      <c r="K18050" s="1" t="s">
        <v>18</v>
      </c>
      <c r="L18050" s="1" t="s">
        <v>581</v>
      </c>
      <c r="M18050" s="3">
        <v>44123.73427303241</v>
      </c>
    </row>
    <row r="18051">
      <c r="A18051" s="1">
        <v>18049.0</v>
      </c>
      <c r="B18051" s="1" t="s">
        <v>251</v>
      </c>
      <c r="C18051" s="1" t="s">
        <v>29914</v>
      </c>
      <c r="D18051" s="1" t="s">
        <v>1418</v>
      </c>
      <c r="E18051" s="1" t="s">
        <v>1167</v>
      </c>
      <c r="F18051" s="1" t="s">
        <v>255</v>
      </c>
      <c r="G18051" s="1" t="s">
        <v>17</v>
      </c>
      <c r="H18051" s="1">
        <v>45.0</v>
      </c>
      <c r="I18051" s="3">
        <v>43802.416666666664</v>
      </c>
      <c r="J18051" s="1">
        <v>0.0</v>
      </c>
      <c r="K18051" s="1" t="s">
        <v>218</v>
      </c>
      <c r="M18051" s="3">
        <v>43802.57022653935</v>
      </c>
    </row>
    <row r="18052">
      <c r="A18052" s="1">
        <v>18050.0</v>
      </c>
      <c r="B18052" s="1" t="s">
        <v>229</v>
      </c>
      <c r="C18052" s="1" t="s">
        <v>29915</v>
      </c>
      <c r="D18052" s="1" t="s">
        <v>1653</v>
      </c>
      <c r="E18052" s="1" t="s">
        <v>11550</v>
      </c>
      <c r="F18052" s="1" t="s">
        <v>232</v>
      </c>
      <c r="G18052" s="1" t="s">
        <v>35</v>
      </c>
      <c r="H18052" s="1">
        <v>45.0</v>
      </c>
      <c r="I18052" s="3">
        <v>43917.15625</v>
      </c>
      <c r="J18052" s="1">
        <v>3.96207507889174</v>
      </c>
      <c r="K18052" s="1" t="s">
        <v>24</v>
      </c>
      <c r="M18052" s="3">
        <v>43917.1903200463</v>
      </c>
    </row>
    <row r="18053">
      <c r="A18053" s="1">
        <v>18051.0</v>
      </c>
      <c r="B18053" s="1" t="s">
        <v>1449</v>
      </c>
      <c r="C18053" s="1" t="s">
        <v>29916</v>
      </c>
      <c r="D18053" s="1" t="s">
        <v>738</v>
      </c>
      <c r="E18053" s="1" t="s">
        <v>24808</v>
      </c>
      <c r="F18053" s="1" t="s">
        <v>1453</v>
      </c>
      <c r="G18053" s="1" t="s">
        <v>17</v>
      </c>
      <c r="H18053" s="1">
        <v>45.0</v>
      </c>
      <c r="I18053" s="3">
        <v>44120.291666666664</v>
      </c>
      <c r="J18053" s="1">
        <v>4.58515184629237</v>
      </c>
      <c r="K18053" s="1" t="s">
        <v>218</v>
      </c>
      <c r="L18053" s="1" t="s">
        <v>287</v>
      </c>
      <c r="M18053" s="3">
        <v>44120.424393587964</v>
      </c>
    </row>
    <row r="18054">
      <c r="A18054" s="1">
        <v>18052.0</v>
      </c>
      <c r="B18054" s="1" t="s">
        <v>1858</v>
      </c>
      <c r="C18054" s="1" t="s">
        <v>29917</v>
      </c>
      <c r="D18054" s="1" t="s">
        <v>818</v>
      </c>
      <c r="E18054" s="1" t="s">
        <v>9877</v>
      </c>
      <c r="F18054" s="1" t="s">
        <v>1861</v>
      </c>
      <c r="G18054" s="1" t="s">
        <v>17</v>
      </c>
      <c r="H18054" s="1">
        <v>45.0</v>
      </c>
      <c r="I18054" s="3">
        <v>44231.6875</v>
      </c>
      <c r="J18054" s="1">
        <v>3.68079412721059</v>
      </c>
      <c r="K18054" s="1" t="s">
        <v>18</v>
      </c>
      <c r="L18054" s="1" t="s">
        <v>1047</v>
      </c>
      <c r="M18054" s="3">
        <v>44231.70835296296</v>
      </c>
    </row>
    <row r="18055">
      <c r="A18055" s="1">
        <v>18053.0</v>
      </c>
      <c r="B18055" s="1" t="s">
        <v>582</v>
      </c>
      <c r="C18055" s="1" t="s">
        <v>29918</v>
      </c>
      <c r="D18055" s="1" t="s">
        <v>584</v>
      </c>
      <c r="E18055" s="1" t="s">
        <v>585</v>
      </c>
      <c r="F18055" s="1" t="s">
        <v>586</v>
      </c>
      <c r="G18055" s="1" t="s">
        <v>17</v>
      </c>
      <c r="H18055" s="1">
        <v>45.0</v>
      </c>
      <c r="I18055" s="3">
        <v>43761.25</v>
      </c>
      <c r="J18055" s="1">
        <v>3.70887515714025</v>
      </c>
      <c r="K18055" s="1" t="s">
        <v>24</v>
      </c>
      <c r="M18055" s="3">
        <v>43761.283024351855</v>
      </c>
    </row>
    <row r="18056">
      <c r="A18056" s="1">
        <v>18054.0</v>
      </c>
      <c r="B18056" s="1" t="s">
        <v>425</v>
      </c>
      <c r="C18056" s="1" t="s">
        <v>29919</v>
      </c>
      <c r="D18056" s="1" t="s">
        <v>738</v>
      </c>
      <c r="E18056" s="1" t="s">
        <v>29920</v>
      </c>
      <c r="F18056" s="1" t="s">
        <v>428</v>
      </c>
      <c r="G18056" s="1" t="s">
        <v>39</v>
      </c>
      <c r="H18056" s="1">
        <v>45.0</v>
      </c>
      <c r="I18056" s="3">
        <v>44221.25</v>
      </c>
      <c r="J18056" s="1">
        <v>1.51626510041324</v>
      </c>
      <c r="K18056" s="1" t="s">
        <v>24</v>
      </c>
      <c r="M18056" s="3">
        <v>44221.271647546295</v>
      </c>
    </row>
    <row r="18057">
      <c r="A18057" s="1">
        <v>18055.0</v>
      </c>
      <c r="B18057" s="1" t="s">
        <v>1644</v>
      </c>
      <c r="C18057" s="1" t="s">
        <v>29921</v>
      </c>
      <c r="D18057" s="1" t="s">
        <v>1250</v>
      </c>
      <c r="E18057" s="1" t="s">
        <v>5638</v>
      </c>
      <c r="F18057" s="1" t="s">
        <v>1647</v>
      </c>
      <c r="G18057" s="1" t="s">
        <v>17</v>
      </c>
      <c r="H18057" s="1">
        <v>45.0</v>
      </c>
      <c r="I18057" s="3">
        <v>44164.791666666664</v>
      </c>
      <c r="J18057" s="1">
        <v>0.0</v>
      </c>
      <c r="K18057" s="1" t="s">
        <v>24</v>
      </c>
      <c r="L18057" s="1" t="s">
        <v>741</v>
      </c>
      <c r="M18057" s="3">
        <v>44164.84187134259</v>
      </c>
    </row>
    <row r="18058">
      <c r="A18058" s="1">
        <v>18056.0</v>
      </c>
      <c r="B18058" s="1" t="s">
        <v>901</v>
      </c>
      <c r="C18058" s="1" t="s">
        <v>29922</v>
      </c>
      <c r="D18058" s="1" t="s">
        <v>4545</v>
      </c>
      <c r="E18058" s="1" t="s">
        <v>29923</v>
      </c>
      <c r="F18058" s="1" t="s">
        <v>904</v>
      </c>
      <c r="G18058" s="1" t="s">
        <v>39</v>
      </c>
      <c r="H18058" s="1">
        <v>45.0</v>
      </c>
      <c r="I18058" s="3">
        <v>43609.125</v>
      </c>
      <c r="J18058" s="1">
        <v>2.94714504663579</v>
      </c>
      <c r="K18058" s="1" t="s">
        <v>24</v>
      </c>
      <c r="M18058" s="3">
        <v>43608.79183872685</v>
      </c>
    </row>
    <row r="18059">
      <c r="A18059" s="1">
        <v>18057.0</v>
      </c>
      <c r="B18059" s="1" t="s">
        <v>385</v>
      </c>
      <c r="C18059" s="1" t="s">
        <v>29924</v>
      </c>
      <c r="D18059" s="1" t="s">
        <v>116</v>
      </c>
      <c r="E18059" s="1" t="s">
        <v>5374</v>
      </c>
      <c r="F18059" s="1" t="s">
        <v>388</v>
      </c>
      <c r="G18059" s="1" t="s">
        <v>17</v>
      </c>
      <c r="H18059" s="1">
        <v>45.0</v>
      </c>
      <c r="I18059" s="3">
        <v>43812.5</v>
      </c>
      <c r="J18059" s="1">
        <v>4.79764899526584</v>
      </c>
      <c r="K18059" s="1" t="s">
        <v>24</v>
      </c>
      <c r="M18059" s="3">
        <v>43812.485252210645</v>
      </c>
    </row>
    <row r="18060">
      <c r="A18060" s="1">
        <v>18058.0</v>
      </c>
      <c r="B18060" s="1" t="s">
        <v>485</v>
      </c>
      <c r="C18060" s="1" t="s">
        <v>29925</v>
      </c>
      <c r="D18060" s="1" t="s">
        <v>383</v>
      </c>
      <c r="E18060" s="1" t="s">
        <v>4534</v>
      </c>
      <c r="F18060" s="1" t="s">
        <v>489</v>
      </c>
      <c r="G18060" s="1" t="s">
        <v>17</v>
      </c>
      <c r="H18060" s="1">
        <v>45.0</v>
      </c>
      <c r="I18060" s="3">
        <v>43955.666666666664</v>
      </c>
      <c r="J18060" s="1">
        <v>3.83377551701308</v>
      </c>
      <c r="K18060" s="1" t="s">
        <v>166</v>
      </c>
      <c r="M18060" s="3">
        <v>43955.70031663194</v>
      </c>
    </row>
    <row r="18061">
      <c r="A18061" s="1">
        <v>18059.0</v>
      </c>
      <c r="B18061" s="1" t="s">
        <v>1721</v>
      </c>
      <c r="C18061" s="1" t="s">
        <v>29926</v>
      </c>
      <c r="D18061" s="1" t="s">
        <v>2359</v>
      </c>
      <c r="E18061" s="1" t="s">
        <v>29927</v>
      </c>
      <c r="F18061" s="1" t="s">
        <v>1724</v>
      </c>
      <c r="G18061" s="1" t="s">
        <v>89</v>
      </c>
      <c r="H18061" s="1">
        <v>45.0</v>
      </c>
      <c r="I18061" s="3">
        <v>44200.37028170139</v>
      </c>
      <c r="J18061" s="1">
        <v>2.36752892174359</v>
      </c>
      <c r="K18061" s="1" t="s">
        <v>18</v>
      </c>
      <c r="M18061" s="3">
        <v>44200.40308270833</v>
      </c>
    </row>
    <row r="18062">
      <c r="A18062" s="1">
        <v>18060.0</v>
      </c>
      <c r="B18062" s="1" t="s">
        <v>4929</v>
      </c>
      <c r="C18062" s="1" t="s">
        <v>29928</v>
      </c>
      <c r="D18062" s="1" t="s">
        <v>21</v>
      </c>
      <c r="E18062" s="1" t="s">
        <v>7521</v>
      </c>
      <c r="F18062" s="1" t="s">
        <v>4932</v>
      </c>
      <c r="G18062" s="1" t="s">
        <v>17</v>
      </c>
      <c r="H18062" s="1">
        <v>45.0</v>
      </c>
      <c r="I18062" s="3">
        <v>43781.270833333336</v>
      </c>
      <c r="J18062" s="1">
        <v>1.01893797357707</v>
      </c>
      <c r="K18062" s="1" t="s">
        <v>24</v>
      </c>
      <c r="M18062" s="3">
        <v>43781.30129552083</v>
      </c>
    </row>
    <row r="18063">
      <c r="A18063" s="1">
        <v>18061.0</v>
      </c>
      <c r="B18063" s="1" t="s">
        <v>324</v>
      </c>
      <c r="C18063" s="1" t="s">
        <v>29929</v>
      </c>
      <c r="D18063" s="1" t="s">
        <v>326</v>
      </c>
      <c r="E18063" s="1" t="s">
        <v>548</v>
      </c>
      <c r="F18063" s="1" t="s">
        <v>328</v>
      </c>
      <c r="G18063" s="1" t="s">
        <v>17</v>
      </c>
      <c r="H18063" s="1">
        <v>45.0</v>
      </c>
      <c r="I18063" s="3">
        <v>44237.291666666664</v>
      </c>
      <c r="J18063" s="1">
        <v>1.89861461092622E-4</v>
      </c>
      <c r="K18063" s="1" t="s">
        <v>24</v>
      </c>
      <c r="M18063" s="3">
        <v>44237.33855739584</v>
      </c>
    </row>
    <row r="18064">
      <c r="A18064" s="1">
        <v>18062.0</v>
      </c>
      <c r="B18064" s="1" t="s">
        <v>13570</v>
      </c>
      <c r="C18064" s="1" t="s">
        <v>29930</v>
      </c>
      <c r="D18064" s="1" t="s">
        <v>998</v>
      </c>
      <c r="E18064" s="1" t="s">
        <v>18917</v>
      </c>
      <c r="F18064" s="1" t="s">
        <v>13573</v>
      </c>
      <c r="G18064" s="1" t="s">
        <v>17</v>
      </c>
      <c r="H18064" s="1">
        <v>45.0</v>
      </c>
      <c r="I18064" s="3">
        <v>43809.333333333336</v>
      </c>
      <c r="J18064" s="1">
        <v>0.995040781877403</v>
      </c>
      <c r="K18064" s="1" t="s">
        <v>24</v>
      </c>
      <c r="M18064" s="3">
        <v>43809.39876494213</v>
      </c>
    </row>
    <row r="18065">
      <c r="A18065" s="1">
        <v>18063.0</v>
      </c>
      <c r="B18065" s="1" t="s">
        <v>293</v>
      </c>
      <c r="C18065" s="1" t="s">
        <v>29931</v>
      </c>
      <c r="D18065" s="1" t="s">
        <v>1186</v>
      </c>
      <c r="E18065" s="1" t="s">
        <v>6927</v>
      </c>
      <c r="F18065" s="1" t="s">
        <v>297</v>
      </c>
      <c r="G18065" s="1" t="s">
        <v>17</v>
      </c>
      <c r="H18065" s="1">
        <v>45.0</v>
      </c>
      <c r="I18065" s="3">
        <v>44244.708333333336</v>
      </c>
      <c r="J18065" s="1">
        <v>3.25164244682727</v>
      </c>
      <c r="K18065" s="1" t="s">
        <v>62</v>
      </c>
      <c r="L18065" s="1" t="s">
        <v>1188</v>
      </c>
      <c r="M18065" s="3">
        <v>44244.76119217592</v>
      </c>
    </row>
    <row r="18066">
      <c r="A18066" s="1">
        <v>18064.0</v>
      </c>
      <c r="B18066" s="1" t="s">
        <v>288</v>
      </c>
      <c r="C18066" s="1" t="s">
        <v>29932</v>
      </c>
      <c r="D18066" s="1" t="s">
        <v>749</v>
      </c>
      <c r="E18066" s="1" t="s">
        <v>750</v>
      </c>
      <c r="F18066" s="1" t="s">
        <v>292</v>
      </c>
      <c r="G18066" s="1" t="s">
        <v>17</v>
      </c>
      <c r="H18066" s="1">
        <v>45.0</v>
      </c>
      <c r="I18066" s="3">
        <v>43788.625</v>
      </c>
      <c r="J18066" s="1">
        <v>0.670406992220565</v>
      </c>
      <c r="K18066" s="1" t="s">
        <v>24</v>
      </c>
      <c r="M18066" s="3">
        <v>43788.65674090278</v>
      </c>
    </row>
    <row r="18067">
      <c r="A18067" s="1">
        <v>18065.0</v>
      </c>
      <c r="B18067" s="1" t="s">
        <v>19</v>
      </c>
      <c r="C18067" s="1" t="s">
        <v>29933</v>
      </c>
      <c r="D18067" s="1" t="s">
        <v>2983</v>
      </c>
      <c r="E18067" s="1" t="s">
        <v>1866</v>
      </c>
      <c r="F18067" s="1" t="s">
        <v>23</v>
      </c>
      <c r="G18067" s="1" t="s">
        <v>35</v>
      </c>
      <c r="H18067" s="1">
        <v>45.0</v>
      </c>
      <c r="I18067" s="3">
        <v>43584.291666666664</v>
      </c>
      <c r="J18067" s="1">
        <v>0.324241246590946</v>
      </c>
      <c r="K18067" s="1" t="s">
        <v>24</v>
      </c>
      <c r="M18067" s="3">
        <v>43584.33737150463</v>
      </c>
    </row>
    <row r="18068">
      <c r="A18068" s="1">
        <v>18066.0</v>
      </c>
      <c r="B18068" s="1" t="s">
        <v>1679</v>
      </c>
      <c r="C18068" s="1" t="s">
        <v>29934</v>
      </c>
      <c r="D18068" s="1" t="s">
        <v>1306</v>
      </c>
      <c r="E18068" s="1" t="s">
        <v>29935</v>
      </c>
      <c r="F18068" s="1" t="s">
        <v>1682</v>
      </c>
      <c r="G18068" s="1" t="s">
        <v>89</v>
      </c>
      <c r="H18068" s="1">
        <v>45.0</v>
      </c>
      <c r="I18068" s="3">
        <v>43858.418582025464</v>
      </c>
      <c r="J18068" s="1">
        <v>1.66547824567138</v>
      </c>
      <c r="K18068" s="1" t="s">
        <v>24</v>
      </c>
      <c r="M18068" s="3">
        <v>43858.42363574074</v>
      </c>
    </row>
    <row r="18069">
      <c r="A18069" s="1">
        <v>18067.0</v>
      </c>
      <c r="B18069" s="1" t="s">
        <v>2864</v>
      </c>
      <c r="C18069" s="1" t="s">
        <v>29936</v>
      </c>
      <c r="D18069" s="1" t="s">
        <v>411</v>
      </c>
      <c r="E18069" s="1" t="s">
        <v>6034</v>
      </c>
      <c r="F18069" s="1" t="s">
        <v>2867</v>
      </c>
      <c r="G18069" s="1" t="s">
        <v>17</v>
      </c>
      <c r="H18069" s="1">
        <v>45.0</v>
      </c>
      <c r="I18069" s="3">
        <v>43899.604166666664</v>
      </c>
      <c r="J18069" s="1">
        <v>0.183962433490826</v>
      </c>
      <c r="K18069" s="1" t="s">
        <v>62</v>
      </c>
      <c r="M18069" s="3">
        <v>43900.242960613425</v>
      </c>
    </row>
    <row r="18070">
      <c r="A18070" s="1">
        <v>18068.0</v>
      </c>
      <c r="B18070" s="1" t="s">
        <v>293</v>
      </c>
      <c r="C18070" s="1" t="s">
        <v>29937</v>
      </c>
      <c r="D18070" s="1" t="s">
        <v>1186</v>
      </c>
      <c r="E18070" s="1" t="s">
        <v>6927</v>
      </c>
      <c r="F18070" s="1" t="s">
        <v>297</v>
      </c>
      <c r="G18070" s="1" t="s">
        <v>17</v>
      </c>
      <c r="H18070" s="1">
        <v>45.0</v>
      </c>
      <c r="I18070" s="3">
        <v>44237.708333333336</v>
      </c>
      <c r="J18070" s="1">
        <v>3.8594109231686</v>
      </c>
      <c r="K18070" s="1" t="s">
        <v>62</v>
      </c>
      <c r="L18070" s="1" t="s">
        <v>1188</v>
      </c>
      <c r="M18070" s="3">
        <v>44237.75341204861</v>
      </c>
    </row>
    <row r="18071">
      <c r="A18071" s="1">
        <v>18069.0</v>
      </c>
      <c r="B18071" s="1" t="s">
        <v>229</v>
      </c>
      <c r="C18071" s="1" t="s">
        <v>29938</v>
      </c>
      <c r="D18071" s="1" t="s">
        <v>1140</v>
      </c>
      <c r="E18071" s="1" t="s">
        <v>1141</v>
      </c>
      <c r="F18071" s="1" t="s">
        <v>232</v>
      </c>
      <c r="G18071" s="1" t="s">
        <v>35</v>
      </c>
      <c r="H18071" s="1">
        <v>45.0</v>
      </c>
      <c r="I18071" s="3">
        <v>44117.625</v>
      </c>
      <c r="J18071" s="1">
        <v>3.20662240383713</v>
      </c>
      <c r="K18071" s="1" t="s">
        <v>24</v>
      </c>
      <c r="M18071" s="3">
        <v>44117.70018719907</v>
      </c>
    </row>
    <row r="18072">
      <c r="A18072" s="1">
        <v>18070.0</v>
      </c>
      <c r="B18072" s="1" t="s">
        <v>124</v>
      </c>
      <c r="C18072" s="1" t="s">
        <v>29939</v>
      </c>
      <c r="D18072" s="1" t="s">
        <v>126</v>
      </c>
      <c r="E18072" s="1" t="s">
        <v>127</v>
      </c>
      <c r="F18072" s="1" t="s">
        <v>128</v>
      </c>
      <c r="G18072" s="1" t="s">
        <v>35</v>
      </c>
      <c r="H18072" s="1">
        <v>45.0</v>
      </c>
      <c r="I18072" s="3">
        <v>44181.4375</v>
      </c>
      <c r="J18072" s="1">
        <v>2.0895626452314</v>
      </c>
      <c r="K18072" s="1" t="s">
        <v>62</v>
      </c>
      <c r="L18072" s="1" t="s">
        <v>129</v>
      </c>
      <c r="M18072" s="3">
        <v>44181.4706172338</v>
      </c>
    </row>
    <row r="18073">
      <c r="A18073" s="1">
        <v>18071.0</v>
      </c>
      <c r="B18073" s="1" t="s">
        <v>1031</v>
      </c>
      <c r="C18073" s="1" t="s">
        <v>29940</v>
      </c>
      <c r="D18073" s="1" t="s">
        <v>998</v>
      </c>
      <c r="E18073" s="1" t="s">
        <v>2117</v>
      </c>
      <c r="F18073" s="1" t="s">
        <v>1034</v>
      </c>
      <c r="G18073" s="1" t="s">
        <v>17</v>
      </c>
      <c r="H18073" s="1">
        <v>45.0</v>
      </c>
      <c r="I18073" s="3">
        <v>43703.708333333336</v>
      </c>
      <c r="J18073" s="1">
        <v>1.21162463271672</v>
      </c>
      <c r="K18073" s="1" t="s">
        <v>24</v>
      </c>
      <c r="M18073" s="3">
        <v>43733.449236203705</v>
      </c>
    </row>
    <row r="18074">
      <c r="A18074" s="1">
        <v>18072.0</v>
      </c>
      <c r="B18074" s="1" t="s">
        <v>582</v>
      </c>
      <c r="C18074" s="1" t="s">
        <v>29941</v>
      </c>
      <c r="D18074" s="1" t="s">
        <v>347</v>
      </c>
      <c r="E18074" s="1" t="s">
        <v>29942</v>
      </c>
      <c r="F18074" s="1" t="s">
        <v>586</v>
      </c>
      <c r="G18074" s="1" t="s">
        <v>39</v>
      </c>
      <c r="H18074" s="1">
        <v>45.0</v>
      </c>
      <c r="I18074" s="3">
        <v>43552.208333333336</v>
      </c>
      <c r="J18074" s="1">
        <v>5.32840865670941</v>
      </c>
      <c r="K18074" s="1" t="s">
        <v>24</v>
      </c>
      <c r="M18074" s="3">
        <v>43552.23850490741</v>
      </c>
    </row>
    <row r="18075">
      <c r="A18075" s="1">
        <v>18073.0</v>
      </c>
      <c r="B18075" s="1" t="s">
        <v>12</v>
      </c>
      <c r="C18075" s="1" t="s">
        <v>29943</v>
      </c>
      <c r="D18075" s="1" t="s">
        <v>411</v>
      </c>
      <c r="E18075" s="1" t="s">
        <v>1657</v>
      </c>
      <c r="F18075" s="1" t="s">
        <v>16</v>
      </c>
      <c r="G18075" s="1" t="s">
        <v>35</v>
      </c>
      <c r="H18075" s="1">
        <v>45.0</v>
      </c>
      <c r="I18075" s="3">
        <v>44130.291666666664</v>
      </c>
      <c r="J18075" s="1">
        <v>0.705752930658926</v>
      </c>
      <c r="K18075" s="1" t="s">
        <v>18</v>
      </c>
      <c r="M18075" s="3">
        <v>44130.32340155092</v>
      </c>
    </row>
    <row r="18076">
      <c r="A18076" s="1">
        <v>18074.0</v>
      </c>
      <c r="B18076" s="1" t="s">
        <v>1551</v>
      </c>
      <c r="C18076" s="1" t="s">
        <v>29944</v>
      </c>
      <c r="D18076" s="1" t="s">
        <v>13073</v>
      </c>
      <c r="E18076" s="1" t="s">
        <v>29945</v>
      </c>
      <c r="F18076" s="1" t="s">
        <v>1555</v>
      </c>
      <c r="G18076" s="1" t="s">
        <v>89</v>
      </c>
      <c r="H18076" s="1">
        <v>45.0</v>
      </c>
      <c r="I18076" s="3">
        <v>44201.65496982639</v>
      </c>
      <c r="J18076" s="1">
        <v>2.8822194178157</v>
      </c>
      <c r="K18076" s="1" t="s">
        <v>218</v>
      </c>
      <c r="L18076" s="1" t="s">
        <v>1556</v>
      </c>
      <c r="M18076" s="3">
        <v>44201.66658452546</v>
      </c>
    </row>
    <row r="18077">
      <c r="A18077" s="1">
        <v>18075.0</v>
      </c>
      <c r="B18077" s="1" t="s">
        <v>293</v>
      </c>
      <c r="C18077" s="1" t="s">
        <v>29946</v>
      </c>
      <c r="D18077" s="1" t="s">
        <v>588</v>
      </c>
      <c r="E18077" s="1" t="s">
        <v>9142</v>
      </c>
      <c r="F18077" s="1" t="s">
        <v>297</v>
      </c>
      <c r="G18077" s="1" t="s">
        <v>17</v>
      </c>
      <c r="H18077" s="1">
        <v>45.0</v>
      </c>
      <c r="I18077" s="3">
        <v>43918.791666666664</v>
      </c>
      <c r="J18077" s="1">
        <v>0.82490691486195</v>
      </c>
      <c r="K18077" s="1" t="s">
        <v>62</v>
      </c>
      <c r="M18077" s="3">
        <v>43918.76148043982</v>
      </c>
    </row>
    <row r="18078">
      <c r="A18078" s="1">
        <v>18076.0</v>
      </c>
      <c r="B18078" s="1" t="s">
        <v>161</v>
      </c>
      <c r="C18078" s="1" t="s">
        <v>29947</v>
      </c>
      <c r="D18078" s="1" t="s">
        <v>3703</v>
      </c>
      <c r="E18078" s="1" t="s">
        <v>715</v>
      </c>
      <c r="F18078" s="1" t="s">
        <v>165</v>
      </c>
      <c r="G18078" s="1" t="s">
        <v>35</v>
      </c>
      <c r="H18078" s="1">
        <v>45.0</v>
      </c>
      <c r="I18078" s="3">
        <v>44161.614583333336</v>
      </c>
      <c r="J18078" s="1">
        <v>0.530673830091695</v>
      </c>
      <c r="K18078" s="1" t="s">
        <v>166</v>
      </c>
      <c r="L18078" s="1" t="s">
        <v>167</v>
      </c>
      <c r="M18078" s="3">
        <v>44161.64803440972</v>
      </c>
    </row>
    <row r="18079">
      <c r="A18079" s="1">
        <v>18077.0</v>
      </c>
      <c r="B18079" s="1" t="s">
        <v>2744</v>
      </c>
      <c r="C18079" s="1" t="s">
        <v>29948</v>
      </c>
      <c r="D18079" s="1" t="s">
        <v>1208</v>
      </c>
      <c r="E18079" s="1" t="s">
        <v>29949</v>
      </c>
      <c r="F18079" s="1" t="s">
        <v>2748</v>
      </c>
      <c r="G18079" s="1" t="s">
        <v>89</v>
      </c>
      <c r="H18079" s="1">
        <v>45.0</v>
      </c>
      <c r="I18079" s="3">
        <v>44159.47067108796</v>
      </c>
      <c r="J18079" s="1">
        <v>1.45465868232035</v>
      </c>
      <c r="K18079" s="1" t="s">
        <v>24</v>
      </c>
      <c r="M18079" s="3">
        <v>44159.49011835648</v>
      </c>
    </row>
    <row r="18080">
      <c r="A18080" s="1">
        <v>18078.0</v>
      </c>
      <c r="B18080" s="1" t="s">
        <v>3345</v>
      </c>
      <c r="C18080" s="1" t="s">
        <v>29950</v>
      </c>
      <c r="D18080" s="1" t="s">
        <v>1802</v>
      </c>
      <c r="E18080" s="1" t="s">
        <v>3347</v>
      </c>
      <c r="F18080" s="1" t="s">
        <v>3348</v>
      </c>
      <c r="G18080" s="1" t="s">
        <v>17</v>
      </c>
      <c r="H18080" s="1">
        <v>45.0</v>
      </c>
      <c r="I18080" s="3">
        <v>43846.333333333336</v>
      </c>
      <c r="J18080" s="1">
        <v>4.26007967309974</v>
      </c>
      <c r="K18080" s="1" t="s">
        <v>62</v>
      </c>
      <c r="M18080" s="3">
        <v>43847.64272657407</v>
      </c>
    </row>
    <row r="18081">
      <c r="A18081" s="1">
        <v>18079.0</v>
      </c>
      <c r="B18081" s="1" t="s">
        <v>4823</v>
      </c>
      <c r="C18081" s="1" t="s">
        <v>29951</v>
      </c>
      <c r="D18081" s="1" t="s">
        <v>326</v>
      </c>
      <c r="E18081" s="1" t="s">
        <v>29952</v>
      </c>
      <c r="F18081" s="1" t="s">
        <v>4826</v>
      </c>
      <c r="G18081" s="1" t="s">
        <v>39</v>
      </c>
      <c r="H18081" s="1">
        <v>45.0</v>
      </c>
      <c r="I18081" s="3">
        <v>44131.333333333336</v>
      </c>
      <c r="J18081" s="1">
        <v>3.83646853152786</v>
      </c>
      <c r="K18081" s="1" t="s">
        <v>24</v>
      </c>
      <c r="L18081" s="1" t="s">
        <v>464</v>
      </c>
      <c r="M18081" s="3">
        <v>44131.36175361111</v>
      </c>
    </row>
    <row r="18082">
      <c r="A18082" s="1">
        <v>18080.0</v>
      </c>
      <c r="B18082" s="1" t="s">
        <v>1498</v>
      </c>
      <c r="C18082" s="1" t="s">
        <v>29953</v>
      </c>
      <c r="D18082" s="1" t="s">
        <v>1500</v>
      </c>
      <c r="E18082" s="1" t="s">
        <v>29954</v>
      </c>
      <c r="F18082" s="1" t="s">
        <v>1502</v>
      </c>
      <c r="G18082" s="1" t="s">
        <v>39</v>
      </c>
      <c r="H18082" s="1">
        <v>45.0</v>
      </c>
      <c r="I18082" s="3">
        <v>43582.25</v>
      </c>
      <c r="J18082" s="1">
        <v>1.69957662242803</v>
      </c>
      <c r="K18082" s="1" t="s">
        <v>24</v>
      </c>
      <c r="M18082" s="3">
        <v>43582.32552935185</v>
      </c>
    </row>
    <row r="18083">
      <c r="A18083" s="1">
        <v>18081.0</v>
      </c>
      <c r="B18083" s="1" t="s">
        <v>5701</v>
      </c>
      <c r="C18083" s="1" t="s">
        <v>29955</v>
      </c>
      <c r="D18083" s="1" t="s">
        <v>1397</v>
      </c>
      <c r="E18083" s="1" t="s">
        <v>5703</v>
      </c>
      <c r="F18083" s="1" t="s">
        <v>5704</v>
      </c>
      <c r="G18083" s="1" t="s">
        <v>35</v>
      </c>
      <c r="H18083" s="1">
        <v>45.0</v>
      </c>
      <c r="I18083" s="3">
        <v>43829.458333333336</v>
      </c>
      <c r="J18083" s="1">
        <v>0.80771807270146</v>
      </c>
      <c r="K18083" s="1" t="s">
        <v>24</v>
      </c>
      <c r="M18083" s="3">
        <v>43829.49881430555</v>
      </c>
    </row>
    <row r="18084">
      <c r="A18084" s="1">
        <v>18082.0</v>
      </c>
      <c r="B18084" s="1" t="s">
        <v>184</v>
      </c>
      <c r="C18084" s="1" t="s">
        <v>29956</v>
      </c>
      <c r="D18084" s="1" t="s">
        <v>5022</v>
      </c>
      <c r="E18084" s="1" t="s">
        <v>1298</v>
      </c>
      <c r="F18084" s="1" t="s">
        <v>187</v>
      </c>
      <c r="G18084" s="1" t="s">
        <v>17</v>
      </c>
      <c r="H18084" s="1">
        <v>45.0</v>
      </c>
      <c r="I18084" s="3">
        <v>43843.75</v>
      </c>
      <c r="J18084" s="1">
        <v>4.95784166738529</v>
      </c>
      <c r="K18084" s="1" t="s">
        <v>24</v>
      </c>
      <c r="M18084" s="3">
        <v>43843.71780583333</v>
      </c>
    </row>
    <row r="18085">
      <c r="A18085" s="1">
        <v>18083.0</v>
      </c>
      <c r="B18085" s="1" t="s">
        <v>1644</v>
      </c>
      <c r="C18085" s="1" t="s">
        <v>29957</v>
      </c>
      <c r="D18085" s="1" t="s">
        <v>1250</v>
      </c>
      <c r="E18085" s="1" t="s">
        <v>1646</v>
      </c>
      <c r="F18085" s="1" t="s">
        <v>1647</v>
      </c>
      <c r="G18085" s="1" t="s">
        <v>17</v>
      </c>
      <c r="H18085" s="1">
        <v>45.0</v>
      </c>
      <c r="I18085" s="3">
        <v>44114.791666666664</v>
      </c>
      <c r="J18085" s="1">
        <v>0.00110707304631612</v>
      </c>
      <c r="K18085" s="1" t="s">
        <v>24</v>
      </c>
      <c r="L18085" s="1" t="s">
        <v>741</v>
      </c>
      <c r="M18085" s="3">
        <v>44114.80028762732</v>
      </c>
    </row>
    <row r="18086">
      <c r="A18086" s="1">
        <v>18084.0</v>
      </c>
      <c r="B18086" s="1" t="s">
        <v>3295</v>
      </c>
      <c r="C18086" s="1" t="s">
        <v>29958</v>
      </c>
      <c r="D18086" s="1" t="s">
        <v>2504</v>
      </c>
      <c r="E18086" s="1" t="s">
        <v>29959</v>
      </c>
      <c r="F18086" s="1" t="s">
        <v>3298</v>
      </c>
      <c r="G18086" s="1" t="s">
        <v>39</v>
      </c>
      <c r="H18086" s="1">
        <v>45.0</v>
      </c>
      <c r="I18086" s="3">
        <v>44113.625</v>
      </c>
      <c r="J18086" s="1">
        <v>1.19041490050594</v>
      </c>
      <c r="K18086" s="1" t="s">
        <v>24</v>
      </c>
      <c r="L18086" s="1" t="s">
        <v>747</v>
      </c>
      <c r="M18086" s="3">
        <v>44113.65514037037</v>
      </c>
    </row>
    <row r="18087">
      <c r="A18087" s="1">
        <v>18085.0</v>
      </c>
      <c r="B18087" s="1" t="s">
        <v>340</v>
      </c>
      <c r="C18087" s="1" t="s">
        <v>29960</v>
      </c>
      <c r="D18087" s="1" t="s">
        <v>342</v>
      </c>
      <c r="E18087" s="1" t="s">
        <v>4422</v>
      </c>
      <c r="F18087" s="1" t="s">
        <v>344</v>
      </c>
      <c r="G18087" s="1" t="s">
        <v>17</v>
      </c>
      <c r="H18087" s="1">
        <v>45.0</v>
      </c>
      <c r="I18087" s="3">
        <v>44054.208333333336</v>
      </c>
      <c r="J18087" s="1">
        <v>0.6634491668185</v>
      </c>
      <c r="K18087" s="1" t="s">
        <v>83</v>
      </c>
      <c r="M18087" s="3">
        <v>44054.253002314814</v>
      </c>
    </row>
    <row r="18088">
      <c r="A18088" s="1">
        <v>18086.0</v>
      </c>
      <c r="B18088" s="1" t="s">
        <v>567</v>
      </c>
      <c r="C18088" s="1" t="s">
        <v>29961</v>
      </c>
      <c r="D18088" s="1" t="s">
        <v>729</v>
      </c>
      <c r="E18088" s="1" t="s">
        <v>29962</v>
      </c>
      <c r="F18088" s="1" t="s">
        <v>570</v>
      </c>
      <c r="G18088" s="1" t="s">
        <v>39</v>
      </c>
      <c r="H18088" s="1">
        <v>45.0</v>
      </c>
      <c r="I18088" s="3">
        <v>43704.25</v>
      </c>
      <c r="J18088" s="1">
        <v>0.827989482097435</v>
      </c>
      <c r="K18088" s="1" t="s">
        <v>24</v>
      </c>
      <c r="M18088" s="3">
        <v>43704.34769644676</v>
      </c>
    </row>
    <row r="18089">
      <c r="A18089" s="1">
        <v>18087.0</v>
      </c>
      <c r="B18089" s="1" t="s">
        <v>229</v>
      </c>
      <c r="C18089" s="1" t="s">
        <v>29963</v>
      </c>
      <c r="D18089" s="1" t="s">
        <v>1653</v>
      </c>
      <c r="E18089" s="1" t="s">
        <v>231</v>
      </c>
      <c r="F18089" s="1" t="s">
        <v>232</v>
      </c>
      <c r="G18089" s="1" t="s">
        <v>35</v>
      </c>
      <c r="H18089" s="1">
        <v>45.0</v>
      </c>
      <c r="I18089" s="3">
        <v>43767.625</v>
      </c>
      <c r="J18089" s="1">
        <v>2.19264212943974</v>
      </c>
      <c r="K18089" s="1" t="s">
        <v>24</v>
      </c>
      <c r="M18089" s="3">
        <v>43767.65577162037</v>
      </c>
    </row>
    <row r="18090">
      <c r="A18090" s="1">
        <v>18088.0</v>
      </c>
      <c r="B18090" s="1" t="s">
        <v>6050</v>
      </c>
      <c r="C18090" s="1" t="s">
        <v>29964</v>
      </c>
      <c r="D18090" s="1" t="s">
        <v>99</v>
      </c>
      <c r="E18090" s="1" t="s">
        <v>29965</v>
      </c>
      <c r="F18090" s="1" t="s">
        <v>6053</v>
      </c>
      <c r="G18090" s="1" t="s">
        <v>39</v>
      </c>
      <c r="H18090" s="1">
        <v>45.0</v>
      </c>
      <c r="I18090" s="3">
        <v>43993.5625</v>
      </c>
      <c r="J18090" s="1">
        <v>1.37554800513275</v>
      </c>
      <c r="K18090" s="1" t="s">
        <v>218</v>
      </c>
      <c r="M18090" s="3">
        <v>43993.60143917824</v>
      </c>
    </row>
    <row r="18091">
      <c r="A18091" s="1">
        <v>18089.0</v>
      </c>
      <c r="B18091" s="1" t="s">
        <v>2569</v>
      </c>
      <c r="C18091" s="1" t="s">
        <v>29966</v>
      </c>
      <c r="D18091" s="1" t="s">
        <v>1418</v>
      </c>
      <c r="E18091" s="1" t="s">
        <v>17936</v>
      </c>
      <c r="F18091" s="1" t="s">
        <v>2573</v>
      </c>
      <c r="G18091" s="1" t="s">
        <v>17</v>
      </c>
      <c r="H18091" s="1">
        <v>45.0</v>
      </c>
      <c r="I18091" s="3">
        <v>43830.666666666664</v>
      </c>
      <c r="J18091" s="1">
        <v>0.424492996373532</v>
      </c>
      <c r="K18091" s="1" t="s">
        <v>166</v>
      </c>
      <c r="M18091" s="3">
        <v>43830.67307857639</v>
      </c>
    </row>
    <row r="18092">
      <c r="A18092" s="1">
        <v>18090.0</v>
      </c>
      <c r="B18092" s="1" t="s">
        <v>278</v>
      </c>
      <c r="C18092" s="1" t="s">
        <v>29967</v>
      </c>
      <c r="D18092" s="1" t="s">
        <v>21</v>
      </c>
      <c r="E18092" s="1" t="s">
        <v>2322</v>
      </c>
      <c r="F18092" s="1" t="s">
        <v>281</v>
      </c>
      <c r="G18092" s="1" t="s">
        <v>35</v>
      </c>
      <c r="H18092" s="1">
        <v>45.0</v>
      </c>
      <c r="I18092" s="3">
        <v>44218.302083333336</v>
      </c>
      <c r="J18092" s="1">
        <v>4.00407355537673</v>
      </c>
      <c r="K18092" s="1" t="s">
        <v>24</v>
      </c>
      <c r="M18092" s="3">
        <v>44218.33778873843</v>
      </c>
    </row>
    <row r="18093">
      <c r="A18093" s="1">
        <v>18091.0</v>
      </c>
      <c r="B18093" s="1" t="s">
        <v>394</v>
      </c>
      <c r="C18093" s="1" t="s">
        <v>29968</v>
      </c>
      <c r="D18093" s="1" t="s">
        <v>396</v>
      </c>
      <c r="E18093" s="1" t="s">
        <v>397</v>
      </c>
      <c r="F18093" s="1" t="s">
        <v>398</v>
      </c>
      <c r="G18093" s="1" t="s">
        <v>17</v>
      </c>
      <c r="H18093" s="1">
        <v>45.0</v>
      </c>
      <c r="I18093" s="3">
        <v>43689.25</v>
      </c>
      <c r="J18093" s="1">
        <v>0.822934013924171</v>
      </c>
      <c r="K18093" s="1" t="s">
        <v>83</v>
      </c>
      <c r="M18093" s="3">
        <v>43689.26477702546</v>
      </c>
    </row>
    <row r="18094">
      <c r="A18094" s="1">
        <v>18092.0</v>
      </c>
      <c r="B18094" s="1" t="s">
        <v>1858</v>
      </c>
      <c r="C18094" s="1" t="s">
        <v>29969</v>
      </c>
      <c r="D18094" s="1" t="s">
        <v>818</v>
      </c>
      <c r="E18094" s="1" t="s">
        <v>9804</v>
      </c>
      <c r="F18094" s="1" t="s">
        <v>1861</v>
      </c>
      <c r="G18094" s="1" t="s">
        <v>17</v>
      </c>
      <c r="H18094" s="1">
        <v>45.0</v>
      </c>
      <c r="I18094" s="3">
        <v>44217.197916666664</v>
      </c>
      <c r="J18094" s="1">
        <v>2.6026936887278</v>
      </c>
      <c r="K18094" s="1" t="s">
        <v>18</v>
      </c>
      <c r="L18094" s="1" t="s">
        <v>1047</v>
      </c>
      <c r="M18094" s="3">
        <v>44217.245369571756</v>
      </c>
    </row>
    <row r="18095">
      <c r="A18095" s="1">
        <v>18093.0</v>
      </c>
      <c r="B18095" s="1" t="s">
        <v>459</v>
      </c>
      <c r="C18095" s="1" t="s">
        <v>29970</v>
      </c>
      <c r="D18095" s="1" t="s">
        <v>461</v>
      </c>
      <c r="E18095" s="1" t="s">
        <v>692</v>
      </c>
      <c r="F18095" s="1" t="s">
        <v>463</v>
      </c>
      <c r="G18095" s="1" t="s">
        <v>17</v>
      </c>
      <c r="H18095" s="1">
        <v>45.0</v>
      </c>
      <c r="I18095" s="3">
        <v>44019.645833333336</v>
      </c>
      <c r="J18095" s="1">
        <v>1.81495576125799</v>
      </c>
      <c r="K18095" s="1" t="s">
        <v>24</v>
      </c>
      <c r="L18095" s="1" t="s">
        <v>464</v>
      </c>
      <c r="M18095" s="3">
        <v>44019.678638136575</v>
      </c>
    </row>
    <row r="18096">
      <c r="A18096" s="1">
        <v>18094.0</v>
      </c>
      <c r="B18096" s="1" t="s">
        <v>520</v>
      </c>
      <c r="C18096" s="1" t="s">
        <v>29971</v>
      </c>
      <c r="D18096" s="1" t="s">
        <v>522</v>
      </c>
      <c r="E18096" s="1" t="s">
        <v>523</v>
      </c>
      <c r="F18096" s="1" t="s">
        <v>524</v>
      </c>
      <c r="G18096" s="1" t="s">
        <v>35</v>
      </c>
      <c r="H18096" s="1">
        <v>45.0</v>
      </c>
      <c r="I18096" s="3">
        <v>43749.708333333336</v>
      </c>
      <c r="J18096" s="1">
        <v>2.3930348324536</v>
      </c>
      <c r="K18096" s="1" t="s">
        <v>46</v>
      </c>
      <c r="M18096" s="3">
        <v>43750.74268821759</v>
      </c>
    </row>
    <row r="18097">
      <c r="A18097" s="1">
        <v>18095.0</v>
      </c>
      <c r="B18097" s="1" t="s">
        <v>485</v>
      </c>
      <c r="C18097" s="1" t="s">
        <v>29972</v>
      </c>
      <c r="D18097" s="1" t="s">
        <v>1110</v>
      </c>
      <c r="E18097" s="1" t="s">
        <v>3435</v>
      </c>
      <c r="F18097" s="1" t="s">
        <v>489</v>
      </c>
      <c r="G18097" s="1" t="s">
        <v>17</v>
      </c>
      <c r="H18097" s="1">
        <v>45.0</v>
      </c>
      <c r="I18097" s="3">
        <v>44157.333333333336</v>
      </c>
      <c r="J18097" s="1">
        <v>1.99719418407831</v>
      </c>
      <c r="K18097" s="1" t="s">
        <v>689</v>
      </c>
      <c r="M18097" s="3">
        <v>44157.364366215275</v>
      </c>
    </row>
    <row r="18098">
      <c r="A18098" s="1">
        <v>18096.0</v>
      </c>
      <c r="B18098" s="1" t="s">
        <v>371</v>
      </c>
      <c r="C18098" s="1" t="s">
        <v>29973</v>
      </c>
      <c r="D18098" s="1" t="s">
        <v>373</v>
      </c>
      <c r="E18098" s="1" t="s">
        <v>374</v>
      </c>
      <c r="F18098" s="1" t="s">
        <v>375</v>
      </c>
      <c r="G18098" s="1" t="s">
        <v>35</v>
      </c>
      <c r="H18098" s="1">
        <v>45.0</v>
      </c>
      <c r="I18098" s="3">
        <v>43559.583333333336</v>
      </c>
      <c r="J18098" s="1">
        <v>2.36284736582937</v>
      </c>
      <c r="K18098" s="1" t="s">
        <v>24</v>
      </c>
      <c r="M18098" s="3">
        <v>43559.62467737268</v>
      </c>
    </row>
    <row r="18099">
      <c r="A18099" s="1">
        <v>18097.0</v>
      </c>
      <c r="B18099" s="1" t="s">
        <v>2165</v>
      </c>
      <c r="C18099" s="1" t="s">
        <v>29974</v>
      </c>
      <c r="D18099" s="1" t="s">
        <v>989</v>
      </c>
      <c r="E18099" s="1" t="s">
        <v>10777</v>
      </c>
      <c r="F18099" s="1" t="s">
        <v>2168</v>
      </c>
      <c r="G18099" s="1" t="s">
        <v>17</v>
      </c>
      <c r="H18099" s="1">
        <v>45.0</v>
      </c>
      <c r="I18099" s="3">
        <v>44056.145833333336</v>
      </c>
      <c r="J18099" s="1">
        <v>1.3495057061879</v>
      </c>
      <c r="K18099" s="1" t="s">
        <v>24</v>
      </c>
      <c r="L18099" s="1" t="s">
        <v>406</v>
      </c>
      <c r="M18099" s="3">
        <v>44056.183933472224</v>
      </c>
    </row>
    <row r="18100">
      <c r="A18100" s="1">
        <v>18098.0</v>
      </c>
      <c r="B18100" s="1" t="s">
        <v>1489</v>
      </c>
      <c r="C18100" s="1" t="s">
        <v>29975</v>
      </c>
      <c r="D18100" s="1" t="s">
        <v>818</v>
      </c>
      <c r="E18100" s="1" t="s">
        <v>6301</v>
      </c>
      <c r="F18100" s="1" t="s">
        <v>1492</v>
      </c>
      <c r="G18100" s="1" t="s">
        <v>35</v>
      </c>
      <c r="H18100" s="1">
        <v>45.0</v>
      </c>
      <c r="I18100" s="3">
        <v>44235.3125</v>
      </c>
      <c r="J18100" s="1">
        <v>3.96060272661592</v>
      </c>
      <c r="K18100" s="1" t="s">
        <v>46</v>
      </c>
      <c r="L18100" s="1" t="s">
        <v>3232</v>
      </c>
      <c r="M18100" s="3">
        <v>44235.308131944446</v>
      </c>
    </row>
    <row r="18101">
      <c r="A18101" s="1">
        <v>18099.0</v>
      </c>
      <c r="B18101" s="1" t="s">
        <v>536</v>
      </c>
      <c r="C18101" s="1" t="s">
        <v>29976</v>
      </c>
      <c r="D18101" s="1" t="s">
        <v>1255</v>
      </c>
      <c r="E18101" s="1" t="s">
        <v>5979</v>
      </c>
      <c r="F18101" s="1" t="s">
        <v>539</v>
      </c>
      <c r="G18101" s="1" t="s">
        <v>17</v>
      </c>
      <c r="H18101" s="1">
        <v>45.0</v>
      </c>
      <c r="I18101" s="3">
        <v>43750.708333333336</v>
      </c>
      <c r="J18101" s="1">
        <v>0.0256769505558538</v>
      </c>
      <c r="K18101" s="1" t="s">
        <v>83</v>
      </c>
      <c r="M18101" s="3">
        <v>43752.591435277776</v>
      </c>
    </row>
    <row r="18102">
      <c r="A18102" s="1">
        <v>18100.0</v>
      </c>
      <c r="B18102" s="1" t="s">
        <v>1081</v>
      </c>
      <c r="C18102" s="1" t="s">
        <v>29977</v>
      </c>
      <c r="D18102" s="1" t="s">
        <v>326</v>
      </c>
      <c r="E18102" s="1" t="s">
        <v>27885</v>
      </c>
      <c r="F18102" s="1" t="s">
        <v>1084</v>
      </c>
      <c r="G18102" s="1" t="s">
        <v>17</v>
      </c>
      <c r="H18102" s="1">
        <v>45.0</v>
      </c>
      <c r="I18102" s="3">
        <v>44182.666666666664</v>
      </c>
      <c r="J18102" s="1">
        <v>2.85840818841285</v>
      </c>
      <c r="K18102" s="1" t="s">
        <v>24</v>
      </c>
      <c r="M18102" s="3">
        <v>44182.696019456016</v>
      </c>
    </row>
    <row r="18103">
      <c r="A18103" s="1">
        <v>18101.0</v>
      </c>
      <c r="B18103" s="1" t="s">
        <v>6994</v>
      </c>
      <c r="C18103" s="1" t="s">
        <v>29978</v>
      </c>
      <c r="D18103" s="1" t="s">
        <v>5571</v>
      </c>
      <c r="E18103" s="1" t="s">
        <v>29979</v>
      </c>
      <c r="F18103" s="1" t="s">
        <v>6997</v>
      </c>
      <c r="G18103" s="1" t="s">
        <v>39</v>
      </c>
      <c r="H18103" s="1">
        <v>45.0</v>
      </c>
      <c r="I18103" s="3">
        <v>43896.614583333336</v>
      </c>
      <c r="J18103" s="1">
        <v>2.42345155380738</v>
      </c>
      <c r="K18103" s="1" t="s">
        <v>24</v>
      </c>
      <c r="M18103" s="3">
        <v>43896.64495217593</v>
      </c>
    </row>
    <row r="18104">
      <c r="A18104" s="1">
        <v>18102.0</v>
      </c>
      <c r="B18104" s="1" t="s">
        <v>2405</v>
      </c>
      <c r="C18104" s="1" t="s">
        <v>29980</v>
      </c>
      <c r="D18104" s="1" t="s">
        <v>560</v>
      </c>
      <c r="E18104" s="1" t="s">
        <v>6598</v>
      </c>
      <c r="F18104" s="1" t="s">
        <v>2408</v>
      </c>
      <c r="G18104" s="1" t="s">
        <v>17</v>
      </c>
      <c r="H18104" s="1">
        <v>45.0</v>
      </c>
      <c r="I18104" s="3">
        <v>43728.166666666664</v>
      </c>
      <c r="J18104" s="1">
        <v>1.17608212419159</v>
      </c>
      <c r="K18104" s="1" t="s">
        <v>166</v>
      </c>
      <c r="M18104" s="3">
        <v>43728.201843449075</v>
      </c>
    </row>
    <row r="18105">
      <c r="A18105" s="1">
        <v>18103.0</v>
      </c>
      <c r="B18105" s="1" t="s">
        <v>806</v>
      </c>
      <c r="C18105" s="1" t="s">
        <v>29981</v>
      </c>
      <c r="D18105" s="1" t="s">
        <v>1280</v>
      </c>
      <c r="E18105" s="1" t="s">
        <v>1281</v>
      </c>
      <c r="F18105" s="1" t="s">
        <v>810</v>
      </c>
      <c r="G18105" s="1" t="s">
        <v>35</v>
      </c>
      <c r="H18105" s="1">
        <v>45.0</v>
      </c>
      <c r="I18105" s="3">
        <v>43956.770833333336</v>
      </c>
      <c r="J18105" s="1">
        <v>0.448644854969137</v>
      </c>
      <c r="K18105" s="1" t="s">
        <v>24</v>
      </c>
      <c r="M18105" s="3">
        <v>43956.82441422454</v>
      </c>
    </row>
    <row r="18106">
      <c r="A18106" s="1">
        <v>18104.0</v>
      </c>
      <c r="B18106" s="1" t="s">
        <v>324</v>
      </c>
      <c r="C18106" s="1" t="s">
        <v>29982</v>
      </c>
      <c r="D18106" s="1" t="s">
        <v>326</v>
      </c>
      <c r="E18106" s="1" t="s">
        <v>4593</v>
      </c>
      <c r="F18106" s="1" t="s">
        <v>328</v>
      </c>
      <c r="G18106" s="1" t="s">
        <v>17</v>
      </c>
      <c r="H18106" s="1">
        <v>45.0</v>
      </c>
      <c r="I18106" s="3">
        <v>44135.625</v>
      </c>
      <c r="J18106" s="1">
        <v>0.0</v>
      </c>
      <c r="K18106" s="1" t="s">
        <v>24</v>
      </c>
      <c r="M18106" s="3">
        <v>44135.64582049769</v>
      </c>
    </row>
    <row r="18107">
      <c r="A18107" s="1">
        <v>18105.0</v>
      </c>
      <c r="B18107" s="1" t="s">
        <v>1075</v>
      </c>
      <c r="C18107" s="1" t="s">
        <v>29983</v>
      </c>
      <c r="D18107" s="1" t="s">
        <v>1077</v>
      </c>
      <c r="E18107" s="1" t="s">
        <v>4077</v>
      </c>
      <c r="F18107" s="1" t="s">
        <v>1079</v>
      </c>
      <c r="G18107" s="1" t="s">
        <v>17</v>
      </c>
      <c r="H18107" s="1">
        <v>45.0</v>
      </c>
      <c r="I18107" s="3">
        <v>44229.625</v>
      </c>
      <c r="J18107" s="1">
        <v>2.50912386005088</v>
      </c>
      <c r="K18107" s="1" t="s">
        <v>18</v>
      </c>
      <c r="L18107" s="1" t="s">
        <v>1080</v>
      </c>
      <c r="M18107" s="3">
        <v>44229.67585146991</v>
      </c>
    </row>
    <row r="18108">
      <c r="A18108" s="1">
        <v>18106.0</v>
      </c>
      <c r="B18108" s="1" t="s">
        <v>119</v>
      </c>
      <c r="C18108" s="1" t="s">
        <v>29984</v>
      </c>
      <c r="D18108" s="1" t="s">
        <v>1176</v>
      </c>
      <c r="E18108" s="1" t="s">
        <v>29985</v>
      </c>
      <c r="F18108" s="1" t="s">
        <v>123</v>
      </c>
      <c r="G18108" s="1" t="s">
        <v>39</v>
      </c>
      <c r="H18108" s="1">
        <v>45.0</v>
      </c>
      <c r="I18108" s="3">
        <v>43938.62569444445</v>
      </c>
      <c r="J18108" s="1">
        <v>1.7344452126006</v>
      </c>
      <c r="K18108" s="1" t="s">
        <v>18</v>
      </c>
      <c r="M18108" s="3">
        <v>43938.65866444445</v>
      </c>
    </row>
    <row r="18109">
      <c r="A18109" s="1">
        <v>18107.0</v>
      </c>
      <c r="B18109" s="1" t="s">
        <v>303</v>
      </c>
      <c r="C18109" s="1" t="s">
        <v>29986</v>
      </c>
      <c r="D18109" s="1" t="s">
        <v>305</v>
      </c>
      <c r="E18109" s="1" t="s">
        <v>644</v>
      </c>
      <c r="F18109" s="1" t="s">
        <v>307</v>
      </c>
      <c r="G18109" s="1" t="s">
        <v>17</v>
      </c>
      <c r="H18109" s="1">
        <v>45.0</v>
      </c>
      <c r="I18109" s="3">
        <v>44077.229166666664</v>
      </c>
      <c r="J18109" s="1">
        <v>0.945389276789502</v>
      </c>
      <c r="K18109" s="1" t="s">
        <v>24</v>
      </c>
      <c r="M18109" s="3">
        <v>44077.25913892361</v>
      </c>
    </row>
    <row r="18110">
      <c r="A18110" s="1">
        <v>18108.0</v>
      </c>
      <c r="B18110" s="1" t="s">
        <v>2795</v>
      </c>
      <c r="C18110" s="1" t="s">
        <v>29987</v>
      </c>
      <c r="D18110" s="1" t="s">
        <v>80</v>
      </c>
      <c r="E18110" s="1" t="s">
        <v>29988</v>
      </c>
      <c r="F18110" s="1" t="s">
        <v>2799</v>
      </c>
      <c r="G18110" s="1" t="s">
        <v>39</v>
      </c>
      <c r="H18110" s="1">
        <v>45.0</v>
      </c>
      <c r="I18110" s="3">
        <v>43875.395833333336</v>
      </c>
      <c r="J18110" s="1">
        <v>0.0</v>
      </c>
      <c r="K18110" s="1" t="s">
        <v>218</v>
      </c>
      <c r="M18110" s="3">
        <v>43875.44948263889</v>
      </c>
    </row>
    <row r="18111">
      <c r="A18111" s="1">
        <v>18109.0</v>
      </c>
      <c r="B18111" s="1" t="s">
        <v>5815</v>
      </c>
      <c r="C18111" s="1" t="s">
        <v>29989</v>
      </c>
      <c r="D18111" s="1" t="s">
        <v>4603</v>
      </c>
      <c r="E18111" s="1" t="s">
        <v>29990</v>
      </c>
      <c r="F18111" s="1" t="s">
        <v>5818</v>
      </c>
      <c r="G18111" s="1" t="s">
        <v>39</v>
      </c>
      <c r="H18111" s="1">
        <v>45.0</v>
      </c>
      <c r="I18111" s="3">
        <v>44027.645833333336</v>
      </c>
      <c r="J18111" s="1">
        <v>3.72349408595591</v>
      </c>
      <c r="K18111" s="1" t="s">
        <v>24</v>
      </c>
      <c r="L18111" s="1" t="s">
        <v>2724</v>
      </c>
      <c r="M18111" s="3">
        <v>44027.68356660879</v>
      </c>
    </row>
    <row r="18112">
      <c r="A18112" s="1">
        <v>18110.0</v>
      </c>
      <c r="B18112" s="1" t="s">
        <v>12</v>
      </c>
      <c r="C18112" s="1" t="s">
        <v>29991</v>
      </c>
      <c r="D18112" s="1" t="s">
        <v>925</v>
      </c>
      <c r="E18112" s="1" t="s">
        <v>1278</v>
      </c>
      <c r="F18112" s="1" t="s">
        <v>16</v>
      </c>
      <c r="G18112" s="1" t="s">
        <v>17</v>
      </c>
      <c r="H18112" s="1">
        <v>45.0</v>
      </c>
      <c r="I18112" s="3">
        <v>43880.625</v>
      </c>
      <c r="J18112" s="1">
        <v>2.42556181921889</v>
      </c>
      <c r="K18112" s="1" t="s">
        <v>18</v>
      </c>
      <c r="M18112" s="3">
        <v>43880.643213564814</v>
      </c>
    </row>
    <row r="18113">
      <c r="A18113" s="1">
        <v>18111.0</v>
      </c>
      <c r="B18113" s="1" t="s">
        <v>576</v>
      </c>
      <c r="C18113" s="1" t="s">
        <v>29992</v>
      </c>
      <c r="D18113" s="1" t="s">
        <v>578</v>
      </c>
      <c r="E18113" s="1" t="s">
        <v>1780</v>
      </c>
      <c r="F18113" s="1" t="s">
        <v>580</v>
      </c>
      <c r="G18113" s="1" t="s">
        <v>35</v>
      </c>
      <c r="H18113" s="1">
        <v>45.0</v>
      </c>
      <c r="I18113" s="3">
        <v>44137.229166666664</v>
      </c>
      <c r="J18113" s="1">
        <v>3.00677713518994</v>
      </c>
      <c r="K18113" s="1" t="s">
        <v>18</v>
      </c>
      <c r="L18113" s="1" t="s">
        <v>581</v>
      </c>
      <c r="M18113" s="3">
        <v>44137.24521864583</v>
      </c>
    </row>
    <row r="18114">
      <c r="A18114" s="1">
        <v>18112.0</v>
      </c>
      <c r="B18114" s="1" t="s">
        <v>1721</v>
      </c>
      <c r="C18114" s="1" t="s">
        <v>29993</v>
      </c>
      <c r="D18114" s="1" t="s">
        <v>4083</v>
      </c>
      <c r="E18114" s="1" t="s">
        <v>4084</v>
      </c>
      <c r="F18114" s="1" t="s">
        <v>1724</v>
      </c>
      <c r="G18114" s="1" t="s">
        <v>17</v>
      </c>
      <c r="H18114" s="1">
        <v>45.0</v>
      </c>
      <c r="I18114" s="3">
        <v>44193.322916666664</v>
      </c>
      <c r="J18114" s="1">
        <v>2.17130824852143</v>
      </c>
      <c r="K18114" s="1" t="s">
        <v>18</v>
      </c>
      <c r="L18114" s="1" t="s">
        <v>1725</v>
      </c>
      <c r="M18114" s="3">
        <v>44193.351604166666</v>
      </c>
    </row>
    <row r="18115">
      <c r="A18115" s="1">
        <v>18113.0</v>
      </c>
      <c r="B18115" s="1" t="s">
        <v>3945</v>
      </c>
      <c r="C18115" s="1" t="s">
        <v>29994</v>
      </c>
      <c r="D18115" s="1" t="s">
        <v>13683</v>
      </c>
      <c r="E18115" s="1" t="s">
        <v>29995</v>
      </c>
      <c r="F18115" s="1" t="s">
        <v>3948</v>
      </c>
      <c r="G18115" s="1" t="s">
        <v>39</v>
      </c>
      <c r="H18115" s="1">
        <v>45.0</v>
      </c>
      <c r="I18115" s="3">
        <v>43875.65625</v>
      </c>
      <c r="J18115" s="1">
        <v>1.70649672990893</v>
      </c>
      <c r="K18115" s="1" t="s">
        <v>24</v>
      </c>
      <c r="M18115" s="3">
        <v>43875.69043614584</v>
      </c>
    </row>
    <row r="18116">
      <c r="A18116" s="1">
        <v>18114.0</v>
      </c>
      <c r="B18116" s="1" t="s">
        <v>7335</v>
      </c>
      <c r="C18116" s="1" t="s">
        <v>29996</v>
      </c>
      <c r="D18116" s="1" t="s">
        <v>2504</v>
      </c>
      <c r="E18116" s="1" t="s">
        <v>29997</v>
      </c>
      <c r="F18116" s="1" t="s">
        <v>7338</v>
      </c>
      <c r="G18116" s="1" t="s">
        <v>39</v>
      </c>
      <c r="H18116" s="1">
        <v>45.0</v>
      </c>
      <c r="I18116" s="3">
        <v>44117.75</v>
      </c>
      <c r="J18116" s="1">
        <v>2.00904566926966</v>
      </c>
      <c r="K18116" s="1" t="s">
        <v>24</v>
      </c>
      <c r="L18116" s="1" t="s">
        <v>188</v>
      </c>
      <c r="M18116" s="3">
        <v>44117.762199398145</v>
      </c>
    </row>
    <row r="18117">
      <c r="A18117" s="1">
        <v>18115.0</v>
      </c>
      <c r="B18117" s="1" t="s">
        <v>6585</v>
      </c>
      <c r="C18117" s="1" t="s">
        <v>29998</v>
      </c>
      <c r="D18117" s="1" t="s">
        <v>93</v>
      </c>
      <c r="E18117" s="1" t="s">
        <v>12254</v>
      </c>
      <c r="F18117" s="1" t="s">
        <v>6588</v>
      </c>
      <c r="G18117" s="1" t="s">
        <v>35</v>
      </c>
      <c r="H18117" s="1">
        <v>45.0</v>
      </c>
      <c r="I18117" s="3">
        <v>44174.416666666664</v>
      </c>
      <c r="J18117" s="1">
        <v>2.35367802882542</v>
      </c>
      <c r="K18117" s="1" t="s">
        <v>159</v>
      </c>
      <c r="L18117" s="1" t="s">
        <v>495</v>
      </c>
      <c r="M18117" s="3">
        <v>44174.48355614583</v>
      </c>
    </row>
    <row r="18118">
      <c r="A18118" s="1">
        <v>18116.0</v>
      </c>
      <c r="B18118" s="1" t="s">
        <v>953</v>
      </c>
      <c r="C18118" s="1" t="s">
        <v>29999</v>
      </c>
      <c r="D18118" s="1" t="s">
        <v>3458</v>
      </c>
      <c r="E18118" s="1" t="s">
        <v>3045</v>
      </c>
      <c r="F18118" s="1" t="s">
        <v>1040</v>
      </c>
      <c r="G18118" s="1" t="s">
        <v>17</v>
      </c>
      <c r="H18118" s="1">
        <v>45.0</v>
      </c>
      <c r="I18118" s="3">
        <v>43811.625</v>
      </c>
      <c r="J18118" s="1">
        <v>2.03638768481498</v>
      </c>
      <c r="K18118" s="1" t="s">
        <v>18</v>
      </c>
      <c r="M18118" s="3">
        <v>43811.65184053241</v>
      </c>
    </row>
    <row r="18119">
      <c r="A18119" s="1">
        <v>18117.0</v>
      </c>
      <c r="B18119" s="1" t="s">
        <v>2581</v>
      </c>
      <c r="C18119" s="1" t="s">
        <v>30000</v>
      </c>
      <c r="D18119" s="1" t="s">
        <v>2583</v>
      </c>
      <c r="E18119" s="1" t="s">
        <v>2584</v>
      </c>
      <c r="F18119" s="1" t="s">
        <v>2585</v>
      </c>
      <c r="G18119" s="1" t="s">
        <v>17</v>
      </c>
      <c r="H18119" s="1">
        <v>45.0</v>
      </c>
      <c r="I18119" s="3">
        <v>43903.65625</v>
      </c>
      <c r="J18119" s="1">
        <v>0.95575887966011</v>
      </c>
      <c r="K18119" s="1" t="s">
        <v>159</v>
      </c>
      <c r="M18119" s="3">
        <v>43903.69008611111</v>
      </c>
    </row>
    <row r="18120">
      <c r="A18120" s="1">
        <v>18118.0</v>
      </c>
      <c r="B18120" s="1" t="s">
        <v>2494</v>
      </c>
      <c r="C18120" s="1" t="s">
        <v>30001</v>
      </c>
      <c r="D18120" s="1" t="s">
        <v>979</v>
      </c>
      <c r="E18120" s="1" t="s">
        <v>30002</v>
      </c>
      <c r="F18120" s="1" t="s">
        <v>2498</v>
      </c>
      <c r="G18120" s="1" t="s">
        <v>39</v>
      </c>
      <c r="H18120" s="1">
        <v>45.0</v>
      </c>
      <c r="I18120" s="3">
        <v>44144.1875</v>
      </c>
      <c r="J18120" s="1">
        <v>1.69210389271199</v>
      </c>
      <c r="K18120" s="1" t="s">
        <v>2499</v>
      </c>
      <c r="M18120" s="3">
        <v>44144.23201930556</v>
      </c>
    </row>
    <row r="18121">
      <c r="A18121" s="1">
        <v>18119.0</v>
      </c>
      <c r="B18121" s="1" t="s">
        <v>7335</v>
      </c>
      <c r="C18121" s="1" t="s">
        <v>30003</v>
      </c>
      <c r="D18121" s="1" t="s">
        <v>1250</v>
      </c>
      <c r="E18121" s="1" t="s">
        <v>30004</v>
      </c>
      <c r="F18121" s="1" t="s">
        <v>7338</v>
      </c>
      <c r="G18121" s="1" t="s">
        <v>89</v>
      </c>
      <c r="H18121" s="1">
        <v>45.0</v>
      </c>
      <c r="I18121" s="3">
        <v>44153.32557671296</v>
      </c>
      <c r="J18121" s="1">
        <v>0.284975697227261</v>
      </c>
      <c r="K18121" s="1" t="s">
        <v>24</v>
      </c>
      <c r="M18121" s="3">
        <v>44153.36487556713</v>
      </c>
    </row>
    <row r="18122">
      <c r="A18122" s="1">
        <v>18120.0</v>
      </c>
      <c r="B18122" s="1" t="s">
        <v>1644</v>
      </c>
      <c r="C18122" s="1" t="s">
        <v>30005</v>
      </c>
      <c r="D18122" s="1" t="s">
        <v>1250</v>
      </c>
      <c r="E18122" s="1" t="s">
        <v>1646</v>
      </c>
      <c r="F18122" s="1" t="s">
        <v>1647</v>
      </c>
      <c r="G18122" s="1" t="s">
        <v>17</v>
      </c>
      <c r="H18122" s="1">
        <v>45.0</v>
      </c>
      <c r="I18122" s="3">
        <v>44141.791666666664</v>
      </c>
      <c r="J18122" s="1">
        <v>0.745255866145502</v>
      </c>
      <c r="K18122" s="1" t="s">
        <v>24</v>
      </c>
      <c r="L18122" s="1" t="s">
        <v>741</v>
      </c>
      <c r="M18122" s="3">
        <v>44143.68393173611</v>
      </c>
    </row>
    <row r="18123">
      <c r="A18123" s="1">
        <v>18121.0</v>
      </c>
      <c r="B18123" s="1" t="s">
        <v>824</v>
      </c>
      <c r="C18123" s="1" t="s">
        <v>30006</v>
      </c>
      <c r="D18123" s="1" t="s">
        <v>49</v>
      </c>
      <c r="E18123" s="1" t="s">
        <v>30007</v>
      </c>
      <c r="F18123" s="1" t="s">
        <v>827</v>
      </c>
      <c r="G18123" s="1" t="s">
        <v>89</v>
      </c>
      <c r="H18123" s="1">
        <v>45.0</v>
      </c>
      <c r="I18123" s="3">
        <v>43885.813243460645</v>
      </c>
      <c r="J18123" s="1">
        <v>2.37927597240992</v>
      </c>
      <c r="K18123" s="1" t="s">
        <v>18</v>
      </c>
      <c r="M18123" s="3">
        <v>43885.80871370371</v>
      </c>
    </row>
    <row r="18124">
      <c r="A18124" s="1">
        <v>18122.0</v>
      </c>
      <c r="B18124" s="1" t="s">
        <v>385</v>
      </c>
      <c r="C18124" s="1" t="s">
        <v>30008</v>
      </c>
      <c r="D18124" s="1" t="s">
        <v>32</v>
      </c>
      <c r="E18124" s="1" t="s">
        <v>2481</v>
      </c>
      <c r="F18124" s="1" t="s">
        <v>388</v>
      </c>
      <c r="G18124" s="1" t="s">
        <v>17</v>
      </c>
      <c r="H18124" s="1">
        <v>45.0</v>
      </c>
      <c r="I18124" s="3">
        <v>44134.5</v>
      </c>
      <c r="J18124" s="1">
        <v>0.2249329684178</v>
      </c>
      <c r="K18124" s="1" t="s">
        <v>24</v>
      </c>
      <c r="M18124" s="3">
        <v>44134.554182789354</v>
      </c>
    </row>
    <row r="18125">
      <c r="A18125" s="1">
        <v>18123.0</v>
      </c>
      <c r="B18125" s="1" t="s">
        <v>303</v>
      </c>
      <c r="C18125" s="1" t="s">
        <v>30009</v>
      </c>
      <c r="D18125" s="1" t="s">
        <v>305</v>
      </c>
      <c r="E18125" s="1" t="s">
        <v>5127</v>
      </c>
      <c r="F18125" s="1" t="s">
        <v>307</v>
      </c>
      <c r="G18125" s="1" t="s">
        <v>17</v>
      </c>
      <c r="H18125" s="1">
        <v>45.0</v>
      </c>
      <c r="I18125" s="3">
        <v>44176.625</v>
      </c>
      <c r="J18125" s="1">
        <v>1.31555358555525</v>
      </c>
      <c r="K18125" s="1" t="s">
        <v>24</v>
      </c>
      <c r="M18125" s="3">
        <v>44176.66142739583</v>
      </c>
    </row>
    <row r="18126">
      <c r="A18126" s="1">
        <v>18124.0</v>
      </c>
      <c r="B18126" s="1" t="s">
        <v>1170</v>
      </c>
      <c r="C18126" s="1" t="s">
        <v>30010</v>
      </c>
      <c r="D18126" s="1" t="s">
        <v>1172</v>
      </c>
      <c r="E18126" s="1" t="s">
        <v>1173</v>
      </c>
      <c r="F18126" s="1" t="s">
        <v>1174</v>
      </c>
      <c r="G18126" s="1" t="s">
        <v>35</v>
      </c>
      <c r="H18126" s="1">
        <v>45.0</v>
      </c>
      <c r="I18126" s="3">
        <v>44225.25</v>
      </c>
      <c r="J18126" s="1">
        <v>0.0</v>
      </c>
      <c r="K18126" s="1" t="s">
        <v>24</v>
      </c>
      <c r="L18126" s="1" t="s">
        <v>238</v>
      </c>
      <c r="M18126" s="3">
        <v>44227.81440851852</v>
      </c>
    </row>
    <row r="18127">
      <c r="A18127" s="1">
        <v>18125.0</v>
      </c>
      <c r="B18127" s="1" t="s">
        <v>2877</v>
      </c>
      <c r="C18127" s="1" t="s">
        <v>30011</v>
      </c>
      <c r="D18127" s="1" t="s">
        <v>126</v>
      </c>
      <c r="E18127" s="1" t="s">
        <v>6748</v>
      </c>
      <c r="F18127" s="1" t="s">
        <v>2881</v>
      </c>
      <c r="G18127" s="1" t="s">
        <v>17</v>
      </c>
      <c r="H18127" s="1">
        <v>45.0</v>
      </c>
      <c r="I18127" s="3">
        <v>44152.666666666664</v>
      </c>
      <c r="J18127" s="1">
        <v>0.0552339343801537</v>
      </c>
      <c r="K18127" s="1" t="s">
        <v>62</v>
      </c>
      <c r="M18127" s="3">
        <v>44152.71035394676</v>
      </c>
    </row>
    <row r="18128">
      <c r="A18128" s="1">
        <v>18126.0</v>
      </c>
      <c r="B18128" s="1" t="s">
        <v>3437</v>
      </c>
      <c r="C18128" s="1" t="s">
        <v>30012</v>
      </c>
      <c r="D18128" s="1" t="s">
        <v>2402</v>
      </c>
      <c r="E18128" s="1" t="s">
        <v>3439</v>
      </c>
      <c r="F18128" s="1" t="s">
        <v>3440</v>
      </c>
      <c r="G18128" s="1" t="s">
        <v>35</v>
      </c>
      <c r="H18128" s="1">
        <v>45.0</v>
      </c>
      <c r="I18128" s="3">
        <v>43490.208333333336</v>
      </c>
      <c r="J18128" s="1">
        <v>0.787879185162757</v>
      </c>
      <c r="K18128" s="1" t="s">
        <v>24</v>
      </c>
      <c r="M18128" s="3">
        <v>43490.267355625</v>
      </c>
    </row>
    <row r="18129">
      <c r="A18129" s="1">
        <v>18127.0</v>
      </c>
      <c r="B18129" s="1" t="s">
        <v>389</v>
      </c>
      <c r="C18129" s="1" t="s">
        <v>30013</v>
      </c>
      <c r="D18129" s="1" t="s">
        <v>4220</v>
      </c>
      <c r="E18129" s="1" t="s">
        <v>30014</v>
      </c>
      <c r="F18129" s="1" t="s">
        <v>393</v>
      </c>
      <c r="G18129" s="1" t="s">
        <v>89</v>
      </c>
      <c r="H18129" s="1">
        <v>45.0</v>
      </c>
      <c r="I18129" s="3">
        <v>43865.42137496528</v>
      </c>
      <c r="J18129" s="1">
        <v>2.09631633697983</v>
      </c>
      <c r="K18129" s="1" t="s">
        <v>18</v>
      </c>
      <c r="M18129" s="3">
        <v>43865.44744290509</v>
      </c>
    </row>
    <row r="18130">
      <c r="A18130" s="1">
        <v>18128.0</v>
      </c>
      <c r="B18130" s="1" t="s">
        <v>3724</v>
      </c>
      <c r="C18130" s="1" t="s">
        <v>30015</v>
      </c>
      <c r="D18130" s="1" t="s">
        <v>5676</v>
      </c>
      <c r="E18130" s="1" t="s">
        <v>30016</v>
      </c>
      <c r="F18130" s="1" t="s">
        <v>3727</v>
      </c>
      <c r="G18130" s="1" t="s">
        <v>39</v>
      </c>
      <c r="H18130" s="1">
        <v>45.0</v>
      </c>
      <c r="I18130" s="3">
        <v>44221.270833333336</v>
      </c>
      <c r="J18130" s="1">
        <v>1.66853753338337</v>
      </c>
      <c r="K18130" s="1" t="s">
        <v>218</v>
      </c>
      <c r="L18130" s="1" t="s">
        <v>287</v>
      </c>
      <c r="M18130" s="3">
        <v>44221.306417789354</v>
      </c>
    </row>
    <row r="18131">
      <c r="A18131" s="1">
        <v>18129.0</v>
      </c>
      <c r="B18131" s="1" t="s">
        <v>303</v>
      </c>
      <c r="C18131" s="1" t="s">
        <v>30017</v>
      </c>
      <c r="D18131" s="1" t="s">
        <v>305</v>
      </c>
      <c r="E18131" s="1" t="s">
        <v>3630</v>
      </c>
      <c r="F18131" s="1" t="s">
        <v>307</v>
      </c>
      <c r="G18131" s="1" t="s">
        <v>17</v>
      </c>
      <c r="H18131" s="1">
        <v>45.0</v>
      </c>
      <c r="I18131" s="3">
        <v>43948.229166666664</v>
      </c>
      <c r="J18131" s="1">
        <v>1.74606246785347</v>
      </c>
      <c r="K18131" s="1" t="s">
        <v>24</v>
      </c>
      <c r="M18131" s="3">
        <v>43948.25747898148</v>
      </c>
    </row>
    <row r="18132">
      <c r="A18132" s="1">
        <v>18130.0</v>
      </c>
      <c r="B18132" s="1" t="s">
        <v>1031</v>
      </c>
      <c r="C18132" s="1" t="s">
        <v>30018</v>
      </c>
      <c r="D18132" s="1" t="s">
        <v>2119</v>
      </c>
      <c r="E18132" s="1" t="s">
        <v>2120</v>
      </c>
      <c r="F18132" s="1" t="s">
        <v>1034</v>
      </c>
      <c r="G18132" s="1" t="s">
        <v>35</v>
      </c>
      <c r="H18132" s="1">
        <v>45.0</v>
      </c>
      <c r="I18132" s="3">
        <v>43626.416666666664</v>
      </c>
      <c r="J18132" s="1">
        <v>0.0112903527093578</v>
      </c>
      <c r="K18132" s="1" t="s">
        <v>24</v>
      </c>
      <c r="M18132" s="3">
        <v>43635.57556306713</v>
      </c>
    </row>
    <row r="18133">
      <c r="A18133" s="1">
        <v>18131.0</v>
      </c>
      <c r="B18133" s="1" t="s">
        <v>168</v>
      </c>
      <c r="C18133" s="1" t="s">
        <v>30019</v>
      </c>
      <c r="D18133" s="1" t="s">
        <v>1418</v>
      </c>
      <c r="E18133" s="1" t="s">
        <v>13982</v>
      </c>
      <c r="F18133" s="1" t="s">
        <v>171</v>
      </c>
      <c r="G18133" s="1" t="s">
        <v>17</v>
      </c>
      <c r="H18133" s="1">
        <v>45.0</v>
      </c>
      <c r="I18133" s="3">
        <v>43898.208333333336</v>
      </c>
      <c r="J18133" s="1">
        <v>0.72355039305695</v>
      </c>
      <c r="K18133" s="1" t="s">
        <v>166</v>
      </c>
      <c r="M18133" s="3">
        <v>43898.32192516204</v>
      </c>
    </row>
    <row r="18134">
      <c r="A18134" s="1">
        <v>18132.0</v>
      </c>
      <c r="B18134" s="1" t="s">
        <v>8715</v>
      </c>
      <c r="C18134" s="1" t="s">
        <v>30020</v>
      </c>
      <c r="D18134" s="1" t="s">
        <v>32</v>
      </c>
      <c r="E18134" s="1" t="s">
        <v>30021</v>
      </c>
      <c r="F18134" s="1" t="s">
        <v>8718</v>
      </c>
      <c r="G18134" s="1" t="s">
        <v>39</v>
      </c>
      <c r="H18134" s="1">
        <v>45.0</v>
      </c>
      <c r="I18134" s="3">
        <v>43766.583333333336</v>
      </c>
      <c r="J18134" s="1">
        <v>2.48630580479705</v>
      </c>
      <c r="K18134" s="1" t="s">
        <v>24</v>
      </c>
      <c r="M18134" s="3">
        <v>43766.633431967595</v>
      </c>
    </row>
    <row r="18135">
      <c r="A18135" s="1">
        <v>18133.0</v>
      </c>
      <c r="B18135" s="1" t="s">
        <v>1747</v>
      </c>
      <c r="C18135" s="1" t="s">
        <v>30022</v>
      </c>
      <c r="D18135" s="1" t="s">
        <v>13618</v>
      </c>
      <c r="E18135" s="1" t="s">
        <v>30023</v>
      </c>
      <c r="F18135" s="1" t="s">
        <v>1750</v>
      </c>
      <c r="G18135" s="1" t="s">
        <v>39</v>
      </c>
      <c r="H18135" s="1">
        <v>45.0</v>
      </c>
      <c r="I18135" s="3">
        <v>43605.583333333336</v>
      </c>
      <c r="J18135" s="1">
        <v>1.54618072284501</v>
      </c>
      <c r="K18135" s="1" t="s">
        <v>24</v>
      </c>
      <c r="M18135" s="3">
        <v>43605.620472662034</v>
      </c>
    </row>
    <row r="18136">
      <c r="A18136" s="1">
        <v>18134.0</v>
      </c>
      <c r="B18136" s="1" t="s">
        <v>834</v>
      </c>
      <c r="C18136" s="1" t="s">
        <v>30024</v>
      </c>
      <c r="D18136" s="1" t="s">
        <v>121</v>
      </c>
      <c r="E18136" s="1" t="s">
        <v>30025</v>
      </c>
      <c r="F18136" s="1" t="s">
        <v>837</v>
      </c>
      <c r="G18136" s="1" t="s">
        <v>39</v>
      </c>
      <c r="H18136" s="1">
        <v>45.0</v>
      </c>
      <c r="I18136" s="3">
        <v>43985.75</v>
      </c>
      <c r="J18136" s="1">
        <v>1.17452696635126</v>
      </c>
      <c r="K18136" s="1" t="s">
        <v>18</v>
      </c>
      <c r="M18136" s="3">
        <v>43985.79731517361</v>
      </c>
    </row>
    <row r="18137">
      <c r="A18137" s="1">
        <v>18135.0</v>
      </c>
      <c r="B18137" s="1" t="s">
        <v>12</v>
      </c>
      <c r="C18137" s="1" t="s">
        <v>30026</v>
      </c>
      <c r="D18137" s="1" t="s">
        <v>411</v>
      </c>
      <c r="E18137" s="1" t="s">
        <v>1657</v>
      </c>
      <c r="F18137" s="1" t="s">
        <v>16</v>
      </c>
      <c r="G18137" s="1" t="s">
        <v>35</v>
      </c>
      <c r="H18137" s="1">
        <v>45.0</v>
      </c>
      <c r="I18137" s="3">
        <v>44134.625</v>
      </c>
      <c r="J18137" s="1">
        <v>0.360678534206109</v>
      </c>
      <c r="K18137" s="1" t="s">
        <v>18</v>
      </c>
      <c r="M18137" s="3">
        <v>44134.58995295139</v>
      </c>
    </row>
    <row r="18138">
      <c r="A18138" s="1">
        <v>18136.0</v>
      </c>
      <c r="B18138" s="1" t="s">
        <v>1315</v>
      </c>
      <c r="C18138" s="1" t="s">
        <v>30027</v>
      </c>
      <c r="D18138" s="1" t="s">
        <v>411</v>
      </c>
      <c r="E18138" s="1" t="s">
        <v>3089</v>
      </c>
      <c r="F18138" s="1" t="s">
        <v>1319</v>
      </c>
      <c r="G18138" s="1" t="s">
        <v>17</v>
      </c>
      <c r="H18138" s="1">
        <v>45.0</v>
      </c>
      <c r="I18138" s="3">
        <v>43849.541666666664</v>
      </c>
      <c r="J18138" s="1">
        <v>0.0</v>
      </c>
      <c r="K18138" s="1" t="s">
        <v>18</v>
      </c>
      <c r="M18138" s="3">
        <v>43849.95937939815</v>
      </c>
    </row>
    <row r="18139">
      <c r="A18139" s="1">
        <v>18137.0</v>
      </c>
      <c r="B18139" s="1" t="s">
        <v>63</v>
      </c>
      <c r="C18139" s="1" t="s">
        <v>30028</v>
      </c>
      <c r="D18139" s="1" t="s">
        <v>148</v>
      </c>
      <c r="E18139" s="1" t="s">
        <v>8688</v>
      </c>
      <c r="F18139" s="1" t="s">
        <v>67</v>
      </c>
      <c r="G18139" s="1" t="s">
        <v>17</v>
      </c>
      <c r="H18139" s="1">
        <v>45.0</v>
      </c>
      <c r="I18139" s="3">
        <v>44043.229166666664</v>
      </c>
      <c r="J18139" s="1">
        <v>3.4685519210662</v>
      </c>
      <c r="K18139" s="1" t="s">
        <v>24</v>
      </c>
      <c r="M18139" s="3">
        <v>44043.26394027778</v>
      </c>
    </row>
    <row r="18140">
      <c r="A18140" s="1">
        <v>18138.0</v>
      </c>
      <c r="B18140" s="1" t="s">
        <v>582</v>
      </c>
      <c r="C18140" s="1" t="s">
        <v>30029</v>
      </c>
      <c r="D18140" s="1" t="s">
        <v>879</v>
      </c>
      <c r="E18140" s="1" t="s">
        <v>30030</v>
      </c>
      <c r="F18140" s="1" t="s">
        <v>586</v>
      </c>
      <c r="G18140" s="1" t="s">
        <v>89</v>
      </c>
      <c r="H18140" s="1">
        <v>45.0</v>
      </c>
      <c r="I18140" s="3">
        <v>44094.45442466435</v>
      </c>
      <c r="J18140" s="1">
        <v>4.08639863826646</v>
      </c>
      <c r="K18140" s="1" t="s">
        <v>166</v>
      </c>
      <c r="L18140" s="1" t="s">
        <v>167</v>
      </c>
      <c r="M18140" s="3">
        <v>44094.47737136574</v>
      </c>
    </row>
    <row r="18141">
      <c r="A18141" s="1">
        <v>18139.0</v>
      </c>
      <c r="B18141" s="1" t="s">
        <v>4108</v>
      </c>
      <c r="C18141" s="1" t="s">
        <v>30031</v>
      </c>
      <c r="D18141" s="1" t="s">
        <v>1179</v>
      </c>
      <c r="E18141" s="1" t="s">
        <v>30032</v>
      </c>
      <c r="F18141" s="1" t="s">
        <v>4112</v>
      </c>
      <c r="G18141" s="1" t="s">
        <v>39</v>
      </c>
      <c r="H18141" s="1">
        <v>45.0</v>
      </c>
      <c r="I18141" s="3">
        <v>43907.708333333336</v>
      </c>
      <c r="J18141" s="1">
        <v>1.23766926468139</v>
      </c>
      <c r="K18141" s="1" t="s">
        <v>2499</v>
      </c>
      <c r="M18141" s="3">
        <v>43907.734831030095</v>
      </c>
    </row>
    <row r="18142">
      <c r="A18142" s="1">
        <v>18140.0</v>
      </c>
      <c r="B18142" s="1" t="s">
        <v>2181</v>
      </c>
      <c r="C18142" s="1" t="s">
        <v>30033</v>
      </c>
      <c r="D18142" s="1" t="s">
        <v>11108</v>
      </c>
      <c r="E18142" s="1" t="s">
        <v>30034</v>
      </c>
      <c r="F18142" s="1" t="s">
        <v>2185</v>
      </c>
      <c r="G18142" s="1" t="s">
        <v>39</v>
      </c>
      <c r="H18142" s="1">
        <v>45.0</v>
      </c>
      <c r="I18142" s="3">
        <v>43791.666666666664</v>
      </c>
      <c r="J18142" s="1">
        <v>3.13376802208601</v>
      </c>
      <c r="K18142" s="1" t="s">
        <v>218</v>
      </c>
      <c r="M18142" s="3">
        <v>43791.69729182871</v>
      </c>
    </row>
    <row r="18143">
      <c r="A18143" s="1">
        <v>18141.0</v>
      </c>
      <c r="B18143" s="1" t="s">
        <v>319</v>
      </c>
      <c r="C18143" s="1" t="s">
        <v>30035</v>
      </c>
      <c r="D18143" s="1" t="s">
        <v>560</v>
      </c>
      <c r="E18143" s="1" t="s">
        <v>561</v>
      </c>
      <c r="F18143" s="1" t="s">
        <v>323</v>
      </c>
      <c r="G18143" s="1" t="s">
        <v>17</v>
      </c>
      <c r="H18143" s="1">
        <v>45.0</v>
      </c>
      <c r="I18143" s="3">
        <v>43732.625</v>
      </c>
      <c r="J18143" s="1">
        <v>0.443970324885824</v>
      </c>
      <c r="K18143" s="1" t="s">
        <v>24</v>
      </c>
      <c r="M18143" s="3">
        <v>43732.69722652778</v>
      </c>
    </row>
    <row r="18144">
      <c r="A18144" s="1">
        <v>18142.0</v>
      </c>
      <c r="B18144" s="1" t="s">
        <v>3463</v>
      </c>
      <c r="C18144" s="1" t="s">
        <v>30036</v>
      </c>
      <c r="D18144" s="1" t="s">
        <v>5256</v>
      </c>
      <c r="E18144" s="1" t="s">
        <v>30037</v>
      </c>
      <c r="F18144" s="1" t="s">
        <v>3467</v>
      </c>
      <c r="G18144" s="1" t="s">
        <v>39</v>
      </c>
      <c r="H18144" s="1">
        <v>45.0</v>
      </c>
      <c r="I18144" s="3">
        <v>43728.708333333336</v>
      </c>
      <c r="J18144" s="1">
        <v>2.94683732563709</v>
      </c>
      <c r="K18144" s="1" t="s">
        <v>166</v>
      </c>
      <c r="M18144" s="3">
        <v>43728.742774791666</v>
      </c>
    </row>
    <row r="18145">
      <c r="A18145" s="1">
        <v>18143.0</v>
      </c>
      <c r="B18145" s="1" t="s">
        <v>7630</v>
      </c>
      <c r="C18145" s="1" t="s">
        <v>30038</v>
      </c>
      <c r="D18145" s="1" t="s">
        <v>99</v>
      </c>
      <c r="E18145" s="1" t="s">
        <v>30039</v>
      </c>
      <c r="F18145" s="1" t="s">
        <v>7633</v>
      </c>
      <c r="G18145" s="1" t="s">
        <v>45</v>
      </c>
      <c r="H18145" s="1">
        <v>45.0</v>
      </c>
      <c r="I18145" s="3">
        <v>44224.813607916665</v>
      </c>
      <c r="J18145" s="1">
        <v>2.26153764184747</v>
      </c>
      <c r="K18145" s="1" t="s">
        <v>24</v>
      </c>
      <c r="L18145" s="1" t="s">
        <v>406</v>
      </c>
      <c r="M18145" s="3">
        <v>44224.83248839121</v>
      </c>
    </row>
    <row r="18146">
      <c r="A18146" s="1">
        <v>18144.0</v>
      </c>
      <c r="B18146" s="1" t="s">
        <v>10728</v>
      </c>
      <c r="C18146" s="1" t="s">
        <v>30040</v>
      </c>
      <c r="D18146" s="1" t="s">
        <v>3976</v>
      </c>
      <c r="E18146" s="1" t="s">
        <v>30041</v>
      </c>
      <c r="F18146" s="1" t="s">
        <v>10731</v>
      </c>
      <c r="G18146" s="1" t="s">
        <v>89</v>
      </c>
      <c r="H18146" s="1">
        <v>45.0</v>
      </c>
      <c r="I18146" s="3">
        <v>44143.788264131945</v>
      </c>
      <c r="J18146" s="1">
        <v>4.17773067789619</v>
      </c>
      <c r="K18146" s="1" t="s">
        <v>18</v>
      </c>
      <c r="M18146" s="3">
        <v>44143.84283818287</v>
      </c>
    </row>
    <row r="18147">
      <c r="A18147" s="1">
        <v>18145.0</v>
      </c>
      <c r="B18147" s="1" t="s">
        <v>5319</v>
      </c>
      <c r="C18147" s="1" t="s">
        <v>30042</v>
      </c>
      <c r="D18147" s="1" t="s">
        <v>30043</v>
      </c>
      <c r="E18147" s="1" t="s">
        <v>30044</v>
      </c>
      <c r="F18147" s="1" t="s">
        <v>5322</v>
      </c>
      <c r="G18147" s="1" t="s">
        <v>39</v>
      </c>
      <c r="H18147" s="1">
        <v>45.0</v>
      </c>
      <c r="I18147" s="3">
        <v>44116.708333333336</v>
      </c>
      <c r="J18147" s="1">
        <v>0.582239990713413</v>
      </c>
      <c r="K18147" s="1" t="s">
        <v>24</v>
      </c>
      <c r="L18147" s="1" t="s">
        <v>741</v>
      </c>
      <c r="M18147" s="3">
        <v>44116.73849094907</v>
      </c>
    </row>
    <row r="18148">
      <c r="A18148" s="1">
        <v>18146.0</v>
      </c>
      <c r="B18148" s="1" t="s">
        <v>2100</v>
      </c>
      <c r="C18148" s="1" t="s">
        <v>30045</v>
      </c>
      <c r="D18148" s="1" t="s">
        <v>1255</v>
      </c>
      <c r="E18148" s="1" t="s">
        <v>30046</v>
      </c>
      <c r="F18148" s="1" t="s">
        <v>2103</v>
      </c>
      <c r="G18148" s="1" t="s">
        <v>39</v>
      </c>
      <c r="H18148" s="1">
        <v>45.0</v>
      </c>
      <c r="I18148" s="3">
        <v>44006.625</v>
      </c>
      <c r="J18148" s="1">
        <v>0.0</v>
      </c>
      <c r="K18148" s="1" t="s">
        <v>18</v>
      </c>
      <c r="M18148" s="3">
        <v>44006.36716746528</v>
      </c>
    </row>
    <row r="18149">
      <c r="A18149" s="1">
        <v>18147.0</v>
      </c>
      <c r="B18149" s="1" t="s">
        <v>1543</v>
      </c>
      <c r="C18149" s="1" t="s">
        <v>30047</v>
      </c>
      <c r="D18149" s="1" t="s">
        <v>1036</v>
      </c>
      <c r="E18149" s="1" t="s">
        <v>1545</v>
      </c>
      <c r="F18149" s="1" t="s">
        <v>1546</v>
      </c>
      <c r="G18149" s="1" t="s">
        <v>17</v>
      </c>
      <c r="H18149" s="1">
        <v>45.0</v>
      </c>
      <c r="I18149" s="3">
        <v>44243.333333333336</v>
      </c>
      <c r="J18149" s="1">
        <v>0.51043274514588</v>
      </c>
      <c r="K18149" s="1" t="s">
        <v>601</v>
      </c>
      <c r="L18149" s="1" t="s">
        <v>1547</v>
      </c>
      <c r="M18149" s="3">
        <v>44243.345048738425</v>
      </c>
    </row>
    <row r="18150">
      <c r="A18150" s="1">
        <v>18148.0</v>
      </c>
      <c r="B18150" s="1" t="s">
        <v>2314</v>
      </c>
      <c r="C18150" s="1" t="s">
        <v>30048</v>
      </c>
      <c r="D18150" s="1" t="s">
        <v>1363</v>
      </c>
      <c r="E18150" s="1" t="s">
        <v>2743</v>
      </c>
      <c r="F18150" s="1" t="s">
        <v>2318</v>
      </c>
      <c r="G18150" s="1" t="s">
        <v>17</v>
      </c>
      <c r="H18150" s="1">
        <v>45.0</v>
      </c>
      <c r="I18150" s="3">
        <v>44153.666666666664</v>
      </c>
      <c r="J18150" s="1">
        <v>1.22618239646524</v>
      </c>
      <c r="K18150" s="1" t="s">
        <v>18</v>
      </c>
      <c r="M18150" s="3">
        <v>44153.691348506945</v>
      </c>
    </row>
    <row r="18151">
      <c r="A18151" s="1">
        <v>18149.0</v>
      </c>
      <c r="B18151" s="1" t="s">
        <v>834</v>
      </c>
      <c r="C18151" s="1" t="s">
        <v>30049</v>
      </c>
      <c r="D18151" s="1" t="s">
        <v>1096</v>
      </c>
      <c r="E18151" s="1" t="s">
        <v>30050</v>
      </c>
      <c r="F18151" s="1" t="s">
        <v>837</v>
      </c>
      <c r="G18151" s="1" t="s">
        <v>39</v>
      </c>
      <c r="H18151" s="1">
        <v>45.0</v>
      </c>
      <c r="I18151" s="3">
        <v>43919.395833333336</v>
      </c>
      <c r="J18151" s="1">
        <v>0.0</v>
      </c>
      <c r="K18151" s="1" t="s">
        <v>18</v>
      </c>
      <c r="M18151" s="3">
        <v>43921.810089224535</v>
      </c>
    </row>
    <row r="18152">
      <c r="A18152" s="1">
        <v>18150.0</v>
      </c>
      <c r="B18152" s="1" t="s">
        <v>953</v>
      </c>
      <c r="C18152" s="1" t="s">
        <v>30051</v>
      </c>
      <c r="D18152" s="1" t="s">
        <v>121</v>
      </c>
      <c r="E18152" s="1" t="s">
        <v>5748</v>
      </c>
      <c r="F18152" s="1" t="s">
        <v>1040</v>
      </c>
      <c r="G18152" s="1" t="s">
        <v>17</v>
      </c>
      <c r="H18152" s="1">
        <v>45.0</v>
      </c>
      <c r="I18152" s="3">
        <v>43986.625</v>
      </c>
      <c r="J18152" s="1">
        <v>1.25227780722889</v>
      </c>
      <c r="K18152" s="1" t="s">
        <v>18</v>
      </c>
      <c r="M18152" s="3">
        <v>43986.67320478009</v>
      </c>
    </row>
    <row r="18153">
      <c r="A18153" s="1">
        <v>18151.0</v>
      </c>
      <c r="B18153" s="1" t="s">
        <v>957</v>
      </c>
      <c r="C18153" s="1" t="s">
        <v>30052</v>
      </c>
      <c r="D18153" s="1" t="s">
        <v>1418</v>
      </c>
      <c r="E18153" s="1" t="s">
        <v>11771</v>
      </c>
      <c r="F18153" s="1" t="s">
        <v>961</v>
      </c>
      <c r="G18153" s="1" t="s">
        <v>17</v>
      </c>
      <c r="H18153" s="1">
        <v>45.0</v>
      </c>
      <c r="I18153" s="3">
        <v>43819.625</v>
      </c>
      <c r="J18153" s="1">
        <v>0.0</v>
      </c>
      <c r="K18153" s="1" t="s">
        <v>24</v>
      </c>
      <c r="M18153" s="3">
        <v>43820.53142070602</v>
      </c>
    </row>
    <row r="18154">
      <c r="A18154" s="1">
        <v>18152.0</v>
      </c>
      <c r="B18154" s="1" t="s">
        <v>2467</v>
      </c>
      <c r="C18154" s="1" t="s">
        <v>30053</v>
      </c>
      <c r="D18154" s="1" t="s">
        <v>1255</v>
      </c>
      <c r="E18154" s="1" t="s">
        <v>13111</v>
      </c>
      <c r="F18154" s="1" t="s">
        <v>2470</v>
      </c>
      <c r="G18154" s="1" t="s">
        <v>17</v>
      </c>
      <c r="H18154" s="1">
        <v>45.0</v>
      </c>
      <c r="I18154" s="3">
        <v>43785.625</v>
      </c>
      <c r="J18154" s="1">
        <v>1.25356453655537</v>
      </c>
      <c r="K18154" s="1" t="s">
        <v>83</v>
      </c>
      <c r="M18154" s="3">
        <v>43785.66143342593</v>
      </c>
    </row>
    <row r="18155">
      <c r="A18155" s="1">
        <v>18153.0</v>
      </c>
      <c r="B18155" s="1" t="s">
        <v>5831</v>
      </c>
      <c r="C18155" s="1" t="s">
        <v>30054</v>
      </c>
      <c r="D18155" s="1" t="s">
        <v>19403</v>
      </c>
      <c r="E18155" s="1" t="s">
        <v>30055</v>
      </c>
      <c r="F18155" s="1" t="s">
        <v>5834</v>
      </c>
      <c r="G18155" s="1" t="s">
        <v>39</v>
      </c>
      <c r="H18155" s="1">
        <v>45.0</v>
      </c>
      <c r="I18155" s="3">
        <v>44160.75</v>
      </c>
      <c r="J18155" s="1">
        <v>5.14054853906572</v>
      </c>
      <c r="K18155" s="1" t="s">
        <v>46</v>
      </c>
      <c r="L18155" s="1" t="s">
        <v>558</v>
      </c>
      <c r="M18155" s="3">
        <v>44160.78804609954</v>
      </c>
    </row>
    <row r="18156">
      <c r="A18156" s="1">
        <v>18154.0</v>
      </c>
      <c r="B18156" s="1" t="s">
        <v>3909</v>
      </c>
      <c r="C18156" s="1" t="s">
        <v>30056</v>
      </c>
      <c r="D18156" s="1" t="s">
        <v>808</v>
      </c>
      <c r="E18156" s="1" t="s">
        <v>30057</v>
      </c>
      <c r="F18156" s="1" t="s">
        <v>3912</v>
      </c>
      <c r="G18156" s="1" t="s">
        <v>89</v>
      </c>
      <c r="H18156" s="1">
        <v>45.0</v>
      </c>
      <c r="I18156" s="3">
        <v>44066.765680902776</v>
      </c>
      <c r="J18156" s="1">
        <v>2.58105864692796</v>
      </c>
      <c r="K18156" s="1" t="s">
        <v>24</v>
      </c>
      <c r="M18156" s="3">
        <v>44066.774020069446</v>
      </c>
    </row>
    <row r="18157">
      <c r="A18157" s="1">
        <v>18155.0</v>
      </c>
      <c r="B18157" s="1" t="s">
        <v>114</v>
      </c>
      <c r="C18157" s="1" t="s">
        <v>30058</v>
      </c>
      <c r="D18157" s="1" t="s">
        <v>305</v>
      </c>
      <c r="E18157" s="1" t="s">
        <v>2716</v>
      </c>
      <c r="F18157" s="1" t="s">
        <v>118</v>
      </c>
      <c r="G18157" s="1" t="s">
        <v>17</v>
      </c>
      <c r="H18157" s="1">
        <v>45.0</v>
      </c>
      <c r="I18157" s="3">
        <v>44001.270833333336</v>
      </c>
      <c r="J18157" s="1">
        <v>0.787789929266375</v>
      </c>
      <c r="K18157" s="1" t="s">
        <v>24</v>
      </c>
      <c r="L18157" s="1" t="s">
        <v>1006</v>
      </c>
      <c r="M18157" s="3">
        <v>44001.303597638886</v>
      </c>
    </row>
    <row r="18158">
      <c r="A18158" s="1">
        <v>18156.0</v>
      </c>
      <c r="B18158" s="1" t="s">
        <v>91</v>
      </c>
      <c r="C18158" s="1" t="s">
        <v>30059</v>
      </c>
      <c r="D18158" s="1" t="s">
        <v>2485</v>
      </c>
      <c r="E18158" s="1" t="s">
        <v>30060</v>
      </c>
      <c r="F18158" s="1" t="s">
        <v>95</v>
      </c>
      <c r="G18158" s="1" t="s">
        <v>89</v>
      </c>
      <c r="H18158" s="1">
        <v>45.0</v>
      </c>
      <c r="I18158" s="3">
        <v>44243.574930104165</v>
      </c>
      <c r="J18158" s="1">
        <v>2.07556256357973</v>
      </c>
      <c r="K18158" s="1" t="s">
        <v>24</v>
      </c>
      <c r="L18158" s="1" t="s">
        <v>96</v>
      </c>
      <c r="M18158" s="3">
        <v>44243.60705460648</v>
      </c>
    </row>
    <row r="18159">
      <c r="A18159" s="1">
        <v>18157.0</v>
      </c>
      <c r="B18159" s="1" t="s">
        <v>1075</v>
      </c>
      <c r="C18159" s="1" t="s">
        <v>30061</v>
      </c>
      <c r="D18159" s="1" t="s">
        <v>578</v>
      </c>
      <c r="E18159" s="1" t="s">
        <v>11385</v>
      </c>
      <c r="F18159" s="1" t="s">
        <v>1079</v>
      </c>
      <c r="G18159" s="1" t="s">
        <v>17</v>
      </c>
      <c r="H18159" s="1">
        <v>45.0</v>
      </c>
      <c r="I18159" s="3">
        <v>44111.270833333336</v>
      </c>
      <c r="J18159" s="1">
        <v>3.87933450899362</v>
      </c>
      <c r="K18159" s="1" t="s">
        <v>18</v>
      </c>
      <c r="L18159" s="1" t="s">
        <v>1080</v>
      </c>
      <c r="M18159" s="3">
        <v>44111.300127905095</v>
      </c>
    </row>
    <row r="18160">
      <c r="A18160" s="1">
        <v>18158.0</v>
      </c>
      <c r="B18160" s="1" t="s">
        <v>2891</v>
      </c>
      <c r="C18160" s="1" t="s">
        <v>30062</v>
      </c>
      <c r="D18160" s="1" t="s">
        <v>80</v>
      </c>
      <c r="E18160" s="1" t="s">
        <v>8711</v>
      </c>
      <c r="F18160" s="1" t="s">
        <v>2894</v>
      </c>
      <c r="G18160" s="1" t="s">
        <v>17</v>
      </c>
      <c r="H18160" s="1">
        <v>45.0</v>
      </c>
      <c r="I18160" s="3">
        <v>43902.208333333336</v>
      </c>
      <c r="J18160" s="1">
        <v>0.496641772131313</v>
      </c>
      <c r="K18160" s="1" t="s">
        <v>46</v>
      </c>
      <c r="M18160" s="3">
        <v>43902.25110767361</v>
      </c>
    </row>
    <row r="18161">
      <c r="A18161" s="1">
        <v>18159.0</v>
      </c>
      <c r="B18161" s="1" t="s">
        <v>957</v>
      </c>
      <c r="C18161" s="1" t="s">
        <v>30063</v>
      </c>
      <c r="D18161" s="1" t="s">
        <v>321</v>
      </c>
      <c r="E18161" s="1" t="s">
        <v>7676</v>
      </c>
      <c r="F18161" s="1" t="s">
        <v>961</v>
      </c>
      <c r="G18161" s="1" t="s">
        <v>17</v>
      </c>
      <c r="H18161" s="1">
        <v>45.0</v>
      </c>
      <c r="I18161" s="3">
        <v>43962.645833333336</v>
      </c>
      <c r="J18161" s="1">
        <v>2.12308366745905</v>
      </c>
      <c r="K18161" s="1" t="s">
        <v>24</v>
      </c>
      <c r="M18161" s="3">
        <v>43962.72319793981</v>
      </c>
    </row>
    <row r="18162">
      <c r="A18162" s="1">
        <v>18160.0</v>
      </c>
      <c r="B18162" s="1" t="s">
        <v>11607</v>
      </c>
      <c r="C18162" s="1" t="s">
        <v>30064</v>
      </c>
      <c r="D18162" s="1" t="s">
        <v>818</v>
      </c>
      <c r="E18162" s="1" t="s">
        <v>30065</v>
      </c>
      <c r="F18162" s="1" t="s">
        <v>11610</v>
      </c>
      <c r="G18162" s="1" t="s">
        <v>39</v>
      </c>
      <c r="H18162" s="1">
        <v>45.0</v>
      </c>
      <c r="I18162" s="3">
        <v>44107.583333333336</v>
      </c>
      <c r="J18162" s="1">
        <v>2.68728892192669</v>
      </c>
      <c r="K18162" s="1" t="s">
        <v>18</v>
      </c>
      <c r="M18162" s="3">
        <v>44107.61737290509</v>
      </c>
    </row>
    <row r="18163">
      <c r="A18163" s="1">
        <v>18161.0</v>
      </c>
      <c r="B18163" s="1" t="s">
        <v>3541</v>
      </c>
      <c r="C18163" s="1" t="s">
        <v>30066</v>
      </c>
      <c r="D18163" s="1" t="s">
        <v>5158</v>
      </c>
      <c r="E18163" s="1" t="s">
        <v>20474</v>
      </c>
      <c r="F18163" s="1" t="s">
        <v>3544</v>
      </c>
      <c r="G18163" s="1" t="s">
        <v>17</v>
      </c>
      <c r="H18163" s="1">
        <v>45.0</v>
      </c>
      <c r="I18163" s="3">
        <v>44214.291666666664</v>
      </c>
      <c r="J18163" s="1">
        <v>2.85123163575829</v>
      </c>
      <c r="K18163" s="1" t="s">
        <v>511</v>
      </c>
      <c r="L18163" s="1" t="s">
        <v>1157</v>
      </c>
      <c r="M18163" s="3">
        <v>44214.321242418984</v>
      </c>
    </row>
    <row r="18164">
      <c r="A18164" s="1">
        <v>18162.0</v>
      </c>
      <c r="B18164" s="1" t="s">
        <v>2885</v>
      </c>
      <c r="C18164" s="1" t="s">
        <v>30067</v>
      </c>
      <c r="D18164" s="1" t="s">
        <v>4891</v>
      </c>
      <c r="E18164" s="1" t="s">
        <v>7251</v>
      </c>
      <c r="F18164" s="1" t="s">
        <v>2888</v>
      </c>
      <c r="G18164" s="1" t="s">
        <v>17</v>
      </c>
      <c r="H18164" s="1">
        <v>45.0</v>
      </c>
      <c r="I18164" s="3">
        <v>44040.260416666664</v>
      </c>
      <c r="J18164" s="1">
        <v>1.99600287310278</v>
      </c>
      <c r="K18164" s="1" t="s">
        <v>24</v>
      </c>
      <c r="L18164" s="1" t="s">
        <v>238</v>
      </c>
      <c r="M18164" s="3">
        <v>44040.29420377315</v>
      </c>
    </row>
    <row r="18165">
      <c r="A18165" s="1">
        <v>18163.0</v>
      </c>
      <c r="B18165" s="1" t="s">
        <v>303</v>
      </c>
      <c r="C18165" s="1" t="s">
        <v>30068</v>
      </c>
      <c r="D18165" s="1" t="s">
        <v>305</v>
      </c>
      <c r="E18165" s="1" t="s">
        <v>1641</v>
      </c>
      <c r="F18165" s="1" t="s">
        <v>307</v>
      </c>
      <c r="G18165" s="1" t="s">
        <v>17</v>
      </c>
      <c r="H18165" s="1">
        <v>45.0</v>
      </c>
      <c r="I18165" s="3">
        <v>44012.625</v>
      </c>
      <c r="J18165" s="1">
        <v>1.18279627102943</v>
      </c>
      <c r="K18165" s="1" t="s">
        <v>24</v>
      </c>
      <c r="M18165" s="3">
        <v>44012.646735347225</v>
      </c>
    </row>
    <row r="18166">
      <c r="A18166" s="1">
        <v>18164.0</v>
      </c>
      <c r="B18166" s="1" t="s">
        <v>150</v>
      </c>
      <c r="C18166" s="1" t="s">
        <v>30069</v>
      </c>
      <c r="D18166" s="1" t="s">
        <v>1802</v>
      </c>
      <c r="E18166" s="1" t="s">
        <v>11213</v>
      </c>
      <c r="F18166" s="1" t="s">
        <v>153</v>
      </c>
      <c r="G18166" s="1" t="s">
        <v>17</v>
      </c>
      <c r="H18166" s="1">
        <v>45.0</v>
      </c>
      <c r="I18166" s="3">
        <v>43914.302083333336</v>
      </c>
      <c r="J18166" s="1">
        <v>2.20490111824219</v>
      </c>
      <c r="K18166" s="1" t="s">
        <v>62</v>
      </c>
      <c r="M18166" s="3">
        <v>43914.33126342593</v>
      </c>
    </row>
    <row r="18167">
      <c r="A18167" s="1">
        <v>18165.0</v>
      </c>
      <c r="B18167" s="1" t="s">
        <v>303</v>
      </c>
      <c r="C18167" s="1" t="s">
        <v>30070</v>
      </c>
      <c r="D18167" s="1" t="s">
        <v>5629</v>
      </c>
      <c r="E18167" s="1" t="s">
        <v>1790</v>
      </c>
      <c r="F18167" s="1" t="s">
        <v>307</v>
      </c>
      <c r="G18167" s="1" t="s">
        <v>17</v>
      </c>
      <c r="H18167" s="1">
        <v>45.0</v>
      </c>
      <c r="I18167" s="3">
        <v>44148.604166666664</v>
      </c>
      <c r="J18167" s="1">
        <v>0.0223512988867338</v>
      </c>
      <c r="K18167" s="1" t="s">
        <v>24</v>
      </c>
      <c r="M18167" s="3">
        <v>44148.647019502314</v>
      </c>
    </row>
    <row r="18168">
      <c r="A18168" s="1">
        <v>18166.0</v>
      </c>
      <c r="B18168" s="1" t="s">
        <v>9069</v>
      </c>
      <c r="C18168" s="1" t="s">
        <v>30071</v>
      </c>
      <c r="D18168" s="1" t="s">
        <v>2316</v>
      </c>
      <c r="E18168" s="1" t="s">
        <v>30072</v>
      </c>
      <c r="F18168" s="1" t="s">
        <v>9072</v>
      </c>
      <c r="G18168" s="1" t="s">
        <v>89</v>
      </c>
      <c r="H18168" s="1">
        <v>45.0</v>
      </c>
      <c r="I18168" s="3">
        <v>44219.40834126157</v>
      </c>
      <c r="J18168" s="1">
        <v>1.81122419013726</v>
      </c>
      <c r="K18168" s="1" t="s">
        <v>18</v>
      </c>
      <c r="L18168" s="1" t="s">
        <v>2972</v>
      </c>
      <c r="M18168" s="3">
        <v>44219.40619159722</v>
      </c>
    </row>
    <row r="18169">
      <c r="A18169" s="1">
        <v>18167.0</v>
      </c>
      <c r="B18169" s="1" t="s">
        <v>150</v>
      </c>
      <c r="C18169" s="1" t="s">
        <v>30073</v>
      </c>
      <c r="D18169" s="1" t="s">
        <v>764</v>
      </c>
      <c r="E18169" s="1" t="s">
        <v>24962</v>
      </c>
      <c r="F18169" s="1" t="s">
        <v>153</v>
      </c>
      <c r="G18169" s="1" t="s">
        <v>17</v>
      </c>
      <c r="H18169" s="1">
        <v>45.0</v>
      </c>
      <c r="I18169" s="3">
        <v>43924.291666666664</v>
      </c>
      <c r="J18169" s="1">
        <v>0.814771094753755</v>
      </c>
      <c r="K18169" s="1" t="s">
        <v>24</v>
      </c>
      <c r="L18169" s="1" t="s">
        <v>406</v>
      </c>
      <c r="M18169" s="3">
        <v>43924.32215788194</v>
      </c>
    </row>
    <row r="18170">
      <c r="A18170" s="1">
        <v>18168.0</v>
      </c>
      <c r="B18170" s="1" t="s">
        <v>40</v>
      </c>
      <c r="C18170" s="1" t="s">
        <v>30074</v>
      </c>
      <c r="D18170" s="1" t="s">
        <v>42</v>
      </c>
      <c r="E18170" s="1" t="s">
        <v>30075</v>
      </c>
      <c r="F18170" s="1" t="s">
        <v>44</v>
      </c>
      <c r="G18170" s="1" t="s">
        <v>45</v>
      </c>
      <c r="H18170" s="1">
        <v>45.0</v>
      </c>
      <c r="I18170" s="3">
        <v>44145.263507488424</v>
      </c>
      <c r="J18170" s="1">
        <v>0.922701024114484</v>
      </c>
      <c r="K18170" s="1" t="s">
        <v>46</v>
      </c>
      <c r="L18170" s="1" t="s">
        <v>47</v>
      </c>
      <c r="M18170" s="3">
        <v>44145.30408484954</v>
      </c>
    </row>
    <row r="18171">
      <c r="A18171" s="1">
        <v>18169.0</v>
      </c>
      <c r="B18171" s="1" t="s">
        <v>4873</v>
      </c>
      <c r="C18171" s="1" t="s">
        <v>30076</v>
      </c>
      <c r="D18171" s="1" t="s">
        <v>173</v>
      </c>
      <c r="E18171" s="1" t="s">
        <v>30077</v>
      </c>
      <c r="F18171" s="1" t="s">
        <v>4877</v>
      </c>
      <c r="G18171" s="1" t="s">
        <v>89</v>
      </c>
      <c r="H18171" s="1">
        <v>45.0</v>
      </c>
      <c r="I18171" s="3">
        <v>43834.586321759256</v>
      </c>
      <c r="J18171" s="1">
        <v>1.79947653332534</v>
      </c>
      <c r="K18171" s="1" t="s">
        <v>18</v>
      </c>
      <c r="M18171" s="3">
        <v>43834.61604037037</v>
      </c>
    </row>
    <row r="18172">
      <c r="A18172" s="1">
        <v>18170.0</v>
      </c>
      <c r="B18172" s="1" t="s">
        <v>853</v>
      </c>
      <c r="C18172" s="1" t="s">
        <v>30078</v>
      </c>
      <c r="D18172" s="1" t="s">
        <v>1806</v>
      </c>
      <c r="E18172" s="1" t="s">
        <v>12628</v>
      </c>
      <c r="F18172" s="1" t="s">
        <v>856</v>
      </c>
      <c r="G18172" s="1" t="s">
        <v>35</v>
      </c>
      <c r="H18172" s="1">
        <v>45.0</v>
      </c>
      <c r="I18172" s="3">
        <v>44210.541666666664</v>
      </c>
      <c r="J18172" s="1">
        <v>2.73286663309791</v>
      </c>
      <c r="K18172" s="1" t="s">
        <v>18</v>
      </c>
      <c r="M18172" s="3">
        <v>44210.53966584491</v>
      </c>
    </row>
    <row r="18173">
      <c r="A18173" s="1">
        <v>18171.0</v>
      </c>
      <c r="B18173" s="1" t="s">
        <v>1202</v>
      </c>
      <c r="C18173" s="1" t="s">
        <v>30079</v>
      </c>
      <c r="D18173" s="1" t="s">
        <v>436</v>
      </c>
      <c r="E18173" s="1" t="s">
        <v>3393</v>
      </c>
      <c r="F18173" s="1" t="s">
        <v>1206</v>
      </c>
      <c r="G18173" s="1" t="s">
        <v>17</v>
      </c>
      <c r="H18173" s="1">
        <v>45.0</v>
      </c>
      <c r="I18173" s="3">
        <v>43740.583333333336</v>
      </c>
      <c r="J18173" s="1">
        <v>3.35234280578374</v>
      </c>
      <c r="K18173" s="1" t="s">
        <v>24</v>
      </c>
      <c r="M18173" s="3">
        <v>43740.6288274537</v>
      </c>
    </row>
    <row r="18174">
      <c r="A18174" s="1">
        <v>18172.0</v>
      </c>
      <c r="B18174" s="1" t="s">
        <v>459</v>
      </c>
      <c r="C18174" s="1" t="s">
        <v>30080</v>
      </c>
      <c r="D18174" s="1" t="s">
        <v>461</v>
      </c>
      <c r="E18174" s="1" t="s">
        <v>8478</v>
      </c>
      <c r="F18174" s="1" t="s">
        <v>463</v>
      </c>
      <c r="G18174" s="1" t="s">
        <v>17</v>
      </c>
      <c r="H18174" s="1">
        <v>45.0</v>
      </c>
      <c r="I18174" s="3">
        <v>44172.375</v>
      </c>
      <c r="J18174" s="1">
        <v>0.639372018000379</v>
      </c>
      <c r="K18174" s="1" t="s">
        <v>24</v>
      </c>
      <c r="L18174" s="1" t="s">
        <v>464</v>
      </c>
      <c r="M18174" s="3">
        <v>44172.39987194444</v>
      </c>
    </row>
    <row r="18175">
      <c r="A18175" s="1">
        <v>18173.0</v>
      </c>
      <c r="B18175" s="1" t="s">
        <v>2339</v>
      </c>
      <c r="C18175" s="1" t="s">
        <v>30081</v>
      </c>
      <c r="D18175" s="1" t="s">
        <v>738</v>
      </c>
      <c r="E18175" s="1" t="s">
        <v>7196</v>
      </c>
      <c r="F18175" s="1" t="s">
        <v>2342</v>
      </c>
      <c r="G18175" s="1" t="s">
        <v>35</v>
      </c>
      <c r="H18175" s="1">
        <v>45.0</v>
      </c>
      <c r="I18175" s="3">
        <v>44249.666666666664</v>
      </c>
      <c r="J18175" s="1">
        <v>2.31860009666235</v>
      </c>
      <c r="K18175" s="1" t="s">
        <v>24</v>
      </c>
      <c r="M18175" s="3">
        <v>44249.69272732639</v>
      </c>
    </row>
    <row r="18176">
      <c r="A18176" s="1">
        <v>18174.0</v>
      </c>
      <c r="B18176" s="1" t="s">
        <v>1679</v>
      </c>
      <c r="C18176" s="1" t="s">
        <v>30082</v>
      </c>
      <c r="D18176" s="1" t="s">
        <v>5337</v>
      </c>
      <c r="E18176" s="1" t="s">
        <v>30083</v>
      </c>
      <c r="F18176" s="1" t="s">
        <v>1682</v>
      </c>
      <c r="G18176" s="1" t="s">
        <v>89</v>
      </c>
      <c r="H18176" s="1">
        <v>45.0</v>
      </c>
      <c r="I18176" s="3">
        <v>43833.70204384259</v>
      </c>
      <c r="J18176" s="1">
        <v>0.0</v>
      </c>
      <c r="K18176" s="1" t="s">
        <v>24</v>
      </c>
      <c r="M18176" s="3">
        <v>43833.718025358794</v>
      </c>
    </row>
    <row r="18177">
      <c r="A18177" s="1">
        <v>18175.0</v>
      </c>
      <c r="B18177" s="1" t="s">
        <v>3463</v>
      </c>
      <c r="C18177" s="1" t="s">
        <v>30084</v>
      </c>
      <c r="D18177" s="1" t="s">
        <v>121</v>
      </c>
      <c r="E18177" s="1" t="s">
        <v>30085</v>
      </c>
      <c r="F18177" s="1" t="s">
        <v>3467</v>
      </c>
      <c r="G18177" s="1" t="s">
        <v>89</v>
      </c>
      <c r="H18177" s="1">
        <v>45.0</v>
      </c>
      <c r="I18177" s="3">
        <v>43807.36106695602</v>
      </c>
      <c r="J18177" s="1">
        <v>0.731412278126072</v>
      </c>
      <c r="K18177" s="1" t="s">
        <v>18</v>
      </c>
      <c r="M18177" s="3">
        <v>43807.38738315972</v>
      </c>
    </row>
    <row r="18178">
      <c r="A18178" s="1">
        <v>18176.0</v>
      </c>
      <c r="B18178" s="1" t="s">
        <v>29836</v>
      </c>
      <c r="C18178" s="1" t="s">
        <v>30086</v>
      </c>
      <c r="D18178" s="1" t="s">
        <v>968</v>
      </c>
      <c r="E18178" s="1" t="s">
        <v>30087</v>
      </c>
      <c r="F18178" s="1" t="s">
        <v>29839</v>
      </c>
      <c r="G18178" s="1" t="s">
        <v>39</v>
      </c>
      <c r="H18178" s="1">
        <v>45.0</v>
      </c>
      <c r="I18178" s="3">
        <v>43891.334027777775</v>
      </c>
      <c r="J18178" s="1">
        <v>0.904554792864178</v>
      </c>
      <c r="K18178" s="1" t="s">
        <v>24</v>
      </c>
      <c r="M18178" s="3">
        <v>43891.35716155093</v>
      </c>
    </row>
    <row r="18179">
      <c r="A18179" s="1">
        <v>18177.0</v>
      </c>
      <c r="B18179" s="1" t="s">
        <v>12</v>
      </c>
      <c r="C18179" s="1" t="s">
        <v>30088</v>
      </c>
      <c r="D18179" s="1" t="s">
        <v>411</v>
      </c>
      <c r="E18179" s="1" t="s">
        <v>5115</v>
      </c>
      <c r="F18179" s="1" t="s">
        <v>16</v>
      </c>
      <c r="G18179" s="1" t="s">
        <v>17</v>
      </c>
      <c r="H18179" s="1">
        <v>45.0</v>
      </c>
      <c r="I18179" s="3">
        <v>43959.625</v>
      </c>
      <c r="J18179" s="1">
        <v>0.670179937924226</v>
      </c>
      <c r="K18179" s="1" t="s">
        <v>18</v>
      </c>
      <c r="M18179" s="3">
        <v>43959.63284079861</v>
      </c>
    </row>
    <row r="18180">
      <c r="A18180" s="1">
        <v>18178.0</v>
      </c>
      <c r="B18180" s="1" t="s">
        <v>3386</v>
      </c>
      <c r="C18180" s="1" t="s">
        <v>30089</v>
      </c>
      <c r="D18180" s="1" t="s">
        <v>3388</v>
      </c>
      <c r="E18180" s="1" t="s">
        <v>9926</v>
      </c>
      <c r="F18180" s="1" t="s">
        <v>3390</v>
      </c>
      <c r="G18180" s="1" t="s">
        <v>17</v>
      </c>
      <c r="H18180" s="1">
        <v>45.0</v>
      </c>
      <c r="I18180" s="3">
        <v>44104.333333333336</v>
      </c>
      <c r="J18180" s="1">
        <v>1.73199462240902</v>
      </c>
      <c r="K18180" s="1" t="s">
        <v>24</v>
      </c>
      <c r="L18180" s="1" t="s">
        <v>365</v>
      </c>
      <c r="M18180" s="3">
        <v>44104.371618530095</v>
      </c>
    </row>
    <row r="18181">
      <c r="A18181" s="1">
        <v>18179.0</v>
      </c>
      <c r="B18181" s="1" t="s">
        <v>239</v>
      </c>
      <c r="C18181" s="1" t="s">
        <v>30090</v>
      </c>
      <c r="D18181" s="1" t="s">
        <v>37</v>
      </c>
      <c r="E18181" s="1" t="s">
        <v>30091</v>
      </c>
      <c r="F18181" s="1" t="s">
        <v>243</v>
      </c>
      <c r="G18181" s="1" t="s">
        <v>39</v>
      </c>
      <c r="H18181" s="1">
        <v>45.0</v>
      </c>
      <c r="I18181" s="3">
        <v>44129.541666666664</v>
      </c>
      <c r="J18181" s="1">
        <v>0.929599535530471</v>
      </c>
      <c r="K18181" s="1" t="s">
        <v>46</v>
      </c>
      <c r="L18181" s="1" t="s">
        <v>244</v>
      </c>
      <c r="M18181" s="3">
        <v>44129.55967465278</v>
      </c>
    </row>
    <row r="18182">
      <c r="A18182" s="1">
        <v>18180.0</v>
      </c>
      <c r="B18182" s="1" t="s">
        <v>1289</v>
      </c>
      <c r="C18182" s="1" t="s">
        <v>30092</v>
      </c>
      <c r="D18182" s="1" t="s">
        <v>1666</v>
      </c>
      <c r="E18182" s="1" t="s">
        <v>7263</v>
      </c>
      <c r="F18182" s="1" t="s">
        <v>1293</v>
      </c>
      <c r="G18182" s="1" t="s">
        <v>35</v>
      </c>
      <c r="H18182" s="1">
        <v>45.0</v>
      </c>
      <c r="I18182" s="3">
        <v>43563.166666666664</v>
      </c>
      <c r="J18182" s="1">
        <v>0.0186769685149475</v>
      </c>
      <c r="K18182" s="1" t="s">
        <v>24</v>
      </c>
      <c r="M18182" s="3">
        <v>43563.359767291666</v>
      </c>
    </row>
    <row r="18183">
      <c r="A18183" s="1">
        <v>18181.0</v>
      </c>
      <c r="B18183" s="1" t="s">
        <v>229</v>
      </c>
      <c r="C18183" s="1" t="s">
        <v>30093</v>
      </c>
      <c r="D18183" s="1" t="s">
        <v>1653</v>
      </c>
      <c r="E18183" s="1" t="s">
        <v>6341</v>
      </c>
      <c r="F18183" s="1" t="s">
        <v>232</v>
      </c>
      <c r="G18183" s="1" t="s">
        <v>35</v>
      </c>
      <c r="H18183" s="1">
        <v>45.0</v>
      </c>
      <c r="I18183" s="3">
        <v>43851.166666666664</v>
      </c>
      <c r="J18183" s="1">
        <v>2.41438721984342</v>
      </c>
      <c r="K18183" s="1" t="s">
        <v>24</v>
      </c>
      <c r="M18183" s="3">
        <v>43851.18850858796</v>
      </c>
    </row>
    <row r="18184">
      <c r="A18184" s="1">
        <v>18182.0</v>
      </c>
      <c r="B18184" s="1" t="s">
        <v>520</v>
      </c>
      <c r="C18184" s="1" t="s">
        <v>30094</v>
      </c>
      <c r="D18184" s="1" t="s">
        <v>86</v>
      </c>
      <c r="E18184" s="1" t="s">
        <v>3689</v>
      </c>
      <c r="F18184" s="1" t="s">
        <v>524</v>
      </c>
      <c r="G18184" s="1" t="s">
        <v>35</v>
      </c>
      <c r="H18184" s="1">
        <v>45.0</v>
      </c>
      <c r="I18184" s="3">
        <v>43651.5</v>
      </c>
      <c r="J18184" s="1">
        <v>2.88085348103211</v>
      </c>
      <c r="K18184" s="1" t="s">
        <v>46</v>
      </c>
      <c r="M18184" s="3">
        <v>43651.56042430556</v>
      </c>
    </row>
    <row r="18185">
      <c r="A18185" s="1">
        <v>18183.0</v>
      </c>
      <c r="B18185" s="1" t="s">
        <v>1315</v>
      </c>
      <c r="C18185" s="1" t="s">
        <v>30095</v>
      </c>
      <c r="D18185" s="1" t="s">
        <v>411</v>
      </c>
      <c r="E18185" s="1" t="s">
        <v>10798</v>
      </c>
      <c r="F18185" s="1" t="s">
        <v>1319</v>
      </c>
      <c r="G18185" s="1" t="s">
        <v>17</v>
      </c>
      <c r="H18185" s="1">
        <v>45.0</v>
      </c>
      <c r="I18185" s="3">
        <v>43990.520833333336</v>
      </c>
      <c r="J18185" s="1">
        <v>0.738352868206924</v>
      </c>
      <c r="K18185" s="1" t="s">
        <v>18</v>
      </c>
      <c r="M18185" s="3">
        <v>43990.55090271991</v>
      </c>
    </row>
    <row r="18186">
      <c r="A18186" s="1">
        <v>18184.0</v>
      </c>
      <c r="B18186" s="1" t="s">
        <v>425</v>
      </c>
      <c r="C18186" s="1" t="s">
        <v>30096</v>
      </c>
      <c r="D18186" s="1" t="s">
        <v>21</v>
      </c>
      <c r="E18186" s="1" t="s">
        <v>1567</v>
      </c>
      <c r="F18186" s="1" t="s">
        <v>428</v>
      </c>
      <c r="G18186" s="1" t="s">
        <v>35</v>
      </c>
      <c r="H18186" s="1">
        <v>45.0</v>
      </c>
      <c r="I18186" s="3">
        <v>44245.25</v>
      </c>
      <c r="J18186" s="1">
        <v>1.28213975836629</v>
      </c>
      <c r="K18186" s="1" t="s">
        <v>24</v>
      </c>
      <c r="M18186" s="3">
        <v>44245.28618579861</v>
      </c>
    </row>
    <row r="18187">
      <c r="A18187" s="1">
        <v>18185.0</v>
      </c>
      <c r="B18187" s="1" t="s">
        <v>4356</v>
      </c>
      <c r="C18187" s="1" t="s">
        <v>30097</v>
      </c>
      <c r="D18187" s="1" t="s">
        <v>411</v>
      </c>
      <c r="E18187" s="1" t="s">
        <v>8723</v>
      </c>
      <c r="F18187" s="1" t="s">
        <v>4359</v>
      </c>
      <c r="G18187" s="1" t="s">
        <v>17</v>
      </c>
      <c r="H18187" s="1">
        <v>45.0</v>
      </c>
      <c r="I18187" s="3">
        <v>43984.260416666664</v>
      </c>
      <c r="J18187" s="1">
        <v>0.331478384473655</v>
      </c>
      <c r="K18187" s="1" t="s">
        <v>62</v>
      </c>
      <c r="L18187" s="1" t="s">
        <v>4360</v>
      </c>
      <c r="M18187" s="3">
        <v>43984.256416689816</v>
      </c>
    </row>
    <row r="18188">
      <c r="A18188" s="1">
        <v>18186.0</v>
      </c>
      <c r="B18188" s="1" t="s">
        <v>2165</v>
      </c>
      <c r="C18188" s="1" t="s">
        <v>30098</v>
      </c>
      <c r="D18188" s="1" t="s">
        <v>701</v>
      </c>
      <c r="E18188" s="1" t="s">
        <v>19052</v>
      </c>
      <c r="F18188" s="1" t="s">
        <v>2168</v>
      </c>
      <c r="G18188" s="1" t="s">
        <v>17</v>
      </c>
      <c r="H18188" s="1">
        <v>45.0</v>
      </c>
      <c r="I18188" s="3">
        <v>44202.166666666664</v>
      </c>
      <c r="J18188" s="1">
        <v>2.81423792076364</v>
      </c>
      <c r="K18188" s="1" t="s">
        <v>24</v>
      </c>
      <c r="L18188" s="1" t="s">
        <v>406</v>
      </c>
      <c r="M18188" s="3">
        <v>44202.23108800926</v>
      </c>
    </row>
    <row r="18189">
      <c r="A18189" s="1">
        <v>18187.0</v>
      </c>
      <c r="B18189" s="1" t="s">
        <v>1282</v>
      </c>
      <c r="C18189" s="1" t="s">
        <v>30099</v>
      </c>
      <c r="D18189" s="1" t="s">
        <v>30100</v>
      </c>
      <c r="E18189" s="1" t="s">
        <v>30101</v>
      </c>
      <c r="F18189" s="1" t="s">
        <v>1285</v>
      </c>
      <c r="G18189" s="1" t="s">
        <v>39</v>
      </c>
      <c r="H18189" s="1">
        <v>45.0</v>
      </c>
      <c r="I18189" s="3">
        <v>43890.416666666664</v>
      </c>
      <c r="J18189" s="1">
        <v>2.04926081654154</v>
      </c>
      <c r="K18189" s="1" t="s">
        <v>24</v>
      </c>
      <c r="M18189" s="3">
        <v>43890.45359056713</v>
      </c>
    </row>
    <row r="18190">
      <c r="A18190" s="1">
        <v>18188.0</v>
      </c>
      <c r="B18190" s="1" t="s">
        <v>2885</v>
      </c>
      <c r="C18190" s="1" t="s">
        <v>30102</v>
      </c>
      <c r="D18190" s="1" t="s">
        <v>1332</v>
      </c>
      <c r="E18190" s="1" t="s">
        <v>30103</v>
      </c>
      <c r="F18190" s="1" t="s">
        <v>2888</v>
      </c>
      <c r="G18190" s="1" t="s">
        <v>89</v>
      </c>
      <c r="H18190" s="1">
        <v>45.0</v>
      </c>
      <c r="I18190" s="3">
        <v>43767.32108925926</v>
      </c>
      <c r="J18190" s="1">
        <v>0.0529287172772646</v>
      </c>
      <c r="K18190" s="1" t="s">
        <v>24</v>
      </c>
      <c r="M18190" s="3">
        <v>43767.32424565972</v>
      </c>
    </row>
    <row r="18191">
      <c r="A18191" s="1">
        <v>18189.0</v>
      </c>
      <c r="B18191" s="1" t="s">
        <v>15209</v>
      </c>
      <c r="C18191" s="1" t="s">
        <v>30104</v>
      </c>
      <c r="D18191" s="1" t="s">
        <v>3198</v>
      </c>
      <c r="E18191" s="1" t="s">
        <v>30105</v>
      </c>
      <c r="F18191" s="1" t="s">
        <v>15212</v>
      </c>
      <c r="G18191" s="1" t="s">
        <v>89</v>
      </c>
      <c r="H18191" s="1">
        <v>45.0</v>
      </c>
      <c r="I18191" s="3">
        <v>43861.74505063657</v>
      </c>
      <c r="J18191" s="1">
        <v>1.3003817370132</v>
      </c>
      <c r="K18191" s="1" t="s">
        <v>46</v>
      </c>
      <c r="M18191" s="3">
        <v>43861.76559787037</v>
      </c>
    </row>
    <row r="18192">
      <c r="A18192" s="1">
        <v>18190.0</v>
      </c>
      <c r="B18192" s="1" t="s">
        <v>19036</v>
      </c>
      <c r="C18192" s="1" t="s">
        <v>30106</v>
      </c>
      <c r="D18192" s="1" t="s">
        <v>326</v>
      </c>
      <c r="E18192" s="1" t="s">
        <v>30107</v>
      </c>
      <c r="F18192" s="1" t="s">
        <v>19039</v>
      </c>
      <c r="G18192" s="1" t="s">
        <v>39</v>
      </c>
      <c r="H18192" s="1">
        <v>45.0</v>
      </c>
      <c r="I18192" s="3">
        <v>43714.666666666664</v>
      </c>
      <c r="J18192" s="1">
        <v>3.80387892305904</v>
      </c>
      <c r="K18192" s="1" t="s">
        <v>24</v>
      </c>
      <c r="M18192" s="3">
        <v>43714.696947488424</v>
      </c>
    </row>
    <row r="18193">
      <c r="A18193" s="1">
        <v>18191.0</v>
      </c>
      <c r="B18193" s="1" t="s">
        <v>1090</v>
      </c>
      <c r="C18193" s="1" t="s">
        <v>30108</v>
      </c>
      <c r="D18193" s="1" t="s">
        <v>1558</v>
      </c>
      <c r="E18193" s="1" t="s">
        <v>1559</v>
      </c>
      <c r="F18193" s="1" t="s">
        <v>1094</v>
      </c>
      <c r="G18193" s="1" t="s">
        <v>17</v>
      </c>
      <c r="H18193" s="1">
        <v>45.0</v>
      </c>
      <c r="I18193" s="3">
        <v>44236.208333333336</v>
      </c>
      <c r="J18193" s="1">
        <v>2.4453850107676</v>
      </c>
      <c r="K18193" s="1" t="s">
        <v>166</v>
      </c>
      <c r="L18193" s="1" t="s">
        <v>167</v>
      </c>
      <c r="M18193" s="3">
        <v>44236.35870521991</v>
      </c>
    </row>
    <row r="18194">
      <c r="A18194" s="1">
        <v>18192.0</v>
      </c>
      <c r="B18194" s="1" t="s">
        <v>1238</v>
      </c>
      <c r="C18194" s="1" t="s">
        <v>30109</v>
      </c>
      <c r="D18194" s="1" t="s">
        <v>4240</v>
      </c>
      <c r="E18194" s="1" t="s">
        <v>30110</v>
      </c>
      <c r="F18194" s="1" t="s">
        <v>1241</v>
      </c>
      <c r="G18194" s="1" t="s">
        <v>39</v>
      </c>
      <c r="H18194" s="1">
        <v>45.0</v>
      </c>
      <c r="I18194" s="3">
        <v>43910.708333333336</v>
      </c>
      <c r="J18194" s="1">
        <v>2.75510279813578</v>
      </c>
      <c r="K18194" s="1" t="s">
        <v>24</v>
      </c>
      <c r="M18194" s="3">
        <v>43910.7494846875</v>
      </c>
    </row>
    <row r="18195">
      <c r="A18195" s="1">
        <v>18193.0</v>
      </c>
      <c r="B18195" s="1" t="s">
        <v>25</v>
      </c>
      <c r="C18195" s="1" t="s">
        <v>30111</v>
      </c>
      <c r="D18195" s="1" t="s">
        <v>37</v>
      </c>
      <c r="E18195" s="1" t="s">
        <v>30112</v>
      </c>
      <c r="F18195" s="1" t="s">
        <v>29</v>
      </c>
      <c r="G18195" s="1" t="s">
        <v>39</v>
      </c>
      <c r="H18195" s="1">
        <v>45.0</v>
      </c>
      <c r="I18195" s="3">
        <v>44174.677083333336</v>
      </c>
      <c r="J18195" s="1">
        <v>0.609177074515722</v>
      </c>
      <c r="K18195" s="1" t="s">
        <v>18</v>
      </c>
      <c r="M18195" s="3">
        <v>44174.69398560185</v>
      </c>
    </row>
    <row r="18196">
      <c r="A18196" s="1">
        <v>18194.0</v>
      </c>
      <c r="B18196" s="1" t="s">
        <v>562</v>
      </c>
      <c r="C18196" s="1" t="s">
        <v>30113</v>
      </c>
      <c r="D18196" s="1" t="s">
        <v>564</v>
      </c>
      <c r="E18196" s="1" t="s">
        <v>565</v>
      </c>
      <c r="F18196" s="1" t="s">
        <v>566</v>
      </c>
      <c r="G18196" s="1" t="s">
        <v>17</v>
      </c>
      <c r="H18196" s="1">
        <v>45.0</v>
      </c>
      <c r="I18196" s="3">
        <v>43791.25</v>
      </c>
      <c r="J18196" s="1">
        <v>2.07214557242622</v>
      </c>
      <c r="K18196" s="1" t="s">
        <v>62</v>
      </c>
      <c r="M18196" s="3">
        <v>43791.268597152775</v>
      </c>
    </row>
    <row r="18197">
      <c r="A18197" s="1">
        <v>18195.0</v>
      </c>
      <c r="B18197" s="1" t="s">
        <v>293</v>
      </c>
      <c r="C18197" s="1" t="s">
        <v>30114</v>
      </c>
      <c r="D18197" s="1" t="s">
        <v>1186</v>
      </c>
      <c r="E18197" s="1" t="s">
        <v>6729</v>
      </c>
      <c r="F18197" s="1" t="s">
        <v>297</v>
      </c>
      <c r="G18197" s="1" t="s">
        <v>17</v>
      </c>
      <c r="H18197" s="1">
        <v>45.0</v>
      </c>
      <c r="I18197" s="3">
        <v>44217.291666666664</v>
      </c>
      <c r="J18197" s="1">
        <v>3.77405062143035</v>
      </c>
      <c r="K18197" s="1" t="s">
        <v>62</v>
      </c>
      <c r="L18197" s="1" t="s">
        <v>1188</v>
      </c>
      <c r="M18197" s="3">
        <v>44217.32644712963</v>
      </c>
    </row>
    <row r="18198">
      <c r="A18198" s="1">
        <v>18196.0</v>
      </c>
      <c r="B18198" s="1" t="s">
        <v>1583</v>
      </c>
      <c r="C18198" s="1" t="s">
        <v>30115</v>
      </c>
      <c r="D18198" s="1" t="s">
        <v>4935</v>
      </c>
      <c r="E18198" s="1" t="s">
        <v>30116</v>
      </c>
      <c r="F18198" s="1" t="s">
        <v>1586</v>
      </c>
      <c r="G18198" s="1" t="s">
        <v>39</v>
      </c>
      <c r="H18198" s="1">
        <v>45.0</v>
      </c>
      <c r="I18198" s="3">
        <v>44065.75</v>
      </c>
      <c r="J18198" s="1">
        <v>2.68056751144635</v>
      </c>
      <c r="K18198" s="1" t="s">
        <v>24</v>
      </c>
      <c r="M18198" s="3">
        <v>44065.781664305556</v>
      </c>
    </row>
    <row r="18199">
      <c r="A18199" s="1">
        <v>18197.0</v>
      </c>
      <c r="B18199" s="1" t="s">
        <v>8763</v>
      </c>
      <c r="C18199" s="1" t="s">
        <v>30117</v>
      </c>
      <c r="D18199" s="1" t="s">
        <v>99</v>
      </c>
      <c r="E18199" s="1" t="s">
        <v>30118</v>
      </c>
      <c r="F18199" s="1" t="s">
        <v>8766</v>
      </c>
      <c r="G18199" s="1" t="s">
        <v>89</v>
      </c>
      <c r="H18199" s="1">
        <v>45.0</v>
      </c>
      <c r="I18199" s="3">
        <v>44252.716309791664</v>
      </c>
      <c r="J18199" s="1">
        <v>0.0</v>
      </c>
      <c r="K18199" s="1" t="s">
        <v>159</v>
      </c>
      <c r="L18199" s="1" t="s">
        <v>8767</v>
      </c>
      <c r="M18199" s="3">
        <v>44252.802344895834</v>
      </c>
    </row>
    <row r="18200">
      <c r="A18200" s="1">
        <v>18198.0</v>
      </c>
      <c r="B18200" s="1" t="s">
        <v>2662</v>
      </c>
      <c r="C18200" s="1" t="s">
        <v>30119</v>
      </c>
      <c r="D18200" s="1" t="s">
        <v>37</v>
      </c>
      <c r="E18200" s="1" t="s">
        <v>30120</v>
      </c>
      <c r="F18200" s="1" t="s">
        <v>2666</v>
      </c>
      <c r="G18200" s="1" t="s">
        <v>89</v>
      </c>
      <c r="H18200" s="1">
        <v>45.0</v>
      </c>
      <c r="I18200" s="3">
        <v>44122.31642991898</v>
      </c>
      <c r="J18200" s="1">
        <v>1.95834688158664</v>
      </c>
      <c r="K18200" s="1" t="s">
        <v>83</v>
      </c>
      <c r="M18200" s="3">
        <v>44122.36150465278</v>
      </c>
    </row>
    <row r="18201">
      <c r="A18201" s="1">
        <v>18199.0</v>
      </c>
      <c r="B18201" s="1" t="s">
        <v>201</v>
      </c>
      <c r="C18201" s="1" t="s">
        <v>30121</v>
      </c>
      <c r="D18201" s="1" t="s">
        <v>7983</v>
      </c>
      <c r="E18201" s="1" t="s">
        <v>30122</v>
      </c>
      <c r="F18201" s="1" t="s">
        <v>204</v>
      </c>
      <c r="G18201" s="1" t="s">
        <v>39</v>
      </c>
      <c r="H18201" s="1">
        <v>45.0</v>
      </c>
      <c r="I18201" s="3">
        <v>43885.3125</v>
      </c>
      <c r="J18201" s="1">
        <v>0.455460590632606</v>
      </c>
      <c r="K18201" s="1" t="s">
        <v>46</v>
      </c>
      <c r="M18201" s="3">
        <v>43885.372300069444</v>
      </c>
    </row>
    <row r="18202">
      <c r="A18202" s="1">
        <v>18200.0</v>
      </c>
      <c r="B18202" s="1" t="s">
        <v>16127</v>
      </c>
      <c r="C18202" s="1" t="s">
        <v>30123</v>
      </c>
      <c r="D18202" s="1" t="s">
        <v>347</v>
      </c>
      <c r="E18202" s="1" t="s">
        <v>30124</v>
      </c>
      <c r="F18202" s="1" t="s">
        <v>16130</v>
      </c>
      <c r="G18202" s="1" t="s">
        <v>39</v>
      </c>
      <c r="H18202" s="1">
        <v>45.0</v>
      </c>
      <c r="I18202" s="3">
        <v>43734.291666666664</v>
      </c>
      <c r="J18202" s="1">
        <v>1.55986578553226</v>
      </c>
      <c r="K18202" s="1" t="s">
        <v>159</v>
      </c>
      <c r="M18202" s="3">
        <v>43734.325558425924</v>
      </c>
    </row>
    <row r="18203">
      <c r="A18203" s="1">
        <v>18201.0</v>
      </c>
      <c r="B18203" s="1" t="s">
        <v>2080</v>
      </c>
      <c r="C18203" s="1" t="s">
        <v>30125</v>
      </c>
      <c r="D18203" s="1" t="s">
        <v>258</v>
      </c>
      <c r="E18203" s="1" t="s">
        <v>3512</v>
      </c>
      <c r="F18203" s="1" t="s">
        <v>2083</v>
      </c>
      <c r="G18203" s="1" t="s">
        <v>17</v>
      </c>
      <c r="H18203" s="1">
        <v>45.0</v>
      </c>
      <c r="I18203" s="3">
        <v>43741.166666666664</v>
      </c>
      <c r="J18203" s="1">
        <v>2.08955306860812</v>
      </c>
      <c r="K18203" s="1" t="s">
        <v>166</v>
      </c>
      <c r="M18203" s="3">
        <v>43741.19425141204</v>
      </c>
    </row>
    <row r="18204">
      <c r="A18204" s="1">
        <v>18202.0</v>
      </c>
      <c r="B18204" s="1" t="s">
        <v>63</v>
      </c>
      <c r="C18204" s="1" t="s">
        <v>30126</v>
      </c>
      <c r="D18204" s="1" t="s">
        <v>148</v>
      </c>
      <c r="E18204" s="1" t="s">
        <v>3736</v>
      </c>
      <c r="F18204" s="1" t="s">
        <v>67</v>
      </c>
      <c r="G18204" s="1" t="s">
        <v>17</v>
      </c>
      <c r="H18204" s="1">
        <v>45.0</v>
      </c>
      <c r="I18204" s="3">
        <v>44020.729166666664</v>
      </c>
      <c r="J18204" s="1">
        <v>1.25344739588157</v>
      </c>
      <c r="K18204" s="1" t="s">
        <v>24</v>
      </c>
      <c r="M18204" s="3">
        <v>44020.775304421295</v>
      </c>
    </row>
    <row r="18205">
      <c r="A18205" s="1">
        <v>18203.0</v>
      </c>
      <c r="B18205" s="1" t="s">
        <v>732</v>
      </c>
      <c r="C18205" s="1" t="s">
        <v>30127</v>
      </c>
      <c r="D18205" s="1" t="s">
        <v>121</v>
      </c>
      <c r="E18205" s="1" t="s">
        <v>30128</v>
      </c>
      <c r="F18205" s="1" t="s">
        <v>735</v>
      </c>
      <c r="G18205" s="1" t="s">
        <v>39</v>
      </c>
      <c r="H18205" s="1">
        <v>45.0</v>
      </c>
      <c r="I18205" s="3">
        <v>43920.729166666664</v>
      </c>
      <c r="J18205" s="1">
        <v>1.91984873303402</v>
      </c>
      <c r="K18205" s="1" t="s">
        <v>24</v>
      </c>
      <c r="M18205" s="3">
        <v>43920.73614840278</v>
      </c>
    </row>
    <row r="18206">
      <c r="A18206" s="1">
        <v>18204.0</v>
      </c>
      <c r="B18206" s="1" t="s">
        <v>1304</v>
      </c>
      <c r="C18206" s="1" t="s">
        <v>30129</v>
      </c>
      <c r="D18206" s="1" t="s">
        <v>1306</v>
      </c>
      <c r="E18206" s="1" t="s">
        <v>3416</v>
      </c>
      <c r="F18206" s="1" t="s">
        <v>1308</v>
      </c>
      <c r="G18206" s="1" t="s">
        <v>17</v>
      </c>
      <c r="H18206" s="1">
        <v>45.0</v>
      </c>
      <c r="I18206" s="3">
        <v>43859.645833333336</v>
      </c>
      <c r="J18206" s="1">
        <v>1.96948699092976</v>
      </c>
      <c r="K18206" s="1" t="s">
        <v>24</v>
      </c>
      <c r="M18206" s="3">
        <v>43859.217239537036</v>
      </c>
    </row>
    <row r="18207">
      <c r="A18207" s="1">
        <v>18205.0</v>
      </c>
      <c r="B18207" s="1" t="s">
        <v>119</v>
      </c>
      <c r="C18207" s="1" t="s">
        <v>30130</v>
      </c>
      <c r="D18207" s="1" t="s">
        <v>1802</v>
      </c>
      <c r="E18207" s="1" t="s">
        <v>30131</v>
      </c>
      <c r="F18207" s="1" t="s">
        <v>123</v>
      </c>
      <c r="G18207" s="1" t="s">
        <v>39</v>
      </c>
      <c r="H18207" s="1">
        <v>45.0</v>
      </c>
      <c r="I18207" s="3">
        <v>43934.229166666664</v>
      </c>
      <c r="J18207" s="1">
        <v>2.41462653269904</v>
      </c>
      <c r="K18207" s="1" t="s">
        <v>18</v>
      </c>
      <c r="M18207" s="3">
        <v>43934.25497974537</v>
      </c>
    </row>
    <row r="18208">
      <c r="A18208" s="1">
        <v>18206.0</v>
      </c>
      <c r="B18208" s="1" t="s">
        <v>273</v>
      </c>
      <c r="C18208" s="1" t="s">
        <v>30132</v>
      </c>
      <c r="D18208" s="1" t="s">
        <v>4088</v>
      </c>
      <c r="E18208" s="1" t="s">
        <v>30133</v>
      </c>
      <c r="F18208" s="1" t="s">
        <v>277</v>
      </c>
      <c r="G18208" s="1" t="s">
        <v>39</v>
      </c>
      <c r="H18208" s="1">
        <v>45.0</v>
      </c>
      <c r="I18208" s="3">
        <v>44249.354166666664</v>
      </c>
      <c r="J18208" s="1">
        <v>5.51432701886682</v>
      </c>
      <c r="K18208" s="1" t="s">
        <v>24</v>
      </c>
      <c r="M18208" s="3">
        <v>44249.37279412037</v>
      </c>
    </row>
    <row r="18209">
      <c r="A18209" s="1">
        <v>18207.0</v>
      </c>
      <c r="B18209" s="1" t="s">
        <v>385</v>
      </c>
      <c r="C18209" s="1" t="s">
        <v>30134</v>
      </c>
      <c r="D18209" s="1" t="s">
        <v>116</v>
      </c>
      <c r="E18209" s="1" t="s">
        <v>387</v>
      </c>
      <c r="F18209" s="1" t="s">
        <v>388</v>
      </c>
      <c r="G18209" s="1" t="s">
        <v>17</v>
      </c>
      <c r="H18209" s="1">
        <v>45.0</v>
      </c>
      <c r="I18209" s="3">
        <v>43887.5</v>
      </c>
      <c r="J18209" s="1">
        <v>2.77873111434462</v>
      </c>
      <c r="K18209" s="1" t="s">
        <v>24</v>
      </c>
      <c r="M18209" s="3">
        <v>43887.628124965275</v>
      </c>
    </row>
    <row r="18210">
      <c r="A18210" s="1">
        <v>18208.0</v>
      </c>
      <c r="B18210" s="1" t="s">
        <v>1065</v>
      </c>
      <c r="C18210" s="1" t="s">
        <v>30135</v>
      </c>
      <c r="D18210" s="1" t="s">
        <v>1067</v>
      </c>
      <c r="E18210" s="1" t="s">
        <v>6356</v>
      </c>
      <c r="F18210" s="1" t="s">
        <v>1069</v>
      </c>
      <c r="G18210" s="1" t="s">
        <v>17</v>
      </c>
      <c r="H18210" s="1">
        <v>45.0</v>
      </c>
      <c r="I18210" s="3">
        <v>44235.25</v>
      </c>
      <c r="J18210" s="1">
        <v>1.98344062493561</v>
      </c>
      <c r="K18210" s="1" t="s">
        <v>24</v>
      </c>
      <c r="L18210" s="1" t="s">
        <v>188</v>
      </c>
      <c r="M18210" s="3">
        <v>44235.28326960648</v>
      </c>
    </row>
    <row r="18211">
      <c r="A18211" s="1">
        <v>18209.0</v>
      </c>
      <c r="B18211" s="1" t="s">
        <v>308</v>
      </c>
      <c r="C18211" s="1" t="s">
        <v>30136</v>
      </c>
      <c r="D18211" s="1" t="s">
        <v>310</v>
      </c>
      <c r="E18211" s="1" t="s">
        <v>2281</v>
      </c>
      <c r="F18211" s="1" t="s">
        <v>312</v>
      </c>
      <c r="G18211" s="1" t="s">
        <v>17</v>
      </c>
      <c r="H18211" s="1">
        <v>45.0</v>
      </c>
      <c r="I18211" s="3">
        <v>44144.229166666664</v>
      </c>
      <c r="J18211" s="1">
        <v>1.82641329116889</v>
      </c>
      <c r="K18211" s="1" t="s">
        <v>24</v>
      </c>
      <c r="L18211" s="1" t="s">
        <v>96</v>
      </c>
      <c r="M18211" s="3">
        <v>44144.26249609954</v>
      </c>
    </row>
    <row r="18212">
      <c r="A18212" s="1">
        <v>18210.0</v>
      </c>
      <c r="B18212" s="1" t="s">
        <v>953</v>
      </c>
      <c r="C18212" s="1" t="s">
        <v>30137</v>
      </c>
      <c r="D18212" s="1" t="s">
        <v>10133</v>
      </c>
      <c r="E18212" s="1" t="s">
        <v>10134</v>
      </c>
      <c r="F18212" s="1" t="s">
        <v>965</v>
      </c>
      <c r="G18212" s="1" t="s">
        <v>35</v>
      </c>
      <c r="H18212" s="1">
        <v>45.0</v>
      </c>
      <c r="I18212" s="3">
        <v>43599.666666666664</v>
      </c>
      <c r="J18212" s="1">
        <v>1.72477468120884</v>
      </c>
      <c r="K18212" s="1" t="s">
        <v>18</v>
      </c>
      <c r="M18212" s="3">
        <v>43599.70524578704</v>
      </c>
    </row>
    <row r="18213">
      <c r="A18213" s="1">
        <v>18211.0</v>
      </c>
      <c r="B18213" s="1" t="s">
        <v>9050</v>
      </c>
      <c r="C18213" s="1" t="s">
        <v>30138</v>
      </c>
      <c r="D18213" s="1" t="s">
        <v>9052</v>
      </c>
      <c r="E18213" s="1" t="s">
        <v>30139</v>
      </c>
      <c r="F18213" s="1" t="s">
        <v>9054</v>
      </c>
      <c r="G18213" s="1" t="s">
        <v>39</v>
      </c>
      <c r="H18213" s="1">
        <v>45.0</v>
      </c>
      <c r="I18213" s="3">
        <v>44238.552083333336</v>
      </c>
      <c r="J18213" s="1">
        <v>4.5179707532916</v>
      </c>
      <c r="K18213" s="1" t="s">
        <v>159</v>
      </c>
      <c r="L18213" s="1" t="s">
        <v>9055</v>
      </c>
      <c r="M18213" s="3">
        <v>44238.58588398148</v>
      </c>
    </row>
    <row r="18214">
      <c r="A18214" s="1">
        <v>18212.0</v>
      </c>
      <c r="B18214" s="1" t="s">
        <v>1075</v>
      </c>
      <c r="C18214" s="1" t="s">
        <v>30140</v>
      </c>
      <c r="D18214" s="1" t="s">
        <v>2577</v>
      </c>
      <c r="E18214" s="1" t="s">
        <v>30141</v>
      </c>
      <c r="F18214" s="1" t="s">
        <v>1079</v>
      </c>
      <c r="G18214" s="1" t="s">
        <v>39</v>
      </c>
      <c r="H18214" s="1">
        <v>45.0</v>
      </c>
      <c r="I18214" s="3">
        <v>44119.270833333336</v>
      </c>
      <c r="J18214" s="1">
        <v>3.08417554111864</v>
      </c>
      <c r="K18214" s="1" t="s">
        <v>18</v>
      </c>
      <c r="M18214" s="3">
        <v>44119.309781365744</v>
      </c>
    </row>
    <row r="18215">
      <c r="A18215" s="1">
        <v>18213.0</v>
      </c>
      <c r="B18215" s="1" t="s">
        <v>1142</v>
      </c>
      <c r="C18215" s="1" t="s">
        <v>30142</v>
      </c>
      <c r="D18215" s="1" t="s">
        <v>1144</v>
      </c>
      <c r="E18215" s="1" t="s">
        <v>1145</v>
      </c>
      <c r="F18215" s="1" t="s">
        <v>1146</v>
      </c>
      <c r="G18215" s="1" t="s">
        <v>17</v>
      </c>
      <c r="H18215" s="1">
        <v>45.0</v>
      </c>
      <c r="I18215" s="3">
        <v>44080.291666666664</v>
      </c>
      <c r="J18215" s="1">
        <v>4.63204980087369</v>
      </c>
      <c r="K18215" s="1" t="s">
        <v>24</v>
      </c>
      <c r="L18215" s="1" t="s">
        <v>464</v>
      </c>
      <c r="M18215" s="3">
        <v>44080.32623769676</v>
      </c>
    </row>
    <row r="18216">
      <c r="A18216" s="1">
        <v>18214.0</v>
      </c>
      <c r="B18216" s="1" t="s">
        <v>3353</v>
      </c>
      <c r="C18216" s="1" t="s">
        <v>30143</v>
      </c>
      <c r="D18216" s="1" t="s">
        <v>3355</v>
      </c>
      <c r="E18216" s="1" t="s">
        <v>3356</v>
      </c>
      <c r="F18216" s="1" t="s">
        <v>3357</v>
      </c>
      <c r="G18216" s="1" t="s">
        <v>35</v>
      </c>
      <c r="H18216" s="1">
        <v>45.0</v>
      </c>
      <c r="I18216" s="3">
        <v>44180.479166666664</v>
      </c>
      <c r="J18216" s="1">
        <v>1.08563149472949</v>
      </c>
      <c r="K18216" s="1" t="s">
        <v>56</v>
      </c>
      <c r="L18216" s="1" t="s">
        <v>1614</v>
      </c>
      <c r="M18216" s="3">
        <v>44180.50818099537</v>
      </c>
    </row>
    <row r="18217">
      <c r="A18217" s="1">
        <v>18215.0</v>
      </c>
      <c r="B18217" s="1" t="s">
        <v>3724</v>
      </c>
      <c r="C18217" s="1" t="s">
        <v>30144</v>
      </c>
      <c r="D18217" s="1" t="s">
        <v>8069</v>
      </c>
      <c r="E18217" s="1" t="s">
        <v>30145</v>
      </c>
      <c r="F18217" s="1" t="s">
        <v>3727</v>
      </c>
      <c r="G18217" s="1" t="s">
        <v>39</v>
      </c>
      <c r="H18217" s="1">
        <v>45.0</v>
      </c>
      <c r="I18217" s="3">
        <v>44116.760416666664</v>
      </c>
      <c r="J18217" s="1">
        <v>0.27546922403885</v>
      </c>
      <c r="K18217" s="1" t="s">
        <v>218</v>
      </c>
      <c r="M18217" s="3">
        <v>44116.789586666666</v>
      </c>
    </row>
    <row r="18218">
      <c r="A18218" s="1">
        <v>18216.0</v>
      </c>
      <c r="B18218" s="1" t="s">
        <v>119</v>
      </c>
      <c r="C18218" s="1" t="s">
        <v>30146</v>
      </c>
      <c r="D18218" s="1" t="s">
        <v>653</v>
      </c>
      <c r="E18218" s="1" t="s">
        <v>30147</v>
      </c>
      <c r="F18218" s="1" t="s">
        <v>123</v>
      </c>
      <c r="G18218" s="1" t="s">
        <v>39</v>
      </c>
      <c r="H18218" s="1">
        <v>45.0</v>
      </c>
      <c r="I18218" s="3">
        <v>44110.208333333336</v>
      </c>
      <c r="J18218" s="1">
        <v>1.5349818186676</v>
      </c>
      <c r="K18218" s="1" t="s">
        <v>18</v>
      </c>
      <c r="M18218" s="3">
        <v>44110.26895099537</v>
      </c>
    </row>
    <row r="18219">
      <c r="A18219" s="1">
        <v>18217.0</v>
      </c>
      <c r="B18219" s="1" t="s">
        <v>184</v>
      </c>
      <c r="C18219" s="1" t="s">
        <v>30148</v>
      </c>
      <c r="D18219" s="1" t="s">
        <v>148</v>
      </c>
      <c r="E18219" s="1" t="s">
        <v>20162</v>
      </c>
      <c r="F18219" s="1" t="s">
        <v>187</v>
      </c>
      <c r="G18219" s="1" t="s">
        <v>17</v>
      </c>
      <c r="H18219" s="1">
        <v>45.0</v>
      </c>
      <c r="I18219" s="3">
        <v>44238.333333333336</v>
      </c>
      <c r="J18219" s="1">
        <v>2.55895862662695</v>
      </c>
      <c r="K18219" s="1" t="s">
        <v>24</v>
      </c>
      <c r="L18219" s="1" t="s">
        <v>188</v>
      </c>
      <c r="M18219" s="3">
        <v>44238.36723265046</v>
      </c>
    </row>
    <row r="18220">
      <c r="A18220" s="1">
        <v>18218.0</v>
      </c>
      <c r="B18220" s="1" t="s">
        <v>11174</v>
      </c>
      <c r="C18220" s="1" t="s">
        <v>30149</v>
      </c>
      <c r="D18220" s="1" t="s">
        <v>5064</v>
      </c>
      <c r="E18220" s="1" t="s">
        <v>11176</v>
      </c>
      <c r="F18220" s="1" t="s">
        <v>11177</v>
      </c>
      <c r="G18220" s="1" t="s">
        <v>17</v>
      </c>
      <c r="H18220" s="1">
        <v>45.0</v>
      </c>
      <c r="I18220" s="3">
        <v>44249.645833333336</v>
      </c>
      <c r="J18220" s="1">
        <v>2.26770381133702</v>
      </c>
      <c r="K18220" s="1" t="s">
        <v>24</v>
      </c>
      <c r="L18220" s="1" t="s">
        <v>741</v>
      </c>
      <c r="M18220" s="3">
        <v>44249.668734872685</v>
      </c>
    </row>
    <row r="18221">
      <c r="A18221" s="1">
        <v>18219.0</v>
      </c>
      <c r="B18221" s="1" t="s">
        <v>114</v>
      </c>
      <c r="C18221" s="1" t="s">
        <v>30150</v>
      </c>
      <c r="D18221" s="1" t="s">
        <v>116</v>
      </c>
      <c r="E18221" s="1" t="s">
        <v>6960</v>
      </c>
      <c r="F18221" s="1" t="s">
        <v>118</v>
      </c>
      <c r="G18221" s="1" t="s">
        <v>17</v>
      </c>
      <c r="H18221" s="1">
        <v>45.0</v>
      </c>
      <c r="I18221" s="3">
        <v>44160.25</v>
      </c>
      <c r="J18221" s="1">
        <v>5.79705449566776</v>
      </c>
      <c r="K18221" s="1" t="s">
        <v>24</v>
      </c>
      <c r="M18221" s="3">
        <v>44160.285315787034</v>
      </c>
    </row>
    <row r="18222">
      <c r="A18222" s="1">
        <v>18220.0</v>
      </c>
      <c r="B18222" s="1" t="s">
        <v>7545</v>
      </c>
      <c r="C18222" s="1" t="s">
        <v>30151</v>
      </c>
      <c r="D18222" s="1" t="s">
        <v>1144</v>
      </c>
      <c r="E18222" s="1" t="s">
        <v>30152</v>
      </c>
      <c r="F18222" s="1" t="s">
        <v>7548</v>
      </c>
      <c r="G18222" s="1" t="s">
        <v>39</v>
      </c>
      <c r="H18222" s="1">
        <v>45.0</v>
      </c>
      <c r="I18222" s="3">
        <v>44097.625</v>
      </c>
      <c r="J18222" s="1">
        <v>5.50444283515157</v>
      </c>
      <c r="K18222" s="1" t="s">
        <v>46</v>
      </c>
      <c r="M18222" s="3">
        <v>44097.65806637731</v>
      </c>
    </row>
    <row r="18223">
      <c r="A18223" s="1">
        <v>18221.0</v>
      </c>
      <c r="B18223" s="1" t="s">
        <v>3073</v>
      </c>
      <c r="C18223" s="1" t="s">
        <v>30153</v>
      </c>
      <c r="D18223" s="1" t="s">
        <v>198</v>
      </c>
      <c r="E18223" s="1" t="s">
        <v>10150</v>
      </c>
      <c r="F18223" s="1" t="s">
        <v>3419</v>
      </c>
      <c r="G18223" s="1" t="s">
        <v>17</v>
      </c>
      <c r="H18223" s="1">
        <v>45.0</v>
      </c>
      <c r="I18223" s="3">
        <v>44084.583333333336</v>
      </c>
      <c r="J18223" s="1">
        <v>3.18653155682055</v>
      </c>
      <c r="K18223" s="1" t="s">
        <v>24</v>
      </c>
      <c r="M18223" s="3">
        <v>44084.61771362268</v>
      </c>
    </row>
    <row r="18224">
      <c r="A18224" s="1">
        <v>18222.0</v>
      </c>
      <c r="B18224" s="1" t="s">
        <v>582</v>
      </c>
      <c r="C18224" s="1" t="s">
        <v>30154</v>
      </c>
      <c r="D18224" s="1" t="s">
        <v>30155</v>
      </c>
      <c r="E18224" s="1" t="s">
        <v>30156</v>
      </c>
      <c r="F18224" s="1" t="s">
        <v>586</v>
      </c>
      <c r="G18224" s="1" t="s">
        <v>89</v>
      </c>
      <c r="H18224" s="1">
        <v>45.0</v>
      </c>
      <c r="I18224" s="3">
        <v>43785.66743940972</v>
      </c>
      <c r="J18224" s="1">
        <v>0.410292719952047</v>
      </c>
      <c r="K18224" s="1" t="s">
        <v>24</v>
      </c>
      <c r="M18224" s="3">
        <v>43785.67327709491</v>
      </c>
    </row>
    <row r="18225">
      <c r="A18225" s="1">
        <v>18223.0</v>
      </c>
      <c r="B18225" s="1" t="s">
        <v>1489</v>
      </c>
      <c r="C18225" s="1" t="s">
        <v>30157</v>
      </c>
      <c r="D18225" s="1" t="s">
        <v>818</v>
      </c>
      <c r="E18225" s="1" t="s">
        <v>10958</v>
      </c>
      <c r="F18225" s="1" t="s">
        <v>1492</v>
      </c>
      <c r="G18225" s="1" t="s">
        <v>17</v>
      </c>
      <c r="H18225" s="1">
        <v>45.0</v>
      </c>
      <c r="I18225" s="3">
        <v>44145.208333333336</v>
      </c>
      <c r="J18225" s="1">
        <v>3.46588947389825</v>
      </c>
      <c r="K18225" s="1" t="s">
        <v>18</v>
      </c>
      <c r="M18225" s="3">
        <v>44145.23144269676</v>
      </c>
    </row>
    <row r="18226">
      <c r="A18226" s="1">
        <v>18224.0</v>
      </c>
      <c r="B18226" s="1" t="s">
        <v>401</v>
      </c>
      <c r="C18226" s="1" t="s">
        <v>30158</v>
      </c>
      <c r="D18226" s="1" t="s">
        <v>1036</v>
      </c>
      <c r="E18226" s="1" t="s">
        <v>30159</v>
      </c>
      <c r="F18226" s="1" t="s">
        <v>405</v>
      </c>
      <c r="G18226" s="1" t="s">
        <v>39</v>
      </c>
      <c r="H18226" s="1">
        <v>45.0</v>
      </c>
      <c r="I18226" s="3">
        <v>44119.739583333336</v>
      </c>
      <c r="J18226" s="1">
        <v>1.36477323111422</v>
      </c>
      <c r="K18226" s="1" t="s">
        <v>24</v>
      </c>
      <c r="M18226" s="3">
        <v>44119.769137337964</v>
      </c>
    </row>
    <row r="18227">
      <c r="A18227" s="1">
        <v>18225.0</v>
      </c>
      <c r="B18227" s="1" t="s">
        <v>2735</v>
      </c>
      <c r="C18227" s="1" t="s">
        <v>30160</v>
      </c>
      <c r="D18227" s="1" t="s">
        <v>5618</v>
      </c>
      <c r="E18227" s="1" t="s">
        <v>30161</v>
      </c>
      <c r="F18227" s="1" t="s">
        <v>2738</v>
      </c>
      <c r="G18227" s="1" t="s">
        <v>39</v>
      </c>
      <c r="H18227" s="1">
        <v>45.0</v>
      </c>
      <c r="I18227" s="3">
        <v>44239.25</v>
      </c>
      <c r="J18227" s="1">
        <v>2.30035594986956</v>
      </c>
      <c r="K18227" s="1" t="s">
        <v>218</v>
      </c>
      <c r="M18227" s="3">
        <v>44239.28527959491</v>
      </c>
    </row>
    <row r="18228">
      <c r="A18228" s="1">
        <v>18226.0</v>
      </c>
      <c r="B18228" s="1" t="s">
        <v>30</v>
      </c>
      <c r="C18228" s="1" t="s">
        <v>30162</v>
      </c>
      <c r="D18228" s="1" t="s">
        <v>32</v>
      </c>
      <c r="E18228" s="1" t="s">
        <v>4388</v>
      </c>
      <c r="F18228" s="1" t="s">
        <v>34</v>
      </c>
      <c r="G18228" s="1" t="s">
        <v>17</v>
      </c>
      <c r="H18228" s="1">
        <v>45.0</v>
      </c>
      <c r="I18228" s="3">
        <v>43901.416666666664</v>
      </c>
      <c r="J18228" s="1">
        <v>0.0</v>
      </c>
      <c r="K18228" s="1" t="s">
        <v>24</v>
      </c>
      <c r="M18228" s="3">
        <v>43901.415492465276</v>
      </c>
    </row>
    <row r="18229">
      <c r="A18229" s="1">
        <v>18227.0</v>
      </c>
      <c r="B18229" s="1" t="s">
        <v>1031</v>
      </c>
      <c r="C18229" s="1" t="s">
        <v>30163</v>
      </c>
      <c r="D18229" s="1" t="s">
        <v>998</v>
      </c>
      <c r="E18229" s="1" t="s">
        <v>8926</v>
      </c>
      <c r="F18229" s="1" t="s">
        <v>1034</v>
      </c>
      <c r="G18229" s="1" t="s">
        <v>17</v>
      </c>
      <c r="H18229" s="1">
        <v>45.0</v>
      </c>
      <c r="I18229" s="3">
        <v>43756.375</v>
      </c>
      <c r="J18229" s="1">
        <v>1.49422187872138</v>
      </c>
      <c r="K18229" s="1" t="s">
        <v>24</v>
      </c>
      <c r="M18229" s="3">
        <v>43756.40953181713</v>
      </c>
    </row>
    <row r="18230">
      <c r="A18230" s="1">
        <v>18228.0</v>
      </c>
      <c r="B18230" s="1" t="s">
        <v>2314</v>
      </c>
      <c r="C18230" s="1" t="s">
        <v>30164</v>
      </c>
      <c r="D18230" s="1" t="s">
        <v>173</v>
      </c>
      <c r="E18230" s="1" t="s">
        <v>26121</v>
      </c>
      <c r="F18230" s="1" t="s">
        <v>2318</v>
      </c>
      <c r="G18230" s="1" t="s">
        <v>17</v>
      </c>
      <c r="H18230" s="1">
        <v>45.0</v>
      </c>
      <c r="I18230" s="3">
        <v>44097.666666666664</v>
      </c>
      <c r="J18230" s="1">
        <v>0.623213535813703</v>
      </c>
      <c r="K18230" s="1" t="s">
        <v>18</v>
      </c>
      <c r="M18230" s="3">
        <v>44097.77369252315</v>
      </c>
    </row>
    <row r="18231">
      <c r="A18231" s="1">
        <v>18229.0</v>
      </c>
      <c r="B18231" s="1" t="s">
        <v>4361</v>
      </c>
      <c r="C18231" s="1" t="s">
        <v>30165</v>
      </c>
      <c r="D18231" s="1" t="s">
        <v>326</v>
      </c>
      <c r="E18231" s="1" t="s">
        <v>12107</v>
      </c>
      <c r="F18231" s="1" t="s">
        <v>4364</v>
      </c>
      <c r="G18231" s="1" t="s">
        <v>17</v>
      </c>
      <c r="H18231" s="1">
        <v>45.0</v>
      </c>
      <c r="I18231" s="3">
        <v>43846.291666666664</v>
      </c>
      <c r="J18231" s="1">
        <v>0.852310647075639</v>
      </c>
      <c r="K18231" s="1" t="s">
        <v>24</v>
      </c>
      <c r="M18231" s="3">
        <v>43846.337971851855</v>
      </c>
    </row>
    <row r="18232">
      <c r="A18232" s="1">
        <v>18230.0</v>
      </c>
      <c r="B18232" s="1" t="s">
        <v>953</v>
      </c>
      <c r="C18232" s="1" t="s">
        <v>30166</v>
      </c>
      <c r="D18232" s="1" t="s">
        <v>121</v>
      </c>
      <c r="E18232" s="1" t="s">
        <v>1528</v>
      </c>
      <c r="F18232" s="1" t="s">
        <v>1040</v>
      </c>
      <c r="G18232" s="1" t="s">
        <v>17</v>
      </c>
      <c r="H18232" s="1">
        <v>45.0</v>
      </c>
      <c r="I18232" s="3">
        <v>44040.166666666664</v>
      </c>
      <c r="J18232" s="1">
        <v>1.69409911936132</v>
      </c>
      <c r="K18232" s="1" t="s">
        <v>18</v>
      </c>
      <c r="M18232" s="3">
        <v>44040.19956048611</v>
      </c>
    </row>
    <row r="18233">
      <c r="A18233" s="1">
        <v>18231.0</v>
      </c>
      <c r="B18233" s="1" t="s">
        <v>620</v>
      </c>
      <c r="C18233" s="1" t="s">
        <v>30167</v>
      </c>
      <c r="D18233" s="1" t="s">
        <v>12618</v>
      </c>
      <c r="E18233" s="1" t="s">
        <v>30168</v>
      </c>
      <c r="F18233" s="1" t="s">
        <v>623</v>
      </c>
      <c r="G18233" s="1" t="s">
        <v>39</v>
      </c>
      <c r="H18233" s="1">
        <v>45.0</v>
      </c>
      <c r="I18233" s="3">
        <v>44253.666666666664</v>
      </c>
      <c r="J18233" s="1">
        <v>2.15620582683206</v>
      </c>
      <c r="K18233" s="1" t="s">
        <v>18</v>
      </c>
      <c r="M18233" s="3">
        <v>44253.670672962966</v>
      </c>
    </row>
    <row r="18234">
      <c r="A18234" s="1">
        <v>18232.0</v>
      </c>
      <c r="B18234" s="1" t="s">
        <v>389</v>
      </c>
      <c r="C18234" s="1" t="s">
        <v>30169</v>
      </c>
      <c r="D18234" s="1" t="s">
        <v>408</v>
      </c>
      <c r="E18234" s="1" t="s">
        <v>30170</v>
      </c>
      <c r="F18234" s="1" t="s">
        <v>393</v>
      </c>
      <c r="G18234" s="1" t="s">
        <v>89</v>
      </c>
      <c r="H18234" s="1">
        <v>45.0</v>
      </c>
      <c r="I18234" s="3">
        <v>43848.67467789352</v>
      </c>
      <c r="J18234" s="1">
        <v>2.67695282867334</v>
      </c>
      <c r="K18234" s="1" t="s">
        <v>18</v>
      </c>
      <c r="M18234" s="3">
        <v>43848.753808877314</v>
      </c>
    </row>
    <row r="18235">
      <c r="A18235" s="1">
        <v>18233.0</v>
      </c>
      <c r="B18235" s="1" t="s">
        <v>239</v>
      </c>
      <c r="C18235" s="1" t="s">
        <v>30171</v>
      </c>
      <c r="D18235" s="1" t="s">
        <v>1268</v>
      </c>
      <c r="E18235" s="1" t="s">
        <v>5807</v>
      </c>
      <c r="F18235" s="1" t="s">
        <v>243</v>
      </c>
      <c r="G18235" s="1" t="s">
        <v>35</v>
      </c>
      <c r="H18235" s="1">
        <v>45.0</v>
      </c>
      <c r="I18235" s="3">
        <v>44232.25</v>
      </c>
      <c r="J18235" s="1">
        <v>1.53948936288671</v>
      </c>
      <c r="K18235" s="1" t="s">
        <v>46</v>
      </c>
      <c r="L18235" s="1" t="s">
        <v>244</v>
      </c>
      <c r="M18235" s="3">
        <v>44232.27227368056</v>
      </c>
    </row>
    <row r="18236">
      <c r="A18236" s="1">
        <v>18234.0</v>
      </c>
      <c r="B18236" s="1" t="s">
        <v>5104</v>
      </c>
      <c r="C18236" s="1" t="s">
        <v>30172</v>
      </c>
      <c r="D18236" s="1" t="s">
        <v>1128</v>
      </c>
      <c r="E18236" s="1" t="s">
        <v>30173</v>
      </c>
      <c r="F18236" s="1" t="s">
        <v>5107</v>
      </c>
      <c r="G18236" s="1" t="s">
        <v>39</v>
      </c>
      <c r="H18236" s="1">
        <v>45.0</v>
      </c>
      <c r="I18236" s="3">
        <v>44110.291666666664</v>
      </c>
      <c r="J18236" s="1">
        <v>2.98764707949518</v>
      </c>
      <c r="K18236" s="1" t="s">
        <v>24</v>
      </c>
      <c r="M18236" s="3">
        <v>44110.323756377315</v>
      </c>
    </row>
    <row r="18237">
      <c r="A18237" s="1">
        <v>18235.0</v>
      </c>
      <c r="B18237" s="1" t="s">
        <v>340</v>
      </c>
      <c r="C18237" s="1" t="s">
        <v>30174</v>
      </c>
      <c r="D18237" s="1" t="s">
        <v>9658</v>
      </c>
      <c r="E18237" s="1" t="s">
        <v>22009</v>
      </c>
      <c r="F18237" s="1" t="s">
        <v>344</v>
      </c>
      <c r="G18237" s="1" t="s">
        <v>35</v>
      </c>
      <c r="H18237" s="1">
        <v>45.0</v>
      </c>
      <c r="I18237" s="3">
        <v>43879.1875</v>
      </c>
      <c r="J18237" s="1">
        <v>0.468082734863791</v>
      </c>
      <c r="K18237" s="1" t="s">
        <v>83</v>
      </c>
      <c r="M18237" s="3">
        <v>43879.22057052083</v>
      </c>
    </row>
    <row r="18238">
      <c r="A18238" s="1">
        <v>18236.0</v>
      </c>
      <c r="B18238" s="1" t="s">
        <v>184</v>
      </c>
      <c r="C18238" s="1" t="s">
        <v>30175</v>
      </c>
      <c r="D18238" s="1" t="s">
        <v>148</v>
      </c>
      <c r="E18238" s="1" t="s">
        <v>1588</v>
      </c>
      <c r="F18238" s="1" t="s">
        <v>187</v>
      </c>
      <c r="G18238" s="1" t="s">
        <v>17</v>
      </c>
      <c r="H18238" s="1">
        <v>45.0</v>
      </c>
      <c r="I18238" s="3">
        <v>43949.40625</v>
      </c>
      <c r="J18238" s="1">
        <v>2.13690758917186</v>
      </c>
      <c r="K18238" s="1" t="s">
        <v>24</v>
      </c>
      <c r="M18238" s="3">
        <v>43949.366513946756</v>
      </c>
    </row>
    <row r="18239">
      <c r="A18239" s="1">
        <v>18237.0</v>
      </c>
      <c r="B18239" s="1" t="s">
        <v>896</v>
      </c>
      <c r="C18239" s="1" t="s">
        <v>30176</v>
      </c>
      <c r="D18239" s="1" t="s">
        <v>898</v>
      </c>
      <c r="E18239" s="1" t="s">
        <v>5294</v>
      </c>
      <c r="F18239" s="1" t="s">
        <v>900</v>
      </c>
      <c r="G18239" s="1" t="s">
        <v>17</v>
      </c>
      <c r="H18239" s="1">
        <v>45.0</v>
      </c>
      <c r="I18239" s="3">
        <v>44111.25</v>
      </c>
      <c r="J18239" s="1">
        <v>3.05313932137569</v>
      </c>
      <c r="K18239" s="1" t="s">
        <v>24</v>
      </c>
      <c r="L18239" s="1" t="s">
        <v>741</v>
      </c>
      <c r="M18239" s="3">
        <v>44111.2850590625</v>
      </c>
    </row>
    <row r="18240">
      <c r="A18240" s="1">
        <v>18238.0</v>
      </c>
      <c r="B18240" s="1" t="s">
        <v>9323</v>
      </c>
      <c r="C18240" s="1" t="s">
        <v>30177</v>
      </c>
      <c r="D18240" s="1" t="s">
        <v>408</v>
      </c>
      <c r="E18240" s="1" t="s">
        <v>30178</v>
      </c>
      <c r="F18240" s="1" t="s">
        <v>9326</v>
      </c>
      <c r="G18240" s="1" t="s">
        <v>89</v>
      </c>
      <c r="H18240" s="1">
        <v>45.0</v>
      </c>
      <c r="I18240" s="3">
        <v>43853.69481126157</v>
      </c>
      <c r="J18240" s="1">
        <v>2.80794249421643</v>
      </c>
      <c r="K18240" s="1" t="s">
        <v>1376</v>
      </c>
      <c r="M18240" s="3">
        <v>43853.68557638889</v>
      </c>
    </row>
    <row r="18241">
      <c r="A18241" s="1">
        <v>18239.0</v>
      </c>
      <c r="B18241" s="1" t="s">
        <v>3909</v>
      </c>
      <c r="C18241" s="1" t="s">
        <v>30179</v>
      </c>
      <c r="D18241" s="1" t="s">
        <v>207</v>
      </c>
      <c r="E18241" s="1" t="s">
        <v>30180</v>
      </c>
      <c r="F18241" s="1" t="s">
        <v>3912</v>
      </c>
      <c r="G18241" s="1" t="s">
        <v>89</v>
      </c>
      <c r="H18241" s="1">
        <v>45.0</v>
      </c>
      <c r="I18241" s="3">
        <v>44224.68059800926</v>
      </c>
      <c r="J18241" s="1">
        <v>2.83471698454573</v>
      </c>
      <c r="K18241" s="1" t="s">
        <v>24</v>
      </c>
      <c r="M18241" s="3">
        <v>44224.69108192129</v>
      </c>
    </row>
    <row r="18242">
      <c r="A18242" s="1">
        <v>18240.0</v>
      </c>
      <c r="B18242" s="1" t="s">
        <v>1800</v>
      </c>
      <c r="C18242" s="1" t="s">
        <v>30181</v>
      </c>
      <c r="D18242" s="1" t="s">
        <v>1802</v>
      </c>
      <c r="E18242" s="1" t="s">
        <v>2958</v>
      </c>
      <c r="F18242" s="1" t="s">
        <v>1804</v>
      </c>
      <c r="G18242" s="1" t="s">
        <v>17</v>
      </c>
      <c r="H18242" s="1">
        <v>45.0</v>
      </c>
      <c r="I18242" s="3">
        <v>43867.25</v>
      </c>
      <c r="J18242" s="1">
        <v>0.298063172041805</v>
      </c>
      <c r="K18242" s="1" t="s">
        <v>83</v>
      </c>
      <c r="M18242" s="3">
        <v>43867.27106559028</v>
      </c>
    </row>
    <row r="18243">
      <c r="A18243" s="1">
        <v>18241.0</v>
      </c>
      <c r="B18243" s="1" t="s">
        <v>389</v>
      </c>
      <c r="C18243" s="1" t="s">
        <v>30182</v>
      </c>
      <c r="D18243" s="1" t="s">
        <v>588</v>
      </c>
      <c r="E18243" s="1" t="s">
        <v>10064</v>
      </c>
      <c r="F18243" s="1" t="s">
        <v>393</v>
      </c>
      <c r="G18243" s="1" t="s">
        <v>17</v>
      </c>
      <c r="H18243" s="1">
        <v>45.0</v>
      </c>
      <c r="I18243" s="3">
        <v>43909.333333333336</v>
      </c>
      <c r="J18243" s="1">
        <v>4.82702733710566</v>
      </c>
      <c r="K18243" s="1" t="s">
        <v>18</v>
      </c>
      <c r="M18243" s="3">
        <v>43909.38186178241</v>
      </c>
    </row>
    <row r="18244">
      <c r="A18244" s="1">
        <v>18242.0</v>
      </c>
      <c r="B18244" s="1" t="s">
        <v>485</v>
      </c>
      <c r="C18244" s="1" t="s">
        <v>30183</v>
      </c>
      <c r="D18244" s="1" t="s">
        <v>1014</v>
      </c>
      <c r="E18244" s="1" t="s">
        <v>1526</v>
      </c>
      <c r="F18244" s="1" t="s">
        <v>489</v>
      </c>
      <c r="G18244" s="1" t="s">
        <v>17</v>
      </c>
      <c r="H18244" s="1">
        <v>45.0</v>
      </c>
      <c r="I18244" s="3">
        <v>43777.166666666664</v>
      </c>
      <c r="J18244" s="1">
        <v>3.65547630346612</v>
      </c>
      <c r="K18244" s="1" t="s">
        <v>166</v>
      </c>
      <c r="M18244" s="3">
        <v>43777.196814016206</v>
      </c>
    </row>
    <row r="18245">
      <c r="A18245" s="1">
        <v>18243.0</v>
      </c>
      <c r="B18245" s="1" t="s">
        <v>9115</v>
      </c>
      <c r="C18245" s="1" t="s">
        <v>30184</v>
      </c>
      <c r="D18245" s="1" t="s">
        <v>6560</v>
      </c>
      <c r="E18245" s="1" t="s">
        <v>30185</v>
      </c>
      <c r="F18245" s="1" t="s">
        <v>9119</v>
      </c>
      <c r="G18245" s="1" t="s">
        <v>39</v>
      </c>
      <c r="H18245" s="1">
        <v>45.0</v>
      </c>
      <c r="I18245" s="3">
        <v>44231.416666666664</v>
      </c>
      <c r="J18245" s="1">
        <v>2.07010493714189</v>
      </c>
      <c r="K18245" s="1" t="s">
        <v>24</v>
      </c>
      <c r="L18245" s="1" t="s">
        <v>135</v>
      </c>
      <c r="M18245" s="3">
        <v>44231.46918694444</v>
      </c>
    </row>
    <row r="18246">
      <c r="A18246" s="1">
        <v>18244.0</v>
      </c>
      <c r="B18246" s="1" t="s">
        <v>30186</v>
      </c>
      <c r="C18246" s="1" t="s">
        <v>30187</v>
      </c>
      <c r="D18246" s="1" t="s">
        <v>3858</v>
      </c>
      <c r="E18246" s="1" t="s">
        <v>30188</v>
      </c>
      <c r="F18246" s="1" t="s">
        <v>30189</v>
      </c>
      <c r="G18246" s="1" t="s">
        <v>39</v>
      </c>
      <c r="H18246" s="1">
        <v>45.0</v>
      </c>
      <c r="I18246" s="3">
        <v>44148.291666666664</v>
      </c>
      <c r="J18246" s="1">
        <v>0.494029729988369</v>
      </c>
      <c r="K18246" s="1" t="s">
        <v>166</v>
      </c>
      <c r="L18246" s="1" t="s">
        <v>318</v>
      </c>
      <c r="M18246" s="3">
        <v>44148.31230854167</v>
      </c>
    </row>
    <row r="18247">
      <c r="A18247" s="1">
        <v>18245.0</v>
      </c>
      <c r="B18247" s="1" t="s">
        <v>22845</v>
      </c>
      <c r="C18247" s="1" t="s">
        <v>30190</v>
      </c>
      <c r="D18247" s="1" t="s">
        <v>326</v>
      </c>
      <c r="E18247" s="1" t="s">
        <v>22847</v>
      </c>
      <c r="F18247" s="1" t="s">
        <v>22848</v>
      </c>
      <c r="G18247" s="1" t="s">
        <v>17</v>
      </c>
      <c r="H18247" s="1">
        <v>45.0</v>
      </c>
      <c r="I18247" s="3">
        <v>43775.125</v>
      </c>
      <c r="J18247" s="1">
        <v>2.96406013491055</v>
      </c>
      <c r="K18247" s="1" t="s">
        <v>24</v>
      </c>
      <c r="M18247" s="3">
        <v>43775.16590552084</v>
      </c>
    </row>
    <row r="18248">
      <c r="A18248" s="1">
        <v>18246.0</v>
      </c>
      <c r="B18248" s="1" t="s">
        <v>1218</v>
      </c>
      <c r="C18248" s="1" t="s">
        <v>30191</v>
      </c>
      <c r="D18248" s="1" t="s">
        <v>2920</v>
      </c>
      <c r="E18248" s="1" t="s">
        <v>30192</v>
      </c>
      <c r="F18248" s="1" t="s">
        <v>1222</v>
      </c>
      <c r="G18248" s="1" t="s">
        <v>39</v>
      </c>
      <c r="H18248" s="1">
        <v>45.0</v>
      </c>
      <c r="I18248" s="3">
        <v>44095.677083333336</v>
      </c>
      <c r="J18248" s="1">
        <v>2.61190900253529</v>
      </c>
      <c r="K18248" s="1" t="s">
        <v>218</v>
      </c>
      <c r="L18248" s="1" t="s">
        <v>2492</v>
      </c>
      <c r="M18248" s="3">
        <v>44095.71385114583</v>
      </c>
    </row>
    <row r="18249">
      <c r="A18249" s="1">
        <v>18247.0</v>
      </c>
      <c r="B18249" s="1" t="s">
        <v>1938</v>
      </c>
      <c r="C18249" s="1" t="s">
        <v>30193</v>
      </c>
      <c r="D18249" s="1" t="s">
        <v>11717</v>
      </c>
      <c r="E18249" s="1" t="s">
        <v>30194</v>
      </c>
      <c r="F18249" s="1" t="s">
        <v>1942</v>
      </c>
      <c r="G18249" s="1" t="s">
        <v>89</v>
      </c>
      <c r="H18249" s="1">
        <v>45.0</v>
      </c>
      <c r="I18249" s="3">
        <v>44124.64465299768</v>
      </c>
      <c r="J18249" s="1">
        <v>2.59664641693125</v>
      </c>
      <c r="K18249" s="1" t="s">
        <v>62</v>
      </c>
      <c r="L18249" s="1" t="s">
        <v>4284</v>
      </c>
      <c r="M18249" s="3">
        <v>44124.66197569444</v>
      </c>
    </row>
    <row r="18250">
      <c r="A18250" s="1">
        <v>18248.0</v>
      </c>
      <c r="B18250" s="1" t="s">
        <v>2188</v>
      </c>
      <c r="C18250" s="1" t="s">
        <v>30195</v>
      </c>
      <c r="D18250" s="1" t="s">
        <v>10842</v>
      </c>
      <c r="E18250" s="1" t="s">
        <v>10843</v>
      </c>
      <c r="F18250" s="1" t="s">
        <v>2192</v>
      </c>
      <c r="G18250" s="1" t="s">
        <v>17</v>
      </c>
      <c r="H18250" s="1">
        <v>45.0</v>
      </c>
      <c r="I18250" s="3">
        <v>44147.6875</v>
      </c>
      <c r="J18250" s="1">
        <v>0.95946007646869</v>
      </c>
      <c r="K18250" s="1" t="s">
        <v>18</v>
      </c>
      <c r="M18250" s="3">
        <v>44147.71367942129</v>
      </c>
    </row>
    <row r="18251">
      <c r="A18251" s="1">
        <v>18249.0</v>
      </c>
      <c r="B18251" s="1" t="s">
        <v>459</v>
      </c>
      <c r="C18251" s="1" t="s">
        <v>30196</v>
      </c>
      <c r="D18251" s="1" t="s">
        <v>461</v>
      </c>
      <c r="E18251" s="1" t="s">
        <v>20454</v>
      </c>
      <c r="F18251" s="1" t="s">
        <v>463</v>
      </c>
      <c r="G18251" s="1" t="s">
        <v>17</v>
      </c>
      <c r="H18251" s="1">
        <v>45.0</v>
      </c>
      <c r="I18251" s="3">
        <v>44252.229166666664</v>
      </c>
      <c r="J18251" s="1">
        <v>1.27435156195701</v>
      </c>
      <c r="K18251" s="1" t="s">
        <v>24</v>
      </c>
      <c r="L18251" s="1" t="s">
        <v>464</v>
      </c>
      <c r="M18251" s="3">
        <v>44252.24103672454</v>
      </c>
    </row>
    <row r="18252">
      <c r="A18252" s="1">
        <v>18250.0</v>
      </c>
      <c r="B18252" s="1" t="s">
        <v>4086</v>
      </c>
      <c r="C18252" s="1" t="s">
        <v>30197</v>
      </c>
      <c r="D18252" s="1" t="s">
        <v>4088</v>
      </c>
      <c r="E18252" s="1" t="s">
        <v>4089</v>
      </c>
      <c r="F18252" s="1" t="s">
        <v>4090</v>
      </c>
      <c r="G18252" s="1" t="s">
        <v>17</v>
      </c>
      <c r="H18252" s="1">
        <v>45.0</v>
      </c>
      <c r="I18252" s="3">
        <v>44239.270833333336</v>
      </c>
      <c r="J18252" s="1">
        <v>2.48534407901125</v>
      </c>
      <c r="K18252" s="1" t="s">
        <v>24</v>
      </c>
      <c r="L18252" s="1" t="s">
        <v>365</v>
      </c>
      <c r="M18252" s="3">
        <v>44239.30652842593</v>
      </c>
    </row>
    <row r="18253">
      <c r="A18253" s="1">
        <v>18251.0</v>
      </c>
      <c r="B18253" s="1" t="s">
        <v>303</v>
      </c>
      <c r="C18253" s="1" t="s">
        <v>30198</v>
      </c>
      <c r="D18253" s="1" t="s">
        <v>305</v>
      </c>
      <c r="E18253" s="1" t="s">
        <v>2876</v>
      </c>
      <c r="F18253" s="1" t="s">
        <v>307</v>
      </c>
      <c r="G18253" s="1" t="s">
        <v>17</v>
      </c>
      <c r="H18253" s="1">
        <v>45.0</v>
      </c>
      <c r="I18253" s="3">
        <v>44053.791666666664</v>
      </c>
      <c r="J18253" s="1">
        <v>1.83367446661158</v>
      </c>
      <c r="K18253" s="1" t="s">
        <v>24</v>
      </c>
      <c r="M18253" s="3">
        <v>44053.81779497685</v>
      </c>
    </row>
    <row r="18254">
      <c r="A18254" s="1">
        <v>18252.0</v>
      </c>
      <c r="B18254" s="1" t="s">
        <v>3945</v>
      </c>
      <c r="C18254" s="1" t="s">
        <v>30199</v>
      </c>
      <c r="D18254" s="1" t="s">
        <v>1250</v>
      </c>
      <c r="E18254" s="1" t="s">
        <v>30200</v>
      </c>
      <c r="F18254" s="1" t="s">
        <v>3948</v>
      </c>
      <c r="G18254" s="1" t="s">
        <v>89</v>
      </c>
      <c r="H18254" s="1">
        <v>45.0</v>
      </c>
      <c r="I18254" s="3">
        <v>43693.6807278125</v>
      </c>
      <c r="J18254" s="1">
        <v>2.41212626148237</v>
      </c>
      <c r="K18254" s="1" t="s">
        <v>24</v>
      </c>
      <c r="M18254" s="3">
        <v>43693.698300219905</v>
      </c>
    </row>
    <row r="18255">
      <c r="A18255" s="1">
        <v>18253.0</v>
      </c>
      <c r="B18255" s="1" t="s">
        <v>2877</v>
      </c>
      <c r="C18255" s="1" t="s">
        <v>30201</v>
      </c>
      <c r="D18255" s="1" t="s">
        <v>2879</v>
      </c>
      <c r="E18255" s="1" t="s">
        <v>2880</v>
      </c>
      <c r="F18255" s="1" t="s">
        <v>2881</v>
      </c>
      <c r="G18255" s="1" t="s">
        <v>17</v>
      </c>
      <c r="H18255" s="1">
        <v>45.0</v>
      </c>
      <c r="I18255" s="3">
        <v>44202.270833333336</v>
      </c>
      <c r="J18255" s="1">
        <v>1.87290362907562</v>
      </c>
      <c r="K18255" s="1" t="s">
        <v>62</v>
      </c>
      <c r="M18255" s="3">
        <v>44202.28332398148</v>
      </c>
    </row>
    <row r="18256">
      <c r="A18256" s="1">
        <v>18254.0</v>
      </c>
      <c r="B18256" s="1" t="s">
        <v>4046</v>
      </c>
      <c r="C18256" s="1" t="s">
        <v>30202</v>
      </c>
      <c r="D18256" s="1" t="s">
        <v>7048</v>
      </c>
      <c r="E18256" s="1" t="s">
        <v>30203</v>
      </c>
      <c r="F18256" s="1" t="s">
        <v>4049</v>
      </c>
      <c r="G18256" s="1" t="s">
        <v>89</v>
      </c>
      <c r="H18256" s="1">
        <v>45.0</v>
      </c>
      <c r="I18256" s="3">
        <v>43912.489858472225</v>
      </c>
      <c r="J18256" s="1">
        <v>0.826473940649553</v>
      </c>
      <c r="K18256" s="1" t="s">
        <v>24</v>
      </c>
      <c r="M18256" s="3">
        <v>43912.52608444444</v>
      </c>
    </row>
    <row r="18257">
      <c r="A18257" s="1">
        <v>18255.0</v>
      </c>
      <c r="B18257" s="1" t="s">
        <v>401</v>
      </c>
      <c r="C18257" s="1" t="s">
        <v>30204</v>
      </c>
      <c r="D18257" s="1" t="s">
        <v>998</v>
      </c>
      <c r="E18257" s="1" t="s">
        <v>30205</v>
      </c>
      <c r="F18257" s="1" t="s">
        <v>405</v>
      </c>
      <c r="G18257" s="1" t="s">
        <v>39</v>
      </c>
      <c r="H18257" s="1">
        <v>45.0</v>
      </c>
      <c r="I18257" s="3">
        <v>43835.291666666664</v>
      </c>
      <c r="J18257" s="1">
        <v>1.45809318692042</v>
      </c>
      <c r="K18257" s="1" t="s">
        <v>24</v>
      </c>
      <c r="M18257" s="3">
        <v>43835.33296302083</v>
      </c>
    </row>
    <row r="18258">
      <c r="A18258" s="1">
        <v>18256.0</v>
      </c>
      <c r="B18258" s="1" t="s">
        <v>1504</v>
      </c>
      <c r="C18258" s="1" t="s">
        <v>30206</v>
      </c>
      <c r="D18258" s="1" t="s">
        <v>156</v>
      </c>
      <c r="E18258" s="1" t="s">
        <v>23678</v>
      </c>
      <c r="F18258" s="1" t="s">
        <v>1508</v>
      </c>
      <c r="G18258" s="1" t="s">
        <v>17</v>
      </c>
      <c r="H18258" s="1">
        <v>45.0</v>
      </c>
      <c r="I18258" s="3">
        <v>44025.666666666664</v>
      </c>
      <c r="J18258" s="1">
        <v>1.73670645314268</v>
      </c>
      <c r="K18258" s="1" t="s">
        <v>166</v>
      </c>
      <c r="L18258" s="1" t="s">
        <v>167</v>
      </c>
      <c r="M18258" s="3">
        <v>44025.698089791666</v>
      </c>
    </row>
    <row r="18259">
      <c r="A18259" s="1">
        <v>18257.0</v>
      </c>
      <c r="B18259" s="1" t="s">
        <v>1118</v>
      </c>
      <c r="C18259" s="1" t="s">
        <v>30207</v>
      </c>
      <c r="D18259" s="1" t="s">
        <v>3355</v>
      </c>
      <c r="E18259" s="1" t="s">
        <v>30208</v>
      </c>
      <c r="F18259" s="1" t="s">
        <v>1121</v>
      </c>
      <c r="G18259" s="1" t="s">
        <v>89</v>
      </c>
      <c r="H18259" s="1">
        <v>45.0</v>
      </c>
      <c r="I18259" s="3">
        <v>44221.57107909722</v>
      </c>
      <c r="J18259" s="1">
        <v>1.20376037702583</v>
      </c>
      <c r="K18259" s="1" t="s">
        <v>46</v>
      </c>
      <c r="M18259" s="3">
        <v>44221.59423005787</v>
      </c>
    </row>
    <row r="18260">
      <c r="A18260" s="1">
        <v>18258.0</v>
      </c>
      <c r="B18260" s="1" t="s">
        <v>434</v>
      </c>
      <c r="C18260" s="1" t="s">
        <v>30209</v>
      </c>
      <c r="D18260" s="1" t="s">
        <v>1250</v>
      </c>
      <c r="E18260" s="1" t="s">
        <v>4908</v>
      </c>
      <c r="F18260" s="1" t="s">
        <v>438</v>
      </c>
      <c r="G18260" s="1" t="s">
        <v>35</v>
      </c>
      <c r="H18260" s="1">
        <v>45.0</v>
      </c>
      <c r="I18260" s="3">
        <v>43707.666666666664</v>
      </c>
      <c r="J18260" s="1">
        <v>1.31275823948629</v>
      </c>
      <c r="K18260" s="1" t="s">
        <v>24</v>
      </c>
      <c r="M18260" s="3">
        <v>43707.70698909722</v>
      </c>
    </row>
    <row r="18261">
      <c r="A18261" s="1">
        <v>18259.0</v>
      </c>
      <c r="B18261" s="1" t="s">
        <v>991</v>
      </c>
      <c r="C18261" s="1" t="s">
        <v>30210</v>
      </c>
      <c r="D18261" s="1" t="s">
        <v>30211</v>
      </c>
      <c r="E18261" s="1" t="s">
        <v>30212</v>
      </c>
      <c r="F18261" s="1" t="s">
        <v>995</v>
      </c>
      <c r="G18261" s="1" t="s">
        <v>39</v>
      </c>
      <c r="H18261" s="1">
        <v>45.0</v>
      </c>
      <c r="I18261" s="3">
        <v>44195.270833333336</v>
      </c>
      <c r="J18261" s="1">
        <v>1.86565098823112</v>
      </c>
      <c r="K18261" s="1" t="s">
        <v>18</v>
      </c>
      <c r="M18261" s="3">
        <v>44195.30033438657</v>
      </c>
    </row>
    <row r="18262">
      <c r="A18262" s="1">
        <v>18260.0</v>
      </c>
      <c r="B18262" s="1" t="s">
        <v>298</v>
      </c>
      <c r="C18262" s="1" t="s">
        <v>30213</v>
      </c>
      <c r="D18262" s="1" t="s">
        <v>211</v>
      </c>
      <c r="E18262" s="1" t="s">
        <v>3560</v>
      </c>
      <c r="F18262" s="1" t="s">
        <v>302</v>
      </c>
      <c r="G18262" s="1" t="s">
        <v>17</v>
      </c>
      <c r="H18262" s="1">
        <v>45.0</v>
      </c>
      <c r="I18262" s="3">
        <v>44063.395833333336</v>
      </c>
      <c r="J18262" s="1">
        <v>5.93534270322761</v>
      </c>
      <c r="K18262" s="1" t="s">
        <v>218</v>
      </c>
      <c r="M18262" s="3">
        <v>44063.43568491898</v>
      </c>
    </row>
    <row r="18263">
      <c r="A18263" s="1">
        <v>18261.0</v>
      </c>
      <c r="B18263" s="1" t="s">
        <v>485</v>
      </c>
      <c r="C18263" s="1" t="s">
        <v>30214</v>
      </c>
      <c r="D18263" s="1" t="s">
        <v>315</v>
      </c>
      <c r="E18263" s="1" t="s">
        <v>2651</v>
      </c>
      <c r="F18263" s="1" t="s">
        <v>489</v>
      </c>
      <c r="G18263" s="1" t="s">
        <v>17</v>
      </c>
      <c r="H18263" s="1">
        <v>45.0</v>
      </c>
      <c r="I18263" s="3">
        <v>44119.666666666664</v>
      </c>
      <c r="J18263" s="1">
        <v>2.15430778371229</v>
      </c>
      <c r="K18263" s="1" t="s">
        <v>166</v>
      </c>
      <c r="M18263" s="3">
        <v>44119.70118777778</v>
      </c>
    </row>
    <row r="18264">
      <c r="A18264" s="1">
        <v>18262.0</v>
      </c>
      <c r="B18264" s="1" t="s">
        <v>7721</v>
      </c>
      <c r="C18264" s="1" t="s">
        <v>30215</v>
      </c>
      <c r="D18264" s="1" t="s">
        <v>701</v>
      </c>
      <c r="E18264" s="1" t="s">
        <v>10161</v>
      </c>
      <c r="F18264" s="1" t="s">
        <v>7724</v>
      </c>
      <c r="G18264" s="1" t="s">
        <v>17</v>
      </c>
      <c r="H18264" s="1">
        <v>45.0</v>
      </c>
      <c r="I18264" s="3">
        <v>44162.6875</v>
      </c>
      <c r="J18264" s="1">
        <v>1.26584713190089</v>
      </c>
      <c r="K18264" s="1" t="s">
        <v>24</v>
      </c>
      <c r="M18264" s="3">
        <v>44163.24809133102</v>
      </c>
    </row>
    <row r="18265">
      <c r="A18265" s="1">
        <v>18263.0</v>
      </c>
      <c r="B18265" s="1" t="s">
        <v>2662</v>
      </c>
      <c r="C18265" s="1" t="s">
        <v>30216</v>
      </c>
      <c r="D18265" s="1" t="s">
        <v>2577</v>
      </c>
      <c r="E18265" s="1" t="s">
        <v>30217</v>
      </c>
      <c r="F18265" s="1" t="s">
        <v>2666</v>
      </c>
      <c r="G18265" s="1" t="s">
        <v>39</v>
      </c>
      <c r="H18265" s="1">
        <v>45.0</v>
      </c>
      <c r="I18265" s="3">
        <v>44106.291666666664</v>
      </c>
      <c r="J18265" s="1">
        <v>3.15928740609666</v>
      </c>
      <c r="K18265" s="1" t="s">
        <v>83</v>
      </c>
      <c r="M18265" s="3">
        <v>44106.32296153935</v>
      </c>
    </row>
    <row r="18266">
      <c r="A18266" s="1">
        <v>18264.0</v>
      </c>
      <c r="B18266" s="1" t="s">
        <v>184</v>
      </c>
      <c r="C18266" s="1" t="s">
        <v>30218</v>
      </c>
      <c r="D18266" s="1" t="s">
        <v>1297</v>
      </c>
      <c r="E18266" s="1" t="s">
        <v>190</v>
      </c>
      <c r="F18266" s="1" t="s">
        <v>187</v>
      </c>
      <c r="G18266" s="1" t="s">
        <v>17</v>
      </c>
      <c r="H18266" s="1">
        <v>45.0</v>
      </c>
      <c r="I18266" s="3">
        <v>44054.729166666664</v>
      </c>
      <c r="J18266" s="1">
        <v>1.15887107954229</v>
      </c>
      <c r="K18266" s="1" t="s">
        <v>24</v>
      </c>
      <c r="L18266" s="1" t="s">
        <v>188</v>
      </c>
      <c r="M18266" s="3">
        <v>44054.76161274305</v>
      </c>
    </row>
    <row r="18267">
      <c r="A18267" s="1">
        <v>18265.0</v>
      </c>
      <c r="B18267" s="1" t="s">
        <v>4720</v>
      </c>
      <c r="C18267" s="1" t="s">
        <v>30219</v>
      </c>
      <c r="D18267" s="1" t="s">
        <v>2913</v>
      </c>
      <c r="E18267" s="1" t="s">
        <v>4723</v>
      </c>
      <c r="F18267" s="1" t="s">
        <v>4724</v>
      </c>
      <c r="G18267" s="1" t="s">
        <v>17</v>
      </c>
      <c r="H18267" s="1">
        <v>45.0</v>
      </c>
      <c r="I18267" s="3">
        <v>44138.458333333336</v>
      </c>
      <c r="J18267" s="1">
        <v>1.08858290122631</v>
      </c>
      <c r="K18267" s="1" t="s">
        <v>1194</v>
      </c>
      <c r="L18267" s="1" t="s">
        <v>4725</v>
      </c>
      <c r="M18267" s="3">
        <v>44138.51428618056</v>
      </c>
    </row>
    <row r="18268">
      <c r="A18268" s="1">
        <v>18266.0</v>
      </c>
      <c r="B18268" s="1" t="s">
        <v>1304</v>
      </c>
      <c r="C18268" s="1" t="s">
        <v>30220</v>
      </c>
      <c r="D18268" s="1" t="s">
        <v>1306</v>
      </c>
      <c r="E18268" s="1" t="s">
        <v>1307</v>
      </c>
      <c r="F18268" s="1" t="s">
        <v>1308</v>
      </c>
      <c r="G18268" s="1" t="s">
        <v>17</v>
      </c>
      <c r="H18268" s="1">
        <v>45.0</v>
      </c>
      <c r="I18268" s="3">
        <v>43877.677083333336</v>
      </c>
      <c r="J18268" s="1">
        <v>1.48274618675985</v>
      </c>
      <c r="K18268" s="1" t="s">
        <v>24</v>
      </c>
      <c r="M18268" s="3">
        <v>43877.724271342595</v>
      </c>
    </row>
    <row r="18269">
      <c r="A18269" s="1">
        <v>18267.0</v>
      </c>
      <c r="B18269" s="1" t="s">
        <v>611</v>
      </c>
      <c r="C18269" s="1" t="s">
        <v>30221</v>
      </c>
      <c r="D18269" s="1" t="s">
        <v>3641</v>
      </c>
      <c r="E18269" s="1" t="s">
        <v>3642</v>
      </c>
      <c r="F18269" s="1" t="s">
        <v>615</v>
      </c>
      <c r="G18269" s="1" t="s">
        <v>17</v>
      </c>
      <c r="H18269" s="1">
        <v>45.0</v>
      </c>
      <c r="I18269" s="3">
        <v>44218.708333333336</v>
      </c>
      <c r="J18269" s="1">
        <v>0.753745880379611</v>
      </c>
      <c r="K18269" s="1" t="s">
        <v>616</v>
      </c>
      <c r="L18269" s="1" t="s">
        <v>617</v>
      </c>
      <c r="M18269" s="3">
        <v>44218.747446643516</v>
      </c>
    </row>
    <row r="18270">
      <c r="A18270" s="1">
        <v>18268.0</v>
      </c>
      <c r="B18270" s="1" t="s">
        <v>3095</v>
      </c>
      <c r="C18270" s="1" t="s">
        <v>30222</v>
      </c>
      <c r="D18270" s="1" t="s">
        <v>11187</v>
      </c>
      <c r="E18270" s="1" t="s">
        <v>14789</v>
      </c>
      <c r="F18270" s="1" t="s">
        <v>3099</v>
      </c>
      <c r="G18270" s="1" t="s">
        <v>17</v>
      </c>
      <c r="H18270" s="1">
        <v>45.0</v>
      </c>
      <c r="I18270" s="3">
        <v>43880.302083333336</v>
      </c>
      <c r="J18270" s="1">
        <v>3.34586049348562</v>
      </c>
      <c r="K18270" s="1" t="s">
        <v>62</v>
      </c>
      <c r="M18270" s="3">
        <v>43880.328401377315</v>
      </c>
    </row>
    <row r="18271">
      <c r="A18271" s="1">
        <v>18269.0</v>
      </c>
      <c r="B18271" s="1" t="s">
        <v>455</v>
      </c>
      <c r="C18271" s="1" t="s">
        <v>30223</v>
      </c>
      <c r="D18271" s="1" t="s">
        <v>310</v>
      </c>
      <c r="E18271" s="1" t="s">
        <v>457</v>
      </c>
      <c r="F18271" s="1" t="s">
        <v>458</v>
      </c>
      <c r="G18271" s="1" t="s">
        <v>17</v>
      </c>
      <c r="H18271" s="1">
        <v>45.0</v>
      </c>
      <c r="I18271" s="3">
        <v>44216.625</v>
      </c>
      <c r="J18271" s="1">
        <v>1.27128139227804</v>
      </c>
      <c r="K18271" s="1" t="s">
        <v>24</v>
      </c>
      <c r="L18271" s="1" t="s">
        <v>406</v>
      </c>
      <c r="M18271" s="3">
        <v>44216.61292581019</v>
      </c>
    </row>
    <row r="18272">
      <c r="A18272" s="1">
        <v>18270.0</v>
      </c>
      <c r="B18272" s="1" t="s">
        <v>324</v>
      </c>
      <c r="C18272" s="1" t="s">
        <v>30224</v>
      </c>
      <c r="D18272" s="1" t="s">
        <v>326</v>
      </c>
      <c r="E18272" s="1" t="s">
        <v>4593</v>
      </c>
      <c r="F18272" s="1" t="s">
        <v>328</v>
      </c>
      <c r="G18272" s="1" t="s">
        <v>17</v>
      </c>
      <c r="H18272" s="1">
        <v>45.0</v>
      </c>
      <c r="I18272" s="3">
        <v>44117.291666666664</v>
      </c>
      <c r="J18272" s="1">
        <v>0.352739008215557</v>
      </c>
      <c r="K18272" s="1" t="s">
        <v>24</v>
      </c>
      <c r="M18272" s="3">
        <v>44117.33775173611</v>
      </c>
    </row>
    <row r="18273">
      <c r="A18273" s="1">
        <v>18271.0</v>
      </c>
      <c r="B18273" s="1" t="s">
        <v>996</v>
      </c>
      <c r="C18273" s="1" t="s">
        <v>30225</v>
      </c>
      <c r="D18273" s="1" t="s">
        <v>93</v>
      </c>
      <c r="E18273" s="1" t="s">
        <v>30226</v>
      </c>
      <c r="F18273" s="1" t="s">
        <v>1000</v>
      </c>
      <c r="G18273" s="1" t="s">
        <v>39</v>
      </c>
      <c r="H18273" s="1">
        <v>45.0</v>
      </c>
      <c r="I18273" s="3">
        <v>44216.333333333336</v>
      </c>
      <c r="J18273" s="1">
        <v>1.59020101055626</v>
      </c>
      <c r="K18273" s="1" t="s">
        <v>24</v>
      </c>
      <c r="L18273" s="1" t="s">
        <v>406</v>
      </c>
      <c r="M18273" s="3">
        <v>44216.39327425926</v>
      </c>
    </row>
    <row r="18274">
      <c r="A18274" s="1">
        <v>18272.0</v>
      </c>
      <c r="B18274" s="1" t="s">
        <v>401</v>
      </c>
      <c r="C18274" s="1" t="s">
        <v>30227</v>
      </c>
      <c r="D18274" s="1" t="s">
        <v>532</v>
      </c>
      <c r="E18274" s="1" t="s">
        <v>30228</v>
      </c>
      <c r="F18274" s="1" t="s">
        <v>405</v>
      </c>
      <c r="G18274" s="1" t="s">
        <v>39</v>
      </c>
      <c r="H18274" s="1">
        <v>45.0</v>
      </c>
      <c r="I18274" s="3">
        <v>44112.333333333336</v>
      </c>
      <c r="J18274" s="1">
        <v>0.0</v>
      </c>
      <c r="K18274" s="1" t="s">
        <v>24</v>
      </c>
      <c r="M18274" s="3">
        <v>44112.362400949074</v>
      </c>
    </row>
    <row r="18275">
      <c r="A18275" s="1">
        <v>18273.0</v>
      </c>
      <c r="B18275" s="1" t="s">
        <v>251</v>
      </c>
      <c r="C18275" s="1" t="s">
        <v>30229</v>
      </c>
      <c r="D18275" s="1" t="s">
        <v>5337</v>
      </c>
      <c r="E18275" s="1" t="s">
        <v>2394</v>
      </c>
      <c r="F18275" s="1" t="s">
        <v>255</v>
      </c>
      <c r="G18275" s="1" t="s">
        <v>17</v>
      </c>
      <c r="H18275" s="1">
        <v>45.0</v>
      </c>
      <c r="I18275" s="3">
        <v>43889.416666666664</v>
      </c>
      <c r="J18275" s="1">
        <v>0.43766155480245</v>
      </c>
      <c r="K18275" s="1" t="s">
        <v>218</v>
      </c>
      <c r="M18275" s="3">
        <v>43889.42779751158</v>
      </c>
    </row>
    <row r="18276">
      <c r="A18276" s="1">
        <v>18274.0</v>
      </c>
      <c r="B18276" s="1" t="s">
        <v>2864</v>
      </c>
      <c r="C18276" s="1" t="s">
        <v>30230</v>
      </c>
      <c r="D18276" s="1" t="s">
        <v>411</v>
      </c>
      <c r="E18276" s="1" t="s">
        <v>3766</v>
      </c>
      <c r="F18276" s="1" t="s">
        <v>2867</v>
      </c>
      <c r="G18276" s="1" t="s">
        <v>17</v>
      </c>
      <c r="H18276" s="1">
        <v>45.0</v>
      </c>
      <c r="I18276" s="3">
        <v>43816.583333333336</v>
      </c>
      <c r="J18276" s="1">
        <v>0.516652693265626</v>
      </c>
      <c r="K18276" s="1" t="s">
        <v>62</v>
      </c>
      <c r="M18276" s="3">
        <v>43816.610636550926</v>
      </c>
    </row>
    <row r="18277">
      <c r="A18277" s="1">
        <v>18275.0</v>
      </c>
      <c r="B18277" s="1" t="s">
        <v>1181</v>
      </c>
      <c r="C18277" s="1" t="s">
        <v>30231</v>
      </c>
      <c r="D18277" s="1" t="s">
        <v>80</v>
      </c>
      <c r="E18277" s="1" t="s">
        <v>26953</v>
      </c>
      <c r="F18277" s="1" t="s">
        <v>1184</v>
      </c>
      <c r="G18277" s="1" t="s">
        <v>17</v>
      </c>
      <c r="H18277" s="1">
        <v>45.0</v>
      </c>
      <c r="I18277" s="3">
        <v>43683.625</v>
      </c>
      <c r="J18277" s="1">
        <v>0.885524160630996</v>
      </c>
      <c r="K18277" s="1" t="s">
        <v>46</v>
      </c>
      <c r="M18277" s="3">
        <v>43683.674298530095</v>
      </c>
    </row>
    <row r="18278">
      <c r="A18278" s="1">
        <v>18276.0</v>
      </c>
      <c r="B18278" s="1" t="s">
        <v>303</v>
      </c>
      <c r="C18278" s="1" t="s">
        <v>30232</v>
      </c>
      <c r="D18278" s="1" t="s">
        <v>305</v>
      </c>
      <c r="E18278" s="1" t="s">
        <v>3101</v>
      </c>
      <c r="F18278" s="1" t="s">
        <v>307</v>
      </c>
      <c r="G18278" s="1" t="s">
        <v>17</v>
      </c>
      <c r="H18278" s="1">
        <v>45.0</v>
      </c>
      <c r="I18278" s="3">
        <v>44054.229166666664</v>
      </c>
      <c r="J18278" s="1">
        <v>1.97872464653998</v>
      </c>
      <c r="K18278" s="1" t="s">
        <v>24</v>
      </c>
      <c r="M18278" s="3">
        <v>44054.25892695602</v>
      </c>
    </row>
    <row r="18279">
      <c r="A18279" s="1">
        <v>18277.0</v>
      </c>
      <c r="B18279" s="1" t="s">
        <v>520</v>
      </c>
      <c r="C18279" s="1" t="s">
        <v>30233</v>
      </c>
      <c r="D18279" s="1" t="s">
        <v>503</v>
      </c>
      <c r="E18279" s="1" t="s">
        <v>3380</v>
      </c>
      <c r="F18279" s="1" t="s">
        <v>524</v>
      </c>
      <c r="G18279" s="1" t="s">
        <v>35</v>
      </c>
      <c r="H18279" s="1">
        <v>45.0</v>
      </c>
      <c r="I18279" s="3">
        <v>43784.333333333336</v>
      </c>
      <c r="J18279" s="1">
        <v>0.0</v>
      </c>
      <c r="K18279" s="1" t="s">
        <v>46</v>
      </c>
      <c r="M18279" s="3">
        <v>43757.60861340278</v>
      </c>
    </row>
    <row r="18280">
      <c r="A18280" s="1">
        <v>18278.0</v>
      </c>
      <c r="B18280" s="1" t="s">
        <v>620</v>
      </c>
      <c r="C18280" s="1" t="s">
        <v>30234</v>
      </c>
      <c r="D18280" s="1" t="s">
        <v>5112</v>
      </c>
      <c r="E18280" s="1" t="s">
        <v>30235</v>
      </c>
      <c r="F18280" s="1" t="s">
        <v>623</v>
      </c>
      <c r="G18280" s="1" t="s">
        <v>39</v>
      </c>
      <c r="H18280" s="1">
        <v>45.0</v>
      </c>
      <c r="I18280" s="3">
        <v>43905.333333333336</v>
      </c>
      <c r="J18280" s="1">
        <v>2.84434097964295</v>
      </c>
      <c r="K18280" s="1" t="s">
        <v>18</v>
      </c>
      <c r="M18280" s="3">
        <v>43905.35815627315</v>
      </c>
    </row>
    <row r="18281">
      <c r="A18281" s="1">
        <v>18279.0</v>
      </c>
      <c r="B18281" s="1" t="s">
        <v>1218</v>
      </c>
      <c r="C18281" s="1" t="s">
        <v>30236</v>
      </c>
      <c r="D18281" s="1" t="s">
        <v>1220</v>
      </c>
      <c r="E18281" s="1" t="s">
        <v>30237</v>
      </c>
      <c r="F18281" s="1" t="s">
        <v>1222</v>
      </c>
      <c r="G18281" s="1" t="s">
        <v>39</v>
      </c>
      <c r="H18281" s="1">
        <v>45.0</v>
      </c>
      <c r="I18281" s="3">
        <v>44221.6875</v>
      </c>
      <c r="J18281" s="1">
        <v>2.18387136277577</v>
      </c>
      <c r="K18281" s="1" t="s">
        <v>218</v>
      </c>
      <c r="L18281" s="1" t="s">
        <v>2492</v>
      </c>
      <c r="M18281" s="3">
        <v>44221.70777949074</v>
      </c>
    </row>
    <row r="18282">
      <c r="A18282" s="1">
        <v>18280.0</v>
      </c>
      <c r="B18282" s="1" t="s">
        <v>1489</v>
      </c>
      <c r="C18282" s="1" t="s">
        <v>30238</v>
      </c>
      <c r="D18282" s="1" t="s">
        <v>1096</v>
      </c>
      <c r="E18282" s="1" t="s">
        <v>7681</v>
      </c>
      <c r="F18282" s="1" t="s">
        <v>1492</v>
      </c>
      <c r="G18282" s="1" t="s">
        <v>17</v>
      </c>
      <c r="H18282" s="1">
        <v>45.0</v>
      </c>
      <c r="I18282" s="3">
        <v>43937.645833333336</v>
      </c>
      <c r="J18282" s="1">
        <v>20.8102497686016</v>
      </c>
      <c r="K18282" s="1" t="s">
        <v>18</v>
      </c>
      <c r="M18282" s="3">
        <v>43937.70358436343</v>
      </c>
    </row>
    <row r="18283">
      <c r="A18283" s="1">
        <v>18281.0</v>
      </c>
      <c r="B18283" s="1" t="s">
        <v>233</v>
      </c>
      <c r="C18283" s="1" t="s">
        <v>30239</v>
      </c>
      <c r="D18283" s="1" t="s">
        <v>3581</v>
      </c>
      <c r="E18283" s="1" t="s">
        <v>802</v>
      </c>
      <c r="F18283" s="1" t="s">
        <v>237</v>
      </c>
      <c r="G18283" s="1" t="s">
        <v>35</v>
      </c>
      <c r="H18283" s="1">
        <v>45.0</v>
      </c>
      <c r="I18283" s="3">
        <v>44138.239583333336</v>
      </c>
      <c r="J18283" s="1">
        <v>1.54854793851394</v>
      </c>
      <c r="K18283" s="1" t="s">
        <v>24</v>
      </c>
      <c r="L18283" s="1" t="s">
        <v>238</v>
      </c>
      <c r="M18283" s="3">
        <v>44138.27344469907</v>
      </c>
    </row>
    <row r="18284">
      <c r="A18284" s="1">
        <v>18282.0</v>
      </c>
      <c r="B18284" s="1" t="s">
        <v>2314</v>
      </c>
      <c r="C18284" s="1" t="s">
        <v>30240</v>
      </c>
      <c r="D18284" s="1" t="s">
        <v>2316</v>
      </c>
      <c r="E18284" s="1" t="s">
        <v>2317</v>
      </c>
      <c r="F18284" s="1" t="s">
        <v>2318</v>
      </c>
      <c r="G18284" s="1" t="s">
        <v>35</v>
      </c>
      <c r="H18284" s="1">
        <v>45.0</v>
      </c>
      <c r="I18284" s="3">
        <v>44222.666666666664</v>
      </c>
      <c r="J18284" s="1">
        <v>2.55513699652354</v>
      </c>
      <c r="K18284" s="1" t="s">
        <v>18</v>
      </c>
      <c r="M18284" s="3">
        <v>44222.69468857639</v>
      </c>
    </row>
    <row r="18285">
      <c r="A18285" s="1">
        <v>18283.0</v>
      </c>
      <c r="B18285" s="1" t="s">
        <v>2314</v>
      </c>
      <c r="C18285" s="1" t="s">
        <v>30241</v>
      </c>
      <c r="D18285" s="1" t="s">
        <v>2673</v>
      </c>
      <c r="E18285" s="1" t="s">
        <v>9476</v>
      </c>
      <c r="F18285" s="1" t="s">
        <v>2318</v>
      </c>
      <c r="G18285" s="1" t="s">
        <v>17</v>
      </c>
      <c r="H18285" s="1">
        <v>45.0</v>
      </c>
      <c r="I18285" s="3">
        <v>44110.666666666664</v>
      </c>
      <c r="J18285" s="1">
        <v>1.38473485996776</v>
      </c>
      <c r="K18285" s="1" t="s">
        <v>18</v>
      </c>
      <c r="M18285" s="3">
        <v>44110.704586527776</v>
      </c>
    </row>
    <row r="18286">
      <c r="A18286" s="1">
        <v>18284.0</v>
      </c>
      <c r="B18286" s="1" t="s">
        <v>983</v>
      </c>
      <c r="C18286" s="1" t="s">
        <v>30242</v>
      </c>
      <c r="D18286" s="1" t="s">
        <v>784</v>
      </c>
      <c r="E18286" s="1" t="s">
        <v>30243</v>
      </c>
      <c r="F18286" s="1" t="s">
        <v>987</v>
      </c>
      <c r="G18286" s="1" t="s">
        <v>89</v>
      </c>
      <c r="H18286" s="1">
        <v>45.0</v>
      </c>
      <c r="I18286" s="3">
        <v>44224.303396585645</v>
      </c>
      <c r="J18286" s="1">
        <v>1.51010563368267</v>
      </c>
      <c r="K18286" s="1" t="s">
        <v>218</v>
      </c>
      <c r="L18286" s="1" t="s">
        <v>1556</v>
      </c>
      <c r="M18286" s="3">
        <v>44224.38307070602</v>
      </c>
    </row>
    <row r="18287">
      <c r="A18287" s="1">
        <v>18285.0</v>
      </c>
      <c r="B18287" s="1" t="s">
        <v>1423</v>
      </c>
      <c r="C18287" s="1" t="s">
        <v>30244</v>
      </c>
      <c r="D18287" s="1" t="s">
        <v>2477</v>
      </c>
      <c r="E18287" s="1" t="s">
        <v>4348</v>
      </c>
      <c r="F18287" s="1" t="s">
        <v>1426</v>
      </c>
      <c r="G18287" s="1" t="s">
        <v>17</v>
      </c>
      <c r="H18287" s="1">
        <v>45.0</v>
      </c>
      <c r="I18287" s="3">
        <v>43717.666666666664</v>
      </c>
      <c r="J18287" s="1">
        <v>3.31558558937011</v>
      </c>
      <c r="K18287" s="1" t="s">
        <v>24</v>
      </c>
      <c r="M18287" s="3">
        <v>43717.57599809028</v>
      </c>
    </row>
    <row r="18288">
      <c r="A18288" s="1">
        <v>18286.0</v>
      </c>
      <c r="B18288" s="1" t="s">
        <v>313</v>
      </c>
      <c r="C18288" s="1" t="s">
        <v>30245</v>
      </c>
      <c r="D18288" s="1" t="s">
        <v>315</v>
      </c>
      <c r="E18288" s="1" t="s">
        <v>316</v>
      </c>
      <c r="F18288" s="1" t="s">
        <v>317</v>
      </c>
      <c r="G18288" s="1" t="s">
        <v>17</v>
      </c>
      <c r="H18288" s="1">
        <v>45.0</v>
      </c>
      <c r="I18288" s="3">
        <v>44104.177083333336</v>
      </c>
      <c r="J18288" s="1">
        <v>2.23707096461925</v>
      </c>
      <c r="K18288" s="1" t="s">
        <v>166</v>
      </c>
      <c r="L18288" s="1" t="s">
        <v>318</v>
      </c>
      <c r="M18288" s="3">
        <v>44104.208767083335</v>
      </c>
    </row>
    <row r="18289">
      <c r="A18289" s="1">
        <v>18287.0</v>
      </c>
      <c r="B18289" s="1" t="s">
        <v>350</v>
      </c>
      <c r="C18289" s="1" t="s">
        <v>30246</v>
      </c>
      <c r="D18289" s="1" t="s">
        <v>75</v>
      </c>
      <c r="E18289" s="1" t="s">
        <v>1893</v>
      </c>
      <c r="F18289" s="1" t="s">
        <v>353</v>
      </c>
      <c r="G18289" s="1" t="s">
        <v>35</v>
      </c>
      <c r="H18289" s="1">
        <v>45.0</v>
      </c>
      <c r="I18289" s="3">
        <v>43574.166666666664</v>
      </c>
      <c r="J18289" s="1">
        <v>0.573487851670127</v>
      </c>
      <c r="K18289" s="1" t="s">
        <v>24</v>
      </c>
      <c r="M18289" s="3">
        <v>43574.221854097224</v>
      </c>
    </row>
    <row r="18290">
      <c r="A18290" s="1">
        <v>18288.0</v>
      </c>
      <c r="B18290" s="1" t="s">
        <v>732</v>
      </c>
      <c r="C18290" s="1" t="s">
        <v>30247</v>
      </c>
      <c r="D18290" s="1" t="s">
        <v>8203</v>
      </c>
      <c r="E18290" s="1" t="s">
        <v>4719</v>
      </c>
      <c r="F18290" s="1" t="s">
        <v>735</v>
      </c>
      <c r="G18290" s="1" t="s">
        <v>17</v>
      </c>
      <c r="H18290" s="1">
        <v>45.0</v>
      </c>
      <c r="I18290" s="3">
        <v>43916.4375</v>
      </c>
      <c r="J18290" s="1">
        <v>2.41371346752721</v>
      </c>
      <c r="K18290" s="1" t="s">
        <v>24</v>
      </c>
      <c r="M18290" s="3">
        <v>43916.47058710648</v>
      </c>
    </row>
    <row r="18291">
      <c r="A18291" s="1">
        <v>18289.0</v>
      </c>
      <c r="B18291" s="1" t="s">
        <v>536</v>
      </c>
      <c r="C18291" s="1" t="s">
        <v>30248</v>
      </c>
      <c r="D18291" s="1" t="s">
        <v>1255</v>
      </c>
      <c r="E18291" s="1" t="s">
        <v>3562</v>
      </c>
      <c r="F18291" s="1" t="s">
        <v>539</v>
      </c>
      <c r="G18291" s="1" t="s">
        <v>17</v>
      </c>
      <c r="H18291" s="1">
        <v>45.0</v>
      </c>
      <c r="I18291" s="3">
        <v>43822.291666666664</v>
      </c>
      <c r="J18291" s="1">
        <v>1.37766159668932</v>
      </c>
      <c r="K18291" s="1" t="s">
        <v>83</v>
      </c>
      <c r="M18291" s="3">
        <v>43823.32292855324</v>
      </c>
    </row>
    <row r="18292">
      <c r="A18292" s="1">
        <v>18290.0</v>
      </c>
      <c r="B18292" s="1" t="s">
        <v>2299</v>
      </c>
      <c r="C18292" s="1" t="s">
        <v>30249</v>
      </c>
      <c r="D18292" s="1" t="s">
        <v>99</v>
      </c>
      <c r="E18292" s="1" t="s">
        <v>15885</v>
      </c>
      <c r="F18292" s="1" t="s">
        <v>2302</v>
      </c>
      <c r="G18292" s="1" t="s">
        <v>17</v>
      </c>
      <c r="H18292" s="1">
        <v>45.0</v>
      </c>
      <c r="I18292" s="3">
        <v>44166.510416666664</v>
      </c>
      <c r="J18292" s="1">
        <v>1.39583152200393</v>
      </c>
      <c r="K18292" s="1" t="s">
        <v>24</v>
      </c>
      <c r="M18292" s="3">
        <v>44166.589133194444</v>
      </c>
    </row>
    <row r="18293">
      <c r="A18293" s="1">
        <v>18291.0</v>
      </c>
      <c r="B18293" s="1" t="s">
        <v>5602</v>
      </c>
      <c r="C18293" s="1" t="s">
        <v>30250</v>
      </c>
      <c r="D18293" s="1" t="s">
        <v>2248</v>
      </c>
      <c r="E18293" s="1" t="s">
        <v>30251</v>
      </c>
      <c r="F18293" s="1" t="s">
        <v>5605</v>
      </c>
      <c r="G18293" s="1" t="s">
        <v>89</v>
      </c>
      <c r="H18293" s="1">
        <v>45.0</v>
      </c>
      <c r="I18293" s="3">
        <v>44203.42132394676</v>
      </c>
      <c r="J18293" s="1">
        <v>2.62860282038439</v>
      </c>
      <c r="K18293" s="1" t="s">
        <v>601</v>
      </c>
      <c r="L18293" s="1" t="s">
        <v>5606</v>
      </c>
      <c r="M18293" s="3">
        <v>44203.43135648148</v>
      </c>
    </row>
    <row r="18294">
      <c r="A18294" s="1">
        <v>18292.0</v>
      </c>
      <c r="B18294" s="1" t="s">
        <v>525</v>
      </c>
      <c r="C18294" s="1" t="s">
        <v>30252</v>
      </c>
      <c r="D18294" s="1" t="s">
        <v>30253</v>
      </c>
      <c r="E18294" s="1" t="s">
        <v>30254</v>
      </c>
      <c r="F18294" s="1" t="s">
        <v>529</v>
      </c>
      <c r="G18294" s="1" t="s">
        <v>89</v>
      </c>
      <c r="H18294" s="1">
        <v>45.0</v>
      </c>
      <c r="I18294" s="3">
        <v>44251.68054545139</v>
      </c>
      <c r="J18294" s="1">
        <v>1.97304021673828</v>
      </c>
      <c r="K18294" s="1" t="s">
        <v>56</v>
      </c>
      <c r="L18294" s="1" t="s">
        <v>1614</v>
      </c>
      <c r="M18294" s="3">
        <v>44251.71352087963</v>
      </c>
    </row>
    <row r="18295">
      <c r="A18295" s="1">
        <v>18293.0</v>
      </c>
      <c r="B18295" s="1" t="s">
        <v>4270</v>
      </c>
      <c r="C18295" s="1" t="s">
        <v>30255</v>
      </c>
      <c r="D18295" s="1" t="s">
        <v>258</v>
      </c>
      <c r="E18295" s="1" t="s">
        <v>8966</v>
      </c>
      <c r="F18295" s="1" t="s">
        <v>4273</v>
      </c>
      <c r="G18295" s="1" t="s">
        <v>17</v>
      </c>
      <c r="H18295" s="1">
        <v>45.0</v>
      </c>
      <c r="I18295" s="3">
        <v>44044.708333333336</v>
      </c>
      <c r="J18295" s="1">
        <v>2.92997876909828</v>
      </c>
      <c r="K18295" s="1" t="s">
        <v>18</v>
      </c>
      <c r="M18295" s="3">
        <v>44044.73871706019</v>
      </c>
    </row>
    <row r="18296">
      <c r="A18296" s="1">
        <v>18294.0</v>
      </c>
      <c r="B18296" s="1" t="s">
        <v>501</v>
      </c>
      <c r="C18296" s="1" t="s">
        <v>30256</v>
      </c>
      <c r="D18296" s="1" t="s">
        <v>503</v>
      </c>
      <c r="E18296" s="1" t="s">
        <v>504</v>
      </c>
      <c r="F18296" s="1" t="s">
        <v>505</v>
      </c>
      <c r="G18296" s="1" t="s">
        <v>17</v>
      </c>
      <c r="H18296" s="1">
        <v>45.0</v>
      </c>
      <c r="I18296" s="3">
        <v>43776.208333333336</v>
      </c>
      <c r="J18296" s="1">
        <v>0.473991903754045</v>
      </c>
      <c r="K18296" s="1" t="s">
        <v>18</v>
      </c>
      <c r="M18296" s="3">
        <v>43776.26429756945</v>
      </c>
    </row>
    <row r="18297">
      <c r="A18297" s="1">
        <v>18295.0</v>
      </c>
      <c r="B18297" s="1" t="s">
        <v>150</v>
      </c>
      <c r="C18297" s="1" t="s">
        <v>30257</v>
      </c>
      <c r="D18297" s="1" t="s">
        <v>116</v>
      </c>
      <c r="E18297" s="1" t="s">
        <v>6656</v>
      </c>
      <c r="F18297" s="1" t="s">
        <v>153</v>
      </c>
      <c r="G18297" s="1" t="s">
        <v>17</v>
      </c>
      <c r="H18297" s="1">
        <v>45.0</v>
      </c>
      <c r="I18297" s="3">
        <v>43931.291666666664</v>
      </c>
      <c r="J18297" s="1">
        <v>3.95005586149299</v>
      </c>
      <c r="K18297" s="1" t="s">
        <v>24</v>
      </c>
      <c r="L18297" s="1" t="s">
        <v>406</v>
      </c>
      <c r="M18297" s="3">
        <v>43931.32713861111</v>
      </c>
    </row>
    <row r="18298">
      <c r="A18298" s="1">
        <v>18296.0</v>
      </c>
      <c r="B18298" s="1" t="s">
        <v>806</v>
      </c>
      <c r="C18298" s="1" t="s">
        <v>30258</v>
      </c>
      <c r="D18298" s="1" t="s">
        <v>15299</v>
      </c>
      <c r="E18298" s="1" t="s">
        <v>9076</v>
      </c>
      <c r="F18298" s="1" t="s">
        <v>810</v>
      </c>
      <c r="G18298" s="1" t="s">
        <v>35</v>
      </c>
      <c r="H18298" s="1">
        <v>45.0</v>
      </c>
      <c r="I18298" s="3">
        <v>43502.708333333336</v>
      </c>
      <c r="J18298" s="1">
        <v>2.5295002711873</v>
      </c>
      <c r="K18298" s="1" t="s">
        <v>24</v>
      </c>
      <c r="M18298" s="3">
        <v>43502.66187924769</v>
      </c>
    </row>
    <row r="18299">
      <c r="A18299" s="1">
        <v>18297.0</v>
      </c>
      <c r="B18299" s="1" t="s">
        <v>303</v>
      </c>
      <c r="C18299" s="1" t="s">
        <v>30259</v>
      </c>
      <c r="D18299" s="1" t="s">
        <v>305</v>
      </c>
      <c r="E18299" s="1" t="s">
        <v>831</v>
      </c>
      <c r="F18299" s="1" t="s">
        <v>307</v>
      </c>
      <c r="G18299" s="1" t="s">
        <v>17</v>
      </c>
      <c r="H18299" s="1">
        <v>45.0</v>
      </c>
      <c r="I18299" s="3">
        <v>44021.625</v>
      </c>
      <c r="J18299" s="1">
        <v>1.16355848887554</v>
      </c>
      <c r="K18299" s="1" t="s">
        <v>24</v>
      </c>
      <c r="M18299" s="3">
        <v>44021.66587914352</v>
      </c>
    </row>
    <row r="18300">
      <c r="A18300" s="1">
        <v>18298.0</v>
      </c>
      <c r="B18300" s="1" t="s">
        <v>1081</v>
      </c>
      <c r="C18300" s="1" t="s">
        <v>30260</v>
      </c>
      <c r="D18300" s="1" t="s">
        <v>326</v>
      </c>
      <c r="E18300" s="1" t="s">
        <v>1868</v>
      </c>
      <c r="F18300" s="1" t="s">
        <v>1084</v>
      </c>
      <c r="G18300" s="1" t="s">
        <v>17</v>
      </c>
      <c r="H18300" s="1">
        <v>45.0</v>
      </c>
      <c r="I18300" s="3">
        <v>44164.666666666664</v>
      </c>
      <c r="J18300" s="1">
        <v>1.90781213201506</v>
      </c>
      <c r="K18300" s="1" t="s">
        <v>24</v>
      </c>
      <c r="M18300" s="3">
        <v>44164.69147709491</v>
      </c>
    </row>
    <row r="18301">
      <c r="A18301" s="1">
        <v>18299.0</v>
      </c>
      <c r="B18301" s="1" t="s">
        <v>354</v>
      </c>
      <c r="C18301" s="1" t="s">
        <v>30261</v>
      </c>
      <c r="D18301" s="1" t="s">
        <v>11659</v>
      </c>
      <c r="E18301" s="1" t="s">
        <v>30262</v>
      </c>
      <c r="F18301" s="1" t="s">
        <v>358</v>
      </c>
      <c r="G18301" s="1" t="s">
        <v>89</v>
      </c>
      <c r="H18301" s="1">
        <v>45.0</v>
      </c>
      <c r="I18301" s="3">
        <v>43859.76208954861</v>
      </c>
      <c r="J18301" s="1">
        <v>1.52267139446866</v>
      </c>
      <c r="K18301" s="1" t="s">
        <v>24</v>
      </c>
      <c r="M18301" s="3">
        <v>43859.779246631944</v>
      </c>
    </row>
    <row r="18302">
      <c r="A18302" s="1">
        <v>18300.0</v>
      </c>
      <c r="B18302" s="1" t="s">
        <v>168</v>
      </c>
      <c r="C18302" s="1" t="s">
        <v>30263</v>
      </c>
      <c r="D18302" s="1" t="s">
        <v>8698</v>
      </c>
      <c r="E18302" s="1" t="s">
        <v>5524</v>
      </c>
      <c r="F18302" s="1" t="s">
        <v>171</v>
      </c>
      <c r="G18302" s="1" t="s">
        <v>17</v>
      </c>
      <c r="H18302" s="1">
        <v>45.0</v>
      </c>
      <c r="I18302" s="3">
        <v>43774.583333333336</v>
      </c>
      <c r="J18302" s="1">
        <v>2.23133393438497</v>
      </c>
      <c r="K18302" s="1" t="s">
        <v>166</v>
      </c>
      <c r="M18302" s="3">
        <v>43774.60997601852</v>
      </c>
    </row>
    <row r="18303">
      <c r="A18303" s="1">
        <v>18301.0</v>
      </c>
      <c r="B18303" s="1" t="s">
        <v>582</v>
      </c>
      <c r="C18303" s="1" t="s">
        <v>30264</v>
      </c>
      <c r="D18303" s="1" t="s">
        <v>10484</v>
      </c>
      <c r="E18303" s="1" t="s">
        <v>10485</v>
      </c>
      <c r="F18303" s="1" t="s">
        <v>586</v>
      </c>
      <c r="G18303" s="1" t="s">
        <v>35</v>
      </c>
      <c r="H18303" s="1">
        <v>45.0</v>
      </c>
      <c r="I18303" s="3">
        <v>44175.25</v>
      </c>
      <c r="J18303" s="1">
        <v>1.07098495196506</v>
      </c>
      <c r="K18303" s="1" t="s">
        <v>166</v>
      </c>
      <c r="L18303" s="1" t="s">
        <v>167</v>
      </c>
      <c r="M18303" s="3">
        <v>44175.285796909724</v>
      </c>
    </row>
    <row r="18304">
      <c r="A18304" s="1">
        <v>18302.0</v>
      </c>
      <c r="B18304" s="1" t="s">
        <v>1705</v>
      </c>
      <c r="C18304" s="1" t="s">
        <v>30265</v>
      </c>
      <c r="D18304" s="1" t="s">
        <v>1494</v>
      </c>
      <c r="E18304" s="1" t="s">
        <v>30266</v>
      </c>
      <c r="F18304" s="1" t="s">
        <v>1708</v>
      </c>
      <c r="G18304" s="1" t="s">
        <v>39</v>
      </c>
      <c r="H18304" s="1">
        <v>45.0</v>
      </c>
      <c r="I18304" s="3">
        <v>44100.666666666664</v>
      </c>
      <c r="J18304" s="1">
        <v>2.35298884369136</v>
      </c>
      <c r="K18304" s="1" t="s">
        <v>1376</v>
      </c>
      <c r="L18304" s="1" t="s">
        <v>1709</v>
      </c>
      <c r="M18304" s="3">
        <v>44100.6989196412</v>
      </c>
    </row>
    <row r="18305">
      <c r="A18305" s="1">
        <v>18303.0</v>
      </c>
      <c r="B18305" s="1" t="s">
        <v>3303</v>
      </c>
      <c r="C18305" s="1" t="s">
        <v>30267</v>
      </c>
      <c r="D18305" s="1" t="s">
        <v>378</v>
      </c>
      <c r="E18305" s="1" t="s">
        <v>30268</v>
      </c>
      <c r="F18305" s="1" t="s">
        <v>3306</v>
      </c>
      <c r="G18305" s="1" t="s">
        <v>39</v>
      </c>
      <c r="H18305" s="1">
        <v>45.0</v>
      </c>
      <c r="I18305" s="3">
        <v>44188.625</v>
      </c>
      <c r="J18305" s="1">
        <v>1.76492228892031</v>
      </c>
      <c r="K18305" s="1" t="s">
        <v>62</v>
      </c>
      <c r="L18305" s="1" t="s">
        <v>3888</v>
      </c>
      <c r="M18305" s="3">
        <v>44188.66791310185</v>
      </c>
    </row>
    <row r="18306">
      <c r="A18306" s="1">
        <v>18304.0</v>
      </c>
      <c r="B18306" s="1" t="s">
        <v>2069</v>
      </c>
      <c r="C18306" s="1" t="s">
        <v>30269</v>
      </c>
      <c r="D18306" s="1" t="s">
        <v>326</v>
      </c>
      <c r="E18306" s="1" t="s">
        <v>7751</v>
      </c>
      <c r="F18306" s="1" t="s">
        <v>2072</v>
      </c>
      <c r="G18306" s="1" t="s">
        <v>17</v>
      </c>
      <c r="H18306" s="1">
        <v>45.0</v>
      </c>
      <c r="I18306" s="3">
        <v>44062.333333333336</v>
      </c>
      <c r="J18306" s="1">
        <v>0.0</v>
      </c>
      <c r="K18306" s="1" t="s">
        <v>24</v>
      </c>
      <c r="M18306" s="3">
        <v>44062.32506766204</v>
      </c>
    </row>
    <row r="18307">
      <c r="A18307" s="1">
        <v>18305.0</v>
      </c>
      <c r="B18307" s="1" t="s">
        <v>2236</v>
      </c>
      <c r="C18307" s="1" t="s">
        <v>30270</v>
      </c>
      <c r="D18307" s="1" t="s">
        <v>15299</v>
      </c>
      <c r="E18307" s="1" t="s">
        <v>2239</v>
      </c>
      <c r="F18307" s="1" t="s">
        <v>2240</v>
      </c>
      <c r="G18307" s="1" t="s">
        <v>35</v>
      </c>
      <c r="H18307" s="1">
        <v>45.0</v>
      </c>
      <c r="I18307" s="3">
        <v>43495.708333333336</v>
      </c>
      <c r="J18307" s="1">
        <v>2.58948949220961</v>
      </c>
      <c r="K18307" s="1" t="s">
        <v>24</v>
      </c>
      <c r="M18307" s="3">
        <v>43495.65848438657</v>
      </c>
    </row>
    <row r="18308">
      <c r="A18308" s="1">
        <v>18306.0</v>
      </c>
      <c r="B18308" s="1" t="s">
        <v>5831</v>
      </c>
      <c r="C18308" s="1" t="s">
        <v>30271</v>
      </c>
      <c r="D18308" s="1" t="s">
        <v>42</v>
      </c>
      <c r="E18308" s="1" t="s">
        <v>30272</v>
      </c>
      <c r="F18308" s="1" t="s">
        <v>5834</v>
      </c>
      <c r="G18308" s="1" t="s">
        <v>39</v>
      </c>
      <c r="H18308" s="1">
        <v>45.0</v>
      </c>
      <c r="I18308" s="3">
        <v>44070.416666666664</v>
      </c>
      <c r="J18308" s="1">
        <v>2.31352451176138</v>
      </c>
      <c r="K18308" s="1" t="s">
        <v>46</v>
      </c>
      <c r="L18308" s="1" t="s">
        <v>558</v>
      </c>
      <c r="M18308" s="3">
        <v>44070.441663101854</v>
      </c>
    </row>
    <row r="18309">
      <c r="A18309" s="1">
        <v>18307.0</v>
      </c>
      <c r="B18309" s="1" t="s">
        <v>5602</v>
      </c>
      <c r="C18309" s="1" t="s">
        <v>30273</v>
      </c>
      <c r="D18309" s="1" t="s">
        <v>2248</v>
      </c>
      <c r="E18309" s="1" t="s">
        <v>30274</v>
      </c>
      <c r="F18309" s="1" t="s">
        <v>5605</v>
      </c>
      <c r="G18309" s="1" t="s">
        <v>89</v>
      </c>
      <c r="H18309" s="1">
        <v>45.0</v>
      </c>
      <c r="I18309" s="3">
        <v>44250.70960857639</v>
      </c>
      <c r="J18309" s="1">
        <v>0.844816031706108</v>
      </c>
      <c r="K18309" s="1" t="s">
        <v>601</v>
      </c>
      <c r="L18309" s="1" t="s">
        <v>5606</v>
      </c>
      <c r="M18309" s="3">
        <v>44250.72283439815</v>
      </c>
    </row>
    <row r="18310">
      <c r="A18310" s="1">
        <v>18308.0</v>
      </c>
      <c r="B18310" s="1" t="s">
        <v>136</v>
      </c>
      <c r="C18310" s="1" t="s">
        <v>30275</v>
      </c>
      <c r="D18310" s="1" t="s">
        <v>1258</v>
      </c>
      <c r="E18310" s="1" t="s">
        <v>10398</v>
      </c>
      <c r="F18310" s="1" t="s">
        <v>140</v>
      </c>
      <c r="G18310" s="1" t="s">
        <v>17</v>
      </c>
      <c r="H18310" s="1">
        <v>45.0</v>
      </c>
      <c r="I18310" s="3">
        <v>44237.791666666664</v>
      </c>
      <c r="J18310" s="1">
        <v>3.07704883184548</v>
      </c>
      <c r="K18310" s="1" t="s">
        <v>18</v>
      </c>
      <c r="M18310" s="3">
        <v>44238.686471863424</v>
      </c>
    </row>
    <row r="18311">
      <c r="A18311" s="1">
        <v>18309.0</v>
      </c>
      <c r="B18311" s="1" t="s">
        <v>1315</v>
      </c>
      <c r="C18311" s="1" t="s">
        <v>30276</v>
      </c>
      <c r="D18311" s="1" t="s">
        <v>411</v>
      </c>
      <c r="E18311" s="1" t="s">
        <v>10798</v>
      </c>
      <c r="F18311" s="1" t="s">
        <v>1319</v>
      </c>
      <c r="G18311" s="1" t="s">
        <v>17</v>
      </c>
      <c r="H18311" s="1">
        <v>45.0</v>
      </c>
      <c r="I18311" s="3">
        <v>43990.333333333336</v>
      </c>
      <c r="J18311" s="1">
        <v>0.440738922257473</v>
      </c>
      <c r="K18311" s="1" t="s">
        <v>18</v>
      </c>
      <c r="M18311" s="3">
        <v>43990.36036045139</v>
      </c>
    </row>
    <row r="18312">
      <c r="A18312" s="1">
        <v>18310.0</v>
      </c>
      <c r="B18312" s="1" t="s">
        <v>887</v>
      </c>
      <c r="C18312" s="1" t="s">
        <v>30277</v>
      </c>
      <c r="D18312" s="1" t="s">
        <v>24914</v>
      </c>
      <c r="E18312" s="1" t="s">
        <v>30278</v>
      </c>
      <c r="F18312" s="1" t="s">
        <v>10124</v>
      </c>
      <c r="G18312" s="1" t="s">
        <v>39</v>
      </c>
      <c r="H18312" s="1">
        <v>45.0</v>
      </c>
      <c r="I18312" s="3">
        <v>44183.666666666664</v>
      </c>
      <c r="J18312" s="1">
        <v>1.12170373124562</v>
      </c>
      <c r="K18312" s="1" t="s">
        <v>24</v>
      </c>
      <c r="M18312" s="3">
        <v>44183.69047116898</v>
      </c>
    </row>
    <row r="18313">
      <c r="A18313" s="1">
        <v>18311.0</v>
      </c>
      <c r="B18313" s="1" t="s">
        <v>3724</v>
      </c>
      <c r="C18313" s="1" t="s">
        <v>30279</v>
      </c>
      <c r="D18313" s="1" t="s">
        <v>211</v>
      </c>
      <c r="E18313" s="1" t="s">
        <v>30280</v>
      </c>
      <c r="F18313" s="1" t="s">
        <v>3727</v>
      </c>
      <c r="G18313" s="1" t="s">
        <v>89</v>
      </c>
      <c r="H18313" s="1">
        <v>45.0</v>
      </c>
      <c r="I18313" s="3">
        <v>44189.42404878472</v>
      </c>
      <c r="J18313" s="1">
        <v>11.8750048145347</v>
      </c>
      <c r="K18313" s="1" t="s">
        <v>218</v>
      </c>
      <c r="L18313" s="1" t="s">
        <v>287</v>
      </c>
      <c r="M18313" s="3">
        <v>44189.45597797454</v>
      </c>
    </row>
    <row r="18314">
      <c r="A18314" s="1">
        <v>18312.0</v>
      </c>
      <c r="B18314" s="1" t="s">
        <v>1481</v>
      </c>
      <c r="C18314" s="1" t="s">
        <v>30281</v>
      </c>
      <c r="D18314" s="1" t="s">
        <v>1483</v>
      </c>
      <c r="E18314" s="1" t="s">
        <v>4647</v>
      </c>
      <c r="F18314" s="1" t="s">
        <v>1485</v>
      </c>
      <c r="G18314" s="1" t="s">
        <v>17</v>
      </c>
      <c r="H18314" s="1">
        <v>45.0</v>
      </c>
      <c r="I18314" s="3">
        <v>43999.541666666664</v>
      </c>
      <c r="J18314" s="1">
        <v>0.878677564757612</v>
      </c>
      <c r="K18314" s="1" t="s">
        <v>218</v>
      </c>
      <c r="L18314" s="1" t="s">
        <v>433</v>
      </c>
      <c r="M18314" s="3">
        <v>44001.59056863426</v>
      </c>
    </row>
    <row r="18315">
      <c r="A18315" s="1">
        <v>18313.0</v>
      </c>
      <c r="B18315" s="1" t="s">
        <v>261</v>
      </c>
      <c r="C18315" s="1" t="s">
        <v>30282</v>
      </c>
      <c r="D18315" s="1" t="s">
        <v>3976</v>
      </c>
      <c r="E18315" s="1" t="s">
        <v>30283</v>
      </c>
      <c r="F18315" s="1" t="s">
        <v>265</v>
      </c>
      <c r="G18315" s="1" t="s">
        <v>89</v>
      </c>
      <c r="H18315" s="1">
        <v>45.0</v>
      </c>
      <c r="I18315" s="3">
        <v>44137.68116155093</v>
      </c>
      <c r="J18315" s="1">
        <v>0.80990994813443</v>
      </c>
      <c r="K18315" s="1" t="s">
        <v>46</v>
      </c>
      <c r="L18315" s="1" t="s">
        <v>266</v>
      </c>
      <c r="M18315" s="3">
        <v>44137.721613194444</v>
      </c>
    </row>
    <row r="18316">
      <c r="A18316" s="1">
        <v>18314.0</v>
      </c>
      <c r="B18316" s="1" t="s">
        <v>20288</v>
      </c>
      <c r="C18316" s="1" t="s">
        <v>30284</v>
      </c>
      <c r="D18316" s="1" t="s">
        <v>1255</v>
      </c>
      <c r="E18316" s="1" t="s">
        <v>30285</v>
      </c>
      <c r="F18316" s="1" t="s">
        <v>20291</v>
      </c>
      <c r="G18316" s="1" t="s">
        <v>89</v>
      </c>
      <c r="H18316" s="1">
        <v>45.0</v>
      </c>
      <c r="I18316" s="3">
        <v>44146.34413244213</v>
      </c>
      <c r="J18316" s="1">
        <v>2.43714619244208</v>
      </c>
      <c r="K18316" s="1" t="s">
        <v>83</v>
      </c>
      <c r="L18316" s="1" t="s">
        <v>3326</v>
      </c>
      <c r="M18316" s="3">
        <v>44146.350867800924</v>
      </c>
    </row>
    <row r="18317">
      <c r="A18317" s="1">
        <v>18315.0</v>
      </c>
      <c r="B18317" s="1" t="s">
        <v>119</v>
      </c>
      <c r="C18317" s="1" t="s">
        <v>30286</v>
      </c>
      <c r="D18317" s="1" t="s">
        <v>8069</v>
      </c>
      <c r="E18317" s="1" t="s">
        <v>28495</v>
      </c>
      <c r="F18317" s="1" t="s">
        <v>123</v>
      </c>
      <c r="G18317" s="1" t="s">
        <v>17</v>
      </c>
      <c r="H18317" s="1">
        <v>45.0</v>
      </c>
      <c r="I18317" s="3">
        <v>44145.645833333336</v>
      </c>
      <c r="J18317" s="1">
        <v>1.0087830162617</v>
      </c>
      <c r="K18317" s="1" t="s">
        <v>218</v>
      </c>
      <c r="L18317" s="1" t="s">
        <v>287</v>
      </c>
      <c r="M18317" s="3">
        <v>44145.66473924769</v>
      </c>
    </row>
    <row r="18318">
      <c r="A18318" s="1">
        <v>18316.0</v>
      </c>
      <c r="B18318" s="1" t="s">
        <v>1516</v>
      </c>
      <c r="C18318" s="1" t="s">
        <v>30287</v>
      </c>
      <c r="D18318" s="1" t="s">
        <v>8069</v>
      </c>
      <c r="E18318" s="1" t="s">
        <v>22967</v>
      </c>
      <c r="F18318" s="1" t="s">
        <v>1519</v>
      </c>
      <c r="G18318" s="1" t="s">
        <v>17</v>
      </c>
      <c r="H18318" s="1">
        <v>45.0</v>
      </c>
      <c r="I18318" s="3">
        <v>44242.625</v>
      </c>
      <c r="J18318" s="1">
        <v>2.67576886385297</v>
      </c>
      <c r="K18318" s="1" t="s">
        <v>689</v>
      </c>
      <c r="M18318" s="3">
        <v>44242.65166730324</v>
      </c>
    </row>
    <row r="18319">
      <c r="A18319" s="1">
        <v>18317.0</v>
      </c>
      <c r="B18319" s="1" t="s">
        <v>196</v>
      </c>
      <c r="C18319" s="1" t="s">
        <v>30288</v>
      </c>
      <c r="D18319" s="1" t="s">
        <v>1925</v>
      </c>
      <c r="E18319" s="1" t="s">
        <v>6746</v>
      </c>
      <c r="F18319" s="1" t="s">
        <v>200</v>
      </c>
      <c r="G18319" s="1" t="s">
        <v>17</v>
      </c>
      <c r="H18319" s="1">
        <v>45.0</v>
      </c>
      <c r="I18319" s="3">
        <v>44087.541666666664</v>
      </c>
      <c r="J18319" s="1">
        <v>0.844088310972737</v>
      </c>
      <c r="K18319" s="1" t="s">
        <v>24</v>
      </c>
      <c r="M18319" s="3">
        <v>44087.585763773146</v>
      </c>
    </row>
    <row r="18320">
      <c r="A18320" s="1">
        <v>18318.0</v>
      </c>
      <c r="B18320" s="1" t="s">
        <v>267</v>
      </c>
      <c r="C18320" s="1" t="s">
        <v>30289</v>
      </c>
      <c r="D18320" s="1" t="s">
        <v>1103</v>
      </c>
      <c r="E18320" s="1" t="s">
        <v>9361</v>
      </c>
      <c r="F18320" s="1" t="s">
        <v>271</v>
      </c>
      <c r="G18320" s="1" t="s">
        <v>35</v>
      </c>
      <c r="H18320" s="1">
        <v>45.0</v>
      </c>
      <c r="I18320" s="3">
        <v>44236.25</v>
      </c>
      <c r="J18320" s="1">
        <v>2.36791379351885</v>
      </c>
      <c r="K18320" s="1" t="s">
        <v>56</v>
      </c>
      <c r="L18320" s="1" t="s">
        <v>272</v>
      </c>
      <c r="M18320" s="3">
        <v>44236.281681099535</v>
      </c>
    </row>
    <row r="18321">
      <c r="A18321" s="1">
        <v>18319.0</v>
      </c>
      <c r="B18321" s="1" t="s">
        <v>4095</v>
      </c>
      <c r="C18321" s="1" t="s">
        <v>30290</v>
      </c>
      <c r="D18321" s="1" t="s">
        <v>5676</v>
      </c>
      <c r="E18321" s="1" t="s">
        <v>30291</v>
      </c>
      <c r="F18321" s="1" t="s">
        <v>4098</v>
      </c>
      <c r="G18321" s="1" t="s">
        <v>39</v>
      </c>
      <c r="H18321" s="1">
        <v>45.0</v>
      </c>
      <c r="I18321" s="3">
        <v>44210.697916666664</v>
      </c>
      <c r="J18321" s="1">
        <v>5.26018819721719</v>
      </c>
      <c r="K18321" s="1" t="s">
        <v>24</v>
      </c>
      <c r="L18321" s="1" t="s">
        <v>882</v>
      </c>
      <c r="M18321" s="3">
        <v>44210.743168078705</v>
      </c>
    </row>
    <row r="18322">
      <c r="A18322" s="1">
        <v>18320.0</v>
      </c>
      <c r="B18322" s="1" t="s">
        <v>1315</v>
      </c>
      <c r="C18322" s="1" t="s">
        <v>30292</v>
      </c>
      <c r="D18322" s="1" t="s">
        <v>411</v>
      </c>
      <c r="E18322" s="1" t="s">
        <v>7500</v>
      </c>
      <c r="F18322" s="1" t="s">
        <v>1319</v>
      </c>
      <c r="G18322" s="1" t="s">
        <v>17</v>
      </c>
      <c r="H18322" s="1">
        <v>45.0</v>
      </c>
      <c r="I18322" s="3">
        <v>43789.333333333336</v>
      </c>
      <c r="J18322" s="1">
        <v>0.48498425128808</v>
      </c>
      <c r="K18322" s="1" t="s">
        <v>18</v>
      </c>
      <c r="M18322" s="3">
        <v>43789.37144033565</v>
      </c>
    </row>
    <row r="18323">
      <c r="A18323" s="1">
        <v>18321.0</v>
      </c>
      <c r="B18323" s="1" t="s">
        <v>30293</v>
      </c>
      <c r="C18323" s="1" t="s">
        <v>30294</v>
      </c>
      <c r="D18323" s="1" t="s">
        <v>21</v>
      </c>
      <c r="E18323" s="1" t="s">
        <v>30295</v>
      </c>
      <c r="F18323" s="1" t="s">
        <v>30296</v>
      </c>
      <c r="G18323" s="1" t="s">
        <v>39</v>
      </c>
      <c r="H18323" s="1">
        <v>45.0</v>
      </c>
      <c r="I18323" s="3">
        <v>44222.583333333336</v>
      </c>
      <c r="J18323" s="1">
        <v>0.804138127087665</v>
      </c>
      <c r="K18323" s="1" t="s">
        <v>24</v>
      </c>
      <c r="L18323" s="1" t="s">
        <v>741</v>
      </c>
      <c r="M18323" s="3">
        <v>44222.61974261574</v>
      </c>
    </row>
    <row r="18324">
      <c r="A18324" s="1">
        <v>18322.0</v>
      </c>
      <c r="B18324" s="1" t="s">
        <v>445</v>
      </c>
      <c r="C18324" s="1" t="s">
        <v>30297</v>
      </c>
      <c r="D18324" s="1" t="s">
        <v>447</v>
      </c>
      <c r="E18324" s="1" t="s">
        <v>3632</v>
      </c>
      <c r="F18324" s="1" t="s">
        <v>449</v>
      </c>
      <c r="G18324" s="1" t="s">
        <v>35</v>
      </c>
      <c r="H18324" s="1">
        <v>45.0</v>
      </c>
      <c r="I18324" s="3">
        <v>43609.416666666664</v>
      </c>
      <c r="J18324" s="1">
        <v>1.67711099368766</v>
      </c>
      <c r="K18324" s="1" t="s">
        <v>24</v>
      </c>
      <c r="M18324" s="3">
        <v>43609.465414467595</v>
      </c>
    </row>
    <row r="18325">
      <c r="A18325" s="1">
        <v>18323.0</v>
      </c>
      <c r="B18325" s="1" t="s">
        <v>273</v>
      </c>
      <c r="C18325" s="1" t="s">
        <v>30298</v>
      </c>
      <c r="D18325" s="1" t="s">
        <v>2019</v>
      </c>
      <c r="E18325" s="1" t="s">
        <v>30299</v>
      </c>
      <c r="F18325" s="1" t="s">
        <v>277</v>
      </c>
      <c r="G18325" s="1" t="s">
        <v>39</v>
      </c>
      <c r="H18325" s="1">
        <v>45.0</v>
      </c>
      <c r="I18325" s="3">
        <v>44246.604166666664</v>
      </c>
      <c r="J18325" s="1">
        <v>3.14994311575407</v>
      </c>
      <c r="K18325" s="1" t="s">
        <v>24</v>
      </c>
      <c r="M18325" s="3">
        <v>44246.639473055555</v>
      </c>
    </row>
    <row r="18326">
      <c r="A18326" s="1">
        <v>18324.0</v>
      </c>
      <c r="B18326" s="1" t="s">
        <v>5831</v>
      </c>
      <c r="C18326" s="1" t="s">
        <v>30300</v>
      </c>
      <c r="D18326" s="1" t="s">
        <v>7602</v>
      </c>
      <c r="E18326" s="1" t="s">
        <v>30301</v>
      </c>
      <c r="F18326" s="1" t="s">
        <v>5834</v>
      </c>
      <c r="G18326" s="1" t="s">
        <v>39</v>
      </c>
      <c r="H18326" s="1">
        <v>45.0</v>
      </c>
      <c r="I18326" s="3">
        <v>44118.333333333336</v>
      </c>
      <c r="J18326" s="1">
        <v>2.79492919585379</v>
      </c>
      <c r="K18326" s="1" t="s">
        <v>46</v>
      </c>
      <c r="L18326" s="1" t="s">
        <v>558</v>
      </c>
      <c r="M18326" s="3">
        <v>44118.368753159724</v>
      </c>
    </row>
    <row r="18327">
      <c r="A18327" s="1">
        <v>18325.0</v>
      </c>
      <c r="B18327" s="1" t="s">
        <v>278</v>
      </c>
      <c r="C18327" s="1" t="s">
        <v>30302</v>
      </c>
      <c r="D18327" s="1" t="s">
        <v>21</v>
      </c>
      <c r="E18327" s="1" t="s">
        <v>4020</v>
      </c>
      <c r="F18327" s="1" t="s">
        <v>281</v>
      </c>
      <c r="G18327" s="1" t="s">
        <v>35</v>
      </c>
      <c r="H18327" s="1">
        <v>45.0</v>
      </c>
      <c r="I18327" s="3">
        <v>44252.291666666664</v>
      </c>
      <c r="J18327" s="1">
        <v>1.46103152445493</v>
      </c>
      <c r="K18327" s="1" t="s">
        <v>24</v>
      </c>
      <c r="M18327" s="3">
        <v>44252.33472869213</v>
      </c>
    </row>
    <row r="18328">
      <c r="A18328" s="1">
        <v>18326.0</v>
      </c>
      <c r="B18328" s="1" t="s">
        <v>3056</v>
      </c>
      <c r="C18328" s="1" t="s">
        <v>30303</v>
      </c>
      <c r="D18328" s="1" t="s">
        <v>32</v>
      </c>
      <c r="E18328" s="1" t="s">
        <v>3059</v>
      </c>
      <c r="F18328" s="1" t="s">
        <v>3060</v>
      </c>
      <c r="G18328" s="1" t="s">
        <v>35</v>
      </c>
      <c r="H18328" s="1">
        <v>45.0</v>
      </c>
      <c r="I18328" s="3">
        <v>43846.625</v>
      </c>
      <c r="J18328" s="1">
        <v>0.0</v>
      </c>
      <c r="K18328" s="1" t="s">
        <v>24</v>
      </c>
      <c r="M18328" s="3">
        <v>43848.32900277778</v>
      </c>
    </row>
    <row r="18329">
      <c r="A18329" s="1">
        <v>18327.0</v>
      </c>
      <c r="B18329" s="1" t="s">
        <v>5602</v>
      </c>
      <c r="C18329" s="1" t="s">
        <v>30304</v>
      </c>
      <c r="D18329" s="1" t="s">
        <v>2248</v>
      </c>
      <c r="E18329" s="1" t="s">
        <v>30305</v>
      </c>
      <c r="F18329" s="1" t="s">
        <v>5605</v>
      </c>
      <c r="G18329" s="1" t="s">
        <v>89</v>
      </c>
      <c r="H18329" s="1">
        <v>45.0</v>
      </c>
      <c r="I18329" s="3">
        <v>44219.47036950231</v>
      </c>
      <c r="J18329" s="1">
        <v>3.30860119197156</v>
      </c>
      <c r="K18329" s="1" t="s">
        <v>601</v>
      </c>
      <c r="L18329" s="1" t="s">
        <v>5606</v>
      </c>
      <c r="M18329" s="3">
        <v>44219.47699434028</v>
      </c>
    </row>
    <row r="18330">
      <c r="A18330" s="1">
        <v>18328.0</v>
      </c>
      <c r="B18330" s="1" t="s">
        <v>303</v>
      </c>
      <c r="C18330" s="1" t="s">
        <v>30306</v>
      </c>
      <c r="D18330" s="1" t="s">
        <v>305</v>
      </c>
      <c r="E18330" s="1" t="s">
        <v>15027</v>
      </c>
      <c r="F18330" s="1" t="s">
        <v>307</v>
      </c>
      <c r="G18330" s="1" t="s">
        <v>17</v>
      </c>
      <c r="H18330" s="1">
        <v>45.0</v>
      </c>
      <c r="I18330" s="3">
        <v>44231.625</v>
      </c>
      <c r="J18330" s="1">
        <v>1.15281553592971</v>
      </c>
      <c r="K18330" s="1" t="s">
        <v>24</v>
      </c>
      <c r="M18330" s="3">
        <v>44231.66240509259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G1" s="2" t="s">
        <v>30307</v>
      </c>
    </row>
    <row r="2">
      <c r="C2" s="1" t="s">
        <v>14</v>
      </c>
      <c r="G2" t="str">
        <f>IFERROR(__xludf.DUMMYFUNCTION("UNIQUE(C2:C20000)"),"09e59ced-1172-4744-a2bb-eb68ae83041c")</f>
        <v>09e59ced-1172-4744-a2bb-eb68ae83041c</v>
      </c>
    </row>
    <row r="3">
      <c r="C3" s="1" t="s">
        <v>21</v>
      </c>
      <c r="G3" t="str">
        <f>IFERROR(__xludf.DUMMYFUNCTION("""COMPUTED_VALUE"""),"6007a0a8-d40b-4560-9ead-180c1646dae5")</f>
        <v>6007a0a8-d40b-4560-9ead-180c1646dae5</v>
      </c>
    </row>
    <row r="4">
      <c r="C4" s="1" t="s">
        <v>27</v>
      </c>
      <c r="G4" t="str">
        <f>IFERROR(__xludf.DUMMYFUNCTION("""COMPUTED_VALUE"""),"13d7d39f-4c27-446f-85a2-ce747ee07bee")</f>
        <v>13d7d39f-4c27-446f-85a2-ce747ee07bee</v>
      </c>
    </row>
    <row r="5">
      <c r="C5" s="1" t="s">
        <v>32</v>
      </c>
      <c r="G5" t="str">
        <f>IFERROR(__xludf.DUMMYFUNCTION("""COMPUTED_VALUE"""),"d005408b-e621-42f5-ad47-6d05f71812ff")</f>
        <v>d005408b-e621-42f5-ad47-6d05f71812ff</v>
      </c>
    </row>
    <row r="6">
      <c r="C6" s="1" t="s">
        <v>37</v>
      </c>
      <c r="G6" t="str">
        <f>IFERROR(__xludf.DUMMYFUNCTION("""COMPUTED_VALUE"""),"da9be347-c2ff-4453-b7db-04fecebcdede")</f>
        <v>da9be347-c2ff-4453-b7db-04fecebcdede</v>
      </c>
    </row>
    <row r="7">
      <c r="C7" s="1" t="s">
        <v>42</v>
      </c>
      <c r="G7" t="str">
        <f>IFERROR(__xludf.DUMMYFUNCTION("""COMPUTED_VALUE"""),"f0e04649-819a-482f-8bcd-1e2b05c146a8")</f>
        <v>f0e04649-819a-482f-8bcd-1e2b05c146a8</v>
      </c>
    </row>
    <row r="8">
      <c r="C8" s="1" t="s">
        <v>49</v>
      </c>
      <c r="G8" t="str">
        <f>IFERROR(__xludf.DUMMYFUNCTION("""COMPUTED_VALUE"""),"fe9073d4-b8f3-4f4e-a9f0-5f9e78a02576")</f>
        <v>fe9073d4-b8f3-4f4e-a9f0-5f9e78a02576</v>
      </c>
    </row>
    <row r="9">
      <c r="C9" s="1" t="s">
        <v>53</v>
      </c>
      <c r="G9" t="str">
        <f>IFERROR(__xludf.DUMMYFUNCTION("""COMPUTED_VALUE"""),"7f3f00c5-0f59-4e67-b7eb-bf508a19d913")</f>
        <v>7f3f00c5-0f59-4e67-b7eb-bf508a19d913</v>
      </c>
    </row>
    <row r="10">
      <c r="C10" s="1" t="s">
        <v>59</v>
      </c>
      <c r="G10" t="str">
        <f>IFERROR(__xludf.DUMMYFUNCTION("""COMPUTED_VALUE"""),"3c6433e6-3be1-4636-8d0f-513970a76495")</f>
        <v>3c6433e6-3be1-4636-8d0f-513970a76495</v>
      </c>
    </row>
    <row r="11">
      <c r="C11" s="1" t="s">
        <v>65</v>
      </c>
      <c r="G11" t="str">
        <f>IFERROR(__xludf.DUMMYFUNCTION("""COMPUTED_VALUE"""),"a84801ae-2d04-441b-8b0e-18e84c148532")</f>
        <v>a84801ae-2d04-441b-8b0e-18e84c148532</v>
      </c>
    </row>
    <row r="12">
      <c r="C12" s="1" t="s">
        <v>70</v>
      </c>
      <c r="G12" t="str">
        <f>IFERROR(__xludf.DUMMYFUNCTION("""COMPUTED_VALUE"""),"9560e755-7b5e-4104-92bc-d90f36a367f0")</f>
        <v>9560e755-7b5e-4104-92bc-d90f36a367f0</v>
      </c>
    </row>
    <row r="13">
      <c r="C13" s="1" t="s">
        <v>75</v>
      </c>
      <c r="G13" t="str">
        <f>IFERROR(__xludf.DUMMYFUNCTION("""COMPUTED_VALUE"""),"f12c75c0-6895-4322-b771-7e27b0be5448")</f>
        <v>f12c75c0-6895-4322-b771-7e27b0be5448</v>
      </c>
    </row>
    <row r="14">
      <c r="C14" s="1" t="s">
        <v>80</v>
      </c>
      <c r="G14" t="str">
        <f>IFERROR(__xludf.DUMMYFUNCTION("""COMPUTED_VALUE"""),"18e49993-9bf6-43c0-936e-d4a419b58f3b")</f>
        <v>18e49993-9bf6-43c0-936e-d4a419b58f3b</v>
      </c>
    </row>
    <row r="15">
      <c r="C15" s="1" t="s">
        <v>86</v>
      </c>
      <c r="G15" t="str">
        <f>IFERROR(__xludf.DUMMYFUNCTION("""COMPUTED_VALUE"""),"45ec9e1d-36a8-4585-aa9e-2793d1559cab")</f>
        <v>45ec9e1d-36a8-4585-aa9e-2793d1559cab</v>
      </c>
    </row>
    <row r="16">
      <c r="C16" s="1" t="s">
        <v>93</v>
      </c>
      <c r="G16" t="str">
        <f>IFERROR(__xludf.DUMMYFUNCTION("""COMPUTED_VALUE"""),"de14a524-b26f-4eb7-8b6d-112d3abdeee2")</f>
        <v>de14a524-b26f-4eb7-8b6d-112d3abdeee2</v>
      </c>
    </row>
    <row r="17">
      <c r="C17" s="1" t="s">
        <v>99</v>
      </c>
      <c r="G17" t="str">
        <f>IFERROR(__xludf.DUMMYFUNCTION("""COMPUTED_VALUE"""),"ebd10712-4d37-49ba-a8d3-72b47a7dfa13")</f>
        <v>ebd10712-4d37-49ba-a8d3-72b47a7dfa13</v>
      </c>
    </row>
    <row r="18">
      <c r="C18" s="1" t="s">
        <v>103</v>
      </c>
      <c r="G18" t="str">
        <f>IFERROR(__xludf.DUMMYFUNCTION("""COMPUTED_VALUE"""),"d139d118-ba8c-4e09-be66-74c138a1b014")</f>
        <v>d139d118-ba8c-4e09-be66-74c138a1b014</v>
      </c>
    </row>
    <row r="19">
      <c r="C19" s="1" t="s">
        <v>106</v>
      </c>
      <c r="G19" t="str">
        <f>IFERROR(__xludf.DUMMYFUNCTION("""COMPUTED_VALUE"""),"ae625ba1-2c16-4a3b-a61c-f067a36567b9")</f>
        <v>ae625ba1-2c16-4a3b-a61c-f067a36567b9</v>
      </c>
    </row>
    <row r="20">
      <c r="C20" s="1" t="s">
        <v>110</v>
      </c>
      <c r="G20" t="str">
        <f>IFERROR(__xludf.DUMMYFUNCTION("""COMPUTED_VALUE"""),"cabe81c4-326b-4566-88d1-28e4b4daa401")</f>
        <v>cabe81c4-326b-4566-88d1-28e4b4daa401</v>
      </c>
    </row>
    <row r="21">
      <c r="C21" s="1" t="s">
        <v>116</v>
      </c>
      <c r="G21" t="str">
        <f>IFERROR(__xludf.DUMMYFUNCTION("""COMPUTED_VALUE"""),"7594081d-eeef-41d3-b26e-c92e73c11863")</f>
        <v>7594081d-eeef-41d3-b26e-c92e73c11863</v>
      </c>
    </row>
    <row r="22">
      <c r="C22" s="1" t="s">
        <v>121</v>
      </c>
      <c r="G22" t="str">
        <f>IFERROR(__xludf.DUMMYFUNCTION("""COMPUTED_VALUE"""),"0b887fa2-3016-4bdd-912f-e26e7bacb3c4")</f>
        <v>0b887fa2-3016-4bdd-912f-e26e7bacb3c4</v>
      </c>
    </row>
    <row r="23">
      <c r="C23" s="1" t="s">
        <v>126</v>
      </c>
      <c r="G23" t="str">
        <f>IFERROR(__xludf.DUMMYFUNCTION("""COMPUTED_VALUE"""),"3b04b39f-052a-4047-b946-dfed172e6044")</f>
        <v>3b04b39f-052a-4047-b946-dfed172e6044</v>
      </c>
    </row>
    <row r="24">
      <c r="C24" s="1" t="s">
        <v>132</v>
      </c>
      <c r="G24" t="str">
        <f>IFERROR(__xludf.DUMMYFUNCTION("""COMPUTED_VALUE"""),"94e04688-2ad4-4472-a424-9308950ad38b")</f>
        <v>94e04688-2ad4-4472-a424-9308950ad38b</v>
      </c>
    </row>
    <row r="25">
      <c r="C25" s="1" t="s">
        <v>138</v>
      </c>
      <c r="G25" t="str">
        <f>IFERROR(__xludf.DUMMYFUNCTION("""COMPUTED_VALUE"""),"ea384983-4bbb-4209-8a37-d77fc9099840")</f>
        <v>ea384983-4bbb-4209-8a37-d77fc9099840</v>
      </c>
    </row>
    <row r="26">
      <c r="C26" s="1" t="s">
        <v>37</v>
      </c>
      <c r="G26" t="str">
        <f>IFERROR(__xludf.DUMMYFUNCTION("""COMPUTED_VALUE"""),"bc70410a-4d85-44b8-949f-7522643c173f")</f>
        <v>bc70410a-4d85-44b8-949f-7522643c173f</v>
      </c>
    </row>
    <row r="27">
      <c r="C27" s="1" t="s">
        <v>138</v>
      </c>
      <c r="G27" t="str">
        <f>IFERROR(__xludf.DUMMYFUNCTION("""COMPUTED_VALUE"""),"49ed6acf-8cb0-4b04-96b0-17b90e292224")</f>
        <v>49ed6acf-8cb0-4b04-96b0-17b90e292224</v>
      </c>
    </row>
    <row r="28">
      <c r="C28" s="1" t="s">
        <v>148</v>
      </c>
      <c r="G28" t="str">
        <f>IFERROR(__xludf.DUMMYFUNCTION("""COMPUTED_VALUE"""),"5b9be00f-dd2d-4045-b3c3-f1198311bcce")</f>
        <v>5b9be00f-dd2d-4045-b3c3-f1198311bcce</v>
      </c>
    </row>
    <row r="29">
      <c r="C29" s="1" t="s">
        <v>126</v>
      </c>
      <c r="G29" t="str">
        <f>IFERROR(__xludf.DUMMYFUNCTION("""COMPUTED_VALUE"""),"85df413c-a127-4a71-8382-6e42ec46f3e2")</f>
        <v>85df413c-a127-4a71-8382-6e42ec46f3e2</v>
      </c>
    </row>
    <row r="30">
      <c r="C30" s="1" t="s">
        <v>156</v>
      </c>
      <c r="G30" t="str">
        <f>IFERROR(__xludf.DUMMYFUNCTION("""COMPUTED_VALUE"""),"8a875a5c-561e-4452-98df-3748dbf23b8e")</f>
        <v>8a875a5c-561e-4452-98df-3748dbf23b8e</v>
      </c>
    </row>
    <row r="31">
      <c r="C31" s="1" t="s">
        <v>163</v>
      </c>
      <c r="G31" t="str">
        <f>IFERROR(__xludf.DUMMYFUNCTION("""COMPUTED_VALUE"""),"7c27f246-bfcd-488f-a08e-628878c15cdc")</f>
        <v>7c27f246-bfcd-488f-a08e-628878c15cdc</v>
      </c>
    </row>
    <row r="32">
      <c r="C32" s="1" t="s">
        <v>163</v>
      </c>
      <c r="G32" t="str">
        <f>IFERROR(__xludf.DUMMYFUNCTION("""COMPUTED_VALUE"""),"2fe0ec98-f11b-4930-b0ef-93e0bc5caa91")</f>
        <v>2fe0ec98-f11b-4930-b0ef-93e0bc5caa91</v>
      </c>
    </row>
    <row r="33">
      <c r="C33" s="1" t="s">
        <v>173</v>
      </c>
      <c r="G33" t="str">
        <f>IFERROR(__xludf.DUMMYFUNCTION("""COMPUTED_VALUE"""),"065263db-a844-47dc-a9e3-29551e246721")</f>
        <v>065263db-a844-47dc-a9e3-29551e246721</v>
      </c>
    </row>
    <row r="34">
      <c r="C34" s="1" t="s">
        <v>178</v>
      </c>
      <c r="G34" t="str">
        <f>IFERROR(__xludf.DUMMYFUNCTION("""COMPUTED_VALUE"""),"8f9dda8a-e283-4616-bc03-3c0ec1762083")</f>
        <v>8f9dda8a-e283-4616-bc03-3c0ec1762083</v>
      </c>
    </row>
    <row r="35">
      <c r="C35" s="1" t="s">
        <v>182</v>
      </c>
      <c r="G35" t="str">
        <f>IFERROR(__xludf.DUMMYFUNCTION("""COMPUTED_VALUE"""),"4dfa908e-ce72-4992-8c99-c3e6c548348a")</f>
        <v>4dfa908e-ce72-4992-8c99-c3e6c548348a</v>
      </c>
    </row>
    <row r="36">
      <c r="C36" s="1" t="s">
        <v>148</v>
      </c>
      <c r="G36" t="str">
        <f>IFERROR(__xludf.DUMMYFUNCTION("""COMPUTED_VALUE"""),"724a7e2f-4e64-4828-9654-4fb94d3c6be3")</f>
        <v>724a7e2f-4e64-4828-9654-4fb94d3c6be3</v>
      </c>
    </row>
    <row r="37">
      <c r="C37" s="1" t="s">
        <v>148</v>
      </c>
      <c r="G37" t="str">
        <f>IFERROR(__xludf.DUMMYFUNCTION("""COMPUTED_VALUE"""),"4bccdab7-9c0f-4627-9f44-65dd9679199b")</f>
        <v>4bccdab7-9c0f-4627-9f44-65dd9679199b</v>
      </c>
    </row>
    <row r="38">
      <c r="C38" s="1" t="s">
        <v>193</v>
      </c>
      <c r="G38" t="str">
        <f>IFERROR(__xludf.DUMMYFUNCTION("""COMPUTED_VALUE"""),"81995418-e014-46ac-855a-b39a313d8316")</f>
        <v>81995418-e014-46ac-855a-b39a313d8316</v>
      </c>
    </row>
    <row r="39">
      <c r="C39" s="1" t="s">
        <v>198</v>
      </c>
      <c r="G39" t="str">
        <f>IFERROR(__xludf.DUMMYFUNCTION("""COMPUTED_VALUE"""),"36504184-00b6-45bb-be43-e7d2d48efa07")</f>
        <v>36504184-00b6-45bb-be43-e7d2d48efa07</v>
      </c>
    </row>
    <row r="40">
      <c r="C40" s="1" t="s">
        <v>49</v>
      </c>
      <c r="G40" t="str">
        <f>IFERROR(__xludf.DUMMYFUNCTION("""COMPUTED_VALUE"""),"e874edc8-6411-497f-8098-478e84a58b41")</f>
        <v>e874edc8-6411-497f-8098-478e84a58b41</v>
      </c>
    </row>
    <row r="41">
      <c r="C41" s="1" t="s">
        <v>207</v>
      </c>
      <c r="G41" t="str">
        <f>IFERROR(__xludf.DUMMYFUNCTION("""COMPUTED_VALUE"""),"f5a9d07f-a868-47aa-ba0f-13f18e44fded")</f>
        <v>f5a9d07f-a868-47aa-ba0f-13f18e44fded</v>
      </c>
    </row>
    <row r="42">
      <c r="C42" s="1" t="s">
        <v>211</v>
      </c>
      <c r="G42" t="str">
        <f>IFERROR(__xludf.DUMMYFUNCTION("""COMPUTED_VALUE"""),"903901b0-3520-4173-b2c2-5e2e8578b787")</f>
        <v>903901b0-3520-4173-b2c2-5e2e8578b787</v>
      </c>
    </row>
    <row r="43">
      <c r="C43" s="1" t="s">
        <v>215</v>
      </c>
      <c r="G43" t="str">
        <f>IFERROR(__xludf.DUMMYFUNCTION("""COMPUTED_VALUE"""),"350a7734-6c1d-473b-866e-a9b055a76ca2")</f>
        <v>350a7734-6c1d-473b-866e-a9b055a76ca2</v>
      </c>
    </row>
    <row r="44">
      <c r="C44" s="1" t="s">
        <v>221</v>
      </c>
      <c r="G44" t="str">
        <f>IFERROR(__xludf.DUMMYFUNCTION("""COMPUTED_VALUE"""),"a2c47504-c037-43eb-a191-032814a2ae58")</f>
        <v>a2c47504-c037-43eb-a191-032814a2ae58</v>
      </c>
    </row>
    <row r="45">
      <c r="C45" s="1" t="s">
        <v>226</v>
      </c>
      <c r="G45" t="str">
        <f>IFERROR(__xludf.DUMMYFUNCTION("""COMPUTED_VALUE"""),"5460a9a8-c917-4246-926a-21e9ab6046bc")</f>
        <v>5460a9a8-c917-4246-926a-21e9ab6046bc</v>
      </c>
    </row>
    <row r="46">
      <c r="C46" s="1" t="s">
        <v>116</v>
      </c>
      <c r="G46" t="str">
        <f>IFERROR(__xludf.DUMMYFUNCTION("""COMPUTED_VALUE"""),"6ce20a39-6bca-4142-b2bc-00944117d61f")</f>
        <v>6ce20a39-6bca-4142-b2bc-00944117d61f</v>
      </c>
    </row>
    <row r="47">
      <c r="C47" s="1" t="s">
        <v>235</v>
      </c>
      <c r="G47" t="str">
        <f>IFERROR(__xludf.DUMMYFUNCTION("""COMPUTED_VALUE"""),"481a38a7-a75c-4c84-aa10-60d717892d36")</f>
        <v>481a38a7-a75c-4c84-aa10-60d717892d36</v>
      </c>
    </row>
    <row r="48">
      <c r="C48" s="1" t="s">
        <v>241</v>
      </c>
      <c r="G48" t="str">
        <f>IFERROR(__xludf.DUMMYFUNCTION("""COMPUTED_VALUE"""),"ceb34925-fba4-4b45-ac88-6a41c0c118f1")</f>
        <v>ceb34925-fba4-4b45-ac88-6a41c0c118f1</v>
      </c>
    </row>
    <row r="49">
      <c r="C49" s="1" t="s">
        <v>138</v>
      </c>
      <c r="G49" t="str">
        <f>IFERROR(__xludf.DUMMYFUNCTION("""COMPUTED_VALUE"""),"f0486a11-71d6-485f-9f3a-b90c1e299d0b")</f>
        <v>f0486a11-71d6-485f-9f3a-b90c1e299d0b</v>
      </c>
    </row>
    <row r="50">
      <c r="C50" s="1" t="s">
        <v>248</v>
      </c>
      <c r="G50" t="str">
        <f>IFERROR(__xludf.DUMMYFUNCTION("""COMPUTED_VALUE"""),"4f808565-6919-433a-b690-a2def9e402f1")</f>
        <v>4f808565-6919-433a-b690-a2def9e402f1</v>
      </c>
    </row>
    <row r="51">
      <c r="C51" s="1" t="s">
        <v>253</v>
      </c>
      <c r="G51" t="str">
        <f>IFERROR(__xludf.DUMMYFUNCTION("""COMPUTED_VALUE"""),"5b9a6efe-4622-4cb0-a330-bb8494e81a77")</f>
        <v>5b9a6efe-4622-4cb0-a330-bb8494e81a77</v>
      </c>
    </row>
    <row r="52">
      <c r="C52" s="1" t="s">
        <v>258</v>
      </c>
      <c r="G52" t="str">
        <f>IFERROR(__xludf.DUMMYFUNCTION("""COMPUTED_VALUE"""),"bbe40b63-c0ef-4946-bffa-71c093c78c11")</f>
        <v>bbe40b63-c0ef-4946-bffa-71c093c78c11</v>
      </c>
    </row>
    <row r="53">
      <c r="C53" s="1" t="s">
        <v>263</v>
      </c>
      <c r="G53" t="str">
        <f>IFERROR(__xludf.DUMMYFUNCTION("""COMPUTED_VALUE"""),"b93995d2-ae36-4445-a3f2-a4c49b13bde1")</f>
        <v>b93995d2-ae36-4445-a3f2-a4c49b13bde1</v>
      </c>
    </row>
    <row r="54">
      <c r="C54" s="1" t="s">
        <v>269</v>
      </c>
      <c r="G54" t="str">
        <f>IFERROR(__xludf.DUMMYFUNCTION("""COMPUTED_VALUE"""),"e7d5b50e-b727-48e1-a89f-55ea266a4248")</f>
        <v>e7d5b50e-b727-48e1-a89f-55ea266a4248</v>
      </c>
    </row>
    <row r="55">
      <c r="C55" s="1" t="s">
        <v>275</v>
      </c>
      <c r="G55" t="str">
        <f>IFERROR(__xludf.DUMMYFUNCTION("""COMPUTED_VALUE"""),"b71ffc33-0dab-4c92-bb6e-8e16e2b3d980")</f>
        <v>b71ffc33-0dab-4c92-bb6e-8e16e2b3d980</v>
      </c>
    </row>
    <row r="56">
      <c r="C56" s="1" t="s">
        <v>21</v>
      </c>
      <c r="G56" t="str">
        <f>IFERROR(__xludf.DUMMYFUNCTION("""COMPUTED_VALUE"""),"54c1ac64-3018-4887-9587-6b09c4f8a7f5")</f>
        <v>54c1ac64-3018-4887-9587-6b09c4f8a7f5</v>
      </c>
    </row>
    <row r="57">
      <c r="C57" s="1" t="s">
        <v>284</v>
      </c>
      <c r="G57" t="str">
        <f>IFERROR(__xludf.DUMMYFUNCTION("""COMPUTED_VALUE"""),"5c7e6c19-cef2-4c9a-9a77-561d52e2e685")</f>
        <v>5c7e6c19-cef2-4c9a-9a77-561d52e2e685</v>
      </c>
    </row>
    <row r="58">
      <c r="C58" s="1" t="s">
        <v>290</v>
      </c>
      <c r="G58" t="str">
        <f>IFERROR(__xludf.DUMMYFUNCTION("""COMPUTED_VALUE"""),"5ff14126-f676-4bfe-ad7a-45a014e29bde")</f>
        <v>5ff14126-f676-4bfe-ad7a-45a014e29bde</v>
      </c>
    </row>
    <row r="59">
      <c r="C59" s="1" t="s">
        <v>295</v>
      </c>
      <c r="G59" t="str">
        <f>IFERROR(__xludf.DUMMYFUNCTION("""COMPUTED_VALUE"""),"81324614-208e-4596-875d-ed7da02679d3")</f>
        <v>81324614-208e-4596-875d-ed7da02679d3</v>
      </c>
    </row>
    <row r="60">
      <c r="C60" s="1" t="s">
        <v>300</v>
      </c>
      <c r="G60" t="str">
        <f>IFERROR(__xludf.DUMMYFUNCTION("""COMPUTED_VALUE"""),"67d5a2ed-db55-46d1-9899-29d45d10887f")</f>
        <v>67d5a2ed-db55-46d1-9899-29d45d10887f</v>
      </c>
    </row>
    <row r="61">
      <c r="C61" s="1" t="s">
        <v>305</v>
      </c>
      <c r="G61" t="str">
        <f>IFERROR(__xludf.DUMMYFUNCTION("""COMPUTED_VALUE"""),"6a330952-bd87-452a-a578-66114fb10733")</f>
        <v>6a330952-bd87-452a-a578-66114fb10733</v>
      </c>
    </row>
    <row r="62">
      <c r="C62" s="1" t="s">
        <v>310</v>
      </c>
      <c r="G62" t="str">
        <f>IFERROR(__xludf.DUMMYFUNCTION("""COMPUTED_VALUE"""),"477cddf0-15b3-4221-b87a-39071981851d")</f>
        <v>477cddf0-15b3-4221-b87a-39071981851d</v>
      </c>
    </row>
    <row r="63">
      <c r="C63" s="1" t="s">
        <v>315</v>
      </c>
      <c r="G63" t="str">
        <f>IFERROR(__xludf.DUMMYFUNCTION("""COMPUTED_VALUE"""),"c30bd6f4-170d-44cc-9ce9-e8c13333bfd6")</f>
        <v>c30bd6f4-170d-44cc-9ce9-e8c13333bfd6</v>
      </c>
    </row>
    <row r="64">
      <c r="C64" s="1" t="s">
        <v>321</v>
      </c>
      <c r="G64" t="str">
        <f>IFERROR(__xludf.DUMMYFUNCTION("""COMPUTED_VALUE"""),"2505a6f4-8219-4cc8-99db-9453674df75b")</f>
        <v>2505a6f4-8219-4cc8-99db-9453674df75b</v>
      </c>
    </row>
    <row r="65">
      <c r="C65" s="1" t="s">
        <v>326</v>
      </c>
      <c r="G65" t="str">
        <f>IFERROR(__xludf.DUMMYFUNCTION("""COMPUTED_VALUE"""),"a45c73e0-9a85-46f0-a25a-5542b9ee1ec3")</f>
        <v>a45c73e0-9a85-46f0-a25a-5542b9ee1ec3</v>
      </c>
    </row>
    <row r="66">
      <c r="C66" s="1" t="s">
        <v>148</v>
      </c>
      <c r="G66" t="str">
        <f>IFERROR(__xludf.DUMMYFUNCTION("""COMPUTED_VALUE"""),"0ddcbc8e-8a3e-4f57-aba9-f9e7289135c4")</f>
        <v>0ddcbc8e-8a3e-4f57-aba9-f9e7289135c4</v>
      </c>
    </row>
    <row r="67">
      <c r="C67" s="1" t="s">
        <v>332</v>
      </c>
      <c r="G67" t="str">
        <f>IFERROR(__xludf.DUMMYFUNCTION("""COMPUTED_VALUE"""),"4120d1b0-4a91-412d-9164-8292acf67bd1")</f>
        <v>4120d1b0-4a91-412d-9164-8292acf67bd1</v>
      </c>
    </row>
    <row r="68">
      <c r="C68" s="1" t="s">
        <v>305</v>
      </c>
      <c r="G68" t="str">
        <f>IFERROR(__xludf.DUMMYFUNCTION("""COMPUTED_VALUE"""),"15c9088f-2ea7-4196-819e-63135c51a6ff")</f>
        <v>15c9088f-2ea7-4196-819e-63135c51a6ff</v>
      </c>
    </row>
    <row r="69">
      <c r="C69" s="1" t="s">
        <v>338</v>
      </c>
      <c r="G69" t="str">
        <f>IFERROR(__xludf.DUMMYFUNCTION("""COMPUTED_VALUE"""),"5c113c3d-80db-4119-8bc2-cc5672893219")</f>
        <v>5c113c3d-80db-4119-8bc2-cc5672893219</v>
      </c>
    </row>
    <row r="70">
      <c r="C70" s="1" t="s">
        <v>342</v>
      </c>
      <c r="G70" t="str">
        <f>IFERROR(__xludf.DUMMYFUNCTION("""COMPUTED_VALUE"""),"d582044d-db0a-42ba-b773-c7a3af3d67e1")</f>
        <v>d582044d-db0a-42ba-b773-c7a3af3d67e1</v>
      </c>
    </row>
    <row r="71">
      <c r="C71" s="1" t="s">
        <v>347</v>
      </c>
      <c r="G71" t="str">
        <f>IFERROR(__xludf.DUMMYFUNCTION("""COMPUTED_VALUE"""),"bf40c8be-2d8b-4bd2-8778-e16a4e406c6b")</f>
        <v>bf40c8be-2d8b-4bd2-8778-e16a4e406c6b</v>
      </c>
    </row>
    <row r="72">
      <c r="C72" s="1" t="s">
        <v>75</v>
      </c>
      <c r="G72" t="str">
        <f>IFERROR(__xludf.DUMMYFUNCTION("""COMPUTED_VALUE"""),"a01d1d0b-2ca4-46dd-ba2b-6d973b00350f")</f>
        <v>a01d1d0b-2ca4-46dd-ba2b-6d973b00350f</v>
      </c>
    </row>
    <row r="73">
      <c r="C73" s="1" t="s">
        <v>356</v>
      </c>
      <c r="G73" t="str">
        <f>IFERROR(__xludf.DUMMYFUNCTION("""COMPUTED_VALUE"""),"74b389f3-cd08-40cd-9116-d24770061395")</f>
        <v>74b389f3-cd08-40cd-9116-d24770061395</v>
      </c>
    </row>
    <row r="74">
      <c r="C74" s="1" t="s">
        <v>182</v>
      </c>
      <c r="G74" t="str">
        <f>IFERROR(__xludf.DUMMYFUNCTION("""COMPUTED_VALUE"""),"7e7c673c-0ef5-4b44-bcc9-c565d754f308")</f>
        <v>7e7c673c-0ef5-4b44-bcc9-c565d754f308</v>
      </c>
    </row>
    <row r="75">
      <c r="C75" s="1" t="s">
        <v>99</v>
      </c>
      <c r="G75" t="str">
        <f>IFERROR(__xludf.DUMMYFUNCTION("""COMPUTED_VALUE"""),"81b43acc-4536-4473-80a8-5412bc7da931")</f>
        <v>81b43acc-4536-4473-80a8-5412bc7da931</v>
      </c>
    </row>
    <row r="76">
      <c r="C76" s="1" t="s">
        <v>368</v>
      </c>
      <c r="G76" t="str">
        <f>IFERROR(__xludf.DUMMYFUNCTION("""COMPUTED_VALUE"""),"91b3ae1f-91ea-4c48-8f9e-3a9b6d1c7abd")</f>
        <v>91b3ae1f-91ea-4c48-8f9e-3a9b6d1c7abd</v>
      </c>
    </row>
    <row r="77">
      <c r="C77" s="1" t="s">
        <v>373</v>
      </c>
      <c r="G77" t="str">
        <f>IFERROR(__xludf.DUMMYFUNCTION("""COMPUTED_VALUE"""),"cbbd12aa-07d3-4155-8deb-e38ca1e787d8")</f>
        <v>cbbd12aa-07d3-4155-8deb-e38ca1e787d8</v>
      </c>
    </row>
    <row r="78">
      <c r="C78" s="1" t="s">
        <v>378</v>
      </c>
      <c r="G78" t="str">
        <f>IFERROR(__xludf.DUMMYFUNCTION("""COMPUTED_VALUE"""),"3c3eede4-b8be-472f-aad6-87ef56aec547")</f>
        <v>3c3eede4-b8be-472f-aad6-87ef56aec547</v>
      </c>
    </row>
    <row r="79">
      <c r="C79" s="1" t="s">
        <v>383</v>
      </c>
      <c r="G79" t="str">
        <f>IFERROR(__xludf.DUMMYFUNCTION("""COMPUTED_VALUE"""),"a5dc9bde-fc31-464f-8178-3c061289c5a0")</f>
        <v>a5dc9bde-fc31-464f-8178-3c061289c5a0</v>
      </c>
    </row>
    <row r="80">
      <c r="C80" s="1" t="s">
        <v>116</v>
      </c>
      <c r="G80" t="str">
        <f>IFERROR(__xludf.DUMMYFUNCTION("""COMPUTED_VALUE"""),"5d94dd4c-3e60-43ac-bdf3-6ed4107a9619")</f>
        <v>5d94dd4c-3e60-43ac-bdf3-6ed4107a9619</v>
      </c>
    </row>
    <row r="81">
      <c r="C81" s="1" t="s">
        <v>391</v>
      </c>
      <c r="G81" t="str">
        <f>IFERROR(__xludf.DUMMYFUNCTION("""COMPUTED_VALUE"""),"2410628b-eb3e-43ac-8d61-5c992e7985d6")</f>
        <v>2410628b-eb3e-43ac-8d61-5c992e7985d6</v>
      </c>
    </row>
    <row r="82">
      <c r="C82" s="1" t="s">
        <v>396</v>
      </c>
      <c r="G82" t="str">
        <f>IFERROR(__xludf.DUMMYFUNCTION("""COMPUTED_VALUE"""),"ff665506-7322-4fcf-adef-0fdc52a8bd71")</f>
        <v>ff665506-7322-4fcf-adef-0fdc52a8bd71</v>
      </c>
    </row>
    <row r="83">
      <c r="C83" s="1" t="s">
        <v>93</v>
      </c>
      <c r="G83" t="str">
        <f>IFERROR(__xludf.DUMMYFUNCTION("""COMPUTED_VALUE"""),"0bab10ee-bd43-4832-9a89-4449d5375f5f")</f>
        <v>0bab10ee-bd43-4832-9a89-4449d5375f5f</v>
      </c>
    </row>
    <row r="84">
      <c r="C84" s="1" t="s">
        <v>403</v>
      </c>
      <c r="G84" t="str">
        <f>IFERROR(__xludf.DUMMYFUNCTION("""COMPUTED_VALUE"""),"b7019e03-474a-4263-8280-6f163b33595d")</f>
        <v>b7019e03-474a-4263-8280-6f163b33595d</v>
      </c>
    </row>
    <row r="85">
      <c r="C85" s="1" t="s">
        <v>408</v>
      </c>
      <c r="G85" t="str">
        <f>IFERROR(__xludf.DUMMYFUNCTION("""COMPUTED_VALUE"""),"e097ae89-8fc4-4ecb-9d76-f61a1407cc14")</f>
        <v>e097ae89-8fc4-4ecb-9d76-f61a1407cc14</v>
      </c>
    </row>
    <row r="86">
      <c r="C86" s="1" t="s">
        <v>411</v>
      </c>
      <c r="G86" t="str">
        <f>IFERROR(__xludf.DUMMYFUNCTION("""COMPUTED_VALUE"""),"d95712af-879f-46e1-b971-26dedd7f5665")</f>
        <v>d95712af-879f-46e1-b971-26dedd7f5665</v>
      </c>
    </row>
    <row r="87">
      <c r="C87" s="1" t="s">
        <v>415</v>
      </c>
      <c r="G87" t="str">
        <f>IFERROR(__xludf.DUMMYFUNCTION("""COMPUTED_VALUE"""),"daa3f192-e0a7-4fa4-a381-9b1853c010d7")</f>
        <v>daa3f192-e0a7-4fa4-a381-9b1853c010d7</v>
      </c>
    </row>
    <row r="88">
      <c r="C88" s="1" t="s">
        <v>420</v>
      </c>
      <c r="G88" t="str">
        <f>IFERROR(__xludf.DUMMYFUNCTION("""COMPUTED_VALUE"""),"1f6fdae9-82ad-4906-9bd2-291edc00f0bd")</f>
        <v>1f6fdae9-82ad-4906-9bd2-291edc00f0bd</v>
      </c>
    </row>
    <row r="89">
      <c r="C89" s="1" t="s">
        <v>342</v>
      </c>
      <c r="G89" t="str">
        <f>IFERROR(__xludf.DUMMYFUNCTION("""COMPUTED_VALUE"""),"a15a6a7e-f93a-4270-9dcc-7e5edd42f544")</f>
        <v>a15a6a7e-f93a-4270-9dcc-7e5edd42f544</v>
      </c>
    </row>
    <row r="90">
      <c r="C90" s="1" t="s">
        <v>21</v>
      </c>
      <c r="G90" t="str">
        <f>IFERROR(__xludf.DUMMYFUNCTION("""COMPUTED_VALUE"""),"6c23cf5e-8c2a-488e-a944-c559777efecb")</f>
        <v>6c23cf5e-8c2a-488e-a944-c559777efecb</v>
      </c>
    </row>
    <row r="91">
      <c r="C91" s="1" t="s">
        <v>99</v>
      </c>
      <c r="G91" t="str">
        <f>IFERROR(__xludf.DUMMYFUNCTION("""COMPUTED_VALUE"""),"8f95df49-71ef-401c-a7d3-7eb703563b7f")</f>
        <v>8f95df49-71ef-401c-a7d3-7eb703563b7f</v>
      </c>
    </row>
    <row r="92">
      <c r="C92" s="1" t="s">
        <v>436</v>
      </c>
      <c r="G92" t="str">
        <f>IFERROR(__xludf.DUMMYFUNCTION("""COMPUTED_VALUE"""),"20f01a74-9891-4349-9acd-2381dd1c3d7c")</f>
        <v>20f01a74-9891-4349-9acd-2381dd1c3d7c</v>
      </c>
    </row>
    <row r="93">
      <c r="C93" s="1" t="s">
        <v>441</v>
      </c>
      <c r="G93" t="str">
        <f>IFERROR(__xludf.DUMMYFUNCTION("""COMPUTED_VALUE"""),"e0fdea18-3e57-4179-8671-26945bfcc978")</f>
        <v>e0fdea18-3e57-4179-8671-26945bfcc978</v>
      </c>
    </row>
    <row r="94">
      <c r="C94" s="1" t="s">
        <v>447</v>
      </c>
      <c r="G94" t="str">
        <f>IFERROR(__xludf.DUMMYFUNCTION("""COMPUTED_VALUE"""),"9e1cbca9-63c3-41a3-8e02-1856e771189a")</f>
        <v>9e1cbca9-63c3-41a3-8e02-1856e771189a</v>
      </c>
    </row>
    <row r="95">
      <c r="C95" s="1" t="s">
        <v>452</v>
      </c>
      <c r="G95" t="str">
        <f>IFERROR(__xludf.DUMMYFUNCTION("""COMPUTED_VALUE"""),"c7a1c074-4ac3-4381-9f56-d2b11c1076ac")</f>
        <v>c7a1c074-4ac3-4381-9f56-d2b11c1076ac</v>
      </c>
    </row>
    <row r="96">
      <c r="C96" s="1" t="s">
        <v>310</v>
      </c>
      <c r="G96" t="str">
        <f>IFERROR(__xludf.DUMMYFUNCTION("""COMPUTED_VALUE"""),"729312a9-816b-4360-8600-84bd322fea73")</f>
        <v>729312a9-816b-4360-8600-84bd322fea73</v>
      </c>
    </row>
    <row r="97">
      <c r="C97" s="1" t="s">
        <v>461</v>
      </c>
      <c r="G97" t="str">
        <f>IFERROR(__xludf.DUMMYFUNCTION("""COMPUTED_VALUE"""),"5e784acc-5555-4c75-9c50-03df7d74b3e8")</f>
        <v>5e784acc-5555-4c75-9c50-03df7d74b3e8</v>
      </c>
    </row>
    <row r="98">
      <c r="C98" s="1" t="s">
        <v>99</v>
      </c>
      <c r="G98" t="str">
        <f>IFERROR(__xludf.DUMMYFUNCTION("""COMPUTED_VALUE"""),"2d4389e3-7cae-4cf9-bf7a-9443f82c2452")</f>
        <v>2d4389e3-7cae-4cf9-bf7a-9443f82c2452</v>
      </c>
    </row>
    <row r="99">
      <c r="C99" s="1" t="s">
        <v>470</v>
      </c>
      <c r="G99" t="str">
        <f>IFERROR(__xludf.DUMMYFUNCTION("""COMPUTED_VALUE"""),"7504e48a-8c42-4367-a26b-d5eb44bd6465")</f>
        <v>7504e48a-8c42-4367-a26b-d5eb44bd6465</v>
      </c>
    </row>
    <row r="100">
      <c r="C100" s="1" t="s">
        <v>315</v>
      </c>
      <c r="G100" t="str">
        <f>IFERROR(__xludf.DUMMYFUNCTION("""COMPUTED_VALUE"""),"1c69b771-114f-4061-b9f3-1ef8c3505de7")</f>
        <v>1c69b771-114f-4061-b9f3-1ef8c3505de7</v>
      </c>
    </row>
    <row r="101">
      <c r="C101" s="1" t="s">
        <v>408</v>
      </c>
      <c r="G101" t="str">
        <f>IFERROR(__xludf.DUMMYFUNCTION("""COMPUTED_VALUE"""),"0ab3e600-4f94-424c-9b83-f605d72476c4")</f>
        <v>0ab3e600-4f94-424c-9b83-f605d72476c4</v>
      </c>
    </row>
    <row r="102">
      <c r="C102" s="1" t="s">
        <v>37</v>
      </c>
      <c r="G102" t="str">
        <f>IFERROR(__xludf.DUMMYFUNCTION("""COMPUTED_VALUE"""),"c6f2193d-bf18-4c0d-99a8-5dbd6fa6b474")</f>
        <v>c6f2193d-bf18-4c0d-99a8-5dbd6fa6b474</v>
      </c>
    </row>
    <row r="103">
      <c r="C103" s="1" t="s">
        <v>482</v>
      </c>
      <c r="G103" t="str">
        <f>IFERROR(__xludf.DUMMYFUNCTION("""COMPUTED_VALUE"""),"9717e4ec-b3ea-423b-9773-3eeed3979ec0")</f>
        <v>9717e4ec-b3ea-423b-9773-3eeed3979ec0</v>
      </c>
    </row>
    <row r="104">
      <c r="C104" s="1" t="s">
        <v>487</v>
      </c>
      <c r="G104" t="str">
        <f>IFERROR(__xludf.DUMMYFUNCTION("""COMPUTED_VALUE"""),"1bb018c2-959d-4be7-8f90-d2d83f3a2104")</f>
        <v>1bb018c2-959d-4be7-8f90-d2d83f3a2104</v>
      </c>
    </row>
    <row r="105">
      <c r="C105" s="1" t="s">
        <v>492</v>
      </c>
      <c r="G105" t="str">
        <f>IFERROR(__xludf.DUMMYFUNCTION("""COMPUTED_VALUE"""),"2b3b888d-136d-422b-a9f5-12518e848047")</f>
        <v>2b3b888d-136d-422b-a9f5-12518e848047</v>
      </c>
    </row>
    <row r="106">
      <c r="C106" s="1" t="s">
        <v>498</v>
      </c>
      <c r="G106" t="str">
        <f>IFERROR(__xludf.DUMMYFUNCTION("""COMPUTED_VALUE"""),"aec079a3-05fc-44cd-aa71-1cbab1c27a32")</f>
        <v>aec079a3-05fc-44cd-aa71-1cbab1c27a32</v>
      </c>
    </row>
    <row r="107">
      <c r="C107" s="1" t="s">
        <v>503</v>
      </c>
      <c r="G107" t="str">
        <f>IFERROR(__xludf.DUMMYFUNCTION("""COMPUTED_VALUE"""),"85e39996-b33c-40bc-b1c9-a0816810cbbd")</f>
        <v>85e39996-b33c-40bc-b1c9-a0816810cbbd</v>
      </c>
    </row>
    <row r="108">
      <c r="C108" s="1" t="s">
        <v>508</v>
      </c>
      <c r="G108" t="str">
        <f>IFERROR(__xludf.DUMMYFUNCTION("""COMPUTED_VALUE"""),"c2db74dc-506c-4db3-83c8-57d0b5d9aef7")</f>
        <v>c2db74dc-506c-4db3-83c8-57d0b5d9aef7</v>
      </c>
    </row>
    <row r="109">
      <c r="C109" s="1" t="s">
        <v>514</v>
      </c>
      <c r="G109" t="str">
        <f>IFERROR(__xludf.DUMMYFUNCTION("""COMPUTED_VALUE"""),"615b4c00-4a3d-41bd-ae88-97d9e2485b0e")</f>
        <v>615b4c00-4a3d-41bd-ae88-97d9e2485b0e</v>
      </c>
    </row>
    <row r="110">
      <c r="C110" s="1" t="s">
        <v>518</v>
      </c>
      <c r="G110" t="str">
        <f>IFERROR(__xludf.DUMMYFUNCTION("""COMPUTED_VALUE"""),"5e2470c2-982c-48bb-b006-d52332b0bac9")</f>
        <v>5e2470c2-982c-48bb-b006-d52332b0bac9</v>
      </c>
    </row>
    <row r="111">
      <c r="C111" s="1" t="s">
        <v>522</v>
      </c>
      <c r="G111" t="str">
        <f>IFERROR(__xludf.DUMMYFUNCTION("""COMPUTED_VALUE"""),"9038bf71-1166-4a85-8b67-0cd4c574677c")</f>
        <v>9038bf71-1166-4a85-8b67-0cd4c574677c</v>
      </c>
    </row>
    <row r="112">
      <c r="C112" s="1" t="s">
        <v>527</v>
      </c>
      <c r="G112" t="str">
        <f>IFERROR(__xludf.DUMMYFUNCTION("""COMPUTED_VALUE"""),"75c76deb-7f51-4eb5-8e41-1158fec54ef6")</f>
        <v>75c76deb-7f51-4eb5-8e41-1158fec54ef6</v>
      </c>
    </row>
    <row r="113">
      <c r="C113" s="1" t="s">
        <v>420</v>
      </c>
      <c r="G113" t="str">
        <f>IFERROR(__xludf.DUMMYFUNCTION("""COMPUTED_VALUE"""),"3231c9fe-c56e-4846-bb09-930fec46397e")</f>
        <v>3231c9fe-c56e-4846-bb09-930fec46397e</v>
      </c>
    </row>
    <row r="114">
      <c r="C114" s="1" t="s">
        <v>532</v>
      </c>
      <c r="G114" t="str">
        <f>IFERROR(__xludf.DUMMYFUNCTION("""COMPUTED_VALUE"""),"77c7d76b-f41c-4ea0-9a1a-729ff72a70c5")</f>
        <v>77c7d76b-f41c-4ea0-9a1a-729ff72a70c5</v>
      </c>
    </row>
    <row r="115">
      <c r="C115" s="1" t="s">
        <v>121</v>
      </c>
      <c r="G115" t="str">
        <f>IFERROR(__xludf.DUMMYFUNCTION("""COMPUTED_VALUE"""),"edda4ee1-c273-47d3-966d-be944be6e749")</f>
        <v>edda4ee1-c273-47d3-966d-be944be6e749</v>
      </c>
    </row>
    <row r="116">
      <c r="C116" s="1" t="s">
        <v>396</v>
      </c>
      <c r="G116" t="str">
        <f>IFERROR(__xludf.DUMMYFUNCTION("""COMPUTED_VALUE"""),"f010cd92-b66b-41c0-8dcd-5ed86db0166d")</f>
        <v>f010cd92-b66b-41c0-8dcd-5ed86db0166d</v>
      </c>
    </row>
    <row r="117">
      <c r="C117" s="1" t="s">
        <v>542</v>
      </c>
      <c r="G117" t="str">
        <f>IFERROR(__xludf.DUMMYFUNCTION("""COMPUTED_VALUE"""),"ceaedb22-aaf0-4b24-9652-139e071f4d6e")</f>
        <v>ceaedb22-aaf0-4b24-9652-139e071f4d6e</v>
      </c>
    </row>
    <row r="118">
      <c r="C118" s="1" t="s">
        <v>116</v>
      </c>
      <c r="G118" t="str">
        <f>IFERROR(__xludf.DUMMYFUNCTION("""COMPUTED_VALUE"""),"78d85641-84be-4f50-9336-9b1065d67d57")</f>
        <v>78d85641-84be-4f50-9336-9b1065d67d57</v>
      </c>
    </row>
    <row r="119">
      <c r="C119" s="1" t="s">
        <v>326</v>
      </c>
      <c r="G119" t="str">
        <f>IFERROR(__xludf.DUMMYFUNCTION("""COMPUTED_VALUE"""),"0f09ab6a-d059-41b3-88c3-5d3fe88beb6c")</f>
        <v>0f09ab6a-d059-41b3-88c3-5d3fe88beb6c</v>
      </c>
    </row>
    <row r="120">
      <c r="C120" s="1" t="s">
        <v>470</v>
      </c>
      <c r="G120" t="str">
        <f>IFERROR(__xludf.DUMMYFUNCTION("""COMPUTED_VALUE"""),"3a2cb16d-25ff-4d3a-98f7-3e048d1cc720")</f>
        <v>3a2cb16d-25ff-4d3a-98f7-3e048d1cc720</v>
      </c>
    </row>
    <row r="121">
      <c r="C121" s="1" t="s">
        <v>555</v>
      </c>
      <c r="G121" t="str">
        <f>IFERROR(__xludf.DUMMYFUNCTION("""COMPUTED_VALUE"""),"8e7971f3-357d-441e-b877-2cf6a16a553b")</f>
        <v>8e7971f3-357d-441e-b877-2cf6a16a553b</v>
      </c>
    </row>
    <row r="122">
      <c r="C122" s="1" t="s">
        <v>560</v>
      </c>
      <c r="G122" t="str">
        <f>IFERROR(__xludf.DUMMYFUNCTION("""COMPUTED_VALUE"""),"94f3d4fa-dea8-40af-b7f3-c2189eb089bf")</f>
        <v>94f3d4fa-dea8-40af-b7f3-c2189eb089bf</v>
      </c>
    </row>
    <row r="123">
      <c r="C123" s="1" t="s">
        <v>564</v>
      </c>
      <c r="G123" t="str">
        <f>IFERROR(__xludf.DUMMYFUNCTION("""COMPUTED_VALUE"""),"b38df00e-1609-4ccb-b83c-cccc6040aa8a")</f>
        <v>b38df00e-1609-4ccb-b83c-cccc6040aa8a</v>
      </c>
    </row>
    <row r="124">
      <c r="C124" s="1" t="s">
        <v>75</v>
      </c>
      <c r="G124" t="str">
        <f>IFERROR(__xludf.DUMMYFUNCTION("""COMPUTED_VALUE"""),"a856eb2f-baa0-425d-95d9-7f35323d4678")</f>
        <v>a856eb2f-baa0-425d-95d9-7f35323d4678</v>
      </c>
    </row>
    <row r="125">
      <c r="C125" s="1" t="s">
        <v>503</v>
      </c>
      <c r="G125" t="str">
        <f>IFERROR(__xludf.DUMMYFUNCTION("""COMPUTED_VALUE"""),"825e4422-4893-442b-bbaf-df011253c061")</f>
        <v>825e4422-4893-442b-bbaf-df011253c061</v>
      </c>
    </row>
    <row r="126">
      <c r="C126" s="1" t="s">
        <v>80</v>
      </c>
      <c r="G126" t="str">
        <f>IFERROR(__xludf.DUMMYFUNCTION("""COMPUTED_VALUE"""),"29b62d7f-61bf-4622-bd2c-af5044a398b5")</f>
        <v>29b62d7f-61bf-4622-bd2c-af5044a398b5</v>
      </c>
    </row>
    <row r="127">
      <c r="C127" s="1" t="s">
        <v>578</v>
      </c>
      <c r="G127" t="str">
        <f>IFERROR(__xludf.DUMMYFUNCTION("""COMPUTED_VALUE"""),"4e32ddb6-7ed6-4d7a-8a06-4fb018be3c83")</f>
        <v>4e32ddb6-7ed6-4d7a-8a06-4fb018be3c83</v>
      </c>
    </row>
    <row r="128">
      <c r="C128" s="1" t="s">
        <v>584</v>
      </c>
      <c r="G128" t="str">
        <f>IFERROR(__xludf.DUMMYFUNCTION("""COMPUTED_VALUE"""),"cbdf5356-df86-4614-aa16-eae019d05508")</f>
        <v>cbdf5356-df86-4614-aa16-eae019d05508</v>
      </c>
    </row>
    <row r="129">
      <c r="C129" s="1" t="s">
        <v>588</v>
      </c>
      <c r="G129" t="str">
        <f>IFERROR(__xludf.DUMMYFUNCTION("""COMPUTED_VALUE"""),"f898ac3f-626f-4108-92b3-bdd27312a56c")</f>
        <v>f898ac3f-626f-4108-92b3-bdd27312a56c</v>
      </c>
    </row>
    <row r="130">
      <c r="C130" s="1" t="s">
        <v>592</v>
      </c>
      <c r="G130" t="str">
        <f>IFERROR(__xludf.DUMMYFUNCTION("""COMPUTED_VALUE"""),"61ad7c89-10d7-4920-9081-b56a7435c9ac")</f>
        <v>61ad7c89-10d7-4920-9081-b56a7435c9ac</v>
      </c>
    </row>
    <row r="131">
      <c r="C131" s="1" t="s">
        <v>598</v>
      </c>
      <c r="G131" t="str">
        <f>IFERROR(__xludf.DUMMYFUNCTION("""COMPUTED_VALUE"""),"937d5849-93d8-4cd9-8515-12ec3b60a5b5")</f>
        <v>937d5849-93d8-4cd9-8515-12ec3b60a5b5</v>
      </c>
    </row>
    <row r="132">
      <c r="C132" s="1" t="s">
        <v>211</v>
      </c>
      <c r="G132" t="str">
        <f>IFERROR(__xludf.DUMMYFUNCTION("""COMPUTED_VALUE"""),"1a9b25db-860a-4363-ac63-e3a8cfa5322c")</f>
        <v>1a9b25db-860a-4363-ac63-e3a8cfa5322c</v>
      </c>
    </row>
    <row r="133">
      <c r="C133" s="1" t="s">
        <v>106</v>
      </c>
      <c r="G133" t="str">
        <f>IFERROR(__xludf.DUMMYFUNCTION("""COMPUTED_VALUE"""),"33ce0158-cf03-489c-8421-1a59759f4b8c")</f>
        <v>33ce0158-cf03-489c-8421-1a59759f4b8c</v>
      </c>
    </row>
    <row r="134">
      <c r="C134" s="1" t="s">
        <v>21</v>
      </c>
      <c r="G134" t="str">
        <f>IFERROR(__xludf.DUMMYFUNCTION("""COMPUTED_VALUE"""),"806df195-5400-464d-9047-c19dea222d84")</f>
        <v>806df195-5400-464d-9047-c19dea222d84</v>
      </c>
    </row>
    <row r="135">
      <c r="C135" s="1" t="s">
        <v>613</v>
      </c>
      <c r="G135" t="str">
        <f>IFERROR(__xludf.DUMMYFUNCTION("""COMPUTED_VALUE"""),"2e3fd46d-2808-4f6a-8dd6-8d6cff26a1af")</f>
        <v>2e3fd46d-2808-4f6a-8dd6-8d6cff26a1af</v>
      </c>
    </row>
    <row r="136">
      <c r="C136" s="1" t="s">
        <v>305</v>
      </c>
      <c r="G136" t="str">
        <f>IFERROR(__xludf.DUMMYFUNCTION("""COMPUTED_VALUE"""),"fc46fb74-0588-45fd-a6f1-2ba9bab0c602")</f>
        <v>fc46fb74-0588-45fd-a6f1-2ba9bab0c602</v>
      </c>
    </row>
    <row r="137">
      <c r="C137" s="1" t="s">
        <v>121</v>
      </c>
      <c r="G137" t="str">
        <f>IFERROR(__xludf.DUMMYFUNCTION("""COMPUTED_VALUE"""),"f9ea1894-7e79-4971-8c28-01b50a63b81e")</f>
        <v>f9ea1894-7e79-4971-8c28-01b50a63b81e</v>
      </c>
    </row>
    <row r="138">
      <c r="C138" s="1" t="s">
        <v>626</v>
      </c>
      <c r="G138" t="str">
        <f>IFERROR(__xludf.DUMMYFUNCTION("""COMPUTED_VALUE"""),"f55bc711-2def-418f-8aee-d26863d0e34a")</f>
        <v>f55bc711-2def-418f-8aee-d26863d0e34a</v>
      </c>
    </row>
    <row r="139">
      <c r="C139" s="1" t="s">
        <v>630</v>
      </c>
      <c r="G139" t="str">
        <f>IFERROR(__xludf.DUMMYFUNCTION("""COMPUTED_VALUE"""),"d9316363-8ff3-4b3c-92f5-21501a51843a")</f>
        <v>d9316363-8ff3-4b3c-92f5-21501a51843a</v>
      </c>
    </row>
    <row r="140">
      <c r="C140" s="1" t="s">
        <v>342</v>
      </c>
      <c r="G140" t="str">
        <f>IFERROR(__xludf.DUMMYFUNCTION("""COMPUTED_VALUE"""),"0a5c8590-9d10-4cfd-be1b-4d384e04256f")</f>
        <v>0a5c8590-9d10-4cfd-be1b-4d384e04256f</v>
      </c>
    </row>
    <row r="141">
      <c r="C141" s="1" t="s">
        <v>321</v>
      </c>
      <c r="G141" t="str">
        <f>IFERROR(__xludf.DUMMYFUNCTION("""COMPUTED_VALUE"""),"cb4b8e4b-de4c-4f86-91d9-f92d603ba522")</f>
        <v>cb4b8e4b-de4c-4f86-91d9-f92d603ba522</v>
      </c>
    </row>
    <row r="142">
      <c r="C142" s="1" t="s">
        <v>640</v>
      </c>
      <c r="G142" t="str">
        <f>IFERROR(__xludf.DUMMYFUNCTION("""COMPUTED_VALUE"""),"31111446-6831-4dc4-aaf5-4c2f6c44bc06")</f>
        <v>31111446-6831-4dc4-aaf5-4c2f6c44bc06</v>
      </c>
    </row>
    <row r="143">
      <c r="C143" s="1" t="s">
        <v>305</v>
      </c>
      <c r="G143" t="str">
        <f>IFERROR(__xludf.DUMMYFUNCTION("""COMPUTED_VALUE"""),"6adc277d-fe09-4c7a-87b2-53b365851b17")</f>
        <v>6adc277d-fe09-4c7a-87b2-53b365851b17</v>
      </c>
    </row>
    <row r="144">
      <c r="C144" s="1" t="s">
        <v>396</v>
      </c>
      <c r="G144" t="str">
        <f>IFERROR(__xludf.DUMMYFUNCTION("""COMPUTED_VALUE"""),"bccddfa4-3b12-4cb8-a2eb-1db3632f6802")</f>
        <v>bccddfa4-3b12-4cb8-a2eb-1db3632f6802</v>
      </c>
    </row>
    <row r="145">
      <c r="C145" s="1" t="s">
        <v>649</v>
      </c>
      <c r="G145" t="str">
        <f>IFERROR(__xludf.DUMMYFUNCTION("""COMPUTED_VALUE"""),"a2b31d26-b026-4dc7-9324-0015b4a05f8f")</f>
        <v>a2b31d26-b026-4dc7-9324-0015b4a05f8f</v>
      </c>
    </row>
    <row r="146">
      <c r="C146" s="1" t="s">
        <v>653</v>
      </c>
      <c r="G146" t="str">
        <f>IFERROR(__xludf.DUMMYFUNCTION("""COMPUTED_VALUE"""),"0a6f804f-9f05-4f8e-bb39-72b6b5fc8f2e")</f>
        <v>0a6f804f-9f05-4f8e-bb39-72b6b5fc8f2e</v>
      </c>
    </row>
    <row r="147">
      <c r="C147" s="1" t="s">
        <v>657</v>
      </c>
      <c r="G147" t="str">
        <f>IFERROR(__xludf.DUMMYFUNCTION("""COMPUTED_VALUE"""),"c1e77c82-6415-4c7a-b084-4d80e9748ca9")</f>
        <v>c1e77c82-6415-4c7a-b084-4d80e9748ca9</v>
      </c>
    </row>
    <row r="148">
      <c r="C148" s="1" t="s">
        <v>661</v>
      </c>
      <c r="G148" t="str">
        <f>IFERROR(__xludf.DUMMYFUNCTION("""COMPUTED_VALUE"""),"f5f2b752-7ff0-40f3-ab04-de6447d2d498")</f>
        <v>f5f2b752-7ff0-40f3-ab04-de6447d2d498</v>
      </c>
    </row>
    <row r="149">
      <c r="C149" s="1" t="s">
        <v>664</v>
      </c>
      <c r="G149" t="str">
        <f>IFERROR(__xludf.DUMMYFUNCTION("""COMPUTED_VALUE"""),"b07ebb83-03e0-4615-9075-7c794a6f6d8d")</f>
        <v>b07ebb83-03e0-4615-9075-7c794a6f6d8d</v>
      </c>
    </row>
    <row r="150">
      <c r="C150" s="1" t="s">
        <v>668</v>
      </c>
      <c r="G150" t="str">
        <f>IFERROR(__xludf.DUMMYFUNCTION("""COMPUTED_VALUE"""),"03c32df3-91b4-4573-828f-14fd14e90c14")</f>
        <v>03c32df3-91b4-4573-828f-14fd14e90c14</v>
      </c>
    </row>
    <row r="151">
      <c r="C151" s="1" t="s">
        <v>326</v>
      </c>
      <c r="G151" t="str">
        <f>IFERROR(__xludf.DUMMYFUNCTION("""COMPUTED_VALUE"""),"60db7612-2270-46bc-ab3b-862abf382121")</f>
        <v>60db7612-2270-46bc-ab3b-862abf382121</v>
      </c>
    </row>
    <row r="152">
      <c r="C152" s="1" t="s">
        <v>676</v>
      </c>
      <c r="G152" t="str">
        <f>IFERROR(__xludf.DUMMYFUNCTION("""COMPUTED_VALUE"""),"25dbbebe-0040-4942-91fd-3fd5b798543b")</f>
        <v>25dbbebe-0040-4942-91fd-3fd5b798543b</v>
      </c>
    </row>
    <row r="153">
      <c r="C153" s="1" t="s">
        <v>37</v>
      </c>
      <c r="G153" t="str">
        <f>IFERROR(__xludf.DUMMYFUNCTION("""COMPUTED_VALUE"""),"bbc7cc59-a346-4858-8b5c-858bb46d4ea1")</f>
        <v>bbc7cc59-a346-4858-8b5c-858bb46d4ea1</v>
      </c>
    </row>
    <row r="154">
      <c r="C154" s="1" t="s">
        <v>686</v>
      </c>
      <c r="G154" t="str">
        <f>IFERROR(__xludf.DUMMYFUNCTION("""COMPUTED_VALUE"""),"f0f07400-90f5-41cb-ae2c-cf359ded8b9c")</f>
        <v>f0f07400-90f5-41cb-ae2c-cf359ded8b9c</v>
      </c>
    </row>
    <row r="155">
      <c r="C155" s="1" t="s">
        <v>461</v>
      </c>
      <c r="G155" t="str">
        <f>IFERROR(__xludf.DUMMYFUNCTION("""COMPUTED_VALUE"""),"266b2335-cf10-448b-b6cb-7d904ff5d256")</f>
        <v>266b2335-cf10-448b-b6cb-7d904ff5d256</v>
      </c>
    </row>
    <row r="156">
      <c r="C156" s="1" t="s">
        <v>295</v>
      </c>
      <c r="G156" t="str">
        <f>IFERROR(__xludf.DUMMYFUNCTION("""COMPUTED_VALUE"""),"080f5f3e-81d0-42be-944d-e42544a180cf")</f>
        <v>080f5f3e-81d0-42be-944d-e42544a180cf</v>
      </c>
    </row>
    <row r="157">
      <c r="C157" s="1" t="s">
        <v>121</v>
      </c>
      <c r="G157" t="str">
        <f>IFERROR(__xludf.DUMMYFUNCTION("""COMPUTED_VALUE"""),"124279a0-6952-48dd-9987-606354097a03")</f>
        <v>124279a0-6952-48dd-9987-606354097a03</v>
      </c>
    </row>
    <row r="158">
      <c r="C158" s="1" t="s">
        <v>701</v>
      </c>
      <c r="G158" t="str">
        <f>IFERROR(__xludf.DUMMYFUNCTION("""COMPUTED_VALUE"""),"3f8863ad-17ea-470b-8f61-f25c62635c11")</f>
        <v>3f8863ad-17ea-470b-8f61-f25c62635c11</v>
      </c>
    </row>
    <row r="159">
      <c r="C159" s="1" t="s">
        <v>80</v>
      </c>
      <c r="G159" t="str">
        <f>IFERROR(__xludf.DUMMYFUNCTION("""COMPUTED_VALUE"""),"e9bba09d-00ab-495f-819d-b467b67f08fb")</f>
        <v>e9bba09d-00ab-495f-819d-b467b67f08fb</v>
      </c>
    </row>
    <row r="160">
      <c r="C160" s="1" t="s">
        <v>707</v>
      </c>
      <c r="G160" t="str">
        <f>IFERROR(__xludf.DUMMYFUNCTION("""COMPUTED_VALUE"""),"458e72f8-7d87-483e-b9bd-19c77577fe36")</f>
        <v>458e72f8-7d87-483e-b9bd-19c77577fe36</v>
      </c>
    </row>
    <row r="161">
      <c r="C161" s="1" t="s">
        <v>305</v>
      </c>
      <c r="G161" t="str">
        <f>IFERROR(__xludf.DUMMYFUNCTION("""COMPUTED_VALUE"""),"407e1176-63a5-4fc5-964c-eefea298b963")</f>
        <v>407e1176-63a5-4fc5-964c-eefea298b963</v>
      </c>
    </row>
    <row r="162">
      <c r="C162" s="1" t="s">
        <v>284</v>
      </c>
      <c r="G162" t="str">
        <f>IFERROR(__xludf.DUMMYFUNCTION("""COMPUTED_VALUE"""),"78037262-1bd2-4d43-94dc-f2c1221839ac")</f>
        <v>78037262-1bd2-4d43-94dc-f2c1221839ac</v>
      </c>
    </row>
    <row r="163">
      <c r="C163" s="1" t="s">
        <v>163</v>
      </c>
      <c r="G163" t="str">
        <f>IFERROR(__xludf.DUMMYFUNCTION("""COMPUTED_VALUE"""),"d0a604d4-6c1f-47aa-a81f-05726f1e0429")</f>
        <v>d0a604d4-6c1f-47aa-a81f-05726f1e0429</v>
      </c>
    </row>
    <row r="164">
      <c r="C164" s="1" t="s">
        <v>717</v>
      </c>
      <c r="G164" t="str">
        <f>IFERROR(__xludf.DUMMYFUNCTION("""COMPUTED_VALUE"""),"307e4e6a-714f-4764-8410-09faf39d73c4")</f>
        <v>307e4e6a-714f-4764-8410-09faf39d73c4</v>
      </c>
    </row>
    <row r="165">
      <c r="C165" s="1" t="s">
        <v>720</v>
      </c>
      <c r="G165" t="str">
        <f>IFERROR(__xludf.DUMMYFUNCTION("""COMPUTED_VALUE"""),"8611690d-7067-4a88-a46f-13f9b120b2f6")</f>
        <v>8611690d-7067-4a88-a46f-13f9b120b2f6</v>
      </c>
    </row>
    <row r="166">
      <c r="C166" s="1" t="s">
        <v>723</v>
      </c>
      <c r="G166" t="str">
        <f>IFERROR(__xludf.DUMMYFUNCTION("""COMPUTED_VALUE"""),"e15694a3-f69d-43b7-b4a4-cf1d5353dce4")</f>
        <v>e15694a3-f69d-43b7-b4a4-cf1d5353dce4</v>
      </c>
    </row>
    <row r="167">
      <c r="C167" s="1" t="s">
        <v>32</v>
      </c>
      <c r="G167" t="str">
        <f>IFERROR(__xludf.DUMMYFUNCTION("""COMPUTED_VALUE"""),"324596ce-1831-4f6e-a805-952366c9db10")</f>
        <v>324596ce-1831-4f6e-a805-952366c9db10</v>
      </c>
    </row>
    <row r="168">
      <c r="C168" s="1" t="s">
        <v>729</v>
      </c>
      <c r="G168" t="str">
        <f>IFERROR(__xludf.DUMMYFUNCTION("""COMPUTED_VALUE"""),"9c9289b5-a40b-456d-9bf9-44f997eeba14")</f>
        <v>9c9289b5-a40b-456d-9bf9-44f997eeba14</v>
      </c>
    </row>
    <row r="169">
      <c r="C169" s="1" t="s">
        <v>461</v>
      </c>
      <c r="G169" t="str">
        <f>IFERROR(__xludf.DUMMYFUNCTION("""COMPUTED_VALUE"""),"fb8da9e7-6139-4f46-8dd4-b8ad460dc240")</f>
        <v>fb8da9e7-6139-4f46-8dd4-b8ad460dc240</v>
      </c>
    </row>
    <row r="170">
      <c r="C170" s="1" t="s">
        <v>738</v>
      </c>
      <c r="G170" t="str">
        <f>IFERROR(__xludf.DUMMYFUNCTION("""COMPUTED_VALUE"""),"74977536-bd3e-43f7-b8a0-ee007f57d8f5")</f>
        <v>74977536-bd3e-43f7-b8a0-ee007f57d8f5</v>
      </c>
    </row>
    <row r="171">
      <c r="C171" s="1" t="s">
        <v>744</v>
      </c>
      <c r="G171" t="str">
        <f>IFERROR(__xludf.DUMMYFUNCTION("""COMPUTED_VALUE"""),"8c8acb83-c284-407c-a03e-7892ba44d212")</f>
        <v>8c8acb83-c284-407c-a03e-7892ba44d212</v>
      </c>
    </row>
    <row r="172">
      <c r="C172" s="1" t="s">
        <v>749</v>
      </c>
      <c r="G172" t="str">
        <f>IFERROR(__xludf.DUMMYFUNCTION("""COMPUTED_VALUE"""),"f8e579f3-f23a-4fee-a9b6-b440dafcea62")</f>
        <v>f8e579f3-f23a-4fee-a9b6-b440dafcea62</v>
      </c>
    </row>
    <row r="173">
      <c r="C173" s="1" t="s">
        <v>132</v>
      </c>
      <c r="G173" t="str">
        <f>IFERROR(__xludf.DUMMYFUNCTION("""COMPUTED_VALUE"""),"d9fc1ce5-4ef0-4210-bf01-c16de6214000")</f>
        <v>d9fc1ce5-4ef0-4210-bf01-c16de6214000</v>
      </c>
    </row>
    <row r="174">
      <c r="C174" s="1" t="s">
        <v>754</v>
      </c>
      <c r="G174" t="str">
        <f>IFERROR(__xludf.DUMMYFUNCTION("""COMPUTED_VALUE"""),"129552b7-d406-46c6-a1ed-62244ac345ab")</f>
        <v>129552b7-d406-46c6-a1ed-62244ac345ab</v>
      </c>
    </row>
    <row r="175">
      <c r="C175" s="1" t="s">
        <v>21</v>
      </c>
      <c r="G175" t="str">
        <f>IFERROR(__xludf.DUMMYFUNCTION("""COMPUTED_VALUE"""),"87dc2ec9-064c-407b-87b7-91f6e1627865")</f>
        <v>87dc2ec9-064c-407b-87b7-91f6e1627865</v>
      </c>
    </row>
    <row r="176">
      <c r="C176" s="1" t="s">
        <v>760</v>
      </c>
      <c r="G176" t="str">
        <f>IFERROR(__xludf.DUMMYFUNCTION("""COMPUTED_VALUE"""),"f3573cee-f7d6-4fa5-9a80-161091701cdf")</f>
        <v>f3573cee-f7d6-4fa5-9a80-161091701cdf</v>
      </c>
    </row>
    <row r="177">
      <c r="C177" s="1" t="s">
        <v>764</v>
      </c>
      <c r="G177" t="str">
        <f>IFERROR(__xludf.DUMMYFUNCTION("""COMPUTED_VALUE"""),"0cba7e32-461b-4fe5-b66d-f6b196988e71")</f>
        <v>0cba7e32-461b-4fe5-b66d-f6b196988e71</v>
      </c>
    </row>
    <row r="178">
      <c r="C178" s="1" t="s">
        <v>21</v>
      </c>
      <c r="G178" t="str">
        <f>IFERROR(__xludf.DUMMYFUNCTION("""COMPUTED_VALUE"""),"20ddc7c7-4855-47c3-95a5-70e9f47f3451")</f>
        <v>20ddc7c7-4855-47c3-95a5-70e9f47f3451</v>
      </c>
    </row>
    <row r="179">
      <c r="C179" s="1" t="s">
        <v>770</v>
      </c>
      <c r="G179" t="str">
        <f>IFERROR(__xludf.DUMMYFUNCTION("""COMPUTED_VALUE"""),"c734cf6a-f027-4d4e-a08b-b935acf52b48")</f>
        <v>c734cf6a-f027-4d4e-a08b-b935acf52b48</v>
      </c>
    </row>
    <row r="180">
      <c r="C180" s="1" t="s">
        <v>14</v>
      </c>
      <c r="G180" t="str">
        <f>IFERROR(__xludf.DUMMYFUNCTION("""COMPUTED_VALUE"""),"b23d4cdf-49ea-402f-8680-af76d405fa5b")</f>
        <v>b23d4cdf-49ea-402f-8680-af76d405fa5b</v>
      </c>
    </row>
    <row r="181">
      <c r="C181" s="1" t="s">
        <v>779</v>
      </c>
      <c r="G181" t="str">
        <f>IFERROR(__xludf.DUMMYFUNCTION("""COMPUTED_VALUE"""),"e002a8d5-28f2-4b23-ac91-5cbe60037419")</f>
        <v>e002a8d5-28f2-4b23-ac91-5cbe60037419</v>
      </c>
    </row>
    <row r="182">
      <c r="C182" s="1" t="s">
        <v>784</v>
      </c>
      <c r="G182" t="str">
        <f>IFERROR(__xludf.DUMMYFUNCTION("""COMPUTED_VALUE"""),"27202fc8-b858-4c20-807e-e2ed50935d74")</f>
        <v>27202fc8-b858-4c20-807e-e2ed50935d74</v>
      </c>
    </row>
    <row r="183">
      <c r="C183" s="1" t="s">
        <v>518</v>
      </c>
      <c r="G183" t="str">
        <f>IFERROR(__xludf.DUMMYFUNCTION("""COMPUTED_VALUE"""),"176d96e5-0076-4db2-a529-864e0a883fdb")</f>
        <v>176d96e5-0076-4db2-a529-864e0a883fdb</v>
      </c>
    </row>
    <row r="184">
      <c r="C184" s="1" t="s">
        <v>578</v>
      </c>
      <c r="G184" t="str">
        <f>IFERROR(__xludf.DUMMYFUNCTION("""COMPUTED_VALUE"""),"a0abca1d-eb72-43db-a88b-85e6fc76c4de")</f>
        <v>a0abca1d-eb72-43db-a88b-85e6fc76c4de</v>
      </c>
    </row>
    <row r="185">
      <c r="C185" s="1" t="s">
        <v>173</v>
      </c>
      <c r="G185" t="str">
        <f>IFERROR(__xludf.DUMMYFUNCTION("""COMPUTED_VALUE"""),"abe9ad63-f8d3-4231-b518-bbc064bfc5c7")</f>
        <v>abe9ad63-f8d3-4231-b518-bbc064bfc5c7</v>
      </c>
    </row>
    <row r="186">
      <c r="C186" s="1" t="s">
        <v>801</v>
      </c>
      <c r="G186" t="str">
        <f>IFERROR(__xludf.DUMMYFUNCTION("""COMPUTED_VALUE"""),"ee03a3b8-20a0-4573-b3e7-7fcda06b9a07")</f>
        <v>ee03a3b8-20a0-4573-b3e7-7fcda06b9a07</v>
      </c>
    </row>
    <row r="187">
      <c r="C187" s="1" t="s">
        <v>578</v>
      </c>
      <c r="G187" t="str">
        <f>IFERROR(__xludf.DUMMYFUNCTION("""COMPUTED_VALUE"""),"9ee00a30-9923-4fd6-9a0e-64507d145a65")</f>
        <v>9ee00a30-9923-4fd6-9a0e-64507d145a65</v>
      </c>
    </row>
    <row r="188">
      <c r="C188" s="1" t="s">
        <v>503</v>
      </c>
      <c r="G188" t="str">
        <f>IFERROR(__xludf.DUMMYFUNCTION("""COMPUTED_VALUE"""),"eda49c4d-a35e-486d-9c97-33c89ef6f10b")</f>
        <v>eda49c4d-a35e-486d-9c97-33c89ef6f10b</v>
      </c>
    </row>
    <row r="189">
      <c r="C189" s="1" t="s">
        <v>808</v>
      </c>
      <c r="G189" t="str">
        <f>IFERROR(__xludf.DUMMYFUNCTION("""COMPUTED_VALUE"""),"7c378ef5-7a30-4291-bd83-c8db4b161175")</f>
        <v>7c378ef5-7a30-4291-bd83-c8db4b161175</v>
      </c>
    </row>
    <row r="190">
      <c r="C190" s="1" t="s">
        <v>813</v>
      </c>
      <c r="G190" t="str">
        <f>IFERROR(__xludf.DUMMYFUNCTION("""COMPUTED_VALUE"""),"5fbb595f-46b9-4755-9153-9178754415a1")</f>
        <v>5fbb595f-46b9-4755-9153-9178754415a1</v>
      </c>
    </row>
    <row r="191">
      <c r="C191" s="1" t="s">
        <v>818</v>
      </c>
      <c r="G191" t="str">
        <f>IFERROR(__xludf.DUMMYFUNCTION("""COMPUTED_VALUE"""),"1d7be166-fdf9-4fe0-b0bf-b1c4a1b937f6")</f>
        <v>1d7be166-fdf9-4fe0-b0bf-b1c4a1b937f6</v>
      </c>
    </row>
    <row r="192">
      <c r="C192" s="1" t="s">
        <v>822</v>
      </c>
      <c r="G192" t="str">
        <f>IFERROR(__xludf.DUMMYFUNCTION("""COMPUTED_VALUE"""),"8ed9220b-a8f8-490f-a054-9de343a0d488")</f>
        <v>8ed9220b-a8f8-490f-a054-9de343a0d488</v>
      </c>
    </row>
    <row r="193">
      <c r="C193" s="1" t="s">
        <v>503</v>
      </c>
      <c r="G193" t="str">
        <f>IFERROR(__xludf.DUMMYFUNCTION("""COMPUTED_VALUE"""),"28187ff8-9962-4918-833b-aff5e8aa2d4c")</f>
        <v>28187ff8-9962-4918-833b-aff5e8aa2d4c</v>
      </c>
    </row>
    <row r="194">
      <c r="C194" s="1" t="s">
        <v>126</v>
      </c>
      <c r="G194" t="str">
        <f>IFERROR(__xludf.DUMMYFUNCTION("""COMPUTED_VALUE"""),"31a3c1f4-274e-45b8-a59a-9f52d8be30bb")</f>
        <v>31a3c1f4-274e-45b8-a59a-9f52d8be30bb</v>
      </c>
    </row>
    <row r="195">
      <c r="C195" s="1" t="s">
        <v>305</v>
      </c>
      <c r="G195" t="str">
        <f>IFERROR(__xludf.DUMMYFUNCTION("""COMPUTED_VALUE"""),"5f162457-5569-40af-901c-feebacc4d97f")</f>
        <v>5f162457-5569-40af-901c-feebacc4d97f</v>
      </c>
    </row>
    <row r="196">
      <c r="C196" s="1" t="s">
        <v>116</v>
      </c>
      <c r="G196" t="str">
        <f>IFERROR(__xludf.DUMMYFUNCTION("""COMPUTED_VALUE"""),"7dd7b478-3465-40e6-abfd-605434b9c81d")</f>
        <v>7dd7b478-3465-40e6-abfd-605434b9c81d</v>
      </c>
    </row>
    <row r="197">
      <c r="C197" s="1" t="s">
        <v>49</v>
      </c>
      <c r="G197" t="str">
        <f>IFERROR(__xludf.DUMMYFUNCTION("""COMPUTED_VALUE"""),"69d90e68-a0be-4344-99c3-cf1914fa5584")</f>
        <v>69d90e68-a0be-4344-99c3-cf1914fa5584</v>
      </c>
    </row>
    <row r="198">
      <c r="C198" s="1" t="s">
        <v>840</v>
      </c>
      <c r="G198" t="str">
        <f>IFERROR(__xludf.DUMMYFUNCTION("""COMPUTED_VALUE"""),"7eae3cce-48dc-4b4a-8b55-f22f4b374bbd")</f>
        <v>7eae3cce-48dc-4b4a-8b55-f22f4b374bbd</v>
      </c>
    </row>
    <row r="199">
      <c r="C199" s="1" t="s">
        <v>845</v>
      </c>
      <c r="G199" t="str">
        <f>IFERROR(__xludf.DUMMYFUNCTION("""COMPUTED_VALUE"""),"119f19f7-f665-48e5-b4db-c04b10eb608c")</f>
        <v>119f19f7-f665-48e5-b4db-c04b10eb608c</v>
      </c>
    </row>
    <row r="200">
      <c r="C200" s="1" t="s">
        <v>461</v>
      </c>
      <c r="G200" t="str">
        <f>IFERROR(__xludf.DUMMYFUNCTION("""COMPUTED_VALUE"""),"211a7eaf-f9e3-4400-8b0c-ae2cdc559f86")</f>
        <v>211a7eaf-f9e3-4400-8b0c-ae2cdc559f86</v>
      </c>
    </row>
    <row r="201">
      <c r="C201" s="1" t="s">
        <v>396</v>
      </c>
      <c r="G201" t="str">
        <f>IFERROR(__xludf.DUMMYFUNCTION("""COMPUTED_VALUE"""),"0aff0ca7-9f32-4067-b068-822db3bbb056")</f>
        <v>0aff0ca7-9f32-4067-b068-822db3bbb056</v>
      </c>
    </row>
    <row r="202">
      <c r="C202" s="1" t="s">
        <v>269</v>
      </c>
      <c r="G202" t="str">
        <f>IFERROR(__xludf.DUMMYFUNCTION("""COMPUTED_VALUE"""),"dce68fff-4a0c-432f-b769-7d3456ba3eb7")</f>
        <v>dce68fff-4a0c-432f-b769-7d3456ba3eb7</v>
      </c>
    </row>
    <row r="203">
      <c r="C203" s="1" t="s">
        <v>59</v>
      </c>
      <c r="G203" t="str">
        <f>IFERROR(__xludf.DUMMYFUNCTION("""COMPUTED_VALUE"""),"2f23ae43-eec4-4851-9418-908e4582a5c8")</f>
        <v>2f23ae43-eec4-4851-9418-908e4582a5c8</v>
      </c>
    </row>
    <row r="204">
      <c r="C204" s="1" t="s">
        <v>640</v>
      </c>
      <c r="G204" t="str">
        <f>IFERROR(__xludf.DUMMYFUNCTION("""COMPUTED_VALUE"""),"551439f8-e42a-4cb3-a4f0-bcb9841a7172")</f>
        <v>551439f8-e42a-4cb3-a4f0-bcb9841a7172</v>
      </c>
    </row>
    <row r="205">
      <c r="C205" s="1" t="s">
        <v>701</v>
      </c>
      <c r="G205" t="str">
        <f>IFERROR(__xludf.DUMMYFUNCTION("""COMPUTED_VALUE"""),"f758ace4-e283-484d-9b2c-2168d7ce5a1d")</f>
        <v>f758ace4-e283-484d-9b2c-2168d7ce5a1d</v>
      </c>
    </row>
    <row r="206">
      <c r="C206" s="1" t="s">
        <v>864</v>
      </c>
      <c r="G206" t="str">
        <f>IFERROR(__xludf.DUMMYFUNCTION("""COMPUTED_VALUE"""),"7245b538-ed9b-4474-af79-74d1a4b2652e")</f>
        <v>7245b538-ed9b-4474-af79-74d1a4b2652e</v>
      </c>
    </row>
    <row r="207">
      <c r="C207" s="1" t="s">
        <v>869</v>
      </c>
      <c r="G207" t="str">
        <f>IFERROR(__xludf.DUMMYFUNCTION("""COMPUTED_VALUE"""),"b5893587-1534-4441-befb-5e9e2ade66ac")</f>
        <v>b5893587-1534-4441-befb-5e9e2ade66ac</v>
      </c>
    </row>
    <row r="208">
      <c r="C208" s="1" t="s">
        <v>121</v>
      </c>
      <c r="G208" t="str">
        <f>IFERROR(__xludf.DUMMYFUNCTION("""COMPUTED_VALUE"""),"8c85f7a8-6453-4dda-8bcb-3f423b6563f2")</f>
        <v>8c85f7a8-6453-4dda-8bcb-3f423b6563f2</v>
      </c>
    </row>
    <row r="209">
      <c r="C209" s="1" t="s">
        <v>879</v>
      </c>
      <c r="G209" t="str">
        <f>IFERROR(__xludf.DUMMYFUNCTION("""COMPUTED_VALUE"""),"4e396e9a-dc00-4100-a26c-5548a831e13d")</f>
        <v>4e396e9a-dc00-4100-a26c-5548a831e13d</v>
      </c>
    </row>
    <row r="210">
      <c r="C210" s="1" t="s">
        <v>503</v>
      </c>
      <c r="G210" t="str">
        <f>IFERROR(__xludf.DUMMYFUNCTION("""COMPUTED_VALUE"""),"4aa3a5e1-4c4c-45c9-9a5b-f7dd3d68177c")</f>
        <v>4aa3a5e1-4c4c-45c9-9a5b-f7dd3d68177c</v>
      </c>
    </row>
    <row r="211">
      <c r="C211" s="1" t="s">
        <v>305</v>
      </c>
      <c r="G211" t="str">
        <f>IFERROR(__xludf.DUMMYFUNCTION("""COMPUTED_VALUE"""),"9840e978-1108-490f-97ee-3adfb91a4f30")</f>
        <v>9840e978-1108-490f-97ee-3adfb91a4f30</v>
      </c>
    </row>
    <row r="212">
      <c r="C212" s="1" t="s">
        <v>889</v>
      </c>
      <c r="G212" t="str">
        <f>IFERROR(__xludf.DUMMYFUNCTION("""COMPUTED_VALUE"""),"1d42c8c6-a72e-48a3-a619-fac6ae2cbee9")</f>
        <v>1d42c8c6-a72e-48a3-a619-fac6ae2cbee9</v>
      </c>
    </row>
    <row r="213">
      <c r="C213" s="1" t="s">
        <v>49</v>
      </c>
      <c r="G213" t="str">
        <f>IFERROR(__xludf.DUMMYFUNCTION("""COMPUTED_VALUE"""),"15274b84-f61a-4945-b016-5146245eb52d")</f>
        <v>15274b84-f61a-4945-b016-5146245eb52d</v>
      </c>
    </row>
    <row r="214">
      <c r="C214" s="1" t="s">
        <v>80</v>
      </c>
      <c r="G214" t="str">
        <f>IFERROR(__xludf.DUMMYFUNCTION("""COMPUTED_VALUE"""),"c55127da-9877-4b62-aa93-7ccdc595d1e4")</f>
        <v>c55127da-9877-4b62-aa93-7ccdc595d1e4</v>
      </c>
    </row>
    <row r="215">
      <c r="C215" s="1" t="s">
        <v>898</v>
      </c>
      <c r="G215" t="str">
        <f>IFERROR(__xludf.DUMMYFUNCTION("""COMPUTED_VALUE"""),"e4b07704-52c6-4679-85b8-5babb4c7b328")</f>
        <v>e4b07704-52c6-4679-85b8-5babb4c7b328</v>
      </c>
    </row>
    <row r="216">
      <c r="C216" s="1" t="s">
        <v>148</v>
      </c>
      <c r="G216" t="str">
        <f>IFERROR(__xludf.DUMMYFUNCTION("""COMPUTED_VALUE"""),"7fa04473-22d6-4b4e-815f-2b0080ca02d9")</f>
        <v>7fa04473-22d6-4b4e-815f-2b0080ca02d9</v>
      </c>
    </row>
    <row r="217">
      <c r="C217" s="1" t="s">
        <v>906</v>
      </c>
      <c r="G217" t="str">
        <f>IFERROR(__xludf.DUMMYFUNCTION("""COMPUTED_VALUE"""),"b84d4eec-6d4b-47da-99fe-78316c59142c")</f>
        <v>b84d4eec-6d4b-47da-99fe-78316c59142c</v>
      </c>
    </row>
    <row r="218">
      <c r="C218" s="1" t="s">
        <v>93</v>
      </c>
      <c r="G218" t="str">
        <f>IFERROR(__xludf.DUMMYFUNCTION("""COMPUTED_VALUE"""),"fd661545-8847-463f-9abc-a9a4495914d2")</f>
        <v>fd661545-8847-463f-9abc-a9a4495914d2</v>
      </c>
    </row>
    <row r="219">
      <c r="C219" s="1" t="s">
        <v>779</v>
      </c>
      <c r="G219" t="str">
        <f>IFERROR(__xludf.DUMMYFUNCTION("""COMPUTED_VALUE"""),"cc51e129-167f-4173-964f-52ac3090470c")</f>
        <v>cc51e129-167f-4173-964f-52ac3090470c</v>
      </c>
    </row>
    <row r="220">
      <c r="C220" s="1" t="s">
        <v>657</v>
      </c>
      <c r="G220" t="str">
        <f>IFERROR(__xludf.DUMMYFUNCTION("""COMPUTED_VALUE"""),"9be3af8b-8464-46e3-bee0-82b478ebd06a")</f>
        <v>9be3af8b-8464-46e3-bee0-82b478ebd06a</v>
      </c>
    </row>
    <row r="221">
      <c r="C221" s="1" t="s">
        <v>917</v>
      </c>
      <c r="G221" t="str">
        <f>IFERROR(__xludf.DUMMYFUNCTION("""COMPUTED_VALUE"""),"188520a7-a1eb-48bf-8cf8-4ebdc4b03296")</f>
        <v>188520a7-a1eb-48bf-8cf8-4ebdc4b03296</v>
      </c>
    </row>
    <row r="222">
      <c r="C222" s="1" t="s">
        <v>148</v>
      </c>
      <c r="G222" t="str">
        <f>IFERROR(__xludf.DUMMYFUNCTION("""COMPUTED_VALUE"""),"eb8ed6c4-b4fe-4aac-a270-4351c547ac7c")</f>
        <v>eb8ed6c4-b4fe-4aac-a270-4351c547ac7c</v>
      </c>
    </row>
    <row r="223">
      <c r="C223" s="1" t="s">
        <v>326</v>
      </c>
      <c r="G223" t="str">
        <f>IFERROR(__xludf.DUMMYFUNCTION("""COMPUTED_VALUE"""),"f1219a49-12ea-4380-8f4d-9c2883728720")</f>
        <v>f1219a49-12ea-4380-8f4d-9c2883728720</v>
      </c>
    </row>
    <row r="224">
      <c r="C224" s="1" t="s">
        <v>925</v>
      </c>
      <c r="G224" t="str">
        <f>IFERROR(__xludf.DUMMYFUNCTION("""COMPUTED_VALUE"""),"50071ee6-d708-47a0-b2d4-8c5250898ce5")</f>
        <v>50071ee6-d708-47a0-b2d4-8c5250898ce5</v>
      </c>
    </row>
    <row r="225">
      <c r="C225" s="1" t="s">
        <v>326</v>
      </c>
      <c r="G225" t="str">
        <f>IFERROR(__xludf.DUMMYFUNCTION("""COMPUTED_VALUE"""),"3fadb898-77f7-4f58-8eb6-3071c5b86534")</f>
        <v>3fadb898-77f7-4f58-8eb6-3071c5b86534</v>
      </c>
    </row>
    <row r="226">
      <c r="C226" s="1" t="s">
        <v>930</v>
      </c>
      <c r="G226" t="str">
        <f>IFERROR(__xludf.DUMMYFUNCTION("""COMPUTED_VALUE"""),"8977dd34-91fe-4c47-88f8-19b957f0267f")</f>
        <v>8977dd34-91fe-4c47-88f8-19b957f0267f</v>
      </c>
    </row>
    <row r="227">
      <c r="C227" s="1" t="s">
        <v>411</v>
      </c>
      <c r="G227" t="str">
        <f>IFERROR(__xludf.DUMMYFUNCTION("""COMPUTED_VALUE"""),"5b15dbef-554c-4e9d-8e78-29b034cdcb25")</f>
        <v>5b15dbef-554c-4e9d-8e78-29b034cdcb25</v>
      </c>
    </row>
    <row r="228">
      <c r="C228" s="1" t="s">
        <v>934</v>
      </c>
      <c r="G228" t="str">
        <f>IFERROR(__xludf.DUMMYFUNCTION("""COMPUTED_VALUE"""),"9c5cd1b0-b252-4778-9d31-b18a19370b86")</f>
        <v>9c5cd1b0-b252-4778-9d31-b18a19370b86</v>
      </c>
    </row>
    <row r="229">
      <c r="C229" s="1" t="s">
        <v>938</v>
      </c>
      <c r="G229" t="str">
        <f>IFERROR(__xludf.DUMMYFUNCTION("""COMPUTED_VALUE"""),"7b895763-c37b-4bb1-9488-7be18400f097")</f>
        <v>7b895763-c37b-4bb1-9488-7be18400f097</v>
      </c>
    </row>
    <row r="230">
      <c r="C230" s="1" t="s">
        <v>503</v>
      </c>
      <c r="G230" t="str">
        <f>IFERROR(__xludf.DUMMYFUNCTION("""COMPUTED_VALUE"""),"f2902429-b089-4cb8-9de2-b3c327cac630")</f>
        <v>f2902429-b089-4cb8-9de2-b3c327cac630</v>
      </c>
    </row>
    <row r="231">
      <c r="C231" s="1" t="s">
        <v>93</v>
      </c>
      <c r="G231" t="str">
        <f>IFERROR(__xludf.DUMMYFUNCTION("""COMPUTED_VALUE"""),"490ab589-03c3-44b7-a9eb-953c2088fdd4")</f>
        <v>490ab589-03c3-44b7-a9eb-953c2088fdd4</v>
      </c>
    </row>
    <row r="232">
      <c r="C232" s="1" t="s">
        <v>925</v>
      </c>
      <c r="G232" t="str">
        <f>IFERROR(__xludf.DUMMYFUNCTION("""COMPUTED_VALUE"""),"830e1b08-e678-464d-ba3c-c8949aae2bbd")</f>
        <v>830e1b08-e678-464d-ba3c-c8949aae2bbd</v>
      </c>
    </row>
    <row r="233">
      <c r="C233" s="1" t="s">
        <v>21</v>
      </c>
      <c r="G233" t="str">
        <f>IFERROR(__xludf.DUMMYFUNCTION("""COMPUTED_VALUE"""),"753d3312-af63-497d-aaae-efeddd7bf5e6")</f>
        <v>753d3312-af63-497d-aaae-efeddd7bf5e6</v>
      </c>
    </row>
    <row r="234">
      <c r="C234" s="1" t="s">
        <v>950</v>
      </c>
      <c r="G234" t="str">
        <f>IFERROR(__xludf.DUMMYFUNCTION("""COMPUTED_VALUE"""),"cd92e363-34e2-428f-9bc9-306ce86522af")</f>
        <v>cd92e363-34e2-428f-9bc9-306ce86522af</v>
      </c>
    </row>
    <row r="235">
      <c r="C235" s="1" t="s">
        <v>121</v>
      </c>
      <c r="G235" t="str">
        <f>IFERROR(__xludf.DUMMYFUNCTION("""COMPUTED_VALUE"""),"716ba0ca-bcdc-4d2b-b1f4-424c4130dc7f")</f>
        <v>716ba0ca-bcdc-4d2b-b1f4-424c4130dc7f</v>
      </c>
    </row>
    <row r="236">
      <c r="C236" s="1" t="s">
        <v>959</v>
      </c>
      <c r="G236" t="str">
        <f>IFERROR(__xludf.DUMMYFUNCTION("""COMPUTED_VALUE"""),"fe9bd5c2-c7fe-44c5-8013-457d693a3ec1")</f>
        <v>fe9bd5c2-c7fe-44c5-8013-457d693a3ec1</v>
      </c>
    </row>
    <row r="237">
      <c r="C237" s="1" t="s">
        <v>963</v>
      </c>
      <c r="G237" t="str">
        <f>IFERROR(__xludf.DUMMYFUNCTION("""COMPUTED_VALUE"""),"cb0626ae-699d-4eb6-9193-f1ce0582f0b8")</f>
        <v>cb0626ae-699d-4eb6-9193-f1ce0582f0b8</v>
      </c>
    </row>
    <row r="238">
      <c r="C238" s="1" t="s">
        <v>968</v>
      </c>
      <c r="G238" t="str">
        <f>IFERROR(__xludf.DUMMYFUNCTION("""COMPUTED_VALUE"""),"63fae537-1316-4f28-9152-4e15544fbba9")</f>
        <v>63fae537-1316-4f28-9152-4e15544fbba9</v>
      </c>
    </row>
    <row r="239">
      <c r="C239" s="1" t="s">
        <v>653</v>
      </c>
      <c r="G239" t="str">
        <f>IFERROR(__xludf.DUMMYFUNCTION("""COMPUTED_VALUE"""),"354529f1-be25-4258-8c8a-494a263ac836")</f>
        <v>354529f1-be25-4258-8c8a-494a263ac836</v>
      </c>
    </row>
    <row r="240">
      <c r="C240" s="1" t="s">
        <v>99</v>
      </c>
      <c r="G240" t="str">
        <f>IFERROR(__xludf.DUMMYFUNCTION("""COMPUTED_VALUE"""),"e76c3555-9c42-4c97-a637-09a50644753e")</f>
        <v>e76c3555-9c42-4c97-a637-09a50644753e</v>
      </c>
    </row>
    <row r="241">
      <c r="C241" s="1" t="s">
        <v>979</v>
      </c>
      <c r="G241" t="str">
        <f>IFERROR(__xludf.DUMMYFUNCTION("""COMPUTED_VALUE"""),"698abaa1-922c-49de-9fd0-51a7f96a954d")</f>
        <v>698abaa1-922c-49de-9fd0-51a7f96a954d</v>
      </c>
    </row>
    <row r="242">
      <c r="C242" s="1" t="s">
        <v>985</v>
      </c>
      <c r="G242" t="str">
        <f>IFERROR(__xludf.DUMMYFUNCTION("""COMPUTED_VALUE"""),"464ca19d-fdaa-4bc7-8dcd-d59dfa0894cd")</f>
        <v>464ca19d-fdaa-4bc7-8dcd-d59dfa0894cd</v>
      </c>
    </row>
    <row r="243">
      <c r="C243" s="1" t="s">
        <v>989</v>
      </c>
      <c r="G243" t="str">
        <f>IFERROR(__xludf.DUMMYFUNCTION("""COMPUTED_VALUE"""),"ac43f7aa-a0b6-4e11-8411-35618edfa8bf")</f>
        <v>ac43f7aa-a0b6-4e11-8411-35618edfa8bf</v>
      </c>
    </row>
    <row r="244">
      <c r="C244" s="1" t="s">
        <v>993</v>
      </c>
      <c r="G244" t="str">
        <f>IFERROR(__xludf.DUMMYFUNCTION("""COMPUTED_VALUE"""),"21304664-e486-45ee-ac72-ff17d23bd5cd")</f>
        <v>21304664-e486-45ee-ac72-ff17d23bd5cd</v>
      </c>
    </row>
    <row r="245">
      <c r="C245" s="1" t="s">
        <v>998</v>
      </c>
      <c r="G245" t="str">
        <f>IFERROR(__xludf.DUMMYFUNCTION("""COMPUTED_VALUE"""),"aad3998b-0e7e-4350-8fbd-a2b41092a507")</f>
        <v>aad3998b-0e7e-4350-8fbd-a2b41092a507</v>
      </c>
    </row>
    <row r="246">
      <c r="C246" s="1" t="s">
        <v>1003</v>
      </c>
      <c r="G246" t="str">
        <f>IFERROR(__xludf.DUMMYFUNCTION("""COMPUTED_VALUE"""),"763f7537-680b-432d-a5a1-50b9a9644a2e")</f>
        <v>763f7537-680b-432d-a5a1-50b9a9644a2e</v>
      </c>
    </row>
    <row r="247">
      <c r="C247" s="1" t="s">
        <v>173</v>
      </c>
      <c r="G247" t="str">
        <f>IFERROR(__xludf.DUMMYFUNCTION("""COMPUTED_VALUE"""),"f0dbd389-eab9-4491-a7ae-14fa6b21cf89")</f>
        <v>f0dbd389-eab9-4491-a7ae-14fa6b21cf89</v>
      </c>
    </row>
    <row r="248">
      <c r="C248" s="1" t="s">
        <v>1014</v>
      </c>
      <c r="G248" t="str">
        <f>IFERROR(__xludf.DUMMYFUNCTION("""COMPUTED_VALUE"""),"1875d5c0-f050-4bf1-8878-c082d8ce64b9")</f>
        <v>1875d5c0-f050-4bf1-8878-c082d8ce64b9</v>
      </c>
    </row>
    <row r="249">
      <c r="C249" s="1" t="s">
        <v>1019</v>
      </c>
      <c r="G249" t="str">
        <f>IFERROR(__xludf.DUMMYFUNCTION("""COMPUTED_VALUE"""),"bf4e267e-3c34-40f1-ab5f-7e303271c0f2")</f>
        <v>bf4e267e-3c34-40f1-ab5f-7e303271c0f2</v>
      </c>
    </row>
    <row r="250">
      <c r="C250" s="1" t="s">
        <v>1025</v>
      </c>
      <c r="G250" t="str">
        <f>IFERROR(__xludf.DUMMYFUNCTION("""COMPUTED_VALUE"""),"c9ad29d6-8bd9-45d5-8065-19a5e404c515")</f>
        <v>c9ad29d6-8bd9-45d5-8065-19a5e404c515</v>
      </c>
    </row>
    <row r="251">
      <c r="C251" s="1" t="s">
        <v>1029</v>
      </c>
      <c r="G251" t="str">
        <f>IFERROR(__xludf.DUMMYFUNCTION("""COMPUTED_VALUE"""),"63e6ea9a-1697-4236-8623-960902bfbfc8")</f>
        <v>63e6ea9a-1697-4236-8623-960902bfbfc8</v>
      </c>
    </row>
    <row r="252">
      <c r="C252" s="1" t="s">
        <v>106</v>
      </c>
      <c r="G252" t="str">
        <f>IFERROR(__xludf.DUMMYFUNCTION("""COMPUTED_VALUE"""),"5384a631-0aa3-46d3-840f-3d19d7163b59")</f>
        <v>5384a631-0aa3-46d3-840f-3d19d7163b59</v>
      </c>
    </row>
    <row r="253">
      <c r="C253" s="1" t="s">
        <v>1036</v>
      </c>
      <c r="G253" t="str">
        <f>IFERROR(__xludf.DUMMYFUNCTION("""COMPUTED_VALUE"""),"1ec20a04-1dde-4649-9f63-2cbf53107d69")</f>
        <v>1ec20a04-1dde-4649-9f63-2cbf53107d69</v>
      </c>
    </row>
    <row r="254">
      <c r="C254" s="1" t="s">
        <v>121</v>
      </c>
      <c r="G254" t="str">
        <f>IFERROR(__xludf.DUMMYFUNCTION("""COMPUTED_VALUE"""),"b2efb507-92b9-452f-9dc6-648a27799c57")</f>
        <v>b2efb507-92b9-452f-9dc6-648a27799c57</v>
      </c>
    </row>
    <row r="255">
      <c r="C255" s="1" t="s">
        <v>889</v>
      </c>
      <c r="G255" t="str">
        <f>IFERROR(__xludf.DUMMYFUNCTION("""COMPUTED_VALUE"""),"bdc85172-be44-4484-85f3-b7e1f9330633")</f>
        <v>bdc85172-be44-4484-85f3-b7e1f9330633</v>
      </c>
    </row>
    <row r="256">
      <c r="C256" s="1" t="s">
        <v>676</v>
      </c>
      <c r="G256" t="str">
        <f>IFERROR(__xludf.DUMMYFUNCTION("""COMPUTED_VALUE"""),"9c7335cf-5531-48e9-9575-650f86552e0b")</f>
        <v>9c7335cf-5531-48e9-9575-650f86552e0b</v>
      </c>
    </row>
    <row r="257">
      <c r="C257" s="1" t="s">
        <v>263</v>
      </c>
      <c r="G257" t="str">
        <f>IFERROR(__xludf.DUMMYFUNCTION("""COMPUTED_VALUE"""),"86512c6e-c292-487a-bf52-8cdfdee8a10c")</f>
        <v>86512c6e-c292-487a-bf52-8cdfdee8a10c</v>
      </c>
    </row>
    <row r="258">
      <c r="C258" s="1" t="s">
        <v>1053</v>
      </c>
      <c r="G258" t="str">
        <f>IFERROR(__xludf.DUMMYFUNCTION("""COMPUTED_VALUE"""),"557e8aa3-1612-4c86-adef-b23e2ac7e52e")</f>
        <v>557e8aa3-1612-4c86-adef-b23e2ac7e52e</v>
      </c>
    </row>
    <row r="259">
      <c r="C259" s="1" t="s">
        <v>138</v>
      </c>
      <c r="G259" t="str">
        <f>IFERROR(__xludf.DUMMYFUNCTION("""COMPUTED_VALUE"""),"1ce3c2d8-b4fc-4077-a794-956d1c4c30ee")</f>
        <v>1ce3c2d8-b4fc-4077-a794-956d1c4c30ee</v>
      </c>
    </row>
    <row r="260">
      <c r="C260" s="1" t="s">
        <v>461</v>
      </c>
      <c r="G260" t="str">
        <f>IFERROR(__xludf.DUMMYFUNCTION("""COMPUTED_VALUE"""),"480592f2-062b-4c32-aa8d-c6e0c2f59868")</f>
        <v>480592f2-062b-4c32-aa8d-c6e0c2f59868</v>
      </c>
    </row>
    <row r="261">
      <c r="C261" s="1" t="s">
        <v>148</v>
      </c>
      <c r="G261" t="str">
        <f>IFERROR(__xludf.DUMMYFUNCTION("""COMPUTED_VALUE"""),"30666abb-e2ce-485e-8e8e-03e2776b05d9")</f>
        <v>30666abb-e2ce-485e-8e8e-03e2776b05d9</v>
      </c>
    </row>
    <row r="262">
      <c r="C262" s="1" t="s">
        <v>37</v>
      </c>
      <c r="G262" t="str">
        <f>IFERROR(__xludf.DUMMYFUNCTION("""COMPUTED_VALUE"""),"f92847c9-a12a-48d6-b8e5-24b877dbcc5a")</f>
        <v>f92847c9-a12a-48d6-b8e5-24b877dbcc5a</v>
      </c>
    </row>
    <row r="263">
      <c r="C263" s="1" t="s">
        <v>1067</v>
      </c>
      <c r="G263" t="str">
        <f>IFERROR(__xludf.DUMMYFUNCTION("""COMPUTED_VALUE"""),"95d76ee7-0b10-449b-a7f0-95cd94848473")</f>
        <v>95d76ee7-0b10-449b-a7f0-95cd94848473</v>
      </c>
    </row>
    <row r="264">
      <c r="C264" s="1" t="s">
        <v>1071</v>
      </c>
      <c r="G264" t="str">
        <f>IFERROR(__xludf.DUMMYFUNCTION("""COMPUTED_VALUE"""),"276cbc72-1d50-4eab-9409-63826be9ade9")</f>
        <v>276cbc72-1d50-4eab-9409-63826be9ade9</v>
      </c>
    </row>
    <row r="265">
      <c r="C265" s="1" t="s">
        <v>121</v>
      </c>
      <c r="G265" t="str">
        <f>IFERROR(__xludf.DUMMYFUNCTION("""COMPUTED_VALUE"""),"388e23e5-0e39-4afb-9334-dbca86300eb6")</f>
        <v>388e23e5-0e39-4afb-9334-dbca86300eb6</v>
      </c>
    </row>
    <row r="266">
      <c r="C266" s="1" t="s">
        <v>1077</v>
      </c>
      <c r="G266" t="str">
        <f>IFERROR(__xludf.DUMMYFUNCTION("""COMPUTED_VALUE"""),"c01159d8-394e-4b76-92cf-2084a85fb69a")</f>
        <v>c01159d8-394e-4b76-92cf-2084a85fb69a</v>
      </c>
    </row>
    <row r="267">
      <c r="C267" s="1" t="s">
        <v>326</v>
      </c>
      <c r="G267" t="str">
        <f>IFERROR(__xludf.DUMMYFUNCTION("""COMPUTED_VALUE"""),"a7515e35-f3d1-43d6-af42-d9857b0b95d9")</f>
        <v>a7515e35-f3d1-43d6-af42-d9857b0b95d9</v>
      </c>
    </row>
    <row r="268">
      <c r="C268" s="1" t="s">
        <v>1087</v>
      </c>
      <c r="G268" t="str">
        <f>IFERROR(__xludf.DUMMYFUNCTION("""COMPUTED_VALUE"""),"b4c3fbb6-f192-4203-baa6-dc5864922d27")</f>
        <v>b4c3fbb6-f192-4203-baa6-dc5864922d27</v>
      </c>
    </row>
    <row r="269">
      <c r="C269" s="1" t="s">
        <v>1092</v>
      </c>
      <c r="G269" t="str">
        <f>IFERROR(__xludf.DUMMYFUNCTION("""COMPUTED_VALUE"""),"f71572ae-9444-4046-8bcb-6ff5d2db2a80")</f>
        <v>f71572ae-9444-4046-8bcb-6ff5d2db2a80</v>
      </c>
    </row>
    <row r="270">
      <c r="C270" s="1" t="s">
        <v>1096</v>
      </c>
      <c r="G270" t="str">
        <f>IFERROR(__xludf.DUMMYFUNCTION("""COMPUTED_VALUE"""),"1b040527-cd13-4633-a0f4-4341380d79cb")</f>
        <v>1b040527-cd13-4633-a0f4-4341380d79cb</v>
      </c>
    </row>
    <row r="271">
      <c r="C271" s="1" t="s">
        <v>1099</v>
      </c>
      <c r="G271" t="str">
        <f>IFERROR(__xludf.DUMMYFUNCTION("""COMPUTED_VALUE"""),"aea49c6a-f4de-4ab4-98e7-585ceb129690")</f>
        <v>aea49c6a-f4de-4ab4-98e7-585ceb129690</v>
      </c>
    </row>
    <row r="272">
      <c r="C272" s="1" t="s">
        <v>1103</v>
      </c>
      <c r="G272" t="str">
        <f>IFERROR(__xludf.DUMMYFUNCTION("""COMPUTED_VALUE"""),"d02da53d-2069-4a49-94fd-d0c7e267ac4f")</f>
        <v>d02da53d-2069-4a49-94fd-d0c7e267ac4f</v>
      </c>
    </row>
    <row r="273">
      <c r="C273" s="1" t="s">
        <v>80</v>
      </c>
      <c r="G273" t="str">
        <f>IFERROR(__xludf.DUMMYFUNCTION("""COMPUTED_VALUE"""),"50bc1be8-2f4e-45d5-aa58-4f5bc101f83b")</f>
        <v>50bc1be8-2f4e-45d5-aa58-4f5bc101f83b</v>
      </c>
    </row>
    <row r="274">
      <c r="C274" s="1" t="s">
        <v>121</v>
      </c>
      <c r="G274" t="str">
        <f>IFERROR(__xludf.DUMMYFUNCTION("""COMPUTED_VALUE"""),"a25e3b34-e080-4a58-a163-3790057c9b9a")</f>
        <v>a25e3b34-e080-4a58-a163-3790057c9b9a</v>
      </c>
    </row>
    <row r="275">
      <c r="C275" s="1" t="s">
        <v>1110</v>
      </c>
      <c r="G275" t="str">
        <f>IFERROR(__xludf.DUMMYFUNCTION("""COMPUTED_VALUE"""),"abe088f9-1317-4feb-9adf-ebe21fac591a")</f>
        <v>abe088f9-1317-4feb-9adf-ebe21fac591a</v>
      </c>
    </row>
    <row r="276">
      <c r="C276" s="1" t="s">
        <v>1113</v>
      </c>
      <c r="G276" t="str">
        <f>IFERROR(__xludf.DUMMYFUNCTION("""COMPUTED_VALUE"""),"72f3421d-a5a7-4dce-883f-6e7ac0f2b314")</f>
        <v>72f3421d-a5a7-4dce-883f-6e7ac0f2b314</v>
      </c>
    </row>
    <row r="277">
      <c r="C277" s="1" t="s">
        <v>461</v>
      </c>
      <c r="G277" t="str">
        <f>IFERROR(__xludf.DUMMYFUNCTION("""COMPUTED_VALUE"""),"5a336e2b-d58b-418d-9a83-6a6da7fad6fa")</f>
        <v>5a336e2b-d58b-418d-9a83-6a6da7fad6fa</v>
      </c>
    </row>
    <row r="278">
      <c r="C278" s="1" t="s">
        <v>121</v>
      </c>
      <c r="G278" t="str">
        <f>IFERROR(__xludf.DUMMYFUNCTION("""COMPUTED_VALUE"""),"5100f56f-bd11-425f-93b8-be62e05b42c0")</f>
        <v>5100f56f-bd11-425f-93b8-be62e05b42c0</v>
      </c>
    </row>
    <row r="279">
      <c r="C279" s="1" t="s">
        <v>121</v>
      </c>
      <c r="G279" t="str">
        <f>IFERROR(__xludf.DUMMYFUNCTION("""COMPUTED_VALUE"""),"51bfa3ea-ab13-432e-a3d6-56aaaf909c57")</f>
        <v>51bfa3ea-ab13-432e-a3d6-56aaaf909c57</v>
      </c>
    </row>
    <row r="280">
      <c r="C280" s="1" t="s">
        <v>588</v>
      </c>
      <c r="G280" t="str">
        <f>IFERROR(__xludf.DUMMYFUNCTION("""COMPUTED_VALUE"""),"23e93576-fa5f-4660-a5de-f9a74ec2433a")</f>
        <v>23e93576-fa5f-4660-a5de-f9a74ec2433a</v>
      </c>
    </row>
    <row r="281">
      <c r="C281" s="1" t="s">
        <v>998</v>
      </c>
      <c r="G281" t="str">
        <f>IFERROR(__xludf.DUMMYFUNCTION("""COMPUTED_VALUE"""),"2fbe72ff-7d56-441f-832f-88fd47e66e1d")</f>
        <v>2fbe72ff-7d56-441f-832f-88fd47e66e1d</v>
      </c>
    </row>
    <row r="282">
      <c r="C282" s="1" t="s">
        <v>1128</v>
      </c>
      <c r="G282" t="str">
        <f>IFERROR(__xludf.DUMMYFUNCTION("""COMPUTED_VALUE"""),"54e7ee29-deef-4ece-8ce8-19abb58d2e20")</f>
        <v>54e7ee29-deef-4ece-8ce8-19abb58d2e20</v>
      </c>
    </row>
    <row r="283">
      <c r="C283" s="1" t="s">
        <v>1133</v>
      </c>
      <c r="G283" t="str">
        <f>IFERROR(__xludf.DUMMYFUNCTION("""COMPUTED_VALUE"""),"a381af50-31b1-4229-8bb1-29fec583e9b9")</f>
        <v>a381af50-31b1-4229-8bb1-29fec583e9b9</v>
      </c>
    </row>
    <row r="284">
      <c r="C284" s="1" t="s">
        <v>1137</v>
      </c>
      <c r="G284" t="str">
        <f>IFERROR(__xludf.DUMMYFUNCTION("""COMPUTED_VALUE"""),"02f0fb5c-1f5d-4518-a228-3396d5406d39")</f>
        <v>02f0fb5c-1f5d-4518-a228-3396d5406d39</v>
      </c>
    </row>
    <row r="285">
      <c r="C285" s="1" t="s">
        <v>1140</v>
      </c>
      <c r="G285" t="str">
        <f>IFERROR(__xludf.DUMMYFUNCTION("""COMPUTED_VALUE"""),"20a49d67-92b3-42d6-8e82-f2b7bd307501")</f>
        <v>20a49d67-92b3-42d6-8e82-f2b7bd307501</v>
      </c>
    </row>
    <row r="286">
      <c r="C286" s="1" t="s">
        <v>1144</v>
      </c>
      <c r="G286" t="str">
        <f>IFERROR(__xludf.DUMMYFUNCTION("""COMPUTED_VALUE"""),"deb55abf-ad1b-45fe-8073-e701e9275258")</f>
        <v>deb55abf-ad1b-45fe-8073-e701e9275258</v>
      </c>
    </row>
    <row r="287">
      <c r="C287" s="1" t="s">
        <v>116</v>
      </c>
      <c r="G287" t="str">
        <f>IFERROR(__xludf.DUMMYFUNCTION("""COMPUTED_VALUE"""),"31472bf8-fb72-48ac-b44e-1eaf0d2da223")</f>
        <v>31472bf8-fb72-48ac-b44e-1eaf0d2da223</v>
      </c>
    </row>
    <row r="288">
      <c r="C288" s="1" t="s">
        <v>1150</v>
      </c>
      <c r="G288" t="str">
        <f>IFERROR(__xludf.DUMMYFUNCTION("""COMPUTED_VALUE"""),"b5ee60a9-4706-48dd-ada6-f65acd41616d")</f>
        <v>b5ee60a9-4706-48dd-ada6-f65acd41616d</v>
      </c>
    </row>
    <row r="289">
      <c r="C289" s="1" t="s">
        <v>542</v>
      </c>
      <c r="G289" t="str">
        <f>IFERROR(__xludf.DUMMYFUNCTION("""COMPUTED_VALUE"""),"5b212b9e-9560-47af-936e-c84364201466")</f>
        <v>5b212b9e-9560-47af-936e-c84364201466</v>
      </c>
    </row>
    <row r="290">
      <c r="C290" s="1" t="s">
        <v>1155</v>
      </c>
      <c r="G290" t="str">
        <f>IFERROR(__xludf.DUMMYFUNCTION("""COMPUTED_VALUE"""),"96a84d46-4c33-4b11-b347-4f9858eeadbb")</f>
        <v>96a84d46-4c33-4b11-b347-4f9858eeadbb</v>
      </c>
    </row>
    <row r="291">
      <c r="C291" s="1" t="s">
        <v>968</v>
      </c>
      <c r="G291" t="str">
        <f>IFERROR(__xludf.DUMMYFUNCTION("""COMPUTED_VALUE"""),"14c9c390-34ad-440b-807b-c2568267673b")</f>
        <v>14c9c390-34ad-440b-807b-c2568267673b</v>
      </c>
    </row>
    <row r="292">
      <c r="C292" s="1" t="s">
        <v>116</v>
      </c>
      <c r="G292" t="str">
        <f>IFERROR(__xludf.DUMMYFUNCTION("""COMPUTED_VALUE"""),"4980b912-7738-4c3b-82b1-00ffa44784bb")</f>
        <v>4980b912-7738-4c3b-82b1-00ffa44784bb</v>
      </c>
    </row>
    <row r="293">
      <c r="C293" s="1" t="s">
        <v>578</v>
      </c>
      <c r="G293" t="str">
        <f>IFERROR(__xludf.DUMMYFUNCTION("""COMPUTED_VALUE"""),"c73787e6-73e2-448a-89db-b3137f46b82d")</f>
        <v>c73787e6-73e2-448a-89db-b3137f46b82d</v>
      </c>
    </row>
    <row r="294">
      <c r="C294" s="1" t="s">
        <v>1165</v>
      </c>
      <c r="G294" t="str">
        <f>IFERROR(__xludf.DUMMYFUNCTION("""COMPUTED_VALUE"""),"8b415ea4-da85-4e00-926f-ea5098a7985b")</f>
        <v>8b415ea4-da85-4e00-926f-ea5098a7985b</v>
      </c>
    </row>
    <row r="295">
      <c r="C295" s="1" t="s">
        <v>436</v>
      </c>
      <c r="G295" t="str">
        <f>IFERROR(__xludf.DUMMYFUNCTION("""COMPUTED_VALUE"""),"8176a1e3-c524-4938-aaab-31309bb8c23c")</f>
        <v>8176a1e3-c524-4938-aaab-31309bb8c23c</v>
      </c>
    </row>
    <row r="296">
      <c r="C296" s="1" t="s">
        <v>808</v>
      </c>
      <c r="G296" t="str">
        <f>IFERROR(__xludf.DUMMYFUNCTION("""COMPUTED_VALUE"""),"244818e0-34a4-4090-8c7e-fa3999acfd7b")</f>
        <v>244818e0-34a4-4090-8c7e-fa3999acfd7b</v>
      </c>
    </row>
    <row r="297">
      <c r="C297" s="1" t="s">
        <v>1172</v>
      </c>
      <c r="G297" t="str">
        <f>IFERROR(__xludf.DUMMYFUNCTION("""COMPUTED_VALUE"""),"2f527376-a8d8-46f1-976b-04e0c02ce06f")</f>
        <v>2f527376-a8d8-46f1-976b-04e0c02ce06f</v>
      </c>
    </row>
    <row r="298">
      <c r="C298" s="1" t="s">
        <v>1176</v>
      </c>
      <c r="G298" t="str">
        <f>IFERROR(__xludf.DUMMYFUNCTION("""COMPUTED_VALUE"""),"bd056b3e-6c15-4179-b5d1-0dd68ae17c59")</f>
        <v>bd056b3e-6c15-4179-b5d1-0dd68ae17c59</v>
      </c>
    </row>
    <row r="299">
      <c r="C299" s="1" t="s">
        <v>1179</v>
      </c>
      <c r="G299" t="str">
        <f>IFERROR(__xludf.DUMMYFUNCTION("""COMPUTED_VALUE"""),"5f3188f2-94b4-4b1f-a99f-7eaf6912027e")</f>
        <v>5f3188f2-94b4-4b1f-a99f-7eaf6912027e</v>
      </c>
    </row>
    <row r="300">
      <c r="C300" s="1" t="s">
        <v>80</v>
      </c>
      <c r="G300" t="str">
        <f>IFERROR(__xludf.DUMMYFUNCTION("""COMPUTED_VALUE"""),"97db9063-3548-4c29-baac-dcba8cd14791")</f>
        <v>97db9063-3548-4c29-baac-dcba8cd14791</v>
      </c>
    </row>
    <row r="301">
      <c r="C301" s="1" t="s">
        <v>1186</v>
      </c>
      <c r="G301" t="str">
        <f>IFERROR(__xludf.DUMMYFUNCTION("""COMPUTED_VALUE"""),"e5612707-152d-498b-b883-2b71a98b6567")</f>
        <v>e5612707-152d-498b-b883-2b71a98b6567</v>
      </c>
    </row>
    <row r="302">
      <c r="C302" s="1" t="s">
        <v>1191</v>
      </c>
      <c r="G302" t="str">
        <f>IFERROR(__xludf.DUMMYFUNCTION("""COMPUTED_VALUE"""),"2cebc301-6f8e-4d3f-a671-e15a28c247dc")</f>
        <v>2cebc301-6f8e-4d3f-a671-e15a28c247dc</v>
      </c>
    </row>
    <row r="303">
      <c r="C303" s="1" t="s">
        <v>211</v>
      </c>
      <c r="G303" t="str">
        <f>IFERROR(__xludf.DUMMYFUNCTION("""COMPUTED_VALUE"""),"47be8fae-5d19-457a-8242-3affc09bc249")</f>
        <v>47be8fae-5d19-457a-8242-3affc09bc249</v>
      </c>
    </row>
    <row r="304">
      <c r="C304" s="1" t="s">
        <v>1198</v>
      </c>
      <c r="G304" t="str">
        <f>IFERROR(__xludf.DUMMYFUNCTION("""COMPUTED_VALUE"""),"371b7955-023b-4225-a8ea-da3f9b720ab6")</f>
        <v>371b7955-023b-4225-a8ea-da3f9b720ab6</v>
      </c>
    </row>
    <row r="305">
      <c r="C305" s="1" t="s">
        <v>305</v>
      </c>
      <c r="G305" t="str">
        <f>IFERROR(__xludf.DUMMYFUNCTION("""COMPUTED_VALUE"""),"9de96771-1ed7-426e-807c-0b15e1986388")</f>
        <v>9de96771-1ed7-426e-807c-0b15e1986388</v>
      </c>
    </row>
    <row r="306">
      <c r="C306" s="1" t="s">
        <v>1204</v>
      </c>
      <c r="G306" t="str">
        <f>IFERROR(__xludf.DUMMYFUNCTION("""COMPUTED_VALUE"""),"dd5345fb-546b-4575-be4f-d2ecdfa804c8")</f>
        <v>dd5345fb-546b-4575-be4f-d2ecdfa804c8</v>
      </c>
    </row>
    <row r="307">
      <c r="C307" s="1" t="s">
        <v>1208</v>
      </c>
      <c r="G307" t="str">
        <f>IFERROR(__xludf.DUMMYFUNCTION("""COMPUTED_VALUE"""),"dc91a9d6-d14d-4db6-a5b7-cc5b0aafca90")</f>
        <v>dc91a9d6-d14d-4db6-a5b7-cc5b0aafca90</v>
      </c>
    </row>
    <row r="308">
      <c r="C308" s="1" t="s">
        <v>1211</v>
      </c>
      <c r="G308" t="str">
        <f>IFERROR(__xludf.DUMMYFUNCTION("""COMPUTED_VALUE"""),"ac40ca52-b4d9-4cde-9c2e-d489c58554e7")</f>
        <v>ac40ca52-b4d9-4cde-9c2e-d489c58554e7</v>
      </c>
    </row>
    <row r="309">
      <c r="C309" s="1" t="s">
        <v>1214</v>
      </c>
      <c r="G309" t="str">
        <f>IFERROR(__xludf.DUMMYFUNCTION("""COMPUTED_VALUE"""),"7f81ee9c-3365-4ae0-8efd-f45ba579d937")</f>
        <v>7f81ee9c-3365-4ae0-8efd-f45ba579d937</v>
      </c>
    </row>
    <row r="310">
      <c r="C310" s="1" t="s">
        <v>86</v>
      </c>
      <c r="G310" t="str">
        <f>IFERROR(__xludf.DUMMYFUNCTION("""COMPUTED_VALUE"""),"2951a08c-6d45-4c6f-9d80-faa48357c1fd")</f>
        <v>2951a08c-6d45-4c6f-9d80-faa48357c1fd</v>
      </c>
    </row>
    <row r="311">
      <c r="C311" s="1" t="s">
        <v>1220</v>
      </c>
      <c r="G311" t="str">
        <f>IFERROR(__xludf.DUMMYFUNCTION("""COMPUTED_VALUE"""),"5b3787be-df17-4c38-b7bc-937f1fe3de50")</f>
        <v>5b3787be-df17-4c38-b7bc-937f1fe3de50</v>
      </c>
    </row>
    <row r="312">
      <c r="C312" s="1" t="s">
        <v>148</v>
      </c>
      <c r="G312" t="str">
        <f>IFERROR(__xludf.DUMMYFUNCTION("""COMPUTED_VALUE"""),"95168559-6d1a-4352-a974-043198e40e38")</f>
        <v>95168559-6d1a-4352-a974-043198e40e38</v>
      </c>
    </row>
    <row r="313">
      <c r="C313" s="1" t="s">
        <v>1227</v>
      </c>
      <c r="G313" t="str">
        <f>IFERROR(__xludf.DUMMYFUNCTION("""COMPUTED_VALUE"""),"5c55f242-bd2f-48a1-a329-8cc69ca62ef5")</f>
        <v>5c55f242-bd2f-48a1-a329-8cc69ca62ef5</v>
      </c>
    </row>
    <row r="314">
      <c r="C314" s="1" t="s">
        <v>1232</v>
      </c>
      <c r="G314" t="str">
        <f>IFERROR(__xludf.DUMMYFUNCTION("""COMPUTED_VALUE"""),"e7efc165-35d8-4fc5-b541-589723e203c4")</f>
        <v>e7efc165-35d8-4fc5-b541-589723e203c4</v>
      </c>
    </row>
    <row r="315">
      <c r="C315" s="1" t="s">
        <v>1236</v>
      </c>
      <c r="G315" t="str">
        <f>IFERROR(__xludf.DUMMYFUNCTION("""COMPUTED_VALUE"""),"050965e8-fc56-4bb6-968a-e570b7d0d6e6")</f>
        <v>050965e8-fc56-4bb6-968a-e570b7d0d6e6</v>
      </c>
    </row>
    <row r="316">
      <c r="C316" s="1" t="s">
        <v>998</v>
      </c>
      <c r="G316" t="str">
        <f>IFERROR(__xludf.DUMMYFUNCTION("""COMPUTED_VALUE"""),"1a997b08-8c03-4970-a63c-faeebddd0539")</f>
        <v>1a997b08-8c03-4970-a63c-faeebddd0539</v>
      </c>
    </row>
    <row r="317">
      <c r="C317" s="1" t="s">
        <v>1243</v>
      </c>
      <c r="G317" t="str">
        <f>IFERROR(__xludf.DUMMYFUNCTION("""COMPUTED_VALUE"""),"536e6742-ea9a-49fc-b1a6-fce69209b837")</f>
        <v>536e6742-ea9a-49fc-b1a6-fce69209b837</v>
      </c>
    </row>
    <row r="318">
      <c r="C318" s="1" t="s">
        <v>738</v>
      </c>
      <c r="G318" t="str">
        <f>IFERROR(__xludf.DUMMYFUNCTION("""COMPUTED_VALUE"""),"f0ad9efe-ea3e-4f31-b5ca-3785355f82c9")</f>
        <v>f0ad9efe-ea3e-4f31-b5ca-3785355f82c9</v>
      </c>
    </row>
    <row r="319">
      <c r="C319" s="1" t="s">
        <v>1250</v>
      </c>
      <c r="G319" t="str">
        <f>IFERROR(__xludf.DUMMYFUNCTION("""COMPUTED_VALUE"""),"4e38caab-ac25-4bdd-9cb4-f5201ca701b4")</f>
        <v>4e38caab-ac25-4bdd-9cb4-f5201ca701b4</v>
      </c>
    </row>
    <row r="320">
      <c r="C320" s="1" t="s">
        <v>503</v>
      </c>
      <c r="G320" t="str">
        <f>IFERROR(__xludf.DUMMYFUNCTION("""COMPUTED_VALUE"""),"d610eb34-836a-4c5a-b5e3-ee81f1e803e4")</f>
        <v>d610eb34-836a-4c5a-b5e3-ee81f1e803e4</v>
      </c>
    </row>
    <row r="321">
      <c r="C321" s="1" t="s">
        <v>1255</v>
      </c>
      <c r="G321" t="str">
        <f>IFERROR(__xludf.DUMMYFUNCTION("""COMPUTED_VALUE"""),"95b6c6b4-84bd-4d6c-b726-3d28c75cd24a")</f>
        <v>95b6c6b4-84bd-4d6c-b726-3d28c75cd24a</v>
      </c>
    </row>
    <row r="322">
      <c r="C322" s="1" t="s">
        <v>1258</v>
      </c>
      <c r="G322" t="str">
        <f>IFERROR(__xludf.DUMMYFUNCTION("""COMPUTED_VALUE"""),"9626211d-633c-4b89-93c3-4981a4125cb3")</f>
        <v>9626211d-633c-4b89-93c3-4981a4125cb3</v>
      </c>
    </row>
    <row r="323">
      <c r="C323" s="1" t="s">
        <v>1262</v>
      </c>
      <c r="G323" t="str">
        <f>IFERROR(__xludf.DUMMYFUNCTION("""COMPUTED_VALUE"""),"92812df5-f6da-49ba-a475-1e2b89d3e967")</f>
        <v>92812df5-f6da-49ba-a475-1e2b89d3e967</v>
      </c>
    </row>
    <row r="324">
      <c r="C324" s="1" t="s">
        <v>32</v>
      </c>
      <c r="G324" t="str">
        <f>IFERROR(__xludf.DUMMYFUNCTION("""COMPUTED_VALUE"""),"93e45e2a-31ba-439e-8bfe-28316b18ff4e")</f>
        <v>93e45e2a-31ba-439e-8bfe-28316b18ff4e</v>
      </c>
    </row>
    <row r="325">
      <c r="C325" s="1" t="s">
        <v>1268</v>
      </c>
      <c r="G325" t="str">
        <f>IFERROR(__xludf.DUMMYFUNCTION("""COMPUTED_VALUE"""),"d5a80cb2-6aeb-4cde-a863-2dfa8c49a6af")</f>
        <v>d5a80cb2-6aeb-4cde-a863-2dfa8c49a6af</v>
      </c>
    </row>
    <row r="326">
      <c r="C326" s="1" t="s">
        <v>116</v>
      </c>
      <c r="G326" t="str">
        <f>IFERROR(__xludf.DUMMYFUNCTION("""COMPUTED_VALUE"""),"49bf20e7-c112-449f-8bbc-5f7a092bdc2c")</f>
        <v>49bf20e7-c112-449f-8bbc-5f7a092bdc2c</v>
      </c>
    </row>
    <row r="327">
      <c r="C327" s="1" t="s">
        <v>1274</v>
      </c>
      <c r="G327" t="str">
        <f>IFERROR(__xludf.DUMMYFUNCTION("""COMPUTED_VALUE"""),"4865cac3-f76d-40cc-9f73-0a5858859211")</f>
        <v>4865cac3-f76d-40cc-9f73-0a5858859211</v>
      </c>
    </row>
    <row r="328">
      <c r="C328" s="1" t="s">
        <v>411</v>
      </c>
      <c r="G328" t="str">
        <f>IFERROR(__xludf.DUMMYFUNCTION("""COMPUTED_VALUE"""),"acefa22d-5e34-4de3-b46e-735dcfd4c193")</f>
        <v>acefa22d-5e34-4de3-b46e-735dcfd4c193</v>
      </c>
    </row>
    <row r="329">
      <c r="C329" s="1" t="s">
        <v>1280</v>
      </c>
      <c r="G329" t="str">
        <f>IFERROR(__xludf.DUMMYFUNCTION("""COMPUTED_VALUE"""),"075cfcf2-5ea9-4cd9-ab83-27d4b1a940c6")</f>
        <v>075cfcf2-5ea9-4cd9-ab83-27d4b1a940c6</v>
      </c>
    </row>
    <row r="330">
      <c r="C330" s="1" t="s">
        <v>116</v>
      </c>
      <c r="G330" t="str">
        <f>IFERROR(__xludf.DUMMYFUNCTION("""COMPUTED_VALUE"""),"48ea826e-fb59-40e6-8777-76fa6600140d")</f>
        <v>48ea826e-fb59-40e6-8777-76fa6600140d</v>
      </c>
    </row>
    <row r="331">
      <c r="C331" s="1" t="s">
        <v>1287</v>
      </c>
      <c r="G331" t="str">
        <f>IFERROR(__xludf.DUMMYFUNCTION("""COMPUTED_VALUE"""),"fc597c8e-65bc-48f6-b5d9-b372238cd94d")</f>
        <v>fc597c8e-65bc-48f6-b5d9-b372238cd94d</v>
      </c>
    </row>
    <row r="332">
      <c r="C332" s="1" t="s">
        <v>1291</v>
      </c>
      <c r="G332" t="str">
        <f>IFERROR(__xludf.DUMMYFUNCTION("""COMPUTED_VALUE"""),"5c3ab514-5c3f-442e-9958-9f1f3b4d9402")</f>
        <v>5c3ab514-5c3f-442e-9958-9f1f3b4d9402</v>
      </c>
    </row>
    <row r="333">
      <c r="C333" s="1" t="s">
        <v>305</v>
      </c>
      <c r="G333" t="str">
        <f>IFERROR(__xludf.DUMMYFUNCTION("""COMPUTED_VALUE"""),"2ca0f63e-16f1-44d6-9b82-2c24977581e4")</f>
        <v>2ca0f63e-16f1-44d6-9b82-2c24977581e4</v>
      </c>
    </row>
    <row r="334">
      <c r="C334" s="1" t="s">
        <v>1297</v>
      </c>
      <c r="G334" t="str">
        <f>IFERROR(__xludf.DUMMYFUNCTION("""COMPUTED_VALUE"""),"c33a8514-1ed0-4bfc-9c76-a8cd4691bd42")</f>
        <v>c33a8514-1ed0-4bfc-9c76-a8cd4691bd42</v>
      </c>
    </row>
    <row r="335">
      <c r="C335" s="1" t="s">
        <v>1301</v>
      </c>
      <c r="G335" t="str">
        <f>IFERROR(__xludf.DUMMYFUNCTION("""COMPUTED_VALUE"""),"8a6debfe-e9f9-4212-9585-413dab8c2535")</f>
        <v>8a6debfe-e9f9-4212-9585-413dab8c2535</v>
      </c>
    </row>
    <row r="336">
      <c r="C336" s="1" t="s">
        <v>1306</v>
      </c>
      <c r="G336" t="str">
        <f>IFERROR(__xludf.DUMMYFUNCTION("""COMPUTED_VALUE"""),"de6ac600-62bf-435d-9b19-3638ae81b4fd")</f>
        <v>de6ac600-62bf-435d-9b19-3638ae81b4fd</v>
      </c>
    </row>
    <row r="337">
      <c r="C337" s="1" t="s">
        <v>1019</v>
      </c>
      <c r="G337" t="str">
        <f>IFERROR(__xludf.DUMMYFUNCTION("""COMPUTED_VALUE"""),"a8a1f79d-02a5-46b0-8423-f4d04af003ce")</f>
        <v>a8a1f79d-02a5-46b0-8423-f4d04af003ce</v>
      </c>
    </row>
    <row r="338">
      <c r="C338" s="1" t="s">
        <v>99</v>
      </c>
      <c r="G338" t="str">
        <f>IFERROR(__xludf.DUMMYFUNCTION("""COMPUTED_VALUE"""),"ca31576e-775c-4bcc-9c06-80a277ce86c7")</f>
        <v>ca31576e-775c-4bcc-9c06-80a277ce86c7</v>
      </c>
    </row>
    <row r="339">
      <c r="C339" s="1" t="s">
        <v>1317</v>
      </c>
      <c r="G339" t="str">
        <f>IFERROR(__xludf.DUMMYFUNCTION("""COMPUTED_VALUE"""),"dde9c0b5-2489-40e9-b750-5502efb01330")</f>
        <v>dde9c0b5-2489-40e9-b750-5502efb01330</v>
      </c>
    </row>
    <row r="340">
      <c r="C340" s="1" t="s">
        <v>1321</v>
      </c>
      <c r="G340" t="str">
        <f>IFERROR(__xludf.DUMMYFUNCTION("""COMPUTED_VALUE"""),"0e479e14-cc46-4ebc-a0a3-8559e1ec44af")</f>
        <v>0e479e14-cc46-4ebc-a0a3-8559e1ec44af</v>
      </c>
    </row>
    <row r="341">
      <c r="C341" s="1" t="s">
        <v>1325</v>
      </c>
      <c r="G341" t="str">
        <f>IFERROR(__xludf.DUMMYFUNCTION("""COMPUTED_VALUE"""),"429c6f8a-a354-4611-a85b-241f551dc2a5")</f>
        <v>429c6f8a-a354-4611-a85b-241f551dc2a5</v>
      </c>
    </row>
    <row r="342">
      <c r="C342" s="1" t="s">
        <v>241</v>
      </c>
      <c r="G342" t="str">
        <f>IFERROR(__xludf.DUMMYFUNCTION("""COMPUTED_VALUE"""),"5ee69b19-4137-4901-86e5-2a7dacf1a47f")</f>
        <v>5ee69b19-4137-4901-86e5-2a7dacf1a47f</v>
      </c>
    </row>
    <row r="343">
      <c r="C343" s="1" t="s">
        <v>1332</v>
      </c>
      <c r="G343" t="str">
        <f>IFERROR(__xludf.DUMMYFUNCTION("""COMPUTED_VALUE"""),"6258bfe5-1242-49c0-99ed-487b5c6c9d59")</f>
        <v>6258bfe5-1242-49c0-99ed-487b5c6c9d59</v>
      </c>
    </row>
    <row r="344">
      <c r="C344" s="1" t="s">
        <v>640</v>
      </c>
      <c r="G344" t="str">
        <f>IFERROR(__xludf.DUMMYFUNCTION("""COMPUTED_VALUE"""),"e66c5aa6-1b79-4d30-8306-624d78178c8d")</f>
        <v>e66c5aa6-1b79-4d30-8306-624d78178c8d</v>
      </c>
    </row>
    <row r="345">
      <c r="C345" s="1" t="s">
        <v>1338</v>
      </c>
      <c r="G345" t="str">
        <f>IFERROR(__xludf.DUMMYFUNCTION("""COMPUTED_VALUE"""),"2420d9e5-30b5-4059-b952-3130e8bdff7e")</f>
        <v>2420d9e5-30b5-4059-b952-3130e8bdff7e</v>
      </c>
    </row>
    <row r="346">
      <c r="C346" s="1" t="s">
        <v>1343</v>
      </c>
      <c r="G346" t="str">
        <f>IFERROR(__xludf.DUMMYFUNCTION("""COMPUTED_VALUE"""),"933ca575-34b9-4c49-b58e-e9ef2d67cdbb")</f>
        <v>933ca575-34b9-4c49-b58e-e9ef2d67cdbb</v>
      </c>
    </row>
    <row r="347">
      <c r="C347" s="1" t="s">
        <v>65</v>
      </c>
      <c r="G347" t="str">
        <f>IFERROR(__xludf.DUMMYFUNCTION("""COMPUTED_VALUE"""),"674470c8-554b-42d9-a460-9970930612da")</f>
        <v>674470c8-554b-42d9-a460-9970930612da</v>
      </c>
    </row>
    <row r="348">
      <c r="C348" s="1" t="s">
        <v>1350</v>
      </c>
      <c r="G348" t="str">
        <f>IFERROR(__xludf.DUMMYFUNCTION("""COMPUTED_VALUE"""),"baca70ef-a466-4926-aa83-466d9798b448")</f>
        <v>baca70ef-a466-4926-aa83-466d9798b448</v>
      </c>
    </row>
    <row r="349">
      <c r="C349" s="1" t="s">
        <v>1255</v>
      </c>
      <c r="G349" t="str">
        <f>IFERROR(__xludf.DUMMYFUNCTION("""COMPUTED_VALUE"""),"27ed974e-8893-4d8e-8d76-d479109157f3")</f>
        <v>27ed974e-8893-4d8e-8d76-d479109157f3</v>
      </c>
    </row>
    <row r="350">
      <c r="C350" s="1" t="s">
        <v>749</v>
      </c>
      <c r="G350" t="str">
        <f>IFERROR(__xludf.DUMMYFUNCTION("""COMPUTED_VALUE"""),"70cc0f2c-1df4-4054-994f-9464dc319991")</f>
        <v>70cc0f2c-1df4-4054-994f-9464dc319991</v>
      </c>
    </row>
    <row r="351">
      <c r="C351" s="1" t="s">
        <v>1363</v>
      </c>
      <c r="G351" t="str">
        <f>IFERROR(__xludf.DUMMYFUNCTION("""COMPUTED_VALUE"""),"602351c8-f49a-4b18-83bc-c5a7b3da7b84")</f>
        <v>602351c8-f49a-4b18-83bc-c5a7b3da7b84</v>
      </c>
    </row>
    <row r="352">
      <c r="C352" s="1" t="s">
        <v>1367</v>
      </c>
      <c r="G352" t="str">
        <f>IFERROR(__xludf.DUMMYFUNCTION("""COMPUTED_VALUE"""),"45123277-db42-40e5-b0ca-75c1902ff1c0")</f>
        <v>45123277-db42-40e5-b0ca-75c1902ff1c0</v>
      </c>
    </row>
    <row r="353">
      <c r="C353" s="1" t="s">
        <v>1370</v>
      </c>
      <c r="G353" t="str">
        <f>IFERROR(__xludf.DUMMYFUNCTION("""COMPUTED_VALUE"""),"8332bd11-6da1-452c-98fd-e16a3e4fdc8d")</f>
        <v>8332bd11-6da1-452c-98fd-e16a3e4fdc8d</v>
      </c>
    </row>
    <row r="354">
      <c r="C354" s="1" t="s">
        <v>263</v>
      </c>
      <c r="G354" t="str">
        <f>IFERROR(__xludf.DUMMYFUNCTION("""COMPUTED_VALUE"""),"d2bd5411-3391-4ed7-92b0-e8628c9f93b2")</f>
        <v>d2bd5411-3391-4ed7-92b0-e8628c9f93b2</v>
      </c>
    </row>
    <row r="355">
      <c r="C355" s="1" t="s">
        <v>998</v>
      </c>
      <c r="G355" t="str">
        <f>IFERROR(__xludf.DUMMYFUNCTION("""COMPUTED_VALUE"""),"27a44d26-4979-490e-bca4-34a1f9fc284b")</f>
        <v>27a44d26-4979-490e-bca4-34a1f9fc284b</v>
      </c>
    </row>
    <row r="356">
      <c r="C356" s="1" t="s">
        <v>1381</v>
      </c>
      <c r="G356" t="str">
        <f>IFERROR(__xludf.DUMMYFUNCTION("""COMPUTED_VALUE"""),"01b0fb51-4461-4638-95a5-8fc8c0ef1c9d")</f>
        <v>01b0fb51-4461-4638-95a5-8fc8c0ef1c9d</v>
      </c>
    </row>
    <row r="357">
      <c r="C357" s="1" t="s">
        <v>503</v>
      </c>
      <c r="G357" t="str">
        <f>IFERROR(__xludf.DUMMYFUNCTION("""COMPUTED_VALUE"""),"99efa1f2-27a3-41fb-a8c9-9a6eca81738e")</f>
        <v>99efa1f2-27a3-41fb-a8c9-9a6eca81738e</v>
      </c>
    </row>
    <row r="358">
      <c r="C358" s="1" t="s">
        <v>411</v>
      </c>
      <c r="G358" t="str">
        <f>IFERROR(__xludf.DUMMYFUNCTION("""COMPUTED_VALUE"""),"6e69f616-4e13-49ba-a1b3-905ef0a59811")</f>
        <v>6e69f616-4e13-49ba-a1b3-905ef0a59811</v>
      </c>
    </row>
    <row r="359">
      <c r="C359" s="1" t="s">
        <v>1388</v>
      </c>
      <c r="G359" t="str">
        <f>IFERROR(__xludf.DUMMYFUNCTION("""COMPUTED_VALUE"""),"d5f635b2-4823-4afb-b6d3-914db8bb2245")</f>
        <v>d5f635b2-4823-4afb-b6d3-914db8bb2245</v>
      </c>
    </row>
    <row r="360">
      <c r="C360" s="1" t="s">
        <v>1297</v>
      </c>
      <c r="G360" t="str">
        <f>IFERROR(__xludf.DUMMYFUNCTION("""COMPUTED_VALUE"""),"fde176dc-7f6b-408f-8c3e-6835b651d5ba")</f>
        <v>fde176dc-7f6b-408f-8c3e-6835b651d5ba</v>
      </c>
    </row>
    <row r="361">
      <c r="C361" s="1" t="s">
        <v>93</v>
      </c>
      <c r="G361" t="str">
        <f>IFERROR(__xludf.DUMMYFUNCTION("""COMPUTED_VALUE"""),"87b68e09-906f-4afa-9cac-c6fdf2697eae")</f>
        <v>87b68e09-906f-4afa-9cac-c6fdf2697eae</v>
      </c>
    </row>
    <row r="362">
      <c r="C362" s="1" t="s">
        <v>93</v>
      </c>
      <c r="G362" t="str">
        <f>IFERROR(__xludf.DUMMYFUNCTION("""COMPUTED_VALUE"""),"cb2d8112-1069-4ba8-ba25-78b91cfbd06a")</f>
        <v>cb2d8112-1069-4ba8-ba25-78b91cfbd06a</v>
      </c>
    </row>
    <row r="363">
      <c r="C363" s="1" t="s">
        <v>305</v>
      </c>
      <c r="G363" t="str">
        <f>IFERROR(__xludf.DUMMYFUNCTION("""COMPUTED_VALUE"""),"2d3a7948-946c-4f20-93b7-c9ed88aca6c4")</f>
        <v>2d3a7948-946c-4f20-93b7-c9ed88aca6c4</v>
      </c>
    </row>
    <row r="364">
      <c r="C364" s="1" t="s">
        <v>1397</v>
      </c>
      <c r="G364" t="str">
        <f>IFERROR(__xludf.DUMMYFUNCTION("""COMPUTED_VALUE"""),"a3b9ce30-3595-4d8f-a315-33067ec3f0cd")</f>
        <v>a3b9ce30-3595-4d8f-a315-33067ec3f0cd</v>
      </c>
    </row>
    <row r="365">
      <c r="C365" s="1" t="s">
        <v>37</v>
      </c>
      <c r="G365" t="str">
        <f>IFERROR(__xludf.DUMMYFUNCTION("""COMPUTED_VALUE"""),"ecb32aa1-e3bf-4b09-ab40-68229826bc3a")</f>
        <v>ecb32aa1-e3bf-4b09-ab40-68229826bc3a</v>
      </c>
    </row>
    <row r="366">
      <c r="C366" s="1" t="s">
        <v>1403</v>
      </c>
      <c r="G366" t="str">
        <f>IFERROR(__xludf.DUMMYFUNCTION("""COMPUTED_VALUE"""),"899b5c2c-2c89-44d0-acda-7398adba2945")</f>
        <v>899b5c2c-2c89-44d0-acda-7398adba2945</v>
      </c>
    </row>
    <row r="367">
      <c r="C367" s="1" t="s">
        <v>1410</v>
      </c>
      <c r="G367" t="str">
        <f>IFERROR(__xludf.DUMMYFUNCTION("""COMPUTED_VALUE"""),"01fa4741-4138-472b-bdb6-d1f19fd2f44a")</f>
        <v>01fa4741-4138-472b-bdb6-d1f19fd2f44a</v>
      </c>
    </row>
    <row r="368">
      <c r="C368" s="1" t="s">
        <v>49</v>
      </c>
      <c r="G368" t="str">
        <f>IFERROR(__xludf.DUMMYFUNCTION("""COMPUTED_VALUE"""),"0d94b9d5-c984-4542-99a7-998ef79c018e")</f>
        <v>0d94b9d5-c984-4542-99a7-998ef79c018e</v>
      </c>
    </row>
    <row r="369">
      <c r="C369" s="1" t="s">
        <v>1418</v>
      </c>
      <c r="G369" t="str">
        <f>IFERROR(__xludf.DUMMYFUNCTION("""COMPUTED_VALUE"""),"68f386cd-395f-46db-af89-6ab9d2a85c91")</f>
        <v>68f386cd-395f-46db-af89-6ab9d2a85c91</v>
      </c>
    </row>
    <row r="370">
      <c r="C370" s="1" t="s">
        <v>408</v>
      </c>
      <c r="G370" t="str">
        <f>IFERROR(__xludf.DUMMYFUNCTION("""COMPUTED_VALUE"""),"b6614d2f-8b1f-4836-8c11-622cdc042d00")</f>
        <v>b6614d2f-8b1f-4836-8c11-622cdc042d00</v>
      </c>
    </row>
    <row r="371">
      <c r="C371" s="1" t="s">
        <v>461</v>
      </c>
      <c r="G371" t="str">
        <f>IFERROR(__xludf.DUMMYFUNCTION("""COMPUTED_VALUE"""),"a232aae2-fa98-4c38-985e-6a9f5b7fe2a5")</f>
        <v>a232aae2-fa98-4c38-985e-6a9f5b7fe2a5</v>
      </c>
    </row>
    <row r="372">
      <c r="C372" s="1" t="s">
        <v>461</v>
      </c>
      <c r="G372" t="str">
        <f>IFERROR(__xludf.DUMMYFUNCTION("""COMPUTED_VALUE"""),"e079dfc7-277d-43c5-a977-c15a89e67921")</f>
        <v>e079dfc7-277d-43c5-a977-c15a89e67921</v>
      </c>
    </row>
    <row r="373">
      <c r="C373" s="1" t="s">
        <v>461</v>
      </c>
      <c r="G373" t="str">
        <f>IFERROR(__xludf.DUMMYFUNCTION("""COMPUTED_VALUE"""),"7850a21f-aebf-4ee4-8d10-299587426e85")</f>
        <v>7850a21f-aebf-4ee4-8d10-299587426e85</v>
      </c>
    </row>
    <row r="374">
      <c r="C374" s="1" t="s">
        <v>163</v>
      </c>
      <c r="G374" t="str">
        <f>IFERROR(__xludf.DUMMYFUNCTION("""COMPUTED_VALUE"""),"463b197d-8119-4433-96dc-e8f480297ad8")</f>
        <v>463b197d-8119-4433-96dc-e8f480297ad8</v>
      </c>
    </row>
    <row r="375">
      <c r="C375" s="1" t="s">
        <v>1232</v>
      </c>
      <c r="G375" t="str">
        <f>IFERROR(__xludf.DUMMYFUNCTION("""COMPUTED_VALUE"""),"4dbbc585-6d6f-411b-87e3-70b9f43fae9d")</f>
        <v>4dbbc585-6d6f-411b-87e3-70b9f43fae9d</v>
      </c>
    </row>
    <row r="376">
      <c r="C376" s="1" t="s">
        <v>148</v>
      </c>
      <c r="G376" t="str">
        <f>IFERROR(__xludf.DUMMYFUNCTION("""COMPUTED_VALUE"""),"4deeeed4-4bac-43c6-bc61-d4a6e206ab3a")</f>
        <v>4deeeed4-4bac-43c6-bc61-d4a6e206ab3a</v>
      </c>
    </row>
    <row r="377">
      <c r="C377" s="1" t="s">
        <v>116</v>
      </c>
      <c r="G377" t="str">
        <f>IFERROR(__xludf.DUMMYFUNCTION("""COMPUTED_VALUE"""),"3b9dd56b-d9b3-4f2a-a36c-f881e0a58282")</f>
        <v>3b9dd56b-d9b3-4f2a-a36c-f881e0a58282</v>
      </c>
    </row>
    <row r="378">
      <c r="C378" s="1" t="s">
        <v>1442</v>
      </c>
      <c r="G378" t="str">
        <f>IFERROR(__xludf.DUMMYFUNCTION("""COMPUTED_VALUE"""),"264df1ac-7417-42ce-a9fa-4f4d09589cc8")</f>
        <v>264df1ac-7417-42ce-a9fa-4f4d09589cc8</v>
      </c>
    </row>
    <row r="379">
      <c r="C379" s="1" t="s">
        <v>1446</v>
      </c>
      <c r="G379" t="str">
        <f>IFERROR(__xludf.DUMMYFUNCTION("""COMPUTED_VALUE"""),"1d6fa0dc-ae41-4e8b-b22e-a46b79e49b95")</f>
        <v>1d6fa0dc-ae41-4e8b-b22e-a46b79e49b95</v>
      </c>
    </row>
    <row r="380">
      <c r="C380" s="1" t="s">
        <v>1451</v>
      </c>
      <c r="G380" t="str">
        <f>IFERROR(__xludf.DUMMYFUNCTION("""COMPUTED_VALUE"""),"ebc5d21e-ea7d-4ca2-bb2d-8ba9cbc8e1dc")</f>
        <v>ebc5d21e-ea7d-4ca2-bb2d-8ba9cbc8e1dc</v>
      </c>
    </row>
    <row r="381">
      <c r="C381" s="1" t="s">
        <v>1456</v>
      </c>
      <c r="G381" t="str">
        <f>IFERROR(__xludf.DUMMYFUNCTION("""COMPUTED_VALUE"""),"b9a7fe66-ae11-4b3d-8802-6a06d3b2c24e")</f>
        <v>b9a7fe66-ae11-4b3d-8802-6a06d3b2c24e</v>
      </c>
    </row>
    <row r="382">
      <c r="C382" s="1" t="s">
        <v>1461</v>
      </c>
      <c r="G382" t="str">
        <f>IFERROR(__xludf.DUMMYFUNCTION("""COMPUTED_VALUE"""),"d838cf89-9dfa-4974-a919-696dbf5a0e37")</f>
        <v>d838cf89-9dfa-4974-a919-696dbf5a0e37</v>
      </c>
    </row>
    <row r="383">
      <c r="C383" s="1" t="s">
        <v>32</v>
      </c>
      <c r="G383" t="str">
        <f>IFERROR(__xludf.DUMMYFUNCTION("""COMPUTED_VALUE"""),"0df16988-64a9-4a2c-8319-5a18b5ec1172")</f>
        <v>0df16988-64a9-4a2c-8319-5a18b5ec1172</v>
      </c>
    </row>
    <row r="384">
      <c r="C384" s="1" t="s">
        <v>1468</v>
      </c>
      <c r="G384" t="str">
        <f>IFERROR(__xludf.DUMMYFUNCTION("""COMPUTED_VALUE"""),"44341a1d-3f88-4217-afb1-380ed392a16f")</f>
        <v>44341a1d-3f88-4217-afb1-380ed392a16f</v>
      </c>
    </row>
    <row r="385">
      <c r="C385" s="1" t="s">
        <v>116</v>
      </c>
      <c r="G385" t="str">
        <f>IFERROR(__xludf.DUMMYFUNCTION("""COMPUTED_VALUE"""),"88571943-49eb-46fd-8631-9101bd3acc13")</f>
        <v>88571943-49eb-46fd-8631-9101bd3acc13</v>
      </c>
    </row>
    <row r="386">
      <c r="C386" s="1" t="s">
        <v>869</v>
      </c>
      <c r="G386" t="str">
        <f>IFERROR(__xludf.DUMMYFUNCTION("""COMPUTED_VALUE"""),"cd93999f-f196-47cb-b644-949fd716e1af")</f>
        <v>cd93999f-f196-47cb-b644-949fd716e1af</v>
      </c>
    </row>
    <row r="387">
      <c r="C387" s="1" t="s">
        <v>126</v>
      </c>
      <c r="G387" t="str">
        <f>IFERROR(__xludf.DUMMYFUNCTION("""COMPUTED_VALUE"""),"c868dc5b-1ec2-4672-bdff-08ab30036f7f")</f>
        <v>c868dc5b-1ec2-4672-bdff-08ab30036f7f</v>
      </c>
    </row>
    <row r="388">
      <c r="C388" s="1" t="s">
        <v>116</v>
      </c>
      <c r="G388" t="str">
        <f>IFERROR(__xludf.DUMMYFUNCTION("""COMPUTED_VALUE"""),"0e2fcccf-5927-457f-97ad-4bbce5c9f12e")</f>
        <v>0e2fcccf-5927-457f-97ad-4bbce5c9f12e</v>
      </c>
    </row>
    <row r="389">
      <c r="C389" s="1" t="s">
        <v>326</v>
      </c>
      <c r="G389" t="str">
        <f>IFERROR(__xludf.DUMMYFUNCTION("""COMPUTED_VALUE"""),"57359006-3d72-4044-a128-7e5832b5455c")</f>
        <v>57359006-3d72-4044-a128-7e5832b5455c</v>
      </c>
    </row>
    <row r="390">
      <c r="C390" s="1" t="s">
        <v>1483</v>
      </c>
      <c r="G390" t="str">
        <f>IFERROR(__xludf.DUMMYFUNCTION("""COMPUTED_VALUE"""),"aaede24a-31ef-4e83-af65-9c0283a8fc2a")</f>
        <v>aaede24a-31ef-4e83-af65-9c0283a8fc2a</v>
      </c>
    </row>
    <row r="391">
      <c r="C391" s="1" t="s">
        <v>938</v>
      </c>
      <c r="G391" t="str">
        <f>IFERROR(__xludf.DUMMYFUNCTION("""COMPUTED_VALUE"""),"6566e443-ca95-4022-8ca6-0dd030b2179a")</f>
        <v>6566e443-ca95-4022-8ca6-0dd030b2179a</v>
      </c>
    </row>
    <row r="392">
      <c r="C392" s="1" t="s">
        <v>86</v>
      </c>
      <c r="G392" t="str">
        <f>IFERROR(__xludf.DUMMYFUNCTION("""COMPUTED_VALUE"""),"c999a560-d233-4dca-9631-eea90bb07987")</f>
        <v>c999a560-d233-4dca-9631-eea90bb07987</v>
      </c>
    </row>
    <row r="393">
      <c r="C393" s="1" t="s">
        <v>818</v>
      </c>
      <c r="G393" t="str">
        <f>IFERROR(__xludf.DUMMYFUNCTION("""COMPUTED_VALUE"""),"c9c46e85-15a8-4e23-95ac-ad5954409cd3")</f>
        <v>c9c46e85-15a8-4e23-95ac-ad5954409cd3</v>
      </c>
    </row>
    <row r="394">
      <c r="C394" s="1" t="s">
        <v>1494</v>
      </c>
      <c r="G394" t="str">
        <f>IFERROR(__xludf.DUMMYFUNCTION("""COMPUTED_VALUE"""),"27ed68ea-9ddc-456c-bac8-760210546f0e")</f>
        <v>27ed68ea-9ddc-456c-bac8-760210546f0e</v>
      </c>
    </row>
    <row r="395">
      <c r="C395" s="1" t="s">
        <v>738</v>
      </c>
      <c r="G395" t="str">
        <f>IFERROR(__xludf.DUMMYFUNCTION("""COMPUTED_VALUE"""),"bd4efd57-2ac2-410a-9162-fe7afc40ca11")</f>
        <v>bd4efd57-2ac2-410a-9162-fe7afc40ca11</v>
      </c>
    </row>
    <row r="396">
      <c r="C396" s="1" t="s">
        <v>1500</v>
      </c>
      <c r="G396" t="str">
        <f>IFERROR(__xludf.DUMMYFUNCTION("""COMPUTED_VALUE"""),"7d7c0c41-0fbb-41c7-98af-2e89574b075a")</f>
        <v>7d7c0c41-0fbb-41c7-98af-2e89574b075a</v>
      </c>
    </row>
    <row r="397">
      <c r="C397" s="1" t="s">
        <v>305</v>
      </c>
      <c r="G397" t="str">
        <f>IFERROR(__xludf.DUMMYFUNCTION("""COMPUTED_VALUE"""),"739f3063-d0f5-49c2-a1e8-84c4dad47196")</f>
        <v>739f3063-d0f5-49c2-a1e8-84c4dad47196</v>
      </c>
    </row>
    <row r="398">
      <c r="C398" s="1" t="s">
        <v>1506</v>
      </c>
      <c r="G398" t="str">
        <f>IFERROR(__xludf.DUMMYFUNCTION("""COMPUTED_VALUE"""),"7fc3acda-b17a-44ea-92d8-066cbe114b9e")</f>
        <v>7fc3acda-b17a-44ea-92d8-066cbe114b9e</v>
      </c>
    </row>
    <row r="399">
      <c r="C399" s="1" t="s">
        <v>121</v>
      </c>
      <c r="G399" t="str">
        <f>IFERROR(__xludf.DUMMYFUNCTION("""COMPUTED_VALUE"""),"5ffc59a1-71ba-48d6-badf-b5b3ebbb870c")</f>
        <v>5ffc59a1-71ba-48d6-badf-b5b3ebbb870c</v>
      </c>
    </row>
    <row r="400">
      <c r="C400" s="1" t="s">
        <v>1418</v>
      </c>
      <c r="G400" t="str">
        <f>IFERROR(__xludf.DUMMYFUNCTION("""COMPUTED_VALUE"""),"1baabb17-c8f2-4561-875d-cac9edc2270d")</f>
        <v>1baabb17-c8f2-4561-875d-cac9edc2270d</v>
      </c>
    </row>
    <row r="401">
      <c r="C401" s="1" t="s">
        <v>1514</v>
      </c>
      <c r="G401" t="str">
        <f>IFERROR(__xludf.DUMMYFUNCTION("""COMPUTED_VALUE"""),"b7348815-2283-4786-abb9-6ba9661b109b")</f>
        <v>b7348815-2283-4786-abb9-6ba9661b109b</v>
      </c>
    </row>
    <row r="402">
      <c r="C402" s="1" t="s">
        <v>211</v>
      </c>
      <c r="G402" t="str">
        <f>IFERROR(__xludf.DUMMYFUNCTION("""COMPUTED_VALUE"""),"31a2adfc-2593-4545-8207-9302e26abb1e")</f>
        <v>31a2adfc-2593-4545-8207-9302e26abb1e</v>
      </c>
    </row>
    <row r="403">
      <c r="C403" s="1" t="s">
        <v>1521</v>
      </c>
      <c r="G403" t="str">
        <f>IFERROR(__xludf.DUMMYFUNCTION("""COMPUTED_VALUE"""),"03727065-03ee-4983-bb13-6a32fc55cff5")</f>
        <v>03727065-03ee-4983-bb13-6a32fc55cff5</v>
      </c>
    </row>
    <row r="404">
      <c r="C404" s="1" t="s">
        <v>411</v>
      </c>
      <c r="G404" t="str">
        <f>IFERROR(__xludf.DUMMYFUNCTION("""COMPUTED_VALUE"""),"d4616e26-6a95-4728-bc64-ccda65ab6252")</f>
        <v>d4616e26-6a95-4728-bc64-ccda65ab6252</v>
      </c>
    </row>
    <row r="405">
      <c r="C405" s="1" t="s">
        <v>1014</v>
      </c>
      <c r="G405" t="str">
        <f>IFERROR(__xludf.DUMMYFUNCTION("""COMPUTED_VALUE"""),"6e5a0e07-46d3-498a-a784-f9a547023c5d")</f>
        <v>6e5a0e07-46d3-498a-a784-f9a547023c5d</v>
      </c>
    </row>
    <row r="406">
      <c r="C406" s="1" t="s">
        <v>121</v>
      </c>
      <c r="G406" t="str">
        <f>IFERROR(__xludf.DUMMYFUNCTION("""COMPUTED_VALUE"""),"d53dcc6a-3c30-4a7a-ae76-64e410224c12")</f>
        <v>d53dcc6a-3c30-4a7a-ae76-64e410224c12</v>
      </c>
    </row>
    <row r="407">
      <c r="C407" s="1" t="s">
        <v>1531</v>
      </c>
      <c r="G407" t="str">
        <f>IFERROR(__xludf.DUMMYFUNCTION("""COMPUTED_VALUE"""),"b2ecec32-2d76-4a82-b662-9b8b7ac290c0")</f>
        <v>b2ecec32-2d76-4a82-b662-9b8b7ac290c0</v>
      </c>
    </row>
    <row r="408">
      <c r="C408" s="1" t="s">
        <v>198</v>
      </c>
      <c r="G408" t="str">
        <f>IFERROR(__xludf.DUMMYFUNCTION("""COMPUTED_VALUE"""),"f770c302-c301-4169-a576-51fca08a4eed")</f>
        <v>f770c302-c301-4169-a576-51fca08a4eed</v>
      </c>
    </row>
    <row r="409">
      <c r="C409" s="1" t="s">
        <v>75</v>
      </c>
      <c r="G409" t="str">
        <f>IFERROR(__xludf.DUMMYFUNCTION("""COMPUTED_VALUE"""),"0a2e527c-c516-4f50-ba1b-bd85ab019e01")</f>
        <v>0a2e527c-c516-4f50-ba1b-bd85ab019e01</v>
      </c>
    </row>
    <row r="410">
      <c r="C410" s="1" t="s">
        <v>1540</v>
      </c>
      <c r="G410" t="str">
        <f>IFERROR(__xludf.DUMMYFUNCTION("""COMPUTED_VALUE"""),"ff709292-6ece-4d95-83d1-2b74aee65631")</f>
        <v>ff709292-6ece-4d95-83d1-2b74aee65631</v>
      </c>
    </row>
    <row r="411">
      <c r="C411" s="1" t="s">
        <v>1036</v>
      </c>
      <c r="G411" t="str">
        <f>IFERROR(__xludf.DUMMYFUNCTION("""COMPUTED_VALUE"""),"3f9a90f3-4dba-42e2-be04-4b52a6d16ff5")</f>
        <v>3f9a90f3-4dba-42e2-be04-4b52a6d16ff5</v>
      </c>
    </row>
    <row r="412">
      <c r="C412" s="1" t="s">
        <v>1549</v>
      </c>
      <c r="G412" t="str">
        <f>IFERROR(__xludf.DUMMYFUNCTION("""COMPUTED_VALUE"""),"7931b6bb-e318-479d-9b60-4081e7238aa2")</f>
        <v>7931b6bb-e318-479d-9b60-4081e7238aa2</v>
      </c>
    </row>
    <row r="413">
      <c r="C413" s="1" t="s">
        <v>1553</v>
      </c>
      <c r="G413" t="str">
        <f>IFERROR(__xludf.DUMMYFUNCTION("""COMPUTED_VALUE"""),"9b4c37ab-8c3e-4403-bffc-6d5c13f7eb6a")</f>
        <v>9b4c37ab-8c3e-4403-bffc-6d5c13f7eb6a</v>
      </c>
    </row>
    <row r="414">
      <c r="C414" s="1" t="s">
        <v>1558</v>
      </c>
      <c r="G414" t="str">
        <f>IFERROR(__xludf.DUMMYFUNCTION("""COMPUTED_VALUE"""),"f47cb35c-d536-49ea-afdf-94b0c141f436")</f>
        <v>f47cb35c-d536-49ea-afdf-94b0c141f436</v>
      </c>
    </row>
    <row r="415">
      <c r="C415" s="1" t="s">
        <v>1562</v>
      </c>
      <c r="G415" t="str">
        <f>IFERROR(__xludf.DUMMYFUNCTION("""COMPUTED_VALUE"""),"64f7c445-964a-42ea-9ec2-5f1000fbf84b")</f>
        <v>64f7c445-964a-42ea-9ec2-5f1000fbf84b</v>
      </c>
    </row>
    <row r="416">
      <c r="C416" s="1" t="s">
        <v>21</v>
      </c>
      <c r="G416" t="str">
        <f>IFERROR(__xludf.DUMMYFUNCTION("""COMPUTED_VALUE"""),"74dc68e4-b3dc-46f7-92a3-3f58d1c3d282")</f>
        <v>74dc68e4-b3dc-46f7-92a3-3f58d1c3d282</v>
      </c>
    </row>
    <row r="417">
      <c r="C417" s="1" t="s">
        <v>1036</v>
      </c>
      <c r="G417" t="str">
        <f>IFERROR(__xludf.DUMMYFUNCTION("""COMPUTED_VALUE"""),"07011c5d-2f51-4338-8758-6ddf96779057")</f>
        <v>07011c5d-2f51-4338-8758-6ddf96779057</v>
      </c>
    </row>
    <row r="418">
      <c r="C418" s="1" t="s">
        <v>1053</v>
      </c>
      <c r="G418" t="str">
        <f>IFERROR(__xludf.DUMMYFUNCTION("""COMPUTED_VALUE"""),"a16b1646-a957-49e8-8ca4-8c64f3e7dec3")</f>
        <v>a16b1646-a957-49e8-8ca4-8c64f3e7dec3</v>
      </c>
    </row>
    <row r="419">
      <c r="C419" s="1" t="s">
        <v>1014</v>
      </c>
      <c r="G419" t="str">
        <f>IFERROR(__xludf.DUMMYFUNCTION("""COMPUTED_VALUE"""),"84cb3fa8-77f1-4206-a8e2-23c901bc67b7")</f>
        <v>84cb3fa8-77f1-4206-a8e2-23c901bc67b7</v>
      </c>
    </row>
    <row r="420">
      <c r="C420" s="1" t="s">
        <v>326</v>
      </c>
      <c r="G420" t="str">
        <f>IFERROR(__xludf.DUMMYFUNCTION("""COMPUTED_VALUE"""),"6d3c4909-56c3-4764-8e72-5cec84a02d07")</f>
        <v>6d3c4909-56c3-4764-8e72-5cec84a02d07</v>
      </c>
    </row>
    <row r="421">
      <c r="C421" s="1" t="s">
        <v>1578</v>
      </c>
      <c r="G421" t="str">
        <f>IFERROR(__xludf.DUMMYFUNCTION("""COMPUTED_VALUE"""),"a478aa0c-ef66-4850-9572-721fe0f78028")</f>
        <v>a478aa0c-ef66-4850-9572-721fe0f78028</v>
      </c>
    </row>
    <row r="422">
      <c r="C422" s="1" t="s">
        <v>163</v>
      </c>
      <c r="G422" t="str">
        <f>IFERROR(__xludf.DUMMYFUNCTION("""COMPUTED_VALUE"""),"7f6a0cfd-b94d-4bb6-9db8-d7c28eb03e7b")</f>
        <v>7f6a0cfd-b94d-4bb6-9db8-d7c28eb03e7b</v>
      </c>
    </row>
    <row r="423">
      <c r="C423" s="1" t="s">
        <v>275</v>
      </c>
      <c r="G423" t="str">
        <f>IFERROR(__xludf.DUMMYFUNCTION("""COMPUTED_VALUE"""),"09dbf736-0093-43d4-8903-56d61d7987a0")</f>
        <v>09dbf736-0093-43d4-8903-56d61d7987a0</v>
      </c>
    </row>
    <row r="424">
      <c r="C424" s="1" t="s">
        <v>148</v>
      </c>
      <c r="G424" t="str">
        <f>IFERROR(__xludf.DUMMYFUNCTION("""COMPUTED_VALUE"""),"a5676828-5d96-4a25-b39a-87c08afcf285")</f>
        <v>a5676828-5d96-4a25-b39a-87c08afcf285</v>
      </c>
    </row>
    <row r="425">
      <c r="C425" s="1" t="s">
        <v>326</v>
      </c>
      <c r="G425" t="str">
        <f>IFERROR(__xludf.DUMMYFUNCTION("""COMPUTED_VALUE"""),"c0fb1eda-f70f-4b96-a17d-c048d006a468")</f>
        <v>c0fb1eda-f70f-4b96-a17d-c048d006a468</v>
      </c>
    </row>
    <row r="426">
      <c r="C426" s="1" t="s">
        <v>1592</v>
      </c>
      <c r="G426" t="str">
        <f>IFERROR(__xludf.DUMMYFUNCTION("""COMPUTED_VALUE"""),"b28bb016-bb4f-4e02-892f-3694cd9a90f5")</f>
        <v>b28bb016-bb4f-4e02-892f-3694cd9a90f5</v>
      </c>
    </row>
    <row r="427">
      <c r="C427" s="1" t="s">
        <v>1595</v>
      </c>
      <c r="G427" t="str">
        <f>IFERROR(__xludf.DUMMYFUNCTION("""COMPUTED_VALUE"""),"dc4b57bf-6669-4b26-a7b1-278092d56318")</f>
        <v>dc4b57bf-6669-4b26-a7b1-278092d56318</v>
      </c>
    </row>
    <row r="428">
      <c r="C428" s="1" t="s">
        <v>132</v>
      </c>
      <c r="G428" t="str">
        <f>IFERROR(__xludf.DUMMYFUNCTION("""COMPUTED_VALUE"""),"045cc0a5-afb1-4caa-9575-7faf6d3e1f69")</f>
        <v>045cc0a5-afb1-4caa-9575-7faf6d3e1f69</v>
      </c>
    </row>
    <row r="429">
      <c r="C429" s="1" t="s">
        <v>1601</v>
      </c>
      <c r="G429" t="str">
        <f>IFERROR(__xludf.DUMMYFUNCTION("""COMPUTED_VALUE"""),"44c758b3-8569-4fc4-9699-197cc3616427")</f>
        <v>44c758b3-8569-4fc4-9699-197cc3616427</v>
      </c>
    </row>
    <row r="430">
      <c r="C430" s="1" t="s">
        <v>1606</v>
      </c>
      <c r="G430" t="str">
        <f>IFERROR(__xludf.DUMMYFUNCTION("""COMPUTED_VALUE"""),"0865813f-cede-4f57-964d-a9b9e48412e5")</f>
        <v>0865813f-cede-4f57-964d-a9b9e48412e5</v>
      </c>
    </row>
    <row r="431">
      <c r="C431" s="1" t="s">
        <v>1611</v>
      </c>
      <c r="G431" t="str">
        <f>IFERROR(__xludf.DUMMYFUNCTION("""COMPUTED_VALUE"""),"9c1f36d2-efc7-4b61-8999-f3cbeb71131f")</f>
        <v>9c1f36d2-efc7-4b61-8999-f3cbeb71131f</v>
      </c>
    </row>
    <row r="432">
      <c r="C432" s="1" t="s">
        <v>116</v>
      </c>
      <c r="G432" t="str">
        <f>IFERROR(__xludf.DUMMYFUNCTION("""COMPUTED_VALUE"""),"237b4d88-0d2c-4889-9972-7b2ea4360a1e")</f>
        <v>237b4d88-0d2c-4889-9972-7b2ea4360a1e</v>
      </c>
    </row>
    <row r="433">
      <c r="C433" s="1" t="s">
        <v>1618</v>
      </c>
      <c r="G433" t="str">
        <f>IFERROR(__xludf.DUMMYFUNCTION("""COMPUTED_VALUE"""),"7c2455c8-bf04-4337-a27b-856ef887dcec")</f>
        <v>7c2455c8-bf04-4337-a27b-856ef887dcec</v>
      </c>
    </row>
    <row r="434">
      <c r="C434" s="1" t="s">
        <v>1622</v>
      </c>
      <c r="G434" t="str">
        <f>IFERROR(__xludf.DUMMYFUNCTION("""COMPUTED_VALUE"""),"5eb77e9a-707c-436b-967c-6ed1bd9913a8")</f>
        <v>5eb77e9a-707c-436b-967c-6ed1bd9913a8</v>
      </c>
    </row>
    <row r="435">
      <c r="C435" s="1" t="s">
        <v>514</v>
      </c>
      <c r="G435" t="str">
        <f>IFERROR(__xludf.DUMMYFUNCTION("""COMPUTED_VALUE"""),"e9cd019f-e72e-4c27-a5c6-8f9b11341359")</f>
        <v>e9cd019f-e72e-4c27-a5c6-8f9b11341359</v>
      </c>
    </row>
    <row r="436">
      <c r="C436" s="1" t="s">
        <v>32</v>
      </c>
      <c r="G436" t="str">
        <f>IFERROR(__xludf.DUMMYFUNCTION("""COMPUTED_VALUE"""),"fc91c905-ff4f-4c15-b2bc-917df8d5ca26")</f>
        <v>fc91c905-ff4f-4c15-b2bc-917df8d5ca26</v>
      </c>
    </row>
    <row r="437">
      <c r="C437" s="1" t="s">
        <v>116</v>
      </c>
      <c r="G437" t="str">
        <f>IFERROR(__xludf.DUMMYFUNCTION("""COMPUTED_VALUE"""),"8cdedc96-0c25-484c-a7fc-7e5e87437912")</f>
        <v>8cdedc96-0c25-484c-a7fc-7e5e87437912</v>
      </c>
    </row>
    <row r="438">
      <c r="C438" s="1" t="s">
        <v>1096</v>
      </c>
      <c r="G438" t="str">
        <f>IFERROR(__xludf.DUMMYFUNCTION("""COMPUTED_VALUE"""),"45a9df42-9ad9-4c89-865a-9596ecb43329")</f>
        <v>45a9df42-9ad9-4c89-865a-9596ecb43329</v>
      </c>
    </row>
    <row r="439">
      <c r="C439" s="1" t="s">
        <v>1631</v>
      </c>
      <c r="G439" t="str">
        <f>IFERROR(__xludf.DUMMYFUNCTION("""COMPUTED_VALUE"""),"0cc6ac59-840b-4916-bea4-9e539d9cd85b")</f>
        <v>0cc6ac59-840b-4916-bea4-9e539d9cd85b</v>
      </c>
    </row>
    <row r="440">
      <c r="C440" s="1" t="s">
        <v>1634</v>
      </c>
      <c r="G440" t="str">
        <f>IFERROR(__xludf.DUMMYFUNCTION("""COMPUTED_VALUE"""),"55bce13d-1ca1-4ba1-9c0e-724a9eb2c750")</f>
        <v>55bce13d-1ca1-4ba1-9c0e-724a9eb2c750</v>
      </c>
    </row>
    <row r="441">
      <c r="C441" s="1" t="s">
        <v>1637</v>
      </c>
      <c r="G441" t="str">
        <f>IFERROR(__xludf.DUMMYFUNCTION("""COMPUTED_VALUE"""),"9074b063-0815-435f-9d57-a2d0fbcb5352")</f>
        <v>9074b063-0815-435f-9d57-a2d0fbcb5352</v>
      </c>
    </row>
    <row r="442">
      <c r="C442" s="1" t="s">
        <v>305</v>
      </c>
      <c r="G442" t="str">
        <f>IFERROR(__xludf.DUMMYFUNCTION("""COMPUTED_VALUE"""),"ec9fa1c3-1234-4c45-8a36-e5ce9dd7623d")</f>
        <v>ec9fa1c3-1234-4c45-8a36-e5ce9dd7623d</v>
      </c>
    </row>
    <row r="443">
      <c r="C443" s="1" t="s">
        <v>32</v>
      </c>
      <c r="G443" t="str">
        <f>IFERROR(__xludf.DUMMYFUNCTION("""COMPUTED_VALUE"""),"bd274e1a-f2fd-40e1-b28d-4e1ab730e285")</f>
        <v>bd274e1a-f2fd-40e1-b28d-4e1ab730e285</v>
      </c>
    </row>
    <row r="444">
      <c r="C444" s="1" t="s">
        <v>1250</v>
      </c>
      <c r="G444" t="str">
        <f>IFERROR(__xludf.DUMMYFUNCTION("""COMPUTED_VALUE"""),"6c35a9a2-a329-444b-a1a8-7b4a65c0c579")</f>
        <v>6c35a9a2-a329-444b-a1a8-7b4a65c0c579</v>
      </c>
    </row>
    <row r="445">
      <c r="C445" s="1" t="s">
        <v>32</v>
      </c>
      <c r="G445" t="str">
        <f>IFERROR(__xludf.DUMMYFUNCTION("""COMPUTED_VALUE"""),"36cb69df-5532-4700-9d43-474112f7b654")</f>
        <v>36cb69df-5532-4700-9d43-474112f7b654</v>
      </c>
    </row>
    <row r="446">
      <c r="C446" s="1" t="s">
        <v>326</v>
      </c>
      <c r="G446" t="str">
        <f>IFERROR(__xludf.DUMMYFUNCTION("""COMPUTED_VALUE"""),"ed46a2c1-d3b8-412b-995b-2cded8636846")</f>
        <v>ed46a2c1-d3b8-412b-995b-2cded8636846</v>
      </c>
    </row>
    <row r="447">
      <c r="C447" s="1" t="s">
        <v>1653</v>
      </c>
      <c r="G447" t="str">
        <f>IFERROR(__xludf.DUMMYFUNCTION("""COMPUTED_VALUE"""),"ae2292ab-275b-4ed6-9de6-2b1faecadcc6")</f>
        <v>ae2292ab-275b-4ed6-9de6-2b1faecadcc6</v>
      </c>
    </row>
    <row r="448">
      <c r="C448" s="1" t="s">
        <v>925</v>
      </c>
      <c r="G448" t="str">
        <f>IFERROR(__xludf.DUMMYFUNCTION("""COMPUTED_VALUE"""),"3997c24c-b208-4a7d-9398-0b0132e1eef3")</f>
        <v>3997c24c-b208-4a7d-9398-0b0132e1eef3</v>
      </c>
    </row>
    <row r="449">
      <c r="C449" s="1" t="s">
        <v>163</v>
      </c>
      <c r="G449" t="str">
        <f>IFERROR(__xludf.DUMMYFUNCTION("""COMPUTED_VALUE"""),"4c6b612d-2ec2-403e-a826-c0322876efc6")</f>
        <v>4c6b612d-2ec2-403e-a826-c0322876efc6</v>
      </c>
    </row>
    <row r="450">
      <c r="C450" s="1" t="s">
        <v>998</v>
      </c>
      <c r="G450" t="str">
        <f>IFERROR(__xludf.DUMMYFUNCTION("""COMPUTED_VALUE"""),"abdaa0de-9c9b-4978-97e7-a1a30ac09cd3")</f>
        <v>abdaa0de-9c9b-4978-97e7-a1a30ac09cd3</v>
      </c>
    </row>
    <row r="451">
      <c r="C451" s="1" t="s">
        <v>770</v>
      </c>
      <c r="G451" t="str">
        <f>IFERROR(__xludf.DUMMYFUNCTION("""COMPUTED_VALUE"""),"0ae2fb41-2a64-4016-888c-218f0fb3f215")</f>
        <v>0ae2fb41-2a64-4016-888c-218f0fb3f215</v>
      </c>
    </row>
    <row r="452">
      <c r="C452" s="1" t="s">
        <v>1666</v>
      </c>
      <c r="G452" t="str">
        <f>IFERROR(__xludf.DUMMYFUNCTION("""COMPUTED_VALUE"""),"4685f444-c409-433a-9bf5-4645e9ba51a4")</f>
        <v>4685f444-c409-433a-9bf5-4645e9ba51a4</v>
      </c>
    </row>
    <row r="453">
      <c r="C453" s="1" t="s">
        <v>321</v>
      </c>
      <c r="G453" t="str">
        <f>IFERROR(__xludf.DUMMYFUNCTION("""COMPUTED_VALUE"""),"98c01671-0c01-4527-bbb3-59141b74b948")</f>
        <v>98c01671-0c01-4527-bbb3-59141b74b948</v>
      </c>
    </row>
    <row r="454">
      <c r="C454" s="1" t="s">
        <v>305</v>
      </c>
      <c r="G454" t="str">
        <f>IFERROR(__xludf.DUMMYFUNCTION("""COMPUTED_VALUE"""),"1e7c433d-70fa-4b25-9a94-92f46fbe4746")</f>
        <v>1e7c433d-70fa-4b25-9a94-92f46fbe4746</v>
      </c>
    </row>
    <row r="455">
      <c r="C455" s="1" t="s">
        <v>21</v>
      </c>
      <c r="G455" t="str">
        <f>IFERROR(__xludf.DUMMYFUNCTION("""COMPUTED_VALUE"""),"a365363c-0f5d-4887-a91c-8375a383a5ef")</f>
        <v>a365363c-0f5d-4887-a91c-8375a383a5ef</v>
      </c>
    </row>
    <row r="456">
      <c r="C456" s="1" t="s">
        <v>163</v>
      </c>
      <c r="G456" t="str">
        <f>IFERROR(__xludf.DUMMYFUNCTION("""COMPUTED_VALUE"""),"e4384ae0-b4a2-4acd-96b1-f0c90ec0bdb5")</f>
        <v>e4384ae0-b4a2-4acd-96b1-f0c90ec0bdb5</v>
      </c>
    </row>
    <row r="457">
      <c r="C457" s="1" t="s">
        <v>21</v>
      </c>
      <c r="G457" t="str">
        <f>IFERROR(__xludf.DUMMYFUNCTION("""COMPUTED_VALUE"""),"819acf4e-f0fb-4657-86c6-61f5394b338d")</f>
        <v>819acf4e-f0fb-4657-86c6-61f5394b338d</v>
      </c>
    </row>
    <row r="458">
      <c r="C458" s="1" t="s">
        <v>1243</v>
      </c>
      <c r="G458" t="str">
        <f>IFERROR(__xludf.DUMMYFUNCTION("""COMPUTED_VALUE"""),"81cae5ec-31c8-4287-a1bd-90aad87f030c")</f>
        <v>81cae5ec-31c8-4287-a1bd-90aad87f030c</v>
      </c>
    </row>
    <row r="459">
      <c r="C459" s="1" t="s">
        <v>1653</v>
      </c>
      <c r="G459" t="str">
        <f>IFERROR(__xludf.DUMMYFUNCTION("""COMPUTED_VALUE"""),"1a2fe502-38bf-4f83-a42d-63b59f5f9029")</f>
        <v>1a2fe502-38bf-4f83-a42d-63b59f5f9029</v>
      </c>
    </row>
    <row r="460">
      <c r="C460" s="1" t="s">
        <v>1684</v>
      </c>
      <c r="G460" t="str">
        <f>IFERROR(__xludf.DUMMYFUNCTION("""COMPUTED_VALUE"""),"d3b044fb-37b5-444a-99dc-e82434031fb9")</f>
        <v>d3b044fb-37b5-444a-99dc-e82434031fb9</v>
      </c>
    </row>
    <row r="461">
      <c r="C461" s="1" t="s">
        <v>676</v>
      </c>
      <c r="G461" t="str">
        <f>IFERROR(__xludf.DUMMYFUNCTION("""COMPUTED_VALUE"""),"65ae08e3-9d6e-4480-89c8-8499c0c93353")</f>
        <v>65ae08e3-9d6e-4480-89c8-8499c0c93353</v>
      </c>
    </row>
    <row r="462">
      <c r="C462" s="1" t="s">
        <v>305</v>
      </c>
      <c r="G462" t="str">
        <f>IFERROR(__xludf.DUMMYFUNCTION("""COMPUTED_VALUE"""),"1ad30497-264b-4bc8-a2cc-a1df3e965099")</f>
        <v>1ad30497-264b-4bc8-a2cc-a1df3e965099</v>
      </c>
    </row>
    <row r="463">
      <c r="C463" s="1" t="s">
        <v>1418</v>
      </c>
      <c r="G463" t="str">
        <f>IFERROR(__xludf.DUMMYFUNCTION("""COMPUTED_VALUE"""),"e039f7b5-a50f-4e3a-b405-add136165fd2")</f>
        <v>e039f7b5-a50f-4e3a-b405-add136165fd2</v>
      </c>
    </row>
    <row r="464">
      <c r="C464" s="1" t="s">
        <v>1692</v>
      </c>
      <c r="G464" t="str">
        <f>IFERROR(__xludf.DUMMYFUNCTION("""COMPUTED_VALUE"""),"e40caa78-aad5-423b-9c65-67568c868aa3")</f>
        <v>e40caa78-aad5-423b-9c65-67568c868aa3</v>
      </c>
    </row>
    <row r="465">
      <c r="C465" s="1" t="s">
        <v>163</v>
      </c>
      <c r="G465" t="str">
        <f>IFERROR(__xludf.DUMMYFUNCTION("""COMPUTED_VALUE"""),"5376ecf7-6f46-4060-bc8e-894e690b2fa8")</f>
        <v>5376ecf7-6f46-4060-bc8e-894e690b2fa8</v>
      </c>
    </row>
    <row r="466">
      <c r="C466" s="1" t="s">
        <v>588</v>
      </c>
      <c r="G466" t="str">
        <f>IFERROR(__xludf.DUMMYFUNCTION("""COMPUTED_VALUE"""),"e8d44c7f-ba73-417d-ac68-f35011518ed2")</f>
        <v>e8d44c7f-ba73-417d-ac68-f35011518ed2</v>
      </c>
    </row>
    <row r="467">
      <c r="C467" s="1" t="s">
        <v>701</v>
      </c>
      <c r="G467" t="str">
        <f>IFERROR(__xludf.DUMMYFUNCTION("""COMPUTED_VALUE"""),"e6900ff8-129f-444f-ba86-04f8386b26b9")</f>
        <v>e6900ff8-129f-444f-ba86-04f8386b26b9</v>
      </c>
    </row>
    <row r="468">
      <c r="C468" s="1" t="s">
        <v>211</v>
      </c>
      <c r="G468" t="str">
        <f>IFERROR(__xludf.DUMMYFUNCTION("""COMPUTED_VALUE"""),"c0da83fe-c04a-4d0f-8dd6-6d4d2a610e61")</f>
        <v>c0da83fe-c04a-4d0f-8dd6-6d4d2a610e61</v>
      </c>
    </row>
    <row r="469">
      <c r="C469" s="1" t="s">
        <v>1494</v>
      </c>
      <c r="G469" t="str">
        <f>IFERROR(__xludf.DUMMYFUNCTION("""COMPUTED_VALUE"""),"4a92816e-bf87-4d71-ab46-984678eed942")</f>
        <v>4a92816e-bf87-4d71-ab46-984678eed942</v>
      </c>
    </row>
    <row r="470">
      <c r="C470" s="1" t="s">
        <v>103</v>
      </c>
      <c r="G470" t="str">
        <f>IFERROR(__xludf.DUMMYFUNCTION("""COMPUTED_VALUE"""),"3cb1a722-a633-4820-ad84-b7f642dcb3d5")</f>
        <v>3cb1a722-a633-4820-ad84-b7f642dcb3d5</v>
      </c>
    </row>
    <row r="471">
      <c r="C471" s="1" t="s">
        <v>305</v>
      </c>
      <c r="G471" t="str">
        <f>IFERROR(__xludf.DUMMYFUNCTION("""COMPUTED_VALUE"""),"c5ebaa84-5501-4c50-a141-56810cbf63b0")</f>
        <v>c5ebaa84-5501-4c50-a141-56810cbf63b0</v>
      </c>
    </row>
    <row r="472">
      <c r="C472" s="1" t="s">
        <v>1446</v>
      </c>
      <c r="G472" t="str">
        <f>IFERROR(__xludf.DUMMYFUNCTION("""COMPUTED_VALUE"""),"e828f6ff-de96-472d-af1b-507816911357")</f>
        <v>e828f6ff-de96-472d-af1b-507816911357</v>
      </c>
    </row>
    <row r="473">
      <c r="C473" s="1" t="s">
        <v>818</v>
      </c>
      <c r="G473" t="str">
        <f>IFERROR(__xludf.DUMMYFUNCTION("""COMPUTED_VALUE"""),"20e62a2c-80e7-432a-baba-bcbbb72ceb16")</f>
        <v>20e62a2c-80e7-432a-baba-bcbbb72ceb16</v>
      </c>
    </row>
    <row r="474">
      <c r="C474" s="1" t="s">
        <v>396</v>
      </c>
      <c r="G474" t="str">
        <f>IFERROR(__xludf.DUMMYFUNCTION("""COMPUTED_VALUE"""),"69c8a4a5-5045-413a-b207-f7a4318e8ee7")</f>
        <v>69c8a4a5-5045-413a-b207-f7a4318e8ee7</v>
      </c>
    </row>
    <row r="475">
      <c r="C475" s="1" t="s">
        <v>1562</v>
      </c>
      <c r="G475" t="str">
        <f>IFERROR(__xludf.DUMMYFUNCTION("""COMPUTED_VALUE"""),"96c2a657-cd20-4561-a6b0-cc62b11ca4e6")</f>
        <v>96c2a657-cd20-4561-a6b0-cc62b11ca4e6</v>
      </c>
    </row>
    <row r="476">
      <c r="C476" s="1" t="s">
        <v>1728</v>
      </c>
      <c r="G476" t="str">
        <f>IFERROR(__xludf.DUMMYFUNCTION("""COMPUTED_VALUE"""),"d75bd380-5d26-4797-b57c-d96829a7a842")</f>
        <v>d75bd380-5d26-4797-b57c-d96829a7a842</v>
      </c>
    </row>
    <row r="477">
      <c r="C477" s="1" t="s">
        <v>86</v>
      </c>
      <c r="G477" t="str">
        <f>IFERROR(__xludf.DUMMYFUNCTION("""COMPUTED_VALUE"""),"3a1e122a-ae6f-4000-a65b-bfa86ee77340")</f>
        <v>3a1e122a-ae6f-4000-a65b-bfa86ee77340</v>
      </c>
    </row>
    <row r="478">
      <c r="C478" s="1" t="s">
        <v>818</v>
      </c>
      <c r="G478" t="str">
        <f>IFERROR(__xludf.DUMMYFUNCTION("""COMPUTED_VALUE"""),"8c195608-386a-4416-95a7-773a61e94bab")</f>
        <v>8c195608-386a-4416-95a7-773a61e94bab</v>
      </c>
    </row>
    <row r="479">
      <c r="C479" s="1" t="s">
        <v>321</v>
      </c>
      <c r="G479" t="str">
        <f>IFERROR(__xludf.DUMMYFUNCTION("""COMPUTED_VALUE"""),"94f34fdb-6e1b-41ac-978b-43e042ae0f9b")</f>
        <v>94f34fdb-6e1b-41ac-978b-43e042ae0f9b</v>
      </c>
    </row>
    <row r="480">
      <c r="C480" s="1" t="s">
        <v>1601</v>
      </c>
      <c r="G480" t="str">
        <f>IFERROR(__xludf.DUMMYFUNCTION("""COMPUTED_VALUE"""),"d460476d-17bc-4671-ba23-c10c0d54dcb1")</f>
        <v>d460476d-17bc-4671-ba23-c10c0d54dcb1</v>
      </c>
    </row>
    <row r="481">
      <c r="C481" s="1" t="s">
        <v>1744</v>
      </c>
      <c r="G481" t="str">
        <f>IFERROR(__xludf.DUMMYFUNCTION("""COMPUTED_VALUE"""),"4389e4ea-be7c-4f62-9762-968b5ac42797")</f>
        <v>4389e4ea-be7c-4f62-9762-968b5ac42797</v>
      </c>
    </row>
    <row r="482">
      <c r="C482" s="1" t="s">
        <v>99</v>
      </c>
      <c r="G482" t="str">
        <f>IFERROR(__xludf.DUMMYFUNCTION("""COMPUTED_VALUE"""),"441a6b18-627f-4746-abc3-8e01ea942f1a")</f>
        <v>441a6b18-627f-4746-abc3-8e01ea942f1a</v>
      </c>
    </row>
    <row r="483">
      <c r="C483" s="1" t="s">
        <v>1250</v>
      </c>
      <c r="G483" t="str">
        <f>IFERROR(__xludf.DUMMYFUNCTION("""COMPUTED_VALUE"""),"ed54dd75-24ac-49f6-b2d1-5aea6a96947c")</f>
        <v>ed54dd75-24ac-49f6-b2d1-5aea6a96947c</v>
      </c>
    </row>
    <row r="484">
      <c r="C484" s="1" t="s">
        <v>1756</v>
      </c>
      <c r="G484" t="str">
        <f>IFERROR(__xludf.DUMMYFUNCTION("""COMPUTED_VALUE"""),"ba2f663a-4028-4ed2-99bf-39f55ebd0772")</f>
        <v>ba2f663a-4028-4ed2-99bf-39f55ebd0772</v>
      </c>
    </row>
    <row r="485">
      <c r="C485" s="1" t="s">
        <v>1759</v>
      </c>
      <c r="G485" t="str">
        <f>IFERROR(__xludf.DUMMYFUNCTION("""COMPUTED_VALUE"""),"e05541e9-7560-42b7-85b8-9bf76ed5d345")</f>
        <v>e05541e9-7560-42b7-85b8-9bf76ed5d345</v>
      </c>
    </row>
    <row r="486">
      <c r="C486" s="1" t="s">
        <v>49</v>
      </c>
      <c r="G486" t="str">
        <f>IFERROR(__xludf.DUMMYFUNCTION("""COMPUTED_VALUE"""),"50e4c53b-0607-46e0-b6fb-e496d62ca84e")</f>
        <v>50e4c53b-0607-46e0-b6fb-e496d62ca84e</v>
      </c>
    </row>
    <row r="487">
      <c r="C487" s="1" t="s">
        <v>116</v>
      </c>
      <c r="G487" t="str">
        <f>IFERROR(__xludf.DUMMYFUNCTION("""COMPUTED_VALUE"""),"1c8fb927-a12c-465d-b74b-ccaedeed17c1")</f>
        <v>1c8fb927-a12c-465d-b74b-ccaedeed17c1</v>
      </c>
    </row>
    <row r="488">
      <c r="C488" s="1" t="s">
        <v>1250</v>
      </c>
      <c r="G488" t="str">
        <f>IFERROR(__xludf.DUMMYFUNCTION("""COMPUTED_VALUE"""),"f4a6bf75-c4df-49c8-8d2a-ae69445c9b33")</f>
        <v>f4a6bf75-c4df-49c8-8d2a-ae69445c9b33</v>
      </c>
    </row>
    <row r="489">
      <c r="C489" s="1" t="s">
        <v>32</v>
      </c>
      <c r="G489" t="str">
        <f>IFERROR(__xludf.DUMMYFUNCTION("""COMPUTED_VALUE"""),"a9f6aa36-9a70-4e46-a231-4d29d1c3568e")</f>
        <v>a9f6aa36-9a70-4e46-a231-4d29d1c3568e</v>
      </c>
    </row>
    <row r="490">
      <c r="C490" s="1" t="s">
        <v>396</v>
      </c>
      <c r="G490" t="str">
        <f>IFERROR(__xludf.DUMMYFUNCTION("""COMPUTED_VALUE"""),"998e6ae4-33f6-46db-b16b-d791bb31122d")</f>
        <v>998e6ae4-33f6-46db-b16b-d791bb31122d</v>
      </c>
    </row>
    <row r="491">
      <c r="C491" s="1" t="s">
        <v>207</v>
      </c>
      <c r="G491" t="str">
        <f>IFERROR(__xludf.DUMMYFUNCTION("""COMPUTED_VALUE"""),"900ea748-cc3e-4df3-99bf-362daf255a1a")</f>
        <v>900ea748-cc3e-4df3-99bf-362daf255a1a</v>
      </c>
    </row>
    <row r="492">
      <c r="C492" s="1" t="s">
        <v>578</v>
      </c>
      <c r="G492" t="str">
        <f>IFERROR(__xludf.DUMMYFUNCTION("""COMPUTED_VALUE"""),"4ad3ddfc-e004-4e7c-abba-b450d5eb3062")</f>
        <v>4ad3ddfc-e004-4e7c-abba-b450d5eb3062</v>
      </c>
    </row>
    <row r="493">
      <c r="C493" s="1" t="s">
        <v>148</v>
      </c>
      <c r="G493" t="str">
        <f>IFERROR(__xludf.DUMMYFUNCTION("""COMPUTED_VALUE"""),"a80dd726-7537-4970-8ee9-1c5c022ab6df")</f>
        <v>a80dd726-7537-4970-8ee9-1c5c022ab6df</v>
      </c>
    </row>
    <row r="494">
      <c r="C494" s="1" t="s">
        <v>14</v>
      </c>
      <c r="G494" t="str">
        <f>IFERROR(__xludf.DUMMYFUNCTION("""COMPUTED_VALUE"""),"f39cdd73-19ab-4ee6-9f66-3fe16e9c3f02")</f>
        <v>f39cdd73-19ab-4ee6-9f66-3fe16e9c3f02</v>
      </c>
    </row>
    <row r="495">
      <c r="C495" s="1" t="s">
        <v>116</v>
      </c>
      <c r="G495" t="str">
        <f>IFERROR(__xludf.DUMMYFUNCTION("""COMPUTED_VALUE"""),"0082cfc9-ce2f-47b1-a1ae-5e0c45f903b1")</f>
        <v>0082cfc9-ce2f-47b1-a1ae-5e0c45f903b1</v>
      </c>
    </row>
    <row r="496">
      <c r="C496" s="1" t="s">
        <v>869</v>
      </c>
      <c r="G496" t="str">
        <f>IFERROR(__xludf.DUMMYFUNCTION("""COMPUTED_VALUE"""),"3216b53d-8398-48a1-b815-99b3c93dd1a2")</f>
        <v>3216b53d-8398-48a1-b815-99b3c93dd1a2</v>
      </c>
    </row>
    <row r="497">
      <c r="C497" s="1" t="s">
        <v>588</v>
      </c>
      <c r="G497" t="str">
        <f>IFERROR(__xludf.DUMMYFUNCTION("""COMPUTED_VALUE"""),"1349ab3f-93bf-4cf8-8546-c82fb22113a0")</f>
        <v>1349ab3f-93bf-4cf8-8546-c82fb22113a0</v>
      </c>
    </row>
    <row r="498">
      <c r="C498" s="1" t="s">
        <v>305</v>
      </c>
      <c r="G498" t="str">
        <f>IFERROR(__xludf.DUMMYFUNCTION("""COMPUTED_VALUE"""),"72275c0a-f4f9-4c34-88f5-2f271795aedb")</f>
        <v>72275c0a-f4f9-4c34-88f5-2f271795aedb</v>
      </c>
    </row>
    <row r="499">
      <c r="C499" s="1" t="s">
        <v>1343</v>
      </c>
      <c r="G499" t="str">
        <f>IFERROR(__xludf.DUMMYFUNCTION("""COMPUTED_VALUE"""),"1f6c57c9-17bd-411b-ae40-374d840d3fde")</f>
        <v>1f6c57c9-17bd-411b-ae40-374d840d3fde</v>
      </c>
    </row>
    <row r="500">
      <c r="C500" s="1" t="s">
        <v>173</v>
      </c>
      <c r="G500" t="str">
        <f>IFERROR(__xludf.DUMMYFUNCTION("""COMPUTED_VALUE"""),"bb0b7f51-643c-4418-ab83-454dc9d0d756")</f>
        <v>bb0b7f51-643c-4418-ab83-454dc9d0d756</v>
      </c>
    </row>
    <row r="501">
      <c r="C501" s="1" t="s">
        <v>1797</v>
      </c>
      <c r="G501" t="str">
        <f>IFERROR(__xludf.DUMMYFUNCTION("""COMPUTED_VALUE"""),"1e2c2fda-f2f0-425a-8378-90af1cb7102e")</f>
        <v>1e2c2fda-f2f0-425a-8378-90af1cb7102e</v>
      </c>
    </row>
    <row r="502">
      <c r="C502" s="1" t="s">
        <v>1802</v>
      </c>
      <c r="G502" t="str">
        <f>IFERROR(__xludf.DUMMYFUNCTION("""COMPUTED_VALUE"""),"7672d351-21c2-434a-b607-30f850f3bd7f")</f>
        <v>7672d351-21c2-434a-b607-30f850f3bd7f</v>
      </c>
    </row>
    <row r="503">
      <c r="C503" s="1" t="s">
        <v>1806</v>
      </c>
      <c r="G503" t="str">
        <f>IFERROR(__xludf.DUMMYFUNCTION("""COMPUTED_VALUE"""),"0d0e6283-1d43-4dd1-8192-aa94727d653a")</f>
        <v>0d0e6283-1d43-4dd1-8192-aa94727d653a</v>
      </c>
    </row>
    <row r="504">
      <c r="C504" s="1" t="s">
        <v>588</v>
      </c>
      <c r="G504" t="str">
        <f>IFERROR(__xludf.DUMMYFUNCTION("""COMPUTED_VALUE"""),"eca75eaf-a328-48cb-92ff-081ed4db4c9d")</f>
        <v>eca75eaf-a328-48cb-92ff-081ed4db4c9d</v>
      </c>
    </row>
    <row r="505">
      <c r="C505" s="1" t="s">
        <v>163</v>
      </c>
      <c r="G505" t="str">
        <f>IFERROR(__xludf.DUMMYFUNCTION("""COMPUTED_VALUE"""),"9c51bfed-4de7-4f1a-9097-ab780e68c299")</f>
        <v>9c51bfed-4de7-4f1a-9097-ab780e68c299</v>
      </c>
    </row>
    <row r="506">
      <c r="C506" s="1" t="s">
        <v>1813</v>
      </c>
      <c r="G506" t="str">
        <f>IFERROR(__xludf.DUMMYFUNCTION("""COMPUTED_VALUE"""),"90d84f83-f587-403f-bb4f-2a934671f300")</f>
        <v>90d84f83-f587-403f-bb4f-2a934671f300</v>
      </c>
    </row>
    <row r="507">
      <c r="C507" s="1" t="s">
        <v>1297</v>
      </c>
      <c r="G507" t="str">
        <f>IFERROR(__xludf.DUMMYFUNCTION("""COMPUTED_VALUE"""),"e973adae-1ac3-4cec-9ee4-7fa2c752a10b")</f>
        <v>e973adae-1ac3-4cec-9ee4-7fa2c752a10b</v>
      </c>
    </row>
    <row r="508">
      <c r="C508" s="1" t="s">
        <v>461</v>
      </c>
      <c r="G508" t="str">
        <f>IFERROR(__xludf.DUMMYFUNCTION("""COMPUTED_VALUE"""),"50d739ab-ffe6-41bf-bfca-dd2378e216eb")</f>
        <v>50d739ab-ffe6-41bf-bfca-dd2378e216eb</v>
      </c>
    </row>
    <row r="509">
      <c r="C509" s="1" t="s">
        <v>116</v>
      </c>
      <c r="G509" t="str">
        <f>IFERROR(__xludf.DUMMYFUNCTION("""COMPUTED_VALUE"""),"63dee8cc-a7af-4e65-95b7-f3fbbcb46fd7")</f>
        <v>63dee8cc-a7af-4e65-95b7-f3fbbcb46fd7</v>
      </c>
    </row>
    <row r="510">
      <c r="C510" s="1" t="s">
        <v>411</v>
      </c>
      <c r="G510" t="str">
        <f>IFERROR(__xludf.DUMMYFUNCTION("""COMPUTED_VALUE"""),"3a6371a1-f3b6-4777-bd21-84c45ea56579")</f>
        <v>3a6371a1-f3b6-4777-bd21-84c45ea56579</v>
      </c>
    </row>
    <row r="511">
      <c r="C511" s="1" t="s">
        <v>1827</v>
      </c>
      <c r="G511" t="str">
        <f>IFERROR(__xludf.DUMMYFUNCTION("""COMPUTED_VALUE"""),"d8986688-36c2-4d81-afba-64485fd7576b")</f>
        <v>d8986688-36c2-4d81-afba-64485fd7576b</v>
      </c>
    </row>
    <row r="512">
      <c r="C512" s="1" t="s">
        <v>116</v>
      </c>
      <c r="G512" t="str">
        <f>IFERROR(__xludf.DUMMYFUNCTION("""COMPUTED_VALUE"""),"9ef1ff5a-47b2-4ac8-a3c6-d359c4edc771")</f>
        <v>9ef1ff5a-47b2-4ac8-a3c6-d359c4edc771</v>
      </c>
    </row>
    <row r="513">
      <c r="C513" s="1" t="s">
        <v>738</v>
      </c>
      <c r="G513" t="str">
        <f>IFERROR(__xludf.DUMMYFUNCTION("""COMPUTED_VALUE"""),"62ce8cce-9c48-448e-acbe-17341d80d4e7")</f>
        <v>62ce8cce-9c48-448e-acbe-17341d80d4e7</v>
      </c>
    </row>
    <row r="514">
      <c r="C514" s="1" t="s">
        <v>305</v>
      </c>
      <c r="G514" t="str">
        <f>IFERROR(__xludf.DUMMYFUNCTION("""COMPUTED_VALUE"""),"7203309a-d092-4972-ac6e-2e6c64fd7e13")</f>
        <v>7203309a-d092-4972-ac6e-2e6c64fd7e13</v>
      </c>
    </row>
    <row r="515">
      <c r="C515" s="1" t="s">
        <v>241</v>
      </c>
      <c r="G515" t="str">
        <f>IFERROR(__xludf.DUMMYFUNCTION("""COMPUTED_VALUE"""),"b9f84f99-c98b-40ea-b87c-380b888196af")</f>
        <v>b9f84f99-c98b-40ea-b87c-380b888196af</v>
      </c>
    </row>
    <row r="516">
      <c r="C516" s="1" t="s">
        <v>1843</v>
      </c>
      <c r="G516" t="str">
        <f>IFERROR(__xludf.DUMMYFUNCTION("""COMPUTED_VALUE"""),"66b0ad20-d812-44d4-94e5-c8333a8e3e60")</f>
        <v>66b0ad20-d812-44d4-94e5-c8333a8e3e60</v>
      </c>
    </row>
    <row r="517">
      <c r="C517" s="1" t="s">
        <v>1637</v>
      </c>
      <c r="G517" t="str">
        <f>IFERROR(__xludf.DUMMYFUNCTION("""COMPUTED_VALUE"""),"3476c791-ba62-4125-9bb1-d416f042236f")</f>
        <v>3476c791-ba62-4125-9bb1-d416f042236f</v>
      </c>
    </row>
    <row r="518">
      <c r="C518" s="1" t="s">
        <v>121</v>
      </c>
      <c r="G518" t="str">
        <f>IFERROR(__xludf.DUMMYFUNCTION("""COMPUTED_VALUE"""),"9beaf9cf-bbce-4629-b99b-b130e3ca3bca")</f>
        <v>9beaf9cf-bbce-4629-b99b-b130e3ca3bca</v>
      </c>
    </row>
    <row r="519">
      <c r="C519" s="1" t="s">
        <v>305</v>
      </c>
      <c r="G519" t="str">
        <f>IFERROR(__xludf.DUMMYFUNCTION("""COMPUTED_VALUE"""),"90b9b727-3d6a-46cf-8953-907c96c7dbb3")</f>
        <v>90b9b727-3d6a-46cf-8953-907c96c7dbb3</v>
      </c>
    </row>
    <row r="520">
      <c r="C520" s="1" t="s">
        <v>1853</v>
      </c>
      <c r="G520" t="str">
        <f>IFERROR(__xludf.DUMMYFUNCTION("""COMPUTED_VALUE"""),"a4dbdc69-6ca4-484f-ac30-12e416492716")</f>
        <v>a4dbdc69-6ca4-484f-ac30-12e416492716</v>
      </c>
    </row>
    <row r="521">
      <c r="C521" s="1" t="s">
        <v>701</v>
      </c>
      <c r="G521" t="str">
        <f>IFERROR(__xludf.DUMMYFUNCTION("""COMPUTED_VALUE"""),"87e77280-efce-4f16-a45e-3d838871cb93")</f>
        <v>87e77280-efce-4f16-a45e-3d838871cb93</v>
      </c>
    </row>
    <row r="522">
      <c r="C522" s="1" t="s">
        <v>461</v>
      </c>
      <c r="G522" t="str">
        <f>IFERROR(__xludf.DUMMYFUNCTION("""COMPUTED_VALUE"""),"692c42c0-29c0-46e4-be29-18407625b5e9")</f>
        <v>692c42c0-29c0-46e4-be29-18407625b5e9</v>
      </c>
    </row>
    <row r="523">
      <c r="C523" s="1" t="s">
        <v>818</v>
      </c>
      <c r="G523" t="str">
        <f>IFERROR(__xludf.DUMMYFUNCTION("""COMPUTED_VALUE"""),"4edaa96e-cbb9-4c16-a054-d1eff1175cd7")</f>
        <v>4edaa96e-cbb9-4c16-a054-d1eff1175cd7</v>
      </c>
    </row>
    <row r="524">
      <c r="C524" s="1" t="s">
        <v>998</v>
      </c>
      <c r="G524" t="str">
        <f>IFERROR(__xludf.DUMMYFUNCTION("""COMPUTED_VALUE"""),"174c9266-15a9-4c28-b6ba-8cc00f051620")</f>
        <v>174c9266-15a9-4c28-b6ba-8cc00f051620</v>
      </c>
    </row>
    <row r="525">
      <c r="C525" s="1" t="s">
        <v>1865</v>
      </c>
      <c r="G525" t="str">
        <f>IFERROR(__xludf.DUMMYFUNCTION("""COMPUTED_VALUE"""),"adff448e-d51d-4d0d-a1b6-34f4aa55d1dd")</f>
        <v>adff448e-d51d-4d0d-a1b6-34f4aa55d1dd</v>
      </c>
    </row>
    <row r="526">
      <c r="C526" s="1" t="s">
        <v>326</v>
      </c>
      <c r="G526" t="str">
        <f>IFERROR(__xludf.DUMMYFUNCTION("""COMPUTED_VALUE"""),"5620e320-b070-40f7-b376-ebd3b94e8a64")</f>
        <v>5620e320-b070-40f7-b376-ebd3b94e8a64</v>
      </c>
    </row>
    <row r="527">
      <c r="C527" s="1" t="s">
        <v>1870</v>
      </c>
      <c r="G527" t="str">
        <f>IFERROR(__xludf.DUMMYFUNCTION("""COMPUTED_VALUE"""),"83b7651f-cf77-4610-8d60-6eb4dc1b5fab")</f>
        <v>83b7651f-cf77-4610-8d60-6eb4dc1b5fab</v>
      </c>
    </row>
    <row r="528">
      <c r="C528" s="1" t="s">
        <v>1874</v>
      </c>
      <c r="G528" t="str">
        <f>IFERROR(__xludf.DUMMYFUNCTION("""COMPUTED_VALUE"""),"4c5050b3-ff5d-4788-bbeb-daaa40c4502e")</f>
        <v>4c5050b3-ff5d-4788-bbeb-daaa40c4502e</v>
      </c>
    </row>
    <row r="529">
      <c r="C529" s="1" t="s">
        <v>373</v>
      </c>
      <c r="G529" t="str">
        <f>IFERROR(__xludf.DUMMYFUNCTION("""COMPUTED_VALUE"""),"54f3ee6f-ec65-40c0-a76d-903584eabb7a")</f>
        <v>54f3ee6f-ec65-40c0-a76d-903584eabb7a</v>
      </c>
    </row>
    <row r="530">
      <c r="C530" s="1" t="s">
        <v>653</v>
      </c>
      <c r="G530" t="str">
        <f>IFERROR(__xludf.DUMMYFUNCTION("""COMPUTED_VALUE"""),"f4182c6e-8d34-46cd-9a47-791af7988873")</f>
        <v>f4182c6e-8d34-46cd-9a47-791af7988873</v>
      </c>
    </row>
    <row r="531">
      <c r="C531" s="1" t="s">
        <v>1802</v>
      </c>
      <c r="G531" t="str">
        <f>IFERROR(__xludf.DUMMYFUNCTION("""COMPUTED_VALUE"""),"0a3ed11f-bd8a-4ce3-8d3e-c49b4bed057b")</f>
        <v>0a3ed11f-bd8a-4ce3-8d3e-c49b4bed057b</v>
      </c>
    </row>
    <row r="532">
      <c r="C532" s="1" t="s">
        <v>305</v>
      </c>
      <c r="G532" t="str">
        <f>IFERROR(__xludf.DUMMYFUNCTION("""COMPUTED_VALUE"""),"b358b83d-6599-4830-9bec-281eadb7f404")</f>
        <v>b358b83d-6599-4830-9bec-281eadb7f404</v>
      </c>
    </row>
    <row r="533">
      <c r="C533" s="1" t="s">
        <v>116</v>
      </c>
      <c r="G533" t="str">
        <f>IFERROR(__xludf.DUMMYFUNCTION("""COMPUTED_VALUE"""),"40653f3e-3cbb-4559-a729-cb2b09dc0932")</f>
        <v>40653f3e-3cbb-4559-a729-cb2b09dc0932</v>
      </c>
    </row>
    <row r="534">
      <c r="C534" s="1" t="s">
        <v>207</v>
      </c>
      <c r="G534" t="str">
        <f>IFERROR(__xludf.DUMMYFUNCTION("""COMPUTED_VALUE"""),"6788d87f-469c-4cda-9d05-769e7f86c8fa")</f>
        <v>6788d87f-469c-4cda-9d05-769e7f86c8fa</v>
      </c>
    </row>
    <row r="535">
      <c r="C535" s="1" t="s">
        <v>148</v>
      </c>
      <c r="G535" t="str">
        <f>IFERROR(__xludf.DUMMYFUNCTION("""COMPUTED_VALUE"""),"b6d33f5d-5173-4880-89ab-41116971cba9")</f>
        <v>b6d33f5d-5173-4880-89ab-41116971cba9</v>
      </c>
    </row>
    <row r="536">
      <c r="C536" s="1" t="s">
        <v>75</v>
      </c>
      <c r="G536" t="str">
        <f>IFERROR(__xludf.DUMMYFUNCTION("""COMPUTED_VALUE"""),"15b1e241-299d-4287-a04e-9344b8774592")</f>
        <v>15b1e241-299d-4287-a04e-9344b8774592</v>
      </c>
    </row>
    <row r="537">
      <c r="C537" s="1" t="s">
        <v>1297</v>
      </c>
      <c r="G537" t="str">
        <f>IFERROR(__xludf.DUMMYFUNCTION("""COMPUTED_VALUE"""),"9a9d964c-3ddc-46e9-93c6-444b71f7f7c0")</f>
        <v>9a9d964c-3ddc-46e9-93c6-444b71f7f7c0</v>
      </c>
    </row>
    <row r="538">
      <c r="C538" s="1" t="s">
        <v>522</v>
      </c>
      <c r="G538" t="str">
        <f>IFERROR(__xludf.DUMMYFUNCTION("""COMPUTED_VALUE"""),"6794a092-4cf3-4261-ab16-9144b91d2911")</f>
        <v>6794a092-4cf3-4261-ab16-9144b91d2911</v>
      </c>
    </row>
    <row r="539">
      <c r="C539" s="1" t="s">
        <v>1899</v>
      </c>
      <c r="G539" t="str">
        <f>IFERROR(__xludf.DUMMYFUNCTION("""COMPUTED_VALUE"""),"2d3c01db-a804-4107-9cd5-b53bcf676551")</f>
        <v>2d3c01db-a804-4107-9cd5-b53bcf676551</v>
      </c>
    </row>
    <row r="540">
      <c r="C540" s="1" t="s">
        <v>241</v>
      </c>
      <c r="G540" t="str">
        <f>IFERROR(__xludf.DUMMYFUNCTION("""COMPUTED_VALUE"""),"8e91bf6e-ae30-49bc-bda8-9bc32080d280")</f>
        <v>8e91bf6e-ae30-49bc-bda8-9bc32080d280</v>
      </c>
    </row>
    <row r="541">
      <c r="C541" s="1" t="s">
        <v>588</v>
      </c>
      <c r="G541" t="str">
        <f>IFERROR(__xludf.DUMMYFUNCTION("""COMPUTED_VALUE"""),"2381a7a9-9b08-4e5c-8400-2d61b951eb7d")</f>
        <v>2381a7a9-9b08-4e5c-8400-2d61b951eb7d</v>
      </c>
    </row>
    <row r="542">
      <c r="C542" s="1" t="s">
        <v>1403</v>
      </c>
      <c r="G542" t="str">
        <f>IFERROR(__xludf.DUMMYFUNCTION("""COMPUTED_VALUE"""),"20af75d7-9233-4157-9b13-2e3a334014bf")</f>
        <v>20af75d7-9233-4157-9b13-2e3a334014bf</v>
      </c>
    </row>
    <row r="543">
      <c r="C543" s="1" t="s">
        <v>37</v>
      </c>
      <c r="G543" t="str">
        <f>IFERROR(__xludf.DUMMYFUNCTION("""COMPUTED_VALUE"""),"cd7dcb9f-6c27-4875-8890-ad6be75db4e0")</f>
        <v>cd7dcb9f-6c27-4875-8890-ad6be75db4e0</v>
      </c>
    </row>
    <row r="544">
      <c r="C544" s="1" t="s">
        <v>723</v>
      </c>
      <c r="G544" t="str">
        <f>IFERROR(__xludf.DUMMYFUNCTION("""COMPUTED_VALUE"""),"af6f139f-6daf-4fbf-b585-013dd294e276")</f>
        <v>af6f139f-6daf-4fbf-b585-013dd294e276</v>
      </c>
    </row>
    <row r="545">
      <c r="C545" s="1" t="s">
        <v>75</v>
      </c>
      <c r="G545" t="str">
        <f>IFERROR(__xludf.DUMMYFUNCTION("""COMPUTED_VALUE"""),"aaee34af-dde4-4d5c-b334-cc410d17d9ee")</f>
        <v>aaee34af-dde4-4d5c-b334-cc410d17d9ee</v>
      </c>
    </row>
    <row r="546">
      <c r="C546" s="1" t="s">
        <v>1915</v>
      </c>
      <c r="G546" t="str">
        <f>IFERROR(__xludf.DUMMYFUNCTION("""COMPUTED_VALUE"""),"5160c0bc-07e7-4ce2-840e-6ab1cd09b2cd")</f>
        <v>5160c0bc-07e7-4ce2-840e-6ab1cd09b2cd</v>
      </c>
    </row>
    <row r="547">
      <c r="C547" s="1" t="s">
        <v>32</v>
      </c>
      <c r="G547" t="str">
        <f>IFERROR(__xludf.DUMMYFUNCTION("""COMPUTED_VALUE"""),"ecd2958b-c359-42e2-aa24-4a8986e2a7f2")</f>
        <v>ecd2958b-c359-42e2-aa24-4a8986e2a7f2</v>
      </c>
    </row>
    <row r="548">
      <c r="C548" s="1" t="s">
        <v>1332</v>
      </c>
      <c r="G548" t="str">
        <f>IFERROR(__xludf.DUMMYFUNCTION("""COMPUTED_VALUE"""),"99d14612-24a8-48c4-97b7-66d645ed375b")</f>
        <v>99d14612-24a8-48c4-97b7-66d645ed375b</v>
      </c>
    </row>
    <row r="549">
      <c r="C549" s="1" t="s">
        <v>1925</v>
      </c>
      <c r="G549" t="str">
        <f>IFERROR(__xludf.DUMMYFUNCTION("""COMPUTED_VALUE"""),"1c831af5-b330-4590-ad7e-8c961f4b7902")</f>
        <v>1c831af5-b330-4590-ad7e-8c961f4b7902</v>
      </c>
    </row>
    <row r="550">
      <c r="C550" s="1" t="s">
        <v>132</v>
      </c>
      <c r="G550" t="str">
        <f>IFERROR(__xludf.DUMMYFUNCTION("""COMPUTED_VALUE"""),"f8ac6995-7e0d-4571-9daa-288f859bed8d")</f>
        <v>f8ac6995-7e0d-4571-9daa-288f859bed8d</v>
      </c>
    </row>
    <row r="551">
      <c r="C551" s="1" t="s">
        <v>1592</v>
      </c>
      <c r="G551" t="str">
        <f>IFERROR(__xludf.DUMMYFUNCTION("""COMPUTED_VALUE"""),"05a345a3-43ce-46e8-bcc3-5ac98180a0cb")</f>
        <v>05a345a3-43ce-46e8-bcc3-5ac98180a0cb</v>
      </c>
    </row>
    <row r="552">
      <c r="C552" s="1" t="s">
        <v>1932</v>
      </c>
      <c r="G552" t="str">
        <f>IFERROR(__xludf.DUMMYFUNCTION("""COMPUTED_VALUE"""),"78f4f3d6-d5b8-42cf-bb68-d54257a0c563")</f>
        <v>78f4f3d6-d5b8-42cf-bb68-d54257a0c563</v>
      </c>
    </row>
    <row r="553">
      <c r="C553" s="1" t="s">
        <v>148</v>
      </c>
      <c r="G553" t="str">
        <f>IFERROR(__xludf.DUMMYFUNCTION("""COMPUTED_VALUE"""),"afc6dd20-4dcf-4370-8757-b5be921d29e4")</f>
        <v>afc6dd20-4dcf-4370-8757-b5be921d29e4</v>
      </c>
    </row>
    <row r="554">
      <c r="C554" s="1" t="s">
        <v>1653</v>
      </c>
      <c r="G554" t="str">
        <f>IFERROR(__xludf.DUMMYFUNCTION("""COMPUTED_VALUE"""),"a0180040-0a09-4247-af26-96d2cf3b5691")</f>
        <v>a0180040-0a09-4247-af26-96d2cf3b5691</v>
      </c>
    </row>
    <row r="555">
      <c r="C555" s="1" t="s">
        <v>116</v>
      </c>
      <c r="G555" t="str">
        <f>IFERROR(__xludf.DUMMYFUNCTION("""COMPUTED_VALUE"""),"3b03f819-4055-4d57-ab83-c52ee0eb2b13")</f>
        <v>3b03f819-4055-4d57-ab83-c52ee0eb2b13</v>
      </c>
    </row>
    <row r="556">
      <c r="C556" s="1" t="s">
        <v>1940</v>
      </c>
      <c r="G556" t="str">
        <f>IFERROR(__xludf.DUMMYFUNCTION("""COMPUTED_VALUE"""),"5f54e91b-52cc-47e7-82b6-f465b2993d50")</f>
        <v>5f54e91b-52cc-47e7-82b6-f465b2993d50</v>
      </c>
    </row>
    <row r="557">
      <c r="C557" s="1" t="s">
        <v>132</v>
      </c>
      <c r="G557" t="str">
        <f>IFERROR(__xludf.DUMMYFUNCTION("""COMPUTED_VALUE"""),"b8d11174-6a53-4183-8e86-e2e867a484c8")</f>
        <v>b8d11174-6a53-4183-8e86-e2e867a484c8</v>
      </c>
    </row>
    <row r="558">
      <c r="C558" s="1" t="s">
        <v>116</v>
      </c>
      <c r="G558" t="str">
        <f>IFERROR(__xludf.DUMMYFUNCTION("""COMPUTED_VALUE"""),"df62882e-46ce-43ff-9555-fadef5001e5f")</f>
        <v>df62882e-46ce-43ff-9555-fadef5001e5f</v>
      </c>
    </row>
    <row r="559">
      <c r="C559" s="1" t="s">
        <v>917</v>
      </c>
      <c r="G559" t="str">
        <f>IFERROR(__xludf.DUMMYFUNCTION("""COMPUTED_VALUE"""),"a2424d49-9918-4d21-bb24-b93f53ec453c")</f>
        <v>a2424d49-9918-4d21-bb24-b93f53ec453c</v>
      </c>
    </row>
    <row r="560">
      <c r="C560" s="1" t="s">
        <v>121</v>
      </c>
      <c r="G560" t="str">
        <f>IFERROR(__xludf.DUMMYFUNCTION("""COMPUTED_VALUE"""),"9b065a64-6a2b-4400-b306-0e2d9fb9ed4d")</f>
        <v>9b065a64-6a2b-4400-b306-0e2d9fb9ed4d</v>
      </c>
    </row>
    <row r="561">
      <c r="C561" s="1" t="s">
        <v>305</v>
      </c>
      <c r="G561" t="str">
        <f>IFERROR(__xludf.DUMMYFUNCTION("""COMPUTED_VALUE"""),"2a08c522-6d47-4571-9aa4-0998deb6027b")</f>
        <v>2a08c522-6d47-4571-9aa4-0998deb6027b</v>
      </c>
    </row>
    <row r="562">
      <c r="C562" s="1" t="s">
        <v>1952</v>
      </c>
      <c r="G562" t="str">
        <f>IFERROR(__xludf.DUMMYFUNCTION("""COMPUTED_VALUE"""),"7ca9c501-8472-410a-afe6-af6e66c5ef14")</f>
        <v>7ca9c501-8472-410a-afe6-af6e66c5ef14</v>
      </c>
    </row>
    <row r="563">
      <c r="C563" s="1" t="s">
        <v>42</v>
      </c>
      <c r="G563" t="str">
        <f>IFERROR(__xludf.DUMMYFUNCTION("""COMPUTED_VALUE"""),"5239dedf-27c3-4024-a315-b9f2b631071d")</f>
        <v>5239dedf-27c3-4024-a315-b9f2b631071d</v>
      </c>
    </row>
    <row r="564">
      <c r="C564" s="1" t="s">
        <v>1014</v>
      </c>
      <c r="G564" t="str">
        <f>IFERROR(__xludf.DUMMYFUNCTION("""COMPUTED_VALUE"""),"8a0498f5-a3c5-4919-9d01-40b0aea0330b")</f>
        <v>8a0498f5-a3c5-4919-9d01-40b0aea0330b</v>
      </c>
    </row>
    <row r="565">
      <c r="C565" s="1" t="s">
        <v>1963</v>
      </c>
      <c r="G565" t="str">
        <f>IFERROR(__xludf.DUMMYFUNCTION("""COMPUTED_VALUE"""),"47a65ad1-2164-48f6-a8cc-43b1d9240701")</f>
        <v>47a65ad1-2164-48f6-a8cc-43b1d9240701</v>
      </c>
    </row>
    <row r="566">
      <c r="C566" s="1" t="s">
        <v>121</v>
      </c>
      <c r="G566" t="str">
        <f>IFERROR(__xludf.DUMMYFUNCTION("""COMPUTED_VALUE"""),"c5ea5f1d-e49b-4625-9fac-b4a5041d5fcf")</f>
        <v>c5ea5f1d-e49b-4625-9fac-b4a5041d5fcf</v>
      </c>
    </row>
    <row r="567">
      <c r="C567" s="1" t="s">
        <v>588</v>
      </c>
      <c r="G567" t="str">
        <f>IFERROR(__xludf.DUMMYFUNCTION("""COMPUTED_VALUE"""),"4ad05549-de34-4287-9588-20cc3d152d05")</f>
        <v>4ad05549-de34-4287-9588-20cc3d152d05</v>
      </c>
    </row>
    <row r="568">
      <c r="C568" s="1" t="s">
        <v>103</v>
      </c>
      <c r="G568" t="str">
        <f>IFERROR(__xludf.DUMMYFUNCTION("""COMPUTED_VALUE"""),"e62f313b-1f43-448a-bed7-b840e0c365f0")</f>
        <v>e62f313b-1f43-448a-bed7-b840e0c365f0</v>
      </c>
    </row>
    <row r="569">
      <c r="C569" s="1" t="s">
        <v>182</v>
      </c>
      <c r="G569" t="str">
        <f>IFERROR(__xludf.DUMMYFUNCTION("""COMPUTED_VALUE"""),"b3b9ad7d-c1e5-4ed0-aedc-10e4e099208b")</f>
        <v>b3b9ad7d-c1e5-4ed0-aedc-10e4e099208b</v>
      </c>
    </row>
    <row r="570">
      <c r="C570" s="1" t="s">
        <v>1978</v>
      </c>
      <c r="G570" t="str">
        <f>IFERROR(__xludf.DUMMYFUNCTION("""COMPUTED_VALUE"""),"106a8d64-808e-4d5a-b2a6-376707a8b206")</f>
        <v>106a8d64-808e-4d5a-b2a6-376707a8b206</v>
      </c>
    </row>
    <row r="571">
      <c r="C571" s="1" t="s">
        <v>86</v>
      </c>
      <c r="G571" t="str">
        <f>IFERROR(__xludf.DUMMYFUNCTION("""COMPUTED_VALUE"""),"6ae11ded-44c7-4e78-a07f-44c5969003ad")</f>
        <v>6ae11ded-44c7-4e78-a07f-44c5969003ad</v>
      </c>
    </row>
    <row r="572">
      <c r="C572" s="1" t="s">
        <v>99</v>
      </c>
      <c r="G572" t="str">
        <f>IFERROR(__xludf.DUMMYFUNCTION("""COMPUTED_VALUE"""),"bdbfcc00-4a5f-46c7-bf99-4cd0174f04a9")</f>
        <v>bdbfcc00-4a5f-46c7-bf99-4cd0174f04a9</v>
      </c>
    </row>
    <row r="573">
      <c r="C573" s="1" t="s">
        <v>1988</v>
      </c>
      <c r="G573" t="str">
        <f>IFERROR(__xludf.DUMMYFUNCTION("""COMPUTED_VALUE"""),"abf7ceae-59e7-49bd-9660-1f9d89559e09")</f>
        <v>abf7ceae-59e7-49bd-9660-1f9d89559e09</v>
      </c>
    </row>
    <row r="574">
      <c r="C574" s="1" t="s">
        <v>461</v>
      </c>
      <c r="G574" t="str">
        <f>IFERROR(__xludf.DUMMYFUNCTION("""COMPUTED_VALUE"""),"60c2bcc5-d72d-4090-a0c8-10fe02f1a6cf")</f>
        <v>60c2bcc5-d72d-4090-a0c8-10fe02f1a6cf</v>
      </c>
    </row>
    <row r="575">
      <c r="C575" s="1" t="s">
        <v>121</v>
      </c>
      <c r="G575" t="str">
        <f>IFERROR(__xludf.DUMMYFUNCTION("""COMPUTED_VALUE"""),"1ab3da37-ae0e-4bf7-b528-5771a1b586bb")</f>
        <v>1ab3da37-ae0e-4bf7-b528-5771a1b586bb</v>
      </c>
    </row>
    <row r="576">
      <c r="C576" s="1" t="s">
        <v>1995</v>
      </c>
      <c r="G576" t="str">
        <f>IFERROR(__xludf.DUMMYFUNCTION("""COMPUTED_VALUE"""),"febe2751-8999-4f61-8c61-a5108a2981b3")</f>
        <v>febe2751-8999-4f61-8c61-a5108a2981b3</v>
      </c>
    </row>
    <row r="577">
      <c r="C577" s="1" t="s">
        <v>121</v>
      </c>
      <c r="G577" t="str">
        <f>IFERROR(__xludf.DUMMYFUNCTION("""COMPUTED_VALUE"""),"4568f590-4efa-4943-8a8e-0be62c323780")</f>
        <v>4568f590-4efa-4943-8a8e-0be62c323780</v>
      </c>
    </row>
    <row r="578">
      <c r="C578" s="1" t="s">
        <v>1179</v>
      </c>
      <c r="G578" t="str">
        <f>IFERROR(__xludf.DUMMYFUNCTION("""COMPUTED_VALUE"""),"51d08b51-d7bb-4588-b9fa-f0b2e5704041")</f>
        <v>51d08b51-d7bb-4588-b9fa-f0b2e5704041</v>
      </c>
    </row>
    <row r="579">
      <c r="C579" s="1" t="s">
        <v>32</v>
      </c>
      <c r="G579" t="str">
        <f>IFERROR(__xludf.DUMMYFUNCTION("""COMPUTED_VALUE"""),"5145dee6-1c84-42ec-abd5-1ffaabbc48ed")</f>
        <v>5145dee6-1c84-42ec-abd5-1ffaabbc48ed</v>
      </c>
    </row>
    <row r="580">
      <c r="C580" s="1" t="s">
        <v>818</v>
      </c>
      <c r="G580" t="str">
        <f>IFERROR(__xludf.DUMMYFUNCTION("""COMPUTED_VALUE"""),"2631acff-08cf-4777-bdba-5b5b7e2782c8")</f>
        <v>2631acff-08cf-4777-bdba-5b5b7e2782c8</v>
      </c>
    </row>
    <row r="581">
      <c r="C581" s="1" t="s">
        <v>2008</v>
      </c>
      <c r="G581" t="str">
        <f>IFERROR(__xludf.DUMMYFUNCTION("""COMPUTED_VALUE"""),"f9e3b898-3a9f-4a52-8dbb-52a82f5c5415")</f>
        <v>f9e3b898-3a9f-4a52-8dbb-52a82f5c5415</v>
      </c>
    </row>
    <row r="582">
      <c r="C582" s="1" t="s">
        <v>148</v>
      </c>
      <c r="G582" t="str">
        <f>IFERROR(__xludf.DUMMYFUNCTION("""COMPUTED_VALUE"""),"8714483f-1c8b-4c9e-83f2-983287a72354")</f>
        <v>8714483f-1c8b-4c9e-83f2-983287a72354</v>
      </c>
    </row>
    <row r="583">
      <c r="C583" s="1" t="s">
        <v>2013</v>
      </c>
      <c r="G583" t="str">
        <f>IFERROR(__xludf.DUMMYFUNCTION("""COMPUTED_VALUE"""),"02eb2241-b840-4655-bb07-9f4cde84ca5a")</f>
        <v>02eb2241-b840-4655-bb07-9f4cde84ca5a</v>
      </c>
    </row>
    <row r="584">
      <c r="C584" s="1" t="s">
        <v>116</v>
      </c>
      <c r="G584" t="str">
        <f>IFERROR(__xludf.DUMMYFUNCTION("""COMPUTED_VALUE"""),"8cc40122-733f-458e-84aa-8fbdb80a409e")</f>
        <v>8cc40122-733f-458e-84aa-8fbdb80a409e</v>
      </c>
    </row>
    <row r="585">
      <c r="C585" s="1" t="s">
        <v>1381</v>
      </c>
      <c r="G585" t="str">
        <f>IFERROR(__xludf.DUMMYFUNCTION("""COMPUTED_VALUE"""),"81c40b0a-4603-480d-ba30-8f4fed0bdd7c")</f>
        <v>81c40b0a-4603-480d-ba30-8f4fed0bdd7c</v>
      </c>
    </row>
    <row r="586">
      <c r="C586" s="1" t="s">
        <v>2019</v>
      </c>
      <c r="G586" t="str">
        <f>IFERROR(__xludf.DUMMYFUNCTION("""COMPUTED_VALUE"""),"361132fc-4294-4e86-8057-58af4657f132")</f>
        <v>361132fc-4294-4e86-8057-58af4657f132</v>
      </c>
    </row>
    <row r="587">
      <c r="C587" s="1" t="s">
        <v>32</v>
      </c>
      <c r="G587" t="str">
        <f>IFERROR(__xludf.DUMMYFUNCTION("""COMPUTED_VALUE"""),"a332983c-2d1d-451d-92cd-111cd9edc61c")</f>
        <v>a332983c-2d1d-451d-92cd-111cd9edc61c</v>
      </c>
    </row>
    <row r="588">
      <c r="C588" s="1" t="s">
        <v>2025</v>
      </c>
      <c r="G588" t="str">
        <f>IFERROR(__xludf.DUMMYFUNCTION("""COMPUTED_VALUE"""),"9d8b3315-1b8a-4fbd-8c89-9bb92aaf900f")</f>
        <v>9d8b3315-1b8a-4fbd-8c89-9bb92aaf900f</v>
      </c>
    </row>
    <row r="589">
      <c r="C589" s="1" t="s">
        <v>2030</v>
      </c>
      <c r="G589" t="str">
        <f>IFERROR(__xludf.DUMMYFUNCTION("""COMPUTED_VALUE"""),"4d0094a3-b00f-4e09-bc65-84624347971b")</f>
        <v>4d0094a3-b00f-4e09-bc65-84624347971b</v>
      </c>
    </row>
    <row r="590">
      <c r="C590" s="1" t="s">
        <v>248</v>
      </c>
      <c r="G590" t="str">
        <f>IFERROR(__xludf.DUMMYFUNCTION("""COMPUTED_VALUE"""),"baea0bd3-15fd-4bda-9e67-9c20393ecee3")</f>
        <v>baea0bd3-15fd-4bda-9e67-9c20393ecee3</v>
      </c>
    </row>
    <row r="591">
      <c r="C591" s="1" t="s">
        <v>1611</v>
      </c>
      <c r="G591" t="str">
        <f>IFERROR(__xludf.DUMMYFUNCTION("""COMPUTED_VALUE"""),"ea6c9bdb-22e2-4010-b677-b0fe0aa32088")</f>
        <v>ea6c9bdb-22e2-4010-b677-b0fe0aa32088</v>
      </c>
    </row>
    <row r="592">
      <c r="C592" s="1" t="s">
        <v>116</v>
      </c>
      <c r="G592" t="str">
        <f>IFERROR(__xludf.DUMMYFUNCTION("""COMPUTED_VALUE"""),"04517479-4a76-4962-8e32-a3f0671c3a2b")</f>
        <v>04517479-4a76-4962-8e32-a3f0671c3a2b</v>
      </c>
    </row>
    <row r="593">
      <c r="C593" s="1" t="s">
        <v>207</v>
      </c>
      <c r="G593" t="str">
        <f>IFERROR(__xludf.DUMMYFUNCTION("""COMPUTED_VALUE"""),"b6bd3cba-b1c6-43f0-ba8e-133fba0416aa")</f>
        <v>b6bd3cba-b1c6-43f0-ba8e-133fba0416aa</v>
      </c>
    </row>
    <row r="594">
      <c r="C594" s="1" t="s">
        <v>1250</v>
      </c>
      <c r="G594" t="str">
        <f>IFERROR(__xludf.DUMMYFUNCTION("""COMPUTED_VALUE"""),"c4ddc0c7-d14d-4a87-95e5-cc48752cc550")</f>
        <v>c4ddc0c7-d14d-4a87-95e5-cc48752cc550</v>
      </c>
    </row>
    <row r="595">
      <c r="C595" s="1" t="s">
        <v>813</v>
      </c>
      <c r="G595" t="str">
        <f>IFERROR(__xludf.DUMMYFUNCTION("""COMPUTED_VALUE"""),"ab5d30ca-aafd-45fc-8a2d-92f86e7b73b4")</f>
        <v>ab5d30ca-aafd-45fc-8a2d-92f86e7b73b4</v>
      </c>
    </row>
    <row r="596">
      <c r="C596" s="1" t="s">
        <v>1128</v>
      </c>
      <c r="G596" t="str">
        <f>IFERROR(__xludf.DUMMYFUNCTION("""COMPUTED_VALUE"""),"ebb4de38-c6fb-49cd-ba6e-5e1c528997d0")</f>
        <v>ebb4de38-c6fb-49cd-ba6e-5e1c528997d0</v>
      </c>
    </row>
    <row r="597">
      <c r="C597" s="1" t="s">
        <v>116</v>
      </c>
      <c r="G597" t="str">
        <f>IFERROR(__xludf.DUMMYFUNCTION("""COMPUTED_VALUE"""),"5c32c0c6-effa-4c04-8a46-c64f381125a9")</f>
        <v>5c32c0c6-effa-4c04-8a46-c64f381125a9</v>
      </c>
    </row>
    <row r="598">
      <c r="C598" s="1" t="s">
        <v>879</v>
      </c>
      <c r="G598" t="str">
        <f>IFERROR(__xludf.DUMMYFUNCTION("""COMPUTED_VALUE"""),"5af805ff-0d56-4b8a-8785-30e7f98de1a9")</f>
        <v>5af805ff-0d56-4b8a-8785-30e7f98de1a9</v>
      </c>
    </row>
    <row r="599">
      <c r="C599" s="1" t="s">
        <v>305</v>
      </c>
      <c r="G599" t="str">
        <f>IFERROR(__xludf.DUMMYFUNCTION("""COMPUTED_VALUE"""),"740b716f-5e53-49a2-b9c2-68a43d711af0")</f>
        <v>740b716f-5e53-49a2-b9c2-68a43d711af0</v>
      </c>
    </row>
    <row r="600">
      <c r="C600" s="1" t="s">
        <v>116</v>
      </c>
      <c r="G600" t="str">
        <f>IFERROR(__xludf.DUMMYFUNCTION("""COMPUTED_VALUE"""),"c46c7689-e93d-4022-b504-566df72fd622")</f>
        <v>c46c7689-e93d-4022-b504-566df72fd622</v>
      </c>
    </row>
    <row r="601">
      <c r="C601" s="1" t="s">
        <v>121</v>
      </c>
      <c r="G601" t="str">
        <f>IFERROR(__xludf.DUMMYFUNCTION("""COMPUTED_VALUE"""),"1e8fd9b9-c5c5-4b09-a941-bb1a9bdba68a")</f>
        <v>1e8fd9b9-c5c5-4b09-a941-bb1a9bdba68a</v>
      </c>
    </row>
    <row r="602">
      <c r="C602" s="1" t="s">
        <v>86</v>
      </c>
      <c r="G602" t="str">
        <f>IFERROR(__xludf.DUMMYFUNCTION("""COMPUTED_VALUE"""),"ef91842f-70c1-455c-b952-7b4abfd196e3")</f>
        <v>ef91842f-70c1-455c-b952-7b4abfd196e3</v>
      </c>
    </row>
    <row r="603">
      <c r="C603" s="1" t="s">
        <v>1255</v>
      </c>
      <c r="G603" t="str">
        <f>IFERROR(__xludf.DUMMYFUNCTION("""COMPUTED_VALUE"""),"4abf389d-4ef6-47e0-a4b8-941f55e6f4be")</f>
        <v>4abf389d-4ef6-47e0-a4b8-941f55e6f4be</v>
      </c>
    </row>
    <row r="604">
      <c r="C604" s="1" t="s">
        <v>1096</v>
      </c>
      <c r="G604" t="str">
        <f>IFERROR(__xludf.DUMMYFUNCTION("""COMPUTED_VALUE"""),"1614cfba-4f88-4dd8-9115-bb640e05be79")</f>
        <v>1614cfba-4f88-4dd8-9115-bb640e05be79</v>
      </c>
    </row>
    <row r="605">
      <c r="C605" s="1" t="s">
        <v>2067</v>
      </c>
      <c r="G605" t="str">
        <f>IFERROR(__xludf.DUMMYFUNCTION("""COMPUTED_VALUE"""),"ce2ee780-d41c-4de4-943d-7b0b3a1b6bf7")</f>
        <v>ce2ee780-d41c-4de4-943d-7b0b3a1b6bf7</v>
      </c>
    </row>
    <row r="606">
      <c r="C606" s="1" t="s">
        <v>356</v>
      </c>
      <c r="G606" t="str">
        <f>IFERROR(__xludf.DUMMYFUNCTION("""COMPUTED_VALUE"""),"17bc9628-5cee-4870-8993-586b195d5b83")</f>
        <v>17bc9628-5cee-4870-8993-586b195d5b83</v>
      </c>
    </row>
    <row r="607">
      <c r="C607" s="1" t="s">
        <v>653</v>
      </c>
      <c r="G607" t="str">
        <f>IFERROR(__xludf.DUMMYFUNCTION("""COMPUTED_VALUE"""),"90e1b328-4120-4d3f-bf12-8c42b9da9973")</f>
        <v>90e1b328-4120-4d3f-bf12-8c42b9da9973</v>
      </c>
    </row>
    <row r="608">
      <c r="C608" s="1" t="s">
        <v>182</v>
      </c>
      <c r="G608" t="str">
        <f>IFERROR(__xludf.DUMMYFUNCTION("""COMPUTED_VALUE"""),"579a98a5-201e-4bd3-a58e-e1493497adaf")</f>
        <v>579a98a5-201e-4bd3-a58e-e1493497adaf</v>
      </c>
    </row>
    <row r="609">
      <c r="C609" s="1" t="s">
        <v>116</v>
      </c>
      <c r="G609" t="str">
        <f>IFERROR(__xludf.DUMMYFUNCTION("""COMPUTED_VALUE"""),"89259044-54bc-427d-972a-0cc747dc78dc")</f>
        <v>89259044-54bc-427d-972a-0cc747dc78dc</v>
      </c>
    </row>
    <row r="610">
      <c r="C610" s="1" t="s">
        <v>1653</v>
      </c>
      <c r="G610" t="str">
        <f>IFERROR(__xludf.DUMMYFUNCTION("""COMPUTED_VALUE"""),"62efeb97-1960-4d7e-b627-b530f07def7c")</f>
        <v>62efeb97-1960-4d7e-b627-b530f07def7c</v>
      </c>
    </row>
    <row r="611">
      <c r="C611" s="1" t="s">
        <v>1036</v>
      </c>
      <c r="G611" t="str">
        <f>IFERROR(__xludf.DUMMYFUNCTION("""COMPUTED_VALUE"""),"6ba80805-9029-4028-889f-59378729ab61")</f>
        <v>6ba80805-9029-4028-889f-59378729ab61</v>
      </c>
    </row>
    <row r="612">
      <c r="C612" s="1" t="s">
        <v>59</v>
      </c>
      <c r="G612" t="str">
        <f>IFERROR(__xludf.DUMMYFUNCTION("""COMPUTED_VALUE"""),"7b9c5342-fdd5-4e78-b70c-c25090033cbf")</f>
        <v>7b9c5342-fdd5-4e78-b70c-c25090033cbf</v>
      </c>
    </row>
    <row r="613">
      <c r="C613" s="1" t="s">
        <v>326</v>
      </c>
      <c r="G613" t="str">
        <f>IFERROR(__xludf.DUMMYFUNCTION("""COMPUTED_VALUE"""),"245179e2-e44f-4e22-b156-797bb128e476")</f>
        <v>245179e2-e44f-4e22-b156-797bb128e476</v>
      </c>
    </row>
    <row r="614">
      <c r="C614" s="1" t="s">
        <v>65</v>
      </c>
      <c r="G614" t="str">
        <f>IFERROR(__xludf.DUMMYFUNCTION("""COMPUTED_VALUE"""),"80c77b20-843b-4799-b97a-28cfb7ccd2c0")</f>
        <v>80c77b20-843b-4799-b97a-28cfb7ccd2c0</v>
      </c>
    </row>
    <row r="615">
      <c r="C615" s="1" t="s">
        <v>1506</v>
      </c>
      <c r="G615" t="str">
        <f>IFERROR(__xludf.DUMMYFUNCTION("""COMPUTED_VALUE"""),"7a5798a3-8651-44e7-9f47-ab5589e72a74")</f>
        <v>7a5798a3-8651-44e7-9f47-ab5589e72a74</v>
      </c>
    </row>
    <row r="616">
      <c r="C616" s="1" t="s">
        <v>1370</v>
      </c>
      <c r="G616" t="str">
        <f>IFERROR(__xludf.DUMMYFUNCTION("""COMPUTED_VALUE"""),"07652514-e502-478f-9b14-759f5b85bb38")</f>
        <v>07652514-e502-478f-9b14-759f5b85bb38</v>
      </c>
    </row>
    <row r="617">
      <c r="C617" s="1" t="s">
        <v>2013</v>
      </c>
      <c r="G617" t="str">
        <f>IFERROR(__xludf.DUMMYFUNCTION("""COMPUTED_VALUE"""),"96232a6d-d3f6-44b2-9947-b23a108c8602")</f>
        <v>96232a6d-d3f6-44b2-9947-b23a108c8602</v>
      </c>
    </row>
    <row r="618">
      <c r="C618" s="1" t="s">
        <v>148</v>
      </c>
      <c r="G618" t="str">
        <f>IFERROR(__xludf.DUMMYFUNCTION("""COMPUTED_VALUE"""),"c7333acb-f67c-430b-8dec-eb3337e4dc00")</f>
        <v>c7333acb-f67c-430b-8dec-eb3337e4dc00</v>
      </c>
    </row>
    <row r="619">
      <c r="C619" s="1" t="s">
        <v>461</v>
      </c>
      <c r="G619" t="str">
        <f>IFERROR(__xludf.DUMMYFUNCTION("""COMPUTED_VALUE"""),"78cd706e-0353-48f8-be78-c32382d2c6ae")</f>
        <v>78cd706e-0353-48f8-be78-c32382d2c6ae</v>
      </c>
    </row>
    <row r="620">
      <c r="C620" s="1" t="s">
        <v>80</v>
      </c>
      <c r="G620" t="str">
        <f>IFERROR(__xludf.DUMMYFUNCTION("""COMPUTED_VALUE"""),"c483d652-9f18-447a-87f4-8a3ea9869685")</f>
        <v>c483d652-9f18-447a-87f4-8a3ea9869685</v>
      </c>
    </row>
    <row r="621">
      <c r="C621" s="1" t="s">
        <v>2111</v>
      </c>
      <c r="G621" t="str">
        <f>IFERROR(__xludf.DUMMYFUNCTION("""COMPUTED_VALUE"""),"01adeee1-cb3d-46ff-9514-f4797299698c")</f>
        <v>01adeee1-cb3d-46ff-9514-f4797299698c</v>
      </c>
    </row>
    <row r="622">
      <c r="C622" s="1" t="s">
        <v>178</v>
      </c>
      <c r="G622" t="str">
        <f>IFERROR(__xludf.DUMMYFUNCTION("""COMPUTED_VALUE"""),"0c9f91a6-4f8c-418d-b045-c5f434b40b50")</f>
        <v>0c9f91a6-4f8c-418d-b045-c5f434b40b50</v>
      </c>
    </row>
    <row r="623">
      <c r="C623" s="1" t="s">
        <v>2116</v>
      </c>
      <c r="G623" t="str">
        <f>IFERROR(__xludf.DUMMYFUNCTION("""COMPUTED_VALUE"""),"68572865-7041-4689-9c92-2eb36d542190")</f>
        <v>68572865-7041-4689-9c92-2eb36d542190</v>
      </c>
    </row>
    <row r="624">
      <c r="C624" s="1" t="s">
        <v>2119</v>
      </c>
      <c r="G624" t="str">
        <f>IFERROR(__xludf.DUMMYFUNCTION("""COMPUTED_VALUE"""),"c8321515-48be-496d-ae59-8cb83d430983")</f>
        <v>c8321515-48be-496d-ae59-8cb83d430983</v>
      </c>
    </row>
    <row r="625">
      <c r="C625" s="1" t="s">
        <v>93</v>
      </c>
      <c r="G625" t="str">
        <f>IFERROR(__xludf.DUMMYFUNCTION("""COMPUTED_VALUE"""),"24f17e6b-0162-4966-b935-230c81bb34d1")</f>
        <v>24f17e6b-0162-4966-b935-230c81bb34d1</v>
      </c>
    </row>
    <row r="626">
      <c r="C626" s="1" t="s">
        <v>2125</v>
      </c>
      <c r="G626" t="str">
        <f>IFERROR(__xludf.DUMMYFUNCTION("""COMPUTED_VALUE"""),"c11ff233-b850-49ce-b31d-582318117a83")</f>
        <v>c11ff233-b850-49ce-b31d-582318117a83</v>
      </c>
    </row>
    <row r="627">
      <c r="C627" s="1" t="s">
        <v>2129</v>
      </c>
      <c r="G627" t="str">
        <f>IFERROR(__xludf.DUMMYFUNCTION("""COMPUTED_VALUE"""),"0fc0e652-5f83-4625-a07f-884dceaa9e27")</f>
        <v>0fc0e652-5f83-4625-a07f-884dceaa9e27</v>
      </c>
    </row>
    <row r="628">
      <c r="C628" s="1" t="s">
        <v>925</v>
      </c>
      <c r="G628" t="str">
        <f>IFERROR(__xludf.DUMMYFUNCTION("""COMPUTED_VALUE"""),"7d9904e3-a040-44ed-afd1-7bfbdb47c21c")</f>
        <v>7d9904e3-a040-44ed-afd1-7bfbdb47c21c</v>
      </c>
    </row>
    <row r="629">
      <c r="C629" s="1" t="s">
        <v>1494</v>
      </c>
      <c r="G629" t="str">
        <f>IFERROR(__xludf.DUMMYFUNCTION("""COMPUTED_VALUE"""),"8f52fb73-10b1-4109-846c-5cb6b5ee7c1b")</f>
        <v>8f52fb73-10b1-4109-846c-5cb6b5ee7c1b</v>
      </c>
    </row>
    <row r="630">
      <c r="C630" s="1" t="s">
        <v>138</v>
      </c>
      <c r="G630" t="str">
        <f>IFERROR(__xludf.DUMMYFUNCTION("""COMPUTED_VALUE"""),"99fd3902-4281-4de8-81d9-34dd5bc5eec2")</f>
        <v>99fd3902-4281-4de8-81d9-34dd5bc5eec2</v>
      </c>
    </row>
    <row r="631">
      <c r="C631" s="1" t="s">
        <v>27</v>
      </c>
      <c r="G631" t="str">
        <f>IFERROR(__xludf.DUMMYFUNCTION("""COMPUTED_VALUE"""),"6bfdf745-9568-4d6c-b705-4c079cf83d99")</f>
        <v>6bfdf745-9568-4d6c-b705-4c079cf83d99</v>
      </c>
    </row>
    <row r="632">
      <c r="C632" s="1" t="s">
        <v>1338</v>
      </c>
      <c r="G632" t="str">
        <f>IFERROR(__xludf.DUMMYFUNCTION("""COMPUTED_VALUE"""),"3529ef4a-19a7-45bd-adc0-b29f817ee0d4")</f>
        <v>3529ef4a-19a7-45bd-adc0-b29f817ee0d4</v>
      </c>
    </row>
    <row r="633">
      <c r="C633" s="1" t="s">
        <v>2145</v>
      </c>
      <c r="G633" t="str">
        <f>IFERROR(__xludf.DUMMYFUNCTION("""COMPUTED_VALUE"""),"59dd79b0-4384-410d-929f-fb63b9df9aad")</f>
        <v>59dd79b0-4384-410d-929f-fb63b9df9aad</v>
      </c>
    </row>
    <row r="634">
      <c r="C634" s="1" t="s">
        <v>1150</v>
      </c>
      <c r="G634" t="str">
        <f>IFERROR(__xludf.DUMMYFUNCTION("""COMPUTED_VALUE"""),"b8e73b84-6774-4d83-95b5-ebdfd6e0664b")</f>
        <v>b8e73b84-6774-4d83-95b5-ebdfd6e0664b</v>
      </c>
    </row>
    <row r="635">
      <c r="C635" s="1" t="s">
        <v>347</v>
      </c>
      <c r="G635" t="str">
        <f>IFERROR(__xludf.DUMMYFUNCTION("""COMPUTED_VALUE"""),"4da6718c-0fcb-43a7-abe8-856fa90625c6")</f>
        <v>4da6718c-0fcb-43a7-abe8-856fa90625c6</v>
      </c>
    </row>
    <row r="636">
      <c r="C636" s="1" t="s">
        <v>121</v>
      </c>
      <c r="G636" t="str">
        <f>IFERROR(__xludf.DUMMYFUNCTION("""COMPUTED_VALUE"""),"51d9cc76-b488-45f8-9f52-cdb169a4bb42")</f>
        <v>51d9cc76-b488-45f8-9f52-cdb169a4bb42</v>
      </c>
    </row>
    <row r="637">
      <c r="C637" s="1" t="s">
        <v>1014</v>
      </c>
      <c r="G637" t="str">
        <f>IFERROR(__xludf.DUMMYFUNCTION("""COMPUTED_VALUE"""),"5cbfa5ce-a96c-4e1e-be77-c65b71a3a965")</f>
        <v>5cbfa5ce-a96c-4e1e-be77-c65b71a3a965</v>
      </c>
    </row>
    <row r="638">
      <c r="C638" s="1" t="s">
        <v>415</v>
      </c>
      <c r="G638" t="str">
        <f>IFERROR(__xludf.DUMMYFUNCTION("""COMPUTED_VALUE"""),"5bdc6fee-affe-4ffa-b51a-d7e5b9c1f348")</f>
        <v>5bdc6fee-affe-4ffa-b51a-d7e5b9c1f348</v>
      </c>
    </row>
    <row r="639">
      <c r="C639" s="1" t="s">
        <v>21</v>
      </c>
      <c r="G639" t="str">
        <f>IFERROR(__xludf.DUMMYFUNCTION("""COMPUTED_VALUE"""),"1bca8c33-d5b4-4bf2-92e1-f87a45ae34e3")</f>
        <v>1bca8c33-d5b4-4bf2-92e1-f87a45ae34e3</v>
      </c>
    </row>
    <row r="640">
      <c r="C640" s="1" t="s">
        <v>2162</v>
      </c>
      <c r="G640" t="str">
        <f>IFERROR(__xludf.DUMMYFUNCTION("""COMPUTED_VALUE"""),"bd5aa2a6-6e5c-4a70-824e-bd5a41eb39d5")</f>
        <v>bd5aa2a6-6e5c-4a70-824e-bd5a41eb39d5</v>
      </c>
    </row>
    <row r="641">
      <c r="C641" s="1" t="s">
        <v>701</v>
      </c>
      <c r="G641" t="str">
        <f>IFERROR(__xludf.DUMMYFUNCTION("""COMPUTED_VALUE"""),"2b46496b-3ef7-4b8e-9888-18e148741d89")</f>
        <v>2b46496b-3ef7-4b8e-9888-18e148741d89</v>
      </c>
    </row>
    <row r="642">
      <c r="C642" s="1" t="s">
        <v>1802</v>
      </c>
      <c r="G642" t="str">
        <f>IFERROR(__xludf.DUMMYFUNCTION("""COMPUTED_VALUE"""),"e8220c30-3470-44af-b7e3-3f2a063e6ecf")</f>
        <v>e8220c30-3470-44af-b7e3-3f2a063e6ecf</v>
      </c>
    </row>
    <row r="643">
      <c r="C643" s="1" t="s">
        <v>2173</v>
      </c>
      <c r="G643" t="str">
        <f>IFERROR(__xludf.DUMMYFUNCTION("""COMPUTED_VALUE"""),"65de548e-e4b4-4603-b38f-a2cebfbb2e66")</f>
        <v>65de548e-e4b4-4603-b38f-a2cebfbb2e66</v>
      </c>
    </row>
    <row r="644">
      <c r="C644" s="1" t="s">
        <v>813</v>
      </c>
      <c r="G644" t="str">
        <f>IFERROR(__xludf.DUMMYFUNCTION("""COMPUTED_VALUE"""),"794bad72-febf-4d6b-8086-fad2db5f780c")</f>
        <v>794bad72-febf-4d6b-8086-fad2db5f780c</v>
      </c>
    </row>
    <row r="645">
      <c r="C645" s="1" t="s">
        <v>818</v>
      </c>
      <c r="G645" t="str">
        <f>IFERROR(__xludf.DUMMYFUNCTION("""COMPUTED_VALUE"""),"45b5a418-639a-452a-9357-f5b5b599644a")</f>
        <v>45b5a418-639a-452a-9357-f5b5b599644a</v>
      </c>
    </row>
    <row r="646">
      <c r="C646" s="1" t="s">
        <v>2183</v>
      </c>
      <c r="G646" t="str">
        <f>IFERROR(__xludf.DUMMYFUNCTION("""COMPUTED_VALUE"""),"f8280f17-055e-43db-9291-2aaf3757b9d0")</f>
        <v>f8280f17-055e-43db-9291-2aaf3757b9d0</v>
      </c>
    </row>
    <row r="647">
      <c r="C647" s="1" t="s">
        <v>1297</v>
      </c>
      <c r="G647" t="str">
        <f>IFERROR(__xludf.DUMMYFUNCTION("""COMPUTED_VALUE"""),"3e994515-e858-4b16-982f-e2429ae1e24f")</f>
        <v>3e994515-e858-4b16-982f-e2429ae1e24f</v>
      </c>
    </row>
    <row r="648">
      <c r="C648" s="1" t="s">
        <v>80</v>
      </c>
      <c r="G648" t="str">
        <f>IFERROR(__xludf.DUMMYFUNCTION("""COMPUTED_VALUE"""),"3ad6444d-0e2c-4c4d-a2fa-127ba3e9adcc")</f>
        <v>3ad6444d-0e2c-4c4d-a2fa-127ba3e9adcc</v>
      </c>
    </row>
    <row r="649">
      <c r="C649" s="1" t="s">
        <v>2190</v>
      </c>
      <c r="G649" t="str">
        <f>IFERROR(__xludf.DUMMYFUNCTION("""COMPUTED_VALUE"""),"00fef613-662c-4194-8de1-164942e25fb2")</f>
        <v>00fef613-662c-4194-8de1-164942e25fb2</v>
      </c>
    </row>
    <row r="650">
      <c r="C650" s="1" t="s">
        <v>2195</v>
      </c>
      <c r="G650" t="str">
        <f>IFERROR(__xludf.DUMMYFUNCTION("""COMPUTED_VALUE"""),"84781325-1976-4cfc-80ca-3c55f2d93028")</f>
        <v>84781325-1976-4cfc-80ca-3c55f2d93028</v>
      </c>
    </row>
    <row r="651">
      <c r="C651" s="1" t="s">
        <v>326</v>
      </c>
      <c r="G651" t="str">
        <f>IFERROR(__xludf.DUMMYFUNCTION("""COMPUTED_VALUE"""),"26a79d4a-4a67-4dc2-8992-c6e8e8bced0c")</f>
        <v>26a79d4a-4a67-4dc2-8992-c6e8e8bced0c</v>
      </c>
    </row>
    <row r="652">
      <c r="C652" s="1" t="s">
        <v>1494</v>
      </c>
      <c r="G652" t="str">
        <f>IFERROR(__xludf.DUMMYFUNCTION("""COMPUTED_VALUE"""),"1397c1a3-2af9-41c4-b691-890638e7d84c")</f>
        <v>1397c1a3-2af9-41c4-b691-890638e7d84c</v>
      </c>
    </row>
    <row r="653">
      <c r="C653" s="1" t="s">
        <v>1381</v>
      </c>
      <c r="G653" t="str">
        <f>IFERROR(__xludf.DUMMYFUNCTION("""COMPUTED_VALUE"""),"208836e5-1a27-4a51-952e-f7758ffe04a4")</f>
        <v>208836e5-1a27-4a51-952e-f7758ffe04a4</v>
      </c>
    </row>
    <row r="654">
      <c r="C654" s="1" t="s">
        <v>14</v>
      </c>
      <c r="G654" t="str">
        <f>IFERROR(__xludf.DUMMYFUNCTION("""COMPUTED_VALUE"""),"f9415c9f-e973-48f1-8954-27e14ed999a3")</f>
        <v>f9415c9f-e973-48f1-8954-27e14ed999a3</v>
      </c>
    </row>
    <row r="655">
      <c r="C655" s="1" t="s">
        <v>2210</v>
      </c>
      <c r="G655" t="str">
        <f>IFERROR(__xludf.DUMMYFUNCTION("""COMPUTED_VALUE"""),"78e0bc1a-8a69-4c81-86bb-e4b787ee1425")</f>
        <v>78e0bc1a-8a69-4c81-86bb-e4b787ee1425</v>
      </c>
    </row>
    <row r="656">
      <c r="C656" s="1" t="s">
        <v>869</v>
      </c>
      <c r="G656" t="str">
        <f>IFERROR(__xludf.DUMMYFUNCTION("""COMPUTED_VALUE"""),"635537f2-bc16-4799-920b-c0f920384d97")</f>
        <v>635537f2-bc16-4799-920b-c0f920384d97</v>
      </c>
    </row>
    <row r="657">
      <c r="C657" s="1" t="s">
        <v>321</v>
      </c>
      <c r="G657" t="str">
        <f>IFERROR(__xludf.DUMMYFUNCTION("""COMPUTED_VALUE"""),"b2a34c67-3988-4421-9322-90359389382a")</f>
        <v>b2a34c67-3988-4421-9322-90359389382a</v>
      </c>
    </row>
    <row r="658">
      <c r="C658" s="1" t="s">
        <v>173</v>
      </c>
      <c r="G658" t="str">
        <f>IFERROR(__xludf.DUMMYFUNCTION("""COMPUTED_VALUE"""),"0f129b37-8b58-489a-9941-beb19593a066")</f>
        <v>0f129b37-8b58-489a-9941-beb19593a066</v>
      </c>
    </row>
    <row r="659">
      <c r="C659" s="1" t="s">
        <v>1255</v>
      </c>
      <c r="G659" t="str">
        <f>IFERROR(__xludf.DUMMYFUNCTION("""COMPUTED_VALUE"""),"edfeafcf-28ea-487a-af87-eb322bcff323")</f>
        <v>edfeafcf-28ea-487a-af87-eb322bcff323</v>
      </c>
    </row>
    <row r="660">
      <c r="C660" s="1" t="s">
        <v>1103</v>
      </c>
      <c r="G660" t="str">
        <f>IFERROR(__xludf.DUMMYFUNCTION("""COMPUTED_VALUE"""),"40bfc45b-315e-4d45-a11a-c347efec78fc")</f>
        <v>40bfc45b-315e-4d45-a11a-c347efec78fc</v>
      </c>
    </row>
    <row r="661">
      <c r="C661" s="1" t="s">
        <v>321</v>
      </c>
      <c r="G661" t="str">
        <f>IFERROR(__xludf.DUMMYFUNCTION("""COMPUTED_VALUE"""),"067e8577-0fc0-482f-9847-09e3c4aadbfb")</f>
        <v>067e8577-0fc0-482f-9847-09e3c4aadbfb</v>
      </c>
    </row>
    <row r="662">
      <c r="C662" s="1" t="s">
        <v>37</v>
      </c>
      <c r="G662" t="str">
        <f>IFERROR(__xludf.DUMMYFUNCTION("""COMPUTED_VALUE"""),"26569159-3a2a-4ac1-af6e-823bea0deb00")</f>
        <v>26569159-3a2a-4ac1-af6e-823bea0deb00</v>
      </c>
    </row>
    <row r="663">
      <c r="C663" s="1" t="s">
        <v>32</v>
      </c>
      <c r="G663" t="str">
        <f>IFERROR(__xludf.DUMMYFUNCTION("""COMPUTED_VALUE"""),"7cbe14b6-35fa-452a-9603-91c6be7175a6")</f>
        <v>7cbe14b6-35fa-452a-9603-91c6be7175a6</v>
      </c>
    </row>
    <row r="664">
      <c r="C664" s="1" t="s">
        <v>1506</v>
      </c>
      <c r="G664" t="str">
        <f>IFERROR(__xludf.DUMMYFUNCTION("""COMPUTED_VALUE"""),"fbdd9e59-3b9e-40fc-9908-5ff9ac8835fc")</f>
        <v>fbdd9e59-3b9e-40fc-9908-5ff9ac8835fc</v>
      </c>
    </row>
    <row r="665">
      <c r="C665" s="1" t="s">
        <v>1562</v>
      </c>
      <c r="G665" t="str">
        <f>IFERROR(__xludf.DUMMYFUNCTION("""COMPUTED_VALUE"""),"825bb0cb-8c10-4a3b-8471-d5c267062893")</f>
        <v>825bb0cb-8c10-4a3b-8471-d5c267062893</v>
      </c>
    </row>
    <row r="666">
      <c r="C666" s="1" t="s">
        <v>2238</v>
      </c>
      <c r="G666" t="str">
        <f>IFERROR(__xludf.DUMMYFUNCTION("""COMPUTED_VALUE"""),"d0b2e665-8903-4871-bed9-e44e977c5078")</f>
        <v>d0b2e665-8903-4871-bed9-e44e977c5078</v>
      </c>
    </row>
    <row r="667">
      <c r="C667" s="1" t="s">
        <v>93</v>
      </c>
      <c r="G667" t="str">
        <f>IFERROR(__xludf.DUMMYFUNCTION("""COMPUTED_VALUE"""),"69412e2b-c671-4563-a4d4-ef87f37d78c2")</f>
        <v>69412e2b-c671-4563-a4d4-ef87f37d78c2</v>
      </c>
    </row>
    <row r="668">
      <c r="C668" s="1" t="s">
        <v>676</v>
      </c>
      <c r="G668" t="str">
        <f>IFERROR(__xludf.DUMMYFUNCTION("""COMPUTED_VALUE"""),"45c76b03-4600-4d5e-938d-d1f6ded11a49")</f>
        <v>45c76b03-4600-4d5e-938d-d1f6ded11a49</v>
      </c>
    </row>
    <row r="669">
      <c r="C669" s="1" t="s">
        <v>121</v>
      </c>
      <c r="G669" t="str">
        <f>IFERROR(__xludf.DUMMYFUNCTION("""COMPUTED_VALUE"""),"f955ebb3-239d-457a-b146-711ce2373532")</f>
        <v>f955ebb3-239d-457a-b146-711ce2373532</v>
      </c>
    </row>
    <row r="670">
      <c r="C670" s="1" t="s">
        <v>2248</v>
      </c>
      <c r="G670" t="str">
        <f>IFERROR(__xludf.DUMMYFUNCTION("""COMPUTED_VALUE"""),"56703cb9-e873-4774-b35f-f7722ed21f2e")</f>
        <v>56703cb9-e873-4774-b35f-f7722ed21f2e</v>
      </c>
    </row>
    <row r="671">
      <c r="C671" s="1" t="s">
        <v>37</v>
      </c>
      <c r="G671" t="str">
        <f>IFERROR(__xludf.DUMMYFUNCTION("""COMPUTED_VALUE"""),"05615758-dd60-4551-8788-863a9ad76eac")</f>
        <v>05615758-dd60-4551-8788-863a9ad76eac</v>
      </c>
    </row>
    <row r="672">
      <c r="C672" s="1" t="s">
        <v>2255</v>
      </c>
      <c r="G672" t="str">
        <f>IFERROR(__xludf.DUMMYFUNCTION("""COMPUTED_VALUE"""),"0e1e836d-e596-4729-bb36-34d0eb90e64f")</f>
        <v>0e1e836d-e596-4729-bb36-34d0eb90e64f</v>
      </c>
    </row>
    <row r="673">
      <c r="C673" s="1" t="s">
        <v>2259</v>
      </c>
      <c r="G673" t="str">
        <f>IFERROR(__xludf.DUMMYFUNCTION("""COMPUTED_VALUE"""),"8b784277-d4c0-48b4-aab9-dbe6da58a625")</f>
        <v>8b784277-d4c0-48b4-aab9-dbe6da58a625</v>
      </c>
    </row>
    <row r="674">
      <c r="C674" s="1" t="s">
        <v>305</v>
      </c>
      <c r="G674" t="str">
        <f>IFERROR(__xludf.DUMMYFUNCTION("""COMPUTED_VALUE"""),"d5bff83d-baad-4283-a8ef-510cd5659a84")</f>
        <v>d5bff83d-baad-4283-a8ef-510cd5659a84</v>
      </c>
    </row>
    <row r="675">
      <c r="C675" s="1" t="s">
        <v>1653</v>
      </c>
      <c r="G675" t="str">
        <f>IFERROR(__xludf.DUMMYFUNCTION("""COMPUTED_VALUE"""),"29dfc4e8-cfa0-478d-a8b9-e79a2dba345e")</f>
        <v>29dfc4e8-cfa0-478d-a8b9-e79a2dba345e</v>
      </c>
    </row>
    <row r="676">
      <c r="C676" s="1" t="s">
        <v>2265</v>
      </c>
      <c r="G676" t="str">
        <f>IFERROR(__xludf.DUMMYFUNCTION("""COMPUTED_VALUE"""),"d028ac1f-b522-4053-8d3b-8b2a949dafa2")</f>
        <v>d028ac1f-b522-4053-8d3b-8b2a949dafa2</v>
      </c>
    </row>
    <row r="677">
      <c r="C677" s="1" t="s">
        <v>1092</v>
      </c>
      <c r="G677" t="str">
        <f>IFERROR(__xludf.DUMMYFUNCTION("""COMPUTED_VALUE"""),"a5006ac2-b567-48ae-bddf-f06e371c5108")</f>
        <v>a5006ac2-b567-48ae-bddf-f06e371c5108</v>
      </c>
    </row>
    <row r="678">
      <c r="C678" s="1" t="s">
        <v>116</v>
      </c>
      <c r="G678" t="str">
        <f>IFERROR(__xludf.DUMMYFUNCTION("""COMPUTED_VALUE"""),"f8cc1cfd-7f9d-4f7f-8606-5659b588343b")</f>
        <v>f8cc1cfd-7f9d-4f7f-8606-5659b588343b</v>
      </c>
    </row>
    <row r="679">
      <c r="C679" s="1" t="s">
        <v>59</v>
      </c>
      <c r="G679" t="str">
        <f>IFERROR(__xludf.DUMMYFUNCTION("""COMPUTED_VALUE"""),"affe0562-e952-4993-a2f1-90c24ad854f6")</f>
        <v>affe0562-e952-4993-a2f1-90c24ad854f6</v>
      </c>
    </row>
    <row r="680">
      <c r="C680" s="1" t="s">
        <v>1988</v>
      </c>
      <c r="G680" t="str">
        <f>IFERROR(__xludf.DUMMYFUNCTION("""COMPUTED_VALUE"""),"ba6179b7-861e-4c37-a2c5-bc912a51dc54")</f>
        <v>ba6179b7-861e-4c37-a2c5-bc912a51dc54</v>
      </c>
    </row>
    <row r="681">
      <c r="C681" s="1" t="s">
        <v>1925</v>
      </c>
      <c r="G681" t="str">
        <f>IFERROR(__xludf.DUMMYFUNCTION("""COMPUTED_VALUE"""),"9b072bf1-94f6-4943-baeb-2167b1e613d9")</f>
        <v>9b072bf1-94f6-4943-baeb-2167b1e613d9</v>
      </c>
    </row>
    <row r="682">
      <c r="C682" s="1" t="s">
        <v>310</v>
      </c>
      <c r="G682" t="str">
        <f>IFERROR(__xludf.DUMMYFUNCTION("""COMPUTED_VALUE"""),"884e2233-36cb-439a-ae9c-94b4f5d499cb")</f>
        <v>884e2233-36cb-439a-ae9c-94b4f5d499cb</v>
      </c>
    </row>
    <row r="683">
      <c r="C683" s="1" t="s">
        <v>37</v>
      </c>
      <c r="G683" t="str">
        <f>IFERROR(__xludf.DUMMYFUNCTION("""COMPUTED_VALUE"""),"cbb3301a-0437-4d20-b29e-ac67595ca33c")</f>
        <v>cbb3301a-0437-4d20-b29e-ac67595ca33c</v>
      </c>
    </row>
    <row r="684">
      <c r="C684" s="1" t="s">
        <v>1595</v>
      </c>
      <c r="G684" t="str">
        <f>IFERROR(__xludf.DUMMYFUNCTION("""COMPUTED_VALUE"""),"d5317a8c-c32c-47ef-8852-96bcb8cf4d0f")</f>
        <v>d5317a8c-c32c-47ef-8852-96bcb8cf4d0f</v>
      </c>
    </row>
    <row r="685">
      <c r="C685" s="1" t="s">
        <v>310</v>
      </c>
      <c r="G685" t="str">
        <f>IFERROR(__xludf.DUMMYFUNCTION("""COMPUTED_VALUE"""),"8ee7a972-167f-41f3-8b2d-152f99bdd4d5")</f>
        <v>8ee7a972-167f-41f3-8b2d-152f99bdd4d5</v>
      </c>
    </row>
    <row r="686">
      <c r="C686" s="1" t="s">
        <v>21</v>
      </c>
      <c r="G686" t="str">
        <f>IFERROR(__xludf.DUMMYFUNCTION("""COMPUTED_VALUE"""),"d2344a4b-c5cd-4a49-bdf0-3039391f066f")</f>
        <v>d2344a4b-c5cd-4a49-bdf0-3039391f066f</v>
      </c>
    </row>
    <row r="687">
      <c r="C687" s="1" t="s">
        <v>49</v>
      </c>
      <c r="G687" t="str">
        <f>IFERROR(__xludf.DUMMYFUNCTION("""COMPUTED_VALUE"""),"a7fb05f8-8261-4c71-b9e3-61fb3129bcf5")</f>
        <v>a7fb05f8-8261-4c71-b9e3-61fb3129bcf5</v>
      </c>
    </row>
    <row r="688">
      <c r="C688" s="1" t="s">
        <v>116</v>
      </c>
      <c r="G688" t="str">
        <f>IFERROR(__xludf.DUMMYFUNCTION("""COMPUTED_VALUE"""),"fa786ec1-0a25-4da2-9ffc-69d83055d713")</f>
        <v>fa786ec1-0a25-4da2-9ffc-69d83055d713</v>
      </c>
    </row>
    <row r="689">
      <c r="C689" s="1" t="s">
        <v>701</v>
      </c>
      <c r="G689" t="str">
        <f>IFERROR(__xludf.DUMMYFUNCTION("""COMPUTED_VALUE"""),"3a70b816-8ecc-4335-af75-51f989b239f2")</f>
        <v>3a70b816-8ecc-4335-af75-51f989b239f2</v>
      </c>
    </row>
    <row r="690">
      <c r="C690" s="1" t="s">
        <v>461</v>
      </c>
      <c r="G690" t="str">
        <f>IFERROR(__xludf.DUMMYFUNCTION("""COMPUTED_VALUE"""),"ce751cf1-8a2e-4fe2-a25f-5984e42ac416")</f>
        <v>ce751cf1-8a2e-4fe2-a25f-5984e42ac416</v>
      </c>
    </row>
    <row r="691">
      <c r="C691" s="1" t="s">
        <v>1367</v>
      </c>
      <c r="G691" t="str">
        <f>IFERROR(__xludf.DUMMYFUNCTION("""COMPUTED_VALUE"""),"28f6eb84-a0ea-4ab2-b53c-b5949cb71caa")</f>
        <v>28f6eb84-a0ea-4ab2-b53c-b5949cb71caa</v>
      </c>
    </row>
    <row r="692">
      <c r="C692" s="1" t="s">
        <v>305</v>
      </c>
      <c r="G692" t="str">
        <f>IFERROR(__xludf.DUMMYFUNCTION("""COMPUTED_VALUE"""),"b3e17e03-a08e-4160-800b-dd948c4780b9")</f>
        <v>b3e17e03-a08e-4160-800b-dd948c4780b9</v>
      </c>
    </row>
    <row r="693">
      <c r="C693" s="1" t="s">
        <v>1325</v>
      </c>
      <c r="G693" t="str">
        <f>IFERROR(__xludf.DUMMYFUNCTION("""COMPUTED_VALUE"""),"f5fa0a11-0238-44b4-b3fa-dd6b196b7d51")</f>
        <v>f5fa0a11-0238-44b4-b3fa-dd6b196b7d51</v>
      </c>
    </row>
    <row r="694">
      <c r="C694" s="1" t="s">
        <v>248</v>
      </c>
      <c r="G694" t="str">
        <f>IFERROR(__xludf.DUMMYFUNCTION("""COMPUTED_VALUE"""),"a62ef404-92bc-46eb-87e7-ee8ad4402365")</f>
        <v>a62ef404-92bc-46eb-87e7-ee8ad4402365</v>
      </c>
    </row>
    <row r="695">
      <c r="C695" s="1" t="s">
        <v>21</v>
      </c>
      <c r="G695" t="str">
        <f>IFERROR(__xludf.DUMMYFUNCTION("""COMPUTED_VALUE"""),"65a27dcf-75a0-476b-aaf9-15bff31a2ebb")</f>
        <v>65a27dcf-75a0-476b-aaf9-15bff31a2ebb</v>
      </c>
    </row>
    <row r="696">
      <c r="C696" s="1" t="s">
        <v>2316</v>
      </c>
      <c r="G696" t="str">
        <f>IFERROR(__xludf.DUMMYFUNCTION("""COMPUTED_VALUE"""),"86d717f2-f37e-44e9-8255-d2d8047d13ff")</f>
        <v>86d717f2-f37e-44e9-8255-d2d8047d13ff</v>
      </c>
    </row>
    <row r="697">
      <c r="C697" s="1" t="s">
        <v>1813</v>
      </c>
      <c r="G697" t="str">
        <f>IFERROR(__xludf.DUMMYFUNCTION("""COMPUTED_VALUE"""),"3053d0c7-3e71-42f0-84e3-3189644a3d8f")</f>
        <v>3053d0c7-3e71-42f0-84e3-3189644a3d8f</v>
      </c>
    </row>
    <row r="698">
      <c r="C698" s="1" t="s">
        <v>21</v>
      </c>
      <c r="G698" t="str">
        <f>IFERROR(__xludf.DUMMYFUNCTION("""COMPUTED_VALUE"""),"8844ef65-fb6d-45e7-9606-77d9aee42b04")</f>
        <v>8844ef65-fb6d-45e7-9606-77d9aee42b04</v>
      </c>
    </row>
    <row r="699">
      <c r="C699" s="1" t="s">
        <v>1540</v>
      </c>
      <c r="G699" t="str">
        <f>IFERROR(__xludf.DUMMYFUNCTION("""COMPUTED_VALUE"""),"e78f9c80-b2b5-418d-a0c7-ba4e53190575")</f>
        <v>e78f9c80-b2b5-418d-a0c7-ba4e53190575</v>
      </c>
    </row>
    <row r="700">
      <c r="C700" s="1" t="s">
        <v>1963</v>
      </c>
      <c r="G700" t="str">
        <f>IFERROR(__xludf.DUMMYFUNCTION("""COMPUTED_VALUE"""),"78321f69-8ef5-4087-be81-9c06ce4f484f")</f>
        <v>78321f69-8ef5-4087-be81-9c06ce4f484f</v>
      </c>
    </row>
    <row r="701">
      <c r="C701" s="1" t="s">
        <v>80</v>
      </c>
      <c r="G701" t="str">
        <f>IFERROR(__xludf.DUMMYFUNCTION("""COMPUTED_VALUE"""),"e8e2d4ec-5fd9-4c1d-9482-ab6152c92dd8")</f>
        <v>e8e2d4ec-5fd9-4c1d-9482-ab6152c92dd8</v>
      </c>
    </row>
    <row r="702">
      <c r="C702" s="1" t="s">
        <v>2329</v>
      </c>
      <c r="G702" t="str">
        <f>IFERROR(__xludf.DUMMYFUNCTION("""COMPUTED_VALUE"""),"4abb9fd3-3e68-43ac-949f-de48fd372af3")</f>
        <v>4abb9fd3-3e68-43ac-949f-de48fd372af3</v>
      </c>
    </row>
    <row r="703">
      <c r="C703" s="1" t="s">
        <v>258</v>
      </c>
      <c r="G703" t="str">
        <f>IFERROR(__xludf.DUMMYFUNCTION("""COMPUTED_VALUE"""),"bd51f176-6b59-45da-8812-f33e18b5c0aa")</f>
        <v>bd51f176-6b59-45da-8812-f33e18b5c0aa</v>
      </c>
    </row>
    <row r="704">
      <c r="C704" s="1" t="s">
        <v>106</v>
      </c>
      <c r="G704" t="str">
        <f>IFERROR(__xludf.DUMMYFUNCTION("""COMPUTED_VALUE"""),"146bc6db-0cc1-488e-80d7-ef22ad20d44f")</f>
        <v>146bc6db-0cc1-488e-80d7-ef22ad20d44f</v>
      </c>
    </row>
    <row r="705">
      <c r="C705" s="1" t="s">
        <v>86</v>
      </c>
      <c r="G705" t="str">
        <f>IFERROR(__xludf.DUMMYFUNCTION("""COMPUTED_VALUE"""),"4283c2d8-16bc-44ee-9829-ca020804ae4f")</f>
        <v>4283c2d8-16bc-44ee-9829-ca020804ae4f</v>
      </c>
    </row>
    <row r="706">
      <c r="C706" s="1" t="s">
        <v>738</v>
      </c>
      <c r="G706" t="str">
        <f>IFERROR(__xludf.DUMMYFUNCTION("""COMPUTED_VALUE"""),"b13c7581-c047-42fa-8ee5-9cfba0eb1c1f")</f>
        <v>b13c7581-c047-42fa-8ee5-9cfba0eb1c1f</v>
      </c>
    </row>
    <row r="707">
      <c r="C707" s="1" t="s">
        <v>148</v>
      </c>
      <c r="G707" t="str">
        <f>IFERROR(__xludf.DUMMYFUNCTION("""COMPUTED_VALUE"""),"5c8c6e6d-0c31-4066-a0ac-c3b4b1223663")</f>
        <v>5c8c6e6d-0c31-4066-a0ac-c3b4b1223663</v>
      </c>
    </row>
    <row r="708">
      <c r="C708" s="1" t="s">
        <v>116</v>
      </c>
      <c r="G708" t="str">
        <f>IFERROR(__xludf.DUMMYFUNCTION("""COMPUTED_VALUE"""),"d050ff0e-a95c-4dc9-bc83-1ceca33a4dfa")</f>
        <v>d050ff0e-a95c-4dc9-bc83-1ceca33a4dfa</v>
      </c>
    </row>
    <row r="709">
      <c r="C709" s="1" t="s">
        <v>487</v>
      </c>
      <c r="G709" t="str">
        <f>IFERROR(__xludf.DUMMYFUNCTION("""COMPUTED_VALUE"""),"4be31e59-70b5-42f3-bdbe-93a99cc7fada")</f>
        <v>4be31e59-70b5-42f3-bdbe-93a99cc7fada</v>
      </c>
    </row>
    <row r="710">
      <c r="C710" s="1" t="s">
        <v>1250</v>
      </c>
      <c r="G710" t="str">
        <f>IFERROR(__xludf.DUMMYFUNCTION("""COMPUTED_VALUE"""),"96f4e5b7-c639-453f-930b-761f49fab1fb")</f>
        <v>96f4e5b7-c639-453f-930b-761f49fab1fb</v>
      </c>
    </row>
    <row r="711">
      <c r="C711" s="1" t="s">
        <v>2359</v>
      </c>
      <c r="G711" t="str">
        <f>IFERROR(__xludf.DUMMYFUNCTION("""COMPUTED_VALUE"""),"60c55cd7-b37c-4adc-83f2-a078abf50258")</f>
        <v>60c55cd7-b37c-4adc-83f2-a078abf50258</v>
      </c>
    </row>
    <row r="712">
      <c r="C712" s="1" t="s">
        <v>1036</v>
      </c>
      <c r="G712" t="str">
        <f>IFERROR(__xludf.DUMMYFUNCTION("""COMPUTED_VALUE"""),"4574e5f0-d881-494f-b011-2ed19d89a269")</f>
        <v>4574e5f0-d881-494f-b011-2ed19d89a269</v>
      </c>
    </row>
    <row r="713">
      <c r="C713" s="1" t="s">
        <v>326</v>
      </c>
      <c r="G713" t="str">
        <f>IFERROR(__xludf.DUMMYFUNCTION("""COMPUTED_VALUE"""),"91da539b-5e33-479b-afdd-60922e75dc25")</f>
        <v>91da539b-5e33-479b-afdd-60922e75dc25</v>
      </c>
    </row>
    <row r="714">
      <c r="C714" s="1" t="s">
        <v>59</v>
      </c>
      <c r="G714" t="str">
        <f>IFERROR(__xludf.DUMMYFUNCTION("""COMPUTED_VALUE"""),"e2b3e888-483a-4a5e-93d6-9f8772569d1f")</f>
        <v>e2b3e888-483a-4a5e-93d6-9f8772569d1f</v>
      </c>
    </row>
    <row r="715">
      <c r="C715" s="1" t="s">
        <v>116</v>
      </c>
      <c r="G715" t="str">
        <f>IFERROR(__xludf.DUMMYFUNCTION("""COMPUTED_VALUE"""),"596e3330-0341-41da-920d-4d4025e7826d")</f>
        <v>596e3330-0341-41da-920d-4d4025e7826d</v>
      </c>
    </row>
    <row r="716">
      <c r="C716" s="1" t="s">
        <v>14</v>
      </c>
      <c r="G716" t="str">
        <f>IFERROR(__xludf.DUMMYFUNCTION("""COMPUTED_VALUE"""),"ed12db74-cfc7-40a0-958b-a79af1c85038")</f>
        <v>ed12db74-cfc7-40a0-958b-a79af1c85038</v>
      </c>
    </row>
    <row r="717">
      <c r="C717" s="1" t="s">
        <v>2377</v>
      </c>
      <c r="G717" t="str">
        <f>IFERROR(__xludf.DUMMYFUNCTION("""COMPUTED_VALUE"""),"39366a5d-7831-4161-9798-15ebfc181338")</f>
        <v>39366a5d-7831-4161-9798-15ebfc181338</v>
      </c>
    </row>
    <row r="718">
      <c r="C718" s="1" t="s">
        <v>2380</v>
      </c>
      <c r="G718" t="str">
        <f>IFERROR(__xludf.DUMMYFUNCTION("""COMPUTED_VALUE"""),"15c1b794-6fbe-4bca-9800-931d1981efca")</f>
        <v>15c1b794-6fbe-4bca-9800-931d1981efca</v>
      </c>
    </row>
    <row r="719">
      <c r="C719" s="1" t="s">
        <v>305</v>
      </c>
      <c r="G719" t="str">
        <f>IFERROR(__xludf.DUMMYFUNCTION("""COMPUTED_VALUE"""),"bb9a77ac-39b1-4b9e-98d0-dad21ecc8fab")</f>
        <v>bb9a77ac-39b1-4b9e-98d0-dad21ecc8fab</v>
      </c>
    </row>
    <row r="720">
      <c r="C720" s="1" t="s">
        <v>2384</v>
      </c>
      <c r="G720" t="str">
        <f>IFERROR(__xludf.DUMMYFUNCTION("""COMPUTED_VALUE"""),"f1d8c0a7-0234-4de0-a51a-1ecb6a3d95e1")</f>
        <v>f1d8c0a7-0234-4de0-a51a-1ecb6a3d95e1</v>
      </c>
    </row>
    <row r="721">
      <c r="C721" s="1" t="s">
        <v>2387</v>
      </c>
      <c r="G721" t="str">
        <f>IFERROR(__xludf.DUMMYFUNCTION("""COMPUTED_VALUE"""),"624dcfc9-751c-40cf-8cdf-b2c5173498b0")</f>
        <v>624dcfc9-751c-40cf-8cdf-b2c5173498b0</v>
      </c>
    </row>
    <row r="722">
      <c r="C722" s="1" t="s">
        <v>869</v>
      </c>
      <c r="G722" t="str">
        <f>IFERROR(__xludf.DUMMYFUNCTION("""COMPUTED_VALUE"""),"4270c1f8-b809-4322-a719-ac8bc158c402")</f>
        <v>4270c1f8-b809-4322-a719-ac8bc158c402</v>
      </c>
    </row>
    <row r="723">
      <c r="C723" s="1" t="s">
        <v>1899</v>
      </c>
      <c r="G723" t="str">
        <f>IFERROR(__xludf.DUMMYFUNCTION("""COMPUTED_VALUE"""),"da77c6a6-7b6e-4c37-8510-f7e2b8a8aad2")</f>
        <v>da77c6a6-7b6e-4c37-8510-f7e2b8a8aad2</v>
      </c>
    </row>
    <row r="724">
      <c r="C724" s="1" t="s">
        <v>2393</v>
      </c>
      <c r="G724" t="str">
        <f>IFERROR(__xludf.DUMMYFUNCTION("""COMPUTED_VALUE"""),"12fee3a9-22c1-46ca-93ca-d8f371deb666")</f>
        <v>12fee3a9-22c1-46ca-93ca-d8f371deb666</v>
      </c>
    </row>
    <row r="725">
      <c r="C725" s="1" t="s">
        <v>2397</v>
      </c>
      <c r="G725" t="str">
        <f>IFERROR(__xludf.DUMMYFUNCTION("""COMPUTED_VALUE"""),"3d684d59-2d82-4d7b-9db6-3b17897c908b")</f>
        <v>3d684d59-2d82-4d7b-9db6-3b17897c908b</v>
      </c>
    </row>
    <row r="726">
      <c r="C726" s="1" t="s">
        <v>2402</v>
      </c>
      <c r="G726" t="str">
        <f>IFERROR(__xludf.DUMMYFUNCTION("""COMPUTED_VALUE"""),"b33f8537-89c4-4abc-bc34-282cf80de26f")</f>
        <v>b33f8537-89c4-4abc-bc34-282cf80de26f</v>
      </c>
    </row>
    <row r="727">
      <c r="C727" s="1" t="s">
        <v>560</v>
      </c>
      <c r="G727" t="str">
        <f>IFERROR(__xludf.DUMMYFUNCTION("""COMPUTED_VALUE"""),"97941ac2-dee8-4590-a02b-71457f2d2d63")</f>
        <v>97941ac2-dee8-4590-a02b-71457f2d2d63</v>
      </c>
    </row>
    <row r="728">
      <c r="C728" s="1" t="s">
        <v>1370</v>
      </c>
      <c r="G728" t="str">
        <f>IFERROR(__xludf.DUMMYFUNCTION("""COMPUTED_VALUE"""),"ded85093-d94d-4786-8b9a-a03a60ac3549")</f>
        <v>ded85093-d94d-4786-8b9a-a03a60ac3549</v>
      </c>
    </row>
    <row r="729">
      <c r="C729" s="1" t="s">
        <v>461</v>
      </c>
      <c r="G729" t="str">
        <f>IFERROR(__xludf.DUMMYFUNCTION("""COMPUTED_VALUE"""),"1ab5c38d-bba8-452c-bc9f-c35e01702af3")</f>
        <v>1ab5c38d-bba8-452c-bc9f-c35e01702af3</v>
      </c>
    </row>
    <row r="730">
      <c r="C730" s="1" t="s">
        <v>241</v>
      </c>
      <c r="G730" t="str">
        <f>IFERROR(__xludf.DUMMYFUNCTION("""COMPUTED_VALUE"""),"d70b5e9c-6148-42ac-b2e9-7ed3586bc096")</f>
        <v>d70b5e9c-6148-42ac-b2e9-7ed3586bc096</v>
      </c>
    </row>
    <row r="731">
      <c r="C731" s="1" t="s">
        <v>664</v>
      </c>
      <c r="G731" t="str">
        <f>IFERROR(__xludf.DUMMYFUNCTION("""COMPUTED_VALUE"""),"864cd0ca-c0ce-44cf-9cba-a9eea0c1b2d1")</f>
        <v>864cd0ca-c0ce-44cf-9cba-a9eea0c1b2d1</v>
      </c>
    </row>
    <row r="732">
      <c r="C732" s="1" t="s">
        <v>2421</v>
      </c>
      <c r="G732" t="str">
        <f>IFERROR(__xludf.DUMMYFUNCTION("""COMPUTED_VALUE"""),"5ea477a6-5572-4af7-a3e6-6d4ce0cd98de")</f>
        <v>5ea477a6-5572-4af7-a3e6-6d4ce0cd98de</v>
      </c>
    </row>
    <row r="733">
      <c r="C733" s="1" t="s">
        <v>503</v>
      </c>
      <c r="G733" t="str">
        <f>IFERROR(__xludf.DUMMYFUNCTION("""COMPUTED_VALUE"""),"1d90baff-f639-42a9-8cf1-5444cf4e5165")</f>
        <v>1d90baff-f639-42a9-8cf1-5444cf4e5165</v>
      </c>
    </row>
    <row r="734">
      <c r="C734" s="1" t="s">
        <v>588</v>
      </c>
      <c r="G734" t="str">
        <f>IFERROR(__xludf.DUMMYFUNCTION("""COMPUTED_VALUE"""),"fb384422-d3d8-4ca6-9d8f-549110b71cb4")</f>
        <v>fb384422-d3d8-4ca6-9d8f-549110b71cb4</v>
      </c>
    </row>
    <row r="735">
      <c r="C735" s="1" t="s">
        <v>818</v>
      </c>
      <c r="G735" t="str">
        <f>IFERROR(__xludf.DUMMYFUNCTION("""COMPUTED_VALUE"""),"ac8a553d-5fd1-429c-a27e-72644a9d163b")</f>
        <v>ac8a553d-5fd1-429c-a27e-72644a9d163b</v>
      </c>
    </row>
    <row r="736">
      <c r="C736" s="1" t="s">
        <v>1418</v>
      </c>
      <c r="G736" t="str">
        <f>IFERROR(__xludf.DUMMYFUNCTION("""COMPUTED_VALUE"""),"d1feaa9e-de03-4b38-97ae-05d2f54b7cce")</f>
        <v>d1feaa9e-de03-4b38-97ae-05d2f54b7cce</v>
      </c>
    </row>
    <row r="737">
      <c r="C737" s="1" t="s">
        <v>148</v>
      </c>
      <c r="G737" t="str">
        <f>IFERROR(__xludf.DUMMYFUNCTION("""COMPUTED_VALUE"""),"115ab94c-828f-4a67-9221-608ee18bca8c")</f>
        <v>115ab94c-828f-4a67-9221-608ee18bca8c</v>
      </c>
    </row>
    <row r="738">
      <c r="C738" s="1" t="s">
        <v>235</v>
      </c>
      <c r="G738" t="str">
        <f>IFERROR(__xludf.DUMMYFUNCTION("""COMPUTED_VALUE"""),"c7cbfcc5-dde9-456c-bd8c-71f8da81b521")</f>
        <v>c7cbfcc5-dde9-456c-bd8c-71f8da81b521</v>
      </c>
    </row>
    <row r="739">
      <c r="C739" s="1" t="s">
        <v>310</v>
      </c>
      <c r="G739" t="str">
        <f>IFERROR(__xludf.DUMMYFUNCTION("""COMPUTED_VALUE"""),"3d521a55-559f-48a4-8faf-38ebea10acf5")</f>
        <v>3d521a55-559f-48a4-8faf-38ebea10acf5</v>
      </c>
    </row>
    <row r="740">
      <c r="C740" s="1" t="s">
        <v>290</v>
      </c>
      <c r="G740" t="str">
        <f>IFERROR(__xludf.DUMMYFUNCTION("""COMPUTED_VALUE"""),"dc24fa2c-34aa-4cf9-8a44-46fdf57a8595")</f>
        <v>dc24fa2c-34aa-4cf9-8a44-46fdf57a8595</v>
      </c>
    </row>
    <row r="741">
      <c r="C741" s="1" t="s">
        <v>411</v>
      </c>
      <c r="G741" t="str">
        <f>IFERROR(__xludf.DUMMYFUNCTION("""COMPUTED_VALUE"""),"997b9eb7-58f3-403c-8d6f-b55043e0db60")</f>
        <v>997b9eb7-58f3-403c-8d6f-b55043e0db60</v>
      </c>
    </row>
    <row r="742">
      <c r="C742" s="1" t="s">
        <v>898</v>
      </c>
      <c r="G742" t="str">
        <f>IFERROR(__xludf.DUMMYFUNCTION("""COMPUTED_VALUE"""),"45e3f658-a5d4-42f8-a10b-3be8883ad1be")</f>
        <v>45e3f658-a5d4-42f8-a10b-3be8883ad1be</v>
      </c>
    </row>
    <row r="743">
      <c r="C743" s="1" t="s">
        <v>326</v>
      </c>
      <c r="G743" t="str">
        <f>IFERROR(__xludf.DUMMYFUNCTION("""COMPUTED_VALUE"""),"0f163ebb-9f6b-402b-92af-d9aa3bc9b686")</f>
        <v>0f163ebb-9f6b-402b-92af-d9aa3bc9b686</v>
      </c>
    </row>
    <row r="744">
      <c r="C744" s="1" t="s">
        <v>925</v>
      </c>
      <c r="G744" t="str">
        <f>IFERROR(__xludf.DUMMYFUNCTION("""COMPUTED_VALUE"""),"d92503bd-fba6-4d50-9abf-e3ac5efa2b2b")</f>
        <v>d92503bd-fba6-4d50-9abf-e3ac5efa2b2b</v>
      </c>
    </row>
    <row r="745">
      <c r="C745" s="1" t="s">
        <v>2450</v>
      </c>
      <c r="G745" t="str">
        <f>IFERROR(__xludf.DUMMYFUNCTION("""COMPUTED_VALUE"""),"42ccded4-4cdf-4a7f-aa82-3729ec485dfb")</f>
        <v>42ccded4-4cdf-4a7f-aa82-3729ec485dfb</v>
      </c>
    </row>
    <row r="746">
      <c r="C746" s="1" t="s">
        <v>321</v>
      </c>
      <c r="G746" t="str">
        <f>IFERROR(__xludf.DUMMYFUNCTION("""COMPUTED_VALUE"""),"e22b2642-10b8-4c18-9664-77ad093098a0")</f>
        <v>e22b2642-10b8-4c18-9664-77ad093098a0</v>
      </c>
    </row>
    <row r="747">
      <c r="C747" s="1" t="s">
        <v>1014</v>
      </c>
      <c r="G747" t="str">
        <f>IFERROR(__xludf.DUMMYFUNCTION("""COMPUTED_VALUE"""),"891ac658-50cd-4478-abc9-adbbb96d4c51")</f>
        <v>891ac658-50cd-4478-abc9-adbbb96d4c51</v>
      </c>
    </row>
    <row r="748">
      <c r="C748" s="1" t="s">
        <v>49</v>
      </c>
      <c r="G748" t="str">
        <f>IFERROR(__xludf.DUMMYFUNCTION("""COMPUTED_VALUE"""),"1afd8c0d-b27c-4742-bf4a-396ede9af340")</f>
        <v>1afd8c0d-b27c-4742-bf4a-396ede9af340</v>
      </c>
    </row>
    <row r="749">
      <c r="C749" s="1" t="s">
        <v>1087</v>
      </c>
      <c r="G749" t="str">
        <f>IFERROR(__xludf.DUMMYFUNCTION("""COMPUTED_VALUE"""),"03a98a49-42f3-42f1-9927-c609e6a55414")</f>
        <v>03a98a49-42f3-42f1-9927-c609e6a55414</v>
      </c>
    </row>
    <row r="750">
      <c r="C750" s="1" t="s">
        <v>1258</v>
      </c>
      <c r="G750" t="str">
        <f>IFERROR(__xludf.DUMMYFUNCTION("""COMPUTED_VALUE"""),"c9b3add9-3d05-4019-a014-1be5e20e07b7")</f>
        <v>c9b3add9-3d05-4019-a014-1be5e20e07b7</v>
      </c>
    </row>
    <row r="751">
      <c r="C751" s="1" t="s">
        <v>2464</v>
      </c>
      <c r="G751" t="str">
        <f>IFERROR(__xludf.DUMMYFUNCTION("""COMPUTED_VALUE"""),"1d2dd57f-61da-402c-a4c2-578682125c3d")</f>
        <v>1d2dd57f-61da-402c-a4c2-578682125c3d</v>
      </c>
    </row>
    <row r="752">
      <c r="C752" s="1" t="s">
        <v>2173</v>
      </c>
      <c r="G752" t="str">
        <f>IFERROR(__xludf.DUMMYFUNCTION("""COMPUTED_VALUE"""),"b1734eeb-ef66-46eb-b8bd-c7231cd74a4f")</f>
        <v>b1734eeb-ef66-46eb-b8bd-c7231cd74a4f</v>
      </c>
    </row>
    <row r="753">
      <c r="C753" s="1" t="s">
        <v>1297</v>
      </c>
      <c r="G753" t="str">
        <f>IFERROR(__xludf.DUMMYFUNCTION("""COMPUTED_VALUE"""),"a60a0eae-a8a0-459b-815f-ac72b5d90772")</f>
        <v>a60a0eae-a8a0-459b-815f-ac72b5d90772</v>
      </c>
    </row>
    <row r="754">
      <c r="C754" s="1" t="s">
        <v>93</v>
      </c>
      <c r="G754" t="str">
        <f>IFERROR(__xludf.DUMMYFUNCTION("""COMPUTED_VALUE"""),"7baa5488-9857-4c52-a079-744b0d79998c")</f>
        <v>7baa5488-9857-4c52-a079-744b0d79998c</v>
      </c>
    </row>
    <row r="755">
      <c r="C755" s="1" t="s">
        <v>2477</v>
      </c>
      <c r="G755" t="str">
        <f>IFERROR(__xludf.DUMMYFUNCTION("""COMPUTED_VALUE"""),"cb212cd6-91bf-4f8e-9af2-5d090e6a9f52")</f>
        <v>cb212cd6-91bf-4f8e-9af2-5d090e6a9f52</v>
      </c>
    </row>
    <row r="756">
      <c r="C756" s="1" t="s">
        <v>32</v>
      </c>
      <c r="G756" t="str">
        <f>IFERROR(__xludf.DUMMYFUNCTION("""COMPUTED_VALUE"""),"63a9752d-d55f-4451-8526-4dad104aae35")</f>
        <v>63a9752d-d55f-4451-8526-4dad104aae35</v>
      </c>
    </row>
    <row r="757">
      <c r="C757" s="1" t="s">
        <v>215</v>
      </c>
      <c r="G757" t="str">
        <f>IFERROR(__xludf.DUMMYFUNCTION("""COMPUTED_VALUE"""),"4b33965b-fa5f-4baa-b664-9cad7fdcf3d2")</f>
        <v>4b33965b-fa5f-4baa-b664-9cad7fdcf3d2</v>
      </c>
    </row>
    <row r="758">
      <c r="C758" s="1" t="s">
        <v>2485</v>
      </c>
      <c r="G758" t="str">
        <f>IFERROR(__xludf.DUMMYFUNCTION("""COMPUTED_VALUE"""),"5f45b756-6981-4d7c-a0c3-dafe2c5e6f39")</f>
        <v>5f45b756-6981-4d7c-a0c3-dafe2c5e6f39</v>
      </c>
    </row>
    <row r="759">
      <c r="C759" s="1" t="s">
        <v>32</v>
      </c>
      <c r="G759" t="str">
        <f>IFERROR(__xludf.DUMMYFUNCTION("""COMPUTED_VALUE"""),"08a44620-c567-46c1-bc0e-ef527a72ee52")</f>
        <v>08a44620-c567-46c1-bc0e-ef527a72ee52</v>
      </c>
    </row>
    <row r="760">
      <c r="C760" s="1" t="s">
        <v>305</v>
      </c>
      <c r="G760" t="str">
        <f>IFERROR(__xludf.DUMMYFUNCTION("""COMPUTED_VALUE"""),"fb487092-7521-4cb4-b102-a24cd337da54")</f>
        <v>fb487092-7521-4cb4-b102-a24cd337da54</v>
      </c>
    </row>
    <row r="761">
      <c r="C761" s="1" t="s">
        <v>879</v>
      </c>
      <c r="G761" t="str">
        <f>IFERROR(__xludf.DUMMYFUNCTION("""COMPUTED_VALUE"""),"b4311ae1-a09c-4a6c-b6fa-1463e672124c")</f>
        <v>b4311ae1-a09c-4a6c-b6fa-1463e672124c</v>
      </c>
    </row>
    <row r="762">
      <c r="C762" s="1" t="s">
        <v>461</v>
      </c>
      <c r="G762" t="str">
        <f>IFERROR(__xludf.DUMMYFUNCTION("""COMPUTED_VALUE"""),"207ba88f-b0b5-4195-a571-3787cf7d807b")</f>
        <v>207ba88f-b0b5-4195-a571-3787cf7d807b</v>
      </c>
    </row>
    <row r="763">
      <c r="C763" s="1" t="s">
        <v>2496</v>
      </c>
      <c r="G763" t="str">
        <f>IFERROR(__xludf.DUMMYFUNCTION("""COMPUTED_VALUE"""),"a67d446d-17ec-44f8-afc9-1a38ed801abc")</f>
        <v>a67d446d-17ec-44f8-afc9-1a38ed801abc</v>
      </c>
    </row>
    <row r="764">
      <c r="C764" s="1" t="s">
        <v>701</v>
      </c>
      <c r="G764" t="str">
        <f>IFERROR(__xludf.DUMMYFUNCTION("""COMPUTED_VALUE"""),"3119f77c-d277-42f2-bdbc-62ba89f5a01a")</f>
        <v>3119f77c-d277-42f2-bdbc-62ba89f5a01a</v>
      </c>
    </row>
    <row r="765">
      <c r="C765" s="1" t="s">
        <v>2504</v>
      </c>
      <c r="G765" t="str">
        <f>IFERROR(__xludf.DUMMYFUNCTION("""COMPUTED_VALUE"""),"1f15bbbf-52e9-4773-81ab-4549aafbd0e7")</f>
        <v>1f15bbbf-52e9-4773-81ab-4549aafbd0e7</v>
      </c>
    </row>
    <row r="766">
      <c r="C766" s="1" t="s">
        <v>2509</v>
      </c>
      <c r="G766" t="str">
        <f>IFERROR(__xludf.DUMMYFUNCTION("""COMPUTED_VALUE"""),"ed088396-b291-4d73-a32e-cc818c3ab6b0")</f>
        <v>ed088396-b291-4d73-a32e-cc818c3ab6b0</v>
      </c>
    </row>
    <row r="767">
      <c r="C767" s="1" t="s">
        <v>2512</v>
      </c>
      <c r="G767" t="str">
        <f>IFERROR(__xludf.DUMMYFUNCTION("""COMPUTED_VALUE"""),"9e6c775e-bcc2-4cc0-9bb3-800532854206")</f>
        <v>9e6c775e-bcc2-4cc0-9bb3-800532854206</v>
      </c>
    </row>
    <row r="768">
      <c r="C768" s="1" t="s">
        <v>2515</v>
      </c>
      <c r="G768" t="str">
        <f>IFERROR(__xludf.DUMMYFUNCTION("""COMPUTED_VALUE"""),"5ab767b4-86ec-425f-ad48-de294aa4e43d")</f>
        <v>5ab767b4-86ec-425f-ad48-de294aa4e43d</v>
      </c>
    </row>
    <row r="769">
      <c r="C769" s="1" t="s">
        <v>2145</v>
      </c>
      <c r="G769" t="str">
        <f>IFERROR(__xludf.DUMMYFUNCTION("""COMPUTED_VALUE"""),"45c0b9e0-f4a8-4b37-9916-5fb761768be4")</f>
        <v>45c0b9e0-f4a8-4b37-9916-5fb761768be4</v>
      </c>
    </row>
    <row r="770">
      <c r="C770" s="1" t="s">
        <v>2521</v>
      </c>
      <c r="G770" t="str">
        <f>IFERROR(__xludf.DUMMYFUNCTION("""COMPUTED_VALUE"""),"40d0a914-9a2d-4a16-8c4f-86878b95fd07")</f>
        <v>40d0a914-9a2d-4a16-8c4f-86878b95fd07</v>
      </c>
    </row>
    <row r="771">
      <c r="C771" s="1" t="s">
        <v>1128</v>
      </c>
      <c r="G771" t="str">
        <f>IFERROR(__xludf.DUMMYFUNCTION("""COMPUTED_VALUE"""),"b542f820-0e97-47bc-9150-03d1aa54b9cc")</f>
        <v>b542f820-0e97-47bc-9150-03d1aa54b9cc</v>
      </c>
    </row>
    <row r="772">
      <c r="C772" s="1" t="s">
        <v>2528</v>
      </c>
      <c r="G772" t="str">
        <f>IFERROR(__xludf.DUMMYFUNCTION("""COMPUTED_VALUE"""),"88a3bcee-a05b-4884-801a-f2b0c9ebfe3b")</f>
        <v>88a3bcee-a05b-4884-801a-f2b0c9ebfe3b</v>
      </c>
    </row>
    <row r="773">
      <c r="C773" s="1" t="s">
        <v>1370</v>
      </c>
      <c r="G773" t="str">
        <f>IFERROR(__xludf.DUMMYFUNCTION("""COMPUTED_VALUE"""),"a70a292c-ab64-412a-9511-ba7144308314")</f>
        <v>a70a292c-ab64-412a-9511-ba7144308314</v>
      </c>
    </row>
    <row r="774">
      <c r="C774" s="1" t="s">
        <v>411</v>
      </c>
      <c r="G774" t="str">
        <f>IFERROR(__xludf.DUMMYFUNCTION("""COMPUTED_VALUE"""),"8360b44c-4022-4697-b02a-c6f76900e413")</f>
        <v>8360b44c-4022-4697-b02a-c6f76900e413</v>
      </c>
    </row>
    <row r="775">
      <c r="C775" s="1" t="s">
        <v>2536</v>
      </c>
      <c r="G775" t="str">
        <f>IFERROR(__xludf.DUMMYFUNCTION("""COMPUTED_VALUE"""),"5a50c245-6bce-42c1-8277-c7046c7f00a3")</f>
        <v>5a50c245-6bce-42c1-8277-c7046c7f00a3</v>
      </c>
    </row>
    <row r="776">
      <c r="C776" s="1" t="s">
        <v>321</v>
      </c>
      <c r="G776" t="str">
        <f>IFERROR(__xludf.DUMMYFUNCTION("""COMPUTED_VALUE"""),"c7be58df-005a-4aa6-a929-1f03e0bd0f37")</f>
        <v>c7be58df-005a-4aa6-a929-1f03e0bd0f37</v>
      </c>
    </row>
    <row r="777">
      <c r="C777" s="1" t="s">
        <v>37</v>
      </c>
      <c r="G777" t="str">
        <f>IFERROR(__xludf.DUMMYFUNCTION("""COMPUTED_VALUE"""),"c7c9760b-b493-4162-95b5-9173ea015828")</f>
        <v>c7c9760b-b493-4162-95b5-9173ea015828</v>
      </c>
    </row>
    <row r="778">
      <c r="C778" s="1" t="s">
        <v>1243</v>
      </c>
      <c r="G778" t="str">
        <f>IFERROR(__xludf.DUMMYFUNCTION("""COMPUTED_VALUE"""),"d0fc95fd-d9b4-4dc5-97c0-6c38dc2235c8")</f>
        <v>d0fc95fd-d9b4-4dc5-97c0-6c38dc2235c8</v>
      </c>
    </row>
    <row r="779">
      <c r="C779" s="1" t="s">
        <v>198</v>
      </c>
      <c r="G779" t="str">
        <f>IFERROR(__xludf.DUMMYFUNCTION("""COMPUTED_VALUE"""),"a39fd852-a006-4c5b-9642-91c95f59203b")</f>
        <v>a39fd852-a006-4c5b-9642-91c95f59203b</v>
      </c>
    </row>
    <row r="780">
      <c r="C780" s="1" t="s">
        <v>818</v>
      </c>
      <c r="G780" t="str">
        <f>IFERROR(__xludf.DUMMYFUNCTION("""COMPUTED_VALUE"""),"eeb55836-cbd3-44c4-be88-d3ab877bceb6")</f>
        <v>eeb55836-cbd3-44c4-be88-d3ab877bceb6</v>
      </c>
    </row>
    <row r="781">
      <c r="C781" s="1" t="s">
        <v>178</v>
      </c>
      <c r="G781" t="str">
        <f>IFERROR(__xludf.DUMMYFUNCTION("""COMPUTED_VALUE"""),"a670e2e3-36c1-489f-bb63-7c6c13b70fed")</f>
        <v>a670e2e3-36c1-489f-bb63-7c6c13b70fed</v>
      </c>
    </row>
    <row r="782">
      <c r="C782" s="1" t="s">
        <v>2553</v>
      </c>
      <c r="G782" t="str">
        <f>IFERROR(__xludf.DUMMYFUNCTION("""COMPUTED_VALUE"""),"7d1f875f-80dd-4ce8-856a-a0d2deaff67f")</f>
        <v>7d1f875f-80dd-4ce8-856a-a0d2deaff67f</v>
      </c>
    </row>
    <row r="783">
      <c r="C783" s="1" t="s">
        <v>1255</v>
      </c>
      <c r="G783" t="str">
        <f>IFERROR(__xludf.DUMMYFUNCTION("""COMPUTED_VALUE"""),"4283304b-ed14-4c66-b852-397e1c6194f1")</f>
        <v>4283304b-ed14-4c66-b852-397e1c6194f1</v>
      </c>
    </row>
    <row r="784">
      <c r="C784" s="1" t="s">
        <v>461</v>
      </c>
      <c r="G784" t="str">
        <f>IFERROR(__xludf.DUMMYFUNCTION("""COMPUTED_VALUE"""),"e1580b54-899a-41a0-b351-65c4f7adacc5")</f>
        <v>e1580b54-899a-41a0-b351-65c4f7adacc5</v>
      </c>
    </row>
    <row r="785">
      <c r="C785" s="1" t="s">
        <v>2563</v>
      </c>
      <c r="G785" t="str">
        <f>IFERROR(__xludf.DUMMYFUNCTION("""COMPUTED_VALUE"""),"43565454-e15e-406c-a657-14f9c12c724b")</f>
        <v>43565454-e15e-406c-a657-14f9c12c724b</v>
      </c>
    </row>
    <row r="786">
      <c r="C786" s="1" t="s">
        <v>2567</v>
      </c>
      <c r="G786" t="str">
        <f>IFERROR(__xludf.DUMMYFUNCTION("""COMPUTED_VALUE"""),"038654ca-4fd0-4c38-af47-5ee650106ae8")</f>
        <v>038654ca-4fd0-4c38-af47-5ee650106ae8</v>
      </c>
    </row>
    <row r="787">
      <c r="C787" s="1" t="s">
        <v>2571</v>
      </c>
      <c r="G787" t="str">
        <f>IFERROR(__xludf.DUMMYFUNCTION("""COMPUTED_VALUE"""),"a672c892-00f5-4afe-a819-3d0e151dbc28")</f>
        <v>a672c892-00f5-4afe-a819-3d0e151dbc28</v>
      </c>
    </row>
    <row r="788">
      <c r="C788" s="1" t="s">
        <v>1802</v>
      </c>
      <c r="G788" t="str">
        <f>IFERROR(__xludf.DUMMYFUNCTION("""COMPUTED_VALUE"""),"03b85e74-989f-4cf2-993f-d8411de50e3a")</f>
        <v>03b85e74-989f-4cf2-993f-d8411de50e3a</v>
      </c>
    </row>
    <row r="789">
      <c r="C789" s="1" t="s">
        <v>2577</v>
      </c>
      <c r="G789" t="str">
        <f>IFERROR(__xludf.DUMMYFUNCTION("""COMPUTED_VALUE"""),"6d1338d3-2ccc-43b6-9739-940fb0b69f95")</f>
        <v>6d1338d3-2ccc-43b6-9739-940fb0b69f95</v>
      </c>
    </row>
    <row r="790">
      <c r="C790" s="1" t="s">
        <v>461</v>
      </c>
      <c r="G790" t="str">
        <f>IFERROR(__xludf.DUMMYFUNCTION("""COMPUTED_VALUE"""),"622b8cbf-c3f9-48ff-893b-41bc56b393b9")</f>
        <v>622b8cbf-c3f9-48ff-893b-41bc56b393b9</v>
      </c>
    </row>
    <row r="791">
      <c r="C791" s="1" t="s">
        <v>2583</v>
      </c>
      <c r="G791" t="str">
        <f>IFERROR(__xludf.DUMMYFUNCTION("""COMPUTED_VALUE"""),"e6b3c81f-3034-4532-8e03-8e4ceafba187")</f>
        <v>e6b3c81f-3034-4532-8e03-8e4ceafba187</v>
      </c>
    </row>
    <row r="792">
      <c r="C792" s="1" t="s">
        <v>1297</v>
      </c>
      <c r="G792" t="str">
        <f>IFERROR(__xludf.DUMMYFUNCTION("""COMPUTED_VALUE"""),"873ac117-46d7-4f11-9b6c-8eaa03b5ea5a")</f>
        <v>873ac117-46d7-4f11-9b6c-8eaa03b5ea5a</v>
      </c>
    </row>
    <row r="793">
      <c r="C793" s="1" t="s">
        <v>640</v>
      </c>
      <c r="G793" t="str">
        <f>IFERROR(__xludf.DUMMYFUNCTION("""COMPUTED_VALUE"""),"5abf9631-39f2-46f3-bb47-2b7b2d210111")</f>
        <v>5abf9631-39f2-46f3-bb47-2b7b2d210111</v>
      </c>
    </row>
    <row r="794">
      <c r="C794" s="1" t="s">
        <v>1978</v>
      </c>
      <c r="G794" t="str">
        <f>IFERROR(__xludf.DUMMYFUNCTION("""COMPUTED_VALUE"""),"d6389a52-6675-4a71-8a7c-6acf75ce782a")</f>
        <v>d6389a52-6675-4a71-8a7c-6acf75ce782a</v>
      </c>
    </row>
    <row r="795">
      <c r="C795" s="1" t="s">
        <v>1280</v>
      </c>
      <c r="G795" t="str">
        <f>IFERROR(__xludf.DUMMYFUNCTION("""COMPUTED_VALUE"""),"c1da1cf0-4d49-496e-9e75-241e76d2acb3")</f>
        <v>c1da1cf0-4d49-496e-9e75-241e76d2acb3</v>
      </c>
    </row>
    <row r="796">
      <c r="C796" s="1" t="s">
        <v>436</v>
      </c>
      <c r="G796" t="str">
        <f>IFERROR(__xludf.DUMMYFUNCTION("""COMPUTED_VALUE"""),"15a61baa-bfc8-4102-b988-89b554aa3083")</f>
        <v>15a61baa-bfc8-4102-b988-89b554aa3083</v>
      </c>
    </row>
    <row r="797">
      <c r="C797" s="1" t="s">
        <v>305</v>
      </c>
      <c r="G797" t="str">
        <f>IFERROR(__xludf.DUMMYFUNCTION("""COMPUTED_VALUE"""),"67032147-c7ef-495c-8df1-dddbfeea6fc9")</f>
        <v>67032147-c7ef-495c-8df1-dddbfeea6fc9</v>
      </c>
    </row>
    <row r="798">
      <c r="C798" s="1" t="s">
        <v>1133</v>
      </c>
      <c r="G798" t="str">
        <f>IFERROR(__xludf.DUMMYFUNCTION("""COMPUTED_VALUE"""),"05fe4abe-5914-401a-9e52-fc0f4776d2fb")</f>
        <v>05fe4abe-5914-401a-9e52-fc0f4776d2fb</v>
      </c>
    </row>
    <row r="799">
      <c r="C799" s="1" t="s">
        <v>2598</v>
      </c>
      <c r="G799" t="str">
        <f>IFERROR(__xludf.DUMMYFUNCTION("""COMPUTED_VALUE"""),"9883f2a0-13a9-4abc-8d7a-a1d98d16af01")</f>
        <v>9883f2a0-13a9-4abc-8d7a-a1d98d16af01</v>
      </c>
    </row>
    <row r="800">
      <c r="C800" s="1" t="s">
        <v>2601</v>
      </c>
      <c r="G800" t="str">
        <f>IFERROR(__xludf.DUMMYFUNCTION("""COMPUTED_VALUE"""),"9bc11fd5-9bc9-48c5-bf72-dbd2914a9c94")</f>
        <v>9bc11fd5-9bc9-48c5-bf72-dbd2914a9c94</v>
      </c>
    </row>
    <row r="801">
      <c r="C801" s="1" t="s">
        <v>1446</v>
      </c>
      <c r="G801" t="str">
        <f>IFERROR(__xludf.DUMMYFUNCTION("""COMPUTED_VALUE"""),"00162fd3-21b4-4371-bebe-db6b081d86ef")</f>
        <v>00162fd3-21b4-4371-bebe-db6b081d86ef</v>
      </c>
    </row>
    <row r="802">
      <c r="C802" s="1" t="s">
        <v>14</v>
      </c>
      <c r="G802" t="str">
        <f>IFERROR(__xludf.DUMMYFUNCTION("""COMPUTED_VALUE"""),"1d9b664f-30fe-4af1-b79d-7d4d085044e3")</f>
        <v>1d9b664f-30fe-4af1-b79d-7d4d085044e3</v>
      </c>
    </row>
    <row r="803">
      <c r="C803" s="1" t="s">
        <v>116</v>
      </c>
      <c r="G803" t="str">
        <f>IFERROR(__xludf.DUMMYFUNCTION("""COMPUTED_VALUE"""),"de497709-3403-4bc7-8404-d1b299d17d7b")</f>
        <v>de497709-3403-4bc7-8404-d1b299d17d7b</v>
      </c>
    </row>
    <row r="804">
      <c r="C804" s="1" t="s">
        <v>1461</v>
      </c>
      <c r="G804" t="str">
        <f>IFERROR(__xludf.DUMMYFUNCTION("""COMPUTED_VALUE"""),"41933fd0-4c02-4978-8e92-f1881b4db20c")</f>
        <v>41933fd0-4c02-4978-8e92-f1881b4db20c</v>
      </c>
    </row>
    <row r="805">
      <c r="C805" s="1" t="s">
        <v>2612</v>
      </c>
      <c r="G805" t="str">
        <f>IFERROR(__xludf.DUMMYFUNCTION("""COMPUTED_VALUE"""),"b3a20afe-b35c-4d05-824d-905a26fe82c9")</f>
        <v>b3a20afe-b35c-4d05-824d-905a26fe82c9</v>
      </c>
    </row>
    <row r="806">
      <c r="C806" s="1" t="s">
        <v>592</v>
      </c>
      <c r="G806" t="str">
        <f>IFERROR(__xludf.DUMMYFUNCTION("""COMPUTED_VALUE"""),"39880976-fc9a-4e9e-ba2e-d6731c7e1ed6")</f>
        <v>39880976-fc9a-4e9e-ba2e-d6731c7e1ed6</v>
      </c>
    </row>
    <row r="807">
      <c r="C807" s="1" t="s">
        <v>27</v>
      </c>
      <c r="G807" t="str">
        <f>IFERROR(__xludf.DUMMYFUNCTION("""COMPUTED_VALUE"""),"c878f40b-0c13-4535-b09d-c8e5e790fcf4")</f>
        <v>c878f40b-0c13-4535-b09d-c8e5e790fcf4</v>
      </c>
    </row>
    <row r="808">
      <c r="C808" s="1" t="s">
        <v>295</v>
      </c>
      <c r="G808" t="str">
        <f>IFERROR(__xludf.DUMMYFUNCTION("""COMPUTED_VALUE"""),"2577a7af-6945-4d74-9dc0-6548708c54d1")</f>
        <v>2577a7af-6945-4d74-9dc0-6548708c54d1</v>
      </c>
    </row>
    <row r="809">
      <c r="C809" s="1" t="s">
        <v>310</v>
      </c>
      <c r="G809" t="str">
        <f>IFERROR(__xludf.DUMMYFUNCTION("""COMPUTED_VALUE"""),"0fd317ca-ae82-4b81-9231-eb48e09fc560")</f>
        <v>0fd317ca-ae82-4b81-9231-eb48e09fc560</v>
      </c>
    </row>
    <row r="810">
      <c r="C810" s="1" t="s">
        <v>2248</v>
      </c>
      <c r="G810" t="str">
        <f>IFERROR(__xludf.DUMMYFUNCTION("""COMPUTED_VALUE"""),"76372439-9edd-478d-be91-ae76e0e2e602")</f>
        <v>76372439-9edd-478d-be91-ae76e0e2e602</v>
      </c>
    </row>
    <row r="811">
      <c r="C811" s="1" t="s">
        <v>116</v>
      </c>
      <c r="G811" t="str">
        <f>IFERROR(__xludf.DUMMYFUNCTION("""COMPUTED_VALUE"""),"167bfb23-96a3-448c-9c4a-d5f759592c96")</f>
        <v>167bfb23-96a3-448c-9c4a-d5f759592c96</v>
      </c>
    </row>
    <row r="812">
      <c r="C812" s="1" t="s">
        <v>738</v>
      </c>
      <c r="G812" t="str">
        <f>IFERROR(__xludf.DUMMYFUNCTION("""COMPUTED_VALUE"""),"801a1178-ed5b-4f7d-9d23-1044ce6a11fa")</f>
        <v>801a1178-ed5b-4f7d-9d23-1044ce6a11fa</v>
      </c>
    </row>
    <row r="813">
      <c r="C813" s="1" t="s">
        <v>503</v>
      </c>
      <c r="G813" t="str">
        <f>IFERROR(__xludf.DUMMYFUNCTION("""COMPUTED_VALUE"""),"0db57268-a350-485f-8ac5-6efc884b3979")</f>
        <v>0db57268-a350-485f-8ac5-6efc884b3979</v>
      </c>
    </row>
    <row r="814">
      <c r="C814" s="1" t="s">
        <v>2173</v>
      </c>
      <c r="G814" t="str">
        <f>IFERROR(__xludf.DUMMYFUNCTION("""COMPUTED_VALUE"""),"ab8c0fa9-936d-426d-be9c-cf129b55819b")</f>
        <v>ab8c0fa9-936d-426d-be9c-cf129b55819b</v>
      </c>
    </row>
    <row r="815">
      <c r="C815" s="1" t="s">
        <v>630</v>
      </c>
      <c r="G815" t="str">
        <f>IFERROR(__xludf.DUMMYFUNCTION("""COMPUTED_VALUE"""),"c40c2d15-8c03-4f0b-957d-b91a49332529")</f>
        <v>c40c2d15-8c03-4f0b-957d-b91a49332529</v>
      </c>
    </row>
    <row r="816">
      <c r="C816" s="1" t="s">
        <v>2639</v>
      </c>
      <c r="G816" t="str">
        <f>IFERROR(__xludf.DUMMYFUNCTION("""COMPUTED_VALUE"""),"44c20831-6306-47dc-8519-50d6ba4805b1")</f>
        <v>44c20831-6306-47dc-8519-50d6ba4805b1</v>
      </c>
    </row>
    <row r="817">
      <c r="C817" s="1" t="s">
        <v>2643</v>
      </c>
      <c r="G817" t="str">
        <f>IFERROR(__xludf.DUMMYFUNCTION("""COMPUTED_VALUE"""),"72b3f6d2-eef0-4800-8a6c-fe173621bde9")</f>
        <v>72b3f6d2-eef0-4800-8a6c-fe173621bde9</v>
      </c>
    </row>
    <row r="818">
      <c r="C818" s="1" t="s">
        <v>2647</v>
      </c>
      <c r="G818" t="str">
        <f>IFERROR(__xludf.DUMMYFUNCTION("""COMPUTED_VALUE"""),"35557292-2c8c-456a-af61-910e3cff6d62")</f>
        <v>35557292-2c8c-456a-af61-910e3cff6d62</v>
      </c>
    </row>
    <row r="819">
      <c r="C819" s="1" t="s">
        <v>315</v>
      </c>
      <c r="G819" t="str">
        <f>IFERROR(__xludf.DUMMYFUNCTION("""COMPUTED_VALUE"""),"be58e077-be2b-4f4c-8ce3-56d3b2ae99dc")</f>
        <v>be58e077-be2b-4f4c-8ce3-56d3b2ae99dc</v>
      </c>
    </row>
    <row r="820">
      <c r="C820" s="1" t="s">
        <v>555</v>
      </c>
      <c r="G820" t="str">
        <f>IFERROR(__xludf.DUMMYFUNCTION("""COMPUTED_VALUE"""),"9013ac0d-f457-46fd-b71b-6735c1f756a9")</f>
        <v>9013ac0d-f457-46fd-b71b-6735c1f756a9</v>
      </c>
    </row>
    <row r="821">
      <c r="C821" s="1" t="s">
        <v>613</v>
      </c>
      <c r="G821" t="str">
        <f>IFERROR(__xludf.DUMMYFUNCTION("""COMPUTED_VALUE"""),"7fe248d8-6dfb-4496-aa9f-66a2157aa672")</f>
        <v>7fe248d8-6dfb-4496-aa9f-66a2157aa672</v>
      </c>
    </row>
    <row r="822">
      <c r="C822" s="1" t="s">
        <v>148</v>
      </c>
      <c r="G822" t="str">
        <f>IFERROR(__xludf.DUMMYFUNCTION("""COMPUTED_VALUE"""),"7f907069-8622-4249-be2d-776d82c6c5ab")</f>
        <v>7f907069-8622-4249-be2d-776d82c6c5ab</v>
      </c>
    </row>
    <row r="823">
      <c r="C823" s="1" t="s">
        <v>588</v>
      </c>
      <c r="G823" t="str">
        <f>IFERROR(__xludf.DUMMYFUNCTION("""COMPUTED_VALUE"""),"026f9df4-897a-4661-864e-18b70b32f972")</f>
        <v>026f9df4-897a-4661-864e-18b70b32f972</v>
      </c>
    </row>
    <row r="824">
      <c r="C824" s="1" t="s">
        <v>2664</v>
      </c>
      <c r="G824" t="str">
        <f>IFERROR(__xludf.DUMMYFUNCTION("""COMPUTED_VALUE"""),"c045b40f-198b-4b7d-8875-efbd841e2e85")</f>
        <v>c045b40f-198b-4b7d-8875-efbd841e2e85</v>
      </c>
    </row>
    <row r="825">
      <c r="C825" s="1" t="s">
        <v>2162</v>
      </c>
      <c r="G825" t="str">
        <f>IFERROR(__xludf.DUMMYFUNCTION("""COMPUTED_VALUE"""),"b2eb7f36-f8fa-4cb4-93c4-bab4851a4fb2")</f>
        <v>b2eb7f36-f8fa-4cb4-93c4-bab4851a4fb2</v>
      </c>
    </row>
    <row r="826">
      <c r="C826" s="1" t="s">
        <v>701</v>
      </c>
      <c r="G826" t="str">
        <f>IFERROR(__xludf.DUMMYFUNCTION("""COMPUTED_VALUE"""),"6f85adb3-2721-4bf4-8699-8cded5a13fca")</f>
        <v>6f85adb3-2721-4bf4-8699-8cded5a13fca</v>
      </c>
    </row>
    <row r="827">
      <c r="C827" s="1" t="s">
        <v>2673</v>
      </c>
      <c r="G827" t="str">
        <f>IFERROR(__xludf.DUMMYFUNCTION("""COMPUTED_VALUE"""),"a943ab12-fa74-4aae-a977-6da8beffeebb")</f>
        <v>a943ab12-fa74-4aae-a977-6da8beffeebb</v>
      </c>
    </row>
    <row r="828">
      <c r="C828" s="1" t="s">
        <v>1813</v>
      </c>
      <c r="G828" t="str">
        <f>IFERROR(__xludf.DUMMYFUNCTION("""COMPUTED_VALUE"""),"acd34ba5-b3c2-4704-829b-a399e3f5fafc")</f>
        <v>acd34ba5-b3c2-4704-829b-a399e3f5fafc</v>
      </c>
    </row>
    <row r="829">
      <c r="C829" s="1" t="s">
        <v>326</v>
      </c>
      <c r="G829" t="str">
        <f>IFERROR(__xludf.DUMMYFUNCTION("""COMPUTED_VALUE"""),"9f4502cb-f0a6-443b-bdba-6ec582390967")</f>
        <v>9f4502cb-f0a6-443b-bdba-6ec582390967</v>
      </c>
    </row>
    <row r="830">
      <c r="C830" s="1" t="s">
        <v>2680</v>
      </c>
      <c r="G830" t="str">
        <f>IFERROR(__xludf.DUMMYFUNCTION("""COMPUTED_VALUE"""),"72f321dc-cefc-4e6c-be78-02d00d1be8d4")</f>
        <v>72f321dc-cefc-4e6c-be78-02d00d1be8d4</v>
      </c>
    </row>
    <row r="831">
      <c r="C831" s="1" t="s">
        <v>86</v>
      </c>
      <c r="G831" t="str">
        <f>IFERROR(__xludf.DUMMYFUNCTION("""COMPUTED_VALUE"""),"cceb86d4-846b-40ab-a1be-cde240c5cc8a")</f>
        <v>cceb86d4-846b-40ab-a1be-cde240c5cc8a</v>
      </c>
    </row>
    <row r="832">
      <c r="C832" s="1" t="s">
        <v>116</v>
      </c>
      <c r="G832" t="str">
        <f>IFERROR(__xludf.DUMMYFUNCTION("""COMPUTED_VALUE"""),"44a8e4c0-dd6d-4c51-9b12-8dfee18b0612")</f>
        <v>44a8e4c0-dd6d-4c51-9b12-8dfee18b0612</v>
      </c>
    </row>
    <row r="833">
      <c r="C833" s="1" t="s">
        <v>1418</v>
      </c>
      <c r="G833" t="str">
        <f>IFERROR(__xludf.DUMMYFUNCTION("""COMPUTED_VALUE"""),"0ef1a597-1c91-4083-a8c5-44e134161ad3")</f>
        <v>0ef1a597-1c91-4083-a8c5-44e134161ad3</v>
      </c>
    </row>
    <row r="834">
      <c r="C834" s="1" t="s">
        <v>1232</v>
      </c>
      <c r="G834" t="str">
        <f>IFERROR(__xludf.DUMMYFUNCTION("""COMPUTED_VALUE"""),"a36d8643-70f4-47c6-8fed-cc624bc1f69e")</f>
        <v>a36d8643-70f4-47c6-8fed-cc624bc1f69e</v>
      </c>
    </row>
    <row r="835">
      <c r="C835" s="1" t="s">
        <v>59</v>
      </c>
      <c r="G835" t="str">
        <f>IFERROR(__xludf.DUMMYFUNCTION("""COMPUTED_VALUE"""),"7360b884-2557-46d3-aeca-dd3276efb4b3")</f>
        <v>7360b884-2557-46d3-aeca-dd3276efb4b3</v>
      </c>
    </row>
    <row r="836">
      <c r="C836" s="1" t="s">
        <v>818</v>
      </c>
      <c r="G836" t="str">
        <f>IFERROR(__xludf.DUMMYFUNCTION("""COMPUTED_VALUE"""),"0775921d-e5c8-4787-9778-c50062e9b3bd")</f>
        <v>0775921d-e5c8-4787-9778-c50062e9b3bd</v>
      </c>
    </row>
    <row r="837">
      <c r="C837" s="1" t="s">
        <v>121</v>
      </c>
      <c r="G837" t="str">
        <f>IFERROR(__xludf.DUMMYFUNCTION("""COMPUTED_VALUE"""),"c16292b2-6dab-491c-a338-63efea260910")</f>
        <v>c16292b2-6dab-491c-a338-63efea260910</v>
      </c>
    </row>
    <row r="838">
      <c r="C838" s="1" t="s">
        <v>998</v>
      </c>
      <c r="G838" t="str">
        <f>IFERROR(__xludf.DUMMYFUNCTION("""COMPUTED_VALUE"""),"f9a73259-c445-4e62-b9fe-1cff5d8a5a8e")</f>
        <v>f9a73259-c445-4e62-b9fe-1cff5d8a5a8e</v>
      </c>
    </row>
    <row r="839">
      <c r="C839" s="1" t="s">
        <v>411</v>
      </c>
      <c r="G839" t="str">
        <f>IFERROR(__xludf.DUMMYFUNCTION("""COMPUTED_VALUE"""),"5a65602a-2aa2-430a-8941-65eea4e6b8cd")</f>
        <v>5a65602a-2aa2-430a-8941-65eea4e6b8cd</v>
      </c>
    </row>
    <row r="840">
      <c r="C840" s="1" t="s">
        <v>925</v>
      </c>
      <c r="G840" t="str">
        <f>IFERROR(__xludf.DUMMYFUNCTION("""COMPUTED_VALUE"""),"c8a6c1b8-ee43-4454-99bf-47daa7e3c7ff")</f>
        <v>c8a6c1b8-ee43-4454-99bf-47daa7e3c7ff</v>
      </c>
    </row>
    <row r="841">
      <c r="C841" s="1" t="s">
        <v>1802</v>
      </c>
      <c r="G841" t="str">
        <f>IFERROR(__xludf.DUMMYFUNCTION("""COMPUTED_VALUE"""),"2db0ee6c-7161-4874-94c7-9d871496f51d")</f>
        <v>2db0ee6c-7161-4874-94c7-9d871496f51d</v>
      </c>
    </row>
    <row r="842">
      <c r="C842" s="1" t="s">
        <v>2707</v>
      </c>
      <c r="G842" t="str">
        <f>IFERROR(__xludf.DUMMYFUNCTION("""COMPUTED_VALUE"""),"98dce880-450a-43d4-9215-6d02f262eae9")</f>
        <v>98dce880-450a-43d4-9215-6d02f262eae9</v>
      </c>
    </row>
    <row r="843">
      <c r="C843" s="1" t="s">
        <v>461</v>
      </c>
      <c r="G843" t="str">
        <f>IFERROR(__xludf.DUMMYFUNCTION("""COMPUTED_VALUE"""),"eacdcfe1-c9ef-4c5a-9b8a-3bb87c1074bf")</f>
        <v>eacdcfe1-c9ef-4c5a-9b8a-3bb87c1074bf</v>
      </c>
    </row>
    <row r="844">
      <c r="C844" s="1" t="s">
        <v>1297</v>
      </c>
      <c r="G844" t="str">
        <f>IFERROR(__xludf.DUMMYFUNCTION("""COMPUTED_VALUE"""),"2ff4eed8-310c-4892-9d57-9a69a1f8674b")</f>
        <v>2ff4eed8-310c-4892-9d57-9a69a1f8674b</v>
      </c>
    </row>
    <row r="845">
      <c r="C845" s="1" t="s">
        <v>49</v>
      </c>
      <c r="G845" t="str">
        <f>IFERROR(__xludf.DUMMYFUNCTION("""COMPUTED_VALUE"""),"b688cf9e-6d80-4c03-9022-ac97e05f2c1a")</f>
        <v>b688cf9e-6d80-4c03-9022-ac97e05f2c1a</v>
      </c>
    </row>
    <row r="846">
      <c r="C846" s="1" t="s">
        <v>1036</v>
      </c>
      <c r="G846" t="str">
        <f>IFERROR(__xludf.DUMMYFUNCTION("""COMPUTED_VALUE"""),"319b4a03-0479-4294-a0a7-ec4c073c9714")</f>
        <v>319b4a03-0479-4294-a0a7-ec4c073c9714</v>
      </c>
    </row>
    <row r="847">
      <c r="C847" s="1" t="s">
        <v>305</v>
      </c>
      <c r="G847" t="str">
        <f>IFERROR(__xludf.DUMMYFUNCTION("""COMPUTED_VALUE"""),"d9a77ada-0b27-4f5c-b4d3-dbaa53ccf459")</f>
        <v>d9a77ada-0b27-4f5c-b4d3-dbaa53ccf459</v>
      </c>
    </row>
    <row r="848">
      <c r="C848" s="1" t="s">
        <v>532</v>
      </c>
      <c r="G848" t="str">
        <f>IFERROR(__xludf.DUMMYFUNCTION("""COMPUTED_VALUE"""),"2b528215-5044-41ce-81df-e1f1e1a55172")</f>
        <v>2b528215-5044-41ce-81df-e1f1e1a55172</v>
      </c>
    </row>
    <row r="849">
      <c r="C849" s="1" t="s">
        <v>2721</v>
      </c>
      <c r="G849" t="str">
        <f>IFERROR(__xludf.DUMMYFUNCTION("""COMPUTED_VALUE"""),"42658cf5-7130-4bc8-a284-583a062a4d72")</f>
        <v>42658cf5-7130-4bc8-a284-583a062a4d72</v>
      </c>
    </row>
    <row r="850">
      <c r="C850" s="1" t="s">
        <v>305</v>
      </c>
      <c r="G850" t="str">
        <f>IFERROR(__xludf.DUMMYFUNCTION("""COMPUTED_VALUE"""),"93590bd5-31c1-41df-9881-6f3fb339a61c")</f>
        <v>93590bd5-31c1-41df-9881-6f3fb339a61c</v>
      </c>
    </row>
    <row r="851">
      <c r="C851" s="1" t="s">
        <v>99</v>
      </c>
      <c r="G851" t="str">
        <f>IFERROR(__xludf.DUMMYFUNCTION("""COMPUTED_VALUE"""),"4c58f1c4-de32-41bb-b18d-77d56b5f55d9")</f>
        <v>4c58f1c4-de32-41bb-b18d-77d56b5f55d9</v>
      </c>
    </row>
    <row r="852">
      <c r="C852" s="1" t="s">
        <v>2729</v>
      </c>
      <c r="G852" t="str">
        <f>IFERROR(__xludf.DUMMYFUNCTION("""COMPUTED_VALUE"""),"2ace91e0-c9fb-42ed-8439-1e8c91557c19")</f>
        <v>2ace91e0-c9fb-42ed-8439-1e8c91557c19</v>
      </c>
    </row>
    <row r="853">
      <c r="C853" s="1" t="s">
        <v>138</v>
      </c>
      <c r="G853" t="str">
        <f>IFERROR(__xludf.DUMMYFUNCTION("""COMPUTED_VALUE"""),"5ddbe97f-cf8d-4000-a505-f4aed8518ce7")</f>
        <v>5ddbe97f-cf8d-4000-a505-f4aed8518ce7</v>
      </c>
    </row>
    <row r="854">
      <c r="C854" s="1" t="s">
        <v>1483</v>
      </c>
      <c r="G854" t="str">
        <f>IFERROR(__xludf.DUMMYFUNCTION("""COMPUTED_VALUE"""),"953c13b2-3485-4a89-b975-7a9e5ef0bc41")</f>
        <v>953c13b2-3485-4a89-b975-7a9e5ef0bc41</v>
      </c>
    </row>
    <row r="855">
      <c r="C855" s="1" t="s">
        <v>211</v>
      </c>
      <c r="G855" t="str">
        <f>IFERROR(__xludf.DUMMYFUNCTION("""COMPUTED_VALUE"""),"e6259063-aac1-4bed-a541-fbb8b2fb4952")</f>
        <v>e6259063-aac1-4bed-a541-fbb8b2fb4952</v>
      </c>
    </row>
    <row r="856">
      <c r="C856" s="1" t="s">
        <v>864</v>
      </c>
      <c r="G856" t="str">
        <f>IFERROR(__xludf.DUMMYFUNCTION("""COMPUTED_VALUE"""),"bb957b79-bc68-4724-95c7-762e8e29ba13")</f>
        <v>bb957b79-bc68-4724-95c7-762e8e29ba13</v>
      </c>
    </row>
    <row r="857">
      <c r="C857" s="1" t="s">
        <v>588</v>
      </c>
      <c r="G857" t="str">
        <f>IFERROR(__xludf.DUMMYFUNCTION("""COMPUTED_VALUE"""),"dd0edd34-ef34-452b-8ee9-17670ecb6b48")</f>
        <v>dd0edd34-ef34-452b-8ee9-17670ecb6b48</v>
      </c>
    </row>
    <row r="858">
      <c r="C858" s="1" t="s">
        <v>701</v>
      </c>
      <c r="G858" t="str">
        <f>IFERROR(__xludf.DUMMYFUNCTION("""COMPUTED_VALUE"""),"0720d5ad-24ff-4b87-bc26-736bba82c27e")</f>
        <v>0720d5ad-24ff-4b87-bc26-736bba82c27e</v>
      </c>
    </row>
    <row r="859">
      <c r="C859" s="1" t="s">
        <v>1363</v>
      </c>
      <c r="G859" t="str">
        <f>IFERROR(__xludf.DUMMYFUNCTION("""COMPUTED_VALUE"""),"28161d81-06f0-43a5-823b-73f022529ce6")</f>
        <v>28161d81-06f0-43a5-823b-73f022529ce6</v>
      </c>
    </row>
    <row r="860">
      <c r="C860" s="1" t="s">
        <v>2746</v>
      </c>
      <c r="G860" t="str">
        <f>IFERROR(__xludf.DUMMYFUNCTION("""COMPUTED_VALUE"""),"81300987-d916-463d-97f2-5bcb7f28f80f")</f>
        <v>81300987-d916-463d-97f2-5bcb7f28f80f</v>
      </c>
    </row>
    <row r="861">
      <c r="C861" s="1" t="s">
        <v>584</v>
      </c>
      <c r="G861" t="str">
        <f>IFERROR(__xludf.DUMMYFUNCTION("""COMPUTED_VALUE"""),"a2a84073-a945-4348-96d4-b2db4aa1acf2")</f>
        <v>a2a84073-a945-4348-96d4-b2db4aa1acf2</v>
      </c>
    </row>
    <row r="862">
      <c r="C862" s="1" t="s">
        <v>326</v>
      </c>
      <c r="G862" t="str">
        <f>IFERROR(__xludf.DUMMYFUNCTION("""COMPUTED_VALUE"""),"7660d8d6-fb15-48f3-827b-2a331a9b89e0")</f>
        <v>7660d8d6-fb15-48f3-827b-2a331a9b89e0</v>
      </c>
    </row>
    <row r="863">
      <c r="C863" s="1" t="s">
        <v>126</v>
      </c>
      <c r="G863" t="str">
        <f>IFERROR(__xludf.DUMMYFUNCTION("""COMPUTED_VALUE"""),"63ab4fec-f71b-4d6b-836c-34fa902eb36e")</f>
        <v>63ab4fec-f71b-4d6b-836c-34fa902eb36e</v>
      </c>
    </row>
    <row r="864">
      <c r="C864" s="1" t="s">
        <v>2754</v>
      </c>
      <c r="G864" t="str">
        <f>IFERROR(__xludf.DUMMYFUNCTION("""COMPUTED_VALUE"""),"9c4fa0d5-a3ec-4285-92e0-80c04bfa6a13")</f>
        <v>9c4fa0d5-a3ec-4285-92e0-80c04bfa6a13</v>
      </c>
    </row>
    <row r="865">
      <c r="C865" s="1" t="s">
        <v>2721</v>
      </c>
      <c r="G865" t="str">
        <f>IFERROR(__xludf.DUMMYFUNCTION("""COMPUTED_VALUE"""),"c7130125-3b7f-4c36-aa92-33d9e47b0f27")</f>
        <v>c7130125-3b7f-4c36-aa92-33d9e47b0f27</v>
      </c>
    </row>
    <row r="866">
      <c r="C866" s="1" t="s">
        <v>1802</v>
      </c>
      <c r="G866" t="str">
        <f>IFERROR(__xludf.DUMMYFUNCTION("""COMPUTED_VALUE"""),"55adde0c-be71-4987-aa85-38b32e6a0cff")</f>
        <v>55adde0c-be71-4987-aa85-38b32e6a0cff</v>
      </c>
    </row>
    <row r="867">
      <c r="C867" s="1" t="s">
        <v>326</v>
      </c>
      <c r="G867" t="str">
        <f>IFERROR(__xludf.DUMMYFUNCTION("""COMPUTED_VALUE"""),"0e5d01d2-a534-4be3-a229-d6873259d95a")</f>
        <v>0e5d01d2-a534-4be3-a229-d6873259d95a</v>
      </c>
    </row>
    <row r="868">
      <c r="C868" s="1" t="s">
        <v>241</v>
      </c>
      <c r="G868" t="str">
        <f>IFERROR(__xludf.DUMMYFUNCTION("""COMPUTED_VALUE"""),"475bbce4-0ce6-4d75-a511-7a592cf3a771")</f>
        <v>475bbce4-0ce6-4d75-a511-7a592cf3a771</v>
      </c>
    </row>
    <row r="869">
      <c r="C869" s="1" t="s">
        <v>2768</v>
      </c>
      <c r="G869" t="str">
        <f>IFERROR(__xludf.DUMMYFUNCTION("""COMPUTED_VALUE"""),"f03b8915-7a52-4700-85c0-3c3bdf366f8f")</f>
        <v>f03b8915-7a52-4700-85c0-3c3bdf366f8f</v>
      </c>
    </row>
    <row r="870">
      <c r="C870" s="1" t="s">
        <v>132</v>
      </c>
      <c r="G870" t="str">
        <f>IFERROR(__xludf.DUMMYFUNCTION("""COMPUTED_VALUE"""),"ef8c2f75-ad92-495b-a69c-6c880acc0f78")</f>
        <v>ef8c2f75-ad92-495b-a69c-6c880acc0f78</v>
      </c>
    </row>
    <row r="871">
      <c r="C871" s="1" t="s">
        <v>32</v>
      </c>
      <c r="G871" t="str">
        <f>IFERROR(__xludf.DUMMYFUNCTION("""COMPUTED_VALUE"""),"3048d861-37fd-4718-a5e1-8b9f93eb656a")</f>
        <v>3048d861-37fd-4718-a5e1-8b9f93eb656a</v>
      </c>
    </row>
    <row r="872">
      <c r="C872" s="1" t="s">
        <v>258</v>
      </c>
      <c r="G872" t="str">
        <f>IFERROR(__xludf.DUMMYFUNCTION("""COMPUTED_VALUE"""),"3bb6ef35-07ae-41d1-9c15-f36a70b5e574")</f>
        <v>3bb6ef35-07ae-41d1-9c15-f36a70b5e574</v>
      </c>
    </row>
    <row r="873">
      <c r="C873" s="1" t="s">
        <v>2521</v>
      </c>
      <c r="G873" t="str">
        <f>IFERROR(__xludf.DUMMYFUNCTION("""COMPUTED_VALUE"""),"9eb51886-a0d2-4afe-ab64-322c03128a12")</f>
        <v>9eb51886-a0d2-4afe-ab64-322c03128a12</v>
      </c>
    </row>
    <row r="874">
      <c r="C874" s="1" t="s">
        <v>14</v>
      </c>
      <c r="G874" t="str">
        <f>IFERROR(__xludf.DUMMYFUNCTION("""COMPUTED_VALUE"""),"a30279cb-33cb-415d-ba56-85f7e777e84d")</f>
        <v>a30279cb-33cb-415d-ba56-85f7e777e84d</v>
      </c>
    </row>
    <row r="875">
      <c r="C875" s="1" t="s">
        <v>326</v>
      </c>
      <c r="G875" t="str">
        <f>IFERROR(__xludf.DUMMYFUNCTION("""COMPUTED_VALUE"""),"df2e0805-1d3a-4852-a60b-b69279ae1e11")</f>
        <v>df2e0805-1d3a-4852-a60b-b69279ae1e11</v>
      </c>
    </row>
    <row r="876">
      <c r="C876" s="1" t="s">
        <v>1140</v>
      </c>
      <c r="G876" t="str">
        <f>IFERROR(__xludf.DUMMYFUNCTION("""COMPUTED_VALUE"""),"7c6c2504-b28d-4dd0-b15b-2c95cf2ab01a")</f>
        <v>7c6c2504-b28d-4dd0-b15b-2c95cf2ab01a</v>
      </c>
    </row>
    <row r="877">
      <c r="C877" s="1" t="s">
        <v>934</v>
      </c>
      <c r="G877" t="str">
        <f>IFERROR(__xludf.DUMMYFUNCTION("""COMPUTED_VALUE"""),"a6241a7f-34cb-46f2-bd46-b5d8f197e269")</f>
        <v>a6241a7f-34cb-46f2-bd46-b5d8f197e269</v>
      </c>
    </row>
    <row r="878">
      <c r="C878" s="1" t="s">
        <v>2797</v>
      </c>
      <c r="G878" t="str">
        <f>IFERROR(__xludf.DUMMYFUNCTION("""COMPUTED_VALUE"""),"80c284b0-c103-4957-b836-0d9ff3256d24")</f>
        <v>80c284b0-c103-4957-b836-0d9ff3256d24</v>
      </c>
    </row>
    <row r="879">
      <c r="C879" s="1" t="s">
        <v>532</v>
      </c>
      <c r="G879" t="str">
        <f>IFERROR(__xludf.DUMMYFUNCTION("""COMPUTED_VALUE"""),"7f96466f-b79e-4bd3-b35b-f24a720f2284")</f>
        <v>7f96466f-b79e-4bd3-b35b-f24a720f2284</v>
      </c>
    </row>
    <row r="880">
      <c r="C880" s="1" t="s">
        <v>411</v>
      </c>
      <c r="G880" t="str">
        <f>IFERROR(__xludf.DUMMYFUNCTION("""COMPUTED_VALUE"""),"e07c18c0-844b-4102-86c7-d40ad0c4fc47")</f>
        <v>e07c18c0-844b-4102-86c7-d40ad0c4fc47</v>
      </c>
    </row>
    <row r="881">
      <c r="C881" s="1" t="s">
        <v>2806</v>
      </c>
      <c r="G881" t="str">
        <f>IFERROR(__xludf.DUMMYFUNCTION("""COMPUTED_VALUE"""),"72d3b746-5be7-4903-954c-24a65091e8d4")</f>
        <v>72d3b746-5be7-4903-954c-24a65091e8d4</v>
      </c>
    </row>
    <row r="882">
      <c r="C882" s="1" t="s">
        <v>1637</v>
      </c>
      <c r="G882" t="str">
        <f>IFERROR(__xludf.DUMMYFUNCTION("""COMPUTED_VALUE"""),"5897bdc1-c7cb-41b1-aef1-9a9460af10d8")</f>
        <v>5897bdc1-c7cb-41b1-aef1-9a9460af10d8</v>
      </c>
    </row>
    <row r="883">
      <c r="C883" s="1" t="s">
        <v>321</v>
      </c>
      <c r="G883" t="str">
        <f>IFERROR(__xludf.DUMMYFUNCTION("""COMPUTED_VALUE"""),"929068f2-e047-438b-9a50-196ec0ae09e4")</f>
        <v>929068f2-e047-438b-9a50-196ec0ae09e4</v>
      </c>
    </row>
    <row r="884">
      <c r="C884" s="1" t="s">
        <v>1756</v>
      </c>
      <c r="G884" t="str">
        <f>IFERROR(__xludf.DUMMYFUNCTION("""COMPUTED_VALUE"""),"50983b79-400f-45d4-8c47-c0c6ee93badb")</f>
        <v>50983b79-400f-45d4-8c47-c0c6ee93badb</v>
      </c>
    </row>
    <row r="885">
      <c r="C885" s="1" t="s">
        <v>2816</v>
      </c>
      <c r="G885" t="str">
        <f>IFERROR(__xludf.DUMMYFUNCTION("""COMPUTED_VALUE"""),"26fe784f-8f2f-442a-9f23-6955f08ab1f6")</f>
        <v>26fe784f-8f2f-442a-9f23-6955f08ab1f6</v>
      </c>
    </row>
    <row r="886">
      <c r="C886" s="1" t="s">
        <v>2820</v>
      </c>
      <c r="G886" t="str">
        <f>IFERROR(__xludf.DUMMYFUNCTION("""COMPUTED_VALUE"""),"75d7e342-c43b-4432-af27-545c543c604c")</f>
        <v>75d7e342-c43b-4432-af27-545c543c604c</v>
      </c>
    </row>
    <row r="887">
      <c r="C887" s="1" t="s">
        <v>321</v>
      </c>
      <c r="G887" t="str">
        <f>IFERROR(__xludf.DUMMYFUNCTION("""COMPUTED_VALUE"""),"cb4442eb-87e6-4a52-bc15-c1cd48e8814e")</f>
        <v>cb4442eb-87e6-4a52-bc15-c1cd48e8814e</v>
      </c>
    </row>
    <row r="888">
      <c r="C888" s="1" t="s">
        <v>37</v>
      </c>
      <c r="G888" t="str">
        <f>IFERROR(__xludf.DUMMYFUNCTION("""COMPUTED_VALUE"""),"b64e68d0-6389-40ba-abe0-ddf952503a1f")</f>
        <v>b64e68d0-6389-40ba-abe0-ddf952503a1f</v>
      </c>
    </row>
    <row r="889">
      <c r="C889" s="1" t="s">
        <v>326</v>
      </c>
      <c r="G889" t="str">
        <f>IFERROR(__xludf.DUMMYFUNCTION("""COMPUTED_VALUE"""),"e7bb5d8a-a1ca-420d-8562-d1505c41acb0")</f>
        <v>e7bb5d8a-a1ca-420d-8562-d1505c41acb0</v>
      </c>
    </row>
    <row r="890">
      <c r="C890" s="1" t="s">
        <v>75</v>
      </c>
      <c r="G890" t="str">
        <f>IFERROR(__xludf.DUMMYFUNCTION("""COMPUTED_VALUE"""),"8236461c-dd53-4880-a4e8-63cd35f0363f")</f>
        <v>8236461c-dd53-4880-a4e8-63cd35f0363f</v>
      </c>
    </row>
    <row r="891">
      <c r="C891" s="1" t="s">
        <v>998</v>
      </c>
      <c r="G891" t="str">
        <f>IFERROR(__xludf.DUMMYFUNCTION("""COMPUTED_VALUE"""),"c2bf45b0-52e1-4abb-8d4f-70a86f5afd09")</f>
        <v>c2bf45b0-52e1-4abb-8d4f-70a86f5afd09</v>
      </c>
    </row>
    <row r="892">
      <c r="C892" s="1" t="s">
        <v>411</v>
      </c>
      <c r="G892" t="str">
        <f>IFERROR(__xludf.DUMMYFUNCTION("""COMPUTED_VALUE"""),"01d9cdcd-c770-4d29-8ca5-dd0770962b67")</f>
        <v>01d9cdcd-c770-4d29-8ca5-dd0770962b67</v>
      </c>
    </row>
    <row r="893">
      <c r="C893" s="1" t="s">
        <v>2833</v>
      </c>
      <c r="G893" t="str">
        <f>IFERROR(__xludf.DUMMYFUNCTION("""COMPUTED_VALUE"""),"122d6a46-2b2b-4946-8fc5-cc9f257f2f3a")</f>
        <v>122d6a46-2b2b-4946-8fc5-cc9f257f2f3a</v>
      </c>
    </row>
    <row r="894">
      <c r="C894" s="1" t="s">
        <v>1963</v>
      </c>
      <c r="G894" t="str">
        <f>IFERROR(__xludf.DUMMYFUNCTION("""COMPUTED_VALUE"""),"b16124ba-665e-4235-bd33-72ce63624708")</f>
        <v>b16124ba-665e-4235-bd33-72ce63624708</v>
      </c>
    </row>
    <row r="895">
      <c r="C895" s="1" t="s">
        <v>121</v>
      </c>
      <c r="G895" t="str">
        <f>IFERROR(__xludf.DUMMYFUNCTION("""COMPUTED_VALUE"""),"757e33ec-9670-4550-b2ec-b2ca9581a6b9")</f>
        <v>757e33ec-9670-4550-b2ec-b2ca9581a6b9</v>
      </c>
    </row>
    <row r="896">
      <c r="C896" s="1" t="s">
        <v>80</v>
      </c>
      <c r="G896" t="str">
        <f>IFERROR(__xludf.DUMMYFUNCTION("""COMPUTED_VALUE"""),"8411e8ae-f343-4ed1-adda-392f34317c15")</f>
        <v>8411e8ae-f343-4ed1-adda-392f34317c15</v>
      </c>
    </row>
    <row r="897">
      <c r="C897" s="1" t="s">
        <v>676</v>
      </c>
      <c r="G897" t="str">
        <f>IFERROR(__xludf.DUMMYFUNCTION("""COMPUTED_VALUE"""),"bcb22869-d162-4581-b195-0efdd88a94d8")</f>
        <v>bcb22869-d162-4581-b195-0efdd88a94d8</v>
      </c>
    </row>
    <row r="898">
      <c r="C898" s="1" t="s">
        <v>1014</v>
      </c>
      <c r="G898" t="str">
        <f>IFERROR(__xludf.DUMMYFUNCTION("""COMPUTED_VALUE"""),"d64f5f59-11b8-487e-babc-a799c2fc9d90")</f>
        <v>d64f5f59-11b8-487e-babc-a799c2fc9d90</v>
      </c>
    </row>
    <row r="899">
      <c r="C899" s="1" t="s">
        <v>2846</v>
      </c>
      <c r="G899" t="str">
        <f>IFERROR(__xludf.DUMMYFUNCTION("""COMPUTED_VALUE"""),"e7ee1666-c6cd-4f9b-bc9a-b9d77331f822")</f>
        <v>e7ee1666-c6cd-4f9b-bc9a-b9d77331f822</v>
      </c>
    </row>
    <row r="900">
      <c r="C900" s="1" t="s">
        <v>321</v>
      </c>
      <c r="G900" t="str">
        <f>IFERROR(__xludf.DUMMYFUNCTION("""COMPUTED_VALUE"""),"5ac7078b-c819-490b-b3a6-84065543e52d")</f>
        <v>5ac7078b-c819-490b-b3a6-84065543e52d</v>
      </c>
    </row>
    <row r="901">
      <c r="C901" s="1" t="s">
        <v>2504</v>
      </c>
      <c r="G901" t="str">
        <f>IFERROR(__xludf.DUMMYFUNCTION("""COMPUTED_VALUE"""),"2681ed5a-8ff7-415f-bd17-0717e7c40f49")</f>
        <v>2681ed5a-8ff7-415f-bd17-0717e7c40f49</v>
      </c>
    </row>
    <row r="902">
      <c r="C902" s="1" t="s">
        <v>156</v>
      </c>
      <c r="G902" t="str">
        <f>IFERROR(__xludf.DUMMYFUNCTION("""COMPUTED_VALUE"""),"da495ee7-5009-43d7-868a-86e039d3c3bb")</f>
        <v>da495ee7-5009-43d7-868a-86e039d3c3bb</v>
      </c>
    </row>
    <row r="903">
      <c r="C903" s="1" t="s">
        <v>1549</v>
      </c>
      <c r="G903" t="str">
        <f>IFERROR(__xludf.DUMMYFUNCTION("""COMPUTED_VALUE"""),"6817d460-89fd-41ba-a7e5-b17b9184bb7e")</f>
        <v>6817d460-89fd-41ba-a7e5-b17b9184bb7e</v>
      </c>
    </row>
    <row r="904">
      <c r="C904" s="1" t="s">
        <v>2858</v>
      </c>
      <c r="G904" t="str">
        <f>IFERROR(__xludf.DUMMYFUNCTION("""COMPUTED_VALUE"""),"e75aef21-0eb4-4a80-9ee8-f0f0382a1231")</f>
        <v>e75aef21-0eb4-4a80-9ee8-f0f0382a1231</v>
      </c>
    </row>
    <row r="905">
      <c r="C905" s="1" t="s">
        <v>2861</v>
      </c>
      <c r="G905" t="str">
        <f>IFERROR(__xludf.DUMMYFUNCTION("""COMPUTED_VALUE"""),"53880053-beaa-44c7-bc3c-1f030e6881cf")</f>
        <v>53880053-beaa-44c7-bc3c-1f030e6881cf</v>
      </c>
    </row>
    <row r="906">
      <c r="C906" s="1" t="s">
        <v>813</v>
      </c>
      <c r="G906" t="str">
        <f>IFERROR(__xludf.DUMMYFUNCTION("""COMPUTED_VALUE"""),"67e59118-2b29-4943-8de2-eee74b9e1d45")</f>
        <v>67e59118-2b29-4943-8de2-eee74b9e1d45</v>
      </c>
    </row>
    <row r="907">
      <c r="C907" s="1" t="s">
        <v>411</v>
      </c>
      <c r="G907" t="str">
        <f>IFERROR(__xludf.DUMMYFUNCTION("""COMPUTED_VALUE"""),"543c4145-e291-4021-b9c8-d4ab82936237")</f>
        <v>543c4145-e291-4021-b9c8-d4ab82936237</v>
      </c>
    </row>
    <row r="908">
      <c r="C908" s="1" t="s">
        <v>86</v>
      </c>
      <c r="G908" t="str">
        <f>IFERROR(__xludf.DUMMYFUNCTION("""COMPUTED_VALUE"""),"636805d0-b207-4c86-9c83-3729657172c0")</f>
        <v>636805d0-b207-4c86-9c83-3729657172c0</v>
      </c>
    </row>
    <row r="909">
      <c r="C909" s="1" t="s">
        <v>2872</v>
      </c>
      <c r="G909" t="str">
        <f>IFERROR(__xludf.DUMMYFUNCTION("""COMPUTED_VALUE"""),"e2278476-f7fc-4c53-80d2-129d4f053b3b")</f>
        <v>e2278476-f7fc-4c53-80d2-129d4f053b3b</v>
      </c>
    </row>
    <row r="910">
      <c r="C910" s="1" t="s">
        <v>305</v>
      </c>
      <c r="G910" t="str">
        <f>IFERROR(__xludf.DUMMYFUNCTION("""COMPUTED_VALUE"""),"f6ebdd3a-757b-4966-bdad-27a598587fae")</f>
        <v>f6ebdd3a-757b-4966-bdad-27a598587fae</v>
      </c>
    </row>
    <row r="911">
      <c r="C911" s="1" t="s">
        <v>2879</v>
      </c>
      <c r="G911" t="str">
        <f>IFERROR(__xludf.DUMMYFUNCTION("""COMPUTED_VALUE"""),"ecea39c9-85b9-4357-a684-50b0ac8b0291")</f>
        <v>ecea39c9-85b9-4357-a684-50b0ac8b0291</v>
      </c>
    </row>
    <row r="912">
      <c r="C912" s="1" t="s">
        <v>2883</v>
      </c>
      <c r="G912" t="str">
        <f>IFERROR(__xludf.DUMMYFUNCTION("""COMPUTED_VALUE"""),"996a0685-13f0-4de6-ad2a-7e565c3203e1")</f>
        <v>996a0685-13f0-4de6-ad2a-7e565c3203e1</v>
      </c>
    </row>
    <row r="913">
      <c r="C913" s="1" t="s">
        <v>461</v>
      </c>
      <c r="G913" t="str">
        <f>IFERROR(__xludf.DUMMYFUNCTION("""COMPUTED_VALUE"""),"43644236-2807-453a-ba66-57a080efc1bb")</f>
        <v>43644236-2807-453a-ba66-57a080efc1bb</v>
      </c>
    </row>
    <row r="914">
      <c r="C914" s="1" t="s">
        <v>173</v>
      </c>
      <c r="G914" t="str">
        <f>IFERROR(__xludf.DUMMYFUNCTION("""COMPUTED_VALUE"""),"37473826-bd06-497f-af78-8a5ef5a48a2d")</f>
        <v>37473826-bd06-497f-af78-8a5ef5a48a2d</v>
      </c>
    </row>
    <row r="915">
      <c r="C915" s="1" t="s">
        <v>86</v>
      </c>
      <c r="G915" t="str">
        <f>IFERROR(__xludf.DUMMYFUNCTION("""COMPUTED_VALUE"""),"87b3ac7d-fa36-4ac8-97d1-22f860aa4cc4")</f>
        <v>87b3ac7d-fa36-4ac8-97d1-22f860aa4cc4</v>
      </c>
    </row>
    <row r="916">
      <c r="C916" s="1" t="s">
        <v>411</v>
      </c>
      <c r="G916" t="str">
        <f>IFERROR(__xludf.DUMMYFUNCTION("""COMPUTED_VALUE"""),"e2ee51ad-034a-4e81-97ea-033a19142bf2")</f>
        <v>e2ee51ad-034a-4e81-97ea-033a19142bf2</v>
      </c>
    </row>
    <row r="917">
      <c r="C917" s="1" t="s">
        <v>14</v>
      </c>
      <c r="G917" t="str">
        <f>IFERROR(__xludf.DUMMYFUNCTION("""COMPUTED_VALUE"""),"0d8c4cb1-501d-4528-b019-93128e1b2472")</f>
        <v>0d8c4cb1-501d-4528-b019-93128e1b2472</v>
      </c>
    </row>
    <row r="918">
      <c r="C918" s="1" t="s">
        <v>86</v>
      </c>
      <c r="G918" t="str">
        <f>IFERROR(__xludf.DUMMYFUNCTION("""COMPUTED_VALUE"""),"30ebe504-d872-4c5a-9ec0-d5c1537bff2e")</f>
        <v>30ebe504-d872-4c5a-9ec0-d5c1537bff2e</v>
      </c>
    </row>
    <row r="919">
      <c r="C919" s="1" t="s">
        <v>2901</v>
      </c>
      <c r="G919" t="str">
        <f>IFERROR(__xludf.DUMMYFUNCTION("""COMPUTED_VALUE"""),"2e72f5c7-ec13-4047-af19-037d4fa6ffc2")</f>
        <v>2e72f5c7-ec13-4047-af19-037d4fa6ffc2</v>
      </c>
    </row>
    <row r="920">
      <c r="C920" s="1" t="s">
        <v>2903</v>
      </c>
      <c r="G920" t="str">
        <f>IFERROR(__xludf.DUMMYFUNCTION("""COMPUTED_VALUE"""),"f099baa0-5ef0-48da-b026-959fa175e3db")</f>
        <v>f099baa0-5ef0-48da-b026-959fa175e3db</v>
      </c>
    </row>
    <row r="921">
      <c r="C921" s="1" t="s">
        <v>2907</v>
      </c>
      <c r="G921" t="str">
        <f>IFERROR(__xludf.DUMMYFUNCTION("""COMPUTED_VALUE"""),"8f76b58d-2989-4e97-97d4-1b6f749842aa")</f>
        <v>8f76b58d-2989-4e97-97d4-1b6f749842aa</v>
      </c>
    </row>
    <row r="922">
      <c r="C922" s="1" t="s">
        <v>2913</v>
      </c>
      <c r="G922" t="str">
        <f>IFERROR(__xludf.DUMMYFUNCTION("""COMPUTED_VALUE"""),"9e8af619-cdbd-45e4-bba0-bca28632cf63")</f>
        <v>9e8af619-cdbd-45e4-bba0-bca28632cf63</v>
      </c>
    </row>
    <row r="923">
      <c r="C923" s="1" t="s">
        <v>32</v>
      </c>
      <c r="G923" t="str">
        <f>IFERROR(__xludf.DUMMYFUNCTION("""COMPUTED_VALUE"""),"32af0b01-4d77-460e-88b5-4845b6fa77b0")</f>
        <v>32af0b01-4d77-460e-88b5-4845b6fa77b0</v>
      </c>
    </row>
    <row r="924">
      <c r="C924" s="1" t="s">
        <v>2920</v>
      </c>
      <c r="G924" t="str">
        <f>IFERROR(__xludf.DUMMYFUNCTION("""COMPUTED_VALUE"""),"7599979a-e448-40a0-8296-2ea4c7b6c6d9")</f>
        <v>7599979a-e448-40a0-8296-2ea4c7b6c6d9</v>
      </c>
    </row>
    <row r="925">
      <c r="C925" s="1" t="s">
        <v>32</v>
      </c>
      <c r="G925" t="str">
        <f>IFERROR(__xludf.DUMMYFUNCTION("""COMPUTED_VALUE"""),"c4a3d475-659e-478a-a396-36787327cbf1")</f>
        <v>c4a3d475-659e-478a-a396-36787327cbf1</v>
      </c>
    </row>
    <row r="926">
      <c r="C926" s="1" t="s">
        <v>321</v>
      </c>
      <c r="G926" t="str">
        <f>IFERROR(__xludf.DUMMYFUNCTION("""COMPUTED_VALUE"""),"580e1513-c655-4b60-a86d-b9203cc3be08")</f>
        <v>580e1513-c655-4b60-a86d-b9203cc3be08</v>
      </c>
    </row>
    <row r="927">
      <c r="C927" s="1" t="s">
        <v>578</v>
      </c>
      <c r="G927" t="str">
        <f>IFERROR(__xludf.DUMMYFUNCTION("""COMPUTED_VALUE"""),"c2daca51-43e8-4dbc-ad7d-7fc9890d9734")</f>
        <v>c2daca51-43e8-4dbc-ad7d-7fc9890d9734</v>
      </c>
    </row>
    <row r="928">
      <c r="C928" s="1" t="s">
        <v>461</v>
      </c>
      <c r="G928" t="str">
        <f>IFERROR(__xludf.DUMMYFUNCTION("""COMPUTED_VALUE"""),"f8458960-e900-48af-a5bb-c696e824a9f4")</f>
        <v>f8458960-e900-48af-a5bb-c696e824a9f4</v>
      </c>
    </row>
    <row r="929">
      <c r="C929" s="1" t="s">
        <v>42</v>
      </c>
      <c r="G929" t="str">
        <f>IFERROR(__xludf.DUMMYFUNCTION("""COMPUTED_VALUE"""),"ef5686a0-889c-4360-bd2f-ca22a9e10582")</f>
        <v>ef5686a0-889c-4360-bd2f-ca22a9e10582</v>
      </c>
    </row>
    <row r="930">
      <c r="C930" s="1" t="s">
        <v>2920</v>
      </c>
      <c r="G930" t="str">
        <f>IFERROR(__xludf.DUMMYFUNCTION("""COMPUTED_VALUE"""),"fb01f760-2e48-40fa-8670-2cf8509a1f0d")</f>
        <v>fb01f760-2e48-40fa-8670-2cf8509a1f0d</v>
      </c>
    </row>
    <row r="931">
      <c r="C931" s="1" t="s">
        <v>925</v>
      </c>
      <c r="G931" t="str">
        <f>IFERROR(__xludf.DUMMYFUNCTION("""COMPUTED_VALUE"""),"320272a7-5408-4314-b26c-c73c208c6c84")</f>
        <v>320272a7-5408-4314-b26c-c73c208c6c84</v>
      </c>
    </row>
    <row r="932">
      <c r="C932" s="1" t="s">
        <v>1631</v>
      </c>
      <c r="G932" t="str">
        <f>IFERROR(__xludf.DUMMYFUNCTION("""COMPUTED_VALUE"""),"a9bcd7e9-5a4d-44e5-953c-8dae21c614dd")</f>
        <v>a9bcd7e9-5a4d-44e5-953c-8dae21c614dd</v>
      </c>
    </row>
    <row r="933">
      <c r="C933" s="1" t="s">
        <v>21</v>
      </c>
      <c r="G933" t="str">
        <f>IFERROR(__xludf.DUMMYFUNCTION("""COMPUTED_VALUE"""),"76c5750d-4064-4978-92fc-828b11bad1ea")</f>
        <v>76c5750d-4064-4978-92fc-828b11bad1ea</v>
      </c>
    </row>
    <row r="934">
      <c r="C934" s="1" t="s">
        <v>21</v>
      </c>
      <c r="G934" t="str">
        <f>IFERROR(__xludf.DUMMYFUNCTION("""COMPUTED_VALUE"""),"d980f9e8-cee2-4355-8b99-b4572d2ef8cc")</f>
        <v>d980f9e8-cee2-4355-8b99-b4572d2ef8cc</v>
      </c>
    </row>
    <row r="935">
      <c r="C935" s="1" t="s">
        <v>818</v>
      </c>
      <c r="G935" t="str">
        <f>IFERROR(__xludf.DUMMYFUNCTION("""COMPUTED_VALUE"""),"25119d6c-3166-4952-8f3e-4d92e2bb4cc3")</f>
        <v>25119d6c-3166-4952-8f3e-4d92e2bb4cc3</v>
      </c>
    </row>
    <row r="936">
      <c r="C936" s="1" t="s">
        <v>1255</v>
      </c>
      <c r="G936" t="str">
        <f>IFERROR(__xludf.DUMMYFUNCTION("""COMPUTED_VALUE"""),"882212f1-1777-4975-86ef-0e7b786ac686")</f>
        <v>882212f1-1777-4975-86ef-0e7b786ac686</v>
      </c>
    </row>
    <row r="937">
      <c r="C937" s="1" t="s">
        <v>461</v>
      </c>
      <c r="G937" t="str">
        <f>IFERROR(__xludf.DUMMYFUNCTION("""COMPUTED_VALUE"""),"0970f4ba-59dc-4a30-8f62-268a81ec1009")</f>
        <v>0970f4ba-59dc-4a30-8f62-268a81ec1009</v>
      </c>
    </row>
    <row r="938">
      <c r="C938" s="1" t="s">
        <v>1140</v>
      </c>
      <c r="G938" t="str">
        <f>IFERROR(__xludf.DUMMYFUNCTION("""COMPUTED_VALUE"""),"524f33d3-db05-4ee4-b7c0-24322a06520f")</f>
        <v>524f33d3-db05-4ee4-b7c0-24322a06520f</v>
      </c>
    </row>
    <row r="939">
      <c r="C939" s="1" t="s">
        <v>1802</v>
      </c>
      <c r="G939" t="str">
        <f>IFERROR(__xludf.DUMMYFUNCTION("""COMPUTED_VALUE"""),"f6a65497-cebb-403b-8504-a4ca436803f5")</f>
        <v>f6a65497-cebb-403b-8504-a4ca436803f5</v>
      </c>
    </row>
    <row r="940">
      <c r="C940" s="1" t="s">
        <v>869</v>
      </c>
      <c r="G940" t="str">
        <f>IFERROR(__xludf.DUMMYFUNCTION("""COMPUTED_VALUE"""),"0673e701-6bf4-47e2-962d-94a2668dbd3a")</f>
        <v>0673e701-6bf4-47e2-962d-94a2668dbd3a</v>
      </c>
    </row>
    <row r="941">
      <c r="C941" s="1" t="s">
        <v>2965</v>
      </c>
      <c r="G941" t="str">
        <f>IFERROR(__xludf.DUMMYFUNCTION("""COMPUTED_VALUE"""),"6abe6ce4-1934-470d-b88a-bd464317a65d")</f>
        <v>6abe6ce4-1934-470d-b88a-bd464317a65d</v>
      </c>
    </row>
    <row r="942">
      <c r="C942" s="1" t="s">
        <v>49</v>
      </c>
      <c r="G942" t="str">
        <f>IFERROR(__xludf.DUMMYFUNCTION("""COMPUTED_VALUE"""),"14aaf460-6dd7-497d-87e1-6fe89a26aeee")</f>
        <v>14aaf460-6dd7-497d-87e1-6fe89a26aeee</v>
      </c>
    </row>
    <row r="943">
      <c r="C943" s="1" t="s">
        <v>560</v>
      </c>
      <c r="G943" t="str">
        <f>IFERROR(__xludf.DUMMYFUNCTION("""COMPUTED_VALUE"""),"9502c04b-d876-425e-bdb1-b787dcc1cd86")</f>
        <v>9502c04b-d876-425e-bdb1-b787dcc1cd86</v>
      </c>
    </row>
    <row r="944">
      <c r="C944" s="1" t="s">
        <v>32</v>
      </c>
      <c r="G944" t="str">
        <f>IFERROR(__xludf.DUMMYFUNCTION("""COMPUTED_VALUE"""),"12557c38-47e9-4445-952b-a8bcec0f80ea")</f>
        <v>12557c38-47e9-4445-952b-a8bcec0f80ea</v>
      </c>
    </row>
    <row r="945">
      <c r="C945" s="1" t="s">
        <v>2979</v>
      </c>
      <c r="G945" t="str">
        <f>IFERROR(__xludf.DUMMYFUNCTION("""COMPUTED_VALUE"""),"f19f40a0-bc2f-4cdd-a5bc-dfea35c6695a")</f>
        <v>f19f40a0-bc2f-4cdd-a5bc-dfea35c6695a</v>
      </c>
    </row>
    <row r="946">
      <c r="C946" s="1" t="s">
        <v>116</v>
      </c>
      <c r="G946" t="str">
        <f>IFERROR(__xludf.DUMMYFUNCTION("""COMPUTED_VALUE"""),"16c243df-bb50-4aaf-8f99-7669da8ed5df")</f>
        <v>16c243df-bb50-4aaf-8f99-7669da8ed5df</v>
      </c>
    </row>
    <row r="947">
      <c r="C947" s="1" t="s">
        <v>2983</v>
      </c>
      <c r="G947" t="str">
        <f>IFERROR(__xludf.DUMMYFUNCTION("""COMPUTED_VALUE"""),"e79174cc-4adc-4271-93c7-5631184092f0")</f>
        <v>e79174cc-4adc-4271-93c7-5631184092f0</v>
      </c>
    </row>
    <row r="948">
      <c r="C948" s="1" t="s">
        <v>2985</v>
      </c>
      <c r="G948" t="str">
        <f>IFERROR(__xludf.DUMMYFUNCTION("""COMPUTED_VALUE"""),"1f124632-3819-47f6-89a5-8564ba8e23b6")</f>
        <v>1f124632-3819-47f6-89a5-8564ba8e23b6</v>
      </c>
    </row>
    <row r="949">
      <c r="C949" s="1" t="s">
        <v>2920</v>
      </c>
      <c r="G949" t="str">
        <f>IFERROR(__xludf.DUMMYFUNCTION("""COMPUTED_VALUE"""),"4b16aedb-f26a-4f78-a0f0-e920b02ce463")</f>
        <v>4b16aedb-f26a-4f78-a0f0-e920b02ce463</v>
      </c>
    </row>
    <row r="950">
      <c r="C950" s="1" t="s">
        <v>998</v>
      </c>
      <c r="G950" t="str">
        <f>IFERROR(__xludf.DUMMYFUNCTION("""COMPUTED_VALUE"""),"f45e4848-1070-4761-847a-dbf607a7ac43")</f>
        <v>f45e4848-1070-4761-847a-dbf607a7ac43</v>
      </c>
    </row>
    <row r="951">
      <c r="C951" s="1" t="s">
        <v>2991</v>
      </c>
      <c r="G951" t="str">
        <f>IFERROR(__xludf.DUMMYFUNCTION("""COMPUTED_VALUE"""),"050be71b-f675-4a47-8609-dcd2af097f1f")</f>
        <v>050be71b-f675-4a47-8609-dcd2af097f1f</v>
      </c>
    </row>
    <row r="952">
      <c r="C952" s="1" t="s">
        <v>2994</v>
      </c>
      <c r="G952" t="str">
        <f>IFERROR(__xludf.DUMMYFUNCTION("""COMPUTED_VALUE"""),"20e58738-6a4e-420b-8883-5496330b916e")</f>
        <v>20e58738-6a4e-420b-8883-5496330b916e</v>
      </c>
    </row>
    <row r="953">
      <c r="C953" s="1" t="s">
        <v>211</v>
      </c>
      <c r="G953" t="str">
        <f>IFERROR(__xludf.DUMMYFUNCTION("""COMPUTED_VALUE"""),"32261aff-468e-40d5-8390-3b344617c944")</f>
        <v>32261aff-468e-40d5-8390-3b344617c944</v>
      </c>
    </row>
    <row r="954">
      <c r="C954" s="1" t="s">
        <v>2979</v>
      </c>
      <c r="G954" t="str">
        <f>IFERROR(__xludf.DUMMYFUNCTION("""COMPUTED_VALUE"""),"6743b005-3450-4ecd-9feb-c52ac78ef64c")</f>
        <v>6743b005-3450-4ecd-9feb-c52ac78ef64c</v>
      </c>
    </row>
    <row r="955">
      <c r="C955" s="1" t="s">
        <v>3003</v>
      </c>
      <c r="G955" t="str">
        <f>IFERROR(__xludf.DUMMYFUNCTION("""COMPUTED_VALUE"""),"d06e4896-11e8-48b6-85d0-c711b83a9eb6")</f>
        <v>d06e4896-11e8-48b6-85d0-c711b83a9eb6</v>
      </c>
    </row>
    <row r="956">
      <c r="C956" s="1" t="s">
        <v>3006</v>
      </c>
      <c r="G956" t="str">
        <f>IFERROR(__xludf.DUMMYFUNCTION("""COMPUTED_VALUE"""),"524d7c5a-c3c0-420e-82d3-01a0dac16ce1")</f>
        <v>524d7c5a-c3c0-420e-82d3-01a0dac16ce1</v>
      </c>
    </row>
    <row r="957">
      <c r="C957" s="1" t="s">
        <v>3009</v>
      </c>
      <c r="G957" t="str">
        <f>IFERROR(__xludf.DUMMYFUNCTION("""COMPUTED_VALUE"""),"5b11b18d-b3fd-4a2f-8ea5-6ccd4772e72c")</f>
        <v>5b11b18d-b3fd-4a2f-8ea5-6ccd4772e72c</v>
      </c>
    </row>
    <row r="958">
      <c r="C958" s="1" t="s">
        <v>148</v>
      </c>
      <c r="G958" t="str">
        <f>IFERROR(__xludf.DUMMYFUNCTION("""COMPUTED_VALUE"""),"521c6570-9fd3-4162-a6ac-5a1163f8c00b")</f>
        <v>521c6570-9fd3-4162-a6ac-5a1163f8c00b</v>
      </c>
    </row>
    <row r="959">
      <c r="C959" s="1" t="s">
        <v>1155</v>
      </c>
      <c r="G959" t="str">
        <f>IFERROR(__xludf.DUMMYFUNCTION("""COMPUTED_VALUE"""),"3c08efec-95e5-4899-b93f-59221443fa0b")</f>
        <v>3c08efec-95e5-4899-b93f-59221443fa0b</v>
      </c>
    </row>
    <row r="960">
      <c r="C960" s="1" t="s">
        <v>163</v>
      </c>
      <c r="G960" t="str">
        <f>IFERROR(__xludf.DUMMYFUNCTION("""COMPUTED_VALUE"""),"4b9ab7d0-afec-4cc2-9092-d332d0109a94")</f>
        <v>4b9ab7d0-afec-4cc2-9092-d332d0109a94</v>
      </c>
    </row>
    <row r="961">
      <c r="C961" s="1" t="s">
        <v>70</v>
      </c>
      <c r="G961" t="str">
        <f>IFERROR(__xludf.DUMMYFUNCTION("""COMPUTED_VALUE"""),"630f0746-2bd3-40a4-b1af-0819e2539b9a")</f>
        <v>630f0746-2bd3-40a4-b1af-0819e2539b9a</v>
      </c>
    </row>
    <row r="962">
      <c r="C962" s="1" t="s">
        <v>110</v>
      </c>
      <c r="G962" t="str">
        <f>IFERROR(__xludf.DUMMYFUNCTION("""COMPUTED_VALUE"""),"69a850f4-365b-4246-a0bb-140b5585f6a5")</f>
        <v>69a850f4-365b-4246-a0bb-140b5585f6a5</v>
      </c>
    </row>
    <row r="963">
      <c r="C963" s="1" t="s">
        <v>3025</v>
      </c>
      <c r="G963" t="str">
        <f>IFERROR(__xludf.DUMMYFUNCTION("""COMPUTED_VALUE"""),"6b042471-662c-4032-b55a-3d2b290d4f90")</f>
        <v>6b042471-662c-4032-b55a-3d2b290d4f90</v>
      </c>
    </row>
    <row r="964">
      <c r="C964" s="1" t="s">
        <v>522</v>
      </c>
      <c r="G964" t="str">
        <f>IFERROR(__xludf.DUMMYFUNCTION("""COMPUTED_VALUE"""),"299f5ebc-e48f-4b9c-ab2c-7fc5bbc2c3a9")</f>
        <v>299f5ebc-e48f-4b9c-ab2c-7fc5bbc2c3a9</v>
      </c>
    </row>
    <row r="965">
      <c r="C965" s="1" t="s">
        <v>2983</v>
      </c>
      <c r="G965" t="str">
        <f>IFERROR(__xludf.DUMMYFUNCTION("""COMPUTED_VALUE"""),"13818ac0-db0a-42a7-8db3-214af2715552")</f>
        <v>13818ac0-db0a-42a7-8db3-214af2715552</v>
      </c>
    </row>
    <row r="966">
      <c r="C966" s="1" t="s">
        <v>518</v>
      </c>
      <c r="G966" t="str">
        <f>IFERROR(__xludf.DUMMYFUNCTION("""COMPUTED_VALUE"""),"539cb901-c352-4548-8876-90063cd1a1e2")</f>
        <v>539cb901-c352-4548-8876-90063cd1a1e2</v>
      </c>
    </row>
    <row r="967">
      <c r="C967" s="1" t="s">
        <v>3033</v>
      </c>
      <c r="G967" t="str">
        <f>IFERROR(__xludf.DUMMYFUNCTION("""COMPUTED_VALUE"""),"7a27d9b1-8f0b-45c6-9f88-a01406af8b78")</f>
        <v>7a27d9b1-8f0b-45c6-9f88-a01406af8b78</v>
      </c>
    </row>
    <row r="968">
      <c r="C968" s="1" t="s">
        <v>1204</v>
      </c>
      <c r="G968" t="str">
        <f>IFERROR(__xludf.DUMMYFUNCTION("""COMPUTED_VALUE"""),"3f61e85d-0ba7-471f-bfc1-b10d4df58921")</f>
        <v>3f61e85d-0ba7-471f-bfc1-b10d4df58921</v>
      </c>
    </row>
    <row r="969">
      <c r="C969" s="1" t="s">
        <v>3038</v>
      </c>
      <c r="G969" t="str">
        <f>IFERROR(__xludf.DUMMYFUNCTION("""COMPUTED_VALUE"""),"abd366b8-ffa1-49bc-b38f-d16d54b57045")</f>
        <v>abd366b8-ffa1-49bc-b38f-d16d54b57045</v>
      </c>
    </row>
    <row r="970">
      <c r="C970" s="1" t="s">
        <v>3042</v>
      </c>
      <c r="G970" t="str">
        <f>IFERROR(__xludf.DUMMYFUNCTION("""COMPUTED_VALUE"""),"c8dfba88-57b9-46fb-b820-95b6f6c18596")</f>
        <v>c8dfba88-57b9-46fb-b820-95b6f6c18596</v>
      </c>
    </row>
    <row r="971">
      <c r="C971" s="1" t="s">
        <v>925</v>
      </c>
      <c r="G971" t="str">
        <f>IFERROR(__xludf.DUMMYFUNCTION("""COMPUTED_VALUE"""),"1eb9b8a6-8248-464c-8e00-82d5bf1d9a50")</f>
        <v>1eb9b8a6-8248-464c-8e00-82d5bf1d9a50</v>
      </c>
    </row>
    <row r="972">
      <c r="C972" s="1" t="s">
        <v>310</v>
      </c>
      <c r="G972" t="str">
        <f>IFERROR(__xludf.DUMMYFUNCTION("""COMPUTED_VALUE"""),"836604b9-17d1-42e6-a139-09ff54d1f512")</f>
        <v>836604b9-17d1-42e6-a139-09ff54d1f512</v>
      </c>
    </row>
    <row r="973">
      <c r="C973" s="1" t="s">
        <v>1802</v>
      </c>
      <c r="G973" t="str">
        <f>IFERROR(__xludf.DUMMYFUNCTION("""COMPUTED_VALUE"""),"edda2c74-a2f2-431a-a943-caf3f118e6e7")</f>
        <v>edda2c74-a2f2-431a-a943-caf3f118e6e7</v>
      </c>
    </row>
    <row r="974">
      <c r="C974" s="1" t="s">
        <v>770</v>
      </c>
      <c r="G974" t="str">
        <f>IFERROR(__xludf.DUMMYFUNCTION("""COMPUTED_VALUE"""),"df8d0da4-f176-4fe0-aaff-917e41fd16f5")</f>
        <v>df8d0da4-f176-4fe0-aaff-917e41fd16f5</v>
      </c>
    </row>
    <row r="975">
      <c r="C975" s="1" t="s">
        <v>3052</v>
      </c>
      <c r="G975" t="str">
        <f>IFERROR(__xludf.DUMMYFUNCTION("""COMPUTED_VALUE"""),"b6b7c0f3-9aa1-47ce-b48f-2bf67b0bbc69")</f>
        <v>b6b7c0f3-9aa1-47ce-b48f-2bf67b0bbc69</v>
      </c>
    </row>
    <row r="976">
      <c r="C976" s="1" t="s">
        <v>121</v>
      </c>
      <c r="G976" t="str">
        <f>IFERROR(__xludf.DUMMYFUNCTION("""COMPUTED_VALUE"""),"22a04605-f26f-486d-b669-0aeacafc5976")</f>
        <v>22a04605-f26f-486d-b669-0aeacafc5976</v>
      </c>
    </row>
    <row r="977">
      <c r="C977" s="1" t="s">
        <v>3058</v>
      </c>
      <c r="G977" t="str">
        <f>IFERROR(__xludf.DUMMYFUNCTION("""COMPUTED_VALUE"""),"2d2f7768-6e20-452c-a3c3-19807735fca9")</f>
        <v>2d2f7768-6e20-452c-a3c3-19807735fca9</v>
      </c>
    </row>
    <row r="978">
      <c r="C978" s="1" t="s">
        <v>2316</v>
      </c>
      <c r="G978" t="str">
        <f>IFERROR(__xludf.DUMMYFUNCTION("""COMPUTED_VALUE"""),"977b7961-fe28-4a1d-ac98-be068b4e53c1")</f>
        <v>977b7961-fe28-4a1d-ac98-be068b4e53c1</v>
      </c>
    </row>
    <row r="979">
      <c r="C979" s="1" t="s">
        <v>818</v>
      </c>
      <c r="G979" t="str">
        <f>IFERROR(__xludf.DUMMYFUNCTION("""COMPUTED_VALUE"""),"d1957049-d154-4cd2-b6ad-0bd2089647f8")</f>
        <v>d1957049-d154-4cd2-b6ad-0bd2089647f8</v>
      </c>
    </row>
    <row r="980">
      <c r="C980" s="1" t="s">
        <v>121</v>
      </c>
      <c r="G980" t="str">
        <f>IFERROR(__xludf.DUMMYFUNCTION("""COMPUTED_VALUE"""),"ffc3fe3e-1fd8-4979-a90d-7b8a076be0d2")</f>
        <v>ffc3fe3e-1fd8-4979-a90d-7b8a076be0d2</v>
      </c>
    </row>
    <row r="981">
      <c r="C981" s="1" t="s">
        <v>1446</v>
      </c>
      <c r="G981" t="str">
        <f>IFERROR(__xludf.DUMMYFUNCTION("""COMPUTED_VALUE"""),"314a1d51-ee11-4724-9689-932d4f928b04")</f>
        <v>314a1d51-ee11-4724-9689-932d4f928b04</v>
      </c>
    </row>
    <row r="982">
      <c r="C982" s="1" t="s">
        <v>121</v>
      </c>
      <c r="G982" t="str">
        <f>IFERROR(__xludf.DUMMYFUNCTION("""COMPUTED_VALUE"""),"0b1236e6-016a-43ed-80f6-85326970d899")</f>
        <v>0b1236e6-016a-43ed-80f6-85326970d899</v>
      </c>
    </row>
    <row r="983">
      <c r="C983" s="1" t="s">
        <v>738</v>
      </c>
      <c r="G983" t="str">
        <f>IFERROR(__xludf.DUMMYFUNCTION("""COMPUTED_VALUE"""),"6c56e31b-1652-4184-9115-e64ca67fb175")</f>
        <v>6c56e31b-1652-4184-9115-e64ca67fb175</v>
      </c>
    </row>
    <row r="984">
      <c r="C984" s="1" t="s">
        <v>2504</v>
      </c>
      <c r="G984" t="str">
        <f>IFERROR(__xludf.DUMMYFUNCTION("""COMPUTED_VALUE"""),"8d782329-ee3c-4113-940e-2726d802632f")</f>
        <v>8d782329-ee3c-4113-940e-2726d802632f</v>
      </c>
    </row>
    <row r="985">
      <c r="C985" s="1" t="s">
        <v>1549</v>
      </c>
      <c r="G985" t="str">
        <f>IFERROR(__xludf.DUMMYFUNCTION("""COMPUTED_VALUE"""),"ee590481-ea1d-47ac-b990-bfcc12496fc4")</f>
        <v>ee590481-ea1d-47ac-b990-bfcc12496fc4</v>
      </c>
    </row>
    <row r="986">
      <c r="C986" s="1" t="s">
        <v>2598</v>
      </c>
      <c r="G986" t="str">
        <f>IFERROR(__xludf.DUMMYFUNCTION("""COMPUTED_VALUE"""),"96a8321e-1463-4c94-96f1-bf3dcc5a9b6c")</f>
        <v>96a8321e-1463-4c94-96f1-bf3dcc5a9b6c</v>
      </c>
    </row>
    <row r="987">
      <c r="C987" s="1" t="s">
        <v>2359</v>
      </c>
      <c r="G987" t="str">
        <f>IFERROR(__xludf.DUMMYFUNCTION("""COMPUTED_VALUE"""),"c7fb0347-f60c-4edd-ac85-40b9ed130bf9")</f>
        <v>c7fb0347-f60c-4edd-ac85-40b9ed130bf9</v>
      </c>
    </row>
    <row r="988">
      <c r="C988" s="1" t="s">
        <v>818</v>
      </c>
      <c r="G988" t="str">
        <f>IFERROR(__xludf.DUMMYFUNCTION("""COMPUTED_VALUE"""),"331735b3-8475-4823-891a-d600d4f82bcf")</f>
        <v>331735b3-8475-4823-891a-d600d4f82bcf</v>
      </c>
    </row>
    <row r="989">
      <c r="C989" s="1" t="s">
        <v>1558</v>
      </c>
      <c r="G989" t="str">
        <f>IFERROR(__xludf.DUMMYFUNCTION("""COMPUTED_VALUE"""),"ac0a437f-5986-43f5-87c4-08f28aacb4bb")</f>
        <v>ac0a437f-5986-43f5-87c4-08f28aacb4bb</v>
      </c>
    </row>
    <row r="990">
      <c r="C990" s="1" t="s">
        <v>2183</v>
      </c>
      <c r="G990" t="str">
        <f>IFERROR(__xludf.DUMMYFUNCTION("""COMPUTED_VALUE"""),"454a6ccf-01d6-4618-9801-3211b03d263a")</f>
        <v>454a6ccf-01d6-4618-9801-3211b03d263a</v>
      </c>
    </row>
    <row r="991">
      <c r="C991" s="1" t="s">
        <v>411</v>
      </c>
      <c r="G991" t="str">
        <f>IFERROR(__xludf.DUMMYFUNCTION("""COMPUTED_VALUE"""),"51b30c21-b206-4e51-9894-9d02fd73d186")</f>
        <v>51b30c21-b206-4e51-9894-9d02fd73d186</v>
      </c>
    </row>
    <row r="992">
      <c r="C992" s="1" t="s">
        <v>2521</v>
      </c>
      <c r="G992" t="str">
        <f>IFERROR(__xludf.DUMMYFUNCTION("""COMPUTED_VALUE"""),"cb74509c-9f28-4a1e-a1d9-758fad9b2422")</f>
        <v>cb74509c-9f28-4a1e-a1d9-758fad9b2422</v>
      </c>
    </row>
    <row r="993">
      <c r="C993" s="1" t="s">
        <v>3097</v>
      </c>
      <c r="G993" t="str">
        <f>IFERROR(__xludf.DUMMYFUNCTION("""COMPUTED_VALUE"""),"647c1397-a433-4e33-878c-9de1b2437f21")</f>
        <v>647c1397-a433-4e33-878c-9de1b2437f21</v>
      </c>
    </row>
    <row r="994">
      <c r="C994" s="1" t="s">
        <v>305</v>
      </c>
      <c r="G994" t="str">
        <f>IFERROR(__xludf.DUMMYFUNCTION("""COMPUTED_VALUE"""),"402c1152-1551-4104-9675-42e87fa52542")</f>
        <v>402c1152-1551-4104-9675-42e87fa52542</v>
      </c>
    </row>
    <row r="995">
      <c r="C995" s="1" t="s">
        <v>3104</v>
      </c>
      <c r="G995" t="str">
        <f>IFERROR(__xludf.DUMMYFUNCTION("""COMPUTED_VALUE"""),"50c7c20e-0059-43b4-b1a0-e96ba9a5fafe")</f>
        <v>50c7c20e-0059-43b4-b1a0-e96ba9a5fafe</v>
      </c>
    </row>
    <row r="996">
      <c r="C996" s="1" t="s">
        <v>207</v>
      </c>
      <c r="G996" t="str">
        <f>IFERROR(__xludf.DUMMYFUNCTION("""COMPUTED_VALUE"""),"c9f63c59-4873-4303-931c-818de9e99069")</f>
        <v>c9f63c59-4873-4303-931c-818de9e99069</v>
      </c>
    </row>
    <row r="997">
      <c r="C997" s="1" t="s">
        <v>2504</v>
      </c>
      <c r="G997" t="str">
        <f>IFERROR(__xludf.DUMMYFUNCTION("""COMPUTED_VALUE"""),"d0bff319-b2f4-43be-a482-56fc82712740")</f>
        <v>d0bff319-b2f4-43be-a482-56fc82712740</v>
      </c>
    </row>
    <row r="998">
      <c r="C998" s="1" t="s">
        <v>3111</v>
      </c>
      <c r="G998" t="str">
        <f>IFERROR(__xludf.DUMMYFUNCTION("""COMPUTED_VALUE"""),"416b842e-378e-4606-8a69-b21253ebe8cf")</f>
        <v>416b842e-378e-4606-8a69-b21253ebe8cf</v>
      </c>
    </row>
    <row r="999">
      <c r="C999" s="1" t="s">
        <v>396</v>
      </c>
      <c r="G999" t="str">
        <f>IFERROR(__xludf.DUMMYFUNCTION("""COMPUTED_VALUE"""),"b2bb6478-9f88-4e88-9add-73691a08906c")</f>
        <v>b2bb6478-9f88-4e88-9add-73691a08906c</v>
      </c>
    </row>
    <row r="1000">
      <c r="C1000" s="1" t="s">
        <v>148</v>
      </c>
      <c r="G1000" t="str">
        <f>IFERROR(__xludf.DUMMYFUNCTION("""COMPUTED_VALUE"""),"1f8ad5e3-72fd-4334-8302-612cea562ee1")</f>
        <v>1f8ad5e3-72fd-4334-8302-612cea562ee1</v>
      </c>
    </row>
    <row r="1001">
      <c r="C1001" s="1" t="s">
        <v>21</v>
      </c>
      <c r="G1001" t="str">
        <f>IFERROR(__xludf.DUMMYFUNCTION("""COMPUTED_VALUE"""),"6601a29a-e595-4a8c-b6a8-f09e9ab8234b")</f>
        <v>6601a29a-e595-4a8c-b6a8-f09e9ab8234b</v>
      </c>
    </row>
    <row r="1002">
      <c r="C1002" s="1" t="s">
        <v>305</v>
      </c>
      <c r="G1002" t="str">
        <f>IFERROR(__xludf.DUMMYFUNCTION("""COMPUTED_VALUE"""),"6f370617-b82a-489f-900a-23f1b8618896")</f>
        <v>6f370617-b82a-489f-900a-23f1b8618896</v>
      </c>
    </row>
    <row r="1003">
      <c r="C1003" s="1" t="s">
        <v>116</v>
      </c>
      <c r="G1003" t="str">
        <f>IFERROR(__xludf.DUMMYFUNCTION("""COMPUTED_VALUE"""),"47d632fa-b1c9-4710-b0ae-f7eb5593d41b")</f>
        <v>47d632fa-b1c9-4710-b0ae-f7eb5593d41b</v>
      </c>
    </row>
    <row r="1004">
      <c r="C1004" s="1" t="s">
        <v>1255</v>
      </c>
      <c r="G1004" t="str">
        <f>IFERROR(__xludf.DUMMYFUNCTION("""COMPUTED_VALUE"""),"44b17b70-8fe9-4321-bf29-924fd9de95a3")</f>
        <v>44b17b70-8fe9-4321-bf29-924fd9de95a3</v>
      </c>
    </row>
    <row r="1005">
      <c r="C1005" s="1" t="s">
        <v>32</v>
      </c>
      <c r="G1005" t="str">
        <f>IFERROR(__xludf.DUMMYFUNCTION("""COMPUTED_VALUE"""),"2c2f7fc4-af37-4c19-9768-0a5ed815f1ea")</f>
        <v>2c2f7fc4-af37-4c19-9768-0a5ed815f1ea</v>
      </c>
    </row>
    <row r="1006">
      <c r="C1006" s="1" t="s">
        <v>411</v>
      </c>
      <c r="G1006" t="str">
        <f>IFERROR(__xludf.DUMMYFUNCTION("""COMPUTED_VALUE"""),"6ca8f092-874d-4e1c-9b97-e30d77493ed0")</f>
        <v>6ca8f092-874d-4e1c-9b97-e30d77493ed0</v>
      </c>
    </row>
    <row r="1007">
      <c r="C1007" s="1" t="s">
        <v>3127</v>
      </c>
      <c r="G1007" t="str">
        <f>IFERROR(__xludf.DUMMYFUNCTION("""COMPUTED_VALUE"""),"540af413-b295-493c-a35f-d17a0a56aa12")</f>
        <v>540af413-b295-493c-a35f-d17a0a56aa12</v>
      </c>
    </row>
    <row r="1008">
      <c r="C1008" s="1" t="s">
        <v>3131</v>
      </c>
      <c r="G1008" t="str">
        <f>IFERROR(__xludf.DUMMYFUNCTION("""COMPUTED_VALUE"""),"697d88ba-7cc4-4f80-a186-26b4770f39e2")</f>
        <v>697d88ba-7cc4-4f80-a186-26b4770f39e2</v>
      </c>
    </row>
    <row r="1009">
      <c r="C1009" s="1" t="s">
        <v>1531</v>
      </c>
      <c r="G1009" t="str">
        <f>IFERROR(__xludf.DUMMYFUNCTION("""COMPUTED_VALUE"""),"1363ab7d-ce9c-4afd-8d14-98aae5e01173")</f>
        <v>1363ab7d-ce9c-4afd-8d14-98aae5e01173</v>
      </c>
    </row>
    <row r="1010">
      <c r="C1010" s="1" t="s">
        <v>3138</v>
      </c>
      <c r="G1010" t="str">
        <f>IFERROR(__xludf.DUMMYFUNCTION("""COMPUTED_VALUE"""),"6f4c69b2-a5fb-4451-a53b-167738535aea")</f>
        <v>6f4c69b2-a5fb-4451-a53b-167738535aea</v>
      </c>
    </row>
    <row r="1011">
      <c r="C1011" s="1" t="s">
        <v>3142</v>
      </c>
      <c r="G1011" t="str">
        <f>IFERROR(__xludf.DUMMYFUNCTION("""COMPUTED_VALUE"""),"bb340db9-4b95-40f5-a0d4-377f6fa634c5")</f>
        <v>bb340db9-4b95-40f5-a0d4-377f6fa634c5</v>
      </c>
    </row>
    <row r="1012">
      <c r="C1012" s="1" t="s">
        <v>49</v>
      </c>
      <c r="G1012" t="str">
        <f>IFERROR(__xludf.DUMMYFUNCTION("""COMPUTED_VALUE"""),"753c6aa3-0bd3-45ed-9ae6-7c197b156b9b")</f>
        <v>753c6aa3-0bd3-45ed-9ae6-7c197b156b9b</v>
      </c>
    </row>
    <row r="1013">
      <c r="C1013" s="1" t="s">
        <v>116</v>
      </c>
      <c r="G1013" t="str">
        <f>IFERROR(__xludf.DUMMYFUNCTION("""COMPUTED_VALUE"""),"8e5d1c51-eb22-49d3-aad9-e6c8bcb21384")</f>
        <v>8e5d1c51-eb22-49d3-aad9-e6c8bcb21384</v>
      </c>
    </row>
    <row r="1014">
      <c r="C1014" s="1" t="s">
        <v>42</v>
      </c>
      <c r="G1014" t="str">
        <f>IFERROR(__xludf.DUMMYFUNCTION("""COMPUTED_VALUE"""),"2d72089e-070d-47ef-a51e-0a4d3704b868")</f>
        <v>2d72089e-070d-47ef-a51e-0a4d3704b868</v>
      </c>
    </row>
    <row r="1015">
      <c r="C1015" s="1" t="s">
        <v>1172</v>
      </c>
      <c r="G1015" t="str">
        <f>IFERROR(__xludf.DUMMYFUNCTION("""COMPUTED_VALUE"""),"b2c782a0-5743-4918-b8ae-fb2537d5d4f5")</f>
        <v>b2c782a0-5743-4918-b8ae-fb2537d5d4f5</v>
      </c>
    </row>
    <row r="1016">
      <c r="C1016" s="1" t="s">
        <v>148</v>
      </c>
      <c r="G1016" t="str">
        <f>IFERROR(__xludf.DUMMYFUNCTION("""COMPUTED_VALUE"""),"3196ebcf-6910-4f15-9ee1-2105c0524c50")</f>
        <v>3196ebcf-6910-4f15-9ee1-2105c0524c50</v>
      </c>
    </row>
    <row r="1017">
      <c r="C1017" s="1" t="s">
        <v>3158</v>
      </c>
      <c r="G1017" t="str">
        <f>IFERROR(__xludf.DUMMYFUNCTION("""COMPUTED_VALUE"""),"c8e39598-3dbb-4bba-9ccc-26f46f24acf7")</f>
        <v>c8e39598-3dbb-4bba-9ccc-26f46f24acf7</v>
      </c>
    </row>
    <row r="1018">
      <c r="C1018" s="1" t="s">
        <v>2397</v>
      </c>
      <c r="G1018" t="str">
        <f>IFERROR(__xludf.DUMMYFUNCTION("""COMPUTED_VALUE"""),"8f793f55-3f64-409d-9566-2f618335df68")</f>
        <v>8f793f55-3f64-409d-9566-2f618335df68</v>
      </c>
    </row>
    <row r="1019">
      <c r="C1019" s="1" t="s">
        <v>80</v>
      </c>
      <c r="G1019" t="str">
        <f>IFERROR(__xludf.DUMMYFUNCTION("""COMPUTED_VALUE"""),"85430b3c-4b30-494d-a60d-6775979742e5")</f>
        <v>85430b3c-4b30-494d-a60d-6775979742e5</v>
      </c>
    </row>
    <row r="1020">
      <c r="C1020" s="1" t="s">
        <v>121</v>
      </c>
      <c r="G1020" t="str">
        <f>IFERROR(__xludf.DUMMYFUNCTION("""COMPUTED_VALUE"""),"20cf38ef-97d4-41c4-831c-2e2fae348a6b")</f>
        <v>20cf38ef-97d4-41c4-831c-2e2fae348a6b</v>
      </c>
    </row>
    <row r="1021">
      <c r="C1021" s="1" t="s">
        <v>818</v>
      </c>
      <c r="G1021" t="str">
        <f>IFERROR(__xludf.DUMMYFUNCTION("""COMPUTED_VALUE"""),"92ac9a93-f3c3-4f91-b483-88d24bc94235")</f>
        <v>92ac9a93-f3c3-4f91-b483-88d24bc94235</v>
      </c>
    </row>
    <row r="1022">
      <c r="C1022" s="1" t="s">
        <v>305</v>
      </c>
      <c r="G1022" t="str">
        <f>IFERROR(__xludf.DUMMYFUNCTION("""COMPUTED_VALUE"""),"2bdffec6-5dd7-4d17-afd9-9f0510bc3e28")</f>
        <v>2bdffec6-5dd7-4d17-afd9-9f0510bc3e28</v>
      </c>
    </row>
    <row r="1023">
      <c r="C1023" s="1" t="s">
        <v>116</v>
      </c>
      <c r="G1023" t="str">
        <f>IFERROR(__xludf.DUMMYFUNCTION("""COMPUTED_VALUE"""),"363e88cc-6c7d-4a9d-827e-2c93f0ceaf80")</f>
        <v>363e88cc-6c7d-4a9d-827e-2c93f0ceaf80</v>
      </c>
    </row>
    <row r="1024">
      <c r="C1024" s="1" t="s">
        <v>121</v>
      </c>
      <c r="G1024" t="str">
        <f>IFERROR(__xludf.DUMMYFUNCTION("""COMPUTED_VALUE"""),"d4245f35-5899-4157-be45-26607239f731")</f>
        <v>d4245f35-5899-4157-be45-26607239f731</v>
      </c>
    </row>
    <row r="1025">
      <c r="C1025" s="1" t="s">
        <v>3180</v>
      </c>
      <c r="G1025" t="str">
        <f>IFERROR(__xludf.DUMMYFUNCTION("""COMPUTED_VALUE"""),"6e802e38-b7fc-47e5-9bbb-590bc96be630")</f>
        <v>6e802e38-b7fc-47e5-9bbb-590bc96be630</v>
      </c>
    </row>
    <row r="1026">
      <c r="C1026" s="1" t="s">
        <v>3184</v>
      </c>
      <c r="G1026" t="str">
        <f>IFERROR(__xludf.DUMMYFUNCTION("""COMPUTED_VALUE"""),"5d4b5499-422f-4678-a2ca-c34696880876")</f>
        <v>5d4b5499-422f-4678-a2ca-c34696880876</v>
      </c>
    </row>
    <row r="1027">
      <c r="C1027" s="1" t="s">
        <v>1014</v>
      </c>
      <c r="G1027" t="str">
        <f>IFERROR(__xludf.DUMMYFUNCTION("""COMPUTED_VALUE"""),"0508538a-9f61-4453-8a40-b262cc99a659")</f>
        <v>0508538a-9f61-4453-8a40-b262cc99a659</v>
      </c>
    </row>
    <row r="1028">
      <c r="C1028" s="1" t="s">
        <v>1255</v>
      </c>
      <c r="G1028" t="str">
        <f>IFERROR(__xludf.DUMMYFUNCTION("""COMPUTED_VALUE"""),"0b83a290-d2f7-4008-9a22-a4700a4b36cb")</f>
        <v>0b83a290-d2f7-4008-9a22-a4700a4b36cb</v>
      </c>
    </row>
    <row r="1029">
      <c r="C1029" s="1" t="s">
        <v>532</v>
      </c>
      <c r="G1029" t="str">
        <f>IFERROR(__xludf.DUMMYFUNCTION("""COMPUTED_VALUE"""),"02113579-d4cc-4afb-8128-195dce1a9a7a")</f>
        <v>02113579-d4cc-4afb-8128-195dce1a9a7a</v>
      </c>
    </row>
    <row r="1030">
      <c r="C1030" s="1" t="s">
        <v>1325</v>
      </c>
      <c r="G1030" t="str">
        <f>IFERROR(__xludf.DUMMYFUNCTION("""COMPUTED_VALUE"""),"820f43de-5db0-413c-9f4c-e2be746a6c00")</f>
        <v>820f43de-5db0-413c-9f4c-e2be746a6c00</v>
      </c>
    </row>
    <row r="1031">
      <c r="C1031" s="1" t="s">
        <v>1019</v>
      </c>
      <c r="G1031" t="str">
        <f>IFERROR(__xludf.DUMMYFUNCTION("""COMPUTED_VALUE"""),"fb65e1de-ba31-4627-8190-7098042ab123")</f>
        <v>fb65e1de-ba31-4627-8190-7098042ab123</v>
      </c>
    </row>
    <row r="1032">
      <c r="C1032" s="1" t="s">
        <v>121</v>
      </c>
      <c r="G1032" t="str">
        <f>IFERROR(__xludf.DUMMYFUNCTION("""COMPUTED_VALUE"""),"e2068e1c-0798-4061-af41-eb933b6138ce")</f>
        <v>e2068e1c-0798-4061-af41-eb933b6138ce</v>
      </c>
    </row>
    <row r="1033">
      <c r="C1033" s="1" t="s">
        <v>3198</v>
      </c>
      <c r="G1033" t="str">
        <f>IFERROR(__xludf.DUMMYFUNCTION("""COMPUTED_VALUE"""),"126023e3-5d7e-41e4-bdab-2999b8c7e1b0")</f>
        <v>126023e3-5d7e-41e4-bdab-2999b8c7e1b0</v>
      </c>
    </row>
    <row r="1034">
      <c r="C1034" s="1" t="s">
        <v>818</v>
      </c>
      <c r="G1034" t="str">
        <f>IFERROR(__xludf.DUMMYFUNCTION("""COMPUTED_VALUE"""),"d9ac0b10-6bd6-4175-8c3d-ec5b2add78ac")</f>
        <v>d9ac0b10-6bd6-4175-8c3d-ec5b2add78ac</v>
      </c>
    </row>
    <row r="1035">
      <c r="C1035" s="1" t="s">
        <v>99</v>
      </c>
      <c r="G1035" t="str">
        <f>IFERROR(__xludf.DUMMYFUNCTION("""COMPUTED_VALUE"""),"c3c844fb-3f2c-4929-9315-8fac63949d05")</f>
        <v>c3c844fb-3f2c-4929-9315-8fac63949d05</v>
      </c>
    </row>
    <row r="1036">
      <c r="C1036" s="1" t="s">
        <v>305</v>
      </c>
      <c r="G1036" t="str">
        <f>IFERROR(__xludf.DUMMYFUNCTION("""COMPUTED_VALUE"""),"a4f24db9-1555-424e-a015-0962608d1059")</f>
        <v>a4f24db9-1555-424e-a015-0962608d1059</v>
      </c>
    </row>
    <row r="1037">
      <c r="C1037" s="1" t="s">
        <v>3207</v>
      </c>
      <c r="G1037" t="str">
        <f>IFERROR(__xludf.DUMMYFUNCTION("""COMPUTED_VALUE"""),"70678a16-3d7a-411d-9bc3-b4061575ad6a")</f>
        <v>70678a16-3d7a-411d-9bc3-b4061575ad6a</v>
      </c>
    </row>
    <row r="1038">
      <c r="C1038" s="1" t="s">
        <v>1595</v>
      </c>
      <c r="G1038" t="str">
        <f>IFERROR(__xludf.DUMMYFUNCTION("""COMPUTED_VALUE"""),"d2e4af73-2f5b-4f55-a215-76081d279821")</f>
        <v>d2e4af73-2f5b-4f55-a215-76081d279821</v>
      </c>
    </row>
    <row r="1039">
      <c r="C1039" s="1" t="s">
        <v>1500</v>
      </c>
      <c r="G1039" t="str">
        <f>IFERROR(__xludf.DUMMYFUNCTION("""COMPUTED_VALUE"""),"e564cc90-8591-457c-bbae-a0b6b226ec5e")</f>
        <v>e564cc90-8591-457c-bbae-a0b6b226ec5e</v>
      </c>
    </row>
    <row r="1040">
      <c r="C1040" s="1" t="s">
        <v>198</v>
      </c>
      <c r="G1040" t="str">
        <f>IFERROR(__xludf.DUMMYFUNCTION("""COMPUTED_VALUE"""),"eea49a58-c125-44b2-a4de-06477b177dbd")</f>
        <v>eea49a58-c125-44b2-a4de-06477b177dbd</v>
      </c>
    </row>
    <row r="1041">
      <c r="C1041" s="1" t="s">
        <v>1506</v>
      </c>
      <c r="G1041" t="str">
        <f>IFERROR(__xludf.DUMMYFUNCTION("""COMPUTED_VALUE"""),"f0df3062-386a-495d-9eb6-660eab35b84b")</f>
        <v>f0df3062-386a-495d-9eb6-660eab35b84b</v>
      </c>
    </row>
    <row r="1042">
      <c r="C1042" s="1" t="s">
        <v>132</v>
      </c>
      <c r="G1042" t="str">
        <f>IFERROR(__xludf.DUMMYFUNCTION("""COMPUTED_VALUE"""),"40bb5a75-ccf2-4d90-b907-e76c781c39a0")</f>
        <v>40bb5a75-ccf2-4d90-b907-e76c781c39a0</v>
      </c>
    </row>
    <row r="1043">
      <c r="C1043" s="1" t="s">
        <v>3216</v>
      </c>
      <c r="G1043" t="str">
        <f>IFERROR(__xludf.DUMMYFUNCTION("""COMPUTED_VALUE"""),"a0c3e17b-d3a2-4594-a7fc-ad4fb05c911a")</f>
        <v>a0c3e17b-d3a2-4594-a7fc-ad4fb05c911a</v>
      </c>
    </row>
    <row r="1044">
      <c r="C1044" s="1" t="s">
        <v>3220</v>
      </c>
      <c r="G1044" t="str">
        <f>IFERROR(__xludf.DUMMYFUNCTION("""COMPUTED_VALUE"""),"139652b6-f26d-453b-9376-623b033394f2")</f>
        <v>139652b6-f26d-453b-9376-623b033394f2</v>
      </c>
    </row>
    <row r="1045">
      <c r="C1045" s="1" t="s">
        <v>207</v>
      </c>
      <c r="G1045" t="str">
        <f>IFERROR(__xludf.DUMMYFUNCTION("""COMPUTED_VALUE"""),"10fe2dfc-6ef9-447d-a14d-398c93b399e4")</f>
        <v>10fe2dfc-6ef9-447d-a14d-398c93b399e4</v>
      </c>
    </row>
    <row r="1046">
      <c r="C1046" s="1" t="s">
        <v>1214</v>
      </c>
      <c r="G1046" t="str">
        <f>IFERROR(__xludf.DUMMYFUNCTION("""COMPUTED_VALUE"""),"0b8012db-a870-49c7-9008-c363b898e542")</f>
        <v>0b8012db-a870-49c7-9008-c363b898e542</v>
      </c>
    </row>
    <row r="1047">
      <c r="C1047" s="1" t="s">
        <v>2316</v>
      </c>
      <c r="G1047" t="str">
        <f>IFERROR(__xludf.DUMMYFUNCTION("""COMPUTED_VALUE"""),"46d4e338-a2b4-4f9f-b0e9-52dbc55086dd")</f>
        <v>46d4e338-a2b4-4f9f-b0e9-52dbc55086dd</v>
      </c>
    </row>
    <row r="1048">
      <c r="C1048" s="1" t="s">
        <v>1301</v>
      </c>
      <c r="G1048" t="str">
        <f>IFERROR(__xludf.DUMMYFUNCTION("""COMPUTED_VALUE"""),"98e056e3-9a00-4291-85ed-5ec02982c430")</f>
        <v>98e056e3-9a00-4291-85ed-5ec02982c430</v>
      </c>
    </row>
    <row r="1049">
      <c r="C1049" s="1" t="s">
        <v>653</v>
      </c>
      <c r="G1049" t="str">
        <f>IFERROR(__xludf.DUMMYFUNCTION("""COMPUTED_VALUE"""),"02705d83-1224-446d-b947-e7b5cf9a6da6")</f>
        <v>02705d83-1224-446d-b947-e7b5cf9a6da6</v>
      </c>
    </row>
    <row r="1050">
      <c r="C1050" s="1" t="s">
        <v>3238</v>
      </c>
      <c r="G1050" t="str">
        <f>IFERROR(__xludf.DUMMYFUNCTION("""COMPUTED_VALUE"""),"4bef4bcb-0ba3-494d-ab67-1e1fc99a763b")</f>
        <v>4bef4bcb-0ba3-494d-ab67-1e1fc99a763b</v>
      </c>
    </row>
    <row r="1051">
      <c r="C1051" s="1" t="s">
        <v>116</v>
      </c>
      <c r="G1051" t="str">
        <f>IFERROR(__xludf.DUMMYFUNCTION("""COMPUTED_VALUE"""),"193d2210-0742-4c9f-ab6e-291ebebe8a5f")</f>
        <v>193d2210-0742-4c9f-ab6e-291ebebe8a5f</v>
      </c>
    </row>
    <row r="1052">
      <c r="C1052" s="1" t="s">
        <v>770</v>
      </c>
      <c r="G1052" t="str">
        <f>IFERROR(__xludf.DUMMYFUNCTION("""COMPUTED_VALUE"""),"322f52c3-3a55-4b5a-af8d-381af0379e28")</f>
        <v>322f52c3-3a55-4b5a-af8d-381af0379e28</v>
      </c>
    </row>
    <row r="1053">
      <c r="C1053" s="1" t="s">
        <v>326</v>
      </c>
      <c r="G1053" t="str">
        <f>IFERROR(__xludf.DUMMYFUNCTION("""COMPUTED_VALUE"""),"6ed59f03-1034-4a17-944a-502419f22a60")</f>
        <v>6ed59f03-1034-4a17-944a-502419f22a60</v>
      </c>
    </row>
    <row r="1054">
      <c r="C1054" s="1" t="s">
        <v>461</v>
      </c>
      <c r="G1054" t="str">
        <f>IFERROR(__xludf.DUMMYFUNCTION("""COMPUTED_VALUE"""),"d7e12e34-f4c3-4f25-8f38-b86dcb65cd42")</f>
        <v>d7e12e34-f4c3-4f25-8f38-b86dcb65cd42</v>
      </c>
    </row>
    <row r="1055">
      <c r="C1055" s="1" t="s">
        <v>779</v>
      </c>
      <c r="G1055" t="str">
        <f>IFERROR(__xludf.DUMMYFUNCTION("""COMPUTED_VALUE"""),"f74a1849-02ef-49a7-89b9-9e4e15f48999")</f>
        <v>f74a1849-02ef-49a7-89b9-9e4e15f48999</v>
      </c>
    </row>
    <row r="1056">
      <c r="C1056" s="1" t="s">
        <v>1087</v>
      </c>
      <c r="G1056" t="str">
        <f>IFERROR(__xludf.DUMMYFUNCTION("""COMPUTED_VALUE"""),"54f63937-46c8-42b4-ab11-78b9405e52f1")</f>
        <v>54f63937-46c8-42b4-ab11-78b9405e52f1</v>
      </c>
    </row>
    <row r="1057">
      <c r="C1057" s="1" t="s">
        <v>3253</v>
      </c>
      <c r="G1057" t="str">
        <f>IFERROR(__xludf.DUMMYFUNCTION("""COMPUTED_VALUE"""),"1f827758-4c07-4aef-95d8-f962b5182964")</f>
        <v>1f827758-4c07-4aef-95d8-f962b5182964</v>
      </c>
    </row>
    <row r="1058">
      <c r="C1058" s="1" t="s">
        <v>148</v>
      </c>
      <c r="G1058" t="str">
        <f>IFERROR(__xludf.DUMMYFUNCTION("""COMPUTED_VALUE"""),"fa269893-819d-4acf-aad9-3cd721314819")</f>
        <v>fa269893-819d-4acf-aad9-3cd721314819</v>
      </c>
    </row>
    <row r="1059">
      <c r="C1059" s="1" t="s">
        <v>3259</v>
      </c>
      <c r="G1059" t="str">
        <f>IFERROR(__xludf.DUMMYFUNCTION("""COMPUTED_VALUE"""),"d1f35664-b986-4bc3-a2a7-773c29635e32")</f>
        <v>d1f35664-b986-4bc3-a2a7-773c29635e32</v>
      </c>
    </row>
    <row r="1060">
      <c r="C1060" s="1" t="s">
        <v>32</v>
      </c>
      <c r="G1060" t="str">
        <f>IFERROR(__xludf.DUMMYFUNCTION("""COMPUTED_VALUE"""),"df8b2d48-5233-46f5-afe0-6832f9c57da0")</f>
        <v>df8b2d48-5233-46f5-afe0-6832f9c57da0</v>
      </c>
    </row>
    <row r="1061">
      <c r="C1061" s="1" t="s">
        <v>3264</v>
      </c>
      <c r="G1061" t="str">
        <f>IFERROR(__xludf.DUMMYFUNCTION("""COMPUTED_VALUE"""),"d2b124b9-8109-459d-8e95-9c14de05fa66")</f>
        <v>d2b124b9-8109-459d-8e95-9c14de05fa66</v>
      </c>
    </row>
    <row r="1062">
      <c r="C1062" s="1" t="s">
        <v>1806</v>
      </c>
      <c r="G1062" t="str">
        <f>IFERROR(__xludf.DUMMYFUNCTION("""COMPUTED_VALUE"""),"7d6f12b0-7913-4a58-a6db-ff113ffa5cf2")</f>
        <v>7d6f12b0-7913-4a58-a6db-ff113ffa5cf2</v>
      </c>
    </row>
    <row r="1063">
      <c r="C1063" s="1" t="s">
        <v>3270</v>
      </c>
      <c r="G1063" t="str">
        <f>IFERROR(__xludf.DUMMYFUNCTION("""COMPUTED_VALUE"""),"f868a226-3c0a-476d-96ad-c33b9a9e6db8")</f>
        <v>f868a226-3c0a-476d-96ad-c33b9a9e6db8</v>
      </c>
    </row>
    <row r="1064">
      <c r="C1064" s="1" t="s">
        <v>701</v>
      </c>
      <c r="G1064" t="str">
        <f>IFERROR(__xludf.DUMMYFUNCTION("""COMPUTED_VALUE"""),"57bb3a50-f4df-4e56-a24f-9465202a16ab")</f>
        <v>57bb3a50-f4df-4e56-a24f-9465202a16ab</v>
      </c>
    </row>
    <row r="1065">
      <c r="C1065" s="1" t="s">
        <v>1332</v>
      </c>
      <c r="G1065" t="str">
        <f>IFERROR(__xludf.DUMMYFUNCTION("""COMPUTED_VALUE"""),"9e40a6d0-077d-48a7-9875-49cc7c4e1bf4")</f>
        <v>9e40a6d0-077d-48a7-9875-49cc7c4e1bf4</v>
      </c>
    </row>
    <row r="1066">
      <c r="C1066" s="1" t="s">
        <v>1067</v>
      </c>
      <c r="G1066" t="str">
        <f>IFERROR(__xludf.DUMMYFUNCTION("""COMPUTED_VALUE"""),"387a0647-6362-42a8-8b6e-2971e12fbde3")</f>
        <v>387a0647-6362-42a8-8b6e-2971e12fbde3</v>
      </c>
    </row>
    <row r="1067">
      <c r="C1067" s="1" t="s">
        <v>503</v>
      </c>
      <c r="G1067" t="str">
        <f>IFERROR(__xludf.DUMMYFUNCTION("""COMPUTED_VALUE"""),"a1c2b935-9cc2-4216-bc52-8f87b2fb5205")</f>
        <v>a1c2b935-9cc2-4216-bc52-8f87b2fb5205</v>
      </c>
    </row>
    <row r="1068">
      <c r="C1068" s="1" t="s">
        <v>3281</v>
      </c>
      <c r="G1068" t="str">
        <f>IFERROR(__xludf.DUMMYFUNCTION("""COMPUTED_VALUE"""),"1a47b948-7356-4f27-b0ff-e5f5ac90df90")</f>
        <v>1a47b948-7356-4f27-b0ff-e5f5ac90df90</v>
      </c>
    </row>
    <row r="1069">
      <c r="C1069" s="1" t="s">
        <v>198</v>
      </c>
      <c r="G1069" t="str">
        <f>IFERROR(__xludf.DUMMYFUNCTION("""COMPUTED_VALUE"""),"41f93880-83d5-449d-9777-edf52f951bf8")</f>
        <v>41f93880-83d5-449d-9777-edf52f951bf8</v>
      </c>
    </row>
    <row r="1070">
      <c r="C1070" s="1" t="s">
        <v>1418</v>
      </c>
      <c r="G1070" t="str">
        <f>IFERROR(__xludf.DUMMYFUNCTION("""COMPUTED_VALUE"""),"25ef29a7-6946-4d00-aa34-1e9a536616c3")</f>
        <v>25ef29a7-6946-4d00-aa34-1e9a536616c3</v>
      </c>
    </row>
    <row r="1071">
      <c r="C1071" s="1" t="s">
        <v>1531</v>
      </c>
      <c r="G1071" t="str">
        <f>IFERROR(__xludf.DUMMYFUNCTION("""COMPUTED_VALUE"""),"1864921e-5097-4b0e-bc53-bc6e8e7193fe")</f>
        <v>1864921e-5097-4b0e-bc53-bc6e8e7193fe</v>
      </c>
    </row>
    <row r="1072">
      <c r="C1072" s="1" t="s">
        <v>207</v>
      </c>
      <c r="G1072" t="str">
        <f>IFERROR(__xludf.DUMMYFUNCTION("""COMPUTED_VALUE"""),"d1f3c687-8b61-439e-b807-08fe26c21dc6")</f>
        <v>d1f3c687-8b61-439e-b807-08fe26c21dc6</v>
      </c>
    </row>
    <row r="1073">
      <c r="C1073" s="1" t="s">
        <v>1071</v>
      </c>
      <c r="G1073" t="str">
        <f>IFERROR(__xludf.DUMMYFUNCTION("""COMPUTED_VALUE"""),"cb3b33c1-0b30-4d86-bacb-9822968355b4")</f>
        <v>cb3b33c1-0b30-4d86-bacb-9822968355b4</v>
      </c>
    </row>
    <row r="1074">
      <c r="C1074" s="1" t="s">
        <v>1186</v>
      </c>
      <c r="G1074" t="str">
        <f>IFERROR(__xludf.DUMMYFUNCTION("""COMPUTED_VALUE"""),"8801a960-06de-497a-a44b-fbd143bd51eb")</f>
        <v>8801a960-06de-497a-a44b-fbd143bd51eb</v>
      </c>
    </row>
    <row r="1075">
      <c r="C1075" s="1" t="s">
        <v>2504</v>
      </c>
      <c r="G1075" t="str">
        <f>IFERROR(__xludf.DUMMYFUNCTION("""COMPUTED_VALUE"""),"91eb4bcf-040f-4587-9963-ccde6e4f09f2")</f>
        <v>91eb4bcf-040f-4587-9963-ccde6e4f09f2</v>
      </c>
    </row>
    <row r="1076">
      <c r="C1076" s="1" t="s">
        <v>1558</v>
      </c>
      <c r="G1076" t="str">
        <f>IFERROR(__xludf.DUMMYFUNCTION("""COMPUTED_VALUE"""),"d106f0d7-3202-4ec1-8dcb-4f9389296571")</f>
        <v>d106f0d7-3202-4ec1-8dcb-4f9389296571</v>
      </c>
    </row>
    <row r="1077">
      <c r="C1077" s="1" t="s">
        <v>321</v>
      </c>
      <c r="G1077" t="str">
        <f>IFERROR(__xludf.DUMMYFUNCTION("""COMPUTED_VALUE"""),"75a61af9-e059-4f0c-b799-bb37a04e78a5")</f>
        <v>75a61af9-e059-4f0c-b799-bb37a04e78a5</v>
      </c>
    </row>
    <row r="1078">
      <c r="C1078" s="1" t="s">
        <v>1813</v>
      </c>
      <c r="G1078" t="str">
        <f>IFERROR(__xludf.DUMMYFUNCTION("""COMPUTED_VALUE"""),"6246933c-8c70-43cf-bc79-e2f4686e970a")</f>
        <v>6246933c-8c70-43cf-bc79-e2f4686e970a</v>
      </c>
    </row>
    <row r="1079">
      <c r="C1079" s="1" t="s">
        <v>818</v>
      </c>
      <c r="G1079" t="str">
        <f>IFERROR(__xludf.DUMMYFUNCTION("""COMPUTED_VALUE"""),"a1609a63-c36c-4c59-b1cb-dc5bd545d743")</f>
        <v>a1609a63-c36c-4c59-b1cb-dc5bd545d743</v>
      </c>
    </row>
    <row r="1080">
      <c r="C1080" s="1" t="s">
        <v>560</v>
      </c>
      <c r="G1080" t="str">
        <f>IFERROR(__xludf.DUMMYFUNCTION("""COMPUTED_VALUE"""),"5865f67b-7db4-4230-8e7c-a55f3a80d6ca")</f>
        <v>5865f67b-7db4-4230-8e7c-a55f3a80d6ca</v>
      </c>
    </row>
    <row r="1081">
      <c r="C1081" s="1" t="s">
        <v>818</v>
      </c>
      <c r="G1081" t="str">
        <f>IFERROR(__xludf.DUMMYFUNCTION("""COMPUTED_VALUE"""),"cedeeaef-da9f-475b-9e78-e4348491747f")</f>
        <v>cedeeaef-da9f-475b-9e78-e4348491747f</v>
      </c>
    </row>
    <row r="1082">
      <c r="C1082" s="1" t="s">
        <v>1179</v>
      </c>
      <c r="G1082" t="str">
        <f>IFERROR(__xludf.DUMMYFUNCTION("""COMPUTED_VALUE"""),"1d1b7991-e1ca-422a-a683-f15a11d7910e")</f>
        <v>1d1b7991-e1ca-422a-a683-f15a11d7910e</v>
      </c>
    </row>
    <row r="1083">
      <c r="C1083" s="1" t="s">
        <v>1204</v>
      </c>
      <c r="G1083" t="str">
        <f>IFERROR(__xludf.DUMMYFUNCTION("""COMPUTED_VALUE"""),"3feca40d-39d1-401f-a186-4ffcd2ade57a")</f>
        <v>3feca40d-39d1-401f-a186-4ffcd2ade57a</v>
      </c>
    </row>
    <row r="1084">
      <c r="C1084" s="1" t="s">
        <v>163</v>
      </c>
      <c r="G1084" t="str">
        <f>IFERROR(__xludf.DUMMYFUNCTION("""COMPUTED_VALUE"""),"dc4f38bc-0a40-4bb1-8b4f-cb1d7cb87e56")</f>
        <v>dc4f38bc-0a40-4bb1-8b4f-cb1d7cb87e56</v>
      </c>
    </row>
    <row r="1085">
      <c r="C1085" s="1" t="s">
        <v>2754</v>
      </c>
      <c r="G1085" t="str">
        <f>IFERROR(__xludf.DUMMYFUNCTION("""COMPUTED_VALUE"""),"7b3d3c49-58a4-460d-9061-d6e197ddf9fe")</f>
        <v>7b3d3c49-58a4-460d-9061-d6e197ddf9fe</v>
      </c>
    </row>
    <row r="1086">
      <c r="C1086" s="1" t="s">
        <v>3318</v>
      </c>
      <c r="G1086" t="str">
        <f>IFERROR(__xludf.DUMMYFUNCTION("""COMPUTED_VALUE"""),"8750ed64-3456-446f-854b-dffd86582fce")</f>
        <v>8750ed64-3456-446f-854b-dffd86582fce</v>
      </c>
    </row>
    <row r="1087">
      <c r="C1087" s="1" t="s">
        <v>116</v>
      </c>
      <c r="G1087" t="str">
        <f>IFERROR(__xludf.DUMMYFUNCTION("""COMPUTED_VALUE"""),"3626a202-6fe8-46bf-b93e-0e6e3860b17b")</f>
        <v>3626a202-6fe8-46bf-b93e-0e6e3860b17b</v>
      </c>
    </row>
    <row r="1088">
      <c r="C1088" s="1" t="s">
        <v>818</v>
      </c>
      <c r="G1088" t="str">
        <f>IFERROR(__xludf.DUMMYFUNCTION("""COMPUTED_VALUE"""),"4bfb500c-1dde-4f61-97dd-18a69de54896")</f>
        <v>4bfb500c-1dde-4f61-97dd-18a69de54896</v>
      </c>
    </row>
    <row r="1089">
      <c r="C1089" s="1" t="s">
        <v>1255</v>
      </c>
      <c r="G1089" t="str">
        <f>IFERROR(__xludf.DUMMYFUNCTION("""COMPUTED_VALUE"""),"9948aac6-7617-4641-9e0f-feabb2101e87")</f>
        <v>9948aac6-7617-4641-9e0f-feabb2101e87</v>
      </c>
    </row>
    <row r="1090">
      <c r="C1090" s="1" t="s">
        <v>342</v>
      </c>
      <c r="G1090" t="str">
        <f>IFERROR(__xludf.DUMMYFUNCTION("""COMPUTED_VALUE"""),"a8ab8fda-693a-4fd0-99e9-b41019d88f43")</f>
        <v>a8ab8fda-693a-4fd0-99e9-b41019d88f43</v>
      </c>
    </row>
    <row r="1091">
      <c r="C1091" s="1" t="s">
        <v>1096</v>
      </c>
      <c r="G1091" t="str">
        <f>IFERROR(__xludf.DUMMYFUNCTION("""COMPUTED_VALUE"""),"fd1c862f-25a6-4051-a9b5-2776fb28345e")</f>
        <v>fd1c862f-25a6-4051-a9b5-2776fb28345e</v>
      </c>
    </row>
    <row r="1092">
      <c r="C1092" s="1" t="s">
        <v>65</v>
      </c>
      <c r="G1092" t="str">
        <f>IFERROR(__xludf.DUMMYFUNCTION("""COMPUTED_VALUE"""),"b402e187-641b-4d71-ba1b-33c13bbe2c66")</f>
        <v>b402e187-641b-4d71-ba1b-33c13bbe2c66</v>
      </c>
    </row>
    <row r="1093">
      <c r="C1093" s="1" t="s">
        <v>749</v>
      </c>
      <c r="G1093" t="str">
        <f>IFERROR(__xludf.DUMMYFUNCTION("""COMPUTED_VALUE"""),"443559a7-bec0-4493-b2db-50532c33c258")</f>
        <v>443559a7-bec0-4493-b2db-50532c33c258</v>
      </c>
    </row>
    <row r="1094">
      <c r="C1094" s="1" t="s">
        <v>1179</v>
      </c>
      <c r="G1094" t="str">
        <f>IFERROR(__xludf.DUMMYFUNCTION("""COMPUTED_VALUE"""),"565e480e-54ad-4824-b6be-a79df1272efb")</f>
        <v>565e480e-54ad-4824-b6be-a79df1272efb</v>
      </c>
    </row>
    <row r="1095">
      <c r="C1095" s="1" t="s">
        <v>116</v>
      </c>
      <c r="G1095" t="str">
        <f>IFERROR(__xludf.DUMMYFUNCTION("""COMPUTED_VALUE"""),"438755ba-222d-44ae-825a-60e461a6541c")</f>
        <v>438755ba-222d-44ae-825a-60e461a6541c</v>
      </c>
    </row>
    <row r="1096">
      <c r="C1096" s="1" t="s">
        <v>59</v>
      </c>
      <c r="G1096" t="str">
        <f>IFERROR(__xludf.DUMMYFUNCTION("""COMPUTED_VALUE"""),"a10de594-7162-46c3-9df4-fcfbc6371feb")</f>
        <v>a10de594-7162-46c3-9df4-fcfbc6371feb</v>
      </c>
    </row>
    <row r="1097">
      <c r="C1097" s="1" t="s">
        <v>588</v>
      </c>
      <c r="G1097" t="str">
        <f>IFERROR(__xludf.DUMMYFUNCTION("""COMPUTED_VALUE"""),"3f6e143e-c501-4547-bd75-6bb878a72ab2")</f>
        <v>3f6e143e-c501-4547-bd75-6bb878a72ab2</v>
      </c>
    </row>
    <row r="1098">
      <c r="C1098" s="1" t="s">
        <v>3350</v>
      </c>
      <c r="G1098" t="str">
        <f>IFERROR(__xludf.DUMMYFUNCTION("""COMPUTED_VALUE"""),"b204ff30-dba8-41a1-97a2-384cfcfb18ea")</f>
        <v>b204ff30-dba8-41a1-97a2-384cfcfb18ea</v>
      </c>
    </row>
    <row r="1099">
      <c r="C1099" s="1" t="s">
        <v>116</v>
      </c>
      <c r="G1099" t="str">
        <f>IFERROR(__xludf.DUMMYFUNCTION("""COMPUTED_VALUE"""),"08283549-52bd-4a8b-bcd7-569a3dab483c")</f>
        <v>08283549-52bd-4a8b-bcd7-569a3dab483c</v>
      </c>
    </row>
    <row r="1100">
      <c r="C1100" s="1" t="s">
        <v>3355</v>
      </c>
      <c r="G1100" t="str">
        <f>IFERROR(__xludf.DUMMYFUNCTION("""COMPUTED_VALUE"""),"ce458cda-3705-45a1-8044-21ce6d501cd3")</f>
        <v>ce458cda-3705-45a1-8044-21ce6d501cd3</v>
      </c>
    </row>
    <row r="1101">
      <c r="C1101" s="1" t="s">
        <v>1540</v>
      </c>
      <c r="G1101" t="str">
        <f>IFERROR(__xludf.DUMMYFUNCTION("""COMPUTED_VALUE"""),"e39568f4-f451-4f60-be5f-8c7d52cab916")</f>
        <v>e39568f4-f451-4f60-be5f-8c7d52cab916</v>
      </c>
    </row>
    <row r="1102">
      <c r="C1102" s="1" t="s">
        <v>3360</v>
      </c>
      <c r="G1102" t="str">
        <f>IFERROR(__xludf.DUMMYFUNCTION("""COMPUTED_VALUE"""),"13cd5d94-3ce2-4a59-8134-6eb512a5a445")</f>
        <v>13cd5d94-3ce2-4a59-8134-6eb512a5a445</v>
      </c>
    </row>
    <row r="1103">
      <c r="C1103" s="1" t="s">
        <v>3363</v>
      </c>
      <c r="G1103" t="str">
        <f>IFERROR(__xludf.DUMMYFUNCTION("""COMPUTED_VALUE"""),"fb82ddf5-a94b-4b3b-86bc-f8b5fd583cd5")</f>
        <v>fb82ddf5-a94b-4b3b-86bc-f8b5fd583cd5</v>
      </c>
    </row>
    <row r="1104">
      <c r="C1104" s="1" t="s">
        <v>326</v>
      </c>
      <c r="G1104" t="str">
        <f>IFERROR(__xludf.DUMMYFUNCTION("""COMPUTED_VALUE"""),"a8f1fcde-870c-4f8d-b6f4-9315d6ff4f3b")</f>
        <v>a8f1fcde-870c-4f8d-b6f4-9315d6ff4f3b</v>
      </c>
    </row>
    <row r="1105">
      <c r="C1105" s="1" t="s">
        <v>121</v>
      </c>
      <c r="G1105" t="str">
        <f>IFERROR(__xludf.DUMMYFUNCTION("""COMPUTED_VALUE"""),"b2a9fff0-fd3c-4faf-a94c-1715d3b9cef9")</f>
        <v>b2a9fff0-fd3c-4faf-a94c-1715d3b9cef9</v>
      </c>
    </row>
    <row r="1106">
      <c r="C1106" s="1" t="s">
        <v>1250</v>
      </c>
      <c r="G1106" t="str">
        <f>IFERROR(__xludf.DUMMYFUNCTION("""COMPUTED_VALUE"""),"28624e4d-3cc9-44c3-9568-d7b08bf2a184")</f>
        <v>28624e4d-3cc9-44c3-9568-d7b08bf2a184</v>
      </c>
    </row>
    <row r="1107">
      <c r="C1107" s="1" t="s">
        <v>305</v>
      </c>
      <c r="G1107" t="str">
        <f>IFERROR(__xludf.DUMMYFUNCTION("""COMPUTED_VALUE"""),"cec04d1c-ec7a-4f1d-ad06-0bce675d91a2")</f>
        <v>cec04d1c-ec7a-4f1d-ad06-0bce675d91a2</v>
      </c>
    </row>
    <row r="1108">
      <c r="C1108" s="1" t="s">
        <v>1255</v>
      </c>
      <c r="G1108" t="str">
        <f>IFERROR(__xludf.DUMMYFUNCTION("""COMPUTED_VALUE"""),"a9a6a8c3-4b9f-4231-96b1-bf03839abc36")</f>
        <v>a9a6a8c3-4b9f-4231-96b1-bf03839abc36</v>
      </c>
    </row>
    <row r="1109">
      <c r="C1109" s="1" t="s">
        <v>779</v>
      </c>
      <c r="G1109" t="str">
        <f>IFERROR(__xludf.DUMMYFUNCTION("""COMPUTED_VALUE"""),"72bca076-2ff0-4c5d-980a-bf8df4228f3d")</f>
        <v>72bca076-2ff0-4c5d-980a-bf8df4228f3d</v>
      </c>
    </row>
    <row r="1110">
      <c r="C1110" s="1" t="s">
        <v>555</v>
      </c>
      <c r="G1110" t="str">
        <f>IFERROR(__xludf.DUMMYFUNCTION("""COMPUTED_VALUE"""),"7fdb59b9-342c-4ab9-b038-17bea4252201")</f>
        <v>7fdb59b9-342c-4ab9-b038-17bea4252201</v>
      </c>
    </row>
    <row r="1111">
      <c r="C1111" s="1" t="s">
        <v>3376</v>
      </c>
      <c r="G1111" t="str">
        <f>IFERROR(__xludf.DUMMYFUNCTION("""COMPUTED_VALUE"""),"c4d70671-7623-4f0b-b1eb-2e8009686e2b")</f>
        <v>c4d70671-7623-4f0b-b1eb-2e8009686e2b</v>
      </c>
    </row>
    <row r="1112">
      <c r="C1112" s="1" t="s">
        <v>522</v>
      </c>
      <c r="G1112" t="str">
        <f>IFERROR(__xludf.DUMMYFUNCTION("""COMPUTED_VALUE"""),"599548ba-6bd1-437d-a377-2d423b7e4740")</f>
        <v>599548ba-6bd1-437d-a377-2d423b7e4740</v>
      </c>
    </row>
    <row r="1113">
      <c r="C1113" s="1" t="s">
        <v>2598</v>
      </c>
      <c r="G1113" t="str">
        <f>IFERROR(__xludf.DUMMYFUNCTION("""COMPUTED_VALUE"""),"ae86ae09-f97d-46d3-8c66-f63f01ec93be")</f>
        <v>ae86ae09-f97d-46d3-8c66-f63f01ec93be</v>
      </c>
    </row>
    <row r="1114">
      <c r="C1114" s="1" t="s">
        <v>411</v>
      </c>
      <c r="G1114" t="str">
        <f>IFERROR(__xludf.DUMMYFUNCTION("""COMPUTED_VALUE"""),"e8baccf7-d97e-4e98-9c25-931838d10ba6")</f>
        <v>e8baccf7-d97e-4e98-9c25-931838d10ba6</v>
      </c>
    </row>
    <row r="1115">
      <c r="C1115" s="1" t="s">
        <v>3097</v>
      </c>
      <c r="G1115" t="str">
        <f>IFERROR(__xludf.DUMMYFUNCTION("""COMPUTED_VALUE"""),"5f20d766-4e0c-4f7a-8b59-026c0c252681")</f>
        <v>5f20d766-4e0c-4f7a-8b59-026c0c252681</v>
      </c>
    </row>
    <row r="1116">
      <c r="C1116" s="1" t="s">
        <v>3388</v>
      </c>
      <c r="G1116" t="str">
        <f>IFERROR(__xludf.DUMMYFUNCTION("""COMPUTED_VALUE"""),"ad63a127-6819-44af-a613-f47a3121b613")</f>
        <v>ad63a127-6819-44af-a613-f47a3121b613</v>
      </c>
    </row>
    <row r="1117">
      <c r="C1117" s="1" t="s">
        <v>3392</v>
      </c>
      <c r="G1117" t="str">
        <f>IFERROR(__xludf.DUMMYFUNCTION("""COMPUTED_VALUE"""),"32e24711-0048-411b-8067-a765604c4af5")</f>
        <v>32e24711-0048-411b-8067-a765604c4af5</v>
      </c>
    </row>
    <row r="1118">
      <c r="C1118" s="1" t="s">
        <v>3395</v>
      </c>
      <c r="G1118" t="str">
        <f>IFERROR(__xludf.DUMMYFUNCTION("""COMPUTED_VALUE"""),"17ef63d6-3e67-4fae-a698-d89ad499b144")</f>
        <v>17ef63d6-3e67-4fae-a698-d89ad499b144</v>
      </c>
    </row>
    <row r="1119">
      <c r="C1119" s="1" t="s">
        <v>3397</v>
      </c>
      <c r="G1119" t="str">
        <f>IFERROR(__xludf.DUMMYFUNCTION("""COMPUTED_VALUE"""),"8f80da91-73ba-4c48-960a-44a0e60e47d3")</f>
        <v>8f80da91-73ba-4c48-960a-44a0e60e47d3</v>
      </c>
    </row>
    <row r="1120">
      <c r="C1120" s="1" t="s">
        <v>3400</v>
      </c>
      <c r="G1120" t="str">
        <f>IFERROR(__xludf.DUMMYFUNCTION("""COMPUTED_VALUE"""),"630c5747-0c2d-4769-89bf-d83618b7b921")</f>
        <v>630c5747-0c2d-4769-89bf-d83618b7b921</v>
      </c>
    </row>
    <row r="1121">
      <c r="C1121" s="1" t="s">
        <v>3403</v>
      </c>
      <c r="G1121" t="str">
        <f>IFERROR(__xludf.DUMMYFUNCTION("""COMPUTED_VALUE"""),"e80a1b6c-e9fe-4d39-b733-e0f2d869940f")</f>
        <v>e80a1b6c-e9fe-4d39-b733-e0f2d869940f</v>
      </c>
    </row>
    <row r="1122">
      <c r="C1122" s="1" t="s">
        <v>121</v>
      </c>
      <c r="G1122" t="str">
        <f>IFERROR(__xludf.DUMMYFUNCTION("""COMPUTED_VALUE"""),"33c6c19e-e735-444a-bcaf-4914abd7ef41")</f>
        <v>33c6c19e-e735-444a-bcaf-4914abd7ef41</v>
      </c>
    </row>
    <row r="1123">
      <c r="C1123" s="1" t="s">
        <v>21</v>
      </c>
      <c r="G1123" t="str">
        <f>IFERROR(__xludf.DUMMYFUNCTION("""COMPUTED_VALUE"""),"9db80134-a7eb-4c85-a6f7-88ddfa3f0da6")</f>
        <v>9db80134-a7eb-4c85-a6f7-88ddfa3f0da6</v>
      </c>
    </row>
    <row r="1124">
      <c r="C1124" s="1" t="s">
        <v>3392</v>
      </c>
      <c r="G1124" t="str">
        <f>IFERROR(__xludf.DUMMYFUNCTION("""COMPUTED_VALUE"""),"db512508-e038-4e73-b7e2-9b4e681225b1")</f>
        <v>db512508-e038-4e73-b7e2-9b4e681225b1</v>
      </c>
    </row>
    <row r="1125">
      <c r="C1125" s="1" t="s">
        <v>32</v>
      </c>
      <c r="G1125" t="str">
        <f>IFERROR(__xludf.DUMMYFUNCTION("""COMPUTED_VALUE"""),"c3b07f44-5b82-4877-8c57-3eb35f033fe0")</f>
        <v>c3b07f44-5b82-4877-8c57-3eb35f033fe0</v>
      </c>
    </row>
    <row r="1126">
      <c r="C1126" s="1" t="s">
        <v>116</v>
      </c>
      <c r="G1126" t="str">
        <f>IFERROR(__xludf.DUMMYFUNCTION("""COMPUTED_VALUE"""),"1ea504a5-5a49-4578-8105-9466af5b6592")</f>
        <v>1ea504a5-5a49-4578-8105-9466af5b6592</v>
      </c>
    </row>
    <row r="1127">
      <c r="C1127" s="1" t="s">
        <v>2601</v>
      </c>
      <c r="G1127" t="str">
        <f>IFERROR(__xludf.DUMMYFUNCTION("""COMPUTED_VALUE"""),"e668ded0-a2d4-4ed0-b2c3-3d19cb3fd0f1")</f>
        <v>e668ded0-a2d4-4ed0-b2c3-3d19cb3fd0f1</v>
      </c>
    </row>
    <row r="1128">
      <c r="C1128" s="1" t="s">
        <v>1306</v>
      </c>
      <c r="G1128" t="str">
        <f>IFERROR(__xludf.DUMMYFUNCTION("""COMPUTED_VALUE"""),"cc4ad84a-d671-4ec9-ab37-f0038a422b23")</f>
        <v>cc4ad84a-d671-4ec9-ab37-f0038a422b23</v>
      </c>
    </row>
    <row r="1129">
      <c r="C1129" s="1" t="s">
        <v>326</v>
      </c>
      <c r="G1129" t="str">
        <f>IFERROR(__xludf.DUMMYFUNCTION("""COMPUTED_VALUE"""),"05879847-adab-4eb9-9c99-7d64584ca4d1")</f>
        <v>05879847-adab-4eb9-9c99-7d64584ca4d1</v>
      </c>
    </row>
    <row r="1130">
      <c r="C1130" s="1" t="s">
        <v>173</v>
      </c>
      <c r="G1130" t="str">
        <f>IFERROR(__xludf.DUMMYFUNCTION("""COMPUTED_VALUE"""),"747946ad-b55a-4400-8bf0-ce15929cbb9b")</f>
        <v>747946ad-b55a-4400-8bf0-ce15929cbb9b</v>
      </c>
    </row>
    <row r="1131">
      <c r="C1131" s="1" t="s">
        <v>121</v>
      </c>
    </row>
    <row r="1132">
      <c r="C1132" s="1" t="s">
        <v>342</v>
      </c>
    </row>
    <row r="1133">
      <c r="C1133" s="1" t="s">
        <v>1978</v>
      </c>
    </row>
    <row r="1134">
      <c r="C1134" s="1" t="s">
        <v>121</v>
      </c>
    </row>
    <row r="1135">
      <c r="C1135" s="1" t="s">
        <v>1325</v>
      </c>
    </row>
    <row r="1136">
      <c r="C1136" s="1" t="s">
        <v>657</v>
      </c>
    </row>
    <row r="1137">
      <c r="C1137" s="1" t="s">
        <v>315</v>
      </c>
    </row>
    <row r="1138">
      <c r="C1138" s="1" t="s">
        <v>2402</v>
      </c>
    </row>
    <row r="1139">
      <c r="C1139" s="1" t="s">
        <v>420</v>
      </c>
    </row>
    <row r="1140">
      <c r="C1140" s="1" t="s">
        <v>3444</v>
      </c>
    </row>
    <row r="1141">
      <c r="C1141" s="1" t="s">
        <v>310</v>
      </c>
    </row>
    <row r="1142">
      <c r="C1142" s="1" t="s">
        <v>3452</v>
      </c>
    </row>
    <row r="1143">
      <c r="C1143" s="1" t="s">
        <v>461</v>
      </c>
    </row>
    <row r="1144">
      <c r="C1144" s="1" t="s">
        <v>3458</v>
      </c>
    </row>
    <row r="1145">
      <c r="C1145" s="1" t="s">
        <v>3461</v>
      </c>
    </row>
    <row r="1146">
      <c r="C1146" s="1" t="s">
        <v>3465</v>
      </c>
    </row>
    <row r="1147">
      <c r="C1147" s="1" t="s">
        <v>3469</v>
      </c>
    </row>
    <row r="1148">
      <c r="C1148" s="1" t="s">
        <v>3471</v>
      </c>
    </row>
    <row r="1149">
      <c r="C1149" s="1" t="s">
        <v>653</v>
      </c>
    </row>
    <row r="1150">
      <c r="C1150" s="1" t="s">
        <v>738</v>
      </c>
    </row>
    <row r="1151">
      <c r="C1151" s="1" t="s">
        <v>326</v>
      </c>
    </row>
    <row r="1152">
      <c r="C1152" s="1" t="s">
        <v>482</v>
      </c>
    </row>
    <row r="1153">
      <c r="C1153" s="1" t="s">
        <v>93</v>
      </c>
    </row>
    <row r="1154">
      <c r="C1154" s="1" t="s">
        <v>3484</v>
      </c>
    </row>
    <row r="1155">
      <c r="C1155" s="1" t="s">
        <v>3488</v>
      </c>
    </row>
    <row r="1156">
      <c r="C1156" s="1" t="s">
        <v>32</v>
      </c>
    </row>
    <row r="1157">
      <c r="C1157" s="1" t="s">
        <v>305</v>
      </c>
    </row>
    <row r="1158">
      <c r="C1158" s="1" t="s">
        <v>2190</v>
      </c>
    </row>
    <row r="1159">
      <c r="C1159" s="1" t="s">
        <v>3497</v>
      </c>
    </row>
    <row r="1160">
      <c r="C1160" s="1" t="s">
        <v>49</v>
      </c>
    </row>
    <row r="1161">
      <c r="C1161" s="1" t="s">
        <v>630</v>
      </c>
    </row>
    <row r="1162">
      <c r="C1162" s="1" t="s">
        <v>989</v>
      </c>
    </row>
    <row r="1163">
      <c r="C1163" s="1" t="s">
        <v>211</v>
      </c>
    </row>
    <row r="1164">
      <c r="C1164" s="1" t="s">
        <v>2384</v>
      </c>
    </row>
    <row r="1165">
      <c r="C1165" s="1" t="s">
        <v>198</v>
      </c>
    </row>
    <row r="1166">
      <c r="C1166" s="1" t="s">
        <v>1096</v>
      </c>
    </row>
    <row r="1167">
      <c r="C1167" s="1" t="s">
        <v>258</v>
      </c>
    </row>
    <row r="1168">
      <c r="C1168" s="1" t="s">
        <v>99</v>
      </c>
    </row>
    <row r="1169">
      <c r="C1169" s="1" t="s">
        <v>80</v>
      </c>
    </row>
    <row r="1170">
      <c r="C1170" s="1" t="s">
        <v>116</v>
      </c>
    </row>
    <row r="1171">
      <c r="C1171" s="1" t="s">
        <v>1802</v>
      </c>
    </row>
    <row r="1172">
      <c r="C1172" s="1" t="s">
        <v>3525</v>
      </c>
    </row>
    <row r="1173">
      <c r="C1173" s="1" t="s">
        <v>116</v>
      </c>
    </row>
    <row r="1174">
      <c r="C1174" s="1" t="s">
        <v>3532</v>
      </c>
    </row>
    <row r="1175">
      <c r="C1175" s="1" t="s">
        <v>116</v>
      </c>
    </row>
    <row r="1176">
      <c r="C1176" s="1" t="s">
        <v>1306</v>
      </c>
    </row>
    <row r="1177">
      <c r="C1177" s="1" t="s">
        <v>2238</v>
      </c>
    </row>
    <row r="1178">
      <c r="C1178" s="1" t="s">
        <v>21</v>
      </c>
    </row>
    <row r="1179">
      <c r="C1179" s="1" t="s">
        <v>1403</v>
      </c>
    </row>
    <row r="1180">
      <c r="C1180" s="1" t="s">
        <v>3025</v>
      </c>
    </row>
    <row r="1181">
      <c r="C1181" s="1" t="s">
        <v>461</v>
      </c>
    </row>
    <row r="1182">
      <c r="C1182" s="1" t="s">
        <v>121</v>
      </c>
    </row>
    <row r="1183">
      <c r="C1183" s="1" t="s">
        <v>3555</v>
      </c>
    </row>
    <row r="1184">
      <c r="C1184" s="1" t="s">
        <v>93</v>
      </c>
    </row>
    <row r="1185">
      <c r="C1185" s="1" t="s">
        <v>211</v>
      </c>
    </row>
    <row r="1186">
      <c r="C1186" s="1" t="s">
        <v>1255</v>
      </c>
    </row>
    <row r="1187">
      <c r="C1187" s="1" t="s">
        <v>1494</v>
      </c>
    </row>
    <row r="1188">
      <c r="C1188" s="1" t="s">
        <v>198</v>
      </c>
    </row>
    <row r="1189">
      <c r="C1189" s="1" t="s">
        <v>305</v>
      </c>
    </row>
    <row r="1190">
      <c r="C1190" s="1" t="s">
        <v>1255</v>
      </c>
    </row>
    <row r="1191">
      <c r="C1191" s="1" t="s">
        <v>321</v>
      </c>
    </row>
    <row r="1192">
      <c r="C1192" s="1" t="s">
        <v>522</v>
      </c>
    </row>
    <row r="1193">
      <c r="C1193" s="1" t="s">
        <v>3576</v>
      </c>
    </row>
    <row r="1194">
      <c r="C1194" s="1" t="s">
        <v>1988</v>
      </c>
    </row>
    <row r="1195">
      <c r="C1195" s="1" t="s">
        <v>3581</v>
      </c>
    </row>
    <row r="1196">
      <c r="C1196" s="1" t="s">
        <v>482</v>
      </c>
    </row>
    <row r="1197">
      <c r="C1197" s="1" t="s">
        <v>3180</v>
      </c>
    </row>
    <row r="1198">
      <c r="C1198" s="1" t="s">
        <v>49</v>
      </c>
    </row>
    <row r="1199">
      <c r="C1199" s="1" t="s">
        <v>1562</v>
      </c>
    </row>
    <row r="1200">
      <c r="C1200" s="1" t="s">
        <v>321</v>
      </c>
    </row>
    <row r="1201">
      <c r="C1201" s="1" t="s">
        <v>3598</v>
      </c>
    </row>
    <row r="1202">
      <c r="C1202" s="1" t="s">
        <v>411</v>
      </c>
    </row>
    <row r="1203">
      <c r="C1203" s="1" t="s">
        <v>3355</v>
      </c>
    </row>
    <row r="1204">
      <c r="C1204" s="1" t="s">
        <v>295</v>
      </c>
    </row>
    <row r="1205">
      <c r="C1205" s="1" t="s">
        <v>3608</v>
      </c>
    </row>
    <row r="1206">
      <c r="C1206" s="1" t="s">
        <v>701</v>
      </c>
    </row>
    <row r="1207">
      <c r="C1207" s="1" t="s">
        <v>332</v>
      </c>
    </row>
    <row r="1208">
      <c r="C1208" s="1" t="s">
        <v>3618</v>
      </c>
    </row>
    <row r="1209">
      <c r="C1209" s="1" t="s">
        <v>2994</v>
      </c>
    </row>
    <row r="1210">
      <c r="C1210" s="1" t="s">
        <v>241</v>
      </c>
    </row>
    <row r="1211">
      <c r="C1211" s="1" t="s">
        <v>3403</v>
      </c>
    </row>
    <row r="1212">
      <c r="C1212" s="1" t="s">
        <v>2965</v>
      </c>
    </row>
    <row r="1213">
      <c r="C1213" s="1" t="s">
        <v>305</v>
      </c>
    </row>
    <row r="1214">
      <c r="C1214" s="1" t="s">
        <v>447</v>
      </c>
    </row>
    <row r="1215">
      <c r="C1215" s="1" t="s">
        <v>2019</v>
      </c>
    </row>
    <row r="1216">
      <c r="C1216" s="1" t="s">
        <v>1631</v>
      </c>
    </row>
    <row r="1217">
      <c r="C1217" s="1" t="s">
        <v>126</v>
      </c>
    </row>
    <row r="1218">
      <c r="C1218" s="1" t="s">
        <v>1317</v>
      </c>
    </row>
    <row r="1219">
      <c r="C1219" s="1" t="s">
        <v>3641</v>
      </c>
    </row>
    <row r="1220">
      <c r="C1220" s="1" t="s">
        <v>2612</v>
      </c>
    </row>
    <row r="1221">
      <c r="C1221" s="1" t="s">
        <v>1932</v>
      </c>
    </row>
    <row r="1222">
      <c r="C1222" s="1" t="s">
        <v>3649</v>
      </c>
    </row>
    <row r="1223">
      <c r="C1223" s="1" t="s">
        <v>1144</v>
      </c>
    </row>
    <row r="1224">
      <c r="C1224" s="1" t="s">
        <v>3654</v>
      </c>
    </row>
    <row r="1225">
      <c r="C1225" s="1" t="s">
        <v>148</v>
      </c>
    </row>
    <row r="1226">
      <c r="C1226" s="1" t="s">
        <v>3658</v>
      </c>
    </row>
    <row r="1227">
      <c r="C1227" s="1" t="s">
        <v>326</v>
      </c>
    </row>
    <row r="1228">
      <c r="C1228" s="1" t="s">
        <v>321</v>
      </c>
    </row>
    <row r="1229">
      <c r="C1229" s="1" t="s">
        <v>116</v>
      </c>
    </row>
    <row r="1230">
      <c r="C1230" s="1" t="s">
        <v>2920</v>
      </c>
    </row>
    <row r="1231">
      <c r="C1231" s="1" t="s">
        <v>3672</v>
      </c>
    </row>
    <row r="1232">
      <c r="C1232" s="1" t="s">
        <v>1036</v>
      </c>
    </row>
    <row r="1233">
      <c r="C1233" s="1" t="s">
        <v>182</v>
      </c>
    </row>
    <row r="1234">
      <c r="C1234" s="1" t="s">
        <v>211</v>
      </c>
    </row>
    <row r="1235">
      <c r="C1235" s="1" t="s">
        <v>1255</v>
      </c>
    </row>
    <row r="1236">
      <c r="C1236" s="1" t="s">
        <v>869</v>
      </c>
    </row>
    <row r="1237">
      <c r="C1237" s="1" t="s">
        <v>32</v>
      </c>
    </row>
    <row r="1238">
      <c r="C1238" s="1" t="s">
        <v>86</v>
      </c>
    </row>
    <row r="1239">
      <c r="C1239" s="1" t="s">
        <v>121</v>
      </c>
    </row>
    <row r="1240">
      <c r="C1240" s="1" t="s">
        <v>3216</v>
      </c>
    </row>
    <row r="1241">
      <c r="C1241" s="1" t="s">
        <v>898</v>
      </c>
    </row>
    <row r="1242">
      <c r="C1242" s="1" t="s">
        <v>37</v>
      </c>
    </row>
    <row r="1243">
      <c r="C1243" s="1" t="s">
        <v>2833</v>
      </c>
    </row>
    <row r="1244">
      <c r="C1244" s="1" t="s">
        <v>3699</v>
      </c>
    </row>
    <row r="1245">
      <c r="C1245" s="1" t="s">
        <v>3703</v>
      </c>
    </row>
    <row r="1246">
      <c r="C1246" s="1" t="s">
        <v>3708</v>
      </c>
    </row>
    <row r="1247">
      <c r="C1247" s="1" t="s">
        <v>241</v>
      </c>
    </row>
    <row r="1248">
      <c r="C1248" s="1" t="s">
        <v>14</v>
      </c>
    </row>
    <row r="1249">
      <c r="C1249" s="1" t="s">
        <v>241</v>
      </c>
    </row>
    <row r="1250">
      <c r="C1250" s="1" t="s">
        <v>588</v>
      </c>
    </row>
    <row r="1251">
      <c r="C1251" s="1" t="s">
        <v>503</v>
      </c>
    </row>
    <row r="1252">
      <c r="C1252" s="1" t="s">
        <v>578</v>
      </c>
    </row>
    <row r="1253">
      <c r="C1253" s="1" t="s">
        <v>132</v>
      </c>
    </row>
    <row r="1254">
      <c r="C1254" s="1" t="s">
        <v>253</v>
      </c>
    </row>
    <row r="1255">
      <c r="C1255" s="1" t="s">
        <v>3729</v>
      </c>
    </row>
    <row r="1256">
      <c r="C1256" s="1" t="s">
        <v>14</v>
      </c>
    </row>
    <row r="1257">
      <c r="C1257" s="1" t="s">
        <v>3733</v>
      </c>
    </row>
    <row r="1258">
      <c r="C1258" s="1" t="s">
        <v>148</v>
      </c>
    </row>
    <row r="1259">
      <c r="C1259" s="1" t="s">
        <v>86</v>
      </c>
    </row>
    <row r="1260">
      <c r="C1260" s="1" t="s">
        <v>269</v>
      </c>
    </row>
    <row r="1261">
      <c r="C1261" s="1" t="s">
        <v>2183</v>
      </c>
    </row>
    <row r="1262">
      <c r="C1262" s="1" t="s">
        <v>1029</v>
      </c>
    </row>
    <row r="1263">
      <c r="C1263" s="1" t="s">
        <v>1255</v>
      </c>
    </row>
    <row r="1264">
      <c r="C1264" s="1" t="s">
        <v>37</v>
      </c>
    </row>
    <row r="1265">
      <c r="C1265" s="1" t="s">
        <v>1014</v>
      </c>
    </row>
    <row r="1266">
      <c r="C1266" s="1" t="s">
        <v>3755</v>
      </c>
    </row>
    <row r="1267">
      <c r="C1267" s="1" t="s">
        <v>3555</v>
      </c>
    </row>
    <row r="1268">
      <c r="C1268" s="1" t="s">
        <v>998</v>
      </c>
    </row>
    <row r="1269">
      <c r="C1269" s="1" t="s">
        <v>86</v>
      </c>
    </row>
    <row r="1270">
      <c r="C1270" s="1" t="s">
        <v>411</v>
      </c>
    </row>
    <row r="1271">
      <c r="C1271" s="1" t="s">
        <v>342</v>
      </c>
    </row>
    <row r="1272">
      <c r="C1272" s="1" t="s">
        <v>461</v>
      </c>
    </row>
    <row r="1273">
      <c r="C1273" s="1" t="s">
        <v>99</v>
      </c>
    </row>
    <row r="1274">
      <c r="C1274" s="1" t="s">
        <v>342</v>
      </c>
    </row>
    <row r="1275">
      <c r="C1275" s="1" t="s">
        <v>263</v>
      </c>
    </row>
    <row r="1276">
      <c r="C1276" s="1" t="s">
        <v>121</v>
      </c>
    </row>
    <row r="1277">
      <c r="C1277" s="1" t="s">
        <v>3779</v>
      </c>
    </row>
    <row r="1278">
      <c r="C1278" s="1" t="s">
        <v>3782</v>
      </c>
    </row>
    <row r="1279">
      <c r="C1279" s="1" t="s">
        <v>2985</v>
      </c>
    </row>
    <row r="1280">
      <c r="C1280" s="1" t="s">
        <v>3787</v>
      </c>
    </row>
    <row r="1281">
      <c r="C1281" s="1" t="s">
        <v>121</v>
      </c>
    </row>
    <row r="1282">
      <c r="C1282" s="1" t="s">
        <v>3791</v>
      </c>
    </row>
    <row r="1283">
      <c r="C1283" s="1" t="s">
        <v>1418</v>
      </c>
    </row>
    <row r="1284">
      <c r="C1284" s="1" t="s">
        <v>116</v>
      </c>
    </row>
    <row r="1285">
      <c r="C1285" s="1" t="s">
        <v>749</v>
      </c>
    </row>
    <row r="1286">
      <c r="C1286" s="1" t="s">
        <v>116</v>
      </c>
    </row>
    <row r="1287">
      <c r="C1287" s="1" t="s">
        <v>1232</v>
      </c>
    </row>
    <row r="1288">
      <c r="C1288" s="1" t="s">
        <v>2496</v>
      </c>
    </row>
    <row r="1289">
      <c r="C1289" s="1" t="s">
        <v>2359</v>
      </c>
    </row>
    <row r="1290">
      <c r="C1290" s="1" t="s">
        <v>75</v>
      </c>
    </row>
    <row r="1291">
      <c r="C1291" s="1" t="s">
        <v>3811</v>
      </c>
    </row>
    <row r="1292">
      <c r="C1292" s="1" t="s">
        <v>3815</v>
      </c>
    </row>
    <row r="1293">
      <c r="C1293" s="1" t="s">
        <v>3392</v>
      </c>
    </row>
    <row r="1294">
      <c r="C1294" s="1" t="s">
        <v>37</v>
      </c>
    </row>
    <row r="1295">
      <c r="C1295" s="1" t="s">
        <v>3821</v>
      </c>
    </row>
    <row r="1296">
      <c r="C1296" s="1" t="s">
        <v>148</v>
      </c>
    </row>
    <row r="1297">
      <c r="C1297" s="1" t="s">
        <v>701</v>
      </c>
    </row>
    <row r="1298">
      <c r="C1298" s="1" t="s">
        <v>126</v>
      </c>
    </row>
    <row r="1299">
      <c r="C1299" s="1" t="s">
        <v>305</v>
      </c>
    </row>
    <row r="1300">
      <c r="C1300" s="1" t="s">
        <v>653</v>
      </c>
    </row>
    <row r="1301">
      <c r="C1301" s="1" t="s">
        <v>2402</v>
      </c>
    </row>
    <row r="1302">
      <c r="C1302" s="1" t="s">
        <v>21</v>
      </c>
    </row>
    <row r="1303">
      <c r="C1303" s="1" t="s">
        <v>126</v>
      </c>
    </row>
    <row r="1304">
      <c r="C1304" s="1" t="s">
        <v>116</v>
      </c>
    </row>
    <row r="1305">
      <c r="C1305" s="1" t="s">
        <v>93</v>
      </c>
    </row>
    <row r="1306">
      <c r="C1306" s="1" t="s">
        <v>408</v>
      </c>
    </row>
    <row r="1307">
      <c r="C1307" s="1" t="s">
        <v>588</v>
      </c>
    </row>
    <row r="1308">
      <c r="C1308" s="1" t="s">
        <v>588</v>
      </c>
    </row>
    <row r="1309">
      <c r="C1309" s="1" t="s">
        <v>1802</v>
      </c>
    </row>
    <row r="1310">
      <c r="C1310" s="1" t="s">
        <v>3848</v>
      </c>
    </row>
    <row r="1311">
      <c r="C1311" s="1" t="s">
        <v>3851</v>
      </c>
    </row>
    <row r="1312">
      <c r="C1312" s="1" t="s">
        <v>3853</v>
      </c>
    </row>
    <row r="1313">
      <c r="C1313" s="1" t="s">
        <v>93</v>
      </c>
    </row>
    <row r="1314">
      <c r="C1314" s="1" t="s">
        <v>315</v>
      </c>
    </row>
    <row r="1315">
      <c r="C1315" s="1" t="s">
        <v>3858</v>
      </c>
    </row>
    <row r="1316">
      <c r="C1316" s="1" t="s">
        <v>321</v>
      </c>
    </row>
    <row r="1317">
      <c r="C1317" s="1" t="s">
        <v>3863</v>
      </c>
    </row>
    <row r="1318">
      <c r="C1318" s="1" t="s">
        <v>653</v>
      </c>
    </row>
    <row r="1319">
      <c r="C1319" s="1" t="s">
        <v>326</v>
      </c>
    </row>
    <row r="1320">
      <c r="C1320" s="1" t="s">
        <v>1338</v>
      </c>
    </row>
    <row r="1321">
      <c r="C1321" s="1" t="s">
        <v>3875</v>
      </c>
    </row>
    <row r="1322">
      <c r="C1322" s="1" t="s">
        <v>116</v>
      </c>
    </row>
    <row r="1323">
      <c r="C1323" s="1" t="s">
        <v>3581</v>
      </c>
    </row>
    <row r="1324">
      <c r="C1324" s="1" t="s">
        <v>3882</v>
      </c>
    </row>
    <row r="1325">
      <c r="C1325" s="1" t="s">
        <v>818</v>
      </c>
    </row>
    <row r="1326">
      <c r="C1326" s="1" t="s">
        <v>3890</v>
      </c>
    </row>
    <row r="1327">
      <c r="C1327" s="1" t="s">
        <v>263</v>
      </c>
    </row>
    <row r="1328">
      <c r="C1328" s="1" t="s">
        <v>2567</v>
      </c>
    </row>
    <row r="1329">
      <c r="C1329" s="1" t="s">
        <v>461</v>
      </c>
    </row>
    <row r="1330">
      <c r="C1330" s="1" t="s">
        <v>1988</v>
      </c>
    </row>
    <row r="1331">
      <c r="C1331" s="1" t="s">
        <v>898</v>
      </c>
    </row>
    <row r="1332">
      <c r="C1332" s="1" t="s">
        <v>347</v>
      </c>
    </row>
    <row r="1333">
      <c r="C1333" s="1" t="s">
        <v>3733</v>
      </c>
    </row>
    <row r="1334">
      <c r="C1334" s="1" t="s">
        <v>182</v>
      </c>
    </row>
    <row r="1335">
      <c r="C1335" s="1" t="s">
        <v>32</v>
      </c>
    </row>
    <row r="1336">
      <c r="C1336" s="1" t="s">
        <v>1301</v>
      </c>
    </row>
    <row r="1337">
      <c r="C1337" s="1" t="s">
        <v>132</v>
      </c>
    </row>
    <row r="1338">
      <c r="C1338" s="1" t="s">
        <v>284</v>
      </c>
    </row>
    <row r="1339">
      <c r="C1339" s="1" t="s">
        <v>3403</v>
      </c>
    </row>
    <row r="1340">
      <c r="C1340" s="1" t="s">
        <v>411</v>
      </c>
    </row>
    <row r="1341">
      <c r="C1341" s="1" t="s">
        <v>503</v>
      </c>
    </row>
    <row r="1342">
      <c r="C1342" s="1" t="s">
        <v>1179</v>
      </c>
    </row>
    <row r="1343">
      <c r="C1343" s="1" t="s">
        <v>1338</v>
      </c>
    </row>
    <row r="1344">
      <c r="C1344" s="1" t="s">
        <v>3925</v>
      </c>
    </row>
    <row r="1345">
      <c r="C1345" s="1" t="s">
        <v>2553</v>
      </c>
    </row>
    <row r="1346">
      <c r="C1346" s="1" t="s">
        <v>3931</v>
      </c>
    </row>
    <row r="1347">
      <c r="C1347" s="1" t="s">
        <v>3934</v>
      </c>
    </row>
    <row r="1348">
      <c r="C1348" s="1" t="s">
        <v>2013</v>
      </c>
    </row>
    <row r="1349">
      <c r="C1349" s="1" t="s">
        <v>3452</v>
      </c>
    </row>
    <row r="1350">
      <c r="C1350" s="1" t="s">
        <v>3940</v>
      </c>
    </row>
    <row r="1351">
      <c r="C1351" s="1" t="s">
        <v>3943</v>
      </c>
    </row>
    <row r="1352">
      <c r="C1352" s="1" t="s">
        <v>148</v>
      </c>
    </row>
    <row r="1353">
      <c r="C1353" s="1" t="s">
        <v>1531</v>
      </c>
    </row>
    <row r="1354">
      <c r="C1354" s="1" t="s">
        <v>1756</v>
      </c>
    </row>
    <row r="1355">
      <c r="C1355" s="1" t="s">
        <v>310</v>
      </c>
    </row>
    <row r="1356">
      <c r="C1356" s="1" t="s">
        <v>173</v>
      </c>
    </row>
    <row r="1357">
      <c r="C1357" s="1" t="s">
        <v>86</v>
      </c>
    </row>
    <row r="1358">
      <c r="C1358" s="1" t="s">
        <v>3961</v>
      </c>
    </row>
    <row r="1359">
      <c r="C1359" s="1" t="s">
        <v>1186</v>
      </c>
    </row>
    <row r="1360">
      <c r="C1360" s="1" t="s">
        <v>3966</v>
      </c>
    </row>
    <row r="1361">
      <c r="C1361" s="1" t="s">
        <v>326</v>
      </c>
    </row>
    <row r="1362">
      <c r="C1362" s="1" t="s">
        <v>1343</v>
      </c>
    </row>
    <row r="1363">
      <c r="C1363" s="1" t="s">
        <v>3976</v>
      </c>
    </row>
    <row r="1364">
      <c r="C1364" s="1" t="s">
        <v>2920</v>
      </c>
    </row>
    <row r="1365">
      <c r="C1365" s="1" t="s">
        <v>116</v>
      </c>
    </row>
    <row r="1366">
      <c r="C1366" s="1" t="s">
        <v>315</v>
      </c>
    </row>
    <row r="1367">
      <c r="C1367" s="1" t="s">
        <v>3985</v>
      </c>
    </row>
    <row r="1368">
      <c r="C1368" s="1" t="s">
        <v>86</v>
      </c>
    </row>
    <row r="1369">
      <c r="C1369" s="1" t="s">
        <v>686</v>
      </c>
    </row>
    <row r="1370">
      <c r="C1370" s="1" t="s">
        <v>21</v>
      </c>
    </row>
    <row r="1371">
      <c r="C1371" s="1" t="s">
        <v>3994</v>
      </c>
    </row>
    <row r="1372">
      <c r="C1372" s="1" t="s">
        <v>813</v>
      </c>
    </row>
    <row r="1373">
      <c r="C1373" s="1" t="s">
        <v>2721</v>
      </c>
    </row>
    <row r="1374">
      <c r="C1374" s="1" t="s">
        <v>749</v>
      </c>
    </row>
    <row r="1375">
      <c r="C1375" s="1" t="s">
        <v>1301</v>
      </c>
    </row>
    <row r="1376">
      <c r="C1376" s="1" t="s">
        <v>2359</v>
      </c>
    </row>
    <row r="1377">
      <c r="C1377" s="1" t="s">
        <v>1250</v>
      </c>
    </row>
    <row r="1378">
      <c r="C1378" s="1" t="s">
        <v>3733</v>
      </c>
    </row>
    <row r="1379">
      <c r="C1379" s="1" t="s">
        <v>503</v>
      </c>
    </row>
    <row r="1380">
      <c r="C1380" s="1" t="s">
        <v>305</v>
      </c>
    </row>
    <row r="1381">
      <c r="C1381" s="1" t="s">
        <v>326</v>
      </c>
    </row>
    <row r="1382">
      <c r="C1382" s="1" t="s">
        <v>116</v>
      </c>
    </row>
    <row r="1383">
      <c r="C1383" s="1" t="s">
        <v>21</v>
      </c>
    </row>
    <row r="1384">
      <c r="C1384" s="1" t="s">
        <v>4022</v>
      </c>
    </row>
    <row r="1385">
      <c r="C1385" s="1" t="s">
        <v>65</v>
      </c>
    </row>
    <row r="1386">
      <c r="C1386" s="1" t="s">
        <v>75</v>
      </c>
    </row>
    <row r="1387">
      <c r="C1387" s="1" t="s">
        <v>1255</v>
      </c>
    </row>
    <row r="1388">
      <c r="C1388" s="1" t="s">
        <v>3931</v>
      </c>
    </row>
    <row r="1389">
      <c r="C1389" s="1" t="s">
        <v>14</v>
      </c>
    </row>
    <row r="1390">
      <c r="C1390" s="1" t="s">
        <v>1096</v>
      </c>
    </row>
    <row r="1391">
      <c r="C1391" s="1" t="s">
        <v>1332</v>
      </c>
    </row>
    <row r="1392">
      <c r="C1392" s="1" t="s">
        <v>80</v>
      </c>
    </row>
    <row r="1393">
      <c r="C1393" s="1" t="s">
        <v>126</v>
      </c>
    </row>
    <row r="1394">
      <c r="C1394" s="1" t="s">
        <v>32</v>
      </c>
    </row>
    <row r="1395">
      <c r="C1395" s="1" t="s">
        <v>1140</v>
      </c>
    </row>
    <row r="1396">
      <c r="C1396" s="1" t="s">
        <v>1666</v>
      </c>
    </row>
    <row r="1397">
      <c r="C1397" s="1" t="s">
        <v>2316</v>
      </c>
    </row>
    <row r="1398">
      <c r="C1398" s="1" t="s">
        <v>305</v>
      </c>
    </row>
    <row r="1399">
      <c r="C1399" s="1" t="s">
        <v>1165</v>
      </c>
    </row>
    <row r="1400">
      <c r="C1400" s="1" t="s">
        <v>116</v>
      </c>
    </row>
    <row r="1401">
      <c r="C1401" s="1" t="s">
        <v>138</v>
      </c>
    </row>
    <row r="1402">
      <c r="C1402" s="1" t="s">
        <v>4066</v>
      </c>
    </row>
    <row r="1403">
      <c r="C1403" s="1" t="s">
        <v>2504</v>
      </c>
    </row>
    <row r="1404">
      <c r="C1404" s="1" t="s">
        <v>4074</v>
      </c>
    </row>
    <row r="1405">
      <c r="C1405" s="1" t="s">
        <v>676</v>
      </c>
    </row>
    <row r="1406">
      <c r="C1406" s="1" t="s">
        <v>121</v>
      </c>
    </row>
    <row r="1407">
      <c r="C1407" s="1" t="s">
        <v>110</v>
      </c>
    </row>
    <row r="1408">
      <c r="C1408" s="1" t="s">
        <v>4083</v>
      </c>
    </row>
    <row r="1409">
      <c r="C1409" s="1" t="s">
        <v>522</v>
      </c>
    </row>
    <row r="1410">
      <c r="C1410" s="1" t="s">
        <v>4088</v>
      </c>
    </row>
    <row r="1411">
      <c r="C1411" s="1" t="s">
        <v>211</v>
      </c>
    </row>
    <row r="1412">
      <c r="C1412" s="1" t="s">
        <v>3703</v>
      </c>
    </row>
    <row r="1413">
      <c r="C1413" s="1" t="s">
        <v>1963</v>
      </c>
    </row>
    <row r="1414">
      <c r="C1414" s="1" t="s">
        <v>1155</v>
      </c>
    </row>
    <row r="1415">
      <c r="C1415" s="1" t="s">
        <v>1611</v>
      </c>
    </row>
    <row r="1416">
      <c r="C1416" s="1" t="s">
        <v>1255</v>
      </c>
    </row>
    <row r="1417">
      <c r="C1417" s="1" t="s">
        <v>49</v>
      </c>
    </row>
    <row r="1418">
      <c r="C1418" s="1" t="s">
        <v>116</v>
      </c>
    </row>
    <row r="1419">
      <c r="C1419" s="1" t="s">
        <v>411</v>
      </c>
    </row>
    <row r="1420">
      <c r="C1420" s="1" t="s">
        <v>4110</v>
      </c>
    </row>
    <row r="1421">
      <c r="C1421" s="1" t="s">
        <v>2173</v>
      </c>
    </row>
    <row r="1422">
      <c r="C1422" s="1" t="s">
        <v>2402</v>
      </c>
    </row>
    <row r="1423">
      <c r="C1423" s="1" t="s">
        <v>869</v>
      </c>
    </row>
    <row r="1424">
      <c r="C1424" s="1" t="s">
        <v>126</v>
      </c>
    </row>
    <row r="1425">
      <c r="C1425" s="1" t="s">
        <v>1461</v>
      </c>
    </row>
    <row r="1426">
      <c r="C1426" s="1" t="s">
        <v>4125</v>
      </c>
    </row>
    <row r="1427">
      <c r="C1427" s="1" t="s">
        <v>2359</v>
      </c>
    </row>
    <row r="1428">
      <c r="C1428" s="1" t="s">
        <v>14</v>
      </c>
    </row>
    <row r="1429">
      <c r="C1429" s="1" t="s">
        <v>411</v>
      </c>
    </row>
    <row r="1430">
      <c r="C1430" s="1" t="s">
        <v>1446</v>
      </c>
    </row>
    <row r="1431">
      <c r="C1431" s="1" t="s">
        <v>701</v>
      </c>
    </row>
    <row r="1432">
      <c r="C1432" s="1" t="s">
        <v>126</v>
      </c>
    </row>
    <row r="1433">
      <c r="C1433" s="1" t="s">
        <v>1332</v>
      </c>
    </row>
    <row r="1434">
      <c r="C1434" s="1" t="s">
        <v>37</v>
      </c>
    </row>
    <row r="1435">
      <c r="C1435" s="1" t="s">
        <v>126</v>
      </c>
    </row>
    <row r="1436">
      <c r="C1436" s="1" t="s">
        <v>121</v>
      </c>
    </row>
    <row r="1437">
      <c r="C1437" s="1" t="s">
        <v>588</v>
      </c>
    </row>
    <row r="1438">
      <c r="C1438" s="1" t="s">
        <v>14</v>
      </c>
    </row>
    <row r="1439">
      <c r="C1439" s="1" t="s">
        <v>411</v>
      </c>
    </row>
    <row r="1440">
      <c r="C1440" s="1" t="s">
        <v>116</v>
      </c>
    </row>
    <row r="1441">
      <c r="C1441" s="1" t="s">
        <v>461</v>
      </c>
    </row>
    <row r="1442">
      <c r="C1442" s="1" t="s">
        <v>211</v>
      </c>
    </row>
    <row r="1443">
      <c r="C1443" s="1" t="s">
        <v>321</v>
      </c>
    </row>
    <row r="1444">
      <c r="C1444" s="1" t="s">
        <v>555</v>
      </c>
    </row>
    <row r="1445">
      <c r="C1445" s="1" t="s">
        <v>121</v>
      </c>
    </row>
    <row r="1446">
      <c r="C1446" s="1" t="s">
        <v>503</v>
      </c>
    </row>
    <row r="1447">
      <c r="C1447" s="1" t="s">
        <v>4161</v>
      </c>
    </row>
    <row r="1448">
      <c r="C1448" s="1" t="s">
        <v>284</v>
      </c>
    </row>
    <row r="1449">
      <c r="C1449" s="1" t="s">
        <v>487</v>
      </c>
    </row>
    <row r="1450">
      <c r="C1450" s="1" t="s">
        <v>411</v>
      </c>
    </row>
    <row r="1451">
      <c r="C1451" s="1" t="s">
        <v>80</v>
      </c>
    </row>
    <row r="1452">
      <c r="C1452" s="1" t="s">
        <v>1268</v>
      </c>
    </row>
    <row r="1453">
      <c r="C1453" s="1" t="s">
        <v>14</v>
      </c>
    </row>
    <row r="1454">
      <c r="C1454" s="1" t="s">
        <v>4175</v>
      </c>
    </row>
    <row r="1455">
      <c r="C1455" s="1" t="s">
        <v>116</v>
      </c>
    </row>
    <row r="1456">
      <c r="C1456" s="1" t="s">
        <v>1255</v>
      </c>
    </row>
    <row r="1457">
      <c r="C1457" s="1" t="s">
        <v>1637</v>
      </c>
    </row>
    <row r="1458">
      <c r="C1458" s="1" t="s">
        <v>2729</v>
      </c>
    </row>
    <row r="1459">
      <c r="C1459" s="1" t="s">
        <v>32</v>
      </c>
    </row>
    <row r="1460">
      <c r="C1460" s="1" t="s">
        <v>321</v>
      </c>
    </row>
    <row r="1461">
      <c r="C1461" s="1" t="s">
        <v>4187</v>
      </c>
    </row>
    <row r="1462">
      <c r="C1462" s="1" t="s">
        <v>640</v>
      </c>
    </row>
    <row r="1463">
      <c r="C1463" s="1" t="s">
        <v>461</v>
      </c>
    </row>
    <row r="1464">
      <c r="C1464" s="1" t="s">
        <v>1634</v>
      </c>
    </row>
    <row r="1465">
      <c r="C1465" s="1" t="s">
        <v>1255</v>
      </c>
    </row>
    <row r="1466">
      <c r="C1466" s="1" t="s">
        <v>1995</v>
      </c>
    </row>
    <row r="1467">
      <c r="C1467" s="1" t="s">
        <v>818</v>
      </c>
    </row>
    <row r="1468">
      <c r="C1468" s="1" t="s">
        <v>2571</v>
      </c>
    </row>
    <row r="1469">
      <c r="C1469" s="1" t="s">
        <v>532</v>
      </c>
    </row>
    <row r="1470">
      <c r="C1470" s="1" t="s">
        <v>879</v>
      </c>
    </row>
    <row r="1471">
      <c r="C1471" s="1" t="s">
        <v>738</v>
      </c>
    </row>
    <row r="1472">
      <c r="C1472" s="1" t="s">
        <v>163</v>
      </c>
    </row>
    <row r="1473">
      <c r="C1473" s="1" t="s">
        <v>4207</v>
      </c>
    </row>
    <row r="1474">
      <c r="C1474" s="1" t="s">
        <v>116</v>
      </c>
    </row>
    <row r="1475">
      <c r="C1475" s="1" t="s">
        <v>75</v>
      </c>
    </row>
    <row r="1476">
      <c r="C1476" s="1" t="s">
        <v>163</v>
      </c>
    </row>
    <row r="1477">
      <c r="C1477" s="1" t="s">
        <v>461</v>
      </c>
    </row>
    <row r="1478">
      <c r="C1478" s="1" t="s">
        <v>326</v>
      </c>
    </row>
    <row r="1479">
      <c r="C1479" s="1" t="s">
        <v>163</v>
      </c>
    </row>
    <row r="1480">
      <c r="C1480" s="1" t="s">
        <v>4220</v>
      </c>
    </row>
    <row r="1481">
      <c r="C1481" s="1" t="s">
        <v>99</v>
      </c>
    </row>
    <row r="1482">
      <c r="C1482" s="1" t="s">
        <v>2359</v>
      </c>
    </row>
    <row r="1483">
      <c r="C1483" s="1" t="s">
        <v>2464</v>
      </c>
    </row>
    <row r="1484">
      <c r="C1484" s="1" t="s">
        <v>93</v>
      </c>
    </row>
    <row r="1485">
      <c r="C1485" s="1" t="s">
        <v>818</v>
      </c>
    </row>
    <row r="1486">
      <c r="C1486" s="1" t="s">
        <v>555</v>
      </c>
    </row>
    <row r="1487">
      <c r="C1487" s="1" t="s">
        <v>686</v>
      </c>
    </row>
    <row r="1488">
      <c r="C1488" s="1" t="s">
        <v>148</v>
      </c>
    </row>
    <row r="1489">
      <c r="C1489" s="1" t="s">
        <v>1250</v>
      </c>
    </row>
    <row r="1490">
      <c r="C1490" s="1" t="s">
        <v>738</v>
      </c>
    </row>
    <row r="1491">
      <c r="C1491" s="1" t="s">
        <v>4240</v>
      </c>
    </row>
    <row r="1492">
      <c r="C1492" s="1" t="s">
        <v>4244</v>
      </c>
    </row>
    <row r="1493">
      <c r="C1493" s="1" t="s">
        <v>4248</v>
      </c>
    </row>
    <row r="1494">
      <c r="C1494" s="1" t="s">
        <v>37</v>
      </c>
    </row>
    <row r="1495">
      <c r="C1495" s="1" t="s">
        <v>4255</v>
      </c>
    </row>
    <row r="1496">
      <c r="C1496" s="1" t="s">
        <v>211</v>
      </c>
    </row>
    <row r="1497">
      <c r="C1497" s="1" t="s">
        <v>258</v>
      </c>
    </row>
    <row r="1498">
      <c r="C1498" s="1" t="s">
        <v>492</v>
      </c>
    </row>
    <row r="1499">
      <c r="C1499" s="1" t="s">
        <v>3618</v>
      </c>
    </row>
    <row r="1500">
      <c r="C1500" s="1" t="s">
        <v>1179</v>
      </c>
    </row>
    <row r="1501">
      <c r="C1501" s="1" t="s">
        <v>1558</v>
      </c>
    </row>
    <row r="1502">
      <c r="C1502" s="1" t="s">
        <v>356</v>
      </c>
    </row>
    <row r="1503">
      <c r="C1503" s="1" t="s">
        <v>2397</v>
      </c>
    </row>
    <row r="1504">
      <c r="C1504" s="1" t="s">
        <v>588</v>
      </c>
    </row>
    <row r="1505">
      <c r="C1505" s="1" t="s">
        <v>1208</v>
      </c>
    </row>
    <row r="1506">
      <c r="C1506" s="1" t="s">
        <v>2729</v>
      </c>
    </row>
    <row r="1507">
      <c r="C1507" s="1" t="s">
        <v>326</v>
      </c>
    </row>
    <row r="1508">
      <c r="C1508" s="1" t="s">
        <v>1634</v>
      </c>
    </row>
    <row r="1509">
      <c r="C1509" s="1" t="s">
        <v>411</v>
      </c>
    </row>
    <row r="1510">
      <c r="C1510" s="1" t="s">
        <v>738</v>
      </c>
    </row>
    <row r="1511">
      <c r="C1511" s="1" t="s">
        <v>4295</v>
      </c>
    </row>
    <row r="1512">
      <c r="C1512" s="1" t="s">
        <v>461</v>
      </c>
    </row>
    <row r="1513">
      <c r="C1513" s="1" t="s">
        <v>3403</v>
      </c>
    </row>
    <row r="1514">
      <c r="C1514" s="1" t="s">
        <v>49</v>
      </c>
    </row>
    <row r="1515">
      <c r="C1515" s="1" t="s">
        <v>879</v>
      </c>
    </row>
    <row r="1516">
      <c r="C1516" s="1" t="s">
        <v>2238</v>
      </c>
    </row>
    <row r="1517">
      <c r="C1517" s="1" t="s">
        <v>347</v>
      </c>
    </row>
    <row r="1518">
      <c r="C1518" s="1" t="s">
        <v>1446</v>
      </c>
    </row>
    <row r="1519">
      <c r="C1519" s="1" t="s">
        <v>4220</v>
      </c>
    </row>
    <row r="1520">
      <c r="C1520" s="1" t="s">
        <v>305</v>
      </c>
    </row>
    <row r="1521">
      <c r="C1521" s="1" t="s">
        <v>310</v>
      </c>
    </row>
    <row r="1522">
      <c r="C1522" s="1" t="s">
        <v>321</v>
      </c>
    </row>
    <row r="1523">
      <c r="C1523" s="1" t="s">
        <v>1494</v>
      </c>
    </row>
    <row r="1524">
      <c r="C1524" s="1" t="s">
        <v>182</v>
      </c>
    </row>
    <row r="1525">
      <c r="C1525" s="1" t="s">
        <v>411</v>
      </c>
    </row>
    <row r="1526">
      <c r="C1526" s="1" t="s">
        <v>1802</v>
      </c>
    </row>
    <row r="1527">
      <c r="C1527" s="1" t="s">
        <v>99</v>
      </c>
    </row>
    <row r="1528">
      <c r="C1528" s="1" t="s">
        <v>2377</v>
      </c>
    </row>
    <row r="1529">
      <c r="C1529" s="1" t="s">
        <v>321</v>
      </c>
    </row>
    <row r="1530">
      <c r="C1530" s="1" t="s">
        <v>3388</v>
      </c>
    </row>
    <row r="1531">
      <c r="C1531" s="1" t="s">
        <v>116</v>
      </c>
    </row>
    <row r="1532">
      <c r="C1532" s="1" t="s">
        <v>1802</v>
      </c>
    </row>
    <row r="1533">
      <c r="C1533" s="1" t="s">
        <v>4342</v>
      </c>
    </row>
    <row r="1534">
      <c r="C1534" s="1" t="s">
        <v>2504</v>
      </c>
    </row>
    <row r="1535">
      <c r="C1535" s="1" t="s">
        <v>2477</v>
      </c>
    </row>
    <row r="1536">
      <c r="C1536" s="1" t="s">
        <v>4350</v>
      </c>
    </row>
    <row r="1537">
      <c r="C1537" s="1" t="s">
        <v>3641</v>
      </c>
    </row>
    <row r="1538">
      <c r="C1538" s="1" t="s">
        <v>21</v>
      </c>
    </row>
    <row r="1539">
      <c r="C1539" s="1" t="s">
        <v>4354</v>
      </c>
    </row>
    <row r="1540">
      <c r="C1540" s="1" t="s">
        <v>411</v>
      </c>
    </row>
    <row r="1541">
      <c r="C1541" s="1" t="s">
        <v>968</v>
      </c>
    </row>
    <row r="1542">
      <c r="C1542" s="1" t="s">
        <v>148</v>
      </c>
    </row>
    <row r="1543">
      <c r="C1543" s="1" t="s">
        <v>1692</v>
      </c>
    </row>
    <row r="1544">
      <c r="C1544" s="1" t="s">
        <v>869</v>
      </c>
    </row>
    <row r="1545">
      <c r="C1545" s="1" t="s">
        <v>4372</v>
      </c>
    </row>
    <row r="1546">
      <c r="C1546" s="1" t="s">
        <v>985</v>
      </c>
    </row>
    <row r="1547">
      <c r="C1547" s="1" t="s">
        <v>356</v>
      </c>
    </row>
    <row r="1548">
      <c r="C1548" s="1" t="s">
        <v>2985</v>
      </c>
    </row>
    <row r="1549">
      <c r="C1549" s="1" t="s">
        <v>116</v>
      </c>
    </row>
    <row r="1550">
      <c r="C1550" s="1" t="s">
        <v>80</v>
      </c>
    </row>
    <row r="1551">
      <c r="C1551" s="1" t="s">
        <v>32</v>
      </c>
    </row>
    <row r="1552">
      <c r="C1552" s="1" t="s">
        <v>4391</v>
      </c>
    </row>
    <row r="1553">
      <c r="C1553" s="1" t="s">
        <v>869</v>
      </c>
    </row>
    <row r="1554">
      <c r="C1554" s="1" t="s">
        <v>1140</v>
      </c>
    </row>
    <row r="1555">
      <c r="C1555" s="1" t="s">
        <v>3388</v>
      </c>
    </row>
    <row r="1556">
      <c r="C1556" s="1" t="s">
        <v>1255</v>
      </c>
    </row>
    <row r="1557">
      <c r="C1557" s="1" t="s">
        <v>305</v>
      </c>
    </row>
    <row r="1558">
      <c r="C1558" s="1" t="s">
        <v>49</v>
      </c>
    </row>
    <row r="1559">
      <c r="C1559" s="1" t="s">
        <v>310</v>
      </c>
    </row>
    <row r="1560">
      <c r="C1560" s="1" t="s">
        <v>4406</v>
      </c>
    </row>
    <row r="1561">
      <c r="C1561" s="1" t="s">
        <v>701</v>
      </c>
    </row>
    <row r="1562">
      <c r="C1562" s="1" t="s">
        <v>305</v>
      </c>
    </row>
    <row r="1563">
      <c r="C1563" s="1" t="s">
        <v>1446</v>
      </c>
    </row>
    <row r="1564">
      <c r="C1564" s="1" t="s">
        <v>1446</v>
      </c>
    </row>
    <row r="1565">
      <c r="C1565" s="1" t="s">
        <v>4415</v>
      </c>
    </row>
    <row r="1566">
      <c r="C1566" s="1" t="s">
        <v>1255</v>
      </c>
    </row>
    <row r="1567">
      <c r="C1567" s="1" t="s">
        <v>75</v>
      </c>
    </row>
    <row r="1568">
      <c r="C1568" s="1" t="s">
        <v>342</v>
      </c>
    </row>
    <row r="1569">
      <c r="C1569" s="1" t="s">
        <v>1325</v>
      </c>
    </row>
    <row r="1570">
      <c r="C1570" s="1" t="s">
        <v>1870</v>
      </c>
    </row>
    <row r="1571">
      <c r="C1571" s="1" t="s">
        <v>1521</v>
      </c>
    </row>
    <row r="1572">
      <c r="C1572" s="1" t="s">
        <v>4433</v>
      </c>
    </row>
    <row r="1573">
      <c r="C1573" s="1" t="s">
        <v>80</v>
      </c>
    </row>
    <row r="1574">
      <c r="C1574" s="1" t="s">
        <v>21</v>
      </c>
    </row>
    <row r="1575">
      <c r="C1575" s="1" t="s">
        <v>1096</v>
      </c>
    </row>
    <row r="1576">
      <c r="C1576" s="1" t="s">
        <v>99</v>
      </c>
    </row>
    <row r="1577">
      <c r="C1577" s="1" t="s">
        <v>295</v>
      </c>
    </row>
    <row r="1578">
      <c r="C1578" s="1" t="s">
        <v>211</v>
      </c>
    </row>
    <row r="1579">
      <c r="C1579" s="1" t="s">
        <v>1963</v>
      </c>
    </row>
    <row r="1580">
      <c r="C1580" s="1" t="s">
        <v>148</v>
      </c>
    </row>
    <row r="1581">
      <c r="C1581" s="1" t="s">
        <v>701</v>
      </c>
    </row>
    <row r="1582">
      <c r="C1582" s="1" t="s">
        <v>116</v>
      </c>
    </row>
    <row r="1583">
      <c r="C1583" s="1" t="s">
        <v>4454</v>
      </c>
    </row>
    <row r="1584">
      <c r="C1584" s="1" t="s">
        <v>121</v>
      </c>
    </row>
    <row r="1585">
      <c r="C1585" s="1" t="s">
        <v>4459</v>
      </c>
    </row>
    <row r="1586">
      <c r="C1586" s="1" t="s">
        <v>86</v>
      </c>
    </row>
    <row r="1587">
      <c r="C1587" s="1" t="s">
        <v>532</v>
      </c>
    </row>
    <row r="1588">
      <c r="C1588" s="1" t="s">
        <v>4466</v>
      </c>
    </row>
    <row r="1589">
      <c r="C1589" s="1" t="s">
        <v>4470</v>
      </c>
    </row>
    <row r="1590">
      <c r="C1590" s="1" t="s">
        <v>1155</v>
      </c>
    </row>
    <row r="1591">
      <c r="C1591" s="1" t="s">
        <v>1802</v>
      </c>
    </row>
    <row r="1592">
      <c r="C1592" s="1" t="s">
        <v>1506</v>
      </c>
    </row>
    <row r="1593">
      <c r="C1593" s="1" t="s">
        <v>1301</v>
      </c>
    </row>
    <row r="1594">
      <c r="C1594" s="1" t="s">
        <v>1865</v>
      </c>
    </row>
    <row r="1595">
      <c r="C1595" s="1" t="s">
        <v>284</v>
      </c>
    </row>
    <row r="1596">
      <c r="C1596" s="1" t="s">
        <v>4482</v>
      </c>
    </row>
    <row r="1597">
      <c r="C1597" s="1" t="s">
        <v>1494</v>
      </c>
    </row>
    <row r="1598">
      <c r="C1598" s="1" t="s">
        <v>4486</v>
      </c>
    </row>
    <row r="1599">
      <c r="C1599" s="1" t="s">
        <v>116</v>
      </c>
    </row>
    <row r="1600">
      <c r="C1600" s="1" t="s">
        <v>2598</v>
      </c>
    </row>
    <row r="1601">
      <c r="C1601" s="1" t="s">
        <v>1797</v>
      </c>
    </row>
    <row r="1602">
      <c r="C1602" s="1" t="s">
        <v>305</v>
      </c>
    </row>
    <row r="1603">
      <c r="C1603" s="1" t="s">
        <v>37</v>
      </c>
    </row>
    <row r="1604">
      <c r="C1604" s="1" t="s">
        <v>4504</v>
      </c>
    </row>
    <row r="1605">
      <c r="C1605" s="1" t="s">
        <v>4508</v>
      </c>
    </row>
    <row r="1606">
      <c r="C1606" s="1" t="s">
        <v>1403</v>
      </c>
    </row>
    <row r="1607">
      <c r="C1607" s="1" t="s">
        <v>126</v>
      </c>
    </row>
    <row r="1608">
      <c r="C1608" s="1" t="s">
        <v>4515</v>
      </c>
    </row>
    <row r="1609">
      <c r="C1609" s="1" t="s">
        <v>75</v>
      </c>
    </row>
    <row r="1610">
      <c r="C1610" s="1" t="s">
        <v>116</v>
      </c>
    </row>
    <row r="1611">
      <c r="C1611" s="1" t="s">
        <v>4521</v>
      </c>
    </row>
    <row r="1612">
      <c r="C1612" s="1" t="s">
        <v>21</v>
      </c>
    </row>
    <row r="1613">
      <c r="C1613" s="1" t="s">
        <v>116</v>
      </c>
    </row>
    <row r="1614">
      <c r="C1614" s="1" t="s">
        <v>4531</v>
      </c>
    </row>
    <row r="1615">
      <c r="C1615" s="1" t="s">
        <v>4508</v>
      </c>
    </row>
    <row r="1616">
      <c r="C1616" s="1" t="s">
        <v>1255</v>
      </c>
    </row>
    <row r="1617">
      <c r="C1617" s="1" t="s">
        <v>182</v>
      </c>
    </row>
    <row r="1618">
      <c r="C1618" s="1" t="s">
        <v>818</v>
      </c>
    </row>
    <row r="1619">
      <c r="C1619" s="1" t="s">
        <v>21</v>
      </c>
    </row>
    <row r="1620">
      <c r="C1620" s="1" t="s">
        <v>808</v>
      </c>
    </row>
    <row r="1621">
      <c r="C1621" s="1" t="s">
        <v>686</v>
      </c>
    </row>
    <row r="1622">
      <c r="C1622" s="1" t="s">
        <v>555</v>
      </c>
    </row>
    <row r="1623">
      <c r="C1623" s="1" t="s">
        <v>4545</v>
      </c>
    </row>
    <row r="1624">
      <c r="C1624" s="1" t="s">
        <v>925</v>
      </c>
    </row>
    <row r="1625">
      <c r="C1625" s="1" t="s">
        <v>315</v>
      </c>
    </row>
    <row r="1626">
      <c r="C1626" s="1" t="s">
        <v>2248</v>
      </c>
    </row>
    <row r="1627">
      <c r="C1627" s="1" t="s">
        <v>411</v>
      </c>
    </row>
    <row r="1628">
      <c r="C1628" s="1" t="s">
        <v>4557</v>
      </c>
    </row>
    <row r="1629">
      <c r="C1629" s="1" t="s">
        <v>2643</v>
      </c>
    </row>
    <row r="1630">
      <c r="C1630" s="1" t="s">
        <v>116</v>
      </c>
    </row>
    <row r="1631">
      <c r="C1631" s="1" t="s">
        <v>4565</v>
      </c>
    </row>
    <row r="1632">
      <c r="C1632" s="1" t="s">
        <v>1827</v>
      </c>
    </row>
    <row r="1633">
      <c r="C1633" s="1" t="s">
        <v>305</v>
      </c>
    </row>
    <row r="1634">
      <c r="C1634" s="1" t="s">
        <v>1243</v>
      </c>
    </row>
    <row r="1635">
      <c r="C1635" s="1" t="s">
        <v>37</v>
      </c>
    </row>
    <row r="1636">
      <c r="C1636" s="1" t="s">
        <v>1014</v>
      </c>
    </row>
    <row r="1637">
      <c r="C1637" s="1" t="s">
        <v>21</v>
      </c>
    </row>
    <row r="1638">
      <c r="C1638" s="1" t="s">
        <v>310</v>
      </c>
    </row>
    <row r="1639">
      <c r="C1639" s="1" t="s">
        <v>326</v>
      </c>
    </row>
    <row r="1640">
      <c r="C1640" s="1" t="s">
        <v>116</v>
      </c>
    </row>
    <row r="1641">
      <c r="C1641" s="1" t="s">
        <v>2913</v>
      </c>
    </row>
    <row r="1642">
      <c r="C1642" s="1" t="s">
        <v>326</v>
      </c>
    </row>
    <row r="1643">
      <c r="C1643" s="1" t="s">
        <v>21</v>
      </c>
    </row>
    <row r="1644">
      <c r="C1644" s="1" t="s">
        <v>869</v>
      </c>
    </row>
    <row r="1645">
      <c r="C1645" s="1" t="s">
        <v>2116</v>
      </c>
    </row>
    <row r="1646">
      <c r="C1646" s="1" t="s">
        <v>4603</v>
      </c>
    </row>
    <row r="1647">
      <c r="C1647" s="1" t="s">
        <v>321</v>
      </c>
    </row>
    <row r="1648">
      <c r="C1648" s="1" t="s">
        <v>326</v>
      </c>
    </row>
    <row r="1649">
      <c r="C1649" s="1" t="s">
        <v>148</v>
      </c>
    </row>
    <row r="1650">
      <c r="C1650" s="1" t="s">
        <v>305</v>
      </c>
    </row>
    <row r="1651">
      <c r="C1651" s="1" t="s">
        <v>1268</v>
      </c>
    </row>
    <row r="1652">
      <c r="C1652" s="1" t="s">
        <v>215</v>
      </c>
    </row>
    <row r="1653">
      <c r="C1653" s="1" t="s">
        <v>2265</v>
      </c>
    </row>
    <row r="1654">
      <c r="C1654" s="1" t="s">
        <v>764</v>
      </c>
    </row>
    <row r="1655">
      <c r="C1655" s="1" t="s">
        <v>1092</v>
      </c>
    </row>
    <row r="1656">
      <c r="C1656" s="1" t="s">
        <v>592</v>
      </c>
    </row>
    <row r="1657">
      <c r="C1657" s="1" t="s">
        <v>1653</v>
      </c>
    </row>
    <row r="1658">
      <c r="C1658" s="1" t="s">
        <v>2387</v>
      </c>
    </row>
    <row r="1659">
      <c r="C1659" s="1" t="s">
        <v>1325</v>
      </c>
    </row>
    <row r="1660">
      <c r="C1660" s="1" t="s">
        <v>720</v>
      </c>
    </row>
    <row r="1661">
      <c r="C1661" s="1" t="s">
        <v>1653</v>
      </c>
    </row>
    <row r="1662">
      <c r="C1662" s="1" t="s">
        <v>3270</v>
      </c>
    </row>
    <row r="1663">
      <c r="C1663" s="1" t="s">
        <v>4635</v>
      </c>
    </row>
    <row r="1664">
      <c r="C1664" s="1" t="s">
        <v>461</v>
      </c>
    </row>
    <row r="1665">
      <c r="C1665" s="1" t="s">
        <v>3925</v>
      </c>
    </row>
    <row r="1666">
      <c r="C1666" s="1" t="s">
        <v>4640</v>
      </c>
    </row>
    <row r="1667">
      <c r="C1667" s="1" t="s">
        <v>1963</v>
      </c>
    </row>
    <row r="1668">
      <c r="C1668" s="1" t="s">
        <v>173</v>
      </c>
    </row>
    <row r="1669">
      <c r="C1669" s="1" t="s">
        <v>1483</v>
      </c>
    </row>
    <row r="1670">
      <c r="C1670" s="1" t="s">
        <v>411</v>
      </c>
    </row>
    <row r="1671">
      <c r="C1671" s="1" t="s">
        <v>305</v>
      </c>
    </row>
    <row r="1672">
      <c r="C1672" s="1" t="s">
        <v>1137</v>
      </c>
    </row>
    <row r="1673">
      <c r="C1673" s="1" t="s">
        <v>822</v>
      </c>
    </row>
    <row r="1674">
      <c r="C1674" s="1" t="s">
        <v>132</v>
      </c>
    </row>
    <row r="1675">
      <c r="C1675" s="1" t="s">
        <v>4655</v>
      </c>
    </row>
    <row r="1676">
      <c r="C1676" s="1" t="s">
        <v>2464</v>
      </c>
    </row>
    <row r="1677">
      <c r="C1677" s="1" t="s">
        <v>1255</v>
      </c>
    </row>
    <row r="1678">
      <c r="C1678" s="1" t="s">
        <v>2879</v>
      </c>
    </row>
    <row r="1679">
      <c r="C1679" s="1" t="s">
        <v>86</v>
      </c>
    </row>
    <row r="1680">
      <c r="C1680" s="1" t="s">
        <v>503</v>
      </c>
    </row>
    <row r="1681">
      <c r="C1681" s="1" t="s">
        <v>373</v>
      </c>
    </row>
    <row r="1682">
      <c r="C1682" s="1" t="s">
        <v>492</v>
      </c>
    </row>
    <row r="1683">
      <c r="C1683" s="1" t="s">
        <v>588</v>
      </c>
    </row>
    <row r="1684">
      <c r="C1684" s="1" t="s">
        <v>1255</v>
      </c>
    </row>
    <row r="1685">
      <c r="C1685" s="1" t="s">
        <v>3318</v>
      </c>
    </row>
    <row r="1686">
      <c r="C1686" s="1" t="s">
        <v>738</v>
      </c>
    </row>
    <row r="1687">
      <c r="C1687" s="1" t="s">
        <v>103</v>
      </c>
    </row>
    <row r="1688">
      <c r="C1688" s="1" t="s">
        <v>121</v>
      </c>
    </row>
    <row r="1689">
      <c r="C1689" s="1" t="s">
        <v>248</v>
      </c>
    </row>
    <row r="1690">
      <c r="C1690" s="1" t="s">
        <v>2402</v>
      </c>
    </row>
    <row r="1691">
      <c r="C1691" s="1" t="s">
        <v>1332</v>
      </c>
    </row>
    <row r="1692">
      <c r="C1692" s="1" t="s">
        <v>295</v>
      </c>
    </row>
    <row r="1693">
      <c r="C1693" s="1" t="s">
        <v>121</v>
      </c>
    </row>
    <row r="1694">
      <c r="C1694" s="1" t="s">
        <v>207</v>
      </c>
    </row>
    <row r="1695">
      <c r="C1695" s="1" t="s">
        <v>4698</v>
      </c>
    </row>
    <row r="1696">
      <c r="C1696" s="1" t="s">
        <v>305</v>
      </c>
    </row>
    <row r="1697">
      <c r="C1697" s="1" t="s">
        <v>1268</v>
      </c>
    </row>
    <row r="1698">
      <c r="C1698" s="1" t="s">
        <v>4705</v>
      </c>
    </row>
    <row r="1699">
      <c r="C1699" s="1" t="s">
        <v>898</v>
      </c>
    </row>
    <row r="1700">
      <c r="C1700" s="1" t="s">
        <v>492</v>
      </c>
    </row>
    <row r="1701">
      <c r="C1701" s="1" t="s">
        <v>4716</v>
      </c>
    </row>
    <row r="1702">
      <c r="C1702" s="1" t="s">
        <v>4508</v>
      </c>
    </row>
    <row r="1703">
      <c r="C1703" s="1" t="s">
        <v>4722</v>
      </c>
    </row>
    <row r="1704">
      <c r="C1704" s="1" t="s">
        <v>305</v>
      </c>
    </row>
    <row r="1705">
      <c r="C1705" s="1" t="s">
        <v>99</v>
      </c>
    </row>
    <row r="1706">
      <c r="C1706" s="1" t="s">
        <v>2721</v>
      </c>
    </row>
    <row r="1707">
      <c r="C1707" s="1" t="s">
        <v>326</v>
      </c>
    </row>
    <row r="1708">
      <c r="C1708" s="1" t="s">
        <v>1549</v>
      </c>
    </row>
    <row r="1709">
      <c r="C1709" s="1" t="s">
        <v>121</v>
      </c>
    </row>
    <row r="1710">
      <c r="C1710" s="1" t="s">
        <v>411</v>
      </c>
    </row>
    <row r="1711">
      <c r="C1711" s="1" t="s">
        <v>4741</v>
      </c>
    </row>
    <row r="1712">
      <c r="C1712" s="1" t="s">
        <v>21</v>
      </c>
    </row>
    <row r="1713">
      <c r="C1713" s="1" t="s">
        <v>347</v>
      </c>
    </row>
    <row r="1714">
      <c r="C1714" s="1" t="s">
        <v>630</v>
      </c>
    </row>
    <row r="1715">
      <c r="C1715" s="1" t="s">
        <v>4748</v>
      </c>
    </row>
    <row r="1716">
      <c r="C1716" s="1" t="s">
        <v>1827</v>
      </c>
    </row>
    <row r="1717">
      <c r="C1717" s="1" t="s">
        <v>411</v>
      </c>
    </row>
    <row r="1718">
      <c r="C1718" s="1" t="s">
        <v>148</v>
      </c>
    </row>
    <row r="1719">
      <c r="C1719" s="1" t="s">
        <v>4756</v>
      </c>
    </row>
    <row r="1720">
      <c r="C1720" s="1" t="s">
        <v>3931</v>
      </c>
    </row>
    <row r="1721">
      <c r="C1721" s="1" t="s">
        <v>121</v>
      </c>
    </row>
    <row r="1722">
      <c r="C1722" s="1" t="s">
        <v>664</v>
      </c>
    </row>
    <row r="1723">
      <c r="C1723" s="1" t="s">
        <v>1137</v>
      </c>
    </row>
    <row r="1724">
      <c r="C1724" s="1" t="s">
        <v>738</v>
      </c>
    </row>
    <row r="1725">
      <c r="C1725" s="1" t="s">
        <v>121</v>
      </c>
    </row>
    <row r="1726">
      <c r="C1726" s="1" t="s">
        <v>3811</v>
      </c>
    </row>
    <row r="1727">
      <c r="C1727" s="1" t="s">
        <v>4772</v>
      </c>
    </row>
    <row r="1728">
      <c r="C1728" s="1" t="s">
        <v>305</v>
      </c>
    </row>
    <row r="1729">
      <c r="C1729" s="1" t="s">
        <v>653</v>
      </c>
    </row>
    <row r="1730">
      <c r="C1730" s="1" t="s">
        <v>99</v>
      </c>
    </row>
    <row r="1731">
      <c r="C1731" s="1" t="s">
        <v>116</v>
      </c>
    </row>
    <row r="1732">
      <c r="C1732" s="1" t="s">
        <v>342</v>
      </c>
    </row>
    <row r="1733">
      <c r="C1733" s="1" t="s">
        <v>4789</v>
      </c>
    </row>
    <row r="1734">
      <c r="C1734" s="1" t="s">
        <v>749</v>
      </c>
    </row>
    <row r="1735">
      <c r="C1735" s="1" t="s">
        <v>1802</v>
      </c>
    </row>
    <row r="1736">
      <c r="C1736" s="1" t="s">
        <v>121</v>
      </c>
    </row>
    <row r="1737">
      <c r="C1737" s="1" t="s">
        <v>4508</v>
      </c>
    </row>
    <row r="1738">
      <c r="C1738" s="1" t="s">
        <v>75</v>
      </c>
    </row>
    <row r="1739">
      <c r="C1739" s="1" t="s">
        <v>80</v>
      </c>
    </row>
    <row r="1740">
      <c r="C1740" s="1" t="s">
        <v>14</v>
      </c>
    </row>
    <row r="1741">
      <c r="C1741" s="1" t="s">
        <v>49</v>
      </c>
    </row>
    <row r="1742">
      <c r="C1742" s="1" t="s">
        <v>686</v>
      </c>
    </row>
    <row r="1743">
      <c r="C1743" s="1" t="s">
        <v>3708</v>
      </c>
    </row>
    <row r="1744">
      <c r="C1744" s="1" t="s">
        <v>116</v>
      </c>
    </row>
    <row r="1745">
      <c r="C1745" s="1" t="s">
        <v>1367</v>
      </c>
    </row>
    <row r="1746">
      <c r="C1746" s="1" t="s">
        <v>925</v>
      </c>
    </row>
    <row r="1747">
      <c r="C1747" s="1" t="s">
        <v>207</v>
      </c>
    </row>
    <row r="1748">
      <c r="C1748" s="1" t="s">
        <v>864</v>
      </c>
    </row>
    <row r="1749">
      <c r="C1749" s="1" t="s">
        <v>14</v>
      </c>
    </row>
    <row r="1750">
      <c r="C1750" s="1" t="s">
        <v>3940</v>
      </c>
    </row>
    <row r="1751">
      <c r="C1751" s="1" t="s">
        <v>411</v>
      </c>
    </row>
    <row r="1752">
      <c r="C1752" s="1" t="s">
        <v>326</v>
      </c>
    </row>
    <row r="1753">
      <c r="C1753" s="1" t="s">
        <v>93</v>
      </c>
    </row>
    <row r="1754">
      <c r="C1754" s="1" t="s">
        <v>42</v>
      </c>
    </row>
    <row r="1755">
      <c r="C1755" s="1" t="s">
        <v>326</v>
      </c>
    </row>
    <row r="1756">
      <c r="C1756" s="1" t="s">
        <v>305</v>
      </c>
    </row>
    <row r="1757">
      <c r="C1757" s="1" t="s">
        <v>356</v>
      </c>
    </row>
    <row r="1758">
      <c r="C1758" s="1" t="s">
        <v>1813</v>
      </c>
    </row>
    <row r="1759">
      <c r="C1759" s="1" t="s">
        <v>707</v>
      </c>
    </row>
    <row r="1760">
      <c r="C1760" s="1" t="s">
        <v>411</v>
      </c>
    </row>
    <row r="1761">
      <c r="C1761" s="1" t="s">
        <v>4845</v>
      </c>
    </row>
    <row r="1762">
      <c r="C1762" s="1" t="s">
        <v>2397</v>
      </c>
    </row>
    <row r="1763">
      <c r="C1763" s="1" t="s">
        <v>347</v>
      </c>
    </row>
    <row r="1764">
      <c r="C1764" s="1" t="s">
        <v>4852</v>
      </c>
    </row>
    <row r="1765">
      <c r="C1765" s="1" t="s">
        <v>1558</v>
      </c>
    </row>
    <row r="1766">
      <c r="C1766" s="1" t="s">
        <v>275</v>
      </c>
    </row>
    <row r="1767">
      <c r="C1767" s="1" t="s">
        <v>1258</v>
      </c>
    </row>
    <row r="1768">
      <c r="C1768" s="1" t="s">
        <v>305</v>
      </c>
    </row>
    <row r="1769">
      <c r="C1769" s="1" t="s">
        <v>37</v>
      </c>
    </row>
    <row r="1770">
      <c r="C1770" s="1" t="s">
        <v>80</v>
      </c>
    </row>
    <row r="1771">
      <c r="C1771" s="1" t="s">
        <v>1418</v>
      </c>
    </row>
    <row r="1772">
      <c r="C1772" s="1" t="s">
        <v>1140</v>
      </c>
    </row>
    <row r="1773">
      <c r="C1773" s="1" t="s">
        <v>4875</v>
      </c>
    </row>
    <row r="1774">
      <c r="C1774" s="1" t="s">
        <v>396</v>
      </c>
    </row>
    <row r="1775">
      <c r="C1775" s="1" t="s">
        <v>86</v>
      </c>
    </row>
    <row r="1776">
      <c r="C1776" s="1" t="s">
        <v>4883</v>
      </c>
    </row>
    <row r="1777">
      <c r="C1777" s="1" t="s">
        <v>49</v>
      </c>
    </row>
    <row r="1778">
      <c r="C1778" s="1" t="s">
        <v>4891</v>
      </c>
    </row>
    <row r="1779">
      <c r="C1779" s="1" t="s">
        <v>588</v>
      </c>
    </row>
    <row r="1780">
      <c r="C1780" s="1" t="s">
        <v>1666</v>
      </c>
    </row>
    <row r="1781">
      <c r="C1781" s="1" t="s">
        <v>1595</v>
      </c>
    </row>
    <row r="1782">
      <c r="C1782" s="1" t="s">
        <v>408</v>
      </c>
    </row>
    <row r="1783">
      <c r="C1783" s="1" t="s">
        <v>1653</v>
      </c>
    </row>
    <row r="1784">
      <c r="C1784" s="1" t="s">
        <v>326</v>
      </c>
    </row>
    <row r="1785">
      <c r="C1785" s="1" t="s">
        <v>723</v>
      </c>
    </row>
    <row r="1786">
      <c r="C1786" s="1" t="s">
        <v>4907</v>
      </c>
    </row>
    <row r="1787">
      <c r="C1787" s="1" t="s">
        <v>198</v>
      </c>
    </row>
    <row r="1788">
      <c r="C1788" s="1" t="s">
        <v>4912</v>
      </c>
    </row>
    <row r="1789">
      <c r="C1789" s="1" t="s">
        <v>4916</v>
      </c>
    </row>
    <row r="1790">
      <c r="C1790" s="1" t="s">
        <v>37</v>
      </c>
    </row>
    <row r="1791">
      <c r="C1791" s="1" t="s">
        <v>818</v>
      </c>
    </row>
    <row r="1792">
      <c r="C1792" s="1" t="s">
        <v>4922</v>
      </c>
    </row>
    <row r="1793">
      <c r="C1793" s="1" t="s">
        <v>411</v>
      </c>
    </row>
    <row r="1794">
      <c r="C1794" s="1" t="s">
        <v>818</v>
      </c>
    </row>
    <row r="1795">
      <c r="C1795" s="1" t="s">
        <v>321</v>
      </c>
    </row>
    <row r="1796">
      <c r="C1796" s="1" t="s">
        <v>21</v>
      </c>
    </row>
    <row r="1797">
      <c r="C1797" s="1" t="s">
        <v>4935</v>
      </c>
    </row>
    <row r="1798">
      <c r="C1798" s="1" t="s">
        <v>3355</v>
      </c>
    </row>
    <row r="1799">
      <c r="C1799" s="1" t="s">
        <v>3858</v>
      </c>
    </row>
    <row r="1800">
      <c r="C1800" s="1" t="s">
        <v>1025</v>
      </c>
    </row>
    <row r="1801">
      <c r="C1801" s="1" t="s">
        <v>2030</v>
      </c>
    </row>
    <row r="1802">
      <c r="C1802" s="1" t="s">
        <v>321</v>
      </c>
    </row>
    <row r="1803">
      <c r="C1803" s="1" t="s">
        <v>993</v>
      </c>
    </row>
    <row r="1804">
      <c r="C1804" s="1" t="s">
        <v>1297</v>
      </c>
    </row>
    <row r="1805">
      <c r="C1805" s="1" t="s">
        <v>65</v>
      </c>
    </row>
    <row r="1806">
      <c r="C1806" s="1" t="s">
        <v>998</v>
      </c>
    </row>
    <row r="1807">
      <c r="C1807" s="1" t="s">
        <v>4958</v>
      </c>
    </row>
    <row r="1808">
      <c r="C1808" s="1" t="s">
        <v>818</v>
      </c>
    </row>
    <row r="1809">
      <c r="C1809" s="1" t="s">
        <v>925</v>
      </c>
    </row>
    <row r="1810">
      <c r="C1810" s="1" t="s">
        <v>1019</v>
      </c>
    </row>
    <row r="1811">
      <c r="C1811" s="1" t="s">
        <v>315</v>
      </c>
    </row>
    <row r="1812">
      <c r="C1812" s="1" t="s">
        <v>284</v>
      </c>
    </row>
    <row r="1813">
      <c r="C1813" s="1" t="s">
        <v>284</v>
      </c>
    </row>
    <row r="1814">
      <c r="C1814" s="1" t="s">
        <v>592</v>
      </c>
    </row>
    <row r="1815">
      <c r="C1815" s="1" t="s">
        <v>305</v>
      </c>
    </row>
    <row r="1816">
      <c r="C1816" s="1" t="s">
        <v>3042</v>
      </c>
    </row>
    <row r="1817">
      <c r="C1817" s="1" t="s">
        <v>411</v>
      </c>
    </row>
    <row r="1818">
      <c r="C1818" s="1" t="s">
        <v>3672</v>
      </c>
    </row>
    <row r="1819">
      <c r="C1819" s="1" t="s">
        <v>1381</v>
      </c>
    </row>
    <row r="1820">
      <c r="C1820" s="1" t="s">
        <v>305</v>
      </c>
    </row>
    <row r="1821">
      <c r="C1821" s="1" t="s">
        <v>1014</v>
      </c>
    </row>
    <row r="1822">
      <c r="C1822" s="1" t="s">
        <v>588</v>
      </c>
    </row>
    <row r="1823">
      <c r="C1823" s="1" t="s">
        <v>148</v>
      </c>
    </row>
    <row r="1824">
      <c r="C1824" s="1" t="s">
        <v>4504</v>
      </c>
    </row>
    <row r="1825">
      <c r="C1825" s="1" t="s">
        <v>326</v>
      </c>
    </row>
    <row r="1826">
      <c r="C1826" s="1" t="s">
        <v>391</v>
      </c>
    </row>
    <row r="1827">
      <c r="C1827" s="1" t="s">
        <v>2598</v>
      </c>
    </row>
    <row r="1828">
      <c r="C1828" s="1" t="s">
        <v>321</v>
      </c>
    </row>
    <row r="1829">
      <c r="C1829" s="1" t="s">
        <v>3355</v>
      </c>
    </row>
    <row r="1830">
      <c r="C1830" s="1" t="s">
        <v>411</v>
      </c>
    </row>
    <row r="1831">
      <c r="C1831" s="1" t="s">
        <v>2504</v>
      </c>
    </row>
    <row r="1832">
      <c r="C1832" s="1" t="s">
        <v>461</v>
      </c>
    </row>
    <row r="1833">
      <c r="C1833" s="1" t="s">
        <v>5012</v>
      </c>
    </row>
    <row r="1834">
      <c r="C1834" s="1" t="s">
        <v>5015</v>
      </c>
    </row>
    <row r="1835">
      <c r="C1835" s="1" t="s">
        <v>3207</v>
      </c>
    </row>
    <row r="1836">
      <c r="C1836" s="1" t="s">
        <v>295</v>
      </c>
    </row>
    <row r="1837">
      <c r="C1837" s="1" t="s">
        <v>963</v>
      </c>
    </row>
    <row r="1838">
      <c r="C1838" s="1" t="s">
        <v>588</v>
      </c>
    </row>
    <row r="1839">
      <c r="C1839" s="1" t="s">
        <v>5022</v>
      </c>
    </row>
    <row r="1840">
      <c r="C1840" s="1" t="s">
        <v>2116</v>
      </c>
    </row>
    <row r="1841">
      <c r="C1841" s="1" t="s">
        <v>75</v>
      </c>
    </row>
    <row r="1842">
      <c r="C1842" s="1" t="s">
        <v>32</v>
      </c>
    </row>
    <row r="1843">
      <c r="C1843" s="1" t="s">
        <v>4482</v>
      </c>
    </row>
    <row r="1844">
      <c r="C1844" s="1" t="s">
        <v>2920</v>
      </c>
    </row>
    <row r="1845">
      <c r="C1845" s="1" t="s">
        <v>300</v>
      </c>
    </row>
    <row r="1846">
      <c r="C1846" s="1" t="s">
        <v>2965</v>
      </c>
    </row>
    <row r="1847">
      <c r="C1847" s="1" t="s">
        <v>2983</v>
      </c>
    </row>
    <row r="1848">
      <c r="C1848" s="1" t="s">
        <v>2496</v>
      </c>
    </row>
    <row r="1849">
      <c r="C1849" s="1" t="s">
        <v>5045</v>
      </c>
    </row>
    <row r="1850">
      <c r="C1850" s="1" t="s">
        <v>3658</v>
      </c>
    </row>
    <row r="1851">
      <c r="C1851" s="1" t="s">
        <v>21</v>
      </c>
    </row>
    <row r="1852">
      <c r="C1852" s="1" t="s">
        <v>1332</v>
      </c>
    </row>
    <row r="1853">
      <c r="C1853" s="1" t="s">
        <v>1287</v>
      </c>
    </row>
    <row r="1854">
      <c r="C1854" s="1" t="s">
        <v>2397</v>
      </c>
    </row>
    <row r="1855">
      <c r="C1855" s="1" t="s">
        <v>5056</v>
      </c>
    </row>
    <row r="1856">
      <c r="C1856" s="1" t="s">
        <v>1874</v>
      </c>
    </row>
    <row r="1857">
      <c r="C1857" s="1" t="s">
        <v>21</v>
      </c>
    </row>
    <row r="1858">
      <c r="C1858" s="1" t="s">
        <v>5064</v>
      </c>
    </row>
    <row r="1859">
      <c r="C1859" s="1" t="s">
        <v>2528</v>
      </c>
    </row>
    <row r="1860">
      <c r="C1860" s="1" t="s">
        <v>808</v>
      </c>
    </row>
    <row r="1861">
      <c r="C1861" s="1" t="s">
        <v>588</v>
      </c>
    </row>
    <row r="1862">
      <c r="C1862" s="1" t="s">
        <v>1297</v>
      </c>
    </row>
    <row r="1863">
      <c r="C1863" s="1" t="s">
        <v>879</v>
      </c>
    </row>
    <row r="1864">
      <c r="C1864" s="1" t="s">
        <v>99</v>
      </c>
    </row>
    <row r="1865">
      <c r="C1865" s="1" t="s">
        <v>1014</v>
      </c>
    </row>
    <row r="1866">
      <c r="C1866" s="1" t="s">
        <v>5080</v>
      </c>
    </row>
    <row r="1867">
      <c r="C1867" s="1" t="s">
        <v>503</v>
      </c>
    </row>
    <row r="1868">
      <c r="C1868" s="1" t="s">
        <v>121</v>
      </c>
    </row>
    <row r="1869">
      <c r="C1869" s="1" t="s">
        <v>37</v>
      </c>
    </row>
    <row r="1870">
      <c r="C1870" s="1" t="s">
        <v>487</v>
      </c>
    </row>
    <row r="1871">
      <c r="C1871" s="1" t="s">
        <v>132</v>
      </c>
    </row>
    <row r="1872">
      <c r="C1872" s="1" t="s">
        <v>542</v>
      </c>
    </row>
    <row r="1873">
      <c r="C1873" s="1" t="s">
        <v>1483</v>
      </c>
    </row>
    <row r="1874">
      <c r="C1874" s="1" t="s">
        <v>584</v>
      </c>
    </row>
    <row r="1875">
      <c r="C1875" s="1" t="s">
        <v>2721</v>
      </c>
    </row>
    <row r="1876">
      <c r="C1876" s="1" t="s">
        <v>5101</v>
      </c>
    </row>
    <row r="1877">
      <c r="C1877" s="1" t="s">
        <v>2920</v>
      </c>
    </row>
    <row r="1878">
      <c r="C1878" s="1" t="s">
        <v>869</v>
      </c>
    </row>
    <row r="1879">
      <c r="C1879" s="1" t="s">
        <v>37</v>
      </c>
    </row>
    <row r="1880">
      <c r="C1880" s="1" t="s">
        <v>5112</v>
      </c>
    </row>
    <row r="1881">
      <c r="C1881" s="1" t="s">
        <v>411</v>
      </c>
    </row>
    <row r="1882">
      <c r="C1882" s="1" t="s">
        <v>138</v>
      </c>
    </row>
    <row r="1883">
      <c r="C1883" s="1" t="s">
        <v>3376</v>
      </c>
    </row>
    <row r="1884">
      <c r="C1884" s="1" t="s">
        <v>1280</v>
      </c>
    </row>
    <row r="1885">
      <c r="C1885" s="1" t="s">
        <v>968</v>
      </c>
    </row>
    <row r="1886">
      <c r="C1886" s="1" t="s">
        <v>1558</v>
      </c>
    </row>
    <row r="1887">
      <c r="C1887" s="1" t="s">
        <v>305</v>
      </c>
    </row>
    <row r="1888">
      <c r="C1888" s="1" t="s">
        <v>116</v>
      </c>
    </row>
    <row r="1889">
      <c r="C1889" s="1" t="s">
        <v>5131</v>
      </c>
    </row>
    <row r="1890">
      <c r="C1890" s="1" t="s">
        <v>2858</v>
      </c>
    </row>
    <row r="1891">
      <c r="C1891" s="1" t="s">
        <v>5136</v>
      </c>
    </row>
    <row r="1892">
      <c r="C1892" s="1" t="s">
        <v>2920</v>
      </c>
    </row>
    <row r="1893">
      <c r="C1893" s="1" t="s">
        <v>2485</v>
      </c>
    </row>
    <row r="1894">
      <c r="C1894" s="1" t="s">
        <v>121</v>
      </c>
    </row>
    <row r="1895">
      <c r="C1895" s="1" t="s">
        <v>198</v>
      </c>
    </row>
    <row r="1896">
      <c r="C1896" s="1" t="s">
        <v>116</v>
      </c>
    </row>
    <row r="1897">
      <c r="C1897" s="1" t="s">
        <v>80</v>
      </c>
    </row>
    <row r="1898">
      <c r="C1898" s="1" t="s">
        <v>116</v>
      </c>
    </row>
    <row r="1899">
      <c r="C1899" s="1" t="s">
        <v>1343</v>
      </c>
    </row>
    <row r="1900">
      <c r="C1900" s="1" t="s">
        <v>1071</v>
      </c>
    </row>
    <row r="1901">
      <c r="C1901" s="1" t="s">
        <v>5158</v>
      </c>
    </row>
    <row r="1902">
      <c r="C1902" s="1" t="s">
        <v>305</v>
      </c>
    </row>
    <row r="1903">
      <c r="C1903" s="1" t="s">
        <v>93</v>
      </c>
    </row>
    <row r="1904">
      <c r="C1904" s="1" t="s">
        <v>1418</v>
      </c>
    </row>
    <row r="1905">
      <c r="C1905" s="1" t="s">
        <v>4922</v>
      </c>
    </row>
    <row r="1906">
      <c r="C1906" s="1" t="s">
        <v>5167</v>
      </c>
    </row>
    <row r="1907">
      <c r="C1907" s="1" t="s">
        <v>116</v>
      </c>
    </row>
    <row r="1908">
      <c r="C1908" s="1" t="s">
        <v>738</v>
      </c>
    </row>
    <row r="1909">
      <c r="C1909" s="1" t="s">
        <v>3355</v>
      </c>
    </row>
    <row r="1910">
      <c r="C1910" s="1" t="s">
        <v>5174</v>
      </c>
    </row>
    <row r="1911">
      <c r="C1911" s="1" t="s">
        <v>1483</v>
      </c>
    </row>
    <row r="1912">
      <c r="C1912" s="1" t="s">
        <v>5179</v>
      </c>
    </row>
    <row r="1913">
      <c r="C1913" s="1" t="s">
        <v>5183</v>
      </c>
    </row>
    <row r="1914">
      <c r="C1914" s="1" t="s">
        <v>295</v>
      </c>
    </row>
    <row r="1915">
      <c r="C1915" s="1" t="s">
        <v>1802</v>
      </c>
    </row>
    <row r="1916">
      <c r="C1916" s="1" t="s">
        <v>321</v>
      </c>
    </row>
    <row r="1917">
      <c r="C1917" s="1" t="s">
        <v>5101</v>
      </c>
    </row>
    <row r="1918">
      <c r="C1918" s="1" t="s">
        <v>2983</v>
      </c>
    </row>
    <row r="1919">
      <c r="C1919" s="1" t="s">
        <v>738</v>
      </c>
    </row>
    <row r="1920">
      <c r="C1920" s="1" t="s">
        <v>116</v>
      </c>
    </row>
    <row r="1921">
      <c r="C1921" s="1" t="s">
        <v>321</v>
      </c>
    </row>
    <row r="1922">
      <c r="C1922" s="1" t="s">
        <v>1611</v>
      </c>
    </row>
    <row r="1923">
      <c r="C1923" s="1" t="s">
        <v>14</v>
      </c>
    </row>
    <row r="1924">
      <c r="C1924" s="1" t="s">
        <v>1874</v>
      </c>
    </row>
    <row r="1925">
      <c r="C1925" s="1" t="s">
        <v>2504</v>
      </c>
    </row>
    <row r="1926">
      <c r="C1926" s="1" t="s">
        <v>5209</v>
      </c>
    </row>
    <row r="1927">
      <c r="C1927" s="1" t="s">
        <v>211</v>
      </c>
    </row>
    <row r="1928">
      <c r="C1928" s="1" t="s">
        <v>2025</v>
      </c>
    </row>
    <row r="1929">
      <c r="C1929" s="1" t="s">
        <v>411</v>
      </c>
    </row>
    <row r="1930">
      <c r="C1930" s="1" t="s">
        <v>65</v>
      </c>
    </row>
    <row r="1931">
      <c r="C1931" s="1" t="s">
        <v>126</v>
      </c>
    </row>
    <row r="1932">
      <c r="C1932" s="1" t="s">
        <v>701</v>
      </c>
    </row>
    <row r="1933">
      <c r="C1933" s="1" t="s">
        <v>4640</v>
      </c>
    </row>
    <row r="1934">
      <c r="C1934" s="1" t="s">
        <v>93</v>
      </c>
    </row>
    <row r="1935">
      <c r="C1935" s="1" t="s">
        <v>305</v>
      </c>
    </row>
    <row r="1936">
      <c r="C1936" s="1" t="s">
        <v>326</v>
      </c>
    </row>
    <row r="1937">
      <c r="C1937" s="1" t="s">
        <v>411</v>
      </c>
    </row>
    <row r="1938">
      <c r="C1938" s="1" t="s">
        <v>925</v>
      </c>
    </row>
    <row r="1939">
      <c r="C1939" s="1" t="s">
        <v>207</v>
      </c>
    </row>
    <row r="1940">
      <c r="C1940" s="1" t="s">
        <v>132</v>
      </c>
    </row>
    <row r="1941">
      <c r="C1941" s="1" t="s">
        <v>14</v>
      </c>
    </row>
    <row r="1942">
      <c r="C1942" s="1" t="s">
        <v>1666</v>
      </c>
    </row>
    <row r="1943">
      <c r="C1943" s="1" t="s">
        <v>5241</v>
      </c>
    </row>
    <row r="1944">
      <c r="C1944" s="1" t="s">
        <v>5246</v>
      </c>
    </row>
    <row r="1945">
      <c r="C1945" s="1" t="s">
        <v>487</v>
      </c>
    </row>
    <row r="1946">
      <c r="C1946" s="1" t="s">
        <v>5252</v>
      </c>
    </row>
    <row r="1947">
      <c r="C1947" s="1" t="s">
        <v>5256</v>
      </c>
    </row>
    <row r="1948">
      <c r="C1948" s="1" t="s">
        <v>32</v>
      </c>
    </row>
    <row r="1949">
      <c r="C1949" s="1" t="s">
        <v>5261</v>
      </c>
    </row>
    <row r="1950">
      <c r="C1950" s="1" t="s">
        <v>2504</v>
      </c>
    </row>
    <row r="1951">
      <c r="C1951" s="1" t="s">
        <v>503</v>
      </c>
    </row>
    <row r="1952">
      <c r="C1952" s="1" t="s">
        <v>5268</v>
      </c>
    </row>
    <row r="1953">
      <c r="C1953" s="1" t="s">
        <v>461</v>
      </c>
    </row>
    <row r="1954">
      <c r="C1954" s="1" t="s">
        <v>326</v>
      </c>
    </row>
    <row r="1955">
      <c r="C1955" s="1" t="s">
        <v>3598</v>
      </c>
    </row>
    <row r="1956">
      <c r="C1956" s="1" t="s">
        <v>420</v>
      </c>
    </row>
    <row r="1957">
      <c r="C1957" s="1" t="s">
        <v>5278</v>
      </c>
    </row>
    <row r="1958">
      <c r="C1958" s="1" t="s">
        <v>86</v>
      </c>
    </row>
    <row r="1959">
      <c r="C1959" s="1" t="s">
        <v>373</v>
      </c>
    </row>
    <row r="1960">
      <c r="C1960" s="1" t="s">
        <v>148</v>
      </c>
    </row>
    <row r="1961">
      <c r="C1961" s="1" t="s">
        <v>148</v>
      </c>
    </row>
    <row r="1962">
      <c r="C1962" s="1" t="s">
        <v>2008</v>
      </c>
    </row>
    <row r="1963">
      <c r="C1963" s="1" t="s">
        <v>65</v>
      </c>
    </row>
    <row r="1964">
      <c r="C1964" s="1" t="s">
        <v>2116</v>
      </c>
    </row>
    <row r="1965">
      <c r="C1965" s="1" t="s">
        <v>211</v>
      </c>
    </row>
    <row r="1966">
      <c r="C1966" s="1" t="s">
        <v>898</v>
      </c>
    </row>
    <row r="1967">
      <c r="C1967" s="1" t="s">
        <v>21</v>
      </c>
    </row>
    <row r="1968">
      <c r="C1968" s="1" t="s">
        <v>121</v>
      </c>
    </row>
    <row r="1969">
      <c r="C1969" s="1" t="s">
        <v>2116</v>
      </c>
    </row>
    <row r="1970">
      <c r="C1970" s="1" t="s">
        <v>1367</v>
      </c>
    </row>
    <row r="1971">
      <c r="C1971" s="1" t="s">
        <v>59</v>
      </c>
    </row>
    <row r="1972">
      <c r="C1972" s="1" t="s">
        <v>21</v>
      </c>
    </row>
    <row r="1973">
      <c r="C1973" s="1" t="s">
        <v>5309</v>
      </c>
    </row>
    <row r="1974">
      <c r="C1974" s="1" t="s">
        <v>1802</v>
      </c>
    </row>
    <row r="1975">
      <c r="C1975" s="1" t="s">
        <v>518</v>
      </c>
    </row>
    <row r="1976">
      <c r="C1976" s="1" t="s">
        <v>588</v>
      </c>
    </row>
    <row r="1977">
      <c r="C1977" s="1" t="s">
        <v>1071</v>
      </c>
    </row>
    <row r="1978">
      <c r="C1978" s="1" t="s">
        <v>116</v>
      </c>
    </row>
    <row r="1979">
      <c r="C1979" s="1" t="s">
        <v>2496</v>
      </c>
    </row>
    <row r="1980">
      <c r="C1980" s="1" t="s">
        <v>21</v>
      </c>
    </row>
    <row r="1981">
      <c r="C1981" s="1" t="s">
        <v>321</v>
      </c>
    </row>
    <row r="1982">
      <c r="C1982" s="1" t="s">
        <v>2601</v>
      </c>
    </row>
    <row r="1983">
      <c r="C1983" s="1" t="s">
        <v>1797</v>
      </c>
    </row>
    <row r="1984">
      <c r="C1984" s="1" t="s">
        <v>5337</v>
      </c>
    </row>
    <row r="1985">
      <c r="C1985" s="1" t="s">
        <v>32</v>
      </c>
    </row>
    <row r="1986">
      <c r="C1986" s="1" t="s">
        <v>2359</v>
      </c>
    </row>
    <row r="1987">
      <c r="C1987" s="1" t="s">
        <v>32</v>
      </c>
    </row>
    <row r="1988">
      <c r="C1988" s="1" t="s">
        <v>4565</v>
      </c>
    </row>
    <row r="1989">
      <c r="C1989" s="1" t="s">
        <v>701</v>
      </c>
    </row>
    <row r="1990">
      <c r="C1990" s="1" t="s">
        <v>207</v>
      </c>
    </row>
    <row r="1991">
      <c r="C1991" s="1" t="s">
        <v>411</v>
      </c>
    </row>
    <row r="1992">
      <c r="C1992" s="1" t="s">
        <v>5352</v>
      </c>
    </row>
    <row r="1993">
      <c r="C1993" s="1" t="s">
        <v>342</v>
      </c>
    </row>
    <row r="1994">
      <c r="C1994" s="1" t="s">
        <v>4565</v>
      </c>
    </row>
    <row r="1995">
      <c r="C1995" s="1" t="s">
        <v>2359</v>
      </c>
    </row>
    <row r="1996">
      <c r="C1996" s="1" t="s">
        <v>1802</v>
      </c>
    </row>
    <row r="1997">
      <c r="C1997" s="1" t="s">
        <v>75</v>
      </c>
    </row>
    <row r="1998">
      <c r="C1998" s="1" t="s">
        <v>560</v>
      </c>
    </row>
    <row r="1999">
      <c r="C1999" s="1" t="s">
        <v>818</v>
      </c>
    </row>
    <row r="2000">
      <c r="C2000" s="1" t="s">
        <v>5367</v>
      </c>
    </row>
    <row r="2001">
      <c r="C2001" s="1" t="s">
        <v>126</v>
      </c>
    </row>
    <row r="2002">
      <c r="C2002" s="1" t="s">
        <v>588</v>
      </c>
    </row>
    <row r="2003">
      <c r="C2003" s="1" t="s">
        <v>116</v>
      </c>
    </row>
    <row r="2004">
      <c r="C2004" s="1" t="s">
        <v>411</v>
      </c>
    </row>
    <row r="2005">
      <c r="C2005" s="1" t="s">
        <v>116</v>
      </c>
    </row>
    <row r="2006">
      <c r="C2006" s="1" t="s">
        <v>818</v>
      </c>
    </row>
    <row r="2007">
      <c r="C2007" s="1" t="s">
        <v>5382</v>
      </c>
    </row>
    <row r="2008">
      <c r="C2008" s="1" t="s">
        <v>116</v>
      </c>
    </row>
    <row r="2009">
      <c r="C2009" s="1" t="s">
        <v>148</v>
      </c>
    </row>
    <row r="2010">
      <c r="C2010" s="1" t="s">
        <v>211</v>
      </c>
    </row>
    <row r="2011">
      <c r="C2011" s="1" t="s">
        <v>21</v>
      </c>
    </row>
    <row r="2012">
      <c r="C2012" s="1" t="s">
        <v>305</v>
      </c>
    </row>
    <row r="2013">
      <c r="C2013" s="1" t="s">
        <v>1343</v>
      </c>
    </row>
    <row r="2014">
      <c r="C2014" s="1" t="s">
        <v>21</v>
      </c>
    </row>
    <row r="2015">
      <c r="C2015" s="1" t="s">
        <v>182</v>
      </c>
    </row>
    <row r="2016">
      <c r="C2016" s="1" t="s">
        <v>461</v>
      </c>
    </row>
    <row r="2017">
      <c r="C2017" s="1" t="s">
        <v>2504</v>
      </c>
    </row>
    <row r="2018">
      <c r="C2018" s="1" t="s">
        <v>5399</v>
      </c>
    </row>
    <row r="2019">
      <c r="C2019" s="1" t="s">
        <v>2173</v>
      </c>
    </row>
    <row r="2020">
      <c r="C2020" s="1" t="s">
        <v>906</v>
      </c>
    </row>
    <row r="2021">
      <c r="C2021" s="1" t="s">
        <v>998</v>
      </c>
    </row>
    <row r="2022">
      <c r="C2022" s="1" t="s">
        <v>5409</v>
      </c>
    </row>
    <row r="2023">
      <c r="C2023" s="1" t="s">
        <v>4698</v>
      </c>
    </row>
    <row r="2024">
      <c r="C2024" s="1" t="s">
        <v>686</v>
      </c>
    </row>
    <row r="2025">
      <c r="C2025" s="1" t="s">
        <v>3532</v>
      </c>
    </row>
    <row r="2026">
      <c r="C2026" s="1" t="s">
        <v>3581</v>
      </c>
    </row>
    <row r="2027">
      <c r="C2027" s="1" t="s">
        <v>305</v>
      </c>
    </row>
    <row r="2028">
      <c r="C2028" s="1" t="s">
        <v>1802</v>
      </c>
    </row>
    <row r="2029">
      <c r="C2029" s="1" t="s">
        <v>32</v>
      </c>
    </row>
    <row r="2030">
      <c r="C2030" s="1" t="s">
        <v>121</v>
      </c>
    </row>
    <row r="2031">
      <c r="C2031" s="1" t="s">
        <v>1096</v>
      </c>
    </row>
    <row r="2032">
      <c r="C2032" s="1" t="s">
        <v>99</v>
      </c>
    </row>
    <row r="2033">
      <c r="C2033" s="1" t="s">
        <v>321</v>
      </c>
    </row>
    <row r="2034">
      <c r="C2034" s="1" t="s">
        <v>321</v>
      </c>
    </row>
    <row r="2035">
      <c r="C2035" s="1" t="s">
        <v>356</v>
      </c>
    </row>
    <row r="2036">
      <c r="C2036" s="1" t="s">
        <v>5435</v>
      </c>
    </row>
    <row r="2037">
      <c r="C2037" s="1" t="s">
        <v>1036</v>
      </c>
    </row>
    <row r="2038">
      <c r="C2038" s="1" t="s">
        <v>1756</v>
      </c>
    </row>
    <row r="2039">
      <c r="C2039" s="1" t="s">
        <v>879</v>
      </c>
    </row>
    <row r="2040">
      <c r="C2040" s="1" t="s">
        <v>2521</v>
      </c>
    </row>
    <row r="2041">
      <c r="C2041" s="1" t="s">
        <v>37</v>
      </c>
    </row>
    <row r="2042">
      <c r="C2042" s="1" t="s">
        <v>86</v>
      </c>
    </row>
    <row r="2043">
      <c r="C2043" s="1" t="s">
        <v>492</v>
      </c>
    </row>
    <row r="2044">
      <c r="C2044" s="1" t="s">
        <v>4557</v>
      </c>
    </row>
    <row r="2045">
      <c r="C2045" s="1" t="s">
        <v>2255</v>
      </c>
    </row>
    <row r="2046">
      <c r="C2046" s="1" t="s">
        <v>3392</v>
      </c>
    </row>
    <row r="2047">
      <c r="C2047" s="1" t="s">
        <v>1113</v>
      </c>
    </row>
    <row r="2048">
      <c r="C2048" s="1" t="s">
        <v>3994</v>
      </c>
    </row>
    <row r="2049">
      <c r="C2049" s="1" t="s">
        <v>1255</v>
      </c>
    </row>
    <row r="2050">
      <c r="C2050" s="1" t="s">
        <v>5458</v>
      </c>
    </row>
    <row r="2051">
      <c r="C2051" s="1" t="s">
        <v>5462</v>
      </c>
    </row>
    <row r="2052">
      <c r="C2052" s="1" t="s">
        <v>5465</v>
      </c>
    </row>
    <row r="2053">
      <c r="C2053" s="1" t="s">
        <v>560</v>
      </c>
    </row>
    <row r="2054">
      <c r="C2054" s="1" t="s">
        <v>116</v>
      </c>
    </row>
    <row r="2055">
      <c r="C2055" s="1" t="s">
        <v>508</v>
      </c>
    </row>
    <row r="2056">
      <c r="C2056" s="1" t="s">
        <v>3259</v>
      </c>
    </row>
    <row r="2057">
      <c r="C2057" s="1" t="s">
        <v>5475</v>
      </c>
    </row>
    <row r="2058">
      <c r="C2058" s="1" t="s">
        <v>5481</v>
      </c>
    </row>
    <row r="2059">
      <c r="C2059" s="1" t="s">
        <v>5485</v>
      </c>
    </row>
    <row r="2060">
      <c r="C2060" s="1" t="s">
        <v>3484</v>
      </c>
    </row>
    <row r="2061">
      <c r="C2061" s="1" t="s">
        <v>1332</v>
      </c>
    </row>
    <row r="2062">
      <c r="C2062" s="1" t="s">
        <v>1128</v>
      </c>
    </row>
    <row r="2063">
      <c r="C2063" s="1" t="s">
        <v>503</v>
      </c>
    </row>
    <row r="2064">
      <c r="C2064" s="1" t="s">
        <v>5495</v>
      </c>
    </row>
    <row r="2065">
      <c r="C2065" s="1" t="s">
        <v>321</v>
      </c>
    </row>
    <row r="2066">
      <c r="C2066" s="1" t="s">
        <v>49</v>
      </c>
    </row>
    <row r="2067">
      <c r="C2067" s="1" t="s">
        <v>1514</v>
      </c>
    </row>
    <row r="2068">
      <c r="C2068" s="1" t="s">
        <v>93</v>
      </c>
    </row>
    <row r="2069">
      <c r="C2069" s="1" t="s">
        <v>1243</v>
      </c>
    </row>
    <row r="2070">
      <c r="C2070" s="1" t="s">
        <v>284</v>
      </c>
    </row>
    <row r="2071">
      <c r="C2071" s="1" t="s">
        <v>116</v>
      </c>
    </row>
    <row r="2072">
      <c r="C2072" s="1" t="s">
        <v>5515</v>
      </c>
    </row>
    <row r="2073">
      <c r="C2073" s="1" t="s">
        <v>1255</v>
      </c>
    </row>
    <row r="2074">
      <c r="C2074" s="1" t="s">
        <v>342</v>
      </c>
    </row>
    <row r="2075">
      <c r="C2075" s="1" t="s">
        <v>5523</v>
      </c>
    </row>
    <row r="2076">
      <c r="C2076" s="1" t="s">
        <v>138</v>
      </c>
    </row>
    <row r="2077">
      <c r="C2077" s="1" t="s">
        <v>3882</v>
      </c>
    </row>
    <row r="2078">
      <c r="C2078" s="1" t="s">
        <v>2920</v>
      </c>
    </row>
    <row r="2079">
      <c r="C2079" s="1" t="s">
        <v>211</v>
      </c>
    </row>
    <row r="2080">
      <c r="C2080" s="1" t="s">
        <v>420</v>
      </c>
    </row>
    <row r="2081">
      <c r="C2081" s="1" t="s">
        <v>3581</v>
      </c>
    </row>
    <row r="2082">
      <c r="C2082" s="1" t="s">
        <v>5539</v>
      </c>
    </row>
    <row r="2083">
      <c r="C2083" s="1" t="s">
        <v>5543</v>
      </c>
    </row>
    <row r="2084">
      <c r="C2084" s="1" t="s">
        <v>315</v>
      </c>
    </row>
    <row r="2085">
      <c r="C2085" s="1" t="s">
        <v>116</v>
      </c>
    </row>
    <row r="2086">
      <c r="C2086" s="1" t="s">
        <v>1446</v>
      </c>
    </row>
    <row r="2087">
      <c r="C2087" s="1" t="s">
        <v>1494</v>
      </c>
    </row>
    <row r="2088">
      <c r="C2088" s="1" t="s">
        <v>211</v>
      </c>
    </row>
    <row r="2089">
      <c r="C2089" s="1" t="s">
        <v>415</v>
      </c>
    </row>
    <row r="2090">
      <c r="C2090" s="1" t="s">
        <v>5557</v>
      </c>
    </row>
    <row r="2091">
      <c r="C2091" s="1" t="s">
        <v>1036</v>
      </c>
    </row>
    <row r="2092">
      <c r="C2092" s="1" t="s">
        <v>5563</v>
      </c>
    </row>
    <row r="2093">
      <c r="C2093" s="1" t="s">
        <v>14</v>
      </c>
    </row>
    <row r="2094">
      <c r="C2094" s="1" t="s">
        <v>211</v>
      </c>
    </row>
    <row r="2095">
      <c r="C2095" s="1" t="s">
        <v>5571</v>
      </c>
    </row>
    <row r="2096">
      <c r="C2096" s="1" t="s">
        <v>5574</v>
      </c>
    </row>
    <row r="2097">
      <c r="C2097" s="1" t="s">
        <v>998</v>
      </c>
    </row>
    <row r="2098">
      <c r="C2098" s="1" t="s">
        <v>5579</v>
      </c>
    </row>
    <row r="2099">
      <c r="C2099" s="1" t="s">
        <v>2477</v>
      </c>
    </row>
    <row r="2100">
      <c r="C2100" s="1" t="s">
        <v>396</v>
      </c>
    </row>
    <row r="2101">
      <c r="C2101" s="1" t="s">
        <v>121</v>
      </c>
    </row>
    <row r="2102">
      <c r="C2102" s="1" t="s">
        <v>813</v>
      </c>
    </row>
    <row r="2103">
      <c r="C2103" s="1" t="s">
        <v>2504</v>
      </c>
    </row>
    <row r="2104">
      <c r="C2104" s="1" t="s">
        <v>1258</v>
      </c>
    </row>
    <row r="2105">
      <c r="C2105" s="1" t="s">
        <v>461</v>
      </c>
    </row>
    <row r="2106">
      <c r="C2106" s="1" t="s">
        <v>21</v>
      </c>
    </row>
    <row r="2107">
      <c r="C2107" s="1" t="s">
        <v>99</v>
      </c>
    </row>
    <row r="2108">
      <c r="C2108" s="1" t="s">
        <v>5598</v>
      </c>
    </row>
    <row r="2109">
      <c r="C2109" s="1" t="s">
        <v>461</v>
      </c>
    </row>
    <row r="2110">
      <c r="C2110" s="1" t="s">
        <v>2504</v>
      </c>
    </row>
    <row r="2111">
      <c r="C2111" s="1" t="s">
        <v>2248</v>
      </c>
    </row>
    <row r="2112">
      <c r="C2112" s="1" t="s">
        <v>1418</v>
      </c>
    </row>
    <row r="2113">
      <c r="C2113" s="1" t="s">
        <v>1297</v>
      </c>
    </row>
    <row r="2114">
      <c r="C2114" s="1" t="s">
        <v>5610</v>
      </c>
    </row>
    <row r="2115">
      <c r="C2115" s="1" t="s">
        <v>75</v>
      </c>
    </row>
    <row r="2116">
      <c r="C2116" s="1" t="s">
        <v>664</v>
      </c>
    </row>
    <row r="2117">
      <c r="C2117" s="1" t="s">
        <v>1250</v>
      </c>
    </row>
    <row r="2118">
      <c r="C2118" s="1" t="s">
        <v>5618</v>
      </c>
    </row>
    <row r="2119">
      <c r="C2119" s="1" t="s">
        <v>5622</v>
      </c>
    </row>
    <row r="2120">
      <c r="C2120" s="1" t="s">
        <v>173</v>
      </c>
    </row>
    <row r="2121">
      <c r="C2121" s="1" t="s">
        <v>461</v>
      </c>
    </row>
    <row r="2122">
      <c r="C2122" s="1" t="s">
        <v>630</v>
      </c>
    </row>
    <row r="2123">
      <c r="C2123" s="1" t="s">
        <v>5629</v>
      </c>
    </row>
    <row r="2124">
      <c r="C2124" s="1" t="s">
        <v>492</v>
      </c>
    </row>
    <row r="2125">
      <c r="C2125" s="1" t="s">
        <v>1179</v>
      </c>
    </row>
    <row r="2126">
      <c r="C2126" s="1" t="s">
        <v>1403</v>
      </c>
    </row>
    <row r="2127">
      <c r="C2127" s="1" t="s">
        <v>1250</v>
      </c>
    </row>
    <row r="2128">
      <c r="C2128" s="1" t="s">
        <v>2485</v>
      </c>
    </row>
    <row r="2129">
      <c r="C2129" s="1" t="s">
        <v>2504</v>
      </c>
    </row>
    <row r="2130">
      <c r="C2130" s="1" t="s">
        <v>80</v>
      </c>
    </row>
    <row r="2131">
      <c r="C2131" s="1" t="s">
        <v>749</v>
      </c>
    </row>
    <row r="2132">
      <c r="C2132" s="1" t="s">
        <v>522</v>
      </c>
    </row>
    <row r="2133">
      <c r="C2133" s="1" t="s">
        <v>4244</v>
      </c>
    </row>
    <row r="2134">
      <c r="C2134" s="1" t="s">
        <v>116</v>
      </c>
    </row>
    <row r="2135">
      <c r="C2135" s="1" t="s">
        <v>1595</v>
      </c>
    </row>
    <row r="2136">
      <c r="C2136" s="1" t="s">
        <v>5652</v>
      </c>
    </row>
    <row r="2137">
      <c r="C2137" s="1" t="s">
        <v>2521</v>
      </c>
    </row>
    <row r="2138">
      <c r="C2138" s="1" t="s">
        <v>555</v>
      </c>
    </row>
    <row r="2139">
      <c r="C2139" s="1" t="s">
        <v>5658</v>
      </c>
    </row>
    <row r="2140">
      <c r="C2140" s="1" t="s">
        <v>148</v>
      </c>
    </row>
    <row r="2141">
      <c r="C2141" s="1" t="s">
        <v>5663</v>
      </c>
    </row>
    <row r="2142">
      <c r="C2142" s="1" t="s">
        <v>2571</v>
      </c>
    </row>
    <row r="2143">
      <c r="C2143" s="1" t="s">
        <v>5668</v>
      </c>
    </row>
    <row r="2144">
      <c r="C2144" s="1" t="s">
        <v>1343</v>
      </c>
    </row>
    <row r="2145">
      <c r="C2145" s="1" t="s">
        <v>588</v>
      </c>
    </row>
    <row r="2146">
      <c r="C2146" s="1" t="s">
        <v>116</v>
      </c>
    </row>
    <row r="2147">
      <c r="C2147" s="1" t="s">
        <v>749</v>
      </c>
    </row>
    <row r="2148">
      <c r="C2148" s="1" t="s">
        <v>5676</v>
      </c>
    </row>
    <row r="2149">
      <c r="C2149" s="1" t="s">
        <v>5679</v>
      </c>
    </row>
    <row r="2150">
      <c r="C2150" s="1" t="s">
        <v>2248</v>
      </c>
    </row>
    <row r="2151">
      <c r="C2151" s="1" t="s">
        <v>99</v>
      </c>
    </row>
    <row r="2152">
      <c r="C2152" s="1" t="s">
        <v>818</v>
      </c>
    </row>
    <row r="2153">
      <c r="C2153" s="1" t="s">
        <v>116</v>
      </c>
    </row>
    <row r="2154">
      <c r="C2154" s="1" t="s">
        <v>3532</v>
      </c>
    </row>
    <row r="2155">
      <c r="C2155" s="1" t="s">
        <v>1666</v>
      </c>
    </row>
    <row r="2156">
      <c r="C2156" s="1" t="s">
        <v>121</v>
      </c>
    </row>
    <row r="2157">
      <c r="C2157" s="1" t="s">
        <v>1036</v>
      </c>
    </row>
    <row r="2158">
      <c r="C2158" s="1" t="s">
        <v>86</v>
      </c>
    </row>
    <row r="2159">
      <c r="C2159" s="1" t="s">
        <v>1397</v>
      </c>
    </row>
    <row r="2160">
      <c r="C2160" s="1" t="s">
        <v>503</v>
      </c>
    </row>
    <row r="2161">
      <c r="C2161" s="1" t="s">
        <v>879</v>
      </c>
    </row>
    <row r="2162">
      <c r="C2162" s="1" t="s">
        <v>1179</v>
      </c>
    </row>
    <row r="2163">
      <c r="C2163" s="1" t="s">
        <v>1232</v>
      </c>
    </row>
    <row r="2164">
      <c r="C2164" s="1" t="s">
        <v>1874</v>
      </c>
    </row>
    <row r="2165">
      <c r="C2165" s="1" t="s">
        <v>1653</v>
      </c>
    </row>
    <row r="2166">
      <c r="C2166" s="1" t="s">
        <v>326</v>
      </c>
    </row>
    <row r="2167">
      <c r="C2167" s="1" t="s">
        <v>3976</v>
      </c>
    </row>
    <row r="2168">
      <c r="C2168" s="1" t="s">
        <v>2721</v>
      </c>
    </row>
    <row r="2169">
      <c r="C2169" s="1" t="s">
        <v>305</v>
      </c>
    </row>
    <row r="2170">
      <c r="C2170" s="1" t="s">
        <v>813</v>
      </c>
    </row>
    <row r="2171">
      <c r="C2171" s="1" t="s">
        <v>588</v>
      </c>
    </row>
    <row r="2172">
      <c r="C2172" s="1" t="s">
        <v>729</v>
      </c>
    </row>
    <row r="2173">
      <c r="C2173" s="1" t="s">
        <v>121</v>
      </c>
    </row>
    <row r="2174">
      <c r="C2174" s="1" t="s">
        <v>555</v>
      </c>
    </row>
    <row r="2175">
      <c r="C2175" s="1" t="s">
        <v>818</v>
      </c>
    </row>
    <row r="2176">
      <c r="C2176" s="1" t="s">
        <v>630</v>
      </c>
    </row>
    <row r="2177">
      <c r="C2177" s="1" t="s">
        <v>138</v>
      </c>
    </row>
    <row r="2178">
      <c r="C2178" s="1" t="s">
        <v>5741</v>
      </c>
    </row>
    <row r="2179">
      <c r="C2179" s="1" t="s">
        <v>5745</v>
      </c>
    </row>
    <row r="2180">
      <c r="C2180" s="1" t="s">
        <v>121</v>
      </c>
    </row>
    <row r="2181">
      <c r="C2181" s="1" t="s">
        <v>5382</v>
      </c>
    </row>
    <row r="2182">
      <c r="C2182" s="1" t="s">
        <v>411</v>
      </c>
    </row>
    <row r="2183">
      <c r="C2183" s="1" t="s">
        <v>1208</v>
      </c>
    </row>
    <row r="2184">
      <c r="C2184" s="1" t="s">
        <v>2173</v>
      </c>
    </row>
    <row r="2185">
      <c r="C2185" s="1" t="s">
        <v>4470</v>
      </c>
    </row>
    <row r="2186">
      <c r="C2186" s="1" t="s">
        <v>5758</v>
      </c>
    </row>
    <row r="2187">
      <c r="C2187" s="1" t="s">
        <v>2598</v>
      </c>
    </row>
    <row r="2188">
      <c r="C2188" s="1" t="s">
        <v>2190</v>
      </c>
    </row>
    <row r="2189">
      <c r="C2189" s="1" t="s">
        <v>396</v>
      </c>
    </row>
    <row r="2190">
      <c r="C2190" s="1" t="s">
        <v>738</v>
      </c>
    </row>
    <row r="2191">
      <c r="C2191" s="1" t="s">
        <v>588</v>
      </c>
    </row>
    <row r="2192">
      <c r="C2192" s="1" t="s">
        <v>818</v>
      </c>
    </row>
    <row r="2193">
      <c r="C2193" s="1" t="s">
        <v>2920</v>
      </c>
    </row>
    <row r="2194">
      <c r="C2194" s="1" t="s">
        <v>1653</v>
      </c>
    </row>
    <row r="2195">
      <c r="C2195" s="1" t="s">
        <v>80</v>
      </c>
    </row>
    <row r="2196">
      <c r="C2196" s="1" t="s">
        <v>310</v>
      </c>
    </row>
    <row r="2197">
      <c r="C2197" s="1" t="s">
        <v>5780</v>
      </c>
    </row>
    <row r="2198">
      <c r="C2198" s="1" t="s">
        <v>1813</v>
      </c>
    </row>
    <row r="2199">
      <c r="C2199" s="1" t="s">
        <v>5784</v>
      </c>
    </row>
    <row r="2200">
      <c r="C2200" s="1" t="s">
        <v>321</v>
      </c>
    </row>
    <row r="2201">
      <c r="C2201" s="1" t="s">
        <v>930</v>
      </c>
    </row>
    <row r="2202">
      <c r="C2202" s="1" t="s">
        <v>116</v>
      </c>
    </row>
    <row r="2203">
      <c r="C2203" s="1" t="s">
        <v>779</v>
      </c>
    </row>
    <row r="2204">
      <c r="C2204" s="1" t="s">
        <v>80</v>
      </c>
    </row>
    <row r="2205">
      <c r="C2205" s="1" t="s">
        <v>2639</v>
      </c>
    </row>
    <row r="2206">
      <c r="C2206" s="1" t="s">
        <v>226</v>
      </c>
    </row>
    <row r="2207">
      <c r="C2207" s="1" t="s">
        <v>592</v>
      </c>
    </row>
    <row r="2208">
      <c r="C2208" s="1" t="s">
        <v>1268</v>
      </c>
    </row>
    <row r="2209">
      <c r="C2209" s="1" t="s">
        <v>1255</v>
      </c>
    </row>
    <row r="2210">
      <c r="C2210" s="1" t="s">
        <v>75</v>
      </c>
    </row>
    <row r="2211">
      <c r="C2211" s="1" t="s">
        <v>49</v>
      </c>
    </row>
    <row r="2212">
      <c r="C2212" s="1" t="s">
        <v>321</v>
      </c>
    </row>
    <row r="2213">
      <c r="C2213" s="1" t="s">
        <v>723</v>
      </c>
    </row>
    <row r="2214">
      <c r="C2214" s="1" t="s">
        <v>32</v>
      </c>
    </row>
    <row r="2215">
      <c r="C2215" s="1" t="s">
        <v>1096</v>
      </c>
    </row>
    <row r="2216">
      <c r="C2216" s="1" t="s">
        <v>326</v>
      </c>
    </row>
    <row r="2217">
      <c r="C2217" s="1" t="s">
        <v>5827</v>
      </c>
    </row>
    <row r="2218">
      <c r="C2218" s="1" t="s">
        <v>5278</v>
      </c>
    </row>
    <row r="2219">
      <c r="C2219" s="1" t="s">
        <v>2485</v>
      </c>
    </row>
    <row r="2220">
      <c r="C2220" s="1" t="s">
        <v>5836</v>
      </c>
    </row>
    <row r="2221">
      <c r="C2221" s="1" t="s">
        <v>342</v>
      </c>
    </row>
    <row r="2222">
      <c r="C2222" s="1" t="s">
        <v>148</v>
      </c>
    </row>
    <row r="2223">
      <c r="C2223" s="1" t="s">
        <v>49</v>
      </c>
    </row>
    <row r="2224">
      <c r="C2224" s="1" t="s">
        <v>588</v>
      </c>
    </row>
    <row r="2225">
      <c r="C2225" s="1" t="s">
        <v>411</v>
      </c>
    </row>
    <row r="2226">
      <c r="C2226" s="1" t="s">
        <v>305</v>
      </c>
    </row>
    <row r="2227">
      <c r="C2227" s="1" t="s">
        <v>1418</v>
      </c>
    </row>
    <row r="2228">
      <c r="C2228" s="1" t="s">
        <v>2359</v>
      </c>
    </row>
    <row r="2229">
      <c r="C2229" s="1" t="s">
        <v>1963</v>
      </c>
    </row>
    <row r="2230">
      <c r="C2230" s="1" t="s">
        <v>1531</v>
      </c>
    </row>
    <row r="2231">
      <c r="C2231" s="1" t="s">
        <v>342</v>
      </c>
    </row>
    <row r="2232">
      <c r="C2232" s="1" t="s">
        <v>269</v>
      </c>
    </row>
    <row r="2233">
      <c r="C2233" s="1" t="s">
        <v>818</v>
      </c>
    </row>
    <row r="2234">
      <c r="C2234" s="1" t="s">
        <v>5861</v>
      </c>
    </row>
    <row r="2235">
      <c r="C2235" s="1" t="s">
        <v>321</v>
      </c>
    </row>
    <row r="2236">
      <c r="C2236" s="1" t="s">
        <v>1558</v>
      </c>
    </row>
    <row r="2237">
      <c r="C2237" s="1" t="s">
        <v>3253</v>
      </c>
    </row>
    <row r="2238">
      <c r="C2238" s="1" t="s">
        <v>1865</v>
      </c>
    </row>
    <row r="2239">
      <c r="C2239" s="1" t="s">
        <v>116</v>
      </c>
    </row>
    <row r="2240">
      <c r="C2240" s="1" t="s">
        <v>701</v>
      </c>
    </row>
    <row r="2241">
      <c r="C2241" s="1" t="s">
        <v>1367</v>
      </c>
    </row>
    <row r="2242">
      <c r="C2242" s="1" t="s">
        <v>5337</v>
      </c>
    </row>
    <row r="2243">
      <c r="C2243" s="1" t="s">
        <v>14</v>
      </c>
    </row>
    <row r="2244">
      <c r="C2244" s="1" t="s">
        <v>411</v>
      </c>
    </row>
    <row r="2245">
      <c r="C2245" s="1" t="s">
        <v>2402</v>
      </c>
    </row>
    <row r="2246">
      <c r="C2246" s="1" t="s">
        <v>3708</v>
      </c>
    </row>
    <row r="2247">
      <c r="C2247" s="1" t="s">
        <v>99</v>
      </c>
    </row>
    <row r="2248">
      <c r="C2248" s="1" t="s">
        <v>148</v>
      </c>
    </row>
    <row r="2249">
      <c r="C2249" s="1" t="s">
        <v>461</v>
      </c>
    </row>
    <row r="2250">
      <c r="C2250" s="1" t="s">
        <v>5539</v>
      </c>
    </row>
    <row r="2251">
      <c r="C2251" s="1" t="s">
        <v>80</v>
      </c>
    </row>
    <row r="2252">
      <c r="C2252" s="1" t="s">
        <v>49</v>
      </c>
    </row>
    <row r="2253">
      <c r="C2253" s="1" t="s">
        <v>2567</v>
      </c>
    </row>
    <row r="2254">
      <c r="C2254" s="1" t="s">
        <v>1014</v>
      </c>
    </row>
    <row r="2255">
      <c r="C2255" s="1" t="s">
        <v>5896</v>
      </c>
    </row>
    <row r="2256">
      <c r="C2256" s="1" t="s">
        <v>818</v>
      </c>
    </row>
    <row r="2257">
      <c r="C2257" s="1" t="s">
        <v>121</v>
      </c>
    </row>
    <row r="2258">
      <c r="C2258" s="1" t="s">
        <v>321</v>
      </c>
    </row>
    <row r="2259">
      <c r="C2259" s="1" t="s">
        <v>5382</v>
      </c>
    </row>
    <row r="2260">
      <c r="C2260" s="1" t="s">
        <v>2647</v>
      </c>
    </row>
    <row r="2261">
      <c r="C2261" s="1" t="s">
        <v>2721</v>
      </c>
    </row>
    <row r="2262">
      <c r="C2262" s="1" t="s">
        <v>148</v>
      </c>
    </row>
    <row r="2263">
      <c r="C2263" s="1" t="s">
        <v>5539</v>
      </c>
    </row>
    <row r="2264">
      <c r="C2264" s="1" t="s">
        <v>3733</v>
      </c>
    </row>
    <row r="2265">
      <c r="C2265" s="1" t="s">
        <v>5919</v>
      </c>
    </row>
    <row r="2266">
      <c r="C2266" s="1" t="s">
        <v>2504</v>
      </c>
    </row>
    <row r="2267">
      <c r="C2267" s="1" t="s">
        <v>3497</v>
      </c>
    </row>
    <row r="2268">
      <c r="C2268" s="1" t="s">
        <v>99</v>
      </c>
    </row>
    <row r="2269">
      <c r="C2269" s="1" t="s">
        <v>898</v>
      </c>
    </row>
    <row r="2270">
      <c r="C2270" s="1" t="s">
        <v>126</v>
      </c>
    </row>
    <row r="2271">
      <c r="C2271" s="1" t="s">
        <v>879</v>
      </c>
    </row>
    <row r="2272">
      <c r="C2272" s="1" t="s">
        <v>588</v>
      </c>
    </row>
    <row r="2273">
      <c r="C2273" s="1" t="s">
        <v>5934</v>
      </c>
    </row>
    <row r="2274">
      <c r="C2274" s="1" t="s">
        <v>1558</v>
      </c>
    </row>
    <row r="2275">
      <c r="C2275" s="1" t="s">
        <v>1653</v>
      </c>
    </row>
    <row r="2276">
      <c r="C2276" s="1" t="s">
        <v>452</v>
      </c>
    </row>
    <row r="2277">
      <c r="C2277" s="1" t="s">
        <v>1255</v>
      </c>
    </row>
    <row r="2278">
      <c r="C2278" s="1" t="s">
        <v>93</v>
      </c>
    </row>
    <row r="2279">
      <c r="C2279" s="1" t="s">
        <v>420</v>
      </c>
    </row>
    <row r="2280">
      <c r="C2280" s="1" t="s">
        <v>818</v>
      </c>
    </row>
    <row r="2281">
      <c r="C2281" s="1" t="s">
        <v>1446</v>
      </c>
    </row>
    <row r="2282">
      <c r="C2282" s="1" t="s">
        <v>5947</v>
      </c>
    </row>
    <row r="2283">
      <c r="C2283" s="1" t="s">
        <v>925</v>
      </c>
    </row>
    <row r="2284">
      <c r="C2284" s="1" t="s">
        <v>2515</v>
      </c>
    </row>
    <row r="2285">
      <c r="C2285" s="1" t="s">
        <v>116</v>
      </c>
    </row>
    <row r="2286">
      <c r="C2286" s="1" t="s">
        <v>5458</v>
      </c>
    </row>
    <row r="2287">
      <c r="C2287" s="1" t="s">
        <v>1103</v>
      </c>
    </row>
    <row r="2288">
      <c r="C2288" s="1" t="s">
        <v>4515</v>
      </c>
    </row>
    <row r="2289">
      <c r="C2289" s="1" t="s">
        <v>3403</v>
      </c>
    </row>
    <row r="2290">
      <c r="C2290" s="1" t="s">
        <v>4372</v>
      </c>
    </row>
    <row r="2291">
      <c r="C2291" s="1" t="s">
        <v>103</v>
      </c>
    </row>
    <row r="2292">
      <c r="C2292" s="1" t="s">
        <v>5969</v>
      </c>
    </row>
    <row r="2293">
      <c r="C2293" s="1" t="s">
        <v>5973</v>
      </c>
    </row>
    <row r="2294">
      <c r="C2294" s="1" t="s">
        <v>653</v>
      </c>
    </row>
    <row r="2295">
      <c r="C2295" s="1" t="s">
        <v>14</v>
      </c>
    </row>
    <row r="2296">
      <c r="C2296" s="1" t="s">
        <v>1255</v>
      </c>
    </row>
    <row r="2297">
      <c r="C2297" s="1" t="s">
        <v>482</v>
      </c>
    </row>
    <row r="2298">
      <c r="C2298" s="1" t="s">
        <v>1802</v>
      </c>
    </row>
    <row r="2299">
      <c r="C2299" s="1" t="s">
        <v>310</v>
      </c>
    </row>
    <row r="2300">
      <c r="C2300" s="1" t="s">
        <v>235</v>
      </c>
    </row>
    <row r="2301">
      <c r="C2301" s="1" t="s">
        <v>5985</v>
      </c>
    </row>
    <row r="2302">
      <c r="C2302" s="1" t="s">
        <v>503</v>
      </c>
    </row>
    <row r="2303">
      <c r="C2303" s="1" t="s">
        <v>2858</v>
      </c>
    </row>
    <row r="2304">
      <c r="C2304" s="1" t="s">
        <v>5991</v>
      </c>
    </row>
    <row r="2305">
      <c r="C2305" s="1" t="s">
        <v>121</v>
      </c>
    </row>
    <row r="2306">
      <c r="C2306" s="1" t="s">
        <v>5995</v>
      </c>
    </row>
    <row r="2307">
      <c r="C2307" s="1" t="s">
        <v>588</v>
      </c>
    </row>
    <row r="2308">
      <c r="C2308" s="1" t="s">
        <v>207</v>
      </c>
    </row>
    <row r="2309">
      <c r="C2309" s="1" t="s">
        <v>99</v>
      </c>
    </row>
    <row r="2310">
      <c r="C2310" s="1" t="s">
        <v>6002</v>
      </c>
    </row>
    <row r="2311">
      <c r="C2311" s="1" t="s">
        <v>198</v>
      </c>
    </row>
    <row r="2312">
      <c r="C2312" s="1" t="s">
        <v>818</v>
      </c>
    </row>
    <row r="2313">
      <c r="C2313" s="1" t="s">
        <v>411</v>
      </c>
    </row>
    <row r="2314">
      <c r="C2314" s="1" t="s">
        <v>6008</v>
      </c>
    </row>
    <row r="2315">
      <c r="C2315" s="1" t="s">
        <v>2504</v>
      </c>
    </row>
    <row r="2316">
      <c r="C2316" s="1" t="s">
        <v>1549</v>
      </c>
    </row>
    <row r="2317">
      <c r="C2317" s="1" t="s">
        <v>163</v>
      </c>
    </row>
    <row r="2318">
      <c r="C2318" s="1" t="s">
        <v>588</v>
      </c>
    </row>
    <row r="2319">
      <c r="C2319" s="1" t="s">
        <v>305</v>
      </c>
    </row>
    <row r="2320">
      <c r="C2320" s="1" t="s">
        <v>925</v>
      </c>
    </row>
    <row r="2321">
      <c r="C2321" s="1" t="s">
        <v>3890</v>
      </c>
    </row>
    <row r="2322">
      <c r="C2322" s="1" t="s">
        <v>1756</v>
      </c>
    </row>
    <row r="2323">
      <c r="C2323" s="1" t="s">
        <v>156</v>
      </c>
    </row>
    <row r="2324">
      <c r="C2324" s="1" t="s">
        <v>492</v>
      </c>
    </row>
    <row r="2325">
      <c r="C2325" s="1" t="s">
        <v>4531</v>
      </c>
    </row>
    <row r="2326">
      <c r="C2326" s="1" t="s">
        <v>6025</v>
      </c>
    </row>
    <row r="2327">
      <c r="C2327" s="1" t="s">
        <v>818</v>
      </c>
    </row>
    <row r="2328">
      <c r="C2328" s="1" t="s">
        <v>4354</v>
      </c>
    </row>
    <row r="2329">
      <c r="C2329" s="1" t="s">
        <v>3158</v>
      </c>
    </row>
    <row r="2330">
      <c r="C2330" s="1" t="s">
        <v>305</v>
      </c>
    </row>
    <row r="2331">
      <c r="C2331" s="1" t="s">
        <v>411</v>
      </c>
    </row>
    <row r="2332">
      <c r="C2332" s="1" t="s">
        <v>3641</v>
      </c>
    </row>
    <row r="2333">
      <c r="C2333" s="1" t="s">
        <v>315</v>
      </c>
    </row>
    <row r="2334">
      <c r="C2334" s="1" t="s">
        <v>3875</v>
      </c>
    </row>
    <row r="2335">
      <c r="C2335" s="1" t="s">
        <v>1255</v>
      </c>
    </row>
    <row r="2336">
      <c r="C2336" s="1" t="s">
        <v>4698</v>
      </c>
    </row>
    <row r="2337">
      <c r="C2337" s="1" t="s">
        <v>1870</v>
      </c>
    </row>
    <row r="2338">
      <c r="C2338" s="1" t="s">
        <v>326</v>
      </c>
    </row>
    <row r="2339">
      <c r="C2339" s="1" t="s">
        <v>1549</v>
      </c>
    </row>
    <row r="2340">
      <c r="C2340" s="1" t="s">
        <v>749</v>
      </c>
    </row>
    <row r="2341">
      <c r="C2341" s="1" t="s">
        <v>3658</v>
      </c>
    </row>
    <row r="2342">
      <c r="C2342" s="1" t="s">
        <v>1606</v>
      </c>
    </row>
    <row r="2343">
      <c r="C2343" s="1" t="s">
        <v>269</v>
      </c>
    </row>
    <row r="2344">
      <c r="C2344" s="1" t="s">
        <v>138</v>
      </c>
    </row>
    <row r="2345">
      <c r="C2345" s="1" t="s">
        <v>1096</v>
      </c>
    </row>
    <row r="2346">
      <c r="C2346" s="1" t="s">
        <v>3994</v>
      </c>
    </row>
    <row r="2347">
      <c r="C2347" s="1" t="s">
        <v>3403</v>
      </c>
    </row>
    <row r="2348">
      <c r="C2348" s="1" t="s">
        <v>1461</v>
      </c>
    </row>
    <row r="2349">
      <c r="C2349" s="1" t="s">
        <v>686</v>
      </c>
    </row>
    <row r="2350">
      <c r="C2350" s="1" t="s">
        <v>1418</v>
      </c>
    </row>
    <row r="2351">
      <c r="C2351" s="1" t="s">
        <v>613</v>
      </c>
    </row>
    <row r="2352">
      <c r="C2352" s="1" t="s">
        <v>3497</v>
      </c>
    </row>
    <row r="2353">
      <c r="C2353" s="1" t="s">
        <v>2008</v>
      </c>
    </row>
    <row r="2354">
      <c r="C2354" s="1" t="s">
        <v>4705</v>
      </c>
    </row>
    <row r="2355">
      <c r="C2355" s="1" t="s">
        <v>1255</v>
      </c>
    </row>
    <row r="2356">
      <c r="C2356" s="1" t="s">
        <v>701</v>
      </c>
    </row>
    <row r="2357">
      <c r="C2357" s="1" t="s">
        <v>1301</v>
      </c>
    </row>
    <row r="2358">
      <c r="C2358" s="1" t="s">
        <v>5064</v>
      </c>
    </row>
    <row r="2359">
      <c r="C2359" s="1" t="s">
        <v>116</v>
      </c>
    </row>
    <row r="2360">
      <c r="C2360" s="1" t="s">
        <v>3042</v>
      </c>
    </row>
    <row r="2361">
      <c r="C2361" s="1" t="s">
        <v>518</v>
      </c>
    </row>
    <row r="2362">
      <c r="C2362" s="1" t="s">
        <v>2820</v>
      </c>
    </row>
    <row r="2363">
      <c r="C2363" s="1" t="s">
        <v>310</v>
      </c>
    </row>
    <row r="2364">
      <c r="C2364" s="1" t="s">
        <v>555</v>
      </c>
    </row>
    <row r="2365">
      <c r="C2365" s="1" t="s">
        <v>461</v>
      </c>
    </row>
    <row r="2366">
      <c r="C2366" s="1" t="s">
        <v>4748</v>
      </c>
    </row>
    <row r="2367">
      <c r="C2367" s="1" t="s">
        <v>138</v>
      </c>
    </row>
    <row r="2368">
      <c r="C2368" s="1" t="s">
        <v>2920</v>
      </c>
    </row>
    <row r="2369">
      <c r="C2369" s="1" t="s">
        <v>1103</v>
      </c>
    </row>
    <row r="2370">
      <c r="C2370" s="1" t="s">
        <v>879</v>
      </c>
    </row>
    <row r="2371">
      <c r="C2371" s="1" t="s">
        <v>1014</v>
      </c>
    </row>
    <row r="2372">
      <c r="C2372" s="1" t="s">
        <v>6105</v>
      </c>
    </row>
    <row r="2373">
      <c r="C2373" s="1" t="s">
        <v>729</v>
      </c>
    </row>
    <row r="2374">
      <c r="C2374" s="1" t="s">
        <v>1418</v>
      </c>
    </row>
    <row r="2375">
      <c r="C2375" s="1" t="s">
        <v>869</v>
      </c>
    </row>
    <row r="2376">
      <c r="C2376" s="1" t="s">
        <v>342</v>
      </c>
    </row>
    <row r="2377">
      <c r="C2377" s="1" t="s">
        <v>310</v>
      </c>
    </row>
    <row r="2378">
      <c r="C2378" s="1" t="s">
        <v>2965</v>
      </c>
    </row>
    <row r="2379">
      <c r="C2379" s="1" t="s">
        <v>869</v>
      </c>
    </row>
    <row r="2380">
      <c r="C2380" s="1" t="s">
        <v>1363</v>
      </c>
    </row>
    <row r="2381">
      <c r="C2381" s="1" t="s">
        <v>6121</v>
      </c>
    </row>
    <row r="2382">
      <c r="C2382" s="1" t="s">
        <v>1461</v>
      </c>
    </row>
    <row r="2383">
      <c r="C2383" s="1" t="s">
        <v>99</v>
      </c>
    </row>
    <row r="2384">
      <c r="C2384" s="1" t="s">
        <v>6130</v>
      </c>
    </row>
    <row r="2385">
      <c r="C2385" s="1" t="s">
        <v>1549</v>
      </c>
    </row>
    <row r="2386">
      <c r="C2386" s="1" t="s">
        <v>818</v>
      </c>
    </row>
    <row r="2387">
      <c r="C2387" s="1" t="s">
        <v>779</v>
      </c>
    </row>
    <row r="2388">
      <c r="C2388" s="1" t="s">
        <v>116</v>
      </c>
    </row>
    <row r="2389">
      <c r="C2389" s="1" t="s">
        <v>116</v>
      </c>
    </row>
    <row r="2390">
      <c r="C2390" s="1" t="s">
        <v>1549</v>
      </c>
    </row>
    <row r="2391">
      <c r="C2391" s="1" t="s">
        <v>326</v>
      </c>
    </row>
    <row r="2392">
      <c r="C2392" s="1" t="s">
        <v>4482</v>
      </c>
    </row>
    <row r="2393">
      <c r="C2393" s="1" t="s">
        <v>584</v>
      </c>
    </row>
    <row r="2394">
      <c r="C2394" s="1" t="s">
        <v>3403</v>
      </c>
    </row>
    <row r="2395">
      <c r="C2395" s="1" t="s">
        <v>138</v>
      </c>
    </row>
    <row r="2396">
      <c r="C2396" s="1" t="s">
        <v>5435</v>
      </c>
    </row>
    <row r="2397">
      <c r="C2397" s="1" t="s">
        <v>818</v>
      </c>
    </row>
    <row r="2398">
      <c r="C2398" s="1" t="s">
        <v>21</v>
      </c>
    </row>
    <row r="2399">
      <c r="C2399" s="1" t="s">
        <v>116</v>
      </c>
    </row>
    <row r="2400">
      <c r="C2400" s="1" t="s">
        <v>3444</v>
      </c>
    </row>
    <row r="2401">
      <c r="C2401" s="1" t="s">
        <v>148</v>
      </c>
    </row>
    <row r="2402">
      <c r="C2402" s="1" t="s">
        <v>182</v>
      </c>
    </row>
    <row r="2403">
      <c r="C2403" s="1" t="s">
        <v>738</v>
      </c>
    </row>
    <row r="2404">
      <c r="C2404" s="1" t="s">
        <v>93</v>
      </c>
    </row>
    <row r="2405">
      <c r="C2405" s="1" t="s">
        <v>1899</v>
      </c>
    </row>
    <row r="2406">
      <c r="C2406" s="1" t="s">
        <v>1014</v>
      </c>
    </row>
    <row r="2407">
      <c r="C2407" s="1" t="s">
        <v>6165</v>
      </c>
    </row>
    <row r="2408">
      <c r="C2408" s="1" t="s">
        <v>148</v>
      </c>
    </row>
    <row r="2409">
      <c r="C2409" s="1" t="s">
        <v>1255</v>
      </c>
    </row>
    <row r="2410">
      <c r="C2410" s="1" t="s">
        <v>5465</v>
      </c>
    </row>
    <row r="2411">
      <c r="C2411" s="1" t="s">
        <v>1096</v>
      </c>
    </row>
    <row r="2412">
      <c r="C2412" s="1" t="s">
        <v>653</v>
      </c>
    </row>
    <row r="2413">
      <c r="C2413" s="1" t="s">
        <v>2553</v>
      </c>
    </row>
    <row r="2414">
      <c r="C2414" s="1" t="s">
        <v>968</v>
      </c>
    </row>
    <row r="2415">
      <c r="C2415" s="1" t="s">
        <v>4372</v>
      </c>
    </row>
    <row r="2416">
      <c r="C2416" s="1" t="s">
        <v>321</v>
      </c>
    </row>
    <row r="2417">
      <c r="C2417" s="1" t="s">
        <v>1208</v>
      </c>
    </row>
    <row r="2418">
      <c r="C2418" s="1" t="s">
        <v>415</v>
      </c>
    </row>
    <row r="2419">
      <c r="C2419" s="1" t="s">
        <v>461</v>
      </c>
    </row>
    <row r="2420">
      <c r="C2420" s="1" t="s">
        <v>2025</v>
      </c>
    </row>
    <row r="2421">
      <c r="C2421" s="1" t="s">
        <v>729</v>
      </c>
    </row>
    <row r="2422">
      <c r="C2422" s="1" t="s">
        <v>59</v>
      </c>
    </row>
    <row r="2423">
      <c r="C2423" s="1" t="s">
        <v>4635</v>
      </c>
    </row>
    <row r="2424">
      <c r="C2424" s="1" t="s">
        <v>80</v>
      </c>
    </row>
    <row r="2425">
      <c r="C2425" s="1" t="s">
        <v>661</v>
      </c>
    </row>
    <row r="2426">
      <c r="C2426" s="1" t="s">
        <v>4240</v>
      </c>
    </row>
    <row r="2427">
      <c r="C2427" s="1" t="s">
        <v>148</v>
      </c>
    </row>
    <row r="2428">
      <c r="C2428" s="1" t="s">
        <v>1297</v>
      </c>
    </row>
    <row r="2429">
      <c r="C2429" s="1" t="s">
        <v>32</v>
      </c>
    </row>
    <row r="2430">
      <c r="C2430" s="1" t="s">
        <v>6206</v>
      </c>
    </row>
    <row r="2431">
      <c r="C2431" s="1" t="s">
        <v>879</v>
      </c>
    </row>
    <row r="2432">
      <c r="C2432" s="1" t="s">
        <v>86</v>
      </c>
    </row>
    <row r="2433">
      <c r="C2433" s="1" t="s">
        <v>93</v>
      </c>
    </row>
    <row r="2434">
      <c r="C2434" s="1" t="s">
        <v>6215</v>
      </c>
    </row>
    <row r="2435">
      <c r="C2435" s="1" t="s">
        <v>148</v>
      </c>
    </row>
    <row r="2436">
      <c r="C2436" s="1" t="s">
        <v>6220</v>
      </c>
    </row>
    <row r="2437">
      <c r="C2437" s="1" t="s">
        <v>148</v>
      </c>
    </row>
    <row r="2438">
      <c r="C2438" s="1" t="s">
        <v>356</v>
      </c>
    </row>
    <row r="2439">
      <c r="C2439" s="1" t="s">
        <v>1446</v>
      </c>
    </row>
    <row r="2440">
      <c r="C2440" s="1" t="s">
        <v>207</v>
      </c>
    </row>
    <row r="2441">
      <c r="C2441" s="1" t="s">
        <v>178</v>
      </c>
    </row>
    <row r="2442">
      <c r="C2442" s="1" t="s">
        <v>411</v>
      </c>
    </row>
    <row r="2443">
      <c r="C2443" s="1" t="s">
        <v>93</v>
      </c>
    </row>
    <row r="2444">
      <c r="C2444" s="1" t="s">
        <v>1653</v>
      </c>
    </row>
    <row r="2445">
      <c r="C2445" s="1" t="s">
        <v>1446</v>
      </c>
    </row>
    <row r="2446">
      <c r="C2446" s="1" t="s">
        <v>6238</v>
      </c>
    </row>
    <row r="2447">
      <c r="C2447" s="1" t="s">
        <v>818</v>
      </c>
    </row>
    <row r="2448">
      <c r="C2448" s="1" t="s">
        <v>5495</v>
      </c>
    </row>
    <row r="2449">
      <c r="C2449" s="1" t="s">
        <v>6246</v>
      </c>
    </row>
    <row r="2450">
      <c r="C2450" s="1" t="s">
        <v>661</v>
      </c>
    </row>
    <row r="2451">
      <c r="C2451" s="1" t="s">
        <v>6250</v>
      </c>
    </row>
    <row r="2452">
      <c r="C2452" s="1" t="s">
        <v>1255</v>
      </c>
    </row>
    <row r="2453">
      <c r="C2453" s="1" t="s">
        <v>1558</v>
      </c>
    </row>
    <row r="2454">
      <c r="C2454" s="1" t="s">
        <v>2598</v>
      </c>
    </row>
    <row r="2455">
      <c r="C2455" s="1" t="s">
        <v>3388</v>
      </c>
    </row>
    <row r="2456">
      <c r="C2456" s="1" t="s">
        <v>116</v>
      </c>
    </row>
    <row r="2457">
      <c r="C2457" s="1" t="s">
        <v>3525</v>
      </c>
    </row>
    <row r="2458">
      <c r="C2458" s="1" t="s">
        <v>211</v>
      </c>
    </row>
    <row r="2459">
      <c r="C2459" s="1" t="s">
        <v>2861</v>
      </c>
    </row>
    <row r="2460">
      <c r="C2460" s="1" t="s">
        <v>813</v>
      </c>
    </row>
    <row r="2461">
      <c r="C2461" s="1" t="s">
        <v>3821</v>
      </c>
    </row>
    <row r="2462">
      <c r="C2462" s="1" t="s">
        <v>326</v>
      </c>
    </row>
    <row r="2463">
      <c r="C2463" s="1" t="s">
        <v>116</v>
      </c>
    </row>
    <row r="2464">
      <c r="C2464" s="1" t="s">
        <v>396</v>
      </c>
    </row>
    <row r="2465">
      <c r="C2465" s="1" t="s">
        <v>4088</v>
      </c>
    </row>
    <row r="2466">
      <c r="C2466" s="1" t="s">
        <v>258</v>
      </c>
    </row>
    <row r="2467">
      <c r="C2467" s="1" t="s">
        <v>879</v>
      </c>
    </row>
    <row r="2468">
      <c r="C2468" s="1" t="s">
        <v>2879</v>
      </c>
    </row>
    <row r="2469">
      <c r="C2469" s="1" t="s">
        <v>1113</v>
      </c>
    </row>
    <row r="2470">
      <c r="C2470" s="1" t="s">
        <v>148</v>
      </c>
    </row>
    <row r="2471">
      <c r="C2471" s="1" t="s">
        <v>4372</v>
      </c>
    </row>
    <row r="2472">
      <c r="C2472" s="1" t="s">
        <v>1014</v>
      </c>
    </row>
    <row r="2473">
      <c r="C2473" s="1" t="s">
        <v>326</v>
      </c>
    </row>
    <row r="2474">
      <c r="C2474" s="1" t="s">
        <v>6288</v>
      </c>
    </row>
    <row r="2475">
      <c r="C2475" s="1" t="s">
        <v>1113</v>
      </c>
    </row>
    <row r="2476">
      <c r="C2476" s="1" t="s">
        <v>3355</v>
      </c>
    </row>
    <row r="2477">
      <c r="C2477" s="1" t="s">
        <v>396</v>
      </c>
    </row>
    <row r="2478">
      <c r="C2478" s="1" t="s">
        <v>148</v>
      </c>
    </row>
    <row r="2479">
      <c r="C2479" s="1" t="s">
        <v>1087</v>
      </c>
    </row>
    <row r="2480">
      <c r="C2480" s="1" t="s">
        <v>1925</v>
      </c>
    </row>
    <row r="2481">
      <c r="C2481" s="1" t="s">
        <v>818</v>
      </c>
    </row>
    <row r="2482">
      <c r="C2482" s="1" t="s">
        <v>3131</v>
      </c>
    </row>
    <row r="2483">
      <c r="C2483" s="1" t="s">
        <v>32</v>
      </c>
    </row>
    <row r="2484">
      <c r="C2484" s="1" t="s">
        <v>3618</v>
      </c>
    </row>
    <row r="2485">
      <c r="C2485" s="1" t="s">
        <v>1137</v>
      </c>
    </row>
    <row r="2486">
      <c r="C2486" s="1" t="s">
        <v>59</v>
      </c>
    </row>
    <row r="2487">
      <c r="C2487" s="1" t="s">
        <v>3403</v>
      </c>
    </row>
    <row r="2488">
      <c r="C2488" s="1" t="s">
        <v>1461</v>
      </c>
    </row>
    <row r="2489">
      <c r="C2489" s="1" t="s">
        <v>3392</v>
      </c>
    </row>
    <row r="2490">
      <c r="C2490" s="1" t="s">
        <v>2965</v>
      </c>
    </row>
    <row r="2491">
      <c r="C2491" s="1" t="s">
        <v>198</v>
      </c>
    </row>
    <row r="2492">
      <c r="C2492" s="1" t="s">
        <v>80</v>
      </c>
    </row>
    <row r="2493">
      <c r="C2493" s="1" t="s">
        <v>818</v>
      </c>
    </row>
    <row r="2494">
      <c r="C2494" s="1" t="s">
        <v>75</v>
      </c>
    </row>
    <row r="2495">
      <c r="C2495" s="1" t="s">
        <v>148</v>
      </c>
    </row>
    <row r="2496">
      <c r="C2496" s="1" t="s">
        <v>148</v>
      </c>
    </row>
    <row r="2497">
      <c r="C2497" s="1" t="s">
        <v>701</v>
      </c>
    </row>
    <row r="2498">
      <c r="C2498" s="1" t="s">
        <v>1446</v>
      </c>
    </row>
    <row r="2499">
      <c r="C2499" s="1" t="s">
        <v>925</v>
      </c>
    </row>
    <row r="2500">
      <c r="C2500" s="1" t="s">
        <v>2477</v>
      </c>
    </row>
    <row r="2501">
      <c r="C2501" s="1" t="s">
        <v>326</v>
      </c>
    </row>
    <row r="2502">
      <c r="C2502" s="1" t="s">
        <v>1653</v>
      </c>
    </row>
    <row r="2503">
      <c r="C2503" s="1" t="s">
        <v>1653</v>
      </c>
    </row>
    <row r="2504">
      <c r="C2504" s="1" t="s">
        <v>1631</v>
      </c>
    </row>
    <row r="2505">
      <c r="C2505" s="1" t="s">
        <v>1255</v>
      </c>
    </row>
    <row r="2506">
      <c r="C2506" s="1" t="s">
        <v>2913</v>
      </c>
    </row>
    <row r="2507">
      <c r="C2507" s="1" t="s">
        <v>1297</v>
      </c>
    </row>
    <row r="2508">
      <c r="C2508" s="1" t="s">
        <v>2248</v>
      </c>
    </row>
    <row r="2509">
      <c r="C2509" s="1" t="s">
        <v>1092</v>
      </c>
    </row>
    <row r="2510">
      <c r="C2510" s="1" t="s">
        <v>4083</v>
      </c>
    </row>
    <row r="2511">
      <c r="C2511" s="1" t="s">
        <v>1067</v>
      </c>
    </row>
    <row r="2512">
      <c r="C2512" s="1" t="s">
        <v>1297</v>
      </c>
    </row>
    <row r="2513">
      <c r="C2513" s="1" t="s">
        <v>116</v>
      </c>
    </row>
    <row r="2514">
      <c r="C2514" s="1" t="s">
        <v>132</v>
      </c>
    </row>
    <row r="2515">
      <c r="C2515" s="1" t="s">
        <v>121</v>
      </c>
    </row>
    <row r="2516">
      <c r="C2516" s="1" t="s">
        <v>6364</v>
      </c>
    </row>
    <row r="2517">
      <c r="C2517" s="1" t="s">
        <v>121</v>
      </c>
    </row>
    <row r="2518">
      <c r="C2518" s="1" t="s">
        <v>4565</v>
      </c>
    </row>
    <row r="2519">
      <c r="C2519" s="1" t="s">
        <v>1802</v>
      </c>
    </row>
    <row r="2520">
      <c r="C2520" s="1" t="s">
        <v>305</v>
      </c>
    </row>
    <row r="2521">
      <c r="C2521" s="1" t="s">
        <v>1963</v>
      </c>
    </row>
    <row r="2522">
      <c r="C2522" s="1" t="s">
        <v>532</v>
      </c>
    </row>
    <row r="2523">
      <c r="C2523" s="1" t="s">
        <v>6008</v>
      </c>
    </row>
    <row r="2524">
      <c r="C2524" s="1" t="s">
        <v>5475</v>
      </c>
    </row>
    <row r="2525">
      <c r="C2525" s="1" t="s">
        <v>37</v>
      </c>
    </row>
    <row r="2526">
      <c r="C2526" s="1" t="s">
        <v>1637</v>
      </c>
    </row>
    <row r="2527">
      <c r="C2527" s="1" t="s">
        <v>21</v>
      </c>
    </row>
    <row r="2528">
      <c r="C2528" s="1" t="s">
        <v>211</v>
      </c>
    </row>
    <row r="2529">
      <c r="C2529" s="1" t="s">
        <v>818</v>
      </c>
    </row>
    <row r="2530">
      <c r="C2530" s="1" t="s">
        <v>1549</v>
      </c>
    </row>
    <row r="2531">
      <c r="C2531" s="1" t="s">
        <v>116</v>
      </c>
    </row>
    <row r="2532">
      <c r="C2532" s="1" t="s">
        <v>1255</v>
      </c>
    </row>
    <row r="2533">
      <c r="C2533" s="1" t="s">
        <v>6404</v>
      </c>
    </row>
    <row r="2534">
      <c r="C2534" s="1" t="s">
        <v>326</v>
      </c>
    </row>
    <row r="2535">
      <c r="C2535" s="1" t="s">
        <v>808</v>
      </c>
    </row>
    <row r="2536">
      <c r="C2536" s="1" t="s">
        <v>5337</v>
      </c>
    </row>
    <row r="2537">
      <c r="C2537" s="1" t="s">
        <v>1338</v>
      </c>
    </row>
    <row r="2538">
      <c r="C2538" s="1" t="s">
        <v>198</v>
      </c>
    </row>
    <row r="2539">
      <c r="C2539" s="1" t="s">
        <v>1096</v>
      </c>
    </row>
    <row r="2540">
      <c r="C2540" s="1" t="s">
        <v>6416</v>
      </c>
    </row>
    <row r="2541">
      <c r="C2541" s="1" t="s">
        <v>6419</v>
      </c>
    </row>
    <row r="2542">
      <c r="C2542" s="1" t="s">
        <v>1113</v>
      </c>
    </row>
    <row r="2543">
      <c r="C2543" s="1" t="s">
        <v>3392</v>
      </c>
    </row>
    <row r="2544">
      <c r="C2544" s="1" t="s">
        <v>310</v>
      </c>
    </row>
    <row r="2545">
      <c r="C2545" s="1" t="s">
        <v>211</v>
      </c>
    </row>
    <row r="2546">
      <c r="C2546" s="1" t="s">
        <v>221</v>
      </c>
    </row>
    <row r="2547">
      <c r="C2547" s="1" t="s">
        <v>4482</v>
      </c>
    </row>
    <row r="2548">
      <c r="C2548" s="1" t="s">
        <v>326</v>
      </c>
    </row>
    <row r="2549">
      <c r="C2549" s="1" t="s">
        <v>578</v>
      </c>
    </row>
    <row r="2550">
      <c r="C2550" s="1" t="s">
        <v>59</v>
      </c>
    </row>
    <row r="2551">
      <c r="C2551" s="1" t="s">
        <v>326</v>
      </c>
    </row>
    <row r="2552">
      <c r="C2552" s="1" t="s">
        <v>492</v>
      </c>
    </row>
    <row r="2553">
      <c r="C2553" s="1" t="s">
        <v>321</v>
      </c>
    </row>
    <row r="2554">
      <c r="C2554" s="1" t="s">
        <v>2464</v>
      </c>
    </row>
    <row r="2555">
      <c r="C2555" s="1" t="s">
        <v>2402</v>
      </c>
    </row>
    <row r="2556">
      <c r="C2556" s="1" t="s">
        <v>2567</v>
      </c>
    </row>
    <row r="2557">
      <c r="C2557" s="1" t="s">
        <v>6449</v>
      </c>
    </row>
    <row r="2558">
      <c r="C2558" s="1" t="s">
        <v>148</v>
      </c>
    </row>
    <row r="2559">
      <c r="C2559" s="1" t="s">
        <v>2567</v>
      </c>
    </row>
    <row r="2560">
      <c r="C2560" s="1" t="s">
        <v>6458</v>
      </c>
    </row>
    <row r="2561">
      <c r="C2561" s="1" t="s">
        <v>492</v>
      </c>
    </row>
    <row r="2562">
      <c r="C2562" s="1" t="s">
        <v>4531</v>
      </c>
    </row>
    <row r="2563">
      <c r="C2563" s="1" t="s">
        <v>1802</v>
      </c>
    </row>
    <row r="2564">
      <c r="C2564" s="1" t="s">
        <v>241</v>
      </c>
    </row>
    <row r="2565">
      <c r="C2565" s="1" t="s">
        <v>21</v>
      </c>
    </row>
    <row r="2566">
      <c r="C2566" s="1" t="s">
        <v>6470</v>
      </c>
    </row>
    <row r="2567">
      <c r="C2567" s="1" t="s">
        <v>5462</v>
      </c>
    </row>
    <row r="2568">
      <c r="C2568" s="1" t="s">
        <v>116</v>
      </c>
    </row>
    <row r="2569">
      <c r="C2569" s="1" t="s">
        <v>411</v>
      </c>
    </row>
    <row r="2570">
      <c r="C2570" s="1" t="s">
        <v>989</v>
      </c>
    </row>
    <row r="2571">
      <c r="C2571" s="1" t="s">
        <v>6480</v>
      </c>
    </row>
    <row r="2572">
      <c r="C2572" s="1" t="s">
        <v>65</v>
      </c>
    </row>
    <row r="2573">
      <c r="C2573" s="1" t="s">
        <v>6485</v>
      </c>
    </row>
    <row r="2574">
      <c r="C2574" s="1" t="s">
        <v>3598</v>
      </c>
    </row>
    <row r="2575">
      <c r="C2575" s="1" t="s">
        <v>555</v>
      </c>
    </row>
    <row r="2576">
      <c r="C2576" s="1" t="s">
        <v>1036</v>
      </c>
    </row>
    <row r="2577">
      <c r="C2577" s="1" t="s">
        <v>2248</v>
      </c>
    </row>
    <row r="2578">
      <c r="C2578" s="1" t="s">
        <v>1133</v>
      </c>
    </row>
    <row r="2579">
      <c r="C2579" s="1" t="s">
        <v>2464</v>
      </c>
    </row>
    <row r="2580">
      <c r="C2580" s="1" t="s">
        <v>126</v>
      </c>
    </row>
    <row r="2581">
      <c r="C2581" s="1" t="s">
        <v>37</v>
      </c>
    </row>
    <row r="2582">
      <c r="C2582" s="1" t="s">
        <v>80</v>
      </c>
    </row>
    <row r="2583">
      <c r="C2583" s="1" t="s">
        <v>75</v>
      </c>
    </row>
    <row r="2584">
      <c r="C2584" s="1" t="s">
        <v>411</v>
      </c>
    </row>
    <row r="2585">
      <c r="C2585" s="1" t="s">
        <v>37</v>
      </c>
    </row>
    <row r="2586">
      <c r="C2586" s="1" t="s">
        <v>1756</v>
      </c>
    </row>
    <row r="2587">
      <c r="C2587" s="1" t="s">
        <v>6510</v>
      </c>
    </row>
    <row r="2588">
      <c r="C2588" s="1" t="s">
        <v>342</v>
      </c>
    </row>
    <row r="2589">
      <c r="C2589" s="1" t="s">
        <v>3497</v>
      </c>
    </row>
    <row r="2590">
      <c r="C2590" s="1" t="s">
        <v>121</v>
      </c>
    </row>
    <row r="2591">
      <c r="C2591" s="1" t="s">
        <v>59</v>
      </c>
    </row>
    <row r="2592">
      <c r="C2592" s="1" t="s">
        <v>6220</v>
      </c>
    </row>
    <row r="2593">
      <c r="C2593" s="1" t="s">
        <v>2183</v>
      </c>
    </row>
    <row r="2594">
      <c r="C2594" s="1" t="s">
        <v>178</v>
      </c>
    </row>
    <row r="2595">
      <c r="C2595" s="1" t="s">
        <v>1797</v>
      </c>
    </row>
    <row r="2596">
      <c r="C2596" s="1" t="s">
        <v>121</v>
      </c>
    </row>
    <row r="2597">
      <c r="C2597" s="1" t="s">
        <v>6215</v>
      </c>
    </row>
    <row r="2598">
      <c r="C2598" s="1" t="s">
        <v>1297</v>
      </c>
    </row>
    <row r="2599">
      <c r="C2599" s="1" t="s">
        <v>588</v>
      </c>
    </row>
    <row r="2600">
      <c r="C2600" s="1" t="s">
        <v>2994</v>
      </c>
    </row>
    <row r="2601">
      <c r="C2601" s="1" t="s">
        <v>588</v>
      </c>
    </row>
    <row r="2602">
      <c r="C2602" s="1" t="s">
        <v>326</v>
      </c>
    </row>
    <row r="2603">
      <c r="C2603" s="1" t="s">
        <v>326</v>
      </c>
    </row>
    <row r="2604">
      <c r="C2604" s="1" t="s">
        <v>503</v>
      </c>
    </row>
    <row r="2605">
      <c r="C2605" s="1" t="s">
        <v>321</v>
      </c>
    </row>
    <row r="2606">
      <c r="C2606" s="1" t="s">
        <v>132</v>
      </c>
    </row>
    <row r="2607">
      <c r="C2607" s="1" t="s">
        <v>3131</v>
      </c>
    </row>
    <row r="2608">
      <c r="C2608" s="1" t="s">
        <v>1418</v>
      </c>
    </row>
    <row r="2609">
      <c r="C2609" s="1" t="s">
        <v>701</v>
      </c>
    </row>
    <row r="2610">
      <c r="C2610" s="1" t="s">
        <v>3618</v>
      </c>
    </row>
    <row r="2611">
      <c r="C2611" s="1" t="s">
        <v>1870</v>
      </c>
    </row>
    <row r="2612">
      <c r="C2612" s="1" t="s">
        <v>1255</v>
      </c>
    </row>
    <row r="2613">
      <c r="C2613" s="1" t="s">
        <v>653</v>
      </c>
    </row>
    <row r="2614">
      <c r="C2614" s="1" t="s">
        <v>121</v>
      </c>
    </row>
    <row r="2615">
      <c r="C2615" s="1" t="s">
        <v>4083</v>
      </c>
    </row>
    <row r="2616">
      <c r="C2616" s="1" t="s">
        <v>6560</v>
      </c>
    </row>
    <row r="2617">
      <c r="C2617" s="1" t="s">
        <v>1110</v>
      </c>
    </row>
    <row r="2618">
      <c r="C2618" s="1" t="s">
        <v>503</v>
      </c>
    </row>
    <row r="2619">
      <c r="C2619" s="1" t="s">
        <v>2985</v>
      </c>
    </row>
    <row r="2620">
      <c r="C2620" s="1" t="s">
        <v>310</v>
      </c>
    </row>
    <row r="2621">
      <c r="C2621" s="1" t="s">
        <v>6458</v>
      </c>
    </row>
    <row r="2622">
      <c r="C2622" s="1" t="s">
        <v>3581</v>
      </c>
    </row>
    <row r="2623">
      <c r="C2623" s="1" t="s">
        <v>1418</v>
      </c>
    </row>
    <row r="2624">
      <c r="C2624" s="1" t="s">
        <v>6576</v>
      </c>
    </row>
    <row r="2625">
      <c r="C2625" s="1" t="s">
        <v>1053</v>
      </c>
    </row>
    <row r="2626">
      <c r="C2626" s="1" t="s">
        <v>1255</v>
      </c>
    </row>
    <row r="2627">
      <c r="C2627" s="1" t="s">
        <v>744</v>
      </c>
    </row>
    <row r="2628">
      <c r="C2628" s="1" t="s">
        <v>2173</v>
      </c>
    </row>
    <row r="2629">
      <c r="C2629" s="1" t="s">
        <v>503</v>
      </c>
    </row>
    <row r="2630">
      <c r="C2630" s="1" t="s">
        <v>5947</v>
      </c>
    </row>
    <row r="2631">
      <c r="C2631" s="1" t="s">
        <v>461</v>
      </c>
    </row>
    <row r="2632">
      <c r="C2632" s="1" t="s">
        <v>121</v>
      </c>
    </row>
    <row r="2633">
      <c r="C2633" s="1" t="s">
        <v>4698</v>
      </c>
    </row>
    <row r="2634">
      <c r="C2634" s="1" t="s">
        <v>4459</v>
      </c>
    </row>
    <row r="2635">
      <c r="C2635" s="1" t="s">
        <v>5309</v>
      </c>
    </row>
    <row r="2636">
      <c r="C2636" s="1" t="s">
        <v>560</v>
      </c>
    </row>
    <row r="2637">
      <c r="C2637" s="1" t="s">
        <v>6600</v>
      </c>
    </row>
    <row r="2638">
      <c r="C2638" s="1" t="s">
        <v>818</v>
      </c>
    </row>
    <row r="2639">
      <c r="C2639" s="1" t="s">
        <v>1087</v>
      </c>
    </row>
    <row r="2640">
      <c r="C2640" s="1" t="s">
        <v>4935</v>
      </c>
    </row>
    <row r="2641">
      <c r="C2641" s="1" t="s">
        <v>148</v>
      </c>
    </row>
    <row r="2642">
      <c r="C2642" s="1" t="s">
        <v>1418</v>
      </c>
    </row>
    <row r="2643">
      <c r="C2643" s="1" t="s">
        <v>326</v>
      </c>
    </row>
    <row r="2644">
      <c r="C2644" s="1" t="s">
        <v>3985</v>
      </c>
    </row>
    <row r="2645">
      <c r="C2645" s="1" t="s">
        <v>1036</v>
      </c>
    </row>
    <row r="2646">
      <c r="C2646" s="1" t="s">
        <v>37</v>
      </c>
    </row>
    <row r="2647">
      <c r="C2647" s="1" t="s">
        <v>503</v>
      </c>
    </row>
    <row r="2648">
      <c r="C2648" s="1" t="s">
        <v>1806</v>
      </c>
    </row>
    <row r="2649">
      <c r="C2649" s="1" t="s">
        <v>32</v>
      </c>
    </row>
    <row r="2650">
      <c r="C2650" s="1" t="s">
        <v>461</v>
      </c>
    </row>
    <row r="2651">
      <c r="C2651" s="1" t="s">
        <v>116</v>
      </c>
    </row>
    <row r="2652">
      <c r="C2652" s="1" t="s">
        <v>116</v>
      </c>
    </row>
    <row r="2653">
      <c r="C2653" s="1" t="s">
        <v>138</v>
      </c>
    </row>
    <row r="2654">
      <c r="C2654" s="1" t="s">
        <v>6628</v>
      </c>
    </row>
    <row r="2655">
      <c r="C2655" s="1" t="s">
        <v>588</v>
      </c>
    </row>
    <row r="2656">
      <c r="C2656" s="1" t="s">
        <v>121</v>
      </c>
    </row>
    <row r="2657">
      <c r="C2657" s="1" t="s">
        <v>32</v>
      </c>
    </row>
    <row r="2658">
      <c r="C2658" s="1" t="s">
        <v>508</v>
      </c>
    </row>
    <row r="2659">
      <c r="C2659" s="1" t="s">
        <v>1096</v>
      </c>
    </row>
    <row r="2660">
      <c r="C2660" s="1" t="s">
        <v>1367</v>
      </c>
    </row>
    <row r="2661">
      <c r="C2661" s="1" t="s">
        <v>65</v>
      </c>
    </row>
    <row r="2662">
      <c r="C2662" s="1" t="s">
        <v>1843</v>
      </c>
    </row>
    <row r="2663">
      <c r="C2663" s="1" t="s">
        <v>1250</v>
      </c>
    </row>
    <row r="2664">
      <c r="C2664" s="1" t="s">
        <v>3815</v>
      </c>
    </row>
    <row r="2665">
      <c r="C2665" s="1" t="s">
        <v>701</v>
      </c>
    </row>
    <row r="2666">
      <c r="C2666" s="1" t="s">
        <v>116</v>
      </c>
    </row>
    <row r="2667">
      <c r="C2667" s="1" t="s">
        <v>116</v>
      </c>
    </row>
    <row r="2668">
      <c r="C2668" s="1" t="s">
        <v>1631</v>
      </c>
    </row>
    <row r="2669">
      <c r="C2669" s="1" t="s">
        <v>121</v>
      </c>
    </row>
    <row r="2670">
      <c r="C2670" s="1" t="s">
        <v>1144</v>
      </c>
    </row>
    <row r="2671">
      <c r="C2671" s="1" t="s">
        <v>99</v>
      </c>
    </row>
    <row r="2672">
      <c r="C2672" s="1" t="s">
        <v>6668</v>
      </c>
    </row>
    <row r="2673">
      <c r="C2673" s="1" t="s">
        <v>1232</v>
      </c>
    </row>
    <row r="2674">
      <c r="C2674" s="1" t="s">
        <v>241</v>
      </c>
    </row>
    <row r="2675">
      <c r="C2675" s="1" t="s">
        <v>321</v>
      </c>
    </row>
    <row r="2676">
      <c r="C2676" s="1" t="s">
        <v>5458</v>
      </c>
    </row>
    <row r="2677">
      <c r="C2677" s="1" t="s">
        <v>898</v>
      </c>
    </row>
    <row r="2678">
      <c r="C2678" s="1" t="s">
        <v>14</v>
      </c>
    </row>
    <row r="2679">
      <c r="C2679" s="1" t="s">
        <v>1297</v>
      </c>
    </row>
    <row r="2680">
      <c r="C2680" s="1" t="s">
        <v>522</v>
      </c>
    </row>
    <row r="2681">
      <c r="C2681" s="1" t="s">
        <v>653</v>
      </c>
    </row>
    <row r="2682">
      <c r="C2682" s="1" t="s">
        <v>3180</v>
      </c>
    </row>
    <row r="2683">
      <c r="C2683" s="1" t="s">
        <v>99</v>
      </c>
    </row>
    <row r="2684">
      <c r="C2684" s="1" t="s">
        <v>6691</v>
      </c>
    </row>
    <row r="2685">
      <c r="C2685" s="1" t="s">
        <v>305</v>
      </c>
    </row>
    <row r="2686">
      <c r="C2686" s="1" t="s">
        <v>818</v>
      </c>
    </row>
    <row r="2687">
      <c r="C2687" s="1" t="s">
        <v>1446</v>
      </c>
    </row>
    <row r="2688">
      <c r="C2688" s="1" t="s">
        <v>178</v>
      </c>
    </row>
    <row r="2689">
      <c r="C2689" s="1" t="s">
        <v>3641</v>
      </c>
    </row>
    <row r="2690">
      <c r="C2690" s="1" t="s">
        <v>6703</v>
      </c>
    </row>
    <row r="2691">
      <c r="C2691" s="1" t="s">
        <v>99</v>
      </c>
    </row>
    <row r="2692">
      <c r="C2692" s="1" t="s">
        <v>1144</v>
      </c>
    </row>
    <row r="2693">
      <c r="C2693" s="1" t="s">
        <v>148</v>
      </c>
    </row>
    <row r="2694">
      <c r="C2694" s="1" t="s">
        <v>1461</v>
      </c>
    </row>
    <row r="2695">
      <c r="C2695" s="1" t="s">
        <v>808</v>
      </c>
    </row>
    <row r="2696">
      <c r="C2696" s="1" t="s">
        <v>106</v>
      </c>
    </row>
    <row r="2697">
      <c r="C2697" s="1" t="s">
        <v>411</v>
      </c>
    </row>
    <row r="2698">
      <c r="C2698" s="1" t="s">
        <v>241</v>
      </c>
    </row>
    <row r="2699">
      <c r="C2699" s="1" t="s">
        <v>503</v>
      </c>
    </row>
    <row r="2700">
      <c r="C2700" s="1" t="s">
        <v>2265</v>
      </c>
    </row>
    <row r="2701">
      <c r="C2701" s="1" t="s">
        <v>6722</v>
      </c>
    </row>
    <row r="2702">
      <c r="C2702" s="1" t="s">
        <v>4459</v>
      </c>
    </row>
    <row r="2703">
      <c r="C2703" s="1" t="s">
        <v>1338</v>
      </c>
    </row>
    <row r="2704">
      <c r="C2704" s="1" t="s">
        <v>1186</v>
      </c>
    </row>
    <row r="2705">
      <c r="C2705" s="1" t="s">
        <v>2025</v>
      </c>
    </row>
    <row r="2706">
      <c r="C2706" s="1" t="s">
        <v>6733</v>
      </c>
    </row>
    <row r="2707">
      <c r="C2707" s="1" t="s">
        <v>14</v>
      </c>
    </row>
    <row r="2708">
      <c r="C2708" s="1" t="s">
        <v>121</v>
      </c>
    </row>
    <row r="2709">
      <c r="C2709" s="1" t="s">
        <v>163</v>
      </c>
    </row>
    <row r="2710">
      <c r="C2710" s="1" t="s">
        <v>4482</v>
      </c>
    </row>
    <row r="2711">
      <c r="C2711" s="1" t="s">
        <v>121</v>
      </c>
    </row>
    <row r="2712">
      <c r="C2712" s="1" t="s">
        <v>321</v>
      </c>
    </row>
    <row r="2713">
      <c r="C2713" s="1" t="s">
        <v>1925</v>
      </c>
    </row>
    <row r="2714">
      <c r="C2714" s="1" t="s">
        <v>126</v>
      </c>
    </row>
    <row r="2715">
      <c r="C2715" s="1" t="s">
        <v>6750</v>
      </c>
    </row>
    <row r="2716">
      <c r="C2716" s="1" t="s">
        <v>6753</v>
      </c>
    </row>
    <row r="2717">
      <c r="C2717" s="1" t="s">
        <v>315</v>
      </c>
    </row>
    <row r="2718">
      <c r="C2718" s="1" t="s">
        <v>1087</v>
      </c>
    </row>
    <row r="2719">
      <c r="C2719" s="1" t="s">
        <v>6758</v>
      </c>
    </row>
    <row r="2720">
      <c r="C2720" s="1" t="s">
        <v>998</v>
      </c>
    </row>
    <row r="2721">
      <c r="C2721" s="1" t="s">
        <v>21</v>
      </c>
    </row>
    <row r="2722">
      <c r="C2722" s="1" t="s">
        <v>2664</v>
      </c>
    </row>
    <row r="2723">
      <c r="C2723" s="1" t="s">
        <v>950</v>
      </c>
    </row>
    <row r="2724">
      <c r="C2724" s="1" t="s">
        <v>503</v>
      </c>
    </row>
    <row r="2725">
      <c r="C2725" s="1" t="s">
        <v>211</v>
      </c>
    </row>
    <row r="2726">
      <c r="C2726" s="1" t="s">
        <v>173</v>
      </c>
    </row>
    <row r="2727">
      <c r="C2727" s="1" t="s">
        <v>408</v>
      </c>
    </row>
    <row r="2728">
      <c r="C2728" s="1" t="s">
        <v>1827</v>
      </c>
    </row>
    <row r="2729">
      <c r="C2729" s="1" t="s">
        <v>4698</v>
      </c>
    </row>
    <row r="2730">
      <c r="C2730" s="1" t="s">
        <v>1297</v>
      </c>
    </row>
    <row r="2731">
      <c r="C2731" s="1" t="s">
        <v>6668</v>
      </c>
    </row>
    <row r="2732">
      <c r="C2732" s="1" t="s">
        <v>664</v>
      </c>
    </row>
    <row r="2733">
      <c r="C2733" s="1" t="s">
        <v>198</v>
      </c>
    </row>
    <row r="2734">
      <c r="C2734" s="1" t="s">
        <v>1418</v>
      </c>
    </row>
    <row r="2735">
      <c r="C2735" s="1" t="s">
        <v>305</v>
      </c>
    </row>
    <row r="2736">
      <c r="C2736" s="1" t="s">
        <v>5209</v>
      </c>
    </row>
    <row r="2737">
      <c r="C2737" s="1" t="s">
        <v>2255</v>
      </c>
    </row>
    <row r="2738">
      <c r="C2738" s="1" t="s">
        <v>211</v>
      </c>
    </row>
    <row r="2739">
      <c r="C2739" s="1" t="s">
        <v>840</v>
      </c>
    </row>
    <row r="2740">
      <c r="C2740" s="1" t="s">
        <v>3618</v>
      </c>
    </row>
    <row r="2741">
      <c r="C2741" s="1" t="s">
        <v>738</v>
      </c>
    </row>
    <row r="2742">
      <c r="C2742" s="1" t="s">
        <v>1756</v>
      </c>
    </row>
    <row r="2743">
      <c r="C2743" s="1" t="s">
        <v>4220</v>
      </c>
    </row>
    <row r="2744">
      <c r="C2744" s="1" t="s">
        <v>148</v>
      </c>
    </row>
    <row r="2745">
      <c r="C2745" s="1" t="s">
        <v>148</v>
      </c>
    </row>
    <row r="2746">
      <c r="C2746" s="1" t="s">
        <v>411</v>
      </c>
    </row>
    <row r="2747">
      <c r="C2747" s="1" t="s">
        <v>4248</v>
      </c>
    </row>
    <row r="2748">
      <c r="C2748" s="1" t="s">
        <v>6803</v>
      </c>
    </row>
    <row r="2749">
      <c r="C2749" s="1" t="s">
        <v>1637</v>
      </c>
    </row>
    <row r="2750">
      <c r="C2750" s="1" t="s">
        <v>1077</v>
      </c>
    </row>
    <row r="2751">
      <c r="C2751" s="1" t="s">
        <v>411</v>
      </c>
    </row>
    <row r="2752">
      <c r="C2752" s="1" t="s">
        <v>6810</v>
      </c>
    </row>
    <row r="2753">
      <c r="C2753" s="1" t="s">
        <v>1446</v>
      </c>
    </row>
    <row r="2754">
      <c r="C2754" s="1" t="s">
        <v>80</v>
      </c>
    </row>
    <row r="2755">
      <c r="C2755" s="1" t="s">
        <v>93</v>
      </c>
    </row>
    <row r="2756">
      <c r="C2756" s="1" t="s">
        <v>1468</v>
      </c>
    </row>
    <row r="2757">
      <c r="C2757" s="1" t="s">
        <v>6215</v>
      </c>
    </row>
    <row r="2758">
      <c r="C2758" s="1" t="s">
        <v>1963</v>
      </c>
    </row>
    <row r="2759">
      <c r="C2759" s="1" t="s">
        <v>1029</v>
      </c>
    </row>
    <row r="2760">
      <c r="C2760" s="1" t="s">
        <v>1802</v>
      </c>
    </row>
    <row r="2761">
      <c r="C2761" s="1" t="s">
        <v>37</v>
      </c>
    </row>
    <row r="2762">
      <c r="C2762" s="1" t="s">
        <v>3403</v>
      </c>
    </row>
    <row r="2763">
      <c r="C2763" s="1" t="s">
        <v>503</v>
      </c>
    </row>
    <row r="2764">
      <c r="C2764" s="1" t="s">
        <v>808</v>
      </c>
    </row>
    <row r="2765">
      <c r="C2765" s="1" t="s">
        <v>1874</v>
      </c>
    </row>
    <row r="2766">
      <c r="C2766" s="1" t="s">
        <v>738</v>
      </c>
    </row>
    <row r="2767">
      <c r="C2767" s="1" t="s">
        <v>461</v>
      </c>
    </row>
    <row r="2768">
      <c r="C2768" s="1" t="s">
        <v>1250</v>
      </c>
    </row>
    <row r="2769">
      <c r="C2769" s="1" t="s">
        <v>27</v>
      </c>
    </row>
    <row r="2770">
      <c r="C2770" s="1" t="s">
        <v>461</v>
      </c>
    </row>
    <row r="2771">
      <c r="C2771" s="1" t="s">
        <v>1595</v>
      </c>
    </row>
    <row r="2772">
      <c r="C2772" s="1" t="s">
        <v>59</v>
      </c>
    </row>
    <row r="2773">
      <c r="C2773" s="1" t="s">
        <v>1155</v>
      </c>
    </row>
    <row r="2774">
      <c r="C2774" s="1" t="s">
        <v>326</v>
      </c>
    </row>
    <row r="2775">
      <c r="C2775" s="1" t="s">
        <v>116</v>
      </c>
    </row>
    <row r="2776">
      <c r="C2776" s="1" t="s">
        <v>6850</v>
      </c>
    </row>
    <row r="2777">
      <c r="C2777" s="1" t="s">
        <v>6852</v>
      </c>
    </row>
    <row r="2778">
      <c r="C2778" s="1" t="s">
        <v>998</v>
      </c>
    </row>
    <row r="2779">
      <c r="C2779" s="1" t="s">
        <v>241</v>
      </c>
    </row>
    <row r="2780">
      <c r="C2780" s="1" t="s">
        <v>116</v>
      </c>
    </row>
    <row r="2781">
      <c r="C2781" s="1" t="s">
        <v>3875</v>
      </c>
    </row>
    <row r="2782">
      <c r="C2782" s="1" t="s">
        <v>518</v>
      </c>
    </row>
    <row r="2783">
      <c r="C2783" s="1" t="s">
        <v>6863</v>
      </c>
    </row>
    <row r="2784">
      <c r="C2784" s="1" t="s">
        <v>879</v>
      </c>
    </row>
    <row r="2785">
      <c r="C2785" s="1" t="s">
        <v>138</v>
      </c>
    </row>
    <row r="2786">
      <c r="C2786" s="1" t="s">
        <v>305</v>
      </c>
    </row>
    <row r="2787">
      <c r="C2787" s="1" t="s">
        <v>93</v>
      </c>
    </row>
    <row r="2788">
      <c r="C2788" s="1" t="s">
        <v>116</v>
      </c>
    </row>
    <row r="2789">
      <c r="C2789" s="1" t="s">
        <v>4698</v>
      </c>
    </row>
    <row r="2790">
      <c r="C2790" s="1" t="s">
        <v>1255</v>
      </c>
    </row>
    <row r="2791">
      <c r="C2791" s="1" t="s">
        <v>998</v>
      </c>
    </row>
    <row r="2792">
      <c r="C2792" s="1" t="s">
        <v>321</v>
      </c>
    </row>
    <row r="2793">
      <c r="C2793" s="1" t="s">
        <v>503</v>
      </c>
    </row>
    <row r="2794">
      <c r="C2794" s="1" t="s">
        <v>415</v>
      </c>
    </row>
    <row r="2795">
      <c r="C2795" s="1" t="s">
        <v>411</v>
      </c>
    </row>
    <row r="2796">
      <c r="C2796" s="1" t="s">
        <v>1558</v>
      </c>
    </row>
    <row r="2797">
      <c r="C2797" s="1" t="s">
        <v>49</v>
      </c>
    </row>
    <row r="2798">
      <c r="C2798" s="1" t="s">
        <v>1297</v>
      </c>
    </row>
    <row r="2799">
      <c r="C2799" s="1" t="s">
        <v>3388</v>
      </c>
    </row>
    <row r="2800">
      <c r="C2800" s="1" t="s">
        <v>4482</v>
      </c>
    </row>
    <row r="2801">
      <c r="C2801" s="1" t="s">
        <v>3458</v>
      </c>
    </row>
    <row r="2802">
      <c r="C2802" s="1" t="s">
        <v>2402</v>
      </c>
    </row>
    <row r="2803">
      <c r="C2803" s="1" t="s">
        <v>1179</v>
      </c>
    </row>
    <row r="2804">
      <c r="C2804" s="1" t="s">
        <v>2173</v>
      </c>
    </row>
    <row r="2805">
      <c r="C2805" s="1" t="s">
        <v>1531</v>
      </c>
    </row>
    <row r="2806">
      <c r="C2806" s="1" t="s">
        <v>4486</v>
      </c>
    </row>
    <row r="2807">
      <c r="C2807" s="1" t="s">
        <v>588</v>
      </c>
    </row>
    <row r="2808">
      <c r="C2808" s="1" t="s">
        <v>3976</v>
      </c>
    </row>
    <row r="2809">
      <c r="C2809" s="1" t="s">
        <v>49</v>
      </c>
    </row>
    <row r="2810">
      <c r="C2810" s="1" t="s">
        <v>1014</v>
      </c>
    </row>
    <row r="2811">
      <c r="C2811" s="1" t="s">
        <v>5080</v>
      </c>
    </row>
    <row r="2812">
      <c r="C2812" s="1" t="s">
        <v>2359</v>
      </c>
    </row>
    <row r="2813">
      <c r="C2813" s="1" t="s">
        <v>3581</v>
      </c>
    </row>
    <row r="2814">
      <c r="C2814" s="1" t="s">
        <v>116</v>
      </c>
    </row>
    <row r="2815">
      <c r="C2815" s="1" t="s">
        <v>3581</v>
      </c>
    </row>
    <row r="2816">
      <c r="C2816" s="1" t="s">
        <v>2173</v>
      </c>
    </row>
    <row r="2817">
      <c r="C2817" s="1" t="s">
        <v>1186</v>
      </c>
    </row>
    <row r="2818">
      <c r="C2818" s="1" t="s">
        <v>132</v>
      </c>
    </row>
    <row r="2819">
      <c r="C2819" s="1" t="s">
        <v>310</v>
      </c>
    </row>
    <row r="2820">
      <c r="C2820" s="1" t="s">
        <v>116</v>
      </c>
    </row>
    <row r="2821">
      <c r="C2821" s="1" t="s">
        <v>1332</v>
      </c>
    </row>
    <row r="2822">
      <c r="C2822" s="1" t="s">
        <v>148</v>
      </c>
    </row>
    <row r="2823">
      <c r="C2823" s="1" t="s">
        <v>86</v>
      </c>
    </row>
    <row r="2824">
      <c r="C2824" s="1" t="s">
        <v>1150</v>
      </c>
    </row>
    <row r="2825">
      <c r="C2825" s="1" t="s">
        <v>326</v>
      </c>
    </row>
    <row r="2826">
      <c r="C2826" s="1" t="s">
        <v>32</v>
      </c>
    </row>
    <row r="2827">
      <c r="C2827" s="1" t="s">
        <v>5012</v>
      </c>
    </row>
    <row r="2828">
      <c r="C2828" s="1" t="s">
        <v>2903</v>
      </c>
    </row>
    <row r="2829">
      <c r="C2829" s="1" t="s">
        <v>2647</v>
      </c>
    </row>
    <row r="2830">
      <c r="C2830" s="1" t="s">
        <v>461</v>
      </c>
    </row>
    <row r="2831">
      <c r="C2831" s="1" t="s">
        <v>2553</v>
      </c>
    </row>
    <row r="2832">
      <c r="C2832" s="1" t="s">
        <v>116</v>
      </c>
    </row>
    <row r="2833">
      <c r="C2833" s="1" t="s">
        <v>326</v>
      </c>
    </row>
    <row r="2834">
      <c r="C2834" s="1" t="s">
        <v>275</v>
      </c>
    </row>
    <row r="2835">
      <c r="C2835" s="1" t="s">
        <v>1137</v>
      </c>
    </row>
    <row r="2836">
      <c r="C2836" s="1" t="s">
        <v>80</v>
      </c>
    </row>
    <row r="2837">
      <c r="C2837" s="1" t="s">
        <v>1092</v>
      </c>
    </row>
    <row r="2838">
      <c r="C2838" s="1" t="s">
        <v>1637</v>
      </c>
    </row>
    <row r="2839">
      <c r="C2839" s="1" t="s">
        <v>116</v>
      </c>
    </row>
    <row r="2840">
      <c r="C2840" s="1" t="s">
        <v>4088</v>
      </c>
    </row>
    <row r="2841">
      <c r="C2841" s="1" t="s">
        <v>5539</v>
      </c>
    </row>
    <row r="2842">
      <c r="C2842" s="1" t="s">
        <v>1208</v>
      </c>
    </row>
    <row r="2843">
      <c r="C2843" s="1" t="s">
        <v>461</v>
      </c>
    </row>
    <row r="2844">
      <c r="C2844" s="1" t="s">
        <v>2797</v>
      </c>
    </row>
    <row r="2845">
      <c r="C2845" s="1" t="s">
        <v>701</v>
      </c>
    </row>
    <row r="2846">
      <c r="C2846" s="1" t="s">
        <v>2384</v>
      </c>
    </row>
    <row r="2847">
      <c r="C2847" s="1" t="s">
        <v>2359</v>
      </c>
    </row>
    <row r="2848">
      <c r="C2848" s="1" t="s">
        <v>578</v>
      </c>
    </row>
    <row r="2849">
      <c r="C2849" s="1" t="s">
        <v>1332</v>
      </c>
    </row>
    <row r="2850">
      <c r="C2850" s="1" t="s">
        <v>5435</v>
      </c>
    </row>
    <row r="2851">
      <c r="C2851" s="1" t="s">
        <v>305</v>
      </c>
    </row>
    <row r="2852">
      <c r="C2852" s="1" t="s">
        <v>321</v>
      </c>
    </row>
    <row r="2853">
      <c r="C2853" s="1" t="s">
        <v>116</v>
      </c>
    </row>
    <row r="2854">
      <c r="C2854" s="1" t="s">
        <v>879</v>
      </c>
    </row>
    <row r="2855">
      <c r="C2855" s="1" t="s">
        <v>132</v>
      </c>
    </row>
    <row r="2856">
      <c r="C2856" s="1" t="s">
        <v>998</v>
      </c>
    </row>
    <row r="2857">
      <c r="C2857" s="1" t="s">
        <v>818</v>
      </c>
    </row>
    <row r="2858">
      <c r="C2858" s="1" t="s">
        <v>925</v>
      </c>
    </row>
    <row r="2859">
      <c r="C2859" s="1" t="s">
        <v>305</v>
      </c>
    </row>
    <row r="2860">
      <c r="C2860" s="1" t="s">
        <v>7000</v>
      </c>
    </row>
    <row r="2861">
      <c r="C2861" s="1" t="s">
        <v>5539</v>
      </c>
    </row>
    <row r="2862">
      <c r="C2862" s="1" t="s">
        <v>720</v>
      </c>
    </row>
    <row r="2863">
      <c r="C2863" s="1" t="s">
        <v>2872</v>
      </c>
    </row>
    <row r="2864">
      <c r="C2864" s="1" t="s">
        <v>321</v>
      </c>
    </row>
    <row r="2865">
      <c r="C2865" s="1" t="s">
        <v>415</v>
      </c>
    </row>
    <row r="2866">
      <c r="C2866" s="1" t="s">
        <v>173</v>
      </c>
    </row>
    <row r="2867">
      <c r="C2867" s="1" t="s">
        <v>37</v>
      </c>
    </row>
    <row r="2868">
      <c r="C2868" s="1" t="s">
        <v>305</v>
      </c>
    </row>
    <row r="2869">
      <c r="C2869" s="1" t="s">
        <v>321</v>
      </c>
    </row>
    <row r="2870">
      <c r="C2870" s="1" t="s">
        <v>1243</v>
      </c>
    </row>
    <row r="2871">
      <c r="C2871" s="1" t="s">
        <v>411</v>
      </c>
    </row>
    <row r="2872">
      <c r="C2872" s="1" t="s">
        <v>2879</v>
      </c>
    </row>
    <row r="2873">
      <c r="C2873" s="1" t="s">
        <v>305</v>
      </c>
    </row>
    <row r="2874">
      <c r="C2874" s="1" t="s">
        <v>1592</v>
      </c>
    </row>
    <row r="2875">
      <c r="C2875" s="1" t="s">
        <v>6576</v>
      </c>
    </row>
    <row r="2876">
      <c r="C2876" s="1" t="s">
        <v>503</v>
      </c>
    </row>
    <row r="2877">
      <c r="C2877" s="1" t="s">
        <v>5539</v>
      </c>
    </row>
    <row r="2878">
      <c r="C2878" s="1" t="s">
        <v>2248</v>
      </c>
    </row>
    <row r="2879">
      <c r="C2879" s="1" t="s">
        <v>7037</v>
      </c>
    </row>
    <row r="2880">
      <c r="C2880" s="1" t="s">
        <v>1140</v>
      </c>
    </row>
    <row r="2881">
      <c r="C2881" s="1" t="s">
        <v>1110</v>
      </c>
    </row>
    <row r="2882">
      <c r="C2882" s="1" t="s">
        <v>263</v>
      </c>
    </row>
    <row r="2883">
      <c r="C2883" s="1" t="s">
        <v>37</v>
      </c>
    </row>
    <row r="2884">
      <c r="C2884" s="1" t="s">
        <v>470</v>
      </c>
    </row>
    <row r="2885">
      <c r="C2885" s="1" t="s">
        <v>7048</v>
      </c>
    </row>
    <row r="2886">
      <c r="C2886" s="1" t="s">
        <v>738</v>
      </c>
    </row>
    <row r="2887">
      <c r="C2887" s="1" t="s">
        <v>126</v>
      </c>
    </row>
    <row r="2888">
      <c r="C2888" s="1" t="s">
        <v>925</v>
      </c>
    </row>
    <row r="2889">
      <c r="C2889" s="1" t="s">
        <v>1092</v>
      </c>
    </row>
    <row r="2890">
      <c r="C2890" s="1" t="s">
        <v>661</v>
      </c>
    </row>
    <row r="2891">
      <c r="C2891" s="1" t="s">
        <v>21</v>
      </c>
    </row>
    <row r="2892">
      <c r="C2892" s="1" t="s">
        <v>126</v>
      </c>
    </row>
    <row r="2893">
      <c r="C2893" s="1" t="s">
        <v>305</v>
      </c>
    </row>
    <row r="2894">
      <c r="C2894" s="1" t="s">
        <v>7059</v>
      </c>
    </row>
    <row r="2895">
      <c r="C2895" s="1" t="s">
        <v>640</v>
      </c>
    </row>
    <row r="2896">
      <c r="C2896" s="1" t="s">
        <v>86</v>
      </c>
    </row>
    <row r="2897">
      <c r="C2897" s="1" t="s">
        <v>4748</v>
      </c>
    </row>
    <row r="2898">
      <c r="C2898" s="1" t="s">
        <v>2477</v>
      </c>
    </row>
    <row r="2899">
      <c r="C2899" s="1" t="s">
        <v>2173</v>
      </c>
    </row>
    <row r="2900">
      <c r="C2900" s="1" t="s">
        <v>588</v>
      </c>
    </row>
    <row r="2901">
      <c r="C2901" s="1" t="s">
        <v>1025</v>
      </c>
    </row>
    <row r="2902">
      <c r="C2902" s="1" t="s">
        <v>7072</v>
      </c>
    </row>
    <row r="2903">
      <c r="C2903" s="1" t="s">
        <v>121</v>
      </c>
    </row>
    <row r="2904">
      <c r="C2904" s="1" t="s">
        <v>116</v>
      </c>
    </row>
    <row r="2905">
      <c r="C2905" s="1" t="s">
        <v>182</v>
      </c>
    </row>
    <row r="2906">
      <c r="C2906" s="1" t="s">
        <v>21</v>
      </c>
    </row>
    <row r="2907">
      <c r="C2907" s="1" t="s">
        <v>7084</v>
      </c>
    </row>
    <row r="2908">
      <c r="C2908" s="1" t="s">
        <v>1381</v>
      </c>
    </row>
    <row r="2909">
      <c r="C2909" s="1" t="s">
        <v>1019</v>
      </c>
    </row>
    <row r="2910">
      <c r="C2910" s="1" t="s">
        <v>356</v>
      </c>
    </row>
    <row r="2911">
      <c r="C2911" s="1" t="s">
        <v>588</v>
      </c>
    </row>
    <row r="2912">
      <c r="C2912" s="1" t="s">
        <v>163</v>
      </c>
    </row>
    <row r="2913">
      <c r="C2913" s="1" t="s">
        <v>3708</v>
      </c>
    </row>
    <row r="2914">
      <c r="C2914" s="1" t="s">
        <v>5337</v>
      </c>
    </row>
    <row r="2915">
      <c r="C2915" s="1" t="s">
        <v>148</v>
      </c>
    </row>
    <row r="2916">
      <c r="C2916" s="1" t="s">
        <v>21</v>
      </c>
    </row>
    <row r="2917">
      <c r="C2917" s="1" t="s">
        <v>173</v>
      </c>
    </row>
    <row r="2918">
      <c r="C2918" s="1" t="s">
        <v>269</v>
      </c>
    </row>
    <row r="2919">
      <c r="C2919" s="1" t="s">
        <v>6810</v>
      </c>
    </row>
    <row r="2920">
      <c r="C2920" s="1" t="s">
        <v>321</v>
      </c>
    </row>
    <row r="2921">
      <c r="C2921" s="1" t="s">
        <v>326</v>
      </c>
    </row>
    <row r="2922">
      <c r="C2922" s="1" t="s">
        <v>49</v>
      </c>
    </row>
    <row r="2923">
      <c r="C2923" s="1" t="s">
        <v>6470</v>
      </c>
    </row>
    <row r="2924">
      <c r="C2924" s="1" t="s">
        <v>32</v>
      </c>
    </row>
    <row r="2925">
      <c r="C2925" s="1" t="s">
        <v>1250</v>
      </c>
    </row>
    <row r="2926">
      <c r="C2926" s="1" t="s">
        <v>198</v>
      </c>
    </row>
    <row r="2927">
      <c r="C2927" s="1" t="s">
        <v>1255</v>
      </c>
    </row>
    <row r="2928">
      <c r="C2928" s="1" t="s">
        <v>4958</v>
      </c>
    </row>
    <row r="2929">
      <c r="C2929" s="1" t="s">
        <v>2583</v>
      </c>
    </row>
    <row r="2930">
      <c r="C2930" s="1" t="s">
        <v>3851</v>
      </c>
    </row>
    <row r="2931">
      <c r="C2931" s="1" t="s">
        <v>305</v>
      </c>
    </row>
    <row r="2932">
      <c r="C2932" s="1" t="s">
        <v>1531</v>
      </c>
    </row>
    <row r="2933">
      <c r="C2933" s="1" t="s">
        <v>1306</v>
      </c>
    </row>
    <row r="2934">
      <c r="C2934" s="1" t="s">
        <v>653</v>
      </c>
    </row>
    <row r="2935">
      <c r="C2935" s="1" t="s">
        <v>116</v>
      </c>
    </row>
    <row r="2936">
      <c r="C2936" s="1" t="s">
        <v>5337</v>
      </c>
    </row>
    <row r="2937">
      <c r="C2937" s="1" t="s">
        <v>482</v>
      </c>
    </row>
    <row r="2938">
      <c r="C2938" s="1" t="s">
        <v>1870</v>
      </c>
    </row>
    <row r="2939">
      <c r="C2939" s="1" t="s">
        <v>3943</v>
      </c>
    </row>
    <row r="2940">
      <c r="C2940" s="1" t="s">
        <v>116</v>
      </c>
    </row>
    <row r="2941">
      <c r="C2941" s="1" t="s">
        <v>3882</v>
      </c>
    </row>
    <row r="2942">
      <c r="C2942" s="1" t="s">
        <v>461</v>
      </c>
    </row>
    <row r="2943">
      <c r="C2943" s="1" t="s">
        <v>1595</v>
      </c>
    </row>
    <row r="2944">
      <c r="C2944" s="1" t="s">
        <v>2485</v>
      </c>
    </row>
    <row r="2945">
      <c r="C2945" s="1" t="s">
        <v>7158</v>
      </c>
    </row>
    <row r="2946">
      <c r="C2946" s="1" t="s">
        <v>305</v>
      </c>
    </row>
    <row r="2947">
      <c r="C2947" s="1" t="s">
        <v>3851</v>
      </c>
    </row>
    <row r="2948">
      <c r="C2948" s="1" t="s">
        <v>148</v>
      </c>
    </row>
    <row r="2949">
      <c r="C2949" s="1" t="s">
        <v>1806</v>
      </c>
    </row>
    <row r="2950">
      <c r="C2950" s="1" t="s">
        <v>1622</v>
      </c>
    </row>
    <row r="2951">
      <c r="C2951" s="1" t="s">
        <v>126</v>
      </c>
    </row>
    <row r="2952">
      <c r="C2952" s="1" t="s">
        <v>86</v>
      </c>
    </row>
    <row r="2953">
      <c r="C2953" s="1" t="s">
        <v>116</v>
      </c>
    </row>
    <row r="2954">
      <c r="C2954" s="1" t="s">
        <v>461</v>
      </c>
    </row>
    <row r="2955">
      <c r="C2955" s="1" t="s">
        <v>321</v>
      </c>
    </row>
    <row r="2956">
      <c r="C2956" s="1" t="s">
        <v>818</v>
      </c>
    </row>
    <row r="2957">
      <c r="C2957" s="1" t="s">
        <v>420</v>
      </c>
    </row>
    <row r="2958">
      <c r="C2958" s="1" t="s">
        <v>156</v>
      </c>
    </row>
    <row r="2959">
      <c r="C2959" s="1" t="s">
        <v>1601</v>
      </c>
    </row>
    <row r="2960">
      <c r="C2960" s="1" t="s">
        <v>116</v>
      </c>
    </row>
    <row r="2961">
      <c r="C2961" s="1" t="s">
        <v>326</v>
      </c>
    </row>
    <row r="2962">
      <c r="C2962" s="1" t="s">
        <v>588</v>
      </c>
    </row>
    <row r="2963">
      <c r="C2963" s="1" t="s">
        <v>3158</v>
      </c>
    </row>
    <row r="2964">
      <c r="C2964" s="1" t="s">
        <v>588</v>
      </c>
    </row>
    <row r="2965">
      <c r="C2965" s="1" t="s">
        <v>1186</v>
      </c>
    </row>
    <row r="2966">
      <c r="C2966" s="1" t="s">
        <v>1606</v>
      </c>
    </row>
    <row r="2967">
      <c r="C2967" s="1" t="s">
        <v>1456</v>
      </c>
    </row>
    <row r="2968">
      <c r="C2968" s="1" t="s">
        <v>284</v>
      </c>
    </row>
    <row r="2969">
      <c r="C2969" s="1" t="s">
        <v>1186</v>
      </c>
    </row>
    <row r="2970">
      <c r="C2970" s="1" t="s">
        <v>818</v>
      </c>
    </row>
    <row r="2971">
      <c r="C2971" s="1" t="s">
        <v>738</v>
      </c>
    </row>
    <row r="2972">
      <c r="C2972" s="1" t="s">
        <v>321</v>
      </c>
    </row>
    <row r="2973">
      <c r="C2973" s="1" t="s">
        <v>116</v>
      </c>
    </row>
    <row r="2974">
      <c r="C2974" s="1" t="s">
        <v>869</v>
      </c>
    </row>
    <row r="2975">
      <c r="C2975" s="1" t="s">
        <v>7203</v>
      </c>
    </row>
    <row r="2976">
      <c r="C2976" s="1" t="s">
        <v>5064</v>
      </c>
    </row>
    <row r="2977">
      <c r="C2977" s="1" t="s">
        <v>436</v>
      </c>
    </row>
    <row r="2978">
      <c r="C2978" s="1" t="s">
        <v>7210</v>
      </c>
    </row>
    <row r="2979">
      <c r="C2979" s="1" t="s">
        <v>163</v>
      </c>
    </row>
    <row r="2980">
      <c r="C2980" s="1" t="s">
        <v>7214</v>
      </c>
    </row>
    <row r="2981">
      <c r="C2981" s="1" t="s">
        <v>503</v>
      </c>
    </row>
    <row r="2982">
      <c r="C2982" s="1" t="s">
        <v>1549</v>
      </c>
    </row>
    <row r="2983">
      <c r="C2983" s="1" t="s">
        <v>7221</v>
      </c>
    </row>
    <row r="2984">
      <c r="C2984" s="1" t="s">
        <v>1370</v>
      </c>
    </row>
    <row r="2985">
      <c r="C2985" s="1" t="s">
        <v>2983</v>
      </c>
    </row>
    <row r="2986">
      <c r="C2986" s="1" t="s">
        <v>7228</v>
      </c>
    </row>
    <row r="2987">
      <c r="C2987" s="1" t="s">
        <v>1870</v>
      </c>
    </row>
    <row r="2988">
      <c r="C2988" s="1" t="s">
        <v>7232</v>
      </c>
    </row>
    <row r="2989">
      <c r="C2989" s="1" t="s">
        <v>640</v>
      </c>
    </row>
    <row r="2990">
      <c r="C2990" s="1" t="s">
        <v>3355</v>
      </c>
    </row>
    <row r="2991">
      <c r="C2991" s="1" t="s">
        <v>305</v>
      </c>
    </row>
    <row r="2992">
      <c r="C2992" s="1" t="s">
        <v>6750</v>
      </c>
    </row>
    <row r="2993">
      <c r="C2993" s="1" t="s">
        <v>305</v>
      </c>
    </row>
    <row r="2994">
      <c r="C2994" s="1" t="s">
        <v>7246</v>
      </c>
    </row>
    <row r="2995">
      <c r="C2995" s="1" t="s">
        <v>1140</v>
      </c>
    </row>
    <row r="2996">
      <c r="C2996" s="1" t="s">
        <v>998</v>
      </c>
    </row>
    <row r="2997">
      <c r="C2997" s="1" t="s">
        <v>4891</v>
      </c>
    </row>
    <row r="2998">
      <c r="C2998" s="1" t="s">
        <v>7254</v>
      </c>
    </row>
    <row r="2999">
      <c r="C2999" s="1" t="s">
        <v>4350</v>
      </c>
    </row>
    <row r="3000">
      <c r="C3000" s="1" t="s">
        <v>6458</v>
      </c>
    </row>
    <row r="3001">
      <c r="C3001" s="1" t="s">
        <v>3392</v>
      </c>
    </row>
    <row r="3002">
      <c r="C3002" s="1" t="s">
        <v>1666</v>
      </c>
    </row>
    <row r="3003">
      <c r="C3003" s="1" t="s">
        <v>3525</v>
      </c>
    </row>
    <row r="3004">
      <c r="C3004" s="1" t="s">
        <v>1250</v>
      </c>
    </row>
    <row r="3005">
      <c r="C3005" s="1" t="s">
        <v>7084</v>
      </c>
    </row>
    <row r="3006">
      <c r="C3006" s="1" t="s">
        <v>275</v>
      </c>
    </row>
    <row r="3007">
      <c r="C3007" s="1" t="s">
        <v>1243</v>
      </c>
    </row>
    <row r="3008">
      <c r="C3008" s="1" t="s">
        <v>7274</v>
      </c>
    </row>
    <row r="3009">
      <c r="C3009" s="1" t="s">
        <v>4083</v>
      </c>
    </row>
    <row r="3010">
      <c r="C3010" s="1" t="s">
        <v>1297</v>
      </c>
    </row>
    <row r="3011">
      <c r="C3011" s="1" t="s">
        <v>818</v>
      </c>
    </row>
    <row r="3012">
      <c r="C3012" s="1" t="s">
        <v>132</v>
      </c>
    </row>
    <row r="3013">
      <c r="C3013" s="1" t="s">
        <v>315</v>
      </c>
    </row>
    <row r="3014">
      <c r="C3014" s="1" t="s">
        <v>723</v>
      </c>
    </row>
    <row r="3015">
      <c r="C3015" s="1" t="s">
        <v>1176</v>
      </c>
    </row>
    <row r="3016">
      <c r="C3016" s="1" t="s">
        <v>7288</v>
      </c>
    </row>
    <row r="3017">
      <c r="C3017" s="1" t="s">
        <v>1813</v>
      </c>
    </row>
    <row r="3018">
      <c r="C3018" s="1" t="s">
        <v>7293</v>
      </c>
    </row>
    <row r="3019">
      <c r="C3019" s="1" t="s">
        <v>3458</v>
      </c>
    </row>
    <row r="3020">
      <c r="C3020" s="1" t="s">
        <v>80</v>
      </c>
    </row>
    <row r="3021">
      <c r="C3021" s="1" t="s">
        <v>532</v>
      </c>
    </row>
    <row r="3022">
      <c r="C3022" s="1" t="s">
        <v>148</v>
      </c>
    </row>
    <row r="3023">
      <c r="C3023" s="1" t="s">
        <v>2496</v>
      </c>
    </row>
    <row r="3024">
      <c r="C3024" s="1" t="s">
        <v>522</v>
      </c>
    </row>
    <row r="3025">
      <c r="C3025" s="1" t="s">
        <v>116</v>
      </c>
    </row>
    <row r="3026">
      <c r="C3026" s="1" t="s">
        <v>1728</v>
      </c>
    </row>
    <row r="3027">
      <c r="C3027" s="1" t="s">
        <v>310</v>
      </c>
    </row>
    <row r="3028">
      <c r="C3028" s="1" t="s">
        <v>1756</v>
      </c>
    </row>
    <row r="3029">
      <c r="C3029" s="1" t="s">
        <v>1666</v>
      </c>
    </row>
    <row r="3030">
      <c r="C3030" s="1" t="s">
        <v>1978</v>
      </c>
    </row>
    <row r="3031">
      <c r="C3031" s="1" t="s">
        <v>720</v>
      </c>
    </row>
    <row r="3032">
      <c r="C3032" s="1" t="s">
        <v>749</v>
      </c>
    </row>
    <row r="3033">
      <c r="C3033" s="1" t="s">
        <v>818</v>
      </c>
    </row>
    <row r="3034">
      <c r="C3034" s="1" t="s">
        <v>1255</v>
      </c>
    </row>
    <row r="3035">
      <c r="C3035" s="1" t="s">
        <v>32</v>
      </c>
    </row>
    <row r="3036">
      <c r="C3036" s="1" t="s">
        <v>121</v>
      </c>
    </row>
    <row r="3037">
      <c r="C3037" s="1" t="s">
        <v>588</v>
      </c>
    </row>
    <row r="3038">
      <c r="C3038" s="1" t="s">
        <v>5012</v>
      </c>
    </row>
    <row r="3039">
      <c r="C3039" s="1" t="s">
        <v>75</v>
      </c>
    </row>
    <row r="3040">
      <c r="C3040" s="1" t="s">
        <v>588</v>
      </c>
    </row>
    <row r="3041">
      <c r="C3041" s="1" t="s">
        <v>584</v>
      </c>
    </row>
    <row r="3042">
      <c r="C3042" s="1" t="s">
        <v>4772</v>
      </c>
    </row>
    <row r="3043">
      <c r="C3043" s="1" t="s">
        <v>116</v>
      </c>
    </row>
    <row r="3044">
      <c r="C3044" s="1" t="s">
        <v>1113</v>
      </c>
    </row>
    <row r="3045">
      <c r="C3045" s="1" t="s">
        <v>326</v>
      </c>
    </row>
    <row r="3046">
      <c r="C3046" s="1" t="s">
        <v>1204</v>
      </c>
    </row>
    <row r="3047">
      <c r="C3047" s="1" t="s">
        <v>305</v>
      </c>
    </row>
    <row r="3048">
      <c r="C3048" s="1" t="s">
        <v>3525</v>
      </c>
    </row>
    <row r="3049">
      <c r="C3049" s="1" t="s">
        <v>1684</v>
      </c>
    </row>
    <row r="3050">
      <c r="C3050" s="1" t="s">
        <v>21</v>
      </c>
    </row>
    <row r="3051">
      <c r="C3051" s="1" t="s">
        <v>701</v>
      </c>
    </row>
    <row r="3052">
      <c r="C3052" s="1" t="s">
        <v>86</v>
      </c>
    </row>
    <row r="3053">
      <c r="C3053" s="1" t="s">
        <v>7350</v>
      </c>
    </row>
    <row r="3054">
      <c r="C3054" s="1" t="s">
        <v>99</v>
      </c>
    </row>
    <row r="3055">
      <c r="C3055" s="1" t="s">
        <v>126</v>
      </c>
    </row>
    <row r="3056">
      <c r="C3056" s="1" t="s">
        <v>7357</v>
      </c>
    </row>
    <row r="3057">
      <c r="C3057" s="1" t="s">
        <v>917</v>
      </c>
    </row>
    <row r="3058">
      <c r="C3058" s="1" t="s">
        <v>1258</v>
      </c>
    </row>
    <row r="3059">
      <c r="C3059" s="1" t="s">
        <v>818</v>
      </c>
    </row>
    <row r="3060">
      <c r="C3060" s="1" t="s">
        <v>7367</v>
      </c>
    </row>
    <row r="3061">
      <c r="C3061" s="1" t="s">
        <v>411</v>
      </c>
    </row>
    <row r="3062">
      <c r="C3062" s="1" t="s">
        <v>1963</v>
      </c>
    </row>
    <row r="3063">
      <c r="C3063" s="1" t="s">
        <v>21</v>
      </c>
    </row>
    <row r="3064">
      <c r="C3064" s="1" t="s">
        <v>411</v>
      </c>
    </row>
    <row r="3065">
      <c r="C3065" s="1" t="s">
        <v>7377</v>
      </c>
    </row>
    <row r="3066">
      <c r="C3066" s="1" t="s">
        <v>738</v>
      </c>
    </row>
    <row r="3067">
      <c r="C3067" s="1" t="s">
        <v>116</v>
      </c>
    </row>
    <row r="3068">
      <c r="C3068" s="1" t="s">
        <v>1728</v>
      </c>
    </row>
    <row r="3069">
      <c r="C3069" s="1" t="s">
        <v>37</v>
      </c>
    </row>
    <row r="3070">
      <c r="C3070" s="1" t="s">
        <v>1014</v>
      </c>
    </row>
    <row r="3071">
      <c r="C3071" s="1" t="s">
        <v>321</v>
      </c>
    </row>
    <row r="3072">
      <c r="C3072" s="1" t="s">
        <v>7392</v>
      </c>
    </row>
    <row r="3073">
      <c r="C3073" s="1" t="s">
        <v>560</v>
      </c>
    </row>
    <row r="3074">
      <c r="C3074" s="1" t="s">
        <v>1637</v>
      </c>
    </row>
    <row r="3075">
      <c r="C3075" s="1" t="s">
        <v>653</v>
      </c>
    </row>
    <row r="3076">
      <c r="C3076" s="1" t="s">
        <v>1140</v>
      </c>
    </row>
    <row r="3077">
      <c r="C3077" s="1" t="s">
        <v>5465</v>
      </c>
    </row>
    <row r="3078">
      <c r="C3078" s="1" t="s">
        <v>1155</v>
      </c>
    </row>
    <row r="3079">
      <c r="C3079" s="1" t="s">
        <v>21</v>
      </c>
    </row>
    <row r="3080">
      <c r="C3080" s="1" t="s">
        <v>461</v>
      </c>
    </row>
    <row r="3081">
      <c r="C3081" s="1" t="s">
        <v>989</v>
      </c>
    </row>
    <row r="3082">
      <c r="C3082" s="1" t="s">
        <v>241</v>
      </c>
    </row>
    <row r="3083">
      <c r="C3083" s="1" t="s">
        <v>1370</v>
      </c>
    </row>
    <row r="3084">
      <c r="C3084" s="1" t="s">
        <v>121</v>
      </c>
    </row>
    <row r="3085">
      <c r="C3085" s="1" t="s">
        <v>1756</v>
      </c>
    </row>
    <row r="3086">
      <c r="C3086" s="1" t="s">
        <v>503</v>
      </c>
    </row>
    <row r="3087">
      <c r="C3087" s="1" t="s">
        <v>2754</v>
      </c>
    </row>
    <row r="3088">
      <c r="C3088" s="1" t="s">
        <v>2643</v>
      </c>
    </row>
    <row r="3089">
      <c r="C3089" s="1" t="s">
        <v>818</v>
      </c>
    </row>
    <row r="3090">
      <c r="C3090" s="1" t="s">
        <v>3444</v>
      </c>
    </row>
    <row r="3091">
      <c r="C3091" s="1" t="s">
        <v>701</v>
      </c>
    </row>
    <row r="3092">
      <c r="C3092" s="1" t="s">
        <v>5064</v>
      </c>
    </row>
    <row r="3093">
      <c r="C3093" s="1" t="s">
        <v>1446</v>
      </c>
    </row>
    <row r="3094">
      <c r="C3094" s="1" t="s">
        <v>99</v>
      </c>
    </row>
    <row r="3095">
      <c r="C3095" s="1" t="s">
        <v>275</v>
      </c>
    </row>
    <row r="3096">
      <c r="C3096" s="1" t="s">
        <v>4504</v>
      </c>
    </row>
    <row r="3097">
      <c r="C3097" s="1" t="s">
        <v>1255</v>
      </c>
    </row>
    <row r="3098">
      <c r="C3098" s="1" t="s">
        <v>6215</v>
      </c>
    </row>
    <row r="3099">
      <c r="C3099" s="1" t="s">
        <v>1268</v>
      </c>
    </row>
    <row r="3100">
      <c r="C3100" s="1" t="s">
        <v>326</v>
      </c>
    </row>
    <row r="3101">
      <c r="C3101" s="1" t="s">
        <v>1179</v>
      </c>
    </row>
    <row r="3102">
      <c r="C3102" s="1" t="s">
        <v>7451</v>
      </c>
    </row>
    <row r="3103">
      <c r="C3103" s="1" t="s">
        <v>5056</v>
      </c>
    </row>
    <row r="3104">
      <c r="C3104" s="1" t="s">
        <v>564</v>
      </c>
    </row>
    <row r="3105">
      <c r="C3105" s="1" t="s">
        <v>1363</v>
      </c>
    </row>
    <row r="3106">
      <c r="C3106" s="1" t="s">
        <v>275</v>
      </c>
    </row>
    <row r="3107">
      <c r="C3107" s="1" t="s">
        <v>1140</v>
      </c>
    </row>
    <row r="3108">
      <c r="C3108" s="1" t="s">
        <v>1014</v>
      </c>
    </row>
    <row r="3109">
      <c r="C3109" s="1" t="s">
        <v>1802</v>
      </c>
    </row>
    <row r="3110">
      <c r="C3110" s="1" t="s">
        <v>1332</v>
      </c>
    </row>
    <row r="3111">
      <c r="C3111" s="1" t="s">
        <v>588</v>
      </c>
    </row>
    <row r="3112">
      <c r="C3112" s="1" t="s">
        <v>2173</v>
      </c>
    </row>
    <row r="3113">
      <c r="C3113" s="1" t="s">
        <v>1978</v>
      </c>
    </row>
    <row r="3114">
      <c r="C3114" s="1" t="s">
        <v>420</v>
      </c>
    </row>
    <row r="3115">
      <c r="C3115" s="1" t="s">
        <v>156</v>
      </c>
    </row>
    <row r="3116">
      <c r="C3116" s="1" t="s">
        <v>3458</v>
      </c>
    </row>
    <row r="3117">
      <c r="C3117" s="1" t="s">
        <v>1077</v>
      </c>
    </row>
    <row r="3118">
      <c r="C3118" s="1" t="s">
        <v>1255</v>
      </c>
    </row>
    <row r="3119">
      <c r="C3119" s="1" t="s">
        <v>7480</v>
      </c>
    </row>
    <row r="3120">
      <c r="C3120" s="1" t="s">
        <v>32</v>
      </c>
    </row>
    <row r="3121">
      <c r="C3121" s="1" t="s">
        <v>116</v>
      </c>
    </row>
    <row r="3122">
      <c r="C3122" s="1" t="s">
        <v>5246</v>
      </c>
    </row>
    <row r="3123">
      <c r="C3123" s="1" t="s">
        <v>27</v>
      </c>
    </row>
    <row r="3124">
      <c r="C3124" s="1" t="s">
        <v>1622</v>
      </c>
    </row>
    <row r="3125">
      <c r="C3125" s="1" t="s">
        <v>211</v>
      </c>
    </row>
    <row r="3126">
      <c r="C3126" s="1" t="s">
        <v>1806</v>
      </c>
    </row>
    <row r="3127">
      <c r="C3127" s="1" t="s">
        <v>121</v>
      </c>
    </row>
    <row r="3128">
      <c r="C3128" s="1" t="s">
        <v>305</v>
      </c>
    </row>
    <row r="3129">
      <c r="C3129" s="1" t="s">
        <v>560</v>
      </c>
    </row>
    <row r="3130">
      <c r="C3130" s="1" t="s">
        <v>411</v>
      </c>
    </row>
    <row r="3131">
      <c r="C3131" s="1" t="s">
        <v>701</v>
      </c>
    </row>
    <row r="3132">
      <c r="C3132" s="1" t="s">
        <v>1250</v>
      </c>
    </row>
    <row r="3133">
      <c r="C3133" s="1" t="s">
        <v>305</v>
      </c>
    </row>
    <row r="3134">
      <c r="C3134" s="1" t="s">
        <v>3184</v>
      </c>
    </row>
    <row r="3135">
      <c r="C3135" s="1" t="s">
        <v>4912</v>
      </c>
    </row>
    <row r="3136">
      <c r="C3136" s="1" t="s">
        <v>1874</v>
      </c>
    </row>
    <row r="3137">
      <c r="C3137" s="1" t="s">
        <v>998</v>
      </c>
    </row>
    <row r="3138">
      <c r="C3138" s="1" t="s">
        <v>2145</v>
      </c>
    </row>
    <row r="3139">
      <c r="C3139" s="1" t="s">
        <v>1250</v>
      </c>
    </row>
    <row r="3140">
      <c r="C3140" s="1" t="s">
        <v>934</v>
      </c>
    </row>
    <row r="3141">
      <c r="C3141" s="1" t="s">
        <v>121</v>
      </c>
    </row>
    <row r="3142">
      <c r="C3142" s="1" t="s">
        <v>75</v>
      </c>
    </row>
    <row r="3143">
      <c r="C3143" s="1" t="s">
        <v>21</v>
      </c>
    </row>
    <row r="3144">
      <c r="C3144" s="1" t="s">
        <v>1403</v>
      </c>
    </row>
    <row r="3145">
      <c r="C3145" s="1" t="s">
        <v>2173</v>
      </c>
    </row>
    <row r="3146">
      <c r="C3146" s="1" t="s">
        <v>116</v>
      </c>
    </row>
    <row r="3147">
      <c r="C3147" s="1" t="s">
        <v>503</v>
      </c>
    </row>
    <row r="3148">
      <c r="C3148" s="1" t="s">
        <v>1297</v>
      </c>
    </row>
    <row r="3149">
      <c r="C3149" s="1" t="s">
        <v>121</v>
      </c>
    </row>
    <row r="3150">
      <c r="C3150" s="1" t="s">
        <v>7530</v>
      </c>
    </row>
    <row r="3151">
      <c r="C3151" s="1" t="s">
        <v>1332</v>
      </c>
    </row>
    <row r="3152">
      <c r="C3152" s="1" t="s">
        <v>2647</v>
      </c>
    </row>
    <row r="3153">
      <c r="C3153" s="1" t="s">
        <v>1301</v>
      </c>
    </row>
    <row r="3154">
      <c r="C3154" s="1" t="s">
        <v>305</v>
      </c>
    </row>
    <row r="3155">
      <c r="C3155" s="1" t="s">
        <v>2477</v>
      </c>
    </row>
    <row r="3156">
      <c r="C3156" s="1" t="s">
        <v>729</v>
      </c>
    </row>
    <row r="3157">
      <c r="C3157" s="1" t="s">
        <v>21</v>
      </c>
    </row>
    <row r="3158">
      <c r="C3158" s="1" t="s">
        <v>1446</v>
      </c>
    </row>
    <row r="3159">
      <c r="C3159" s="1" t="s">
        <v>1258</v>
      </c>
    </row>
    <row r="3160">
      <c r="C3160" s="1" t="s">
        <v>879</v>
      </c>
    </row>
    <row r="3161">
      <c r="C3161" s="1" t="s">
        <v>2464</v>
      </c>
    </row>
    <row r="3162">
      <c r="C3162" s="1" t="s">
        <v>5101</v>
      </c>
    </row>
    <row r="3163">
      <c r="C3163" s="1" t="s">
        <v>729</v>
      </c>
    </row>
    <row r="3164">
      <c r="C3164" s="1" t="s">
        <v>121</v>
      </c>
    </row>
    <row r="3165">
      <c r="C3165" s="1" t="s">
        <v>207</v>
      </c>
    </row>
    <row r="3166">
      <c r="C3166" s="1" t="s">
        <v>93</v>
      </c>
    </row>
    <row r="3167">
      <c r="C3167" s="1" t="s">
        <v>396</v>
      </c>
    </row>
    <row r="3168">
      <c r="C3168" s="1" t="s">
        <v>898</v>
      </c>
    </row>
    <row r="3169">
      <c r="C3169" s="1" t="s">
        <v>925</v>
      </c>
    </row>
    <row r="3170">
      <c r="C3170" s="1" t="s">
        <v>6215</v>
      </c>
    </row>
    <row r="3171">
      <c r="C3171" s="1" t="s">
        <v>3469</v>
      </c>
    </row>
    <row r="3172">
      <c r="C3172" s="1" t="s">
        <v>116</v>
      </c>
    </row>
    <row r="3173">
      <c r="C3173" s="1" t="s">
        <v>121</v>
      </c>
    </row>
    <row r="3174">
      <c r="C3174" s="1" t="s">
        <v>7572</v>
      </c>
    </row>
    <row r="3175">
      <c r="C3175" s="1" t="s">
        <v>7575</v>
      </c>
    </row>
    <row r="3176">
      <c r="C3176" s="1" t="s">
        <v>32</v>
      </c>
    </row>
    <row r="3177">
      <c r="C3177" s="1" t="s">
        <v>1325</v>
      </c>
    </row>
    <row r="3178">
      <c r="C3178" s="1" t="s">
        <v>326</v>
      </c>
    </row>
    <row r="3179">
      <c r="C3179" s="1" t="s">
        <v>7584</v>
      </c>
    </row>
    <row r="3180">
      <c r="C3180" s="1" t="s">
        <v>284</v>
      </c>
    </row>
    <row r="3181">
      <c r="C3181" s="1" t="s">
        <v>993</v>
      </c>
    </row>
    <row r="3182">
      <c r="C3182" s="1" t="s">
        <v>27</v>
      </c>
    </row>
    <row r="3183">
      <c r="C3183" s="1" t="s">
        <v>4088</v>
      </c>
    </row>
    <row r="3184">
      <c r="C3184" s="1" t="s">
        <v>3658</v>
      </c>
    </row>
    <row r="3185">
      <c r="C3185" s="1" t="s">
        <v>156</v>
      </c>
    </row>
    <row r="3186">
      <c r="C3186" s="1" t="s">
        <v>42</v>
      </c>
    </row>
    <row r="3187">
      <c r="C3187" s="1" t="s">
        <v>7602</v>
      </c>
    </row>
    <row r="3188">
      <c r="C3188" s="1" t="s">
        <v>75</v>
      </c>
    </row>
    <row r="3189">
      <c r="C3189" s="1" t="s">
        <v>326</v>
      </c>
    </row>
    <row r="3190">
      <c r="C3190" s="1" t="s">
        <v>7608</v>
      </c>
    </row>
    <row r="3191">
      <c r="C3191" s="1" t="s">
        <v>32</v>
      </c>
    </row>
    <row r="3192">
      <c r="C3192" s="1" t="s">
        <v>321</v>
      </c>
    </row>
    <row r="3193">
      <c r="C3193" s="1" t="s">
        <v>1236</v>
      </c>
    </row>
    <row r="3194">
      <c r="C3194" s="1" t="s">
        <v>1325</v>
      </c>
    </row>
    <row r="3195">
      <c r="C3195" s="1" t="s">
        <v>3708</v>
      </c>
    </row>
    <row r="3196">
      <c r="C3196" s="1" t="s">
        <v>7620</v>
      </c>
    </row>
    <row r="3197">
      <c r="C3197" s="1" t="s">
        <v>998</v>
      </c>
    </row>
    <row r="3198">
      <c r="C3198" s="1" t="s">
        <v>310</v>
      </c>
    </row>
    <row r="3199">
      <c r="C3199" s="1" t="s">
        <v>99</v>
      </c>
    </row>
    <row r="3200">
      <c r="C3200" s="1" t="s">
        <v>383</v>
      </c>
    </row>
    <row r="3201">
      <c r="C3201" s="1" t="s">
        <v>211</v>
      </c>
    </row>
    <row r="3202">
      <c r="C3202" s="1" t="s">
        <v>207</v>
      </c>
    </row>
    <row r="3203">
      <c r="C3203" s="1" t="s">
        <v>284</v>
      </c>
    </row>
    <row r="3204">
      <c r="C3204" s="1" t="s">
        <v>998</v>
      </c>
    </row>
    <row r="3205">
      <c r="C3205" s="1" t="s">
        <v>1208</v>
      </c>
    </row>
    <row r="3206">
      <c r="C3206" s="1" t="s">
        <v>5112</v>
      </c>
    </row>
    <row r="3207">
      <c r="C3207" s="1" t="s">
        <v>998</v>
      </c>
    </row>
    <row r="3208">
      <c r="C3208" s="1" t="s">
        <v>1255</v>
      </c>
    </row>
    <row r="3209">
      <c r="C3209" s="1" t="s">
        <v>1802</v>
      </c>
    </row>
    <row r="3210">
      <c r="C3210" s="1" t="s">
        <v>7647</v>
      </c>
    </row>
    <row r="3211">
      <c r="C3211" s="1" t="s">
        <v>818</v>
      </c>
    </row>
    <row r="3212">
      <c r="C3212" s="1" t="s">
        <v>1666</v>
      </c>
    </row>
    <row r="3213">
      <c r="C3213" s="1" t="s">
        <v>1370</v>
      </c>
    </row>
    <row r="3214">
      <c r="C3214" s="1" t="s">
        <v>411</v>
      </c>
    </row>
    <row r="3215">
      <c r="C3215" s="1" t="s">
        <v>411</v>
      </c>
    </row>
    <row r="3216">
      <c r="C3216" s="1" t="s">
        <v>326</v>
      </c>
    </row>
    <row r="3217">
      <c r="C3217" s="1" t="s">
        <v>321</v>
      </c>
    </row>
    <row r="3218">
      <c r="C3218" s="1" t="s">
        <v>305</v>
      </c>
    </row>
    <row r="3219">
      <c r="C3219" s="1" t="s">
        <v>1637</v>
      </c>
    </row>
    <row r="3220">
      <c r="C3220" s="1" t="s">
        <v>2806</v>
      </c>
    </row>
    <row r="3221">
      <c r="C3221" s="1" t="s">
        <v>80</v>
      </c>
    </row>
    <row r="3222">
      <c r="C3222" s="1" t="s">
        <v>3355</v>
      </c>
    </row>
    <row r="3223">
      <c r="C3223" s="1" t="s">
        <v>49</v>
      </c>
    </row>
    <row r="3224">
      <c r="C3224" s="1" t="s">
        <v>80</v>
      </c>
    </row>
    <row r="3225">
      <c r="C3225" s="1" t="s">
        <v>305</v>
      </c>
    </row>
    <row r="3226">
      <c r="C3226" s="1" t="s">
        <v>342</v>
      </c>
    </row>
    <row r="3227">
      <c r="C3227" s="1" t="s">
        <v>2025</v>
      </c>
    </row>
    <row r="3228">
      <c r="C3228" s="1" t="s">
        <v>1813</v>
      </c>
    </row>
    <row r="3229">
      <c r="C3229" s="1" t="s">
        <v>1243</v>
      </c>
    </row>
    <row r="3230">
      <c r="C3230" s="1" t="s">
        <v>321</v>
      </c>
    </row>
    <row r="3231">
      <c r="C3231" s="1" t="s">
        <v>148</v>
      </c>
    </row>
    <row r="3232">
      <c r="C3232" s="1" t="s">
        <v>770</v>
      </c>
    </row>
    <row r="3233">
      <c r="C3233" s="1" t="s">
        <v>1096</v>
      </c>
    </row>
    <row r="3234">
      <c r="C3234" s="1" t="s">
        <v>2567</v>
      </c>
    </row>
    <row r="3235">
      <c r="C3235" s="1" t="s">
        <v>347</v>
      </c>
    </row>
    <row r="3236">
      <c r="C3236" s="1" t="s">
        <v>492</v>
      </c>
    </row>
    <row r="3237">
      <c r="C3237" s="1" t="s">
        <v>3733</v>
      </c>
    </row>
    <row r="3238">
      <c r="C3238" s="1" t="s">
        <v>1250</v>
      </c>
    </row>
    <row r="3239">
      <c r="C3239" s="1" t="s">
        <v>5991</v>
      </c>
    </row>
    <row r="3240">
      <c r="C3240" s="1" t="s">
        <v>640</v>
      </c>
    </row>
    <row r="3241">
      <c r="C3241" s="1" t="s">
        <v>6220</v>
      </c>
    </row>
    <row r="3242">
      <c r="C3242" s="1" t="s">
        <v>6121</v>
      </c>
    </row>
    <row r="3243">
      <c r="C3243" s="1" t="s">
        <v>3581</v>
      </c>
    </row>
    <row r="3244">
      <c r="C3244" s="1" t="s">
        <v>7704</v>
      </c>
    </row>
    <row r="3245">
      <c r="C3245" s="1" t="s">
        <v>1363</v>
      </c>
    </row>
    <row r="3246">
      <c r="C3246" s="1" t="s">
        <v>211</v>
      </c>
    </row>
    <row r="3247">
      <c r="C3247" s="1" t="s">
        <v>818</v>
      </c>
    </row>
    <row r="3248">
      <c r="C3248" s="1" t="s">
        <v>7711</v>
      </c>
    </row>
    <row r="3249">
      <c r="C3249" s="1" t="s">
        <v>116</v>
      </c>
    </row>
    <row r="3250">
      <c r="C3250" s="1" t="s">
        <v>116</v>
      </c>
    </row>
    <row r="3251">
      <c r="C3251" s="1" t="s">
        <v>5629</v>
      </c>
    </row>
    <row r="3252">
      <c r="C3252" s="1" t="s">
        <v>258</v>
      </c>
    </row>
    <row r="3253">
      <c r="C3253" s="1" t="s">
        <v>326</v>
      </c>
    </row>
    <row r="3254">
      <c r="C3254" s="1" t="s">
        <v>588</v>
      </c>
    </row>
    <row r="3255">
      <c r="C3255" s="1" t="s">
        <v>1036</v>
      </c>
    </row>
    <row r="3256">
      <c r="C3256" s="1" t="s">
        <v>701</v>
      </c>
    </row>
    <row r="3257">
      <c r="C3257" s="1" t="s">
        <v>1155</v>
      </c>
    </row>
    <row r="3258">
      <c r="C3258" s="1" t="s">
        <v>592</v>
      </c>
    </row>
    <row r="3259">
      <c r="C3259" s="1" t="s">
        <v>2380</v>
      </c>
    </row>
    <row r="3260">
      <c r="C3260" s="1" t="s">
        <v>3811</v>
      </c>
    </row>
    <row r="3261">
      <c r="C3261" s="1" t="s">
        <v>411</v>
      </c>
    </row>
    <row r="3262">
      <c r="C3262" s="1" t="s">
        <v>7735</v>
      </c>
    </row>
    <row r="3263">
      <c r="C3263" s="1" t="s">
        <v>1592</v>
      </c>
    </row>
    <row r="3264">
      <c r="C3264" s="1" t="s">
        <v>332</v>
      </c>
    </row>
    <row r="3265">
      <c r="C3265" s="1" t="s">
        <v>21</v>
      </c>
    </row>
    <row r="3266">
      <c r="C3266" s="1" t="s">
        <v>411</v>
      </c>
    </row>
    <row r="3267">
      <c r="C3267" s="1" t="s">
        <v>211</v>
      </c>
    </row>
    <row r="3268">
      <c r="C3268" s="1" t="s">
        <v>99</v>
      </c>
    </row>
    <row r="3269">
      <c r="C3269" s="1" t="s">
        <v>326</v>
      </c>
    </row>
    <row r="3270">
      <c r="C3270" s="1" t="s">
        <v>80</v>
      </c>
    </row>
    <row r="3271">
      <c r="C3271" s="1" t="s">
        <v>1019</v>
      </c>
    </row>
    <row r="3272">
      <c r="C3272" s="1" t="s">
        <v>1297</v>
      </c>
    </row>
    <row r="3273">
      <c r="C3273" s="1" t="s">
        <v>1036</v>
      </c>
    </row>
    <row r="3274">
      <c r="C3274" s="1" t="s">
        <v>211</v>
      </c>
    </row>
    <row r="3275">
      <c r="C3275" s="1" t="s">
        <v>80</v>
      </c>
    </row>
    <row r="3276">
      <c r="C3276" s="1" t="s">
        <v>7765</v>
      </c>
    </row>
    <row r="3277">
      <c r="C3277" s="1" t="s">
        <v>305</v>
      </c>
    </row>
    <row r="3278">
      <c r="C3278" s="1" t="s">
        <v>211</v>
      </c>
    </row>
    <row r="3279">
      <c r="C3279" s="1" t="s">
        <v>7774</v>
      </c>
    </row>
    <row r="3280">
      <c r="C3280" s="1" t="s">
        <v>116</v>
      </c>
    </row>
    <row r="3281">
      <c r="C3281" s="1" t="s">
        <v>1653</v>
      </c>
    </row>
    <row r="3282">
      <c r="C3282" s="1" t="s">
        <v>326</v>
      </c>
    </row>
    <row r="3283">
      <c r="C3283" s="1" t="s">
        <v>7784</v>
      </c>
    </row>
    <row r="3284">
      <c r="C3284" s="1" t="s">
        <v>1255</v>
      </c>
    </row>
    <row r="3285">
      <c r="C3285" s="1" t="s">
        <v>7787</v>
      </c>
    </row>
    <row r="3286">
      <c r="C3286" s="1" t="s">
        <v>326</v>
      </c>
    </row>
    <row r="3287">
      <c r="C3287" s="1" t="s">
        <v>7792</v>
      </c>
    </row>
    <row r="3288">
      <c r="C3288" s="1" t="s">
        <v>1595</v>
      </c>
    </row>
    <row r="3289">
      <c r="C3289" s="1" t="s">
        <v>2965</v>
      </c>
    </row>
    <row r="3290">
      <c r="C3290" s="1" t="s">
        <v>7228</v>
      </c>
    </row>
    <row r="3291">
      <c r="C3291" s="1" t="s">
        <v>7799</v>
      </c>
    </row>
    <row r="3292">
      <c r="C3292" s="1" t="s">
        <v>326</v>
      </c>
    </row>
    <row r="3293">
      <c r="C3293" s="1" t="s">
        <v>342</v>
      </c>
    </row>
    <row r="3294">
      <c r="C3294" s="1" t="s">
        <v>461</v>
      </c>
    </row>
    <row r="3295">
      <c r="C3295" s="1" t="s">
        <v>7807</v>
      </c>
    </row>
    <row r="3296">
      <c r="C3296" s="1" t="s">
        <v>6600</v>
      </c>
    </row>
    <row r="3297">
      <c r="C3297" s="1" t="s">
        <v>37</v>
      </c>
    </row>
    <row r="3298">
      <c r="C3298" s="1" t="s">
        <v>630</v>
      </c>
    </row>
    <row r="3299">
      <c r="C3299" s="1" t="s">
        <v>80</v>
      </c>
    </row>
    <row r="3300">
      <c r="C3300" s="1" t="s">
        <v>998</v>
      </c>
    </row>
    <row r="3301">
      <c r="C3301" s="1" t="s">
        <v>7820</v>
      </c>
    </row>
    <row r="3302">
      <c r="C3302" s="1" t="s">
        <v>32</v>
      </c>
    </row>
    <row r="3303">
      <c r="C3303" s="1" t="s">
        <v>1140</v>
      </c>
    </row>
    <row r="3304">
      <c r="C3304" s="1" t="s">
        <v>4698</v>
      </c>
    </row>
    <row r="3305">
      <c r="C3305" s="1" t="s">
        <v>7828</v>
      </c>
    </row>
    <row r="3306">
      <c r="C3306" s="1" t="s">
        <v>7831</v>
      </c>
    </row>
    <row r="3307">
      <c r="C3307" s="1" t="s">
        <v>284</v>
      </c>
    </row>
    <row r="3308">
      <c r="C3308" s="1" t="s">
        <v>7836</v>
      </c>
    </row>
    <row r="3309">
      <c r="C3309" s="1" t="s">
        <v>5101</v>
      </c>
    </row>
    <row r="3310">
      <c r="C3310" s="1" t="s">
        <v>818</v>
      </c>
    </row>
    <row r="3311">
      <c r="C3311" s="1" t="s">
        <v>326</v>
      </c>
    </row>
    <row r="3312">
      <c r="C3312" s="1" t="s">
        <v>3392</v>
      </c>
    </row>
    <row r="3313">
      <c r="C3313" s="1" t="s">
        <v>1297</v>
      </c>
    </row>
    <row r="3314">
      <c r="C3314" s="1" t="s">
        <v>1549</v>
      </c>
    </row>
    <row r="3315">
      <c r="C3315" s="1" t="s">
        <v>148</v>
      </c>
    </row>
    <row r="3316">
      <c r="C3316" s="1" t="s">
        <v>3581</v>
      </c>
    </row>
    <row r="3317">
      <c r="C3317" s="1" t="s">
        <v>32</v>
      </c>
    </row>
    <row r="3318">
      <c r="C3318" s="1" t="s">
        <v>32</v>
      </c>
    </row>
    <row r="3319">
      <c r="C3319" s="1" t="s">
        <v>21</v>
      </c>
    </row>
    <row r="3320">
      <c r="C3320" s="1" t="s">
        <v>1096</v>
      </c>
    </row>
    <row r="3321">
      <c r="C3321" s="1" t="s">
        <v>121</v>
      </c>
    </row>
    <row r="3322">
      <c r="C3322" s="1" t="s">
        <v>7862</v>
      </c>
    </row>
    <row r="3323">
      <c r="C3323" s="1" t="s">
        <v>86</v>
      </c>
    </row>
    <row r="3324">
      <c r="C3324" s="1" t="s">
        <v>2913</v>
      </c>
    </row>
    <row r="3325">
      <c r="C3325" s="1" t="s">
        <v>818</v>
      </c>
    </row>
    <row r="3326">
      <c r="C3326" s="1" t="s">
        <v>396</v>
      </c>
    </row>
    <row r="3327">
      <c r="C3327" s="1" t="s">
        <v>2512</v>
      </c>
    </row>
    <row r="3328">
      <c r="C3328" s="1" t="s">
        <v>5435</v>
      </c>
    </row>
    <row r="3329">
      <c r="C3329" s="1" t="s">
        <v>1418</v>
      </c>
    </row>
    <row r="3330">
      <c r="C3330" s="1" t="s">
        <v>1418</v>
      </c>
    </row>
    <row r="3331">
      <c r="C3331" s="1" t="s">
        <v>3207</v>
      </c>
    </row>
    <row r="3332">
      <c r="C3332" s="1" t="s">
        <v>3158</v>
      </c>
    </row>
    <row r="3333">
      <c r="C3333" s="1" t="s">
        <v>211</v>
      </c>
    </row>
    <row r="3334">
      <c r="C3334" s="1" t="s">
        <v>4716</v>
      </c>
    </row>
    <row r="3335">
      <c r="C3335" s="1" t="s">
        <v>80</v>
      </c>
    </row>
    <row r="3336">
      <c r="C3336" s="1" t="s">
        <v>7884</v>
      </c>
    </row>
    <row r="3337">
      <c r="C3337" s="1" t="s">
        <v>738</v>
      </c>
    </row>
    <row r="3338">
      <c r="C3338" s="1" t="s">
        <v>21</v>
      </c>
    </row>
    <row r="3339">
      <c r="C3339" s="1" t="s">
        <v>305</v>
      </c>
    </row>
    <row r="3340">
      <c r="C3340" s="1" t="s">
        <v>738</v>
      </c>
    </row>
    <row r="3341">
      <c r="C3341" s="1" t="s">
        <v>5539</v>
      </c>
    </row>
    <row r="3342">
      <c r="C3342" s="1" t="s">
        <v>7897</v>
      </c>
    </row>
    <row r="3343">
      <c r="C3343" s="1" t="s">
        <v>7901</v>
      </c>
    </row>
    <row r="3344">
      <c r="C3344" s="1" t="s">
        <v>5167</v>
      </c>
    </row>
    <row r="3345">
      <c r="C3345" s="1" t="s">
        <v>532</v>
      </c>
    </row>
    <row r="3346">
      <c r="C3346" s="1" t="s">
        <v>5462</v>
      </c>
    </row>
    <row r="3347">
      <c r="C3347" s="1" t="s">
        <v>1133</v>
      </c>
    </row>
    <row r="3348">
      <c r="C3348" s="1" t="s">
        <v>332</v>
      </c>
    </row>
    <row r="3349">
      <c r="C3349" s="1" t="s">
        <v>1494</v>
      </c>
    </row>
    <row r="3350">
      <c r="C3350" s="1" t="s">
        <v>148</v>
      </c>
    </row>
    <row r="3351">
      <c r="C3351" s="1" t="s">
        <v>1418</v>
      </c>
    </row>
    <row r="3352">
      <c r="C3352" s="1" t="s">
        <v>5064</v>
      </c>
    </row>
    <row r="3353">
      <c r="C3353" s="1" t="s">
        <v>3811</v>
      </c>
    </row>
    <row r="3354">
      <c r="C3354" s="1" t="s">
        <v>1128</v>
      </c>
    </row>
    <row r="3355">
      <c r="C3355" s="1" t="s">
        <v>1666</v>
      </c>
    </row>
    <row r="3356">
      <c r="C3356" s="1" t="s">
        <v>664</v>
      </c>
    </row>
    <row r="3357">
      <c r="C3357" s="1" t="s">
        <v>80</v>
      </c>
    </row>
    <row r="3358">
      <c r="C3358" s="1" t="s">
        <v>2008</v>
      </c>
    </row>
    <row r="3359">
      <c r="C3359" s="1" t="s">
        <v>121</v>
      </c>
    </row>
    <row r="3360">
      <c r="C3360" s="1" t="s">
        <v>121</v>
      </c>
    </row>
    <row r="3361">
      <c r="C3361" s="1" t="s">
        <v>701</v>
      </c>
    </row>
    <row r="3362">
      <c r="C3362" s="1" t="s">
        <v>3131</v>
      </c>
    </row>
    <row r="3363">
      <c r="C3363" s="1" t="s">
        <v>126</v>
      </c>
    </row>
    <row r="3364">
      <c r="C3364" s="1" t="s">
        <v>749</v>
      </c>
    </row>
    <row r="3365">
      <c r="C3365" s="1" t="s">
        <v>116</v>
      </c>
    </row>
    <row r="3366">
      <c r="C3366" s="1" t="s">
        <v>5539</v>
      </c>
    </row>
    <row r="3367">
      <c r="C3367" s="1" t="s">
        <v>818</v>
      </c>
    </row>
    <row r="3368">
      <c r="C3368" s="1" t="s">
        <v>461</v>
      </c>
    </row>
    <row r="3369">
      <c r="C3369" s="1" t="s">
        <v>2553</v>
      </c>
    </row>
    <row r="3370">
      <c r="C3370" s="1" t="s">
        <v>1595</v>
      </c>
    </row>
    <row r="3371">
      <c r="C3371" s="1" t="s">
        <v>1268</v>
      </c>
    </row>
    <row r="3372">
      <c r="C3372" s="1" t="s">
        <v>1446</v>
      </c>
    </row>
    <row r="3373">
      <c r="C3373" s="1" t="s">
        <v>148</v>
      </c>
    </row>
    <row r="3374">
      <c r="C3374" s="1" t="s">
        <v>1087</v>
      </c>
    </row>
    <row r="3375">
      <c r="C3375" s="1" t="s">
        <v>32</v>
      </c>
    </row>
    <row r="3376">
      <c r="C3376" s="1" t="s">
        <v>1301</v>
      </c>
    </row>
    <row r="3377">
      <c r="C3377" s="1" t="s">
        <v>138</v>
      </c>
    </row>
    <row r="3378">
      <c r="C3378" s="1" t="s">
        <v>588</v>
      </c>
    </row>
    <row r="3379">
      <c r="C3379" s="1" t="s">
        <v>80</v>
      </c>
    </row>
    <row r="3380">
      <c r="C3380" s="1" t="s">
        <v>326</v>
      </c>
    </row>
    <row r="3381">
      <c r="C3381" s="1" t="s">
        <v>3497</v>
      </c>
    </row>
    <row r="3382">
      <c r="C3382" s="1" t="s">
        <v>4354</v>
      </c>
    </row>
    <row r="3383">
      <c r="C3383" s="1" t="s">
        <v>7967</v>
      </c>
    </row>
    <row r="3384">
      <c r="C3384" s="1" t="s">
        <v>1036</v>
      </c>
    </row>
    <row r="3385">
      <c r="C3385" s="1" t="s">
        <v>138</v>
      </c>
    </row>
    <row r="3386">
      <c r="C3386" s="1" t="s">
        <v>1637</v>
      </c>
    </row>
    <row r="3387">
      <c r="C3387" s="1" t="s">
        <v>411</v>
      </c>
    </row>
    <row r="3388">
      <c r="C3388" s="1" t="s">
        <v>1332</v>
      </c>
    </row>
    <row r="3389">
      <c r="C3389" s="1" t="s">
        <v>1343</v>
      </c>
    </row>
    <row r="3390">
      <c r="C3390" s="1" t="s">
        <v>305</v>
      </c>
    </row>
    <row r="3391">
      <c r="C3391" s="1" t="s">
        <v>2380</v>
      </c>
    </row>
    <row r="3392">
      <c r="C3392" s="1" t="s">
        <v>7983</v>
      </c>
    </row>
    <row r="3393">
      <c r="C3393" s="1" t="s">
        <v>321</v>
      </c>
    </row>
    <row r="3394">
      <c r="C3394" s="1" t="s">
        <v>1255</v>
      </c>
    </row>
    <row r="3395">
      <c r="C3395" s="1" t="s">
        <v>3649</v>
      </c>
    </row>
    <row r="3396">
      <c r="C3396" s="1" t="s">
        <v>1096</v>
      </c>
    </row>
    <row r="3397">
      <c r="C3397" s="1" t="s">
        <v>1802</v>
      </c>
    </row>
    <row r="3398">
      <c r="C3398" s="1" t="s">
        <v>3497</v>
      </c>
    </row>
    <row r="3399">
      <c r="C3399" s="1" t="s">
        <v>121</v>
      </c>
    </row>
    <row r="3400">
      <c r="C3400" s="1" t="s">
        <v>1250</v>
      </c>
    </row>
    <row r="3401">
      <c r="C3401" s="1" t="s">
        <v>3672</v>
      </c>
    </row>
    <row r="3402">
      <c r="C3402" s="1" t="s">
        <v>163</v>
      </c>
    </row>
    <row r="3403">
      <c r="C3403" s="1" t="s">
        <v>178</v>
      </c>
    </row>
    <row r="3404">
      <c r="C3404" s="1" t="s">
        <v>148</v>
      </c>
    </row>
    <row r="3405">
      <c r="C3405" s="1" t="s">
        <v>8009</v>
      </c>
    </row>
    <row r="3406">
      <c r="C3406" s="1" t="s">
        <v>211</v>
      </c>
    </row>
    <row r="3407">
      <c r="C3407" s="1" t="s">
        <v>5337</v>
      </c>
    </row>
    <row r="3408">
      <c r="C3408" s="1" t="s">
        <v>342</v>
      </c>
    </row>
    <row r="3409">
      <c r="C3409" s="1" t="s">
        <v>5462</v>
      </c>
    </row>
    <row r="3410">
      <c r="C3410" s="1" t="s">
        <v>1637</v>
      </c>
    </row>
    <row r="3411">
      <c r="C3411" s="1" t="s">
        <v>326</v>
      </c>
    </row>
    <row r="3412">
      <c r="C3412" s="1" t="s">
        <v>588</v>
      </c>
    </row>
    <row r="3413">
      <c r="C3413" s="1" t="s">
        <v>99</v>
      </c>
    </row>
    <row r="3414">
      <c r="C3414" s="1" t="s">
        <v>326</v>
      </c>
    </row>
    <row r="3415">
      <c r="C3415" s="1" t="s">
        <v>173</v>
      </c>
    </row>
    <row r="3416">
      <c r="C3416" s="1" t="s">
        <v>148</v>
      </c>
    </row>
    <row r="3417">
      <c r="C3417" s="1" t="s">
        <v>132</v>
      </c>
    </row>
    <row r="3418">
      <c r="C3418" s="1" t="s">
        <v>182</v>
      </c>
    </row>
    <row r="3419">
      <c r="C3419" s="1" t="s">
        <v>8035</v>
      </c>
    </row>
    <row r="3420">
      <c r="C3420" s="1" t="s">
        <v>4935</v>
      </c>
    </row>
    <row r="3421">
      <c r="C3421" s="1" t="s">
        <v>396</v>
      </c>
    </row>
    <row r="3422">
      <c r="C3422" s="1" t="s">
        <v>8042</v>
      </c>
    </row>
    <row r="3423">
      <c r="C3423" s="1" t="s">
        <v>5101</v>
      </c>
    </row>
    <row r="3424">
      <c r="C3424" s="1" t="s">
        <v>818</v>
      </c>
    </row>
    <row r="3425">
      <c r="C3425" s="1" t="s">
        <v>1418</v>
      </c>
    </row>
    <row r="3426">
      <c r="C3426" s="1" t="s">
        <v>27</v>
      </c>
    </row>
    <row r="3427">
      <c r="C3427" s="1" t="s">
        <v>275</v>
      </c>
    </row>
    <row r="3428">
      <c r="C3428" s="1" t="s">
        <v>492</v>
      </c>
    </row>
    <row r="3429">
      <c r="C3429" s="1" t="s">
        <v>1397</v>
      </c>
    </row>
    <row r="3430">
      <c r="C3430" s="1" t="s">
        <v>1531</v>
      </c>
    </row>
    <row r="3431">
      <c r="C3431" s="1" t="s">
        <v>178</v>
      </c>
    </row>
    <row r="3432">
      <c r="C3432" s="1" t="s">
        <v>503</v>
      </c>
    </row>
    <row r="3433">
      <c r="C3433" s="1" t="s">
        <v>1014</v>
      </c>
    </row>
    <row r="3434">
      <c r="C3434" s="1" t="s">
        <v>701</v>
      </c>
    </row>
    <row r="3435">
      <c r="C3435" s="1" t="s">
        <v>8064</v>
      </c>
    </row>
    <row r="3436">
      <c r="C3436" s="1" t="s">
        <v>5399</v>
      </c>
    </row>
    <row r="3437">
      <c r="C3437" s="1" t="s">
        <v>8069</v>
      </c>
    </row>
    <row r="3438">
      <c r="C3438" s="1" t="s">
        <v>1250</v>
      </c>
    </row>
    <row r="3439">
      <c r="C3439" s="1" t="s">
        <v>1036</v>
      </c>
    </row>
    <row r="3440">
      <c r="C3440" s="1" t="s">
        <v>4482</v>
      </c>
    </row>
    <row r="3441">
      <c r="C3441" s="1" t="s">
        <v>14</v>
      </c>
    </row>
    <row r="3442">
      <c r="C3442" s="1" t="s">
        <v>503</v>
      </c>
    </row>
    <row r="3443">
      <c r="C3443" s="1" t="s">
        <v>8081</v>
      </c>
    </row>
    <row r="3444">
      <c r="C3444" s="1" t="s">
        <v>1140</v>
      </c>
    </row>
    <row r="3445">
      <c r="C3445" s="1" t="s">
        <v>4482</v>
      </c>
    </row>
    <row r="3446">
      <c r="C3446" s="1" t="s">
        <v>8088</v>
      </c>
    </row>
    <row r="3447">
      <c r="C3447" s="1" t="s">
        <v>121</v>
      </c>
    </row>
    <row r="3448">
      <c r="C3448" s="1" t="s">
        <v>148</v>
      </c>
    </row>
    <row r="3449">
      <c r="C3449" s="1" t="s">
        <v>148</v>
      </c>
    </row>
    <row r="3450">
      <c r="C3450" s="1" t="s">
        <v>4372</v>
      </c>
    </row>
    <row r="3451">
      <c r="C3451" s="1" t="s">
        <v>342</v>
      </c>
    </row>
    <row r="3452">
      <c r="C3452" s="1" t="s">
        <v>373</v>
      </c>
    </row>
    <row r="3453">
      <c r="C3453" s="1" t="s">
        <v>998</v>
      </c>
    </row>
    <row r="3454">
      <c r="C3454" s="1" t="s">
        <v>148</v>
      </c>
    </row>
    <row r="3455">
      <c r="C3455" s="1" t="s">
        <v>503</v>
      </c>
    </row>
    <row r="3456">
      <c r="C3456" s="1" t="s">
        <v>3811</v>
      </c>
    </row>
    <row r="3457">
      <c r="C3457" s="1" t="s">
        <v>998</v>
      </c>
    </row>
    <row r="3458">
      <c r="C3458" s="1" t="s">
        <v>116</v>
      </c>
    </row>
    <row r="3459">
      <c r="C3459" s="1" t="s">
        <v>818</v>
      </c>
    </row>
    <row r="3460">
      <c r="C3460" s="1" t="s">
        <v>269</v>
      </c>
    </row>
    <row r="3461">
      <c r="C3461" s="1" t="s">
        <v>925</v>
      </c>
    </row>
    <row r="3462">
      <c r="C3462" s="1" t="s">
        <v>3469</v>
      </c>
    </row>
    <row r="3463">
      <c r="C3463" s="1" t="s">
        <v>321</v>
      </c>
    </row>
    <row r="3464">
      <c r="C3464" s="1" t="s">
        <v>1036</v>
      </c>
    </row>
    <row r="3465">
      <c r="C3465" s="1" t="s">
        <v>518</v>
      </c>
    </row>
    <row r="3466">
      <c r="C3466" s="1" t="s">
        <v>148</v>
      </c>
    </row>
    <row r="3467">
      <c r="C3467" s="1" t="s">
        <v>305</v>
      </c>
    </row>
    <row r="3468">
      <c r="C3468" s="1" t="s">
        <v>411</v>
      </c>
    </row>
    <row r="3469">
      <c r="C3469" s="1" t="s">
        <v>211</v>
      </c>
    </row>
    <row r="3470">
      <c r="C3470" s="1" t="s">
        <v>2879</v>
      </c>
    </row>
    <row r="3471">
      <c r="C3471" s="1" t="s">
        <v>1092</v>
      </c>
    </row>
    <row r="3472">
      <c r="C3472" s="1" t="s">
        <v>121</v>
      </c>
    </row>
    <row r="3473">
      <c r="C3473" s="1" t="s">
        <v>241</v>
      </c>
    </row>
    <row r="3474">
      <c r="C3474" s="1" t="s">
        <v>148</v>
      </c>
    </row>
    <row r="3475">
      <c r="C3475" s="1" t="s">
        <v>14</v>
      </c>
    </row>
    <row r="3476">
      <c r="C3476" s="1" t="s">
        <v>5523</v>
      </c>
    </row>
    <row r="3477">
      <c r="C3477" s="1" t="s">
        <v>578</v>
      </c>
    </row>
    <row r="3478">
      <c r="C3478" s="1" t="s">
        <v>3461</v>
      </c>
    </row>
    <row r="3479">
      <c r="C3479" s="1" t="s">
        <v>2879</v>
      </c>
    </row>
    <row r="3480">
      <c r="C3480" s="1" t="s">
        <v>3131</v>
      </c>
    </row>
    <row r="3481">
      <c r="C3481" s="1" t="s">
        <v>14</v>
      </c>
    </row>
    <row r="3482">
      <c r="C3482" s="1" t="s">
        <v>869</v>
      </c>
    </row>
    <row r="3483">
      <c r="C3483" s="1" t="s">
        <v>4891</v>
      </c>
    </row>
    <row r="3484">
      <c r="C3484" s="1" t="s">
        <v>2477</v>
      </c>
    </row>
    <row r="3485">
      <c r="C3485" s="1" t="s">
        <v>8148</v>
      </c>
    </row>
    <row r="3486">
      <c r="C3486" s="1" t="s">
        <v>326</v>
      </c>
    </row>
    <row r="3487">
      <c r="C3487" s="1" t="s">
        <v>148</v>
      </c>
    </row>
    <row r="3488">
      <c r="C3488" s="1" t="s">
        <v>503</v>
      </c>
    </row>
    <row r="3489">
      <c r="C3489" s="1" t="s">
        <v>126</v>
      </c>
    </row>
    <row r="3490">
      <c r="C3490" s="1" t="s">
        <v>1653</v>
      </c>
    </row>
    <row r="3491">
      <c r="C3491" s="1" t="s">
        <v>116</v>
      </c>
    </row>
    <row r="3492">
      <c r="C3492" s="1" t="s">
        <v>198</v>
      </c>
    </row>
    <row r="3493">
      <c r="C3493" s="1" t="s">
        <v>470</v>
      </c>
    </row>
    <row r="3494">
      <c r="C3494" s="1" t="s">
        <v>2477</v>
      </c>
    </row>
    <row r="3495">
      <c r="C3495" s="1" t="s">
        <v>2643</v>
      </c>
    </row>
    <row r="3496">
      <c r="C3496" s="1" t="s">
        <v>4772</v>
      </c>
    </row>
    <row r="3497">
      <c r="C3497" s="1" t="s">
        <v>21</v>
      </c>
    </row>
    <row r="3498">
      <c r="C3498" s="1" t="s">
        <v>75</v>
      </c>
    </row>
    <row r="3499">
      <c r="C3499" s="1" t="s">
        <v>578</v>
      </c>
    </row>
    <row r="3500">
      <c r="C3500" s="1" t="s">
        <v>21</v>
      </c>
    </row>
    <row r="3501">
      <c r="C3501" s="1" t="s">
        <v>1014</v>
      </c>
    </row>
    <row r="3502">
      <c r="C3502" s="1" t="s">
        <v>2173</v>
      </c>
    </row>
    <row r="3503">
      <c r="C3503" s="1" t="s">
        <v>80</v>
      </c>
    </row>
    <row r="3504">
      <c r="C3504" s="1" t="s">
        <v>1802</v>
      </c>
    </row>
    <row r="3505">
      <c r="C3505" s="1" t="s">
        <v>522</v>
      </c>
    </row>
    <row r="3506">
      <c r="C3506" s="1" t="s">
        <v>121</v>
      </c>
    </row>
    <row r="3507">
      <c r="C3507" s="1" t="s">
        <v>998</v>
      </c>
    </row>
    <row r="3508">
      <c r="C3508" s="1" t="s">
        <v>1014</v>
      </c>
    </row>
    <row r="3509">
      <c r="C3509" s="1" t="s">
        <v>4705</v>
      </c>
    </row>
    <row r="3510">
      <c r="C3510" s="1" t="s">
        <v>305</v>
      </c>
    </row>
    <row r="3511">
      <c r="C3511" s="1" t="s">
        <v>4655</v>
      </c>
    </row>
    <row r="3512">
      <c r="C3512" s="1" t="s">
        <v>321</v>
      </c>
    </row>
    <row r="3513">
      <c r="C3513" s="1" t="s">
        <v>3452</v>
      </c>
    </row>
    <row r="3514">
      <c r="C3514" s="1" t="s">
        <v>207</v>
      </c>
    </row>
    <row r="3515">
      <c r="C3515" s="1" t="s">
        <v>1827</v>
      </c>
    </row>
    <row r="3516">
      <c r="C3516" s="1" t="s">
        <v>8069</v>
      </c>
    </row>
    <row r="3517">
      <c r="C3517" s="1" t="s">
        <v>8203</v>
      </c>
    </row>
    <row r="3518">
      <c r="C3518" s="1" t="s">
        <v>653</v>
      </c>
    </row>
    <row r="3519">
      <c r="C3519" s="1" t="s">
        <v>3444</v>
      </c>
    </row>
    <row r="3520">
      <c r="C3520" s="1" t="s">
        <v>1186</v>
      </c>
    </row>
    <row r="3521">
      <c r="C3521" s="1" t="s">
        <v>8069</v>
      </c>
    </row>
    <row r="3522">
      <c r="C3522" s="1" t="s">
        <v>2920</v>
      </c>
    </row>
    <row r="3523">
      <c r="C3523" s="1" t="s">
        <v>1014</v>
      </c>
    </row>
    <row r="3524">
      <c r="C3524" s="1" t="s">
        <v>1297</v>
      </c>
    </row>
    <row r="3525">
      <c r="C3525" s="1" t="s">
        <v>411</v>
      </c>
    </row>
    <row r="3526">
      <c r="C3526" s="1" t="s">
        <v>116</v>
      </c>
    </row>
    <row r="3527">
      <c r="C3527" s="1" t="s">
        <v>1446</v>
      </c>
    </row>
    <row r="3528">
      <c r="C3528" s="1" t="s">
        <v>749</v>
      </c>
    </row>
    <row r="3529">
      <c r="C3529" s="1" t="s">
        <v>148</v>
      </c>
    </row>
    <row r="3530">
      <c r="C3530" s="1" t="s">
        <v>461</v>
      </c>
    </row>
    <row r="3531">
      <c r="C3531" s="1" t="s">
        <v>373</v>
      </c>
    </row>
    <row r="3532">
      <c r="C3532" s="1" t="s">
        <v>241</v>
      </c>
    </row>
    <row r="3533">
      <c r="C3533" s="1" t="s">
        <v>1301</v>
      </c>
    </row>
    <row r="3534">
      <c r="C3534" s="1" t="s">
        <v>8231</v>
      </c>
    </row>
    <row r="3535">
      <c r="C3535" s="1" t="s">
        <v>701</v>
      </c>
    </row>
    <row r="3536">
      <c r="C3536" s="1" t="s">
        <v>295</v>
      </c>
    </row>
    <row r="3537">
      <c r="C3537" s="1" t="s">
        <v>1952</v>
      </c>
    </row>
    <row r="3538">
      <c r="C3538" s="1" t="s">
        <v>555</v>
      </c>
    </row>
    <row r="3539">
      <c r="C3539" s="1" t="s">
        <v>3444</v>
      </c>
    </row>
    <row r="3540">
      <c r="C3540" s="1" t="s">
        <v>3618</v>
      </c>
    </row>
    <row r="3541">
      <c r="C3541" s="1" t="s">
        <v>998</v>
      </c>
    </row>
    <row r="3542">
      <c r="C3542" s="1" t="s">
        <v>1756</v>
      </c>
    </row>
    <row r="3543">
      <c r="C3543" s="1" t="s">
        <v>27</v>
      </c>
    </row>
    <row r="3544">
      <c r="C3544" s="1" t="s">
        <v>1418</v>
      </c>
    </row>
    <row r="3545">
      <c r="C3545" s="1" t="s">
        <v>258</v>
      </c>
    </row>
    <row r="3546">
      <c r="C3546" s="1" t="s">
        <v>14</v>
      </c>
    </row>
    <row r="3547">
      <c r="C3547" s="1" t="s">
        <v>1418</v>
      </c>
    </row>
    <row r="3548">
      <c r="C3548" s="1" t="s">
        <v>5367</v>
      </c>
    </row>
    <row r="3549">
      <c r="C3549" s="1" t="s">
        <v>2979</v>
      </c>
    </row>
    <row r="3550">
      <c r="C3550" s="1" t="s">
        <v>310</v>
      </c>
    </row>
    <row r="3551">
      <c r="C3551" s="1" t="s">
        <v>1446</v>
      </c>
    </row>
    <row r="3552">
      <c r="C3552" s="1" t="s">
        <v>321</v>
      </c>
    </row>
    <row r="3553">
      <c r="C3553" s="1" t="s">
        <v>2563</v>
      </c>
    </row>
    <row r="3554">
      <c r="C3554" s="1" t="s">
        <v>211</v>
      </c>
    </row>
    <row r="3555">
      <c r="C3555" s="1" t="s">
        <v>32</v>
      </c>
    </row>
    <row r="3556">
      <c r="C3556" s="1" t="s">
        <v>1446</v>
      </c>
    </row>
    <row r="3557">
      <c r="C3557" s="1" t="s">
        <v>3259</v>
      </c>
    </row>
    <row r="3558">
      <c r="C3558" s="1" t="s">
        <v>8269</v>
      </c>
    </row>
    <row r="3559">
      <c r="C3559" s="1" t="s">
        <v>93</v>
      </c>
    </row>
    <row r="3560">
      <c r="C3560" s="1" t="s">
        <v>818</v>
      </c>
    </row>
    <row r="3561">
      <c r="C3561" s="1" t="s">
        <v>898</v>
      </c>
    </row>
    <row r="3562">
      <c r="C3562" s="1" t="s">
        <v>4748</v>
      </c>
    </row>
    <row r="3563">
      <c r="C3563" s="1" t="s">
        <v>436</v>
      </c>
    </row>
    <row r="3564">
      <c r="C3564" s="1" t="s">
        <v>2173</v>
      </c>
    </row>
    <row r="3565">
      <c r="C3565" s="1" t="s">
        <v>1155</v>
      </c>
    </row>
    <row r="3566">
      <c r="C3566" s="1" t="s">
        <v>1562</v>
      </c>
    </row>
    <row r="3567">
      <c r="C3567" s="1" t="s">
        <v>8286</v>
      </c>
    </row>
    <row r="3568">
      <c r="C3568" s="1" t="s">
        <v>4875</v>
      </c>
    </row>
    <row r="3569">
      <c r="C3569" s="1" t="s">
        <v>8291</v>
      </c>
    </row>
    <row r="3570">
      <c r="C3570" s="1" t="s">
        <v>411</v>
      </c>
    </row>
    <row r="3571">
      <c r="C3571" s="1" t="s">
        <v>8297</v>
      </c>
    </row>
    <row r="3572">
      <c r="C3572" s="1" t="s">
        <v>8301</v>
      </c>
    </row>
    <row r="3573">
      <c r="C3573" s="1" t="s">
        <v>8305</v>
      </c>
    </row>
    <row r="3574">
      <c r="C3574" s="1" t="s">
        <v>2377</v>
      </c>
    </row>
    <row r="3575">
      <c r="C3575" s="1" t="s">
        <v>3355</v>
      </c>
    </row>
    <row r="3576">
      <c r="C3576" s="1" t="s">
        <v>2485</v>
      </c>
    </row>
    <row r="3577">
      <c r="C3577" s="1" t="s">
        <v>80</v>
      </c>
    </row>
    <row r="3578">
      <c r="C3578" s="1" t="s">
        <v>701</v>
      </c>
    </row>
    <row r="3579">
      <c r="C3579" s="1" t="s">
        <v>3452</v>
      </c>
    </row>
    <row r="3580">
      <c r="C3580" s="1" t="s">
        <v>461</v>
      </c>
    </row>
    <row r="3581">
      <c r="C3581" s="1" t="s">
        <v>1255</v>
      </c>
    </row>
    <row r="3582">
      <c r="C3582" s="1" t="s">
        <v>178</v>
      </c>
    </row>
    <row r="3583">
      <c r="C3583" s="1" t="s">
        <v>555</v>
      </c>
    </row>
    <row r="3584">
      <c r="C3584" s="1" t="s">
        <v>2450</v>
      </c>
    </row>
    <row r="3585">
      <c r="C3585" s="1" t="s">
        <v>2504</v>
      </c>
    </row>
    <row r="3586">
      <c r="C3586" s="1" t="s">
        <v>8329</v>
      </c>
    </row>
    <row r="3587">
      <c r="C3587" s="1" t="s">
        <v>1179</v>
      </c>
    </row>
    <row r="3588">
      <c r="C3588" s="1" t="s">
        <v>116</v>
      </c>
    </row>
    <row r="3589">
      <c r="C3589" s="1" t="s">
        <v>1220</v>
      </c>
    </row>
    <row r="3590">
      <c r="C3590" s="1" t="s">
        <v>5539</v>
      </c>
    </row>
    <row r="3591">
      <c r="C3591" s="1" t="s">
        <v>3618</v>
      </c>
    </row>
    <row r="3592">
      <c r="C3592" s="1" t="s">
        <v>2248</v>
      </c>
    </row>
    <row r="3593">
      <c r="C3593" s="1" t="s">
        <v>1172</v>
      </c>
    </row>
    <row r="3594">
      <c r="C3594" s="1" t="s">
        <v>1255</v>
      </c>
    </row>
    <row r="3595">
      <c r="C3595" s="1" t="s">
        <v>59</v>
      </c>
    </row>
    <row r="3596">
      <c r="C3596" s="1" t="s">
        <v>1592</v>
      </c>
    </row>
    <row r="3597">
      <c r="C3597" s="1" t="s">
        <v>6215</v>
      </c>
    </row>
    <row r="3598">
      <c r="C3598" s="1" t="s">
        <v>211</v>
      </c>
    </row>
    <row r="3599">
      <c r="C3599" s="1" t="s">
        <v>664</v>
      </c>
    </row>
    <row r="3600">
      <c r="C3600" s="1" t="s">
        <v>998</v>
      </c>
    </row>
    <row r="3601">
      <c r="C3601" s="1" t="s">
        <v>749</v>
      </c>
    </row>
    <row r="3602">
      <c r="C3602" s="1" t="s">
        <v>542</v>
      </c>
    </row>
    <row r="3603">
      <c r="C3603" s="1" t="s">
        <v>588</v>
      </c>
    </row>
    <row r="3604">
      <c r="C3604" s="1" t="s">
        <v>342</v>
      </c>
    </row>
    <row r="3605">
      <c r="C3605" s="1" t="s">
        <v>4698</v>
      </c>
    </row>
    <row r="3606">
      <c r="C3606" s="1" t="s">
        <v>1325</v>
      </c>
    </row>
    <row r="3607">
      <c r="C3607" s="1" t="s">
        <v>148</v>
      </c>
    </row>
    <row r="3608">
      <c r="C3608" s="1" t="s">
        <v>305</v>
      </c>
    </row>
    <row r="3609">
      <c r="C3609" s="1" t="s">
        <v>116</v>
      </c>
    </row>
    <row r="3610">
      <c r="C3610" s="1" t="s">
        <v>998</v>
      </c>
    </row>
    <row r="3611">
      <c r="C3611" s="1" t="s">
        <v>447</v>
      </c>
    </row>
    <row r="3612">
      <c r="C3612" s="1" t="s">
        <v>959</v>
      </c>
    </row>
    <row r="3613">
      <c r="C3613" s="1" t="s">
        <v>258</v>
      </c>
    </row>
    <row r="3614">
      <c r="C3614" s="1" t="s">
        <v>588</v>
      </c>
    </row>
    <row r="3615">
      <c r="C3615" s="1" t="s">
        <v>198</v>
      </c>
    </row>
    <row r="3616">
      <c r="C3616" s="1" t="s">
        <v>3009</v>
      </c>
    </row>
    <row r="3617">
      <c r="C3617" s="1" t="s">
        <v>269</v>
      </c>
    </row>
    <row r="3618">
      <c r="C3618" s="1" t="s">
        <v>8383</v>
      </c>
    </row>
    <row r="3619">
      <c r="C3619" s="1" t="s">
        <v>723</v>
      </c>
    </row>
    <row r="3620">
      <c r="C3620" s="1" t="s">
        <v>8387</v>
      </c>
    </row>
    <row r="3621">
      <c r="C3621" s="1" t="s">
        <v>676</v>
      </c>
    </row>
    <row r="3622">
      <c r="C3622" s="1" t="s">
        <v>1096</v>
      </c>
    </row>
    <row r="3623">
      <c r="C3623" s="1" t="s">
        <v>411</v>
      </c>
    </row>
    <row r="3624">
      <c r="C3624" s="1" t="s">
        <v>588</v>
      </c>
    </row>
    <row r="3625">
      <c r="C3625" s="1" t="s">
        <v>1255</v>
      </c>
    </row>
    <row r="3626">
      <c r="C3626" s="1" t="s">
        <v>4372</v>
      </c>
    </row>
    <row r="3627">
      <c r="C3627" s="1" t="s">
        <v>640</v>
      </c>
    </row>
    <row r="3628">
      <c r="C3628" s="1" t="s">
        <v>8291</v>
      </c>
    </row>
    <row r="3629">
      <c r="C3629" s="1" t="s">
        <v>630</v>
      </c>
    </row>
    <row r="3630">
      <c r="C3630" s="1" t="s">
        <v>408</v>
      </c>
    </row>
    <row r="3631">
      <c r="C3631" s="1" t="s">
        <v>326</v>
      </c>
    </row>
    <row r="3632">
      <c r="C3632" s="1" t="s">
        <v>1243</v>
      </c>
    </row>
    <row r="3633">
      <c r="C3633" s="1" t="s">
        <v>461</v>
      </c>
    </row>
    <row r="3634">
      <c r="C3634" s="1" t="s">
        <v>686</v>
      </c>
    </row>
    <row r="3635">
      <c r="C3635" s="1" t="s">
        <v>326</v>
      </c>
    </row>
    <row r="3636">
      <c r="C3636" s="1" t="s">
        <v>342</v>
      </c>
    </row>
    <row r="3637">
      <c r="C3637" s="1" t="s">
        <v>503</v>
      </c>
    </row>
    <row r="3638">
      <c r="C3638" s="1" t="s">
        <v>461</v>
      </c>
    </row>
    <row r="3639">
      <c r="C3639" s="1" t="s">
        <v>321</v>
      </c>
    </row>
    <row r="3640">
      <c r="C3640" s="1" t="s">
        <v>1363</v>
      </c>
    </row>
    <row r="3641">
      <c r="C3641" s="1" t="s">
        <v>21</v>
      </c>
    </row>
    <row r="3642">
      <c r="C3642" s="1" t="s">
        <v>588</v>
      </c>
    </row>
    <row r="3643">
      <c r="C3643" s="1" t="s">
        <v>818</v>
      </c>
    </row>
    <row r="3644">
      <c r="C3644" s="1" t="s">
        <v>1952</v>
      </c>
    </row>
    <row r="3645">
      <c r="C3645" s="1" t="s">
        <v>80</v>
      </c>
    </row>
    <row r="3646">
      <c r="C3646" s="1" t="s">
        <v>1243</v>
      </c>
    </row>
    <row r="3647">
      <c r="C3647" s="1" t="s">
        <v>8431</v>
      </c>
    </row>
    <row r="3648">
      <c r="C3648" s="1" t="s">
        <v>37</v>
      </c>
    </row>
    <row r="3649">
      <c r="C3649" s="1" t="s">
        <v>770</v>
      </c>
    </row>
    <row r="3650">
      <c r="C3650" s="1" t="s">
        <v>818</v>
      </c>
    </row>
    <row r="3651">
      <c r="C3651" s="1" t="s">
        <v>305</v>
      </c>
    </row>
    <row r="3652">
      <c r="C3652" s="1" t="s">
        <v>1250</v>
      </c>
    </row>
    <row r="3653">
      <c r="C3653" s="1" t="s">
        <v>4916</v>
      </c>
    </row>
    <row r="3654">
      <c r="C3654" s="1" t="s">
        <v>5629</v>
      </c>
    </row>
    <row r="3655">
      <c r="C3655" s="1" t="s">
        <v>3009</v>
      </c>
    </row>
    <row r="3656">
      <c r="C3656" s="1" t="s">
        <v>126</v>
      </c>
    </row>
    <row r="3657">
      <c r="C3657" s="1" t="s">
        <v>411</v>
      </c>
    </row>
    <row r="3658">
      <c r="C3658" s="1" t="s">
        <v>241</v>
      </c>
    </row>
    <row r="3659">
      <c r="C3659" s="1" t="s">
        <v>2721</v>
      </c>
    </row>
    <row r="3660">
      <c r="C3660" s="1" t="s">
        <v>1301</v>
      </c>
    </row>
    <row r="3661">
      <c r="C3661" s="1" t="s">
        <v>5745</v>
      </c>
    </row>
    <row r="3662">
      <c r="C3662" s="1" t="s">
        <v>1113</v>
      </c>
    </row>
    <row r="3663">
      <c r="C3663" s="1" t="s">
        <v>5495</v>
      </c>
    </row>
    <row r="3664">
      <c r="C3664" s="1" t="s">
        <v>8460</v>
      </c>
    </row>
    <row r="3665">
      <c r="C3665" s="1" t="s">
        <v>1250</v>
      </c>
    </row>
    <row r="3666">
      <c r="C3666" s="1" t="s">
        <v>5539</v>
      </c>
    </row>
    <row r="3667">
      <c r="C3667" s="1" t="s">
        <v>49</v>
      </c>
    </row>
    <row r="3668">
      <c r="C3668" s="1" t="s">
        <v>1963</v>
      </c>
    </row>
    <row r="3669">
      <c r="C3669" s="1" t="s">
        <v>326</v>
      </c>
    </row>
    <row r="3670">
      <c r="C3670" s="1" t="s">
        <v>21</v>
      </c>
    </row>
    <row r="3671">
      <c r="C3671" s="1" t="s">
        <v>326</v>
      </c>
    </row>
    <row r="3672">
      <c r="C3672" s="1" t="s">
        <v>32</v>
      </c>
    </row>
    <row r="3673">
      <c r="C3673" s="1" t="s">
        <v>1418</v>
      </c>
    </row>
    <row r="3674">
      <c r="C3674" s="1" t="s">
        <v>2879</v>
      </c>
    </row>
    <row r="3675">
      <c r="C3675" s="1" t="s">
        <v>461</v>
      </c>
    </row>
    <row r="3676">
      <c r="C3676" s="1" t="s">
        <v>373</v>
      </c>
    </row>
    <row r="3677">
      <c r="C3677" s="1" t="s">
        <v>173</v>
      </c>
    </row>
    <row r="3678">
      <c r="C3678" s="1" t="s">
        <v>461</v>
      </c>
    </row>
    <row r="3679">
      <c r="C3679" s="1" t="s">
        <v>215</v>
      </c>
    </row>
    <row r="3680">
      <c r="C3680" s="1" t="s">
        <v>7831</v>
      </c>
    </row>
    <row r="3681">
      <c r="C3681" s="1" t="s">
        <v>1096</v>
      </c>
    </row>
    <row r="3682">
      <c r="C3682" s="1" t="s">
        <v>86</v>
      </c>
    </row>
    <row r="3683">
      <c r="C3683" s="1" t="s">
        <v>701</v>
      </c>
    </row>
    <row r="3684">
      <c r="C3684" s="1" t="s">
        <v>1232</v>
      </c>
    </row>
    <row r="3685">
      <c r="C3685" s="1" t="s">
        <v>3658</v>
      </c>
    </row>
    <row r="3686">
      <c r="C3686" s="1" t="s">
        <v>5465</v>
      </c>
    </row>
    <row r="3687">
      <c r="C3687" s="1" t="s">
        <v>2377</v>
      </c>
    </row>
    <row r="3688">
      <c r="C3688" s="1" t="s">
        <v>1558</v>
      </c>
    </row>
    <row r="3689">
      <c r="C3689" s="1" t="s">
        <v>1096</v>
      </c>
    </row>
    <row r="3690">
      <c r="C3690" s="1" t="s">
        <v>80</v>
      </c>
    </row>
    <row r="3691">
      <c r="C3691" s="1" t="s">
        <v>295</v>
      </c>
    </row>
    <row r="3692">
      <c r="C3692" s="1" t="s">
        <v>1325</v>
      </c>
    </row>
    <row r="3693">
      <c r="C3693" s="1" t="s">
        <v>248</v>
      </c>
    </row>
    <row r="3694">
      <c r="C3694" s="1" t="s">
        <v>305</v>
      </c>
    </row>
    <row r="3695">
      <c r="C3695" s="1" t="s">
        <v>461</v>
      </c>
    </row>
    <row r="3696">
      <c r="C3696" s="1" t="s">
        <v>5458</v>
      </c>
    </row>
    <row r="3697">
      <c r="C3697" s="1" t="s">
        <v>6215</v>
      </c>
    </row>
    <row r="3698">
      <c r="C3698" s="1" t="s">
        <v>326</v>
      </c>
    </row>
    <row r="3699">
      <c r="C3699" s="1" t="s">
        <v>93</v>
      </c>
    </row>
    <row r="3700">
      <c r="C3700" s="1" t="s">
        <v>5183</v>
      </c>
    </row>
    <row r="3701">
      <c r="C3701" s="1" t="s">
        <v>518</v>
      </c>
    </row>
    <row r="3702">
      <c r="C3702" s="1" t="s">
        <v>1988</v>
      </c>
    </row>
    <row r="3703">
      <c r="C3703" s="1" t="s">
        <v>326</v>
      </c>
    </row>
    <row r="3704">
      <c r="C3704" s="1" t="s">
        <v>99</v>
      </c>
    </row>
    <row r="3705">
      <c r="C3705" s="1" t="s">
        <v>2359</v>
      </c>
    </row>
    <row r="3706">
      <c r="C3706" s="1" t="s">
        <v>305</v>
      </c>
    </row>
    <row r="3707">
      <c r="C3707" s="1" t="s">
        <v>321</v>
      </c>
    </row>
    <row r="3708">
      <c r="C3708" s="1" t="s">
        <v>326</v>
      </c>
    </row>
    <row r="3709">
      <c r="C3709" s="1" t="s">
        <v>408</v>
      </c>
    </row>
    <row r="3710">
      <c r="C3710" s="1" t="s">
        <v>1301</v>
      </c>
    </row>
    <row r="3711">
      <c r="C3711" s="1" t="s">
        <v>326</v>
      </c>
    </row>
    <row r="3712">
      <c r="C3712" s="1" t="s">
        <v>178</v>
      </c>
    </row>
    <row r="3713">
      <c r="C3713" s="1" t="s">
        <v>75</v>
      </c>
    </row>
    <row r="3714">
      <c r="C3714" s="1" t="s">
        <v>925</v>
      </c>
    </row>
    <row r="3715">
      <c r="C3715" s="1" t="s">
        <v>925</v>
      </c>
    </row>
    <row r="3716">
      <c r="C3716" s="1" t="s">
        <v>326</v>
      </c>
    </row>
    <row r="3717">
      <c r="C3717" s="1" t="s">
        <v>8547</v>
      </c>
    </row>
    <row r="3718">
      <c r="C3718" s="1" t="s">
        <v>1595</v>
      </c>
    </row>
    <row r="3719">
      <c r="C3719" s="1" t="s">
        <v>6215</v>
      </c>
    </row>
    <row r="3720">
      <c r="C3720" s="1" t="s">
        <v>1325</v>
      </c>
    </row>
    <row r="3721">
      <c r="C3721" s="1" t="s">
        <v>3403</v>
      </c>
    </row>
    <row r="3722">
      <c r="C3722" s="1" t="s">
        <v>2173</v>
      </c>
    </row>
    <row r="3723">
      <c r="C3723" s="1" t="s">
        <v>121</v>
      </c>
    </row>
    <row r="3724">
      <c r="C3724" s="1" t="s">
        <v>2504</v>
      </c>
    </row>
    <row r="3725">
      <c r="C3725" s="1" t="s">
        <v>5947</v>
      </c>
    </row>
    <row r="3726">
      <c r="C3726" s="1" t="s">
        <v>588</v>
      </c>
    </row>
    <row r="3727">
      <c r="C3727" s="1" t="s">
        <v>1601</v>
      </c>
    </row>
    <row r="3728">
      <c r="C3728" s="1" t="s">
        <v>5399</v>
      </c>
    </row>
    <row r="3729">
      <c r="C3729" s="1" t="s">
        <v>99</v>
      </c>
    </row>
    <row r="3730">
      <c r="C3730" s="1" t="s">
        <v>3403</v>
      </c>
    </row>
    <row r="3731">
      <c r="C3731" s="1" t="s">
        <v>2255</v>
      </c>
    </row>
    <row r="3732">
      <c r="C3732" s="1" t="s">
        <v>4922</v>
      </c>
    </row>
    <row r="3733">
      <c r="C3733" s="1" t="s">
        <v>1418</v>
      </c>
    </row>
    <row r="3734">
      <c r="C3734" s="1" t="s">
        <v>968</v>
      </c>
    </row>
    <row r="3735">
      <c r="C3735" s="1" t="s">
        <v>121</v>
      </c>
    </row>
    <row r="3736">
      <c r="C3736" s="1" t="s">
        <v>80</v>
      </c>
    </row>
    <row r="3737">
      <c r="C3737" s="1" t="s">
        <v>3811</v>
      </c>
    </row>
    <row r="3738">
      <c r="C3738" s="1" t="s">
        <v>3355</v>
      </c>
    </row>
    <row r="3739">
      <c r="C3739" s="1" t="s">
        <v>8582</v>
      </c>
    </row>
    <row r="3740">
      <c r="C3740" s="1" t="s">
        <v>2255</v>
      </c>
    </row>
    <row r="3741">
      <c r="C3741" s="1" t="s">
        <v>4935</v>
      </c>
    </row>
    <row r="3742">
      <c r="C3742" s="1" t="s">
        <v>32</v>
      </c>
    </row>
    <row r="3743">
      <c r="C3743" s="1" t="s">
        <v>411</v>
      </c>
    </row>
    <row r="3744">
      <c r="C3744" s="1" t="s">
        <v>1243</v>
      </c>
    </row>
    <row r="3745">
      <c r="C3745" s="1" t="s">
        <v>2879</v>
      </c>
    </row>
    <row r="3746">
      <c r="C3746" s="1" t="s">
        <v>321</v>
      </c>
    </row>
    <row r="3747">
      <c r="C3747" s="1" t="s">
        <v>126</v>
      </c>
    </row>
    <row r="3748">
      <c r="C3748" s="1" t="s">
        <v>653</v>
      </c>
    </row>
    <row r="3749">
      <c r="C3749" s="1" t="s">
        <v>126</v>
      </c>
    </row>
    <row r="3750">
      <c r="C3750" s="1" t="s">
        <v>326</v>
      </c>
    </row>
    <row r="3751">
      <c r="C3751" s="1" t="s">
        <v>411</v>
      </c>
    </row>
    <row r="3752">
      <c r="C3752" s="1" t="s">
        <v>99</v>
      </c>
    </row>
    <row r="3753">
      <c r="C3753" s="1" t="s">
        <v>263</v>
      </c>
    </row>
    <row r="3754">
      <c r="C3754" s="1" t="s">
        <v>723</v>
      </c>
    </row>
    <row r="3755">
      <c r="C3755" s="1" t="s">
        <v>116</v>
      </c>
    </row>
    <row r="3756">
      <c r="C3756" s="1" t="s">
        <v>148</v>
      </c>
    </row>
    <row r="3757">
      <c r="C3757" s="1" t="s">
        <v>8609</v>
      </c>
    </row>
    <row r="3758">
      <c r="C3758" s="1" t="s">
        <v>749</v>
      </c>
    </row>
    <row r="3759">
      <c r="C3759" s="1" t="s">
        <v>116</v>
      </c>
    </row>
    <row r="3760">
      <c r="C3760" s="1" t="s">
        <v>1802</v>
      </c>
    </row>
    <row r="3761">
      <c r="C3761" s="1" t="s">
        <v>5523</v>
      </c>
    </row>
    <row r="3762">
      <c r="C3762" s="1" t="s">
        <v>173</v>
      </c>
    </row>
    <row r="3763">
      <c r="C3763" s="1" t="s">
        <v>1250</v>
      </c>
    </row>
    <row r="3764">
      <c r="C3764" s="1" t="s">
        <v>49</v>
      </c>
    </row>
    <row r="3765">
      <c r="C3765" s="1" t="s">
        <v>411</v>
      </c>
    </row>
    <row r="3766">
      <c r="C3766" s="1" t="s">
        <v>1653</v>
      </c>
    </row>
    <row r="3767">
      <c r="C3767" s="1" t="s">
        <v>808</v>
      </c>
    </row>
    <row r="3768">
      <c r="C3768" s="1" t="s">
        <v>1274</v>
      </c>
    </row>
    <row r="3769">
      <c r="C3769" s="1" t="s">
        <v>1144</v>
      </c>
    </row>
    <row r="3770">
      <c r="C3770" s="1" t="s">
        <v>1214</v>
      </c>
    </row>
    <row r="3771">
      <c r="C3771" s="1" t="s">
        <v>1255</v>
      </c>
    </row>
    <row r="3772">
      <c r="C3772" s="1" t="s">
        <v>106</v>
      </c>
    </row>
    <row r="3773">
      <c r="C3773" s="1" t="s">
        <v>1802</v>
      </c>
    </row>
    <row r="3774">
      <c r="C3774" s="1" t="s">
        <v>321</v>
      </c>
    </row>
    <row r="3775">
      <c r="C3775" s="1" t="s">
        <v>3403</v>
      </c>
    </row>
    <row r="3776">
      <c r="C3776" s="1" t="s">
        <v>8642</v>
      </c>
    </row>
    <row r="3777">
      <c r="C3777" s="1" t="s">
        <v>75</v>
      </c>
    </row>
    <row r="3778">
      <c r="C3778" s="1" t="s">
        <v>1813</v>
      </c>
    </row>
    <row r="3779">
      <c r="C3779" s="1" t="s">
        <v>1255</v>
      </c>
    </row>
    <row r="3780">
      <c r="C3780" s="1" t="s">
        <v>461</v>
      </c>
    </row>
    <row r="3781">
      <c r="C3781" s="1" t="s">
        <v>1053</v>
      </c>
    </row>
    <row r="3782">
      <c r="C3782" s="1" t="s">
        <v>148</v>
      </c>
    </row>
    <row r="3783">
      <c r="C3783" s="1" t="s">
        <v>2477</v>
      </c>
    </row>
    <row r="3784">
      <c r="C3784" s="1" t="s">
        <v>818</v>
      </c>
    </row>
    <row r="3785">
      <c r="C3785" s="1" t="s">
        <v>503</v>
      </c>
    </row>
    <row r="3786">
      <c r="C3786" s="1" t="s">
        <v>116</v>
      </c>
    </row>
    <row r="3787">
      <c r="C3787" s="1" t="s">
        <v>3875</v>
      </c>
    </row>
    <row r="3788">
      <c r="C3788" s="1" t="s">
        <v>1592</v>
      </c>
    </row>
    <row r="3789">
      <c r="C3789" s="1" t="s">
        <v>1014</v>
      </c>
    </row>
    <row r="3790">
      <c r="C3790" s="1" t="s">
        <v>8668</v>
      </c>
    </row>
    <row r="3791">
      <c r="C3791" s="1" t="s">
        <v>121</v>
      </c>
    </row>
    <row r="3792">
      <c r="C3792" s="1" t="s">
        <v>37</v>
      </c>
    </row>
    <row r="3793">
      <c r="C3793" s="1" t="s">
        <v>5435</v>
      </c>
    </row>
    <row r="3794">
      <c r="C3794" s="1" t="s">
        <v>5399</v>
      </c>
    </row>
    <row r="3795">
      <c r="C3795" s="1" t="s">
        <v>321</v>
      </c>
    </row>
    <row r="3796">
      <c r="C3796" s="1" t="s">
        <v>4088</v>
      </c>
    </row>
    <row r="3797">
      <c r="C3797" s="1" t="s">
        <v>411</v>
      </c>
    </row>
    <row r="3798">
      <c r="C3798" s="1" t="s">
        <v>178</v>
      </c>
    </row>
    <row r="3799">
      <c r="C3799" s="1" t="s">
        <v>148</v>
      </c>
    </row>
    <row r="3800">
      <c r="C3800" s="1" t="s">
        <v>1014</v>
      </c>
    </row>
    <row r="3801">
      <c r="C3801" s="1" t="s">
        <v>898</v>
      </c>
    </row>
    <row r="3802">
      <c r="C3802" s="1" t="s">
        <v>4635</v>
      </c>
    </row>
    <row r="3803">
      <c r="C3803" s="1" t="s">
        <v>532</v>
      </c>
    </row>
    <row r="3804">
      <c r="C3804" s="1" t="s">
        <v>738</v>
      </c>
    </row>
    <row r="3805">
      <c r="C3805" s="1" t="s">
        <v>8698</v>
      </c>
    </row>
    <row r="3806">
      <c r="C3806" s="1" t="s">
        <v>1208</v>
      </c>
    </row>
    <row r="3807">
      <c r="C3807" s="1" t="s">
        <v>1258</v>
      </c>
    </row>
    <row r="3808">
      <c r="C3808" s="1" t="s">
        <v>80</v>
      </c>
    </row>
    <row r="3809">
      <c r="C3809" s="1" t="s">
        <v>32</v>
      </c>
    </row>
    <row r="3810">
      <c r="C3810" s="1" t="s">
        <v>560</v>
      </c>
    </row>
    <row r="3811">
      <c r="C3811" s="1" t="s">
        <v>1558</v>
      </c>
    </row>
    <row r="3812">
      <c r="C3812" s="1" t="s">
        <v>818</v>
      </c>
    </row>
    <row r="3813">
      <c r="C3813" s="1" t="s">
        <v>80</v>
      </c>
    </row>
    <row r="3814">
      <c r="C3814" s="1" t="s">
        <v>840</v>
      </c>
    </row>
    <row r="3815">
      <c r="C3815" s="1" t="s">
        <v>8714</v>
      </c>
    </row>
    <row r="3816">
      <c r="C3816" s="1" t="s">
        <v>3058</v>
      </c>
    </row>
    <row r="3817">
      <c r="C3817" s="1" t="s">
        <v>8720</v>
      </c>
    </row>
    <row r="3818">
      <c r="C3818" s="1" t="s">
        <v>310</v>
      </c>
    </row>
    <row r="3819">
      <c r="C3819" s="1" t="s">
        <v>411</v>
      </c>
    </row>
    <row r="3820">
      <c r="C3820" s="1" t="s">
        <v>5676</v>
      </c>
    </row>
    <row r="3821">
      <c r="C3821" s="1" t="s">
        <v>701</v>
      </c>
    </row>
    <row r="3822">
      <c r="C3822" s="1" t="s">
        <v>738</v>
      </c>
    </row>
    <row r="3823">
      <c r="C3823" s="1" t="s">
        <v>305</v>
      </c>
    </row>
    <row r="3824">
      <c r="C3824" s="1" t="s">
        <v>738</v>
      </c>
    </row>
    <row r="3825">
      <c r="C3825" s="1" t="s">
        <v>5131</v>
      </c>
    </row>
    <row r="3826">
      <c r="C3826" s="1" t="s">
        <v>86</v>
      </c>
    </row>
    <row r="3827">
      <c r="C3827" s="1" t="s">
        <v>578</v>
      </c>
    </row>
    <row r="3828">
      <c r="C3828" s="1" t="s">
        <v>1802</v>
      </c>
    </row>
    <row r="3829">
      <c r="C3829" s="1" t="s">
        <v>8740</v>
      </c>
    </row>
    <row r="3830">
      <c r="C3830" s="1" t="s">
        <v>2450</v>
      </c>
    </row>
    <row r="3831">
      <c r="C3831" s="1" t="s">
        <v>14</v>
      </c>
    </row>
    <row r="3832">
      <c r="C3832" s="1" t="s">
        <v>653</v>
      </c>
    </row>
    <row r="3833">
      <c r="C3833" s="1" t="s">
        <v>1014</v>
      </c>
    </row>
    <row r="3834">
      <c r="C3834" s="1" t="s">
        <v>1301</v>
      </c>
    </row>
    <row r="3835">
      <c r="C3835" s="1" t="s">
        <v>305</v>
      </c>
    </row>
    <row r="3836">
      <c r="C3836" s="1" t="s">
        <v>555</v>
      </c>
    </row>
    <row r="3837">
      <c r="C3837" s="1" t="s">
        <v>80</v>
      </c>
    </row>
    <row r="3838">
      <c r="C3838" s="1" t="s">
        <v>80</v>
      </c>
    </row>
    <row r="3839">
      <c r="C3839" s="1" t="s">
        <v>5064</v>
      </c>
    </row>
    <row r="3840">
      <c r="C3840" s="1" t="s">
        <v>630</v>
      </c>
    </row>
    <row r="3841">
      <c r="C3841" s="1" t="s">
        <v>5131</v>
      </c>
    </row>
    <row r="3842">
      <c r="C3842" s="1" t="s">
        <v>305</v>
      </c>
    </row>
    <row r="3843">
      <c r="C3843" s="1" t="s">
        <v>8286</v>
      </c>
    </row>
    <row r="3844">
      <c r="C3844" s="1" t="s">
        <v>1802</v>
      </c>
    </row>
    <row r="3845">
      <c r="C3845" s="1" t="s">
        <v>1258</v>
      </c>
    </row>
    <row r="3846">
      <c r="C3846" s="1" t="s">
        <v>5543</v>
      </c>
    </row>
    <row r="3847">
      <c r="C3847" s="1" t="s">
        <v>1806</v>
      </c>
    </row>
    <row r="3848">
      <c r="C3848" s="1" t="s">
        <v>241</v>
      </c>
    </row>
    <row r="3849">
      <c r="C3849" s="1" t="s">
        <v>1255</v>
      </c>
    </row>
    <row r="3850">
      <c r="C3850" s="1" t="s">
        <v>1418</v>
      </c>
    </row>
    <row r="3851">
      <c r="C3851" s="1" t="s">
        <v>588</v>
      </c>
    </row>
    <row r="3852">
      <c r="C3852" s="1" t="s">
        <v>310</v>
      </c>
    </row>
    <row r="3853">
      <c r="C3853" s="1" t="s">
        <v>121</v>
      </c>
    </row>
    <row r="3854">
      <c r="C3854" s="1" t="s">
        <v>2577</v>
      </c>
    </row>
    <row r="3855">
      <c r="C3855" s="1" t="s">
        <v>1036</v>
      </c>
    </row>
    <row r="3856">
      <c r="C3856" s="1" t="s">
        <v>356</v>
      </c>
    </row>
    <row r="3857">
      <c r="C3857" s="1" t="s">
        <v>7084</v>
      </c>
    </row>
    <row r="3858">
      <c r="C3858" s="1" t="s">
        <v>1653</v>
      </c>
    </row>
    <row r="3859">
      <c r="C3859" s="1" t="s">
        <v>3253</v>
      </c>
    </row>
    <row r="3860">
      <c r="C3860" s="1" t="s">
        <v>21</v>
      </c>
    </row>
    <row r="3861">
      <c r="C3861" s="1" t="s">
        <v>411</v>
      </c>
    </row>
    <row r="3862">
      <c r="C3862" s="1" t="s">
        <v>1255</v>
      </c>
    </row>
    <row r="3863">
      <c r="C3863" s="1" t="s">
        <v>99</v>
      </c>
    </row>
    <row r="3864">
      <c r="C3864" s="1" t="s">
        <v>3461</v>
      </c>
    </row>
    <row r="3865">
      <c r="C3865" s="1" t="s">
        <v>436</v>
      </c>
    </row>
    <row r="3866">
      <c r="C3866" s="1" t="s">
        <v>869</v>
      </c>
    </row>
    <row r="3867">
      <c r="C3867" s="1" t="s">
        <v>588</v>
      </c>
    </row>
    <row r="3868">
      <c r="C3868" s="1" t="s">
        <v>116</v>
      </c>
    </row>
    <row r="3869">
      <c r="C3869" s="1" t="s">
        <v>5947</v>
      </c>
    </row>
    <row r="3870">
      <c r="C3870" s="1" t="s">
        <v>1036</v>
      </c>
    </row>
    <row r="3871">
      <c r="C3871" s="1" t="s">
        <v>3699</v>
      </c>
    </row>
    <row r="3872">
      <c r="C3872" s="1" t="s">
        <v>411</v>
      </c>
    </row>
    <row r="3873">
      <c r="C3873" s="1" t="s">
        <v>1653</v>
      </c>
    </row>
    <row r="3874">
      <c r="C3874" s="1" t="s">
        <v>305</v>
      </c>
    </row>
    <row r="3875">
      <c r="C3875" s="1" t="s">
        <v>321</v>
      </c>
    </row>
    <row r="3876">
      <c r="C3876" s="1" t="s">
        <v>3497</v>
      </c>
    </row>
    <row r="3877">
      <c r="C3877" s="1" t="s">
        <v>1874</v>
      </c>
    </row>
    <row r="3878">
      <c r="C3878" s="1" t="s">
        <v>93</v>
      </c>
    </row>
    <row r="3879">
      <c r="C3879" s="1" t="s">
        <v>770</v>
      </c>
    </row>
    <row r="3880">
      <c r="C3880" s="1" t="s">
        <v>898</v>
      </c>
    </row>
    <row r="3881">
      <c r="C3881" s="1" t="s">
        <v>613</v>
      </c>
    </row>
    <row r="3882">
      <c r="C3882" s="1" t="s">
        <v>1133</v>
      </c>
    </row>
    <row r="3883">
      <c r="C3883" s="1" t="s">
        <v>8291</v>
      </c>
    </row>
    <row r="3884">
      <c r="C3884" s="1" t="s">
        <v>1494</v>
      </c>
    </row>
    <row r="3885">
      <c r="C3885" s="1" t="s">
        <v>1653</v>
      </c>
    </row>
    <row r="3886">
      <c r="C3886" s="1" t="s">
        <v>3009</v>
      </c>
    </row>
    <row r="3887">
      <c r="C3887" s="1" t="s">
        <v>701</v>
      </c>
    </row>
    <row r="3888">
      <c r="C3888" s="1" t="s">
        <v>347</v>
      </c>
    </row>
    <row r="3889">
      <c r="C3889" s="1" t="s">
        <v>116</v>
      </c>
    </row>
    <row r="3890">
      <c r="C3890" s="1" t="s">
        <v>93</v>
      </c>
    </row>
    <row r="3891">
      <c r="C3891" s="1" t="s">
        <v>7784</v>
      </c>
    </row>
    <row r="3892">
      <c r="C3892" s="1" t="s">
        <v>1915</v>
      </c>
    </row>
    <row r="3893">
      <c r="C3893" s="1" t="s">
        <v>411</v>
      </c>
    </row>
    <row r="3894">
      <c r="C3894" s="1" t="s">
        <v>4482</v>
      </c>
    </row>
    <row r="3895">
      <c r="C3895" s="1" t="s">
        <v>649</v>
      </c>
    </row>
    <row r="3896">
      <c r="C3896" s="1" t="s">
        <v>1297</v>
      </c>
    </row>
    <row r="3897">
      <c r="C3897" s="1" t="s">
        <v>518</v>
      </c>
    </row>
    <row r="3898">
      <c r="C3898" s="1" t="s">
        <v>6668</v>
      </c>
    </row>
    <row r="3899">
      <c r="C3899" s="1" t="s">
        <v>8850</v>
      </c>
    </row>
    <row r="3900">
      <c r="C3900" s="1" t="s">
        <v>1456</v>
      </c>
    </row>
    <row r="3901">
      <c r="C3901" s="1" t="s">
        <v>121</v>
      </c>
    </row>
    <row r="3902">
      <c r="C3902" s="1" t="s">
        <v>49</v>
      </c>
    </row>
    <row r="3903">
      <c r="C3903" s="1" t="s">
        <v>5973</v>
      </c>
    </row>
    <row r="3904">
      <c r="C3904" s="1" t="s">
        <v>21</v>
      </c>
    </row>
    <row r="3905">
      <c r="C3905" s="1" t="s">
        <v>93</v>
      </c>
    </row>
    <row r="3906">
      <c r="C3906" s="1" t="s">
        <v>7254</v>
      </c>
    </row>
    <row r="3907">
      <c r="C3907" s="1" t="s">
        <v>898</v>
      </c>
    </row>
    <row r="3908">
      <c r="C3908" s="1" t="s">
        <v>1155</v>
      </c>
    </row>
    <row r="3909">
      <c r="C3909" s="1" t="s">
        <v>1549</v>
      </c>
    </row>
    <row r="3910">
      <c r="C3910" s="1" t="s">
        <v>4748</v>
      </c>
    </row>
    <row r="3911">
      <c r="C3911" s="1" t="s">
        <v>4508</v>
      </c>
    </row>
    <row r="3912">
      <c r="C3912" s="1" t="s">
        <v>8871</v>
      </c>
    </row>
    <row r="3913">
      <c r="C3913" s="1" t="s">
        <v>75</v>
      </c>
    </row>
    <row r="3914">
      <c r="C3914" s="1" t="s">
        <v>1666</v>
      </c>
    </row>
    <row r="3915">
      <c r="C3915" s="1" t="s">
        <v>32</v>
      </c>
    </row>
    <row r="3916">
      <c r="C3916" s="1" t="s">
        <v>1144</v>
      </c>
    </row>
    <row r="3917">
      <c r="C3917" s="1" t="s">
        <v>2806</v>
      </c>
    </row>
    <row r="3918">
      <c r="C3918" s="1" t="s">
        <v>925</v>
      </c>
    </row>
    <row r="3919">
      <c r="C3919" s="1" t="s">
        <v>1802</v>
      </c>
    </row>
    <row r="3920">
      <c r="C3920" s="1" t="s">
        <v>1250</v>
      </c>
    </row>
    <row r="3921">
      <c r="C3921" s="1" t="s">
        <v>1461</v>
      </c>
    </row>
    <row r="3922">
      <c r="C3922" s="1" t="s">
        <v>305</v>
      </c>
    </row>
    <row r="3923">
      <c r="C3923" s="1" t="s">
        <v>2521</v>
      </c>
    </row>
    <row r="3924">
      <c r="C3924" s="1" t="s">
        <v>630</v>
      </c>
    </row>
    <row r="3925">
      <c r="C3925" s="1" t="s">
        <v>116</v>
      </c>
    </row>
    <row r="3926">
      <c r="C3926" s="1" t="s">
        <v>284</v>
      </c>
    </row>
    <row r="3927">
      <c r="C3927" s="1" t="s">
        <v>211</v>
      </c>
    </row>
    <row r="3928">
      <c r="C3928" s="1" t="s">
        <v>1756</v>
      </c>
    </row>
    <row r="3929">
      <c r="C3929" s="1" t="s">
        <v>578</v>
      </c>
    </row>
    <row r="3930">
      <c r="C3930" s="1" t="s">
        <v>1250</v>
      </c>
    </row>
    <row r="3931">
      <c r="C3931" s="1" t="s">
        <v>3733</v>
      </c>
    </row>
    <row r="3932">
      <c r="C3932" s="1" t="s">
        <v>5780</v>
      </c>
    </row>
    <row r="3933">
      <c r="C3933" s="1" t="s">
        <v>310</v>
      </c>
    </row>
    <row r="3934">
      <c r="C3934" s="1" t="s">
        <v>5022</v>
      </c>
    </row>
    <row r="3935">
      <c r="C3935" s="1" t="s">
        <v>148</v>
      </c>
    </row>
    <row r="3936">
      <c r="C3936" s="1" t="s">
        <v>6810</v>
      </c>
    </row>
    <row r="3937">
      <c r="C3937" s="1" t="s">
        <v>3355</v>
      </c>
    </row>
    <row r="3938">
      <c r="C3938" s="1" t="s">
        <v>211</v>
      </c>
    </row>
    <row r="3939">
      <c r="C3939" s="1" t="s">
        <v>126</v>
      </c>
    </row>
    <row r="3940">
      <c r="C3940" s="1" t="s">
        <v>3658</v>
      </c>
    </row>
    <row r="3941">
      <c r="C3941" s="1" t="s">
        <v>1802</v>
      </c>
    </row>
    <row r="3942">
      <c r="C3942" s="1" t="s">
        <v>588</v>
      </c>
    </row>
    <row r="3943">
      <c r="C3943" s="1" t="s">
        <v>275</v>
      </c>
    </row>
    <row r="3944">
      <c r="C3944" s="1" t="s">
        <v>8922</v>
      </c>
    </row>
    <row r="3945">
      <c r="C3945" s="1" t="s">
        <v>998</v>
      </c>
    </row>
    <row r="3946">
      <c r="C3946" s="1" t="s">
        <v>3403</v>
      </c>
    </row>
    <row r="3947">
      <c r="C3947" s="1" t="s">
        <v>342</v>
      </c>
    </row>
    <row r="3948">
      <c r="C3948" s="1" t="s">
        <v>3649</v>
      </c>
    </row>
    <row r="3949">
      <c r="C3949" s="1" t="s">
        <v>1418</v>
      </c>
    </row>
    <row r="3950">
      <c r="C3950" s="1" t="s">
        <v>664</v>
      </c>
    </row>
    <row r="3951">
      <c r="C3951" s="1" t="s">
        <v>1297</v>
      </c>
    </row>
    <row r="3952">
      <c r="C3952" s="1" t="s">
        <v>461</v>
      </c>
    </row>
    <row r="3953">
      <c r="C3953" s="1" t="s">
        <v>8938</v>
      </c>
    </row>
    <row r="3954">
      <c r="C3954" s="1" t="s">
        <v>588</v>
      </c>
    </row>
    <row r="3955">
      <c r="C3955" s="1" t="s">
        <v>305</v>
      </c>
    </row>
    <row r="3956">
      <c r="C3956" s="1" t="s">
        <v>65</v>
      </c>
    </row>
    <row r="3957">
      <c r="C3957" s="1" t="s">
        <v>2173</v>
      </c>
    </row>
    <row r="3958">
      <c r="C3958" s="1" t="s">
        <v>99</v>
      </c>
    </row>
    <row r="3959">
      <c r="C3959" s="1" t="s">
        <v>2577</v>
      </c>
    </row>
    <row r="3960">
      <c r="C3960" s="1" t="s">
        <v>779</v>
      </c>
    </row>
    <row r="3961">
      <c r="C3961" s="1" t="s">
        <v>8951</v>
      </c>
    </row>
    <row r="3962">
      <c r="C3962" s="1" t="s">
        <v>8954</v>
      </c>
    </row>
    <row r="3963">
      <c r="C3963" s="1" t="s">
        <v>27</v>
      </c>
    </row>
    <row r="3964">
      <c r="C3964" s="1" t="s">
        <v>2477</v>
      </c>
    </row>
    <row r="3965">
      <c r="C3965" s="1" t="s">
        <v>701</v>
      </c>
    </row>
    <row r="3966">
      <c r="C3966" s="1" t="s">
        <v>998</v>
      </c>
    </row>
    <row r="3967">
      <c r="C3967" s="1" t="s">
        <v>305</v>
      </c>
    </row>
    <row r="3968">
      <c r="C3968" s="1" t="s">
        <v>869</v>
      </c>
    </row>
    <row r="3969">
      <c r="C3969" s="1" t="s">
        <v>326</v>
      </c>
    </row>
    <row r="3970">
      <c r="C3970" s="1" t="s">
        <v>258</v>
      </c>
    </row>
    <row r="3971">
      <c r="C3971" s="1" t="s">
        <v>5995</v>
      </c>
    </row>
    <row r="3972">
      <c r="C3972" s="1" t="s">
        <v>326</v>
      </c>
    </row>
    <row r="3973">
      <c r="C3973" s="1" t="s">
        <v>3882</v>
      </c>
    </row>
    <row r="3974">
      <c r="C3974" s="1" t="s">
        <v>998</v>
      </c>
    </row>
    <row r="3975">
      <c r="C3975" s="1" t="s">
        <v>3641</v>
      </c>
    </row>
    <row r="3976">
      <c r="C3976" s="1" t="s">
        <v>8974</v>
      </c>
    </row>
    <row r="3977">
      <c r="C3977" s="1" t="s">
        <v>148</v>
      </c>
    </row>
    <row r="3978">
      <c r="C3978" s="1" t="s">
        <v>121</v>
      </c>
    </row>
    <row r="3979">
      <c r="C3979" s="1" t="s">
        <v>321</v>
      </c>
    </row>
    <row r="3980">
      <c r="C3980" s="1" t="s">
        <v>1418</v>
      </c>
    </row>
    <row r="3981">
      <c r="C3981" s="1" t="s">
        <v>396</v>
      </c>
    </row>
    <row r="3982">
      <c r="C3982" s="1" t="s">
        <v>5136</v>
      </c>
    </row>
    <row r="3983">
      <c r="C3983" s="1" t="s">
        <v>21</v>
      </c>
    </row>
    <row r="3984">
      <c r="C3984" s="1" t="s">
        <v>99</v>
      </c>
    </row>
    <row r="3985">
      <c r="C3985" s="1" t="s">
        <v>1297</v>
      </c>
    </row>
    <row r="3986">
      <c r="C3986" s="1" t="s">
        <v>126</v>
      </c>
    </row>
    <row r="3987">
      <c r="C3987" s="1" t="s">
        <v>1461</v>
      </c>
    </row>
    <row r="3988">
      <c r="C3988" s="1" t="s">
        <v>8994</v>
      </c>
    </row>
    <row r="3989">
      <c r="C3989" s="1" t="s">
        <v>321</v>
      </c>
    </row>
    <row r="3990">
      <c r="C3990" s="1" t="s">
        <v>1140</v>
      </c>
    </row>
    <row r="3991">
      <c r="C3991" s="1" t="s">
        <v>4508</v>
      </c>
    </row>
    <row r="3992">
      <c r="C3992" s="1" t="s">
        <v>503</v>
      </c>
    </row>
    <row r="3993">
      <c r="C3993" s="1" t="s">
        <v>321</v>
      </c>
    </row>
    <row r="3994">
      <c r="C3994" s="1" t="s">
        <v>503</v>
      </c>
    </row>
    <row r="3995">
      <c r="C3995" s="1" t="s">
        <v>326</v>
      </c>
    </row>
    <row r="3996">
      <c r="C3996" s="1" t="s">
        <v>9006</v>
      </c>
    </row>
    <row r="3997">
      <c r="C3997" s="1" t="s">
        <v>2377</v>
      </c>
    </row>
    <row r="3998">
      <c r="C3998" s="1" t="s">
        <v>2359</v>
      </c>
    </row>
    <row r="3999">
      <c r="C3999" s="1" t="s">
        <v>1549</v>
      </c>
    </row>
    <row r="4000">
      <c r="C4000" s="1" t="s">
        <v>1418</v>
      </c>
    </row>
    <row r="4001">
      <c r="C4001" s="1" t="s">
        <v>3259</v>
      </c>
    </row>
    <row r="4002">
      <c r="C4002" s="1" t="s">
        <v>1363</v>
      </c>
    </row>
    <row r="4003">
      <c r="C4003" s="1" t="s">
        <v>14</v>
      </c>
    </row>
    <row r="4004">
      <c r="C4004" s="1" t="s">
        <v>198</v>
      </c>
    </row>
    <row r="4005">
      <c r="C4005" s="1" t="s">
        <v>9020</v>
      </c>
    </row>
    <row r="4006">
      <c r="C4006" s="1" t="s">
        <v>21</v>
      </c>
    </row>
    <row r="4007">
      <c r="C4007" s="1" t="s">
        <v>9025</v>
      </c>
    </row>
    <row r="4008">
      <c r="C4008" s="1" t="s">
        <v>321</v>
      </c>
    </row>
    <row r="4009">
      <c r="C4009" s="1" t="s">
        <v>2116</v>
      </c>
    </row>
    <row r="4010">
      <c r="C4010" s="1" t="s">
        <v>664</v>
      </c>
    </row>
    <row r="4011">
      <c r="C4011" s="1" t="s">
        <v>148</v>
      </c>
    </row>
    <row r="4012">
      <c r="C4012" s="1" t="s">
        <v>42</v>
      </c>
    </row>
    <row r="4013">
      <c r="C4013" s="1" t="s">
        <v>749</v>
      </c>
    </row>
    <row r="4014">
      <c r="C4014" s="1" t="s">
        <v>1144</v>
      </c>
    </row>
    <row r="4015">
      <c r="C4015" s="1" t="s">
        <v>148</v>
      </c>
    </row>
    <row r="4016">
      <c r="C4016" s="1" t="s">
        <v>6215</v>
      </c>
    </row>
    <row r="4017">
      <c r="C4017" s="1" t="s">
        <v>59</v>
      </c>
    </row>
    <row r="4018">
      <c r="C4018" s="1" t="s">
        <v>1250</v>
      </c>
    </row>
    <row r="4019">
      <c r="C4019" s="1" t="s">
        <v>248</v>
      </c>
    </row>
    <row r="4020">
      <c r="C4020" s="1" t="s">
        <v>116</v>
      </c>
    </row>
    <row r="4021">
      <c r="C4021" s="1" t="s">
        <v>9052</v>
      </c>
    </row>
    <row r="4022">
      <c r="C4022" s="1" t="s">
        <v>1144</v>
      </c>
    </row>
    <row r="4023">
      <c r="C4023" s="1" t="s">
        <v>37</v>
      </c>
    </row>
    <row r="4024">
      <c r="C4024" s="1" t="s">
        <v>6691</v>
      </c>
    </row>
    <row r="4025">
      <c r="C4025" s="1" t="s">
        <v>5101</v>
      </c>
    </row>
    <row r="4026">
      <c r="C4026" s="1" t="s">
        <v>86</v>
      </c>
    </row>
    <row r="4027">
      <c r="C4027" s="1" t="s">
        <v>342</v>
      </c>
    </row>
    <row r="4028">
      <c r="C4028" s="1" t="s">
        <v>998</v>
      </c>
    </row>
    <row r="4029">
      <c r="C4029" s="1" t="s">
        <v>356</v>
      </c>
    </row>
    <row r="4030">
      <c r="C4030" s="1" t="s">
        <v>1014</v>
      </c>
    </row>
    <row r="4031">
      <c r="C4031" s="1" t="s">
        <v>2377</v>
      </c>
    </row>
    <row r="4032">
      <c r="C4032" s="1" t="s">
        <v>121</v>
      </c>
    </row>
    <row r="4033">
      <c r="C4033" s="1" t="s">
        <v>5112</v>
      </c>
    </row>
    <row r="4034">
      <c r="C4034" s="1" t="s">
        <v>3811</v>
      </c>
    </row>
    <row r="4035">
      <c r="C4035" s="1" t="s">
        <v>3376</v>
      </c>
    </row>
    <row r="4036">
      <c r="C4036" s="1" t="s">
        <v>1113</v>
      </c>
    </row>
    <row r="4037">
      <c r="C4037" s="1" t="s">
        <v>542</v>
      </c>
    </row>
    <row r="4038">
      <c r="C4038" s="1" t="s">
        <v>80</v>
      </c>
    </row>
    <row r="4039">
      <c r="C4039" s="1" t="s">
        <v>1802</v>
      </c>
    </row>
    <row r="4040">
      <c r="C4040" s="1" t="s">
        <v>9087</v>
      </c>
    </row>
    <row r="4041">
      <c r="C4041" s="1" t="s">
        <v>503</v>
      </c>
    </row>
    <row r="4042">
      <c r="C4042" s="1" t="s">
        <v>326</v>
      </c>
    </row>
    <row r="4043">
      <c r="C4043" s="1" t="s">
        <v>5136</v>
      </c>
    </row>
    <row r="4044">
      <c r="C4044" s="1" t="s">
        <v>522</v>
      </c>
    </row>
    <row r="4045">
      <c r="C4045" s="1" t="s">
        <v>1255</v>
      </c>
    </row>
    <row r="4046">
      <c r="C4046" s="1" t="s">
        <v>3355</v>
      </c>
    </row>
    <row r="4047">
      <c r="C4047" s="1" t="s">
        <v>9099</v>
      </c>
    </row>
    <row r="4048">
      <c r="C4048" s="1" t="s">
        <v>738</v>
      </c>
    </row>
    <row r="4049">
      <c r="C4049" s="1" t="s">
        <v>121</v>
      </c>
    </row>
    <row r="4050">
      <c r="C4050" s="1" t="s">
        <v>269</v>
      </c>
    </row>
    <row r="4051">
      <c r="C4051" s="1" t="s">
        <v>211</v>
      </c>
    </row>
    <row r="4052">
      <c r="C4052" s="1" t="s">
        <v>326</v>
      </c>
    </row>
    <row r="4053">
      <c r="C4053" s="1" t="s">
        <v>2248</v>
      </c>
    </row>
    <row r="4054">
      <c r="C4054" s="1" t="s">
        <v>3497</v>
      </c>
    </row>
    <row r="4055">
      <c r="C4055" s="1" t="s">
        <v>1301</v>
      </c>
    </row>
    <row r="4056">
      <c r="C4056" s="1" t="s">
        <v>1363</v>
      </c>
    </row>
    <row r="4057">
      <c r="C4057" s="1" t="s">
        <v>21</v>
      </c>
    </row>
    <row r="4058">
      <c r="C4058" s="1" t="s">
        <v>9117</v>
      </c>
    </row>
    <row r="4059">
      <c r="C4059" s="1" t="s">
        <v>2797</v>
      </c>
    </row>
    <row r="4060">
      <c r="C4060" s="1" t="s">
        <v>1332</v>
      </c>
    </row>
    <row r="4061">
      <c r="C4061" s="1" t="s">
        <v>9125</v>
      </c>
    </row>
    <row r="4062">
      <c r="C4062" s="1" t="s">
        <v>8231</v>
      </c>
    </row>
    <row r="4063">
      <c r="C4063" s="1" t="s">
        <v>1297</v>
      </c>
    </row>
    <row r="4064">
      <c r="C4064" s="1" t="s">
        <v>723</v>
      </c>
    </row>
    <row r="4065">
      <c r="C4065" s="1" t="s">
        <v>968</v>
      </c>
    </row>
    <row r="4066">
      <c r="C4066" s="1" t="s">
        <v>37</v>
      </c>
    </row>
    <row r="4067">
      <c r="C4067" s="1" t="s">
        <v>59</v>
      </c>
    </row>
    <row r="4068">
      <c r="C4068" s="1" t="s">
        <v>411</v>
      </c>
    </row>
    <row r="4069">
      <c r="C4069" s="1" t="s">
        <v>1418</v>
      </c>
    </row>
    <row r="4070">
      <c r="C4070" s="1" t="s">
        <v>588</v>
      </c>
    </row>
    <row r="4071">
      <c r="C4071" s="1" t="s">
        <v>342</v>
      </c>
    </row>
    <row r="4072">
      <c r="C4072" s="1" t="s">
        <v>241</v>
      </c>
    </row>
    <row r="4073">
      <c r="C4073" s="1" t="s">
        <v>3458</v>
      </c>
    </row>
    <row r="4074">
      <c r="C4074" s="1" t="s">
        <v>9147</v>
      </c>
    </row>
    <row r="4075">
      <c r="C4075" s="1" t="s">
        <v>818</v>
      </c>
    </row>
    <row r="4076">
      <c r="C4076" s="1" t="s">
        <v>1601</v>
      </c>
    </row>
    <row r="4077">
      <c r="C4077" s="1" t="s">
        <v>2965</v>
      </c>
    </row>
    <row r="4078">
      <c r="C4078" s="1" t="s">
        <v>21</v>
      </c>
    </row>
    <row r="4079">
      <c r="C4079" s="1" t="s">
        <v>2173</v>
      </c>
    </row>
    <row r="4080">
      <c r="C4080" s="1" t="s">
        <v>1802</v>
      </c>
    </row>
    <row r="4081">
      <c r="C4081" s="1" t="s">
        <v>1558</v>
      </c>
    </row>
    <row r="4082">
      <c r="C4082" s="1" t="s">
        <v>3708</v>
      </c>
    </row>
    <row r="4083">
      <c r="C4083" s="1" t="s">
        <v>1418</v>
      </c>
    </row>
    <row r="4084">
      <c r="C4084" s="1" t="s">
        <v>764</v>
      </c>
    </row>
    <row r="4085">
      <c r="C4085" s="1" t="s">
        <v>321</v>
      </c>
    </row>
    <row r="4086">
      <c r="C4086" s="1" t="s">
        <v>1255</v>
      </c>
    </row>
    <row r="4087">
      <c r="C4087" s="1" t="s">
        <v>1802</v>
      </c>
    </row>
    <row r="4088">
      <c r="C4088" s="1" t="s">
        <v>21</v>
      </c>
    </row>
    <row r="4089">
      <c r="C4089" s="1" t="s">
        <v>532</v>
      </c>
    </row>
    <row r="4090">
      <c r="C4090" s="1" t="s">
        <v>21</v>
      </c>
    </row>
    <row r="4091">
      <c r="C4091" s="1" t="s">
        <v>7000</v>
      </c>
    </row>
    <row r="4092">
      <c r="C4092" s="1" t="s">
        <v>305</v>
      </c>
    </row>
    <row r="4093">
      <c r="C4093" s="1" t="s">
        <v>21</v>
      </c>
    </row>
    <row r="4094">
      <c r="C4094" s="1" t="s">
        <v>2504</v>
      </c>
    </row>
    <row r="4095">
      <c r="C4095" s="1" t="s">
        <v>2183</v>
      </c>
    </row>
    <row r="4096">
      <c r="C4096" s="1" t="s">
        <v>9186</v>
      </c>
    </row>
    <row r="4097">
      <c r="C4097" s="1" t="s">
        <v>2397</v>
      </c>
    </row>
    <row r="4098">
      <c r="C4098" s="1" t="s">
        <v>310</v>
      </c>
    </row>
    <row r="4099">
      <c r="C4099" s="1" t="s">
        <v>116</v>
      </c>
    </row>
    <row r="4100">
      <c r="C4100" s="1" t="s">
        <v>116</v>
      </c>
    </row>
    <row r="4101">
      <c r="C4101" s="1" t="s">
        <v>1137</v>
      </c>
    </row>
    <row r="4102">
      <c r="C4102" s="1" t="s">
        <v>207</v>
      </c>
    </row>
    <row r="4103">
      <c r="C4103" s="1" t="s">
        <v>9198</v>
      </c>
    </row>
    <row r="4104">
      <c r="C4104" s="1" t="s">
        <v>148</v>
      </c>
    </row>
    <row r="4105">
      <c r="C4105" s="1" t="s">
        <v>173</v>
      </c>
    </row>
    <row r="4106">
      <c r="C4106" s="1" t="s">
        <v>3863</v>
      </c>
    </row>
    <row r="4107">
      <c r="C4107" s="1" t="s">
        <v>7037</v>
      </c>
    </row>
    <row r="4108">
      <c r="C4108" s="1" t="s">
        <v>1113</v>
      </c>
    </row>
    <row r="4109">
      <c r="C4109" s="1" t="s">
        <v>116</v>
      </c>
    </row>
    <row r="4110">
      <c r="C4110" s="1" t="s">
        <v>5399</v>
      </c>
    </row>
    <row r="4111">
      <c r="C4111" s="1" t="s">
        <v>649</v>
      </c>
    </row>
    <row r="4112">
      <c r="C4112" s="1" t="s">
        <v>9216</v>
      </c>
    </row>
    <row r="4113">
      <c r="C4113" s="1" t="s">
        <v>744</v>
      </c>
    </row>
    <row r="4114">
      <c r="C4114" s="1" t="s">
        <v>1963</v>
      </c>
    </row>
    <row r="4115">
      <c r="C4115" s="1" t="s">
        <v>2965</v>
      </c>
    </row>
    <row r="4116">
      <c r="C4116" s="1" t="s">
        <v>116</v>
      </c>
    </row>
    <row r="4117">
      <c r="C4117" s="1" t="s">
        <v>86</v>
      </c>
    </row>
    <row r="4118">
      <c r="C4118" s="1" t="s">
        <v>818</v>
      </c>
    </row>
    <row r="4119">
      <c r="C4119" s="1" t="s">
        <v>869</v>
      </c>
    </row>
    <row r="4120">
      <c r="C4120" s="1" t="s">
        <v>898</v>
      </c>
    </row>
    <row r="4121">
      <c r="C4121" s="1" t="s">
        <v>1243</v>
      </c>
    </row>
    <row r="4122">
      <c r="C4122" s="1" t="s">
        <v>9230</v>
      </c>
    </row>
    <row r="4123">
      <c r="C4123" s="1" t="s">
        <v>305</v>
      </c>
    </row>
    <row r="4124">
      <c r="C4124" s="1" t="s">
        <v>1418</v>
      </c>
    </row>
    <row r="4125">
      <c r="C4125" s="1" t="s">
        <v>8269</v>
      </c>
    </row>
    <row r="4126">
      <c r="C4126" s="1" t="s">
        <v>211</v>
      </c>
    </row>
    <row r="4127">
      <c r="C4127" s="1" t="s">
        <v>5183</v>
      </c>
    </row>
    <row r="4128">
      <c r="C4128" s="1" t="s">
        <v>461</v>
      </c>
    </row>
    <row r="4129">
      <c r="C4129" s="1" t="s">
        <v>121</v>
      </c>
    </row>
    <row r="4130">
      <c r="C4130" s="1" t="s">
        <v>411</v>
      </c>
    </row>
    <row r="4131">
      <c r="C4131" s="1" t="s">
        <v>321</v>
      </c>
    </row>
    <row r="4132">
      <c r="C4132" s="1" t="s">
        <v>284</v>
      </c>
    </row>
    <row r="4133">
      <c r="C4133" s="1" t="s">
        <v>321</v>
      </c>
    </row>
    <row r="4134">
      <c r="C4134" s="1" t="s">
        <v>1802</v>
      </c>
    </row>
    <row r="4135">
      <c r="C4135" s="1" t="s">
        <v>310</v>
      </c>
    </row>
    <row r="4136">
      <c r="C4136" s="1" t="s">
        <v>998</v>
      </c>
    </row>
    <row r="4137">
      <c r="C4137" s="1" t="s">
        <v>1255</v>
      </c>
    </row>
    <row r="4138">
      <c r="C4138" s="1" t="s">
        <v>126</v>
      </c>
    </row>
    <row r="4139">
      <c r="C4139" s="1" t="s">
        <v>2504</v>
      </c>
    </row>
    <row r="4140">
      <c r="C4140" s="1" t="s">
        <v>32</v>
      </c>
    </row>
    <row r="4141">
      <c r="C4141" s="1" t="s">
        <v>461</v>
      </c>
    </row>
    <row r="4142">
      <c r="C4142" s="1" t="s">
        <v>3555</v>
      </c>
    </row>
    <row r="4143">
      <c r="C4143" s="1" t="s">
        <v>7831</v>
      </c>
    </row>
    <row r="4144">
      <c r="C4144" s="1" t="s">
        <v>1255</v>
      </c>
    </row>
    <row r="4145">
      <c r="C4145" s="1" t="s">
        <v>2858</v>
      </c>
    </row>
    <row r="4146">
      <c r="C4146" s="1" t="s">
        <v>4459</v>
      </c>
    </row>
    <row r="4147">
      <c r="C4147" s="1" t="s">
        <v>148</v>
      </c>
    </row>
    <row r="4148">
      <c r="C4148" s="1" t="s">
        <v>7647</v>
      </c>
    </row>
    <row r="4149">
      <c r="C4149" s="1" t="s">
        <v>305</v>
      </c>
    </row>
    <row r="4150">
      <c r="C4150" s="1" t="s">
        <v>75</v>
      </c>
    </row>
    <row r="4151">
      <c r="C4151" s="1" t="s">
        <v>3581</v>
      </c>
    </row>
    <row r="4152">
      <c r="C4152" s="1" t="s">
        <v>588</v>
      </c>
    </row>
    <row r="4153">
      <c r="C4153" s="1" t="s">
        <v>3641</v>
      </c>
    </row>
    <row r="4154">
      <c r="C4154" s="1" t="s">
        <v>1250</v>
      </c>
    </row>
    <row r="4155">
      <c r="C4155" s="1" t="s">
        <v>305</v>
      </c>
    </row>
    <row r="4156">
      <c r="C4156" s="1" t="s">
        <v>9288</v>
      </c>
    </row>
    <row r="4157">
      <c r="C4157" s="1" t="s">
        <v>80</v>
      </c>
    </row>
    <row r="4158">
      <c r="C4158" s="1" t="s">
        <v>2477</v>
      </c>
    </row>
    <row r="4159">
      <c r="C4159" s="1" t="s">
        <v>1827</v>
      </c>
    </row>
    <row r="4160">
      <c r="C4160" s="1" t="s">
        <v>182</v>
      </c>
    </row>
    <row r="4161">
      <c r="C4161" s="1" t="s">
        <v>3581</v>
      </c>
    </row>
    <row r="4162">
      <c r="C4162" s="1" t="s">
        <v>3042</v>
      </c>
    </row>
    <row r="4163">
      <c r="C4163" s="1" t="s">
        <v>1343</v>
      </c>
    </row>
    <row r="4164">
      <c r="C4164" s="1" t="s">
        <v>5435</v>
      </c>
    </row>
    <row r="4165">
      <c r="C4165" s="1" t="s">
        <v>9306</v>
      </c>
    </row>
    <row r="4166">
      <c r="C4166" s="1" t="s">
        <v>4655</v>
      </c>
    </row>
    <row r="4167">
      <c r="C4167" s="1" t="s">
        <v>148</v>
      </c>
    </row>
    <row r="4168">
      <c r="C4168" s="1" t="s">
        <v>2983</v>
      </c>
    </row>
    <row r="4169">
      <c r="C4169" s="1" t="s">
        <v>4220</v>
      </c>
    </row>
    <row r="4170">
      <c r="C4170" s="1" t="s">
        <v>1963</v>
      </c>
    </row>
    <row r="4171">
      <c r="C4171" s="1" t="s">
        <v>1531</v>
      </c>
    </row>
    <row r="4172">
      <c r="C4172" s="1" t="s">
        <v>1214</v>
      </c>
    </row>
    <row r="4173">
      <c r="C4173" s="1" t="s">
        <v>305</v>
      </c>
    </row>
    <row r="4174">
      <c r="C4174" s="1" t="s">
        <v>1446</v>
      </c>
    </row>
    <row r="4175">
      <c r="C4175" s="1" t="s">
        <v>116</v>
      </c>
    </row>
    <row r="4176">
      <c r="C4176" s="1" t="s">
        <v>121</v>
      </c>
    </row>
    <row r="4177">
      <c r="C4177" s="1" t="s">
        <v>1128</v>
      </c>
    </row>
    <row r="4178">
      <c r="C4178" s="1" t="s">
        <v>116</v>
      </c>
    </row>
    <row r="4179">
      <c r="C4179" s="1" t="s">
        <v>126</v>
      </c>
    </row>
    <row r="4180">
      <c r="C4180" s="1" t="s">
        <v>938</v>
      </c>
    </row>
    <row r="4181">
      <c r="C4181" s="1" t="s">
        <v>3815</v>
      </c>
    </row>
    <row r="4182">
      <c r="C4182" s="1" t="s">
        <v>1952</v>
      </c>
    </row>
    <row r="4183">
      <c r="C4183" s="1" t="s">
        <v>9339</v>
      </c>
    </row>
    <row r="4184">
      <c r="C4184" s="1" t="s">
        <v>4748</v>
      </c>
    </row>
    <row r="4185">
      <c r="C4185" s="1" t="s">
        <v>21</v>
      </c>
    </row>
    <row r="4186">
      <c r="C4186" s="1" t="s">
        <v>555</v>
      </c>
    </row>
    <row r="4187">
      <c r="C4187" s="1" t="s">
        <v>1208</v>
      </c>
    </row>
    <row r="4188">
      <c r="C4188" s="1" t="s">
        <v>3033</v>
      </c>
    </row>
    <row r="4189">
      <c r="C4189" s="1" t="s">
        <v>326</v>
      </c>
    </row>
    <row r="4190">
      <c r="C4190" s="1" t="s">
        <v>2598</v>
      </c>
    </row>
    <row r="4191">
      <c r="C4191" s="1" t="s">
        <v>503</v>
      </c>
    </row>
    <row r="4192">
      <c r="C4192" s="1" t="s">
        <v>321</v>
      </c>
    </row>
    <row r="4193">
      <c r="C4193" s="1" t="s">
        <v>1418</v>
      </c>
    </row>
    <row r="4194">
      <c r="C4194" s="1" t="s">
        <v>588</v>
      </c>
    </row>
    <row r="4195">
      <c r="C4195" s="1" t="s">
        <v>148</v>
      </c>
    </row>
    <row r="4196">
      <c r="C4196" s="1" t="s">
        <v>3158</v>
      </c>
    </row>
    <row r="4197">
      <c r="C4197" s="1" t="s">
        <v>269</v>
      </c>
    </row>
    <row r="4198">
      <c r="C4198" s="1" t="s">
        <v>818</v>
      </c>
    </row>
    <row r="4199">
      <c r="C4199" s="1" t="s">
        <v>21</v>
      </c>
    </row>
    <row r="4200">
      <c r="C4200" s="1" t="s">
        <v>126</v>
      </c>
    </row>
    <row r="4201">
      <c r="C4201" s="1" t="s">
        <v>1827</v>
      </c>
    </row>
    <row r="4202">
      <c r="C4202" s="1" t="s">
        <v>1418</v>
      </c>
    </row>
    <row r="4203">
      <c r="C4203" s="1" t="s">
        <v>1802</v>
      </c>
    </row>
    <row r="4204">
      <c r="C4204" s="1" t="s">
        <v>305</v>
      </c>
    </row>
    <row r="4205">
      <c r="C4205" s="1" t="s">
        <v>305</v>
      </c>
    </row>
    <row r="4206">
      <c r="C4206" s="1" t="s">
        <v>701</v>
      </c>
    </row>
    <row r="4207">
      <c r="C4207" s="1" t="s">
        <v>818</v>
      </c>
    </row>
    <row r="4208">
      <c r="C4208" s="1" t="s">
        <v>321</v>
      </c>
    </row>
    <row r="4209">
      <c r="C4209" s="1" t="s">
        <v>998</v>
      </c>
    </row>
    <row r="4210">
      <c r="C4210" s="1" t="s">
        <v>75</v>
      </c>
    </row>
    <row r="4211">
      <c r="C4211" s="1" t="s">
        <v>411</v>
      </c>
    </row>
    <row r="4212">
      <c r="C4212" s="1" t="s">
        <v>99</v>
      </c>
    </row>
    <row r="4213">
      <c r="C4213" s="1" t="s">
        <v>555</v>
      </c>
    </row>
    <row r="4214">
      <c r="C4214" s="1" t="s">
        <v>503</v>
      </c>
    </row>
    <row r="4215">
      <c r="C4215" s="1" t="s">
        <v>1963</v>
      </c>
    </row>
    <row r="4216">
      <c r="C4216" s="1" t="s">
        <v>1338</v>
      </c>
    </row>
    <row r="4217">
      <c r="C4217" s="1" t="s">
        <v>5399</v>
      </c>
    </row>
    <row r="4218">
      <c r="C4218" s="1" t="s">
        <v>4698</v>
      </c>
    </row>
    <row r="4219">
      <c r="C4219" s="1" t="s">
        <v>1952</v>
      </c>
    </row>
    <row r="4220">
      <c r="C4220" s="1" t="s">
        <v>555</v>
      </c>
    </row>
    <row r="4221">
      <c r="C4221" s="1" t="s">
        <v>211</v>
      </c>
    </row>
    <row r="4222">
      <c r="C4222" s="1" t="s">
        <v>9404</v>
      </c>
    </row>
    <row r="4223">
      <c r="C4223" s="1" t="s">
        <v>9407</v>
      </c>
    </row>
    <row r="4224">
      <c r="C4224" s="1" t="s">
        <v>1418</v>
      </c>
    </row>
    <row r="4225">
      <c r="C4225" s="1" t="s">
        <v>9413</v>
      </c>
    </row>
    <row r="4226">
      <c r="C4226" s="1" t="s">
        <v>3863</v>
      </c>
    </row>
    <row r="4227">
      <c r="C4227" s="1" t="s">
        <v>211</v>
      </c>
    </row>
    <row r="4228">
      <c r="C4228" s="1" t="s">
        <v>640</v>
      </c>
    </row>
    <row r="4229">
      <c r="C4229" s="1" t="s">
        <v>661</v>
      </c>
    </row>
    <row r="4230">
      <c r="C4230" s="1" t="s">
        <v>37</v>
      </c>
    </row>
    <row r="4231">
      <c r="C4231" s="1" t="s">
        <v>4083</v>
      </c>
    </row>
    <row r="4232">
      <c r="C4232" s="1" t="s">
        <v>701</v>
      </c>
    </row>
    <row r="4233">
      <c r="C4233" s="1" t="s">
        <v>1036</v>
      </c>
    </row>
    <row r="4234">
      <c r="C4234" s="1" t="s">
        <v>121</v>
      </c>
    </row>
    <row r="4235">
      <c r="C4235" s="1" t="s">
        <v>305</v>
      </c>
    </row>
    <row r="4236">
      <c r="C4236" s="1" t="s">
        <v>661</v>
      </c>
    </row>
    <row r="4237">
      <c r="C4237" s="1" t="s">
        <v>116</v>
      </c>
    </row>
    <row r="4238">
      <c r="C4238" s="1" t="s">
        <v>116</v>
      </c>
    </row>
    <row r="4239">
      <c r="C4239" s="1" t="s">
        <v>116</v>
      </c>
    </row>
    <row r="4240">
      <c r="C4240" s="1" t="s">
        <v>93</v>
      </c>
    </row>
    <row r="4241">
      <c r="C4241" s="1" t="s">
        <v>1128</v>
      </c>
    </row>
    <row r="4242">
      <c r="C4242" s="1" t="s">
        <v>998</v>
      </c>
    </row>
    <row r="4243">
      <c r="C4243" s="1" t="s">
        <v>738</v>
      </c>
    </row>
    <row r="4244">
      <c r="C4244" s="1" t="s">
        <v>1595</v>
      </c>
    </row>
    <row r="4245">
      <c r="C4245" s="1" t="s">
        <v>1280</v>
      </c>
    </row>
    <row r="4246">
      <c r="C4246" s="1" t="s">
        <v>1418</v>
      </c>
    </row>
    <row r="4247">
      <c r="C4247" s="1" t="s">
        <v>99</v>
      </c>
    </row>
    <row r="4248">
      <c r="C4248" s="1" t="s">
        <v>2464</v>
      </c>
    </row>
    <row r="4249">
      <c r="C4249" s="1" t="s">
        <v>7221</v>
      </c>
    </row>
    <row r="4250">
      <c r="C4250" s="1" t="s">
        <v>555</v>
      </c>
    </row>
    <row r="4251">
      <c r="C4251" s="1" t="s">
        <v>207</v>
      </c>
    </row>
    <row r="4252">
      <c r="C4252" s="1" t="s">
        <v>8974</v>
      </c>
    </row>
    <row r="4253">
      <c r="C4253" s="1" t="s">
        <v>1952</v>
      </c>
    </row>
    <row r="4254">
      <c r="C4254" s="1" t="s">
        <v>126</v>
      </c>
    </row>
    <row r="4255">
      <c r="C4255" s="1" t="s">
        <v>6105</v>
      </c>
    </row>
    <row r="4256">
      <c r="C4256" s="1" t="s">
        <v>1144</v>
      </c>
    </row>
    <row r="4257">
      <c r="C4257" s="1" t="s">
        <v>701</v>
      </c>
    </row>
    <row r="4258">
      <c r="C4258" s="1" t="s">
        <v>121</v>
      </c>
    </row>
    <row r="4259">
      <c r="C4259" s="1" t="s">
        <v>1363</v>
      </c>
    </row>
    <row r="4260">
      <c r="C4260" s="1" t="s">
        <v>461</v>
      </c>
    </row>
    <row r="4261">
      <c r="C4261" s="1" t="s">
        <v>305</v>
      </c>
    </row>
    <row r="4262">
      <c r="C4262" s="1" t="s">
        <v>1925</v>
      </c>
    </row>
    <row r="4263">
      <c r="C4263" s="1" t="s">
        <v>640</v>
      </c>
    </row>
    <row r="4264">
      <c r="C4264" s="1" t="s">
        <v>21</v>
      </c>
    </row>
    <row r="4265">
      <c r="C4265" s="1" t="s">
        <v>411</v>
      </c>
    </row>
    <row r="4266">
      <c r="C4266" s="1" t="s">
        <v>2673</v>
      </c>
    </row>
    <row r="4267">
      <c r="C4267" s="1" t="s">
        <v>342</v>
      </c>
    </row>
    <row r="4268">
      <c r="C4268" s="1" t="s">
        <v>701</v>
      </c>
    </row>
    <row r="4269">
      <c r="C4269" s="1" t="s">
        <v>321</v>
      </c>
    </row>
    <row r="4270">
      <c r="C4270" s="1" t="s">
        <v>5973</v>
      </c>
    </row>
    <row r="4271">
      <c r="C4271" s="1" t="s">
        <v>461</v>
      </c>
    </row>
    <row r="4272">
      <c r="C4272" s="1" t="s">
        <v>305</v>
      </c>
    </row>
    <row r="4273">
      <c r="C4273" s="1" t="s">
        <v>3943</v>
      </c>
    </row>
    <row r="4274">
      <c r="C4274" s="1" t="s">
        <v>1418</v>
      </c>
    </row>
    <row r="4275">
      <c r="C4275" s="1" t="s">
        <v>2145</v>
      </c>
    </row>
    <row r="4276">
      <c r="C4276" s="1" t="s">
        <v>1128</v>
      </c>
    </row>
    <row r="4277">
      <c r="C4277" s="1" t="s">
        <v>8305</v>
      </c>
    </row>
    <row r="4278">
      <c r="C4278" s="1" t="s">
        <v>305</v>
      </c>
    </row>
    <row r="4279">
      <c r="C4279" s="1" t="s">
        <v>9499</v>
      </c>
    </row>
    <row r="4280">
      <c r="C4280" s="1" t="s">
        <v>5112</v>
      </c>
    </row>
    <row r="4281">
      <c r="C4281" s="1" t="s">
        <v>1036</v>
      </c>
    </row>
    <row r="4282">
      <c r="C4282" s="1" t="s">
        <v>9507</v>
      </c>
    </row>
    <row r="4283">
      <c r="C4283" s="1" t="s">
        <v>305</v>
      </c>
    </row>
    <row r="4284">
      <c r="C4284" s="1" t="s">
        <v>676</v>
      </c>
    </row>
    <row r="4285">
      <c r="C4285" s="1" t="s">
        <v>121</v>
      </c>
    </row>
    <row r="4286">
      <c r="C4286" s="1" t="s">
        <v>396</v>
      </c>
    </row>
    <row r="4287">
      <c r="C4287" s="1" t="s">
        <v>93</v>
      </c>
    </row>
    <row r="4288">
      <c r="C4288" s="1" t="s">
        <v>1128</v>
      </c>
    </row>
    <row r="4289">
      <c r="C4289" s="1" t="s">
        <v>1014</v>
      </c>
    </row>
    <row r="4290">
      <c r="C4290" s="1" t="s">
        <v>2577</v>
      </c>
    </row>
    <row r="4291">
      <c r="C4291" s="1" t="s">
        <v>5539</v>
      </c>
    </row>
    <row r="4292">
      <c r="C4292" s="1" t="s">
        <v>818</v>
      </c>
    </row>
    <row r="4293">
      <c r="C4293" s="1" t="s">
        <v>215</v>
      </c>
    </row>
    <row r="4294">
      <c r="C4294" s="1" t="s">
        <v>2721</v>
      </c>
    </row>
    <row r="4295">
      <c r="C4295" s="1" t="s">
        <v>305</v>
      </c>
    </row>
    <row r="4296">
      <c r="C4296" s="1" t="s">
        <v>121</v>
      </c>
    </row>
    <row r="4297">
      <c r="C4297" s="1" t="s">
        <v>701</v>
      </c>
    </row>
    <row r="4298">
      <c r="C4298" s="1" t="s">
        <v>9536</v>
      </c>
    </row>
    <row r="4299">
      <c r="C4299" s="1" t="s">
        <v>2496</v>
      </c>
    </row>
    <row r="4300">
      <c r="C4300" s="1" t="s">
        <v>701</v>
      </c>
    </row>
    <row r="4301">
      <c r="C4301" s="1" t="s">
        <v>9546</v>
      </c>
    </row>
    <row r="4302">
      <c r="C4302" s="1" t="s">
        <v>1096</v>
      </c>
    </row>
    <row r="4303">
      <c r="C4303" s="1" t="s">
        <v>310</v>
      </c>
    </row>
    <row r="4304">
      <c r="C4304" s="1" t="s">
        <v>3392</v>
      </c>
    </row>
    <row r="4305">
      <c r="C4305" s="1" t="s">
        <v>4772</v>
      </c>
    </row>
    <row r="4306">
      <c r="C4306" s="1" t="s">
        <v>1553</v>
      </c>
    </row>
    <row r="4307">
      <c r="C4307" s="1" t="s">
        <v>1250</v>
      </c>
    </row>
    <row r="4308">
      <c r="C4308" s="1" t="s">
        <v>1255</v>
      </c>
    </row>
    <row r="4309">
      <c r="C4309" s="1" t="s">
        <v>555</v>
      </c>
    </row>
    <row r="4310">
      <c r="C4310" s="1" t="s">
        <v>1461</v>
      </c>
    </row>
    <row r="4311">
      <c r="C4311" s="1" t="s">
        <v>121</v>
      </c>
    </row>
    <row r="4312">
      <c r="C4312" s="1" t="s">
        <v>116</v>
      </c>
    </row>
    <row r="4313">
      <c r="C4313" s="1" t="s">
        <v>784</v>
      </c>
    </row>
    <row r="4314">
      <c r="C4314" s="1" t="s">
        <v>182</v>
      </c>
    </row>
    <row r="4315">
      <c r="C4315" s="1" t="s">
        <v>1140</v>
      </c>
    </row>
    <row r="4316">
      <c r="C4316" s="1" t="s">
        <v>93</v>
      </c>
    </row>
    <row r="4317">
      <c r="C4317" s="1" t="s">
        <v>560</v>
      </c>
    </row>
    <row r="4318">
      <c r="C4318" s="1" t="s">
        <v>305</v>
      </c>
    </row>
    <row r="4319">
      <c r="C4319" s="1" t="s">
        <v>818</v>
      </c>
    </row>
    <row r="4320">
      <c r="C4320" s="1" t="s">
        <v>7608</v>
      </c>
    </row>
    <row r="4321">
      <c r="C4321" s="1" t="s">
        <v>305</v>
      </c>
    </row>
    <row r="4322">
      <c r="C4322" s="1" t="s">
        <v>676</v>
      </c>
    </row>
    <row r="4323">
      <c r="C4323" s="1" t="s">
        <v>1255</v>
      </c>
    </row>
    <row r="4324">
      <c r="C4324" s="1" t="s">
        <v>27</v>
      </c>
    </row>
    <row r="4325">
      <c r="C4325" s="1" t="s">
        <v>649</v>
      </c>
    </row>
    <row r="4326">
      <c r="C4326" s="1" t="s">
        <v>2872</v>
      </c>
    </row>
    <row r="4327">
      <c r="C4327" s="1" t="s">
        <v>1802</v>
      </c>
    </row>
    <row r="4328">
      <c r="C4328" s="1" t="s">
        <v>1204</v>
      </c>
    </row>
    <row r="4329">
      <c r="C4329" s="1" t="s">
        <v>126</v>
      </c>
    </row>
    <row r="4330">
      <c r="C4330" s="1" t="s">
        <v>1096</v>
      </c>
    </row>
    <row r="4331">
      <c r="C4331" s="1" t="s">
        <v>342</v>
      </c>
    </row>
    <row r="4332">
      <c r="C4332" s="1" t="s">
        <v>2255</v>
      </c>
    </row>
    <row r="4333">
      <c r="C4333" s="1" t="s">
        <v>461</v>
      </c>
    </row>
    <row r="4334">
      <c r="C4334" s="1" t="s">
        <v>3618</v>
      </c>
    </row>
    <row r="4335">
      <c r="C4335" s="1" t="s">
        <v>1255</v>
      </c>
    </row>
    <row r="4336">
      <c r="C4336" s="1" t="s">
        <v>676</v>
      </c>
    </row>
    <row r="4337">
      <c r="C4337" s="1" t="s">
        <v>198</v>
      </c>
    </row>
    <row r="4338">
      <c r="C4338" s="1" t="s">
        <v>116</v>
      </c>
    </row>
    <row r="4339">
      <c r="C4339" s="1" t="s">
        <v>1144</v>
      </c>
    </row>
    <row r="4340">
      <c r="C4340" s="1" t="s">
        <v>3821</v>
      </c>
    </row>
    <row r="4341">
      <c r="C4341" s="1" t="s">
        <v>116</v>
      </c>
    </row>
    <row r="4342">
      <c r="C4342" s="1" t="s">
        <v>2259</v>
      </c>
    </row>
    <row r="4343">
      <c r="C4343" s="1" t="s">
        <v>8714</v>
      </c>
    </row>
    <row r="4344">
      <c r="C4344" s="1" t="s">
        <v>1144</v>
      </c>
    </row>
    <row r="4345">
      <c r="C4345" s="1" t="s">
        <v>1176</v>
      </c>
    </row>
    <row r="4346">
      <c r="C4346" s="1" t="s">
        <v>779</v>
      </c>
    </row>
    <row r="4347">
      <c r="C4347" s="1" t="s">
        <v>1728</v>
      </c>
    </row>
    <row r="4348">
      <c r="C4348" s="1" t="s">
        <v>664</v>
      </c>
    </row>
    <row r="4349">
      <c r="C4349" s="1" t="s">
        <v>326</v>
      </c>
    </row>
    <row r="4350">
      <c r="C4350" s="1" t="s">
        <v>653</v>
      </c>
    </row>
    <row r="4351">
      <c r="C4351" s="1" t="s">
        <v>9632</v>
      </c>
    </row>
    <row r="4352">
      <c r="C4352" s="1" t="s">
        <v>93</v>
      </c>
    </row>
    <row r="4353">
      <c r="C4353" s="1" t="s">
        <v>403</v>
      </c>
    </row>
    <row r="4354">
      <c r="C4354" s="1" t="s">
        <v>3581</v>
      </c>
    </row>
    <row r="4355">
      <c r="C4355" s="1" t="s">
        <v>411</v>
      </c>
    </row>
    <row r="4356">
      <c r="C4356" s="1" t="s">
        <v>3388</v>
      </c>
    </row>
    <row r="4357">
      <c r="C4357" s="1" t="s">
        <v>1370</v>
      </c>
    </row>
    <row r="4358">
      <c r="C4358" s="1" t="s">
        <v>80</v>
      </c>
    </row>
    <row r="4359">
      <c r="C4359" s="1" t="s">
        <v>178</v>
      </c>
    </row>
    <row r="4360">
      <c r="C4360" s="1" t="s">
        <v>7575</v>
      </c>
    </row>
    <row r="4361">
      <c r="C4361" s="1" t="s">
        <v>4220</v>
      </c>
    </row>
    <row r="4362">
      <c r="C4362" s="1" t="s">
        <v>1797</v>
      </c>
    </row>
    <row r="4363">
      <c r="C4363" s="1" t="s">
        <v>503</v>
      </c>
    </row>
    <row r="4364">
      <c r="C4364" s="1" t="s">
        <v>326</v>
      </c>
    </row>
    <row r="4365">
      <c r="C4365" s="1" t="s">
        <v>1853</v>
      </c>
    </row>
    <row r="4366">
      <c r="C4366" s="1" t="s">
        <v>461</v>
      </c>
    </row>
    <row r="4367">
      <c r="C4367" s="1" t="s">
        <v>3207</v>
      </c>
    </row>
    <row r="4368">
      <c r="C4368" s="1" t="s">
        <v>403</v>
      </c>
    </row>
    <row r="4369">
      <c r="C4369" s="1" t="s">
        <v>9658</v>
      </c>
    </row>
    <row r="4370">
      <c r="C4370" s="1" t="s">
        <v>1036</v>
      </c>
    </row>
    <row r="4371">
      <c r="C4371" s="1" t="s">
        <v>9664</v>
      </c>
    </row>
    <row r="4372">
      <c r="C4372" s="1" t="s">
        <v>749</v>
      </c>
    </row>
    <row r="4373">
      <c r="C4373" s="1" t="s">
        <v>1317</v>
      </c>
    </row>
    <row r="4374">
      <c r="C4374" s="1" t="s">
        <v>3811</v>
      </c>
    </row>
    <row r="4375">
      <c r="C4375" s="1" t="s">
        <v>42</v>
      </c>
    </row>
    <row r="4376">
      <c r="C4376" s="1" t="s">
        <v>163</v>
      </c>
    </row>
    <row r="4377">
      <c r="C4377" s="1" t="s">
        <v>1287</v>
      </c>
    </row>
    <row r="4378">
      <c r="C4378" s="1" t="s">
        <v>148</v>
      </c>
    </row>
    <row r="4379">
      <c r="C4379" s="1" t="s">
        <v>99</v>
      </c>
    </row>
    <row r="4380">
      <c r="C4380" s="1" t="s">
        <v>813</v>
      </c>
    </row>
    <row r="4381">
      <c r="C4381" s="1" t="s">
        <v>65</v>
      </c>
    </row>
    <row r="4382">
      <c r="C4382" s="1" t="s">
        <v>2067</v>
      </c>
    </row>
    <row r="4383">
      <c r="C4383" s="1" t="s">
        <v>305</v>
      </c>
    </row>
    <row r="4384">
      <c r="C4384" s="1" t="s">
        <v>59</v>
      </c>
    </row>
    <row r="4385">
      <c r="C4385" s="1" t="s">
        <v>3388</v>
      </c>
    </row>
    <row r="4386">
      <c r="C4386" s="1" t="s">
        <v>1802</v>
      </c>
    </row>
    <row r="4387">
      <c r="C4387" s="1" t="s">
        <v>1255</v>
      </c>
    </row>
    <row r="4388">
      <c r="C4388" s="1" t="s">
        <v>588</v>
      </c>
    </row>
    <row r="4389">
      <c r="C4389" s="1" t="s">
        <v>738</v>
      </c>
    </row>
    <row r="4390">
      <c r="C4390" s="1" t="s">
        <v>305</v>
      </c>
    </row>
    <row r="4391">
      <c r="C4391" s="1" t="s">
        <v>326</v>
      </c>
    </row>
    <row r="4392">
      <c r="C4392" s="1" t="s">
        <v>99</v>
      </c>
    </row>
    <row r="4393">
      <c r="C4393" s="1" t="s">
        <v>2067</v>
      </c>
    </row>
    <row r="4394">
      <c r="C4394" s="1" t="s">
        <v>241</v>
      </c>
    </row>
    <row r="4395">
      <c r="C4395" s="1" t="s">
        <v>1343</v>
      </c>
    </row>
    <row r="4396">
      <c r="C4396" s="1" t="s">
        <v>21</v>
      </c>
    </row>
    <row r="4397">
      <c r="C4397" s="1" t="s">
        <v>342</v>
      </c>
    </row>
    <row r="4398">
      <c r="C4398" s="1" t="s">
        <v>5382</v>
      </c>
    </row>
    <row r="4399">
      <c r="C4399" s="1" t="s">
        <v>86</v>
      </c>
    </row>
    <row r="4400">
      <c r="C4400" s="1" t="s">
        <v>32</v>
      </c>
    </row>
    <row r="4401">
      <c r="C4401" s="1" t="s">
        <v>2639</v>
      </c>
    </row>
    <row r="4402">
      <c r="C4402" s="1" t="s">
        <v>676</v>
      </c>
    </row>
    <row r="4403">
      <c r="C4403" s="1" t="s">
        <v>3270</v>
      </c>
    </row>
    <row r="4404">
      <c r="C4404" s="1" t="s">
        <v>305</v>
      </c>
    </row>
    <row r="4405">
      <c r="C4405" s="1" t="s">
        <v>75</v>
      </c>
    </row>
    <row r="4406">
      <c r="C4406" s="1" t="s">
        <v>998</v>
      </c>
    </row>
    <row r="4407">
      <c r="C4407" s="1" t="s">
        <v>269</v>
      </c>
    </row>
    <row r="4408">
      <c r="C4408" s="1" t="s">
        <v>295</v>
      </c>
    </row>
    <row r="4409">
      <c r="C4409" s="1" t="s">
        <v>3392</v>
      </c>
    </row>
    <row r="4410">
      <c r="C4410" s="1" t="s">
        <v>21</v>
      </c>
    </row>
    <row r="4411">
      <c r="C4411" s="1" t="s">
        <v>3216</v>
      </c>
    </row>
    <row r="4412">
      <c r="C4412" s="1" t="s">
        <v>116</v>
      </c>
    </row>
    <row r="4413">
      <c r="C4413" s="1" t="s">
        <v>193</v>
      </c>
    </row>
    <row r="4414">
      <c r="C4414" s="1" t="s">
        <v>21</v>
      </c>
    </row>
    <row r="4415">
      <c r="C4415" s="1" t="s">
        <v>148</v>
      </c>
    </row>
    <row r="4416">
      <c r="C4416" s="1" t="s">
        <v>1140</v>
      </c>
    </row>
    <row r="4417">
      <c r="C4417" s="1" t="s">
        <v>148</v>
      </c>
    </row>
    <row r="4418">
      <c r="C4418" s="1" t="s">
        <v>3355</v>
      </c>
    </row>
    <row r="4419">
      <c r="C4419" s="1" t="s">
        <v>126</v>
      </c>
    </row>
    <row r="4420">
      <c r="C4420" s="1" t="s">
        <v>198</v>
      </c>
    </row>
    <row r="4421">
      <c r="C4421" s="1" t="s">
        <v>5598</v>
      </c>
    </row>
    <row r="4422">
      <c r="C4422" s="1" t="s">
        <v>116</v>
      </c>
    </row>
    <row r="4423">
      <c r="C4423" s="1" t="s">
        <v>1255</v>
      </c>
    </row>
    <row r="4424">
      <c r="C4424" s="1" t="s">
        <v>3376</v>
      </c>
    </row>
    <row r="4425">
      <c r="C4425" s="1" t="s">
        <v>1036</v>
      </c>
    </row>
    <row r="4426">
      <c r="C4426" s="1" t="s">
        <v>305</v>
      </c>
    </row>
    <row r="4427">
      <c r="C4427" s="1" t="s">
        <v>14</v>
      </c>
    </row>
    <row r="4428">
      <c r="C4428" s="1" t="s">
        <v>879</v>
      </c>
    </row>
    <row r="4429">
      <c r="C4429" s="1" t="s">
        <v>1418</v>
      </c>
    </row>
    <row r="4430">
      <c r="C4430" s="1" t="s">
        <v>411</v>
      </c>
    </row>
    <row r="4431">
      <c r="C4431" s="1" t="s">
        <v>2601</v>
      </c>
    </row>
    <row r="4432">
      <c r="C4432" s="1" t="s">
        <v>326</v>
      </c>
    </row>
    <row r="4433">
      <c r="C4433" s="1" t="s">
        <v>321</v>
      </c>
    </row>
    <row r="4434">
      <c r="C4434" s="1" t="s">
        <v>93</v>
      </c>
    </row>
    <row r="4435">
      <c r="C4435" s="1" t="s">
        <v>1653</v>
      </c>
    </row>
    <row r="4436">
      <c r="C4436" s="1" t="s">
        <v>1014</v>
      </c>
    </row>
    <row r="4437">
      <c r="C4437" s="1" t="s">
        <v>1418</v>
      </c>
    </row>
    <row r="4438">
      <c r="C4438" s="1" t="s">
        <v>9773</v>
      </c>
    </row>
    <row r="4439">
      <c r="C4439" s="1" t="s">
        <v>1549</v>
      </c>
    </row>
    <row r="4440">
      <c r="C4440" s="1" t="s">
        <v>1418</v>
      </c>
    </row>
    <row r="4441">
      <c r="C4441" s="1" t="s">
        <v>676</v>
      </c>
    </row>
    <row r="4442">
      <c r="C4442" s="1" t="s">
        <v>998</v>
      </c>
    </row>
    <row r="4443">
      <c r="C4443" s="1" t="s">
        <v>326</v>
      </c>
    </row>
    <row r="4444">
      <c r="C4444" s="1" t="s">
        <v>326</v>
      </c>
    </row>
    <row r="4445">
      <c r="C4445" s="1" t="s">
        <v>3811</v>
      </c>
    </row>
    <row r="4446">
      <c r="C4446" s="1" t="s">
        <v>4459</v>
      </c>
    </row>
    <row r="4447">
      <c r="C4447" s="1" t="s">
        <v>148</v>
      </c>
    </row>
    <row r="4448">
      <c r="C4448" s="1" t="s">
        <v>1692</v>
      </c>
    </row>
    <row r="4449">
      <c r="C4449" s="1" t="s">
        <v>411</v>
      </c>
    </row>
    <row r="4450">
      <c r="C4450" s="1" t="s">
        <v>1067</v>
      </c>
    </row>
    <row r="4451">
      <c r="C4451" s="1" t="s">
        <v>4698</v>
      </c>
    </row>
    <row r="4452">
      <c r="C4452" s="1" t="s">
        <v>1634</v>
      </c>
    </row>
    <row r="4453">
      <c r="C4453" s="1" t="s">
        <v>305</v>
      </c>
    </row>
    <row r="4454">
      <c r="C4454" s="1" t="s">
        <v>116</v>
      </c>
    </row>
    <row r="4455">
      <c r="C4455" s="1" t="s">
        <v>126</v>
      </c>
    </row>
    <row r="4456">
      <c r="C4456" s="1" t="s">
        <v>4482</v>
      </c>
    </row>
    <row r="4457">
      <c r="C4457" s="1" t="s">
        <v>326</v>
      </c>
    </row>
    <row r="4458">
      <c r="C4458" s="1" t="s">
        <v>1186</v>
      </c>
    </row>
    <row r="4459">
      <c r="C4459" s="1" t="s">
        <v>461</v>
      </c>
    </row>
    <row r="4460">
      <c r="C4460" s="1" t="s">
        <v>818</v>
      </c>
    </row>
    <row r="4461">
      <c r="C4461" s="1" t="s">
        <v>661</v>
      </c>
    </row>
    <row r="4462">
      <c r="C4462" s="1" t="s">
        <v>5539</v>
      </c>
    </row>
    <row r="4463">
      <c r="C4463" s="1" t="s">
        <v>1631</v>
      </c>
    </row>
    <row r="4464">
      <c r="C4464" s="1" t="s">
        <v>3525</v>
      </c>
    </row>
    <row r="4465">
      <c r="C4465" s="1" t="s">
        <v>59</v>
      </c>
    </row>
    <row r="4466">
      <c r="C4466" s="1" t="s">
        <v>1255</v>
      </c>
    </row>
    <row r="4467">
      <c r="C4467" s="1" t="s">
        <v>938</v>
      </c>
    </row>
    <row r="4468">
      <c r="C4468" s="1" t="s">
        <v>116</v>
      </c>
    </row>
    <row r="4469">
      <c r="C4469" s="1" t="s">
        <v>411</v>
      </c>
    </row>
    <row r="4470">
      <c r="C4470" s="1" t="s">
        <v>9820</v>
      </c>
    </row>
    <row r="4471">
      <c r="C4471" s="1" t="s">
        <v>503</v>
      </c>
    </row>
    <row r="4472">
      <c r="C4472" s="1" t="s">
        <v>9825</v>
      </c>
    </row>
    <row r="4473">
      <c r="C4473" s="1" t="s">
        <v>116</v>
      </c>
    </row>
    <row r="4474">
      <c r="C4474" s="1" t="s">
        <v>555</v>
      </c>
    </row>
    <row r="4475">
      <c r="C4475" s="1" t="s">
        <v>598</v>
      </c>
    </row>
    <row r="4476">
      <c r="C4476" s="1" t="s">
        <v>342</v>
      </c>
    </row>
    <row r="4477">
      <c r="C4477" s="1" t="s">
        <v>2994</v>
      </c>
    </row>
    <row r="4478">
      <c r="C4478" s="1" t="s">
        <v>461</v>
      </c>
    </row>
    <row r="4479">
      <c r="C4479" s="1" t="s">
        <v>211</v>
      </c>
    </row>
    <row r="4480">
      <c r="C4480" s="1" t="s">
        <v>1325</v>
      </c>
    </row>
    <row r="4481">
      <c r="C4481" s="1" t="s">
        <v>1549</v>
      </c>
    </row>
    <row r="4482">
      <c r="C4482" s="1" t="s">
        <v>2680</v>
      </c>
    </row>
    <row r="4483">
      <c r="C4483" s="1" t="s">
        <v>9844</v>
      </c>
    </row>
    <row r="4484">
      <c r="C4484" s="1" t="s">
        <v>49</v>
      </c>
    </row>
    <row r="4485">
      <c r="C4485" s="1" t="s">
        <v>720</v>
      </c>
    </row>
    <row r="4486">
      <c r="C4486" s="1" t="s">
        <v>321</v>
      </c>
    </row>
    <row r="4487">
      <c r="C4487" s="1" t="s">
        <v>1653</v>
      </c>
    </row>
    <row r="4488">
      <c r="C4488" s="1" t="s">
        <v>99</v>
      </c>
    </row>
    <row r="4489">
      <c r="C4489" s="1" t="s">
        <v>7575</v>
      </c>
    </row>
    <row r="4490">
      <c r="C4490" s="1" t="s">
        <v>411</v>
      </c>
    </row>
    <row r="4491">
      <c r="C4491" s="1" t="s">
        <v>116</v>
      </c>
    </row>
    <row r="4492">
      <c r="C4492" s="1" t="s">
        <v>37</v>
      </c>
    </row>
    <row r="4493">
      <c r="C4493" s="1" t="s">
        <v>4220</v>
      </c>
    </row>
    <row r="4494">
      <c r="C4494" s="1" t="s">
        <v>813</v>
      </c>
    </row>
    <row r="4495">
      <c r="C4495" s="1" t="s">
        <v>1797</v>
      </c>
    </row>
    <row r="4496">
      <c r="C4496" s="1" t="s">
        <v>2729</v>
      </c>
    </row>
    <row r="4497">
      <c r="C4497" s="1" t="s">
        <v>121</v>
      </c>
    </row>
    <row r="4498">
      <c r="C4498" s="1" t="s">
        <v>514</v>
      </c>
    </row>
    <row r="4499">
      <c r="C4499" s="1" t="s">
        <v>121</v>
      </c>
    </row>
    <row r="4500">
      <c r="C4500" s="1" t="s">
        <v>21</v>
      </c>
    </row>
    <row r="4501">
      <c r="C4501" s="1" t="s">
        <v>5278</v>
      </c>
    </row>
    <row r="4502">
      <c r="C4502" s="1" t="s">
        <v>373</v>
      </c>
    </row>
    <row r="4503">
      <c r="C4503" s="1" t="s">
        <v>305</v>
      </c>
    </row>
    <row r="4504">
      <c r="C4504" s="1" t="s">
        <v>613</v>
      </c>
    </row>
    <row r="4505">
      <c r="C4505" s="1" t="s">
        <v>99</v>
      </c>
    </row>
    <row r="4506">
      <c r="C4506" s="1" t="s">
        <v>818</v>
      </c>
    </row>
    <row r="4507">
      <c r="C4507" s="1" t="s">
        <v>588</v>
      </c>
    </row>
    <row r="4508">
      <c r="C4508" s="1" t="s">
        <v>588</v>
      </c>
    </row>
    <row r="4509">
      <c r="C4509" s="1" t="s">
        <v>7784</v>
      </c>
    </row>
    <row r="4510">
      <c r="C4510" s="1" t="s">
        <v>729</v>
      </c>
    </row>
    <row r="4511">
      <c r="C4511" s="1" t="s">
        <v>676</v>
      </c>
    </row>
    <row r="4512">
      <c r="C4512" s="1" t="s">
        <v>1418</v>
      </c>
    </row>
    <row r="4513">
      <c r="C4513" s="1" t="s">
        <v>818</v>
      </c>
    </row>
    <row r="4514">
      <c r="C4514" s="1" t="s">
        <v>411</v>
      </c>
    </row>
    <row r="4515">
      <c r="C4515" s="1" t="s">
        <v>3355</v>
      </c>
    </row>
    <row r="4516">
      <c r="C4516" s="1" t="s">
        <v>1549</v>
      </c>
    </row>
    <row r="4517">
      <c r="C4517" s="1" t="s">
        <v>1179</v>
      </c>
    </row>
    <row r="4518">
      <c r="C4518" s="1" t="s">
        <v>1250</v>
      </c>
    </row>
    <row r="4519">
      <c r="C4519" s="1" t="s">
        <v>808</v>
      </c>
    </row>
    <row r="4520">
      <c r="C4520" s="1" t="s">
        <v>121</v>
      </c>
    </row>
    <row r="4521">
      <c r="C4521" s="1" t="s">
        <v>326</v>
      </c>
    </row>
    <row r="4522">
      <c r="C4522" s="1" t="s">
        <v>86</v>
      </c>
    </row>
    <row r="4523">
      <c r="C4523" s="1" t="s">
        <v>2879</v>
      </c>
    </row>
    <row r="4524">
      <c r="C4524" s="1" t="s">
        <v>653</v>
      </c>
    </row>
    <row r="4525">
      <c r="C4525" s="1" t="s">
        <v>305</v>
      </c>
    </row>
    <row r="4526">
      <c r="C4526" s="1" t="s">
        <v>1297</v>
      </c>
    </row>
    <row r="4527">
      <c r="C4527" s="1" t="s">
        <v>99</v>
      </c>
    </row>
    <row r="4528">
      <c r="C4528" s="1" t="s">
        <v>1562</v>
      </c>
    </row>
    <row r="4529">
      <c r="C4529" s="1" t="s">
        <v>898</v>
      </c>
    </row>
    <row r="4530">
      <c r="C4530" s="1" t="s">
        <v>9911</v>
      </c>
    </row>
    <row r="4531">
      <c r="C4531" s="1" t="s">
        <v>1087</v>
      </c>
    </row>
    <row r="4532">
      <c r="C4532" s="1" t="s">
        <v>116</v>
      </c>
    </row>
    <row r="4533">
      <c r="C4533" s="1" t="s">
        <v>1014</v>
      </c>
    </row>
    <row r="4534">
      <c r="C4534" s="1" t="s">
        <v>3392</v>
      </c>
    </row>
    <row r="4535">
      <c r="C4535" s="1" t="s">
        <v>2583</v>
      </c>
    </row>
    <row r="4536">
      <c r="C4536" s="1" t="s">
        <v>6215</v>
      </c>
    </row>
    <row r="4537">
      <c r="C4537" s="1" t="s">
        <v>864</v>
      </c>
    </row>
    <row r="4538">
      <c r="C4538" s="1" t="s">
        <v>49</v>
      </c>
    </row>
    <row r="4539">
      <c r="C4539" s="1" t="s">
        <v>5629</v>
      </c>
    </row>
    <row r="4540">
      <c r="C4540" s="1" t="s">
        <v>3388</v>
      </c>
    </row>
    <row r="4541">
      <c r="C4541" s="1" t="s">
        <v>3003</v>
      </c>
    </row>
    <row r="4542">
      <c r="C4542" s="1" t="s">
        <v>121</v>
      </c>
    </row>
    <row r="4543">
      <c r="C4543" s="1" t="s">
        <v>75</v>
      </c>
    </row>
    <row r="4544">
      <c r="C4544" s="1" t="s">
        <v>749</v>
      </c>
    </row>
    <row r="4545">
      <c r="C4545" s="1" t="s">
        <v>492</v>
      </c>
    </row>
    <row r="4546">
      <c r="C4546" s="1" t="s">
        <v>925</v>
      </c>
    </row>
    <row r="4547">
      <c r="C4547" s="1" t="s">
        <v>818</v>
      </c>
    </row>
    <row r="4548">
      <c r="C4548" s="1" t="s">
        <v>869</v>
      </c>
    </row>
    <row r="4549">
      <c r="C4549" s="1" t="s">
        <v>305</v>
      </c>
    </row>
    <row r="4550">
      <c r="C4550" s="1" t="s">
        <v>1367</v>
      </c>
    </row>
    <row r="4551">
      <c r="C4551" s="1" t="s">
        <v>32</v>
      </c>
    </row>
    <row r="4552">
      <c r="C4552" s="1" t="s">
        <v>1243</v>
      </c>
    </row>
    <row r="4553">
      <c r="C4553" s="1" t="s">
        <v>818</v>
      </c>
    </row>
    <row r="4554">
      <c r="C4554" s="1" t="s">
        <v>321</v>
      </c>
    </row>
    <row r="4555">
      <c r="C4555" s="1" t="s">
        <v>27</v>
      </c>
    </row>
    <row r="4556">
      <c r="C4556" s="1" t="s">
        <v>522</v>
      </c>
    </row>
    <row r="4557">
      <c r="C4557" s="1" t="s">
        <v>9953</v>
      </c>
    </row>
    <row r="4558">
      <c r="C4558" s="1" t="s">
        <v>1087</v>
      </c>
    </row>
    <row r="4559">
      <c r="C4559" s="1" t="s">
        <v>578</v>
      </c>
    </row>
    <row r="4560">
      <c r="C4560" s="1" t="s">
        <v>503</v>
      </c>
    </row>
    <row r="4561">
      <c r="C4561" s="1" t="s">
        <v>411</v>
      </c>
    </row>
    <row r="4562">
      <c r="C4562" s="1" t="s">
        <v>1113</v>
      </c>
    </row>
    <row r="4563">
      <c r="C4563" s="1" t="s">
        <v>65</v>
      </c>
    </row>
    <row r="4564">
      <c r="C4564" s="1" t="s">
        <v>1653</v>
      </c>
    </row>
    <row r="4565">
      <c r="C4565" s="1" t="s">
        <v>148</v>
      </c>
    </row>
    <row r="4566">
      <c r="C4566" s="1" t="s">
        <v>3555</v>
      </c>
    </row>
    <row r="4567">
      <c r="C4567" s="1" t="s">
        <v>532</v>
      </c>
    </row>
    <row r="4568">
      <c r="C4568" s="1" t="s">
        <v>1036</v>
      </c>
    </row>
    <row r="4569">
      <c r="C4569" s="1" t="s">
        <v>163</v>
      </c>
    </row>
    <row r="4570">
      <c r="C4570" s="1" t="s">
        <v>75</v>
      </c>
    </row>
    <row r="4571">
      <c r="C4571" s="1" t="s">
        <v>59</v>
      </c>
    </row>
    <row r="4572">
      <c r="C4572" s="1" t="s">
        <v>9976</v>
      </c>
    </row>
    <row r="4573">
      <c r="C4573" s="1" t="s">
        <v>8291</v>
      </c>
    </row>
    <row r="4574">
      <c r="C4574" s="1" t="s">
        <v>9982</v>
      </c>
    </row>
    <row r="4575">
      <c r="C4575" s="1" t="s">
        <v>3699</v>
      </c>
    </row>
    <row r="4576">
      <c r="C4576" s="1" t="s">
        <v>1250</v>
      </c>
    </row>
    <row r="4577">
      <c r="C4577" s="1" t="s">
        <v>1461</v>
      </c>
    </row>
    <row r="4578">
      <c r="C4578" s="1" t="s">
        <v>1092</v>
      </c>
    </row>
    <row r="4579">
      <c r="C4579" s="1" t="s">
        <v>989</v>
      </c>
    </row>
    <row r="4580">
      <c r="C4580" s="1" t="s">
        <v>2553</v>
      </c>
    </row>
    <row r="4581">
      <c r="C4581" s="1" t="s">
        <v>321</v>
      </c>
    </row>
    <row r="4582">
      <c r="C4582" s="1" t="s">
        <v>9997</v>
      </c>
    </row>
    <row r="4583">
      <c r="C4583" s="1" t="s">
        <v>4240</v>
      </c>
    </row>
    <row r="4584">
      <c r="C4584" s="1" t="s">
        <v>738</v>
      </c>
    </row>
    <row r="4585">
      <c r="C4585" s="1" t="s">
        <v>4372</v>
      </c>
    </row>
    <row r="4586">
      <c r="C4586" s="1" t="s">
        <v>482</v>
      </c>
    </row>
    <row r="4587">
      <c r="C4587" s="1" t="s">
        <v>1802</v>
      </c>
    </row>
    <row r="4588">
      <c r="C4588" s="1" t="s">
        <v>4391</v>
      </c>
    </row>
    <row r="4589">
      <c r="C4589" s="1" t="s">
        <v>37</v>
      </c>
    </row>
    <row r="4590">
      <c r="C4590" s="1" t="s">
        <v>3581</v>
      </c>
    </row>
    <row r="4591">
      <c r="C4591" s="1" t="s">
        <v>2515</v>
      </c>
    </row>
    <row r="4592">
      <c r="C4592" s="1" t="s">
        <v>2485</v>
      </c>
    </row>
    <row r="4593">
      <c r="C4593" s="1" t="s">
        <v>32</v>
      </c>
    </row>
    <row r="4594">
      <c r="C4594" s="1" t="s">
        <v>2248</v>
      </c>
    </row>
    <row r="4595">
      <c r="C4595" s="1" t="s">
        <v>1236</v>
      </c>
    </row>
    <row r="4596">
      <c r="C4596" s="1" t="s">
        <v>10022</v>
      </c>
    </row>
    <row r="4597">
      <c r="C4597" s="1" t="s">
        <v>653</v>
      </c>
    </row>
    <row r="4598">
      <c r="C4598" s="1" t="s">
        <v>701</v>
      </c>
    </row>
    <row r="4599">
      <c r="C4599" s="1" t="s">
        <v>1243</v>
      </c>
    </row>
    <row r="4600">
      <c r="C4600" s="1" t="s">
        <v>198</v>
      </c>
    </row>
    <row r="4601">
      <c r="C4601" s="1" t="s">
        <v>1802</v>
      </c>
    </row>
    <row r="4602">
      <c r="C4602" s="1" t="s">
        <v>356</v>
      </c>
    </row>
    <row r="4603">
      <c r="C4603" s="1" t="s">
        <v>116</v>
      </c>
    </row>
    <row r="4604">
      <c r="C4604" s="1" t="s">
        <v>578</v>
      </c>
    </row>
    <row r="4605">
      <c r="C4605" s="1" t="s">
        <v>3458</v>
      </c>
    </row>
    <row r="4606">
      <c r="C4606" s="1" t="s">
        <v>3497</v>
      </c>
    </row>
    <row r="4607">
      <c r="C4607" s="1" t="s">
        <v>1562</v>
      </c>
    </row>
    <row r="4608">
      <c r="C4608" s="1" t="s">
        <v>1461</v>
      </c>
    </row>
    <row r="4609">
      <c r="C4609" s="1" t="s">
        <v>1096</v>
      </c>
    </row>
    <row r="4610">
      <c r="C4610" s="1" t="s">
        <v>738</v>
      </c>
    </row>
    <row r="4611">
      <c r="C4611" s="1" t="s">
        <v>3355</v>
      </c>
    </row>
    <row r="4612">
      <c r="C4612" s="1" t="s">
        <v>10049</v>
      </c>
    </row>
    <row r="4613">
      <c r="C4613" s="1" t="s">
        <v>925</v>
      </c>
    </row>
    <row r="4614">
      <c r="C4614" s="1" t="s">
        <v>116</v>
      </c>
    </row>
    <row r="4615">
      <c r="C4615" s="1" t="s">
        <v>1802</v>
      </c>
    </row>
    <row r="4616">
      <c r="C4616" s="1" t="s">
        <v>356</v>
      </c>
    </row>
    <row r="4617">
      <c r="C4617" s="1" t="s">
        <v>4922</v>
      </c>
    </row>
    <row r="4618">
      <c r="C4618" s="1" t="s">
        <v>560</v>
      </c>
    </row>
    <row r="4619">
      <c r="C4619" s="1" t="s">
        <v>508</v>
      </c>
    </row>
    <row r="4620">
      <c r="C4620" s="1" t="s">
        <v>723</v>
      </c>
    </row>
    <row r="4621">
      <c r="C4621" s="1" t="s">
        <v>99</v>
      </c>
    </row>
    <row r="4622">
      <c r="C4622" s="1" t="s">
        <v>588</v>
      </c>
    </row>
    <row r="4623">
      <c r="C4623" s="1" t="s">
        <v>1728</v>
      </c>
    </row>
    <row r="4624">
      <c r="C4624" s="1" t="s">
        <v>1653</v>
      </c>
    </row>
    <row r="4625">
      <c r="C4625" s="1" t="s">
        <v>3355</v>
      </c>
    </row>
    <row r="4626">
      <c r="C4626" s="1" t="s">
        <v>560</v>
      </c>
    </row>
    <row r="4627">
      <c r="C4627" s="1" t="s">
        <v>178</v>
      </c>
    </row>
    <row r="4628">
      <c r="C4628" s="1" t="s">
        <v>121</v>
      </c>
    </row>
    <row r="4629">
      <c r="C4629" s="1" t="s">
        <v>5861</v>
      </c>
    </row>
    <row r="4630">
      <c r="C4630" s="1" t="s">
        <v>10075</v>
      </c>
    </row>
    <row r="4631">
      <c r="C4631" s="1" t="s">
        <v>126</v>
      </c>
    </row>
    <row r="4632">
      <c r="C4632" s="1" t="s">
        <v>1397</v>
      </c>
    </row>
    <row r="4633">
      <c r="C4633" s="1" t="s">
        <v>1756</v>
      </c>
    </row>
    <row r="4634">
      <c r="C4634" s="1" t="s">
        <v>1255</v>
      </c>
    </row>
    <row r="4635">
      <c r="C4635" s="1" t="s">
        <v>503</v>
      </c>
    </row>
    <row r="4636">
      <c r="C4636" s="1" t="s">
        <v>578</v>
      </c>
    </row>
    <row r="4637">
      <c r="C4637" s="1" t="s">
        <v>305</v>
      </c>
    </row>
    <row r="4638">
      <c r="C4638" s="1" t="s">
        <v>211</v>
      </c>
    </row>
    <row r="4639">
      <c r="C4639" s="1" t="s">
        <v>116</v>
      </c>
    </row>
    <row r="4640">
      <c r="C4640" s="1" t="s">
        <v>32</v>
      </c>
    </row>
    <row r="4641">
      <c r="C4641" s="1" t="s">
        <v>27</v>
      </c>
    </row>
    <row r="4642">
      <c r="C4642" s="1" t="s">
        <v>2504</v>
      </c>
    </row>
    <row r="4643">
      <c r="C4643" s="1" t="s">
        <v>6485</v>
      </c>
    </row>
    <row r="4644">
      <c r="C4644" s="1" t="s">
        <v>148</v>
      </c>
    </row>
    <row r="4645">
      <c r="C4645" s="1" t="s">
        <v>10100</v>
      </c>
    </row>
    <row r="4646">
      <c r="C4646" s="1" t="s">
        <v>588</v>
      </c>
    </row>
    <row r="4647">
      <c r="C4647" s="1" t="s">
        <v>321</v>
      </c>
    </row>
    <row r="4648">
      <c r="C4648" s="1" t="s">
        <v>182</v>
      </c>
    </row>
    <row r="4649">
      <c r="C4649" s="1" t="s">
        <v>701</v>
      </c>
    </row>
    <row r="4650">
      <c r="C4650" s="1" t="s">
        <v>1802</v>
      </c>
    </row>
    <row r="4651">
      <c r="C4651" s="1" t="s">
        <v>1325</v>
      </c>
    </row>
    <row r="4652">
      <c r="C4652" s="1" t="s">
        <v>116</v>
      </c>
    </row>
    <row r="4653">
      <c r="C4653" s="1" t="s">
        <v>258</v>
      </c>
    </row>
    <row r="4654">
      <c r="C4654" s="1" t="s">
        <v>503</v>
      </c>
    </row>
    <row r="4655">
      <c r="C4655" s="1" t="s">
        <v>411</v>
      </c>
    </row>
    <row r="4656">
      <c r="C4656" s="1" t="s">
        <v>2504</v>
      </c>
    </row>
    <row r="4657">
      <c r="C4657" s="1" t="s">
        <v>1692</v>
      </c>
    </row>
    <row r="4658">
      <c r="C4658" s="1" t="s">
        <v>99</v>
      </c>
    </row>
    <row r="4659">
      <c r="C4659" s="1" t="s">
        <v>6215</v>
      </c>
    </row>
    <row r="4660">
      <c r="C4660" s="1" t="s">
        <v>8035</v>
      </c>
    </row>
    <row r="4661">
      <c r="C4661" s="1" t="s">
        <v>3403</v>
      </c>
    </row>
    <row r="4662">
      <c r="C4662" s="1" t="s">
        <v>10133</v>
      </c>
    </row>
    <row r="4663">
      <c r="C4663" s="1" t="s">
        <v>1255</v>
      </c>
    </row>
    <row r="4664">
      <c r="C4664" s="1" t="s">
        <v>10138</v>
      </c>
    </row>
    <row r="4665">
      <c r="C4665" s="1" t="s">
        <v>869</v>
      </c>
    </row>
    <row r="4666">
      <c r="C4666" s="1" t="s">
        <v>2195</v>
      </c>
    </row>
    <row r="4667">
      <c r="C4667" s="1" t="s">
        <v>3097</v>
      </c>
    </row>
    <row r="4668">
      <c r="C4668" s="1" t="s">
        <v>588</v>
      </c>
    </row>
    <row r="4669">
      <c r="C4669" s="1" t="s">
        <v>173</v>
      </c>
    </row>
    <row r="4670">
      <c r="C4670" s="1" t="s">
        <v>27</v>
      </c>
    </row>
    <row r="4671">
      <c r="C4671" s="1" t="s">
        <v>198</v>
      </c>
    </row>
    <row r="4672">
      <c r="C4672" s="1" t="s">
        <v>5523</v>
      </c>
    </row>
    <row r="4673">
      <c r="C4673" s="1" t="s">
        <v>373</v>
      </c>
    </row>
    <row r="4674">
      <c r="C4674" s="1" t="s">
        <v>121</v>
      </c>
    </row>
    <row r="4675">
      <c r="C4675" s="1" t="s">
        <v>2248</v>
      </c>
    </row>
    <row r="4676">
      <c r="C4676" s="1" t="s">
        <v>2920</v>
      </c>
    </row>
    <row r="4677">
      <c r="C4677" s="1" t="s">
        <v>701</v>
      </c>
    </row>
    <row r="4678">
      <c r="C4678" s="1" t="s">
        <v>182</v>
      </c>
    </row>
    <row r="4679">
      <c r="C4679" s="1" t="s">
        <v>32</v>
      </c>
    </row>
    <row r="4680">
      <c r="C4680" s="1" t="s">
        <v>1759</v>
      </c>
    </row>
    <row r="4681">
      <c r="C4681" s="1" t="s">
        <v>4504</v>
      </c>
    </row>
    <row r="4682">
      <c r="C4682" s="1" t="s">
        <v>305</v>
      </c>
    </row>
    <row r="4683">
      <c r="C4683" s="1" t="s">
        <v>1343</v>
      </c>
    </row>
    <row r="4684">
      <c r="C4684" s="1" t="s">
        <v>326</v>
      </c>
    </row>
    <row r="4685">
      <c r="C4685" s="1" t="s">
        <v>5934</v>
      </c>
    </row>
    <row r="4686">
      <c r="C4686" s="1" t="s">
        <v>5758</v>
      </c>
    </row>
    <row r="4687">
      <c r="C4687" s="1" t="s">
        <v>148</v>
      </c>
    </row>
    <row r="4688">
      <c r="C4688" s="1" t="s">
        <v>560</v>
      </c>
    </row>
    <row r="4689">
      <c r="C4689" s="1" t="s">
        <v>305</v>
      </c>
    </row>
    <row r="4690">
      <c r="C4690" s="1" t="s">
        <v>5261</v>
      </c>
    </row>
    <row r="4691">
      <c r="C4691" s="1" t="s">
        <v>4655</v>
      </c>
    </row>
    <row r="4692">
      <c r="C4692" s="1" t="s">
        <v>10186</v>
      </c>
    </row>
    <row r="4693">
      <c r="C4693" s="1" t="s">
        <v>269</v>
      </c>
    </row>
    <row r="4694">
      <c r="C4694" s="1" t="s">
        <v>588</v>
      </c>
    </row>
    <row r="4695">
      <c r="C4695" s="1" t="s">
        <v>5495</v>
      </c>
    </row>
    <row r="4696">
      <c r="C4696" s="1" t="s">
        <v>1802</v>
      </c>
    </row>
    <row r="4697">
      <c r="C4697" s="1" t="s">
        <v>2238</v>
      </c>
    </row>
    <row r="4698">
      <c r="C4698" s="1" t="s">
        <v>4391</v>
      </c>
    </row>
    <row r="4699">
      <c r="C4699" s="1" t="s">
        <v>2643</v>
      </c>
    </row>
    <row r="4700">
      <c r="C4700" s="1" t="s">
        <v>305</v>
      </c>
    </row>
    <row r="4701">
      <c r="C4701" s="1" t="s">
        <v>661</v>
      </c>
    </row>
    <row r="4702">
      <c r="C4702" s="1" t="s">
        <v>305</v>
      </c>
    </row>
    <row r="4703">
      <c r="C4703" s="1" t="s">
        <v>10203</v>
      </c>
    </row>
    <row r="4704">
      <c r="C4704" s="1" t="s">
        <v>5209</v>
      </c>
    </row>
    <row r="4705">
      <c r="C4705" s="1" t="s">
        <v>1297</v>
      </c>
    </row>
    <row r="4706">
      <c r="C4706" s="1" t="s">
        <v>503</v>
      </c>
    </row>
    <row r="4707">
      <c r="C4707" s="1" t="s">
        <v>518</v>
      </c>
    </row>
    <row r="4708">
      <c r="C4708" s="1" t="s">
        <v>10212</v>
      </c>
    </row>
    <row r="4709">
      <c r="C4709" s="1" t="s">
        <v>749</v>
      </c>
    </row>
    <row r="4710">
      <c r="C4710" s="1" t="s">
        <v>10216</v>
      </c>
    </row>
    <row r="4711">
      <c r="C4711" s="1" t="s">
        <v>178</v>
      </c>
    </row>
    <row r="4712">
      <c r="C4712" s="1" t="s">
        <v>10220</v>
      </c>
    </row>
    <row r="4713">
      <c r="C4713" s="1" t="s">
        <v>2504</v>
      </c>
    </row>
    <row r="4714">
      <c r="C4714" s="1" t="s">
        <v>4922</v>
      </c>
    </row>
    <row r="4715">
      <c r="C4715" s="1" t="s">
        <v>818</v>
      </c>
    </row>
    <row r="4716">
      <c r="C4716" s="1" t="s">
        <v>121</v>
      </c>
    </row>
    <row r="4717">
      <c r="C4717" s="1" t="s">
        <v>1250</v>
      </c>
    </row>
    <row r="4718">
      <c r="C4718" s="1" t="s">
        <v>6215</v>
      </c>
    </row>
    <row r="4719">
      <c r="C4719" s="1" t="s">
        <v>1797</v>
      </c>
    </row>
    <row r="4720">
      <c r="C4720" s="1" t="s">
        <v>326</v>
      </c>
    </row>
    <row r="4721">
      <c r="C4721" s="1" t="s">
        <v>1418</v>
      </c>
    </row>
    <row r="4722">
      <c r="C4722" s="1" t="s">
        <v>5131</v>
      </c>
    </row>
    <row r="4723">
      <c r="C4723" s="1" t="s">
        <v>1637</v>
      </c>
    </row>
    <row r="4724">
      <c r="C4724" s="1" t="s">
        <v>116</v>
      </c>
    </row>
    <row r="4725">
      <c r="C4725" s="1" t="s">
        <v>411</v>
      </c>
    </row>
    <row r="4726">
      <c r="C4726" s="1" t="s">
        <v>305</v>
      </c>
    </row>
    <row r="4727">
      <c r="C4727" s="1" t="s">
        <v>5458</v>
      </c>
    </row>
    <row r="4728">
      <c r="C4728" s="1" t="s">
        <v>3403</v>
      </c>
    </row>
    <row r="4729">
      <c r="C4729" s="1" t="s">
        <v>4372</v>
      </c>
    </row>
    <row r="4730">
      <c r="C4730" s="1" t="s">
        <v>840</v>
      </c>
    </row>
    <row r="4731">
      <c r="C4731" s="1" t="s">
        <v>514</v>
      </c>
    </row>
    <row r="4732">
      <c r="C4732" s="1" t="s">
        <v>3097</v>
      </c>
    </row>
    <row r="4733">
      <c r="C4733" s="1" t="s">
        <v>10260</v>
      </c>
    </row>
    <row r="4734">
      <c r="C4734" s="1" t="s">
        <v>121</v>
      </c>
    </row>
    <row r="4735">
      <c r="C4735" s="1" t="s">
        <v>10266</v>
      </c>
    </row>
    <row r="4736">
      <c r="C4736" s="1" t="s">
        <v>93</v>
      </c>
    </row>
    <row r="4737">
      <c r="C4737" s="1" t="s">
        <v>2553</v>
      </c>
    </row>
    <row r="4738">
      <c r="C4738" s="1" t="s">
        <v>749</v>
      </c>
    </row>
    <row r="4739">
      <c r="C4739" s="1" t="s">
        <v>503</v>
      </c>
    </row>
    <row r="4740">
      <c r="C4740" s="1" t="s">
        <v>411</v>
      </c>
    </row>
    <row r="4741">
      <c r="C4741" s="1" t="s">
        <v>5836</v>
      </c>
    </row>
    <row r="4742">
      <c r="C4742" s="1" t="s">
        <v>37</v>
      </c>
    </row>
    <row r="4743">
      <c r="C4743" s="1" t="s">
        <v>10285</v>
      </c>
    </row>
    <row r="4744">
      <c r="C4744" s="1" t="s">
        <v>411</v>
      </c>
    </row>
    <row r="4745">
      <c r="C4745" s="1" t="s">
        <v>116</v>
      </c>
    </row>
    <row r="4746">
      <c r="C4746" s="1" t="s">
        <v>1236</v>
      </c>
    </row>
    <row r="4747">
      <c r="C4747" s="1" t="s">
        <v>588</v>
      </c>
    </row>
    <row r="4748">
      <c r="C4748" s="1" t="s">
        <v>310</v>
      </c>
    </row>
    <row r="4749">
      <c r="C4749" s="1" t="s">
        <v>326</v>
      </c>
    </row>
    <row r="4750">
      <c r="C4750" s="1" t="s">
        <v>80</v>
      </c>
    </row>
    <row r="4751">
      <c r="C4751" s="1" t="s">
        <v>1494</v>
      </c>
    </row>
    <row r="4752">
      <c r="C4752" s="1" t="s">
        <v>4372</v>
      </c>
    </row>
    <row r="4753">
      <c r="C4753" s="1" t="s">
        <v>1301</v>
      </c>
    </row>
    <row r="4754">
      <c r="C4754" s="1" t="s">
        <v>1802</v>
      </c>
    </row>
    <row r="4755">
      <c r="C4755" s="1" t="s">
        <v>148</v>
      </c>
    </row>
    <row r="4756">
      <c r="C4756" s="1" t="s">
        <v>1332</v>
      </c>
    </row>
    <row r="4757">
      <c r="C4757" s="1" t="s">
        <v>723</v>
      </c>
    </row>
    <row r="4758">
      <c r="C4758" s="1" t="s">
        <v>2816</v>
      </c>
    </row>
    <row r="4759">
      <c r="C4759" s="1" t="s">
        <v>1637</v>
      </c>
    </row>
    <row r="4760">
      <c r="C4760" s="1" t="s">
        <v>779</v>
      </c>
    </row>
    <row r="4761">
      <c r="C4761" s="1" t="s">
        <v>1338</v>
      </c>
    </row>
    <row r="4762">
      <c r="C4762" s="1" t="s">
        <v>21</v>
      </c>
    </row>
    <row r="4763">
      <c r="C4763" s="1" t="s">
        <v>1025</v>
      </c>
    </row>
    <row r="4764">
      <c r="C4764" s="1" t="s">
        <v>21</v>
      </c>
    </row>
    <row r="4765">
      <c r="C4765" s="1" t="s">
        <v>653</v>
      </c>
    </row>
    <row r="4766">
      <c r="C4766" s="1" t="s">
        <v>80</v>
      </c>
    </row>
    <row r="4767">
      <c r="C4767" s="1" t="s">
        <v>5598</v>
      </c>
    </row>
    <row r="4768">
      <c r="C4768" s="1" t="s">
        <v>4565</v>
      </c>
    </row>
    <row r="4769">
      <c r="C4769" s="1" t="s">
        <v>258</v>
      </c>
    </row>
    <row r="4770">
      <c r="C4770" s="1" t="s">
        <v>9911</v>
      </c>
    </row>
    <row r="4771">
      <c r="C4771" s="1" t="s">
        <v>7792</v>
      </c>
    </row>
    <row r="4772">
      <c r="C4772" s="1" t="s">
        <v>326</v>
      </c>
    </row>
    <row r="4773">
      <c r="C4773" s="1" t="s">
        <v>1014</v>
      </c>
    </row>
    <row r="4774">
      <c r="C4774" s="1" t="s">
        <v>198</v>
      </c>
    </row>
    <row r="4775">
      <c r="C4775" s="1" t="s">
        <v>3581</v>
      </c>
    </row>
    <row r="4776">
      <c r="C4776" s="1" t="s">
        <v>258</v>
      </c>
    </row>
    <row r="4777">
      <c r="C4777" s="1" t="s">
        <v>1150</v>
      </c>
    </row>
    <row r="4778">
      <c r="C4778" s="1" t="s">
        <v>6733</v>
      </c>
    </row>
    <row r="4779">
      <c r="C4779" s="1" t="s">
        <v>121</v>
      </c>
    </row>
    <row r="4780">
      <c r="C4780" s="1" t="s">
        <v>6560</v>
      </c>
    </row>
    <row r="4781">
      <c r="C4781" s="1" t="s">
        <v>305</v>
      </c>
    </row>
    <row r="4782">
      <c r="C4782" s="1" t="s">
        <v>1029</v>
      </c>
    </row>
    <row r="4783">
      <c r="C4783" s="1" t="s">
        <v>148</v>
      </c>
    </row>
    <row r="4784">
      <c r="C4784" s="1" t="s">
        <v>315</v>
      </c>
    </row>
    <row r="4785">
      <c r="C4785" s="1" t="s">
        <v>305</v>
      </c>
    </row>
    <row r="4786">
      <c r="C4786" s="1" t="s">
        <v>1558</v>
      </c>
    </row>
    <row r="4787">
      <c r="C4787" s="1" t="s">
        <v>1176</v>
      </c>
    </row>
    <row r="4788">
      <c r="C4788" s="1" t="s">
        <v>116</v>
      </c>
    </row>
    <row r="4789">
      <c r="C4789" s="1" t="s">
        <v>10356</v>
      </c>
    </row>
    <row r="4790">
      <c r="C4790" s="1" t="s">
        <v>4391</v>
      </c>
    </row>
    <row r="4791">
      <c r="C4791" s="1" t="s">
        <v>10363</v>
      </c>
    </row>
    <row r="4792">
      <c r="C4792" s="1" t="s">
        <v>21</v>
      </c>
    </row>
    <row r="4793">
      <c r="C4793" s="1" t="s">
        <v>8069</v>
      </c>
    </row>
    <row r="4794">
      <c r="C4794" s="1" t="s">
        <v>3976</v>
      </c>
    </row>
    <row r="4795">
      <c r="C4795" s="1" t="s">
        <v>80</v>
      </c>
    </row>
    <row r="4796">
      <c r="C4796" s="1" t="s">
        <v>10378</v>
      </c>
    </row>
    <row r="4797">
      <c r="C4797" s="1" t="s">
        <v>37</v>
      </c>
    </row>
    <row r="4798">
      <c r="C4798" s="1" t="s">
        <v>326</v>
      </c>
    </row>
    <row r="4799">
      <c r="C4799" s="1" t="s">
        <v>156</v>
      </c>
    </row>
    <row r="4800">
      <c r="C4800" s="1" t="s">
        <v>126</v>
      </c>
    </row>
    <row r="4801">
      <c r="C4801" s="1" t="s">
        <v>116</v>
      </c>
    </row>
    <row r="4802">
      <c r="C4802" s="1" t="s">
        <v>116</v>
      </c>
    </row>
    <row r="4803">
      <c r="C4803" s="1" t="s">
        <v>93</v>
      </c>
    </row>
    <row r="4804">
      <c r="C4804" s="1" t="s">
        <v>1631</v>
      </c>
    </row>
    <row r="4805">
      <c r="C4805" s="1" t="s">
        <v>1531</v>
      </c>
    </row>
    <row r="4806">
      <c r="C4806" s="1" t="s">
        <v>10395</v>
      </c>
    </row>
    <row r="4807">
      <c r="C4807" s="1" t="s">
        <v>5539</v>
      </c>
    </row>
    <row r="4808">
      <c r="C4808" s="1" t="s">
        <v>138</v>
      </c>
    </row>
    <row r="4809">
      <c r="C4809" s="1" t="s">
        <v>1813</v>
      </c>
    </row>
    <row r="4810">
      <c r="C4810" s="1" t="s">
        <v>173</v>
      </c>
    </row>
    <row r="4811">
      <c r="C4811" s="1" t="s">
        <v>2477</v>
      </c>
    </row>
    <row r="4812">
      <c r="C4812" s="1" t="s">
        <v>2721</v>
      </c>
    </row>
    <row r="4813">
      <c r="C4813" s="1" t="s">
        <v>1144</v>
      </c>
    </row>
    <row r="4814">
      <c r="C4814" s="1" t="s">
        <v>1301</v>
      </c>
    </row>
    <row r="4815">
      <c r="C4815" s="1" t="s">
        <v>1549</v>
      </c>
    </row>
    <row r="4816">
      <c r="C4816" s="1" t="s">
        <v>8291</v>
      </c>
    </row>
    <row r="4817">
      <c r="C4817" s="1" t="s">
        <v>32</v>
      </c>
    </row>
    <row r="4818">
      <c r="C4818" s="1" t="s">
        <v>49</v>
      </c>
    </row>
    <row r="4819">
      <c r="C4819" s="1" t="s">
        <v>1370</v>
      </c>
    </row>
    <row r="4820">
      <c r="C4820" s="1" t="s">
        <v>1087</v>
      </c>
    </row>
    <row r="4821">
      <c r="C4821" s="1" t="s">
        <v>461</v>
      </c>
    </row>
    <row r="4822">
      <c r="C4822" s="1" t="s">
        <v>1140</v>
      </c>
    </row>
    <row r="4823">
      <c r="C4823" s="1" t="s">
        <v>10423</v>
      </c>
    </row>
    <row r="4824">
      <c r="C4824" s="1" t="s">
        <v>248</v>
      </c>
    </row>
    <row r="4825">
      <c r="C4825" s="1" t="s">
        <v>1014</v>
      </c>
    </row>
    <row r="4826">
      <c r="C4826" s="1" t="s">
        <v>1096</v>
      </c>
    </row>
    <row r="4827">
      <c r="C4827" s="1" t="s">
        <v>436</v>
      </c>
    </row>
    <row r="4828">
      <c r="C4828" s="1" t="s">
        <v>5485</v>
      </c>
    </row>
    <row r="4829">
      <c r="C4829" s="1" t="s">
        <v>3703</v>
      </c>
    </row>
    <row r="4830">
      <c r="C4830" s="1" t="s">
        <v>2162</v>
      </c>
    </row>
    <row r="4831">
      <c r="C4831" s="1" t="s">
        <v>37</v>
      </c>
    </row>
    <row r="4832">
      <c r="C4832" s="1" t="s">
        <v>10443</v>
      </c>
    </row>
    <row r="4833">
      <c r="C4833" s="1" t="s">
        <v>326</v>
      </c>
    </row>
    <row r="4834">
      <c r="C4834" s="1" t="s">
        <v>818</v>
      </c>
    </row>
    <row r="4835">
      <c r="C4835" s="1" t="s">
        <v>1666</v>
      </c>
    </row>
    <row r="4836">
      <c r="C4836" s="1" t="s">
        <v>37</v>
      </c>
    </row>
    <row r="4837">
      <c r="C4837" s="1" t="s">
        <v>818</v>
      </c>
    </row>
    <row r="4838">
      <c r="C4838" s="1" t="s">
        <v>49</v>
      </c>
    </row>
    <row r="4839">
      <c r="C4839" s="1" t="s">
        <v>1287</v>
      </c>
    </row>
    <row r="4840">
      <c r="C4840" s="1" t="s">
        <v>148</v>
      </c>
    </row>
    <row r="4841">
      <c r="C4841" s="1" t="s">
        <v>630</v>
      </c>
    </row>
    <row r="4842">
      <c r="C4842" s="1" t="s">
        <v>1549</v>
      </c>
    </row>
    <row r="4843">
      <c r="C4843" s="1" t="s">
        <v>461</v>
      </c>
    </row>
    <row r="4844">
      <c r="C4844" s="1" t="s">
        <v>342</v>
      </c>
    </row>
    <row r="4845">
      <c r="C4845" s="1" t="s">
        <v>1071</v>
      </c>
    </row>
    <row r="4846">
      <c r="C4846" s="1" t="s">
        <v>2521</v>
      </c>
    </row>
    <row r="4847">
      <c r="C4847" s="1" t="s">
        <v>2025</v>
      </c>
    </row>
    <row r="4848">
      <c r="C4848" s="1" t="s">
        <v>148</v>
      </c>
    </row>
    <row r="4849">
      <c r="C4849" s="1" t="s">
        <v>1653</v>
      </c>
    </row>
    <row r="4850">
      <c r="C4850" s="1" t="s">
        <v>148</v>
      </c>
    </row>
    <row r="4851">
      <c r="C4851" s="1" t="s">
        <v>326</v>
      </c>
    </row>
    <row r="4852">
      <c r="C4852" s="1" t="s">
        <v>1925</v>
      </c>
    </row>
    <row r="4853">
      <c r="C4853" s="1" t="s">
        <v>2359</v>
      </c>
    </row>
    <row r="4854">
      <c r="C4854" s="1" t="s">
        <v>121</v>
      </c>
    </row>
    <row r="4855">
      <c r="C4855" s="1" t="s">
        <v>211</v>
      </c>
    </row>
    <row r="4856">
      <c r="C4856" s="1" t="s">
        <v>2920</v>
      </c>
    </row>
    <row r="4857">
      <c r="C4857" s="1" t="s">
        <v>198</v>
      </c>
    </row>
    <row r="4858">
      <c r="C4858" s="1" t="s">
        <v>411</v>
      </c>
    </row>
    <row r="4859">
      <c r="C4859" s="1" t="s">
        <v>3355</v>
      </c>
    </row>
    <row r="4860">
      <c r="C4860" s="1" t="s">
        <v>411</v>
      </c>
    </row>
    <row r="4861">
      <c r="C4861" s="1" t="s">
        <v>10484</v>
      </c>
    </row>
    <row r="4862">
      <c r="C4862" s="1" t="s">
        <v>116</v>
      </c>
    </row>
    <row r="4863">
      <c r="C4863" s="1" t="s">
        <v>1797</v>
      </c>
    </row>
    <row r="4864">
      <c r="C4864" s="1" t="s">
        <v>10489</v>
      </c>
    </row>
    <row r="4865">
      <c r="C4865" s="1" t="s">
        <v>3733</v>
      </c>
    </row>
    <row r="4866">
      <c r="C4866" s="1" t="s">
        <v>1140</v>
      </c>
    </row>
    <row r="4867">
      <c r="C4867" s="1" t="s">
        <v>207</v>
      </c>
    </row>
    <row r="4868">
      <c r="C4868" s="1" t="s">
        <v>784</v>
      </c>
    </row>
    <row r="4869">
      <c r="C4869" s="1" t="s">
        <v>2190</v>
      </c>
    </row>
    <row r="4870">
      <c r="C4870" s="1" t="s">
        <v>1297</v>
      </c>
    </row>
    <row r="4871">
      <c r="C4871" s="1" t="s">
        <v>1332</v>
      </c>
    </row>
    <row r="4872">
      <c r="C4872" s="1" t="s">
        <v>9911</v>
      </c>
    </row>
    <row r="4873">
      <c r="C4873" s="1" t="s">
        <v>2521</v>
      </c>
    </row>
    <row r="4874">
      <c r="C4874" s="1" t="s">
        <v>3925</v>
      </c>
    </row>
    <row r="4875">
      <c r="C4875" s="1" t="s">
        <v>148</v>
      </c>
    </row>
    <row r="4876">
      <c r="C4876" s="1" t="s">
        <v>1802</v>
      </c>
    </row>
    <row r="4877">
      <c r="C4877" s="1" t="s">
        <v>864</v>
      </c>
    </row>
    <row r="4878">
      <c r="C4878" s="1" t="s">
        <v>1813</v>
      </c>
    </row>
    <row r="4879">
      <c r="C4879" s="1" t="s">
        <v>121</v>
      </c>
    </row>
    <row r="4880">
      <c r="C4880" s="1" t="s">
        <v>588</v>
      </c>
    </row>
    <row r="4881">
      <c r="C4881" s="1" t="s">
        <v>321</v>
      </c>
    </row>
    <row r="4882">
      <c r="C4882" s="1" t="s">
        <v>207</v>
      </c>
    </row>
    <row r="4883">
      <c r="C4883" s="1" t="s">
        <v>310</v>
      </c>
    </row>
    <row r="4884">
      <c r="C4884" s="1" t="s">
        <v>5745</v>
      </c>
    </row>
    <row r="4885">
      <c r="C4885" s="1" t="s">
        <v>411</v>
      </c>
    </row>
    <row r="4886">
      <c r="C4886" s="1" t="s">
        <v>1255</v>
      </c>
    </row>
    <row r="4887">
      <c r="C4887" s="1" t="s">
        <v>1653</v>
      </c>
    </row>
    <row r="4888">
      <c r="C4888" s="1" t="s">
        <v>10529</v>
      </c>
    </row>
    <row r="4889">
      <c r="C4889" s="1" t="s">
        <v>1637</v>
      </c>
    </row>
    <row r="4890">
      <c r="C4890" s="1" t="s">
        <v>99</v>
      </c>
    </row>
    <row r="4891">
      <c r="C4891" s="1" t="s">
        <v>198</v>
      </c>
    </row>
    <row r="4892">
      <c r="C4892" s="1" t="s">
        <v>10484</v>
      </c>
    </row>
    <row r="4893">
      <c r="C4893" s="1" t="s">
        <v>1268</v>
      </c>
    </row>
    <row r="4894">
      <c r="C4894" s="1" t="s">
        <v>4935</v>
      </c>
    </row>
    <row r="4895">
      <c r="C4895" s="1" t="s">
        <v>1029</v>
      </c>
    </row>
    <row r="4896">
      <c r="C4896" s="1" t="s">
        <v>121</v>
      </c>
    </row>
    <row r="4897">
      <c r="C4897" s="1" t="s">
        <v>14</v>
      </c>
    </row>
    <row r="4898">
      <c r="C4898" s="1" t="s">
        <v>518</v>
      </c>
    </row>
    <row r="4899">
      <c r="C4899" s="1" t="s">
        <v>10548</v>
      </c>
    </row>
    <row r="4900">
      <c r="C4900" s="1" t="s">
        <v>86</v>
      </c>
    </row>
    <row r="4901">
      <c r="C4901" s="1" t="s">
        <v>2729</v>
      </c>
    </row>
    <row r="4902">
      <c r="C4902" s="1" t="s">
        <v>701</v>
      </c>
    </row>
    <row r="4903">
      <c r="C4903" s="1" t="s">
        <v>1332</v>
      </c>
    </row>
    <row r="4904">
      <c r="C4904" s="1" t="s">
        <v>305</v>
      </c>
    </row>
    <row r="4905">
      <c r="C4905" s="1" t="s">
        <v>818</v>
      </c>
    </row>
    <row r="4906">
      <c r="C4906" s="1" t="s">
        <v>1813</v>
      </c>
    </row>
    <row r="4907">
      <c r="C4907" s="1" t="s">
        <v>503</v>
      </c>
    </row>
    <row r="4908">
      <c r="C4908" s="1" t="s">
        <v>248</v>
      </c>
    </row>
    <row r="4909">
      <c r="C4909" s="1" t="s">
        <v>2019</v>
      </c>
    </row>
    <row r="4910">
      <c r="C4910" s="1" t="s">
        <v>315</v>
      </c>
    </row>
    <row r="4911">
      <c r="C4911" s="1" t="s">
        <v>121</v>
      </c>
    </row>
    <row r="4912">
      <c r="C4912" s="1" t="s">
        <v>963</v>
      </c>
    </row>
    <row r="4913">
      <c r="C4913" s="1" t="s">
        <v>3461</v>
      </c>
    </row>
    <row r="4914">
      <c r="C4914" s="1" t="s">
        <v>744</v>
      </c>
    </row>
    <row r="4915">
      <c r="C4915" s="1" t="s">
        <v>2820</v>
      </c>
    </row>
    <row r="4916">
      <c r="C4916" s="1" t="s">
        <v>215</v>
      </c>
    </row>
    <row r="4917">
      <c r="C4917" s="1" t="s">
        <v>1446</v>
      </c>
    </row>
    <row r="4918">
      <c r="C4918" s="1" t="s">
        <v>198</v>
      </c>
    </row>
    <row r="4919">
      <c r="C4919" s="1" t="s">
        <v>1255</v>
      </c>
    </row>
    <row r="4920">
      <c r="C4920" s="1" t="s">
        <v>989</v>
      </c>
    </row>
    <row r="4921">
      <c r="C4921" s="1" t="s">
        <v>10583</v>
      </c>
    </row>
    <row r="4922">
      <c r="C4922" s="1" t="s">
        <v>1363</v>
      </c>
    </row>
    <row r="4923">
      <c r="C4923" s="1" t="s">
        <v>578</v>
      </c>
    </row>
    <row r="4924">
      <c r="C4924" s="1" t="s">
        <v>116</v>
      </c>
    </row>
    <row r="4925">
      <c r="C4925" s="1" t="s">
        <v>3403</v>
      </c>
    </row>
    <row r="4926">
      <c r="C4926" s="1" t="s">
        <v>1250</v>
      </c>
    </row>
    <row r="4927">
      <c r="C4927" s="1" t="s">
        <v>21</v>
      </c>
    </row>
    <row r="4928">
      <c r="C4928" s="1" t="s">
        <v>2913</v>
      </c>
    </row>
    <row r="4929">
      <c r="C4929" s="1" t="s">
        <v>3598</v>
      </c>
    </row>
    <row r="4930">
      <c r="C4930" s="1" t="s">
        <v>163</v>
      </c>
    </row>
    <row r="4931">
      <c r="C4931" s="1" t="s">
        <v>4433</v>
      </c>
    </row>
    <row r="4932">
      <c r="C4932" s="1" t="s">
        <v>869</v>
      </c>
    </row>
    <row r="4933">
      <c r="C4933" s="1" t="s">
        <v>998</v>
      </c>
    </row>
    <row r="4934">
      <c r="C4934" s="1" t="s">
        <v>701</v>
      </c>
    </row>
    <row r="4935">
      <c r="C4935" s="1" t="s">
        <v>588</v>
      </c>
    </row>
    <row r="4936">
      <c r="C4936" s="1" t="s">
        <v>411</v>
      </c>
    </row>
    <row r="4937">
      <c r="C4937" s="1" t="s">
        <v>373</v>
      </c>
    </row>
    <row r="4938">
      <c r="C4938" s="1" t="s">
        <v>326</v>
      </c>
    </row>
    <row r="4939">
      <c r="C4939" s="1" t="s">
        <v>163</v>
      </c>
    </row>
    <row r="4940">
      <c r="C4940" s="1" t="s">
        <v>8547</v>
      </c>
    </row>
    <row r="4941">
      <c r="C4941" s="1" t="s">
        <v>121</v>
      </c>
    </row>
    <row r="4942">
      <c r="C4942" s="1" t="s">
        <v>4372</v>
      </c>
    </row>
    <row r="4943">
      <c r="C4943" s="1" t="s">
        <v>2173</v>
      </c>
    </row>
    <row r="4944">
      <c r="C4944" s="1" t="s">
        <v>211</v>
      </c>
    </row>
    <row r="4945">
      <c r="C4945" s="1" t="s">
        <v>80</v>
      </c>
    </row>
    <row r="4946">
      <c r="C4946" s="1" t="s">
        <v>321</v>
      </c>
    </row>
    <row r="4947">
      <c r="C4947" s="1" t="s">
        <v>10443</v>
      </c>
    </row>
    <row r="4948">
      <c r="C4948" s="1" t="s">
        <v>5337</v>
      </c>
    </row>
    <row r="4949">
      <c r="C4949" s="1" t="s">
        <v>1255</v>
      </c>
    </row>
    <row r="4950">
      <c r="C4950" s="1" t="s">
        <v>1255</v>
      </c>
    </row>
    <row r="4951">
      <c r="C4951" s="1" t="s">
        <v>121</v>
      </c>
    </row>
    <row r="4952">
      <c r="C4952" s="1" t="s">
        <v>701</v>
      </c>
    </row>
    <row r="4953">
      <c r="C4953" s="1" t="s">
        <v>3791</v>
      </c>
    </row>
    <row r="4954">
      <c r="C4954" s="1" t="s">
        <v>1067</v>
      </c>
    </row>
    <row r="4955">
      <c r="C4955" s="1" t="s">
        <v>116</v>
      </c>
    </row>
    <row r="4956">
      <c r="C4956" s="1" t="s">
        <v>818</v>
      </c>
    </row>
    <row r="4957">
      <c r="C4957" s="1" t="s">
        <v>163</v>
      </c>
    </row>
    <row r="4958">
      <c r="C4958" s="1" t="s">
        <v>116</v>
      </c>
    </row>
    <row r="4959">
      <c r="C4959" s="1" t="s">
        <v>14</v>
      </c>
    </row>
    <row r="4960">
      <c r="C4960" s="1" t="s">
        <v>2316</v>
      </c>
    </row>
    <row r="4961">
      <c r="C4961" s="1" t="s">
        <v>514</v>
      </c>
    </row>
    <row r="4962">
      <c r="C4962" s="1" t="s">
        <v>106</v>
      </c>
    </row>
    <row r="4963">
      <c r="C4963" s="1" t="s">
        <v>452</v>
      </c>
    </row>
    <row r="4964">
      <c r="C4964" s="1" t="s">
        <v>3392</v>
      </c>
    </row>
    <row r="4965">
      <c r="C4965" s="1" t="s">
        <v>1418</v>
      </c>
    </row>
    <row r="4966">
      <c r="C4966" s="1" t="s">
        <v>295</v>
      </c>
    </row>
    <row r="4967">
      <c r="C4967" s="1" t="s">
        <v>121</v>
      </c>
    </row>
    <row r="4968">
      <c r="C4968" s="1" t="s">
        <v>305</v>
      </c>
    </row>
    <row r="4969">
      <c r="C4969" s="1" t="s">
        <v>305</v>
      </c>
    </row>
    <row r="4970">
      <c r="C4970" s="1" t="s">
        <v>1595</v>
      </c>
    </row>
    <row r="4971">
      <c r="C4971" s="1" t="s">
        <v>686</v>
      </c>
    </row>
    <row r="4972">
      <c r="C4972" s="1" t="s">
        <v>138</v>
      </c>
    </row>
    <row r="4973">
      <c r="C4973" s="1" t="s">
        <v>3355</v>
      </c>
    </row>
    <row r="4974">
      <c r="C4974" s="1" t="s">
        <v>5112</v>
      </c>
    </row>
    <row r="4975">
      <c r="C4975" s="1" t="s">
        <v>3641</v>
      </c>
    </row>
    <row r="4976">
      <c r="C4976" s="1" t="s">
        <v>5278</v>
      </c>
    </row>
    <row r="4977">
      <c r="C4977" s="1" t="s">
        <v>818</v>
      </c>
    </row>
    <row r="4978">
      <c r="C4978" s="1" t="s">
        <v>4565</v>
      </c>
    </row>
    <row r="4979">
      <c r="C4979" s="1" t="s">
        <v>2521</v>
      </c>
    </row>
    <row r="4980">
      <c r="C4980" s="1" t="s">
        <v>2983</v>
      </c>
    </row>
    <row r="4981">
      <c r="C4981" s="1" t="s">
        <v>211</v>
      </c>
    </row>
    <row r="4982">
      <c r="C4982" s="1" t="s">
        <v>2901</v>
      </c>
    </row>
    <row r="4983">
      <c r="C4983" s="1" t="s">
        <v>326</v>
      </c>
    </row>
    <row r="4984">
      <c r="C4984" s="1" t="s">
        <v>305</v>
      </c>
    </row>
    <row r="4985">
      <c r="C4985" s="1" t="s">
        <v>173</v>
      </c>
    </row>
    <row r="4986">
      <c r="C4986" s="1" t="s">
        <v>749</v>
      </c>
    </row>
    <row r="4987">
      <c r="C4987" s="1" t="s">
        <v>10687</v>
      </c>
    </row>
    <row r="4988">
      <c r="C4988" s="1" t="s">
        <v>3641</v>
      </c>
    </row>
    <row r="4989">
      <c r="C4989" s="1" t="s">
        <v>1343</v>
      </c>
    </row>
    <row r="4990">
      <c r="C4990" s="1" t="s">
        <v>305</v>
      </c>
    </row>
    <row r="4991">
      <c r="C4991" s="1" t="s">
        <v>3392</v>
      </c>
    </row>
    <row r="4992">
      <c r="C4992" s="1" t="s">
        <v>1601</v>
      </c>
    </row>
    <row r="4993">
      <c r="C4993" s="1" t="s">
        <v>1653</v>
      </c>
    </row>
    <row r="4994">
      <c r="C4994" s="1" t="s">
        <v>126</v>
      </c>
    </row>
    <row r="4995">
      <c r="C4995" s="1" t="s">
        <v>5112</v>
      </c>
    </row>
    <row r="4996">
      <c r="C4996" s="1" t="s">
        <v>207</v>
      </c>
    </row>
    <row r="4997">
      <c r="C4997" s="1" t="s">
        <v>1087</v>
      </c>
    </row>
    <row r="4998">
      <c r="C4998" s="1" t="s">
        <v>4531</v>
      </c>
    </row>
    <row r="4999">
      <c r="C4999" s="1" t="s">
        <v>1103</v>
      </c>
    </row>
    <row r="5000">
      <c r="C5000" s="1" t="s">
        <v>3138</v>
      </c>
    </row>
    <row r="5001">
      <c r="C5001" s="1" t="s">
        <v>21</v>
      </c>
    </row>
    <row r="5002">
      <c r="C5002" s="1" t="s">
        <v>10712</v>
      </c>
    </row>
    <row r="5003">
      <c r="C5003" s="1" t="s">
        <v>178</v>
      </c>
    </row>
    <row r="5004">
      <c r="C5004" s="1" t="s">
        <v>10716</v>
      </c>
    </row>
    <row r="5005">
      <c r="C5005" s="1" t="s">
        <v>8305</v>
      </c>
    </row>
    <row r="5006">
      <c r="C5006" s="1" t="s">
        <v>315</v>
      </c>
    </row>
    <row r="5007">
      <c r="C5007" s="1" t="s">
        <v>723</v>
      </c>
    </row>
    <row r="5008">
      <c r="C5008" s="1" t="s">
        <v>1255</v>
      </c>
    </row>
    <row r="5009">
      <c r="C5009" s="1" t="s">
        <v>1280</v>
      </c>
    </row>
    <row r="5010">
      <c r="C5010" s="1" t="s">
        <v>65</v>
      </c>
    </row>
    <row r="5011">
      <c r="C5011" s="1" t="s">
        <v>99</v>
      </c>
    </row>
    <row r="5012">
      <c r="C5012" s="1" t="s">
        <v>2920</v>
      </c>
    </row>
    <row r="5013">
      <c r="C5013" s="1" t="s">
        <v>657</v>
      </c>
    </row>
    <row r="5014">
      <c r="C5014" s="1" t="s">
        <v>411</v>
      </c>
    </row>
    <row r="5015">
      <c r="C5015" s="1" t="s">
        <v>10736</v>
      </c>
    </row>
    <row r="5016">
      <c r="C5016" s="1" t="s">
        <v>121</v>
      </c>
    </row>
    <row r="5017">
      <c r="C5017" s="1" t="s">
        <v>1631</v>
      </c>
    </row>
    <row r="5018">
      <c r="C5018" s="1" t="s">
        <v>411</v>
      </c>
    </row>
    <row r="5019">
      <c r="C5019" s="1" t="s">
        <v>503</v>
      </c>
    </row>
    <row r="5020">
      <c r="C5020" s="1" t="s">
        <v>10745</v>
      </c>
    </row>
    <row r="5021">
      <c r="C5021" s="1" t="s">
        <v>116</v>
      </c>
    </row>
    <row r="5022">
      <c r="C5022" s="1" t="s">
        <v>21</v>
      </c>
    </row>
    <row r="5023">
      <c r="C5023" s="1" t="s">
        <v>701</v>
      </c>
    </row>
    <row r="5024">
      <c r="C5024" s="1" t="s">
        <v>80</v>
      </c>
    </row>
    <row r="5025">
      <c r="C5025" s="1" t="s">
        <v>3355</v>
      </c>
    </row>
    <row r="5026">
      <c r="C5026" s="1" t="s">
        <v>207</v>
      </c>
    </row>
    <row r="5027">
      <c r="C5027" s="1" t="s">
        <v>2504</v>
      </c>
    </row>
    <row r="5028">
      <c r="C5028" s="1" t="s">
        <v>32</v>
      </c>
    </row>
    <row r="5029">
      <c r="C5029" s="1" t="s">
        <v>1096</v>
      </c>
    </row>
    <row r="5030">
      <c r="C5030" s="1" t="s">
        <v>1666</v>
      </c>
    </row>
    <row r="5031">
      <c r="C5031" s="1" t="s">
        <v>305</v>
      </c>
    </row>
    <row r="5032">
      <c r="C5032" s="1" t="s">
        <v>864</v>
      </c>
    </row>
    <row r="5033">
      <c r="C5033" s="1" t="s">
        <v>1446</v>
      </c>
    </row>
    <row r="5034">
      <c r="C5034" s="1" t="s">
        <v>93</v>
      </c>
    </row>
    <row r="5035">
      <c r="C5035" s="1" t="s">
        <v>3654</v>
      </c>
    </row>
    <row r="5036">
      <c r="C5036" s="1" t="s">
        <v>326</v>
      </c>
    </row>
    <row r="5037">
      <c r="C5037" s="1" t="s">
        <v>1262</v>
      </c>
    </row>
    <row r="5038">
      <c r="C5038" s="1" t="s">
        <v>989</v>
      </c>
    </row>
    <row r="5039">
      <c r="C5039" s="1" t="s">
        <v>1274</v>
      </c>
    </row>
    <row r="5040">
      <c r="C5040" s="1" t="s">
        <v>326</v>
      </c>
    </row>
    <row r="5041">
      <c r="C5041" s="1" t="s">
        <v>514</v>
      </c>
    </row>
    <row r="5042">
      <c r="C5042" s="1" t="s">
        <v>5462</v>
      </c>
    </row>
    <row r="5043">
      <c r="C5043" s="1" t="s">
        <v>138</v>
      </c>
    </row>
    <row r="5044">
      <c r="C5044" s="1" t="s">
        <v>1250</v>
      </c>
    </row>
    <row r="5045">
      <c r="C5045" s="1" t="s">
        <v>1806</v>
      </c>
    </row>
    <row r="5046">
      <c r="C5046" s="1" t="s">
        <v>321</v>
      </c>
    </row>
    <row r="5047">
      <c r="C5047" s="1" t="s">
        <v>613</v>
      </c>
    </row>
    <row r="5048">
      <c r="C5048" s="1" t="s">
        <v>411</v>
      </c>
    </row>
    <row r="5049">
      <c r="C5049" s="1" t="s">
        <v>10792</v>
      </c>
    </row>
    <row r="5050">
      <c r="C5050" s="1" t="s">
        <v>4912</v>
      </c>
    </row>
    <row r="5051">
      <c r="C5051" s="1" t="s">
        <v>411</v>
      </c>
    </row>
    <row r="5052">
      <c r="C5052" s="1" t="s">
        <v>10800</v>
      </c>
    </row>
    <row r="5053">
      <c r="C5053" s="1" t="s">
        <v>10803</v>
      </c>
    </row>
    <row r="5054">
      <c r="C5054" s="1" t="s">
        <v>869</v>
      </c>
    </row>
    <row r="5055">
      <c r="C5055" s="1" t="s">
        <v>241</v>
      </c>
    </row>
    <row r="5056">
      <c r="C5056" s="1" t="s">
        <v>21</v>
      </c>
    </row>
    <row r="5057">
      <c r="C5057" s="1" t="s">
        <v>8286</v>
      </c>
    </row>
    <row r="5058">
      <c r="C5058" s="1" t="s">
        <v>1092</v>
      </c>
    </row>
    <row r="5059">
      <c r="C5059" s="1" t="s">
        <v>1813</v>
      </c>
    </row>
    <row r="5060">
      <c r="C5060" s="1" t="s">
        <v>1595</v>
      </c>
    </row>
    <row r="5061">
      <c r="C5061" s="1" t="s">
        <v>1446</v>
      </c>
    </row>
    <row r="5062">
      <c r="C5062" s="1" t="s">
        <v>411</v>
      </c>
    </row>
    <row r="5063">
      <c r="C5063" s="1" t="s">
        <v>578</v>
      </c>
    </row>
    <row r="5064">
      <c r="C5064" s="1" t="s">
        <v>99</v>
      </c>
    </row>
    <row r="5065">
      <c r="C5065" s="1" t="s">
        <v>116</v>
      </c>
    </row>
    <row r="5066">
      <c r="C5066" s="1" t="s">
        <v>10823</v>
      </c>
    </row>
    <row r="5067">
      <c r="C5067" s="1" t="s">
        <v>3207</v>
      </c>
    </row>
    <row r="5068">
      <c r="C5068" s="1" t="s">
        <v>3452</v>
      </c>
    </row>
    <row r="5069">
      <c r="C5069" s="1" t="s">
        <v>116</v>
      </c>
    </row>
    <row r="5070">
      <c r="C5070" s="1" t="s">
        <v>2994</v>
      </c>
    </row>
    <row r="5071">
      <c r="C5071" s="1" t="s">
        <v>1558</v>
      </c>
    </row>
    <row r="5072">
      <c r="C5072" s="1" t="s">
        <v>522</v>
      </c>
    </row>
    <row r="5073">
      <c r="C5073" s="1" t="s">
        <v>126</v>
      </c>
    </row>
    <row r="5074">
      <c r="C5074" s="1" t="s">
        <v>3461</v>
      </c>
    </row>
    <row r="5075">
      <c r="C5075" s="1" t="s">
        <v>3471</v>
      </c>
    </row>
    <row r="5076">
      <c r="C5076" s="1" t="s">
        <v>4244</v>
      </c>
    </row>
    <row r="5077">
      <c r="C5077" s="1" t="s">
        <v>10842</v>
      </c>
    </row>
    <row r="5078">
      <c r="C5078" s="1" t="s">
        <v>116</v>
      </c>
    </row>
    <row r="5079">
      <c r="C5079" s="1" t="s">
        <v>4372</v>
      </c>
    </row>
    <row r="5080">
      <c r="C5080" s="1" t="s">
        <v>148</v>
      </c>
    </row>
    <row r="5081">
      <c r="C5081" s="1" t="s">
        <v>116</v>
      </c>
    </row>
    <row r="5082">
      <c r="C5082" s="1" t="s">
        <v>2768</v>
      </c>
    </row>
    <row r="5083">
      <c r="C5083" s="1" t="s">
        <v>156</v>
      </c>
    </row>
    <row r="5084">
      <c r="C5084" s="1" t="s">
        <v>163</v>
      </c>
    </row>
    <row r="5085">
      <c r="C5085" s="1" t="s">
        <v>10853</v>
      </c>
    </row>
    <row r="5086">
      <c r="C5086" s="1" t="s">
        <v>1418</v>
      </c>
    </row>
    <row r="5087">
      <c r="C5087" s="1" t="s">
        <v>2030</v>
      </c>
    </row>
    <row r="5088">
      <c r="C5088" s="1" t="s">
        <v>116</v>
      </c>
    </row>
    <row r="5089">
      <c r="C5089" s="1" t="s">
        <v>461</v>
      </c>
    </row>
    <row r="5090">
      <c r="C5090" s="1" t="s">
        <v>4741</v>
      </c>
    </row>
    <row r="5091">
      <c r="C5091" s="1" t="s">
        <v>869</v>
      </c>
    </row>
    <row r="5092">
      <c r="C5092" s="1" t="s">
        <v>37</v>
      </c>
    </row>
    <row r="5093">
      <c r="C5093" s="1" t="s">
        <v>80</v>
      </c>
    </row>
    <row r="5094">
      <c r="C5094" s="1" t="s">
        <v>869</v>
      </c>
    </row>
    <row r="5095">
      <c r="C5095" s="1" t="s">
        <v>1549</v>
      </c>
    </row>
    <row r="5096">
      <c r="C5096" s="1" t="s">
        <v>5435</v>
      </c>
    </row>
    <row r="5097">
      <c r="C5097" s="1" t="s">
        <v>411</v>
      </c>
    </row>
    <row r="5098">
      <c r="C5098" s="1" t="s">
        <v>3158</v>
      </c>
    </row>
    <row r="5099">
      <c r="C5099" s="1" t="s">
        <v>1255</v>
      </c>
    </row>
    <row r="5100">
      <c r="C5100" s="1" t="s">
        <v>332</v>
      </c>
    </row>
    <row r="5101">
      <c r="C5101" s="1" t="s">
        <v>707</v>
      </c>
    </row>
    <row r="5102">
      <c r="C5102" s="1" t="s">
        <v>4891</v>
      </c>
    </row>
    <row r="5103">
      <c r="C5103" s="1" t="s">
        <v>1802</v>
      </c>
    </row>
    <row r="5104">
      <c r="C5104" s="1" t="s">
        <v>4486</v>
      </c>
    </row>
    <row r="5105">
      <c r="C5105" s="1" t="s">
        <v>1418</v>
      </c>
    </row>
    <row r="5106">
      <c r="C5106" s="1" t="s">
        <v>1483</v>
      </c>
    </row>
    <row r="5107">
      <c r="C5107" s="1" t="s">
        <v>27</v>
      </c>
    </row>
    <row r="5108">
      <c r="C5108" s="1" t="s">
        <v>3259</v>
      </c>
    </row>
    <row r="5109">
      <c r="C5109" s="1" t="s">
        <v>21</v>
      </c>
    </row>
    <row r="5110">
      <c r="C5110" s="1" t="s">
        <v>1813</v>
      </c>
    </row>
    <row r="5111">
      <c r="C5111" s="1" t="s">
        <v>321</v>
      </c>
    </row>
    <row r="5112">
      <c r="C5112" s="1" t="s">
        <v>1827</v>
      </c>
    </row>
    <row r="5113">
      <c r="C5113" s="1" t="s">
        <v>32</v>
      </c>
    </row>
    <row r="5114">
      <c r="C5114" s="1" t="s">
        <v>116</v>
      </c>
    </row>
    <row r="5115">
      <c r="C5115" s="1" t="s">
        <v>106</v>
      </c>
    </row>
    <row r="5116">
      <c r="C5116" s="1" t="s">
        <v>2248</v>
      </c>
    </row>
    <row r="5117">
      <c r="C5117" s="1" t="s">
        <v>116</v>
      </c>
    </row>
    <row r="5118">
      <c r="C5118" s="1" t="s">
        <v>10897</v>
      </c>
    </row>
    <row r="5119">
      <c r="C5119" s="1" t="s">
        <v>813</v>
      </c>
    </row>
    <row r="5120">
      <c r="C5120" s="1" t="s">
        <v>10900</v>
      </c>
    </row>
    <row r="5121">
      <c r="C5121" s="1" t="s">
        <v>578</v>
      </c>
    </row>
    <row r="5122">
      <c r="C5122" s="1" t="s">
        <v>749</v>
      </c>
    </row>
    <row r="5123">
      <c r="C5123" s="1" t="s">
        <v>321</v>
      </c>
    </row>
    <row r="5124">
      <c r="C5124" s="1" t="s">
        <v>10260</v>
      </c>
    </row>
    <row r="5125">
      <c r="C5125" s="1" t="s">
        <v>321</v>
      </c>
    </row>
    <row r="5126">
      <c r="C5126" s="1" t="s">
        <v>2359</v>
      </c>
    </row>
    <row r="5127">
      <c r="C5127" s="1" t="s">
        <v>560</v>
      </c>
    </row>
    <row r="5128">
      <c r="C5128" s="1" t="s">
        <v>1113</v>
      </c>
    </row>
    <row r="5129">
      <c r="C5129" s="1" t="s">
        <v>1214</v>
      </c>
    </row>
    <row r="5130">
      <c r="C5130" s="1" t="s">
        <v>14</v>
      </c>
    </row>
    <row r="5131">
      <c r="C5131" s="1" t="s">
        <v>2567</v>
      </c>
    </row>
    <row r="5132">
      <c r="C5132" s="1" t="s">
        <v>2496</v>
      </c>
    </row>
    <row r="5133">
      <c r="C5133" s="1" t="s">
        <v>10921</v>
      </c>
    </row>
    <row r="5134">
      <c r="C5134" s="1" t="s">
        <v>2879</v>
      </c>
    </row>
    <row r="5135">
      <c r="C5135" s="1" t="s">
        <v>452</v>
      </c>
    </row>
    <row r="5136">
      <c r="C5136" s="1" t="s">
        <v>10928</v>
      </c>
    </row>
    <row r="5137">
      <c r="C5137" s="1" t="s">
        <v>248</v>
      </c>
    </row>
    <row r="5138">
      <c r="C5138" s="1" t="s">
        <v>588</v>
      </c>
    </row>
    <row r="5139">
      <c r="C5139" s="1" t="s">
        <v>10935</v>
      </c>
    </row>
    <row r="5140">
      <c r="C5140" s="1" t="s">
        <v>3259</v>
      </c>
    </row>
    <row r="5141">
      <c r="C5141" s="1" t="s">
        <v>116</v>
      </c>
    </row>
    <row r="5142">
      <c r="C5142" s="1" t="s">
        <v>9216</v>
      </c>
    </row>
    <row r="5143">
      <c r="C5143" s="1" t="s">
        <v>411</v>
      </c>
    </row>
    <row r="5144">
      <c r="C5144" s="1" t="s">
        <v>3961</v>
      </c>
    </row>
    <row r="5145">
      <c r="C5145" s="1" t="s">
        <v>10945</v>
      </c>
    </row>
    <row r="5146">
      <c r="C5146" s="1" t="s">
        <v>1036</v>
      </c>
    </row>
    <row r="5147">
      <c r="C5147" s="1" t="s">
        <v>4912</v>
      </c>
    </row>
    <row r="5148">
      <c r="C5148" s="1" t="s">
        <v>1827</v>
      </c>
    </row>
    <row r="5149">
      <c r="C5149" s="1" t="s">
        <v>818</v>
      </c>
    </row>
    <row r="5150">
      <c r="C5150" s="1" t="s">
        <v>116</v>
      </c>
    </row>
    <row r="5151">
      <c r="C5151" s="1" t="s">
        <v>163</v>
      </c>
    </row>
    <row r="5152">
      <c r="C5152" s="1" t="s">
        <v>305</v>
      </c>
    </row>
    <row r="5153">
      <c r="C5153" s="1" t="s">
        <v>211</v>
      </c>
    </row>
    <row r="5154">
      <c r="C5154" s="1" t="s">
        <v>503</v>
      </c>
    </row>
    <row r="5155">
      <c r="C5155" s="1" t="s">
        <v>10966</v>
      </c>
    </row>
    <row r="5156">
      <c r="C5156" s="1" t="s">
        <v>148</v>
      </c>
    </row>
    <row r="5157">
      <c r="C5157" s="1" t="s">
        <v>3469</v>
      </c>
    </row>
    <row r="5158">
      <c r="C5158" s="1" t="s">
        <v>664</v>
      </c>
    </row>
    <row r="5159">
      <c r="C5159" s="1" t="s">
        <v>2255</v>
      </c>
    </row>
    <row r="5160">
      <c r="C5160" s="1" t="s">
        <v>7647</v>
      </c>
    </row>
    <row r="5161">
      <c r="C5161" s="1" t="s">
        <v>173</v>
      </c>
    </row>
    <row r="5162">
      <c r="C5162" s="1" t="s">
        <v>116</v>
      </c>
    </row>
    <row r="5163">
      <c r="C5163" s="1" t="s">
        <v>138</v>
      </c>
    </row>
    <row r="5164">
      <c r="C5164" s="1" t="s">
        <v>925</v>
      </c>
    </row>
    <row r="5165">
      <c r="C5165" s="1" t="s">
        <v>1186</v>
      </c>
    </row>
    <row r="5166">
      <c r="C5166" s="1" t="s">
        <v>163</v>
      </c>
    </row>
    <row r="5167">
      <c r="C5167" s="1" t="s">
        <v>1802</v>
      </c>
    </row>
    <row r="5168">
      <c r="C5168" s="1" t="s">
        <v>173</v>
      </c>
    </row>
    <row r="5169">
      <c r="C5169" s="1" t="s">
        <v>2504</v>
      </c>
    </row>
    <row r="5170">
      <c r="C5170" s="1" t="s">
        <v>211</v>
      </c>
    </row>
    <row r="5171">
      <c r="C5171" s="1" t="s">
        <v>461</v>
      </c>
    </row>
    <row r="5172">
      <c r="C5172" s="1" t="s">
        <v>126</v>
      </c>
    </row>
    <row r="5173">
      <c r="C5173" s="1" t="s">
        <v>269</v>
      </c>
    </row>
    <row r="5174">
      <c r="C5174" s="1" t="s">
        <v>315</v>
      </c>
    </row>
    <row r="5175">
      <c r="C5175" s="1" t="s">
        <v>1332</v>
      </c>
    </row>
    <row r="5176">
      <c r="C5176" s="1" t="s">
        <v>310</v>
      </c>
    </row>
    <row r="5177">
      <c r="C5177" s="1" t="s">
        <v>1442</v>
      </c>
    </row>
    <row r="5178">
      <c r="C5178" s="1" t="s">
        <v>1802</v>
      </c>
    </row>
    <row r="5179">
      <c r="C5179" s="1" t="s">
        <v>5309</v>
      </c>
    </row>
    <row r="5180">
      <c r="C5180" s="1" t="s">
        <v>3618</v>
      </c>
    </row>
    <row r="5181">
      <c r="C5181" s="1" t="s">
        <v>305</v>
      </c>
    </row>
    <row r="5182">
      <c r="C5182" s="1" t="s">
        <v>121</v>
      </c>
    </row>
    <row r="5183">
      <c r="C5183" s="1" t="s">
        <v>75</v>
      </c>
    </row>
    <row r="5184">
      <c r="C5184" s="1" t="s">
        <v>11015</v>
      </c>
    </row>
    <row r="5185">
      <c r="C5185" s="1" t="s">
        <v>326</v>
      </c>
    </row>
    <row r="5186">
      <c r="C5186" s="1" t="s">
        <v>93</v>
      </c>
    </row>
    <row r="5187">
      <c r="C5187" s="1" t="s">
        <v>1494</v>
      </c>
    </row>
    <row r="5188">
      <c r="C5188" s="1" t="s">
        <v>1179</v>
      </c>
    </row>
    <row r="5189">
      <c r="C5189" s="1" t="s">
        <v>1087</v>
      </c>
    </row>
    <row r="5190">
      <c r="C5190" s="1" t="s">
        <v>415</v>
      </c>
    </row>
    <row r="5191">
      <c r="C5191" s="1" t="s">
        <v>3465</v>
      </c>
    </row>
    <row r="5192">
      <c r="C5192" s="1" t="s">
        <v>2402</v>
      </c>
    </row>
    <row r="5193">
      <c r="C5193" s="1" t="s">
        <v>1802</v>
      </c>
    </row>
    <row r="5194">
      <c r="C5194" s="1" t="s">
        <v>5337</v>
      </c>
    </row>
    <row r="5195">
      <c r="C5195" s="1" t="s">
        <v>1963</v>
      </c>
    </row>
    <row r="5196">
      <c r="C5196" s="1" t="s">
        <v>3403</v>
      </c>
    </row>
    <row r="5197">
      <c r="C5197" s="1" t="s">
        <v>588</v>
      </c>
    </row>
    <row r="5198">
      <c r="C5198" s="1" t="s">
        <v>461</v>
      </c>
    </row>
    <row r="5199">
      <c r="C5199" s="1" t="s">
        <v>173</v>
      </c>
    </row>
    <row r="5200">
      <c r="C5200" s="1" t="s">
        <v>578</v>
      </c>
    </row>
    <row r="5201">
      <c r="C5201" s="1" t="s">
        <v>1301</v>
      </c>
    </row>
    <row r="5202">
      <c r="C5202" s="1" t="s">
        <v>80</v>
      </c>
    </row>
    <row r="5203">
      <c r="C5203" s="1" t="s">
        <v>560</v>
      </c>
    </row>
    <row r="5204">
      <c r="C5204" s="1" t="s">
        <v>75</v>
      </c>
    </row>
    <row r="5205">
      <c r="C5205" s="1" t="s">
        <v>148</v>
      </c>
    </row>
    <row r="5206">
      <c r="C5206" s="1" t="s">
        <v>305</v>
      </c>
    </row>
    <row r="5207">
      <c r="C5207" s="1" t="s">
        <v>148</v>
      </c>
    </row>
    <row r="5208">
      <c r="C5208" s="1" t="s">
        <v>116</v>
      </c>
    </row>
    <row r="5209">
      <c r="C5209" s="1" t="s">
        <v>65</v>
      </c>
    </row>
    <row r="5210">
      <c r="C5210" s="1" t="s">
        <v>326</v>
      </c>
    </row>
    <row r="5211">
      <c r="C5211" s="1" t="s">
        <v>7828</v>
      </c>
    </row>
    <row r="5212">
      <c r="C5212" s="1" t="s">
        <v>1578</v>
      </c>
    </row>
    <row r="5213">
      <c r="C5213" s="1" t="s">
        <v>1988</v>
      </c>
    </row>
    <row r="5214">
      <c r="C5214" s="1" t="s">
        <v>99</v>
      </c>
    </row>
    <row r="5215">
      <c r="C5215" s="1" t="s">
        <v>27</v>
      </c>
    </row>
    <row r="5216">
      <c r="C5216" s="1" t="s">
        <v>21</v>
      </c>
    </row>
    <row r="5217">
      <c r="C5217" s="1" t="s">
        <v>116</v>
      </c>
    </row>
    <row r="5218">
      <c r="C5218" s="1" t="s">
        <v>1494</v>
      </c>
    </row>
    <row r="5219">
      <c r="C5219" s="1" t="s">
        <v>7367</v>
      </c>
    </row>
    <row r="5220">
      <c r="C5220" s="1" t="s">
        <v>11078</v>
      </c>
    </row>
    <row r="5221">
      <c r="C5221" s="1" t="s">
        <v>1255</v>
      </c>
    </row>
    <row r="5222">
      <c r="C5222" s="1" t="s">
        <v>11083</v>
      </c>
    </row>
    <row r="5223">
      <c r="C5223" s="1" t="s">
        <v>2248</v>
      </c>
    </row>
    <row r="5224">
      <c r="C5224" s="1" t="s">
        <v>2846</v>
      </c>
    </row>
    <row r="5225">
      <c r="C5225" s="1" t="s">
        <v>3931</v>
      </c>
    </row>
    <row r="5226">
      <c r="C5226" s="1" t="s">
        <v>3821</v>
      </c>
    </row>
    <row r="5227">
      <c r="C5227" s="1" t="s">
        <v>148</v>
      </c>
    </row>
    <row r="5228">
      <c r="C5228" s="1" t="s">
        <v>99</v>
      </c>
    </row>
    <row r="5229">
      <c r="C5229" s="1" t="s">
        <v>11094</v>
      </c>
    </row>
    <row r="5230">
      <c r="C5230" s="1" t="s">
        <v>1140</v>
      </c>
    </row>
    <row r="5231">
      <c r="C5231" s="1" t="s">
        <v>1096</v>
      </c>
    </row>
    <row r="5232">
      <c r="C5232" s="1" t="s">
        <v>1243</v>
      </c>
    </row>
    <row r="5233">
      <c r="C5233" s="1" t="s">
        <v>5543</v>
      </c>
    </row>
    <row r="5234">
      <c r="C5234" s="1" t="s">
        <v>275</v>
      </c>
    </row>
    <row r="5235">
      <c r="C5235" s="1" t="s">
        <v>1925</v>
      </c>
    </row>
    <row r="5236">
      <c r="C5236" s="1" t="s">
        <v>11108</v>
      </c>
    </row>
    <row r="5237">
      <c r="C5237" s="1" t="s">
        <v>305</v>
      </c>
    </row>
    <row r="5238">
      <c r="C5238" s="1" t="s">
        <v>7711</v>
      </c>
    </row>
    <row r="5239">
      <c r="C5239" s="1" t="s">
        <v>3158</v>
      </c>
    </row>
    <row r="5240">
      <c r="C5240" s="1" t="s">
        <v>1176</v>
      </c>
    </row>
    <row r="5241">
      <c r="C5241" s="1" t="s">
        <v>27</v>
      </c>
    </row>
    <row r="5242">
      <c r="C5242" s="1" t="s">
        <v>121</v>
      </c>
    </row>
    <row r="5243">
      <c r="C5243" s="1" t="s">
        <v>326</v>
      </c>
    </row>
    <row r="5244">
      <c r="C5244" s="1" t="s">
        <v>295</v>
      </c>
    </row>
    <row r="5245">
      <c r="C5245" s="1" t="s">
        <v>1418</v>
      </c>
    </row>
    <row r="5246">
      <c r="C5246" s="1" t="s">
        <v>248</v>
      </c>
    </row>
    <row r="5247">
      <c r="C5247" s="1" t="s">
        <v>148</v>
      </c>
    </row>
    <row r="5248">
      <c r="C5248" s="1" t="s">
        <v>7084</v>
      </c>
    </row>
    <row r="5249">
      <c r="C5249" s="1" t="s">
        <v>1446</v>
      </c>
    </row>
    <row r="5250">
      <c r="C5250" s="1" t="s">
        <v>411</v>
      </c>
    </row>
    <row r="5251">
      <c r="C5251" s="1" t="s">
        <v>121</v>
      </c>
    </row>
    <row r="5252">
      <c r="C5252" s="1" t="s">
        <v>898</v>
      </c>
    </row>
    <row r="5253">
      <c r="C5253" s="1" t="s">
        <v>749</v>
      </c>
    </row>
    <row r="5254">
      <c r="C5254" s="1" t="s">
        <v>321</v>
      </c>
    </row>
    <row r="5255">
      <c r="C5255" s="1" t="s">
        <v>11139</v>
      </c>
    </row>
    <row r="5256">
      <c r="C5256" s="1" t="s">
        <v>116</v>
      </c>
    </row>
    <row r="5257">
      <c r="C5257" s="1" t="s">
        <v>99</v>
      </c>
    </row>
    <row r="5258">
      <c r="C5258" s="1" t="s">
        <v>701</v>
      </c>
    </row>
    <row r="5259">
      <c r="C5259" s="1" t="s">
        <v>37</v>
      </c>
    </row>
    <row r="5260">
      <c r="C5260" s="1" t="s">
        <v>4504</v>
      </c>
    </row>
    <row r="5261">
      <c r="C5261" s="1" t="s">
        <v>7048</v>
      </c>
    </row>
    <row r="5262">
      <c r="C5262" s="1" t="s">
        <v>588</v>
      </c>
    </row>
    <row r="5263">
      <c r="C5263" s="1" t="s">
        <v>99</v>
      </c>
    </row>
    <row r="5264">
      <c r="C5264" s="1" t="s">
        <v>3934</v>
      </c>
    </row>
    <row r="5265">
      <c r="C5265" s="1" t="s">
        <v>5622</v>
      </c>
    </row>
    <row r="5266">
      <c r="C5266" s="1" t="s">
        <v>80</v>
      </c>
    </row>
    <row r="5267">
      <c r="C5267" s="1" t="s">
        <v>2913</v>
      </c>
    </row>
    <row r="5268">
      <c r="C5268" s="1" t="s">
        <v>163</v>
      </c>
    </row>
    <row r="5269">
      <c r="C5269" s="1" t="s">
        <v>241</v>
      </c>
    </row>
    <row r="5270">
      <c r="C5270" s="1" t="s">
        <v>588</v>
      </c>
    </row>
    <row r="5271">
      <c r="C5271" s="1" t="s">
        <v>163</v>
      </c>
    </row>
    <row r="5272">
      <c r="C5272" s="1" t="s">
        <v>305</v>
      </c>
    </row>
    <row r="5273">
      <c r="C5273" s="1" t="s">
        <v>326</v>
      </c>
    </row>
    <row r="5274">
      <c r="C5274" s="1" t="s">
        <v>198</v>
      </c>
    </row>
    <row r="5275">
      <c r="C5275" s="1" t="s">
        <v>6288</v>
      </c>
    </row>
    <row r="5276">
      <c r="C5276" s="1" t="s">
        <v>1653</v>
      </c>
    </row>
    <row r="5277">
      <c r="C5277" s="1" t="s">
        <v>9844</v>
      </c>
    </row>
    <row r="5278">
      <c r="C5278" s="1" t="s">
        <v>5064</v>
      </c>
    </row>
    <row r="5279">
      <c r="C5279" s="1" t="s">
        <v>813</v>
      </c>
    </row>
    <row r="5280">
      <c r="C5280" s="1" t="s">
        <v>3821</v>
      </c>
    </row>
    <row r="5281">
      <c r="C5281" s="1" t="s">
        <v>1250</v>
      </c>
    </row>
    <row r="5282">
      <c r="C5282" s="1" t="s">
        <v>326</v>
      </c>
    </row>
    <row r="5283">
      <c r="C5283" s="1" t="s">
        <v>11187</v>
      </c>
    </row>
    <row r="5284">
      <c r="C5284" s="1" t="s">
        <v>148</v>
      </c>
    </row>
    <row r="5285">
      <c r="C5285" s="1" t="s">
        <v>11191</v>
      </c>
    </row>
    <row r="5286">
      <c r="C5286" s="1" t="s">
        <v>555</v>
      </c>
    </row>
    <row r="5287">
      <c r="C5287" s="1" t="s">
        <v>3943</v>
      </c>
    </row>
    <row r="5288">
      <c r="C5288" s="1" t="s">
        <v>4504</v>
      </c>
    </row>
    <row r="5289">
      <c r="C5289" s="1" t="s">
        <v>305</v>
      </c>
    </row>
    <row r="5290">
      <c r="C5290" s="1" t="s">
        <v>1506</v>
      </c>
    </row>
    <row r="5291">
      <c r="C5291" s="1" t="s">
        <v>657</v>
      </c>
    </row>
    <row r="5292">
      <c r="C5292" s="1" t="s">
        <v>1092</v>
      </c>
    </row>
    <row r="5293">
      <c r="C5293" s="1" t="s">
        <v>3180</v>
      </c>
    </row>
    <row r="5294">
      <c r="C5294" s="1" t="s">
        <v>584</v>
      </c>
    </row>
    <row r="5295">
      <c r="C5295" s="1" t="s">
        <v>163</v>
      </c>
    </row>
    <row r="5296">
      <c r="C5296" s="1" t="s">
        <v>1802</v>
      </c>
    </row>
    <row r="5297">
      <c r="C5297" s="1" t="s">
        <v>1418</v>
      </c>
    </row>
    <row r="5298">
      <c r="C5298" s="1" t="s">
        <v>738</v>
      </c>
    </row>
    <row r="5299">
      <c r="C5299" s="1" t="s">
        <v>2162</v>
      </c>
    </row>
    <row r="5300">
      <c r="C5300" s="1" t="s">
        <v>1381</v>
      </c>
    </row>
    <row r="5301">
      <c r="C5301" s="1" t="s">
        <v>7807</v>
      </c>
    </row>
    <row r="5302">
      <c r="C5302" s="1" t="s">
        <v>99</v>
      </c>
    </row>
    <row r="5303">
      <c r="C5303" s="1" t="s">
        <v>2979</v>
      </c>
    </row>
    <row r="5304">
      <c r="C5304" s="1" t="s">
        <v>3581</v>
      </c>
    </row>
    <row r="5305">
      <c r="C5305" s="1" t="s">
        <v>80</v>
      </c>
    </row>
    <row r="5306">
      <c r="C5306" s="1" t="s">
        <v>7158</v>
      </c>
    </row>
    <row r="5307">
      <c r="C5307" s="1" t="s">
        <v>326</v>
      </c>
    </row>
    <row r="5308">
      <c r="C5308" s="1" t="s">
        <v>32</v>
      </c>
    </row>
    <row r="5309">
      <c r="C5309" s="1" t="s">
        <v>2397</v>
      </c>
    </row>
    <row r="5310">
      <c r="C5310" s="1" t="s">
        <v>3207</v>
      </c>
    </row>
    <row r="5311">
      <c r="C5311" s="1" t="s">
        <v>1381</v>
      </c>
    </row>
    <row r="5312">
      <c r="C5312" s="1" t="s">
        <v>321</v>
      </c>
    </row>
    <row r="5313">
      <c r="C5313" s="1" t="s">
        <v>3875</v>
      </c>
    </row>
    <row r="5314">
      <c r="C5314" s="1" t="s">
        <v>3532</v>
      </c>
    </row>
    <row r="5315">
      <c r="C5315" s="1" t="s">
        <v>2985</v>
      </c>
    </row>
    <row r="5316">
      <c r="C5316" s="1" t="s">
        <v>3360</v>
      </c>
    </row>
    <row r="5317">
      <c r="C5317" s="1" t="s">
        <v>1797</v>
      </c>
    </row>
    <row r="5318">
      <c r="C5318" s="1" t="s">
        <v>3355</v>
      </c>
    </row>
    <row r="5319">
      <c r="C5319" s="1" t="s">
        <v>86</v>
      </c>
    </row>
    <row r="5320">
      <c r="C5320" s="1" t="s">
        <v>701</v>
      </c>
    </row>
    <row r="5321">
      <c r="C5321" s="1" t="s">
        <v>121</v>
      </c>
    </row>
    <row r="5322">
      <c r="C5322" s="1" t="s">
        <v>653</v>
      </c>
    </row>
    <row r="5323">
      <c r="C5323" s="1" t="s">
        <v>2067</v>
      </c>
    </row>
    <row r="5324">
      <c r="C5324" s="1" t="s">
        <v>1397</v>
      </c>
    </row>
    <row r="5325">
      <c r="C5325" s="1" t="s">
        <v>818</v>
      </c>
    </row>
    <row r="5326">
      <c r="C5326" s="1" t="s">
        <v>1631</v>
      </c>
    </row>
    <row r="5327">
      <c r="C5327" s="1" t="s">
        <v>1025</v>
      </c>
    </row>
    <row r="5328">
      <c r="C5328" s="1" t="s">
        <v>5435</v>
      </c>
    </row>
    <row r="5329">
      <c r="C5329" s="1" t="s">
        <v>11268</v>
      </c>
    </row>
    <row r="5330">
      <c r="C5330" s="1" t="s">
        <v>2380</v>
      </c>
    </row>
    <row r="5331">
      <c r="C5331" s="1" t="s">
        <v>2994</v>
      </c>
    </row>
    <row r="5332">
      <c r="C5332" s="1" t="s">
        <v>8305</v>
      </c>
    </row>
    <row r="5333">
      <c r="C5333" s="1" t="s">
        <v>1388</v>
      </c>
    </row>
    <row r="5334">
      <c r="C5334" s="1" t="s">
        <v>701</v>
      </c>
    </row>
    <row r="5335">
      <c r="C5335" s="1" t="s">
        <v>3104</v>
      </c>
    </row>
    <row r="5336">
      <c r="C5336" s="1" t="s">
        <v>889</v>
      </c>
    </row>
    <row r="5337">
      <c r="C5337" s="1" t="s">
        <v>305</v>
      </c>
    </row>
    <row r="5338">
      <c r="C5338" s="1" t="s">
        <v>148</v>
      </c>
    </row>
    <row r="5339">
      <c r="C5339" s="1" t="s">
        <v>80</v>
      </c>
    </row>
    <row r="5340">
      <c r="C5340" s="1" t="s">
        <v>148</v>
      </c>
    </row>
    <row r="5341">
      <c r="C5341" s="1" t="s">
        <v>1250</v>
      </c>
    </row>
    <row r="5342">
      <c r="C5342" s="1" t="s">
        <v>630</v>
      </c>
    </row>
    <row r="5343">
      <c r="C5343" s="1" t="s">
        <v>998</v>
      </c>
    </row>
    <row r="5344">
      <c r="C5344" s="1" t="s">
        <v>116</v>
      </c>
    </row>
    <row r="5345">
      <c r="C5345" s="1" t="s">
        <v>3158</v>
      </c>
    </row>
    <row r="5346">
      <c r="C5346" s="1" t="s">
        <v>1806</v>
      </c>
    </row>
    <row r="5347">
      <c r="C5347" s="1" t="s">
        <v>11296</v>
      </c>
    </row>
    <row r="5348">
      <c r="C5348" s="1" t="s">
        <v>116</v>
      </c>
    </row>
    <row r="5349">
      <c r="C5349" s="1" t="s">
        <v>3220</v>
      </c>
    </row>
    <row r="5350">
      <c r="C5350" s="1" t="s">
        <v>461</v>
      </c>
    </row>
    <row r="5351">
      <c r="C5351" s="1" t="s">
        <v>925</v>
      </c>
    </row>
    <row r="5352">
      <c r="C5352" s="1" t="s">
        <v>864</v>
      </c>
    </row>
    <row r="5353">
      <c r="C5353" s="1" t="s">
        <v>2521</v>
      </c>
    </row>
    <row r="5354">
      <c r="C5354" s="1" t="s">
        <v>461</v>
      </c>
    </row>
    <row r="5355">
      <c r="C5355" s="1" t="s">
        <v>2994</v>
      </c>
    </row>
    <row r="5356">
      <c r="C5356" s="1" t="s">
        <v>1255</v>
      </c>
    </row>
    <row r="5357">
      <c r="C5357" s="1" t="s">
        <v>305</v>
      </c>
    </row>
    <row r="5358">
      <c r="C5358" s="1" t="s">
        <v>7831</v>
      </c>
    </row>
    <row r="5359">
      <c r="C5359" s="1" t="s">
        <v>121</v>
      </c>
    </row>
    <row r="5360">
      <c r="C5360" s="1" t="s">
        <v>148</v>
      </c>
    </row>
    <row r="5361">
      <c r="C5361" s="1" t="s">
        <v>1813</v>
      </c>
    </row>
    <row r="5362">
      <c r="C5362" s="1" t="s">
        <v>5598</v>
      </c>
    </row>
    <row r="5363">
      <c r="C5363" s="1" t="s">
        <v>3851</v>
      </c>
    </row>
    <row r="5364">
      <c r="C5364" s="1" t="s">
        <v>1806</v>
      </c>
    </row>
    <row r="5365">
      <c r="C5365" s="1" t="s">
        <v>356</v>
      </c>
    </row>
    <row r="5366">
      <c r="C5366" s="1" t="s">
        <v>116</v>
      </c>
    </row>
    <row r="5367">
      <c r="C5367" s="1" t="s">
        <v>121</v>
      </c>
    </row>
    <row r="5368">
      <c r="C5368" s="1" t="s">
        <v>2721</v>
      </c>
    </row>
    <row r="5369">
      <c r="C5369" s="1" t="s">
        <v>11332</v>
      </c>
    </row>
    <row r="5370">
      <c r="C5370" s="1" t="s">
        <v>461</v>
      </c>
    </row>
    <row r="5371">
      <c r="C5371" s="1" t="s">
        <v>148</v>
      </c>
    </row>
    <row r="5372">
      <c r="C5372" s="1" t="s">
        <v>818</v>
      </c>
    </row>
    <row r="5373">
      <c r="C5373" s="1" t="s">
        <v>11339</v>
      </c>
    </row>
    <row r="5374">
      <c r="C5374" s="1" t="s">
        <v>8231</v>
      </c>
    </row>
    <row r="5375">
      <c r="C5375" s="1" t="s">
        <v>3131</v>
      </c>
    </row>
    <row r="5376">
      <c r="C5376" s="1" t="s">
        <v>1250</v>
      </c>
    </row>
    <row r="5377">
      <c r="C5377" s="1" t="s">
        <v>1036</v>
      </c>
    </row>
    <row r="5378">
      <c r="C5378" s="1" t="s">
        <v>4958</v>
      </c>
    </row>
    <row r="5379">
      <c r="C5379" s="1" t="s">
        <v>116</v>
      </c>
    </row>
    <row r="5380">
      <c r="C5380" s="1" t="s">
        <v>1797</v>
      </c>
    </row>
    <row r="5381">
      <c r="C5381" s="1" t="s">
        <v>211</v>
      </c>
    </row>
    <row r="5382">
      <c r="C5382" s="1" t="s">
        <v>1087</v>
      </c>
    </row>
    <row r="5383">
      <c r="C5383" s="1" t="s">
        <v>156</v>
      </c>
    </row>
    <row r="5384">
      <c r="C5384" s="1" t="s">
        <v>326</v>
      </c>
    </row>
    <row r="5385">
      <c r="C5385" s="1" t="s">
        <v>1036</v>
      </c>
    </row>
    <row r="5386">
      <c r="C5386" s="1" t="s">
        <v>3259</v>
      </c>
    </row>
    <row r="5387">
      <c r="C5387" s="1" t="s">
        <v>11360</v>
      </c>
    </row>
    <row r="5388">
      <c r="C5388" s="1" t="s">
        <v>116</v>
      </c>
    </row>
    <row r="5389">
      <c r="C5389" s="1" t="s">
        <v>588</v>
      </c>
    </row>
    <row r="5390">
      <c r="C5390" s="1" t="s">
        <v>1204</v>
      </c>
    </row>
    <row r="5391">
      <c r="C5391" s="1" t="s">
        <v>898</v>
      </c>
    </row>
    <row r="5392">
      <c r="C5392" s="1" t="s">
        <v>11078</v>
      </c>
    </row>
    <row r="5393">
      <c r="C5393" s="1" t="s">
        <v>8231</v>
      </c>
    </row>
    <row r="5394">
      <c r="C5394" s="1" t="s">
        <v>4545</v>
      </c>
    </row>
    <row r="5395">
      <c r="C5395" s="1" t="s">
        <v>1144</v>
      </c>
    </row>
    <row r="5396">
      <c r="C5396" s="1" t="s">
        <v>1666</v>
      </c>
    </row>
    <row r="5397">
      <c r="C5397" s="1" t="s">
        <v>653</v>
      </c>
    </row>
    <row r="5398">
      <c r="C5398" s="1" t="s">
        <v>640</v>
      </c>
    </row>
    <row r="5399">
      <c r="C5399" s="1" t="s">
        <v>305</v>
      </c>
    </row>
    <row r="5400">
      <c r="C5400" s="1" t="s">
        <v>492</v>
      </c>
    </row>
    <row r="5401">
      <c r="C5401" s="1" t="s">
        <v>998</v>
      </c>
    </row>
    <row r="5402">
      <c r="C5402" s="1" t="s">
        <v>86</v>
      </c>
    </row>
    <row r="5403">
      <c r="C5403" s="1" t="s">
        <v>321</v>
      </c>
    </row>
    <row r="5404">
      <c r="C5404" s="1" t="s">
        <v>1071</v>
      </c>
    </row>
    <row r="5405">
      <c r="C5405" s="1" t="s">
        <v>578</v>
      </c>
    </row>
    <row r="5406">
      <c r="C5406" s="1" t="s">
        <v>487</v>
      </c>
    </row>
    <row r="5407">
      <c r="C5407" s="1" t="s">
        <v>80</v>
      </c>
    </row>
    <row r="5408">
      <c r="C5408" s="1" t="s">
        <v>80</v>
      </c>
    </row>
    <row r="5409">
      <c r="C5409" s="1" t="s">
        <v>1036</v>
      </c>
    </row>
    <row r="5410">
      <c r="C5410" s="1" t="s">
        <v>8231</v>
      </c>
    </row>
    <row r="5411">
      <c r="C5411" s="1" t="s">
        <v>9997</v>
      </c>
    </row>
    <row r="5412">
      <c r="C5412" s="1" t="s">
        <v>555</v>
      </c>
    </row>
    <row r="5413">
      <c r="C5413" s="1" t="s">
        <v>21</v>
      </c>
    </row>
    <row r="5414">
      <c r="C5414" s="1" t="s">
        <v>305</v>
      </c>
    </row>
    <row r="5415">
      <c r="C5415" s="1" t="s">
        <v>116</v>
      </c>
    </row>
    <row r="5416">
      <c r="C5416" s="1" t="s">
        <v>1186</v>
      </c>
    </row>
    <row r="5417">
      <c r="C5417" s="1" t="s">
        <v>93</v>
      </c>
    </row>
    <row r="5418">
      <c r="C5418" s="1" t="s">
        <v>11405</v>
      </c>
    </row>
    <row r="5419">
      <c r="C5419" s="1" t="s">
        <v>305</v>
      </c>
    </row>
    <row r="5420">
      <c r="C5420" s="1" t="s">
        <v>6458</v>
      </c>
    </row>
    <row r="5421">
      <c r="C5421" s="1" t="s">
        <v>2965</v>
      </c>
    </row>
    <row r="5422">
      <c r="C5422" s="1" t="s">
        <v>275</v>
      </c>
    </row>
    <row r="5423">
      <c r="C5423" s="1" t="s">
        <v>3376</v>
      </c>
    </row>
    <row r="5424">
      <c r="C5424" s="1" t="s">
        <v>11416</v>
      </c>
    </row>
    <row r="5425">
      <c r="C5425" s="1" t="s">
        <v>305</v>
      </c>
    </row>
    <row r="5426">
      <c r="C5426" s="1" t="s">
        <v>11419</v>
      </c>
    </row>
    <row r="5427">
      <c r="C5427" s="1" t="s">
        <v>3708</v>
      </c>
    </row>
    <row r="5428">
      <c r="C5428" s="1" t="s">
        <v>75</v>
      </c>
    </row>
    <row r="5429">
      <c r="C5429" s="1" t="s">
        <v>3853</v>
      </c>
    </row>
    <row r="5430">
      <c r="C5430" s="1" t="s">
        <v>764</v>
      </c>
    </row>
    <row r="5431">
      <c r="C5431" s="1" t="s">
        <v>5741</v>
      </c>
    </row>
    <row r="5432">
      <c r="C5432" s="1" t="s">
        <v>1446</v>
      </c>
    </row>
    <row r="5433">
      <c r="C5433" s="1" t="s">
        <v>998</v>
      </c>
    </row>
    <row r="5434">
      <c r="C5434" s="1" t="s">
        <v>1418</v>
      </c>
    </row>
    <row r="5435">
      <c r="C5435" s="1" t="s">
        <v>1521</v>
      </c>
    </row>
    <row r="5436">
      <c r="C5436" s="1" t="s">
        <v>326</v>
      </c>
    </row>
    <row r="5437">
      <c r="C5437" s="1" t="s">
        <v>4459</v>
      </c>
    </row>
    <row r="5438">
      <c r="C5438" s="1" t="s">
        <v>326</v>
      </c>
    </row>
    <row r="5439">
      <c r="C5439" s="1" t="s">
        <v>21</v>
      </c>
    </row>
    <row r="5440">
      <c r="C5440" s="1" t="s">
        <v>4515</v>
      </c>
    </row>
    <row r="5441">
      <c r="C5441" s="1" t="s">
        <v>1853</v>
      </c>
    </row>
    <row r="5442">
      <c r="C5442" s="1" t="s">
        <v>411</v>
      </c>
    </row>
    <row r="5443">
      <c r="C5443" s="1" t="s">
        <v>132</v>
      </c>
    </row>
    <row r="5444">
      <c r="C5444" s="1" t="s">
        <v>1558</v>
      </c>
    </row>
    <row r="5445">
      <c r="C5445" s="1" t="s">
        <v>1631</v>
      </c>
    </row>
    <row r="5446">
      <c r="C5446" s="1" t="s">
        <v>37</v>
      </c>
    </row>
    <row r="5447">
      <c r="C5447" s="1" t="s">
        <v>1637</v>
      </c>
    </row>
    <row r="5448">
      <c r="C5448" s="1" t="s">
        <v>284</v>
      </c>
    </row>
    <row r="5449">
      <c r="C5449" s="1" t="s">
        <v>532</v>
      </c>
    </row>
    <row r="5450">
      <c r="C5450" s="1" t="s">
        <v>2673</v>
      </c>
    </row>
    <row r="5451">
      <c r="C5451" s="1" t="s">
        <v>1077</v>
      </c>
    </row>
    <row r="5452">
      <c r="C5452" s="1" t="s">
        <v>3943</v>
      </c>
    </row>
    <row r="5453">
      <c r="C5453" s="1" t="s">
        <v>503</v>
      </c>
    </row>
    <row r="5454">
      <c r="C5454" s="1" t="s">
        <v>3641</v>
      </c>
    </row>
    <row r="5455">
      <c r="C5455" s="1" t="s">
        <v>1418</v>
      </c>
    </row>
    <row r="5456">
      <c r="C5456" s="1" t="s">
        <v>1827</v>
      </c>
    </row>
    <row r="5457">
      <c r="C5457" s="1" t="s">
        <v>411</v>
      </c>
    </row>
    <row r="5458">
      <c r="C5458" s="1" t="s">
        <v>686</v>
      </c>
    </row>
    <row r="5459">
      <c r="C5459" s="1" t="s">
        <v>1611</v>
      </c>
    </row>
    <row r="5460">
      <c r="C5460" s="1" t="s">
        <v>3465</v>
      </c>
    </row>
    <row r="5461">
      <c r="C5461" s="1" t="s">
        <v>4372</v>
      </c>
    </row>
    <row r="5462">
      <c r="C5462" s="1" t="s">
        <v>2983</v>
      </c>
    </row>
    <row r="5463">
      <c r="C5463" s="1" t="s">
        <v>3618</v>
      </c>
    </row>
    <row r="5464">
      <c r="C5464" s="1" t="s">
        <v>11477</v>
      </c>
    </row>
    <row r="5465">
      <c r="C5465" s="1" t="s">
        <v>121</v>
      </c>
    </row>
    <row r="5466">
      <c r="C5466" s="1" t="s">
        <v>613</v>
      </c>
    </row>
    <row r="5467">
      <c r="C5467" s="1" t="s">
        <v>1381</v>
      </c>
    </row>
    <row r="5468">
      <c r="C5468" s="1" t="s">
        <v>578</v>
      </c>
    </row>
    <row r="5469">
      <c r="C5469" s="1" t="s">
        <v>310</v>
      </c>
    </row>
    <row r="5470">
      <c r="C5470" s="1" t="s">
        <v>305</v>
      </c>
    </row>
    <row r="5471">
      <c r="C5471" s="1" t="s">
        <v>11487</v>
      </c>
    </row>
    <row r="5472">
      <c r="C5472" s="1" t="s">
        <v>49</v>
      </c>
    </row>
    <row r="5473">
      <c r="C5473" s="1" t="s">
        <v>588</v>
      </c>
    </row>
    <row r="5474">
      <c r="C5474" s="1" t="s">
        <v>411</v>
      </c>
    </row>
    <row r="5475">
      <c r="C5475" s="1" t="s">
        <v>6863</v>
      </c>
    </row>
    <row r="5476">
      <c r="C5476" s="1" t="s">
        <v>1325</v>
      </c>
    </row>
    <row r="5477">
      <c r="C5477" s="1" t="s">
        <v>326</v>
      </c>
    </row>
    <row r="5478">
      <c r="C5478" s="1" t="s">
        <v>2248</v>
      </c>
    </row>
    <row r="5479">
      <c r="C5479" s="1" t="s">
        <v>1186</v>
      </c>
    </row>
    <row r="5480">
      <c r="C5480" s="1" t="s">
        <v>10216</v>
      </c>
    </row>
    <row r="5481">
      <c r="C5481" s="1" t="s">
        <v>3882</v>
      </c>
    </row>
    <row r="5482">
      <c r="C5482" s="1" t="s">
        <v>10260</v>
      </c>
    </row>
    <row r="5483">
      <c r="C5483" s="1" t="s">
        <v>121</v>
      </c>
    </row>
    <row r="5484">
      <c r="C5484" s="1" t="s">
        <v>326</v>
      </c>
    </row>
    <row r="5485">
      <c r="C5485" s="1" t="s">
        <v>305</v>
      </c>
    </row>
    <row r="5486">
      <c r="C5486" s="1" t="s">
        <v>1133</v>
      </c>
    </row>
    <row r="5487">
      <c r="C5487" s="1" t="s">
        <v>5337</v>
      </c>
    </row>
    <row r="5488">
      <c r="C5488" s="1" t="s">
        <v>11513</v>
      </c>
    </row>
    <row r="5489">
      <c r="C5489" s="1" t="s">
        <v>321</v>
      </c>
    </row>
    <row r="5490">
      <c r="C5490" s="1" t="s">
        <v>3158</v>
      </c>
    </row>
    <row r="5491">
      <c r="C5491" s="1" t="s">
        <v>4845</v>
      </c>
    </row>
    <row r="5492">
      <c r="C5492" s="1" t="s">
        <v>305</v>
      </c>
    </row>
    <row r="5493">
      <c r="C5493" s="1" t="s">
        <v>1338</v>
      </c>
    </row>
    <row r="5494">
      <c r="C5494" s="1" t="s">
        <v>4912</v>
      </c>
    </row>
    <row r="5495">
      <c r="C5495" s="1" t="s">
        <v>4482</v>
      </c>
    </row>
    <row r="5496">
      <c r="C5496" s="1" t="s">
        <v>3649</v>
      </c>
    </row>
    <row r="5497">
      <c r="C5497" s="1" t="s">
        <v>2477</v>
      </c>
    </row>
    <row r="5498">
      <c r="C5498" s="1" t="s">
        <v>487</v>
      </c>
    </row>
    <row r="5499">
      <c r="C5499" s="1" t="s">
        <v>116</v>
      </c>
    </row>
    <row r="5500">
      <c r="C5500" s="1" t="s">
        <v>813</v>
      </c>
    </row>
    <row r="5501">
      <c r="C5501" s="1" t="s">
        <v>326</v>
      </c>
    </row>
    <row r="5502">
      <c r="C5502" s="1" t="s">
        <v>99</v>
      </c>
    </row>
    <row r="5503">
      <c r="C5503" s="1" t="s">
        <v>75</v>
      </c>
    </row>
    <row r="5504">
      <c r="C5504" s="1" t="s">
        <v>578</v>
      </c>
    </row>
    <row r="5505">
      <c r="C5505" s="1" t="s">
        <v>5337</v>
      </c>
    </row>
    <row r="5506">
      <c r="C5506" s="1" t="s">
        <v>116</v>
      </c>
    </row>
    <row r="5507">
      <c r="C5507" s="1" t="s">
        <v>14</v>
      </c>
    </row>
    <row r="5508">
      <c r="C5508" s="1" t="s">
        <v>1014</v>
      </c>
    </row>
    <row r="5509">
      <c r="C5509" s="1" t="s">
        <v>148</v>
      </c>
    </row>
    <row r="5510">
      <c r="C5510" s="1" t="s">
        <v>1653</v>
      </c>
    </row>
    <row r="5511">
      <c r="C5511" s="1" t="s">
        <v>148</v>
      </c>
    </row>
    <row r="5512">
      <c r="C5512" s="1" t="s">
        <v>3703</v>
      </c>
    </row>
    <row r="5513">
      <c r="C5513" s="1" t="s">
        <v>148</v>
      </c>
    </row>
    <row r="5514">
      <c r="C5514" s="1" t="s">
        <v>3598</v>
      </c>
    </row>
    <row r="5515">
      <c r="C5515" s="1" t="s">
        <v>65</v>
      </c>
    </row>
    <row r="5516">
      <c r="C5516" s="1" t="s">
        <v>2872</v>
      </c>
    </row>
    <row r="5517">
      <c r="C5517" s="1" t="s">
        <v>1865</v>
      </c>
    </row>
    <row r="5518">
      <c r="C5518" s="1" t="s">
        <v>1280</v>
      </c>
    </row>
    <row r="5519">
      <c r="C5519" s="1" t="s">
        <v>32</v>
      </c>
    </row>
    <row r="5520">
      <c r="C5520" s="1" t="s">
        <v>11570</v>
      </c>
    </row>
    <row r="5521">
      <c r="C5521" s="1" t="s">
        <v>241</v>
      </c>
    </row>
    <row r="5522">
      <c r="C5522" s="1" t="s">
        <v>818</v>
      </c>
    </row>
    <row r="5523">
      <c r="C5523" s="1" t="s">
        <v>1096</v>
      </c>
    </row>
    <row r="5524">
      <c r="C5524" s="1" t="s">
        <v>383</v>
      </c>
    </row>
    <row r="5525">
      <c r="C5525" s="1" t="s">
        <v>211</v>
      </c>
    </row>
    <row r="5526">
      <c r="C5526" s="1" t="s">
        <v>1096</v>
      </c>
    </row>
    <row r="5527">
      <c r="C5527" s="1" t="s">
        <v>37</v>
      </c>
    </row>
    <row r="5528">
      <c r="C5528" s="1" t="s">
        <v>1186</v>
      </c>
    </row>
    <row r="5529">
      <c r="C5529" s="1" t="s">
        <v>321</v>
      </c>
    </row>
    <row r="5530">
      <c r="C5530" s="1" t="s">
        <v>75</v>
      </c>
    </row>
    <row r="5531">
      <c r="C5531" s="1" t="s">
        <v>11588</v>
      </c>
    </row>
    <row r="5532">
      <c r="C5532" s="1" t="s">
        <v>5741</v>
      </c>
    </row>
    <row r="5533">
      <c r="C5533" s="1" t="s">
        <v>749</v>
      </c>
    </row>
    <row r="5534">
      <c r="C5534" s="1" t="s">
        <v>241</v>
      </c>
    </row>
    <row r="5535">
      <c r="C5535" s="1" t="s">
        <v>1128</v>
      </c>
    </row>
    <row r="5536">
      <c r="C5536" s="1" t="s">
        <v>116</v>
      </c>
    </row>
    <row r="5537">
      <c r="C5537" s="1" t="s">
        <v>116</v>
      </c>
    </row>
    <row r="5538">
      <c r="C5538" s="1" t="s">
        <v>2402</v>
      </c>
    </row>
    <row r="5539">
      <c r="C5539" s="1" t="s">
        <v>121</v>
      </c>
    </row>
    <row r="5540">
      <c r="C5540" s="1" t="s">
        <v>998</v>
      </c>
    </row>
    <row r="5541">
      <c r="C5541" s="1" t="s">
        <v>1418</v>
      </c>
    </row>
    <row r="5542">
      <c r="C5542" s="1" t="s">
        <v>116</v>
      </c>
    </row>
    <row r="5543">
      <c r="C5543" s="1" t="s">
        <v>182</v>
      </c>
    </row>
    <row r="5544">
      <c r="C5544" s="1" t="s">
        <v>4883</v>
      </c>
    </row>
    <row r="5545">
      <c r="C5545" s="1" t="s">
        <v>11612</v>
      </c>
    </row>
    <row r="5546">
      <c r="C5546" s="1" t="s">
        <v>8269</v>
      </c>
    </row>
    <row r="5547">
      <c r="C5547" s="1" t="s">
        <v>11617</v>
      </c>
    </row>
    <row r="5548">
      <c r="C5548" s="1" t="s">
        <v>1036</v>
      </c>
    </row>
    <row r="5549">
      <c r="C5549" s="1" t="s">
        <v>6165</v>
      </c>
    </row>
    <row r="5550">
      <c r="C5550" s="1" t="s">
        <v>326</v>
      </c>
    </row>
    <row r="5551">
      <c r="C5551" s="1" t="s">
        <v>326</v>
      </c>
    </row>
    <row r="5552">
      <c r="C5552" s="1" t="s">
        <v>522</v>
      </c>
    </row>
    <row r="5553">
      <c r="C5553" s="1" t="s">
        <v>5458</v>
      </c>
    </row>
    <row r="5554">
      <c r="C5554" s="1" t="s">
        <v>1558</v>
      </c>
    </row>
    <row r="5555">
      <c r="C5555" s="1" t="s">
        <v>1297</v>
      </c>
    </row>
    <row r="5556">
      <c r="C5556" s="1" t="s">
        <v>1014</v>
      </c>
    </row>
    <row r="5557">
      <c r="C5557" s="1" t="s">
        <v>284</v>
      </c>
    </row>
    <row r="5558">
      <c r="C5558" s="1" t="s">
        <v>3461</v>
      </c>
    </row>
    <row r="5559">
      <c r="C5559" s="1" t="s">
        <v>584</v>
      </c>
    </row>
    <row r="5560">
      <c r="C5560" s="1" t="s">
        <v>482</v>
      </c>
    </row>
    <row r="5561">
      <c r="C5561" s="1" t="s">
        <v>1250</v>
      </c>
    </row>
    <row r="5562">
      <c r="C5562" s="1" t="s">
        <v>1255</v>
      </c>
    </row>
    <row r="5563">
      <c r="C5563" s="1" t="s">
        <v>1155</v>
      </c>
    </row>
    <row r="5564">
      <c r="C5564" s="1" t="s">
        <v>4083</v>
      </c>
    </row>
    <row r="5565">
      <c r="C5565" s="1" t="s">
        <v>8922</v>
      </c>
    </row>
    <row r="5566">
      <c r="C5566" s="1" t="s">
        <v>11108</v>
      </c>
    </row>
    <row r="5567">
      <c r="C5567" s="1" t="s">
        <v>925</v>
      </c>
    </row>
    <row r="5568">
      <c r="C5568" s="1" t="s">
        <v>2920</v>
      </c>
    </row>
    <row r="5569">
      <c r="C5569" s="1" t="s">
        <v>3403</v>
      </c>
    </row>
    <row r="5570">
      <c r="C5570" s="1" t="s">
        <v>182</v>
      </c>
    </row>
    <row r="5571">
      <c r="C5571" s="1" t="s">
        <v>3318</v>
      </c>
    </row>
    <row r="5572">
      <c r="C5572" s="1" t="s">
        <v>11659</v>
      </c>
    </row>
    <row r="5573">
      <c r="C5573" s="1" t="s">
        <v>342</v>
      </c>
    </row>
    <row r="5574">
      <c r="C5574" s="1" t="s">
        <v>10853</v>
      </c>
    </row>
    <row r="5575">
      <c r="C5575" s="1" t="s">
        <v>21</v>
      </c>
    </row>
    <row r="5576">
      <c r="C5576" s="1" t="s">
        <v>37</v>
      </c>
    </row>
    <row r="5577">
      <c r="C5577" s="1" t="s">
        <v>5652</v>
      </c>
    </row>
    <row r="5578">
      <c r="C5578" s="1" t="s">
        <v>1014</v>
      </c>
    </row>
    <row r="5579">
      <c r="C5579" s="1" t="s">
        <v>1631</v>
      </c>
    </row>
    <row r="5580">
      <c r="C5580" s="1" t="s">
        <v>3581</v>
      </c>
    </row>
    <row r="5581">
      <c r="C5581" s="1" t="s">
        <v>11268</v>
      </c>
    </row>
    <row r="5582">
      <c r="C5582" s="1" t="s">
        <v>11676</v>
      </c>
    </row>
    <row r="5583">
      <c r="C5583" s="1" t="s">
        <v>1592</v>
      </c>
    </row>
    <row r="5584">
      <c r="C5584" s="1" t="s">
        <v>555</v>
      </c>
    </row>
    <row r="5585">
      <c r="C5585" s="1" t="s">
        <v>80</v>
      </c>
    </row>
    <row r="5586">
      <c r="C5586" s="1" t="s">
        <v>898</v>
      </c>
    </row>
    <row r="5587">
      <c r="C5587" s="1" t="s">
        <v>6850</v>
      </c>
    </row>
    <row r="5588">
      <c r="C5588" s="1" t="s">
        <v>347</v>
      </c>
    </row>
    <row r="5589">
      <c r="C5589" s="1" t="s">
        <v>1963</v>
      </c>
    </row>
    <row r="5590">
      <c r="C5590" s="1" t="s">
        <v>1250</v>
      </c>
    </row>
    <row r="5591">
      <c r="C5591" s="1" t="s">
        <v>321</v>
      </c>
    </row>
    <row r="5592">
      <c r="C5592" s="1" t="s">
        <v>503</v>
      </c>
    </row>
    <row r="5593">
      <c r="C5593" s="1" t="s">
        <v>182</v>
      </c>
    </row>
    <row r="5594">
      <c r="C5594" s="1" t="s">
        <v>126</v>
      </c>
    </row>
    <row r="5595">
      <c r="C5595" s="1" t="s">
        <v>436</v>
      </c>
    </row>
    <row r="5596">
      <c r="C5596" s="1" t="s">
        <v>2504</v>
      </c>
    </row>
    <row r="5597">
      <c r="C5597" s="1" t="s">
        <v>720</v>
      </c>
    </row>
    <row r="5598">
      <c r="C5598" s="1" t="s">
        <v>1128</v>
      </c>
    </row>
    <row r="5599">
      <c r="C5599" s="1" t="s">
        <v>1250</v>
      </c>
    </row>
    <row r="5600">
      <c r="C5600" s="1" t="s">
        <v>1128</v>
      </c>
    </row>
    <row r="5601">
      <c r="C5601" s="1" t="s">
        <v>11706</v>
      </c>
    </row>
    <row r="5602">
      <c r="C5602" s="1" t="s">
        <v>1558</v>
      </c>
    </row>
    <row r="5603">
      <c r="C5603" s="1" t="s">
        <v>173</v>
      </c>
    </row>
    <row r="5604">
      <c r="C5604" s="1" t="s">
        <v>21</v>
      </c>
    </row>
    <row r="5605">
      <c r="C5605" s="1" t="s">
        <v>818</v>
      </c>
    </row>
    <row r="5606">
      <c r="C5606" s="1" t="s">
        <v>116</v>
      </c>
    </row>
    <row r="5607">
      <c r="C5607" s="1" t="s">
        <v>1250</v>
      </c>
    </row>
    <row r="5608">
      <c r="C5608" s="1" t="s">
        <v>326</v>
      </c>
    </row>
    <row r="5609">
      <c r="C5609" s="1" t="s">
        <v>11717</v>
      </c>
    </row>
    <row r="5610">
      <c r="C5610" s="1" t="s">
        <v>1140</v>
      </c>
    </row>
    <row r="5611">
      <c r="C5611" s="1" t="s">
        <v>21</v>
      </c>
    </row>
    <row r="5612">
      <c r="C5612" s="1" t="s">
        <v>1802</v>
      </c>
    </row>
    <row r="5613">
      <c r="C5613" s="1" t="s">
        <v>321</v>
      </c>
    </row>
    <row r="5614">
      <c r="C5614" s="1" t="s">
        <v>1418</v>
      </c>
    </row>
    <row r="5615">
      <c r="C5615" s="1" t="s">
        <v>588</v>
      </c>
    </row>
    <row r="5616">
      <c r="C5616" s="1" t="s">
        <v>305</v>
      </c>
    </row>
    <row r="5617">
      <c r="C5617" s="1" t="s">
        <v>4372</v>
      </c>
    </row>
    <row r="5618">
      <c r="C5618" s="1" t="s">
        <v>1899</v>
      </c>
    </row>
    <row r="5619">
      <c r="C5619" s="1" t="s">
        <v>1728</v>
      </c>
    </row>
    <row r="5620">
      <c r="C5620" s="1" t="s">
        <v>3104</v>
      </c>
    </row>
    <row r="5621">
      <c r="C5621" s="1" t="s">
        <v>207</v>
      </c>
    </row>
    <row r="5622">
      <c r="C5622" s="1" t="s">
        <v>4698</v>
      </c>
    </row>
    <row r="5623">
      <c r="C5623" s="1" t="s">
        <v>808</v>
      </c>
    </row>
    <row r="5624">
      <c r="C5624" s="1" t="s">
        <v>121</v>
      </c>
    </row>
    <row r="5625">
      <c r="C5625" s="1" t="s">
        <v>396</v>
      </c>
    </row>
    <row r="5626">
      <c r="C5626" s="1" t="s">
        <v>7293</v>
      </c>
    </row>
    <row r="5627">
      <c r="C5627" s="1" t="s">
        <v>779</v>
      </c>
    </row>
    <row r="5628">
      <c r="C5628" s="1" t="s">
        <v>253</v>
      </c>
    </row>
    <row r="5629">
      <c r="C5629" s="1" t="s">
        <v>2861</v>
      </c>
    </row>
    <row r="5630">
      <c r="C5630" s="1" t="s">
        <v>2879</v>
      </c>
    </row>
    <row r="5631">
      <c r="C5631" s="1" t="s">
        <v>664</v>
      </c>
    </row>
    <row r="5632">
      <c r="C5632" s="1" t="s">
        <v>4603</v>
      </c>
    </row>
    <row r="5633">
      <c r="C5633" s="1" t="s">
        <v>383</v>
      </c>
    </row>
    <row r="5634">
      <c r="C5634" s="1" t="s">
        <v>32</v>
      </c>
    </row>
    <row r="5635">
      <c r="C5635" s="1" t="s">
        <v>99</v>
      </c>
    </row>
    <row r="5636">
      <c r="C5636" s="1" t="s">
        <v>461</v>
      </c>
    </row>
    <row r="5637">
      <c r="C5637" s="1" t="s">
        <v>258</v>
      </c>
    </row>
    <row r="5638">
      <c r="C5638" s="1" t="s">
        <v>1165</v>
      </c>
    </row>
    <row r="5639">
      <c r="C5639" s="1" t="s">
        <v>822</v>
      </c>
    </row>
    <row r="5640">
      <c r="C5640" s="1" t="s">
        <v>5784</v>
      </c>
    </row>
    <row r="5641">
      <c r="C5641" s="1" t="s">
        <v>4640</v>
      </c>
    </row>
    <row r="5642">
      <c r="C5642" s="1" t="s">
        <v>305</v>
      </c>
    </row>
    <row r="5643">
      <c r="C5643" s="1" t="s">
        <v>411</v>
      </c>
    </row>
    <row r="5644">
      <c r="C5644" s="1" t="s">
        <v>2359</v>
      </c>
    </row>
    <row r="5645">
      <c r="C5645" s="1" t="s">
        <v>1418</v>
      </c>
    </row>
    <row r="5646">
      <c r="C5646" s="1" t="s">
        <v>532</v>
      </c>
    </row>
    <row r="5647">
      <c r="C5647" s="1" t="s">
        <v>532</v>
      </c>
    </row>
    <row r="5648">
      <c r="C5648" s="1" t="s">
        <v>1255</v>
      </c>
    </row>
    <row r="5649">
      <c r="C5649" s="1" t="s">
        <v>3270</v>
      </c>
    </row>
    <row r="5650">
      <c r="C5650" s="1" t="s">
        <v>461</v>
      </c>
    </row>
    <row r="5651">
      <c r="C5651" s="1" t="s">
        <v>518</v>
      </c>
    </row>
    <row r="5652">
      <c r="C5652" s="1" t="s">
        <v>5158</v>
      </c>
    </row>
    <row r="5653">
      <c r="C5653" s="1" t="s">
        <v>2820</v>
      </c>
    </row>
    <row r="5654">
      <c r="C5654" s="1" t="s">
        <v>32</v>
      </c>
    </row>
    <row r="5655">
      <c r="C5655" s="1" t="s">
        <v>1446</v>
      </c>
    </row>
    <row r="5656">
      <c r="C5656" s="1" t="s">
        <v>356</v>
      </c>
    </row>
    <row r="5657">
      <c r="C5657" s="1" t="s">
        <v>5861</v>
      </c>
    </row>
    <row r="5658">
      <c r="C5658" s="1" t="s">
        <v>818</v>
      </c>
    </row>
    <row r="5659">
      <c r="C5659" s="1" t="s">
        <v>138</v>
      </c>
    </row>
    <row r="5660">
      <c r="C5660" s="1" t="s">
        <v>4504</v>
      </c>
    </row>
    <row r="5661">
      <c r="C5661" s="1" t="s">
        <v>342</v>
      </c>
    </row>
    <row r="5662">
      <c r="C5662" s="1" t="s">
        <v>11078</v>
      </c>
    </row>
    <row r="5663">
      <c r="C5663" s="1" t="s">
        <v>818</v>
      </c>
    </row>
    <row r="5664">
      <c r="C5664" s="1" t="s">
        <v>818</v>
      </c>
    </row>
    <row r="5665">
      <c r="C5665" s="1" t="s">
        <v>1325</v>
      </c>
    </row>
    <row r="5666">
      <c r="C5666" s="1" t="s">
        <v>818</v>
      </c>
    </row>
    <row r="5667">
      <c r="C5667" s="1" t="s">
        <v>1297</v>
      </c>
    </row>
    <row r="5668">
      <c r="C5668" s="1" t="s">
        <v>148</v>
      </c>
    </row>
    <row r="5669">
      <c r="C5669" s="1" t="s">
        <v>321</v>
      </c>
    </row>
    <row r="5670">
      <c r="C5670" s="1" t="s">
        <v>4772</v>
      </c>
    </row>
    <row r="5671">
      <c r="C5671" s="1" t="s">
        <v>10186</v>
      </c>
    </row>
    <row r="5672">
      <c r="C5672" s="1" t="s">
        <v>116</v>
      </c>
    </row>
    <row r="5673">
      <c r="C5673" s="1" t="s">
        <v>321</v>
      </c>
    </row>
    <row r="5674">
      <c r="C5674" s="1" t="s">
        <v>1932</v>
      </c>
    </row>
    <row r="5675">
      <c r="C5675" s="1" t="s">
        <v>32</v>
      </c>
    </row>
    <row r="5676">
      <c r="C5676" s="1" t="s">
        <v>207</v>
      </c>
    </row>
    <row r="5677">
      <c r="C5677" s="1" t="s">
        <v>487</v>
      </c>
    </row>
    <row r="5678">
      <c r="C5678" s="1" t="s">
        <v>1728</v>
      </c>
    </row>
    <row r="5679">
      <c r="C5679" s="1" t="s">
        <v>6863</v>
      </c>
    </row>
    <row r="5680">
      <c r="C5680" s="1" t="s">
        <v>2521</v>
      </c>
    </row>
    <row r="5681">
      <c r="C5681" s="1" t="s">
        <v>99</v>
      </c>
    </row>
    <row r="5682">
      <c r="C5682" s="1" t="s">
        <v>116</v>
      </c>
    </row>
    <row r="5683">
      <c r="C5683" s="1" t="s">
        <v>522</v>
      </c>
    </row>
    <row r="5684">
      <c r="C5684" s="1" t="s">
        <v>116</v>
      </c>
    </row>
    <row r="5685">
      <c r="C5685" s="1" t="s">
        <v>93</v>
      </c>
    </row>
    <row r="5686">
      <c r="C5686" s="1" t="s">
        <v>461</v>
      </c>
    </row>
    <row r="5687">
      <c r="C5687" s="1" t="s">
        <v>14</v>
      </c>
    </row>
    <row r="5688">
      <c r="C5688" s="1" t="s">
        <v>305</v>
      </c>
    </row>
    <row r="5689">
      <c r="C5689" s="1" t="s">
        <v>1978</v>
      </c>
    </row>
    <row r="5690">
      <c r="C5690" s="1" t="s">
        <v>6485</v>
      </c>
    </row>
    <row r="5691">
      <c r="C5691" s="1" t="s">
        <v>1186</v>
      </c>
    </row>
    <row r="5692">
      <c r="C5692" s="1" t="s">
        <v>11843</v>
      </c>
    </row>
    <row r="5693">
      <c r="C5693" s="1" t="s">
        <v>6449</v>
      </c>
    </row>
    <row r="5694">
      <c r="C5694" s="1" t="s">
        <v>93</v>
      </c>
    </row>
    <row r="5695">
      <c r="C5695" s="1" t="s">
        <v>3555</v>
      </c>
    </row>
    <row r="5696">
      <c r="C5696" s="1" t="s">
        <v>1578</v>
      </c>
    </row>
    <row r="5697">
      <c r="C5697" s="1" t="s">
        <v>11078</v>
      </c>
    </row>
    <row r="5698">
      <c r="C5698" s="1" t="s">
        <v>305</v>
      </c>
    </row>
    <row r="5699">
      <c r="C5699" s="1" t="s">
        <v>2402</v>
      </c>
    </row>
    <row r="5700">
      <c r="C5700" s="1" t="s">
        <v>1280</v>
      </c>
    </row>
    <row r="5701">
      <c r="C5701" s="1" t="s">
        <v>5539</v>
      </c>
    </row>
    <row r="5702">
      <c r="C5702" s="1" t="s">
        <v>5309</v>
      </c>
    </row>
    <row r="5703">
      <c r="C5703" s="1" t="s">
        <v>121</v>
      </c>
    </row>
    <row r="5704">
      <c r="C5704" s="1" t="s">
        <v>116</v>
      </c>
    </row>
    <row r="5705">
      <c r="C5705" s="1" t="s">
        <v>738</v>
      </c>
    </row>
    <row r="5706">
      <c r="C5706" s="1" t="s">
        <v>326</v>
      </c>
    </row>
    <row r="5707">
      <c r="C5707" s="1" t="s">
        <v>1255</v>
      </c>
    </row>
    <row r="5708">
      <c r="C5708" s="1" t="s">
        <v>11871</v>
      </c>
    </row>
    <row r="5709">
      <c r="C5709" s="1" t="s">
        <v>326</v>
      </c>
    </row>
    <row r="5710">
      <c r="C5710" s="1" t="s">
        <v>321</v>
      </c>
    </row>
    <row r="5711">
      <c r="C5711" s="1" t="s">
        <v>461</v>
      </c>
    </row>
    <row r="5712">
      <c r="C5712" s="1" t="s">
        <v>701</v>
      </c>
    </row>
    <row r="5713">
      <c r="C5713" s="1" t="s">
        <v>27</v>
      </c>
    </row>
    <row r="5714">
      <c r="C5714" s="1" t="s">
        <v>2920</v>
      </c>
    </row>
    <row r="5715">
      <c r="C5715" s="1" t="s">
        <v>11884</v>
      </c>
    </row>
    <row r="5716">
      <c r="C5716" s="1" t="s">
        <v>116</v>
      </c>
    </row>
    <row r="5717">
      <c r="C5717" s="1" t="s">
        <v>116</v>
      </c>
    </row>
    <row r="5718">
      <c r="C5718" s="1" t="s">
        <v>879</v>
      </c>
    </row>
    <row r="5719">
      <c r="C5719" s="1" t="s">
        <v>1232</v>
      </c>
    </row>
    <row r="5720">
      <c r="C5720" s="1" t="s">
        <v>411</v>
      </c>
    </row>
    <row r="5721">
      <c r="C5721" s="1" t="s">
        <v>396</v>
      </c>
    </row>
    <row r="5722">
      <c r="C5722" s="1" t="s">
        <v>80</v>
      </c>
    </row>
    <row r="5723">
      <c r="C5723" s="1" t="s">
        <v>326</v>
      </c>
    </row>
    <row r="5724">
      <c r="C5724" s="1" t="s">
        <v>1806</v>
      </c>
    </row>
    <row r="5725">
      <c r="C5725" s="1" t="s">
        <v>5947</v>
      </c>
    </row>
    <row r="5726">
      <c r="C5726" s="1" t="s">
        <v>2639</v>
      </c>
    </row>
    <row r="5727">
      <c r="C5727" s="1" t="s">
        <v>75</v>
      </c>
    </row>
    <row r="5728">
      <c r="C5728" s="1" t="s">
        <v>86</v>
      </c>
    </row>
    <row r="5729">
      <c r="C5729" s="1" t="s">
        <v>2647</v>
      </c>
    </row>
    <row r="5730">
      <c r="C5730" s="1" t="s">
        <v>116</v>
      </c>
    </row>
    <row r="5731">
      <c r="C5731" s="1" t="s">
        <v>3363</v>
      </c>
    </row>
    <row r="5732">
      <c r="C5732" s="1" t="s">
        <v>2729</v>
      </c>
    </row>
    <row r="5733">
      <c r="C5733" s="1" t="s">
        <v>342</v>
      </c>
    </row>
    <row r="5734">
      <c r="C5734" s="1" t="s">
        <v>148</v>
      </c>
    </row>
    <row r="5735">
      <c r="C5735" s="1" t="s">
        <v>1092</v>
      </c>
    </row>
    <row r="5736">
      <c r="C5736" s="1" t="s">
        <v>2397</v>
      </c>
    </row>
    <row r="5737">
      <c r="C5737" s="1" t="s">
        <v>21</v>
      </c>
    </row>
    <row r="5738">
      <c r="C5738" s="1" t="s">
        <v>163</v>
      </c>
    </row>
    <row r="5739">
      <c r="C5739" s="1" t="s">
        <v>32</v>
      </c>
    </row>
    <row r="5740">
      <c r="C5740" s="1" t="s">
        <v>1802</v>
      </c>
    </row>
    <row r="5741">
      <c r="C5741" s="1" t="s">
        <v>27</v>
      </c>
    </row>
    <row r="5742">
      <c r="C5742" s="1" t="s">
        <v>11928</v>
      </c>
    </row>
    <row r="5743">
      <c r="C5743" s="1" t="s">
        <v>215</v>
      </c>
    </row>
    <row r="5744">
      <c r="C5744" s="1" t="s">
        <v>2359</v>
      </c>
    </row>
    <row r="5745">
      <c r="C5745" s="1" t="s">
        <v>5947</v>
      </c>
    </row>
    <row r="5746">
      <c r="C5746" s="1" t="s">
        <v>588</v>
      </c>
    </row>
    <row r="5747">
      <c r="C5747" s="1" t="s">
        <v>1592</v>
      </c>
    </row>
    <row r="5748">
      <c r="C5748" s="1" t="s">
        <v>326</v>
      </c>
    </row>
    <row r="5749">
      <c r="C5749" s="1" t="s">
        <v>2162</v>
      </c>
    </row>
    <row r="5750">
      <c r="C5750" s="1" t="s">
        <v>59</v>
      </c>
    </row>
    <row r="5751">
      <c r="C5751" s="1" t="s">
        <v>461</v>
      </c>
    </row>
    <row r="5752">
      <c r="C5752" s="1" t="s">
        <v>818</v>
      </c>
    </row>
    <row r="5753">
      <c r="C5753" s="1" t="s">
        <v>801</v>
      </c>
    </row>
    <row r="5754">
      <c r="C5754" s="1" t="s">
        <v>1932</v>
      </c>
    </row>
    <row r="5755">
      <c r="C5755" s="1" t="s">
        <v>818</v>
      </c>
    </row>
    <row r="5756">
      <c r="C5756" s="1" t="s">
        <v>32</v>
      </c>
    </row>
    <row r="5757">
      <c r="C5757" s="1" t="s">
        <v>8547</v>
      </c>
    </row>
    <row r="5758">
      <c r="C5758" s="1" t="s">
        <v>11959</v>
      </c>
    </row>
    <row r="5759">
      <c r="C5759" s="1" t="s">
        <v>738</v>
      </c>
    </row>
    <row r="5760">
      <c r="C5760" s="1" t="s">
        <v>75</v>
      </c>
    </row>
    <row r="5761">
      <c r="C5761" s="1" t="s">
        <v>2872</v>
      </c>
    </row>
    <row r="5762">
      <c r="C5762" s="1" t="s">
        <v>8148</v>
      </c>
    </row>
    <row r="5763">
      <c r="C5763" s="1" t="s">
        <v>1014</v>
      </c>
    </row>
    <row r="5764">
      <c r="C5764" s="1" t="s">
        <v>11972</v>
      </c>
    </row>
    <row r="5765">
      <c r="C5765" s="1" t="s">
        <v>211</v>
      </c>
    </row>
    <row r="5766">
      <c r="C5766" s="1" t="s">
        <v>32</v>
      </c>
    </row>
    <row r="5767">
      <c r="C5767" s="1" t="s">
        <v>148</v>
      </c>
    </row>
    <row r="5768">
      <c r="C5768" s="1" t="s">
        <v>1692</v>
      </c>
    </row>
    <row r="5769">
      <c r="C5769" s="1" t="s">
        <v>1140</v>
      </c>
    </row>
    <row r="5770">
      <c r="C5770" s="1" t="s">
        <v>1332</v>
      </c>
    </row>
    <row r="5771">
      <c r="C5771" s="1" t="s">
        <v>27</v>
      </c>
    </row>
    <row r="5772">
      <c r="C5772" s="1" t="s">
        <v>11989</v>
      </c>
    </row>
    <row r="5773">
      <c r="C5773" s="1" t="s">
        <v>3403</v>
      </c>
    </row>
    <row r="5774">
      <c r="C5774" s="1" t="s">
        <v>121</v>
      </c>
    </row>
    <row r="5775">
      <c r="C5775" s="1" t="s">
        <v>5745</v>
      </c>
    </row>
    <row r="5776">
      <c r="C5776" s="1" t="s">
        <v>588</v>
      </c>
    </row>
    <row r="5777">
      <c r="C5777" s="1" t="s">
        <v>701</v>
      </c>
    </row>
    <row r="5778">
      <c r="C5778" s="1" t="s">
        <v>132</v>
      </c>
    </row>
    <row r="5779">
      <c r="C5779" s="1" t="s">
        <v>99</v>
      </c>
    </row>
    <row r="5780">
      <c r="C5780" s="1" t="s">
        <v>1250</v>
      </c>
    </row>
    <row r="5781">
      <c r="C5781" s="1" t="s">
        <v>5758</v>
      </c>
    </row>
    <row r="5782">
      <c r="C5782" s="1" t="s">
        <v>6810</v>
      </c>
    </row>
    <row r="5783">
      <c r="C5783" s="1" t="s">
        <v>1418</v>
      </c>
    </row>
    <row r="5784">
      <c r="C5784" s="1" t="s">
        <v>470</v>
      </c>
    </row>
    <row r="5785">
      <c r="C5785" s="1" t="s">
        <v>1186</v>
      </c>
    </row>
    <row r="5786">
      <c r="C5786" s="1" t="s">
        <v>310</v>
      </c>
    </row>
    <row r="5787">
      <c r="C5787" s="1" t="s">
        <v>326</v>
      </c>
    </row>
    <row r="5788">
      <c r="C5788" s="1" t="s">
        <v>2721</v>
      </c>
    </row>
    <row r="5789">
      <c r="C5789" s="1" t="s">
        <v>2129</v>
      </c>
    </row>
    <row r="5790">
      <c r="C5790" s="1" t="s">
        <v>126</v>
      </c>
    </row>
    <row r="5791">
      <c r="C5791" s="1" t="s">
        <v>749</v>
      </c>
    </row>
    <row r="5792">
      <c r="C5792" s="1" t="s">
        <v>2983</v>
      </c>
    </row>
    <row r="5793">
      <c r="C5793" s="1" t="s">
        <v>588</v>
      </c>
    </row>
    <row r="5794">
      <c r="C5794" s="1" t="s">
        <v>2248</v>
      </c>
    </row>
    <row r="5795">
      <c r="C5795" s="1" t="s">
        <v>75</v>
      </c>
    </row>
    <row r="5796">
      <c r="C5796" s="1" t="s">
        <v>211</v>
      </c>
    </row>
    <row r="5797">
      <c r="C5797" s="1" t="s">
        <v>12034</v>
      </c>
    </row>
    <row r="5798">
      <c r="C5798" s="1" t="s">
        <v>12037</v>
      </c>
    </row>
    <row r="5799">
      <c r="C5799" s="1" t="s">
        <v>9844</v>
      </c>
    </row>
    <row r="5800">
      <c r="C5800" s="1" t="s">
        <v>1558</v>
      </c>
    </row>
    <row r="5801">
      <c r="C5801" s="1" t="s">
        <v>1137</v>
      </c>
    </row>
    <row r="5802">
      <c r="C5802" s="1" t="s">
        <v>8547</v>
      </c>
    </row>
    <row r="5803">
      <c r="C5803" s="1" t="s">
        <v>132</v>
      </c>
    </row>
    <row r="5804">
      <c r="C5804" s="1" t="s">
        <v>613</v>
      </c>
    </row>
    <row r="5805">
      <c r="C5805" s="1" t="s">
        <v>148</v>
      </c>
    </row>
    <row r="5806">
      <c r="C5806" s="1" t="s">
        <v>2359</v>
      </c>
    </row>
    <row r="5807">
      <c r="C5807" s="1" t="s">
        <v>12054</v>
      </c>
    </row>
    <row r="5808">
      <c r="C5808" s="1" t="s">
        <v>99</v>
      </c>
    </row>
    <row r="5809">
      <c r="C5809" s="1" t="s">
        <v>7897</v>
      </c>
    </row>
    <row r="5810">
      <c r="C5810" s="1" t="s">
        <v>21</v>
      </c>
    </row>
    <row r="5811">
      <c r="C5811" s="1" t="s">
        <v>10687</v>
      </c>
    </row>
    <row r="5812">
      <c r="C5812" s="1" t="s">
        <v>818</v>
      </c>
    </row>
    <row r="5813">
      <c r="C5813" s="1" t="s">
        <v>93</v>
      </c>
    </row>
    <row r="5814">
      <c r="C5814" s="1" t="s">
        <v>3180</v>
      </c>
    </row>
    <row r="5815">
      <c r="C5815" s="1" t="s">
        <v>326</v>
      </c>
    </row>
    <row r="5816">
      <c r="C5816" s="1" t="s">
        <v>3733</v>
      </c>
    </row>
    <row r="5817">
      <c r="C5817" s="1" t="s">
        <v>2248</v>
      </c>
    </row>
    <row r="5818">
      <c r="C5818" s="1" t="s">
        <v>138</v>
      </c>
    </row>
    <row r="5819">
      <c r="C5819" s="1" t="s">
        <v>818</v>
      </c>
    </row>
    <row r="5820">
      <c r="C5820" s="1" t="s">
        <v>14</v>
      </c>
    </row>
    <row r="5821">
      <c r="C5821" s="1" t="s">
        <v>305</v>
      </c>
    </row>
    <row r="5822">
      <c r="C5822" s="1" t="s">
        <v>630</v>
      </c>
    </row>
    <row r="5823">
      <c r="C5823" s="1" t="s">
        <v>305</v>
      </c>
    </row>
    <row r="5824">
      <c r="C5824" s="1" t="s">
        <v>5758</v>
      </c>
    </row>
    <row r="5825">
      <c r="C5825" s="1" t="s">
        <v>818</v>
      </c>
    </row>
    <row r="5826">
      <c r="C5826" s="1" t="s">
        <v>998</v>
      </c>
    </row>
    <row r="5827">
      <c r="C5827" s="1" t="s">
        <v>3388</v>
      </c>
    </row>
    <row r="5828">
      <c r="C5828" s="1" t="s">
        <v>182</v>
      </c>
    </row>
    <row r="5829">
      <c r="C5829" s="1" t="s">
        <v>4635</v>
      </c>
    </row>
    <row r="5830">
      <c r="C5830" s="1" t="s">
        <v>305</v>
      </c>
    </row>
    <row r="5831">
      <c r="C5831" s="1" t="s">
        <v>321</v>
      </c>
    </row>
    <row r="5832">
      <c r="C5832" s="1" t="s">
        <v>326</v>
      </c>
    </row>
    <row r="5833">
      <c r="C5833" s="1" t="s">
        <v>2721</v>
      </c>
    </row>
    <row r="5834">
      <c r="C5834" s="1" t="s">
        <v>1631</v>
      </c>
    </row>
    <row r="5835">
      <c r="C5835" s="1" t="s">
        <v>8203</v>
      </c>
    </row>
    <row r="5836">
      <c r="C5836" s="1" t="s">
        <v>3158</v>
      </c>
    </row>
    <row r="5837">
      <c r="C5837" s="1" t="s">
        <v>2359</v>
      </c>
    </row>
    <row r="5838">
      <c r="C5838" s="1" t="s">
        <v>1915</v>
      </c>
    </row>
    <row r="5839">
      <c r="C5839" s="1" t="s">
        <v>326</v>
      </c>
    </row>
    <row r="5840">
      <c r="C5840" s="1" t="s">
        <v>326</v>
      </c>
    </row>
    <row r="5841">
      <c r="C5841" s="1" t="s">
        <v>1899</v>
      </c>
    </row>
    <row r="5842">
      <c r="C5842" s="1" t="s">
        <v>818</v>
      </c>
    </row>
    <row r="5843">
      <c r="C5843" s="1" t="s">
        <v>110</v>
      </c>
    </row>
    <row r="5844">
      <c r="C5844" s="1" t="s">
        <v>321</v>
      </c>
    </row>
    <row r="5845">
      <c r="C5845" s="1" t="s">
        <v>1110</v>
      </c>
    </row>
    <row r="5846">
      <c r="C5846" s="1" t="s">
        <v>1592</v>
      </c>
    </row>
    <row r="5847">
      <c r="C5847" s="1" t="s">
        <v>1988</v>
      </c>
    </row>
    <row r="5848">
      <c r="C5848" s="1" t="s">
        <v>12123</v>
      </c>
    </row>
    <row r="5849">
      <c r="C5849" s="1" t="s">
        <v>1096</v>
      </c>
    </row>
    <row r="5850">
      <c r="C5850" s="1" t="s">
        <v>584</v>
      </c>
    </row>
    <row r="5851">
      <c r="C5851" s="1" t="s">
        <v>411</v>
      </c>
    </row>
    <row r="5852">
      <c r="C5852" s="1" t="s">
        <v>116</v>
      </c>
    </row>
    <row r="5853">
      <c r="C5853" s="1" t="s">
        <v>315</v>
      </c>
    </row>
    <row r="5854">
      <c r="C5854" s="1" t="s">
        <v>1255</v>
      </c>
    </row>
    <row r="5855">
      <c r="C5855" s="1" t="s">
        <v>12134</v>
      </c>
    </row>
    <row r="5856">
      <c r="C5856" s="1" t="s">
        <v>1255</v>
      </c>
    </row>
    <row r="5857">
      <c r="C5857" s="1" t="s">
        <v>138</v>
      </c>
    </row>
    <row r="5858">
      <c r="C5858" s="1" t="s">
        <v>121</v>
      </c>
    </row>
    <row r="5859">
      <c r="C5859" s="1" t="s">
        <v>2030</v>
      </c>
    </row>
    <row r="5860">
      <c r="C5860" s="1" t="s">
        <v>80</v>
      </c>
    </row>
    <row r="5861">
      <c r="C5861" s="1" t="s">
        <v>744</v>
      </c>
    </row>
    <row r="5862">
      <c r="C5862" s="1" t="s">
        <v>8042</v>
      </c>
    </row>
    <row r="5863">
      <c r="C5863" s="1" t="s">
        <v>116</v>
      </c>
    </row>
    <row r="5864">
      <c r="C5864" s="1" t="s">
        <v>12147</v>
      </c>
    </row>
    <row r="5865">
      <c r="C5865" s="1" t="s">
        <v>1397</v>
      </c>
    </row>
    <row r="5866">
      <c r="C5866" s="1" t="s">
        <v>1140</v>
      </c>
    </row>
    <row r="5867">
      <c r="C5867" s="1" t="s">
        <v>148</v>
      </c>
    </row>
    <row r="5868">
      <c r="C5868" s="1" t="s">
        <v>326</v>
      </c>
    </row>
    <row r="5869">
      <c r="C5869" s="1" t="s">
        <v>396</v>
      </c>
    </row>
    <row r="5870">
      <c r="C5870" s="1" t="s">
        <v>560</v>
      </c>
    </row>
    <row r="5871">
      <c r="C5871" s="1" t="s">
        <v>356</v>
      </c>
    </row>
    <row r="5872">
      <c r="C5872" s="1" t="s">
        <v>1870</v>
      </c>
    </row>
    <row r="5873">
      <c r="C5873" s="1" t="s">
        <v>305</v>
      </c>
    </row>
    <row r="5874">
      <c r="C5874" s="1" t="s">
        <v>121</v>
      </c>
    </row>
    <row r="5875">
      <c r="C5875" s="1" t="s">
        <v>653</v>
      </c>
    </row>
    <row r="5876">
      <c r="C5876" s="1" t="s">
        <v>818</v>
      </c>
    </row>
    <row r="5877">
      <c r="C5877" s="1" t="s">
        <v>2521</v>
      </c>
    </row>
    <row r="5878">
      <c r="C5878" s="1" t="s">
        <v>49</v>
      </c>
    </row>
    <row r="5879">
      <c r="C5879" s="1" t="s">
        <v>6850</v>
      </c>
    </row>
    <row r="5880">
      <c r="C5880" s="1" t="s">
        <v>542</v>
      </c>
    </row>
    <row r="5881">
      <c r="C5881" s="1" t="s">
        <v>1140</v>
      </c>
    </row>
    <row r="5882">
      <c r="C5882" s="1" t="s">
        <v>4220</v>
      </c>
    </row>
    <row r="5883">
      <c r="C5883" s="1" t="s">
        <v>1325</v>
      </c>
    </row>
    <row r="5884">
      <c r="C5884" s="1" t="s">
        <v>461</v>
      </c>
    </row>
    <row r="5885">
      <c r="C5885" s="1" t="s">
        <v>116</v>
      </c>
    </row>
    <row r="5886">
      <c r="C5886" s="1" t="s">
        <v>1802</v>
      </c>
    </row>
    <row r="5887">
      <c r="C5887" s="1" t="s">
        <v>701</v>
      </c>
    </row>
    <row r="5888">
      <c r="C5888" s="1" t="s">
        <v>1255</v>
      </c>
    </row>
    <row r="5889">
      <c r="C5889" s="1" t="s">
        <v>1208</v>
      </c>
    </row>
    <row r="5890">
      <c r="C5890" s="1" t="s">
        <v>305</v>
      </c>
    </row>
    <row r="5891">
      <c r="C5891" s="1" t="s">
        <v>80</v>
      </c>
    </row>
    <row r="5892">
      <c r="C5892" s="1" t="s">
        <v>12193</v>
      </c>
    </row>
    <row r="5893">
      <c r="C5893" s="1" t="s">
        <v>5861</v>
      </c>
    </row>
    <row r="5894">
      <c r="C5894" s="1" t="s">
        <v>7784</v>
      </c>
    </row>
    <row r="5895">
      <c r="C5895" s="1" t="s">
        <v>86</v>
      </c>
    </row>
    <row r="5896">
      <c r="C5896" s="1" t="s">
        <v>461</v>
      </c>
    </row>
    <row r="5897">
      <c r="C5897" s="1" t="s">
        <v>126</v>
      </c>
    </row>
    <row r="5898">
      <c r="C5898" s="1" t="s">
        <v>326</v>
      </c>
    </row>
    <row r="5899">
      <c r="C5899" s="1" t="s">
        <v>1258</v>
      </c>
    </row>
    <row r="5900">
      <c r="C5900" s="1" t="s">
        <v>4433</v>
      </c>
    </row>
    <row r="5901">
      <c r="C5901" s="1" t="s">
        <v>148</v>
      </c>
    </row>
    <row r="5902">
      <c r="C5902" s="1" t="s">
        <v>1631</v>
      </c>
    </row>
    <row r="5903">
      <c r="C5903" s="1" t="s">
        <v>701</v>
      </c>
    </row>
    <row r="5904">
      <c r="C5904" s="1" t="s">
        <v>7392</v>
      </c>
    </row>
    <row r="5905">
      <c r="C5905" s="1" t="s">
        <v>1250</v>
      </c>
    </row>
    <row r="5906">
      <c r="C5906" s="1" t="s">
        <v>80</v>
      </c>
    </row>
    <row r="5907">
      <c r="C5907" s="1" t="s">
        <v>75</v>
      </c>
    </row>
    <row r="5908">
      <c r="C5908" s="1" t="s">
        <v>241</v>
      </c>
    </row>
    <row r="5909">
      <c r="C5909" s="1" t="s">
        <v>3388</v>
      </c>
    </row>
    <row r="5910">
      <c r="C5910" s="1" t="s">
        <v>315</v>
      </c>
    </row>
    <row r="5911">
      <c r="C5911" s="1" t="s">
        <v>447</v>
      </c>
    </row>
    <row r="5912">
      <c r="C5912" s="1" t="s">
        <v>2255</v>
      </c>
    </row>
    <row r="5913">
      <c r="C5913" s="1" t="s">
        <v>126</v>
      </c>
    </row>
    <row r="5914">
      <c r="C5914" s="1" t="s">
        <v>5495</v>
      </c>
    </row>
    <row r="5915">
      <c r="C5915" s="1" t="s">
        <v>818</v>
      </c>
    </row>
    <row r="5916">
      <c r="C5916" s="1" t="s">
        <v>27</v>
      </c>
    </row>
    <row r="5917">
      <c r="C5917" s="1" t="s">
        <v>121</v>
      </c>
    </row>
    <row r="5918">
      <c r="C5918" s="1" t="s">
        <v>588</v>
      </c>
    </row>
    <row r="5919">
      <c r="C5919" s="1" t="s">
        <v>461</v>
      </c>
    </row>
    <row r="5920">
      <c r="C5920" s="1" t="s">
        <v>3403</v>
      </c>
    </row>
    <row r="5921">
      <c r="C5921" s="1" t="s">
        <v>8305</v>
      </c>
    </row>
    <row r="5922">
      <c r="C5922" s="1" t="s">
        <v>148</v>
      </c>
    </row>
    <row r="5923">
      <c r="C5923" s="1" t="s">
        <v>779</v>
      </c>
    </row>
    <row r="5924">
      <c r="C5924" s="1" t="s">
        <v>864</v>
      </c>
    </row>
    <row r="5925">
      <c r="C5925" s="1" t="s">
        <v>148</v>
      </c>
    </row>
    <row r="5926">
      <c r="C5926" s="1" t="s">
        <v>21</v>
      </c>
    </row>
    <row r="5927">
      <c r="C5927" s="1" t="s">
        <v>5485</v>
      </c>
    </row>
    <row r="5928">
      <c r="C5928" s="1" t="s">
        <v>1103</v>
      </c>
    </row>
    <row r="5929">
      <c r="C5929" s="1" t="s">
        <v>65</v>
      </c>
    </row>
    <row r="5930">
      <c r="C5930" s="1" t="s">
        <v>1232</v>
      </c>
    </row>
    <row r="5931">
      <c r="C5931" s="1" t="s">
        <v>21</v>
      </c>
    </row>
    <row r="5932">
      <c r="C5932" s="1" t="s">
        <v>4635</v>
      </c>
    </row>
    <row r="5933">
      <c r="C5933" s="1" t="s">
        <v>241</v>
      </c>
    </row>
    <row r="5934">
      <c r="C5934" s="1" t="s">
        <v>12249</v>
      </c>
    </row>
    <row r="5935">
      <c r="C5935" s="1" t="s">
        <v>2067</v>
      </c>
    </row>
    <row r="5936">
      <c r="C5936" s="1" t="s">
        <v>578</v>
      </c>
    </row>
    <row r="5937">
      <c r="C5937" s="1" t="s">
        <v>93</v>
      </c>
    </row>
    <row r="5938">
      <c r="C5938" s="1" t="s">
        <v>116</v>
      </c>
    </row>
    <row r="5939">
      <c r="C5939" s="1" t="s">
        <v>2612</v>
      </c>
    </row>
    <row r="5940">
      <c r="C5940" s="1" t="s">
        <v>4531</v>
      </c>
    </row>
    <row r="5941">
      <c r="C5941" s="1" t="s">
        <v>1014</v>
      </c>
    </row>
    <row r="5942">
      <c r="C5942" s="1" t="s">
        <v>373</v>
      </c>
    </row>
    <row r="5943">
      <c r="C5943" s="1" t="s">
        <v>148</v>
      </c>
    </row>
    <row r="5944">
      <c r="C5944" s="1" t="s">
        <v>5131</v>
      </c>
    </row>
    <row r="5945">
      <c r="C5945" s="1" t="s">
        <v>411</v>
      </c>
    </row>
    <row r="5946">
      <c r="C5946" s="1" t="s">
        <v>326</v>
      </c>
    </row>
    <row r="5947">
      <c r="C5947" s="1" t="s">
        <v>21</v>
      </c>
    </row>
    <row r="5948">
      <c r="C5948" s="1" t="s">
        <v>121</v>
      </c>
    </row>
    <row r="5949">
      <c r="C5949" s="1" t="s">
        <v>12274</v>
      </c>
    </row>
    <row r="5950">
      <c r="C5950" s="1" t="s">
        <v>86</v>
      </c>
    </row>
    <row r="5951">
      <c r="C5951" s="1" t="s">
        <v>1186</v>
      </c>
    </row>
    <row r="5952">
      <c r="C5952" s="1" t="s">
        <v>2477</v>
      </c>
    </row>
    <row r="5953">
      <c r="C5953" s="1" t="s">
        <v>2397</v>
      </c>
    </row>
    <row r="5954">
      <c r="C5954" s="1" t="s">
        <v>2504</v>
      </c>
    </row>
    <row r="5955">
      <c r="C5955" s="1" t="s">
        <v>326</v>
      </c>
    </row>
    <row r="5956">
      <c r="C5956" s="1" t="s">
        <v>1250</v>
      </c>
    </row>
    <row r="5957">
      <c r="C5957" s="1" t="s">
        <v>116</v>
      </c>
    </row>
    <row r="5958">
      <c r="C5958" s="1" t="s">
        <v>116</v>
      </c>
    </row>
    <row r="5959">
      <c r="C5959" s="1" t="s">
        <v>148</v>
      </c>
    </row>
    <row r="5960">
      <c r="C5960" s="1" t="s">
        <v>211</v>
      </c>
    </row>
    <row r="5961">
      <c r="C5961" s="1" t="s">
        <v>653</v>
      </c>
    </row>
    <row r="5962">
      <c r="C5962" s="1" t="s">
        <v>818</v>
      </c>
    </row>
    <row r="5963">
      <c r="C5963" s="1" t="s">
        <v>588</v>
      </c>
    </row>
    <row r="5964">
      <c r="C5964" s="1" t="s">
        <v>5475</v>
      </c>
    </row>
    <row r="5965">
      <c r="C5965" s="1" t="s">
        <v>818</v>
      </c>
    </row>
    <row r="5966">
      <c r="C5966" s="1" t="s">
        <v>653</v>
      </c>
    </row>
    <row r="5967">
      <c r="C5967" s="1" t="s">
        <v>1179</v>
      </c>
    </row>
    <row r="5968">
      <c r="C5968" s="1" t="s">
        <v>447</v>
      </c>
    </row>
    <row r="5969">
      <c r="C5969" s="1" t="s">
        <v>1280</v>
      </c>
    </row>
    <row r="5970">
      <c r="C5970" s="1" t="s">
        <v>37</v>
      </c>
    </row>
    <row r="5971">
      <c r="C5971" s="1" t="s">
        <v>3641</v>
      </c>
    </row>
    <row r="5972">
      <c r="C5972" s="1" t="s">
        <v>813</v>
      </c>
    </row>
    <row r="5973">
      <c r="C5973" s="1" t="s">
        <v>5136</v>
      </c>
    </row>
    <row r="5974">
      <c r="C5974" s="1" t="s">
        <v>2359</v>
      </c>
    </row>
    <row r="5975">
      <c r="C5975" s="1" t="s">
        <v>305</v>
      </c>
    </row>
    <row r="5976">
      <c r="C5976" s="1" t="s">
        <v>4244</v>
      </c>
    </row>
    <row r="5977">
      <c r="C5977" s="1" t="s">
        <v>818</v>
      </c>
    </row>
    <row r="5978">
      <c r="C5978" s="1" t="s">
        <v>121</v>
      </c>
    </row>
    <row r="5979">
      <c r="C5979" s="1" t="s">
        <v>3821</v>
      </c>
    </row>
    <row r="5980">
      <c r="C5980" s="1" t="s">
        <v>49</v>
      </c>
    </row>
    <row r="5981">
      <c r="C5981" s="1" t="s">
        <v>12323</v>
      </c>
    </row>
    <row r="5982">
      <c r="C5982" s="1" t="s">
        <v>503</v>
      </c>
    </row>
    <row r="5983">
      <c r="C5983" s="1" t="s">
        <v>12327</v>
      </c>
    </row>
    <row r="5984">
      <c r="C5984" s="1" t="s">
        <v>542</v>
      </c>
    </row>
    <row r="5985">
      <c r="C5985" s="1" t="s">
        <v>1418</v>
      </c>
    </row>
    <row r="5986">
      <c r="C5986" s="1" t="s">
        <v>1611</v>
      </c>
    </row>
    <row r="5987">
      <c r="C5987" s="1" t="s">
        <v>411</v>
      </c>
    </row>
    <row r="5988">
      <c r="C5988" s="1" t="s">
        <v>2190</v>
      </c>
    </row>
    <row r="5989">
      <c r="C5989" s="1" t="s">
        <v>5064</v>
      </c>
    </row>
    <row r="5990">
      <c r="C5990" s="1" t="s">
        <v>1155</v>
      </c>
    </row>
    <row r="5991">
      <c r="C5991" s="1" t="s">
        <v>522</v>
      </c>
    </row>
    <row r="5992">
      <c r="C5992" s="1" t="s">
        <v>5256</v>
      </c>
    </row>
    <row r="5993">
      <c r="C5993" s="1" t="s">
        <v>1140</v>
      </c>
    </row>
    <row r="5994">
      <c r="C5994" s="1" t="s">
        <v>10529</v>
      </c>
    </row>
    <row r="5995">
      <c r="C5995" s="1" t="s">
        <v>156</v>
      </c>
    </row>
    <row r="5996">
      <c r="C5996" s="1" t="s">
        <v>1301</v>
      </c>
    </row>
    <row r="5997">
      <c r="C5997" s="1" t="s">
        <v>116</v>
      </c>
    </row>
    <row r="5998">
      <c r="C5998" s="1" t="s">
        <v>12356</v>
      </c>
    </row>
    <row r="5999">
      <c r="C5999" s="1" t="s">
        <v>326</v>
      </c>
    </row>
    <row r="6000">
      <c r="C6000" s="1" t="s">
        <v>1036</v>
      </c>
    </row>
    <row r="6001">
      <c r="C6001" s="1" t="s">
        <v>813</v>
      </c>
    </row>
    <row r="6002">
      <c r="C6002" s="1" t="s">
        <v>2402</v>
      </c>
    </row>
    <row r="6003">
      <c r="C6003" s="1" t="s">
        <v>1870</v>
      </c>
    </row>
    <row r="6004">
      <c r="C6004" s="1" t="s">
        <v>315</v>
      </c>
    </row>
    <row r="6005">
      <c r="C6005" s="1" t="s">
        <v>3581</v>
      </c>
    </row>
    <row r="6006">
      <c r="C6006" s="1" t="s">
        <v>492</v>
      </c>
    </row>
    <row r="6007">
      <c r="C6007" s="1" t="s">
        <v>4088</v>
      </c>
    </row>
    <row r="6008">
      <c r="C6008" s="1" t="s">
        <v>326</v>
      </c>
    </row>
    <row r="6009">
      <c r="C6009" s="1" t="s">
        <v>10186</v>
      </c>
    </row>
    <row r="6010">
      <c r="C6010" s="1" t="s">
        <v>310</v>
      </c>
    </row>
    <row r="6011">
      <c r="C6011" s="1" t="s">
        <v>1243</v>
      </c>
    </row>
    <row r="6012">
      <c r="C6012" s="1" t="s">
        <v>14</v>
      </c>
    </row>
    <row r="6013">
      <c r="C6013" s="1" t="s">
        <v>305</v>
      </c>
    </row>
    <row r="6014">
      <c r="C6014" s="1" t="s">
        <v>1301</v>
      </c>
    </row>
    <row r="6015">
      <c r="C6015" s="1" t="s">
        <v>470</v>
      </c>
    </row>
    <row r="6016">
      <c r="C6016" s="1" t="s">
        <v>822</v>
      </c>
    </row>
    <row r="6017">
      <c r="C6017" s="1" t="s">
        <v>3403</v>
      </c>
    </row>
    <row r="6018">
      <c r="C6018" s="1" t="s">
        <v>116</v>
      </c>
    </row>
    <row r="6019">
      <c r="C6019" s="1" t="s">
        <v>4891</v>
      </c>
    </row>
    <row r="6020">
      <c r="C6020" s="1" t="s">
        <v>1653</v>
      </c>
    </row>
    <row r="6021">
      <c r="C6021" s="1" t="s">
        <v>93</v>
      </c>
    </row>
    <row r="6022">
      <c r="C6022" s="1" t="s">
        <v>770</v>
      </c>
    </row>
    <row r="6023">
      <c r="C6023" s="1" t="s">
        <v>2173</v>
      </c>
    </row>
    <row r="6024">
      <c r="C6024" s="1" t="s">
        <v>116</v>
      </c>
    </row>
    <row r="6025">
      <c r="C6025" s="1" t="s">
        <v>305</v>
      </c>
    </row>
    <row r="6026">
      <c r="C6026" s="1" t="s">
        <v>12395</v>
      </c>
    </row>
    <row r="6027">
      <c r="C6027" s="1" t="s">
        <v>3465</v>
      </c>
    </row>
    <row r="6028">
      <c r="C6028" s="1" t="s">
        <v>10203</v>
      </c>
    </row>
    <row r="6029">
      <c r="C6029" s="1" t="s">
        <v>126</v>
      </c>
    </row>
    <row r="6030">
      <c r="C6030" s="1" t="s">
        <v>32</v>
      </c>
    </row>
    <row r="6031">
      <c r="C6031" s="1" t="s">
        <v>1250</v>
      </c>
    </row>
    <row r="6032">
      <c r="C6032" s="1" t="s">
        <v>2515</v>
      </c>
    </row>
    <row r="6033">
      <c r="C6033" s="1" t="s">
        <v>5435</v>
      </c>
    </row>
    <row r="6034">
      <c r="C6034" s="1" t="s">
        <v>321</v>
      </c>
    </row>
    <row r="6035">
      <c r="C6035" s="1" t="s">
        <v>415</v>
      </c>
    </row>
    <row r="6036">
      <c r="C6036" s="1" t="s">
        <v>1036</v>
      </c>
    </row>
    <row r="6037">
      <c r="C6037" s="1" t="s">
        <v>305</v>
      </c>
    </row>
    <row r="6038">
      <c r="C6038" s="1" t="s">
        <v>3458</v>
      </c>
    </row>
    <row r="6039">
      <c r="C6039" s="1" t="s">
        <v>613</v>
      </c>
    </row>
    <row r="6040">
      <c r="C6040" s="1" t="s">
        <v>42</v>
      </c>
    </row>
    <row r="6041">
      <c r="C6041" s="1" t="s">
        <v>116</v>
      </c>
    </row>
    <row r="6042">
      <c r="C6042" s="1" t="s">
        <v>1637</v>
      </c>
    </row>
    <row r="6043">
      <c r="C6043" s="1" t="s">
        <v>86</v>
      </c>
    </row>
    <row r="6044">
      <c r="C6044" s="1" t="s">
        <v>6246</v>
      </c>
    </row>
    <row r="6045">
      <c r="C6045" s="1" t="s">
        <v>2504</v>
      </c>
    </row>
    <row r="6046">
      <c r="C6046" s="1" t="s">
        <v>75</v>
      </c>
    </row>
    <row r="6047">
      <c r="C6047" s="1" t="s">
        <v>12429</v>
      </c>
    </row>
    <row r="6048">
      <c r="C6048" s="1" t="s">
        <v>2901</v>
      </c>
    </row>
    <row r="6049">
      <c r="C6049" s="1" t="s">
        <v>80</v>
      </c>
    </row>
    <row r="6050">
      <c r="C6050" s="1" t="s">
        <v>7831</v>
      </c>
    </row>
    <row r="6051">
      <c r="C6051" s="1" t="s">
        <v>12134</v>
      </c>
    </row>
    <row r="6052">
      <c r="C6052" s="1" t="s">
        <v>6130</v>
      </c>
    </row>
    <row r="6053">
      <c r="C6053" s="1" t="s">
        <v>5458</v>
      </c>
    </row>
    <row r="6054">
      <c r="C6054" s="1" t="s">
        <v>6165</v>
      </c>
    </row>
    <row r="6055">
      <c r="C6055" s="1" t="s">
        <v>1865</v>
      </c>
    </row>
    <row r="6056">
      <c r="C6056" s="1" t="s">
        <v>148</v>
      </c>
    </row>
    <row r="6057">
      <c r="C6057" s="1" t="s">
        <v>4531</v>
      </c>
    </row>
    <row r="6058">
      <c r="C6058" s="1" t="s">
        <v>738</v>
      </c>
    </row>
    <row r="6059">
      <c r="C6059" s="1" t="s">
        <v>12450</v>
      </c>
    </row>
    <row r="6060">
      <c r="C6060" s="1" t="s">
        <v>1250</v>
      </c>
    </row>
    <row r="6061">
      <c r="C6061" s="1" t="s">
        <v>321</v>
      </c>
    </row>
    <row r="6062">
      <c r="C6062" s="1" t="s">
        <v>1813</v>
      </c>
    </row>
    <row r="6063">
      <c r="C6063" s="1" t="s">
        <v>1014</v>
      </c>
    </row>
    <row r="6064">
      <c r="C6064" s="1" t="s">
        <v>898</v>
      </c>
    </row>
    <row r="6065">
      <c r="C6065" s="1" t="s">
        <v>93</v>
      </c>
    </row>
    <row r="6066">
      <c r="C6066" s="1" t="s">
        <v>411</v>
      </c>
    </row>
    <row r="6067">
      <c r="C6067" s="1" t="s">
        <v>305</v>
      </c>
    </row>
    <row r="6068">
      <c r="C6068" s="1" t="s">
        <v>3158</v>
      </c>
    </row>
    <row r="6069">
      <c r="C6069" s="1" t="s">
        <v>492</v>
      </c>
    </row>
    <row r="6070">
      <c r="C6070" s="1" t="s">
        <v>1549</v>
      </c>
    </row>
    <row r="6071">
      <c r="C6071" s="1" t="s">
        <v>1728</v>
      </c>
    </row>
    <row r="6072">
      <c r="C6072" s="1" t="s">
        <v>2567</v>
      </c>
    </row>
    <row r="6073">
      <c r="C6073" s="1" t="s">
        <v>436</v>
      </c>
    </row>
    <row r="6074">
      <c r="C6074" s="1" t="s">
        <v>326</v>
      </c>
    </row>
    <row r="6075">
      <c r="C6075" s="1" t="s">
        <v>4466</v>
      </c>
    </row>
    <row r="6076">
      <c r="C6076" s="1" t="s">
        <v>661</v>
      </c>
    </row>
    <row r="6077">
      <c r="C6077" s="1" t="s">
        <v>14</v>
      </c>
    </row>
    <row r="6078">
      <c r="C6078" s="1" t="s">
        <v>3931</v>
      </c>
    </row>
    <row r="6079">
      <c r="C6079" s="1" t="s">
        <v>2477</v>
      </c>
    </row>
    <row r="6080">
      <c r="C6080" s="1" t="s">
        <v>99</v>
      </c>
    </row>
    <row r="6081">
      <c r="C6081" s="1" t="s">
        <v>1549</v>
      </c>
    </row>
    <row r="6082">
      <c r="C6082" s="1" t="s">
        <v>653</v>
      </c>
    </row>
    <row r="6083">
      <c r="C6083" s="1" t="s">
        <v>938</v>
      </c>
    </row>
    <row r="6084">
      <c r="C6084" s="1" t="s">
        <v>701</v>
      </c>
    </row>
    <row r="6085">
      <c r="C6085" s="1" t="s">
        <v>869</v>
      </c>
    </row>
    <row r="6086">
      <c r="C6086" s="1" t="s">
        <v>11419</v>
      </c>
    </row>
    <row r="6087">
      <c r="C6087" s="1" t="s">
        <v>1243</v>
      </c>
    </row>
    <row r="6088">
      <c r="C6088" s="1" t="s">
        <v>12497</v>
      </c>
    </row>
    <row r="6089">
      <c r="C6089" s="1" t="s">
        <v>1592</v>
      </c>
    </row>
    <row r="6090">
      <c r="C6090" s="1" t="s">
        <v>1014</v>
      </c>
    </row>
    <row r="6091">
      <c r="C6091" s="1" t="s">
        <v>347</v>
      </c>
    </row>
    <row r="6092">
      <c r="C6092" s="1" t="s">
        <v>1806</v>
      </c>
    </row>
    <row r="6093">
      <c r="C6093" s="1" t="s">
        <v>1483</v>
      </c>
    </row>
    <row r="6094">
      <c r="C6094" s="1" t="s">
        <v>461</v>
      </c>
    </row>
    <row r="6095">
      <c r="C6095" s="1" t="s">
        <v>2983</v>
      </c>
    </row>
    <row r="6096">
      <c r="C6096" s="1" t="s">
        <v>99</v>
      </c>
    </row>
    <row r="6097">
      <c r="C6097" s="1" t="s">
        <v>4722</v>
      </c>
    </row>
    <row r="6098">
      <c r="C6098" s="1" t="s">
        <v>32</v>
      </c>
    </row>
    <row r="6099">
      <c r="C6099" s="1" t="s">
        <v>998</v>
      </c>
    </row>
    <row r="6100">
      <c r="C6100" s="1" t="s">
        <v>321</v>
      </c>
    </row>
    <row r="6101">
      <c r="C6101" s="1" t="s">
        <v>7274</v>
      </c>
    </row>
    <row r="6102">
      <c r="C6102" s="1" t="s">
        <v>1483</v>
      </c>
    </row>
    <row r="6103">
      <c r="C6103" s="1" t="s">
        <v>411</v>
      </c>
    </row>
    <row r="6104">
      <c r="C6104" s="1" t="s">
        <v>3672</v>
      </c>
    </row>
    <row r="6105">
      <c r="C6105" s="1" t="s">
        <v>4083</v>
      </c>
    </row>
    <row r="6106">
      <c r="C6106" s="1" t="s">
        <v>1446</v>
      </c>
    </row>
    <row r="6107">
      <c r="C6107" s="1" t="s">
        <v>1531</v>
      </c>
    </row>
    <row r="6108">
      <c r="C6108" s="1" t="s">
        <v>2504</v>
      </c>
    </row>
    <row r="6109">
      <c r="C6109" s="1" t="s">
        <v>818</v>
      </c>
    </row>
    <row r="6110">
      <c r="C6110" s="1" t="s">
        <v>1802</v>
      </c>
    </row>
    <row r="6111">
      <c r="C6111" s="1" t="s">
        <v>3392</v>
      </c>
    </row>
    <row r="6112">
      <c r="C6112" s="1" t="s">
        <v>37</v>
      </c>
    </row>
    <row r="6113">
      <c r="C6113" s="1" t="s">
        <v>80</v>
      </c>
    </row>
    <row r="6114">
      <c r="C6114" s="1" t="s">
        <v>2920</v>
      </c>
    </row>
    <row r="6115">
      <c r="C6115" s="1" t="s">
        <v>116</v>
      </c>
    </row>
    <row r="6116">
      <c r="C6116" s="1" t="s">
        <v>664</v>
      </c>
    </row>
    <row r="6117">
      <c r="C6117" s="1" t="s">
        <v>5579</v>
      </c>
    </row>
    <row r="6118">
      <c r="C6118" s="1" t="s">
        <v>99</v>
      </c>
    </row>
    <row r="6119">
      <c r="C6119" s="1" t="s">
        <v>138</v>
      </c>
    </row>
    <row r="6120">
      <c r="C6120" s="1" t="s">
        <v>116</v>
      </c>
    </row>
    <row r="6121">
      <c r="C6121" s="1" t="s">
        <v>2393</v>
      </c>
    </row>
    <row r="6122">
      <c r="C6122" s="1" t="s">
        <v>1978</v>
      </c>
    </row>
    <row r="6123">
      <c r="C6123" s="1" t="s">
        <v>989</v>
      </c>
    </row>
    <row r="6124">
      <c r="C6124" s="1" t="s">
        <v>1255</v>
      </c>
    </row>
    <row r="6125">
      <c r="C6125" s="1" t="s">
        <v>10745</v>
      </c>
    </row>
    <row r="6126">
      <c r="C6126" s="1" t="s">
        <v>315</v>
      </c>
    </row>
    <row r="6127">
      <c r="C6127" s="1" t="s">
        <v>729</v>
      </c>
    </row>
    <row r="6128">
      <c r="C6128" s="1" t="s">
        <v>3220</v>
      </c>
    </row>
    <row r="6129">
      <c r="C6129" s="1" t="s">
        <v>3708</v>
      </c>
    </row>
    <row r="6130">
      <c r="C6130" s="1" t="s">
        <v>241</v>
      </c>
    </row>
    <row r="6131">
      <c r="C6131" s="1" t="s">
        <v>4244</v>
      </c>
    </row>
    <row r="6132">
      <c r="C6132" s="1" t="s">
        <v>503</v>
      </c>
    </row>
    <row r="6133">
      <c r="C6133" s="1" t="s">
        <v>12574</v>
      </c>
    </row>
    <row r="6134">
      <c r="C6134" s="1" t="s">
        <v>27</v>
      </c>
    </row>
    <row r="6135">
      <c r="C6135" s="1" t="s">
        <v>2504</v>
      </c>
    </row>
    <row r="6136">
      <c r="C6136" s="1" t="s">
        <v>12581</v>
      </c>
    </row>
    <row r="6137">
      <c r="C6137" s="1" t="s">
        <v>1325</v>
      </c>
    </row>
    <row r="6138">
      <c r="C6138" s="1" t="s">
        <v>116</v>
      </c>
    </row>
    <row r="6139">
      <c r="C6139" s="1" t="s">
        <v>37</v>
      </c>
    </row>
    <row r="6140">
      <c r="C6140" s="1" t="s">
        <v>138</v>
      </c>
    </row>
    <row r="6141">
      <c r="C6141" s="1" t="s">
        <v>4372</v>
      </c>
    </row>
    <row r="6142">
      <c r="C6142" s="1" t="s">
        <v>1925</v>
      </c>
    </row>
    <row r="6143">
      <c r="C6143" s="1" t="s">
        <v>503</v>
      </c>
    </row>
    <row r="6144">
      <c r="C6144" s="1" t="s">
        <v>3253</v>
      </c>
    </row>
    <row r="6145">
      <c r="C6145" s="1" t="s">
        <v>1451</v>
      </c>
    </row>
    <row r="6146">
      <c r="C6146" s="1" t="s">
        <v>657</v>
      </c>
    </row>
    <row r="6147">
      <c r="C6147" s="1" t="s">
        <v>241</v>
      </c>
    </row>
    <row r="6148">
      <c r="C6148" s="1" t="s">
        <v>12601</v>
      </c>
    </row>
    <row r="6149">
      <c r="C6149" s="1" t="s">
        <v>182</v>
      </c>
    </row>
    <row r="6150">
      <c r="C6150" s="1" t="s">
        <v>5475</v>
      </c>
    </row>
    <row r="6151">
      <c r="C6151" s="1" t="s">
        <v>305</v>
      </c>
    </row>
    <row r="6152">
      <c r="C6152" s="1" t="s">
        <v>126</v>
      </c>
    </row>
    <row r="6153">
      <c r="C6153" s="1" t="s">
        <v>1243</v>
      </c>
    </row>
    <row r="6154">
      <c r="C6154" s="1" t="s">
        <v>411</v>
      </c>
    </row>
    <row r="6155">
      <c r="C6155" s="1" t="s">
        <v>661</v>
      </c>
    </row>
    <row r="6156">
      <c r="C6156" s="1" t="s">
        <v>1014</v>
      </c>
    </row>
    <row r="6157">
      <c r="C6157" s="1" t="s">
        <v>2913</v>
      </c>
    </row>
    <row r="6158">
      <c r="C6158" s="1" t="s">
        <v>12618</v>
      </c>
    </row>
    <row r="6159">
      <c r="C6159" s="1" t="s">
        <v>522</v>
      </c>
    </row>
    <row r="6160">
      <c r="C6160" s="1" t="s">
        <v>163</v>
      </c>
    </row>
    <row r="6161">
      <c r="C6161" s="1" t="s">
        <v>342</v>
      </c>
    </row>
    <row r="6162">
      <c r="C6162" s="1" t="s">
        <v>1446</v>
      </c>
    </row>
    <row r="6163">
      <c r="C6163" s="1" t="s">
        <v>1806</v>
      </c>
    </row>
    <row r="6164">
      <c r="C6164" s="1" t="s">
        <v>3598</v>
      </c>
    </row>
    <row r="6165">
      <c r="C6165" s="1" t="s">
        <v>116</v>
      </c>
    </row>
    <row r="6166">
      <c r="C6166" s="1" t="s">
        <v>2173</v>
      </c>
    </row>
    <row r="6167">
      <c r="C6167" s="1" t="s">
        <v>121</v>
      </c>
    </row>
    <row r="6168">
      <c r="C6168" s="1" t="s">
        <v>321</v>
      </c>
    </row>
    <row r="6169">
      <c r="C6169" s="1" t="s">
        <v>1410</v>
      </c>
    </row>
    <row r="6170">
      <c r="C6170" s="1" t="s">
        <v>840</v>
      </c>
    </row>
    <row r="6171">
      <c r="C6171" s="1" t="s">
        <v>1963</v>
      </c>
    </row>
    <row r="6172">
      <c r="C6172" s="1" t="s">
        <v>518</v>
      </c>
    </row>
    <row r="6173">
      <c r="C6173" s="1" t="s">
        <v>1071</v>
      </c>
    </row>
    <row r="6174">
      <c r="C6174" s="1" t="s">
        <v>10966</v>
      </c>
    </row>
    <row r="6175">
      <c r="C6175" s="1" t="s">
        <v>310</v>
      </c>
    </row>
    <row r="6176">
      <c r="C6176" s="1" t="s">
        <v>42</v>
      </c>
    </row>
    <row r="6177">
      <c r="C6177" s="1" t="s">
        <v>1631</v>
      </c>
    </row>
    <row r="6178">
      <c r="C6178" s="1" t="s">
        <v>305</v>
      </c>
    </row>
    <row r="6179">
      <c r="C6179" s="1" t="s">
        <v>11332</v>
      </c>
    </row>
    <row r="6180">
      <c r="C6180" s="1" t="s">
        <v>326</v>
      </c>
    </row>
    <row r="6181">
      <c r="C6181" s="1" t="s">
        <v>5064</v>
      </c>
    </row>
    <row r="6182">
      <c r="C6182" s="1" t="s">
        <v>99</v>
      </c>
    </row>
    <row r="6183">
      <c r="C6183" s="1" t="s">
        <v>461</v>
      </c>
    </row>
    <row r="6184">
      <c r="C6184" s="1" t="s">
        <v>5495</v>
      </c>
    </row>
    <row r="6185">
      <c r="C6185" s="1" t="s">
        <v>1410</v>
      </c>
    </row>
    <row r="6186">
      <c r="C6186" s="1" t="s">
        <v>1802</v>
      </c>
    </row>
    <row r="6187">
      <c r="C6187" s="1" t="s">
        <v>522</v>
      </c>
    </row>
    <row r="6188">
      <c r="C6188" s="1" t="s">
        <v>701</v>
      </c>
    </row>
    <row r="6189">
      <c r="C6189" s="1" t="s">
        <v>14</v>
      </c>
    </row>
    <row r="6190">
      <c r="C6190" s="1" t="s">
        <v>9997</v>
      </c>
    </row>
    <row r="6191">
      <c r="C6191" s="1" t="s">
        <v>701</v>
      </c>
    </row>
    <row r="6192">
      <c r="C6192" s="1" t="s">
        <v>342</v>
      </c>
    </row>
    <row r="6193">
      <c r="C6193" s="1" t="s">
        <v>7784</v>
      </c>
    </row>
    <row r="6194">
      <c r="C6194" s="1" t="s">
        <v>342</v>
      </c>
    </row>
    <row r="6195">
      <c r="C6195" s="1" t="s">
        <v>1797</v>
      </c>
    </row>
    <row r="6196">
      <c r="C6196" s="1" t="s">
        <v>3207</v>
      </c>
    </row>
    <row r="6197">
      <c r="C6197" s="1" t="s">
        <v>5112</v>
      </c>
    </row>
    <row r="6198">
      <c r="C6198" s="1" t="s">
        <v>347</v>
      </c>
    </row>
    <row r="6199">
      <c r="C6199" s="1" t="s">
        <v>211</v>
      </c>
    </row>
    <row r="6200">
      <c r="C6200" s="1" t="s">
        <v>3581</v>
      </c>
    </row>
    <row r="6201">
      <c r="C6201" s="1" t="s">
        <v>2119</v>
      </c>
    </row>
    <row r="6202">
      <c r="C6202" s="1" t="s">
        <v>2643</v>
      </c>
    </row>
    <row r="6203">
      <c r="C6203" s="1" t="s">
        <v>1418</v>
      </c>
    </row>
    <row r="6204">
      <c r="C6204" s="1" t="s">
        <v>8069</v>
      </c>
    </row>
    <row r="6205">
      <c r="C6205" s="1" t="s">
        <v>12689</v>
      </c>
    </row>
    <row r="6206">
      <c r="C6206" s="1" t="s">
        <v>5539</v>
      </c>
    </row>
    <row r="6207">
      <c r="C6207" s="1" t="s">
        <v>258</v>
      </c>
    </row>
    <row r="6208">
      <c r="C6208" s="1" t="s">
        <v>121</v>
      </c>
    </row>
    <row r="6209">
      <c r="C6209" s="1" t="s">
        <v>148</v>
      </c>
    </row>
    <row r="6210">
      <c r="C6210" s="1" t="s">
        <v>1297</v>
      </c>
    </row>
    <row r="6211">
      <c r="C6211" s="1" t="s">
        <v>321</v>
      </c>
    </row>
    <row r="6212">
      <c r="C6212" s="1" t="s">
        <v>2496</v>
      </c>
    </row>
    <row r="6213">
      <c r="C6213" s="1" t="s">
        <v>3452</v>
      </c>
    </row>
    <row r="6214">
      <c r="C6214" s="1" t="s">
        <v>258</v>
      </c>
    </row>
    <row r="6215">
      <c r="C6215" s="1" t="s">
        <v>148</v>
      </c>
    </row>
    <row r="6216">
      <c r="C6216" s="1" t="s">
        <v>263</v>
      </c>
    </row>
    <row r="6217">
      <c r="C6217" s="1" t="s">
        <v>198</v>
      </c>
    </row>
    <row r="6218">
      <c r="C6218" s="1" t="s">
        <v>321</v>
      </c>
    </row>
    <row r="6219">
      <c r="C6219" s="1" t="s">
        <v>588</v>
      </c>
    </row>
    <row r="6220">
      <c r="C6220" s="1" t="s">
        <v>503</v>
      </c>
    </row>
    <row r="6221">
      <c r="C6221" s="1" t="s">
        <v>321</v>
      </c>
    </row>
    <row r="6222">
      <c r="C6222" s="1" t="s">
        <v>1531</v>
      </c>
    </row>
    <row r="6223">
      <c r="C6223" s="1" t="s">
        <v>305</v>
      </c>
    </row>
    <row r="6224">
      <c r="C6224" s="1" t="s">
        <v>1297</v>
      </c>
    </row>
    <row r="6225">
      <c r="C6225" s="1" t="s">
        <v>503</v>
      </c>
    </row>
    <row r="6226">
      <c r="C6226" s="1" t="s">
        <v>518</v>
      </c>
    </row>
    <row r="6227">
      <c r="C6227" s="1" t="s">
        <v>588</v>
      </c>
    </row>
    <row r="6228">
      <c r="C6228" s="1" t="s">
        <v>3259</v>
      </c>
    </row>
    <row r="6229">
      <c r="C6229" s="1" t="s">
        <v>1306</v>
      </c>
    </row>
    <row r="6230">
      <c r="C6230" s="1" t="s">
        <v>5101</v>
      </c>
    </row>
    <row r="6231">
      <c r="C6231" s="1" t="s">
        <v>1255</v>
      </c>
    </row>
    <row r="6232">
      <c r="C6232" s="1" t="s">
        <v>1250</v>
      </c>
    </row>
    <row r="6233">
      <c r="C6233" s="1" t="s">
        <v>993</v>
      </c>
    </row>
    <row r="6234">
      <c r="C6234" s="1" t="s">
        <v>14</v>
      </c>
    </row>
    <row r="6235">
      <c r="C6235" s="1" t="s">
        <v>305</v>
      </c>
    </row>
    <row r="6236">
      <c r="C6236" s="1" t="s">
        <v>21</v>
      </c>
    </row>
    <row r="6237">
      <c r="C6237" s="1" t="s">
        <v>10897</v>
      </c>
    </row>
    <row r="6238">
      <c r="C6238" s="1" t="s">
        <v>436</v>
      </c>
    </row>
    <row r="6239">
      <c r="C6239" s="1" t="s">
        <v>492</v>
      </c>
    </row>
    <row r="6240">
      <c r="C6240" s="1" t="s">
        <v>4916</v>
      </c>
    </row>
    <row r="6241">
      <c r="C6241" s="1" t="s">
        <v>1483</v>
      </c>
    </row>
    <row r="6242">
      <c r="C6242" s="1" t="s">
        <v>326</v>
      </c>
    </row>
    <row r="6243">
      <c r="C6243" s="1" t="s">
        <v>1036</v>
      </c>
    </row>
    <row r="6244">
      <c r="C6244" s="1" t="s">
        <v>12748</v>
      </c>
    </row>
    <row r="6245">
      <c r="C6245" s="1" t="s">
        <v>182</v>
      </c>
    </row>
    <row r="6246">
      <c r="C6246" s="1" t="s">
        <v>503</v>
      </c>
    </row>
    <row r="6247">
      <c r="C6247" s="1" t="s">
        <v>1963</v>
      </c>
    </row>
    <row r="6248">
      <c r="C6248" s="1" t="s">
        <v>32</v>
      </c>
    </row>
    <row r="6249">
      <c r="C6249" s="1" t="s">
        <v>1410</v>
      </c>
    </row>
    <row r="6250">
      <c r="C6250" s="1" t="s">
        <v>560</v>
      </c>
    </row>
    <row r="6251">
      <c r="C6251" s="1" t="s">
        <v>86</v>
      </c>
    </row>
    <row r="6252">
      <c r="C6252" s="1" t="s">
        <v>411</v>
      </c>
    </row>
    <row r="6253">
      <c r="C6253" s="1" t="s">
        <v>305</v>
      </c>
    </row>
    <row r="6254">
      <c r="C6254" s="1" t="s">
        <v>1250</v>
      </c>
    </row>
    <row r="6255">
      <c r="C6255" s="1" t="s">
        <v>121</v>
      </c>
    </row>
    <row r="6256">
      <c r="C6256" s="1" t="s">
        <v>411</v>
      </c>
    </row>
    <row r="6257">
      <c r="C6257" s="1" t="s">
        <v>1071</v>
      </c>
    </row>
    <row r="6258">
      <c r="C6258" s="1" t="s">
        <v>2504</v>
      </c>
    </row>
    <row r="6259">
      <c r="C6259" s="1" t="s">
        <v>701</v>
      </c>
    </row>
    <row r="6260">
      <c r="C6260" s="1" t="s">
        <v>3465</v>
      </c>
    </row>
    <row r="6261">
      <c r="C6261" s="1" t="s">
        <v>522</v>
      </c>
    </row>
    <row r="6262">
      <c r="C6262" s="1" t="s">
        <v>326</v>
      </c>
    </row>
    <row r="6263">
      <c r="C6263" s="1" t="s">
        <v>5064</v>
      </c>
    </row>
    <row r="6264">
      <c r="C6264" s="1" t="s">
        <v>598</v>
      </c>
    </row>
    <row r="6265">
      <c r="C6265" s="1" t="s">
        <v>7210</v>
      </c>
    </row>
    <row r="6266">
      <c r="C6266" s="1" t="s">
        <v>1802</v>
      </c>
    </row>
    <row r="6267">
      <c r="C6267" s="1" t="s">
        <v>5539</v>
      </c>
    </row>
    <row r="6268">
      <c r="C6268" s="1" t="s">
        <v>1653</v>
      </c>
    </row>
    <row r="6269">
      <c r="C6269" s="1" t="s">
        <v>12783</v>
      </c>
    </row>
    <row r="6270">
      <c r="C6270" s="1" t="s">
        <v>275</v>
      </c>
    </row>
    <row r="6271">
      <c r="C6271" s="1" t="s">
        <v>37</v>
      </c>
    </row>
    <row r="6272">
      <c r="C6272" s="1" t="s">
        <v>461</v>
      </c>
    </row>
    <row r="6273">
      <c r="C6273" s="1" t="s">
        <v>4391</v>
      </c>
    </row>
    <row r="6274">
      <c r="C6274" s="1" t="s">
        <v>686</v>
      </c>
    </row>
    <row r="6275">
      <c r="C6275" s="1" t="s">
        <v>6810</v>
      </c>
    </row>
    <row r="6276">
      <c r="C6276" s="1" t="s">
        <v>1531</v>
      </c>
    </row>
    <row r="6277">
      <c r="C6277" s="1" t="s">
        <v>86</v>
      </c>
    </row>
    <row r="6278">
      <c r="C6278" s="1" t="s">
        <v>1813</v>
      </c>
    </row>
    <row r="6279">
      <c r="C6279" s="1" t="s">
        <v>116</v>
      </c>
    </row>
    <row r="6280">
      <c r="C6280" s="1" t="s">
        <v>5539</v>
      </c>
    </row>
    <row r="6281">
      <c r="C6281" s="1" t="s">
        <v>2359</v>
      </c>
    </row>
    <row r="6282">
      <c r="C6282" s="1" t="s">
        <v>869</v>
      </c>
    </row>
    <row r="6283">
      <c r="C6283" s="1" t="s">
        <v>2567</v>
      </c>
    </row>
    <row r="6284">
      <c r="C6284" s="1" t="s">
        <v>1140</v>
      </c>
    </row>
    <row r="6285">
      <c r="C6285" s="1" t="s">
        <v>2673</v>
      </c>
    </row>
    <row r="6286">
      <c r="C6286" s="1" t="s">
        <v>1827</v>
      </c>
    </row>
    <row r="6287">
      <c r="C6287" s="1" t="s">
        <v>21</v>
      </c>
    </row>
    <row r="6288">
      <c r="C6288" s="1" t="s">
        <v>1297</v>
      </c>
    </row>
    <row r="6289">
      <c r="C6289" s="1" t="s">
        <v>32</v>
      </c>
    </row>
    <row r="6290">
      <c r="C6290" s="1" t="s">
        <v>1343</v>
      </c>
    </row>
    <row r="6291">
      <c r="C6291" s="1" t="s">
        <v>8231</v>
      </c>
    </row>
    <row r="6292">
      <c r="C6292" s="1" t="s">
        <v>5475</v>
      </c>
    </row>
    <row r="6293">
      <c r="C6293" s="1" t="s">
        <v>4220</v>
      </c>
    </row>
    <row r="6294">
      <c r="C6294" s="1" t="s">
        <v>2477</v>
      </c>
    </row>
    <row r="6295">
      <c r="C6295" s="1" t="s">
        <v>411</v>
      </c>
    </row>
    <row r="6296">
      <c r="C6296" s="1" t="s">
        <v>5495</v>
      </c>
    </row>
    <row r="6297">
      <c r="C6297" s="1" t="s">
        <v>59</v>
      </c>
    </row>
    <row r="6298">
      <c r="C6298" s="1" t="s">
        <v>86</v>
      </c>
    </row>
    <row r="6299">
      <c r="C6299" s="1" t="s">
        <v>1963</v>
      </c>
    </row>
    <row r="6300">
      <c r="C6300" s="1" t="s">
        <v>2504</v>
      </c>
    </row>
    <row r="6301">
      <c r="C6301" s="1" t="s">
        <v>1631</v>
      </c>
    </row>
    <row r="6302">
      <c r="C6302" s="1" t="s">
        <v>661</v>
      </c>
    </row>
    <row r="6303">
      <c r="C6303" s="1" t="s">
        <v>6215</v>
      </c>
    </row>
    <row r="6304">
      <c r="C6304" s="1" t="s">
        <v>2567</v>
      </c>
    </row>
    <row r="6305">
      <c r="C6305" s="1" t="s">
        <v>1325</v>
      </c>
    </row>
    <row r="6306">
      <c r="C6306" s="1" t="s">
        <v>12842</v>
      </c>
    </row>
    <row r="6307">
      <c r="C6307" s="1" t="s">
        <v>305</v>
      </c>
    </row>
    <row r="6308">
      <c r="C6308" s="1" t="s">
        <v>2639</v>
      </c>
    </row>
    <row r="6309">
      <c r="C6309" s="1" t="s">
        <v>522</v>
      </c>
    </row>
    <row r="6310">
      <c r="C6310" s="1" t="s">
        <v>326</v>
      </c>
    </row>
    <row r="6311">
      <c r="C6311" s="1" t="s">
        <v>6668</v>
      </c>
    </row>
    <row r="6312">
      <c r="C6312" s="1" t="s">
        <v>75</v>
      </c>
    </row>
    <row r="6313">
      <c r="C6313" s="1" t="s">
        <v>864</v>
      </c>
    </row>
    <row r="6314">
      <c r="C6314" s="1" t="s">
        <v>295</v>
      </c>
    </row>
    <row r="6315">
      <c r="C6315" s="1" t="s">
        <v>37</v>
      </c>
    </row>
    <row r="6316">
      <c r="C6316" s="1" t="s">
        <v>207</v>
      </c>
    </row>
    <row r="6317">
      <c r="C6317" s="1" t="s">
        <v>411</v>
      </c>
    </row>
    <row r="6318">
      <c r="C6318" s="1" t="s">
        <v>326</v>
      </c>
    </row>
    <row r="6319">
      <c r="C6319" s="1" t="s">
        <v>93</v>
      </c>
    </row>
    <row r="6320">
      <c r="C6320" s="1" t="s">
        <v>1806</v>
      </c>
    </row>
    <row r="6321">
      <c r="C6321" s="1" t="s">
        <v>2359</v>
      </c>
    </row>
    <row r="6322">
      <c r="C6322" s="1" t="s">
        <v>116</v>
      </c>
    </row>
    <row r="6323">
      <c r="C6323" s="1" t="s">
        <v>132</v>
      </c>
    </row>
    <row r="6324">
      <c r="C6324" s="1" t="s">
        <v>3581</v>
      </c>
    </row>
    <row r="6325">
      <c r="C6325" s="1" t="s">
        <v>116</v>
      </c>
    </row>
    <row r="6326">
      <c r="C6326" s="1" t="s">
        <v>9306</v>
      </c>
    </row>
    <row r="6327">
      <c r="C6327" s="1" t="s">
        <v>116</v>
      </c>
    </row>
    <row r="6328">
      <c r="C6328" s="1" t="s">
        <v>1806</v>
      </c>
    </row>
    <row r="6329">
      <c r="C6329" s="1" t="s">
        <v>3350</v>
      </c>
    </row>
    <row r="6330">
      <c r="C6330" s="1" t="s">
        <v>116</v>
      </c>
    </row>
    <row r="6331">
      <c r="C6331" s="1" t="s">
        <v>21</v>
      </c>
    </row>
    <row r="6332">
      <c r="C6332" s="1" t="s">
        <v>32</v>
      </c>
    </row>
    <row r="6333">
      <c r="C6333" s="1" t="s">
        <v>2504</v>
      </c>
    </row>
    <row r="6334">
      <c r="C6334" s="1" t="s">
        <v>321</v>
      </c>
    </row>
    <row r="6335">
      <c r="C6335" s="1" t="s">
        <v>12884</v>
      </c>
    </row>
    <row r="6336">
      <c r="C6336" s="1" t="s">
        <v>1963</v>
      </c>
    </row>
    <row r="6337">
      <c r="C6337" s="1" t="s">
        <v>1014</v>
      </c>
    </row>
    <row r="6338">
      <c r="C6338" s="1" t="s">
        <v>5947</v>
      </c>
    </row>
    <row r="6339">
      <c r="C6339" s="1" t="s">
        <v>3104</v>
      </c>
    </row>
    <row r="6340">
      <c r="C6340" s="1" t="s">
        <v>2504</v>
      </c>
    </row>
    <row r="6341">
      <c r="C6341" s="1" t="s">
        <v>754</v>
      </c>
    </row>
    <row r="6342">
      <c r="C6342" s="1" t="s">
        <v>784</v>
      </c>
    </row>
    <row r="6343">
      <c r="C6343" s="1" t="s">
        <v>12897</v>
      </c>
    </row>
    <row r="6344">
      <c r="C6344" s="1" t="s">
        <v>305</v>
      </c>
    </row>
    <row r="6345">
      <c r="C6345" s="1" t="s">
        <v>818</v>
      </c>
    </row>
    <row r="6346">
      <c r="C6346" s="1" t="s">
        <v>121</v>
      </c>
    </row>
    <row r="6347">
      <c r="C6347" s="1" t="s">
        <v>32</v>
      </c>
    </row>
    <row r="6348">
      <c r="C6348" s="1" t="s">
        <v>1483</v>
      </c>
    </row>
    <row r="6349">
      <c r="C6349" s="1" t="s">
        <v>588</v>
      </c>
    </row>
    <row r="6350">
      <c r="C6350" s="1" t="s">
        <v>2485</v>
      </c>
    </row>
    <row r="6351">
      <c r="C6351" s="1" t="s">
        <v>116</v>
      </c>
    </row>
    <row r="6352">
      <c r="C6352" s="1" t="s">
        <v>508</v>
      </c>
    </row>
    <row r="6353">
      <c r="C6353" s="1" t="s">
        <v>12913</v>
      </c>
    </row>
    <row r="6354">
      <c r="C6354" s="1" t="s">
        <v>8698</v>
      </c>
    </row>
    <row r="6355">
      <c r="C6355" s="1" t="s">
        <v>653</v>
      </c>
    </row>
    <row r="6356">
      <c r="C6356" s="1" t="s">
        <v>588</v>
      </c>
    </row>
    <row r="6357">
      <c r="C6357" s="1" t="s">
        <v>869</v>
      </c>
    </row>
    <row r="6358">
      <c r="C6358" s="1" t="s">
        <v>3465</v>
      </c>
    </row>
    <row r="6359">
      <c r="C6359" s="1" t="s">
        <v>10049</v>
      </c>
    </row>
    <row r="6360">
      <c r="C6360" s="1" t="s">
        <v>138</v>
      </c>
    </row>
    <row r="6361">
      <c r="C6361" s="1" t="s">
        <v>998</v>
      </c>
    </row>
    <row r="6362">
      <c r="C6362" s="1" t="s">
        <v>968</v>
      </c>
    </row>
    <row r="6363">
      <c r="C6363" s="1" t="s">
        <v>1325</v>
      </c>
    </row>
    <row r="6364">
      <c r="C6364" s="1" t="s">
        <v>12932</v>
      </c>
    </row>
    <row r="6365">
      <c r="C6365" s="1" t="s">
        <v>2259</v>
      </c>
    </row>
    <row r="6366">
      <c r="C6366" s="1" t="s">
        <v>2504</v>
      </c>
    </row>
    <row r="6367">
      <c r="C6367" s="1" t="s">
        <v>5136</v>
      </c>
    </row>
    <row r="6368">
      <c r="C6368" s="1" t="s">
        <v>2030</v>
      </c>
    </row>
    <row r="6369">
      <c r="C6369" s="1" t="s">
        <v>326</v>
      </c>
    </row>
    <row r="6370">
      <c r="C6370" s="1" t="s">
        <v>4772</v>
      </c>
    </row>
    <row r="6371">
      <c r="C6371" s="1" t="s">
        <v>32</v>
      </c>
    </row>
    <row r="6372">
      <c r="C6372" s="1" t="s">
        <v>12947</v>
      </c>
    </row>
    <row r="6373">
      <c r="C6373" s="1" t="s">
        <v>5278</v>
      </c>
    </row>
    <row r="6374">
      <c r="C6374" s="1" t="s">
        <v>1666</v>
      </c>
    </row>
    <row r="6375">
      <c r="C6375" s="1" t="s">
        <v>1494</v>
      </c>
    </row>
    <row r="6376">
      <c r="C6376" s="1" t="s">
        <v>411</v>
      </c>
    </row>
    <row r="6377">
      <c r="C6377" s="1" t="s">
        <v>21</v>
      </c>
    </row>
    <row r="6378">
      <c r="C6378" s="1" t="s">
        <v>12957</v>
      </c>
    </row>
    <row r="6379">
      <c r="C6379" s="1" t="s">
        <v>12960</v>
      </c>
    </row>
    <row r="6380">
      <c r="C6380" s="1" t="s">
        <v>148</v>
      </c>
    </row>
    <row r="6381">
      <c r="C6381" s="1" t="s">
        <v>241</v>
      </c>
    </row>
    <row r="6382">
      <c r="C6382" s="1" t="s">
        <v>86</v>
      </c>
    </row>
    <row r="6383">
      <c r="C6383" s="1" t="s">
        <v>6238</v>
      </c>
    </row>
    <row r="6384">
      <c r="C6384" s="1" t="s">
        <v>321</v>
      </c>
    </row>
    <row r="6385">
      <c r="C6385" s="1" t="s">
        <v>221</v>
      </c>
    </row>
    <row r="6386">
      <c r="C6386" s="1" t="s">
        <v>686</v>
      </c>
    </row>
    <row r="6387">
      <c r="C6387" s="1" t="s">
        <v>2464</v>
      </c>
    </row>
    <row r="6388">
      <c r="C6388" s="1" t="s">
        <v>326</v>
      </c>
    </row>
    <row r="6389">
      <c r="C6389" s="1" t="s">
        <v>198</v>
      </c>
    </row>
    <row r="6390">
      <c r="C6390" s="1" t="s">
        <v>2265</v>
      </c>
    </row>
    <row r="6391">
      <c r="C6391" s="1" t="s">
        <v>701</v>
      </c>
    </row>
    <row r="6392">
      <c r="C6392" s="1" t="s">
        <v>3787</v>
      </c>
    </row>
    <row r="6393">
      <c r="C6393" s="1" t="s">
        <v>305</v>
      </c>
    </row>
    <row r="6394">
      <c r="C6394" s="1" t="s">
        <v>116</v>
      </c>
    </row>
    <row r="6395">
      <c r="C6395" s="1" t="s">
        <v>2145</v>
      </c>
    </row>
    <row r="6396">
      <c r="C6396" s="1" t="s">
        <v>383</v>
      </c>
    </row>
    <row r="6397">
      <c r="C6397" s="1" t="s">
        <v>411</v>
      </c>
    </row>
    <row r="6398">
      <c r="C6398" s="1" t="s">
        <v>738</v>
      </c>
    </row>
    <row r="6399">
      <c r="C6399" s="1" t="s">
        <v>12395</v>
      </c>
    </row>
    <row r="6400">
      <c r="C6400" s="1" t="s">
        <v>121</v>
      </c>
    </row>
    <row r="6401">
      <c r="C6401" s="1" t="s">
        <v>532</v>
      </c>
    </row>
    <row r="6402">
      <c r="C6402" s="1" t="s">
        <v>12996</v>
      </c>
    </row>
    <row r="6403">
      <c r="C6403" s="1" t="s">
        <v>2729</v>
      </c>
    </row>
    <row r="6404">
      <c r="C6404" s="1" t="s">
        <v>305</v>
      </c>
    </row>
    <row r="6405">
      <c r="C6405" s="1" t="s">
        <v>310</v>
      </c>
    </row>
    <row r="6406">
      <c r="C6406" s="1" t="s">
        <v>1802</v>
      </c>
    </row>
    <row r="6407">
      <c r="C6407" s="1" t="s">
        <v>461</v>
      </c>
    </row>
    <row r="6408">
      <c r="C6408" s="1" t="s">
        <v>126</v>
      </c>
    </row>
    <row r="6409">
      <c r="C6409" s="1" t="s">
        <v>93</v>
      </c>
    </row>
    <row r="6410">
      <c r="C6410" s="1" t="s">
        <v>99</v>
      </c>
    </row>
    <row r="6411">
      <c r="C6411" s="1" t="s">
        <v>326</v>
      </c>
    </row>
    <row r="6412">
      <c r="C6412" s="1" t="s">
        <v>116</v>
      </c>
    </row>
    <row r="6413">
      <c r="C6413" s="1" t="s">
        <v>5947</v>
      </c>
    </row>
    <row r="6414">
      <c r="C6414" s="1" t="s">
        <v>592</v>
      </c>
    </row>
    <row r="6415">
      <c r="C6415" s="1" t="s">
        <v>1802</v>
      </c>
    </row>
    <row r="6416">
      <c r="C6416" s="1" t="s">
        <v>588</v>
      </c>
    </row>
    <row r="6417">
      <c r="C6417" s="1" t="s">
        <v>818</v>
      </c>
    </row>
    <row r="6418">
      <c r="C6418" s="1" t="s">
        <v>138</v>
      </c>
    </row>
    <row r="6419">
      <c r="C6419" s="1" t="s">
        <v>59</v>
      </c>
    </row>
    <row r="6420">
      <c r="C6420" s="1" t="s">
        <v>116</v>
      </c>
    </row>
    <row r="6421">
      <c r="C6421" s="1" t="s">
        <v>121</v>
      </c>
    </row>
    <row r="6422">
      <c r="C6422" s="1" t="s">
        <v>3207</v>
      </c>
    </row>
    <row r="6423">
      <c r="C6423" s="1" t="s">
        <v>99</v>
      </c>
    </row>
    <row r="6424">
      <c r="C6424" s="1" t="s">
        <v>207</v>
      </c>
    </row>
    <row r="6425">
      <c r="C6425" s="1" t="s">
        <v>121</v>
      </c>
    </row>
    <row r="6426">
      <c r="C6426" s="1" t="s">
        <v>13031</v>
      </c>
    </row>
    <row r="6427">
      <c r="C6427" s="1" t="s">
        <v>3890</v>
      </c>
    </row>
    <row r="6428">
      <c r="C6428" s="1" t="s">
        <v>4515</v>
      </c>
    </row>
    <row r="6429">
      <c r="C6429" s="1" t="s">
        <v>1140</v>
      </c>
    </row>
    <row r="6430">
      <c r="C6430" s="1" t="s">
        <v>1558</v>
      </c>
    </row>
    <row r="6431">
      <c r="C6431" s="1" t="s">
        <v>1071</v>
      </c>
    </row>
    <row r="6432">
      <c r="C6432" s="1" t="s">
        <v>211</v>
      </c>
    </row>
    <row r="6433">
      <c r="C6433" s="1" t="s">
        <v>8203</v>
      </c>
    </row>
    <row r="6434">
      <c r="C6434" s="1" t="s">
        <v>1802</v>
      </c>
    </row>
    <row r="6435">
      <c r="C6435" s="1" t="s">
        <v>1287</v>
      </c>
    </row>
    <row r="6436">
      <c r="C6436" s="1" t="s">
        <v>1137</v>
      </c>
    </row>
    <row r="6437">
      <c r="C6437" s="1" t="s">
        <v>3207</v>
      </c>
    </row>
    <row r="6438">
      <c r="C6438" s="1" t="s">
        <v>707</v>
      </c>
    </row>
    <row r="6439">
      <c r="C6439" s="1" t="s">
        <v>241</v>
      </c>
    </row>
    <row r="6440">
      <c r="C6440" s="1" t="s">
        <v>14</v>
      </c>
    </row>
    <row r="6441">
      <c r="C6441" s="1" t="s">
        <v>12783</v>
      </c>
    </row>
    <row r="6442">
      <c r="C6442" s="1" t="s">
        <v>321</v>
      </c>
    </row>
    <row r="6443">
      <c r="C6443" s="1" t="s">
        <v>1140</v>
      </c>
    </row>
    <row r="6444">
      <c r="C6444" s="1" t="s">
        <v>1036</v>
      </c>
    </row>
    <row r="6445">
      <c r="C6445" s="1" t="s">
        <v>9006</v>
      </c>
    </row>
    <row r="6446">
      <c r="C6446" s="1" t="s">
        <v>10489</v>
      </c>
    </row>
    <row r="6447">
      <c r="C6447" s="1" t="s">
        <v>2477</v>
      </c>
    </row>
    <row r="6448">
      <c r="C6448" s="1" t="s">
        <v>305</v>
      </c>
    </row>
    <row r="6449">
      <c r="C6449" s="1" t="s">
        <v>5629</v>
      </c>
    </row>
    <row r="6450">
      <c r="C6450" s="1" t="s">
        <v>1843</v>
      </c>
    </row>
    <row r="6451">
      <c r="C6451" s="1" t="s">
        <v>13073</v>
      </c>
    </row>
    <row r="6452">
      <c r="C6452" s="1" t="s">
        <v>3851</v>
      </c>
    </row>
    <row r="6453">
      <c r="C6453" s="1" t="s">
        <v>305</v>
      </c>
    </row>
    <row r="6454">
      <c r="C6454" s="1" t="s">
        <v>4391</v>
      </c>
    </row>
    <row r="6455">
      <c r="C6455" s="1" t="s">
        <v>1140</v>
      </c>
    </row>
    <row r="6456">
      <c r="C6456" s="1" t="s">
        <v>59</v>
      </c>
    </row>
    <row r="6457">
      <c r="C6457" s="1" t="s">
        <v>253</v>
      </c>
    </row>
    <row r="6458">
      <c r="C6458" s="1" t="s">
        <v>116</v>
      </c>
    </row>
    <row r="6459">
      <c r="C6459" s="1" t="s">
        <v>116</v>
      </c>
    </row>
    <row r="6460">
      <c r="C6460" s="1" t="s">
        <v>2858</v>
      </c>
    </row>
    <row r="6461">
      <c r="C6461" s="1" t="s">
        <v>5741</v>
      </c>
    </row>
    <row r="6462">
      <c r="C6462" s="1" t="s">
        <v>1813</v>
      </c>
    </row>
    <row r="6463">
      <c r="C6463" s="1" t="s">
        <v>99</v>
      </c>
    </row>
    <row r="6464">
      <c r="C6464" s="1" t="s">
        <v>13094</v>
      </c>
    </row>
    <row r="6465">
      <c r="C6465" s="1" t="s">
        <v>1103</v>
      </c>
    </row>
    <row r="6466">
      <c r="C6466" s="1" t="s">
        <v>12960</v>
      </c>
    </row>
    <row r="6467">
      <c r="C6467" s="1" t="s">
        <v>1637</v>
      </c>
    </row>
    <row r="6468">
      <c r="C6468" s="1" t="s">
        <v>305</v>
      </c>
    </row>
    <row r="6469">
      <c r="C6469" s="1" t="s">
        <v>3458</v>
      </c>
    </row>
    <row r="6470">
      <c r="C6470" s="1" t="s">
        <v>116</v>
      </c>
    </row>
    <row r="6471">
      <c r="C6471" s="1" t="s">
        <v>132</v>
      </c>
    </row>
    <row r="6472">
      <c r="C6472" s="1" t="s">
        <v>32</v>
      </c>
    </row>
    <row r="6473">
      <c r="C6473" s="1" t="s">
        <v>1363</v>
      </c>
    </row>
    <row r="6474">
      <c r="C6474" s="1" t="s">
        <v>2173</v>
      </c>
    </row>
    <row r="6475">
      <c r="C6475" s="1" t="s">
        <v>21</v>
      </c>
    </row>
    <row r="6476">
      <c r="C6476" s="1" t="s">
        <v>13114</v>
      </c>
    </row>
    <row r="6477">
      <c r="C6477" s="1" t="s">
        <v>80</v>
      </c>
    </row>
    <row r="6478">
      <c r="C6478" s="1" t="s">
        <v>211</v>
      </c>
    </row>
    <row r="6479">
      <c r="C6479" s="1" t="s">
        <v>2255</v>
      </c>
    </row>
    <row r="6480">
      <c r="C6480" s="1" t="s">
        <v>5485</v>
      </c>
    </row>
    <row r="6481">
      <c r="C6481" s="1" t="s">
        <v>492</v>
      </c>
    </row>
    <row r="6482">
      <c r="C6482" s="1" t="s">
        <v>1692</v>
      </c>
    </row>
    <row r="6483">
      <c r="C6483" s="1" t="s">
        <v>13123</v>
      </c>
    </row>
    <row r="6484">
      <c r="C6484" s="1" t="s">
        <v>461</v>
      </c>
    </row>
    <row r="6485">
      <c r="C6485" s="1" t="s">
        <v>7228</v>
      </c>
    </row>
    <row r="6486">
      <c r="C6486" s="1" t="s">
        <v>588</v>
      </c>
    </row>
    <row r="6487">
      <c r="C6487" s="1" t="s">
        <v>4083</v>
      </c>
    </row>
    <row r="6488">
      <c r="C6488" s="1" t="s">
        <v>173</v>
      </c>
    </row>
    <row r="6489">
      <c r="C6489" s="1" t="s">
        <v>321</v>
      </c>
    </row>
    <row r="6490">
      <c r="C6490" s="1" t="s">
        <v>1250</v>
      </c>
    </row>
    <row r="6491">
      <c r="C6491" s="1" t="s">
        <v>32</v>
      </c>
    </row>
    <row r="6492">
      <c r="C6492" s="1" t="s">
        <v>211</v>
      </c>
    </row>
    <row r="6493">
      <c r="C6493" s="1" t="s">
        <v>93</v>
      </c>
    </row>
    <row r="6494">
      <c r="C6494" s="1" t="s">
        <v>2173</v>
      </c>
    </row>
    <row r="6495">
      <c r="C6495" s="1" t="s">
        <v>2477</v>
      </c>
    </row>
    <row r="6496">
      <c r="C6496" s="1" t="s">
        <v>1456</v>
      </c>
    </row>
    <row r="6497">
      <c r="C6497" s="1" t="s">
        <v>321</v>
      </c>
    </row>
    <row r="6498">
      <c r="C6498" s="1" t="s">
        <v>121</v>
      </c>
    </row>
    <row r="6499">
      <c r="C6499" s="1" t="s">
        <v>968</v>
      </c>
    </row>
    <row r="6500">
      <c r="C6500" s="1" t="s">
        <v>1874</v>
      </c>
    </row>
    <row r="6501">
      <c r="C6501" s="1" t="s">
        <v>411</v>
      </c>
    </row>
    <row r="6502">
      <c r="C6502" s="1" t="s">
        <v>4083</v>
      </c>
    </row>
    <row r="6503">
      <c r="C6503" s="1" t="s">
        <v>2377</v>
      </c>
    </row>
    <row r="6504">
      <c r="C6504" s="1" t="s">
        <v>75</v>
      </c>
    </row>
    <row r="6505">
      <c r="C6505" s="1" t="s">
        <v>148</v>
      </c>
    </row>
    <row r="6506">
      <c r="C6506" s="1" t="s">
        <v>258</v>
      </c>
    </row>
    <row r="6507">
      <c r="C6507" s="1" t="s">
        <v>1179</v>
      </c>
    </row>
    <row r="6508">
      <c r="C6508" s="1" t="s">
        <v>1128</v>
      </c>
    </row>
    <row r="6509">
      <c r="C6509" s="1" t="s">
        <v>749</v>
      </c>
    </row>
    <row r="6510">
      <c r="C6510" s="1" t="s">
        <v>1418</v>
      </c>
    </row>
    <row r="6511">
      <c r="C6511" s="1" t="s">
        <v>93</v>
      </c>
    </row>
    <row r="6512">
      <c r="C6512" s="1" t="s">
        <v>148</v>
      </c>
    </row>
    <row r="6513">
      <c r="C6513" s="1" t="s">
        <v>121</v>
      </c>
    </row>
    <row r="6514">
      <c r="C6514" s="1" t="s">
        <v>808</v>
      </c>
    </row>
    <row r="6515">
      <c r="C6515" s="1" t="s">
        <v>503</v>
      </c>
    </row>
    <row r="6516">
      <c r="C6516" s="1" t="s">
        <v>148</v>
      </c>
    </row>
    <row r="6517">
      <c r="C6517" s="1" t="s">
        <v>2173</v>
      </c>
    </row>
    <row r="6518">
      <c r="C6518" s="1" t="s">
        <v>5676</v>
      </c>
    </row>
    <row r="6519">
      <c r="C6519" s="1" t="s">
        <v>1595</v>
      </c>
    </row>
    <row r="6520">
      <c r="C6520" s="1" t="s">
        <v>653</v>
      </c>
    </row>
    <row r="6521">
      <c r="C6521" s="1" t="s">
        <v>4354</v>
      </c>
    </row>
    <row r="6522">
      <c r="C6522" s="1" t="s">
        <v>13181</v>
      </c>
    </row>
    <row r="6523">
      <c r="C6523" s="1" t="s">
        <v>630</v>
      </c>
    </row>
    <row r="6524">
      <c r="C6524" s="1" t="s">
        <v>1317</v>
      </c>
    </row>
    <row r="6525">
      <c r="C6525" s="1" t="s">
        <v>148</v>
      </c>
    </row>
    <row r="6526">
      <c r="C6526" s="1" t="s">
        <v>49</v>
      </c>
    </row>
    <row r="6527">
      <c r="C6527" s="1" t="s">
        <v>3138</v>
      </c>
    </row>
    <row r="6528">
      <c r="C6528" s="1" t="s">
        <v>305</v>
      </c>
    </row>
    <row r="6529">
      <c r="C6529" s="1" t="s">
        <v>116</v>
      </c>
    </row>
    <row r="6530">
      <c r="C6530" s="1" t="s">
        <v>1494</v>
      </c>
    </row>
    <row r="6531">
      <c r="C6531" s="1" t="s">
        <v>121</v>
      </c>
    </row>
    <row r="6532">
      <c r="C6532" s="1" t="s">
        <v>3403</v>
      </c>
    </row>
    <row r="6533">
      <c r="C6533" s="1" t="s">
        <v>1802</v>
      </c>
    </row>
    <row r="6534">
      <c r="C6534" s="1" t="s">
        <v>1232</v>
      </c>
    </row>
    <row r="6535">
      <c r="C6535" s="1" t="s">
        <v>1325</v>
      </c>
    </row>
    <row r="6536">
      <c r="C6536" s="1" t="s">
        <v>664</v>
      </c>
    </row>
    <row r="6537">
      <c r="C6537" s="1" t="s">
        <v>411</v>
      </c>
    </row>
    <row r="6538">
      <c r="C6538" s="1" t="s">
        <v>1087</v>
      </c>
    </row>
    <row r="6539">
      <c r="C6539" s="1" t="s">
        <v>3270</v>
      </c>
    </row>
    <row r="6540">
      <c r="C6540" s="1" t="s">
        <v>13210</v>
      </c>
    </row>
    <row r="6541">
      <c r="C6541" s="1" t="s">
        <v>2248</v>
      </c>
    </row>
    <row r="6542">
      <c r="C6542" s="1" t="s">
        <v>1802</v>
      </c>
    </row>
    <row r="6543">
      <c r="C6543" s="1" t="s">
        <v>13217</v>
      </c>
    </row>
    <row r="6544">
      <c r="C6544" s="1" t="s">
        <v>5571</v>
      </c>
    </row>
    <row r="6545">
      <c r="C6545" s="1" t="s">
        <v>2965</v>
      </c>
    </row>
    <row r="6546">
      <c r="C6546" s="1" t="s">
        <v>1611</v>
      </c>
    </row>
    <row r="6547">
      <c r="C6547" s="1" t="s">
        <v>1014</v>
      </c>
    </row>
    <row r="6548">
      <c r="C6548" s="1" t="s">
        <v>411</v>
      </c>
    </row>
    <row r="6549">
      <c r="C6549" s="1" t="s">
        <v>27</v>
      </c>
    </row>
    <row r="6550">
      <c r="C6550" s="1" t="s">
        <v>1243</v>
      </c>
    </row>
    <row r="6551">
      <c r="C6551" s="1" t="s">
        <v>305</v>
      </c>
    </row>
    <row r="6552">
      <c r="C6552" s="1" t="s">
        <v>342</v>
      </c>
    </row>
    <row r="6553">
      <c r="C6553" s="1" t="s">
        <v>178</v>
      </c>
    </row>
    <row r="6554">
      <c r="C6554" s="1" t="s">
        <v>275</v>
      </c>
    </row>
    <row r="6555">
      <c r="C6555" s="1" t="s">
        <v>21</v>
      </c>
    </row>
    <row r="6556">
      <c r="C6556" s="1" t="s">
        <v>3532</v>
      </c>
    </row>
    <row r="6557">
      <c r="C6557" s="1" t="s">
        <v>1988</v>
      </c>
    </row>
    <row r="6558">
      <c r="C6558" s="1" t="s">
        <v>116</v>
      </c>
    </row>
    <row r="6559">
      <c r="C6559" s="1" t="s">
        <v>461</v>
      </c>
    </row>
    <row r="6560">
      <c r="C6560" s="1" t="s">
        <v>2380</v>
      </c>
    </row>
    <row r="6561">
      <c r="C6561" s="1" t="s">
        <v>879</v>
      </c>
    </row>
    <row r="6562">
      <c r="C6562" s="1" t="s">
        <v>2359</v>
      </c>
    </row>
    <row r="6563">
      <c r="C6563" s="1" t="s">
        <v>121</v>
      </c>
    </row>
    <row r="6564">
      <c r="C6564" s="1" t="s">
        <v>818</v>
      </c>
    </row>
    <row r="6565">
      <c r="C6565" s="1" t="s">
        <v>7807</v>
      </c>
    </row>
    <row r="6566">
      <c r="C6566" s="1" t="s">
        <v>116</v>
      </c>
    </row>
    <row r="6567">
      <c r="C6567" s="1" t="s">
        <v>211</v>
      </c>
    </row>
    <row r="6568">
      <c r="C6568" s="1" t="s">
        <v>3281</v>
      </c>
    </row>
    <row r="6569">
      <c r="C6569" s="1" t="s">
        <v>1728</v>
      </c>
    </row>
    <row r="6570">
      <c r="C6570" s="1" t="s">
        <v>1255</v>
      </c>
    </row>
    <row r="6571">
      <c r="C6571" s="1" t="s">
        <v>21</v>
      </c>
    </row>
    <row r="6572">
      <c r="C6572" s="1" t="s">
        <v>121</v>
      </c>
    </row>
    <row r="6573">
      <c r="C6573" s="1" t="s">
        <v>198</v>
      </c>
    </row>
    <row r="6574">
      <c r="C6574" s="1" t="s">
        <v>326</v>
      </c>
    </row>
    <row r="6575">
      <c r="C6575" s="1" t="s">
        <v>4372</v>
      </c>
    </row>
    <row r="6576">
      <c r="C6576" s="1" t="s">
        <v>738</v>
      </c>
    </row>
    <row r="6577">
      <c r="C6577" s="1" t="s">
        <v>13272</v>
      </c>
    </row>
    <row r="6578">
      <c r="C6578" s="1" t="s">
        <v>869</v>
      </c>
    </row>
    <row r="6579">
      <c r="C6579" s="1" t="s">
        <v>461</v>
      </c>
    </row>
    <row r="6580">
      <c r="C6580" s="1" t="s">
        <v>315</v>
      </c>
    </row>
    <row r="6581">
      <c r="C6581" s="1" t="s">
        <v>8231</v>
      </c>
    </row>
    <row r="6582">
      <c r="C6582" s="1" t="s">
        <v>411</v>
      </c>
    </row>
    <row r="6583">
      <c r="C6583" s="1" t="s">
        <v>1531</v>
      </c>
    </row>
    <row r="6584">
      <c r="C6584" s="1" t="s">
        <v>2920</v>
      </c>
    </row>
    <row r="6585">
      <c r="C6585" s="1" t="s">
        <v>1243</v>
      </c>
    </row>
    <row r="6586">
      <c r="C6586" s="1" t="s">
        <v>1258</v>
      </c>
    </row>
    <row r="6587">
      <c r="C6587" s="1" t="s">
        <v>1802</v>
      </c>
    </row>
    <row r="6588">
      <c r="C6588" s="1" t="s">
        <v>411</v>
      </c>
    </row>
    <row r="6589">
      <c r="C6589" s="1" t="s">
        <v>295</v>
      </c>
    </row>
    <row r="6590">
      <c r="C6590" s="1" t="s">
        <v>1802</v>
      </c>
    </row>
    <row r="6591">
      <c r="C6591" s="1" t="s">
        <v>588</v>
      </c>
    </row>
    <row r="6592">
      <c r="C6592" s="1" t="s">
        <v>998</v>
      </c>
    </row>
    <row r="6593">
      <c r="C6593" s="1" t="s">
        <v>148</v>
      </c>
    </row>
    <row r="6594">
      <c r="C6594" s="1" t="s">
        <v>6449</v>
      </c>
    </row>
    <row r="6595">
      <c r="C6595" s="1" t="s">
        <v>411</v>
      </c>
    </row>
    <row r="6596">
      <c r="C6596" s="1" t="s">
        <v>3363</v>
      </c>
    </row>
    <row r="6597">
      <c r="C6597" s="1" t="s">
        <v>9820</v>
      </c>
    </row>
    <row r="6598">
      <c r="C6598" s="1" t="s">
        <v>998</v>
      </c>
    </row>
    <row r="6599">
      <c r="C6599" s="1" t="s">
        <v>321</v>
      </c>
    </row>
    <row r="6600">
      <c r="C6600" s="1" t="s">
        <v>305</v>
      </c>
    </row>
    <row r="6601">
      <c r="C6601" s="1" t="s">
        <v>4350</v>
      </c>
    </row>
    <row r="6602">
      <c r="C6602" s="1" t="s">
        <v>13311</v>
      </c>
    </row>
    <row r="6603">
      <c r="C6603" s="1" t="s">
        <v>3058</v>
      </c>
    </row>
    <row r="6604">
      <c r="C6604" s="1" t="s">
        <v>518</v>
      </c>
    </row>
    <row r="6605">
      <c r="C6605" s="1" t="s">
        <v>211</v>
      </c>
    </row>
    <row r="6606">
      <c r="C6606" s="1" t="s">
        <v>99</v>
      </c>
    </row>
    <row r="6607">
      <c r="C6607" s="1" t="s">
        <v>326</v>
      </c>
    </row>
    <row r="6608">
      <c r="C6608" s="1" t="s">
        <v>8009</v>
      </c>
    </row>
    <row r="6609">
      <c r="C6609" s="1" t="s">
        <v>295</v>
      </c>
    </row>
    <row r="6610">
      <c r="C6610" s="1" t="s">
        <v>275</v>
      </c>
    </row>
    <row r="6611">
      <c r="C6611" s="1" t="s">
        <v>1653</v>
      </c>
    </row>
    <row r="6612">
      <c r="C6612" s="1" t="s">
        <v>2846</v>
      </c>
    </row>
    <row r="6613">
      <c r="C6613" s="1" t="s">
        <v>461</v>
      </c>
    </row>
    <row r="6614">
      <c r="C6614" s="1" t="s">
        <v>2238</v>
      </c>
    </row>
    <row r="6615">
      <c r="C6615" s="1" t="s">
        <v>13331</v>
      </c>
    </row>
    <row r="6616">
      <c r="C6616" s="1" t="s">
        <v>10216</v>
      </c>
    </row>
    <row r="6617">
      <c r="C6617" s="1" t="s">
        <v>5252</v>
      </c>
    </row>
    <row r="6618">
      <c r="C6618" s="1" t="s">
        <v>116</v>
      </c>
    </row>
    <row r="6619">
      <c r="C6619" s="1" t="s">
        <v>985</v>
      </c>
    </row>
    <row r="6620">
      <c r="C6620" s="1" t="s">
        <v>326</v>
      </c>
    </row>
    <row r="6621">
      <c r="C6621" s="1" t="s">
        <v>808</v>
      </c>
    </row>
    <row r="6622">
      <c r="C6622" s="1" t="s">
        <v>588</v>
      </c>
    </row>
    <row r="6623">
      <c r="C6623" s="1" t="s">
        <v>3853</v>
      </c>
    </row>
    <row r="6624">
      <c r="C6624" s="1" t="s">
        <v>295</v>
      </c>
    </row>
    <row r="6625">
      <c r="C6625" s="1" t="s">
        <v>1578</v>
      </c>
    </row>
    <row r="6626">
      <c r="C6626" s="1" t="s">
        <v>1014</v>
      </c>
    </row>
    <row r="6627">
      <c r="C6627" s="1" t="s">
        <v>32</v>
      </c>
    </row>
    <row r="6628">
      <c r="C6628" s="1" t="s">
        <v>415</v>
      </c>
    </row>
    <row r="6629">
      <c r="C6629" s="1" t="s">
        <v>347</v>
      </c>
    </row>
    <row r="6630">
      <c r="C6630" s="1" t="s">
        <v>2402</v>
      </c>
    </row>
    <row r="6631">
      <c r="C6631" s="1" t="s">
        <v>321</v>
      </c>
    </row>
    <row r="6632">
      <c r="C6632" s="1" t="s">
        <v>588</v>
      </c>
    </row>
    <row r="6633">
      <c r="C6633" s="1" t="s">
        <v>452</v>
      </c>
    </row>
    <row r="6634">
      <c r="C6634" s="1" t="s">
        <v>1232</v>
      </c>
    </row>
    <row r="6635">
      <c r="C6635" s="1" t="s">
        <v>13362</v>
      </c>
    </row>
    <row r="6636">
      <c r="C6636" s="1" t="s">
        <v>4088</v>
      </c>
    </row>
    <row r="6637">
      <c r="C6637" s="1" t="s">
        <v>305</v>
      </c>
    </row>
    <row r="6638">
      <c r="C6638" s="1" t="s">
        <v>138</v>
      </c>
    </row>
    <row r="6639">
      <c r="C6639" s="1" t="s">
        <v>6733</v>
      </c>
    </row>
    <row r="6640">
      <c r="C6640" s="1" t="s">
        <v>3131</v>
      </c>
    </row>
    <row r="6641">
      <c r="C6641" s="1" t="s">
        <v>1297</v>
      </c>
    </row>
    <row r="6642">
      <c r="C6642" s="1" t="s">
        <v>93</v>
      </c>
    </row>
    <row r="6643">
      <c r="C6643" s="1" t="s">
        <v>1255</v>
      </c>
    </row>
    <row r="6644">
      <c r="C6644" s="1" t="s">
        <v>6246</v>
      </c>
    </row>
    <row r="6645">
      <c r="C6645" s="1" t="s">
        <v>985</v>
      </c>
    </row>
    <row r="6646">
      <c r="C6646" s="1" t="s">
        <v>310</v>
      </c>
    </row>
    <row r="6647">
      <c r="C6647" s="1" t="s">
        <v>138</v>
      </c>
    </row>
    <row r="6648">
      <c r="C6648" s="1" t="s">
        <v>461</v>
      </c>
    </row>
    <row r="6649">
      <c r="C6649" s="1" t="s">
        <v>32</v>
      </c>
    </row>
    <row r="6650">
      <c r="C6650" s="1" t="s">
        <v>1363</v>
      </c>
    </row>
    <row r="6651">
      <c r="C6651" s="1" t="s">
        <v>1343</v>
      </c>
    </row>
    <row r="6652">
      <c r="C6652" s="1" t="s">
        <v>4083</v>
      </c>
    </row>
    <row r="6653">
      <c r="C6653" s="1" t="s">
        <v>1014</v>
      </c>
    </row>
    <row r="6654">
      <c r="C6654" s="1" t="s">
        <v>1087</v>
      </c>
    </row>
    <row r="6655">
      <c r="C6655" s="1" t="s">
        <v>121</v>
      </c>
    </row>
    <row r="6656">
      <c r="C6656" s="1" t="s">
        <v>27</v>
      </c>
    </row>
    <row r="6657">
      <c r="C6657" s="1" t="s">
        <v>1092</v>
      </c>
    </row>
    <row r="6658">
      <c r="C6658" s="1" t="s">
        <v>321</v>
      </c>
    </row>
    <row r="6659">
      <c r="C6659" s="1" t="s">
        <v>1562</v>
      </c>
    </row>
    <row r="6660">
      <c r="C6660" s="1" t="s">
        <v>3111</v>
      </c>
    </row>
    <row r="6661">
      <c r="C6661" s="1" t="s">
        <v>4220</v>
      </c>
    </row>
    <row r="6662">
      <c r="C6662" s="1" t="s">
        <v>126</v>
      </c>
    </row>
    <row r="6663">
      <c r="C6663" s="1" t="s">
        <v>305</v>
      </c>
    </row>
    <row r="6664">
      <c r="C6664" s="1" t="s">
        <v>2879</v>
      </c>
    </row>
    <row r="6665">
      <c r="C6665" s="1" t="s">
        <v>5539</v>
      </c>
    </row>
    <row r="6666">
      <c r="C6666" s="1" t="s">
        <v>1255</v>
      </c>
    </row>
    <row r="6667">
      <c r="C6667" s="1" t="s">
        <v>8297</v>
      </c>
    </row>
    <row r="6668">
      <c r="C6668" s="1" t="s">
        <v>326</v>
      </c>
    </row>
    <row r="6669">
      <c r="C6669" s="1" t="s">
        <v>2721</v>
      </c>
    </row>
    <row r="6670">
      <c r="C6670" s="1" t="s">
        <v>813</v>
      </c>
    </row>
    <row r="6671">
      <c r="C6671" s="1" t="s">
        <v>461</v>
      </c>
    </row>
    <row r="6672">
      <c r="C6672" s="1" t="s">
        <v>21</v>
      </c>
    </row>
    <row r="6673">
      <c r="C6673" s="1" t="s">
        <v>4244</v>
      </c>
    </row>
    <row r="6674">
      <c r="C6674" s="1" t="s">
        <v>8148</v>
      </c>
    </row>
    <row r="6675">
      <c r="C6675" s="1" t="s">
        <v>332</v>
      </c>
    </row>
    <row r="6676">
      <c r="C6676" s="1" t="s">
        <v>6850</v>
      </c>
    </row>
    <row r="6677">
      <c r="C6677" s="1" t="s">
        <v>116</v>
      </c>
    </row>
    <row r="6678">
      <c r="C6678" s="1" t="s">
        <v>13435</v>
      </c>
    </row>
    <row r="6679">
      <c r="C6679" s="1" t="s">
        <v>80</v>
      </c>
    </row>
    <row r="6680">
      <c r="C6680" s="1" t="s">
        <v>163</v>
      </c>
    </row>
    <row r="6681">
      <c r="C6681" s="1" t="s">
        <v>2833</v>
      </c>
    </row>
    <row r="6682">
      <c r="C6682" s="1" t="s">
        <v>373</v>
      </c>
    </row>
    <row r="6683">
      <c r="C6683" s="1" t="s">
        <v>86</v>
      </c>
    </row>
    <row r="6684">
      <c r="C6684" s="1" t="s">
        <v>3943</v>
      </c>
    </row>
    <row r="6685">
      <c r="C6685" s="1" t="s">
        <v>93</v>
      </c>
    </row>
    <row r="6686">
      <c r="C6686" s="1" t="s">
        <v>116</v>
      </c>
    </row>
    <row r="6687">
      <c r="C6687" s="1" t="s">
        <v>661</v>
      </c>
    </row>
    <row r="6688">
      <c r="C6688" s="1" t="s">
        <v>13451</v>
      </c>
    </row>
    <row r="6689">
      <c r="C6689" s="1" t="s">
        <v>3581</v>
      </c>
    </row>
    <row r="6690">
      <c r="C6690" s="1" t="s">
        <v>1092</v>
      </c>
    </row>
    <row r="6691">
      <c r="C6691" s="1" t="s">
        <v>275</v>
      </c>
    </row>
    <row r="6692">
      <c r="C6692" s="1" t="s">
        <v>8291</v>
      </c>
    </row>
    <row r="6693">
      <c r="C6693" s="1" t="s">
        <v>2515</v>
      </c>
    </row>
    <row r="6694">
      <c r="C6694" s="1" t="s">
        <v>653</v>
      </c>
    </row>
    <row r="6695">
      <c r="C6695" s="1" t="s">
        <v>2721</v>
      </c>
    </row>
    <row r="6696">
      <c r="C6696" s="1" t="s">
        <v>4603</v>
      </c>
    </row>
    <row r="6697">
      <c r="C6697" s="1" t="s">
        <v>116</v>
      </c>
    </row>
    <row r="6698">
      <c r="C6698" s="1" t="s">
        <v>461</v>
      </c>
    </row>
    <row r="6699">
      <c r="C6699" s="1" t="s">
        <v>21</v>
      </c>
    </row>
    <row r="6700">
      <c r="C6700" s="1" t="s">
        <v>503</v>
      </c>
    </row>
    <row r="6701">
      <c r="C6701" s="1" t="s">
        <v>461</v>
      </c>
    </row>
    <row r="6702">
      <c r="C6702" s="1" t="s">
        <v>305</v>
      </c>
    </row>
    <row r="6703">
      <c r="C6703" s="1" t="s">
        <v>326</v>
      </c>
    </row>
    <row r="6704">
      <c r="C6704" s="1" t="s">
        <v>1255</v>
      </c>
    </row>
    <row r="6705">
      <c r="C6705" s="1" t="s">
        <v>5676</v>
      </c>
    </row>
    <row r="6706">
      <c r="C6706" s="1" t="s">
        <v>3658</v>
      </c>
    </row>
    <row r="6707">
      <c r="C6707" s="1" t="s">
        <v>1036</v>
      </c>
    </row>
    <row r="6708">
      <c r="C6708" s="1" t="s">
        <v>13488</v>
      </c>
    </row>
    <row r="6709">
      <c r="C6709" s="1" t="s">
        <v>1418</v>
      </c>
    </row>
    <row r="6710">
      <c r="C6710" s="1" t="s">
        <v>5947</v>
      </c>
    </row>
    <row r="6711">
      <c r="C6711" s="1" t="s">
        <v>80</v>
      </c>
    </row>
    <row r="6712">
      <c r="C6712" s="1" t="s">
        <v>1363</v>
      </c>
    </row>
    <row r="6713">
      <c r="C6713" s="1" t="s">
        <v>5543</v>
      </c>
    </row>
    <row r="6714">
      <c r="C6714" s="1" t="s">
        <v>1236</v>
      </c>
    </row>
    <row r="6715">
      <c r="C6715" s="1" t="s">
        <v>818</v>
      </c>
    </row>
    <row r="6716">
      <c r="C6716" s="1" t="s">
        <v>411</v>
      </c>
    </row>
    <row r="6717">
      <c r="C6717" s="1" t="s">
        <v>3355</v>
      </c>
    </row>
    <row r="6718">
      <c r="C6718" s="1" t="s">
        <v>738</v>
      </c>
    </row>
    <row r="6719">
      <c r="C6719" s="1" t="s">
        <v>2464</v>
      </c>
    </row>
    <row r="6720">
      <c r="C6720" s="1" t="s">
        <v>310</v>
      </c>
    </row>
    <row r="6721">
      <c r="C6721" s="1" t="s">
        <v>3403</v>
      </c>
    </row>
    <row r="6722">
      <c r="C6722" s="1" t="s">
        <v>818</v>
      </c>
    </row>
    <row r="6723">
      <c r="C6723" s="1" t="s">
        <v>138</v>
      </c>
    </row>
    <row r="6724">
      <c r="C6724" s="1" t="s">
        <v>441</v>
      </c>
    </row>
    <row r="6725">
      <c r="C6725" s="1" t="s">
        <v>269</v>
      </c>
    </row>
    <row r="6726">
      <c r="C6726" s="1" t="s">
        <v>27</v>
      </c>
    </row>
    <row r="6727">
      <c r="C6727" s="1" t="s">
        <v>37</v>
      </c>
    </row>
    <row r="6728">
      <c r="C6728" s="1" t="s">
        <v>173</v>
      </c>
    </row>
    <row r="6729">
      <c r="C6729" s="1" t="s">
        <v>4482</v>
      </c>
    </row>
    <row r="6730">
      <c r="C6730" s="1" t="s">
        <v>2816</v>
      </c>
    </row>
    <row r="6731">
      <c r="C6731" s="1" t="s">
        <v>315</v>
      </c>
    </row>
    <row r="6732">
      <c r="C6732" s="1" t="s">
        <v>5523</v>
      </c>
    </row>
    <row r="6733">
      <c r="C6733" s="1" t="s">
        <v>1268</v>
      </c>
    </row>
    <row r="6734">
      <c r="C6734" s="1" t="s">
        <v>738</v>
      </c>
    </row>
    <row r="6735">
      <c r="C6735" s="1" t="s">
        <v>1144</v>
      </c>
    </row>
    <row r="6736">
      <c r="C6736" s="1" t="s">
        <v>411</v>
      </c>
    </row>
    <row r="6737">
      <c r="C6737" s="1" t="s">
        <v>86</v>
      </c>
    </row>
    <row r="6738">
      <c r="C6738" s="1" t="s">
        <v>4088</v>
      </c>
    </row>
    <row r="6739">
      <c r="C6739" s="1" t="s">
        <v>818</v>
      </c>
    </row>
    <row r="6740">
      <c r="C6740" s="1" t="s">
        <v>21</v>
      </c>
    </row>
    <row r="6741">
      <c r="C6741" s="1" t="s">
        <v>1728</v>
      </c>
    </row>
    <row r="6742">
      <c r="C6742" s="1" t="s">
        <v>4248</v>
      </c>
    </row>
    <row r="6743">
      <c r="C6743" s="1" t="s">
        <v>668</v>
      </c>
    </row>
    <row r="6744">
      <c r="C6744" s="1" t="s">
        <v>1843</v>
      </c>
    </row>
    <row r="6745">
      <c r="C6745" s="1" t="s">
        <v>1483</v>
      </c>
    </row>
    <row r="6746">
      <c r="C6746" s="1" t="s">
        <v>749</v>
      </c>
    </row>
    <row r="6747">
      <c r="C6747" s="1" t="s">
        <v>80</v>
      </c>
    </row>
    <row r="6748">
      <c r="C6748" s="1" t="s">
        <v>1418</v>
      </c>
    </row>
    <row r="6749">
      <c r="C6749" s="1" t="s">
        <v>21</v>
      </c>
    </row>
    <row r="6750">
      <c r="C6750" s="1" t="s">
        <v>116</v>
      </c>
    </row>
    <row r="6751">
      <c r="C6751" s="1" t="s">
        <v>2913</v>
      </c>
    </row>
    <row r="6752">
      <c r="C6752" s="1" t="s">
        <v>211</v>
      </c>
    </row>
    <row r="6753">
      <c r="C6753" s="1" t="s">
        <v>8938</v>
      </c>
    </row>
    <row r="6754">
      <c r="C6754" s="1" t="s">
        <v>321</v>
      </c>
    </row>
    <row r="6755">
      <c r="C6755" s="1" t="s">
        <v>411</v>
      </c>
    </row>
    <row r="6756">
      <c r="C6756" s="1" t="s">
        <v>532</v>
      </c>
    </row>
    <row r="6757">
      <c r="C6757" s="1" t="s">
        <v>326</v>
      </c>
    </row>
    <row r="6758">
      <c r="C6758" s="1" t="s">
        <v>588</v>
      </c>
    </row>
    <row r="6759">
      <c r="C6759" s="1" t="s">
        <v>1255</v>
      </c>
    </row>
    <row r="6760">
      <c r="C6760" s="1" t="s">
        <v>2504</v>
      </c>
    </row>
    <row r="6761">
      <c r="C6761" s="1" t="s">
        <v>998</v>
      </c>
    </row>
    <row r="6762">
      <c r="C6762" s="1" t="s">
        <v>3851</v>
      </c>
    </row>
    <row r="6763">
      <c r="C6763" s="1" t="s">
        <v>315</v>
      </c>
    </row>
    <row r="6764">
      <c r="C6764" s="1" t="s">
        <v>998</v>
      </c>
    </row>
    <row r="6765">
      <c r="C6765" s="1" t="s">
        <v>3403</v>
      </c>
    </row>
    <row r="6766">
      <c r="C6766" s="1" t="s">
        <v>116</v>
      </c>
    </row>
    <row r="6767">
      <c r="C6767" s="1" t="s">
        <v>5947</v>
      </c>
    </row>
    <row r="6768">
      <c r="C6768" s="1" t="s">
        <v>86</v>
      </c>
    </row>
    <row r="6769">
      <c r="C6769" s="1" t="s">
        <v>37</v>
      </c>
    </row>
    <row r="6770">
      <c r="C6770" s="1" t="s">
        <v>12601</v>
      </c>
    </row>
    <row r="6771">
      <c r="C6771" s="1" t="s">
        <v>2846</v>
      </c>
    </row>
    <row r="6772">
      <c r="C6772" s="1" t="s">
        <v>4482</v>
      </c>
    </row>
    <row r="6773">
      <c r="C6773" s="1" t="s">
        <v>592</v>
      </c>
    </row>
    <row r="6774">
      <c r="C6774" s="1" t="s">
        <v>415</v>
      </c>
    </row>
    <row r="6775">
      <c r="C6775" s="1" t="s">
        <v>1014</v>
      </c>
    </row>
    <row r="6776">
      <c r="C6776" s="1" t="s">
        <v>578</v>
      </c>
    </row>
    <row r="6777">
      <c r="C6777" s="1" t="s">
        <v>1802</v>
      </c>
    </row>
    <row r="6778">
      <c r="C6778" s="1" t="s">
        <v>818</v>
      </c>
    </row>
    <row r="6779">
      <c r="C6779" s="1" t="s">
        <v>116</v>
      </c>
    </row>
    <row r="6780">
      <c r="C6780" s="1" t="s">
        <v>1578</v>
      </c>
    </row>
    <row r="6781">
      <c r="C6781" s="1" t="s">
        <v>411</v>
      </c>
    </row>
    <row r="6782">
      <c r="C6782" s="1" t="s">
        <v>126</v>
      </c>
    </row>
    <row r="6783">
      <c r="C6783" s="1" t="s">
        <v>4220</v>
      </c>
    </row>
    <row r="6784">
      <c r="C6784" s="1" t="s">
        <v>1802</v>
      </c>
    </row>
    <row r="6785">
      <c r="C6785" s="1" t="s">
        <v>12356</v>
      </c>
    </row>
    <row r="6786">
      <c r="C6786" s="1" t="s">
        <v>2111</v>
      </c>
    </row>
    <row r="6787">
      <c r="C6787" s="1" t="s">
        <v>310</v>
      </c>
    </row>
    <row r="6788">
      <c r="C6788" s="1" t="s">
        <v>1446</v>
      </c>
    </row>
    <row r="6789">
      <c r="C6789" s="1" t="s">
        <v>518</v>
      </c>
    </row>
    <row r="6790">
      <c r="C6790" s="1" t="s">
        <v>65</v>
      </c>
    </row>
    <row r="6791">
      <c r="C6791" s="1" t="s">
        <v>13618</v>
      </c>
    </row>
    <row r="6792">
      <c r="C6792" s="1" t="s">
        <v>148</v>
      </c>
    </row>
    <row r="6793">
      <c r="C6793" s="1" t="s">
        <v>138</v>
      </c>
    </row>
    <row r="6794">
      <c r="C6794" s="1" t="s">
        <v>441</v>
      </c>
    </row>
    <row r="6795">
      <c r="C6795" s="1" t="s">
        <v>3388</v>
      </c>
    </row>
    <row r="6796">
      <c r="C6796" s="1" t="s">
        <v>116</v>
      </c>
    </row>
    <row r="6797">
      <c r="C6797" s="1" t="s">
        <v>116</v>
      </c>
    </row>
    <row r="6798">
      <c r="C6798" s="1" t="s">
        <v>3259</v>
      </c>
    </row>
    <row r="6799">
      <c r="C6799" s="1" t="s">
        <v>37</v>
      </c>
    </row>
    <row r="6800">
      <c r="C6800" s="1" t="s">
        <v>21</v>
      </c>
    </row>
    <row r="6801">
      <c r="C6801" s="1" t="s">
        <v>492</v>
      </c>
    </row>
    <row r="6802">
      <c r="C6802" s="1" t="s">
        <v>1243</v>
      </c>
    </row>
    <row r="6803">
      <c r="C6803" s="1" t="s">
        <v>1653</v>
      </c>
    </row>
    <row r="6804">
      <c r="C6804" s="1" t="s">
        <v>3392</v>
      </c>
    </row>
    <row r="6805">
      <c r="C6805" s="1" t="s">
        <v>11659</v>
      </c>
    </row>
    <row r="6806">
      <c r="C6806" s="1" t="s">
        <v>148</v>
      </c>
    </row>
    <row r="6807">
      <c r="C6807" s="1" t="s">
        <v>305</v>
      </c>
    </row>
    <row r="6808">
      <c r="C6808" s="1" t="s">
        <v>1940</v>
      </c>
    </row>
    <row r="6809">
      <c r="C6809" s="1" t="s">
        <v>864</v>
      </c>
    </row>
    <row r="6810">
      <c r="C6810" s="1" t="s">
        <v>11332</v>
      </c>
    </row>
    <row r="6811">
      <c r="C6811" s="1" t="s">
        <v>8383</v>
      </c>
    </row>
    <row r="6812">
      <c r="C6812" s="1" t="s">
        <v>864</v>
      </c>
    </row>
    <row r="6813">
      <c r="C6813" s="1" t="s">
        <v>2316</v>
      </c>
    </row>
    <row r="6814">
      <c r="C6814" s="1" t="s">
        <v>2067</v>
      </c>
    </row>
    <row r="6815">
      <c r="C6815" s="1" t="s">
        <v>522</v>
      </c>
    </row>
    <row r="6816">
      <c r="C6816" s="1" t="s">
        <v>4482</v>
      </c>
    </row>
    <row r="6817">
      <c r="C6817" s="1" t="s">
        <v>3131</v>
      </c>
    </row>
    <row r="6818">
      <c r="C6818" s="1" t="s">
        <v>148</v>
      </c>
    </row>
    <row r="6819">
      <c r="C6819" s="1" t="s">
        <v>116</v>
      </c>
    </row>
    <row r="6820">
      <c r="C6820" s="1" t="s">
        <v>221</v>
      </c>
    </row>
    <row r="6821">
      <c r="C6821" s="1" t="s">
        <v>3598</v>
      </c>
    </row>
    <row r="6822">
      <c r="C6822" s="1" t="s">
        <v>2359</v>
      </c>
    </row>
    <row r="6823">
      <c r="C6823" s="1" t="s">
        <v>116</v>
      </c>
    </row>
    <row r="6824">
      <c r="C6824" s="1" t="s">
        <v>3708</v>
      </c>
    </row>
    <row r="6825">
      <c r="C6825" s="1" t="s">
        <v>148</v>
      </c>
    </row>
    <row r="6826">
      <c r="C6826" s="1" t="s">
        <v>2768</v>
      </c>
    </row>
    <row r="6827">
      <c r="C6827" s="1" t="s">
        <v>3097</v>
      </c>
    </row>
    <row r="6828">
      <c r="C6828" s="1" t="s">
        <v>2485</v>
      </c>
    </row>
    <row r="6829">
      <c r="C6829" s="1" t="s">
        <v>2754</v>
      </c>
    </row>
    <row r="6830">
      <c r="C6830" s="1" t="s">
        <v>1092</v>
      </c>
    </row>
    <row r="6831">
      <c r="C6831" s="1" t="s">
        <v>3699</v>
      </c>
    </row>
    <row r="6832">
      <c r="C6832" s="1" t="s">
        <v>198</v>
      </c>
    </row>
    <row r="6833">
      <c r="C6833" s="1" t="s">
        <v>738</v>
      </c>
    </row>
    <row r="6834">
      <c r="C6834" s="1" t="s">
        <v>869</v>
      </c>
    </row>
    <row r="6835">
      <c r="C6835" s="1" t="s">
        <v>1461</v>
      </c>
    </row>
    <row r="6836">
      <c r="C6836" s="1" t="s">
        <v>342</v>
      </c>
    </row>
    <row r="6837">
      <c r="C6837" s="1" t="s">
        <v>13683</v>
      </c>
    </row>
    <row r="6838">
      <c r="C6838" s="1" t="s">
        <v>326</v>
      </c>
    </row>
    <row r="6839">
      <c r="C6839" s="1" t="s">
        <v>310</v>
      </c>
    </row>
    <row r="6840">
      <c r="C6840" s="1" t="s">
        <v>173</v>
      </c>
    </row>
    <row r="6841">
      <c r="C6841" s="1" t="s">
        <v>21</v>
      </c>
    </row>
    <row r="6842">
      <c r="C6842" s="1" t="s">
        <v>1963</v>
      </c>
    </row>
    <row r="6843">
      <c r="C6843" s="1" t="s">
        <v>116</v>
      </c>
    </row>
    <row r="6844">
      <c r="C6844" s="1" t="s">
        <v>27</v>
      </c>
    </row>
    <row r="6845">
      <c r="C6845" s="1" t="s">
        <v>211</v>
      </c>
    </row>
    <row r="6846">
      <c r="C6846" s="1" t="s">
        <v>305</v>
      </c>
    </row>
    <row r="6847">
      <c r="C6847" s="1" t="s">
        <v>701</v>
      </c>
    </row>
    <row r="6848">
      <c r="C6848" s="1" t="s">
        <v>126</v>
      </c>
    </row>
    <row r="6849">
      <c r="C6849" s="1" t="s">
        <v>93</v>
      </c>
    </row>
    <row r="6850">
      <c r="C6850" s="1" t="s">
        <v>13703</v>
      </c>
    </row>
    <row r="6851">
      <c r="C6851" s="1" t="s">
        <v>342</v>
      </c>
    </row>
    <row r="6852">
      <c r="C6852" s="1" t="s">
        <v>1255</v>
      </c>
    </row>
    <row r="6853">
      <c r="C6853" s="1" t="s">
        <v>2983</v>
      </c>
    </row>
    <row r="6854">
      <c r="C6854" s="1" t="s">
        <v>198</v>
      </c>
    </row>
    <row r="6855">
      <c r="C6855" s="1" t="s">
        <v>411</v>
      </c>
    </row>
    <row r="6856">
      <c r="C6856" s="1" t="s">
        <v>148</v>
      </c>
    </row>
    <row r="6857">
      <c r="C6857" s="1" t="s">
        <v>321</v>
      </c>
    </row>
    <row r="6858">
      <c r="C6858" s="1" t="s">
        <v>1370</v>
      </c>
    </row>
    <row r="6859">
      <c r="C6859" s="1" t="s">
        <v>1666</v>
      </c>
    </row>
    <row r="6860">
      <c r="C6860" s="1" t="s">
        <v>326</v>
      </c>
    </row>
    <row r="6861">
      <c r="C6861" s="1" t="s">
        <v>1397</v>
      </c>
    </row>
    <row r="6862">
      <c r="C6862" s="1" t="s">
        <v>21</v>
      </c>
    </row>
    <row r="6863">
      <c r="C6863" s="1" t="s">
        <v>1622</v>
      </c>
    </row>
    <row r="6864">
      <c r="C6864" s="1" t="s">
        <v>3388</v>
      </c>
    </row>
    <row r="6865">
      <c r="C6865" s="1" t="s">
        <v>1096</v>
      </c>
    </row>
    <row r="6866">
      <c r="C6866" s="1" t="s">
        <v>1243</v>
      </c>
    </row>
    <row r="6867">
      <c r="C6867" s="1" t="s">
        <v>1250</v>
      </c>
    </row>
    <row r="6868">
      <c r="C6868" s="1" t="s">
        <v>11843</v>
      </c>
    </row>
    <row r="6869">
      <c r="C6869" s="1" t="s">
        <v>993</v>
      </c>
    </row>
    <row r="6870">
      <c r="C6870" s="1" t="s">
        <v>869</v>
      </c>
    </row>
    <row r="6871">
      <c r="C6871" s="1" t="s">
        <v>326</v>
      </c>
    </row>
    <row r="6872">
      <c r="C6872" s="1" t="s">
        <v>701</v>
      </c>
    </row>
    <row r="6873">
      <c r="C6873" s="1" t="s">
        <v>1468</v>
      </c>
    </row>
    <row r="6874">
      <c r="C6874" s="1" t="s">
        <v>1813</v>
      </c>
    </row>
    <row r="6875">
      <c r="C6875" s="1" t="s">
        <v>1071</v>
      </c>
    </row>
    <row r="6876">
      <c r="C6876" s="1" t="s">
        <v>27</v>
      </c>
    </row>
    <row r="6877">
      <c r="C6877" s="1" t="s">
        <v>1446</v>
      </c>
    </row>
    <row r="6878">
      <c r="C6878" s="1" t="s">
        <v>925</v>
      </c>
    </row>
    <row r="6879">
      <c r="C6879" s="1" t="s">
        <v>1096</v>
      </c>
    </row>
    <row r="6880">
      <c r="C6880" s="1" t="s">
        <v>588</v>
      </c>
    </row>
    <row r="6881">
      <c r="C6881" s="1" t="s">
        <v>492</v>
      </c>
    </row>
    <row r="6882">
      <c r="C6882" s="1" t="s">
        <v>241</v>
      </c>
    </row>
    <row r="6883">
      <c r="C6883" s="1" t="s">
        <v>411</v>
      </c>
    </row>
    <row r="6884">
      <c r="C6884" s="1" t="s">
        <v>7828</v>
      </c>
    </row>
    <row r="6885">
      <c r="C6885" s="1" t="s">
        <v>13761</v>
      </c>
    </row>
    <row r="6886">
      <c r="C6886" s="1" t="s">
        <v>207</v>
      </c>
    </row>
    <row r="6887">
      <c r="C6887" s="1" t="s">
        <v>1255</v>
      </c>
    </row>
    <row r="6888">
      <c r="C6888" s="1" t="s">
        <v>215</v>
      </c>
    </row>
    <row r="6889">
      <c r="C6889" s="1" t="s">
        <v>461</v>
      </c>
    </row>
    <row r="6890">
      <c r="C6890" s="1" t="s">
        <v>411</v>
      </c>
    </row>
    <row r="6891">
      <c r="C6891" s="1" t="s">
        <v>1155</v>
      </c>
    </row>
    <row r="6892">
      <c r="C6892" s="1" t="s">
        <v>99</v>
      </c>
    </row>
    <row r="6893">
      <c r="C6893" s="1" t="s">
        <v>5158</v>
      </c>
    </row>
    <row r="6894">
      <c r="C6894" s="1" t="s">
        <v>1140</v>
      </c>
    </row>
    <row r="6895">
      <c r="C6895" s="1" t="s">
        <v>4565</v>
      </c>
    </row>
    <row r="6896">
      <c r="C6896" s="1" t="s">
        <v>13311</v>
      </c>
    </row>
    <row r="6897">
      <c r="C6897" s="1" t="s">
        <v>461</v>
      </c>
    </row>
    <row r="6898">
      <c r="C6898" s="1" t="s">
        <v>2920</v>
      </c>
    </row>
    <row r="6899">
      <c r="C6899" s="1" t="s">
        <v>80</v>
      </c>
    </row>
    <row r="6900">
      <c r="C6900" s="1" t="s">
        <v>315</v>
      </c>
    </row>
    <row r="6901">
      <c r="C6901" s="1" t="s">
        <v>588</v>
      </c>
    </row>
    <row r="6902">
      <c r="C6902" s="1" t="s">
        <v>640</v>
      </c>
    </row>
    <row r="6903">
      <c r="C6903" s="1" t="s">
        <v>3216</v>
      </c>
    </row>
    <row r="6904">
      <c r="C6904" s="1" t="s">
        <v>80</v>
      </c>
    </row>
    <row r="6905">
      <c r="C6905" s="1" t="s">
        <v>1606</v>
      </c>
    </row>
    <row r="6906">
      <c r="C6906" s="1" t="s">
        <v>3138</v>
      </c>
    </row>
    <row r="6907">
      <c r="C6907" s="1" t="s">
        <v>1255</v>
      </c>
    </row>
    <row r="6908">
      <c r="C6908" s="1" t="s">
        <v>1827</v>
      </c>
    </row>
    <row r="6909">
      <c r="C6909" s="1" t="s">
        <v>661</v>
      </c>
    </row>
    <row r="6910">
      <c r="C6910" s="1" t="s">
        <v>7602</v>
      </c>
    </row>
    <row r="6911">
      <c r="C6911" s="1" t="s">
        <v>211</v>
      </c>
    </row>
    <row r="6912">
      <c r="C6912" s="1" t="s">
        <v>258</v>
      </c>
    </row>
    <row r="6913">
      <c r="C6913" s="1" t="s">
        <v>121</v>
      </c>
    </row>
    <row r="6914">
      <c r="C6914" s="1" t="s">
        <v>93</v>
      </c>
    </row>
    <row r="6915">
      <c r="C6915" s="1" t="s">
        <v>3184</v>
      </c>
    </row>
    <row r="6916">
      <c r="C6916" s="1" t="s">
        <v>1578</v>
      </c>
    </row>
    <row r="6917">
      <c r="C6917" s="1" t="s">
        <v>315</v>
      </c>
    </row>
    <row r="6918">
      <c r="C6918" s="1" t="s">
        <v>588</v>
      </c>
    </row>
    <row r="6919">
      <c r="C6919" s="1" t="s">
        <v>1653</v>
      </c>
    </row>
    <row r="6920">
      <c r="C6920" s="1" t="s">
        <v>1653</v>
      </c>
    </row>
    <row r="6921">
      <c r="C6921" s="1" t="s">
        <v>321</v>
      </c>
    </row>
    <row r="6922">
      <c r="C6922" s="1" t="s">
        <v>764</v>
      </c>
    </row>
    <row r="6923">
      <c r="C6923" s="1" t="s">
        <v>461</v>
      </c>
    </row>
    <row r="6924">
      <c r="C6924" s="1" t="s">
        <v>5598</v>
      </c>
    </row>
    <row r="6925">
      <c r="C6925" s="1" t="s">
        <v>126</v>
      </c>
    </row>
    <row r="6926">
      <c r="C6926" s="1" t="s">
        <v>7221</v>
      </c>
    </row>
    <row r="6927">
      <c r="C6927" s="1" t="s">
        <v>701</v>
      </c>
    </row>
    <row r="6928">
      <c r="C6928" s="1" t="s">
        <v>664</v>
      </c>
    </row>
    <row r="6929">
      <c r="C6929" s="1" t="s">
        <v>3388</v>
      </c>
    </row>
    <row r="6930">
      <c r="C6930" s="1" t="s">
        <v>148</v>
      </c>
    </row>
    <row r="6931">
      <c r="C6931" s="1" t="s">
        <v>1418</v>
      </c>
    </row>
    <row r="6932">
      <c r="C6932" s="1" t="s">
        <v>99</v>
      </c>
    </row>
    <row r="6933">
      <c r="C6933" s="1" t="s">
        <v>116</v>
      </c>
    </row>
    <row r="6934">
      <c r="C6934" s="1" t="s">
        <v>1036</v>
      </c>
    </row>
    <row r="6935">
      <c r="C6935" s="1" t="s">
        <v>215</v>
      </c>
    </row>
    <row r="6936">
      <c r="C6936" s="1" t="s">
        <v>93</v>
      </c>
    </row>
    <row r="6937">
      <c r="C6937" s="1" t="s">
        <v>4935</v>
      </c>
    </row>
    <row r="6938">
      <c r="C6938" s="1" t="s">
        <v>21</v>
      </c>
    </row>
    <row r="6939">
      <c r="C6939" s="1" t="s">
        <v>1637</v>
      </c>
    </row>
    <row r="6940">
      <c r="C6940" s="1" t="s">
        <v>326</v>
      </c>
    </row>
    <row r="6941">
      <c r="C6941" s="1" t="s">
        <v>10260</v>
      </c>
    </row>
    <row r="6942">
      <c r="C6942" s="1" t="s">
        <v>1802</v>
      </c>
    </row>
    <row r="6943">
      <c r="C6943" s="1" t="s">
        <v>1806</v>
      </c>
    </row>
    <row r="6944">
      <c r="C6944" s="1" t="s">
        <v>3853</v>
      </c>
    </row>
    <row r="6945">
      <c r="C6945" s="1" t="s">
        <v>8850</v>
      </c>
    </row>
    <row r="6946">
      <c r="C6946" s="1" t="s">
        <v>415</v>
      </c>
    </row>
    <row r="6947">
      <c r="C6947" s="1" t="s">
        <v>411</v>
      </c>
    </row>
    <row r="6948">
      <c r="C6948" s="1" t="s">
        <v>411</v>
      </c>
    </row>
    <row r="6949">
      <c r="C6949" s="1" t="s">
        <v>1827</v>
      </c>
    </row>
    <row r="6950">
      <c r="C6950" s="1" t="s">
        <v>1144</v>
      </c>
    </row>
    <row r="6951">
      <c r="C6951" s="1" t="s">
        <v>503</v>
      </c>
    </row>
    <row r="6952">
      <c r="C6952" s="1" t="s">
        <v>59</v>
      </c>
    </row>
    <row r="6953">
      <c r="C6953" s="1" t="s">
        <v>729</v>
      </c>
    </row>
    <row r="6954">
      <c r="C6954" s="1" t="s">
        <v>116</v>
      </c>
    </row>
    <row r="6955">
      <c r="C6955" s="1" t="s">
        <v>10133</v>
      </c>
    </row>
    <row r="6956">
      <c r="C6956" s="1" t="s">
        <v>80</v>
      </c>
    </row>
    <row r="6957">
      <c r="C6957" s="1" t="s">
        <v>3618</v>
      </c>
    </row>
    <row r="6958">
      <c r="C6958" s="1" t="s">
        <v>6220</v>
      </c>
    </row>
    <row r="6959">
      <c r="C6959" s="1" t="s">
        <v>4372</v>
      </c>
    </row>
    <row r="6960">
      <c r="C6960" s="1" t="s">
        <v>305</v>
      </c>
    </row>
    <row r="6961">
      <c r="C6961" s="1" t="s">
        <v>5780</v>
      </c>
    </row>
    <row r="6962">
      <c r="C6962" s="1" t="s">
        <v>3458</v>
      </c>
    </row>
    <row r="6963">
      <c r="C6963" s="1" t="s">
        <v>373</v>
      </c>
    </row>
    <row r="6964">
      <c r="C6964" s="1" t="s">
        <v>305</v>
      </c>
    </row>
    <row r="6965">
      <c r="C6965" s="1" t="s">
        <v>215</v>
      </c>
    </row>
    <row r="6966">
      <c r="C6966" s="1" t="s">
        <v>1728</v>
      </c>
    </row>
    <row r="6967">
      <c r="C6967" s="1" t="s">
        <v>1250</v>
      </c>
    </row>
    <row r="6968">
      <c r="C6968" s="1" t="s">
        <v>21</v>
      </c>
    </row>
    <row r="6969">
      <c r="C6969" s="1" t="s">
        <v>3363</v>
      </c>
    </row>
    <row r="6970">
      <c r="C6970" s="1" t="s">
        <v>2162</v>
      </c>
    </row>
    <row r="6971">
      <c r="C6971" s="1" t="s">
        <v>8609</v>
      </c>
    </row>
    <row r="6972">
      <c r="C6972" s="1" t="s">
        <v>13893</v>
      </c>
    </row>
    <row r="6973">
      <c r="C6973" s="1" t="s">
        <v>32</v>
      </c>
    </row>
    <row r="6974">
      <c r="C6974" s="1" t="s">
        <v>10745</v>
      </c>
    </row>
    <row r="6975">
      <c r="C6975" s="1" t="s">
        <v>1096</v>
      </c>
    </row>
    <row r="6976">
      <c r="C6976" s="1" t="s">
        <v>27</v>
      </c>
    </row>
    <row r="6977">
      <c r="C6977" s="1" t="s">
        <v>295</v>
      </c>
    </row>
    <row r="6978">
      <c r="C6978" s="1" t="s">
        <v>7862</v>
      </c>
    </row>
    <row r="6979">
      <c r="C6979" s="1" t="s">
        <v>3403</v>
      </c>
    </row>
    <row r="6980">
      <c r="C6980" s="1" t="s">
        <v>99</v>
      </c>
    </row>
    <row r="6981">
      <c r="C6981" s="1" t="s">
        <v>5101</v>
      </c>
    </row>
    <row r="6982">
      <c r="C6982" s="1" t="s">
        <v>1418</v>
      </c>
    </row>
    <row r="6983">
      <c r="C6983" s="1" t="s">
        <v>80</v>
      </c>
    </row>
    <row r="6984">
      <c r="C6984" s="1" t="s">
        <v>2983</v>
      </c>
    </row>
    <row r="6985">
      <c r="C6985" s="1" t="s">
        <v>148</v>
      </c>
    </row>
    <row r="6986">
      <c r="C6986" s="1" t="s">
        <v>59</v>
      </c>
    </row>
    <row r="6987">
      <c r="C6987" s="1" t="s">
        <v>1036</v>
      </c>
    </row>
    <row r="6988">
      <c r="C6988" s="1" t="s">
        <v>3097</v>
      </c>
    </row>
    <row r="6989">
      <c r="C6989" s="1" t="s">
        <v>738</v>
      </c>
    </row>
    <row r="6990">
      <c r="C6990" s="1" t="s">
        <v>2397</v>
      </c>
    </row>
    <row r="6991">
      <c r="C6991" s="1" t="s">
        <v>21</v>
      </c>
    </row>
    <row r="6992">
      <c r="C6992" s="1" t="s">
        <v>7203</v>
      </c>
    </row>
    <row r="6993">
      <c r="C6993" s="1" t="s">
        <v>13926</v>
      </c>
    </row>
    <row r="6994">
      <c r="C6994" s="1" t="s">
        <v>630</v>
      </c>
    </row>
    <row r="6995">
      <c r="C6995" s="1" t="s">
        <v>1297</v>
      </c>
    </row>
    <row r="6996">
      <c r="C6996" s="1" t="s">
        <v>37</v>
      </c>
    </row>
    <row r="6997">
      <c r="C6997" s="1" t="s">
        <v>1025</v>
      </c>
    </row>
    <row r="6998">
      <c r="C6998" s="1" t="s">
        <v>4705</v>
      </c>
    </row>
    <row r="6999">
      <c r="C6999" s="1" t="s">
        <v>27</v>
      </c>
    </row>
    <row r="7000">
      <c r="C7000" s="1" t="s">
        <v>211</v>
      </c>
    </row>
    <row r="7001">
      <c r="C7001" s="1" t="s">
        <v>116</v>
      </c>
    </row>
    <row r="7002">
      <c r="C7002" s="1" t="s">
        <v>1446</v>
      </c>
    </row>
    <row r="7003">
      <c r="C7003" s="1" t="s">
        <v>898</v>
      </c>
    </row>
    <row r="7004">
      <c r="C7004" s="1" t="s">
        <v>701</v>
      </c>
    </row>
    <row r="7005">
      <c r="C7005" s="1" t="s">
        <v>121</v>
      </c>
    </row>
    <row r="7006">
      <c r="C7006" s="1" t="s">
        <v>411</v>
      </c>
    </row>
    <row r="7007">
      <c r="C7007" s="1" t="s">
        <v>106</v>
      </c>
    </row>
    <row r="7008">
      <c r="C7008" s="1" t="s">
        <v>2496</v>
      </c>
    </row>
    <row r="7009">
      <c r="C7009" s="1" t="s">
        <v>14</v>
      </c>
    </row>
    <row r="7010">
      <c r="C7010" s="1" t="s">
        <v>2920</v>
      </c>
    </row>
    <row r="7011">
      <c r="C7011" s="1" t="s">
        <v>5012</v>
      </c>
    </row>
    <row r="7012">
      <c r="C7012" s="1" t="s">
        <v>2721</v>
      </c>
    </row>
    <row r="7013">
      <c r="C7013" s="1" t="s">
        <v>13959</v>
      </c>
    </row>
    <row r="7014">
      <c r="C7014" s="1" t="s">
        <v>6449</v>
      </c>
    </row>
    <row r="7015">
      <c r="C7015" s="1" t="s">
        <v>1317</v>
      </c>
    </row>
    <row r="7016">
      <c r="C7016" s="1" t="s">
        <v>4891</v>
      </c>
    </row>
    <row r="7017">
      <c r="C7017" s="1" t="s">
        <v>37</v>
      </c>
    </row>
    <row r="7018">
      <c r="C7018" s="1" t="s">
        <v>21</v>
      </c>
    </row>
    <row r="7019">
      <c r="C7019" s="1" t="s">
        <v>8269</v>
      </c>
    </row>
    <row r="7020">
      <c r="C7020" s="1" t="s">
        <v>121</v>
      </c>
    </row>
    <row r="7021">
      <c r="C7021" s="1" t="s">
        <v>80</v>
      </c>
    </row>
    <row r="7022">
      <c r="C7022" s="1" t="s">
        <v>522</v>
      </c>
    </row>
    <row r="7023">
      <c r="C7023" s="1" t="s">
        <v>42</v>
      </c>
    </row>
    <row r="7024">
      <c r="C7024" s="1" t="s">
        <v>818</v>
      </c>
    </row>
    <row r="7025">
      <c r="C7025" s="1" t="s">
        <v>1317</v>
      </c>
    </row>
    <row r="7026">
      <c r="C7026" s="1" t="s">
        <v>1418</v>
      </c>
    </row>
    <row r="7027">
      <c r="C7027" s="1" t="s">
        <v>738</v>
      </c>
    </row>
    <row r="7028">
      <c r="C7028" s="1" t="s">
        <v>37</v>
      </c>
    </row>
    <row r="7029">
      <c r="C7029" s="1" t="s">
        <v>13989</v>
      </c>
    </row>
    <row r="7030">
      <c r="C7030" s="1" t="s">
        <v>1179</v>
      </c>
    </row>
    <row r="7031">
      <c r="C7031" s="1" t="s">
        <v>138</v>
      </c>
    </row>
    <row r="7032">
      <c r="C7032" s="1" t="s">
        <v>310</v>
      </c>
    </row>
    <row r="7033">
      <c r="C7033" s="1" t="s">
        <v>1014</v>
      </c>
    </row>
    <row r="7034">
      <c r="C7034" s="1" t="s">
        <v>32</v>
      </c>
    </row>
    <row r="7035">
      <c r="C7035" s="1" t="s">
        <v>116</v>
      </c>
    </row>
    <row r="7036">
      <c r="C7036" s="1" t="s">
        <v>138</v>
      </c>
    </row>
    <row r="7037">
      <c r="C7037" s="1" t="s">
        <v>411</v>
      </c>
    </row>
    <row r="7038">
      <c r="C7038" s="1" t="s">
        <v>1558</v>
      </c>
    </row>
    <row r="7039">
      <c r="C7039" s="1" t="s">
        <v>2173</v>
      </c>
    </row>
    <row r="7040">
      <c r="C7040" s="1" t="s">
        <v>653</v>
      </c>
    </row>
    <row r="7041">
      <c r="C7041" s="1" t="s">
        <v>37</v>
      </c>
    </row>
    <row r="7042">
      <c r="C7042" s="1" t="s">
        <v>14015</v>
      </c>
    </row>
    <row r="7043">
      <c r="C7043" s="1" t="s">
        <v>1601</v>
      </c>
    </row>
    <row r="7044">
      <c r="C7044" s="1" t="s">
        <v>342</v>
      </c>
    </row>
    <row r="7045">
      <c r="C7045" s="1" t="s">
        <v>4220</v>
      </c>
    </row>
    <row r="7046">
      <c r="C7046" s="1" t="s">
        <v>321</v>
      </c>
    </row>
    <row r="7047">
      <c r="C7047" s="1" t="s">
        <v>879</v>
      </c>
    </row>
    <row r="7048">
      <c r="C7048" s="1" t="s">
        <v>2521</v>
      </c>
    </row>
    <row r="7049">
      <c r="C7049" s="1" t="s">
        <v>321</v>
      </c>
    </row>
    <row r="7050">
      <c r="C7050" s="1" t="s">
        <v>138</v>
      </c>
    </row>
    <row r="7051">
      <c r="C7051" s="1" t="s">
        <v>2721</v>
      </c>
    </row>
    <row r="7052">
      <c r="C7052" s="1" t="s">
        <v>1494</v>
      </c>
    </row>
    <row r="7053">
      <c r="C7053" s="1" t="s">
        <v>121</v>
      </c>
    </row>
    <row r="7054">
      <c r="C7054" s="1" t="s">
        <v>1925</v>
      </c>
    </row>
    <row r="7055">
      <c r="C7055" s="1" t="s">
        <v>1381</v>
      </c>
    </row>
    <row r="7056">
      <c r="C7056" s="1" t="s">
        <v>207</v>
      </c>
    </row>
    <row r="7057">
      <c r="C7057" s="1" t="s">
        <v>1418</v>
      </c>
    </row>
    <row r="7058">
      <c r="C7058" s="1" t="s">
        <v>818</v>
      </c>
    </row>
    <row r="7059">
      <c r="C7059" s="1" t="s">
        <v>411</v>
      </c>
    </row>
    <row r="7060">
      <c r="C7060" s="1" t="s">
        <v>518</v>
      </c>
    </row>
    <row r="7061">
      <c r="C7061" s="1" t="s">
        <v>106</v>
      </c>
    </row>
    <row r="7062">
      <c r="C7062" s="1" t="s">
        <v>640</v>
      </c>
    </row>
    <row r="7063">
      <c r="C7063" s="1" t="s">
        <v>326</v>
      </c>
    </row>
    <row r="7064">
      <c r="C7064" s="1" t="s">
        <v>6560</v>
      </c>
    </row>
    <row r="7065">
      <c r="C7065" s="1" t="s">
        <v>305</v>
      </c>
    </row>
    <row r="7066">
      <c r="C7066" s="1" t="s">
        <v>1653</v>
      </c>
    </row>
    <row r="7067">
      <c r="C7067" s="1" t="s">
        <v>2820</v>
      </c>
    </row>
    <row r="7068">
      <c r="C7068" s="1" t="s">
        <v>3853</v>
      </c>
    </row>
    <row r="7069">
      <c r="C7069" s="1" t="s">
        <v>4372</v>
      </c>
    </row>
    <row r="7070">
      <c r="C7070" s="1" t="s">
        <v>4088</v>
      </c>
    </row>
    <row r="7071">
      <c r="C7071" s="1" t="s">
        <v>4935</v>
      </c>
    </row>
    <row r="7072">
      <c r="C7072" s="1" t="s">
        <v>7210</v>
      </c>
    </row>
    <row r="7073">
      <c r="C7073" s="1" t="s">
        <v>21</v>
      </c>
    </row>
    <row r="7074">
      <c r="C7074" s="1" t="s">
        <v>148</v>
      </c>
    </row>
    <row r="7075">
      <c r="C7075" s="1" t="s">
        <v>4635</v>
      </c>
    </row>
    <row r="7076">
      <c r="C7076" s="1" t="s">
        <v>178</v>
      </c>
    </row>
    <row r="7077">
      <c r="C7077" s="1" t="s">
        <v>321</v>
      </c>
    </row>
    <row r="7078">
      <c r="C7078" s="1" t="s">
        <v>116</v>
      </c>
    </row>
    <row r="7079">
      <c r="C7079" s="1" t="s">
        <v>2485</v>
      </c>
    </row>
    <row r="7080">
      <c r="C7080" s="1" t="s">
        <v>12327</v>
      </c>
    </row>
    <row r="7081">
      <c r="C7081" s="1" t="s">
        <v>1255</v>
      </c>
    </row>
    <row r="7082">
      <c r="C7082" s="1" t="s">
        <v>6691</v>
      </c>
    </row>
    <row r="7083">
      <c r="C7083" s="1" t="s">
        <v>1014</v>
      </c>
    </row>
    <row r="7084">
      <c r="C7084" s="1" t="s">
        <v>37</v>
      </c>
    </row>
    <row r="7085">
      <c r="C7085" s="1" t="s">
        <v>121</v>
      </c>
    </row>
    <row r="7086">
      <c r="C7086" s="1" t="s">
        <v>14</v>
      </c>
    </row>
    <row r="7087">
      <c r="C7087" s="1" t="s">
        <v>3259</v>
      </c>
    </row>
    <row r="7088">
      <c r="C7088" s="1" t="s">
        <v>116</v>
      </c>
    </row>
    <row r="7089">
      <c r="C7089" s="1" t="s">
        <v>148</v>
      </c>
    </row>
    <row r="7090">
      <c r="C7090" s="1" t="s">
        <v>813</v>
      </c>
    </row>
    <row r="7091">
      <c r="C7091" s="1" t="s">
        <v>1255</v>
      </c>
    </row>
    <row r="7092">
      <c r="C7092" s="1" t="s">
        <v>315</v>
      </c>
    </row>
    <row r="7093">
      <c r="C7093" s="1" t="s">
        <v>13272</v>
      </c>
    </row>
    <row r="7094">
      <c r="C7094" s="1" t="s">
        <v>305</v>
      </c>
    </row>
    <row r="7095">
      <c r="C7095" s="1" t="s">
        <v>2746</v>
      </c>
    </row>
    <row r="7096">
      <c r="C7096" s="1" t="s">
        <v>555</v>
      </c>
    </row>
    <row r="7097">
      <c r="C7097" s="1" t="s">
        <v>461</v>
      </c>
    </row>
    <row r="7098">
      <c r="C7098" s="1" t="s">
        <v>305</v>
      </c>
    </row>
    <row r="7099">
      <c r="C7099" s="1" t="s">
        <v>7711</v>
      </c>
    </row>
    <row r="7100">
      <c r="C7100" s="1" t="s">
        <v>1179</v>
      </c>
    </row>
    <row r="7101">
      <c r="C7101" s="1" t="s">
        <v>1827</v>
      </c>
    </row>
    <row r="7102">
      <c r="C7102" s="1" t="s">
        <v>2255</v>
      </c>
    </row>
    <row r="7103">
      <c r="C7103" s="1" t="s">
        <v>86</v>
      </c>
    </row>
    <row r="7104">
      <c r="C7104" s="1" t="s">
        <v>310</v>
      </c>
    </row>
    <row r="7105">
      <c r="C7105" s="1" t="s">
        <v>1451</v>
      </c>
    </row>
    <row r="7106">
      <c r="C7106" s="1" t="s">
        <v>2393</v>
      </c>
    </row>
    <row r="7107">
      <c r="C7107" s="1" t="s">
        <v>305</v>
      </c>
    </row>
    <row r="7108">
      <c r="C7108" s="1" t="s">
        <v>80</v>
      </c>
    </row>
    <row r="7109">
      <c r="C7109" s="1" t="s">
        <v>813</v>
      </c>
    </row>
    <row r="7110">
      <c r="C7110" s="1" t="s">
        <v>461</v>
      </c>
    </row>
    <row r="7111">
      <c r="C7111" s="1" t="s">
        <v>1186</v>
      </c>
    </row>
    <row r="7112">
      <c r="C7112" s="1" t="s">
        <v>248</v>
      </c>
    </row>
    <row r="7113">
      <c r="C7113" s="1" t="s">
        <v>148</v>
      </c>
    </row>
    <row r="7114">
      <c r="C7114" s="1" t="s">
        <v>2521</v>
      </c>
    </row>
    <row r="7115">
      <c r="C7115" s="1" t="s">
        <v>178</v>
      </c>
    </row>
    <row r="7116">
      <c r="C7116" s="1" t="s">
        <v>7807</v>
      </c>
    </row>
    <row r="7117">
      <c r="C7117" s="1" t="s">
        <v>321</v>
      </c>
    </row>
    <row r="7118">
      <c r="C7118" s="1" t="s">
        <v>321</v>
      </c>
    </row>
    <row r="7119">
      <c r="C7119" s="1" t="s">
        <v>11083</v>
      </c>
    </row>
    <row r="7120">
      <c r="C7120" s="1" t="s">
        <v>305</v>
      </c>
    </row>
    <row r="7121">
      <c r="C7121" s="1" t="s">
        <v>1870</v>
      </c>
    </row>
    <row r="7122">
      <c r="C7122" s="1" t="s">
        <v>32</v>
      </c>
    </row>
    <row r="7123">
      <c r="C7123" s="1" t="s">
        <v>326</v>
      </c>
    </row>
    <row r="7124">
      <c r="C7124" s="1" t="s">
        <v>65</v>
      </c>
    </row>
    <row r="7125">
      <c r="C7125" s="1" t="s">
        <v>560</v>
      </c>
    </row>
    <row r="7126">
      <c r="C7126" s="1" t="s">
        <v>985</v>
      </c>
    </row>
    <row r="7127">
      <c r="C7127" s="1" t="s">
        <v>14137</v>
      </c>
    </row>
    <row r="7128">
      <c r="C7128" s="1" t="s">
        <v>14140</v>
      </c>
    </row>
    <row r="7129">
      <c r="C7129" s="1" t="s">
        <v>2067</v>
      </c>
    </row>
    <row r="7130">
      <c r="C7130" s="1" t="s">
        <v>284</v>
      </c>
    </row>
    <row r="7131">
      <c r="C7131" s="1" t="s">
        <v>211</v>
      </c>
    </row>
    <row r="7132">
      <c r="C7132" s="1" t="s">
        <v>2485</v>
      </c>
    </row>
    <row r="7133">
      <c r="C7133" s="1" t="s">
        <v>925</v>
      </c>
    </row>
    <row r="7134">
      <c r="C7134" s="1" t="s">
        <v>75</v>
      </c>
    </row>
    <row r="7135">
      <c r="C7135" s="1" t="s">
        <v>1653</v>
      </c>
    </row>
    <row r="7136">
      <c r="C7136" s="1" t="s">
        <v>503</v>
      </c>
    </row>
    <row r="7137">
      <c r="C7137" s="1" t="s">
        <v>522</v>
      </c>
    </row>
    <row r="7138">
      <c r="C7138" s="1" t="s">
        <v>14156</v>
      </c>
    </row>
    <row r="7139">
      <c r="C7139" s="1" t="s">
        <v>5337</v>
      </c>
    </row>
    <row r="7140">
      <c r="C7140" s="1" t="s">
        <v>2248</v>
      </c>
    </row>
    <row r="7141">
      <c r="C7141" s="1" t="s">
        <v>2129</v>
      </c>
    </row>
    <row r="7142">
      <c r="C7142" s="1" t="s">
        <v>2721</v>
      </c>
    </row>
    <row r="7143">
      <c r="C7143" s="1" t="s">
        <v>993</v>
      </c>
    </row>
    <row r="7144">
      <c r="C7144" s="1" t="s">
        <v>1179</v>
      </c>
    </row>
    <row r="7145">
      <c r="C7145" s="1" t="s">
        <v>310</v>
      </c>
    </row>
    <row r="7146">
      <c r="C7146" s="1" t="s">
        <v>4891</v>
      </c>
    </row>
    <row r="7147">
      <c r="C7147" s="1" t="s">
        <v>121</v>
      </c>
    </row>
    <row r="7148">
      <c r="C7148" s="1" t="s">
        <v>4240</v>
      </c>
    </row>
    <row r="7149">
      <c r="C7149" s="1" t="s">
        <v>27</v>
      </c>
    </row>
    <row r="7150">
      <c r="C7150" s="1" t="s">
        <v>1418</v>
      </c>
    </row>
    <row r="7151">
      <c r="C7151" s="1" t="s">
        <v>6238</v>
      </c>
    </row>
    <row r="7152">
      <c r="C7152" s="1" t="s">
        <v>2639</v>
      </c>
    </row>
    <row r="7153">
      <c r="C7153" s="1" t="s">
        <v>211</v>
      </c>
    </row>
    <row r="7154">
      <c r="C7154" s="1" t="s">
        <v>578</v>
      </c>
    </row>
    <row r="7155">
      <c r="C7155" s="1" t="s">
        <v>258</v>
      </c>
    </row>
    <row r="7156">
      <c r="C7156" s="1" t="s">
        <v>649</v>
      </c>
    </row>
    <row r="7157">
      <c r="C7157" s="1" t="s">
        <v>14</v>
      </c>
    </row>
    <row r="7158">
      <c r="C7158" s="1" t="s">
        <v>1332</v>
      </c>
    </row>
    <row r="7159">
      <c r="C7159" s="1" t="s">
        <v>37</v>
      </c>
    </row>
    <row r="7160">
      <c r="C7160" s="1" t="s">
        <v>1297</v>
      </c>
    </row>
    <row r="7161">
      <c r="C7161" s="1" t="s">
        <v>14194</v>
      </c>
    </row>
    <row r="7162">
      <c r="C7162" s="1" t="s">
        <v>305</v>
      </c>
    </row>
    <row r="7163">
      <c r="C7163" s="1" t="s">
        <v>14198</v>
      </c>
    </row>
    <row r="7164">
      <c r="C7164" s="1" t="s">
        <v>148</v>
      </c>
    </row>
    <row r="7165">
      <c r="C7165" s="1" t="s">
        <v>1653</v>
      </c>
    </row>
    <row r="7166">
      <c r="C7166" s="1" t="s">
        <v>148</v>
      </c>
    </row>
    <row r="7167">
      <c r="C7167" s="1" t="s">
        <v>3458</v>
      </c>
    </row>
    <row r="7168">
      <c r="C7168" s="1" t="s">
        <v>3444</v>
      </c>
    </row>
    <row r="7169">
      <c r="C7169" s="1" t="s">
        <v>1653</v>
      </c>
    </row>
    <row r="7170">
      <c r="C7170" s="1" t="s">
        <v>522</v>
      </c>
    </row>
    <row r="7171">
      <c r="C7171" s="1" t="s">
        <v>99</v>
      </c>
    </row>
    <row r="7172">
      <c r="C7172" s="1" t="s">
        <v>2639</v>
      </c>
    </row>
    <row r="7173">
      <c r="C7173" s="1" t="s">
        <v>1666</v>
      </c>
    </row>
    <row r="7174">
      <c r="C7174" s="1" t="s">
        <v>32</v>
      </c>
    </row>
    <row r="7175">
      <c r="C7175" s="1" t="s">
        <v>2173</v>
      </c>
    </row>
    <row r="7176">
      <c r="C7176" s="1" t="s">
        <v>173</v>
      </c>
    </row>
    <row r="7177">
      <c r="C7177" s="1" t="s">
        <v>1297</v>
      </c>
    </row>
    <row r="7178">
      <c r="C7178" s="1" t="s">
        <v>1186</v>
      </c>
    </row>
    <row r="7179">
      <c r="C7179" s="1" t="s">
        <v>5045</v>
      </c>
    </row>
    <row r="7180">
      <c r="C7180" s="1" t="s">
        <v>305</v>
      </c>
    </row>
    <row r="7181">
      <c r="C7181" s="1" t="s">
        <v>1243</v>
      </c>
    </row>
    <row r="7182">
      <c r="C7182" s="1" t="s">
        <v>121</v>
      </c>
    </row>
    <row r="7183">
      <c r="C7183" s="1" t="s">
        <v>3270</v>
      </c>
    </row>
    <row r="7184">
      <c r="C7184" s="1" t="s">
        <v>1802</v>
      </c>
    </row>
    <row r="7185">
      <c r="C7185" s="1" t="s">
        <v>321</v>
      </c>
    </row>
    <row r="7186">
      <c r="C7186" s="1" t="s">
        <v>13272</v>
      </c>
    </row>
    <row r="7187">
      <c r="C7187" s="1" t="s">
        <v>116</v>
      </c>
    </row>
    <row r="7188">
      <c r="C7188" s="1" t="s">
        <v>411</v>
      </c>
    </row>
    <row r="7189">
      <c r="C7189" s="1" t="s">
        <v>116</v>
      </c>
    </row>
    <row r="7190">
      <c r="C7190" s="1" t="s">
        <v>138</v>
      </c>
    </row>
    <row r="7191">
      <c r="C7191" s="1" t="s">
        <v>461</v>
      </c>
    </row>
    <row r="7192">
      <c r="C7192" s="1" t="s">
        <v>116</v>
      </c>
    </row>
    <row r="7193">
      <c r="C7193" s="1" t="s">
        <v>6246</v>
      </c>
    </row>
    <row r="7194">
      <c r="C7194" s="1" t="s">
        <v>12034</v>
      </c>
    </row>
    <row r="7195">
      <c r="C7195" s="1" t="s">
        <v>532</v>
      </c>
    </row>
    <row r="7196">
      <c r="C7196" s="1" t="s">
        <v>1255</v>
      </c>
    </row>
    <row r="7197">
      <c r="C7197" s="1" t="s">
        <v>4342</v>
      </c>
    </row>
    <row r="7198">
      <c r="C7198" s="1" t="s">
        <v>248</v>
      </c>
    </row>
    <row r="7199">
      <c r="C7199" s="1" t="s">
        <v>1255</v>
      </c>
    </row>
    <row r="7200">
      <c r="C7200" s="1" t="s">
        <v>518</v>
      </c>
    </row>
    <row r="7201">
      <c r="C7201" s="1" t="s">
        <v>275</v>
      </c>
    </row>
    <row r="7202">
      <c r="C7202" s="1" t="s">
        <v>21</v>
      </c>
    </row>
    <row r="7203">
      <c r="C7203" s="1" t="s">
        <v>1014</v>
      </c>
    </row>
    <row r="7204">
      <c r="C7204" s="1" t="s">
        <v>32</v>
      </c>
    </row>
    <row r="7205">
      <c r="C7205" s="1" t="s">
        <v>148</v>
      </c>
    </row>
    <row r="7206">
      <c r="C7206" s="1" t="s">
        <v>211</v>
      </c>
    </row>
    <row r="7207">
      <c r="C7207" s="1" t="s">
        <v>93</v>
      </c>
    </row>
    <row r="7208">
      <c r="C7208" s="1" t="s">
        <v>116</v>
      </c>
    </row>
    <row r="7209">
      <c r="C7209" s="1" t="s">
        <v>37</v>
      </c>
    </row>
    <row r="7210">
      <c r="C7210" s="1" t="s">
        <v>461</v>
      </c>
    </row>
    <row r="7211">
      <c r="C7211" s="1" t="s">
        <v>116</v>
      </c>
    </row>
    <row r="7212">
      <c r="C7212" s="1" t="s">
        <v>4482</v>
      </c>
    </row>
    <row r="7213">
      <c r="C7213" s="1" t="s">
        <v>116</v>
      </c>
    </row>
    <row r="7214">
      <c r="C7214" s="1" t="s">
        <v>701</v>
      </c>
    </row>
    <row r="7215">
      <c r="C7215" s="1" t="s">
        <v>1325</v>
      </c>
    </row>
    <row r="7216">
      <c r="C7216" s="1" t="s">
        <v>7084</v>
      </c>
    </row>
    <row r="7217">
      <c r="C7217" s="1" t="s">
        <v>934</v>
      </c>
    </row>
    <row r="7218">
      <c r="C7218" s="1" t="s">
        <v>1494</v>
      </c>
    </row>
    <row r="7219">
      <c r="C7219" s="1" t="s">
        <v>1297</v>
      </c>
    </row>
    <row r="7220">
      <c r="C7220" s="1" t="s">
        <v>326</v>
      </c>
    </row>
    <row r="7221">
      <c r="C7221" s="1" t="s">
        <v>178</v>
      </c>
    </row>
    <row r="7222">
      <c r="C7222" s="1" t="s">
        <v>10897</v>
      </c>
    </row>
    <row r="7223">
      <c r="C7223" s="1" t="s">
        <v>503</v>
      </c>
    </row>
    <row r="7224">
      <c r="C7224" s="1" t="s">
        <v>5539</v>
      </c>
    </row>
    <row r="7225">
      <c r="C7225" s="1" t="s">
        <v>4935</v>
      </c>
    </row>
    <row r="7226">
      <c r="C7226" s="1" t="s">
        <v>2504</v>
      </c>
    </row>
    <row r="7227">
      <c r="C7227" s="1" t="s">
        <v>80</v>
      </c>
    </row>
    <row r="7228">
      <c r="C7228" s="1" t="s">
        <v>8383</v>
      </c>
    </row>
    <row r="7229">
      <c r="C7229" s="1" t="s">
        <v>1802</v>
      </c>
    </row>
    <row r="7230">
      <c r="C7230" s="1" t="s">
        <v>163</v>
      </c>
    </row>
    <row r="7231">
      <c r="C7231" s="1" t="s">
        <v>248</v>
      </c>
    </row>
    <row r="7232">
      <c r="C7232" s="1" t="s">
        <v>116</v>
      </c>
    </row>
    <row r="7233">
      <c r="C7233" s="1" t="s">
        <v>99</v>
      </c>
    </row>
    <row r="7234">
      <c r="C7234" s="1" t="s">
        <v>86</v>
      </c>
    </row>
    <row r="7235">
      <c r="C7235" s="1" t="s">
        <v>1827</v>
      </c>
    </row>
    <row r="7236">
      <c r="C7236" s="1" t="s">
        <v>411</v>
      </c>
    </row>
    <row r="7237">
      <c r="C7237" s="1" t="s">
        <v>764</v>
      </c>
    </row>
    <row r="7238">
      <c r="C7238" s="1" t="s">
        <v>3392</v>
      </c>
    </row>
    <row r="7239">
      <c r="C7239" s="1" t="s">
        <v>7350</v>
      </c>
    </row>
    <row r="7240">
      <c r="C7240" s="1" t="s">
        <v>1255</v>
      </c>
    </row>
    <row r="7241">
      <c r="C7241" s="1" t="s">
        <v>99</v>
      </c>
    </row>
    <row r="7242">
      <c r="C7242" s="1" t="s">
        <v>1258</v>
      </c>
    </row>
    <row r="7243">
      <c r="C7243" s="1" t="s">
        <v>163</v>
      </c>
    </row>
    <row r="7244">
      <c r="C7244" s="1" t="s">
        <v>2030</v>
      </c>
    </row>
    <row r="7245">
      <c r="C7245" s="1" t="s">
        <v>1297</v>
      </c>
    </row>
    <row r="7246">
      <c r="C7246" s="1" t="s">
        <v>49</v>
      </c>
    </row>
    <row r="7247">
      <c r="C7247" s="1" t="s">
        <v>1802</v>
      </c>
    </row>
    <row r="7248">
      <c r="C7248" s="1" t="s">
        <v>121</v>
      </c>
    </row>
    <row r="7249">
      <c r="C7249" s="1" t="s">
        <v>32</v>
      </c>
    </row>
    <row r="7250">
      <c r="C7250" s="1" t="s">
        <v>116</v>
      </c>
    </row>
    <row r="7251">
      <c r="C7251" s="1" t="s">
        <v>1297</v>
      </c>
    </row>
    <row r="7252">
      <c r="C7252" s="1" t="s">
        <v>6238</v>
      </c>
    </row>
    <row r="7253">
      <c r="C7253" s="1" t="s">
        <v>80</v>
      </c>
    </row>
    <row r="7254">
      <c r="C7254" s="1" t="s">
        <v>1744</v>
      </c>
    </row>
    <row r="7255">
      <c r="C7255" s="1" t="s">
        <v>738</v>
      </c>
    </row>
    <row r="7256">
      <c r="C7256" s="1" t="s">
        <v>7831</v>
      </c>
    </row>
    <row r="7257">
      <c r="C7257" s="1" t="s">
        <v>116</v>
      </c>
    </row>
    <row r="7258">
      <c r="C7258" s="1" t="s">
        <v>396</v>
      </c>
    </row>
    <row r="7259">
      <c r="C7259" s="1" t="s">
        <v>8974</v>
      </c>
    </row>
    <row r="7260">
      <c r="C7260" s="1" t="s">
        <v>461</v>
      </c>
    </row>
    <row r="7261">
      <c r="C7261" s="1" t="s">
        <v>2504</v>
      </c>
    </row>
    <row r="7262">
      <c r="C7262" s="1" t="s">
        <v>106</v>
      </c>
    </row>
    <row r="7263">
      <c r="C7263" s="1" t="s">
        <v>630</v>
      </c>
    </row>
    <row r="7264">
      <c r="C7264" s="1" t="s">
        <v>49</v>
      </c>
    </row>
    <row r="7265">
      <c r="C7265" s="1" t="s">
        <v>14</v>
      </c>
    </row>
    <row r="7266">
      <c r="C7266" s="1" t="s">
        <v>2421</v>
      </c>
    </row>
    <row r="7267">
      <c r="C7267" s="1" t="s">
        <v>1301</v>
      </c>
    </row>
    <row r="7268">
      <c r="C7268" s="1" t="s">
        <v>1865</v>
      </c>
    </row>
    <row r="7269">
      <c r="C7269" s="1" t="s">
        <v>3465</v>
      </c>
    </row>
    <row r="7270">
      <c r="C7270" s="1" t="s">
        <v>1053</v>
      </c>
    </row>
    <row r="7271">
      <c r="C7271" s="1" t="s">
        <v>305</v>
      </c>
    </row>
    <row r="7272">
      <c r="C7272" s="1" t="s">
        <v>3791</v>
      </c>
    </row>
    <row r="7273">
      <c r="C7273" s="1" t="s">
        <v>86</v>
      </c>
    </row>
    <row r="7274">
      <c r="C7274" s="1" t="s">
        <v>148</v>
      </c>
    </row>
    <row r="7275">
      <c r="C7275" s="1" t="s">
        <v>126</v>
      </c>
    </row>
    <row r="7276">
      <c r="C7276" s="1" t="s">
        <v>1367</v>
      </c>
    </row>
    <row r="7277">
      <c r="C7277" s="1" t="s">
        <v>2248</v>
      </c>
    </row>
    <row r="7278">
      <c r="C7278" s="1" t="s">
        <v>1827</v>
      </c>
    </row>
    <row r="7279">
      <c r="C7279" s="1" t="s">
        <v>248</v>
      </c>
    </row>
    <row r="7280">
      <c r="C7280" s="1" t="s">
        <v>121</v>
      </c>
    </row>
    <row r="7281">
      <c r="C7281" s="1" t="s">
        <v>4891</v>
      </c>
    </row>
    <row r="7282">
      <c r="C7282" s="1" t="s">
        <v>1595</v>
      </c>
    </row>
    <row r="7283">
      <c r="C7283" s="1" t="s">
        <v>1483</v>
      </c>
    </row>
    <row r="7284">
      <c r="C7284" s="1" t="s">
        <v>1363</v>
      </c>
    </row>
    <row r="7285">
      <c r="C7285" s="1" t="s">
        <v>3853</v>
      </c>
    </row>
    <row r="7286">
      <c r="C7286" s="1" t="s">
        <v>148</v>
      </c>
    </row>
    <row r="7287">
      <c r="C7287" s="1" t="s">
        <v>560</v>
      </c>
    </row>
    <row r="7288">
      <c r="C7288" s="1" t="s">
        <v>1014</v>
      </c>
    </row>
    <row r="7289">
      <c r="C7289" s="1" t="s">
        <v>27</v>
      </c>
    </row>
    <row r="7290">
      <c r="C7290" s="1" t="s">
        <v>126</v>
      </c>
    </row>
    <row r="7291">
      <c r="C7291" s="1" t="s">
        <v>1029</v>
      </c>
    </row>
    <row r="7292">
      <c r="C7292" s="1" t="s">
        <v>14</v>
      </c>
    </row>
    <row r="7293">
      <c r="C7293" s="1" t="s">
        <v>198</v>
      </c>
    </row>
    <row r="7294">
      <c r="C7294" s="1" t="s">
        <v>898</v>
      </c>
    </row>
    <row r="7295">
      <c r="C7295" s="1" t="s">
        <v>126</v>
      </c>
    </row>
    <row r="7296">
      <c r="C7296" s="1" t="s">
        <v>3392</v>
      </c>
    </row>
    <row r="7297">
      <c r="C7297" s="1" t="s">
        <v>6852</v>
      </c>
    </row>
    <row r="7298">
      <c r="C7298" s="1" t="s">
        <v>436</v>
      </c>
    </row>
    <row r="7299">
      <c r="C7299" s="1" t="s">
        <v>207</v>
      </c>
    </row>
    <row r="7300">
      <c r="C7300" s="1" t="s">
        <v>1268</v>
      </c>
    </row>
    <row r="7301">
      <c r="C7301" s="1" t="s">
        <v>5064</v>
      </c>
    </row>
    <row r="7302">
      <c r="C7302" s="1" t="s">
        <v>5539</v>
      </c>
    </row>
    <row r="7303">
      <c r="C7303" s="1" t="s">
        <v>664</v>
      </c>
    </row>
    <row r="7304">
      <c r="C7304" s="1" t="s">
        <v>2384</v>
      </c>
    </row>
    <row r="7305">
      <c r="C7305" s="1" t="s">
        <v>211</v>
      </c>
    </row>
    <row r="7306">
      <c r="C7306" s="1" t="s">
        <v>300</v>
      </c>
    </row>
    <row r="7307">
      <c r="C7307" s="1" t="s">
        <v>3097</v>
      </c>
    </row>
    <row r="7308">
      <c r="C7308" s="1" t="s">
        <v>3708</v>
      </c>
    </row>
    <row r="7309">
      <c r="C7309" s="1" t="s">
        <v>305</v>
      </c>
    </row>
    <row r="7310">
      <c r="C7310" s="1" t="s">
        <v>148</v>
      </c>
    </row>
    <row r="7311">
      <c r="C7311" s="1" t="s">
        <v>411</v>
      </c>
    </row>
    <row r="7312">
      <c r="C7312" s="1" t="s">
        <v>347</v>
      </c>
    </row>
    <row r="7313">
      <c r="C7313" s="1" t="s">
        <v>723</v>
      </c>
    </row>
    <row r="7314">
      <c r="C7314" s="1" t="s">
        <v>461</v>
      </c>
    </row>
    <row r="7315">
      <c r="C7315" s="1" t="s">
        <v>925</v>
      </c>
    </row>
    <row r="7316">
      <c r="C7316" s="1" t="s">
        <v>1332</v>
      </c>
    </row>
    <row r="7317">
      <c r="C7317" s="1" t="s">
        <v>1255</v>
      </c>
    </row>
    <row r="7318">
      <c r="C7318" s="1" t="s">
        <v>1186</v>
      </c>
    </row>
    <row r="7319">
      <c r="C7319" s="1" t="s">
        <v>1813</v>
      </c>
    </row>
    <row r="7320">
      <c r="C7320" s="1" t="s">
        <v>4655</v>
      </c>
    </row>
    <row r="7321">
      <c r="C7321" s="1" t="s">
        <v>4482</v>
      </c>
    </row>
    <row r="7322">
      <c r="C7322" s="1" t="s">
        <v>211</v>
      </c>
    </row>
    <row r="7323">
      <c r="C7323" s="1" t="s">
        <v>80</v>
      </c>
    </row>
    <row r="7324">
      <c r="C7324" s="1" t="s">
        <v>275</v>
      </c>
    </row>
    <row r="7325">
      <c r="C7325" s="1" t="s">
        <v>649</v>
      </c>
    </row>
    <row r="7326">
      <c r="C7326" s="1" t="s">
        <v>808</v>
      </c>
    </row>
    <row r="7327">
      <c r="C7327" s="1" t="s">
        <v>2504</v>
      </c>
    </row>
    <row r="7328">
      <c r="C7328" s="1" t="s">
        <v>305</v>
      </c>
    </row>
    <row r="7329">
      <c r="C7329" s="1" t="s">
        <v>542</v>
      </c>
    </row>
    <row r="7330">
      <c r="C7330" s="1" t="s">
        <v>1802</v>
      </c>
    </row>
    <row r="7331">
      <c r="C7331" s="1" t="s">
        <v>3925</v>
      </c>
    </row>
    <row r="7332">
      <c r="C7332" s="1" t="s">
        <v>12134</v>
      </c>
    </row>
    <row r="7333">
      <c r="C7333" s="1" t="s">
        <v>93</v>
      </c>
    </row>
    <row r="7334">
      <c r="C7334" s="1" t="s">
        <v>6850</v>
      </c>
    </row>
    <row r="7335">
      <c r="C7335" s="1" t="s">
        <v>93</v>
      </c>
    </row>
    <row r="7336">
      <c r="C7336" s="1" t="s">
        <v>116</v>
      </c>
    </row>
    <row r="7337">
      <c r="C7337" s="1" t="s">
        <v>1963</v>
      </c>
    </row>
    <row r="7338">
      <c r="C7338" s="1" t="s">
        <v>3392</v>
      </c>
    </row>
    <row r="7339">
      <c r="C7339" s="1" t="s">
        <v>378</v>
      </c>
    </row>
    <row r="7340">
      <c r="C7340" s="1" t="s">
        <v>1255</v>
      </c>
    </row>
    <row r="7341">
      <c r="C7341" s="1" t="s">
        <v>148</v>
      </c>
    </row>
    <row r="7342">
      <c r="C7342" s="1" t="s">
        <v>3388</v>
      </c>
    </row>
    <row r="7343">
      <c r="C7343" s="1" t="s">
        <v>503</v>
      </c>
    </row>
    <row r="7344">
      <c r="C7344" s="1" t="s">
        <v>148</v>
      </c>
    </row>
    <row r="7345">
      <c r="C7345" s="1" t="s">
        <v>818</v>
      </c>
    </row>
    <row r="7346">
      <c r="C7346" s="1" t="s">
        <v>315</v>
      </c>
    </row>
    <row r="7347">
      <c r="C7347" s="1" t="s">
        <v>985</v>
      </c>
    </row>
    <row r="7348">
      <c r="C7348" s="1" t="s">
        <v>12134</v>
      </c>
    </row>
    <row r="7349">
      <c r="C7349" s="1" t="s">
        <v>65</v>
      </c>
    </row>
    <row r="7350">
      <c r="C7350" s="1" t="s">
        <v>305</v>
      </c>
    </row>
    <row r="7351">
      <c r="C7351" s="1" t="s">
        <v>86</v>
      </c>
    </row>
    <row r="7352">
      <c r="C7352" s="1" t="s">
        <v>1446</v>
      </c>
    </row>
    <row r="7353">
      <c r="C7353" s="1" t="s">
        <v>2504</v>
      </c>
    </row>
    <row r="7354">
      <c r="C7354" s="1" t="s">
        <v>305</v>
      </c>
    </row>
    <row r="7355">
      <c r="C7355" s="1" t="s">
        <v>779</v>
      </c>
    </row>
    <row r="7356">
      <c r="C7356" s="1" t="s">
        <v>42</v>
      </c>
    </row>
    <row r="7357">
      <c r="C7357" s="1" t="s">
        <v>1456</v>
      </c>
    </row>
    <row r="7358">
      <c r="C7358" s="1" t="s">
        <v>701</v>
      </c>
    </row>
    <row r="7359">
      <c r="C7359" s="1" t="s">
        <v>411</v>
      </c>
    </row>
    <row r="7360">
      <c r="C7360" s="1" t="s">
        <v>3658</v>
      </c>
    </row>
    <row r="7361">
      <c r="C7361" s="1" t="s">
        <v>75</v>
      </c>
    </row>
    <row r="7362">
      <c r="C7362" s="1" t="s">
        <v>4698</v>
      </c>
    </row>
    <row r="7363">
      <c r="C7363" s="1" t="s">
        <v>1461</v>
      </c>
    </row>
    <row r="7364">
      <c r="C7364" s="1" t="s">
        <v>1666</v>
      </c>
    </row>
    <row r="7365">
      <c r="C7365" s="1" t="s">
        <v>65</v>
      </c>
    </row>
    <row r="7366">
      <c r="C7366" s="1" t="s">
        <v>738</v>
      </c>
    </row>
    <row r="7367">
      <c r="C7367" s="1" t="s">
        <v>21</v>
      </c>
    </row>
    <row r="7368">
      <c r="C7368" s="1" t="s">
        <v>925</v>
      </c>
    </row>
    <row r="7369">
      <c r="C7369" s="1" t="s">
        <v>1179</v>
      </c>
    </row>
    <row r="7370">
      <c r="C7370" s="1" t="s">
        <v>310</v>
      </c>
    </row>
    <row r="7371">
      <c r="C7371" s="1" t="s">
        <v>2504</v>
      </c>
    </row>
    <row r="7372">
      <c r="C7372" s="1" t="s">
        <v>14491</v>
      </c>
    </row>
    <row r="7373">
      <c r="C7373" s="1" t="s">
        <v>503</v>
      </c>
    </row>
    <row r="7374">
      <c r="C7374" s="1" t="s">
        <v>116</v>
      </c>
    </row>
    <row r="7375">
      <c r="C7375" s="1" t="s">
        <v>1802</v>
      </c>
    </row>
    <row r="7376">
      <c r="C7376" s="1" t="s">
        <v>116</v>
      </c>
    </row>
    <row r="7377">
      <c r="C7377" s="1" t="s">
        <v>411</v>
      </c>
    </row>
    <row r="7378">
      <c r="C7378" s="1" t="s">
        <v>3038</v>
      </c>
    </row>
    <row r="7379">
      <c r="C7379" s="1" t="s">
        <v>411</v>
      </c>
    </row>
    <row r="7380">
      <c r="C7380" s="1" t="s">
        <v>640</v>
      </c>
    </row>
    <row r="7381">
      <c r="C7381" s="1" t="s">
        <v>21</v>
      </c>
    </row>
    <row r="7382">
      <c r="C7382" s="1" t="s">
        <v>315</v>
      </c>
    </row>
    <row r="7383">
      <c r="C7383" s="1" t="s">
        <v>121</v>
      </c>
    </row>
    <row r="7384">
      <c r="C7384" s="1" t="s">
        <v>7000</v>
      </c>
    </row>
    <row r="7385">
      <c r="C7385" s="1" t="s">
        <v>326</v>
      </c>
    </row>
    <row r="7386">
      <c r="C7386" s="1" t="s">
        <v>2380</v>
      </c>
    </row>
    <row r="7387">
      <c r="C7387" s="1" t="s">
        <v>588</v>
      </c>
    </row>
    <row r="7388">
      <c r="C7388" s="1" t="s">
        <v>12884</v>
      </c>
    </row>
    <row r="7389">
      <c r="C7389" s="1" t="s">
        <v>121</v>
      </c>
    </row>
    <row r="7390">
      <c r="C7390" s="1" t="s">
        <v>178</v>
      </c>
    </row>
    <row r="7391">
      <c r="C7391" s="1" t="s">
        <v>7862</v>
      </c>
    </row>
    <row r="7392">
      <c r="C7392" s="1" t="s">
        <v>198</v>
      </c>
    </row>
    <row r="7393">
      <c r="C7393" s="1" t="s">
        <v>1756</v>
      </c>
    </row>
    <row r="7394">
      <c r="C7394" s="1" t="s">
        <v>411</v>
      </c>
    </row>
    <row r="7395">
      <c r="C7395" s="1" t="s">
        <v>75</v>
      </c>
    </row>
    <row r="7396">
      <c r="C7396" s="1" t="s">
        <v>3782</v>
      </c>
    </row>
    <row r="7397">
      <c r="C7397" s="1" t="s">
        <v>2994</v>
      </c>
    </row>
    <row r="7398">
      <c r="C7398" s="1" t="s">
        <v>86</v>
      </c>
    </row>
    <row r="7399">
      <c r="C7399" s="1" t="s">
        <v>1297</v>
      </c>
    </row>
    <row r="7400">
      <c r="C7400" s="1" t="s">
        <v>408</v>
      </c>
    </row>
    <row r="7401">
      <c r="C7401" s="1" t="s">
        <v>3641</v>
      </c>
    </row>
    <row r="7402">
      <c r="C7402" s="1" t="s">
        <v>2721</v>
      </c>
    </row>
    <row r="7403">
      <c r="C7403" s="1" t="s">
        <v>116</v>
      </c>
    </row>
    <row r="7404">
      <c r="C7404" s="1" t="s">
        <v>86</v>
      </c>
    </row>
    <row r="7405">
      <c r="C7405" s="1" t="s">
        <v>1258</v>
      </c>
    </row>
    <row r="7406">
      <c r="C7406" s="1" t="s">
        <v>578</v>
      </c>
    </row>
    <row r="7407">
      <c r="C7407" s="1" t="s">
        <v>116</v>
      </c>
    </row>
    <row r="7408">
      <c r="C7408" s="1" t="s">
        <v>818</v>
      </c>
    </row>
    <row r="7409">
      <c r="C7409" s="1" t="s">
        <v>1255</v>
      </c>
    </row>
    <row r="7410">
      <c r="C7410" s="1" t="s">
        <v>738</v>
      </c>
    </row>
    <row r="7411">
      <c r="C7411" s="1" t="s">
        <v>4482</v>
      </c>
    </row>
    <row r="7412">
      <c r="C7412" s="1" t="s">
        <v>7602</v>
      </c>
    </row>
    <row r="7413">
      <c r="C7413" s="1" t="s">
        <v>1297</v>
      </c>
    </row>
    <row r="7414">
      <c r="C7414" s="1" t="s">
        <v>411</v>
      </c>
    </row>
    <row r="7415">
      <c r="C7415" s="1" t="s">
        <v>5539</v>
      </c>
    </row>
    <row r="7416">
      <c r="C7416" s="1" t="s">
        <v>3458</v>
      </c>
    </row>
    <row r="7417">
      <c r="C7417" s="1" t="s">
        <v>4635</v>
      </c>
    </row>
    <row r="7418">
      <c r="C7418" s="1" t="s">
        <v>14</v>
      </c>
    </row>
    <row r="7419">
      <c r="C7419" s="1" t="s">
        <v>4698</v>
      </c>
    </row>
    <row r="7420">
      <c r="C7420" s="1" t="s">
        <v>818</v>
      </c>
    </row>
    <row r="7421">
      <c r="C7421" s="1" t="s">
        <v>173</v>
      </c>
    </row>
    <row r="7422">
      <c r="C7422" s="1" t="s">
        <v>99</v>
      </c>
    </row>
    <row r="7423">
      <c r="C7423" s="1" t="s">
        <v>156</v>
      </c>
    </row>
    <row r="7424">
      <c r="C7424" s="1" t="s">
        <v>411</v>
      </c>
    </row>
    <row r="7425">
      <c r="C7425" s="1" t="s">
        <v>4220</v>
      </c>
    </row>
    <row r="7426">
      <c r="C7426" s="1" t="s">
        <v>701</v>
      </c>
    </row>
    <row r="7427">
      <c r="C7427" s="1" t="s">
        <v>148</v>
      </c>
    </row>
    <row r="7428">
      <c r="C7428" s="1" t="s">
        <v>14573</v>
      </c>
    </row>
    <row r="7429">
      <c r="C7429" s="1" t="s">
        <v>1053</v>
      </c>
    </row>
    <row r="7430">
      <c r="C7430" s="1" t="s">
        <v>1096</v>
      </c>
    </row>
    <row r="7431">
      <c r="C7431" s="1" t="s">
        <v>2504</v>
      </c>
    </row>
    <row r="7432">
      <c r="C7432" s="1" t="s">
        <v>744</v>
      </c>
    </row>
    <row r="7433">
      <c r="C7433" s="1" t="s">
        <v>503</v>
      </c>
    </row>
    <row r="7434">
      <c r="C7434" s="1" t="s">
        <v>12960</v>
      </c>
    </row>
    <row r="7435">
      <c r="C7435" s="1" t="s">
        <v>760</v>
      </c>
    </row>
    <row r="7436">
      <c r="C7436" s="1" t="s">
        <v>126</v>
      </c>
    </row>
    <row r="7437">
      <c r="C7437" s="1" t="s">
        <v>1802</v>
      </c>
    </row>
    <row r="7438">
      <c r="C7438" s="1" t="s">
        <v>326</v>
      </c>
    </row>
    <row r="7439">
      <c r="C7439" s="1" t="s">
        <v>1179</v>
      </c>
    </row>
    <row r="7440">
      <c r="C7440" s="1" t="s">
        <v>378</v>
      </c>
    </row>
    <row r="7441">
      <c r="C7441" s="1" t="s">
        <v>1562</v>
      </c>
    </row>
    <row r="7442">
      <c r="C7442" s="1" t="s">
        <v>383</v>
      </c>
    </row>
    <row r="7443">
      <c r="C7443" s="1" t="s">
        <v>998</v>
      </c>
    </row>
    <row r="7444">
      <c r="C7444" s="1" t="s">
        <v>326</v>
      </c>
    </row>
    <row r="7445">
      <c r="C7445" s="1" t="s">
        <v>1113</v>
      </c>
    </row>
    <row r="7446">
      <c r="C7446" s="1" t="s">
        <v>7765</v>
      </c>
    </row>
    <row r="7447">
      <c r="C7447" s="1" t="s">
        <v>4372</v>
      </c>
    </row>
    <row r="7448">
      <c r="C7448" s="1" t="s">
        <v>518</v>
      </c>
    </row>
    <row r="7449">
      <c r="C7449" s="1" t="s">
        <v>126</v>
      </c>
    </row>
    <row r="7450">
      <c r="C7450" s="1" t="s">
        <v>8387</v>
      </c>
    </row>
    <row r="7451">
      <c r="C7451" s="1" t="s">
        <v>503</v>
      </c>
    </row>
    <row r="7452">
      <c r="C7452" s="1" t="s">
        <v>1053</v>
      </c>
    </row>
    <row r="7453">
      <c r="C7453" s="1" t="s">
        <v>1186</v>
      </c>
    </row>
    <row r="7454">
      <c r="C7454" s="1" t="s">
        <v>14619</v>
      </c>
    </row>
    <row r="7455">
      <c r="C7455" s="1" t="s">
        <v>326</v>
      </c>
    </row>
    <row r="7456">
      <c r="C7456" s="1" t="s">
        <v>1963</v>
      </c>
    </row>
    <row r="7457">
      <c r="C7457" s="1" t="s">
        <v>356</v>
      </c>
    </row>
    <row r="7458">
      <c r="C7458" s="1" t="s">
        <v>532</v>
      </c>
    </row>
    <row r="7459">
      <c r="C7459" s="1" t="s">
        <v>2643</v>
      </c>
    </row>
    <row r="7460">
      <c r="C7460" s="1" t="s">
        <v>1280</v>
      </c>
    </row>
    <row r="7461">
      <c r="C7461" s="1" t="s">
        <v>1297</v>
      </c>
    </row>
    <row r="7462">
      <c r="C7462" s="1" t="s">
        <v>723</v>
      </c>
    </row>
    <row r="7463">
      <c r="C7463" s="1" t="s">
        <v>1255</v>
      </c>
    </row>
    <row r="7464">
      <c r="C7464" s="1" t="s">
        <v>14156</v>
      </c>
    </row>
    <row r="7465">
      <c r="C7465" s="1" t="s">
        <v>588</v>
      </c>
    </row>
    <row r="7466">
      <c r="C7466" s="1" t="s">
        <v>701</v>
      </c>
    </row>
    <row r="7467">
      <c r="C7467" s="1" t="s">
        <v>1666</v>
      </c>
    </row>
    <row r="7468">
      <c r="C7468" s="1" t="s">
        <v>482</v>
      </c>
    </row>
    <row r="7469">
      <c r="C7469" s="1" t="s">
        <v>207</v>
      </c>
    </row>
    <row r="7470">
      <c r="C7470" s="1" t="s">
        <v>148</v>
      </c>
    </row>
    <row r="7471">
      <c r="C7471" s="1" t="s">
        <v>8305</v>
      </c>
    </row>
    <row r="7472">
      <c r="C7472" s="1" t="s">
        <v>898</v>
      </c>
    </row>
    <row r="7473">
      <c r="C7473" s="1" t="s">
        <v>508</v>
      </c>
    </row>
    <row r="7474">
      <c r="C7474" s="1" t="s">
        <v>1140</v>
      </c>
    </row>
    <row r="7475">
      <c r="C7475" s="1" t="s">
        <v>1631</v>
      </c>
    </row>
    <row r="7476">
      <c r="C7476" s="1" t="s">
        <v>640</v>
      </c>
    </row>
    <row r="7477">
      <c r="C7477" s="1" t="s">
        <v>32</v>
      </c>
    </row>
    <row r="7478">
      <c r="C7478" s="1" t="s">
        <v>5465</v>
      </c>
    </row>
    <row r="7479">
      <c r="C7479" s="1" t="s">
        <v>1280</v>
      </c>
    </row>
    <row r="7480">
      <c r="C7480" s="1" t="s">
        <v>1144</v>
      </c>
    </row>
    <row r="7481">
      <c r="C7481" s="1" t="s">
        <v>518</v>
      </c>
    </row>
    <row r="7482">
      <c r="C7482" s="1" t="s">
        <v>2030</v>
      </c>
    </row>
    <row r="7483">
      <c r="C7483" s="1" t="s">
        <v>116</v>
      </c>
    </row>
    <row r="7484">
      <c r="C7484" s="1" t="s">
        <v>6458</v>
      </c>
    </row>
    <row r="7485">
      <c r="C7485" s="1" t="s">
        <v>4244</v>
      </c>
    </row>
    <row r="7486">
      <c r="C7486" s="1" t="s">
        <v>1262</v>
      </c>
    </row>
    <row r="7487">
      <c r="C7487" s="1" t="s">
        <v>649</v>
      </c>
    </row>
    <row r="7488">
      <c r="C7488" s="1" t="s">
        <v>411</v>
      </c>
    </row>
    <row r="7489">
      <c r="C7489" s="1" t="s">
        <v>14671</v>
      </c>
    </row>
    <row r="7490">
      <c r="C7490" s="1" t="s">
        <v>738</v>
      </c>
    </row>
    <row r="7491">
      <c r="C7491" s="1" t="s">
        <v>1255</v>
      </c>
    </row>
    <row r="7492">
      <c r="C7492" s="1" t="s">
        <v>80</v>
      </c>
    </row>
    <row r="7493">
      <c r="C7493" s="1" t="s">
        <v>14678</v>
      </c>
    </row>
    <row r="7494">
      <c r="C7494" s="1" t="s">
        <v>14681</v>
      </c>
    </row>
    <row r="7495">
      <c r="C7495" s="1" t="s">
        <v>925</v>
      </c>
    </row>
    <row r="7496">
      <c r="C7496" s="1" t="s">
        <v>588</v>
      </c>
    </row>
    <row r="7497">
      <c r="C7497" s="1" t="s">
        <v>998</v>
      </c>
    </row>
    <row r="7498">
      <c r="C7498" s="1" t="s">
        <v>1036</v>
      </c>
    </row>
    <row r="7499">
      <c r="C7499" s="1" t="s">
        <v>818</v>
      </c>
    </row>
    <row r="7500">
      <c r="C7500" s="1" t="s">
        <v>5481</v>
      </c>
    </row>
    <row r="7501">
      <c r="C7501" s="1" t="s">
        <v>1036</v>
      </c>
    </row>
    <row r="7502">
      <c r="C7502" s="1" t="s">
        <v>32</v>
      </c>
    </row>
    <row r="7503">
      <c r="C7503" s="1" t="s">
        <v>21</v>
      </c>
    </row>
    <row r="7504">
      <c r="C7504" s="1" t="s">
        <v>126</v>
      </c>
    </row>
    <row r="7505">
      <c r="C7505" s="1" t="s">
        <v>503</v>
      </c>
    </row>
    <row r="7506">
      <c r="C7506" s="1" t="s">
        <v>1250</v>
      </c>
    </row>
    <row r="7507">
      <c r="C7507" s="1" t="s">
        <v>1208</v>
      </c>
    </row>
    <row r="7508">
      <c r="C7508" s="1" t="s">
        <v>1562</v>
      </c>
    </row>
    <row r="7509">
      <c r="C7509" s="1" t="s">
        <v>163</v>
      </c>
    </row>
    <row r="7510">
      <c r="C7510" s="1" t="s">
        <v>998</v>
      </c>
    </row>
    <row r="7511">
      <c r="C7511" s="1" t="s">
        <v>14707</v>
      </c>
    </row>
    <row r="7512">
      <c r="C7512" s="1" t="s">
        <v>1250</v>
      </c>
    </row>
    <row r="7513">
      <c r="C7513" s="1" t="s">
        <v>1381</v>
      </c>
    </row>
    <row r="7514">
      <c r="C7514" s="1" t="s">
        <v>99</v>
      </c>
    </row>
    <row r="7515">
      <c r="C7515" s="1" t="s">
        <v>906</v>
      </c>
    </row>
    <row r="7516">
      <c r="C7516" s="1" t="s">
        <v>11659</v>
      </c>
    </row>
    <row r="7517">
      <c r="C7517" s="1" t="s">
        <v>588</v>
      </c>
    </row>
    <row r="7518">
      <c r="C7518" s="1" t="s">
        <v>305</v>
      </c>
    </row>
    <row r="7519">
      <c r="C7519" s="1" t="s">
        <v>2248</v>
      </c>
    </row>
    <row r="7520">
      <c r="C7520" s="1" t="s">
        <v>1802</v>
      </c>
    </row>
    <row r="7521">
      <c r="C7521" s="1" t="s">
        <v>5435</v>
      </c>
    </row>
    <row r="7522">
      <c r="C7522" s="1" t="s">
        <v>321</v>
      </c>
    </row>
    <row r="7523">
      <c r="C7523" s="1" t="s">
        <v>588</v>
      </c>
    </row>
    <row r="7524">
      <c r="C7524" s="1" t="s">
        <v>1137</v>
      </c>
    </row>
    <row r="7525">
      <c r="C7525" s="1" t="s">
        <v>1397</v>
      </c>
    </row>
    <row r="7526">
      <c r="C7526" s="1" t="s">
        <v>1096</v>
      </c>
    </row>
    <row r="7527">
      <c r="C7527" s="1" t="s">
        <v>4845</v>
      </c>
    </row>
    <row r="7528">
      <c r="C7528" s="1" t="s">
        <v>32</v>
      </c>
    </row>
    <row r="7529">
      <c r="C7529" s="1" t="s">
        <v>21</v>
      </c>
    </row>
    <row r="7530">
      <c r="C7530" s="1" t="s">
        <v>14734</v>
      </c>
    </row>
    <row r="7531">
      <c r="C7531" s="1" t="s">
        <v>3672</v>
      </c>
    </row>
    <row r="7532">
      <c r="C7532" s="1" t="s">
        <v>518</v>
      </c>
    </row>
    <row r="7533">
      <c r="C7533" s="1" t="s">
        <v>2858</v>
      </c>
    </row>
    <row r="7534">
      <c r="C7534" s="1" t="s">
        <v>1595</v>
      </c>
    </row>
    <row r="7535">
      <c r="C7535" s="1" t="s">
        <v>411</v>
      </c>
    </row>
    <row r="7536">
      <c r="C7536" s="1" t="s">
        <v>1622</v>
      </c>
    </row>
    <row r="7537">
      <c r="C7537" s="1" t="s">
        <v>1255</v>
      </c>
    </row>
    <row r="7538">
      <c r="C7538" s="1" t="s">
        <v>3461</v>
      </c>
    </row>
    <row r="7539">
      <c r="C7539" s="1" t="s">
        <v>518</v>
      </c>
    </row>
    <row r="7540">
      <c r="C7540" s="1" t="s">
        <v>211</v>
      </c>
    </row>
    <row r="7541">
      <c r="C7541" s="1" t="s">
        <v>998</v>
      </c>
    </row>
    <row r="7542">
      <c r="C7542" s="1" t="s">
        <v>21</v>
      </c>
    </row>
    <row r="7543">
      <c r="C7543" s="1" t="s">
        <v>1418</v>
      </c>
    </row>
    <row r="7544">
      <c r="C7544" s="1" t="s">
        <v>1179</v>
      </c>
    </row>
    <row r="7545">
      <c r="C7545" s="1" t="s">
        <v>14137</v>
      </c>
    </row>
    <row r="7546">
      <c r="C7546" s="1" t="s">
        <v>49</v>
      </c>
    </row>
    <row r="7547">
      <c r="C7547" s="1" t="s">
        <v>1036</v>
      </c>
    </row>
    <row r="7548">
      <c r="C7548" s="1" t="s">
        <v>163</v>
      </c>
    </row>
    <row r="7549">
      <c r="C7549" s="1" t="s">
        <v>80</v>
      </c>
    </row>
    <row r="7550">
      <c r="C7550" s="1" t="s">
        <v>461</v>
      </c>
    </row>
    <row r="7551">
      <c r="C7551" s="1" t="s">
        <v>4504</v>
      </c>
    </row>
    <row r="7552">
      <c r="C7552" s="1" t="s">
        <v>2536</v>
      </c>
    </row>
    <row r="7553">
      <c r="C7553" s="1" t="s">
        <v>4508</v>
      </c>
    </row>
    <row r="7554">
      <c r="C7554" s="1" t="s">
        <v>86</v>
      </c>
    </row>
    <row r="7555">
      <c r="C7555" s="1" t="s">
        <v>1802</v>
      </c>
    </row>
    <row r="7556">
      <c r="C7556" s="1" t="s">
        <v>14772</v>
      </c>
    </row>
    <row r="7557">
      <c r="C7557" s="1" t="s">
        <v>701</v>
      </c>
    </row>
    <row r="7558">
      <c r="C7558" s="1" t="s">
        <v>4891</v>
      </c>
    </row>
    <row r="7559">
      <c r="C7559" s="1" t="s">
        <v>906</v>
      </c>
    </row>
    <row r="7560">
      <c r="C7560" s="1" t="s">
        <v>211</v>
      </c>
    </row>
    <row r="7561">
      <c r="C7561" s="1" t="s">
        <v>1540</v>
      </c>
    </row>
    <row r="7562">
      <c r="C7562" s="1" t="s">
        <v>2397</v>
      </c>
    </row>
    <row r="7563">
      <c r="C7563" s="1" t="s">
        <v>461</v>
      </c>
    </row>
    <row r="7564">
      <c r="C7564" s="1" t="s">
        <v>1036</v>
      </c>
    </row>
    <row r="7565">
      <c r="C7565" s="1" t="s">
        <v>211</v>
      </c>
    </row>
    <row r="7566">
      <c r="C7566" s="1" t="s">
        <v>11187</v>
      </c>
    </row>
    <row r="7567">
      <c r="C7567" s="1" t="s">
        <v>305</v>
      </c>
    </row>
    <row r="7568">
      <c r="C7568" s="1" t="s">
        <v>2504</v>
      </c>
    </row>
    <row r="7569">
      <c r="C7569" s="1" t="s">
        <v>917</v>
      </c>
    </row>
    <row r="7570">
      <c r="C7570" s="1" t="s">
        <v>403</v>
      </c>
    </row>
    <row r="7571">
      <c r="C7571" s="1" t="s">
        <v>178</v>
      </c>
    </row>
    <row r="7572">
      <c r="C7572" s="1" t="s">
        <v>2008</v>
      </c>
    </row>
    <row r="7573">
      <c r="C7573" s="1" t="s">
        <v>305</v>
      </c>
    </row>
    <row r="7574">
      <c r="C7574" s="1" t="s">
        <v>2173</v>
      </c>
    </row>
    <row r="7575">
      <c r="C7575" s="1" t="s">
        <v>4433</v>
      </c>
    </row>
    <row r="7576">
      <c r="C7576" s="1" t="s">
        <v>1133</v>
      </c>
    </row>
    <row r="7577">
      <c r="C7577" s="1" t="s">
        <v>676</v>
      </c>
    </row>
    <row r="7578">
      <c r="C7578" s="1" t="s">
        <v>818</v>
      </c>
    </row>
    <row r="7579">
      <c r="C7579" s="1" t="s">
        <v>148</v>
      </c>
    </row>
    <row r="7580">
      <c r="C7580" s="1" t="s">
        <v>1549</v>
      </c>
    </row>
    <row r="7581">
      <c r="C7581" s="1" t="s">
        <v>207</v>
      </c>
    </row>
    <row r="7582">
      <c r="C7582" s="1" t="s">
        <v>664</v>
      </c>
    </row>
    <row r="7583">
      <c r="C7583" s="1" t="s">
        <v>93</v>
      </c>
    </row>
    <row r="7584">
      <c r="C7584" s="1" t="s">
        <v>3875</v>
      </c>
    </row>
    <row r="7585">
      <c r="C7585" s="1" t="s">
        <v>326</v>
      </c>
    </row>
    <row r="7586">
      <c r="C7586" s="1" t="s">
        <v>80</v>
      </c>
    </row>
    <row r="7587">
      <c r="C7587" s="1" t="s">
        <v>1418</v>
      </c>
    </row>
    <row r="7588">
      <c r="C7588" s="1" t="s">
        <v>148</v>
      </c>
    </row>
    <row r="7589">
      <c r="C7589" s="1" t="s">
        <v>560</v>
      </c>
    </row>
    <row r="7590">
      <c r="C7590" s="1" t="s">
        <v>126</v>
      </c>
    </row>
    <row r="7591">
      <c r="C7591" s="1" t="s">
        <v>305</v>
      </c>
    </row>
    <row r="7592">
      <c r="C7592" s="1" t="s">
        <v>305</v>
      </c>
    </row>
    <row r="7593">
      <c r="C7593" s="1" t="s">
        <v>686</v>
      </c>
    </row>
    <row r="7594">
      <c r="C7594" s="1" t="s">
        <v>1494</v>
      </c>
    </row>
    <row r="7595">
      <c r="C7595" s="1" t="s">
        <v>295</v>
      </c>
    </row>
    <row r="7596">
      <c r="C7596" s="1" t="s">
        <v>1077</v>
      </c>
    </row>
    <row r="7597">
      <c r="C7597" s="1" t="s">
        <v>132</v>
      </c>
    </row>
    <row r="7598">
      <c r="C7598" s="1" t="s">
        <v>21</v>
      </c>
    </row>
    <row r="7599">
      <c r="C7599" s="1" t="s">
        <v>560</v>
      </c>
    </row>
    <row r="7600">
      <c r="C7600" s="1" t="s">
        <v>555</v>
      </c>
    </row>
    <row r="7601">
      <c r="C7601" s="1" t="s">
        <v>8069</v>
      </c>
    </row>
    <row r="7602">
      <c r="C7602" s="1" t="s">
        <v>32</v>
      </c>
    </row>
    <row r="7603">
      <c r="C7603" s="1" t="s">
        <v>3811</v>
      </c>
    </row>
    <row r="7604">
      <c r="C7604" s="1" t="s">
        <v>198</v>
      </c>
    </row>
    <row r="7605">
      <c r="C7605" s="1" t="s">
        <v>2729</v>
      </c>
    </row>
    <row r="7606">
      <c r="C7606" s="1" t="s">
        <v>3131</v>
      </c>
    </row>
    <row r="7607">
      <c r="C7607" s="1" t="s">
        <v>37</v>
      </c>
    </row>
    <row r="7608">
      <c r="C7608" s="1" t="s">
        <v>898</v>
      </c>
    </row>
    <row r="7609">
      <c r="C7609" s="1" t="s">
        <v>5758</v>
      </c>
    </row>
    <row r="7610">
      <c r="C7610" s="1" t="s">
        <v>116</v>
      </c>
    </row>
    <row r="7611">
      <c r="C7611" s="1" t="s">
        <v>6246</v>
      </c>
    </row>
    <row r="7612">
      <c r="C7612" s="1" t="s">
        <v>555</v>
      </c>
    </row>
    <row r="7613">
      <c r="C7613" s="1" t="s">
        <v>653</v>
      </c>
    </row>
    <row r="7614">
      <c r="C7614" s="1" t="s">
        <v>653</v>
      </c>
    </row>
    <row r="7615">
      <c r="C7615" s="1" t="s">
        <v>315</v>
      </c>
    </row>
    <row r="7616">
      <c r="C7616" s="1" t="s">
        <v>564</v>
      </c>
    </row>
    <row r="7617">
      <c r="C7617" s="1" t="s">
        <v>326</v>
      </c>
    </row>
    <row r="7618">
      <c r="C7618" s="1" t="s">
        <v>701</v>
      </c>
    </row>
    <row r="7619">
      <c r="C7619" s="1" t="s">
        <v>1179</v>
      </c>
    </row>
    <row r="7620">
      <c r="C7620" s="1" t="s">
        <v>5652</v>
      </c>
    </row>
    <row r="7621">
      <c r="C7621" s="1" t="s">
        <v>121</v>
      </c>
    </row>
    <row r="7622">
      <c r="C7622" s="1" t="s">
        <v>21</v>
      </c>
    </row>
    <row r="7623">
      <c r="C7623" s="1" t="s">
        <v>2647</v>
      </c>
    </row>
    <row r="7624">
      <c r="C7624" s="1" t="s">
        <v>8387</v>
      </c>
    </row>
    <row r="7625">
      <c r="C7625" s="1" t="s">
        <v>1637</v>
      </c>
    </row>
    <row r="7626">
      <c r="C7626" s="1" t="s">
        <v>1255</v>
      </c>
    </row>
    <row r="7627">
      <c r="C7627" s="1" t="s">
        <v>8291</v>
      </c>
    </row>
    <row r="7628">
      <c r="C7628" s="1" t="s">
        <v>2721</v>
      </c>
    </row>
    <row r="7629">
      <c r="C7629" s="1" t="s">
        <v>59</v>
      </c>
    </row>
    <row r="7630">
      <c r="C7630" s="1" t="s">
        <v>37</v>
      </c>
    </row>
    <row r="7631">
      <c r="C7631" s="1" t="s">
        <v>2477</v>
      </c>
    </row>
    <row r="7632">
      <c r="C7632" s="1" t="s">
        <v>11659</v>
      </c>
    </row>
    <row r="7633">
      <c r="C7633" s="1" t="s">
        <v>2316</v>
      </c>
    </row>
    <row r="7634">
      <c r="C7634" s="1" t="s">
        <v>411</v>
      </c>
    </row>
    <row r="7635">
      <c r="C7635" s="1" t="s">
        <v>1494</v>
      </c>
    </row>
    <row r="7636">
      <c r="C7636" s="1" t="s">
        <v>1255</v>
      </c>
    </row>
    <row r="7637">
      <c r="C7637" s="1" t="s">
        <v>121</v>
      </c>
    </row>
    <row r="7638">
      <c r="C7638" s="1" t="s">
        <v>1531</v>
      </c>
    </row>
    <row r="7639">
      <c r="C7639" s="1" t="s">
        <v>1381</v>
      </c>
    </row>
    <row r="7640">
      <c r="C7640" s="1" t="s">
        <v>1802</v>
      </c>
    </row>
    <row r="7641">
      <c r="C7641" s="1" t="s">
        <v>3598</v>
      </c>
    </row>
    <row r="7642">
      <c r="C7642" s="1" t="s">
        <v>1653</v>
      </c>
    </row>
    <row r="7643">
      <c r="C7643" s="1" t="s">
        <v>11487</v>
      </c>
    </row>
    <row r="7644">
      <c r="C7644" s="1" t="s">
        <v>1176</v>
      </c>
    </row>
    <row r="7645">
      <c r="C7645" s="1" t="s">
        <v>305</v>
      </c>
    </row>
    <row r="7646">
      <c r="C7646" s="1" t="s">
        <v>3104</v>
      </c>
    </row>
    <row r="7647">
      <c r="C7647" s="1" t="s">
        <v>707</v>
      </c>
    </row>
    <row r="7648">
      <c r="C7648" s="1" t="s">
        <v>4220</v>
      </c>
    </row>
    <row r="7649">
      <c r="C7649" s="1" t="s">
        <v>207</v>
      </c>
    </row>
    <row r="7650">
      <c r="C7650" s="1" t="s">
        <v>2359</v>
      </c>
    </row>
    <row r="7651">
      <c r="C7651" s="1" t="s">
        <v>14922</v>
      </c>
    </row>
    <row r="7652">
      <c r="C7652" s="1" t="s">
        <v>588</v>
      </c>
    </row>
    <row r="7653">
      <c r="C7653" s="1" t="s">
        <v>32</v>
      </c>
    </row>
    <row r="7654">
      <c r="C7654" s="1" t="s">
        <v>1874</v>
      </c>
    </row>
    <row r="7655">
      <c r="C7655" s="1" t="s">
        <v>1155</v>
      </c>
    </row>
    <row r="7656">
      <c r="C7656" s="1" t="s">
        <v>284</v>
      </c>
    </row>
    <row r="7657">
      <c r="C7657" s="1" t="s">
        <v>640</v>
      </c>
    </row>
    <row r="7658">
      <c r="C7658" s="1" t="s">
        <v>1317</v>
      </c>
    </row>
    <row r="7659">
      <c r="C7659" s="1" t="s">
        <v>305</v>
      </c>
    </row>
    <row r="7660">
      <c r="C7660" s="1" t="s">
        <v>3392</v>
      </c>
    </row>
    <row r="7661">
      <c r="C7661" s="1" t="s">
        <v>5101</v>
      </c>
    </row>
    <row r="7662">
      <c r="C7662" s="1" t="s">
        <v>3658</v>
      </c>
    </row>
    <row r="7663">
      <c r="C7663" s="1" t="s">
        <v>1446</v>
      </c>
    </row>
    <row r="7664">
      <c r="C7664" s="1" t="s">
        <v>1301</v>
      </c>
    </row>
    <row r="7665">
      <c r="C7665" s="1" t="s">
        <v>818</v>
      </c>
    </row>
    <row r="7666">
      <c r="C7666" s="1" t="s">
        <v>411</v>
      </c>
    </row>
    <row r="7667">
      <c r="C7667" s="1" t="s">
        <v>723</v>
      </c>
    </row>
    <row r="7668">
      <c r="C7668" s="1" t="s">
        <v>75</v>
      </c>
    </row>
    <row r="7669">
      <c r="C7669" s="1" t="s">
        <v>560</v>
      </c>
    </row>
    <row r="7670">
      <c r="C7670" s="1" t="s">
        <v>93</v>
      </c>
    </row>
    <row r="7671">
      <c r="C7671" s="1" t="s">
        <v>5278</v>
      </c>
    </row>
    <row r="7672">
      <c r="C7672" s="1" t="s">
        <v>1653</v>
      </c>
    </row>
    <row r="7673">
      <c r="C7673" s="1" t="s">
        <v>305</v>
      </c>
    </row>
    <row r="7674">
      <c r="C7674" s="1" t="s">
        <v>148</v>
      </c>
    </row>
    <row r="7675">
      <c r="C7675" s="1" t="s">
        <v>42</v>
      </c>
    </row>
    <row r="7676">
      <c r="C7676" s="1" t="s">
        <v>588</v>
      </c>
    </row>
    <row r="7677">
      <c r="C7677" s="1" t="s">
        <v>998</v>
      </c>
    </row>
    <row r="7678">
      <c r="C7678" s="1" t="s">
        <v>1250</v>
      </c>
    </row>
    <row r="7679">
      <c r="C7679" s="1" t="s">
        <v>326</v>
      </c>
    </row>
    <row r="7680">
      <c r="C7680" s="1" t="s">
        <v>818</v>
      </c>
    </row>
    <row r="7681">
      <c r="C7681" s="1" t="s">
        <v>11187</v>
      </c>
    </row>
    <row r="7682">
      <c r="C7682" s="1" t="s">
        <v>178</v>
      </c>
    </row>
    <row r="7683">
      <c r="C7683" s="1" t="s">
        <v>5136</v>
      </c>
    </row>
    <row r="7684">
      <c r="C7684" s="1" t="s">
        <v>80</v>
      </c>
    </row>
    <row r="7685">
      <c r="C7685" s="1" t="s">
        <v>1255</v>
      </c>
    </row>
    <row r="7686">
      <c r="C7686" s="1" t="s">
        <v>998</v>
      </c>
    </row>
    <row r="7687">
      <c r="C7687" s="1" t="s">
        <v>121</v>
      </c>
    </row>
    <row r="7688">
      <c r="C7688" s="1" t="s">
        <v>822</v>
      </c>
    </row>
    <row r="7689">
      <c r="C7689" s="1" t="s">
        <v>173</v>
      </c>
    </row>
    <row r="7690">
      <c r="C7690" s="1" t="s">
        <v>2577</v>
      </c>
    </row>
    <row r="7691">
      <c r="C7691" s="1" t="s">
        <v>326</v>
      </c>
    </row>
    <row r="7692">
      <c r="C7692" s="1" t="s">
        <v>1963</v>
      </c>
    </row>
    <row r="7693">
      <c r="C7693" s="1" t="s">
        <v>321</v>
      </c>
    </row>
    <row r="7694">
      <c r="C7694" s="1" t="s">
        <v>326</v>
      </c>
    </row>
    <row r="7695">
      <c r="C7695" s="1" t="s">
        <v>321</v>
      </c>
    </row>
    <row r="7696">
      <c r="C7696" s="1" t="s">
        <v>295</v>
      </c>
    </row>
    <row r="7697">
      <c r="C7697" s="1" t="s">
        <v>284</v>
      </c>
    </row>
    <row r="7698">
      <c r="C7698" s="1" t="s">
        <v>182</v>
      </c>
    </row>
    <row r="7699">
      <c r="C7699" s="1" t="s">
        <v>3555</v>
      </c>
    </row>
    <row r="7700">
      <c r="C7700" s="1" t="s">
        <v>630</v>
      </c>
    </row>
    <row r="7701">
      <c r="C7701" s="1" t="s">
        <v>2913</v>
      </c>
    </row>
    <row r="7702">
      <c r="C7702" s="1" t="s">
        <v>121</v>
      </c>
    </row>
    <row r="7703">
      <c r="C7703" s="1" t="s">
        <v>1558</v>
      </c>
    </row>
    <row r="7704">
      <c r="C7704" s="1" t="s">
        <v>315</v>
      </c>
    </row>
    <row r="7705">
      <c r="C7705" s="1" t="s">
        <v>2729</v>
      </c>
    </row>
    <row r="7706">
      <c r="C7706" s="1" t="s">
        <v>2030</v>
      </c>
    </row>
    <row r="7707">
      <c r="C7707" s="1" t="s">
        <v>290</v>
      </c>
    </row>
    <row r="7708">
      <c r="C7708" s="1" t="s">
        <v>588</v>
      </c>
    </row>
    <row r="7709">
      <c r="C7709" s="1" t="s">
        <v>6165</v>
      </c>
    </row>
    <row r="7710">
      <c r="C7710" s="1" t="s">
        <v>1025</v>
      </c>
    </row>
    <row r="7711">
      <c r="C7711" s="1" t="s">
        <v>503</v>
      </c>
    </row>
    <row r="7712">
      <c r="C7712" s="1" t="s">
        <v>65</v>
      </c>
    </row>
    <row r="7713">
      <c r="C7713" s="1" t="s">
        <v>411</v>
      </c>
    </row>
    <row r="7714">
      <c r="C7714" s="1" t="s">
        <v>15007</v>
      </c>
    </row>
    <row r="7715">
      <c r="C7715" s="1" t="s">
        <v>2901</v>
      </c>
    </row>
    <row r="7716">
      <c r="C7716" s="1" t="s">
        <v>5475</v>
      </c>
    </row>
    <row r="7717">
      <c r="C7717" s="1" t="s">
        <v>560</v>
      </c>
    </row>
    <row r="7718">
      <c r="C7718" s="1" t="s">
        <v>326</v>
      </c>
    </row>
    <row r="7719">
      <c r="C7719" s="1" t="s">
        <v>27</v>
      </c>
    </row>
    <row r="7720">
      <c r="C7720" s="1" t="s">
        <v>99</v>
      </c>
    </row>
    <row r="7721">
      <c r="C7721" s="1" t="s">
        <v>132</v>
      </c>
    </row>
    <row r="7722">
      <c r="C7722" s="1" t="s">
        <v>1232</v>
      </c>
    </row>
    <row r="7723">
      <c r="C7723" s="1" t="s">
        <v>2248</v>
      </c>
    </row>
    <row r="7724">
      <c r="C7724" s="1" t="s">
        <v>613</v>
      </c>
    </row>
    <row r="7725">
      <c r="C7725" s="1" t="s">
        <v>1494</v>
      </c>
    </row>
    <row r="7726">
      <c r="C7726" s="1" t="s">
        <v>305</v>
      </c>
    </row>
    <row r="7727">
      <c r="C7727" s="1" t="s">
        <v>1255</v>
      </c>
    </row>
    <row r="7728">
      <c r="C7728" s="1" t="s">
        <v>3403</v>
      </c>
    </row>
    <row r="7729">
      <c r="C7729" s="1" t="s">
        <v>198</v>
      </c>
    </row>
    <row r="7730">
      <c r="C7730" s="1" t="s">
        <v>4240</v>
      </c>
    </row>
    <row r="7731">
      <c r="C7731" s="1" t="s">
        <v>1236</v>
      </c>
    </row>
    <row r="7732">
      <c r="C7732" s="1" t="s">
        <v>116</v>
      </c>
    </row>
    <row r="7733">
      <c r="C7733" s="1" t="s">
        <v>258</v>
      </c>
    </row>
    <row r="7734">
      <c r="C7734" s="1" t="s">
        <v>1150</v>
      </c>
    </row>
    <row r="7735">
      <c r="C7735" s="1" t="s">
        <v>998</v>
      </c>
    </row>
    <row r="7736">
      <c r="C7736" s="1" t="s">
        <v>3875</v>
      </c>
    </row>
    <row r="7737">
      <c r="C7737" s="1" t="s">
        <v>436</v>
      </c>
    </row>
    <row r="7738">
      <c r="C7738" s="1" t="s">
        <v>4705</v>
      </c>
    </row>
    <row r="7739">
      <c r="C7739" s="1" t="s">
        <v>2173</v>
      </c>
    </row>
    <row r="7740">
      <c r="C7740" s="1" t="s">
        <v>86</v>
      </c>
    </row>
    <row r="7741">
      <c r="C7741" s="1" t="s">
        <v>6025</v>
      </c>
    </row>
    <row r="7742">
      <c r="C7742" s="1" t="s">
        <v>461</v>
      </c>
    </row>
    <row r="7743">
      <c r="C7743" s="1" t="s">
        <v>4916</v>
      </c>
    </row>
    <row r="7744">
      <c r="C7744" s="1" t="s">
        <v>738</v>
      </c>
    </row>
    <row r="7745">
      <c r="C7745" s="1" t="s">
        <v>10285</v>
      </c>
    </row>
    <row r="7746">
      <c r="C7746" s="1" t="s">
        <v>32</v>
      </c>
    </row>
    <row r="7747">
      <c r="C7747" s="1" t="s">
        <v>1549</v>
      </c>
    </row>
    <row r="7748">
      <c r="C7748" s="1" t="s">
        <v>1728</v>
      </c>
    </row>
    <row r="7749">
      <c r="C7749" s="1" t="s">
        <v>5112</v>
      </c>
    </row>
    <row r="7750">
      <c r="C7750" s="1" t="s">
        <v>461</v>
      </c>
    </row>
    <row r="7751">
      <c r="C7751" s="1" t="s">
        <v>5136</v>
      </c>
    </row>
    <row r="7752">
      <c r="C7752" s="1" t="s">
        <v>326</v>
      </c>
    </row>
    <row r="7753">
      <c r="C7753" s="1" t="s">
        <v>116</v>
      </c>
    </row>
    <row r="7754">
      <c r="C7754" s="1" t="s">
        <v>310</v>
      </c>
    </row>
    <row r="7755">
      <c r="C7755" s="1" t="s">
        <v>326</v>
      </c>
    </row>
    <row r="7756">
      <c r="C7756" s="1" t="s">
        <v>106</v>
      </c>
    </row>
    <row r="7757">
      <c r="C7757" s="1" t="s">
        <v>588</v>
      </c>
    </row>
    <row r="7758">
      <c r="C7758" s="1" t="s">
        <v>11360</v>
      </c>
    </row>
    <row r="7759">
      <c r="C7759" s="1" t="s">
        <v>1255</v>
      </c>
    </row>
    <row r="7760">
      <c r="C7760" s="1" t="s">
        <v>116</v>
      </c>
    </row>
    <row r="7761">
      <c r="C7761" s="1" t="s">
        <v>4891</v>
      </c>
    </row>
    <row r="7762">
      <c r="C7762" s="1" t="s">
        <v>326</v>
      </c>
    </row>
    <row r="7763">
      <c r="C7763" s="1" t="s">
        <v>1014</v>
      </c>
    </row>
    <row r="7764">
      <c r="C7764" s="1" t="s">
        <v>7572</v>
      </c>
    </row>
    <row r="7765">
      <c r="C7765" s="1" t="s">
        <v>321</v>
      </c>
    </row>
    <row r="7766">
      <c r="C7766" s="1" t="s">
        <v>241</v>
      </c>
    </row>
    <row r="7767">
      <c r="C7767" s="1" t="s">
        <v>86</v>
      </c>
    </row>
    <row r="7768">
      <c r="C7768" s="1" t="s">
        <v>305</v>
      </c>
    </row>
    <row r="7769">
      <c r="C7769" s="1" t="s">
        <v>503</v>
      </c>
    </row>
    <row r="7770">
      <c r="C7770" s="1" t="s">
        <v>305</v>
      </c>
    </row>
    <row r="7771">
      <c r="C7771" s="1" t="s">
        <v>2721</v>
      </c>
    </row>
    <row r="7772">
      <c r="C7772" s="1" t="s">
        <v>116</v>
      </c>
    </row>
    <row r="7773">
      <c r="C7773" s="1" t="s">
        <v>925</v>
      </c>
    </row>
    <row r="7774">
      <c r="C7774" s="1" t="s">
        <v>14</v>
      </c>
    </row>
    <row r="7775">
      <c r="C7775" s="1" t="s">
        <v>326</v>
      </c>
    </row>
    <row r="7776">
      <c r="C7776" s="1" t="s">
        <v>15109</v>
      </c>
    </row>
    <row r="7777">
      <c r="C7777" s="1" t="s">
        <v>738</v>
      </c>
    </row>
    <row r="7778">
      <c r="C7778" s="1" t="s">
        <v>411</v>
      </c>
    </row>
    <row r="7779">
      <c r="C7779" s="1" t="s">
        <v>1214</v>
      </c>
    </row>
    <row r="7780">
      <c r="C7780" s="1" t="s">
        <v>6576</v>
      </c>
    </row>
    <row r="7781">
      <c r="C7781" s="1" t="s">
        <v>653</v>
      </c>
    </row>
    <row r="7782">
      <c r="C7782" s="1" t="s">
        <v>578</v>
      </c>
    </row>
    <row r="7783">
      <c r="C7783" s="1" t="s">
        <v>411</v>
      </c>
    </row>
    <row r="7784">
      <c r="C7784" s="1" t="s">
        <v>116</v>
      </c>
    </row>
    <row r="7785">
      <c r="C7785" s="1" t="s">
        <v>1036</v>
      </c>
    </row>
    <row r="7786">
      <c r="C7786" s="1" t="s">
        <v>12897</v>
      </c>
    </row>
    <row r="7787">
      <c r="C7787" s="1" t="s">
        <v>461</v>
      </c>
    </row>
    <row r="7788">
      <c r="C7788" s="1" t="s">
        <v>1092</v>
      </c>
    </row>
    <row r="7789">
      <c r="C7789" s="1" t="s">
        <v>5399</v>
      </c>
    </row>
    <row r="7790">
      <c r="C7790" s="1" t="s">
        <v>396</v>
      </c>
    </row>
    <row r="7791">
      <c r="C7791" s="1" t="s">
        <v>738</v>
      </c>
    </row>
    <row r="7792">
      <c r="C7792" s="1" t="s">
        <v>373</v>
      </c>
    </row>
    <row r="7793">
      <c r="C7793" s="1" t="s">
        <v>310</v>
      </c>
    </row>
    <row r="7794">
      <c r="C7794" s="1" t="s">
        <v>7711</v>
      </c>
    </row>
    <row r="7795">
      <c r="C7795" s="1" t="s">
        <v>1214</v>
      </c>
    </row>
    <row r="7796">
      <c r="C7796" s="1" t="s">
        <v>116</v>
      </c>
    </row>
    <row r="7797">
      <c r="C7797" s="1" t="s">
        <v>4852</v>
      </c>
    </row>
    <row r="7798">
      <c r="C7798" s="1" t="s">
        <v>2920</v>
      </c>
    </row>
    <row r="7799">
      <c r="C7799" s="1" t="s">
        <v>1255</v>
      </c>
    </row>
    <row r="7800">
      <c r="C7800" s="1" t="s">
        <v>3259</v>
      </c>
    </row>
    <row r="7801">
      <c r="C7801" s="1" t="s">
        <v>315</v>
      </c>
    </row>
    <row r="7802">
      <c r="C7802" s="1" t="s">
        <v>342</v>
      </c>
    </row>
    <row r="7803">
      <c r="C7803" s="1" t="s">
        <v>3791</v>
      </c>
    </row>
    <row r="7804">
      <c r="C7804" s="1" t="s">
        <v>818</v>
      </c>
    </row>
    <row r="7805">
      <c r="C7805" s="1" t="s">
        <v>269</v>
      </c>
    </row>
    <row r="7806">
      <c r="C7806" s="1" t="s">
        <v>1128</v>
      </c>
    </row>
    <row r="7807">
      <c r="C7807" s="1" t="s">
        <v>15160</v>
      </c>
    </row>
    <row r="7808">
      <c r="C7808" s="1" t="s">
        <v>1592</v>
      </c>
    </row>
    <row r="7809">
      <c r="C7809" s="1" t="s">
        <v>411</v>
      </c>
    </row>
    <row r="7810">
      <c r="C7810" s="1" t="s">
        <v>373</v>
      </c>
    </row>
    <row r="7811">
      <c r="C7811" s="1" t="s">
        <v>3733</v>
      </c>
    </row>
    <row r="7812">
      <c r="C7812" s="1" t="s">
        <v>5758</v>
      </c>
    </row>
    <row r="7813">
      <c r="C7813" s="1" t="s">
        <v>11339</v>
      </c>
    </row>
    <row r="7814">
      <c r="C7814" s="1" t="s">
        <v>11083</v>
      </c>
    </row>
    <row r="7815">
      <c r="C7815" s="1" t="s">
        <v>138</v>
      </c>
    </row>
    <row r="7816">
      <c r="C7816" s="1" t="s">
        <v>5495</v>
      </c>
    </row>
    <row r="7817">
      <c r="C7817" s="1" t="s">
        <v>1092</v>
      </c>
    </row>
    <row r="7818">
      <c r="C7818" s="1" t="s">
        <v>3733</v>
      </c>
    </row>
    <row r="7819">
      <c r="C7819" s="1" t="s">
        <v>1258</v>
      </c>
    </row>
    <row r="7820">
      <c r="C7820" s="1" t="s">
        <v>321</v>
      </c>
    </row>
    <row r="7821">
      <c r="C7821" s="1" t="s">
        <v>116</v>
      </c>
    </row>
    <row r="7822">
      <c r="C7822" s="1" t="s">
        <v>1446</v>
      </c>
    </row>
    <row r="7823">
      <c r="C7823" s="1" t="s">
        <v>5745</v>
      </c>
    </row>
    <row r="7824">
      <c r="C7824" s="1" t="s">
        <v>818</v>
      </c>
    </row>
    <row r="7825">
      <c r="C7825" s="1" t="s">
        <v>93</v>
      </c>
    </row>
    <row r="7826">
      <c r="C7826" s="1" t="s">
        <v>75</v>
      </c>
    </row>
    <row r="7827">
      <c r="C7827" s="1" t="s">
        <v>37</v>
      </c>
    </row>
    <row r="7828">
      <c r="C7828" s="1" t="s">
        <v>1451</v>
      </c>
    </row>
    <row r="7829">
      <c r="C7829" s="1" t="s">
        <v>1036</v>
      </c>
    </row>
    <row r="7830">
      <c r="C7830" s="1" t="s">
        <v>321</v>
      </c>
    </row>
    <row r="7831">
      <c r="C7831" s="1" t="s">
        <v>321</v>
      </c>
    </row>
    <row r="7832">
      <c r="C7832" s="1" t="s">
        <v>4655</v>
      </c>
    </row>
    <row r="7833">
      <c r="C7833" s="1" t="s">
        <v>503</v>
      </c>
    </row>
    <row r="7834">
      <c r="C7834" s="1" t="s">
        <v>5045</v>
      </c>
    </row>
    <row r="7835">
      <c r="C7835" s="1" t="s">
        <v>148</v>
      </c>
    </row>
    <row r="7836">
      <c r="C7836" s="1" t="s">
        <v>3198</v>
      </c>
    </row>
    <row r="7837">
      <c r="C7837" s="1" t="s">
        <v>326</v>
      </c>
    </row>
    <row r="7838">
      <c r="C7838" s="1" t="s">
        <v>15215</v>
      </c>
    </row>
    <row r="7839">
      <c r="C7839" s="1" t="s">
        <v>305</v>
      </c>
    </row>
    <row r="7840">
      <c r="C7840" s="1" t="s">
        <v>588</v>
      </c>
    </row>
    <row r="7841">
      <c r="C7841" s="1" t="s">
        <v>1137</v>
      </c>
    </row>
    <row r="7842">
      <c r="C7842" s="1" t="s">
        <v>32</v>
      </c>
    </row>
    <row r="7843">
      <c r="C7843" s="1" t="s">
        <v>11268</v>
      </c>
    </row>
    <row r="7844">
      <c r="C7844" s="1" t="s">
        <v>198</v>
      </c>
    </row>
    <row r="7845">
      <c r="C7845" s="1" t="s">
        <v>2515</v>
      </c>
    </row>
    <row r="7846">
      <c r="C7846" s="1" t="s">
        <v>2504</v>
      </c>
    </row>
    <row r="7847">
      <c r="C7847" s="1" t="s">
        <v>11570</v>
      </c>
    </row>
    <row r="7848">
      <c r="C7848" s="1" t="s">
        <v>555</v>
      </c>
    </row>
    <row r="7849">
      <c r="C7849" s="1" t="s">
        <v>3458</v>
      </c>
    </row>
    <row r="7850">
      <c r="C7850" s="1" t="s">
        <v>738</v>
      </c>
    </row>
    <row r="7851">
      <c r="C7851" s="1" t="s">
        <v>3403</v>
      </c>
    </row>
    <row r="7852">
      <c r="C7852" s="1" t="s">
        <v>21</v>
      </c>
    </row>
    <row r="7853">
      <c r="C7853" s="1" t="s">
        <v>14681</v>
      </c>
    </row>
    <row r="7854">
      <c r="C7854" s="1" t="s">
        <v>664</v>
      </c>
    </row>
    <row r="7855">
      <c r="C7855" s="1" t="s">
        <v>411</v>
      </c>
    </row>
    <row r="7856">
      <c r="C7856" s="1" t="s">
        <v>1813</v>
      </c>
    </row>
    <row r="7857">
      <c r="C7857" s="1" t="s">
        <v>447</v>
      </c>
    </row>
    <row r="7858">
      <c r="C7858" s="1" t="s">
        <v>148</v>
      </c>
    </row>
    <row r="7859">
      <c r="C7859" s="1" t="s">
        <v>163</v>
      </c>
    </row>
    <row r="7860">
      <c r="C7860" s="1" t="s">
        <v>1179</v>
      </c>
    </row>
    <row r="7861">
      <c r="C7861" s="1" t="s">
        <v>3458</v>
      </c>
    </row>
    <row r="7862">
      <c r="C7862" s="1" t="s">
        <v>310</v>
      </c>
    </row>
    <row r="7863">
      <c r="C7863" s="1" t="s">
        <v>6485</v>
      </c>
    </row>
    <row r="7864">
      <c r="C7864" s="1" t="s">
        <v>138</v>
      </c>
    </row>
    <row r="7865">
      <c r="C7865" s="1" t="s">
        <v>411</v>
      </c>
    </row>
    <row r="7866">
      <c r="C7866" s="1" t="s">
        <v>1014</v>
      </c>
    </row>
    <row r="7867">
      <c r="C7867" s="1" t="s">
        <v>411</v>
      </c>
    </row>
    <row r="7868">
      <c r="C7868" s="1" t="s">
        <v>1258</v>
      </c>
    </row>
    <row r="7869">
      <c r="C7869" s="1" t="s">
        <v>3392</v>
      </c>
    </row>
    <row r="7870">
      <c r="C7870" s="1" t="s">
        <v>2255</v>
      </c>
    </row>
    <row r="7871">
      <c r="C7871" s="1" t="s">
        <v>3452</v>
      </c>
    </row>
    <row r="7872">
      <c r="C7872" s="1" t="s">
        <v>378</v>
      </c>
    </row>
    <row r="7873">
      <c r="C7873" s="1" t="s">
        <v>4220</v>
      </c>
    </row>
    <row r="7874">
      <c r="C7874" s="1" t="s">
        <v>326</v>
      </c>
    </row>
    <row r="7875">
      <c r="C7875" s="1" t="s">
        <v>14</v>
      </c>
    </row>
    <row r="7876">
      <c r="C7876" s="1" t="s">
        <v>305</v>
      </c>
    </row>
    <row r="7877">
      <c r="C7877" s="1" t="s">
        <v>1036</v>
      </c>
    </row>
    <row r="7878">
      <c r="C7878" s="1" t="s">
        <v>121</v>
      </c>
    </row>
    <row r="7879">
      <c r="C7879" s="1" t="s">
        <v>132</v>
      </c>
    </row>
    <row r="7880">
      <c r="C7880" s="1" t="s">
        <v>818</v>
      </c>
    </row>
    <row r="7881">
      <c r="C7881" s="1" t="s">
        <v>1137</v>
      </c>
    </row>
    <row r="7882">
      <c r="C7882" s="1" t="s">
        <v>411</v>
      </c>
    </row>
    <row r="7883">
      <c r="C7883" s="1" t="s">
        <v>738</v>
      </c>
    </row>
    <row r="7884">
      <c r="C7884" s="1" t="s">
        <v>1558</v>
      </c>
    </row>
    <row r="7885">
      <c r="C7885" s="1" t="s">
        <v>4640</v>
      </c>
    </row>
    <row r="7886">
      <c r="C7886" s="1" t="s">
        <v>11078</v>
      </c>
    </row>
    <row r="7887">
      <c r="C7887" s="1" t="s">
        <v>1874</v>
      </c>
    </row>
    <row r="7888">
      <c r="C7888" s="1" t="s">
        <v>2858</v>
      </c>
    </row>
    <row r="7889">
      <c r="C7889" s="1" t="s">
        <v>5458</v>
      </c>
    </row>
    <row r="7890">
      <c r="C7890" s="1" t="s">
        <v>408</v>
      </c>
    </row>
    <row r="7891">
      <c r="C7891" s="1" t="s">
        <v>2879</v>
      </c>
    </row>
    <row r="7892">
      <c r="C7892" s="1" t="s">
        <v>701</v>
      </c>
    </row>
    <row r="7893">
      <c r="C7893" s="1" t="s">
        <v>503</v>
      </c>
    </row>
    <row r="7894">
      <c r="C7894" s="1" t="s">
        <v>15294</v>
      </c>
    </row>
    <row r="7895">
      <c r="C7895" s="1" t="s">
        <v>156</v>
      </c>
    </row>
    <row r="7896">
      <c r="C7896" s="1" t="s">
        <v>15299</v>
      </c>
    </row>
    <row r="7897">
      <c r="C7897" s="1" t="s">
        <v>3270</v>
      </c>
    </row>
    <row r="7898">
      <c r="C7898" s="1" t="s">
        <v>156</v>
      </c>
    </row>
    <row r="7899">
      <c r="C7899" s="1" t="s">
        <v>116</v>
      </c>
    </row>
    <row r="7900">
      <c r="C7900" s="1" t="s">
        <v>326</v>
      </c>
    </row>
    <row r="7901">
      <c r="C7901" s="1" t="s">
        <v>59</v>
      </c>
    </row>
    <row r="7902">
      <c r="C7902" s="1" t="s">
        <v>3931</v>
      </c>
    </row>
    <row r="7903">
      <c r="C7903" s="1" t="s">
        <v>2248</v>
      </c>
    </row>
    <row r="7904">
      <c r="C7904" s="1" t="s">
        <v>321</v>
      </c>
    </row>
    <row r="7905">
      <c r="C7905" s="1" t="s">
        <v>2509</v>
      </c>
    </row>
    <row r="7906">
      <c r="C7906" s="1" t="s">
        <v>305</v>
      </c>
    </row>
    <row r="7907">
      <c r="C7907" s="1" t="s">
        <v>75</v>
      </c>
    </row>
    <row r="7908">
      <c r="C7908" s="1" t="s">
        <v>5012</v>
      </c>
    </row>
    <row r="7909">
      <c r="C7909" s="1" t="s">
        <v>241</v>
      </c>
    </row>
    <row r="7910">
      <c r="C7910" s="1" t="s">
        <v>598</v>
      </c>
    </row>
    <row r="7911">
      <c r="C7911" s="1" t="s">
        <v>3708</v>
      </c>
    </row>
    <row r="7912">
      <c r="C7912" s="1" t="s">
        <v>1634</v>
      </c>
    </row>
    <row r="7913">
      <c r="C7913" s="1" t="s">
        <v>1250</v>
      </c>
    </row>
    <row r="7914">
      <c r="C7914" s="1" t="s">
        <v>178</v>
      </c>
    </row>
    <row r="7915">
      <c r="C7915" s="1" t="s">
        <v>2125</v>
      </c>
    </row>
    <row r="7916">
      <c r="C7916" s="1" t="s">
        <v>1653</v>
      </c>
    </row>
    <row r="7917">
      <c r="C7917" s="1" t="s">
        <v>588</v>
      </c>
    </row>
    <row r="7918">
      <c r="C7918" s="1" t="s">
        <v>4295</v>
      </c>
    </row>
    <row r="7919">
      <c r="C7919" s="1" t="s">
        <v>503</v>
      </c>
    </row>
    <row r="7920">
      <c r="C7920" s="1" t="s">
        <v>2515</v>
      </c>
    </row>
    <row r="7921">
      <c r="C7921" s="1" t="s">
        <v>1096</v>
      </c>
    </row>
    <row r="7922">
      <c r="C7922" s="1" t="s">
        <v>630</v>
      </c>
    </row>
    <row r="7923">
      <c r="C7923" s="1" t="s">
        <v>148</v>
      </c>
    </row>
    <row r="7924">
      <c r="C7924" s="1" t="s">
        <v>6458</v>
      </c>
    </row>
    <row r="7925">
      <c r="C7925" s="1" t="s">
        <v>3708</v>
      </c>
    </row>
    <row r="7926">
      <c r="C7926" s="1" t="s">
        <v>411</v>
      </c>
    </row>
    <row r="7927">
      <c r="C7927" s="1" t="s">
        <v>5112</v>
      </c>
    </row>
    <row r="7928">
      <c r="C7928" s="1" t="s">
        <v>126</v>
      </c>
    </row>
    <row r="7929">
      <c r="C7929" s="1" t="s">
        <v>310</v>
      </c>
    </row>
    <row r="7930">
      <c r="C7930" s="1" t="s">
        <v>2173</v>
      </c>
    </row>
    <row r="7931">
      <c r="C7931" s="1" t="s">
        <v>1137</v>
      </c>
    </row>
    <row r="7932">
      <c r="C7932" s="1" t="s">
        <v>2359</v>
      </c>
    </row>
    <row r="7933">
      <c r="C7933" s="1" t="s">
        <v>1280</v>
      </c>
    </row>
    <row r="7934">
      <c r="C7934" s="1" t="s">
        <v>1250</v>
      </c>
    </row>
    <row r="7935">
      <c r="C7935" s="1" t="s">
        <v>305</v>
      </c>
    </row>
    <row r="7936">
      <c r="C7936" s="1" t="s">
        <v>518</v>
      </c>
    </row>
    <row r="7937">
      <c r="C7937" s="1" t="s">
        <v>818</v>
      </c>
    </row>
    <row r="7938">
      <c r="C7938" s="1" t="s">
        <v>1243</v>
      </c>
    </row>
    <row r="7939">
      <c r="C7939" s="1" t="s">
        <v>1255</v>
      </c>
    </row>
    <row r="7940">
      <c r="C7940" s="1" t="s">
        <v>116</v>
      </c>
    </row>
    <row r="7941">
      <c r="C7941" s="1" t="s">
        <v>1802</v>
      </c>
    </row>
    <row r="7942">
      <c r="C7942" s="1" t="s">
        <v>7451</v>
      </c>
    </row>
    <row r="7943">
      <c r="C7943" s="1" t="s">
        <v>326</v>
      </c>
    </row>
    <row r="7944">
      <c r="C7944" s="1" t="s">
        <v>21</v>
      </c>
    </row>
    <row r="7945">
      <c r="C7945" s="1" t="s">
        <v>1381</v>
      </c>
    </row>
    <row r="7946">
      <c r="C7946" s="1" t="s">
        <v>420</v>
      </c>
    </row>
    <row r="7947">
      <c r="C7947" s="1" t="s">
        <v>764</v>
      </c>
    </row>
    <row r="7948">
      <c r="C7948" s="1" t="s">
        <v>80</v>
      </c>
    </row>
    <row r="7949">
      <c r="C7949" s="1" t="s">
        <v>925</v>
      </c>
    </row>
    <row r="7950">
      <c r="C7950" s="1" t="s">
        <v>148</v>
      </c>
    </row>
    <row r="7951">
      <c r="C7951" s="1" t="s">
        <v>1666</v>
      </c>
    </row>
    <row r="7952">
      <c r="C7952" s="1" t="s">
        <v>1297</v>
      </c>
    </row>
    <row r="7953">
      <c r="C7953" s="1" t="s">
        <v>1637</v>
      </c>
    </row>
    <row r="7954">
      <c r="C7954" s="1" t="s">
        <v>1301</v>
      </c>
    </row>
    <row r="7955">
      <c r="C7955" s="1" t="s">
        <v>1494</v>
      </c>
    </row>
    <row r="7956">
      <c r="C7956" s="1" t="s">
        <v>2601</v>
      </c>
    </row>
    <row r="7957">
      <c r="C7957" s="1" t="s">
        <v>2359</v>
      </c>
    </row>
    <row r="7958">
      <c r="C7958" s="1" t="s">
        <v>121</v>
      </c>
    </row>
    <row r="7959">
      <c r="C7959" s="1" t="s">
        <v>461</v>
      </c>
    </row>
    <row r="7960">
      <c r="C7960" s="1" t="s">
        <v>1255</v>
      </c>
    </row>
    <row r="7961">
      <c r="C7961" s="1" t="s">
        <v>2380</v>
      </c>
    </row>
    <row r="7962">
      <c r="C7962" s="1" t="s">
        <v>378</v>
      </c>
    </row>
    <row r="7963">
      <c r="C7963" s="1" t="s">
        <v>116</v>
      </c>
    </row>
    <row r="7964">
      <c r="C7964" s="1" t="s">
        <v>321</v>
      </c>
    </row>
    <row r="7965">
      <c r="C7965" s="1" t="s">
        <v>99</v>
      </c>
    </row>
    <row r="7966">
      <c r="C7966" s="1" t="s">
        <v>321</v>
      </c>
    </row>
    <row r="7967">
      <c r="C7967" s="1" t="s">
        <v>411</v>
      </c>
    </row>
    <row r="7968">
      <c r="C7968" s="1" t="s">
        <v>80</v>
      </c>
    </row>
    <row r="7969">
      <c r="C7969" s="1" t="s">
        <v>14</v>
      </c>
    </row>
    <row r="7970">
      <c r="C7970" s="1" t="s">
        <v>14</v>
      </c>
    </row>
    <row r="7971">
      <c r="C7971" s="1" t="s">
        <v>1622</v>
      </c>
    </row>
    <row r="7972">
      <c r="C7972" s="1" t="s">
        <v>1802</v>
      </c>
    </row>
    <row r="7973">
      <c r="C7973" s="1" t="s">
        <v>7983</v>
      </c>
    </row>
    <row r="7974">
      <c r="C7974" s="1" t="s">
        <v>1446</v>
      </c>
    </row>
    <row r="7975">
      <c r="C7975" s="1" t="s">
        <v>1306</v>
      </c>
    </row>
    <row r="7976">
      <c r="C7976" s="1" t="s">
        <v>156</v>
      </c>
    </row>
    <row r="7977">
      <c r="C7977" s="1" t="s">
        <v>121</v>
      </c>
    </row>
    <row r="7978">
      <c r="C7978" s="1" t="s">
        <v>1255</v>
      </c>
    </row>
    <row r="7979">
      <c r="C7979" s="1" t="s">
        <v>1506</v>
      </c>
    </row>
    <row r="7980">
      <c r="C7980" s="1" t="s">
        <v>2504</v>
      </c>
    </row>
    <row r="7981">
      <c r="C7981" s="1" t="s">
        <v>1250</v>
      </c>
    </row>
    <row r="7982">
      <c r="C7982" s="1" t="s">
        <v>14772</v>
      </c>
    </row>
    <row r="7983">
      <c r="C7983" s="1" t="s">
        <v>2983</v>
      </c>
    </row>
    <row r="7984">
      <c r="C7984" s="1" t="s">
        <v>86</v>
      </c>
    </row>
    <row r="7985">
      <c r="C7985" s="1" t="s">
        <v>1140</v>
      </c>
    </row>
    <row r="7986">
      <c r="C7986" s="1" t="s">
        <v>482</v>
      </c>
    </row>
    <row r="7987">
      <c r="C7987" s="1" t="s">
        <v>1236</v>
      </c>
    </row>
    <row r="7988">
      <c r="C7988" s="1" t="s">
        <v>163</v>
      </c>
    </row>
    <row r="7989">
      <c r="C7989" s="1" t="s">
        <v>211</v>
      </c>
    </row>
    <row r="7990">
      <c r="C7990" s="1" t="s">
        <v>1255</v>
      </c>
    </row>
    <row r="7991">
      <c r="C7991" s="1" t="s">
        <v>640</v>
      </c>
    </row>
    <row r="7992">
      <c r="C7992" s="1" t="s">
        <v>1728</v>
      </c>
    </row>
    <row r="7993">
      <c r="C7993" s="1" t="s">
        <v>1133</v>
      </c>
    </row>
    <row r="7994">
      <c r="C7994" s="1" t="s">
        <v>295</v>
      </c>
    </row>
    <row r="7995">
      <c r="C7995" s="1" t="s">
        <v>2768</v>
      </c>
    </row>
    <row r="7996">
      <c r="C7996" s="1" t="s">
        <v>2858</v>
      </c>
    </row>
    <row r="7997">
      <c r="C7997" s="1" t="s">
        <v>1601</v>
      </c>
    </row>
    <row r="7998">
      <c r="C7998" s="1" t="s">
        <v>15452</v>
      </c>
    </row>
    <row r="7999">
      <c r="C7999" s="1" t="s">
        <v>15454</v>
      </c>
    </row>
    <row r="8000">
      <c r="C8000" s="1" t="s">
        <v>121</v>
      </c>
    </row>
    <row r="8001">
      <c r="C8001" s="1" t="s">
        <v>3158</v>
      </c>
    </row>
    <row r="8002">
      <c r="C8002" s="1" t="s">
        <v>15461</v>
      </c>
    </row>
    <row r="8003">
      <c r="C8003" s="1" t="s">
        <v>588</v>
      </c>
    </row>
    <row r="8004">
      <c r="C8004" s="1" t="s">
        <v>588</v>
      </c>
    </row>
    <row r="8005">
      <c r="C8005" s="1" t="s">
        <v>1144</v>
      </c>
    </row>
    <row r="8006">
      <c r="C8006" s="1" t="s">
        <v>116</v>
      </c>
    </row>
    <row r="8007">
      <c r="C8007" s="1" t="s">
        <v>2255</v>
      </c>
    </row>
    <row r="8008">
      <c r="C8008" s="1" t="s">
        <v>1634</v>
      </c>
    </row>
    <row r="8009">
      <c r="C8009" s="1" t="s">
        <v>148</v>
      </c>
    </row>
    <row r="8010">
      <c r="C8010" s="1" t="s">
        <v>2797</v>
      </c>
    </row>
    <row r="8011">
      <c r="C8011" s="1" t="s">
        <v>720</v>
      </c>
    </row>
    <row r="8012">
      <c r="C8012" s="1" t="s">
        <v>701</v>
      </c>
    </row>
    <row r="8013">
      <c r="C8013" s="1" t="s">
        <v>2393</v>
      </c>
    </row>
    <row r="8014">
      <c r="C8014" s="1" t="s">
        <v>15483</v>
      </c>
    </row>
    <row r="8015">
      <c r="C8015" s="1" t="s">
        <v>2707</v>
      </c>
    </row>
    <row r="8016">
      <c r="C8016" s="1" t="s">
        <v>178</v>
      </c>
    </row>
    <row r="8017">
      <c r="C8017" s="1" t="s">
        <v>305</v>
      </c>
    </row>
    <row r="8018">
      <c r="C8018" s="1" t="s">
        <v>7787</v>
      </c>
    </row>
    <row r="8019">
      <c r="C8019" s="1" t="s">
        <v>211</v>
      </c>
    </row>
    <row r="8020">
      <c r="C8020" s="1" t="s">
        <v>116</v>
      </c>
    </row>
    <row r="8021">
      <c r="C8021" s="1" t="s">
        <v>8148</v>
      </c>
    </row>
    <row r="8022">
      <c r="C8022" s="1" t="s">
        <v>126</v>
      </c>
    </row>
    <row r="8023">
      <c r="C8023" s="1" t="s">
        <v>1087</v>
      </c>
    </row>
    <row r="8024">
      <c r="C8024" s="1" t="s">
        <v>396</v>
      </c>
    </row>
    <row r="8025">
      <c r="C8025" s="1" t="s">
        <v>1637</v>
      </c>
    </row>
    <row r="8026">
      <c r="C8026" s="1" t="s">
        <v>7884</v>
      </c>
    </row>
    <row r="8027">
      <c r="C8027" s="1" t="s">
        <v>116</v>
      </c>
    </row>
    <row r="8028">
      <c r="C8028" s="1" t="s">
        <v>2190</v>
      </c>
    </row>
    <row r="8029">
      <c r="C8029" s="1" t="s">
        <v>5112</v>
      </c>
    </row>
    <row r="8030">
      <c r="C8030" s="1" t="s">
        <v>258</v>
      </c>
    </row>
    <row r="8031">
      <c r="C8031" s="1" t="s">
        <v>1096</v>
      </c>
    </row>
    <row r="8032">
      <c r="C8032" s="1" t="s">
        <v>1553</v>
      </c>
    </row>
    <row r="8033">
      <c r="C8033" s="1" t="s">
        <v>2397</v>
      </c>
    </row>
    <row r="8034">
      <c r="C8034" s="1" t="s">
        <v>461</v>
      </c>
    </row>
    <row r="8035">
      <c r="C8035" s="1" t="s">
        <v>5278</v>
      </c>
    </row>
    <row r="8036">
      <c r="C8036" s="1" t="s">
        <v>14</v>
      </c>
    </row>
    <row r="8037">
      <c r="C8037" s="1" t="s">
        <v>3811</v>
      </c>
    </row>
    <row r="8038">
      <c r="C8038" s="1" t="s">
        <v>1338</v>
      </c>
    </row>
    <row r="8039">
      <c r="C8039" s="1" t="s">
        <v>6238</v>
      </c>
    </row>
    <row r="8040">
      <c r="C8040" s="1" t="s">
        <v>738</v>
      </c>
    </row>
    <row r="8041">
      <c r="C8041" s="1" t="s">
        <v>1140</v>
      </c>
    </row>
    <row r="8042">
      <c r="C8042" s="1" t="s">
        <v>2920</v>
      </c>
    </row>
    <row r="8043">
      <c r="C8043" s="1" t="s">
        <v>5475</v>
      </c>
    </row>
    <row r="8044">
      <c r="C8044" s="1" t="s">
        <v>326</v>
      </c>
    </row>
    <row r="8045">
      <c r="C8045" s="1" t="s">
        <v>15532</v>
      </c>
    </row>
    <row r="8046">
      <c r="C8046" s="1" t="s">
        <v>1165</v>
      </c>
    </row>
    <row r="8047">
      <c r="C8047" s="1" t="s">
        <v>2567</v>
      </c>
    </row>
    <row r="8048">
      <c r="C8048" s="1" t="s">
        <v>2647</v>
      </c>
    </row>
    <row r="8049">
      <c r="C8049" s="1" t="s">
        <v>1144</v>
      </c>
    </row>
    <row r="8050">
      <c r="C8050" s="1" t="s">
        <v>321</v>
      </c>
    </row>
    <row r="8051">
      <c r="C8051" s="1" t="s">
        <v>1483</v>
      </c>
    </row>
    <row r="8052">
      <c r="C8052" s="1" t="s">
        <v>310</v>
      </c>
    </row>
    <row r="8053">
      <c r="C8053" s="1" t="s">
        <v>32</v>
      </c>
    </row>
    <row r="8054">
      <c r="C8054" s="1" t="s">
        <v>1653</v>
      </c>
    </row>
    <row r="8055">
      <c r="C8055" s="1" t="s">
        <v>2359</v>
      </c>
    </row>
    <row r="8056">
      <c r="C8056" s="1" t="s">
        <v>305</v>
      </c>
    </row>
    <row r="8057">
      <c r="C8057" s="1" t="s">
        <v>1255</v>
      </c>
    </row>
    <row r="8058">
      <c r="C8058" s="1" t="s">
        <v>211</v>
      </c>
    </row>
    <row r="8059">
      <c r="C8059" s="1" t="s">
        <v>1087</v>
      </c>
    </row>
    <row r="8060">
      <c r="C8060" s="1" t="s">
        <v>326</v>
      </c>
    </row>
    <row r="8061">
      <c r="C8061" s="1" t="s">
        <v>2571</v>
      </c>
    </row>
    <row r="8062">
      <c r="C8062" s="1" t="s">
        <v>5539</v>
      </c>
    </row>
    <row r="8063">
      <c r="C8063" s="1" t="s">
        <v>126</v>
      </c>
    </row>
    <row r="8064">
      <c r="C8064" s="1" t="s">
        <v>235</v>
      </c>
    </row>
    <row r="8065">
      <c r="C8065" s="1" t="s">
        <v>1155</v>
      </c>
    </row>
    <row r="8066">
      <c r="C8066" s="1" t="s">
        <v>80</v>
      </c>
    </row>
    <row r="8067">
      <c r="C8067" s="1" t="s">
        <v>518</v>
      </c>
    </row>
    <row r="8068">
      <c r="C8068" s="1" t="s">
        <v>7765</v>
      </c>
    </row>
    <row r="8069">
      <c r="C8069" s="1" t="s">
        <v>879</v>
      </c>
    </row>
    <row r="8070">
      <c r="C8070" s="1" t="s">
        <v>3259</v>
      </c>
    </row>
    <row r="8071">
      <c r="C8071" s="1" t="s">
        <v>99</v>
      </c>
    </row>
    <row r="8072">
      <c r="C8072" s="1" t="s">
        <v>701</v>
      </c>
    </row>
    <row r="8073">
      <c r="C8073" s="1" t="s">
        <v>5256</v>
      </c>
    </row>
    <row r="8074">
      <c r="C8074" s="1" t="s">
        <v>5539</v>
      </c>
    </row>
    <row r="8075">
      <c r="C8075" s="1" t="s">
        <v>503</v>
      </c>
    </row>
    <row r="8076">
      <c r="C8076" s="1" t="s">
        <v>1243</v>
      </c>
    </row>
    <row r="8077">
      <c r="C8077" s="1" t="s">
        <v>3388</v>
      </c>
    </row>
    <row r="8078">
      <c r="C8078" s="1" t="s">
        <v>15579</v>
      </c>
    </row>
    <row r="8079">
      <c r="C8079" s="1" t="s">
        <v>27</v>
      </c>
    </row>
    <row r="8080">
      <c r="C8080" s="1" t="s">
        <v>1179</v>
      </c>
    </row>
    <row r="8081">
      <c r="C8081" s="1" t="s">
        <v>93</v>
      </c>
    </row>
    <row r="8082">
      <c r="C8082" s="1" t="s">
        <v>14</v>
      </c>
    </row>
    <row r="8083">
      <c r="C8083" s="1" t="s">
        <v>342</v>
      </c>
    </row>
    <row r="8084">
      <c r="C8084" s="1" t="s">
        <v>1461</v>
      </c>
    </row>
    <row r="8085">
      <c r="C8085" s="1" t="s">
        <v>1014</v>
      </c>
    </row>
    <row r="8086">
      <c r="C8086" s="1" t="s">
        <v>5435</v>
      </c>
    </row>
    <row r="8087">
      <c r="C8087" s="1" t="s">
        <v>5309</v>
      </c>
    </row>
    <row r="8088">
      <c r="C8088" s="1" t="s">
        <v>37</v>
      </c>
    </row>
    <row r="8089">
      <c r="C8089" s="1" t="s">
        <v>305</v>
      </c>
    </row>
    <row r="8090">
      <c r="C8090" s="1" t="s">
        <v>326</v>
      </c>
    </row>
    <row r="8091">
      <c r="C8091" s="1" t="s">
        <v>749</v>
      </c>
    </row>
    <row r="8092">
      <c r="C8092" s="1" t="s">
        <v>1813</v>
      </c>
    </row>
    <row r="8093">
      <c r="C8093" s="1" t="s">
        <v>985</v>
      </c>
    </row>
    <row r="8094">
      <c r="C8094" s="1" t="s">
        <v>116</v>
      </c>
    </row>
    <row r="8095">
      <c r="C8095" s="1" t="s">
        <v>258</v>
      </c>
    </row>
    <row r="8096">
      <c r="C8096" s="1" t="s">
        <v>116</v>
      </c>
    </row>
    <row r="8097">
      <c r="C8097" s="1" t="s">
        <v>508</v>
      </c>
    </row>
    <row r="8098">
      <c r="C8098" s="1" t="s">
        <v>241</v>
      </c>
    </row>
    <row r="8099">
      <c r="C8099" s="1" t="s">
        <v>326</v>
      </c>
    </row>
    <row r="8100">
      <c r="C8100" s="1" t="s">
        <v>770</v>
      </c>
    </row>
    <row r="8101">
      <c r="C8101" s="1" t="s">
        <v>21</v>
      </c>
    </row>
    <row r="8102">
      <c r="C8102" s="1" t="s">
        <v>2879</v>
      </c>
    </row>
    <row r="8103">
      <c r="C8103" s="1" t="s">
        <v>723</v>
      </c>
    </row>
    <row r="8104">
      <c r="C8104" s="1" t="s">
        <v>116</v>
      </c>
    </row>
    <row r="8105">
      <c r="C8105" s="1" t="s">
        <v>116</v>
      </c>
    </row>
    <row r="8106">
      <c r="C8106" s="1" t="s">
        <v>8203</v>
      </c>
    </row>
    <row r="8107">
      <c r="C8107" s="1" t="s">
        <v>65</v>
      </c>
    </row>
    <row r="8108">
      <c r="C8108" s="1" t="s">
        <v>925</v>
      </c>
    </row>
    <row r="8109">
      <c r="C8109" s="1" t="s">
        <v>1483</v>
      </c>
    </row>
    <row r="8110">
      <c r="C8110" s="1" t="s">
        <v>2901</v>
      </c>
    </row>
    <row r="8111">
      <c r="C8111" s="1" t="s">
        <v>305</v>
      </c>
    </row>
    <row r="8112">
      <c r="C8112" s="1" t="s">
        <v>4916</v>
      </c>
    </row>
    <row r="8113">
      <c r="C8113" s="1" t="s">
        <v>9052</v>
      </c>
    </row>
    <row r="8114">
      <c r="C8114" s="1" t="s">
        <v>1096</v>
      </c>
    </row>
    <row r="8115">
      <c r="C8115" s="1" t="s">
        <v>8714</v>
      </c>
    </row>
    <row r="8116">
      <c r="C8116" s="1" t="s">
        <v>1268</v>
      </c>
    </row>
    <row r="8117">
      <c r="C8117" s="1" t="s">
        <v>4088</v>
      </c>
    </row>
    <row r="8118">
      <c r="C8118" s="1" t="s">
        <v>4220</v>
      </c>
    </row>
    <row r="8119">
      <c r="C8119" s="1" t="s">
        <v>998</v>
      </c>
    </row>
    <row r="8120">
      <c r="C8120" s="1" t="s">
        <v>6560</v>
      </c>
    </row>
    <row r="8121">
      <c r="C8121" s="1" t="s">
        <v>4698</v>
      </c>
    </row>
    <row r="8122">
      <c r="C8122" s="1" t="s">
        <v>2820</v>
      </c>
    </row>
    <row r="8123">
      <c r="C8123" s="1" t="s">
        <v>1332</v>
      </c>
    </row>
    <row r="8124">
      <c r="C8124" s="1" t="s">
        <v>2920</v>
      </c>
    </row>
    <row r="8125">
      <c r="C8125" s="1" t="s">
        <v>1418</v>
      </c>
    </row>
    <row r="8126">
      <c r="C8126" s="1" t="s">
        <v>653</v>
      </c>
    </row>
    <row r="8127">
      <c r="C8127" s="1" t="s">
        <v>305</v>
      </c>
    </row>
    <row r="8128">
      <c r="C8128" s="1" t="s">
        <v>2255</v>
      </c>
    </row>
    <row r="8129">
      <c r="C8129" s="1" t="s">
        <v>3976</v>
      </c>
    </row>
    <row r="8130">
      <c r="C8130" s="1" t="s">
        <v>305</v>
      </c>
    </row>
    <row r="8131">
      <c r="C8131" s="1" t="s">
        <v>15654</v>
      </c>
    </row>
    <row r="8132">
      <c r="C8132" s="1" t="s">
        <v>80</v>
      </c>
    </row>
    <row r="8133">
      <c r="C8133" s="1" t="s">
        <v>2450</v>
      </c>
    </row>
    <row r="8134">
      <c r="C8134" s="1" t="s">
        <v>1418</v>
      </c>
    </row>
    <row r="8135">
      <c r="C8135" s="1" t="s">
        <v>326</v>
      </c>
    </row>
    <row r="8136">
      <c r="C8136" s="1" t="s">
        <v>1243</v>
      </c>
    </row>
    <row r="8137">
      <c r="C8137" s="1" t="s">
        <v>738</v>
      </c>
    </row>
    <row r="8138">
      <c r="C8138" s="1" t="s">
        <v>80</v>
      </c>
    </row>
    <row r="8139">
      <c r="C8139" s="1" t="s">
        <v>738</v>
      </c>
    </row>
    <row r="8140">
      <c r="C8140" s="1" t="s">
        <v>80</v>
      </c>
    </row>
    <row r="8141">
      <c r="C8141" s="1" t="s">
        <v>396</v>
      </c>
    </row>
    <row r="8142">
      <c r="C8142" s="1" t="s">
        <v>2259</v>
      </c>
    </row>
    <row r="8143">
      <c r="C8143" s="1" t="s">
        <v>326</v>
      </c>
    </row>
    <row r="8144">
      <c r="C8144" s="1" t="s">
        <v>738</v>
      </c>
    </row>
    <row r="8145">
      <c r="C8145" s="1" t="s">
        <v>1925</v>
      </c>
    </row>
    <row r="8146">
      <c r="C8146" s="1" t="s">
        <v>411</v>
      </c>
    </row>
    <row r="8147">
      <c r="C8147" s="1" t="s">
        <v>461</v>
      </c>
    </row>
    <row r="8148">
      <c r="C8148" s="1" t="s">
        <v>661</v>
      </c>
    </row>
    <row r="8149">
      <c r="C8149" s="1" t="s">
        <v>15679</v>
      </c>
    </row>
    <row r="8150">
      <c r="C8150" s="1" t="s">
        <v>3009</v>
      </c>
    </row>
    <row r="8151">
      <c r="C8151" s="1" t="s">
        <v>1255</v>
      </c>
    </row>
    <row r="8152">
      <c r="C8152" s="1" t="s">
        <v>461</v>
      </c>
    </row>
    <row r="8153">
      <c r="C8153" s="1" t="s">
        <v>1250</v>
      </c>
    </row>
    <row r="8154">
      <c r="C8154" s="1" t="s">
        <v>508</v>
      </c>
    </row>
    <row r="8155">
      <c r="C8155" s="1" t="s">
        <v>818</v>
      </c>
    </row>
    <row r="8156">
      <c r="C8156" s="1" t="s">
        <v>749</v>
      </c>
    </row>
    <row r="8157">
      <c r="C8157" s="1" t="s">
        <v>657</v>
      </c>
    </row>
    <row r="8158">
      <c r="C8158" s="1" t="s">
        <v>4935</v>
      </c>
    </row>
    <row r="8159">
      <c r="C8159" s="1" t="s">
        <v>347</v>
      </c>
    </row>
    <row r="8160">
      <c r="C8160" s="1" t="s">
        <v>1255</v>
      </c>
    </row>
    <row r="8161">
      <c r="C8161" s="1" t="s">
        <v>1637</v>
      </c>
    </row>
    <row r="8162">
      <c r="C8162" s="1" t="s">
        <v>116</v>
      </c>
    </row>
    <row r="8163">
      <c r="C8163" s="1" t="s">
        <v>2173</v>
      </c>
    </row>
    <row r="8164">
      <c r="C8164" s="1" t="s">
        <v>3581</v>
      </c>
    </row>
    <row r="8165">
      <c r="C8165" s="1" t="s">
        <v>75</v>
      </c>
    </row>
    <row r="8166">
      <c r="C8166" s="1" t="s">
        <v>93</v>
      </c>
    </row>
    <row r="8167">
      <c r="C8167" s="1" t="s">
        <v>198</v>
      </c>
    </row>
    <row r="8168">
      <c r="C8168" s="1" t="s">
        <v>514</v>
      </c>
    </row>
    <row r="8169">
      <c r="C8169" s="1" t="s">
        <v>49</v>
      </c>
    </row>
    <row r="8170">
      <c r="C8170" s="1" t="s">
        <v>21</v>
      </c>
    </row>
    <row r="8171">
      <c r="C8171" s="1" t="s">
        <v>326</v>
      </c>
    </row>
    <row r="8172">
      <c r="C8172" s="1" t="s">
        <v>326</v>
      </c>
    </row>
    <row r="8173">
      <c r="C8173" s="1" t="s">
        <v>3782</v>
      </c>
    </row>
    <row r="8174">
      <c r="C8174" s="1" t="s">
        <v>1963</v>
      </c>
    </row>
    <row r="8175">
      <c r="C8175" s="1" t="s">
        <v>10443</v>
      </c>
    </row>
    <row r="8176">
      <c r="C8176" s="1" t="s">
        <v>305</v>
      </c>
    </row>
    <row r="8177">
      <c r="C8177" s="1" t="s">
        <v>1802</v>
      </c>
    </row>
    <row r="8178">
      <c r="C8178" s="1" t="s">
        <v>49</v>
      </c>
    </row>
    <row r="8179">
      <c r="C8179" s="1" t="s">
        <v>163</v>
      </c>
    </row>
    <row r="8180">
      <c r="C8180" s="1" t="s">
        <v>121</v>
      </c>
    </row>
    <row r="8181">
      <c r="C8181" s="1" t="s">
        <v>148</v>
      </c>
    </row>
    <row r="8182">
      <c r="C8182" s="1" t="s">
        <v>86</v>
      </c>
    </row>
    <row r="8183">
      <c r="C8183" s="1" t="s">
        <v>906</v>
      </c>
    </row>
    <row r="8184">
      <c r="C8184" s="1" t="s">
        <v>1446</v>
      </c>
    </row>
    <row r="8185">
      <c r="C8185" s="1" t="s">
        <v>898</v>
      </c>
    </row>
    <row r="8186">
      <c r="C8186" s="1" t="s">
        <v>342</v>
      </c>
    </row>
    <row r="8187">
      <c r="C8187" s="1" t="s">
        <v>5131</v>
      </c>
    </row>
    <row r="8188">
      <c r="C8188" s="1" t="s">
        <v>676</v>
      </c>
    </row>
    <row r="8189">
      <c r="C8189" s="1" t="s">
        <v>21</v>
      </c>
    </row>
    <row r="8190">
      <c r="C8190" s="1" t="s">
        <v>10687</v>
      </c>
    </row>
    <row r="8191">
      <c r="C8191" s="1" t="s">
        <v>1461</v>
      </c>
    </row>
    <row r="8192">
      <c r="C8192" s="1" t="s">
        <v>564</v>
      </c>
    </row>
    <row r="8193">
      <c r="C8193" s="1" t="s">
        <v>138</v>
      </c>
    </row>
    <row r="8194">
      <c r="C8194" s="1" t="s">
        <v>321</v>
      </c>
    </row>
    <row r="8195">
      <c r="C8195" s="1" t="s">
        <v>630</v>
      </c>
    </row>
    <row r="8196">
      <c r="C8196" s="1" t="s">
        <v>148</v>
      </c>
    </row>
    <row r="8197">
      <c r="C8197" s="1" t="s">
        <v>342</v>
      </c>
    </row>
    <row r="8198">
      <c r="C8198" s="1" t="s">
        <v>653</v>
      </c>
    </row>
    <row r="8199">
      <c r="C8199" s="1" t="s">
        <v>3003</v>
      </c>
    </row>
    <row r="8200">
      <c r="C8200" s="1" t="s">
        <v>1388</v>
      </c>
    </row>
    <row r="8201">
      <c r="C8201" s="1" t="s">
        <v>1446</v>
      </c>
    </row>
    <row r="8202">
      <c r="C8202" s="1" t="s">
        <v>6560</v>
      </c>
    </row>
    <row r="8203">
      <c r="C8203" s="1" t="s">
        <v>2553</v>
      </c>
    </row>
    <row r="8204">
      <c r="C8204" s="1" t="s">
        <v>1236</v>
      </c>
    </row>
    <row r="8205">
      <c r="C8205" s="1" t="s">
        <v>676</v>
      </c>
    </row>
    <row r="8206">
      <c r="C8206" s="1" t="s">
        <v>578</v>
      </c>
    </row>
    <row r="8207">
      <c r="C8207" s="1" t="s">
        <v>1963</v>
      </c>
    </row>
    <row r="8208">
      <c r="C8208" s="1" t="s">
        <v>99</v>
      </c>
    </row>
    <row r="8209">
      <c r="C8209" s="1" t="s">
        <v>503</v>
      </c>
    </row>
    <row r="8210">
      <c r="C8210" s="1" t="s">
        <v>3458</v>
      </c>
    </row>
    <row r="8211">
      <c r="C8211" s="1" t="s">
        <v>532</v>
      </c>
    </row>
    <row r="8212">
      <c r="C8212" s="1" t="s">
        <v>15776</v>
      </c>
    </row>
    <row r="8213">
      <c r="C8213" s="1" t="s">
        <v>80</v>
      </c>
    </row>
    <row r="8214">
      <c r="C8214" s="1" t="s">
        <v>80</v>
      </c>
    </row>
    <row r="8215">
      <c r="C8215" s="1" t="s">
        <v>326</v>
      </c>
    </row>
    <row r="8216">
      <c r="C8216" s="1" t="s">
        <v>1332</v>
      </c>
    </row>
    <row r="8217">
      <c r="C8217" s="1" t="s">
        <v>21</v>
      </c>
    </row>
    <row r="8218">
      <c r="C8218" s="1" t="s">
        <v>4603</v>
      </c>
    </row>
    <row r="8219">
      <c r="C8219" s="1" t="s">
        <v>32</v>
      </c>
    </row>
    <row r="8220">
      <c r="C8220" s="1" t="s">
        <v>241</v>
      </c>
    </row>
    <row r="8221">
      <c r="C8221" s="1" t="s">
        <v>1684</v>
      </c>
    </row>
    <row r="8222">
      <c r="C8222" s="1" t="s">
        <v>1853</v>
      </c>
    </row>
    <row r="8223">
      <c r="C8223" s="1" t="s">
        <v>818</v>
      </c>
    </row>
    <row r="8224">
      <c r="C8224" s="1" t="s">
        <v>9911</v>
      </c>
    </row>
    <row r="8225">
      <c r="C8225" s="1" t="s">
        <v>8609</v>
      </c>
    </row>
    <row r="8226">
      <c r="C8226" s="1" t="s">
        <v>5679</v>
      </c>
    </row>
    <row r="8227">
      <c r="C8227" s="1" t="s">
        <v>121</v>
      </c>
    </row>
    <row r="8228">
      <c r="C8228" s="1" t="s">
        <v>305</v>
      </c>
    </row>
    <row r="8229">
      <c r="C8229" s="1" t="s">
        <v>2858</v>
      </c>
    </row>
    <row r="8230">
      <c r="C8230" s="1" t="s">
        <v>2504</v>
      </c>
    </row>
    <row r="8231">
      <c r="C8231" s="1" t="s">
        <v>99</v>
      </c>
    </row>
    <row r="8232">
      <c r="C8232" s="1" t="s">
        <v>2173</v>
      </c>
    </row>
    <row r="8233">
      <c r="C8233" s="1" t="s">
        <v>121</v>
      </c>
    </row>
    <row r="8234">
      <c r="C8234" s="1" t="s">
        <v>15813</v>
      </c>
    </row>
    <row r="8235">
      <c r="C8235" s="1" t="s">
        <v>411</v>
      </c>
    </row>
    <row r="8236">
      <c r="C8236" s="1" t="s">
        <v>503</v>
      </c>
    </row>
    <row r="8237">
      <c r="C8237" s="1" t="s">
        <v>461</v>
      </c>
    </row>
    <row r="8238">
      <c r="C8238" s="1" t="s">
        <v>99</v>
      </c>
    </row>
    <row r="8239">
      <c r="C8239" s="1" t="s">
        <v>32</v>
      </c>
    </row>
    <row r="8240">
      <c r="C8240" s="1" t="s">
        <v>2965</v>
      </c>
    </row>
    <row r="8241">
      <c r="C8241" s="1" t="s">
        <v>1756</v>
      </c>
    </row>
    <row r="8242">
      <c r="C8242" s="1" t="s">
        <v>1865</v>
      </c>
    </row>
    <row r="8243">
      <c r="C8243" s="1" t="s">
        <v>207</v>
      </c>
    </row>
    <row r="8244">
      <c r="C8244" s="1" t="s">
        <v>10900</v>
      </c>
    </row>
    <row r="8245">
      <c r="C8245" s="1" t="s">
        <v>3618</v>
      </c>
    </row>
    <row r="8246">
      <c r="C8246" s="1" t="s">
        <v>2485</v>
      </c>
    </row>
    <row r="8247">
      <c r="C8247" s="1" t="s">
        <v>80</v>
      </c>
    </row>
    <row r="8248">
      <c r="C8248" s="1" t="s">
        <v>15835</v>
      </c>
    </row>
    <row r="8249">
      <c r="C8249" s="1" t="s">
        <v>2643</v>
      </c>
    </row>
    <row r="8250">
      <c r="C8250" s="1" t="s">
        <v>305</v>
      </c>
    </row>
    <row r="8251">
      <c r="C8251" s="1" t="s">
        <v>1483</v>
      </c>
    </row>
    <row r="8252">
      <c r="C8252" s="1" t="s">
        <v>3131</v>
      </c>
    </row>
    <row r="8253">
      <c r="C8253" s="1" t="s">
        <v>1418</v>
      </c>
    </row>
    <row r="8254">
      <c r="C8254" s="1" t="s">
        <v>411</v>
      </c>
    </row>
    <row r="8255">
      <c r="C8255" s="1" t="s">
        <v>584</v>
      </c>
    </row>
    <row r="8256">
      <c r="C8256" s="1" t="s">
        <v>116</v>
      </c>
    </row>
    <row r="8257">
      <c r="C8257" s="1" t="s">
        <v>1092</v>
      </c>
    </row>
    <row r="8258">
      <c r="C8258" s="1" t="s">
        <v>653</v>
      </c>
    </row>
    <row r="8259">
      <c r="C8259" s="1" t="s">
        <v>1461</v>
      </c>
    </row>
    <row r="8260">
      <c r="C8260" s="1" t="s">
        <v>1558</v>
      </c>
    </row>
    <row r="8261">
      <c r="C8261" s="1" t="s">
        <v>315</v>
      </c>
    </row>
    <row r="8262">
      <c r="C8262" s="1" t="s">
        <v>3976</v>
      </c>
    </row>
    <row r="8263">
      <c r="C8263" s="1" t="s">
        <v>310</v>
      </c>
    </row>
    <row r="8264">
      <c r="C8264" s="1" t="s">
        <v>2991</v>
      </c>
    </row>
    <row r="8265">
      <c r="C8265" s="1" t="s">
        <v>720</v>
      </c>
    </row>
    <row r="8266">
      <c r="C8266" s="1" t="s">
        <v>560</v>
      </c>
    </row>
    <row r="8267">
      <c r="C8267" s="1" t="s">
        <v>879</v>
      </c>
    </row>
    <row r="8268">
      <c r="C8268" s="1" t="s">
        <v>93</v>
      </c>
    </row>
    <row r="8269">
      <c r="C8269" s="1" t="s">
        <v>808</v>
      </c>
    </row>
    <row r="8270">
      <c r="C8270" s="1" t="s">
        <v>4748</v>
      </c>
    </row>
    <row r="8271">
      <c r="C8271" s="1" t="s">
        <v>701</v>
      </c>
    </row>
    <row r="8272">
      <c r="C8272" s="1" t="s">
        <v>6810</v>
      </c>
    </row>
    <row r="8273">
      <c r="C8273" s="1" t="s">
        <v>657</v>
      </c>
    </row>
    <row r="8274">
      <c r="C8274" s="1" t="s">
        <v>138</v>
      </c>
    </row>
    <row r="8275">
      <c r="C8275" s="1" t="s">
        <v>3259</v>
      </c>
    </row>
    <row r="8276">
      <c r="C8276" s="1" t="s">
        <v>215</v>
      </c>
    </row>
    <row r="8277">
      <c r="C8277" s="1" t="s">
        <v>503</v>
      </c>
    </row>
    <row r="8278">
      <c r="C8278" s="1" t="s">
        <v>411</v>
      </c>
    </row>
    <row r="8279">
      <c r="C8279" s="1" t="s">
        <v>86</v>
      </c>
    </row>
    <row r="8280">
      <c r="C8280" s="1" t="s">
        <v>560</v>
      </c>
    </row>
    <row r="8281">
      <c r="C8281" s="1" t="s">
        <v>738</v>
      </c>
    </row>
    <row r="8282">
      <c r="C8282" s="1" t="s">
        <v>701</v>
      </c>
    </row>
    <row r="8283">
      <c r="C8283" s="1" t="s">
        <v>116</v>
      </c>
    </row>
    <row r="8284">
      <c r="C8284" s="1" t="s">
        <v>5136</v>
      </c>
    </row>
    <row r="8285">
      <c r="C8285" s="1" t="s">
        <v>1297</v>
      </c>
    </row>
    <row r="8286">
      <c r="C8286" s="1" t="s">
        <v>305</v>
      </c>
    </row>
    <row r="8287">
      <c r="C8287" s="1" t="s">
        <v>5579</v>
      </c>
    </row>
    <row r="8288">
      <c r="C8288" s="1" t="s">
        <v>2858</v>
      </c>
    </row>
    <row r="8289">
      <c r="C8289" s="1" t="s">
        <v>326</v>
      </c>
    </row>
    <row r="8290">
      <c r="C8290" s="1" t="s">
        <v>15461</v>
      </c>
    </row>
    <row r="8291">
      <c r="C8291" s="1" t="s">
        <v>813</v>
      </c>
    </row>
    <row r="8292">
      <c r="C8292" s="1" t="s">
        <v>86</v>
      </c>
    </row>
    <row r="8293">
      <c r="C8293" s="1" t="s">
        <v>258</v>
      </c>
    </row>
    <row r="8294">
      <c r="C8294" s="1" t="s">
        <v>998</v>
      </c>
    </row>
    <row r="8295">
      <c r="C8295" s="1" t="s">
        <v>148</v>
      </c>
    </row>
    <row r="8296">
      <c r="C8296" s="1" t="s">
        <v>1232</v>
      </c>
    </row>
    <row r="8297">
      <c r="C8297" s="1" t="s">
        <v>99</v>
      </c>
    </row>
    <row r="8298">
      <c r="C8298" s="1" t="s">
        <v>32</v>
      </c>
    </row>
    <row r="8299">
      <c r="C8299" s="1" t="s">
        <v>15916</v>
      </c>
    </row>
    <row r="8300">
      <c r="C8300" s="1" t="s">
        <v>15918</v>
      </c>
    </row>
    <row r="8301">
      <c r="C8301" s="1" t="s">
        <v>2496</v>
      </c>
    </row>
    <row r="8302">
      <c r="C8302" s="1" t="s">
        <v>15922</v>
      </c>
    </row>
    <row r="8303">
      <c r="C8303" s="1" t="s">
        <v>356</v>
      </c>
    </row>
    <row r="8304">
      <c r="C8304" s="1" t="s">
        <v>37</v>
      </c>
    </row>
    <row r="8305">
      <c r="C8305" s="1" t="s">
        <v>305</v>
      </c>
    </row>
    <row r="8306">
      <c r="C8306" s="1" t="s">
        <v>1756</v>
      </c>
    </row>
    <row r="8307">
      <c r="C8307" s="1" t="s">
        <v>5101</v>
      </c>
    </row>
    <row r="8308">
      <c r="C8308" s="1" t="s">
        <v>779</v>
      </c>
    </row>
    <row r="8309">
      <c r="C8309" s="1" t="s">
        <v>305</v>
      </c>
    </row>
    <row r="8310">
      <c r="C8310" s="1" t="s">
        <v>1418</v>
      </c>
    </row>
    <row r="8311">
      <c r="C8311" s="1" t="s">
        <v>116</v>
      </c>
    </row>
    <row r="8312">
      <c r="C8312" s="1" t="s">
        <v>5947</v>
      </c>
    </row>
    <row r="8313">
      <c r="C8313" s="1" t="s">
        <v>998</v>
      </c>
    </row>
    <row r="8314">
      <c r="C8314" s="1" t="s">
        <v>99</v>
      </c>
    </row>
    <row r="8315">
      <c r="C8315" s="1" t="s">
        <v>1418</v>
      </c>
    </row>
    <row r="8316">
      <c r="C8316" s="1" t="s">
        <v>1558</v>
      </c>
    </row>
    <row r="8317">
      <c r="C8317" s="1" t="s">
        <v>630</v>
      </c>
    </row>
    <row r="8318">
      <c r="C8318" s="1" t="s">
        <v>701</v>
      </c>
    </row>
    <row r="8319">
      <c r="C8319" s="1" t="s">
        <v>415</v>
      </c>
    </row>
    <row r="8320">
      <c r="C8320" s="1" t="s">
        <v>5543</v>
      </c>
    </row>
    <row r="8321">
      <c r="C8321" s="1" t="s">
        <v>305</v>
      </c>
    </row>
    <row r="8322">
      <c r="C8322" s="1" t="s">
        <v>21</v>
      </c>
    </row>
    <row r="8323">
      <c r="C8323" s="1" t="s">
        <v>1036</v>
      </c>
    </row>
    <row r="8324">
      <c r="C8324" s="1" t="s">
        <v>1250</v>
      </c>
    </row>
    <row r="8325">
      <c r="C8325" s="1" t="s">
        <v>6470</v>
      </c>
    </row>
    <row r="8326">
      <c r="C8326" s="1" t="s">
        <v>1208</v>
      </c>
    </row>
    <row r="8327">
      <c r="C8327" s="1" t="s">
        <v>3708</v>
      </c>
    </row>
    <row r="8328">
      <c r="C8328" s="1" t="s">
        <v>121</v>
      </c>
    </row>
    <row r="8329">
      <c r="C8329" s="1" t="s">
        <v>1978</v>
      </c>
    </row>
    <row r="8330">
      <c r="C8330" s="1" t="s">
        <v>461</v>
      </c>
    </row>
    <row r="8331">
      <c r="C8331" s="1" t="s">
        <v>1558</v>
      </c>
    </row>
    <row r="8332">
      <c r="C8332" s="1" t="s">
        <v>315</v>
      </c>
    </row>
    <row r="8333">
      <c r="C8333" s="1" t="s">
        <v>9820</v>
      </c>
    </row>
    <row r="8334">
      <c r="C8334" s="1" t="s">
        <v>4220</v>
      </c>
    </row>
    <row r="8335">
      <c r="C8335" s="1" t="s">
        <v>1317</v>
      </c>
    </row>
    <row r="8336">
      <c r="C8336" s="1" t="s">
        <v>3158</v>
      </c>
    </row>
    <row r="8337">
      <c r="C8337" s="1" t="s">
        <v>4248</v>
      </c>
    </row>
    <row r="8338">
      <c r="C8338" s="1" t="s">
        <v>15974</v>
      </c>
    </row>
    <row r="8339">
      <c r="C8339" s="1" t="s">
        <v>592</v>
      </c>
    </row>
    <row r="8340">
      <c r="C8340" s="1" t="s">
        <v>3270</v>
      </c>
    </row>
    <row r="8341">
      <c r="C8341" s="1" t="s">
        <v>14</v>
      </c>
    </row>
    <row r="8342">
      <c r="C8342" s="1" t="s">
        <v>411</v>
      </c>
    </row>
    <row r="8343">
      <c r="C8343" s="1" t="s">
        <v>99</v>
      </c>
    </row>
    <row r="8344">
      <c r="C8344" s="1" t="s">
        <v>5515</v>
      </c>
    </row>
    <row r="8345">
      <c r="C8345" s="1" t="s">
        <v>640</v>
      </c>
    </row>
    <row r="8346">
      <c r="C8346" s="1" t="s">
        <v>588</v>
      </c>
    </row>
    <row r="8347">
      <c r="C8347" s="1" t="s">
        <v>1370</v>
      </c>
    </row>
    <row r="8348">
      <c r="C8348" s="1" t="s">
        <v>2601</v>
      </c>
    </row>
    <row r="8349">
      <c r="C8349" s="1" t="s">
        <v>1963</v>
      </c>
    </row>
    <row r="8350">
      <c r="C8350" s="1" t="s">
        <v>207</v>
      </c>
    </row>
    <row r="8351">
      <c r="C8351" s="1" t="s">
        <v>315</v>
      </c>
    </row>
    <row r="8352">
      <c r="C8352" s="1" t="s">
        <v>326</v>
      </c>
    </row>
    <row r="8353">
      <c r="C8353" s="1" t="s">
        <v>701</v>
      </c>
    </row>
    <row r="8354">
      <c r="C8354" s="1" t="s">
        <v>1802</v>
      </c>
    </row>
    <row r="8355">
      <c r="C8355" s="1" t="s">
        <v>503</v>
      </c>
    </row>
    <row r="8356">
      <c r="C8356" s="1" t="s">
        <v>305</v>
      </c>
    </row>
    <row r="8357">
      <c r="C8357" s="1" t="s">
        <v>503</v>
      </c>
    </row>
    <row r="8358">
      <c r="C8358" s="1" t="s">
        <v>6121</v>
      </c>
    </row>
    <row r="8359">
      <c r="C8359" s="1" t="s">
        <v>1631</v>
      </c>
    </row>
    <row r="8360">
      <c r="C8360" s="1" t="s">
        <v>49</v>
      </c>
    </row>
    <row r="8361">
      <c r="C8361" s="1" t="s">
        <v>5663</v>
      </c>
    </row>
    <row r="8362">
      <c r="C8362" s="1" t="s">
        <v>121</v>
      </c>
    </row>
    <row r="8363">
      <c r="C8363" s="1" t="s">
        <v>411</v>
      </c>
    </row>
    <row r="8364">
      <c r="C8364" s="1" t="s">
        <v>86</v>
      </c>
    </row>
    <row r="8365">
      <c r="C8365" s="1" t="s">
        <v>1756</v>
      </c>
    </row>
    <row r="8366">
      <c r="C8366" s="1" t="s">
        <v>6215</v>
      </c>
    </row>
    <row r="8367">
      <c r="C8367" s="1" t="s">
        <v>2504</v>
      </c>
    </row>
    <row r="8368">
      <c r="C8368" s="1" t="s">
        <v>1653</v>
      </c>
    </row>
    <row r="8369">
      <c r="C8369" s="1" t="s">
        <v>21</v>
      </c>
    </row>
    <row r="8370">
      <c r="C8370" s="1" t="s">
        <v>3782</v>
      </c>
    </row>
    <row r="8371">
      <c r="C8371" s="1" t="s">
        <v>116</v>
      </c>
    </row>
    <row r="8372">
      <c r="C8372" s="1" t="s">
        <v>138</v>
      </c>
    </row>
    <row r="8373">
      <c r="C8373" s="1" t="s">
        <v>1325</v>
      </c>
    </row>
    <row r="8374">
      <c r="C8374" s="1" t="s">
        <v>178</v>
      </c>
    </row>
    <row r="8375">
      <c r="C8375" s="1" t="s">
        <v>121</v>
      </c>
    </row>
    <row r="8376">
      <c r="C8376" s="1" t="s">
        <v>869</v>
      </c>
    </row>
    <row r="8377">
      <c r="C8377" s="1" t="s">
        <v>522</v>
      </c>
    </row>
    <row r="8378">
      <c r="C8378" s="1" t="s">
        <v>818</v>
      </c>
    </row>
    <row r="8379">
      <c r="C8379" s="1" t="s">
        <v>2183</v>
      </c>
    </row>
    <row r="8380">
      <c r="C8380" s="1" t="s">
        <v>1317</v>
      </c>
    </row>
    <row r="8381">
      <c r="C8381" s="1" t="s">
        <v>1255</v>
      </c>
    </row>
    <row r="8382">
      <c r="C8382" s="1" t="s">
        <v>295</v>
      </c>
    </row>
    <row r="8383">
      <c r="C8383" s="1" t="s">
        <v>86</v>
      </c>
    </row>
    <row r="8384">
      <c r="C8384" s="1" t="s">
        <v>1297</v>
      </c>
    </row>
    <row r="8385">
      <c r="C8385" s="1" t="s">
        <v>99</v>
      </c>
    </row>
    <row r="8386">
      <c r="C8386" s="1" t="s">
        <v>138</v>
      </c>
    </row>
    <row r="8387">
      <c r="C8387" s="1" t="s">
        <v>116</v>
      </c>
    </row>
    <row r="8388">
      <c r="C8388" s="1" t="s">
        <v>1243</v>
      </c>
    </row>
    <row r="8389">
      <c r="C8389" s="1" t="s">
        <v>156</v>
      </c>
    </row>
    <row r="8390">
      <c r="C8390" s="1" t="s">
        <v>32</v>
      </c>
    </row>
    <row r="8391">
      <c r="C8391" s="1" t="s">
        <v>1451</v>
      </c>
    </row>
    <row r="8392">
      <c r="C8392" s="1" t="s">
        <v>211</v>
      </c>
    </row>
    <row r="8393">
      <c r="C8393" s="1" t="s">
        <v>1802</v>
      </c>
    </row>
    <row r="8394">
      <c r="C8394" s="1" t="s">
        <v>1802</v>
      </c>
    </row>
    <row r="8395">
      <c r="C8395" s="1" t="s">
        <v>1806</v>
      </c>
    </row>
    <row r="8396">
      <c r="C8396" s="1" t="s">
        <v>4531</v>
      </c>
    </row>
    <row r="8397">
      <c r="C8397" s="1" t="s">
        <v>80</v>
      </c>
    </row>
    <row r="8398">
      <c r="C8398" s="1" t="s">
        <v>1932</v>
      </c>
    </row>
    <row r="8399">
      <c r="C8399" s="1" t="s">
        <v>11717</v>
      </c>
    </row>
    <row r="8400">
      <c r="C8400" s="1" t="s">
        <v>2359</v>
      </c>
    </row>
    <row r="8401">
      <c r="C8401" s="1" t="s">
        <v>1258</v>
      </c>
    </row>
    <row r="8402">
      <c r="C8402" s="1" t="s">
        <v>4531</v>
      </c>
    </row>
    <row r="8403">
      <c r="C8403" s="1" t="s">
        <v>2359</v>
      </c>
    </row>
    <row r="8404">
      <c r="C8404" s="1" t="s">
        <v>3581</v>
      </c>
    </row>
    <row r="8405">
      <c r="C8405" s="1" t="s">
        <v>1250</v>
      </c>
    </row>
    <row r="8406">
      <c r="C8406" s="1" t="s">
        <v>1653</v>
      </c>
    </row>
    <row r="8407">
      <c r="C8407" s="1" t="s">
        <v>163</v>
      </c>
    </row>
    <row r="8408">
      <c r="C8408" s="1" t="s">
        <v>770</v>
      </c>
    </row>
    <row r="8409">
      <c r="C8409" s="1" t="s">
        <v>9404</v>
      </c>
    </row>
    <row r="8410">
      <c r="C8410" s="1" t="s">
        <v>578</v>
      </c>
    </row>
    <row r="8411">
      <c r="C8411" s="1" t="s">
        <v>148</v>
      </c>
    </row>
    <row r="8412">
      <c r="C8412" s="1" t="s">
        <v>305</v>
      </c>
    </row>
    <row r="8413">
      <c r="C8413" s="1" t="s">
        <v>42</v>
      </c>
    </row>
    <row r="8414">
      <c r="C8414" s="1" t="s">
        <v>116</v>
      </c>
    </row>
    <row r="8415">
      <c r="C8415" s="1" t="s">
        <v>461</v>
      </c>
    </row>
    <row r="8416">
      <c r="C8416" s="1" t="s">
        <v>518</v>
      </c>
    </row>
    <row r="8417">
      <c r="C8417" s="1" t="s">
        <v>3207</v>
      </c>
    </row>
    <row r="8418">
      <c r="C8418" s="1" t="s">
        <v>1631</v>
      </c>
    </row>
    <row r="8419">
      <c r="C8419" s="1" t="s">
        <v>3388</v>
      </c>
    </row>
    <row r="8420">
      <c r="C8420" s="1" t="s">
        <v>126</v>
      </c>
    </row>
    <row r="8421">
      <c r="C8421" s="1" t="s">
        <v>2515</v>
      </c>
    </row>
    <row r="8422">
      <c r="C8422" s="1" t="s">
        <v>121</v>
      </c>
    </row>
    <row r="8423">
      <c r="C8423" s="1" t="s">
        <v>2521</v>
      </c>
    </row>
    <row r="8424">
      <c r="C8424" s="1" t="s">
        <v>326</v>
      </c>
    </row>
    <row r="8425">
      <c r="C8425" s="1" t="s">
        <v>818</v>
      </c>
    </row>
    <row r="8426">
      <c r="C8426" s="1" t="s">
        <v>1637</v>
      </c>
    </row>
    <row r="8427">
      <c r="C8427" s="1" t="s">
        <v>4125</v>
      </c>
    </row>
    <row r="8428">
      <c r="C8428" s="1" t="s">
        <v>492</v>
      </c>
    </row>
    <row r="8429">
      <c r="C8429" s="1" t="s">
        <v>342</v>
      </c>
    </row>
    <row r="8430">
      <c r="C8430" s="1" t="s">
        <v>1297</v>
      </c>
    </row>
    <row r="8431">
      <c r="C8431" s="1" t="s">
        <v>2129</v>
      </c>
    </row>
    <row r="8432">
      <c r="C8432" s="1" t="s">
        <v>2872</v>
      </c>
    </row>
    <row r="8433">
      <c r="C8433" s="1" t="s">
        <v>2030</v>
      </c>
    </row>
    <row r="8434">
      <c r="C8434" s="1" t="s">
        <v>321</v>
      </c>
    </row>
    <row r="8435">
      <c r="C8435" s="1" t="s">
        <v>1214</v>
      </c>
    </row>
    <row r="8436">
      <c r="C8436" s="1" t="s">
        <v>503</v>
      </c>
    </row>
    <row r="8437">
      <c r="C8437" s="1" t="s">
        <v>121</v>
      </c>
    </row>
    <row r="8438">
      <c r="C8438" s="1" t="s">
        <v>1155</v>
      </c>
    </row>
    <row r="8439">
      <c r="C8439" s="1" t="s">
        <v>3388</v>
      </c>
    </row>
    <row r="8440">
      <c r="C8440" s="1" t="s">
        <v>80</v>
      </c>
    </row>
    <row r="8441">
      <c r="C8441" s="1" t="s">
        <v>1363</v>
      </c>
    </row>
    <row r="8442">
      <c r="C8442" s="1" t="s">
        <v>1853</v>
      </c>
    </row>
    <row r="8443">
      <c r="C8443" s="1" t="s">
        <v>1250</v>
      </c>
    </row>
    <row r="8444">
      <c r="C8444" s="1" t="s">
        <v>3618</v>
      </c>
    </row>
    <row r="8445">
      <c r="C8445" s="1" t="s">
        <v>2485</v>
      </c>
    </row>
    <row r="8446">
      <c r="C8446" s="1" t="s">
        <v>503</v>
      </c>
    </row>
    <row r="8447">
      <c r="C8447" s="1" t="s">
        <v>8286</v>
      </c>
    </row>
    <row r="8448">
      <c r="C8448" s="1" t="s">
        <v>701</v>
      </c>
    </row>
    <row r="8449">
      <c r="C8449" s="1" t="s">
        <v>21</v>
      </c>
    </row>
    <row r="8450">
      <c r="C8450" s="1" t="s">
        <v>5367</v>
      </c>
    </row>
    <row r="8451">
      <c r="C8451" s="1" t="s">
        <v>16132</v>
      </c>
    </row>
    <row r="8452">
      <c r="C8452" s="1" t="s">
        <v>869</v>
      </c>
    </row>
    <row r="8453">
      <c r="C8453" s="1" t="s">
        <v>1806</v>
      </c>
    </row>
    <row r="8454">
      <c r="C8454" s="1" t="s">
        <v>1250</v>
      </c>
    </row>
    <row r="8455">
      <c r="C8455" s="1" t="s">
        <v>10842</v>
      </c>
    </row>
    <row r="8456">
      <c r="C8456" s="1" t="s">
        <v>126</v>
      </c>
    </row>
    <row r="8457">
      <c r="C8457" s="1" t="s">
        <v>3465</v>
      </c>
    </row>
    <row r="8458">
      <c r="C8458" s="1" t="s">
        <v>461</v>
      </c>
    </row>
    <row r="8459">
      <c r="C8459" s="1" t="s">
        <v>80</v>
      </c>
    </row>
    <row r="8460">
      <c r="C8460" s="1" t="s">
        <v>1243</v>
      </c>
    </row>
    <row r="8461">
      <c r="C8461" s="1" t="s">
        <v>32</v>
      </c>
    </row>
    <row r="8462">
      <c r="C8462" s="1" t="s">
        <v>21</v>
      </c>
    </row>
    <row r="8463">
      <c r="C8463" s="1" t="s">
        <v>411</v>
      </c>
    </row>
    <row r="8464">
      <c r="C8464" s="1" t="s">
        <v>326</v>
      </c>
    </row>
    <row r="8465">
      <c r="C8465" s="1" t="s">
        <v>310</v>
      </c>
    </row>
    <row r="8466">
      <c r="C8466" s="1" t="s">
        <v>1653</v>
      </c>
    </row>
    <row r="8467">
      <c r="C8467" s="1" t="s">
        <v>1418</v>
      </c>
    </row>
    <row r="8468">
      <c r="C8468" s="1" t="s">
        <v>3811</v>
      </c>
    </row>
    <row r="8469">
      <c r="C8469" s="1" t="s">
        <v>207</v>
      </c>
    </row>
    <row r="8470">
      <c r="C8470" s="1" t="s">
        <v>59</v>
      </c>
    </row>
    <row r="8471">
      <c r="C8471" s="1" t="s">
        <v>503</v>
      </c>
    </row>
    <row r="8472">
      <c r="C8472" s="1" t="s">
        <v>1666</v>
      </c>
    </row>
    <row r="8473">
      <c r="C8473" s="1" t="s">
        <v>3403</v>
      </c>
    </row>
    <row r="8474">
      <c r="C8474" s="1" t="s">
        <v>4748</v>
      </c>
    </row>
    <row r="8475">
      <c r="C8475" s="1" t="s">
        <v>93</v>
      </c>
    </row>
    <row r="8476">
      <c r="C8476" s="1" t="s">
        <v>32</v>
      </c>
    </row>
    <row r="8477">
      <c r="C8477" s="1" t="s">
        <v>1036</v>
      </c>
    </row>
    <row r="8478">
      <c r="C8478" s="1" t="s">
        <v>1113</v>
      </c>
    </row>
    <row r="8479">
      <c r="C8479" s="1" t="s">
        <v>1446</v>
      </c>
    </row>
    <row r="8480">
      <c r="C8480" s="1" t="s">
        <v>305</v>
      </c>
    </row>
    <row r="8481">
      <c r="C8481" s="1" t="s">
        <v>3581</v>
      </c>
    </row>
    <row r="8482">
      <c r="C8482" s="1" t="s">
        <v>3641</v>
      </c>
    </row>
    <row r="8483">
      <c r="C8483" s="1" t="s">
        <v>121</v>
      </c>
    </row>
    <row r="8484">
      <c r="C8484" s="1" t="s">
        <v>1113</v>
      </c>
    </row>
    <row r="8485">
      <c r="C8485" s="1" t="s">
        <v>1637</v>
      </c>
    </row>
    <row r="8486">
      <c r="C8486" s="1" t="s">
        <v>818</v>
      </c>
    </row>
    <row r="8487">
      <c r="C8487" s="1" t="s">
        <v>93</v>
      </c>
    </row>
    <row r="8488">
      <c r="C8488" s="1" t="s">
        <v>148</v>
      </c>
    </row>
    <row r="8489">
      <c r="C8489" s="1" t="s">
        <v>1325</v>
      </c>
    </row>
    <row r="8490">
      <c r="C8490" s="1" t="s">
        <v>121</v>
      </c>
    </row>
    <row r="8491">
      <c r="C8491" s="1" t="s">
        <v>1468</v>
      </c>
    </row>
    <row r="8492">
      <c r="C8492" s="1" t="s">
        <v>869</v>
      </c>
    </row>
    <row r="8493">
      <c r="C8493" s="1" t="s">
        <v>121</v>
      </c>
    </row>
    <row r="8494">
      <c r="C8494" s="1" t="s">
        <v>1243</v>
      </c>
    </row>
    <row r="8495">
      <c r="C8495" s="1" t="s">
        <v>321</v>
      </c>
    </row>
    <row r="8496">
      <c r="C8496" s="1" t="s">
        <v>701</v>
      </c>
    </row>
    <row r="8497">
      <c r="C8497" s="1" t="s">
        <v>16200</v>
      </c>
    </row>
    <row r="8498">
      <c r="C8498" s="1" t="s">
        <v>3281</v>
      </c>
    </row>
    <row r="8499">
      <c r="C8499" s="1" t="s">
        <v>116</v>
      </c>
    </row>
    <row r="8500">
      <c r="C8500" s="1" t="s">
        <v>99</v>
      </c>
    </row>
    <row r="8501">
      <c r="C8501" s="1" t="s">
        <v>3259</v>
      </c>
    </row>
    <row r="8502">
      <c r="C8502" s="1" t="s">
        <v>879</v>
      </c>
    </row>
    <row r="8503">
      <c r="C8503" s="1" t="s">
        <v>315</v>
      </c>
    </row>
    <row r="8504">
      <c r="C8504" s="1" t="s">
        <v>258</v>
      </c>
    </row>
    <row r="8505">
      <c r="C8505" s="1" t="s">
        <v>116</v>
      </c>
    </row>
    <row r="8506">
      <c r="C8506" s="1" t="s">
        <v>11570</v>
      </c>
    </row>
    <row r="8507">
      <c r="C8507" s="1" t="s">
        <v>241</v>
      </c>
    </row>
    <row r="8508">
      <c r="C8508" s="1" t="s">
        <v>3858</v>
      </c>
    </row>
    <row r="8509">
      <c r="C8509" s="1" t="s">
        <v>420</v>
      </c>
    </row>
    <row r="8510">
      <c r="C8510" s="1" t="s">
        <v>2729</v>
      </c>
    </row>
    <row r="8511">
      <c r="C8511" s="1" t="s">
        <v>148</v>
      </c>
    </row>
    <row r="8512">
      <c r="C8512" s="1" t="s">
        <v>59</v>
      </c>
    </row>
    <row r="8513">
      <c r="C8513" s="1" t="s">
        <v>16223</v>
      </c>
    </row>
    <row r="8514">
      <c r="C8514" s="1" t="s">
        <v>3581</v>
      </c>
    </row>
    <row r="8515">
      <c r="C8515" s="1" t="s">
        <v>701</v>
      </c>
    </row>
    <row r="8516">
      <c r="C8516" s="1" t="s">
        <v>1232</v>
      </c>
    </row>
    <row r="8517">
      <c r="C8517" s="1" t="s">
        <v>749</v>
      </c>
    </row>
    <row r="8518">
      <c r="C8518" s="1" t="s">
        <v>461</v>
      </c>
    </row>
    <row r="8519">
      <c r="C8519" s="1" t="s">
        <v>86</v>
      </c>
    </row>
    <row r="8520">
      <c r="C8520" s="1" t="s">
        <v>173</v>
      </c>
    </row>
    <row r="8521">
      <c r="C8521" s="1" t="s">
        <v>116</v>
      </c>
    </row>
    <row r="8522">
      <c r="C8522" s="1" t="s">
        <v>396</v>
      </c>
    </row>
    <row r="8523">
      <c r="C8523" s="1" t="s">
        <v>3976</v>
      </c>
    </row>
    <row r="8524">
      <c r="C8524" s="1" t="s">
        <v>321</v>
      </c>
    </row>
    <row r="8525">
      <c r="C8525" s="1" t="s">
        <v>305</v>
      </c>
    </row>
    <row r="8526">
      <c r="C8526" s="1" t="s">
        <v>321</v>
      </c>
    </row>
    <row r="8527">
      <c r="C8527" s="1" t="s">
        <v>12054</v>
      </c>
    </row>
    <row r="8528">
      <c r="C8528" s="1" t="s">
        <v>80</v>
      </c>
    </row>
    <row r="8529">
      <c r="C8529" s="1" t="s">
        <v>310</v>
      </c>
    </row>
    <row r="8530">
      <c r="C8530" s="1" t="s">
        <v>1874</v>
      </c>
    </row>
    <row r="8531">
      <c r="C8531" s="1" t="s">
        <v>116</v>
      </c>
    </row>
    <row r="8532">
      <c r="C8532" s="1" t="s">
        <v>2248</v>
      </c>
    </row>
    <row r="8533">
      <c r="C8533" s="1" t="s">
        <v>4088</v>
      </c>
    </row>
    <row r="8534">
      <c r="C8534" s="1" t="s">
        <v>182</v>
      </c>
    </row>
    <row r="8535">
      <c r="C8535" s="1" t="s">
        <v>518</v>
      </c>
    </row>
    <row r="8536">
      <c r="C8536" s="1" t="s">
        <v>116</v>
      </c>
    </row>
    <row r="8537">
      <c r="C8537" s="1" t="s">
        <v>1262</v>
      </c>
    </row>
    <row r="8538">
      <c r="C8538" s="1" t="s">
        <v>503</v>
      </c>
    </row>
    <row r="8539">
      <c r="C8539" s="1" t="s">
        <v>163</v>
      </c>
    </row>
    <row r="8540">
      <c r="C8540" s="1" t="s">
        <v>1446</v>
      </c>
    </row>
    <row r="8541">
      <c r="C8541" s="1" t="s">
        <v>2598</v>
      </c>
    </row>
    <row r="8542">
      <c r="C8542" s="1" t="s">
        <v>148</v>
      </c>
    </row>
    <row r="8543">
      <c r="C8543" s="1" t="s">
        <v>1250</v>
      </c>
    </row>
    <row r="8544">
      <c r="C8544" s="1" t="s">
        <v>326</v>
      </c>
    </row>
    <row r="8545">
      <c r="C8545" s="1" t="s">
        <v>640</v>
      </c>
    </row>
    <row r="8546">
      <c r="C8546" s="1" t="s">
        <v>1759</v>
      </c>
    </row>
    <row r="8547">
      <c r="C8547" s="1" t="s">
        <v>305</v>
      </c>
    </row>
    <row r="8548">
      <c r="C8548" s="1" t="s">
        <v>5012</v>
      </c>
    </row>
    <row r="8549">
      <c r="C8549" s="1" t="s">
        <v>1255</v>
      </c>
    </row>
    <row r="8550">
      <c r="C8550" s="1" t="s">
        <v>779</v>
      </c>
    </row>
    <row r="8551">
      <c r="C8551" s="1" t="s">
        <v>121</v>
      </c>
    </row>
    <row r="8552">
      <c r="C8552" s="1" t="s">
        <v>1014</v>
      </c>
    </row>
    <row r="8553">
      <c r="C8553" s="1" t="s">
        <v>754</v>
      </c>
    </row>
    <row r="8554">
      <c r="C8554" s="1" t="s">
        <v>5136</v>
      </c>
    </row>
    <row r="8555">
      <c r="C8555" s="1" t="s">
        <v>3961</v>
      </c>
    </row>
    <row r="8556">
      <c r="C8556" s="1" t="s">
        <v>305</v>
      </c>
    </row>
    <row r="8557">
      <c r="C8557" s="1" t="s">
        <v>3618</v>
      </c>
    </row>
    <row r="8558">
      <c r="C8558" s="1" t="s">
        <v>198</v>
      </c>
    </row>
    <row r="8559">
      <c r="C8559" s="1" t="s">
        <v>321</v>
      </c>
    </row>
    <row r="8560">
      <c r="C8560" s="1" t="s">
        <v>148</v>
      </c>
    </row>
    <row r="8561">
      <c r="C8561" s="1" t="s">
        <v>2598</v>
      </c>
    </row>
    <row r="8562">
      <c r="C8562" s="1" t="s">
        <v>3985</v>
      </c>
    </row>
    <row r="8563">
      <c r="C8563" s="1" t="s">
        <v>305</v>
      </c>
    </row>
    <row r="8564">
      <c r="C8564" s="1" t="s">
        <v>676</v>
      </c>
    </row>
    <row r="8565">
      <c r="C8565" s="1" t="s">
        <v>13272</v>
      </c>
    </row>
    <row r="8566">
      <c r="C8566" s="1" t="s">
        <v>326</v>
      </c>
    </row>
    <row r="8567">
      <c r="C8567" s="1" t="s">
        <v>211</v>
      </c>
    </row>
    <row r="8568">
      <c r="C8568" s="1" t="s">
        <v>2496</v>
      </c>
    </row>
    <row r="8569">
      <c r="C8569" s="1" t="s">
        <v>121</v>
      </c>
    </row>
    <row r="8570">
      <c r="C8570" s="1" t="s">
        <v>461</v>
      </c>
    </row>
    <row r="8571">
      <c r="C8571" s="1" t="s">
        <v>420</v>
      </c>
    </row>
    <row r="8572">
      <c r="C8572" s="1" t="s">
        <v>2504</v>
      </c>
    </row>
    <row r="8573">
      <c r="C8573" s="1" t="s">
        <v>2173</v>
      </c>
    </row>
    <row r="8574">
      <c r="C8574" s="1" t="s">
        <v>2504</v>
      </c>
    </row>
    <row r="8575">
      <c r="C8575" s="1" t="s">
        <v>116</v>
      </c>
    </row>
    <row r="8576">
      <c r="C8576" s="1" t="s">
        <v>588</v>
      </c>
    </row>
    <row r="8577">
      <c r="C8577" s="1" t="s">
        <v>75</v>
      </c>
    </row>
    <row r="8578">
      <c r="C8578" s="1" t="s">
        <v>241</v>
      </c>
    </row>
    <row r="8579">
      <c r="C8579" s="1" t="s">
        <v>2920</v>
      </c>
    </row>
    <row r="8580">
      <c r="C8580" s="1" t="s">
        <v>1653</v>
      </c>
    </row>
    <row r="8581">
      <c r="C8581" s="1" t="s">
        <v>989</v>
      </c>
    </row>
    <row r="8582">
      <c r="C8582" s="1" t="s">
        <v>560</v>
      </c>
    </row>
    <row r="8583">
      <c r="C8583" s="1" t="s">
        <v>1250</v>
      </c>
    </row>
    <row r="8584">
      <c r="C8584" s="1" t="s">
        <v>503</v>
      </c>
    </row>
    <row r="8585">
      <c r="C8585" s="1" t="s">
        <v>661</v>
      </c>
    </row>
    <row r="8586">
      <c r="C8586" s="1" t="s">
        <v>2504</v>
      </c>
    </row>
    <row r="8587">
      <c r="C8587" s="1" t="s">
        <v>148</v>
      </c>
    </row>
    <row r="8588">
      <c r="C8588" s="1" t="s">
        <v>1637</v>
      </c>
    </row>
    <row r="8589">
      <c r="C8589" s="1" t="s">
        <v>461</v>
      </c>
    </row>
    <row r="8590">
      <c r="C8590" s="1" t="s">
        <v>998</v>
      </c>
    </row>
    <row r="8591">
      <c r="C8591" s="1" t="s">
        <v>116</v>
      </c>
    </row>
    <row r="8592">
      <c r="C8592" s="1" t="s">
        <v>305</v>
      </c>
    </row>
    <row r="8593">
      <c r="C8593" s="1" t="s">
        <v>315</v>
      </c>
    </row>
    <row r="8594">
      <c r="C8594" s="1" t="s">
        <v>3497</v>
      </c>
    </row>
    <row r="8595">
      <c r="C8595" s="1" t="s">
        <v>985</v>
      </c>
    </row>
    <row r="8596">
      <c r="C8596" s="1" t="s">
        <v>178</v>
      </c>
    </row>
    <row r="8597">
      <c r="C8597" s="1" t="s">
        <v>1029</v>
      </c>
    </row>
    <row r="8598">
      <c r="C8598" s="1" t="s">
        <v>1410</v>
      </c>
    </row>
    <row r="8599">
      <c r="C8599" s="1" t="s">
        <v>116</v>
      </c>
    </row>
    <row r="8600">
      <c r="C8600" s="1" t="s">
        <v>1827</v>
      </c>
    </row>
    <row r="8601">
      <c r="C8601" s="1" t="s">
        <v>32</v>
      </c>
    </row>
    <row r="8602">
      <c r="C8602" s="1" t="s">
        <v>305</v>
      </c>
    </row>
    <row r="8603">
      <c r="C8603" s="1" t="s">
        <v>49</v>
      </c>
    </row>
    <row r="8604">
      <c r="C8604" s="1" t="s">
        <v>461</v>
      </c>
    </row>
    <row r="8605">
      <c r="C8605" s="1" t="s">
        <v>542</v>
      </c>
    </row>
    <row r="8606">
      <c r="C8606" s="1" t="s">
        <v>925</v>
      </c>
    </row>
    <row r="8607">
      <c r="C8607" s="1" t="s">
        <v>1418</v>
      </c>
    </row>
    <row r="8608">
      <c r="C8608" s="1" t="s">
        <v>640</v>
      </c>
    </row>
    <row r="8609">
      <c r="C8609" s="1" t="s">
        <v>998</v>
      </c>
    </row>
    <row r="8610">
      <c r="C8610" s="1" t="s">
        <v>1255</v>
      </c>
    </row>
    <row r="8611">
      <c r="C8611" s="1" t="s">
        <v>461</v>
      </c>
    </row>
    <row r="8612">
      <c r="C8612" s="1" t="s">
        <v>729</v>
      </c>
    </row>
    <row r="8613">
      <c r="C8613" s="1" t="s">
        <v>326</v>
      </c>
    </row>
    <row r="8614">
      <c r="C8614" s="1" t="s">
        <v>7451</v>
      </c>
    </row>
    <row r="8615">
      <c r="C8615" s="1" t="s">
        <v>305</v>
      </c>
    </row>
    <row r="8616">
      <c r="C8616" s="1" t="s">
        <v>1468</v>
      </c>
    </row>
    <row r="8617">
      <c r="C8617" s="1" t="s">
        <v>879</v>
      </c>
    </row>
    <row r="8618">
      <c r="C8618" s="1" t="s">
        <v>10529</v>
      </c>
    </row>
    <row r="8619">
      <c r="C8619" s="1" t="s">
        <v>163</v>
      </c>
    </row>
    <row r="8620">
      <c r="C8620" s="1" t="s">
        <v>6215</v>
      </c>
    </row>
    <row r="8621">
      <c r="C8621" s="1" t="s">
        <v>411</v>
      </c>
    </row>
    <row r="8622">
      <c r="C8622" s="1" t="s">
        <v>408</v>
      </c>
    </row>
    <row r="8623">
      <c r="C8623" s="1" t="s">
        <v>116</v>
      </c>
    </row>
    <row r="8624">
      <c r="C8624" s="1" t="s">
        <v>9911</v>
      </c>
    </row>
    <row r="8625">
      <c r="C8625" s="1" t="s">
        <v>14</v>
      </c>
    </row>
    <row r="8626">
      <c r="C8626" s="1" t="s">
        <v>2173</v>
      </c>
    </row>
    <row r="8627">
      <c r="C8627" s="1" t="s">
        <v>818</v>
      </c>
    </row>
    <row r="8628">
      <c r="C8628" s="1" t="s">
        <v>5179</v>
      </c>
    </row>
    <row r="8629">
      <c r="C8629" s="1" t="s">
        <v>15461</v>
      </c>
    </row>
    <row r="8630">
      <c r="C8630" s="1" t="s">
        <v>518</v>
      </c>
    </row>
    <row r="8631">
      <c r="C8631" s="1" t="s">
        <v>998</v>
      </c>
    </row>
    <row r="8632">
      <c r="C8632" s="1" t="s">
        <v>116</v>
      </c>
    </row>
    <row r="8633">
      <c r="C8633" s="1" t="s">
        <v>2806</v>
      </c>
    </row>
    <row r="8634">
      <c r="C8634" s="1" t="s">
        <v>1442</v>
      </c>
    </row>
    <row r="8635">
      <c r="C8635" s="1" t="s">
        <v>503</v>
      </c>
    </row>
    <row r="8636">
      <c r="C8636" s="1" t="s">
        <v>3259</v>
      </c>
    </row>
    <row r="8637">
      <c r="C8637" s="1" t="s">
        <v>16394</v>
      </c>
    </row>
    <row r="8638">
      <c r="C8638" s="1" t="s">
        <v>32</v>
      </c>
    </row>
    <row r="8639">
      <c r="C8639" s="1" t="s">
        <v>4295</v>
      </c>
    </row>
    <row r="8640">
      <c r="C8640" s="1" t="s">
        <v>461</v>
      </c>
    </row>
    <row r="8641">
      <c r="C8641" s="1" t="s">
        <v>461</v>
      </c>
    </row>
    <row r="8642">
      <c r="C8642" s="1" t="s">
        <v>411</v>
      </c>
    </row>
    <row r="8643">
      <c r="C8643" s="1" t="s">
        <v>436</v>
      </c>
    </row>
    <row r="8644">
      <c r="C8644" s="1" t="s">
        <v>138</v>
      </c>
    </row>
    <row r="8645">
      <c r="C8645" s="1" t="s">
        <v>275</v>
      </c>
    </row>
    <row r="8646">
      <c r="C8646" s="1" t="s">
        <v>436</v>
      </c>
    </row>
    <row r="8647">
      <c r="C8647" s="1" t="s">
        <v>925</v>
      </c>
    </row>
    <row r="8648">
      <c r="C8648" s="1" t="s">
        <v>126</v>
      </c>
    </row>
    <row r="8649">
      <c r="C8649" s="1" t="s">
        <v>7451</v>
      </c>
    </row>
    <row r="8650">
      <c r="C8650" s="1" t="s">
        <v>1186</v>
      </c>
    </row>
    <row r="8651">
      <c r="C8651" s="1" t="s">
        <v>818</v>
      </c>
    </row>
    <row r="8652">
      <c r="C8652" s="1" t="s">
        <v>560</v>
      </c>
    </row>
    <row r="8653">
      <c r="C8653" s="1" t="s">
        <v>411</v>
      </c>
    </row>
    <row r="8654">
      <c r="C8654" s="1" t="s">
        <v>305</v>
      </c>
    </row>
    <row r="8655">
      <c r="C8655" s="1" t="s">
        <v>121</v>
      </c>
    </row>
    <row r="8656">
      <c r="C8656" s="1" t="s">
        <v>295</v>
      </c>
    </row>
    <row r="8657">
      <c r="C8657" s="1" t="s">
        <v>16428</v>
      </c>
    </row>
    <row r="8658">
      <c r="C8658" s="1" t="s">
        <v>818</v>
      </c>
    </row>
    <row r="8659">
      <c r="C8659" s="1" t="s">
        <v>305</v>
      </c>
    </row>
    <row r="8660">
      <c r="C8660" s="1" t="s">
        <v>126</v>
      </c>
    </row>
    <row r="8661">
      <c r="C8661" s="1" t="s">
        <v>588</v>
      </c>
    </row>
    <row r="8662">
      <c r="C8662" s="1" t="s">
        <v>411</v>
      </c>
    </row>
    <row r="8663">
      <c r="C8663" s="1" t="s">
        <v>1077</v>
      </c>
    </row>
    <row r="8664">
      <c r="C8664" s="1" t="s">
        <v>411</v>
      </c>
    </row>
    <row r="8665">
      <c r="C8665" s="1" t="s">
        <v>315</v>
      </c>
    </row>
    <row r="8666">
      <c r="C8666" s="1" t="s">
        <v>2359</v>
      </c>
    </row>
    <row r="8667">
      <c r="C8667" s="1" t="s">
        <v>16443</v>
      </c>
    </row>
    <row r="8668">
      <c r="C8668" s="1" t="s">
        <v>818</v>
      </c>
    </row>
    <row r="8669">
      <c r="C8669" s="1" t="s">
        <v>7897</v>
      </c>
    </row>
    <row r="8670">
      <c r="C8670" s="1" t="s">
        <v>326</v>
      </c>
    </row>
    <row r="8671">
      <c r="C8671" s="1" t="s">
        <v>2504</v>
      </c>
    </row>
    <row r="8672">
      <c r="C8672" s="1" t="s">
        <v>347</v>
      </c>
    </row>
    <row r="8673">
      <c r="C8673" s="1" t="s">
        <v>1014</v>
      </c>
    </row>
    <row r="8674">
      <c r="C8674" s="1" t="s">
        <v>779</v>
      </c>
    </row>
    <row r="8675">
      <c r="C8675" s="1" t="s">
        <v>2464</v>
      </c>
    </row>
    <row r="8676">
      <c r="C8676" s="1" t="s">
        <v>80</v>
      </c>
    </row>
    <row r="8677">
      <c r="C8677" s="1" t="s">
        <v>879</v>
      </c>
    </row>
    <row r="8678">
      <c r="C8678" s="1" t="s">
        <v>1549</v>
      </c>
    </row>
    <row r="8679">
      <c r="C8679" s="1" t="s">
        <v>27</v>
      </c>
    </row>
    <row r="8680">
      <c r="C8680" s="1" t="s">
        <v>12783</v>
      </c>
    </row>
    <row r="8681">
      <c r="C8681" s="1" t="s">
        <v>32</v>
      </c>
    </row>
    <row r="8682">
      <c r="C8682" s="1" t="s">
        <v>132</v>
      </c>
    </row>
    <row r="8683">
      <c r="C8683" s="1" t="s">
        <v>779</v>
      </c>
    </row>
    <row r="8684">
      <c r="C8684" s="1" t="s">
        <v>16469</v>
      </c>
    </row>
    <row r="8685">
      <c r="C8685" s="1" t="s">
        <v>116</v>
      </c>
    </row>
    <row r="8686">
      <c r="C8686" s="1" t="s">
        <v>1255</v>
      </c>
    </row>
    <row r="8687">
      <c r="C8687" s="1" t="s">
        <v>588</v>
      </c>
    </row>
    <row r="8688">
      <c r="C8688" s="1" t="s">
        <v>16476</v>
      </c>
    </row>
    <row r="8689">
      <c r="C8689" s="1" t="s">
        <v>326</v>
      </c>
    </row>
    <row r="8690">
      <c r="C8690" s="1" t="s">
        <v>148</v>
      </c>
    </row>
    <row r="8691">
      <c r="C8691" s="1" t="s">
        <v>3392</v>
      </c>
    </row>
    <row r="8692">
      <c r="C8692" s="1" t="s">
        <v>818</v>
      </c>
    </row>
    <row r="8693">
      <c r="C8693" s="1" t="s">
        <v>10049</v>
      </c>
    </row>
    <row r="8694">
      <c r="C8694" s="1" t="s">
        <v>738</v>
      </c>
    </row>
    <row r="8695">
      <c r="C8695" s="1" t="s">
        <v>1806</v>
      </c>
    </row>
    <row r="8696">
      <c r="C8696" s="1" t="s">
        <v>723</v>
      </c>
    </row>
    <row r="8697">
      <c r="C8697" s="1" t="s">
        <v>321</v>
      </c>
    </row>
    <row r="8698">
      <c r="C8698" s="1" t="s">
        <v>211</v>
      </c>
    </row>
    <row r="8699">
      <c r="C8699" s="1" t="s">
        <v>16494</v>
      </c>
    </row>
    <row r="8700">
      <c r="C8700" s="1" t="s">
        <v>898</v>
      </c>
    </row>
    <row r="8701">
      <c r="C8701" s="1" t="s">
        <v>326</v>
      </c>
    </row>
    <row r="8702">
      <c r="C8702" s="1" t="s">
        <v>2985</v>
      </c>
    </row>
    <row r="8703">
      <c r="C8703" s="1" t="s">
        <v>1025</v>
      </c>
    </row>
    <row r="8704">
      <c r="C8704" s="1" t="s">
        <v>75</v>
      </c>
    </row>
    <row r="8705">
      <c r="C8705" s="1" t="s">
        <v>305</v>
      </c>
    </row>
    <row r="8706">
      <c r="C8706" s="1" t="s">
        <v>16504</v>
      </c>
    </row>
    <row r="8707">
      <c r="C8707" s="1" t="s">
        <v>2248</v>
      </c>
    </row>
    <row r="8708">
      <c r="C8708" s="1" t="s">
        <v>1255</v>
      </c>
    </row>
    <row r="8709">
      <c r="C8709" s="1" t="s">
        <v>3851</v>
      </c>
    </row>
    <row r="8710">
      <c r="C8710" s="1" t="s">
        <v>720</v>
      </c>
    </row>
    <row r="8711">
      <c r="C8711" s="1" t="s">
        <v>11187</v>
      </c>
    </row>
    <row r="8712">
      <c r="C8712" s="1" t="s">
        <v>93</v>
      </c>
    </row>
    <row r="8713">
      <c r="C8713" s="1" t="s">
        <v>2485</v>
      </c>
    </row>
    <row r="8714">
      <c r="C8714" s="1" t="s">
        <v>2965</v>
      </c>
    </row>
    <row r="8715">
      <c r="C8715" s="1" t="s">
        <v>116</v>
      </c>
    </row>
    <row r="8716">
      <c r="C8716" s="1" t="s">
        <v>16519</v>
      </c>
    </row>
    <row r="8717">
      <c r="C8717" s="1" t="s">
        <v>116</v>
      </c>
    </row>
    <row r="8718">
      <c r="C8718" s="1" t="s">
        <v>1036</v>
      </c>
    </row>
    <row r="8719">
      <c r="C8719" s="1" t="s">
        <v>27</v>
      </c>
    </row>
    <row r="8720">
      <c r="C8720" s="1" t="s">
        <v>241</v>
      </c>
    </row>
    <row r="8721">
      <c r="C8721" s="1" t="s">
        <v>305</v>
      </c>
    </row>
    <row r="8722">
      <c r="C8722" s="1" t="s">
        <v>13435</v>
      </c>
    </row>
    <row r="8723">
      <c r="C8723" s="1" t="s">
        <v>156</v>
      </c>
    </row>
    <row r="8724">
      <c r="C8724" s="1" t="s">
        <v>21</v>
      </c>
    </row>
    <row r="8725">
      <c r="C8725" s="1" t="s">
        <v>121</v>
      </c>
    </row>
    <row r="8726">
      <c r="C8726" s="1" t="s">
        <v>1653</v>
      </c>
    </row>
    <row r="8727">
      <c r="C8727" s="1" t="s">
        <v>917</v>
      </c>
    </row>
    <row r="8728">
      <c r="C8728" s="1" t="s">
        <v>16535</v>
      </c>
    </row>
    <row r="8729">
      <c r="C8729" s="1" t="s">
        <v>1899</v>
      </c>
    </row>
    <row r="8730">
      <c r="C8730" s="1" t="s">
        <v>4508</v>
      </c>
    </row>
    <row r="8731">
      <c r="C8731" s="1" t="s">
        <v>116</v>
      </c>
    </row>
    <row r="8732">
      <c r="C8732" s="1" t="s">
        <v>1325</v>
      </c>
    </row>
    <row r="8733">
      <c r="C8733" s="1" t="s">
        <v>11570</v>
      </c>
    </row>
    <row r="8734">
      <c r="C8734" s="1" t="s">
        <v>1255</v>
      </c>
    </row>
    <row r="8735">
      <c r="C8735" s="1" t="s">
        <v>930</v>
      </c>
    </row>
    <row r="8736">
      <c r="C8736" s="1" t="s">
        <v>163</v>
      </c>
    </row>
    <row r="8737">
      <c r="C8737" s="1" t="s">
        <v>701</v>
      </c>
    </row>
    <row r="8738">
      <c r="C8738" s="1" t="s">
        <v>126</v>
      </c>
    </row>
    <row r="8739">
      <c r="C8739" s="1" t="s">
        <v>116</v>
      </c>
    </row>
    <row r="8740">
      <c r="C8740" s="1" t="s">
        <v>99</v>
      </c>
    </row>
    <row r="8741">
      <c r="C8741" s="1" t="s">
        <v>290</v>
      </c>
    </row>
    <row r="8742">
      <c r="C8742" s="1" t="s">
        <v>99</v>
      </c>
    </row>
    <row r="8743">
      <c r="C8743" s="1" t="s">
        <v>898</v>
      </c>
    </row>
    <row r="8744">
      <c r="C8744" s="1" t="s">
        <v>411</v>
      </c>
    </row>
    <row r="8745">
      <c r="C8745" s="1" t="s">
        <v>321</v>
      </c>
    </row>
    <row r="8746">
      <c r="C8746" s="1" t="s">
        <v>1255</v>
      </c>
    </row>
    <row r="8747">
      <c r="C8747" s="1" t="s">
        <v>49</v>
      </c>
    </row>
    <row r="8748">
      <c r="C8748" s="1" t="s">
        <v>2664</v>
      </c>
    </row>
    <row r="8749">
      <c r="C8749" s="1" t="s">
        <v>1255</v>
      </c>
    </row>
    <row r="8750">
      <c r="C8750" s="1" t="s">
        <v>588</v>
      </c>
    </row>
    <row r="8751">
      <c r="C8751" s="1" t="s">
        <v>1036</v>
      </c>
    </row>
    <row r="8752">
      <c r="C8752" s="1" t="s">
        <v>818</v>
      </c>
    </row>
    <row r="8753">
      <c r="C8753" s="1" t="s">
        <v>99</v>
      </c>
    </row>
    <row r="8754">
      <c r="C8754" s="1" t="s">
        <v>7983</v>
      </c>
    </row>
    <row r="8755">
      <c r="C8755" s="1" t="s">
        <v>411</v>
      </c>
    </row>
    <row r="8756">
      <c r="C8756" s="1" t="s">
        <v>211</v>
      </c>
    </row>
    <row r="8757">
      <c r="C8757" s="1" t="s">
        <v>1370</v>
      </c>
    </row>
    <row r="8758">
      <c r="C8758" s="1" t="s">
        <v>1631</v>
      </c>
    </row>
    <row r="8759">
      <c r="C8759" s="1" t="s">
        <v>178</v>
      </c>
    </row>
    <row r="8760">
      <c r="C8760" s="1" t="s">
        <v>290</v>
      </c>
    </row>
    <row r="8761">
      <c r="C8761" s="1" t="s">
        <v>818</v>
      </c>
    </row>
    <row r="8762">
      <c r="C8762" s="1" t="s">
        <v>103</v>
      </c>
    </row>
    <row r="8763">
      <c r="C8763" s="1" t="s">
        <v>3238</v>
      </c>
    </row>
    <row r="8764">
      <c r="C8764" s="1" t="s">
        <v>11617</v>
      </c>
    </row>
    <row r="8765">
      <c r="C8765" s="1" t="s">
        <v>2567</v>
      </c>
    </row>
    <row r="8766">
      <c r="C8766" s="1" t="s">
        <v>2664</v>
      </c>
    </row>
    <row r="8767">
      <c r="C8767" s="1" t="s">
        <v>5539</v>
      </c>
    </row>
    <row r="8768">
      <c r="C8768" s="1" t="s">
        <v>86</v>
      </c>
    </row>
    <row r="8769">
      <c r="C8769" s="1" t="s">
        <v>1611</v>
      </c>
    </row>
    <row r="8770">
      <c r="C8770" s="1" t="s">
        <v>1036</v>
      </c>
    </row>
    <row r="8771">
      <c r="C8771" s="1" t="s">
        <v>411</v>
      </c>
    </row>
    <row r="8772">
      <c r="C8772" s="1" t="s">
        <v>321</v>
      </c>
    </row>
    <row r="8773">
      <c r="C8773" s="1" t="s">
        <v>2504</v>
      </c>
    </row>
    <row r="8774">
      <c r="C8774" s="1" t="s">
        <v>86</v>
      </c>
    </row>
    <row r="8775">
      <c r="C8775" s="1" t="s">
        <v>305</v>
      </c>
    </row>
    <row r="8776">
      <c r="C8776" s="1" t="s">
        <v>21</v>
      </c>
    </row>
    <row r="8777">
      <c r="C8777" s="1" t="s">
        <v>411</v>
      </c>
    </row>
    <row r="8778">
      <c r="C8778" s="1" t="s">
        <v>126</v>
      </c>
    </row>
    <row r="8779">
      <c r="C8779" s="1" t="s">
        <v>9507</v>
      </c>
    </row>
    <row r="8780">
      <c r="C8780" s="1" t="s">
        <v>514</v>
      </c>
    </row>
    <row r="8781">
      <c r="C8781" s="1" t="s">
        <v>808</v>
      </c>
    </row>
    <row r="8782">
      <c r="C8782" s="1" t="s">
        <v>9147</v>
      </c>
    </row>
    <row r="8783">
      <c r="C8783" s="1" t="s">
        <v>1802</v>
      </c>
    </row>
    <row r="8784">
      <c r="C8784" s="1" t="s">
        <v>2173</v>
      </c>
    </row>
    <row r="8785">
      <c r="C8785" s="1" t="s">
        <v>15160</v>
      </c>
    </row>
    <row r="8786">
      <c r="C8786" s="1" t="s">
        <v>1250</v>
      </c>
    </row>
    <row r="8787">
      <c r="C8787" s="1" t="s">
        <v>813</v>
      </c>
    </row>
    <row r="8788">
      <c r="C8788" s="1" t="s">
        <v>8305</v>
      </c>
    </row>
    <row r="8789">
      <c r="C8789" s="1" t="s">
        <v>32</v>
      </c>
    </row>
    <row r="8790">
      <c r="C8790" s="1" t="s">
        <v>116</v>
      </c>
    </row>
    <row r="8791">
      <c r="C8791" s="1" t="s">
        <v>3392</v>
      </c>
    </row>
    <row r="8792">
      <c r="C8792" s="1" t="s">
        <v>5064</v>
      </c>
    </row>
    <row r="8793">
      <c r="C8793" s="1" t="s">
        <v>116</v>
      </c>
    </row>
    <row r="8794">
      <c r="C8794" s="1" t="s">
        <v>3465</v>
      </c>
    </row>
    <row r="8795">
      <c r="C8795" s="1" t="s">
        <v>4482</v>
      </c>
    </row>
    <row r="8796">
      <c r="C8796" s="1" t="s">
        <v>6215</v>
      </c>
    </row>
    <row r="8797">
      <c r="C8797" s="1" t="s">
        <v>3618</v>
      </c>
    </row>
    <row r="8798">
      <c r="C8798" s="1" t="s">
        <v>32</v>
      </c>
    </row>
    <row r="8799">
      <c r="C8799" s="1" t="s">
        <v>3976</v>
      </c>
    </row>
    <row r="8800">
      <c r="C8800" s="1" t="s">
        <v>906</v>
      </c>
    </row>
    <row r="8801">
      <c r="C8801" s="1" t="s">
        <v>760</v>
      </c>
    </row>
    <row r="8802">
      <c r="C8802" s="1" t="s">
        <v>383</v>
      </c>
    </row>
    <row r="8803">
      <c r="C8803" s="1" t="s">
        <v>121</v>
      </c>
    </row>
    <row r="8804">
      <c r="C8804" s="1" t="s">
        <v>1087</v>
      </c>
    </row>
    <row r="8805">
      <c r="C8805" s="1" t="s">
        <v>21</v>
      </c>
    </row>
    <row r="8806">
      <c r="C8806" s="1" t="s">
        <v>1268</v>
      </c>
    </row>
    <row r="8807">
      <c r="C8807" s="1" t="s">
        <v>16642</v>
      </c>
    </row>
    <row r="8808">
      <c r="C8808" s="1" t="s">
        <v>16645</v>
      </c>
    </row>
    <row r="8809">
      <c r="C8809" s="1" t="s">
        <v>138</v>
      </c>
    </row>
    <row r="8810">
      <c r="C8810" s="1" t="s">
        <v>121</v>
      </c>
    </row>
    <row r="8811">
      <c r="C8811" s="1" t="s">
        <v>326</v>
      </c>
    </row>
    <row r="8812">
      <c r="C8812" s="1" t="s">
        <v>436</v>
      </c>
    </row>
    <row r="8813">
      <c r="C8813" s="1" t="s">
        <v>326</v>
      </c>
    </row>
    <row r="8814">
      <c r="C8814" s="1" t="s">
        <v>148</v>
      </c>
    </row>
    <row r="8815">
      <c r="C8815" s="1" t="s">
        <v>522</v>
      </c>
    </row>
    <row r="8816">
      <c r="C8816" s="1" t="s">
        <v>326</v>
      </c>
    </row>
    <row r="8817">
      <c r="C8817" s="1" t="s">
        <v>532</v>
      </c>
    </row>
    <row r="8818">
      <c r="C8818" s="1" t="s">
        <v>305</v>
      </c>
    </row>
    <row r="8819">
      <c r="C8819" s="1" t="s">
        <v>1418</v>
      </c>
    </row>
    <row r="8820">
      <c r="C8820" s="1" t="s">
        <v>4088</v>
      </c>
    </row>
    <row r="8821">
      <c r="C8821" s="1" t="s">
        <v>27</v>
      </c>
    </row>
    <row r="8822">
      <c r="C8822" s="1" t="s">
        <v>749</v>
      </c>
    </row>
    <row r="8823">
      <c r="C8823" s="1" t="s">
        <v>121</v>
      </c>
    </row>
    <row r="8824">
      <c r="C8824" s="1" t="s">
        <v>2983</v>
      </c>
    </row>
    <row r="8825">
      <c r="C8825" s="1" t="s">
        <v>3461</v>
      </c>
    </row>
    <row r="8826">
      <c r="C8826" s="1" t="s">
        <v>1255</v>
      </c>
    </row>
    <row r="8827">
      <c r="C8827" s="1" t="s">
        <v>686</v>
      </c>
    </row>
    <row r="8828">
      <c r="C8828" s="1" t="s">
        <v>21</v>
      </c>
    </row>
    <row r="8829">
      <c r="C8829" s="1" t="s">
        <v>1494</v>
      </c>
    </row>
    <row r="8830">
      <c r="C8830" s="1" t="s">
        <v>27</v>
      </c>
    </row>
    <row r="8831">
      <c r="C8831" s="1" t="s">
        <v>1418</v>
      </c>
    </row>
    <row r="8832">
      <c r="C8832" s="1" t="s">
        <v>6215</v>
      </c>
    </row>
    <row r="8833">
      <c r="C8833" s="1" t="s">
        <v>1806</v>
      </c>
    </row>
    <row r="8834">
      <c r="C8834" s="1" t="s">
        <v>411</v>
      </c>
    </row>
    <row r="8835">
      <c r="C8835" s="1" t="s">
        <v>2729</v>
      </c>
    </row>
    <row r="8836">
      <c r="C8836" s="1" t="s">
        <v>1827</v>
      </c>
    </row>
    <row r="8837">
      <c r="C8837" s="1" t="s">
        <v>5598</v>
      </c>
    </row>
    <row r="8838">
      <c r="C8838" s="1" t="s">
        <v>1332</v>
      </c>
    </row>
    <row r="8839">
      <c r="C8839" s="1" t="s">
        <v>560</v>
      </c>
    </row>
    <row r="8840">
      <c r="C8840" s="1" t="s">
        <v>295</v>
      </c>
    </row>
    <row r="8841">
      <c r="C8841" s="1" t="s">
        <v>1483</v>
      </c>
    </row>
    <row r="8842">
      <c r="C8842" s="1" t="s">
        <v>1418</v>
      </c>
    </row>
    <row r="8843">
      <c r="C8843" s="1" t="s">
        <v>1014</v>
      </c>
    </row>
    <row r="8844">
      <c r="C8844" s="1" t="s">
        <v>738</v>
      </c>
    </row>
    <row r="8845">
      <c r="C8845" s="1" t="s">
        <v>779</v>
      </c>
    </row>
    <row r="8846">
      <c r="C8846" s="1" t="s">
        <v>1014</v>
      </c>
    </row>
    <row r="8847">
      <c r="C8847" s="1" t="s">
        <v>1343</v>
      </c>
    </row>
    <row r="8848">
      <c r="C8848" s="1" t="s">
        <v>1243</v>
      </c>
    </row>
    <row r="8849">
      <c r="C8849" s="1" t="s">
        <v>321</v>
      </c>
    </row>
    <row r="8850">
      <c r="C8850" s="1" t="s">
        <v>3392</v>
      </c>
    </row>
    <row r="8851">
      <c r="C8851" s="1" t="s">
        <v>1255</v>
      </c>
    </row>
    <row r="8852">
      <c r="C8852" s="1" t="s">
        <v>3708</v>
      </c>
    </row>
    <row r="8853">
      <c r="C8853" s="1" t="s">
        <v>3811</v>
      </c>
    </row>
    <row r="8854">
      <c r="C8854" s="1" t="s">
        <v>321</v>
      </c>
    </row>
    <row r="8855">
      <c r="C8855" s="1" t="s">
        <v>588</v>
      </c>
    </row>
    <row r="8856">
      <c r="C8856" s="1" t="s">
        <v>1332</v>
      </c>
    </row>
    <row r="8857">
      <c r="C8857" s="1" t="s">
        <v>16428</v>
      </c>
    </row>
    <row r="8858">
      <c r="C8858" s="1" t="s">
        <v>461</v>
      </c>
    </row>
    <row r="8859">
      <c r="C8859" s="1" t="s">
        <v>21</v>
      </c>
    </row>
    <row r="8860">
      <c r="C8860" s="1" t="s">
        <v>447</v>
      </c>
    </row>
    <row r="8861">
      <c r="C8861" s="1" t="s">
        <v>1133</v>
      </c>
    </row>
    <row r="8862">
      <c r="C8862" s="1" t="s">
        <v>12037</v>
      </c>
    </row>
    <row r="8863">
      <c r="C8863" s="1" t="s">
        <v>1874</v>
      </c>
    </row>
    <row r="8864">
      <c r="C8864" s="1" t="s">
        <v>148</v>
      </c>
    </row>
    <row r="8865">
      <c r="C8865" s="1" t="s">
        <v>701</v>
      </c>
    </row>
    <row r="8866">
      <c r="C8866" s="1" t="s">
        <v>411</v>
      </c>
    </row>
    <row r="8867">
      <c r="C8867" s="1" t="s">
        <v>16724</v>
      </c>
    </row>
    <row r="8868">
      <c r="C8868" s="1" t="s">
        <v>738</v>
      </c>
    </row>
    <row r="8869">
      <c r="C8869" s="1" t="s">
        <v>3488</v>
      </c>
    </row>
    <row r="8870">
      <c r="C8870" s="1" t="s">
        <v>403</v>
      </c>
    </row>
    <row r="8871">
      <c r="C8871" s="1" t="s">
        <v>2553</v>
      </c>
    </row>
    <row r="8872">
      <c r="C8872" s="1" t="s">
        <v>116</v>
      </c>
    </row>
    <row r="8873">
      <c r="C8873" s="1" t="s">
        <v>2384</v>
      </c>
    </row>
    <row r="8874">
      <c r="C8874" s="1" t="s">
        <v>2729</v>
      </c>
    </row>
    <row r="8875">
      <c r="C8875" s="1" t="s">
        <v>8286</v>
      </c>
    </row>
    <row r="8876">
      <c r="C8876" s="1" t="s">
        <v>1952</v>
      </c>
    </row>
    <row r="8877">
      <c r="C8877" s="1" t="s">
        <v>1255</v>
      </c>
    </row>
    <row r="8878">
      <c r="C8878" s="1" t="s">
        <v>342</v>
      </c>
    </row>
    <row r="8879">
      <c r="C8879" s="1" t="s">
        <v>116</v>
      </c>
    </row>
    <row r="8880">
      <c r="C8880" s="1" t="s">
        <v>99</v>
      </c>
    </row>
    <row r="8881">
      <c r="C8881" s="1" t="s">
        <v>6750</v>
      </c>
    </row>
    <row r="8882">
      <c r="C8882" s="1" t="s">
        <v>37</v>
      </c>
    </row>
    <row r="8883">
      <c r="C8883" s="1" t="s">
        <v>3858</v>
      </c>
    </row>
    <row r="8884">
      <c r="C8884" s="1" t="s">
        <v>1988</v>
      </c>
    </row>
    <row r="8885">
      <c r="C8885" s="1" t="s">
        <v>116</v>
      </c>
    </row>
    <row r="8886">
      <c r="C8886" s="1" t="s">
        <v>2248</v>
      </c>
    </row>
    <row r="8887">
      <c r="C8887" s="1" t="s">
        <v>305</v>
      </c>
    </row>
    <row r="8888">
      <c r="C8888" s="1" t="s">
        <v>211</v>
      </c>
    </row>
    <row r="8889">
      <c r="C8889" s="1" t="s">
        <v>1802</v>
      </c>
    </row>
    <row r="8890">
      <c r="C8890" s="1" t="s">
        <v>116</v>
      </c>
    </row>
    <row r="8891">
      <c r="C8891" s="1" t="s">
        <v>813</v>
      </c>
    </row>
    <row r="8892">
      <c r="C8892" s="1" t="s">
        <v>326</v>
      </c>
    </row>
    <row r="8893">
      <c r="C8893" s="1" t="s">
        <v>1802</v>
      </c>
    </row>
    <row r="8894">
      <c r="C8894" s="1" t="s">
        <v>2255</v>
      </c>
    </row>
    <row r="8895">
      <c r="C8895" s="1" t="s">
        <v>1899</v>
      </c>
    </row>
    <row r="8896">
      <c r="C8896" s="1" t="s">
        <v>14</v>
      </c>
    </row>
    <row r="8897">
      <c r="C8897" s="1" t="s">
        <v>383</v>
      </c>
    </row>
    <row r="8898">
      <c r="C8898" s="1" t="s">
        <v>1071</v>
      </c>
    </row>
    <row r="8899">
      <c r="C8899" s="1" t="s">
        <v>522</v>
      </c>
    </row>
    <row r="8900">
      <c r="C8900" s="1" t="s">
        <v>305</v>
      </c>
    </row>
    <row r="8901">
      <c r="C8901" s="1" t="s">
        <v>3532</v>
      </c>
    </row>
    <row r="8902">
      <c r="C8902" s="1" t="s">
        <v>305</v>
      </c>
    </row>
    <row r="8903">
      <c r="C8903" s="1" t="s">
        <v>2173</v>
      </c>
    </row>
    <row r="8904">
      <c r="C8904" s="1" t="s">
        <v>13618</v>
      </c>
    </row>
    <row r="8905">
      <c r="C8905" s="1" t="s">
        <v>178</v>
      </c>
    </row>
    <row r="8906">
      <c r="C8906" s="1" t="s">
        <v>1133</v>
      </c>
    </row>
    <row r="8907">
      <c r="C8907" s="1" t="s">
        <v>99</v>
      </c>
    </row>
    <row r="8908">
      <c r="C8908" s="1" t="s">
        <v>116</v>
      </c>
    </row>
    <row r="8909">
      <c r="C8909" s="1" t="s">
        <v>2985</v>
      </c>
    </row>
    <row r="8910">
      <c r="C8910" s="1" t="s">
        <v>998</v>
      </c>
    </row>
    <row r="8911">
      <c r="C8911" s="1" t="s">
        <v>588</v>
      </c>
    </row>
    <row r="8912">
      <c r="C8912" s="1" t="s">
        <v>503</v>
      </c>
    </row>
    <row r="8913">
      <c r="C8913" s="1" t="s">
        <v>305</v>
      </c>
    </row>
    <row r="8914">
      <c r="C8914" s="1" t="s">
        <v>779</v>
      </c>
    </row>
    <row r="8915">
      <c r="C8915" s="1" t="s">
        <v>808</v>
      </c>
    </row>
    <row r="8916">
      <c r="C8916" s="1" t="s">
        <v>3858</v>
      </c>
    </row>
    <row r="8917">
      <c r="C8917" s="1" t="s">
        <v>258</v>
      </c>
    </row>
    <row r="8918">
      <c r="C8918" s="1" t="s">
        <v>326</v>
      </c>
    </row>
    <row r="8919">
      <c r="C8919" s="1" t="s">
        <v>10220</v>
      </c>
    </row>
    <row r="8920">
      <c r="C8920" s="1" t="s">
        <v>522</v>
      </c>
    </row>
    <row r="8921">
      <c r="C8921" s="1" t="s">
        <v>321</v>
      </c>
    </row>
    <row r="8922">
      <c r="C8922" s="1" t="s">
        <v>116</v>
      </c>
    </row>
    <row r="8923">
      <c r="C8923" s="1" t="s">
        <v>1014</v>
      </c>
    </row>
    <row r="8924">
      <c r="C8924" s="1" t="s">
        <v>80</v>
      </c>
    </row>
    <row r="8925">
      <c r="C8925" s="1" t="s">
        <v>1243</v>
      </c>
    </row>
    <row r="8926">
      <c r="C8926" s="1" t="s">
        <v>1243</v>
      </c>
    </row>
    <row r="8927">
      <c r="C8927" s="1" t="s">
        <v>1087</v>
      </c>
    </row>
    <row r="8928">
      <c r="C8928" s="1" t="s">
        <v>126</v>
      </c>
    </row>
    <row r="8929">
      <c r="C8929" s="1" t="s">
        <v>2994</v>
      </c>
    </row>
    <row r="8930">
      <c r="C8930" s="1" t="s">
        <v>16825</v>
      </c>
    </row>
    <row r="8931">
      <c r="C8931" s="1" t="s">
        <v>5539</v>
      </c>
    </row>
    <row r="8932">
      <c r="C8932" s="1" t="s">
        <v>879</v>
      </c>
    </row>
    <row r="8933">
      <c r="C8933" s="1" t="s">
        <v>310</v>
      </c>
    </row>
    <row r="8934">
      <c r="C8934" s="1" t="s">
        <v>5495</v>
      </c>
    </row>
    <row r="8935">
      <c r="C8935" s="1" t="s">
        <v>356</v>
      </c>
    </row>
    <row r="8936">
      <c r="C8936" s="1" t="s">
        <v>588</v>
      </c>
    </row>
    <row r="8937">
      <c r="C8937" s="1" t="s">
        <v>86</v>
      </c>
    </row>
    <row r="8938">
      <c r="C8938" s="1" t="s">
        <v>12274</v>
      </c>
    </row>
    <row r="8939">
      <c r="C8939" s="1" t="s">
        <v>461</v>
      </c>
    </row>
    <row r="8940">
      <c r="C8940" s="1" t="s">
        <v>305</v>
      </c>
    </row>
    <row r="8941">
      <c r="C8941" s="1" t="s">
        <v>342</v>
      </c>
    </row>
    <row r="8942">
      <c r="C8942" s="1" t="s">
        <v>578</v>
      </c>
    </row>
    <row r="8943">
      <c r="C8943" s="1" t="s">
        <v>178</v>
      </c>
    </row>
    <row r="8944">
      <c r="C8944" s="1" t="s">
        <v>116</v>
      </c>
    </row>
    <row r="8945">
      <c r="C8945" s="1" t="s">
        <v>6246</v>
      </c>
    </row>
    <row r="8946">
      <c r="C8946" s="1" t="s">
        <v>1549</v>
      </c>
    </row>
    <row r="8947">
      <c r="C8947" s="1" t="s">
        <v>4698</v>
      </c>
    </row>
    <row r="8948">
      <c r="C8948" s="1" t="s">
        <v>729</v>
      </c>
    </row>
    <row r="8949">
      <c r="C8949" s="1" t="s">
        <v>1204</v>
      </c>
    </row>
    <row r="8950">
      <c r="C8950" s="1" t="s">
        <v>326</v>
      </c>
    </row>
    <row r="8951">
      <c r="C8951" s="1" t="s">
        <v>116</v>
      </c>
    </row>
    <row r="8952">
      <c r="C8952" s="1" t="s">
        <v>917</v>
      </c>
    </row>
    <row r="8953">
      <c r="C8953" s="1" t="s">
        <v>116</v>
      </c>
    </row>
    <row r="8954">
      <c r="C8954" s="1" t="s">
        <v>2387</v>
      </c>
    </row>
    <row r="8955">
      <c r="C8955" s="1" t="s">
        <v>148</v>
      </c>
    </row>
    <row r="8956">
      <c r="C8956" s="1" t="s">
        <v>182</v>
      </c>
    </row>
    <row r="8957">
      <c r="C8957" s="1" t="s">
        <v>326</v>
      </c>
    </row>
    <row r="8958">
      <c r="C8958" s="1" t="s">
        <v>5462</v>
      </c>
    </row>
    <row r="8959">
      <c r="C8959" s="1" t="s">
        <v>5543</v>
      </c>
    </row>
    <row r="8960">
      <c r="C8960" s="1" t="s">
        <v>6691</v>
      </c>
    </row>
    <row r="8961">
      <c r="C8961" s="1" t="s">
        <v>326</v>
      </c>
    </row>
    <row r="8962">
      <c r="C8962" s="1" t="s">
        <v>148</v>
      </c>
    </row>
    <row r="8963">
      <c r="C8963" s="1" t="s">
        <v>818</v>
      </c>
    </row>
    <row r="8964">
      <c r="C8964" s="1" t="s">
        <v>1255</v>
      </c>
    </row>
    <row r="8965">
      <c r="C8965" s="1" t="s">
        <v>1802</v>
      </c>
    </row>
    <row r="8966">
      <c r="C8966" s="1" t="s">
        <v>898</v>
      </c>
    </row>
    <row r="8967">
      <c r="C8967" s="1" t="s">
        <v>121</v>
      </c>
    </row>
    <row r="8968">
      <c r="C8968" s="1" t="s">
        <v>21</v>
      </c>
    </row>
    <row r="8969">
      <c r="C8969" s="1" t="s">
        <v>1494</v>
      </c>
    </row>
    <row r="8970">
      <c r="C8970" s="1" t="s">
        <v>5064</v>
      </c>
    </row>
    <row r="8971">
      <c r="C8971" s="1" t="s">
        <v>173</v>
      </c>
    </row>
    <row r="8972">
      <c r="C8972" s="1" t="s">
        <v>1468</v>
      </c>
    </row>
    <row r="8973">
      <c r="C8973" s="1" t="s">
        <v>1631</v>
      </c>
    </row>
    <row r="8974">
      <c r="C8974" s="1" t="s">
        <v>1099</v>
      </c>
    </row>
    <row r="8975">
      <c r="C8975" s="1" t="s">
        <v>701</v>
      </c>
    </row>
    <row r="8976">
      <c r="C8976" s="1" t="s">
        <v>16891</v>
      </c>
    </row>
    <row r="8977">
      <c r="C8977" s="1" t="s">
        <v>3555</v>
      </c>
    </row>
    <row r="8978">
      <c r="C8978" s="1" t="s">
        <v>182</v>
      </c>
    </row>
    <row r="8979">
      <c r="C8979" s="1" t="s">
        <v>326</v>
      </c>
    </row>
    <row r="8980">
      <c r="C8980" s="1" t="s">
        <v>32</v>
      </c>
    </row>
    <row r="8981">
      <c r="C8981" s="1" t="s">
        <v>411</v>
      </c>
    </row>
    <row r="8982">
      <c r="C8982" s="1" t="s">
        <v>1483</v>
      </c>
    </row>
    <row r="8983">
      <c r="C8983" s="1" t="s">
        <v>1494</v>
      </c>
    </row>
    <row r="8984">
      <c r="C8984" s="1" t="s">
        <v>2248</v>
      </c>
    </row>
    <row r="8985">
      <c r="C8985" s="1" t="s">
        <v>65</v>
      </c>
    </row>
    <row r="8986">
      <c r="C8986" s="1" t="s">
        <v>1243</v>
      </c>
    </row>
    <row r="8987">
      <c r="C8987" s="1" t="s">
        <v>126</v>
      </c>
    </row>
    <row r="8988">
      <c r="C8988" s="1" t="s">
        <v>738</v>
      </c>
    </row>
    <row r="8989">
      <c r="C8989" s="1" t="s">
        <v>5676</v>
      </c>
    </row>
    <row r="8990">
      <c r="C8990" s="1" t="s">
        <v>138</v>
      </c>
    </row>
    <row r="8991">
      <c r="C8991" s="1" t="s">
        <v>21</v>
      </c>
    </row>
    <row r="8992">
      <c r="C8992" s="1" t="s">
        <v>408</v>
      </c>
    </row>
    <row r="8993">
      <c r="C8993" s="1" t="s">
        <v>116</v>
      </c>
    </row>
    <row r="8994">
      <c r="C8994" s="1" t="s">
        <v>16921</v>
      </c>
    </row>
    <row r="8995">
      <c r="C8995" s="1" t="s">
        <v>4220</v>
      </c>
    </row>
    <row r="8996">
      <c r="C8996" s="1" t="s">
        <v>2521</v>
      </c>
    </row>
    <row r="8997">
      <c r="C8997" s="1" t="s">
        <v>121</v>
      </c>
    </row>
    <row r="8998">
      <c r="C8998" s="1" t="s">
        <v>3131</v>
      </c>
    </row>
    <row r="8999">
      <c r="C8999" s="1" t="s">
        <v>248</v>
      </c>
    </row>
    <row r="9000">
      <c r="C9000" s="1" t="s">
        <v>65</v>
      </c>
    </row>
    <row r="9001">
      <c r="C9001" s="1" t="s">
        <v>411</v>
      </c>
    </row>
    <row r="9002">
      <c r="C9002" s="1" t="s">
        <v>1925</v>
      </c>
    </row>
    <row r="9003">
      <c r="C9003" s="1" t="s">
        <v>461</v>
      </c>
    </row>
    <row r="9004">
      <c r="C9004" s="1" t="s">
        <v>411</v>
      </c>
    </row>
    <row r="9005">
      <c r="C9005" s="1" t="s">
        <v>321</v>
      </c>
    </row>
    <row r="9006">
      <c r="C9006" s="1" t="s">
        <v>5435</v>
      </c>
    </row>
    <row r="9007">
      <c r="C9007" s="1" t="s">
        <v>80</v>
      </c>
    </row>
    <row r="9008">
      <c r="C9008" s="1" t="s">
        <v>8269</v>
      </c>
    </row>
    <row r="9009">
      <c r="C9009" s="1" t="s">
        <v>1802</v>
      </c>
    </row>
    <row r="9010">
      <c r="C9010" s="1" t="s">
        <v>2913</v>
      </c>
    </row>
    <row r="9011">
      <c r="C9011" s="1" t="s">
        <v>173</v>
      </c>
    </row>
    <row r="9012">
      <c r="C9012" s="1" t="s">
        <v>1802</v>
      </c>
    </row>
    <row r="9013">
      <c r="C9013" s="1" t="s">
        <v>4521</v>
      </c>
    </row>
    <row r="9014">
      <c r="C9014" s="1" t="s">
        <v>5485</v>
      </c>
    </row>
    <row r="9015">
      <c r="C9015" s="1" t="s">
        <v>275</v>
      </c>
    </row>
    <row r="9016">
      <c r="C9016" s="1" t="s">
        <v>16963</v>
      </c>
    </row>
    <row r="9017">
      <c r="C9017" s="1" t="s">
        <v>1014</v>
      </c>
    </row>
    <row r="9018">
      <c r="C9018" s="1" t="s">
        <v>998</v>
      </c>
    </row>
    <row r="9019">
      <c r="C9019" s="1" t="s">
        <v>3388</v>
      </c>
    </row>
    <row r="9020">
      <c r="C9020" s="1" t="s">
        <v>116</v>
      </c>
    </row>
    <row r="9021">
      <c r="C9021" s="1" t="s">
        <v>3058</v>
      </c>
    </row>
    <row r="9022">
      <c r="C9022" s="1" t="s">
        <v>555</v>
      </c>
    </row>
    <row r="9023">
      <c r="C9023" s="1" t="s">
        <v>1988</v>
      </c>
    </row>
    <row r="9024">
      <c r="C9024" s="1" t="s">
        <v>6449</v>
      </c>
    </row>
    <row r="9025">
      <c r="C9025" s="1" t="s">
        <v>93</v>
      </c>
    </row>
    <row r="9026">
      <c r="C9026" s="1" t="s">
        <v>818</v>
      </c>
    </row>
    <row r="9027">
      <c r="C9027" s="1" t="s">
        <v>321</v>
      </c>
    </row>
    <row r="9028">
      <c r="C9028" s="1" t="s">
        <v>1165</v>
      </c>
    </row>
    <row r="9029">
      <c r="C9029" s="1" t="s">
        <v>518</v>
      </c>
    </row>
    <row r="9030">
      <c r="C9030" s="1" t="s">
        <v>5947</v>
      </c>
    </row>
    <row r="9031">
      <c r="C9031" s="1" t="s">
        <v>1802</v>
      </c>
    </row>
    <row r="9032">
      <c r="C9032" s="1" t="s">
        <v>126</v>
      </c>
    </row>
    <row r="9033">
      <c r="C9033" s="1" t="s">
        <v>818</v>
      </c>
    </row>
    <row r="9034">
      <c r="C9034" s="1" t="s">
        <v>3355</v>
      </c>
    </row>
    <row r="9035">
      <c r="C9035" s="1" t="s">
        <v>676</v>
      </c>
    </row>
    <row r="9036">
      <c r="C9036" s="1" t="s">
        <v>16992</v>
      </c>
    </row>
    <row r="9037">
      <c r="C9037" s="1" t="s">
        <v>121</v>
      </c>
    </row>
    <row r="9038">
      <c r="C9038" s="1" t="s">
        <v>588</v>
      </c>
    </row>
    <row r="9039">
      <c r="C9039" s="1" t="s">
        <v>10489</v>
      </c>
    </row>
    <row r="9040">
      <c r="C9040" s="1" t="s">
        <v>10378</v>
      </c>
    </row>
    <row r="9041">
      <c r="C9041" s="1" t="s">
        <v>1666</v>
      </c>
    </row>
    <row r="9042">
      <c r="C9042" s="1" t="s">
        <v>1208</v>
      </c>
    </row>
    <row r="9043">
      <c r="C9043" s="1" t="s">
        <v>75</v>
      </c>
    </row>
    <row r="9044">
      <c r="C9044" s="1" t="s">
        <v>3532</v>
      </c>
    </row>
    <row r="9045">
      <c r="C9045" s="1" t="s">
        <v>198</v>
      </c>
    </row>
    <row r="9046">
      <c r="C9046" s="1" t="s">
        <v>17008</v>
      </c>
    </row>
    <row r="9047">
      <c r="C9047" s="1" t="s">
        <v>3497</v>
      </c>
    </row>
    <row r="9048">
      <c r="C9048" s="1" t="s">
        <v>14198</v>
      </c>
    </row>
    <row r="9049">
      <c r="C9049" s="1" t="s">
        <v>17014</v>
      </c>
    </row>
    <row r="9050">
      <c r="C9050" s="1" t="s">
        <v>3131</v>
      </c>
    </row>
    <row r="9051">
      <c r="C9051" s="1" t="s">
        <v>75</v>
      </c>
    </row>
    <row r="9052">
      <c r="C9052" s="1" t="s">
        <v>284</v>
      </c>
    </row>
    <row r="9053">
      <c r="C9053" s="1" t="s">
        <v>4935</v>
      </c>
    </row>
    <row r="9054">
      <c r="C9054" s="1" t="s">
        <v>116</v>
      </c>
    </row>
    <row r="9055">
      <c r="C9055" s="1" t="s">
        <v>7210</v>
      </c>
    </row>
    <row r="9056">
      <c r="C9056" s="1" t="s">
        <v>37</v>
      </c>
    </row>
    <row r="9057">
      <c r="C9057" s="1" t="s">
        <v>37</v>
      </c>
    </row>
    <row r="9058">
      <c r="C9058" s="1" t="s">
        <v>3180</v>
      </c>
    </row>
    <row r="9059">
      <c r="C9059" s="1" t="s">
        <v>65</v>
      </c>
    </row>
    <row r="9060">
      <c r="C9060" s="1" t="s">
        <v>326</v>
      </c>
    </row>
    <row r="9061">
      <c r="C9061" s="1" t="s">
        <v>148</v>
      </c>
    </row>
    <row r="9062">
      <c r="C9062" s="1" t="s">
        <v>1802</v>
      </c>
    </row>
    <row r="9063">
      <c r="C9063" s="1" t="s">
        <v>1036</v>
      </c>
    </row>
    <row r="9064">
      <c r="C9064" s="1" t="s">
        <v>116</v>
      </c>
    </row>
    <row r="9065">
      <c r="C9065" s="1" t="s">
        <v>116</v>
      </c>
    </row>
    <row r="9066">
      <c r="C9066" s="1" t="s">
        <v>707</v>
      </c>
    </row>
    <row r="9067">
      <c r="C9067" s="1" t="s">
        <v>3985</v>
      </c>
    </row>
    <row r="9068">
      <c r="C9068" s="1" t="s">
        <v>305</v>
      </c>
    </row>
    <row r="9069">
      <c r="C9069" s="1" t="s">
        <v>2384</v>
      </c>
    </row>
    <row r="9070">
      <c r="C9070" s="1" t="s">
        <v>93</v>
      </c>
    </row>
    <row r="9071">
      <c r="C9071" s="1" t="s">
        <v>1144</v>
      </c>
    </row>
    <row r="9072">
      <c r="C9072" s="1" t="s">
        <v>503</v>
      </c>
    </row>
    <row r="9073">
      <c r="C9073" s="1" t="s">
        <v>1268</v>
      </c>
    </row>
    <row r="9074">
      <c r="C9074" s="1" t="s">
        <v>21</v>
      </c>
    </row>
    <row r="9075">
      <c r="C9075" s="1" t="s">
        <v>5758</v>
      </c>
    </row>
    <row r="9076">
      <c r="C9076" s="1" t="s">
        <v>138</v>
      </c>
    </row>
    <row r="9077">
      <c r="C9077" s="1" t="s">
        <v>86</v>
      </c>
    </row>
    <row r="9078">
      <c r="C9078" s="1" t="s">
        <v>1036</v>
      </c>
    </row>
    <row r="9079">
      <c r="C9079" s="1" t="s">
        <v>295</v>
      </c>
    </row>
    <row r="9080">
      <c r="C9080" s="1" t="s">
        <v>121</v>
      </c>
    </row>
    <row r="9081">
      <c r="C9081" s="1" t="s">
        <v>305</v>
      </c>
    </row>
    <row r="9082">
      <c r="C9082" s="1" t="s">
        <v>1418</v>
      </c>
    </row>
    <row r="9083">
      <c r="C9083" s="1" t="s">
        <v>1214</v>
      </c>
    </row>
    <row r="9084">
      <c r="C9084" s="1" t="s">
        <v>1014</v>
      </c>
    </row>
    <row r="9085">
      <c r="C9085" s="1" t="s">
        <v>1558</v>
      </c>
    </row>
    <row r="9086">
      <c r="C9086" s="1" t="s">
        <v>729</v>
      </c>
    </row>
    <row r="9087">
      <c r="C9087" s="1" t="s">
        <v>779</v>
      </c>
    </row>
    <row r="9088">
      <c r="C9088" s="1" t="s">
        <v>21</v>
      </c>
    </row>
    <row r="9089">
      <c r="C9089" s="1" t="s">
        <v>1562</v>
      </c>
    </row>
    <row r="9090">
      <c r="C9090" s="1" t="s">
        <v>1797</v>
      </c>
    </row>
    <row r="9091">
      <c r="C9091" s="1" t="s">
        <v>1144</v>
      </c>
    </row>
    <row r="9092">
      <c r="C9092" s="1" t="s">
        <v>2477</v>
      </c>
    </row>
    <row r="9093">
      <c r="C9093" s="1" t="s">
        <v>17074</v>
      </c>
    </row>
    <row r="9094">
      <c r="C9094" s="1" t="s">
        <v>4372</v>
      </c>
    </row>
    <row r="9095">
      <c r="C9095" s="1" t="s">
        <v>93</v>
      </c>
    </row>
    <row r="9096">
      <c r="C9096" s="1" t="s">
        <v>116</v>
      </c>
    </row>
    <row r="9097">
      <c r="C9097" s="1" t="s">
        <v>1297</v>
      </c>
    </row>
    <row r="9098">
      <c r="C9098" s="1" t="s">
        <v>1255</v>
      </c>
    </row>
    <row r="9099">
      <c r="C9099" s="1" t="s">
        <v>411</v>
      </c>
    </row>
    <row r="9100">
      <c r="C9100" s="1" t="s">
        <v>17084</v>
      </c>
    </row>
    <row r="9101">
      <c r="C9101" s="1" t="s">
        <v>99</v>
      </c>
    </row>
    <row r="9102">
      <c r="C9102" s="1" t="s">
        <v>310</v>
      </c>
    </row>
    <row r="9103">
      <c r="C9103" s="1" t="s">
        <v>321</v>
      </c>
    </row>
    <row r="9104">
      <c r="C9104" s="1" t="s">
        <v>173</v>
      </c>
    </row>
    <row r="9105">
      <c r="C9105" s="1" t="s">
        <v>305</v>
      </c>
    </row>
    <row r="9106">
      <c r="C9106" s="1" t="s">
        <v>461</v>
      </c>
    </row>
    <row r="9107">
      <c r="C9107" s="1" t="s">
        <v>59</v>
      </c>
    </row>
    <row r="9108">
      <c r="C9108" s="1" t="s">
        <v>898</v>
      </c>
    </row>
    <row r="9109">
      <c r="C9109" s="1" t="s">
        <v>1363</v>
      </c>
    </row>
    <row r="9110">
      <c r="C9110" s="1" t="s">
        <v>305</v>
      </c>
    </row>
    <row r="9111">
      <c r="C9111" s="1" t="s">
        <v>1250</v>
      </c>
    </row>
    <row r="9112">
      <c r="C9112" s="1" t="s">
        <v>163</v>
      </c>
    </row>
    <row r="9113">
      <c r="C9113" s="1" t="s">
        <v>4088</v>
      </c>
    </row>
    <row r="9114">
      <c r="C9114" s="1" t="s">
        <v>2858</v>
      </c>
    </row>
    <row r="9115">
      <c r="C9115" s="1" t="s">
        <v>116</v>
      </c>
    </row>
    <row r="9116">
      <c r="C9116" s="1" t="s">
        <v>840</v>
      </c>
    </row>
    <row r="9117">
      <c r="C9117" s="1" t="s">
        <v>138</v>
      </c>
    </row>
    <row r="9118">
      <c r="C9118" s="1" t="s">
        <v>1637</v>
      </c>
    </row>
    <row r="9119">
      <c r="C9119" s="1" t="s">
        <v>37</v>
      </c>
    </row>
    <row r="9120">
      <c r="C9120" s="1" t="s">
        <v>148</v>
      </c>
    </row>
    <row r="9121">
      <c r="C9121" s="1" t="s">
        <v>1255</v>
      </c>
    </row>
    <row r="9122">
      <c r="C9122" s="1" t="s">
        <v>3782</v>
      </c>
    </row>
    <row r="9123">
      <c r="C9123" s="1" t="s">
        <v>5475</v>
      </c>
    </row>
    <row r="9124">
      <c r="C9124" s="1" t="s">
        <v>305</v>
      </c>
    </row>
    <row r="9125">
      <c r="C9125" s="1" t="s">
        <v>1096</v>
      </c>
    </row>
    <row r="9126">
      <c r="C9126" s="1" t="s">
        <v>99</v>
      </c>
    </row>
    <row r="9127">
      <c r="C9127" s="1" t="s">
        <v>211</v>
      </c>
    </row>
    <row r="9128">
      <c r="C9128" s="1" t="s">
        <v>979</v>
      </c>
    </row>
    <row r="9129">
      <c r="C9129" s="1" t="s">
        <v>5758</v>
      </c>
    </row>
    <row r="9130">
      <c r="C9130" s="1" t="s">
        <v>6449</v>
      </c>
    </row>
    <row r="9131">
      <c r="C9131" s="1" t="s">
        <v>744</v>
      </c>
    </row>
    <row r="9132">
      <c r="C9132" s="1" t="s">
        <v>2643</v>
      </c>
    </row>
    <row r="9133">
      <c r="C9133" s="1" t="s">
        <v>869</v>
      </c>
    </row>
    <row r="9134">
      <c r="C9134" s="1" t="s">
        <v>211</v>
      </c>
    </row>
    <row r="9135">
      <c r="C9135" s="1" t="s">
        <v>1483</v>
      </c>
    </row>
    <row r="9136">
      <c r="C9136" s="1" t="s">
        <v>1338</v>
      </c>
    </row>
    <row r="9137">
      <c r="C9137" s="1" t="s">
        <v>2858</v>
      </c>
    </row>
    <row r="9138">
      <c r="C9138" s="1" t="s">
        <v>461</v>
      </c>
    </row>
    <row r="9139">
      <c r="C9139" s="1" t="s">
        <v>4716</v>
      </c>
    </row>
    <row r="9140">
      <c r="C9140" s="1" t="s">
        <v>818</v>
      </c>
    </row>
    <row r="9141">
      <c r="C9141" s="1" t="s">
        <v>138</v>
      </c>
    </row>
    <row r="9142">
      <c r="C9142" s="1" t="s">
        <v>2025</v>
      </c>
    </row>
    <row r="9143">
      <c r="C9143" s="1" t="s">
        <v>2504</v>
      </c>
    </row>
    <row r="9144">
      <c r="C9144" s="1" t="s">
        <v>17154</v>
      </c>
    </row>
    <row r="9145">
      <c r="C9145" s="1" t="s">
        <v>121</v>
      </c>
    </row>
    <row r="9146">
      <c r="C9146" s="1" t="s">
        <v>21</v>
      </c>
    </row>
    <row r="9147">
      <c r="C9147" s="1" t="s">
        <v>121</v>
      </c>
    </row>
    <row r="9148">
      <c r="C9148" s="1" t="s">
        <v>1531</v>
      </c>
    </row>
    <row r="9149">
      <c r="C9149" s="1" t="s">
        <v>5629</v>
      </c>
    </row>
    <row r="9150">
      <c r="C9150" s="1" t="s">
        <v>173</v>
      </c>
    </row>
    <row r="9151">
      <c r="C9151" s="1" t="s">
        <v>1899</v>
      </c>
    </row>
    <row r="9152">
      <c r="C9152" s="1" t="s">
        <v>121</v>
      </c>
    </row>
    <row r="9153">
      <c r="C9153" s="1" t="s">
        <v>4531</v>
      </c>
    </row>
    <row r="9154">
      <c r="C9154" s="1" t="s">
        <v>93</v>
      </c>
    </row>
    <row r="9155">
      <c r="C9155" s="1" t="s">
        <v>2255</v>
      </c>
    </row>
    <row r="9156">
      <c r="C9156" s="1" t="s">
        <v>16642</v>
      </c>
    </row>
    <row r="9157">
      <c r="C9157" s="1" t="s">
        <v>411</v>
      </c>
    </row>
    <row r="9158">
      <c r="C9158" s="1" t="s">
        <v>3220</v>
      </c>
    </row>
    <row r="9159">
      <c r="C9159" s="1" t="s">
        <v>148</v>
      </c>
    </row>
    <row r="9160">
      <c r="C9160" s="1" t="s">
        <v>37</v>
      </c>
    </row>
    <row r="9161">
      <c r="C9161" s="1" t="s">
        <v>99</v>
      </c>
    </row>
    <row r="9162">
      <c r="C9162" s="1" t="s">
        <v>326</v>
      </c>
    </row>
    <row r="9163">
      <c r="C9163" s="1" t="s">
        <v>613</v>
      </c>
    </row>
    <row r="9164">
      <c r="C9164" s="1" t="s">
        <v>1549</v>
      </c>
    </row>
    <row r="9165">
      <c r="C9165" s="1" t="s">
        <v>17185</v>
      </c>
    </row>
    <row r="9166">
      <c r="C9166" s="1" t="s">
        <v>503</v>
      </c>
    </row>
    <row r="9167">
      <c r="C9167" s="1" t="s">
        <v>1418</v>
      </c>
    </row>
    <row r="9168">
      <c r="C9168" s="1" t="s">
        <v>121</v>
      </c>
    </row>
    <row r="9169">
      <c r="C9169" s="1" t="s">
        <v>75</v>
      </c>
    </row>
    <row r="9170">
      <c r="C9170" s="1" t="s">
        <v>17197</v>
      </c>
    </row>
    <row r="9171">
      <c r="C9171" s="1" t="s">
        <v>1077</v>
      </c>
    </row>
    <row r="9172">
      <c r="C9172" s="1" t="s">
        <v>126</v>
      </c>
    </row>
    <row r="9173">
      <c r="C9173" s="1" t="s">
        <v>2504</v>
      </c>
    </row>
    <row r="9174">
      <c r="C9174" s="1" t="s">
        <v>1925</v>
      </c>
    </row>
    <row r="9175">
      <c r="C9175" s="1" t="s">
        <v>1653</v>
      </c>
    </row>
    <row r="9176">
      <c r="C9176" s="1" t="s">
        <v>701</v>
      </c>
    </row>
    <row r="9177">
      <c r="C9177" s="1" t="s">
        <v>305</v>
      </c>
    </row>
    <row r="9178">
      <c r="C9178" s="1" t="s">
        <v>1301</v>
      </c>
    </row>
    <row r="9179">
      <c r="C9179" s="1" t="s">
        <v>588</v>
      </c>
    </row>
    <row r="9180">
      <c r="C9180" s="1" t="s">
        <v>701</v>
      </c>
    </row>
    <row r="9181">
      <c r="C9181" s="1" t="s">
        <v>8305</v>
      </c>
    </row>
    <row r="9182">
      <c r="C9182" s="1" t="s">
        <v>17217</v>
      </c>
    </row>
    <row r="9183">
      <c r="C9183" s="1" t="s">
        <v>132</v>
      </c>
    </row>
    <row r="9184">
      <c r="C9184" s="1" t="s">
        <v>126</v>
      </c>
    </row>
    <row r="9185">
      <c r="C9185" s="1" t="s">
        <v>2359</v>
      </c>
    </row>
    <row r="9186">
      <c r="C9186" s="1" t="s">
        <v>1363</v>
      </c>
    </row>
    <row r="9187">
      <c r="C9187" s="1" t="s">
        <v>9844</v>
      </c>
    </row>
    <row r="9188">
      <c r="C9188" s="1" t="s">
        <v>749</v>
      </c>
    </row>
    <row r="9189">
      <c r="C9189" s="1" t="s">
        <v>8714</v>
      </c>
    </row>
    <row r="9190">
      <c r="C9190" s="1" t="s">
        <v>818</v>
      </c>
    </row>
    <row r="9191">
      <c r="C9191" s="1" t="s">
        <v>148</v>
      </c>
    </row>
    <row r="9192">
      <c r="C9192" s="1" t="s">
        <v>1255</v>
      </c>
    </row>
    <row r="9193">
      <c r="C9193" s="1" t="s">
        <v>116</v>
      </c>
    </row>
    <row r="9194">
      <c r="C9194" s="1" t="s">
        <v>321</v>
      </c>
    </row>
    <row r="9195">
      <c r="C9195" s="1" t="s">
        <v>5101</v>
      </c>
    </row>
    <row r="9196">
      <c r="C9196" s="1" t="s">
        <v>542</v>
      </c>
    </row>
    <row r="9197">
      <c r="C9197" s="1" t="s">
        <v>116</v>
      </c>
    </row>
    <row r="9198">
      <c r="C9198" s="1" t="s">
        <v>21</v>
      </c>
    </row>
    <row r="9199">
      <c r="C9199" s="1" t="s">
        <v>3882</v>
      </c>
    </row>
    <row r="9200">
      <c r="C9200" s="1" t="s">
        <v>373</v>
      </c>
    </row>
    <row r="9201">
      <c r="C9201" s="1" t="s">
        <v>163</v>
      </c>
    </row>
    <row r="9202">
      <c r="C9202" s="1" t="s">
        <v>93</v>
      </c>
    </row>
    <row r="9203">
      <c r="C9203" s="1" t="s">
        <v>326</v>
      </c>
    </row>
    <row r="9204">
      <c r="C9204" s="1" t="s">
        <v>482</v>
      </c>
    </row>
    <row r="9205">
      <c r="C9205" s="1" t="s">
        <v>701</v>
      </c>
    </row>
    <row r="9206">
      <c r="C9206" s="1" t="s">
        <v>99</v>
      </c>
    </row>
    <row r="9207">
      <c r="C9207" s="1" t="s">
        <v>1802</v>
      </c>
    </row>
    <row r="9208">
      <c r="C9208" s="1" t="s">
        <v>411</v>
      </c>
    </row>
    <row r="9209">
      <c r="C9209" s="1" t="s">
        <v>211</v>
      </c>
    </row>
    <row r="9210">
      <c r="C9210" s="1" t="s">
        <v>258</v>
      </c>
    </row>
    <row r="9211">
      <c r="C9211" s="1" t="s">
        <v>99</v>
      </c>
    </row>
    <row r="9212">
      <c r="C9212" s="1" t="s">
        <v>2255</v>
      </c>
    </row>
    <row r="9213">
      <c r="C9213" s="1" t="s">
        <v>968</v>
      </c>
    </row>
    <row r="9214">
      <c r="C9214" s="1" t="s">
        <v>813</v>
      </c>
    </row>
    <row r="9215">
      <c r="C9215" s="1" t="s">
        <v>555</v>
      </c>
    </row>
    <row r="9216">
      <c r="C9216" s="1" t="s">
        <v>1025</v>
      </c>
    </row>
    <row r="9217">
      <c r="C9217" s="1" t="s">
        <v>1813</v>
      </c>
    </row>
    <row r="9218">
      <c r="C9218" s="1" t="s">
        <v>630</v>
      </c>
    </row>
    <row r="9219">
      <c r="C9219" s="1" t="s">
        <v>1014</v>
      </c>
    </row>
    <row r="9220">
      <c r="C9220" s="1" t="s">
        <v>121</v>
      </c>
    </row>
    <row r="9221">
      <c r="C9221" s="1" t="s">
        <v>2707</v>
      </c>
    </row>
    <row r="9222">
      <c r="C9222" s="1" t="s">
        <v>17270</v>
      </c>
    </row>
    <row r="9223">
      <c r="C9223" s="1" t="s">
        <v>925</v>
      </c>
    </row>
    <row r="9224">
      <c r="C9224" s="1" t="s">
        <v>121</v>
      </c>
    </row>
    <row r="9225">
      <c r="C9225" s="1" t="s">
        <v>116</v>
      </c>
    </row>
    <row r="9226">
      <c r="C9226" s="1" t="s">
        <v>275</v>
      </c>
    </row>
    <row r="9227">
      <c r="C9227" s="1" t="s">
        <v>163</v>
      </c>
    </row>
    <row r="9228">
      <c r="C9228" s="1" t="s">
        <v>9507</v>
      </c>
    </row>
    <row r="9229">
      <c r="C9229" s="1" t="s">
        <v>1549</v>
      </c>
    </row>
    <row r="9230">
      <c r="C9230" s="1" t="s">
        <v>1067</v>
      </c>
    </row>
    <row r="9231">
      <c r="C9231" s="1" t="s">
        <v>8305</v>
      </c>
    </row>
    <row r="9232">
      <c r="C9232" s="1" t="s">
        <v>3253</v>
      </c>
    </row>
    <row r="9233">
      <c r="C9233" s="1" t="s">
        <v>49</v>
      </c>
    </row>
    <row r="9234">
      <c r="C9234" s="1" t="s">
        <v>1325</v>
      </c>
    </row>
    <row r="9235">
      <c r="C9235" s="1" t="s">
        <v>396</v>
      </c>
    </row>
    <row r="9236">
      <c r="C9236" s="1" t="s">
        <v>65</v>
      </c>
    </row>
    <row r="9237">
      <c r="C9237" s="1" t="s">
        <v>17289</v>
      </c>
    </row>
    <row r="9238">
      <c r="C9238" s="1" t="s">
        <v>12323</v>
      </c>
    </row>
    <row r="9239">
      <c r="C9239" s="1" t="s">
        <v>1363</v>
      </c>
    </row>
    <row r="9240">
      <c r="C9240" s="1" t="s">
        <v>21</v>
      </c>
    </row>
    <row r="9241">
      <c r="C9241" s="1" t="s">
        <v>32</v>
      </c>
    </row>
    <row r="9242">
      <c r="C9242" s="1" t="s">
        <v>5131</v>
      </c>
    </row>
    <row r="9243">
      <c r="C9243" s="1" t="s">
        <v>356</v>
      </c>
    </row>
    <row r="9244">
      <c r="C9244" s="1" t="s">
        <v>315</v>
      </c>
    </row>
    <row r="9245">
      <c r="C9245" s="1" t="s">
        <v>2601</v>
      </c>
    </row>
    <row r="9246">
      <c r="C9246" s="1" t="s">
        <v>207</v>
      </c>
    </row>
    <row r="9247">
      <c r="C9247" s="1" t="s">
        <v>2567</v>
      </c>
    </row>
    <row r="9248">
      <c r="C9248" s="1" t="s">
        <v>1595</v>
      </c>
    </row>
    <row r="9249">
      <c r="C9249" s="1" t="s">
        <v>116</v>
      </c>
    </row>
    <row r="9250">
      <c r="C9250" s="1" t="s">
        <v>4466</v>
      </c>
    </row>
    <row r="9251">
      <c r="C9251" s="1" t="s">
        <v>1549</v>
      </c>
    </row>
    <row r="9252">
      <c r="C9252" s="1" t="s">
        <v>121</v>
      </c>
    </row>
    <row r="9253">
      <c r="C9253" s="1" t="s">
        <v>542</v>
      </c>
    </row>
    <row r="9254">
      <c r="C9254" s="1" t="s">
        <v>148</v>
      </c>
    </row>
    <row r="9255">
      <c r="C9255" s="1" t="s">
        <v>305</v>
      </c>
    </row>
    <row r="9256">
      <c r="C9256" s="1" t="s">
        <v>21</v>
      </c>
    </row>
    <row r="9257">
      <c r="C9257" s="1" t="s">
        <v>1243</v>
      </c>
    </row>
    <row r="9258">
      <c r="C9258" s="1" t="s">
        <v>1103</v>
      </c>
    </row>
    <row r="9259">
      <c r="C9259" s="1" t="s">
        <v>80</v>
      </c>
    </row>
    <row r="9260">
      <c r="C9260" s="1" t="s">
        <v>461</v>
      </c>
    </row>
    <row r="9261">
      <c r="C9261" s="1" t="s">
        <v>305</v>
      </c>
    </row>
    <row r="9262">
      <c r="C9262" s="1" t="s">
        <v>998</v>
      </c>
    </row>
    <row r="9263">
      <c r="C9263" s="1" t="s">
        <v>116</v>
      </c>
    </row>
    <row r="9264">
      <c r="C9264" s="1" t="s">
        <v>3961</v>
      </c>
    </row>
    <row r="9265">
      <c r="C9265" s="1" t="s">
        <v>326</v>
      </c>
    </row>
    <row r="9266">
      <c r="C9266" s="1" t="s">
        <v>116</v>
      </c>
    </row>
    <row r="9267">
      <c r="C9267" s="1" t="s">
        <v>21</v>
      </c>
    </row>
    <row r="9268">
      <c r="C9268" s="1" t="s">
        <v>1562</v>
      </c>
    </row>
    <row r="9269">
      <c r="C9269" s="1" t="s">
        <v>93</v>
      </c>
    </row>
    <row r="9270">
      <c r="C9270" s="1" t="s">
        <v>1150</v>
      </c>
    </row>
    <row r="9271">
      <c r="C9271" s="1" t="s">
        <v>2248</v>
      </c>
    </row>
    <row r="9272">
      <c r="C9272" s="1" t="s">
        <v>3851</v>
      </c>
    </row>
    <row r="9273">
      <c r="C9273" s="1" t="s">
        <v>813</v>
      </c>
    </row>
    <row r="9274">
      <c r="C9274" s="1" t="s">
        <v>613</v>
      </c>
    </row>
    <row r="9275">
      <c r="C9275" s="1" t="s">
        <v>2116</v>
      </c>
    </row>
    <row r="9276">
      <c r="C9276" s="1" t="s">
        <v>613</v>
      </c>
    </row>
    <row r="9277">
      <c r="C9277" s="1" t="s">
        <v>182</v>
      </c>
    </row>
    <row r="9278">
      <c r="C9278" s="1" t="s">
        <v>5995</v>
      </c>
    </row>
    <row r="9279">
      <c r="C9279" s="1" t="s">
        <v>17349</v>
      </c>
    </row>
    <row r="9280">
      <c r="C9280" s="1" t="s">
        <v>17352</v>
      </c>
    </row>
    <row r="9281">
      <c r="C9281" s="1" t="s">
        <v>116</v>
      </c>
    </row>
    <row r="9282">
      <c r="C9282" s="1" t="s">
        <v>5836</v>
      </c>
    </row>
    <row r="9283">
      <c r="C9283" s="1" t="s">
        <v>749</v>
      </c>
    </row>
    <row r="9284">
      <c r="C9284" s="1" t="s">
        <v>1759</v>
      </c>
    </row>
    <row r="9285">
      <c r="C9285" s="1" t="s">
        <v>326</v>
      </c>
    </row>
    <row r="9286">
      <c r="C9286" s="1" t="s">
        <v>1874</v>
      </c>
    </row>
    <row r="9287">
      <c r="C9287" s="1" t="s">
        <v>4912</v>
      </c>
    </row>
    <row r="9288">
      <c r="C9288" s="1" t="s">
        <v>148</v>
      </c>
    </row>
    <row r="9289">
      <c r="C9289" s="1" t="s">
        <v>241</v>
      </c>
    </row>
    <row r="9290">
      <c r="C9290" s="1" t="s">
        <v>121</v>
      </c>
    </row>
    <row r="9291">
      <c r="C9291" s="1" t="s">
        <v>10022</v>
      </c>
    </row>
    <row r="9292">
      <c r="C9292" s="1" t="s">
        <v>925</v>
      </c>
    </row>
    <row r="9293">
      <c r="C9293" s="1" t="s">
        <v>3931</v>
      </c>
    </row>
    <row r="9294">
      <c r="C9294" s="1" t="s">
        <v>32</v>
      </c>
    </row>
    <row r="9295">
      <c r="C9295" s="1" t="s">
        <v>3025</v>
      </c>
    </row>
    <row r="9296">
      <c r="C9296" s="1" t="s">
        <v>49</v>
      </c>
    </row>
    <row r="9297">
      <c r="C9297" s="1" t="s">
        <v>4912</v>
      </c>
    </row>
    <row r="9298">
      <c r="C9298" s="1" t="s">
        <v>3458</v>
      </c>
    </row>
    <row r="9299">
      <c r="C9299" s="1" t="s">
        <v>258</v>
      </c>
    </row>
    <row r="9300">
      <c r="C9300" s="1" t="s">
        <v>163</v>
      </c>
    </row>
    <row r="9301">
      <c r="C9301" s="1" t="s">
        <v>3097</v>
      </c>
    </row>
    <row r="9302">
      <c r="C9302" s="1" t="s">
        <v>630</v>
      </c>
    </row>
    <row r="9303">
      <c r="C9303" s="1" t="s">
        <v>17387</v>
      </c>
    </row>
    <row r="9304">
      <c r="C9304" s="1" t="s">
        <v>2485</v>
      </c>
    </row>
    <row r="9305">
      <c r="C9305" s="1" t="s">
        <v>13683</v>
      </c>
    </row>
    <row r="9306">
      <c r="C9306" s="1" t="s">
        <v>1137</v>
      </c>
    </row>
    <row r="9307">
      <c r="C9307" s="1" t="s">
        <v>1813</v>
      </c>
    </row>
    <row r="9308">
      <c r="C9308" s="1" t="s">
        <v>3376</v>
      </c>
    </row>
    <row r="9309">
      <c r="C9309" s="1" t="s">
        <v>2485</v>
      </c>
    </row>
    <row r="9310">
      <c r="C9310" s="1" t="s">
        <v>630</v>
      </c>
    </row>
    <row r="9311">
      <c r="C9311" s="1" t="s">
        <v>452</v>
      </c>
    </row>
    <row r="9312">
      <c r="C9312" s="1" t="s">
        <v>588</v>
      </c>
    </row>
    <row r="9313">
      <c r="C9313" s="1" t="s">
        <v>121</v>
      </c>
    </row>
    <row r="9314">
      <c r="C9314" s="1" t="s">
        <v>5629</v>
      </c>
    </row>
    <row r="9315">
      <c r="C9315" s="1" t="s">
        <v>2316</v>
      </c>
    </row>
    <row r="9316">
      <c r="C9316" s="1" t="s">
        <v>2496</v>
      </c>
    </row>
    <row r="9317">
      <c r="C9317" s="1" t="s">
        <v>555</v>
      </c>
    </row>
    <row r="9318">
      <c r="C9318" s="1" t="s">
        <v>723</v>
      </c>
    </row>
    <row r="9319">
      <c r="C9319" s="1" t="s">
        <v>49</v>
      </c>
    </row>
    <row r="9320">
      <c r="C9320" s="1" t="s">
        <v>1144</v>
      </c>
    </row>
    <row r="9321">
      <c r="C9321" s="1" t="s">
        <v>13435</v>
      </c>
    </row>
    <row r="9322">
      <c r="C9322" s="1" t="s">
        <v>6576</v>
      </c>
    </row>
    <row r="9323">
      <c r="C9323" s="1" t="s">
        <v>3703</v>
      </c>
    </row>
    <row r="9324">
      <c r="C9324" s="1" t="s">
        <v>148</v>
      </c>
    </row>
    <row r="9325">
      <c r="C9325" s="1" t="s">
        <v>503</v>
      </c>
    </row>
    <row r="9326">
      <c r="C9326" s="1" t="s">
        <v>148</v>
      </c>
    </row>
    <row r="9327">
      <c r="C9327" s="1" t="s">
        <v>17425</v>
      </c>
    </row>
    <row r="9328">
      <c r="C9328" s="1" t="s">
        <v>4220</v>
      </c>
    </row>
    <row r="9329">
      <c r="C9329" s="1" t="s">
        <v>5131</v>
      </c>
    </row>
    <row r="9330">
      <c r="C9330" s="1" t="s">
        <v>461</v>
      </c>
    </row>
    <row r="9331">
      <c r="C9331" s="1" t="s">
        <v>86</v>
      </c>
    </row>
    <row r="9332">
      <c r="C9332" s="1" t="s">
        <v>707</v>
      </c>
    </row>
    <row r="9333">
      <c r="C9333" s="1" t="s">
        <v>998</v>
      </c>
    </row>
    <row r="9334">
      <c r="C9334" s="1" t="s">
        <v>482</v>
      </c>
    </row>
    <row r="9335">
      <c r="C9335" s="1" t="s">
        <v>3131</v>
      </c>
    </row>
    <row r="9336">
      <c r="C9336" s="1" t="s">
        <v>116</v>
      </c>
    </row>
    <row r="9337">
      <c r="C9337" s="1" t="s">
        <v>7254</v>
      </c>
    </row>
    <row r="9338">
      <c r="C9338" s="1" t="s">
        <v>1802</v>
      </c>
    </row>
    <row r="9339">
      <c r="C9339" s="1" t="s">
        <v>1071</v>
      </c>
    </row>
    <row r="9340">
      <c r="C9340" s="1" t="s">
        <v>269</v>
      </c>
    </row>
    <row r="9341">
      <c r="C9341" s="1" t="s">
        <v>408</v>
      </c>
    </row>
    <row r="9342">
      <c r="C9342" s="1" t="s">
        <v>1014</v>
      </c>
    </row>
    <row r="9343">
      <c r="C9343" s="1" t="s">
        <v>7983</v>
      </c>
    </row>
    <row r="9344">
      <c r="C9344" s="1" t="s">
        <v>1255</v>
      </c>
    </row>
    <row r="9345">
      <c r="C9345" s="1" t="s">
        <v>121</v>
      </c>
    </row>
    <row r="9346">
      <c r="C9346" s="1" t="s">
        <v>305</v>
      </c>
    </row>
    <row r="9347">
      <c r="C9347" s="1" t="s">
        <v>17457</v>
      </c>
    </row>
    <row r="9348">
      <c r="C9348" s="1" t="s">
        <v>80</v>
      </c>
    </row>
    <row r="9349">
      <c r="C9349" s="1" t="s">
        <v>116</v>
      </c>
    </row>
    <row r="9350">
      <c r="C9350" s="1" t="s">
        <v>80</v>
      </c>
    </row>
    <row r="9351">
      <c r="C9351" s="1" t="s">
        <v>182</v>
      </c>
    </row>
    <row r="9352">
      <c r="C9352" s="1" t="s">
        <v>588</v>
      </c>
    </row>
    <row r="9353">
      <c r="C9353" s="1" t="s">
        <v>173</v>
      </c>
    </row>
    <row r="9354">
      <c r="C9354" s="1" t="s">
        <v>2255</v>
      </c>
    </row>
    <row r="9355">
      <c r="C9355" s="1" t="s">
        <v>1874</v>
      </c>
    </row>
    <row r="9356">
      <c r="C9356" s="1" t="s">
        <v>1140</v>
      </c>
    </row>
    <row r="9357">
      <c r="C9357" s="1" t="s">
        <v>116</v>
      </c>
    </row>
    <row r="9358">
      <c r="C9358" s="1" t="s">
        <v>182</v>
      </c>
    </row>
    <row r="9359">
      <c r="C9359" s="1" t="s">
        <v>14</v>
      </c>
    </row>
    <row r="9360">
      <c r="C9360" s="1" t="s">
        <v>2030</v>
      </c>
    </row>
    <row r="9361">
      <c r="C9361" s="1" t="s">
        <v>503</v>
      </c>
    </row>
    <row r="9362">
      <c r="C9362" s="1" t="s">
        <v>2504</v>
      </c>
    </row>
    <row r="9363">
      <c r="C9363" s="1" t="s">
        <v>93</v>
      </c>
    </row>
    <row r="9364">
      <c r="C9364" s="1" t="s">
        <v>503</v>
      </c>
    </row>
    <row r="9365">
      <c r="C9365" s="1" t="s">
        <v>198</v>
      </c>
    </row>
    <row r="9366">
      <c r="C9366" s="1" t="s">
        <v>1483</v>
      </c>
    </row>
    <row r="9367">
      <c r="C9367" s="1" t="s">
        <v>305</v>
      </c>
    </row>
    <row r="9368">
      <c r="C9368" s="1" t="s">
        <v>148</v>
      </c>
    </row>
    <row r="9369">
      <c r="C9369" s="1" t="s">
        <v>138</v>
      </c>
    </row>
    <row r="9370">
      <c r="C9370" s="1" t="s">
        <v>3131</v>
      </c>
    </row>
    <row r="9371">
      <c r="C9371" s="1" t="s">
        <v>2816</v>
      </c>
    </row>
    <row r="9372">
      <c r="C9372" s="1" t="s">
        <v>1325</v>
      </c>
    </row>
    <row r="9373">
      <c r="C9373" s="1" t="s">
        <v>207</v>
      </c>
    </row>
    <row r="9374">
      <c r="C9374" s="1" t="s">
        <v>1549</v>
      </c>
    </row>
    <row r="9375">
      <c r="C9375" s="1" t="s">
        <v>2567</v>
      </c>
    </row>
    <row r="9376">
      <c r="C9376" s="1" t="s">
        <v>1558</v>
      </c>
    </row>
    <row r="9377">
      <c r="C9377" s="1" t="s">
        <v>2477</v>
      </c>
    </row>
    <row r="9378">
      <c r="C9378" s="1" t="s">
        <v>21</v>
      </c>
    </row>
    <row r="9379">
      <c r="C9379" s="1" t="s">
        <v>1813</v>
      </c>
    </row>
    <row r="9380">
      <c r="C9380" s="1" t="s">
        <v>2983</v>
      </c>
    </row>
    <row r="9381">
      <c r="C9381" s="1" t="s">
        <v>1963</v>
      </c>
    </row>
    <row r="9382">
      <c r="C9382" s="1" t="s">
        <v>1214</v>
      </c>
    </row>
    <row r="9383">
      <c r="C9383" s="1" t="s">
        <v>6238</v>
      </c>
    </row>
    <row r="9384">
      <c r="C9384" s="1" t="s">
        <v>12783</v>
      </c>
    </row>
    <row r="9385">
      <c r="C9385" s="1" t="s">
        <v>373</v>
      </c>
    </row>
    <row r="9386">
      <c r="C9386" s="1" t="s">
        <v>21</v>
      </c>
    </row>
    <row r="9387">
      <c r="C9387" s="1" t="s">
        <v>2173</v>
      </c>
    </row>
    <row r="9388">
      <c r="C9388" s="1" t="s">
        <v>305</v>
      </c>
    </row>
    <row r="9389">
      <c r="C9389" s="1" t="s">
        <v>411</v>
      </c>
    </row>
    <row r="9390">
      <c r="C9390" s="1" t="s">
        <v>653</v>
      </c>
    </row>
    <row r="9391">
      <c r="C9391" s="1" t="s">
        <v>16519</v>
      </c>
    </row>
    <row r="9392">
      <c r="C9392" s="1" t="s">
        <v>588</v>
      </c>
    </row>
    <row r="9393">
      <c r="C9393" s="1" t="s">
        <v>2067</v>
      </c>
    </row>
    <row r="9394">
      <c r="C9394" s="1" t="s">
        <v>588</v>
      </c>
    </row>
    <row r="9395">
      <c r="C9395" s="1" t="s">
        <v>121</v>
      </c>
    </row>
    <row r="9396">
      <c r="C9396" s="1" t="s">
        <v>198</v>
      </c>
    </row>
    <row r="9397">
      <c r="C9397" s="1" t="s">
        <v>738</v>
      </c>
    </row>
    <row r="9398">
      <c r="C9398" s="1" t="s">
        <v>411</v>
      </c>
    </row>
    <row r="9399">
      <c r="C9399" s="1" t="s">
        <v>326</v>
      </c>
    </row>
    <row r="9400">
      <c r="C9400" s="1" t="s">
        <v>1666</v>
      </c>
    </row>
    <row r="9401">
      <c r="C9401" s="1" t="s">
        <v>2729</v>
      </c>
    </row>
    <row r="9402">
      <c r="C9402" s="1" t="s">
        <v>241</v>
      </c>
    </row>
    <row r="9403">
      <c r="C9403" s="1" t="s">
        <v>148</v>
      </c>
    </row>
    <row r="9404">
      <c r="C9404" s="1" t="s">
        <v>879</v>
      </c>
    </row>
    <row r="9405">
      <c r="C9405" s="1" t="s">
        <v>968</v>
      </c>
    </row>
    <row r="9406">
      <c r="C9406" s="1" t="s">
        <v>12134</v>
      </c>
    </row>
    <row r="9407">
      <c r="C9407" s="1" t="s">
        <v>2920</v>
      </c>
    </row>
    <row r="9408">
      <c r="C9408" s="1" t="s">
        <v>116</v>
      </c>
    </row>
    <row r="9409">
      <c r="C9409" s="1" t="s">
        <v>315</v>
      </c>
    </row>
    <row r="9410">
      <c r="C9410" s="1" t="s">
        <v>383</v>
      </c>
    </row>
    <row r="9411">
      <c r="C9411" s="1" t="s">
        <v>1802</v>
      </c>
    </row>
    <row r="9412">
      <c r="C9412" s="1" t="s">
        <v>1186</v>
      </c>
    </row>
    <row r="9413">
      <c r="C9413" s="1" t="s">
        <v>1332</v>
      </c>
    </row>
    <row r="9414">
      <c r="C9414" s="1" t="s">
        <v>2013</v>
      </c>
    </row>
    <row r="9415">
      <c r="C9415" s="1" t="s">
        <v>75</v>
      </c>
    </row>
    <row r="9416">
      <c r="C9416" s="1" t="s">
        <v>7828</v>
      </c>
    </row>
    <row r="9417">
      <c r="C9417" s="1" t="s">
        <v>4220</v>
      </c>
    </row>
    <row r="9418">
      <c r="C9418" s="1" t="s">
        <v>588</v>
      </c>
    </row>
    <row r="9419">
      <c r="C9419" s="1" t="s">
        <v>99</v>
      </c>
    </row>
    <row r="9420">
      <c r="C9420" s="1" t="s">
        <v>3465</v>
      </c>
    </row>
    <row r="9421">
      <c r="C9421" s="1" t="s">
        <v>1802</v>
      </c>
    </row>
    <row r="9422">
      <c r="C9422" s="1" t="s">
        <v>326</v>
      </c>
    </row>
    <row r="9423">
      <c r="C9423" s="1" t="s">
        <v>3985</v>
      </c>
    </row>
    <row r="9424">
      <c r="C9424" s="1" t="s">
        <v>2858</v>
      </c>
    </row>
    <row r="9425">
      <c r="C9425" s="1" t="s">
        <v>7350</v>
      </c>
    </row>
    <row r="9426">
      <c r="C9426" s="1" t="s">
        <v>93</v>
      </c>
    </row>
    <row r="9427">
      <c r="C9427" s="1" t="s">
        <v>560</v>
      </c>
    </row>
    <row r="9428">
      <c r="C9428" s="1" t="s">
        <v>701</v>
      </c>
    </row>
    <row r="9429">
      <c r="C9429" s="1" t="s">
        <v>2577</v>
      </c>
    </row>
    <row r="9430">
      <c r="C9430" s="1" t="s">
        <v>21</v>
      </c>
    </row>
    <row r="9431">
      <c r="C9431" s="1" t="s">
        <v>110</v>
      </c>
    </row>
    <row r="9432">
      <c r="C9432" s="1" t="s">
        <v>411</v>
      </c>
    </row>
    <row r="9433">
      <c r="C9433" s="1" t="s">
        <v>163</v>
      </c>
    </row>
    <row r="9434">
      <c r="C9434" s="1" t="s">
        <v>1494</v>
      </c>
    </row>
    <row r="9435">
      <c r="C9435" s="1" t="s">
        <v>121</v>
      </c>
    </row>
    <row r="9436">
      <c r="C9436" s="1" t="s">
        <v>408</v>
      </c>
    </row>
    <row r="9437">
      <c r="C9437" s="1" t="s">
        <v>116</v>
      </c>
    </row>
    <row r="9438">
      <c r="C9438" s="1" t="s">
        <v>305</v>
      </c>
    </row>
    <row r="9439">
      <c r="C9439" s="1" t="s">
        <v>338</v>
      </c>
    </row>
    <row r="9440">
      <c r="C9440" s="1" t="s">
        <v>749</v>
      </c>
    </row>
    <row r="9441">
      <c r="C9441" s="1" t="s">
        <v>653</v>
      </c>
    </row>
    <row r="9442">
      <c r="C9442" s="1" t="s">
        <v>2833</v>
      </c>
    </row>
    <row r="9443">
      <c r="C9443" s="1" t="s">
        <v>3576</v>
      </c>
    </row>
    <row r="9444">
      <c r="C9444" s="1" t="s">
        <v>326</v>
      </c>
    </row>
    <row r="9445">
      <c r="C9445" s="1" t="s">
        <v>326</v>
      </c>
    </row>
    <row r="9446">
      <c r="C9446" s="1" t="s">
        <v>326</v>
      </c>
    </row>
    <row r="9447">
      <c r="C9447" s="1" t="s">
        <v>4088</v>
      </c>
    </row>
    <row r="9448">
      <c r="C9448" s="1" t="s">
        <v>2397</v>
      </c>
    </row>
    <row r="9449">
      <c r="C9449" s="1" t="s">
        <v>37</v>
      </c>
    </row>
    <row r="9450">
      <c r="C9450" s="1" t="s">
        <v>207</v>
      </c>
    </row>
    <row r="9451">
      <c r="C9451" s="1" t="s">
        <v>2477</v>
      </c>
    </row>
    <row r="9452">
      <c r="C9452" s="1" t="s">
        <v>1595</v>
      </c>
    </row>
    <row r="9453">
      <c r="C9453" s="1" t="s">
        <v>305</v>
      </c>
    </row>
    <row r="9454">
      <c r="C9454" s="1" t="s">
        <v>275</v>
      </c>
    </row>
    <row r="9455">
      <c r="C9455" s="1" t="s">
        <v>321</v>
      </c>
    </row>
    <row r="9456">
      <c r="C9456" s="1" t="s">
        <v>2402</v>
      </c>
    </row>
    <row r="9457">
      <c r="C9457" s="1" t="s">
        <v>701</v>
      </c>
    </row>
    <row r="9458">
      <c r="C9458" s="1" t="s">
        <v>1179</v>
      </c>
    </row>
    <row r="9459">
      <c r="C9459" s="1" t="s">
        <v>1014</v>
      </c>
    </row>
    <row r="9460">
      <c r="C9460" s="1" t="s">
        <v>16200</v>
      </c>
    </row>
    <row r="9461">
      <c r="C9461" s="1" t="s">
        <v>396</v>
      </c>
    </row>
    <row r="9462">
      <c r="C9462" s="1" t="s">
        <v>86</v>
      </c>
    </row>
    <row r="9463">
      <c r="C9463" s="1" t="s">
        <v>818</v>
      </c>
    </row>
    <row r="9464">
      <c r="C9464" s="1" t="s">
        <v>989</v>
      </c>
    </row>
    <row r="9465">
      <c r="C9465" s="1" t="s">
        <v>248</v>
      </c>
    </row>
    <row r="9466">
      <c r="C9466" s="1" t="s">
        <v>1297</v>
      </c>
    </row>
    <row r="9467">
      <c r="C9467" s="1" t="s">
        <v>1297</v>
      </c>
    </row>
    <row r="9468">
      <c r="C9468" s="1" t="s">
        <v>1653</v>
      </c>
    </row>
    <row r="9469">
      <c r="C9469" s="1" t="s">
        <v>532</v>
      </c>
    </row>
    <row r="9470">
      <c r="C9470" s="1" t="s">
        <v>1802</v>
      </c>
    </row>
    <row r="9471">
      <c r="C9471" s="1" t="s">
        <v>21</v>
      </c>
    </row>
    <row r="9472">
      <c r="C9472" s="1" t="s">
        <v>148</v>
      </c>
    </row>
    <row r="9473">
      <c r="C9473" s="1" t="s">
        <v>2380</v>
      </c>
    </row>
    <row r="9474">
      <c r="C9474" s="1" t="s">
        <v>1140</v>
      </c>
    </row>
    <row r="9475">
      <c r="C9475" s="1" t="s">
        <v>1461</v>
      </c>
    </row>
    <row r="9476">
      <c r="C9476" s="1" t="s">
        <v>1531</v>
      </c>
    </row>
    <row r="9477">
      <c r="C9477" s="1" t="s">
        <v>998</v>
      </c>
    </row>
    <row r="9478">
      <c r="C9478" s="1" t="s">
        <v>676</v>
      </c>
    </row>
    <row r="9479">
      <c r="C9479" s="1" t="s">
        <v>2601</v>
      </c>
    </row>
    <row r="9480">
      <c r="C9480" s="1" t="s">
        <v>588</v>
      </c>
    </row>
    <row r="9481">
      <c r="C9481" s="1" t="s">
        <v>1280</v>
      </c>
    </row>
    <row r="9482">
      <c r="C9482" s="1" t="s">
        <v>2485</v>
      </c>
    </row>
    <row r="9483">
      <c r="C9483" s="1" t="s">
        <v>2402</v>
      </c>
    </row>
    <row r="9484">
      <c r="C9484" s="1" t="s">
        <v>1549</v>
      </c>
    </row>
    <row r="9485">
      <c r="C9485" s="1" t="s">
        <v>3853</v>
      </c>
    </row>
    <row r="9486">
      <c r="C9486" s="1" t="s">
        <v>3388</v>
      </c>
    </row>
    <row r="9487">
      <c r="C9487" s="1" t="s">
        <v>21</v>
      </c>
    </row>
    <row r="9488">
      <c r="C9488" s="1" t="s">
        <v>2485</v>
      </c>
    </row>
    <row r="9489">
      <c r="C9489" s="1" t="s">
        <v>4372</v>
      </c>
    </row>
    <row r="9490">
      <c r="C9490" s="1" t="s">
        <v>116</v>
      </c>
    </row>
    <row r="9491">
      <c r="C9491" s="1" t="s">
        <v>588</v>
      </c>
    </row>
    <row r="9492">
      <c r="C9492" s="1" t="s">
        <v>86</v>
      </c>
    </row>
    <row r="9493">
      <c r="C9493" s="1" t="s">
        <v>470</v>
      </c>
    </row>
    <row r="9494">
      <c r="C9494" s="1" t="s">
        <v>764</v>
      </c>
    </row>
    <row r="9495">
      <c r="C9495" s="1" t="s">
        <v>17681</v>
      </c>
    </row>
    <row r="9496">
      <c r="C9496" s="1" t="s">
        <v>1562</v>
      </c>
    </row>
    <row r="9497">
      <c r="C9497" s="1" t="s">
        <v>3392</v>
      </c>
    </row>
    <row r="9498">
      <c r="C9498" s="1" t="s">
        <v>2913</v>
      </c>
    </row>
    <row r="9499">
      <c r="C9499" s="1" t="s">
        <v>985</v>
      </c>
    </row>
    <row r="9500">
      <c r="C9500" s="1" t="s">
        <v>326</v>
      </c>
    </row>
    <row r="9501">
      <c r="C9501" s="1" t="s">
        <v>86</v>
      </c>
    </row>
    <row r="9502">
      <c r="C9502" s="1" t="s">
        <v>321</v>
      </c>
    </row>
    <row r="9503">
      <c r="C9503" s="1" t="s">
        <v>32</v>
      </c>
    </row>
    <row r="9504">
      <c r="C9504" s="1" t="s">
        <v>1397</v>
      </c>
    </row>
    <row r="9505">
      <c r="C9505" s="1" t="s">
        <v>182</v>
      </c>
    </row>
    <row r="9506">
      <c r="C9506" s="1" t="s">
        <v>2504</v>
      </c>
    </row>
    <row r="9507">
      <c r="C9507" s="1" t="s">
        <v>305</v>
      </c>
    </row>
    <row r="9508">
      <c r="C9508" s="1" t="s">
        <v>310</v>
      </c>
    </row>
    <row r="9509">
      <c r="C9509" s="1" t="s">
        <v>163</v>
      </c>
    </row>
    <row r="9510">
      <c r="C9510" s="1" t="s">
        <v>148</v>
      </c>
    </row>
    <row r="9511">
      <c r="C9511" s="1" t="s">
        <v>1325</v>
      </c>
    </row>
    <row r="9512">
      <c r="C9512" s="1" t="s">
        <v>1988</v>
      </c>
    </row>
    <row r="9513">
      <c r="C9513" s="1" t="s">
        <v>8069</v>
      </c>
    </row>
    <row r="9514">
      <c r="C9514" s="1" t="s">
        <v>326</v>
      </c>
    </row>
    <row r="9515">
      <c r="C9515" s="1" t="s">
        <v>532</v>
      </c>
    </row>
    <row r="9516">
      <c r="C9516" s="1" t="s">
        <v>1637</v>
      </c>
    </row>
    <row r="9517">
      <c r="C9517" s="1" t="s">
        <v>5539</v>
      </c>
    </row>
    <row r="9518">
      <c r="C9518" s="1" t="s">
        <v>1255</v>
      </c>
    </row>
    <row r="9519">
      <c r="C9519" s="1" t="s">
        <v>3649</v>
      </c>
    </row>
    <row r="9520">
      <c r="C9520" s="1" t="s">
        <v>6130</v>
      </c>
    </row>
    <row r="9521">
      <c r="C9521" s="1" t="s">
        <v>4466</v>
      </c>
    </row>
    <row r="9522">
      <c r="C9522" s="1" t="s">
        <v>2173</v>
      </c>
    </row>
    <row r="9523">
      <c r="C9523" s="1" t="s">
        <v>2846</v>
      </c>
    </row>
    <row r="9524">
      <c r="C9524" s="1" t="s">
        <v>1179</v>
      </c>
    </row>
    <row r="9525">
      <c r="C9525" s="1" t="s">
        <v>3158</v>
      </c>
    </row>
    <row r="9526">
      <c r="C9526" s="1" t="s">
        <v>1446</v>
      </c>
    </row>
    <row r="9527">
      <c r="C9527" s="1" t="s">
        <v>749</v>
      </c>
    </row>
    <row r="9528">
      <c r="C9528" s="1" t="s">
        <v>248</v>
      </c>
    </row>
    <row r="9529">
      <c r="C9529" s="1" t="s">
        <v>284</v>
      </c>
    </row>
    <row r="9530">
      <c r="C9530" s="1" t="s">
        <v>657</v>
      </c>
    </row>
    <row r="9531">
      <c r="C9531" s="1" t="s">
        <v>2402</v>
      </c>
    </row>
    <row r="9532">
      <c r="C9532" s="1" t="s">
        <v>21</v>
      </c>
    </row>
    <row r="9533">
      <c r="C9533" s="1" t="s">
        <v>4635</v>
      </c>
    </row>
    <row r="9534">
      <c r="C9534" s="1" t="s">
        <v>925</v>
      </c>
    </row>
    <row r="9535">
      <c r="C9535" s="1" t="s">
        <v>3618</v>
      </c>
    </row>
    <row r="9536">
      <c r="C9536" s="1" t="s">
        <v>121</v>
      </c>
    </row>
    <row r="9537">
      <c r="C9537" s="1" t="s">
        <v>1802</v>
      </c>
    </row>
    <row r="9538">
      <c r="C9538" s="1" t="s">
        <v>1506</v>
      </c>
    </row>
    <row r="9539">
      <c r="C9539" s="1" t="s">
        <v>701</v>
      </c>
    </row>
    <row r="9540">
      <c r="C9540" s="1" t="s">
        <v>373</v>
      </c>
    </row>
    <row r="9541">
      <c r="C9541" s="1" t="s">
        <v>1110</v>
      </c>
    </row>
    <row r="9542">
      <c r="C9542" s="1" t="s">
        <v>148</v>
      </c>
    </row>
    <row r="9543">
      <c r="C9543" s="1" t="s">
        <v>4640</v>
      </c>
    </row>
    <row r="9544">
      <c r="C9544" s="1" t="s">
        <v>1802</v>
      </c>
    </row>
    <row r="9545">
      <c r="C9545" s="1" t="s">
        <v>411</v>
      </c>
    </row>
    <row r="9546">
      <c r="C9546" s="1" t="s">
        <v>963</v>
      </c>
    </row>
    <row r="9547">
      <c r="C9547" s="1" t="s">
        <v>411</v>
      </c>
    </row>
    <row r="9548">
      <c r="C9548" s="1" t="s">
        <v>156</v>
      </c>
    </row>
    <row r="9549">
      <c r="C9549" s="1" t="s">
        <v>6480</v>
      </c>
    </row>
    <row r="9550">
      <c r="C9550" s="1" t="s">
        <v>1128</v>
      </c>
    </row>
    <row r="9551">
      <c r="C9551" s="1" t="s">
        <v>1301</v>
      </c>
    </row>
    <row r="9552">
      <c r="C9552" s="1" t="s">
        <v>1214</v>
      </c>
    </row>
    <row r="9553">
      <c r="C9553" s="1" t="s">
        <v>7350</v>
      </c>
    </row>
    <row r="9554">
      <c r="C9554" s="1" t="s">
        <v>514</v>
      </c>
    </row>
    <row r="9555">
      <c r="C9555" s="1" t="s">
        <v>7983</v>
      </c>
    </row>
    <row r="9556">
      <c r="C9556" s="1" t="s">
        <v>2639</v>
      </c>
    </row>
    <row r="9557">
      <c r="C9557" s="1" t="s">
        <v>2248</v>
      </c>
    </row>
    <row r="9558">
      <c r="C9558" s="1" t="s">
        <v>305</v>
      </c>
    </row>
    <row r="9559">
      <c r="C9559" s="1" t="s">
        <v>2402</v>
      </c>
    </row>
    <row r="9560">
      <c r="C9560" s="1" t="s">
        <v>1036</v>
      </c>
    </row>
    <row r="9561">
      <c r="C9561" s="1" t="s">
        <v>1036</v>
      </c>
    </row>
    <row r="9562">
      <c r="C9562" s="1" t="s">
        <v>934</v>
      </c>
    </row>
    <row r="9563">
      <c r="C9563" s="1" t="s">
        <v>3821</v>
      </c>
    </row>
    <row r="9564">
      <c r="C9564" s="1" t="s">
        <v>1297</v>
      </c>
    </row>
    <row r="9565">
      <c r="C9565" s="1" t="s">
        <v>3708</v>
      </c>
    </row>
    <row r="9566">
      <c r="C9566" s="1" t="s">
        <v>14</v>
      </c>
    </row>
    <row r="9567">
      <c r="C9567" s="1" t="s">
        <v>461</v>
      </c>
    </row>
    <row r="9568">
      <c r="C9568" s="1" t="s">
        <v>321</v>
      </c>
    </row>
    <row r="9569">
      <c r="C9569" s="1" t="s">
        <v>4088</v>
      </c>
    </row>
    <row r="9570">
      <c r="C9570" s="1" t="s">
        <v>17791</v>
      </c>
    </row>
    <row r="9571">
      <c r="C9571" s="1" t="s">
        <v>17794</v>
      </c>
    </row>
    <row r="9572">
      <c r="C9572" s="1" t="s">
        <v>1301</v>
      </c>
    </row>
    <row r="9573">
      <c r="C9573" s="1" t="s">
        <v>15160</v>
      </c>
    </row>
    <row r="9574">
      <c r="C9574" s="1" t="s">
        <v>42</v>
      </c>
    </row>
    <row r="9575">
      <c r="C9575" s="1" t="s">
        <v>588</v>
      </c>
    </row>
    <row r="9576">
      <c r="C9576" s="1" t="s">
        <v>275</v>
      </c>
    </row>
    <row r="9577">
      <c r="C9577" s="1" t="s">
        <v>37</v>
      </c>
    </row>
    <row r="9578">
      <c r="C9578" s="1" t="s">
        <v>99</v>
      </c>
    </row>
    <row r="9579">
      <c r="C9579" s="1" t="s">
        <v>116</v>
      </c>
    </row>
    <row r="9580">
      <c r="C9580" s="1" t="s">
        <v>1036</v>
      </c>
    </row>
    <row r="9581">
      <c r="C9581" s="1" t="s">
        <v>4891</v>
      </c>
    </row>
    <row r="9582">
      <c r="C9582" s="1" t="s">
        <v>305</v>
      </c>
    </row>
    <row r="9583">
      <c r="C9583" s="1" t="s">
        <v>588</v>
      </c>
    </row>
    <row r="9584">
      <c r="C9584" s="1" t="s">
        <v>17819</v>
      </c>
    </row>
    <row r="9585">
      <c r="C9585" s="1" t="s">
        <v>4545</v>
      </c>
    </row>
    <row r="9586">
      <c r="C9586" s="1" t="s">
        <v>14198</v>
      </c>
    </row>
    <row r="9587">
      <c r="C9587" s="1" t="s">
        <v>305</v>
      </c>
    </row>
    <row r="9588">
      <c r="C9588" s="1" t="s">
        <v>342</v>
      </c>
    </row>
    <row r="9589">
      <c r="C9589" s="1" t="s">
        <v>148</v>
      </c>
    </row>
    <row r="9590">
      <c r="C9590" s="1" t="s">
        <v>653</v>
      </c>
    </row>
    <row r="9591">
      <c r="C9591" s="1" t="s">
        <v>1325</v>
      </c>
    </row>
    <row r="9592">
      <c r="C9592" s="1" t="s">
        <v>1728</v>
      </c>
    </row>
    <row r="9593">
      <c r="C9593" s="1" t="s">
        <v>1759</v>
      </c>
    </row>
    <row r="9594">
      <c r="C9594" s="1" t="s">
        <v>3815</v>
      </c>
    </row>
    <row r="9595">
      <c r="C9595" s="1" t="s">
        <v>99</v>
      </c>
    </row>
    <row r="9596">
      <c r="C9596" s="1" t="s">
        <v>116</v>
      </c>
    </row>
    <row r="9597">
      <c r="C9597" s="1" t="s">
        <v>1802</v>
      </c>
    </row>
    <row r="9598">
      <c r="C9598" s="1" t="s">
        <v>461</v>
      </c>
    </row>
    <row r="9599">
      <c r="C9599" s="1" t="s">
        <v>305</v>
      </c>
    </row>
    <row r="9600">
      <c r="C9600" s="1" t="s">
        <v>86</v>
      </c>
    </row>
    <row r="9601">
      <c r="C9601" s="1" t="s">
        <v>461</v>
      </c>
    </row>
    <row r="9602">
      <c r="C9602" s="1" t="s">
        <v>3216</v>
      </c>
    </row>
    <row r="9603">
      <c r="C9603" s="1" t="s">
        <v>148</v>
      </c>
    </row>
    <row r="9604">
      <c r="C9604" s="1" t="s">
        <v>6560</v>
      </c>
    </row>
    <row r="9605">
      <c r="C9605" s="1" t="s">
        <v>1827</v>
      </c>
    </row>
    <row r="9606">
      <c r="C9606" s="1" t="s">
        <v>1653</v>
      </c>
    </row>
    <row r="9607">
      <c r="C9607" s="1" t="s">
        <v>2485</v>
      </c>
    </row>
    <row r="9608">
      <c r="C9608" s="1" t="s">
        <v>32</v>
      </c>
    </row>
    <row r="9609">
      <c r="C9609" s="1" t="s">
        <v>148</v>
      </c>
    </row>
    <row r="9610">
      <c r="C9610" s="1" t="s">
        <v>121</v>
      </c>
    </row>
    <row r="9611">
      <c r="C9611" s="1" t="s">
        <v>1297</v>
      </c>
    </row>
    <row r="9612">
      <c r="C9612" s="1" t="s">
        <v>321</v>
      </c>
    </row>
    <row r="9613">
      <c r="C9613" s="1" t="s">
        <v>1531</v>
      </c>
    </row>
    <row r="9614">
      <c r="C9614" s="1" t="s">
        <v>1666</v>
      </c>
    </row>
    <row r="9615">
      <c r="C9615" s="1" t="s">
        <v>1802</v>
      </c>
    </row>
    <row r="9616">
      <c r="C9616" s="1" t="s">
        <v>3555</v>
      </c>
    </row>
    <row r="9617">
      <c r="C9617" s="1" t="s">
        <v>116</v>
      </c>
    </row>
    <row r="9618">
      <c r="C9618" s="1" t="s">
        <v>126</v>
      </c>
    </row>
    <row r="9619">
      <c r="C9619" s="1" t="s">
        <v>1363</v>
      </c>
    </row>
    <row r="9620">
      <c r="C9620" s="1" t="s">
        <v>664</v>
      </c>
    </row>
    <row r="9621">
      <c r="C9621" s="1" t="s">
        <v>1186</v>
      </c>
    </row>
    <row r="9622">
      <c r="C9622" s="1" t="s">
        <v>241</v>
      </c>
    </row>
    <row r="9623">
      <c r="C9623" s="1" t="s">
        <v>21</v>
      </c>
    </row>
    <row r="9624">
      <c r="C9624" s="1" t="s">
        <v>461</v>
      </c>
    </row>
    <row r="9625">
      <c r="C9625" s="1" t="s">
        <v>764</v>
      </c>
    </row>
    <row r="9626">
      <c r="C9626" s="1" t="s">
        <v>116</v>
      </c>
    </row>
    <row r="9627">
      <c r="C9627" s="1" t="s">
        <v>75</v>
      </c>
    </row>
    <row r="9628">
      <c r="C9628" s="1" t="s">
        <v>701</v>
      </c>
    </row>
    <row r="9629">
      <c r="C9629" s="1" t="s">
        <v>221</v>
      </c>
    </row>
    <row r="9630">
      <c r="C9630" s="1" t="s">
        <v>1843</v>
      </c>
    </row>
    <row r="9631">
      <c r="C9631" s="1" t="s">
        <v>75</v>
      </c>
    </row>
    <row r="9632">
      <c r="C9632" s="1" t="s">
        <v>80</v>
      </c>
    </row>
    <row r="9633">
      <c r="C9633" s="1" t="s">
        <v>3811</v>
      </c>
    </row>
    <row r="9634">
      <c r="C9634" s="1" t="s">
        <v>4698</v>
      </c>
    </row>
    <row r="9635">
      <c r="C9635" s="1" t="s">
        <v>3811</v>
      </c>
    </row>
    <row r="9636">
      <c r="C9636" s="1" t="s">
        <v>305</v>
      </c>
    </row>
    <row r="9637">
      <c r="C9637" s="1" t="s">
        <v>305</v>
      </c>
    </row>
    <row r="9638">
      <c r="C9638" s="1" t="s">
        <v>5458</v>
      </c>
    </row>
    <row r="9639">
      <c r="C9639" s="1" t="s">
        <v>6364</v>
      </c>
    </row>
    <row r="9640">
      <c r="C9640" s="1" t="s">
        <v>37</v>
      </c>
    </row>
    <row r="9641">
      <c r="C9641" s="1" t="s">
        <v>2248</v>
      </c>
    </row>
    <row r="9642">
      <c r="C9642" s="1" t="s">
        <v>321</v>
      </c>
    </row>
    <row r="9643">
      <c r="C9643" s="1" t="s">
        <v>86</v>
      </c>
    </row>
    <row r="9644">
      <c r="C9644" s="1" t="s">
        <v>1653</v>
      </c>
    </row>
    <row r="9645">
      <c r="C9645" s="1" t="s">
        <v>17903</v>
      </c>
    </row>
    <row r="9646">
      <c r="C9646" s="1" t="s">
        <v>1036</v>
      </c>
    </row>
    <row r="9647">
      <c r="C9647" s="1" t="s">
        <v>2504</v>
      </c>
    </row>
    <row r="9648">
      <c r="C9648" s="1" t="s">
        <v>148</v>
      </c>
    </row>
    <row r="9649">
      <c r="C9649" s="1" t="s">
        <v>1418</v>
      </c>
    </row>
    <row r="9650">
      <c r="C9650" s="1" t="s">
        <v>1418</v>
      </c>
    </row>
    <row r="9651">
      <c r="C9651" s="1" t="s">
        <v>17681</v>
      </c>
    </row>
    <row r="9652">
      <c r="C9652" s="1" t="s">
        <v>21</v>
      </c>
    </row>
    <row r="9653">
      <c r="C9653" s="1" t="s">
        <v>116</v>
      </c>
    </row>
    <row r="9654">
      <c r="C9654" s="1" t="s">
        <v>116</v>
      </c>
    </row>
    <row r="9655">
      <c r="C9655" s="1" t="s">
        <v>2359</v>
      </c>
    </row>
    <row r="9656">
      <c r="C9656" s="1" t="s">
        <v>275</v>
      </c>
    </row>
    <row r="9657">
      <c r="C9657" s="1" t="s">
        <v>1165</v>
      </c>
    </row>
    <row r="9658">
      <c r="C9658" s="1" t="s">
        <v>121</v>
      </c>
    </row>
    <row r="9659">
      <c r="C9659" s="1" t="s">
        <v>1255</v>
      </c>
    </row>
    <row r="9660">
      <c r="C9660" s="1" t="s">
        <v>17924</v>
      </c>
    </row>
    <row r="9661">
      <c r="C9661" s="1" t="s">
        <v>2521</v>
      </c>
    </row>
    <row r="9662">
      <c r="C9662" s="1" t="s">
        <v>8305</v>
      </c>
    </row>
    <row r="9663">
      <c r="C9663" s="1" t="s">
        <v>1250</v>
      </c>
    </row>
    <row r="9664">
      <c r="C9664" s="1" t="s">
        <v>126</v>
      </c>
    </row>
    <row r="9665">
      <c r="C9665" s="1" t="s">
        <v>1280</v>
      </c>
    </row>
    <row r="9666">
      <c r="C9666" s="1" t="s">
        <v>4391</v>
      </c>
    </row>
    <row r="9667">
      <c r="C9667" s="1" t="s">
        <v>163</v>
      </c>
    </row>
    <row r="9668">
      <c r="C9668" s="1" t="s">
        <v>676</v>
      </c>
    </row>
    <row r="9669">
      <c r="C9669" s="1" t="s">
        <v>315</v>
      </c>
    </row>
    <row r="9670">
      <c r="C9670" s="1" t="s">
        <v>5741</v>
      </c>
    </row>
    <row r="9671">
      <c r="C9671" s="1" t="s">
        <v>411</v>
      </c>
    </row>
    <row r="9672">
      <c r="C9672" s="1" t="s">
        <v>4083</v>
      </c>
    </row>
    <row r="9673">
      <c r="C9673" s="1" t="s">
        <v>9844</v>
      </c>
    </row>
    <row r="9674">
      <c r="C9674" s="1" t="s">
        <v>241</v>
      </c>
    </row>
    <row r="9675">
      <c r="C9675" s="1" t="s">
        <v>1418</v>
      </c>
    </row>
    <row r="9676">
      <c r="C9676" s="1" t="s">
        <v>4748</v>
      </c>
    </row>
    <row r="9677">
      <c r="C9677" s="1" t="s">
        <v>37</v>
      </c>
    </row>
    <row r="9678">
      <c r="C9678" s="1" t="s">
        <v>1802</v>
      </c>
    </row>
    <row r="9679">
      <c r="C9679" s="1" t="s">
        <v>447</v>
      </c>
    </row>
    <row r="9680">
      <c r="C9680" s="1" t="s">
        <v>1255</v>
      </c>
    </row>
    <row r="9681">
      <c r="C9681" s="1" t="s">
        <v>21</v>
      </c>
    </row>
    <row r="9682">
      <c r="C9682" s="1" t="s">
        <v>99</v>
      </c>
    </row>
    <row r="9683">
      <c r="C9683" s="1" t="s">
        <v>2920</v>
      </c>
    </row>
    <row r="9684">
      <c r="C9684" s="1" t="s">
        <v>2567</v>
      </c>
    </row>
    <row r="9685">
      <c r="C9685" s="1" t="s">
        <v>420</v>
      </c>
    </row>
    <row r="9686">
      <c r="C9686" s="1" t="s">
        <v>80</v>
      </c>
    </row>
    <row r="9687">
      <c r="C9687" s="1" t="s">
        <v>3782</v>
      </c>
    </row>
    <row r="9688">
      <c r="C9688" s="1" t="s">
        <v>1250</v>
      </c>
    </row>
    <row r="9689">
      <c r="C9689" s="1" t="s">
        <v>1113</v>
      </c>
    </row>
    <row r="9690">
      <c r="C9690" s="1" t="s">
        <v>522</v>
      </c>
    </row>
    <row r="9691">
      <c r="C9691" s="1" t="s">
        <v>3853</v>
      </c>
    </row>
    <row r="9692">
      <c r="C9692" s="1" t="s">
        <v>1301</v>
      </c>
    </row>
    <row r="9693">
      <c r="C9693" s="1" t="s">
        <v>305</v>
      </c>
    </row>
    <row r="9694">
      <c r="C9694" s="1" t="s">
        <v>1258</v>
      </c>
    </row>
    <row r="9695">
      <c r="C9695" s="1" t="s">
        <v>3994</v>
      </c>
    </row>
    <row r="9696">
      <c r="C9696" s="1" t="s">
        <v>2402</v>
      </c>
    </row>
    <row r="9697">
      <c r="C9697" s="1" t="s">
        <v>148</v>
      </c>
    </row>
    <row r="9698">
      <c r="C9698" s="1" t="s">
        <v>5539</v>
      </c>
    </row>
    <row r="9699">
      <c r="C9699" s="1" t="s">
        <v>1186</v>
      </c>
    </row>
    <row r="9700">
      <c r="C9700" s="1" t="s">
        <v>1418</v>
      </c>
    </row>
    <row r="9701">
      <c r="C9701" s="1" t="s">
        <v>508</v>
      </c>
    </row>
    <row r="9702">
      <c r="C9702" s="1" t="s">
        <v>1418</v>
      </c>
    </row>
    <row r="9703">
      <c r="C9703" s="1" t="s">
        <v>3461</v>
      </c>
    </row>
    <row r="9704">
      <c r="C9704" s="1" t="s">
        <v>121</v>
      </c>
    </row>
    <row r="9705">
      <c r="C9705" s="1" t="s">
        <v>75</v>
      </c>
    </row>
    <row r="9706">
      <c r="C9706" s="1" t="s">
        <v>588</v>
      </c>
    </row>
    <row r="9707">
      <c r="C9707" s="1" t="s">
        <v>121</v>
      </c>
    </row>
    <row r="9708">
      <c r="C9708" s="1" t="s">
        <v>2025</v>
      </c>
    </row>
    <row r="9709">
      <c r="C9709" s="1" t="s">
        <v>3207</v>
      </c>
    </row>
    <row r="9710">
      <c r="C9710" s="1" t="s">
        <v>116</v>
      </c>
    </row>
    <row r="9711">
      <c r="C9711" s="1" t="s">
        <v>121</v>
      </c>
    </row>
    <row r="9712">
      <c r="C9712" s="1" t="s">
        <v>6750</v>
      </c>
    </row>
    <row r="9713">
      <c r="C9713" s="1" t="s">
        <v>198</v>
      </c>
    </row>
    <row r="9714">
      <c r="C9714" s="1" t="s">
        <v>17996</v>
      </c>
    </row>
    <row r="9715">
      <c r="C9715" s="1" t="s">
        <v>1865</v>
      </c>
    </row>
    <row r="9716">
      <c r="C9716" s="1" t="s">
        <v>173</v>
      </c>
    </row>
    <row r="9717">
      <c r="C9717" s="1" t="s">
        <v>738</v>
      </c>
    </row>
    <row r="9718">
      <c r="C9718" s="1" t="s">
        <v>13272</v>
      </c>
    </row>
    <row r="9719">
      <c r="C9719" s="1" t="s">
        <v>2129</v>
      </c>
    </row>
    <row r="9720">
      <c r="C9720" s="1" t="s">
        <v>1255</v>
      </c>
    </row>
    <row r="9721">
      <c r="C9721" s="1" t="s">
        <v>3270</v>
      </c>
    </row>
    <row r="9722">
      <c r="C9722" s="1" t="s">
        <v>723</v>
      </c>
    </row>
    <row r="9723">
      <c r="C9723" s="1" t="s">
        <v>1494</v>
      </c>
    </row>
    <row r="9724">
      <c r="C9724" s="1" t="s">
        <v>321</v>
      </c>
    </row>
    <row r="9725">
      <c r="C9725" s="1" t="s">
        <v>4504</v>
      </c>
    </row>
    <row r="9726">
      <c r="C9726" s="1" t="s">
        <v>116</v>
      </c>
    </row>
    <row r="9727">
      <c r="C9727" s="1" t="s">
        <v>1179</v>
      </c>
    </row>
    <row r="9728">
      <c r="C9728" s="1" t="s">
        <v>321</v>
      </c>
    </row>
    <row r="9729">
      <c r="C9729" s="1" t="s">
        <v>4935</v>
      </c>
    </row>
    <row r="9730">
      <c r="C9730" s="1" t="s">
        <v>1381</v>
      </c>
    </row>
    <row r="9731">
      <c r="C9731" s="1" t="s">
        <v>4698</v>
      </c>
    </row>
    <row r="9732">
      <c r="C9732" s="1" t="s">
        <v>284</v>
      </c>
    </row>
    <row r="9733">
      <c r="C9733" s="1" t="s">
        <v>588</v>
      </c>
    </row>
    <row r="9734">
      <c r="C9734" s="1" t="s">
        <v>99</v>
      </c>
    </row>
    <row r="9735">
      <c r="C9735" s="1" t="s">
        <v>503</v>
      </c>
    </row>
    <row r="9736">
      <c r="C9736" s="1" t="s">
        <v>305</v>
      </c>
    </row>
    <row r="9737">
      <c r="C9737" s="1" t="s">
        <v>305</v>
      </c>
    </row>
    <row r="9738">
      <c r="C9738" s="1" t="s">
        <v>4891</v>
      </c>
    </row>
    <row r="9739">
      <c r="C9739" s="1" t="s">
        <v>21</v>
      </c>
    </row>
    <row r="9740">
      <c r="C9740" s="1" t="s">
        <v>720</v>
      </c>
    </row>
    <row r="9741">
      <c r="C9741" s="1" t="s">
        <v>925</v>
      </c>
    </row>
    <row r="9742">
      <c r="C9742" s="1" t="s">
        <v>75</v>
      </c>
    </row>
    <row r="9743">
      <c r="C9743" s="1" t="s">
        <v>116</v>
      </c>
    </row>
    <row r="9744">
      <c r="C9744" s="1" t="s">
        <v>1096</v>
      </c>
    </row>
    <row r="9745">
      <c r="C9745" s="1" t="s">
        <v>121</v>
      </c>
    </row>
    <row r="9746">
      <c r="C9746" s="1" t="s">
        <v>148</v>
      </c>
    </row>
    <row r="9747">
      <c r="C9747" s="1" t="s">
        <v>1874</v>
      </c>
    </row>
    <row r="9748">
      <c r="C9748" s="1" t="s">
        <v>163</v>
      </c>
    </row>
    <row r="9749">
      <c r="C9749" s="1" t="s">
        <v>305</v>
      </c>
    </row>
    <row r="9750">
      <c r="C9750" s="1" t="s">
        <v>6025</v>
      </c>
    </row>
    <row r="9751">
      <c r="C9751" s="1" t="s">
        <v>2901</v>
      </c>
    </row>
    <row r="9752">
      <c r="C9752" s="1" t="s">
        <v>764</v>
      </c>
    </row>
    <row r="9753">
      <c r="C9753" s="1" t="s">
        <v>10489</v>
      </c>
    </row>
    <row r="9754">
      <c r="C9754" s="1" t="s">
        <v>7451</v>
      </c>
    </row>
    <row r="9755">
      <c r="C9755" s="1" t="s">
        <v>2647</v>
      </c>
    </row>
    <row r="9756">
      <c r="C9756" s="1" t="s">
        <v>555</v>
      </c>
    </row>
    <row r="9757">
      <c r="C9757" s="1" t="s">
        <v>8951</v>
      </c>
    </row>
    <row r="9758">
      <c r="C9758" s="1" t="s">
        <v>5836</v>
      </c>
    </row>
    <row r="9759">
      <c r="C9759" s="1" t="s">
        <v>326</v>
      </c>
    </row>
    <row r="9760">
      <c r="C9760" s="1" t="s">
        <v>2504</v>
      </c>
    </row>
    <row r="9761">
      <c r="C9761" s="1" t="s">
        <v>2504</v>
      </c>
    </row>
    <row r="9762">
      <c r="C9762" s="1" t="s">
        <v>2567</v>
      </c>
    </row>
    <row r="9763">
      <c r="C9763" s="1" t="s">
        <v>14</v>
      </c>
    </row>
    <row r="9764">
      <c r="C9764" s="1" t="s">
        <v>37</v>
      </c>
    </row>
    <row r="9765">
      <c r="C9765" s="1" t="s">
        <v>5278</v>
      </c>
    </row>
    <row r="9766">
      <c r="C9766" s="1" t="s">
        <v>93</v>
      </c>
    </row>
    <row r="9767">
      <c r="C9767" s="1" t="s">
        <v>1363</v>
      </c>
    </row>
    <row r="9768">
      <c r="C9768" s="1" t="s">
        <v>1343</v>
      </c>
    </row>
    <row r="9769">
      <c r="C9769" s="1" t="s">
        <v>315</v>
      </c>
    </row>
    <row r="9770">
      <c r="C9770" s="1" t="s">
        <v>808</v>
      </c>
    </row>
    <row r="9771">
      <c r="C9771" s="1" t="s">
        <v>3403</v>
      </c>
    </row>
    <row r="9772">
      <c r="C9772" s="1" t="s">
        <v>729</v>
      </c>
    </row>
    <row r="9773">
      <c r="C9773" s="1" t="s">
        <v>701</v>
      </c>
    </row>
    <row r="9774">
      <c r="C9774" s="1" t="s">
        <v>1827</v>
      </c>
    </row>
    <row r="9775">
      <c r="C9775" s="1" t="s">
        <v>925</v>
      </c>
    </row>
    <row r="9776">
      <c r="C9776" s="1" t="s">
        <v>1531</v>
      </c>
    </row>
    <row r="9777">
      <c r="C9777" s="1" t="s">
        <v>163</v>
      </c>
    </row>
    <row r="9778">
      <c r="C9778" s="1" t="s">
        <v>148</v>
      </c>
    </row>
    <row r="9779">
      <c r="C9779" s="1" t="s">
        <v>310</v>
      </c>
    </row>
    <row r="9780">
      <c r="C9780" s="1" t="s">
        <v>1692</v>
      </c>
    </row>
    <row r="9781">
      <c r="C9781" s="1" t="s">
        <v>37</v>
      </c>
    </row>
    <row r="9782">
      <c r="C9782" s="1" t="s">
        <v>934</v>
      </c>
    </row>
    <row r="9783">
      <c r="C9783" s="1" t="s">
        <v>178</v>
      </c>
    </row>
    <row r="9784">
      <c r="C9784" s="1" t="s">
        <v>80</v>
      </c>
    </row>
    <row r="9785">
      <c r="C9785" s="1" t="s">
        <v>121</v>
      </c>
    </row>
    <row r="9786">
      <c r="C9786" s="1" t="s">
        <v>2994</v>
      </c>
    </row>
    <row r="9787">
      <c r="C9787" s="1" t="s">
        <v>1806</v>
      </c>
    </row>
    <row r="9788">
      <c r="C9788" s="1" t="s">
        <v>1802</v>
      </c>
    </row>
    <row r="9789">
      <c r="C9789" s="1" t="s">
        <v>5337</v>
      </c>
    </row>
    <row r="9790">
      <c r="C9790" s="1" t="s">
        <v>1631</v>
      </c>
    </row>
    <row r="9791">
      <c r="C9791" s="1" t="s">
        <v>1255</v>
      </c>
    </row>
    <row r="9792">
      <c r="C9792" s="1" t="s">
        <v>86</v>
      </c>
    </row>
    <row r="9793">
      <c r="C9793" s="1" t="s">
        <v>86</v>
      </c>
    </row>
    <row r="9794">
      <c r="C9794" s="1" t="s">
        <v>1176</v>
      </c>
    </row>
    <row r="9795">
      <c r="C9795" s="1" t="s">
        <v>305</v>
      </c>
    </row>
    <row r="9796">
      <c r="C9796" s="1" t="s">
        <v>4074</v>
      </c>
    </row>
    <row r="9797">
      <c r="C9797" s="1" t="s">
        <v>779</v>
      </c>
    </row>
    <row r="9798">
      <c r="C9798" s="1" t="s">
        <v>508</v>
      </c>
    </row>
    <row r="9799">
      <c r="C9799" s="1" t="s">
        <v>7787</v>
      </c>
    </row>
    <row r="9800">
      <c r="C9800" s="1" t="s">
        <v>1728</v>
      </c>
    </row>
    <row r="9801">
      <c r="C9801" s="1" t="s">
        <v>326</v>
      </c>
    </row>
    <row r="9802">
      <c r="C9802" s="1" t="s">
        <v>148</v>
      </c>
    </row>
    <row r="9803">
      <c r="C9803" s="1" t="s">
        <v>3403</v>
      </c>
    </row>
    <row r="9804">
      <c r="C9804" s="1" t="s">
        <v>3497</v>
      </c>
    </row>
    <row r="9805">
      <c r="C9805" s="1" t="s">
        <v>121</v>
      </c>
    </row>
    <row r="9806">
      <c r="C9806" s="1" t="s">
        <v>2248</v>
      </c>
    </row>
    <row r="9807">
      <c r="C9807" s="1" t="s">
        <v>138</v>
      </c>
    </row>
    <row r="9808">
      <c r="C9808" s="1" t="s">
        <v>1268</v>
      </c>
    </row>
    <row r="9809">
      <c r="C9809" s="1" t="s">
        <v>898</v>
      </c>
    </row>
    <row r="9810">
      <c r="C9810" s="1" t="s">
        <v>723</v>
      </c>
    </row>
    <row r="9811">
      <c r="C9811" s="1" t="s">
        <v>1128</v>
      </c>
    </row>
    <row r="9812">
      <c r="C9812" s="1" t="s">
        <v>121</v>
      </c>
    </row>
    <row r="9813">
      <c r="C9813" s="1" t="s">
        <v>1418</v>
      </c>
    </row>
    <row r="9814">
      <c r="C9814" s="1" t="s">
        <v>411</v>
      </c>
    </row>
    <row r="9815">
      <c r="C9815" s="1" t="s">
        <v>21</v>
      </c>
    </row>
    <row r="9816">
      <c r="C9816" s="1" t="s">
        <v>7254</v>
      </c>
    </row>
    <row r="9817">
      <c r="C9817" s="1" t="s">
        <v>518</v>
      </c>
    </row>
    <row r="9818">
      <c r="C9818" s="1" t="s">
        <v>9911</v>
      </c>
    </row>
    <row r="9819">
      <c r="C9819" s="1" t="s">
        <v>1343</v>
      </c>
    </row>
    <row r="9820">
      <c r="C9820" s="1" t="s">
        <v>701</v>
      </c>
    </row>
    <row r="9821">
      <c r="C9821" s="1" t="s">
        <v>749</v>
      </c>
    </row>
    <row r="9822">
      <c r="C9822" s="1" t="s">
        <v>2248</v>
      </c>
    </row>
    <row r="9823">
      <c r="C9823" s="1" t="s">
        <v>8305</v>
      </c>
    </row>
    <row r="9824">
      <c r="C9824" s="1" t="s">
        <v>1274</v>
      </c>
    </row>
    <row r="9825">
      <c r="C9825" s="1" t="s">
        <v>5741</v>
      </c>
    </row>
    <row r="9826">
      <c r="C9826" s="1" t="s">
        <v>116</v>
      </c>
    </row>
    <row r="9827">
      <c r="C9827" s="1" t="s">
        <v>701</v>
      </c>
    </row>
    <row r="9828">
      <c r="C9828" s="1" t="s">
        <v>18160</v>
      </c>
    </row>
    <row r="9829">
      <c r="C9829" s="1" t="s">
        <v>1003</v>
      </c>
    </row>
    <row r="9830">
      <c r="C9830" s="1" t="s">
        <v>121</v>
      </c>
    </row>
    <row r="9831">
      <c r="C9831" s="1" t="s">
        <v>211</v>
      </c>
    </row>
    <row r="9832">
      <c r="C9832" s="1" t="s">
        <v>461</v>
      </c>
    </row>
    <row r="9833">
      <c r="C9833" s="1" t="s">
        <v>3392</v>
      </c>
    </row>
    <row r="9834">
      <c r="C9834" s="1" t="s">
        <v>3782</v>
      </c>
    </row>
    <row r="9835">
      <c r="C9835" s="1" t="s">
        <v>116</v>
      </c>
    </row>
    <row r="9836">
      <c r="C9836" s="1" t="s">
        <v>3355</v>
      </c>
    </row>
    <row r="9837">
      <c r="C9837" s="1" t="s">
        <v>2477</v>
      </c>
    </row>
    <row r="9838">
      <c r="C9838" s="1" t="s">
        <v>3811</v>
      </c>
    </row>
    <row r="9839">
      <c r="C9839" s="1" t="s">
        <v>1036</v>
      </c>
    </row>
    <row r="9840">
      <c r="C9840" s="1" t="s">
        <v>411</v>
      </c>
    </row>
    <row r="9841">
      <c r="C9841" s="1" t="s">
        <v>93</v>
      </c>
    </row>
    <row r="9842">
      <c r="C9842" s="1" t="s">
        <v>86</v>
      </c>
    </row>
    <row r="9843">
      <c r="C9843" s="1" t="s">
        <v>93</v>
      </c>
    </row>
    <row r="9844">
      <c r="C9844" s="1" t="s">
        <v>65</v>
      </c>
    </row>
    <row r="9845">
      <c r="C9845" s="1" t="s">
        <v>1268</v>
      </c>
    </row>
    <row r="9846">
      <c r="C9846" s="1" t="s">
        <v>8720</v>
      </c>
    </row>
    <row r="9847">
      <c r="C9847" s="1" t="s">
        <v>321</v>
      </c>
    </row>
    <row r="9848">
      <c r="C9848" s="1" t="s">
        <v>32</v>
      </c>
    </row>
    <row r="9849">
      <c r="C9849" s="1" t="s">
        <v>1592</v>
      </c>
    </row>
    <row r="9850">
      <c r="C9850" s="1" t="s">
        <v>1802</v>
      </c>
    </row>
    <row r="9851">
      <c r="C9851" s="1" t="s">
        <v>11078</v>
      </c>
    </row>
    <row r="9852">
      <c r="C9852" s="1" t="s">
        <v>156</v>
      </c>
    </row>
    <row r="9853">
      <c r="C9853" s="1" t="s">
        <v>193</v>
      </c>
    </row>
    <row r="9854">
      <c r="C9854" s="1" t="s">
        <v>3497</v>
      </c>
    </row>
    <row r="9855">
      <c r="C9855" s="1" t="s">
        <v>1899</v>
      </c>
    </row>
    <row r="9856">
      <c r="C9856" s="1" t="s">
        <v>310</v>
      </c>
    </row>
    <row r="9857">
      <c r="C9857" s="1" t="s">
        <v>8305</v>
      </c>
    </row>
    <row r="9858">
      <c r="C9858" s="1" t="s">
        <v>1506</v>
      </c>
    </row>
    <row r="9859">
      <c r="C9859" s="1" t="s">
        <v>138</v>
      </c>
    </row>
    <row r="9860">
      <c r="C9860" s="1" t="s">
        <v>99</v>
      </c>
    </row>
    <row r="9861">
      <c r="C9861" s="1" t="s">
        <v>518</v>
      </c>
    </row>
    <row r="9862">
      <c r="C9862" s="1" t="s">
        <v>6105</v>
      </c>
    </row>
    <row r="9863">
      <c r="C9863" s="1" t="s">
        <v>1150</v>
      </c>
    </row>
    <row r="9864">
      <c r="C9864" s="1" t="s">
        <v>326</v>
      </c>
    </row>
    <row r="9865">
      <c r="C9865" s="1" t="s">
        <v>269</v>
      </c>
    </row>
    <row r="9866">
      <c r="C9866" s="1" t="s">
        <v>121</v>
      </c>
    </row>
    <row r="9867">
      <c r="C9867" s="1" t="s">
        <v>326</v>
      </c>
    </row>
    <row r="9868">
      <c r="C9868" s="1" t="s">
        <v>99</v>
      </c>
    </row>
    <row r="9869">
      <c r="C9869" s="1" t="s">
        <v>315</v>
      </c>
    </row>
    <row r="9870">
      <c r="C9870" s="1" t="s">
        <v>588</v>
      </c>
    </row>
    <row r="9871">
      <c r="C9871" s="1" t="s">
        <v>411</v>
      </c>
    </row>
    <row r="9872">
      <c r="C9872" s="1" t="s">
        <v>49</v>
      </c>
    </row>
    <row r="9873">
      <c r="C9873" s="1" t="s">
        <v>1255</v>
      </c>
    </row>
    <row r="9874">
      <c r="C9874" s="1" t="s">
        <v>5064</v>
      </c>
    </row>
    <row r="9875">
      <c r="C9875" s="1" t="s">
        <v>5435</v>
      </c>
    </row>
    <row r="9876">
      <c r="C9876" s="1" t="s">
        <v>11419</v>
      </c>
    </row>
    <row r="9877">
      <c r="C9877" s="1" t="s">
        <v>1637</v>
      </c>
    </row>
    <row r="9878">
      <c r="C9878" s="1" t="s">
        <v>126</v>
      </c>
    </row>
    <row r="9879">
      <c r="C9879" s="1" t="s">
        <v>1250</v>
      </c>
    </row>
    <row r="9880">
      <c r="C9880" s="1" t="s">
        <v>12395</v>
      </c>
    </row>
    <row r="9881">
      <c r="C9881" s="1" t="s">
        <v>657</v>
      </c>
    </row>
    <row r="9882">
      <c r="C9882" s="1" t="s">
        <v>207</v>
      </c>
    </row>
    <row r="9883">
      <c r="C9883" s="1" t="s">
        <v>869</v>
      </c>
    </row>
    <row r="9884">
      <c r="C9884" s="1" t="s">
        <v>258</v>
      </c>
    </row>
    <row r="9885">
      <c r="C9885" s="1" t="s">
        <v>116</v>
      </c>
    </row>
    <row r="9886">
      <c r="C9886" s="1" t="s">
        <v>4875</v>
      </c>
    </row>
    <row r="9887">
      <c r="C9887" s="1" t="s">
        <v>760</v>
      </c>
    </row>
    <row r="9888">
      <c r="C9888" s="1" t="s">
        <v>32</v>
      </c>
    </row>
    <row r="9889">
      <c r="C9889" s="1" t="s">
        <v>269</v>
      </c>
    </row>
    <row r="9890">
      <c r="C9890" s="1" t="s">
        <v>5337</v>
      </c>
    </row>
    <row r="9891">
      <c r="C9891" s="1" t="s">
        <v>661</v>
      </c>
    </row>
    <row r="9892">
      <c r="C9892" s="1" t="s">
        <v>925</v>
      </c>
    </row>
    <row r="9893">
      <c r="C9893" s="1" t="s">
        <v>4748</v>
      </c>
    </row>
    <row r="9894">
      <c r="C9894" s="1" t="s">
        <v>3388</v>
      </c>
    </row>
    <row r="9895">
      <c r="C9895" s="1" t="s">
        <v>1549</v>
      </c>
    </row>
    <row r="9896">
      <c r="C9896" s="1" t="s">
        <v>132</v>
      </c>
    </row>
    <row r="9897">
      <c r="C9897" s="1" t="s">
        <v>1301</v>
      </c>
    </row>
    <row r="9898">
      <c r="C9898" s="1" t="s">
        <v>2173</v>
      </c>
    </row>
    <row r="9899">
      <c r="C9899" s="1" t="s">
        <v>2583</v>
      </c>
    </row>
    <row r="9900">
      <c r="C9900" s="1" t="s">
        <v>116</v>
      </c>
    </row>
    <row r="9901">
      <c r="C9901" s="1" t="s">
        <v>396</v>
      </c>
    </row>
    <row r="9902">
      <c r="C9902" s="1" t="s">
        <v>121</v>
      </c>
    </row>
    <row r="9903">
      <c r="C9903" s="1" t="s">
        <v>3198</v>
      </c>
    </row>
    <row r="9904">
      <c r="C9904" s="1" t="s">
        <v>8387</v>
      </c>
    </row>
    <row r="9905">
      <c r="C9905" s="1" t="s">
        <v>2504</v>
      </c>
    </row>
    <row r="9906">
      <c r="C9906" s="1" t="s">
        <v>305</v>
      </c>
    </row>
    <row r="9907">
      <c r="C9907" s="1" t="s">
        <v>3532</v>
      </c>
    </row>
    <row r="9908">
      <c r="C9908" s="1" t="s">
        <v>1802</v>
      </c>
    </row>
    <row r="9909">
      <c r="C9909" s="1" t="s">
        <v>661</v>
      </c>
    </row>
    <row r="9910">
      <c r="C9910" s="1" t="s">
        <v>15579</v>
      </c>
    </row>
    <row r="9911">
      <c r="C9911" s="1" t="s">
        <v>116</v>
      </c>
    </row>
    <row r="9912">
      <c r="C9912" s="1" t="s">
        <v>1014</v>
      </c>
    </row>
    <row r="9913">
      <c r="C9913" s="1" t="s">
        <v>7221</v>
      </c>
    </row>
    <row r="9914">
      <c r="C9914" s="1" t="s">
        <v>4466</v>
      </c>
    </row>
    <row r="9915">
      <c r="C9915" s="1" t="s">
        <v>738</v>
      </c>
    </row>
    <row r="9916">
      <c r="C9916" s="1" t="s">
        <v>1036</v>
      </c>
    </row>
    <row r="9917">
      <c r="C9917" s="1" t="s">
        <v>99</v>
      </c>
    </row>
    <row r="9918">
      <c r="C9918" s="1" t="s">
        <v>2248</v>
      </c>
    </row>
    <row r="9919">
      <c r="C9919" s="1" t="s">
        <v>10842</v>
      </c>
    </row>
    <row r="9920">
      <c r="C9920" s="1" t="s">
        <v>211</v>
      </c>
    </row>
    <row r="9921">
      <c r="C9921" s="1" t="s">
        <v>1797</v>
      </c>
    </row>
    <row r="9922">
      <c r="C9922" s="1" t="s">
        <v>584</v>
      </c>
    </row>
    <row r="9923">
      <c r="C9923" s="1" t="s">
        <v>121</v>
      </c>
    </row>
    <row r="9924">
      <c r="C9924" s="1" t="s">
        <v>321</v>
      </c>
    </row>
    <row r="9925">
      <c r="C9925" s="1" t="s">
        <v>3403</v>
      </c>
    </row>
    <row r="9926">
      <c r="C9926" s="1" t="s">
        <v>640</v>
      </c>
    </row>
    <row r="9927">
      <c r="C9927" s="1" t="s">
        <v>2994</v>
      </c>
    </row>
    <row r="9928">
      <c r="C9928" s="1" t="s">
        <v>1446</v>
      </c>
    </row>
    <row r="9929">
      <c r="C9929" s="1" t="s">
        <v>1096</v>
      </c>
    </row>
    <row r="9930">
      <c r="C9930" s="1" t="s">
        <v>470</v>
      </c>
    </row>
    <row r="9931">
      <c r="C9931" s="1" t="s">
        <v>503</v>
      </c>
    </row>
    <row r="9932">
      <c r="C9932" s="1" t="s">
        <v>396</v>
      </c>
    </row>
    <row r="9933">
      <c r="C9933" s="1" t="s">
        <v>14</v>
      </c>
    </row>
    <row r="9934">
      <c r="C9934" s="1" t="s">
        <v>6238</v>
      </c>
    </row>
    <row r="9935">
      <c r="C9935" s="1" t="s">
        <v>1243</v>
      </c>
    </row>
    <row r="9936">
      <c r="C9936" s="1" t="s">
        <v>1096</v>
      </c>
    </row>
    <row r="9937">
      <c r="C9937" s="1" t="s">
        <v>32</v>
      </c>
    </row>
    <row r="9938">
      <c r="C9938" s="1" t="s">
        <v>522</v>
      </c>
    </row>
    <row r="9939">
      <c r="C9939" s="1" t="s">
        <v>411</v>
      </c>
    </row>
    <row r="9940">
      <c r="C9940" s="1" t="s">
        <v>80</v>
      </c>
    </row>
    <row r="9941">
      <c r="C9941" s="1" t="s">
        <v>99</v>
      </c>
    </row>
    <row r="9942">
      <c r="C9942" s="1" t="s">
        <v>447</v>
      </c>
    </row>
    <row r="9943">
      <c r="C9943" s="1" t="s">
        <v>248</v>
      </c>
    </row>
    <row r="9944">
      <c r="C9944" s="1" t="s">
        <v>326</v>
      </c>
    </row>
    <row r="9945">
      <c r="C9945" s="1" t="s">
        <v>2248</v>
      </c>
    </row>
    <row r="9946">
      <c r="C9946" s="1" t="s">
        <v>2643</v>
      </c>
    </row>
    <row r="9947">
      <c r="C9947" s="1" t="s">
        <v>148</v>
      </c>
    </row>
    <row r="9948">
      <c r="C9948" s="1" t="s">
        <v>16494</v>
      </c>
    </row>
    <row r="9949">
      <c r="C9949" s="1" t="s">
        <v>2464</v>
      </c>
    </row>
    <row r="9950">
      <c r="C9950" s="1" t="s">
        <v>729</v>
      </c>
    </row>
    <row r="9951">
      <c r="C9951" s="1" t="s">
        <v>4022</v>
      </c>
    </row>
    <row r="9952">
      <c r="C9952" s="1" t="s">
        <v>588</v>
      </c>
    </row>
    <row r="9953">
      <c r="C9953" s="1" t="s">
        <v>1653</v>
      </c>
    </row>
    <row r="9954">
      <c r="C9954" s="1" t="s">
        <v>1451</v>
      </c>
    </row>
    <row r="9955">
      <c r="C9955" s="1" t="s">
        <v>818</v>
      </c>
    </row>
    <row r="9956">
      <c r="C9956" s="1" t="s">
        <v>1297</v>
      </c>
    </row>
    <row r="9957">
      <c r="C9957" s="1" t="s">
        <v>211</v>
      </c>
    </row>
    <row r="9958">
      <c r="C9958" s="1" t="s">
        <v>818</v>
      </c>
    </row>
    <row r="9959">
      <c r="C9959" s="1" t="s">
        <v>588</v>
      </c>
    </row>
    <row r="9960">
      <c r="C9960" s="1" t="s">
        <v>5131</v>
      </c>
    </row>
    <row r="9961">
      <c r="C9961" s="1" t="s">
        <v>1250</v>
      </c>
    </row>
    <row r="9962">
      <c r="C9962" s="1" t="s">
        <v>21</v>
      </c>
    </row>
    <row r="9963">
      <c r="C9963" s="1" t="s">
        <v>2173</v>
      </c>
    </row>
    <row r="9964">
      <c r="C9964" s="1" t="s">
        <v>3853</v>
      </c>
    </row>
    <row r="9965">
      <c r="C9965" s="1" t="s">
        <v>5136</v>
      </c>
    </row>
    <row r="9966">
      <c r="C9966" s="1" t="s">
        <v>592</v>
      </c>
    </row>
    <row r="9967">
      <c r="C9967" s="1" t="s">
        <v>1176</v>
      </c>
    </row>
    <row r="9968">
      <c r="C9968" s="1" t="s">
        <v>661</v>
      </c>
    </row>
    <row r="9969">
      <c r="C9969" s="1" t="s">
        <v>80</v>
      </c>
    </row>
    <row r="9970">
      <c r="C9970" s="1" t="s">
        <v>503</v>
      </c>
    </row>
    <row r="9971">
      <c r="C9971" s="1" t="s">
        <v>2248</v>
      </c>
    </row>
    <row r="9972">
      <c r="C9972" s="1" t="s">
        <v>7765</v>
      </c>
    </row>
    <row r="9973">
      <c r="C9973" s="1" t="s">
        <v>1297</v>
      </c>
    </row>
    <row r="9974">
      <c r="C9974" s="1" t="s">
        <v>18376</v>
      </c>
    </row>
    <row r="9975">
      <c r="C9975" s="1" t="s">
        <v>1236</v>
      </c>
    </row>
    <row r="9976">
      <c r="C9976" s="1" t="s">
        <v>588</v>
      </c>
    </row>
    <row r="9977">
      <c r="C9977" s="1" t="s">
        <v>13123</v>
      </c>
    </row>
    <row r="9978">
      <c r="C9978" s="1" t="s">
        <v>1268</v>
      </c>
    </row>
    <row r="9979">
      <c r="C9979" s="1" t="s">
        <v>2477</v>
      </c>
    </row>
    <row r="9980">
      <c r="C9980" s="1" t="s">
        <v>657</v>
      </c>
    </row>
    <row r="9981">
      <c r="C9981" s="1" t="s">
        <v>32</v>
      </c>
    </row>
    <row r="9982">
      <c r="C9982" s="1" t="s">
        <v>447</v>
      </c>
    </row>
    <row r="9983">
      <c r="C9983" s="1" t="s">
        <v>588</v>
      </c>
    </row>
    <row r="9984">
      <c r="C9984" s="1" t="s">
        <v>998</v>
      </c>
    </row>
    <row r="9985">
      <c r="C9985" s="1" t="s">
        <v>9658</v>
      </c>
    </row>
    <row r="9986">
      <c r="C9986" s="1" t="s">
        <v>1250</v>
      </c>
    </row>
    <row r="9987">
      <c r="C9987" s="1" t="s">
        <v>1637</v>
      </c>
    </row>
    <row r="9988">
      <c r="C9988" s="1" t="s">
        <v>321</v>
      </c>
    </row>
    <row r="9989">
      <c r="C9989" s="1" t="s">
        <v>27</v>
      </c>
    </row>
    <row r="9990">
      <c r="C9990" s="1" t="s">
        <v>295</v>
      </c>
    </row>
    <row r="9991">
      <c r="C9991" s="1" t="s">
        <v>749</v>
      </c>
    </row>
    <row r="9992">
      <c r="C9992" s="1" t="s">
        <v>80</v>
      </c>
    </row>
    <row r="9993">
      <c r="C9993" s="1" t="s">
        <v>1250</v>
      </c>
    </row>
    <row r="9994">
      <c r="C9994" s="1" t="s">
        <v>241</v>
      </c>
    </row>
    <row r="9995">
      <c r="C9995" s="1" t="s">
        <v>1087</v>
      </c>
    </row>
    <row r="9996">
      <c r="C9996" s="1" t="s">
        <v>21</v>
      </c>
    </row>
    <row r="9997">
      <c r="C9997" s="1" t="s">
        <v>3198</v>
      </c>
    </row>
    <row r="9998">
      <c r="C9998" s="1" t="s">
        <v>1370</v>
      </c>
    </row>
    <row r="9999">
      <c r="C9999" s="1" t="s">
        <v>18409</v>
      </c>
    </row>
    <row r="10000">
      <c r="C10000" s="1" t="s">
        <v>1802</v>
      </c>
    </row>
    <row r="10001">
      <c r="C10001" s="1" t="s">
        <v>4482</v>
      </c>
    </row>
    <row r="10002">
      <c r="C10002" s="1" t="s">
        <v>1287</v>
      </c>
    </row>
    <row r="10003">
      <c r="C10003" s="1" t="s">
        <v>1036</v>
      </c>
    </row>
    <row r="10004">
      <c r="C10004" s="1" t="s">
        <v>503</v>
      </c>
    </row>
    <row r="10005">
      <c r="C10005" s="1" t="s">
        <v>326</v>
      </c>
    </row>
    <row r="10006">
      <c r="C10006" s="1" t="s">
        <v>99</v>
      </c>
    </row>
    <row r="10007">
      <c r="C10007" s="1" t="s">
        <v>2402</v>
      </c>
    </row>
    <row r="10008">
      <c r="C10008" s="1" t="s">
        <v>11928</v>
      </c>
    </row>
    <row r="10009">
      <c r="C10009" s="1" t="s">
        <v>1103</v>
      </c>
    </row>
    <row r="10010">
      <c r="C10010" s="1" t="s">
        <v>2384</v>
      </c>
    </row>
    <row r="10011">
      <c r="C10011" s="1" t="s">
        <v>326</v>
      </c>
    </row>
    <row r="10012">
      <c r="C10012" s="1" t="s">
        <v>2833</v>
      </c>
    </row>
    <row r="10013">
      <c r="C10013" s="1" t="s">
        <v>9087</v>
      </c>
    </row>
    <row r="10014">
      <c r="C10014" s="1" t="s">
        <v>2920</v>
      </c>
    </row>
    <row r="10015">
      <c r="C10015" s="1" t="s">
        <v>1208</v>
      </c>
    </row>
    <row r="10016">
      <c r="C10016" s="1" t="s">
        <v>37</v>
      </c>
    </row>
    <row r="10017">
      <c r="C10017" s="1" t="s">
        <v>148</v>
      </c>
    </row>
    <row r="10018">
      <c r="C10018" s="1" t="s">
        <v>6220</v>
      </c>
    </row>
    <row r="10019">
      <c r="C10019" s="1" t="s">
        <v>295</v>
      </c>
    </row>
    <row r="10020">
      <c r="C10020" s="1" t="s">
        <v>5985</v>
      </c>
    </row>
    <row r="10021">
      <c r="C10021" s="1" t="s">
        <v>99</v>
      </c>
    </row>
    <row r="10022">
      <c r="C10022" s="1" t="s">
        <v>864</v>
      </c>
    </row>
    <row r="10023">
      <c r="C10023" s="1" t="s">
        <v>1988</v>
      </c>
    </row>
    <row r="10024">
      <c r="C10024" s="1" t="s">
        <v>588</v>
      </c>
    </row>
    <row r="10025">
      <c r="C10025" s="1" t="s">
        <v>2359</v>
      </c>
    </row>
    <row r="10026">
      <c r="C10026" s="1" t="s">
        <v>305</v>
      </c>
    </row>
    <row r="10027">
      <c r="C10027" s="1" t="s">
        <v>1186</v>
      </c>
    </row>
    <row r="10028">
      <c r="C10028" s="1" t="s">
        <v>1036</v>
      </c>
    </row>
    <row r="10029">
      <c r="C10029" s="1" t="s">
        <v>80</v>
      </c>
    </row>
    <row r="10030">
      <c r="C10030" s="1" t="s">
        <v>1827</v>
      </c>
    </row>
    <row r="10031">
      <c r="C10031" s="1" t="s">
        <v>1802</v>
      </c>
    </row>
    <row r="10032">
      <c r="C10032" s="1" t="s">
        <v>1558</v>
      </c>
    </row>
    <row r="10033">
      <c r="C10033" s="1" t="s">
        <v>1653</v>
      </c>
    </row>
    <row r="10034">
      <c r="C10034" s="1" t="s">
        <v>4748</v>
      </c>
    </row>
    <row r="10035">
      <c r="C10035" s="1" t="s">
        <v>99</v>
      </c>
    </row>
    <row r="10036">
      <c r="C10036" s="1" t="s">
        <v>8329</v>
      </c>
    </row>
    <row r="10037">
      <c r="C10037" s="1" t="s">
        <v>2504</v>
      </c>
    </row>
    <row r="10038">
      <c r="C10038" s="1" t="s">
        <v>121</v>
      </c>
    </row>
    <row r="10039">
      <c r="C10039" s="1" t="s">
        <v>2173</v>
      </c>
    </row>
    <row r="10040">
      <c r="C10040" s="1" t="s">
        <v>1932</v>
      </c>
    </row>
    <row r="10041">
      <c r="C10041" s="1" t="s">
        <v>148</v>
      </c>
    </row>
    <row r="10042">
      <c r="C10042" s="1" t="s">
        <v>461</v>
      </c>
    </row>
    <row r="10043">
      <c r="C10043" s="1" t="s">
        <v>1666</v>
      </c>
    </row>
    <row r="10044">
      <c r="C10044" s="1" t="s">
        <v>32</v>
      </c>
    </row>
    <row r="10045">
      <c r="C10045" s="1" t="s">
        <v>116</v>
      </c>
    </row>
    <row r="10046">
      <c r="C10046" s="1" t="s">
        <v>21</v>
      </c>
    </row>
    <row r="10047">
      <c r="C10047" s="1" t="s">
        <v>18481</v>
      </c>
    </row>
    <row r="10048">
      <c r="C10048" s="1" t="s">
        <v>522</v>
      </c>
    </row>
    <row r="10049">
      <c r="C10049" s="1" t="s">
        <v>818</v>
      </c>
    </row>
    <row r="10050">
      <c r="C10050" s="1" t="s">
        <v>4508</v>
      </c>
    </row>
    <row r="10051">
      <c r="C10051" s="1" t="s">
        <v>1549</v>
      </c>
    </row>
    <row r="10052">
      <c r="C10052" s="1" t="s">
        <v>1113</v>
      </c>
    </row>
    <row r="10053">
      <c r="C10053" s="1" t="s">
        <v>588</v>
      </c>
    </row>
    <row r="10054">
      <c r="C10054" s="1" t="s">
        <v>518</v>
      </c>
    </row>
    <row r="10055">
      <c r="C10055" s="1" t="s">
        <v>1236</v>
      </c>
    </row>
    <row r="10056">
      <c r="C10056" s="1" t="s">
        <v>1988</v>
      </c>
    </row>
    <row r="10057">
      <c r="C10057" s="1" t="s">
        <v>14</v>
      </c>
    </row>
    <row r="10058">
      <c r="C10058" s="1" t="s">
        <v>4083</v>
      </c>
    </row>
    <row r="10059">
      <c r="C10059" s="1" t="s">
        <v>305</v>
      </c>
    </row>
    <row r="10060">
      <c r="C10060" s="1" t="s">
        <v>560</v>
      </c>
    </row>
    <row r="10061">
      <c r="C10061" s="1" t="s">
        <v>1255</v>
      </c>
    </row>
    <row r="10062">
      <c r="C10062" s="1" t="s">
        <v>148</v>
      </c>
    </row>
    <row r="10063">
      <c r="C10063" s="1" t="s">
        <v>3180</v>
      </c>
    </row>
    <row r="10064">
      <c r="C10064" s="1" t="s">
        <v>4248</v>
      </c>
    </row>
    <row r="10065">
      <c r="C10065" s="1" t="s">
        <v>99</v>
      </c>
    </row>
    <row r="10066">
      <c r="C10066" s="1" t="s">
        <v>560</v>
      </c>
    </row>
    <row r="10067">
      <c r="C10067" s="1" t="s">
        <v>3207</v>
      </c>
    </row>
    <row r="10068">
      <c r="C10068" s="1" t="s">
        <v>5112</v>
      </c>
    </row>
    <row r="10069">
      <c r="C10069" s="1" t="s">
        <v>4454</v>
      </c>
    </row>
    <row r="10070">
      <c r="C10070" s="1" t="s">
        <v>2402</v>
      </c>
    </row>
    <row r="10071">
      <c r="C10071" s="1" t="s">
        <v>4640</v>
      </c>
    </row>
    <row r="10072">
      <c r="C10072" s="1" t="s">
        <v>461</v>
      </c>
    </row>
    <row r="10073">
      <c r="C10073" s="1" t="s">
        <v>7037</v>
      </c>
    </row>
    <row r="10074">
      <c r="C10074" s="1" t="s">
        <v>487</v>
      </c>
    </row>
    <row r="10075">
      <c r="C10075" s="1" t="s">
        <v>8305</v>
      </c>
    </row>
    <row r="10076">
      <c r="C10076" s="1" t="s">
        <v>173</v>
      </c>
    </row>
    <row r="10077">
      <c r="C10077" s="1" t="s">
        <v>4088</v>
      </c>
    </row>
    <row r="10078">
      <c r="C10078" s="1" t="s">
        <v>7792</v>
      </c>
    </row>
    <row r="10079">
      <c r="C10079" s="1" t="s">
        <v>2384</v>
      </c>
    </row>
    <row r="10080">
      <c r="C10080" s="1" t="s">
        <v>5969</v>
      </c>
    </row>
    <row r="10081">
      <c r="C10081" s="1" t="s">
        <v>17425</v>
      </c>
    </row>
    <row r="10082">
      <c r="C10082" s="1" t="s">
        <v>93</v>
      </c>
    </row>
    <row r="10083">
      <c r="C10083" s="1" t="s">
        <v>14</v>
      </c>
    </row>
    <row r="10084">
      <c r="C10084" s="1" t="s">
        <v>49</v>
      </c>
    </row>
    <row r="10085">
      <c r="C10085" s="1" t="s">
        <v>518</v>
      </c>
    </row>
    <row r="10086">
      <c r="C10086" s="1" t="s">
        <v>2563</v>
      </c>
    </row>
    <row r="10087">
      <c r="C10087" s="1" t="s">
        <v>121</v>
      </c>
    </row>
    <row r="10088">
      <c r="C10088" s="1" t="s">
        <v>2721</v>
      </c>
    </row>
    <row r="10089">
      <c r="C10089" s="1" t="s">
        <v>37</v>
      </c>
    </row>
    <row r="10090">
      <c r="C10090" s="1" t="s">
        <v>347</v>
      </c>
    </row>
    <row r="10091">
      <c r="C10091" s="1" t="s">
        <v>198</v>
      </c>
    </row>
    <row r="10092">
      <c r="C10092" s="1" t="s">
        <v>321</v>
      </c>
    </row>
    <row r="10093">
      <c r="C10093" s="1" t="s">
        <v>305</v>
      </c>
    </row>
    <row r="10094">
      <c r="C10094" s="1" t="s">
        <v>818</v>
      </c>
    </row>
    <row r="10095">
      <c r="C10095" s="1" t="s">
        <v>1802</v>
      </c>
    </row>
    <row r="10096">
      <c r="C10096" s="1" t="s">
        <v>2377</v>
      </c>
    </row>
    <row r="10097">
      <c r="C10097" s="1" t="s">
        <v>305</v>
      </c>
    </row>
    <row r="10098">
      <c r="C10098" s="1" t="s">
        <v>32</v>
      </c>
    </row>
    <row r="10099">
      <c r="C10099" s="1" t="s">
        <v>5598</v>
      </c>
    </row>
    <row r="10100">
      <c r="C10100" s="1" t="s">
        <v>2485</v>
      </c>
    </row>
    <row r="10101">
      <c r="C10101" s="1" t="s">
        <v>138</v>
      </c>
    </row>
    <row r="10102">
      <c r="C10102" s="1" t="s">
        <v>3392</v>
      </c>
    </row>
    <row r="10103">
      <c r="C10103" s="1" t="s">
        <v>32</v>
      </c>
    </row>
    <row r="10104">
      <c r="C10104" s="1" t="s">
        <v>925</v>
      </c>
    </row>
    <row r="10105">
      <c r="C10105" s="1" t="s">
        <v>2248</v>
      </c>
    </row>
    <row r="10106">
      <c r="C10106" s="1" t="s">
        <v>1802</v>
      </c>
    </row>
    <row r="10107">
      <c r="C10107" s="1" t="s">
        <v>738</v>
      </c>
    </row>
    <row r="10108">
      <c r="C10108" s="1" t="s">
        <v>588</v>
      </c>
    </row>
    <row r="10109">
      <c r="C10109" s="1" t="s">
        <v>555</v>
      </c>
    </row>
    <row r="10110">
      <c r="C10110" s="1" t="s">
        <v>1578</v>
      </c>
    </row>
    <row r="10111">
      <c r="C10111" s="1" t="s">
        <v>985</v>
      </c>
    </row>
    <row r="10112">
      <c r="C10112" s="1" t="s">
        <v>4415</v>
      </c>
    </row>
    <row r="10113">
      <c r="C10113" s="1" t="s">
        <v>588</v>
      </c>
    </row>
    <row r="10114">
      <c r="C10114" s="1" t="s">
        <v>1666</v>
      </c>
    </row>
    <row r="10115">
      <c r="C10115" s="1" t="s">
        <v>5012</v>
      </c>
    </row>
    <row r="10116">
      <c r="C10116" s="1" t="s">
        <v>8203</v>
      </c>
    </row>
    <row r="10117">
      <c r="C10117" s="1" t="s">
        <v>411</v>
      </c>
    </row>
    <row r="10118">
      <c r="C10118" s="1" t="s">
        <v>411</v>
      </c>
    </row>
    <row r="10119">
      <c r="C10119" s="1" t="s">
        <v>998</v>
      </c>
    </row>
    <row r="10120">
      <c r="C10120" s="1" t="s">
        <v>7765</v>
      </c>
    </row>
    <row r="10121">
      <c r="C10121" s="1" t="s">
        <v>116</v>
      </c>
    </row>
    <row r="10122">
      <c r="C10122" s="1" t="s">
        <v>2806</v>
      </c>
    </row>
    <row r="10123">
      <c r="C10123" s="1" t="s">
        <v>5183</v>
      </c>
    </row>
    <row r="10124">
      <c r="C10124" s="1" t="s">
        <v>3708</v>
      </c>
    </row>
    <row r="10125">
      <c r="C10125" s="1" t="s">
        <v>326</v>
      </c>
    </row>
    <row r="10126">
      <c r="C10126" s="1" t="s">
        <v>163</v>
      </c>
    </row>
    <row r="10127">
      <c r="C10127" s="1" t="s">
        <v>148</v>
      </c>
    </row>
    <row r="10128">
      <c r="C10128" s="1" t="s">
        <v>2380</v>
      </c>
    </row>
    <row r="10129">
      <c r="C10129" s="1" t="s">
        <v>5337</v>
      </c>
    </row>
    <row r="10130">
      <c r="C10130" s="1" t="s">
        <v>813</v>
      </c>
    </row>
    <row r="10131">
      <c r="C10131" s="1" t="s">
        <v>649</v>
      </c>
    </row>
    <row r="10132">
      <c r="C10132" s="1" t="s">
        <v>326</v>
      </c>
    </row>
    <row r="10133">
      <c r="C10133" s="1" t="s">
        <v>3976</v>
      </c>
    </row>
    <row r="10134">
      <c r="C10134" s="1" t="s">
        <v>138</v>
      </c>
    </row>
    <row r="10135">
      <c r="C10135" s="1" t="s">
        <v>2255</v>
      </c>
    </row>
    <row r="10136">
      <c r="C10136" s="1" t="s">
        <v>3198</v>
      </c>
    </row>
    <row r="10137">
      <c r="C10137" s="1" t="s">
        <v>5209</v>
      </c>
    </row>
    <row r="10138">
      <c r="C10138" s="1" t="s">
        <v>8042</v>
      </c>
    </row>
    <row r="10139">
      <c r="C10139" s="1" t="s">
        <v>3851</v>
      </c>
    </row>
    <row r="10140">
      <c r="C10140" s="1" t="s">
        <v>16504</v>
      </c>
    </row>
    <row r="10141">
      <c r="C10141" s="1" t="s">
        <v>126</v>
      </c>
    </row>
    <row r="10142">
      <c r="C10142" s="1" t="s">
        <v>321</v>
      </c>
    </row>
    <row r="10143">
      <c r="C10143" s="1" t="s">
        <v>1204</v>
      </c>
    </row>
    <row r="10144">
      <c r="C10144" s="1" t="s">
        <v>998</v>
      </c>
    </row>
    <row r="10145">
      <c r="C10145" s="1" t="s">
        <v>411</v>
      </c>
    </row>
    <row r="10146">
      <c r="C10146" s="1" t="s">
        <v>18623</v>
      </c>
    </row>
    <row r="10147">
      <c r="C10147" s="1" t="s">
        <v>305</v>
      </c>
    </row>
    <row r="10148">
      <c r="C10148" s="1" t="s">
        <v>1692</v>
      </c>
    </row>
    <row r="10149">
      <c r="C10149" s="1" t="s">
        <v>3355</v>
      </c>
    </row>
    <row r="10150">
      <c r="C10150" s="1" t="s">
        <v>1343</v>
      </c>
    </row>
    <row r="10151">
      <c r="C10151" s="1" t="s">
        <v>2377</v>
      </c>
    </row>
    <row r="10152">
      <c r="C10152" s="1" t="s">
        <v>2504</v>
      </c>
    </row>
    <row r="10153">
      <c r="C10153" s="1" t="s">
        <v>1562</v>
      </c>
    </row>
    <row r="10154">
      <c r="C10154" s="1" t="s">
        <v>1558</v>
      </c>
    </row>
    <row r="10155">
      <c r="C10155" s="1" t="s">
        <v>178</v>
      </c>
    </row>
    <row r="10156">
      <c r="C10156" s="1" t="s">
        <v>461</v>
      </c>
    </row>
    <row r="10157">
      <c r="C10157" s="1" t="s">
        <v>80</v>
      </c>
    </row>
    <row r="10158">
      <c r="C10158" s="1" t="s">
        <v>8269</v>
      </c>
    </row>
    <row r="10159">
      <c r="C10159" s="1" t="s">
        <v>2397</v>
      </c>
    </row>
    <row r="10160">
      <c r="C10160" s="1" t="s">
        <v>1325</v>
      </c>
    </row>
    <row r="10161">
      <c r="C10161" s="1" t="s">
        <v>2316</v>
      </c>
    </row>
    <row r="10162">
      <c r="C10162" s="1" t="s">
        <v>116</v>
      </c>
    </row>
    <row r="10163">
      <c r="C10163" s="1" t="s">
        <v>1653</v>
      </c>
    </row>
    <row r="10164">
      <c r="C10164" s="1" t="s">
        <v>80</v>
      </c>
    </row>
    <row r="10165">
      <c r="C10165" s="1" t="s">
        <v>1802</v>
      </c>
    </row>
    <row r="10166">
      <c r="C10166" s="1" t="s">
        <v>10443</v>
      </c>
    </row>
    <row r="10167">
      <c r="C10167" s="1" t="s">
        <v>588</v>
      </c>
    </row>
    <row r="10168">
      <c r="C10168" s="1" t="s">
        <v>305</v>
      </c>
    </row>
    <row r="10169">
      <c r="C10169" s="1" t="s">
        <v>560</v>
      </c>
    </row>
    <row r="10170">
      <c r="C10170" s="1" t="s">
        <v>132</v>
      </c>
    </row>
    <row r="10171">
      <c r="C10171" s="1" t="s">
        <v>1595</v>
      </c>
    </row>
    <row r="10172">
      <c r="C10172" s="1" t="s">
        <v>18664</v>
      </c>
    </row>
    <row r="10173">
      <c r="C10173" s="1" t="s">
        <v>1756</v>
      </c>
    </row>
    <row r="10174">
      <c r="C10174" s="1" t="s">
        <v>241</v>
      </c>
    </row>
    <row r="10175">
      <c r="C10175" s="1" t="s">
        <v>6750</v>
      </c>
    </row>
    <row r="10176">
      <c r="C10176" s="1" t="s">
        <v>1250</v>
      </c>
    </row>
    <row r="10177">
      <c r="C10177" s="1" t="s">
        <v>321</v>
      </c>
    </row>
    <row r="10178">
      <c r="C10178" s="1" t="s">
        <v>1250</v>
      </c>
    </row>
    <row r="10179">
      <c r="C10179" s="1" t="s">
        <v>998</v>
      </c>
    </row>
    <row r="10180">
      <c r="C10180" s="1" t="s">
        <v>818</v>
      </c>
    </row>
    <row r="10181">
      <c r="C10181" s="1" t="s">
        <v>411</v>
      </c>
    </row>
    <row r="10182">
      <c r="C10182" s="1" t="s">
        <v>3452</v>
      </c>
    </row>
    <row r="10183">
      <c r="C10183" s="1" t="s">
        <v>7765</v>
      </c>
    </row>
    <row r="10184">
      <c r="C10184" s="1" t="s">
        <v>396</v>
      </c>
    </row>
    <row r="10185">
      <c r="C10185" s="1" t="s">
        <v>1343</v>
      </c>
    </row>
    <row r="10186">
      <c r="C10186" s="1" t="s">
        <v>411</v>
      </c>
    </row>
    <row r="10187">
      <c r="C10187" s="1" t="s">
        <v>305</v>
      </c>
    </row>
    <row r="10188">
      <c r="C10188" s="1" t="s">
        <v>461</v>
      </c>
    </row>
    <row r="10189">
      <c r="C10189" s="1" t="s">
        <v>99</v>
      </c>
    </row>
    <row r="10190">
      <c r="C10190" s="1" t="s">
        <v>18688</v>
      </c>
    </row>
    <row r="10191">
      <c r="C10191" s="1" t="s">
        <v>1446</v>
      </c>
    </row>
    <row r="10192">
      <c r="C10192" s="1" t="s">
        <v>148</v>
      </c>
    </row>
    <row r="10193">
      <c r="C10193" s="1" t="s">
        <v>3388</v>
      </c>
    </row>
    <row r="10194">
      <c r="C10194" s="1" t="s">
        <v>18694</v>
      </c>
    </row>
    <row r="10195">
      <c r="C10195" s="1" t="s">
        <v>1940</v>
      </c>
    </row>
    <row r="10196">
      <c r="C10196" s="1" t="s">
        <v>5256</v>
      </c>
    </row>
    <row r="10197">
      <c r="C10197" s="1" t="s">
        <v>4912</v>
      </c>
    </row>
    <row r="10198">
      <c r="C10198" s="1" t="s">
        <v>126</v>
      </c>
    </row>
    <row r="10199">
      <c r="C10199" s="1" t="s">
        <v>1255</v>
      </c>
    </row>
    <row r="10200">
      <c r="C10200" s="1" t="s">
        <v>326</v>
      </c>
    </row>
    <row r="10201">
      <c r="C10201" s="1" t="s">
        <v>1381</v>
      </c>
    </row>
    <row r="10202">
      <c r="C10202" s="1" t="s">
        <v>1243</v>
      </c>
    </row>
    <row r="10203">
      <c r="C10203" s="1" t="s">
        <v>326</v>
      </c>
    </row>
    <row r="10204">
      <c r="C10204" s="1" t="s">
        <v>408</v>
      </c>
    </row>
    <row r="10205">
      <c r="C10205" s="1" t="s">
        <v>2797</v>
      </c>
    </row>
    <row r="10206">
      <c r="C10206" s="1" t="s">
        <v>126</v>
      </c>
    </row>
    <row r="10207">
      <c r="C10207" s="1" t="s">
        <v>818</v>
      </c>
    </row>
    <row r="10208">
      <c r="C10208" s="1" t="s">
        <v>461</v>
      </c>
    </row>
    <row r="10209">
      <c r="C10209" s="1" t="s">
        <v>315</v>
      </c>
    </row>
    <row r="10210">
      <c r="C10210" s="1" t="s">
        <v>1255</v>
      </c>
    </row>
    <row r="10211">
      <c r="C10211" s="1" t="s">
        <v>32</v>
      </c>
    </row>
    <row r="10212">
      <c r="C10212" s="1" t="s">
        <v>1500</v>
      </c>
    </row>
    <row r="10213">
      <c r="C10213" s="1" t="s">
        <v>14198</v>
      </c>
    </row>
    <row r="10214">
      <c r="C10214" s="1" t="s">
        <v>4912</v>
      </c>
    </row>
    <row r="10215">
      <c r="C10215" s="1" t="s">
        <v>1297</v>
      </c>
    </row>
    <row r="10216">
      <c r="C10216" s="1" t="s">
        <v>5629</v>
      </c>
    </row>
    <row r="10217">
      <c r="C10217" s="1" t="s">
        <v>310</v>
      </c>
    </row>
    <row r="10218">
      <c r="C10218" s="1" t="s">
        <v>18732</v>
      </c>
    </row>
    <row r="10219">
      <c r="C10219" s="1" t="s">
        <v>347</v>
      </c>
    </row>
    <row r="10220">
      <c r="C10220" s="1" t="s">
        <v>1595</v>
      </c>
    </row>
    <row r="10221">
      <c r="C10221" s="1" t="s">
        <v>305</v>
      </c>
    </row>
    <row r="10222">
      <c r="C10222" s="1" t="s">
        <v>326</v>
      </c>
    </row>
    <row r="10223">
      <c r="C10223" s="1" t="s">
        <v>6246</v>
      </c>
    </row>
    <row r="10224">
      <c r="C10224" s="1" t="s">
        <v>163</v>
      </c>
    </row>
    <row r="10225">
      <c r="C10225" s="1" t="s">
        <v>11268</v>
      </c>
    </row>
    <row r="10226">
      <c r="C10226" s="1" t="s">
        <v>5183</v>
      </c>
    </row>
    <row r="10227">
      <c r="C10227" s="1" t="s">
        <v>3180</v>
      </c>
    </row>
    <row r="10228">
      <c r="C10228" s="1" t="s">
        <v>1255</v>
      </c>
    </row>
    <row r="10229">
      <c r="C10229" s="1" t="s">
        <v>21</v>
      </c>
    </row>
    <row r="10230">
      <c r="C10230" s="1" t="s">
        <v>4433</v>
      </c>
    </row>
    <row r="10231">
      <c r="C10231" s="1" t="s">
        <v>578</v>
      </c>
    </row>
    <row r="10232">
      <c r="C10232" s="1" t="s">
        <v>18754</v>
      </c>
    </row>
    <row r="10233">
      <c r="C10233" s="1" t="s">
        <v>37</v>
      </c>
    </row>
    <row r="10234">
      <c r="C10234" s="1" t="s">
        <v>461</v>
      </c>
    </row>
    <row r="10235">
      <c r="C10235" s="1" t="s">
        <v>18761</v>
      </c>
    </row>
    <row r="10236">
      <c r="C10236" s="1" t="s">
        <v>32</v>
      </c>
    </row>
    <row r="10237">
      <c r="C10237" s="1" t="s">
        <v>326</v>
      </c>
    </row>
    <row r="10238">
      <c r="C10238" s="1" t="s">
        <v>503</v>
      </c>
    </row>
    <row r="10239">
      <c r="C10239" s="1" t="s">
        <v>6510</v>
      </c>
    </row>
    <row r="10240">
      <c r="C10240" s="1" t="s">
        <v>1813</v>
      </c>
    </row>
    <row r="10241">
      <c r="C10241" s="1" t="s">
        <v>3131</v>
      </c>
    </row>
    <row r="10242">
      <c r="C10242" s="1" t="s">
        <v>321</v>
      </c>
    </row>
    <row r="10243">
      <c r="C10243" s="1" t="s">
        <v>173</v>
      </c>
    </row>
    <row r="10244">
      <c r="C10244" s="1" t="s">
        <v>7807</v>
      </c>
    </row>
    <row r="10245">
      <c r="C10245" s="1" t="s">
        <v>211</v>
      </c>
    </row>
    <row r="10246">
      <c r="C10246" s="1" t="s">
        <v>998</v>
      </c>
    </row>
    <row r="10247">
      <c r="C10247" s="1" t="s">
        <v>411</v>
      </c>
    </row>
    <row r="10248">
      <c r="C10248" s="1" t="s">
        <v>290</v>
      </c>
    </row>
    <row r="10249">
      <c r="C10249" s="1" t="s">
        <v>770</v>
      </c>
    </row>
    <row r="10250">
      <c r="C10250" s="1" t="s">
        <v>411</v>
      </c>
    </row>
    <row r="10251">
      <c r="C10251" s="1" t="s">
        <v>295</v>
      </c>
    </row>
    <row r="10252">
      <c r="C10252" s="1" t="s">
        <v>148</v>
      </c>
    </row>
    <row r="10253">
      <c r="C10253" s="1" t="s">
        <v>99</v>
      </c>
    </row>
    <row r="10254">
      <c r="C10254" s="1" t="s">
        <v>15483</v>
      </c>
    </row>
    <row r="10255">
      <c r="C10255" s="1" t="s">
        <v>5278</v>
      </c>
    </row>
    <row r="10256">
      <c r="C10256" s="1" t="s">
        <v>315</v>
      </c>
    </row>
    <row r="10257">
      <c r="C10257" s="1" t="s">
        <v>284</v>
      </c>
    </row>
    <row r="10258">
      <c r="C10258" s="1" t="s">
        <v>1756</v>
      </c>
    </row>
    <row r="10259">
      <c r="C10259" s="1" t="s">
        <v>470</v>
      </c>
    </row>
    <row r="10260">
      <c r="C10260" s="1" t="s">
        <v>326</v>
      </c>
    </row>
    <row r="10261">
      <c r="C10261" s="1" t="s">
        <v>1637</v>
      </c>
    </row>
    <row r="10262">
      <c r="C10262" s="1" t="s">
        <v>5458</v>
      </c>
    </row>
    <row r="10263">
      <c r="C10263" s="1" t="s">
        <v>578</v>
      </c>
    </row>
    <row r="10264">
      <c r="C10264" s="1" t="s">
        <v>326</v>
      </c>
    </row>
    <row r="10265">
      <c r="C10265" s="1" t="s">
        <v>1208</v>
      </c>
    </row>
    <row r="10266">
      <c r="C10266" s="1" t="s">
        <v>326</v>
      </c>
    </row>
    <row r="10267">
      <c r="C10267" s="1" t="s">
        <v>661</v>
      </c>
    </row>
    <row r="10268">
      <c r="C10268" s="1" t="s">
        <v>248</v>
      </c>
    </row>
    <row r="10269">
      <c r="C10269" s="1" t="s">
        <v>2359</v>
      </c>
    </row>
    <row r="10270">
      <c r="C10270" s="1" t="s">
        <v>326</v>
      </c>
    </row>
    <row r="10271">
      <c r="C10271" s="1" t="s">
        <v>1255</v>
      </c>
    </row>
    <row r="10272">
      <c r="C10272" s="1" t="s">
        <v>640</v>
      </c>
    </row>
    <row r="10273">
      <c r="C10273" s="1" t="s">
        <v>2721</v>
      </c>
    </row>
    <row r="10274">
      <c r="C10274" s="1" t="s">
        <v>14</v>
      </c>
    </row>
    <row r="10275">
      <c r="C10275" s="1" t="s">
        <v>4741</v>
      </c>
    </row>
    <row r="10276">
      <c r="C10276" s="1" t="s">
        <v>1500</v>
      </c>
    </row>
    <row r="10277">
      <c r="C10277" s="1" t="s">
        <v>14198</v>
      </c>
    </row>
    <row r="10278">
      <c r="C10278" s="1" t="s">
        <v>1813</v>
      </c>
    </row>
    <row r="10279">
      <c r="C10279" s="1" t="s">
        <v>1367</v>
      </c>
    </row>
    <row r="10280">
      <c r="C10280" s="1" t="s">
        <v>15579</v>
      </c>
    </row>
    <row r="10281">
      <c r="C10281" s="1" t="s">
        <v>818</v>
      </c>
    </row>
    <row r="10282">
      <c r="C10282" s="1" t="s">
        <v>1653</v>
      </c>
    </row>
    <row r="10283">
      <c r="C10283" s="1" t="s">
        <v>305</v>
      </c>
    </row>
    <row r="10284">
      <c r="C10284" s="1" t="s">
        <v>1666</v>
      </c>
    </row>
    <row r="10285">
      <c r="C10285" s="1" t="s">
        <v>411</v>
      </c>
    </row>
    <row r="10286">
      <c r="C10286" s="1" t="s">
        <v>148</v>
      </c>
    </row>
    <row r="10287">
      <c r="C10287" s="1" t="s">
        <v>1418</v>
      </c>
    </row>
    <row r="10288">
      <c r="C10288" s="1" t="s">
        <v>1014</v>
      </c>
    </row>
    <row r="10289">
      <c r="C10289" s="1" t="s">
        <v>1113</v>
      </c>
    </row>
    <row r="10290">
      <c r="C10290" s="1" t="s">
        <v>7367</v>
      </c>
    </row>
    <row r="10291">
      <c r="C10291" s="1" t="s">
        <v>1255</v>
      </c>
    </row>
    <row r="10292">
      <c r="C10292" s="1" t="s">
        <v>32</v>
      </c>
    </row>
    <row r="10293">
      <c r="C10293" s="1" t="s">
        <v>4482</v>
      </c>
    </row>
    <row r="10294">
      <c r="C10294" s="1" t="s">
        <v>116</v>
      </c>
    </row>
    <row r="10295">
      <c r="C10295" s="1" t="s">
        <v>411</v>
      </c>
    </row>
    <row r="10296">
      <c r="C10296" s="1" t="s">
        <v>32</v>
      </c>
    </row>
    <row r="10297">
      <c r="C10297" s="1" t="s">
        <v>779</v>
      </c>
    </row>
    <row r="10298">
      <c r="C10298" s="1" t="s">
        <v>522</v>
      </c>
    </row>
    <row r="10299">
      <c r="C10299" s="1" t="s">
        <v>80</v>
      </c>
    </row>
    <row r="10300">
      <c r="C10300" s="1" t="s">
        <v>305</v>
      </c>
    </row>
    <row r="10301">
      <c r="C10301" s="1" t="s">
        <v>8291</v>
      </c>
    </row>
    <row r="10302">
      <c r="C10302" s="1" t="s">
        <v>32</v>
      </c>
    </row>
    <row r="10303">
      <c r="C10303" s="1" t="s">
        <v>211</v>
      </c>
    </row>
    <row r="10304">
      <c r="C10304" s="1" t="s">
        <v>3618</v>
      </c>
    </row>
    <row r="10305">
      <c r="C10305" s="1" t="s">
        <v>1258</v>
      </c>
    </row>
    <row r="10306">
      <c r="C10306" s="1" t="s">
        <v>1268</v>
      </c>
    </row>
    <row r="10307">
      <c r="C10307" s="1" t="s">
        <v>701</v>
      </c>
    </row>
    <row r="10308">
      <c r="C10308" s="1" t="s">
        <v>2872</v>
      </c>
    </row>
    <row r="10309">
      <c r="C10309" s="1" t="s">
        <v>207</v>
      </c>
    </row>
    <row r="10310">
      <c r="C10310" s="1" t="s">
        <v>4504</v>
      </c>
    </row>
    <row r="10311">
      <c r="C10311" s="1" t="s">
        <v>99</v>
      </c>
    </row>
    <row r="10312">
      <c r="C10312" s="1" t="s">
        <v>1631</v>
      </c>
    </row>
    <row r="10313">
      <c r="C10313" s="1" t="s">
        <v>1029</v>
      </c>
    </row>
    <row r="10314">
      <c r="C10314" s="1" t="s">
        <v>32</v>
      </c>
    </row>
    <row r="10315">
      <c r="C10315" s="1" t="s">
        <v>332</v>
      </c>
    </row>
    <row r="10316">
      <c r="C10316" s="1" t="s">
        <v>1179</v>
      </c>
    </row>
    <row r="10317">
      <c r="C10317" s="1" t="s">
        <v>126</v>
      </c>
    </row>
    <row r="10318">
      <c r="C10318" s="1" t="s">
        <v>4958</v>
      </c>
    </row>
    <row r="10319">
      <c r="C10319" s="1" t="s">
        <v>5836</v>
      </c>
    </row>
    <row r="10320">
      <c r="C10320" s="1" t="s">
        <v>116</v>
      </c>
    </row>
    <row r="10321">
      <c r="C10321" s="1" t="s">
        <v>93</v>
      </c>
    </row>
    <row r="10322">
      <c r="C10322" s="1" t="s">
        <v>2402</v>
      </c>
    </row>
    <row r="10323">
      <c r="C10323" s="1" t="s">
        <v>1103</v>
      </c>
    </row>
    <row r="10324">
      <c r="C10324" s="1" t="s">
        <v>18887</v>
      </c>
    </row>
    <row r="10325">
      <c r="C10325" s="1" t="s">
        <v>1813</v>
      </c>
    </row>
    <row r="10326">
      <c r="C10326" s="1" t="s">
        <v>15215</v>
      </c>
    </row>
    <row r="10327">
      <c r="C10327" s="1" t="s">
        <v>1963</v>
      </c>
    </row>
    <row r="10328">
      <c r="C10328" s="1" t="s">
        <v>121</v>
      </c>
    </row>
    <row r="10329">
      <c r="C10329" s="1" t="s">
        <v>461</v>
      </c>
    </row>
    <row r="10330">
      <c r="C10330" s="1" t="s">
        <v>701</v>
      </c>
    </row>
    <row r="10331">
      <c r="C10331" s="1" t="s">
        <v>4083</v>
      </c>
    </row>
    <row r="10332">
      <c r="C10332" s="1" t="s">
        <v>2601</v>
      </c>
    </row>
    <row r="10333">
      <c r="C10333" s="1" t="s">
        <v>1418</v>
      </c>
    </row>
    <row r="10334">
      <c r="C10334" s="1" t="s">
        <v>99</v>
      </c>
    </row>
    <row r="10335">
      <c r="C10335" s="1" t="s">
        <v>321</v>
      </c>
    </row>
    <row r="10336">
      <c r="C10336" s="1" t="s">
        <v>148</v>
      </c>
    </row>
    <row r="10337">
      <c r="C10337" s="1" t="s">
        <v>310</v>
      </c>
    </row>
    <row r="10338">
      <c r="C10338" s="1" t="s">
        <v>1208</v>
      </c>
    </row>
    <row r="10339">
      <c r="C10339" s="1" t="s">
        <v>356</v>
      </c>
    </row>
    <row r="10340">
      <c r="C10340" s="1" t="s">
        <v>925</v>
      </c>
    </row>
    <row r="10341">
      <c r="C10341" s="1" t="s">
        <v>132</v>
      </c>
    </row>
    <row r="10342">
      <c r="C10342" s="1" t="s">
        <v>998</v>
      </c>
    </row>
    <row r="10343">
      <c r="C10343" s="1" t="s">
        <v>4565</v>
      </c>
    </row>
    <row r="10344">
      <c r="C10344" s="1" t="s">
        <v>640</v>
      </c>
    </row>
    <row r="10345">
      <c r="C10345" s="1" t="s">
        <v>121</v>
      </c>
    </row>
    <row r="10346">
      <c r="C10346" s="1" t="s">
        <v>116</v>
      </c>
    </row>
    <row r="10347">
      <c r="C10347" s="1" t="s">
        <v>1461</v>
      </c>
    </row>
    <row r="10348">
      <c r="C10348" s="1" t="s">
        <v>15679</v>
      </c>
    </row>
    <row r="10349">
      <c r="C10349" s="1" t="s">
        <v>3811</v>
      </c>
    </row>
    <row r="10350">
      <c r="C10350" s="1" t="s">
        <v>1325</v>
      </c>
    </row>
    <row r="10351">
      <c r="C10351" s="1" t="s">
        <v>121</v>
      </c>
    </row>
    <row r="10352">
      <c r="C10352" s="1" t="s">
        <v>86</v>
      </c>
    </row>
    <row r="10353">
      <c r="C10353" s="1" t="s">
        <v>65</v>
      </c>
    </row>
    <row r="10354">
      <c r="C10354" s="1" t="s">
        <v>1446</v>
      </c>
    </row>
    <row r="10355">
      <c r="C10355" s="1" t="s">
        <v>1297</v>
      </c>
    </row>
    <row r="10356">
      <c r="C10356" s="1" t="s">
        <v>14</v>
      </c>
    </row>
    <row r="10357">
      <c r="C10357" s="1" t="s">
        <v>5861</v>
      </c>
    </row>
    <row r="10358">
      <c r="C10358" s="1" t="s">
        <v>5676</v>
      </c>
    </row>
    <row r="10359">
      <c r="C10359" s="1" t="s">
        <v>461</v>
      </c>
    </row>
    <row r="10360">
      <c r="C10360" s="1" t="s">
        <v>653</v>
      </c>
    </row>
    <row r="10361">
      <c r="C10361" s="1" t="s">
        <v>3875</v>
      </c>
    </row>
    <row r="10362">
      <c r="C10362" s="1" t="s">
        <v>503</v>
      </c>
    </row>
    <row r="10363">
      <c r="C10363" s="1" t="s">
        <v>342</v>
      </c>
    </row>
    <row r="10364">
      <c r="C10364" s="1" t="s">
        <v>1165</v>
      </c>
    </row>
    <row r="10365">
      <c r="C10365" s="1" t="s">
        <v>461</v>
      </c>
    </row>
    <row r="10366">
      <c r="C10366" s="1" t="s">
        <v>1155</v>
      </c>
    </row>
    <row r="10367">
      <c r="C10367" s="1" t="s">
        <v>310</v>
      </c>
    </row>
    <row r="10368">
      <c r="C10368" s="1" t="s">
        <v>148</v>
      </c>
    </row>
    <row r="10369">
      <c r="C10369" s="1" t="s">
        <v>7575</v>
      </c>
    </row>
    <row r="10370">
      <c r="C10370" s="1" t="s">
        <v>588</v>
      </c>
    </row>
    <row r="10371">
      <c r="C10371" s="1" t="s">
        <v>116</v>
      </c>
    </row>
    <row r="10372">
      <c r="C10372" s="1" t="s">
        <v>1250</v>
      </c>
    </row>
    <row r="10373">
      <c r="C10373" s="1" t="s">
        <v>1128</v>
      </c>
    </row>
    <row r="10374">
      <c r="C10374" s="1" t="s">
        <v>86</v>
      </c>
    </row>
    <row r="10375">
      <c r="C10375" s="1" t="s">
        <v>18964</v>
      </c>
    </row>
    <row r="10376">
      <c r="C10376" s="1" t="s">
        <v>1653</v>
      </c>
    </row>
    <row r="10377">
      <c r="C10377" s="1" t="s">
        <v>305</v>
      </c>
    </row>
    <row r="10378">
      <c r="C10378" s="1" t="s">
        <v>305</v>
      </c>
    </row>
    <row r="10379">
      <c r="C10379" s="1" t="s">
        <v>116</v>
      </c>
    </row>
    <row r="10380">
      <c r="C10380" s="1" t="s">
        <v>121</v>
      </c>
    </row>
    <row r="10381">
      <c r="C10381" s="1" t="s">
        <v>1595</v>
      </c>
    </row>
    <row r="10382">
      <c r="C10382" s="1" t="s">
        <v>2019</v>
      </c>
    </row>
    <row r="10383">
      <c r="C10383" s="1" t="s">
        <v>321</v>
      </c>
    </row>
    <row r="10384">
      <c r="C10384" s="1" t="s">
        <v>21</v>
      </c>
    </row>
    <row r="10385">
      <c r="C10385" s="1" t="s">
        <v>116</v>
      </c>
    </row>
    <row r="10386">
      <c r="C10386" s="1" t="s">
        <v>163</v>
      </c>
    </row>
    <row r="10387">
      <c r="C10387" s="1" t="s">
        <v>1096</v>
      </c>
    </row>
    <row r="10388">
      <c r="C10388" s="1" t="s">
        <v>116</v>
      </c>
    </row>
    <row r="10389">
      <c r="C10389" s="1" t="s">
        <v>1456</v>
      </c>
    </row>
    <row r="10390">
      <c r="C10390" s="1" t="s">
        <v>1250</v>
      </c>
    </row>
    <row r="10391">
      <c r="C10391" s="1" t="s">
        <v>32</v>
      </c>
    </row>
    <row r="10392">
      <c r="C10392" s="1" t="s">
        <v>1243</v>
      </c>
    </row>
    <row r="10393">
      <c r="C10393" s="1" t="s">
        <v>411</v>
      </c>
    </row>
    <row r="10394">
      <c r="C10394" s="1" t="s">
        <v>879</v>
      </c>
    </row>
    <row r="10395">
      <c r="C10395" s="1" t="s">
        <v>5539</v>
      </c>
    </row>
    <row r="10396">
      <c r="C10396" s="1" t="s">
        <v>148</v>
      </c>
    </row>
    <row r="10397">
      <c r="C10397" s="1" t="s">
        <v>1103</v>
      </c>
    </row>
    <row r="10398">
      <c r="C10398" s="1" t="s">
        <v>1096</v>
      </c>
    </row>
    <row r="10399">
      <c r="C10399" s="1" t="s">
        <v>5064</v>
      </c>
    </row>
    <row r="10400">
      <c r="C10400" s="1" t="s">
        <v>1802</v>
      </c>
    </row>
    <row r="10401">
      <c r="C10401" s="1" t="s">
        <v>32</v>
      </c>
    </row>
    <row r="10402">
      <c r="C10402" s="1" t="s">
        <v>211</v>
      </c>
    </row>
    <row r="10403">
      <c r="C10403" s="1" t="s">
        <v>1558</v>
      </c>
    </row>
    <row r="10404">
      <c r="C10404" s="1" t="s">
        <v>3392</v>
      </c>
    </row>
    <row r="10405">
      <c r="C10405" s="1" t="s">
        <v>532</v>
      </c>
    </row>
    <row r="10406">
      <c r="C10406" s="1" t="s">
        <v>1301</v>
      </c>
    </row>
    <row r="10407">
      <c r="C10407" s="1" t="s">
        <v>1446</v>
      </c>
    </row>
    <row r="10408">
      <c r="C10408" s="1" t="s">
        <v>626</v>
      </c>
    </row>
    <row r="10409">
      <c r="C10409" s="1" t="s">
        <v>686</v>
      </c>
    </row>
    <row r="10410">
      <c r="C10410" s="1" t="s">
        <v>321</v>
      </c>
    </row>
    <row r="10411">
      <c r="C10411" s="1" t="s">
        <v>19013</v>
      </c>
    </row>
    <row r="10412">
      <c r="C10412" s="1" t="s">
        <v>49</v>
      </c>
    </row>
    <row r="10413">
      <c r="C10413" s="1" t="s">
        <v>3471</v>
      </c>
    </row>
    <row r="10414">
      <c r="C10414" s="1" t="s">
        <v>1806</v>
      </c>
    </row>
    <row r="10415">
      <c r="C10415" s="1" t="s">
        <v>148</v>
      </c>
    </row>
    <row r="10416">
      <c r="C10416" s="1" t="s">
        <v>6215</v>
      </c>
    </row>
    <row r="10417">
      <c r="C10417" s="1" t="s">
        <v>4891</v>
      </c>
    </row>
    <row r="10418">
      <c r="C10418" s="1" t="s">
        <v>869</v>
      </c>
    </row>
    <row r="10419">
      <c r="C10419" s="1" t="s">
        <v>2721</v>
      </c>
    </row>
    <row r="10420">
      <c r="C10420" s="1" t="s">
        <v>80</v>
      </c>
    </row>
    <row r="10421">
      <c r="C10421" s="1" t="s">
        <v>461</v>
      </c>
    </row>
    <row r="10422">
      <c r="C10422" s="1" t="s">
        <v>3395</v>
      </c>
    </row>
    <row r="10423">
      <c r="C10423" s="1" t="s">
        <v>3471</v>
      </c>
    </row>
    <row r="10424">
      <c r="C10424" s="1" t="s">
        <v>13618</v>
      </c>
    </row>
    <row r="10425">
      <c r="C10425" s="1" t="s">
        <v>5337</v>
      </c>
    </row>
    <row r="10426">
      <c r="C10426" s="1" t="s">
        <v>80</v>
      </c>
    </row>
    <row r="10427">
      <c r="C10427" s="1" t="s">
        <v>305</v>
      </c>
    </row>
    <row r="10428">
      <c r="C10428" s="1" t="s">
        <v>116</v>
      </c>
    </row>
    <row r="10429">
      <c r="C10429" s="1" t="s">
        <v>211</v>
      </c>
    </row>
    <row r="10430">
      <c r="C10430" s="1" t="s">
        <v>1558</v>
      </c>
    </row>
    <row r="10431">
      <c r="C10431" s="1" t="s">
        <v>305</v>
      </c>
    </row>
    <row r="10432">
      <c r="C10432" s="1" t="s">
        <v>80</v>
      </c>
    </row>
    <row r="10433">
      <c r="C10433" s="1" t="s">
        <v>925</v>
      </c>
    </row>
    <row r="10434">
      <c r="C10434" s="1" t="s">
        <v>701</v>
      </c>
    </row>
    <row r="10435">
      <c r="C10435" s="1" t="s">
        <v>584</v>
      </c>
    </row>
    <row r="10436">
      <c r="C10436" s="1" t="s">
        <v>2664</v>
      </c>
    </row>
    <row r="10437">
      <c r="C10437" s="1" t="s">
        <v>1963</v>
      </c>
    </row>
    <row r="10438">
      <c r="C10438" s="1" t="s">
        <v>2521</v>
      </c>
    </row>
    <row r="10439">
      <c r="C10439" s="1" t="s">
        <v>1325</v>
      </c>
    </row>
    <row r="10440">
      <c r="C10440" s="1" t="s">
        <v>241</v>
      </c>
    </row>
    <row r="10441">
      <c r="C10441" s="1" t="s">
        <v>588</v>
      </c>
    </row>
    <row r="10442">
      <c r="C10442" s="1" t="s">
        <v>19062</v>
      </c>
    </row>
    <row r="10443">
      <c r="C10443" s="1" t="s">
        <v>163</v>
      </c>
    </row>
    <row r="10444">
      <c r="C10444" s="1" t="s">
        <v>879</v>
      </c>
    </row>
    <row r="10445">
      <c r="C10445" s="1" t="s">
        <v>1802</v>
      </c>
    </row>
    <row r="10446">
      <c r="C10446" s="1" t="s">
        <v>588</v>
      </c>
    </row>
    <row r="10447">
      <c r="C10447" s="1" t="s">
        <v>657</v>
      </c>
    </row>
    <row r="10448">
      <c r="C10448" s="1" t="s">
        <v>1797</v>
      </c>
    </row>
    <row r="10449">
      <c r="C10449" s="1" t="s">
        <v>11659</v>
      </c>
    </row>
    <row r="10450">
      <c r="C10450" s="1" t="s">
        <v>3703</v>
      </c>
    </row>
    <row r="10451">
      <c r="C10451" s="1" t="s">
        <v>305</v>
      </c>
    </row>
    <row r="10452">
      <c r="C10452" s="1" t="s">
        <v>207</v>
      </c>
    </row>
    <row r="10453">
      <c r="C10453" s="1" t="s">
        <v>779</v>
      </c>
    </row>
    <row r="10454">
      <c r="C10454" s="1" t="s">
        <v>103</v>
      </c>
    </row>
    <row r="10455">
      <c r="C10455" s="1" t="s">
        <v>818</v>
      </c>
    </row>
    <row r="10456">
      <c r="C10456" s="1" t="s">
        <v>3708</v>
      </c>
    </row>
    <row r="10457">
      <c r="C10457" s="1" t="s">
        <v>121</v>
      </c>
    </row>
    <row r="10458">
      <c r="C10458" s="1" t="s">
        <v>1029</v>
      </c>
    </row>
    <row r="10459">
      <c r="C10459" s="1" t="s">
        <v>7084</v>
      </c>
    </row>
    <row r="10460">
      <c r="C10460" s="1" t="s">
        <v>14772</v>
      </c>
    </row>
    <row r="10461">
      <c r="C10461" s="1" t="s">
        <v>5101</v>
      </c>
    </row>
    <row r="10462">
      <c r="C10462" s="1" t="s">
        <v>7228</v>
      </c>
    </row>
    <row r="10463">
      <c r="C10463" s="1" t="s">
        <v>1268</v>
      </c>
    </row>
    <row r="10464">
      <c r="C10464" s="1" t="s">
        <v>3465</v>
      </c>
    </row>
    <row r="10465">
      <c r="C10465" s="1" t="s">
        <v>998</v>
      </c>
    </row>
    <row r="10466">
      <c r="C10466" s="1" t="s">
        <v>65</v>
      </c>
    </row>
    <row r="10467">
      <c r="C10467" s="1" t="s">
        <v>1332</v>
      </c>
    </row>
    <row r="10468">
      <c r="C10468" s="1" t="s">
        <v>8305</v>
      </c>
    </row>
    <row r="10469">
      <c r="C10469" s="1" t="s">
        <v>3641</v>
      </c>
    </row>
    <row r="10470">
      <c r="C10470" s="1" t="s">
        <v>4891</v>
      </c>
    </row>
    <row r="10471">
      <c r="C10471" s="1" t="s">
        <v>21</v>
      </c>
    </row>
    <row r="10472">
      <c r="C10472" s="1" t="s">
        <v>80</v>
      </c>
    </row>
    <row r="10473">
      <c r="C10473" s="1" t="s">
        <v>1179</v>
      </c>
    </row>
    <row r="10474">
      <c r="C10474" s="1" t="s">
        <v>2994</v>
      </c>
    </row>
    <row r="10475">
      <c r="C10475" s="1" t="s">
        <v>80</v>
      </c>
    </row>
    <row r="10476">
      <c r="C10476" s="1" t="s">
        <v>3708</v>
      </c>
    </row>
    <row r="10477">
      <c r="C10477" s="1" t="s">
        <v>4240</v>
      </c>
    </row>
    <row r="10478">
      <c r="C10478" s="1" t="s">
        <v>1899</v>
      </c>
    </row>
    <row r="10479">
      <c r="C10479" s="1" t="s">
        <v>305</v>
      </c>
    </row>
    <row r="10480">
      <c r="C10480" s="1" t="s">
        <v>1179</v>
      </c>
    </row>
    <row r="10481">
      <c r="C10481" s="1" t="s">
        <v>226</v>
      </c>
    </row>
    <row r="10482">
      <c r="C10482" s="1" t="s">
        <v>1128</v>
      </c>
    </row>
    <row r="10483">
      <c r="C10483" s="1" t="s">
        <v>818</v>
      </c>
    </row>
    <row r="10484">
      <c r="C10484" s="1" t="s">
        <v>13210</v>
      </c>
    </row>
    <row r="10485">
      <c r="C10485" s="1" t="s">
        <v>701</v>
      </c>
    </row>
    <row r="10486">
      <c r="C10486" s="1" t="s">
        <v>2402</v>
      </c>
    </row>
    <row r="10487">
      <c r="C10487" s="1" t="s">
        <v>4220</v>
      </c>
    </row>
    <row r="10488">
      <c r="C10488" s="1" t="s">
        <v>3618</v>
      </c>
    </row>
    <row r="10489">
      <c r="C10489" s="1" t="s">
        <v>121</v>
      </c>
    </row>
    <row r="10490">
      <c r="C10490" s="1" t="s">
        <v>2485</v>
      </c>
    </row>
    <row r="10491">
      <c r="C10491" s="1" t="s">
        <v>2553</v>
      </c>
    </row>
    <row r="10492">
      <c r="C10492" s="1" t="s">
        <v>2173</v>
      </c>
    </row>
    <row r="10493">
      <c r="C10493" s="1" t="s">
        <v>2673</v>
      </c>
    </row>
    <row r="10494">
      <c r="C10494" s="1" t="s">
        <v>5543</v>
      </c>
    </row>
    <row r="10495">
      <c r="C10495" s="1" t="s">
        <v>80</v>
      </c>
    </row>
    <row r="10496">
      <c r="C10496" s="1" t="s">
        <v>21</v>
      </c>
    </row>
    <row r="10497">
      <c r="C10497" s="1" t="s">
        <v>7831</v>
      </c>
    </row>
    <row r="10498">
      <c r="C10498" s="1" t="s">
        <v>305</v>
      </c>
    </row>
    <row r="10499">
      <c r="C10499" s="1" t="s">
        <v>19151</v>
      </c>
    </row>
    <row r="10500">
      <c r="C10500" s="1" t="s">
        <v>305</v>
      </c>
    </row>
    <row r="10501">
      <c r="C10501" s="1" t="s">
        <v>121</v>
      </c>
    </row>
    <row r="10502">
      <c r="C10502" s="1" t="s">
        <v>1461</v>
      </c>
    </row>
    <row r="10503">
      <c r="C10503" s="1" t="s">
        <v>37</v>
      </c>
    </row>
    <row r="10504">
      <c r="C10504" s="1" t="s">
        <v>998</v>
      </c>
    </row>
    <row r="10505">
      <c r="C10505" s="1" t="s">
        <v>560</v>
      </c>
    </row>
    <row r="10506">
      <c r="C10506" s="1" t="s">
        <v>514</v>
      </c>
    </row>
    <row r="10507">
      <c r="C10507" s="1" t="s">
        <v>1595</v>
      </c>
    </row>
    <row r="10508">
      <c r="C10508" s="1" t="s">
        <v>5758</v>
      </c>
    </row>
    <row r="10509">
      <c r="C10509" s="1" t="s">
        <v>1558</v>
      </c>
    </row>
    <row r="10510">
      <c r="C10510" s="1" t="s">
        <v>321</v>
      </c>
    </row>
    <row r="10511">
      <c r="C10511" s="1" t="s">
        <v>305</v>
      </c>
    </row>
    <row r="10512">
      <c r="C10512" s="1" t="s">
        <v>19170</v>
      </c>
    </row>
    <row r="10513">
      <c r="C10513" s="1" t="s">
        <v>116</v>
      </c>
    </row>
    <row r="10514">
      <c r="C10514" s="1" t="s">
        <v>686</v>
      </c>
    </row>
    <row r="10515">
      <c r="C10515" s="1" t="s">
        <v>813</v>
      </c>
    </row>
    <row r="10516">
      <c r="C10516" s="1" t="s">
        <v>1925</v>
      </c>
    </row>
    <row r="10517">
      <c r="C10517" s="1" t="s">
        <v>1666</v>
      </c>
    </row>
    <row r="10518">
      <c r="C10518" s="1" t="s">
        <v>1549</v>
      </c>
    </row>
    <row r="10519">
      <c r="C10519" s="1" t="s">
        <v>138</v>
      </c>
    </row>
    <row r="10520">
      <c r="C10520" s="1" t="s">
        <v>1014</v>
      </c>
    </row>
    <row r="10521">
      <c r="C10521" s="1" t="s">
        <v>1255</v>
      </c>
    </row>
    <row r="10522">
      <c r="C10522" s="1" t="s">
        <v>1096</v>
      </c>
    </row>
    <row r="10523">
      <c r="C10523" s="1" t="s">
        <v>315</v>
      </c>
    </row>
    <row r="10524">
      <c r="C10524" s="1" t="s">
        <v>2464</v>
      </c>
    </row>
    <row r="10525">
      <c r="C10525" s="1" t="s">
        <v>420</v>
      </c>
    </row>
    <row r="10526">
      <c r="C10526" s="1" t="s">
        <v>121</v>
      </c>
    </row>
    <row r="10527">
      <c r="C10527" s="1" t="s">
        <v>80</v>
      </c>
    </row>
    <row r="10528">
      <c r="C10528" s="1" t="s">
        <v>326</v>
      </c>
    </row>
    <row r="10529">
      <c r="C10529" s="1" t="s">
        <v>1255</v>
      </c>
    </row>
    <row r="10530">
      <c r="C10530" s="1" t="s">
        <v>560</v>
      </c>
    </row>
    <row r="10531">
      <c r="C10531" s="1" t="s">
        <v>1236</v>
      </c>
    </row>
    <row r="10532">
      <c r="C10532" s="1" t="s">
        <v>86</v>
      </c>
    </row>
    <row r="10533">
      <c r="C10533" s="1" t="s">
        <v>3821</v>
      </c>
    </row>
    <row r="10534">
      <c r="C10534" s="1" t="s">
        <v>65</v>
      </c>
    </row>
    <row r="10535">
      <c r="C10535" s="1" t="s">
        <v>49</v>
      </c>
    </row>
    <row r="10536">
      <c r="C10536" s="1" t="s">
        <v>3672</v>
      </c>
    </row>
    <row r="10537">
      <c r="C10537" s="1" t="s">
        <v>305</v>
      </c>
    </row>
    <row r="10538">
      <c r="C10538" s="1" t="s">
        <v>2173</v>
      </c>
    </row>
    <row r="10539">
      <c r="C10539" s="1" t="s">
        <v>14772</v>
      </c>
    </row>
    <row r="10540">
      <c r="C10540" s="1" t="s">
        <v>6560</v>
      </c>
    </row>
    <row r="10541">
      <c r="C10541" s="1" t="s">
        <v>18732</v>
      </c>
    </row>
    <row r="10542">
      <c r="C10542" s="1" t="s">
        <v>13181</v>
      </c>
    </row>
    <row r="10543">
      <c r="C10543" s="1" t="s">
        <v>211</v>
      </c>
    </row>
    <row r="10544">
      <c r="C10544" s="1" t="s">
        <v>21</v>
      </c>
    </row>
    <row r="10545">
      <c r="C10545" s="1" t="s">
        <v>5539</v>
      </c>
    </row>
    <row r="10546">
      <c r="C10546" s="1" t="s">
        <v>5337</v>
      </c>
    </row>
    <row r="10547">
      <c r="C10547" s="1" t="s">
        <v>6215</v>
      </c>
    </row>
    <row r="10548">
      <c r="C10548" s="1" t="s">
        <v>2013</v>
      </c>
    </row>
    <row r="10549">
      <c r="C10549" s="1" t="s">
        <v>284</v>
      </c>
    </row>
    <row r="10550">
      <c r="C10550" s="1" t="s">
        <v>3392</v>
      </c>
    </row>
    <row r="10551">
      <c r="C10551" s="1" t="s">
        <v>19226</v>
      </c>
    </row>
    <row r="10552">
      <c r="C10552" s="1" t="s">
        <v>148</v>
      </c>
    </row>
    <row r="10553">
      <c r="C10553" s="1" t="s">
        <v>588</v>
      </c>
    </row>
    <row r="10554">
      <c r="C10554" s="1" t="s">
        <v>19232</v>
      </c>
    </row>
    <row r="10555">
      <c r="C10555" s="1" t="s">
        <v>1925</v>
      </c>
    </row>
    <row r="10556">
      <c r="C10556" s="1" t="s">
        <v>2019</v>
      </c>
    </row>
    <row r="10557">
      <c r="C10557" s="1" t="s">
        <v>1014</v>
      </c>
    </row>
    <row r="10558">
      <c r="C10558" s="1" t="s">
        <v>3392</v>
      </c>
    </row>
    <row r="10559">
      <c r="C10559" s="1" t="s">
        <v>2248</v>
      </c>
    </row>
    <row r="10560">
      <c r="C10560" s="1" t="s">
        <v>1531</v>
      </c>
    </row>
    <row r="10561">
      <c r="C10561" s="1" t="s">
        <v>315</v>
      </c>
    </row>
    <row r="10562">
      <c r="C10562" s="1" t="s">
        <v>3259</v>
      </c>
    </row>
    <row r="10563">
      <c r="C10563" s="1" t="s">
        <v>653</v>
      </c>
    </row>
    <row r="10564">
      <c r="C10564" s="1" t="s">
        <v>1243</v>
      </c>
    </row>
    <row r="10565">
      <c r="C10565" s="1" t="s">
        <v>1255</v>
      </c>
    </row>
    <row r="10566">
      <c r="C10566" s="1" t="s">
        <v>221</v>
      </c>
    </row>
    <row r="10567">
      <c r="C10567" s="1" t="s">
        <v>4088</v>
      </c>
    </row>
    <row r="10568">
      <c r="C10568" s="1" t="s">
        <v>3811</v>
      </c>
    </row>
    <row r="10569">
      <c r="C10569" s="1" t="s">
        <v>640</v>
      </c>
    </row>
    <row r="10570">
      <c r="C10570" s="1" t="s">
        <v>1988</v>
      </c>
    </row>
    <row r="10571">
      <c r="C10571" s="1" t="s">
        <v>326</v>
      </c>
    </row>
    <row r="10572">
      <c r="C10572" s="1" t="s">
        <v>818</v>
      </c>
    </row>
    <row r="10573">
      <c r="C10573" s="1" t="s">
        <v>116</v>
      </c>
    </row>
    <row r="10574">
      <c r="C10574" s="1" t="s">
        <v>5758</v>
      </c>
    </row>
    <row r="10575">
      <c r="C10575" s="1" t="s">
        <v>3555</v>
      </c>
    </row>
    <row r="10576">
      <c r="C10576" s="1" t="s">
        <v>1287</v>
      </c>
    </row>
    <row r="10577">
      <c r="C10577" s="1" t="s">
        <v>436</v>
      </c>
    </row>
    <row r="10578">
      <c r="C10578" s="1" t="s">
        <v>163</v>
      </c>
    </row>
    <row r="10579">
      <c r="C10579" s="1" t="s">
        <v>1870</v>
      </c>
    </row>
    <row r="10580">
      <c r="C10580" s="1" t="s">
        <v>10138</v>
      </c>
    </row>
    <row r="10581">
      <c r="C10581" s="1" t="s">
        <v>898</v>
      </c>
    </row>
    <row r="10582">
      <c r="C10582" s="1" t="s">
        <v>1255</v>
      </c>
    </row>
    <row r="10583">
      <c r="C10583" s="1" t="s">
        <v>326</v>
      </c>
    </row>
    <row r="10584">
      <c r="C10584" s="1" t="s">
        <v>461</v>
      </c>
    </row>
    <row r="10585">
      <c r="C10585" s="1" t="s">
        <v>2920</v>
      </c>
    </row>
    <row r="10586">
      <c r="C10586" s="1" t="s">
        <v>1029</v>
      </c>
    </row>
    <row r="10587">
      <c r="C10587" s="1" t="s">
        <v>3104</v>
      </c>
    </row>
    <row r="10588">
      <c r="C10588" s="1" t="s">
        <v>3259</v>
      </c>
    </row>
    <row r="10589">
      <c r="C10589" s="1" t="s">
        <v>1637</v>
      </c>
    </row>
    <row r="10590">
      <c r="C10590" s="1" t="s">
        <v>198</v>
      </c>
    </row>
    <row r="10591">
      <c r="C10591" s="1" t="s">
        <v>3318</v>
      </c>
    </row>
    <row r="10592">
      <c r="C10592" s="1" t="s">
        <v>1232</v>
      </c>
    </row>
    <row r="10593">
      <c r="C10593" s="1" t="s">
        <v>1363</v>
      </c>
    </row>
    <row r="10594">
      <c r="C10594" s="1" t="s">
        <v>701</v>
      </c>
    </row>
    <row r="10595">
      <c r="C10595" s="1" t="s">
        <v>2030</v>
      </c>
    </row>
    <row r="10596">
      <c r="C10596" s="1" t="s">
        <v>998</v>
      </c>
    </row>
    <row r="10597">
      <c r="C10597" s="1" t="s">
        <v>3403</v>
      </c>
    </row>
    <row r="10598">
      <c r="C10598" s="1" t="s">
        <v>326</v>
      </c>
    </row>
    <row r="10599">
      <c r="C10599" s="1" t="s">
        <v>1014</v>
      </c>
    </row>
    <row r="10600">
      <c r="C10600" s="1" t="s">
        <v>1325</v>
      </c>
    </row>
    <row r="10601">
      <c r="C10601" s="1" t="s">
        <v>578</v>
      </c>
    </row>
    <row r="10602">
      <c r="C10602" s="1" t="s">
        <v>1113</v>
      </c>
    </row>
    <row r="10603">
      <c r="C10603" s="1" t="s">
        <v>321</v>
      </c>
    </row>
    <row r="10604">
      <c r="C10604" s="1" t="s">
        <v>2920</v>
      </c>
    </row>
    <row r="10605">
      <c r="C10605" s="1" t="s">
        <v>1553</v>
      </c>
    </row>
    <row r="10606">
      <c r="C10606" s="1" t="s">
        <v>2673</v>
      </c>
    </row>
    <row r="10607">
      <c r="C10607" s="1" t="s">
        <v>749</v>
      </c>
    </row>
    <row r="10608">
      <c r="C10608" s="1" t="s">
        <v>1802</v>
      </c>
    </row>
    <row r="10609">
      <c r="C10609" s="1" t="s">
        <v>305</v>
      </c>
    </row>
    <row r="10610">
      <c r="C10610" s="1" t="s">
        <v>2384</v>
      </c>
    </row>
    <row r="10611">
      <c r="C10611" s="1" t="s">
        <v>653</v>
      </c>
    </row>
    <row r="10612">
      <c r="C10612" s="1" t="s">
        <v>315</v>
      </c>
    </row>
    <row r="10613">
      <c r="C10613" s="1" t="s">
        <v>1250</v>
      </c>
    </row>
    <row r="10614">
      <c r="C10614" s="1" t="s">
        <v>818</v>
      </c>
    </row>
    <row r="10615">
      <c r="C10615" s="1" t="s">
        <v>19322</v>
      </c>
    </row>
    <row r="10616">
      <c r="C10616" s="1" t="s">
        <v>2872</v>
      </c>
    </row>
    <row r="10617">
      <c r="C10617" s="1" t="s">
        <v>3180</v>
      </c>
    </row>
    <row r="10618">
      <c r="C10618" s="1" t="s">
        <v>4415</v>
      </c>
    </row>
    <row r="10619">
      <c r="C10619" s="1" t="s">
        <v>1446</v>
      </c>
    </row>
    <row r="10620">
      <c r="C10620" s="1" t="s">
        <v>1418</v>
      </c>
    </row>
    <row r="10621">
      <c r="C10621" s="1" t="s">
        <v>241</v>
      </c>
    </row>
    <row r="10622">
      <c r="C10622" s="1" t="s">
        <v>93</v>
      </c>
    </row>
    <row r="10623">
      <c r="C10623" s="1" t="s">
        <v>3403</v>
      </c>
    </row>
    <row r="10624">
      <c r="C10624" s="1" t="s">
        <v>4521</v>
      </c>
    </row>
    <row r="10625">
      <c r="C10625" s="1" t="s">
        <v>1087</v>
      </c>
    </row>
    <row r="10626">
      <c r="C10626" s="1" t="s">
        <v>4083</v>
      </c>
    </row>
    <row r="10627">
      <c r="C10627" s="1" t="s">
        <v>211</v>
      </c>
    </row>
    <row r="10628">
      <c r="C10628" s="1" t="s">
        <v>1827</v>
      </c>
    </row>
    <row r="10629">
      <c r="C10629" s="1" t="s">
        <v>5745</v>
      </c>
    </row>
    <row r="10630">
      <c r="C10630" s="1" t="s">
        <v>19341</v>
      </c>
    </row>
    <row r="10631">
      <c r="C10631" s="1" t="s">
        <v>998</v>
      </c>
    </row>
    <row r="10632">
      <c r="C10632" s="1" t="s">
        <v>305</v>
      </c>
    </row>
    <row r="10633">
      <c r="C10633" s="1" t="s">
        <v>2402</v>
      </c>
    </row>
    <row r="10634">
      <c r="C10634" s="1" t="s">
        <v>126</v>
      </c>
    </row>
    <row r="10635">
      <c r="C10635" s="1" t="s">
        <v>1250</v>
      </c>
    </row>
    <row r="10636">
      <c r="C10636" s="1" t="s">
        <v>3618</v>
      </c>
    </row>
    <row r="10637">
      <c r="C10637" s="1" t="s">
        <v>59</v>
      </c>
    </row>
    <row r="10638">
      <c r="C10638" s="1" t="s">
        <v>1802</v>
      </c>
    </row>
    <row r="10639">
      <c r="C10639" s="1" t="s">
        <v>4244</v>
      </c>
    </row>
    <row r="10640">
      <c r="C10640" s="1" t="s">
        <v>116</v>
      </c>
    </row>
    <row r="10641">
      <c r="C10641" s="1" t="s">
        <v>305</v>
      </c>
    </row>
    <row r="10642">
      <c r="C10642" s="1" t="s">
        <v>7897</v>
      </c>
    </row>
    <row r="10643">
      <c r="C10643" s="1" t="s">
        <v>16200</v>
      </c>
    </row>
    <row r="10644">
      <c r="C10644" s="1" t="s">
        <v>1381</v>
      </c>
    </row>
    <row r="10645">
      <c r="C10645" s="1" t="s">
        <v>701</v>
      </c>
    </row>
    <row r="10646">
      <c r="C10646" s="1" t="s">
        <v>342</v>
      </c>
    </row>
    <row r="10647">
      <c r="C10647" s="1" t="s">
        <v>1506</v>
      </c>
    </row>
    <row r="10648">
      <c r="C10648" s="1" t="s">
        <v>148</v>
      </c>
    </row>
    <row r="10649">
      <c r="C10649" s="1" t="s">
        <v>1128</v>
      </c>
    </row>
    <row r="10650">
      <c r="C10650" s="1" t="s">
        <v>5745</v>
      </c>
    </row>
    <row r="10651">
      <c r="C10651" s="1" t="s">
        <v>840</v>
      </c>
    </row>
    <row r="10652">
      <c r="C10652" s="1" t="s">
        <v>321</v>
      </c>
    </row>
    <row r="10653">
      <c r="C10653" s="1" t="s">
        <v>818</v>
      </c>
    </row>
    <row r="10654">
      <c r="C10654" s="1" t="s">
        <v>305</v>
      </c>
    </row>
    <row r="10655">
      <c r="C10655" s="1" t="s">
        <v>19382</v>
      </c>
    </row>
    <row r="10656">
      <c r="C10656" s="1" t="s">
        <v>503</v>
      </c>
    </row>
    <row r="10657">
      <c r="C10657" s="1" t="s">
        <v>818</v>
      </c>
    </row>
    <row r="10658">
      <c r="C10658" s="1" t="s">
        <v>2485</v>
      </c>
    </row>
    <row r="10659">
      <c r="C10659" s="1" t="s">
        <v>7084</v>
      </c>
    </row>
    <row r="10660">
      <c r="C10660" s="1" t="s">
        <v>305</v>
      </c>
    </row>
    <row r="10661">
      <c r="C10661" s="1" t="s">
        <v>121</v>
      </c>
    </row>
    <row r="10662">
      <c r="C10662" s="1" t="s">
        <v>99</v>
      </c>
    </row>
    <row r="10663">
      <c r="C10663" s="1" t="s">
        <v>1071</v>
      </c>
    </row>
    <row r="10664">
      <c r="C10664" s="1" t="s">
        <v>6215</v>
      </c>
    </row>
    <row r="10665">
      <c r="C10665" s="1" t="s">
        <v>985</v>
      </c>
    </row>
    <row r="10666">
      <c r="C10666" s="1" t="s">
        <v>19403</v>
      </c>
    </row>
    <row r="10667">
      <c r="C10667" s="1" t="s">
        <v>27</v>
      </c>
    </row>
    <row r="10668">
      <c r="C10668" s="1" t="s">
        <v>5758</v>
      </c>
    </row>
    <row r="10669">
      <c r="C10669" s="1" t="s">
        <v>1255</v>
      </c>
    </row>
    <row r="10670">
      <c r="C10670" s="1" t="s">
        <v>116</v>
      </c>
    </row>
    <row r="10671">
      <c r="C10671" s="1" t="s">
        <v>326</v>
      </c>
    </row>
    <row r="10672">
      <c r="C10672" s="1" t="s">
        <v>1728</v>
      </c>
    </row>
    <row r="10673">
      <c r="C10673" s="1" t="s">
        <v>4508</v>
      </c>
    </row>
    <row r="10674">
      <c r="C10674" s="1" t="s">
        <v>99</v>
      </c>
    </row>
    <row r="10675">
      <c r="C10675" s="1" t="s">
        <v>326</v>
      </c>
    </row>
    <row r="10676">
      <c r="C10676" s="1" t="s">
        <v>1103</v>
      </c>
    </row>
    <row r="10677">
      <c r="C10677" s="1" t="s">
        <v>1301</v>
      </c>
    </row>
    <row r="10678">
      <c r="C10678" s="1" t="s">
        <v>19420</v>
      </c>
    </row>
    <row r="10679">
      <c r="C10679" s="1" t="s">
        <v>305</v>
      </c>
    </row>
    <row r="10680">
      <c r="C10680" s="1" t="s">
        <v>1096</v>
      </c>
    </row>
    <row r="10681">
      <c r="C10681" s="1" t="s">
        <v>8231</v>
      </c>
    </row>
    <row r="10682">
      <c r="C10682" s="1" t="s">
        <v>315</v>
      </c>
    </row>
    <row r="10683">
      <c r="C10683" s="1" t="s">
        <v>1827</v>
      </c>
    </row>
    <row r="10684">
      <c r="C10684" s="1" t="s">
        <v>116</v>
      </c>
    </row>
    <row r="10685">
      <c r="C10685" s="1" t="s">
        <v>2248</v>
      </c>
    </row>
    <row r="10686">
      <c r="C10686" s="1" t="s">
        <v>80</v>
      </c>
    </row>
    <row r="10687">
      <c r="C10687" s="1" t="s">
        <v>1802</v>
      </c>
    </row>
    <row r="10688">
      <c r="C10688" s="1" t="s">
        <v>248</v>
      </c>
    </row>
    <row r="10689">
      <c r="C10689" s="1" t="s">
        <v>818</v>
      </c>
    </row>
    <row r="10690">
      <c r="C10690" s="1" t="s">
        <v>1410</v>
      </c>
    </row>
    <row r="10691">
      <c r="C10691" s="1" t="s">
        <v>37</v>
      </c>
    </row>
    <row r="10692">
      <c r="C10692" s="1" t="s">
        <v>2359</v>
      </c>
    </row>
    <row r="10693">
      <c r="C10693" s="1" t="s">
        <v>3009</v>
      </c>
    </row>
    <row r="10694">
      <c r="C10694" s="1" t="s">
        <v>1250</v>
      </c>
    </row>
    <row r="10695">
      <c r="C10695" s="1" t="s">
        <v>321</v>
      </c>
    </row>
    <row r="10696">
      <c r="C10696" s="1" t="s">
        <v>7792</v>
      </c>
    </row>
    <row r="10697">
      <c r="C10697" s="1" t="s">
        <v>3821</v>
      </c>
    </row>
    <row r="10698">
      <c r="C10698" s="1" t="s">
        <v>411</v>
      </c>
    </row>
    <row r="10699">
      <c r="C10699" s="1" t="s">
        <v>522</v>
      </c>
    </row>
    <row r="10700">
      <c r="C10700" s="1" t="s">
        <v>163</v>
      </c>
    </row>
    <row r="10701">
      <c r="C10701" s="1" t="s">
        <v>211</v>
      </c>
    </row>
    <row r="10702">
      <c r="C10702" s="1" t="s">
        <v>21</v>
      </c>
    </row>
    <row r="10703">
      <c r="C10703" s="1" t="s">
        <v>305</v>
      </c>
    </row>
    <row r="10704">
      <c r="C10704" s="1" t="s">
        <v>295</v>
      </c>
    </row>
    <row r="10705">
      <c r="C10705" s="1" t="s">
        <v>148</v>
      </c>
    </row>
    <row r="10706">
      <c r="C10706" s="1" t="s">
        <v>461</v>
      </c>
    </row>
    <row r="10707">
      <c r="C10707" s="1" t="s">
        <v>447</v>
      </c>
    </row>
    <row r="10708">
      <c r="C10708" s="1" t="s">
        <v>121</v>
      </c>
    </row>
    <row r="10709">
      <c r="C10709" s="1" t="s">
        <v>1179</v>
      </c>
    </row>
    <row r="10710">
      <c r="C10710" s="1" t="s">
        <v>284</v>
      </c>
    </row>
    <row r="10711">
      <c r="C10711" s="1" t="s">
        <v>2504</v>
      </c>
    </row>
    <row r="10712">
      <c r="C10712" s="1" t="s">
        <v>588</v>
      </c>
    </row>
    <row r="10713">
      <c r="C10713" s="1" t="s">
        <v>80</v>
      </c>
    </row>
    <row r="10714">
      <c r="C10714" s="1" t="s">
        <v>1250</v>
      </c>
    </row>
    <row r="10715">
      <c r="C10715" s="1" t="s">
        <v>1128</v>
      </c>
    </row>
    <row r="10716">
      <c r="C10716" s="1" t="s">
        <v>3392</v>
      </c>
    </row>
    <row r="10717">
      <c r="C10717" s="1" t="s">
        <v>1637</v>
      </c>
    </row>
    <row r="10718">
      <c r="C10718" s="1" t="s">
        <v>1071</v>
      </c>
    </row>
    <row r="10719">
      <c r="C10719" s="1" t="s">
        <v>723</v>
      </c>
    </row>
    <row r="10720">
      <c r="C10720" s="1" t="s">
        <v>1494</v>
      </c>
    </row>
    <row r="10721">
      <c r="C10721" s="1" t="s">
        <v>4508</v>
      </c>
    </row>
    <row r="10722">
      <c r="C10722" s="1" t="s">
        <v>86</v>
      </c>
    </row>
    <row r="10723">
      <c r="C10723" s="1" t="s">
        <v>640</v>
      </c>
    </row>
    <row r="10724">
      <c r="C10724" s="1" t="s">
        <v>3452</v>
      </c>
    </row>
    <row r="10725">
      <c r="C10725" s="1" t="s">
        <v>1653</v>
      </c>
    </row>
    <row r="10726">
      <c r="C10726" s="1" t="s">
        <v>1255</v>
      </c>
    </row>
    <row r="10727">
      <c r="C10727" s="1" t="s">
        <v>305</v>
      </c>
    </row>
    <row r="10728">
      <c r="C10728" s="1" t="s">
        <v>1531</v>
      </c>
    </row>
    <row r="10729">
      <c r="C10729" s="1" t="s">
        <v>1915</v>
      </c>
    </row>
    <row r="10730">
      <c r="C10730" s="1" t="s">
        <v>2129</v>
      </c>
    </row>
    <row r="10731">
      <c r="C10731" s="1" t="s">
        <v>8203</v>
      </c>
    </row>
    <row r="10732">
      <c r="C10732" s="1" t="s">
        <v>588</v>
      </c>
    </row>
    <row r="10733">
      <c r="C10733" s="1" t="s">
        <v>49</v>
      </c>
    </row>
    <row r="10734">
      <c r="C10734" s="1" t="s">
        <v>1813</v>
      </c>
    </row>
    <row r="10735">
      <c r="C10735" s="1" t="s">
        <v>16132</v>
      </c>
    </row>
    <row r="10736">
      <c r="C10736" s="1" t="s">
        <v>11706</v>
      </c>
    </row>
    <row r="10737">
      <c r="C10737" s="1" t="s">
        <v>1186</v>
      </c>
    </row>
    <row r="10738">
      <c r="C10738" s="1" t="s">
        <v>1071</v>
      </c>
    </row>
    <row r="10739">
      <c r="C10739" s="1" t="s">
        <v>1418</v>
      </c>
    </row>
    <row r="10740">
      <c r="C10740" s="1" t="s">
        <v>148</v>
      </c>
    </row>
    <row r="10741">
      <c r="C10741" s="1" t="s">
        <v>305</v>
      </c>
    </row>
    <row r="10742">
      <c r="C10742" s="1" t="s">
        <v>1250</v>
      </c>
    </row>
    <row r="10743">
      <c r="C10743" s="1" t="s">
        <v>879</v>
      </c>
    </row>
    <row r="10744">
      <c r="C10744" s="1" t="s">
        <v>5209</v>
      </c>
    </row>
    <row r="10745">
      <c r="C10745" s="1" t="s">
        <v>4545</v>
      </c>
    </row>
    <row r="10746">
      <c r="C10746" s="1" t="s">
        <v>2173</v>
      </c>
    </row>
    <row r="10747">
      <c r="C10747" s="1" t="s">
        <v>657</v>
      </c>
    </row>
    <row r="10748">
      <c r="C10748" s="1" t="s">
        <v>342</v>
      </c>
    </row>
    <row r="10749">
      <c r="C10749" s="1" t="s">
        <v>21</v>
      </c>
    </row>
    <row r="10750">
      <c r="C10750" s="1" t="s">
        <v>1014</v>
      </c>
    </row>
    <row r="10751">
      <c r="C10751" s="1" t="s">
        <v>4372</v>
      </c>
    </row>
    <row r="10752">
      <c r="C10752" s="1" t="s">
        <v>925</v>
      </c>
    </row>
    <row r="10753">
      <c r="C10753" s="1" t="s">
        <v>116</v>
      </c>
    </row>
    <row r="10754">
      <c r="C10754" s="1" t="s">
        <v>461</v>
      </c>
    </row>
    <row r="10755">
      <c r="C10755" s="1" t="s">
        <v>321</v>
      </c>
    </row>
    <row r="10756">
      <c r="C10756" s="1" t="s">
        <v>1363</v>
      </c>
    </row>
    <row r="10757">
      <c r="C10757" s="1" t="s">
        <v>1144</v>
      </c>
    </row>
    <row r="10758">
      <c r="C10758" s="1" t="s">
        <v>305</v>
      </c>
    </row>
    <row r="10759">
      <c r="C10759" s="1" t="s">
        <v>1140</v>
      </c>
    </row>
    <row r="10760">
      <c r="C10760" s="1" t="s">
        <v>305</v>
      </c>
    </row>
    <row r="10761">
      <c r="C10761" s="1" t="s">
        <v>198</v>
      </c>
    </row>
    <row r="10762">
      <c r="C10762" s="1" t="s">
        <v>121</v>
      </c>
    </row>
    <row r="10763">
      <c r="C10763" s="1" t="s">
        <v>653</v>
      </c>
    </row>
    <row r="10764">
      <c r="C10764" s="1" t="s">
        <v>198</v>
      </c>
    </row>
    <row r="10765">
      <c r="C10765" s="1" t="s">
        <v>138</v>
      </c>
    </row>
    <row r="10766">
      <c r="C10766" s="1" t="s">
        <v>11339</v>
      </c>
    </row>
    <row r="10767">
      <c r="C10767" s="1" t="s">
        <v>1087</v>
      </c>
    </row>
    <row r="10768">
      <c r="C10768" s="1" t="s">
        <v>436</v>
      </c>
    </row>
    <row r="10769">
      <c r="C10769" s="1" t="s">
        <v>4912</v>
      </c>
    </row>
    <row r="10770">
      <c r="C10770" s="1" t="s">
        <v>1140</v>
      </c>
    </row>
    <row r="10771">
      <c r="C10771" s="1" t="s">
        <v>19553</v>
      </c>
    </row>
    <row r="10772">
      <c r="C10772" s="1" t="s">
        <v>241</v>
      </c>
    </row>
    <row r="10773">
      <c r="C10773" s="1" t="s">
        <v>326</v>
      </c>
    </row>
    <row r="10774">
      <c r="C10774" s="1" t="s">
        <v>75</v>
      </c>
    </row>
    <row r="10775">
      <c r="C10775" s="1" t="s">
        <v>21</v>
      </c>
    </row>
    <row r="10776">
      <c r="C10776" s="1" t="s">
        <v>411</v>
      </c>
    </row>
    <row r="10777">
      <c r="C10777" s="1" t="s">
        <v>121</v>
      </c>
    </row>
    <row r="10778">
      <c r="C10778" s="1" t="s">
        <v>99</v>
      </c>
    </row>
    <row r="10779">
      <c r="C10779" s="1" t="s">
        <v>148</v>
      </c>
    </row>
    <row r="10780">
      <c r="C10780" s="1" t="s">
        <v>818</v>
      </c>
    </row>
    <row r="10781">
      <c r="C10781" s="1" t="s">
        <v>5382</v>
      </c>
    </row>
    <row r="10782">
      <c r="C10782" s="1" t="s">
        <v>998</v>
      </c>
    </row>
    <row r="10783">
      <c r="C10783" s="1" t="s">
        <v>347</v>
      </c>
    </row>
    <row r="10784">
      <c r="C10784" s="1" t="s">
        <v>126</v>
      </c>
    </row>
    <row r="10785">
      <c r="C10785" s="1" t="s">
        <v>818</v>
      </c>
    </row>
    <row r="10786">
      <c r="C10786" s="1" t="s">
        <v>19582</v>
      </c>
    </row>
    <row r="10787">
      <c r="C10787" s="1" t="s">
        <v>1165</v>
      </c>
    </row>
    <row r="10788">
      <c r="C10788" s="1" t="s">
        <v>80</v>
      </c>
    </row>
    <row r="10789">
      <c r="C10789" s="1" t="s">
        <v>373</v>
      </c>
    </row>
    <row r="10790">
      <c r="C10790" s="1" t="s">
        <v>588</v>
      </c>
    </row>
    <row r="10791">
      <c r="C10791" s="1" t="s">
        <v>86</v>
      </c>
    </row>
    <row r="10792">
      <c r="C10792" s="1" t="s">
        <v>2359</v>
      </c>
    </row>
    <row r="10793">
      <c r="C10793" s="1" t="s">
        <v>1280</v>
      </c>
    </row>
    <row r="10794">
      <c r="C10794" s="1" t="s">
        <v>411</v>
      </c>
    </row>
    <row r="10795">
      <c r="C10795" s="1" t="s">
        <v>898</v>
      </c>
    </row>
    <row r="10796">
      <c r="C10796" s="1" t="s">
        <v>310</v>
      </c>
    </row>
    <row r="10797">
      <c r="C10797" s="1" t="s">
        <v>258</v>
      </c>
    </row>
    <row r="10798">
      <c r="C10798" s="1" t="s">
        <v>4220</v>
      </c>
    </row>
    <row r="10799">
      <c r="C10799" s="1" t="s">
        <v>411</v>
      </c>
    </row>
    <row r="10800">
      <c r="C10800" s="1" t="s">
        <v>1446</v>
      </c>
    </row>
    <row r="10801">
      <c r="C10801" s="1" t="s">
        <v>1611</v>
      </c>
    </row>
    <row r="10802">
      <c r="C10802" s="1" t="s">
        <v>121</v>
      </c>
    </row>
    <row r="10803">
      <c r="C10803" s="1" t="s">
        <v>7901</v>
      </c>
    </row>
    <row r="10804">
      <c r="C10804" s="1" t="s">
        <v>1255</v>
      </c>
    </row>
    <row r="10805">
      <c r="C10805" s="1" t="s">
        <v>2173</v>
      </c>
    </row>
    <row r="10806">
      <c r="C10806" s="1" t="s">
        <v>156</v>
      </c>
    </row>
    <row r="10807">
      <c r="C10807" s="1" t="s">
        <v>1666</v>
      </c>
    </row>
    <row r="10808">
      <c r="C10808" s="1" t="s">
        <v>2816</v>
      </c>
    </row>
    <row r="10809">
      <c r="C10809" s="1" t="s">
        <v>4022</v>
      </c>
    </row>
    <row r="10810">
      <c r="C10810" s="1" t="s">
        <v>2477</v>
      </c>
    </row>
    <row r="10811">
      <c r="C10811" s="1" t="s">
        <v>2402</v>
      </c>
    </row>
    <row r="10812">
      <c r="C10812" s="1" t="s">
        <v>411</v>
      </c>
    </row>
    <row r="10813">
      <c r="C10813" s="1" t="s">
        <v>1036</v>
      </c>
    </row>
    <row r="10814">
      <c r="C10814" s="1" t="s">
        <v>80</v>
      </c>
    </row>
    <row r="10815">
      <c r="C10815" s="1" t="s">
        <v>121</v>
      </c>
    </row>
    <row r="10816">
      <c r="C10816" s="1" t="s">
        <v>116</v>
      </c>
    </row>
    <row r="10817">
      <c r="C10817" s="1" t="s">
        <v>998</v>
      </c>
    </row>
    <row r="10818">
      <c r="C10818" s="1" t="s">
        <v>2598</v>
      </c>
    </row>
    <row r="10819">
      <c r="C10819" s="1" t="s">
        <v>342</v>
      </c>
    </row>
    <row r="10820">
      <c r="C10820" s="1" t="s">
        <v>3461</v>
      </c>
    </row>
    <row r="10821">
      <c r="C10821" s="1" t="s">
        <v>9499</v>
      </c>
    </row>
    <row r="10822">
      <c r="C10822" s="1" t="s">
        <v>411</v>
      </c>
    </row>
    <row r="10823">
      <c r="C10823" s="1" t="s">
        <v>1549</v>
      </c>
    </row>
    <row r="10824">
      <c r="C10824" s="1" t="s">
        <v>1258</v>
      </c>
    </row>
    <row r="10825">
      <c r="C10825" s="1" t="s">
        <v>578</v>
      </c>
    </row>
    <row r="10826">
      <c r="C10826" s="1" t="s">
        <v>3875</v>
      </c>
    </row>
    <row r="10827">
      <c r="C10827" s="1" t="s">
        <v>116</v>
      </c>
    </row>
    <row r="10828">
      <c r="C10828" s="1" t="s">
        <v>701</v>
      </c>
    </row>
    <row r="10829">
      <c r="C10829" s="1" t="s">
        <v>1418</v>
      </c>
    </row>
    <row r="10830">
      <c r="C10830" s="1" t="s">
        <v>148</v>
      </c>
    </row>
    <row r="10831">
      <c r="C10831" s="1" t="s">
        <v>1397</v>
      </c>
    </row>
    <row r="10832">
      <c r="C10832" s="1" t="s">
        <v>295</v>
      </c>
    </row>
    <row r="10833">
      <c r="C10833" s="1" t="s">
        <v>132</v>
      </c>
    </row>
    <row r="10834">
      <c r="C10834" s="1" t="s">
        <v>116</v>
      </c>
    </row>
    <row r="10835">
      <c r="C10835" s="1" t="s">
        <v>1243</v>
      </c>
    </row>
    <row r="10836">
      <c r="C10836" s="1" t="s">
        <v>1036</v>
      </c>
    </row>
    <row r="10837">
      <c r="C10837" s="1" t="s">
        <v>411</v>
      </c>
    </row>
    <row r="10838">
      <c r="C10838" s="1" t="s">
        <v>1592</v>
      </c>
    </row>
    <row r="10839">
      <c r="C10839" s="1" t="s">
        <v>116</v>
      </c>
    </row>
    <row r="10840">
      <c r="C10840" s="1" t="s">
        <v>80</v>
      </c>
    </row>
    <row r="10841">
      <c r="C10841" s="1" t="s">
        <v>1802</v>
      </c>
    </row>
    <row r="10842">
      <c r="C10842" s="1" t="s">
        <v>284</v>
      </c>
    </row>
    <row r="10843">
      <c r="C10843" s="1" t="s">
        <v>8081</v>
      </c>
    </row>
    <row r="10844">
      <c r="C10844" s="1" t="s">
        <v>19660</v>
      </c>
    </row>
    <row r="10845">
      <c r="C10845" s="1" t="s">
        <v>1461</v>
      </c>
    </row>
    <row r="10846">
      <c r="C10846" s="1" t="s">
        <v>461</v>
      </c>
    </row>
    <row r="10847">
      <c r="C10847" s="1" t="s">
        <v>1179</v>
      </c>
    </row>
    <row r="10848">
      <c r="C10848" s="1" t="s">
        <v>518</v>
      </c>
    </row>
    <row r="10849">
      <c r="C10849" s="1" t="s">
        <v>5064</v>
      </c>
    </row>
    <row r="10850">
      <c r="C10850" s="1" t="s">
        <v>998</v>
      </c>
    </row>
    <row r="10851">
      <c r="C10851" s="1" t="s">
        <v>148</v>
      </c>
    </row>
    <row r="10852">
      <c r="C10852" s="1" t="s">
        <v>1243</v>
      </c>
    </row>
    <row r="10853">
      <c r="C10853" s="1" t="s">
        <v>560</v>
      </c>
    </row>
    <row r="10854">
      <c r="C10854" s="1" t="s">
        <v>2485</v>
      </c>
    </row>
    <row r="10855">
      <c r="C10855" s="1" t="s">
        <v>411</v>
      </c>
    </row>
    <row r="10856">
      <c r="C10856" s="1" t="s">
        <v>5973</v>
      </c>
    </row>
    <row r="10857">
      <c r="C10857" s="1" t="s">
        <v>148</v>
      </c>
    </row>
    <row r="10858">
      <c r="C10858" s="1" t="s">
        <v>701</v>
      </c>
    </row>
    <row r="10859">
      <c r="C10859" s="1" t="s">
        <v>1397</v>
      </c>
    </row>
    <row r="10860">
      <c r="C10860" s="1" t="s">
        <v>1096</v>
      </c>
    </row>
    <row r="10861">
      <c r="C10861" s="1" t="s">
        <v>182</v>
      </c>
    </row>
    <row r="10862">
      <c r="C10862" s="1" t="s">
        <v>518</v>
      </c>
    </row>
    <row r="10863">
      <c r="C10863" s="1" t="s">
        <v>4508</v>
      </c>
    </row>
    <row r="10864">
      <c r="C10864" s="1" t="s">
        <v>898</v>
      </c>
    </row>
    <row r="10865">
      <c r="C10865" s="1" t="s">
        <v>116</v>
      </c>
    </row>
    <row r="10866">
      <c r="C10866" s="1" t="s">
        <v>1067</v>
      </c>
    </row>
    <row r="10867">
      <c r="C10867" s="1" t="s">
        <v>116</v>
      </c>
    </row>
    <row r="10868">
      <c r="C10868" s="1" t="s">
        <v>2639</v>
      </c>
    </row>
    <row r="10869">
      <c r="C10869" s="1" t="s">
        <v>5539</v>
      </c>
    </row>
    <row r="10870">
      <c r="C10870" s="1" t="s">
        <v>5012</v>
      </c>
    </row>
    <row r="10871">
      <c r="C10871" s="1" t="s">
        <v>10529</v>
      </c>
    </row>
    <row r="10872">
      <c r="C10872" s="1" t="s">
        <v>49</v>
      </c>
    </row>
    <row r="10873">
      <c r="C10873" s="1" t="s">
        <v>19062</v>
      </c>
    </row>
    <row r="10874">
      <c r="C10874" s="1" t="s">
        <v>1208</v>
      </c>
    </row>
    <row r="10875">
      <c r="C10875" s="1" t="s">
        <v>653</v>
      </c>
    </row>
    <row r="10876">
      <c r="C10876" s="1" t="s">
        <v>86</v>
      </c>
    </row>
    <row r="10877">
      <c r="C10877" s="1" t="s">
        <v>321</v>
      </c>
    </row>
    <row r="10878">
      <c r="C10878" s="1" t="s">
        <v>4635</v>
      </c>
    </row>
    <row r="10879">
      <c r="C10879" s="1" t="s">
        <v>1418</v>
      </c>
    </row>
    <row r="10880">
      <c r="C10880" s="1" t="s">
        <v>1802</v>
      </c>
    </row>
    <row r="10881">
      <c r="C10881" s="1" t="s">
        <v>148</v>
      </c>
    </row>
    <row r="10882">
      <c r="C10882" s="1" t="s">
        <v>4698</v>
      </c>
    </row>
    <row r="10883">
      <c r="C10883" s="1" t="s">
        <v>10842</v>
      </c>
    </row>
    <row r="10884">
      <c r="C10884" s="1" t="s">
        <v>1250</v>
      </c>
    </row>
    <row r="10885">
      <c r="C10885" s="1" t="s">
        <v>2384</v>
      </c>
    </row>
    <row r="10886">
      <c r="C10886" s="1" t="s">
        <v>738</v>
      </c>
    </row>
    <row r="10887">
      <c r="C10887" s="1" t="s">
        <v>80</v>
      </c>
    </row>
    <row r="10888">
      <c r="C10888" s="1" t="s">
        <v>1325</v>
      </c>
    </row>
    <row r="10889">
      <c r="C10889" s="1" t="s">
        <v>5947</v>
      </c>
    </row>
    <row r="10890">
      <c r="C10890" s="1" t="s">
        <v>2464</v>
      </c>
    </row>
    <row r="10891">
      <c r="C10891" s="1" t="s">
        <v>1317</v>
      </c>
    </row>
    <row r="10892">
      <c r="C10892" s="1" t="s">
        <v>403</v>
      </c>
    </row>
    <row r="10893">
      <c r="C10893" s="1" t="s">
        <v>1301</v>
      </c>
    </row>
    <row r="10894">
      <c r="C10894" s="1" t="s">
        <v>1418</v>
      </c>
    </row>
    <row r="10895">
      <c r="C10895" s="1" t="s">
        <v>121</v>
      </c>
    </row>
    <row r="10896">
      <c r="C10896" s="1" t="s">
        <v>332</v>
      </c>
    </row>
    <row r="10897">
      <c r="C10897" s="1" t="s">
        <v>1301</v>
      </c>
    </row>
    <row r="10898">
      <c r="C10898" s="1" t="s">
        <v>8698</v>
      </c>
    </row>
    <row r="10899">
      <c r="C10899" s="1" t="s">
        <v>3392</v>
      </c>
    </row>
    <row r="10900">
      <c r="C10900" s="1" t="s">
        <v>5465</v>
      </c>
    </row>
    <row r="10901">
      <c r="C10901" s="1" t="s">
        <v>1255</v>
      </c>
    </row>
    <row r="10902">
      <c r="C10902" s="1" t="s">
        <v>13114</v>
      </c>
    </row>
    <row r="10903">
      <c r="C10903" s="1" t="s">
        <v>4531</v>
      </c>
    </row>
    <row r="10904">
      <c r="C10904" s="1" t="s">
        <v>19741</v>
      </c>
    </row>
    <row r="10905">
      <c r="C10905" s="1" t="s">
        <v>2145</v>
      </c>
    </row>
    <row r="10906">
      <c r="C10906" s="1" t="s">
        <v>37</v>
      </c>
    </row>
    <row r="10907">
      <c r="C10907" s="1" t="s">
        <v>925</v>
      </c>
    </row>
    <row r="10908">
      <c r="C10908" s="1" t="s">
        <v>116</v>
      </c>
    </row>
    <row r="10909">
      <c r="C10909" s="1" t="s">
        <v>148</v>
      </c>
    </row>
    <row r="10910">
      <c r="C10910" s="1" t="s">
        <v>207</v>
      </c>
    </row>
    <row r="10911">
      <c r="C10911" s="1" t="s">
        <v>1280</v>
      </c>
    </row>
    <row r="10912">
      <c r="C10912" s="1" t="s">
        <v>207</v>
      </c>
    </row>
    <row r="10913">
      <c r="C10913" s="1" t="s">
        <v>116</v>
      </c>
    </row>
    <row r="10914">
      <c r="C10914" s="1" t="s">
        <v>284</v>
      </c>
    </row>
    <row r="10915">
      <c r="C10915" s="1" t="s">
        <v>676</v>
      </c>
    </row>
    <row r="10916">
      <c r="C10916" s="1" t="s">
        <v>173</v>
      </c>
    </row>
    <row r="10917">
      <c r="C10917" s="1" t="s">
        <v>723</v>
      </c>
    </row>
    <row r="10918">
      <c r="C10918" s="1" t="s">
        <v>211</v>
      </c>
    </row>
    <row r="10919">
      <c r="C10919" s="1" t="s">
        <v>869</v>
      </c>
    </row>
    <row r="10920">
      <c r="C10920" s="1" t="s">
        <v>10186</v>
      </c>
    </row>
    <row r="10921">
      <c r="C10921" s="1" t="s">
        <v>1802</v>
      </c>
    </row>
    <row r="10922">
      <c r="C10922" s="1" t="s">
        <v>1562</v>
      </c>
    </row>
    <row r="10923">
      <c r="C10923" s="1" t="s">
        <v>305</v>
      </c>
    </row>
    <row r="10924">
      <c r="C10924" s="1" t="s">
        <v>305</v>
      </c>
    </row>
    <row r="10925">
      <c r="C10925" s="1" t="s">
        <v>32</v>
      </c>
    </row>
    <row r="10926">
      <c r="C10926" s="1" t="s">
        <v>9117</v>
      </c>
    </row>
    <row r="10927">
      <c r="C10927" s="1" t="s">
        <v>12783</v>
      </c>
    </row>
    <row r="10928">
      <c r="C10928" s="1" t="s">
        <v>2190</v>
      </c>
    </row>
    <row r="10929">
      <c r="C10929" s="1" t="s">
        <v>99</v>
      </c>
    </row>
    <row r="10930">
      <c r="C10930" s="1" t="s">
        <v>720</v>
      </c>
    </row>
    <row r="10931">
      <c r="C10931" s="1" t="s">
        <v>1332</v>
      </c>
    </row>
    <row r="10932">
      <c r="C10932" s="1" t="s">
        <v>779</v>
      </c>
    </row>
    <row r="10933">
      <c r="C10933" s="1" t="s">
        <v>461</v>
      </c>
    </row>
    <row r="10934">
      <c r="C10934" s="1" t="s">
        <v>1096</v>
      </c>
    </row>
    <row r="10935">
      <c r="C10935" s="1" t="s">
        <v>411</v>
      </c>
    </row>
    <row r="10936">
      <c r="C10936" s="1" t="s">
        <v>121</v>
      </c>
    </row>
    <row r="10937">
      <c r="C10937" s="1" t="s">
        <v>116</v>
      </c>
    </row>
    <row r="10938">
      <c r="C10938" s="1" t="s">
        <v>163</v>
      </c>
    </row>
    <row r="10939">
      <c r="C10939" s="1" t="s">
        <v>5131</v>
      </c>
    </row>
    <row r="10940">
      <c r="C10940" s="1" t="s">
        <v>86</v>
      </c>
    </row>
    <row r="10941">
      <c r="C10941" s="1" t="s">
        <v>1666</v>
      </c>
    </row>
    <row r="10942">
      <c r="C10942" s="1" t="s">
        <v>305</v>
      </c>
    </row>
    <row r="10943">
      <c r="C10943" s="1" t="s">
        <v>1592</v>
      </c>
    </row>
    <row r="10944">
      <c r="C10944" s="1" t="s">
        <v>1155</v>
      </c>
    </row>
    <row r="10945">
      <c r="C10945" s="1" t="s">
        <v>19800</v>
      </c>
    </row>
    <row r="10946">
      <c r="C10946" s="1" t="s">
        <v>8305</v>
      </c>
    </row>
    <row r="10947">
      <c r="C10947" s="1" t="s">
        <v>49</v>
      </c>
    </row>
    <row r="10948">
      <c r="C10948" s="1" t="s">
        <v>310</v>
      </c>
    </row>
    <row r="10949">
      <c r="C10949" s="1" t="s">
        <v>121</v>
      </c>
    </row>
    <row r="10950">
      <c r="C10950" s="1" t="s">
        <v>9844</v>
      </c>
    </row>
    <row r="10951">
      <c r="C10951" s="1" t="s">
        <v>15916</v>
      </c>
    </row>
    <row r="10952">
      <c r="C10952" s="1" t="s">
        <v>12748</v>
      </c>
    </row>
    <row r="10953">
      <c r="C10953" s="1" t="s">
        <v>99</v>
      </c>
    </row>
    <row r="10954">
      <c r="C10954" s="1" t="s">
        <v>630</v>
      </c>
    </row>
    <row r="10955">
      <c r="C10955" s="1" t="s">
        <v>1036</v>
      </c>
    </row>
    <row r="10956">
      <c r="C10956" s="1" t="s">
        <v>1287</v>
      </c>
    </row>
    <row r="10957">
      <c r="C10957" s="1" t="s">
        <v>584</v>
      </c>
    </row>
    <row r="10958">
      <c r="C10958" s="1" t="s">
        <v>198</v>
      </c>
    </row>
    <row r="10959">
      <c r="C10959" s="1" t="s">
        <v>7350</v>
      </c>
    </row>
    <row r="10960">
      <c r="C10960" s="1" t="s">
        <v>19822</v>
      </c>
    </row>
    <row r="10961">
      <c r="C10961" s="1" t="s">
        <v>116</v>
      </c>
    </row>
    <row r="10962">
      <c r="C10962" s="1" t="s">
        <v>1255</v>
      </c>
    </row>
    <row r="10963">
      <c r="C10963" s="1" t="s">
        <v>1562</v>
      </c>
    </row>
    <row r="10964">
      <c r="C10964" s="1" t="s">
        <v>542</v>
      </c>
    </row>
    <row r="10965">
      <c r="C10965" s="1" t="s">
        <v>321</v>
      </c>
    </row>
    <row r="10966">
      <c r="C10966" s="1" t="s">
        <v>925</v>
      </c>
    </row>
    <row r="10967">
      <c r="C10967" s="1" t="s">
        <v>295</v>
      </c>
    </row>
    <row r="10968">
      <c r="C10968" s="1" t="s">
        <v>49</v>
      </c>
    </row>
    <row r="10969">
      <c r="C10969" s="1" t="s">
        <v>1653</v>
      </c>
    </row>
    <row r="10970">
      <c r="C10970" s="1" t="s">
        <v>305</v>
      </c>
    </row>
    <row r="10971">
      <c r="C10971" s="1" t="s">
        <v>121</v>
      </c>
    </row>
    <row r="10972">
      <c r="C10972" s="1" t="s">
        <v>5337</v>
      </c>
    </row>
    <row r="10973">
      <c r="C10973" s="1" t="s">
        <v>148</v>
      </c>
    </row>
    <row r="10974">
      <c r="C10974" s="1" t="s">
        <v>461</v>
      </c>
    </row>
    <row r="10975">
      <c r="C10975" s="1" t="s">
        <v>305</v>
      </c>
    </row>
    <row r="10976">
      <c r="C10976" s="1" t="s">
        <v>19845</v>
      </c>
    </row>
    <row r="10977">
      <c r="C10977" s="1" t="s">
        <v>396</v>
      </c>
    </row>
    <row r="10978">
      <c r="C10978" s="1" t="s">
        <v>3875</v>
      </c>
    </row>
    <row r="10979">
      <c r="C10979" s="1" t="s">
        <v>1025</v>
      </c>
    </row>
    <row r="10980">
      <c r="C10980" s="1" t="s">
        <v>163</v>
      </c>
    </row>
    <row r="10981">
      <c r="C10981" s="1" t="s">
        <v>588</v>
      </c>
    </row>
    <row r="10982">
      <c r="C10982" s="1" t="s">
        <v>1446</v>
      </c>
    </row>
    <row r="10983">
      <c r="C10983" s="1" t="s">
        <v>326</v>
      </c>
    </row>
    <row r="10984">
      <c r="C10984" s="1" t="s">
        <v>993</v>
      </c>
    </row>
    <row r="10985">
      <c r="C10985" s="1" t="s">
        <v>1243</v>
      </c>
    </row>
    <row r="10986">
      <c r="C10986" s="1" t="s">
        <v>12395</v>
      </c>
    </row>
    <row r="10987">
      <c r="C10987" s="1" t="s">
        <v>738</v>
      </c>
    </row>
    <row r="10988">
      <c r="C10988" s="1" t="s">
        <v>1140</v>
      </c>
    </row>
    <row r="10989">
      <c r="C10989" s="1" t="s">
        <v>3180</v>
      </c>
    </row>
    <row r="10990">
      <c r="C10990" s="1" t="s">
        <v>2173</v>
      </c>
    </row>
    <row r="10991">
      <c r="C10991" s="1" t="s">
        <v>148</v>
      </c>
    </row>
    <row r="10992">
      <c r="C10992" s="1" t="s">
        <v>864</v>
      </c>
    </row>
    <row r="10993">
      <c r="C10993" s="1" t="s">
        <v>749</v>
      </c>
    </row>
    <row r="10994">
      <c r="C10994" s="1" t="s">
        <v>315</v>
      </c>
    </row>
    <row r="10995">
      <c r="C10995" s="1" t="s">
        <v>993</v>
      </c>
    </row>
    <row r="10996">
      <c r="C10996" s="1" t="s">
        <v>8547</v>
      </c>
    </row>
    <row r="10997">
      <c r="C10997" s="1" t="s">
        <v>492</v>
      </c>
    </row>
    <row r="10998">
      <c r="C10998" s="1" t="s">
        <v>998</v>
      </c>
    </row>
    <row r="10999">
      <c r="C10999" s="1" t="s">
        <v>5131</v>
      </c>
    </row>
    <row r="11000">
      <c r="C11000" s="1" t="s">
        <v>19420</v>
      </c>
    </row>
    <row r="11001">
      <c r="C11001" s="1" t="s">
        <v>326</v>
      </c>
    </row>
    <row r="11002">
      <c r="C11002" s="1" t="s">
        <v>492</v>
      </c>
    </row>
    <row r="11003">
      <c r="C11003" s="1" t="s">
        <v>657</v>
      </c>
    </row>
    <row r="11004">
      <c r="C11004" s="1" t="s">
        <v>326</v>
      </c>
    </row>
    <row r="11005">
      <c r="C11005" s="1" t="s">
        <v>21</v>
      </c>
    </row>
    <row r="11006">
      <c r="C11006" s="1" t="s">
        <v>6470</v>
      </c>
    </row>
    <row r="11007">
      <c r="C11007" s="1" t="s">
        <v>2858</v>
      </c>
    </row>
    <row r="11008">
      <c r="C11008" s="1" t="s">
        <v>701</v>
      </c>
    </row>
    <row r="11009">
      <c r="C11009" s="1" t="s">
        <v>7000</v>
      </c>
    </row>
    <row r="11010">
      <c r="C11010" s="1" t="s">
        <v>2577</v>
      </c>
    </row>
    <row r="11011">
      <c r="C11011" s="1" t="s">
        <v>3532</v>
      </c>
    </row>
    <row r="11012">
      <c r="C11012" s="1" t="s">
        <v>2553</v>
      </c>
    </row>
    <row r="11013">
      <c r="C11013" s="1" t="s">
        <v>2485</v>
      </c>
    </row>
    <row r="11014">
      <c r="C11014" s="1" t="s">
        <v>4698</v>
      </c>
    </row>
    <row r="11015">
      <c r="C11015" s="1" t="s">
        <v>211</v>
      </c>
    </row>
    <row r="11016">
      <c r="C11016" s="1" t="s">
        <v>578</v>
      </c>
    </row>
    <row r="11017">
      <c r="C11017" s="1" t="s">
        <v>1150</v>
      </c>
    </row>
    <row r="11018">
      <c r="C11018" s="1" t="s">
        <v>148</v>
      </c>
    </row>
    <row r="11019">
      <c r="C11019" s="1" t="s">
        <v>3388</v>
      </c>
    </row>
    <row r="11020">
      <c r="C11020" s="1" t="s">
        <v>121</v>
      </c>
    </row>
    <row r="11021">
      <c r="C11021" s="1" t="s">
        <v>1087</v>
      </c>
    </row>
    <row r="11022">
      <c r="C11022" s="1" t="s">
        <v>8035</v>
      </c>
    </row>
    <row r="11023">
      <c r="C11023" s="1" t="s">
        <v>305</v>
      </c>
    </row>
    <row r="11024">
      <c r="C11024" s="1" t="s">
        <v>10853</v>
      </c>
    </row>
    <row r="11025">
      <c r="C11025" s="1" t="s">
        <v>326</v>
      </c>
    </row>
    <row r="11026">
      <c r="C11026" s="1" t="s">
        <v>116</v>
      </c>
    </row>
    <row r="11027">
      <c r="C11027" s="1" t="s">
        <v>156</v>
      </c>
    </row>
    <row r="11028">
      <c r="C11028" s="1" t="s">
        <v>148</v>
      </c>
    </row>
    <row r="11029">
      <c r="C11029" s="1" t="s">
        <v>211</v>
      </c>
    </row>
    <row r="11030">
      <c r="C11030" s="1" t="s">
        <v>116</v>
      </c>
    </row>
    <row r="11031">
      <c r="C11031" s="1" t="s">
        <v>869</v>
      </c>
    </row>
    <row r="11032">
      <c r="C11032" s="1" t="s">
        <v>16642</v>
      </c>
    </row>
    <row r="11033">
      <c r="C11033" s="1" t="s">
        <v>321</v>
      </c>
    </row>
    <row r="11034">
      <c r="C11034" s="1" t="s">
        <v>32</v>
      </c>
    </row>
    <row r="11035">
      <c r="C11035" s="1" t="s">
        <v>1653</v>
      </c>
    </row>
    <row r="11036">
      <c r="C11036" s="1" t="s">
        <v>121</v>
      </c>
    </row>
    <row r="11037">
      <c r="C11037" s="1" t="s">
        <v>121</v>
      </c>
    </row>
    <row r="11038">
      <c r="C11038" s="1" t="s">
        <v>5629</v>
      </c>
    </row>
    <row r="11039">
      <c r="C11039" s="1" t="s">
        <v>461</v>
      </c>
    </row>
    <row r="11040">
      <c r="C11040" s="1" t="s">
        <v>1140</v>
      </c>
    </row>
    <row r="11041">
      <c r="C11041" s="1" t="s">
        <v>503</v>
      </c>
    </row>
    <row r="11042">
      <c r="C11042" s="1" t="s">
        <v>1087</v>
      </c>
    </row>
    <row r="11043">
      <c r="C11043" s="1" t="s">
        <v>2359</v>
      </c>
    </row>
    <row r="11044">
      <c r="C11044" s="1" t="s">
        <v>148</v>
      </c>
    </row>
    <row r="11045">
      <c r="C11045" s="1" t="s">
        <v>492</v>
      </c>
    </row>
    <row r="11046">
      <c r="C11046" s="1" t="s">
        <v>818</v>
      </c>
    </row>
    <row r="11047">
      <c r="C11047" s="1" t="s">
        <v>661</v>
      </c>
    </row>
    <row r="11048">
      <c r="C11048" s="1" t="s">
        <v>2255</v>
      </c>
    </row>
    <row r="11049">
      <c r="C11049" s="1" t="s">
        <v>1255</v>
      </c>
    </row>
    <row r="11050">
      <c r="C11050" s="1" t="s">
        <v>121</v>
      </c>
    </row>
    <row r="11051">
      <c r="C11051" s="1" t="s">
        <v>116</v>
      </c>
    </row>
    <row r="11052">
      <c r="C11052" s="1" t="s">
        <v>1077</v>
      </c>
    </row>
    <row r="11053">
      <c r="C11053" s="1" t="s">
        <v>588</v>
      </c>
    </row>
    <row r="11054">
      <c r="C11054" s="1" t="s">
        <v>10842</v>
      </c>
    </row>
    <row r="11055">
      <c r="C11055" s="1" t="s">
        <v>1014</v>
      </c>
    </row>
    <row r="11056">
      <c r="C11056" s="1" t="s">
        <v>80</v>
      </c>
    </row>
    <row r="11057">
      <c r="C11057" s="1" t="s">
        <v>4088</v>
      </c>
    </row>
    <row r="11058">
      <c r="C11058" s="1" t="s">
        <v>305</v>
      </c>
    </row>
    <row r="11059">
      <c r="C11059" s="1" t="s">
        <v>1418</v>
      </c>
    </row>
    <row r="11060">
      <c r="C11060" s="1" t="s">
        <v>211</v>
      </c>
    </row>
    <row r="11061">
      <c r="C11061" s="1" t="s">
        <v>1446</v>
      </c>
    </row>
    <row r="11062">
      <c r="C11062" s="1" t="s">
        <v>305</v>
      </c>
    </row>
    <row r="11063">
      <c r="C11063" s="1" t="s">
        <v>1595</v>
      </c>
    </row>
    <row r="11064">
      <c r="C11064" s="1" t="s">
        <v>80</v>
      </c>
    </row>
    <row r="11065">
      <c r="C11065" s="1" t="s">
        <v>2504</v>
      </c>
    </row>
    <row r="11066">
      <c r="C11066" s="1" t="s">
        <v>121</v>
      </c>
    </row>
    <row r="11067">
      <c r="C11067" s="1" t="s">
        <v>588</v>
      </c>
    </row>
    <row r="11068">
      <c r="C11068" s="1" t="s">
        <v>1843</v>
      </c>
    </row>
    <row r="11069">
      <c r="C11069" s="1" t="s">
        <v>461</v>
      </c>
    </row>
    <row r="11070">
      <c r="C11070" s="1" t="s">
        <v>21</v>
      </c>
    </row>
    <row r="11071">
      <c r="C11071" s="1" t="s">
        <v>75</v>
      </c>
    </row>
    <row r="11072">
      <c r="C11072" s="1" t="s">
        <v>8286</v>
      </c>
    </row>
    <row r="11073">
      <c r="C11073" s="1" t="s">
        <v>126</v>
      </c>
    </row>
    <row r="11074">
      <c r="C11074" s="1" t="s">
        <v>1595</v>
      </c>
    </row>
    <row r="11075">
      <c r="C11075" s="1" t="s">
        <v>560</v>
      </c>
    </row>
    <row r="11076">
      <c r="C11076" s="1" t="s">
        <v>487</v>
      </c>
    </row>
    <row r="11077">
      <c r="C11077" s="1" t="s">
        <v>1802</v>
      </c>
    </row>
    <row r="11078">
      <c r="C11078" s="1" t="s">
        <v>578</v>
      </c>
    </row>
    <row r="11079">
      <c r="C11079" s="1" t="s">
        <v>7884</v>
      </c>
    </row>
    <row r="11080">
      <c r="C11080" s="1" t="s">
        <v>738</v>
      </c>
    </row>
    <row r="11081">
      <c r="C11081" s="1" t="s">
        <v>2528</v>
      </c>
    </row>
    <row r="11082">
      <c r="C11082" s="1" t="s">
        <v>37</v>
      </c>
    </row>
    <row r="11083">
      <c r="C11083" s="1" t="s">
        <v>263</v>
      </c>
    </row>
    <row r="11084">
      <c r="C11084" s="1" t="s">
        <v>16504</v>
      </c>
    </row>
    <row r="11085">
      <c r="C11085" s="1" t="s">
        <v>305</v>
      </c>
    </row>
    <row r="11086">
      <c r="C11086" s="1" t="s">
        <v>588</v>
      </c>
    </row>
    <row r="11087">
      <c r="C11087" s="1" t="s">
        <v>116</v>
      </c>
    </row>
    <row r="11088">
      <c r="C11088" s="1" t="s">
        <v>1096</v>
      </c>
    </row>
    <row r="11089">
      <c r="C11089" s="1" t="s">
        <v>305</v>
      </c>
    </row>
    <row r="11090">
      <c r="C11090" s="1" t="s">
        <v>2238</v>
      </c>
    </row>
    <row r="11091">
      <c r="C11091" s="1" t="s">
        <v>37</v>
      </c>
    </row>
    <row r="11092">
      <c r="C11092" s="1" t="s">
        <v>1500</v>
      </c>
    </row>
    <row r="11093">
      <c r="C11093" s="1" t="s">
        <v>998</v>
      </c>
    </row>
    <row r="11094">
      <c r="C11094" s="1" t="s">
        <v>1963</v>
      </c>
    </row>
    <row r="11095">
      <c r="C11095" s="1" t="s">
        <v>305</v>
      </c>
    </row>
    <row r="11096">
      <c r="C11096" s="1" t="s">
        <v>1410</v>
      </c>
    </row>
    <row r="11097">
      <c r="C11097" s="1" t="s">
        <v>588</v>
      </c>
    </row>
    <row r="11098">
      <c r="C11098" s="1" t="s">
        <v>1338</v>
      </c>
    </row>
    <row r="11099">
      <c r="C11099" s="1" t="s">
        <v>4470</v>
      </c>
    </row>
    <row r="11100">
      <c r="C11100" s="1" t="s">
        <v>2965</v>
      </c>
    </row>
    <row r="11101">
      <c r="C11101" s="1" t="s">
        <v>16963</v>
      </c>
    </row>
    <row r="11102">
      <c r="C11102" s="1" t="s">
        <v>461</v>
      </c>
    </row>
    <row r="11103">
      <c r="C11103" s="1" t="s">
        <v>2515</v>
      </c>
    </row>
    <row r="11104">
      <c r="C11104" s="1" t="s">
        <v>6121</v>
      </c>
    </row>
    <row r="11105">
      <c r="C11105" s="1" t="s">
        <v>1827</v>
      </c>
    </row>
    <row r="11106">
      <c r="C11106" s="1" t="s">
        <v>116</v>
      </c>
    </row>
    <row r="11107">
      <c r="C11107" s="1" t="s">
        <v>5399</v>
      </c>
    </row>
    <row r="11108">
      <c r="C11108" s="1" t="s">
        <v>173</v>
      </c>
    </row>
    <row r="11109">
      <c r="C11109" s="1" t="s">
        <v>3882</v>
      </c>
    </row>
    <row r="11110">
      <c r="C11110" s="1" t="s">
        <v>1176</v>
      </c>
    </row>
    <row r="11111">
      <c r="C11111" s="1" t="s">
        <v>116</v>
      </c>
    </row>
    <row r="11112">
      <c r="C11112" s="1" t="s">
        <v>93</v>
      </c>
    </row>
    <row r="11113">
      <c r="C11113" s="1" t="s">
        <v>11268</v>
      </c>
    </row>
    <row r="11114">
      <c r="C11114" s="1" t="s">
        <v>1802</v>
      </c>
    </row>
    <row r="11115">
      <c r="C11115" s="1" t="s">
        <v>8069</v>
      </c>
    </row>
    <row r="11116">
      <c r="C11116" s="1" t="s">
        <v>326</v>
      </c>
    </row>
    <row r="11117">
      <c r="C11117" s="1" t="s">
        <v>5758</v>
      </c>
    </row>
    <row r="11118">
      <c r="C11118" s="1" t="s">
        <v>1802</v>
      </c>
    </row>
    <row r="11119">
      <c r="C11119" s="1" t="s">
        <v>411</v>
      </c>
    </row>
    <row r="11120">
      <c r="C11120" s="1" t="s">
        <v>1255</v>
      </c>
    </row>
    <row r="11121">
      <c r="C11121" s="1" t="s">
        <v>818</v>
      </c>
    </row>
    <row r="11122">
      <c r="C11122" s="1" t="s">
        <v>99</v>
      </c>
    </row>
    <row r="11123">
      <c r="C11123" s="1" t="s">
        <v>3355</v>
      </c>
    </row>
    <row r="11124">
      <c r="C11124" s="1" t="s">
        <v>461</v>
      </c>
    </row>
    <row r="11125">
      <c r="C11125" s="1" t="s">
        <v>211</v>
      </c>
    </row>
    <row r="11126">
      <c r="C11126" s="1" t="s">
        <v>2820</v>
      </c>
    </row>
    <row r="11127">
      <c r="C11127" s="1" t="s">
        <v>4935</v>
      </c>
    </row>
    <row r="11128">
      <c r="C11128" s="1" t="s">
        <v>461</v>
      </c>
    </row>
    <row r="11129">
      <c r="C11129" s="1" t="s">
        <v>879</v>
      </c>
    </row>
    <row r="11130">
      <c r="C11130" s="1" t="s">
        <v>1802</v>
      </c>
    </row>
    <row r="11131">
      <c r="C11131" s="1" t="s">
        <v>723</v>
      </c>
    </row>
    <row r="11132">
      <c r="C11132" s="1" t="s">
        <v>37</v>
      </c>
    </row>
    <row r="11133">
      <c r="C11133" s="1" t="s">
        <v>588</v>
      </c>
    </row>
    <row r="11134">
      <c r="C11134" s="1" t="s">
        <v>1925</v>
      </c>
    </row>
    <row r="11135">
      <c r="C11135" s="1" t="s">
        <v>2173</v>
      </c>
    </row>
    <row r="11136">
      <c r="C11136" s="1" t="s">
        <v>2402</v>
      </c>
    </row>
    <row r="11137">
      <c r="C11137" s="1" t="s">
        <v>148</v>
      </c>
    </row>
    <row r="11138">
      <c r="C11138" s="1" t="s">
        <v>2013</v>
      </c>
    </row>
    <row r="11139">
      <c r="C11139" s="1" t="s">
        <v>588</v>
      </c>
    </row>
    <row r="11140">
      <c r="C11140" s="1" t="s">
        <v>8286</v>
      </c>
    </row>
    <row r="11141">
      <c r="C11141" s="1" t="s">
        <v>4244</v>
      </c>
    </row>
    <row r="11142">
      <c r="C11142" s="1" t="s">
        <v>6215</v>
      </c>
    </row>
    <row r="11143">
      <c r="C11143" s="1" t="s">
        <v>1255</v>
      </c>
    </row>
    <row r="11144">
      <c r="C11144" s="1" t="s">
        <v>749</v>
      </c>
    </row>
    <row r="11145">
      <c r="C11145" s="1" t="s">
        <v>1592</v>
      </c>
    </row>
    <row r="11146">
      <c r="C11146" s="1" t="s">
        <v>411</v>
      </c>
    </row>
    <row r="11147">
      <c r="C11147" s="1" t="s">
        <v>6215</v>
      </c>
    </row>
    <row r="11148">
      <c r="C11148" s="1" t="s">
        <v>2994</v>
      </c>
    </row>
    <row r="11149">
      <c r="C11149" s="1" t="s">
        <v>813</v>
      </c>
    </row>
    <row r="11150">
      <c r="C11150" s="1" t="s">
        <v>37</v>
      </c>
    </row>
    <row r="11151">
      <c r="C11151" s="1" t="s">
        <v>6215</v>
      </c>
    </row>
    <row r="11152">
      <c r="C11152" s="1" t="s">
        <v>503</v>
      </c>
    </row>
    <row r="11153">
      <c r="C11153" s="1" t="s">
        <v>17794</v>
      </c>
    </row>
    <row r="11154">
      <c r="C11154" s="1" t="s">
        <v>578</v>
      </c>
    </row>
    <row r="11155">
      <c r="C11155" s="1" t="s">
        <v>116</v>
      </c>
    </row>
    <row r="11156">
      <c r="C11156" s="1" t="s">
        <v>148</v>
      </c>
    </row>
    <row r="11157">
      <c r="C11157" s="1" t="s">
        <v>818</v>
      </c>
    </row>
    <row r="11158">
      <c r="C11158" s="1" t="s">
        <v>1128</v>
      </c>
    </row>
    <row r="11159">
      <c r="C11159" s="1" t="s">
        <v>1325</v>
      </c>
    </row>
    <row r="11160">
      <c r="C11160" s="1" t="s">
        <v>3198</v>
      </c>
    </row>
    <row r="11161">
      <c r="C11161" s="1" t="s">
        <v>49</v>
      </c>
    </row>
    <row r="11162">
      <c r="C11162" s="1" t="s">
        <v>411</v>
      </c>
    </row>
    <row r="11163">
      <c r="C11163" s="1" t="s">
        <v>1744</v>
      </c>
    </row>
    <row r="11164">
      <c r="C11164" s="1" t="s">
        <v>12581</v>
      </c>
    </row>
    <row r="11165">
      <c r="C11165" s="1" t="s">
        <v>269</v>
      </c>
    </row>
    <row r="11166">
      <c r="C11166" s="1" t="s">
        <v>503</v>
      </c>
    </row>
    <row r="11167">
      <c r="C11167" s="1" t="s">
        <v>818</v>
      </c>
    </row>
    <row r="11168">
      <c r="C11168" s="1" t="s">
        <v>121</v>
      </c>
    </row>
    <row r="11169">
      <c r="C11169" s="1" t="s">
        <v>2402</v>
      </c>
    </row>
    <row r="11170">
      <c r="C11170" s="1" t="s">
        <v>148</v>
      </c>
    </row>
    <row r="11171">
      <c r="C11171" s="1" t="s">
        <v>461</v>
      </c>
    </row>
    <row r="11172">
      <c r="C11172" s="1" t="s">
        <v>3703</v>
      </c>
    </row>
    <row r="11173">
      <c r="C11173" s="1" t="s">
        <v>5741</v>
      </c>
    </row>
    <row r="11174">
      <c r="C11174" s="1" t="s">
        <v>1853</v>
      </c>
    </row>
    <row r="11175">
      <c r="C11175" s="1" t="s">
        <v>2504</v>
      </c>
    </row>
    <row r="11176">
      <c r="C11176" s="1" t="s">
        <v>1096</v>
      </c>
    </row>
    <row r="11177">
      <c r="C11177" s="1" t="s">
        <v>2601</v>
      </c>
    </row>
    <row r="11178">
      <c r="C11178" s="1" t="s">
        <v>1988</v>
      </c>
    </row>
    <row r="11179">
      <c r="C11179" s="1" t="s">
        <v>20143</v>
      </c>
    </row>
    <row r="11180">
      <c r="C11180" s="1" t="s">
        <v>998</v>
      </c>
    </row>
    <row r="11181">
      <c r="C11181" s="1" t="s">
        <v>305</v>
      </c>
    </row>
    <row r="11182">
      <c r="C11182" s="1" t="s">
        <v>3858</v>
      </c>
    </row>
    <row r="11183">
      <c r="C11183" s="1" t="s">
        <v>59</v>
      </c>
    </row>
    <row r="11184">
      <c r="C11184" s="1" t="s">
        <v>2173</v>
      </c>
    </row>
    <row r="11185">
      <c r="C11185" s="1" t="s">
        <v>1250</v>
      </c>
    </row>
    <row r="11186">
      <c r="C11186" s="1" t="s">
        <v>598</v>
      </c>
    </row>
    <row r="11187">
      <c r="C11187" s="1" t="s">
        <v>148</v>
      </c>
    </row>
    <row r="11188">
      <c r="C11188" s="1" t="s">
        <v>3207</v>
      </c>
    </row>
    <row r="11189">
      <c r="C11189" s="1" t="s">
        <v>3581</v>
      </c>
    </row>
    <row r="11190">
      <c r="C11190" s="1" t="s">
        <v>461</v>
      </c>
    </row>
    <row r="11191">
      <c r="C11191" s="1" t="s">
        <v>1014</v>
      </c>
    </row>
    <row r="11192">
      <c r="C11192" s="1" t="s">
        <v>148</v>
      </c>
    </row>
    <row r="11193">
      <c r="C11193" s="1" t="s">
        <v>1827</v>
      </c>
    </row>
    <row r="11194">
      <c r="C11194" s="1" t="s">
        <v>461</v>
      </c>
    </row>
    <row r="11195">
      <c r="C11195" s="1" t="s">
        <v>1370</v>
      </c>
    </row>
    <row r="11196">
      <c r="C11196" s="1" t="s">
        <v>80</v>
      </c>
    </row>
    <row r="11197">
      <c r="C11197" s="1" t="s">
        <v>347</v>
      </c>
    </row>
    <row r="11198">
      <c r="C11198" s="1" t="s">
        <v>818</v>
      </c>
    </row>
    <row r="11199">
      <c r="C11199" s="1" t="s">
        <v>411</v>
      </c>
    </row>
    <row r="11200">
      <c r="C11200" s="1" t="s">
        <v>7367</v>
      </c>
    </row>
    <row r="11201">
      <c r="C11201" s="1" t="s">
        <v>126</v>
      </c>
    </row>
    <row r="11202">
      <c r="C11202" s="1" t="s">
        <v>5995</v>
      </c>
    </row>
    <row r="11203">
      <c r="C11203" s="1" t="s">
        <v>373</v>
      </c>
    </row>
    <row r="11204">
      <c r="C11204" s="1" t="s">
        <v>1549</v>
      </c>
    </row>
    <row r="11205">
      <c r="C11205" s="1" t="s">
        <v>5745</v>
      </c>
    </row>
    <row r="11206">
      <c r="C11206" s="1" t="s">
        <v>1255</v>
      </c>
    </row>
    <row r="11207">
      <c r="C11207" s="1" t="s">
        <v>321</v>
      </c>
    </row>
    <row r="11208">
      <c r="C11208" s="1" t="s">
        <v>138</v>
      </c>
    </row>
    <row r="11209">
      <c r="C11209" s="1" t="s">
        <v>121</v>
      </c>
    </row>
    <row r="11210">
      <c r="C11210" s="1" t="s">
        <v>2359</v>
      </c>
    </row>
    <row r="11211">
      <c r="C11211" s="1" t="s">
        <v>32</v>
      </c>
    </row>
    <row r="11212">
      <c r="C11212" s="1" t="s">
        <v>310</v>
      </c>
    </row>
    <row r="11213">
      <c r="C11213" s="1" t="s">
        <v>21</v>
      </c>
    </row>
    <row r="11214">
      <c r="C11214" s="1" t="s">
        <v>2861</v>
      </c>
    </row>
    <row r="11215">
      <c r="C11215" s="1" t="s">
        <v>1179</v>
      </c>
    </row>
    <row r="11216">
      <c r="C11216" s="1" t="s">
        <v>10356</v>
      </c>
    </row>
    <row r="11217">
      <c r="C11217" s="1" t="s">
        <v>1653</v>
      </c>
    </row>
    <row r="11218">
      <c r="C11218" s="1" t="s">
        <v>1014</v>
      </c>
    </row>
    <row r="11219">
      <c r="C11219" s="1" t="s">
        <v>1092</v>
      </c>
    </row>
    <row r="11220">
      <c r="C11220" s="1" t="s">
        <v>10049</v>
      </c>
    </row>
    <row r="11221">
      <c r="C11221" s="1" t="s">
        <v>1250</v>
      </c>
    </row>
    <row r="11222">
      <c r="C11222" s="1" t="s">
        <v>121</v>
      </c>
    </row>
    <row r="11223">
      <c r="C11223" s="1" t="s">
        <v>49</v>
      </c>
    </row>
    <row r="11224">
      <c r="C11224" s="1" t="s">
        <v>1258</v>
      </c>
    </row>
    <row r="11225">
      <c r="C11225" s="1" t="s">
        <v>3042</v>
      </c>
    </row>
    <row r="11226">
      <c r="C11226" s="1" t="s">
        <v>295</v>
      </c>
    </row>
    <row r="11227">
      <c r="C11227" s="1" t="s">
        <v>116</v>
      </c>
    </row>
    <row r="11228">
      <c r="C11228" s="1" t="s">
        <v>305</v>
      </c>
    </row>
    <row r="11229">
      <c r="C11229" s="1" t="s">
        <v>3821</v>
      </c>
    </row>
    <row r="11230">
      <c r="C11230" s="1" t="s">
        <v>121</v>
      </c>
    </row>
    <row r="11231">
      <c r="C11231" s="1" t="s">
        <v>1255</v>
      </c>
    </row>
    <row r="11232">
      <c r="C11232" s="1" t="s">
        <v>4748</v>
      </c>
    </row>
    <row r="11233">
      <c r="C11233" s="1" t="s">
        <v>514</v>
      </c>
    </row>
    <row r="11234">
      <c r="C11234" s="1" t="s">
        <v>305</v>
      </c>
    </row>
    <row r="11235">
      <c r="C11235" s="1" t="s">
        <v>321</v>
      </c>
    </row>
    <row r="11236">
      <c r="C11236" s="1" t="s">
        <v>1025</v>
      </c>
    </row>
    <row r="11237">
      <c r="C11237" s="1" t="s">
        <v>248</v>
      </c>
    </row>
    <row r="11238">
      <c r="C11238" s="1" t="s">
        <v>1255</v>
      </c>
    </row>
    <row r="11239">
      <c r="C11239" s="1" t="s">
        <v>1595</v>
      </c>
    </row>
    <row r="11240">
      <c r="C11240" s="1" t="s">
        <v>21</v>
      </c>
    </row>
    <row r="11241">
      <c r="C11241" s="1" t="s">
        <v>198</v>
      </c>
    </row>
    <row r="11242">
      <c r="C11242" s="1" t="s">
        <v>65</v>
      </c>
    </row>
    <row r="11243">
      <c r="C11243" s="1" t="s">
        <v>4635</v>
      </c>
    </row>
    <row r="11244">
      <c r="C11244" s="1" t="s">
        <v>738</v>
      </c>
    </row>
    <row r="11245">
      <c r="C11245" s="1" t="s">
        <v>148</v>
      </c>
    </row>
    <row r="11246">
      <c r="C11246" s="1" t="s">
        <v>492</v>
      </c>
    </row>
    <row r="11247">
      <c r="C11247" s="1" t="s">
        <v>275</v>
      </c>
    </row>
    <row r="11248">
      <c r="C11248" s="1" t="s">
        <v>148</v>
      </c>
    </row>
    <row r="11249">
      <c r="C11249" s="1" t="s">
        <v>701</v>
      </c>
    </row>
    <row r="11250">
      <c r="C11250" s="1" t="s">
        <v>305</v>
      </c>
    </row>
    <row r="11251">
      <c r="C11251" s="1" t="s">
        <v>75</v>
      </c>
    </row>
    <row r="11252">
      <c r="C11252" s="1" t="s">
        <v>121</v>
      </c>
    </row>
    <row r="11253">
      <c r="C11253" s="1" t="s">
        <v>5458</v>
      </c>
    </row>
    <row r="11254">
      <c r="C11254" s="1" t="s">
        <v>1155</v>
      </c>
    </row>
    <row r="11255">
      <c r="C11255" s="1" t="s">
        <v>1099</v>
      </c>
    </row>
    <row r="11256">
      <c r="C11256" s="1" t="s">
        <v>20254</v>
      </c>
    </row>
    <row r="11257">
      <c r="C11257" s="1" t="s">
        <v>664</v>
      </c>
    </row>
    <row r="11258">
      <c r="C11258" s="1" t="s">
        <v>116</v>
      </c>
    </row>
    <row r="11259">
      <c r="C11259" s="1" t="s">
        <v>818</v>
      </c>
    </row>
    <row r="11260">
      <c r="C11260" s="1" t="s">
        <v>116</v>
      </c>
    </row>
    <row r="11261">
      <c r="C11261" s="1" t="s">
        <v>93</v>
      </c>
    </row>
    <row r="11262">
      <c r="C11262" s="1" t="s">
        <v>116</v>
      </c>
    </row>
    <row r="11263">
      <c r="C11263" s="1" t="s">
        <v>5539</v>
      </c>
    </row>
    <row r="11264">
      <c r="C11264" s="1" t="s">
        <v>461</v>
      </c>
    </row>
    <row r="11265">
      <c r="C11265" s="1" t="s">
        <v>75</v>
      </c>
    </row>
    <row r="11266">
      <c r="C11266" s="1" t="s">
        <v>5741</v>
      </c>
    </row>
    <row r="11267">
      <c r="C11267" s="1" t="s">
        <v>148</v>
      </c>
    </row>
    <row r="11268">
      <c r="C11268" s="1" t="s">
        <v>1468</v>
      </c>
    </row>
    <row r="11269">
      <c r="C11269" s="1" t="s">
        <v>182</v>
      </c>
    </row>
    <row r="11270">
      <c r="C11270" s="1" t="s">
        <v>470</v>
      </c>
    </row>
    <row r="11271">
      <c r="C11271" s="1" t="s">
        <v>305</v>
      </c>
    </row>
    <row r="11272">
      <c r="C11272" s="1" t="s">
        <v>661</v>
      </c>
    </row>
    <row r="11273">
      <c r="C11273" s="1" t="s">
        <v>2504</v>
      </c>
    </row>
    <row r="11274">
      <c r="C11274" s="1" t="s">
        <v>37</v>
      </c>
    </row>
    <row r="11275">
      <c r="C11275" s="1" t="s">
        <v>2504</v>
      </c>
    </row>
    <row r="11276">
      <c r="C11276" s="1" t="s">
        <v>305</v>
      </c>
    </row>
    <row r="11277">
      <c r="C11277" s="1" t="s">
        <v>1255</v>
      </c>
    </row>
    <row r="11278">
      <c r="C11278" s="1" t="s">
        <v>1255</v>
      </c>
    </row>
    <row r="11279">
      <c r="C11279" s="1" t="s">
        <v>2639</v>
      </c>
    </row>
    <row r="11280">
      <c r="C11280" s="1" t="s">
        <v>588</v>
      </c>
    </row>
    <row r="11281">
      <c r="C11281" s="1" t="s">
        <v>99</v>
      </c>
    </row>
    <row r="11282">
      <c r="C11282" s="1" t="s">
        <v>527</v>
      </c>
    </row>
    <row r="11283">
      <c r="C11283" s="1" t="s">
        <v>1611</v>
      </c>
    </row>
    <row r="11284">
      <c r="C11284" s="1" t="s">
        <v>32</v>
      </c>
    </row>
    <row r="11285">
      <c r="C11285" s="1" t="s">
        <v>148</v>
      </c>
    </row>
    <row r="11286">
      <c r="C11286" s="1" t="s">
        <v>1446</v>
      </c>
    </row>
    <row r="11287">
      <c r="C11287" s="1" t="s">
        <v>461</v>
      </c>
    </row>
    <row r="11288">
      <c r="C11288" s="1" t="s">
        <v>518</v>
      </c>
    </row>
    <row r="11289">
      <c r="C11289" s="1" t="s">
        <v>20311</v>
      </c>
    </row>
    <row r="11290">
      <c r="C11290" s="1" t="s">
        <v>6810</v>
      </c>
    </row>
    <row r="11291">
      <c r="C11291" s="1" t="s">
        <v>411</v>
      </c>
    </row>
    <row r="11292">
      <c r="C11292" s="1" t="s">
        <v>5539</v>
      </c>
    </row>
    <row r="11293">
      <c r="C11293" s="1" t="s">
        <v>258</v>
      </c>
    </row>
    <row r="11294">
      <c r="C11294" s="1" t="s">
        <v>86</v>
      </c>
    </row>
    <row r="11295">
      <c r="C11295" s="1" t="s">
        <v>321</v>
      </c>
    </row>
    <row r="11296">
      <c r="C11296" s="1" t="s">
        <v>461</v>
      </c>
    </row>
    <row r="11297">
      <c r="C11297" s="1" t="s">
        <v>12884</v>
      </c>
    </row>
    <row r="11298">
      <c r="C11298" s="1" t="s">
        <v>148</v>
      </c>
    </row>
    <row r="11299">
      <c r="C11299" s="1" t="s">
        <v>148</v>
      </c>
    </row>
    <row r="11300">
      <c r="C11300" s="1" t="s">
        <v>20332</v>
      </c>
    </row>
    <row r="11301">
      <c r="C11301" s="1" t="s">
        <v>5658</v>
      </c>
    </row>
    <row r="11302">
      <c r="C11302" s="1" t="s">
        <v>503</v>
      </c>
    </row>
    <row r="11303">
      <c r="C11303" s="1" t="s">
        <v>584</v>
      </c>
    </row>
    <row r="11304">
      <c r="C11304" s="1" t="s">
        <v>6130</v>
      </c>
    </row>
    <row r="11305">
      <c r="C11305" s="1" t="s">
        <v>720</v>
      </c>
    </row>
    <row r="11306">
      <c r="C11306" s="1" t="s">
        <v>1802</v>
      </c>
    </row>
    <row r="11307">
      <c r="C11307" s="1" t="s">
        <v>121</v>
      </c>
    </row>
    <row r="11308">
      <c r="C11308" s="1" t="s">
        <v>121</v>
      </c>
    </row>
    <row r="11309">
      <c r="C11309" s="1" t="s">
        <v>32</v>
      </c>
    </row>
    <row r="11310">
      <c r="C11310" s="1" t="s">
        <v>1963</v>
      </c>
    </row>
    <row r="11311">
      <c r="C11311" s="1" t="s">
        <v>1325</v>
      </c>
    </row>
    <row r="11312">
      <c r="C11312" s="1" t="s">
        <v>6668</v>
      </c>
    </row>
    <row r="11313">
      <c r="C11313" s="1" t="s">
        <v>1853</v>
      </c>
    </row>
    <row r="11314">
      <c r="C11314" s="1" t="s">
        <v>75</v>
      </c>
    </row>
    <row r="11315">
      <c r="C11315" s="1" t="s">
        <v>1874</v>
      </c>
    </row>
    <row r="11316">
      <c r="C11316" s="1" t="s">
        <v>21</v>
      </c>
    </row>
    <row r="11317">
      <c r="C11317" s="1" t="s">
        <v>1067</v>
      </c>
    </row>
    <row r="11318">
      <c r="C11318" s="1" t="s">
        <v>1019</v>
      </c>
    </row>
    <row r="11319">
      <c r="C11319" s="1" t="s">
        <v>21</v>
      </c>
    </row>
    <row r="11320">
      <c r="C11320" s="1" t="s">
        <v>503</v>
      </c>
    </row>
    <row r="11321">
      <c r="C11321" s="1" t="s">
        <v>1558</v>
      </c>
    </row>
    <row r="11322">
      <c r="C11322" s="1" t="s">
        <v>59</v>
      </c>
    </row>
    <row r="11323">
      <c r="C11323" s="1" t="s">
        <v>2872</v>
      </c>
    </row>
    <row r="11324">
      <c r="C11324" s="1" t="s">
        <v>2920</v>
      </c>
    </row>
    <row r="11325">
      <c r="C11325" s="1" t="s">
        <v>411</v>
      </c>
    </row>
    <row r="11326">
      <c r="C11326" s="1" t="s">
        <v>305</v>
      </c>
    </row>
    <row r="11327">
      <c r="C11327" s="1" t="s">
        <v>818</v>
      </c>
    </row>
    <row r="11328">
      <c r="C11328" s="1" t="s">
        <v>588</v>
      </c>
    </row>
    <row r="11329">
      <c r="C11329" s="1" t="s">
        <v>411</v>
      </c>
    </row>
    <row r="11330">
      <c r="C11330" s="1" t="s">
        <v>555</v>
      </c>
    </row>
    <row r="11331">
      <c r="C11331" s="1" t="s">
        <v>1666</v>
      </c>
    </row>
    <row r="11332">
      <c r="C11332" s="1" t="s">
        <v>80</v>
      </c>
    </row>
    <row r="11333">
      <c r="C11333" s="1" t="s">
        <v>3376</v>
      </c>
    </row>
    <row r="11334">
      <c r="C11334" s="1" t="s">
        <v>998</v>
      </c>
    </row>
    <row r="11335">
      <c r="C11335" s="1" t="s">
        <v>75</v>
      </c>
    </row>
    <row r="11336">
      <c r="C11336" s="1" t="s">
        <v>116</v>
      </c>
    </row>
    <row r="11337">
      <c r="C11337" s="1" t="s">
        <v>14</v>
      </c>
    </row>
    <row r="11338">
      <c r="C11338" s="1" t="s">
        <v>321</v>
      </c>
    </row>
    <row r="11339">
      <c r="C11339" s="1" t="s">
        <v>37</v>
      </c>
    </row>
    <row r="11340">
      <c r="C11340" s="1" t="s">
        <v>1531</v>
      </c>
    </row>
    <row r="11341">
      <c r="C11341" s="1" t="s">
        <v>86</v>
      </c>
    </row>
    <row r="11342">
      <c r="C11342" s="1" t="s">
        <v>5495</v>
      </c>
    </row>
    <row r="11343">
      <c r="C11343" s="1" t="s">
        <v>578</v>
      </c>
    </row>
    <row r="11344">
      <c r="C11344" s="1" t="s">
        <v>305</v>
      </c>
    </row>
    <row r="11345">
      <c r="C11345" s="1" t="s">
        <v>121</v>
      </c>
    </row>
    <row r="11346">
      <c r="C11346" s="1" t="s">
        <v>1186</v>
      </c>
    </row>
    <row r="11347">
      <c r="C11347" s="1" t="s">
        <v>701</v>
      </c>
    </row>
    <row r="11348">
      <c r="C11348" s="1" t="s">
        <v>4466</v>
      </c>
    </row>
    <row r="11349">
      <c r="C11349" s="1" t="s">
        <v>3207</v>
      </c>
    </row>
    <row r="11350">
      <c r="C11350" s="1" t="s">
        <v>80</v>
      </c>
    </row>
    <row r="11351">
      <c r="C11351" s="1" t="s">
        <v>16200</v>
      </c>
    </row>
    <row r="11352">
      <c r="C11352" s="1" t="s">
        <v>198</v>
      </c>
    </row>
    <row r="11353">
      <c r="C11353" s="1" t="s">
        <v>1227</v>
      </c>
    </row>
    <row r="11354">
      <c r="C11354" s="1" t="s">
        <v>723</v>
      </c>
    </row>
    <row r="11355">
      <c r="C11355" s="1" t="s">
        <v>6215</v>
      </c>
    </row>
    <row r="11356">
      <c r="C11356" s="1" t="s">
        <v>998</v>
      </c>
    </row>
    <row r="11357">
      <c r="C11357" s="1" t="s">
        <v>20415</v>
      </c>
    </row>
    <row r="11358">
      <c r="C11358" s="1" t="s">
        <v>1494</v>
      </c>
    </row>
    <row r="11359">
      <c r="C11359" s="1" t="s">
        <v>2673</v>
      </c>
    </row>
    <row r="11360">
      <c r="C11360" s="1" t="s">
        <v>1952</v>
      </c>
    </row>
    <row r="11361">
      <c r="C11361" s="1" t="s">
        <v>482</v>
      </c>
    </row>
    <row r="11362">
      <c r="C11362" s="1" t="s">
        <v>1531</v>
      </c>
    </row>
    <row r="11363">
      <c r="C11363" s="1" t="s">
        <v>1258</v>
      </c>
    </row>
    <row r="11364">
      <c r="C11364" s="1" t="s">
        <v>121</v>
      </c>
    </row>
    <row r="11365">
      <c r="C11365" s="1" t="s">
        <v>6449</v>
      </c>
    </row>
    <row r="11366">
      <c r="C11366" s="1" t="s">
        <v>588</v>
      </c>
    </row>
    <row r="11367">
      <c r="C11367" s="1" t="s">
        <v>116</v>
      </c>
    </row>
    <row r="11368">
      <c r="C11368" s="1" t="s">
        <v>503</v>
      </c>
    </row>
    <row r="11369">
      <c r="C11369" s="1" t="s">
        <v>1255</v>
      </c>
    </row>
    <row r="11370">
      <c r="C11370" s="1" t="s">
        <v>7228</v>
      </c>
    </row>
    <row r="11371">
      <c r="C11371" s="1" t="s">
        <v>461</v>
      </c>
    </row>
    <row r="11372">
      <c r="C11372" s="1" t="s">
        <v>1562</v>
      </c>
    </row>
    <row r="11373">
      <c r="C11373" s="1" t="s">
        <v>1592</v>
      </c>
    </row>
    <row r="11374">
      <c r="C11374" s="1" t="s">
        <v>1578</v>
      </c>
    </row>
    <row r="11375">
      <c r="C11375" s="1" t="s">
        <v>5337</v>
      </c>
    </row>
    <row r="11376">
      <c r="C11376" s="1" t="s">
        <v>720</v>
      </c>
    </row>
    <row r="11377">
      <c r="C11377" s="1" t="s">
        <v>20448</v>
      </c>
    </row>
    <row r="11378">
      <c r="C11378" s="1" t="s">
        <v>182</v>
      </c>
    </row>
    <row r="11379">
      <c r="C11379" s="1" t="s">
        <v>461</v>
      </c>
    </row>
    <row r="11380">
      <c r="C11380" s="1" t="s">
        <v>3392</v>
      </c>
    </row>
    <row r="11381">
      <c r="C11381" s="1" t="s">
        <v>461</v>
      </c>
    </row>
    <row r="11382">
      <c r="C11382" s="1" t="s">
        <v>211</v>
      </c>
    </row>
    <row r="11383">
      <c r="C11383" s="1" t="s">
        <v>1179</v>
      </c>
    </row>
    <row r="11384">
      <c r="C11384" s="1" t="s">
        <v>284</v>
      </c>
    </row>
    <row r="11385">
      <c r="C11385" s="1" t="s">
        <v>461</v>
      </c>
    </row>
    <row r="11386">
      <c r="C11386" s="1" t="s">
        <v>1317</v>
      </c>
    </row>
    <row r="11387">
      <c r="C11387" s="1" t="s">
        <v>65</v>
      </c>
    </row>
    <row r="11388">
      <c r="C11388" s="1" t="s">
        <v>7572</v>
      </c>
    </row>
    <row r="11389">
      <c r="C11389" s="1" t="s">
        <v>173</v>
      </c>
    </row>
    <row r="11390">
      <c r="C11390" s="1" t="s">
        <v>3581</v>
      </c>
    </row>
    <row r="11391">
      <c r="C11391" s="1" t="s">
        <v>1096</v>
      </c>
    </row>
    <row r="11392">
      <c r="C11392" s="1" t="s">
        <v>1332</v>
      </c>
    </row>
    <row r="11393">
      <c r="C11393" s="1" t="s">
        <v>138</v>
      </c>
    </row>
    <row r="11394">
      <c r="C11394" s="1" t="s">
        <v>869</v>
      </c>
    </row>
    <row r="11395">
      <c r="C11395" s="1" t="s">
        <v>1014</v>
      </c>
    </row>
    <row r="11396">
      <c r="C11396" s="1" t="s">
        <v>116</v>
      </c>
    </row>
    <row r="11397">
      <c r="C11397" s="1" t="s">
        <v>5158</v>
      </c>
    </row>
    <row r="11398">
      <c r="C11398" s="1" t="s">
        <v>15461</v>
      </c>
    </row>
    <row r="11399">
      <c r="C11399" s="1" t="s">
        <v>116</v>
      </c>
    </row>
    <row r="11400">
      <c r="C11400" s="1" t="s">
        <v>5629</v>
      </c>
    </row>
    <row r="11401">
      <c r="C11401" s="1" t="s">
        <v>326</v>
      </c>
    </row>
    <row r="11402">
      <c r="C11402" s="1" t="s">
        <v>173</v>
      </c>
    </row>
    <row r="11403">
      <c r="C11403" s="1" t="s">
        <v>1728</v>
      </c>
    </row>
    <row r="11404">
      <c r="C11404" s="1" t="s">
        <v>6215</v>
      </c>
    </row>
    <row r="11405">
      <c r="C11405" s="1" t="s">
        <v>15215</v>
      </c>
    </row>
    <row r="11406">
      <c r="C11406" s="1" t="s">
        <v>8387</v>
      </c>
    </row>
    <row r="11407">
      <c r="C11407" s="1" t="s">
        <v>560</v>
      </c>
    </row>
    <row r="11408">
      <c r="C11408" s="1" t="s">
        <v>1243</v>
      </c>
    </row>
    <row r="11409">
      <c r="C11409" s="1" t="s">
        <v>182</v>
      </c>
    </row>
    <row r="11410">
      <c r="C11410" s="1" t="s">
        <v>1176</v>
      </c>
    </row>
    <row r="11411">
      <c r="C11411" s="1" t="s">
        <v>3400</v>
      </c>
    </row>
    <row r="11412">
      <c r="C11412" s="1" t="s">
        <v>1297</v>
      </c>
    </row>
    <row r="11413">
      <c r="C11413" s="1" t="s">
        <v>295</v>
      </c>
    </row>
    <row r="11414">
      <c r="C11414" s="1" t="s">
        <v>1262</v>
      </c>
    </row>
    <row r="11415">
      <c r="C11415" s="1" t="s">
        <v>503</v>
      </c>
    </row>
    <row r="11416">
      <c r="C11416" s="1" t="s">
        <v>121</v>
      </c>
    </row>
    <row r="11417">
      <c r="C11417" s="1" t="s">
        <v>4482</v>
      </c>
    </row>
    <row r="11418">
      <c r="C11418" s="1" t="s">
        <v>11187</v>
      </c>
    </row>
    <row r="11419">
      <c r="C11419" s="1" t="s">
        <v>4635</v>
      </c>
    </row>
    <row r="11420">
      <c r="C11420" s="1" t="s">
        <v>21</v>
      </c>
    </row>
    <row r="11421">
      <c r="C11421" s="1" t="s">
        <v>3355</v>
      </c>
    </row>
    <row r="11422">
      <c r="C11422" s="1" t="s">
        <v>578</v>
      </c>
    </row>
    <row r="11423">
      <c r="C11423" s="1" t="s">
        <v>258</v>
      </c>
    </row>
    <row r="11424">
      <c r="C11424" s="1" t="s">
        <v>2920</v>
      </c>
    </row>
    <row r="11425">
      <c r="C11425" s="1" t="s">
        <v>898</v>
      </c>
    </row>
    <row r="11426">
      <c r="C11426" s="1" t="s">
        <v>163</v>
      </c>
    </row>
    <row r="11427">
      <c r="C11427" s="1" t="s">
        <v>121</v>
      </c>
    </row>
    <row r="11428">
      <c r="C11428" s="1" t="s">
        <v>1853</v>
      </c>
    </row>
    <row r="11429">
      <c r="C11429" s="1" t="s">
        <v>12450</v>
      </c>
    </row>
    <row r="11430">
      <c r="C11430" s="1" t="s">
        <v>116</v>
      </c>
    </row>
    <row r="11431">
      <c r="C11431" s="1" t="s">
        <v>2504</v>
      </c>
    </row>
    <row r="11432">
      <c r="C11432" s="1" t="s">
        <v>121</v>
      </c>
    </row>
    <row r="11433">
      <c r="C11433" s="1" t="s">
        <v>1301</v>
      </c>
    </row>
    <row r="11434">
      <c r="C11434" s="1" t="s">
        <v>182</v>
      </c>
    </row>
    <row r="11435">
      <c r="C11435" s="1" t="s">
        <v>1494</v>
      </c>
    </row>
    <row r="11436">
      <c r="C11436" s="1" t="s">
        <v>14</v>
      </c>
    </row>
    <row r="11437">
      <c r="C11437" s="1" t="s">
        <v>1802</v>
      </c>
    </row>
    <row r="11438">
      <c r="C11438" s="1" t="s">
        <v>326</v>
      </c>
    </row>
    <row r="11439">
      <c r="C11439" s="1" t="s">
        <v>1071</v>
      </c>
    </row>
    <row r="11440">
      <c r="C11440" s="1" t="s">
        <v>1255</v>
      </c>
    </row>
    <row r="11441">
      <c r="C11441" s="1" t="s">
        <v>879</v>
      </c>
    </row>
    <row r="11442">
      <c r="C11442" s="1" t="s">
        <v>1397</v>
      </c>
    </row>
    <row r="11443">
      <c r="C11443" s="1" t="s">
        <v>75</v>
      </c>
    </row>
    <row r="11444">
      <c r="C11444" s="1" t="s">
        <v>132</v>
      </c>
    </row>
    <row r="11445">
      <c r="C11445" s="1" t="s">
        <v>163</v>
      </c>
    </row>
    <row r="11446">
      <c r="C11446" s="1" t="s">
        <v>305</v>
      </c>
    </row>
    <row r="11447">
      <c r="C11447" s="1" t="s">
        <v>4891</v>
      </c>
    </row>
    <row r="11448">
      <c r="C11448" s="1" t="s">
        <v>65</v>
      </c>
    </row>
    <row r="11449">
      <c r="C11449" s="1" t="s">
        <v>305</v>
      </c>
    </row>
    <row r="11450">
      <c r="C11450" s="1" t="s">
        <v>9186</v>
      </c>
    </row>
    <row r="11451">
      <c r="C11451" s="1" t="s">
        <v>411</v>
      </c>
    </row>
    <row r="11452">
      <c r="C11452" s="1" t="s">
        <v>121</v>
      </c>
    </row>
    <row r="11453">
      <c r="C11453" s="1" t="s">
        <v>4772</v>
      </c>
    </row>
    <row r="11454">
      <c r="C11454" s="1" t="s">
        <v>630</v>
      </c>
    </row>
    <row r="11455">
      <c r="C11455" s="1" t="s">
        <v>1186</v>
      </c>
    </row>
    <row r="11456">
      <c r="C11456" s="1" t="s">
        <v>5337</v>
      </c>
    </row>
    <row r="11457">
      <c r="C11457" s="1" t="s">
        <v>347</v>
      </c>
    </row>
    <row r="11458">
      <c r="C11458" s="1" t="s">
        <v>738</v>
      </c>
    </row>
    <row r="11459">
      <c r="C11459" s="1" t="s">
        <v>8714</v>
      </c>
    </row>
    <row r="11460">
      <c r="C11460" s="1" t="s">
        <v>86</v>
      </c>
    </row>
    <row r="11461">
      <c r="C11461" s="1" t="s">
        <v>11570</v>
      </c>
    </row>
    <row r="11462">
      <c r="C11462" s="1" t="s">
        <v>1456</v>
      </c>
    </row>
    <row r="11463">
      <c r="C11463" s="1" t="s">
        <v>555</v>
      </c>
    </row>
    <row r="11464">
      <c r="C11464" s="1" t="s">
        <v>4958</v>
      </c>
    </row>
    <row r="11465">
      <c r="C11465" s="1" t="s">
        <v>211</v>
      </c>
    </row>
    <row r="11466">
      <c r="C11466" s="1" t="s">
        <v>80</v>
      </c>
    </row>
    <row r="11467">
      <c r="C11467" s="1" t="s">
        <v>2504</v>
      </c>
    </row>
    <row r="11468">
      <c r="C11468" s="1" t="s">
        <v>1096</v>
      </c>
    </row>
    <row r="11469">
      <c r="C11469" s="1" t="s">
        <v>8069</v>
      </c>
    </row>
    <row r="11470">
      <c r="C11470" s="1" t="s">
        <v>8938</v>
      </c>
    </row>
    <row r="11471">
      <c r="C11471" s="1" t="s">
        <v>121</v>
      </c>
    </row>
    <row r="11472">
      <c r="C11472" s="1" t="s">
        <v>305</v>
      </c>
    </row>
    <row r="11473">
      <c r="C11473" s="1" t="s">
        <v>2504</v>
      </c>
    </row>
    <row r="11474">
      <c r="C11474" s="1" t="s">
        <v>4565</v>
      </c>
    </row>
    <row r="11475">
      <c r="C11475" s="1" t="s">
        <v>1014</v>
      </c>
    </row>
    <row r="11476">
      <c r="C11476" s="1" t="s">
        <v>86</v>
      </c>
    </row>
    <row r="11477">
      <c r="C11477" s="1" t="s">
        <v>4521</v>
      </c>
    </row>
    <row r="11478">
      <c r="C11478" s="1" t="s">
        <v>411</v>
      </c>
    </row>
    <row r="11479">
      <c r="C11479" s="1" t="s">
        <v>148</v>
      </c>
    </row>
    <row r="11480">
      <c r="C11480" s="1" t="s">
        <v>7392</v>
      </c>
    </row>
    <row r="11481">
      <c r="C11481" s="1" t="s">
        <v>32</v>
      </c>
    </row>
    <row r="11482">
      <c r="C11482" s="1" t="s">
        <v>241</v>
      </c>
    </row>
    <row r="11483">
      <c r="C11483" s="1" t="s">
        <v>1418</v>
      </c>
    </row>
    <row r="11484">
      <c r="C11484" s="1" t="s">
        <v>11959</v>
      </c>
    </row>
    <row r="11485">
      <c r="C11485" s="1" t="s">
        <v>6560</v>
      </c>
    </row>
    <row r="11486">
      <c r="C11486" s="1" t="s">
        <v>630</v>
      </c>
    </row>
    <row r="11487">
      <c r="C11487" s="1" t="s">
        <v>898</v>
      </c>
    </row>
    <row r="11488">
      <c r="C11488" s="1" t="s">
        <v>116</v>
      </c>
    </row>
    <row r="11489">
      <c r="C11489" s="1" t="s">
        <v>326</v>
      </c>
    </row>
    <row r="11490">
      <c r="C11490" s="1" t="s">
        <v>818</v>
      </c>
    </row>
    <row r="11491">
      <c r="C11491" s="1" t="s">
        <v>461</v>
      </c>
    </row>
    <row r="11492">
      <c r="C11492" s="1" t="s">
        <v>1925</v>
      </c>
    </row>
    <row r="11493">
      <c r="C11493" s="1" t="s">
        <v>2521</v>
      </c>
    </row>
    <row r="11494">
      <c r="C11494" s="1" t="s">
        <v>326</v>
      </c>
    </row>
    <row r="11495">
      <c r="C11495" s="1" t="s">
        <v>16223</v>
      </c>
    </row>
    <row r="11496">
      <c r="C11496" s="1" t="s">
        <v>461</v>
      </c>
    </row>
    <row r="11497">
      <c r="C11497" s="1" t="s">
        <v>21</v>
      </c>
    </row>
    <row r="11498">
      <c r="C11498" s="1" t="s">
        <v>1096</v>
      </c>
    </row>
    <row r="11499">
      <c r="C11499" s="1" t="s">
        <v>9664</v>
      </c>
    </row>
    <row r="11500">
      <c r="C11500" s="1" t="s">
        <v>9216</v>
      </c>
    </row>
    <row r="11501">
      <c r="C11501" s="1" t="s">
        <v>470</v>
      </c>
    </row>
    <row r="11502">
      <c r="C11502" s="1" t="s">
        <v>3376</v>
      </c>
    </row>
    <row r="11503">
      <c r="C11503" s="1" t="s">
        <v>2162</v>
      </c>
    </row>
    <row r="11504">
      <c r="C11504" s="1" t="s">
        <v>2377</v>
      </c>
    </row>
    <row r="11505">
      <c r="C11505" s="1" t="s">
        <v>2601</v>
      </c>
    </row>
    <row r="11506">
      <c r="C11506" s="1" t="s">
        <v>178</v>
      </c>
    </row>
    <row r="11507">
      <c r="C11507" s="1" t="s">
        <v>461</v>
      </c>
    </row>
    <row r="11508">
      <c r="C11508" s="1" t="s">
        <v>5136</v>
      </c>
    </row>
    <row r="11509">
      <c r="C11509" s="1" t="s">
        <v>1631</v>
      </c>
    </row>
    <row r="11510">
      <c r="C11510" s="1" t="s">
        <v>7765</v>
      </c>
    </row>
    <row r="11511">
      <c r="C11511" s="1" t="s">
        <v>138</v>
      </c>
    </row>
    <row r="11512">
      <c r="C11512" s="1" t="s">
        <v>588</v>
      </c>
    </row>
    <row r="11513">
      <c r="C11513" s="1" t="s">
        <v>1268</v>
      </c>
    </row>
    <row r="11514">
      <c r="C11514" s="1" t="s">
        <v>1963</v>
      </c>
    </row>
    <row r="11515">
      <c r="C11515" s="1" t="s">
        <v>305</v>
      </c>
    </row>
    <row r="11516">
      <c r="C11516" s="1" t="s">
        <v>121</v>
      </c>
    </row>
    <row r="11517">
      <c r="C11517" s="1" t="s">
        <v>420</v>
      </c>
    </row>
    <row r="11518">
      <c r="C11518" s="1" t="s">
        <v>653</v>
      </c>
    </row>
    <row r="11519">
      <c r="C11519" s="1" t="s">
        <v>664</v>
      </c>
    </row>
    <row r="11520">
      <c r="C11520" s="1" t="s">
        <v>121</v>
      </c>
    </row>
    <row r="11521">
      <c r="C11521" s="1" t="s">
        <v>998</v>
      </c>
    </row>
    <row r="11522">
      <c r="C11522" s="1" t="s">
        <v>2985</v>
      </c>
    </row>
    <row r="11523">
      <c r="C11523" s="1" t="s">
        <v>20659</v>
      </c>
    </row>
    <row r="11524">
      <c r="C11524" s="1" t="s">
        <v>1446</v>
      </c>
    </row>
    <row r="11525">
      <c r="C11525" s="1" t="s">
        <v>408</v>
      </c>
    </row>
    <row r="11526">
      <c r="C11526" s="1" t="s">
        <v>20665</v>
      </c>
    </row>
    <row r="11527">
      <c r="C11527" s="1" t="s">
        <v>1806</v>
      </c>
    </row>
    <row r="11528">
      <c r="C11528" s="1" t="s">
        <v>998</v>
      </c>
    </row>
    <row r="11529">
      <c r="C11529" s="1" t="s">
        <v>116</v>
      </c>
    </row>
    <row r="11530">
      <c r="C11530" s="1" t="s">
        <v>661</v>
      </c>
    </row>
    <row r="11531">
      <c r="C11531" s="1" t="s">
        <v>13926</v>
      </c>
    </row>
    <row r="11532">
      <c r="C11532" s="1" t="s">
        <v>396</v>
      </c>
    </row>
    <row r="11533">
      <c r="C11533" s="1" t="s">
        <v>20676</v>
      </c>
    </row>
    <row r="11534">
      <c r="C11534" s="1" t="s">
        <v>3976</v>
      </c>
    </row>
    <row r="11535">
      <c r="C11535" s="1" t="s">
        <v>342</v>
      </c>
    </row>
    <row r="11536">
      <c r="C11536" s="1" t="s">
        <v>65</v>
      </c>
    </row>
    <row r="11537">
      <c r="C11537" s="1" t="s">
        <v>21</v>
      </c>
    </row>
    <row r="11538">
      <c r="C11538" s="1" t="s">
        <v>138</v>
      </c>
    </row>
    <row r="11539">
      <c r="C11539" s="1" t="s">
        <v>411</v>
      </c>
    </row>
    <row r="11540">
      <c r="C11540" s="1" t="s">
        <v>121</v>
      </c>
    </row>
    <row r="11541">
      <c r="C11541" s="1" t="s">
        <v>21</v>
      </c>
    </row>
    <row r="11542">
      <c r="C11542" s="1" t="s">
        <v>305</v>
      </c>
    </row>
    <row r="11543">
      <c r="C11543" s="1" t="s">
        <v>5991</v>
      </c>
    </row>
    <row r="11544">
      <c r="C11544" s="1" t="s">
        <v>93</v>
      </c>
    </row>
    <row r="11545">
      <c r="C11545" s="1" t="s">
        <v>305</v>
      </c>
    </row>
    <row r="11546">
      <c r="C11546" s="1" t="s">
        <v>1827</v>
      </c>
    </row>
    <row r="11547">
      <c r="C11547" s="1" t="s">
        <v>411</v>
      </c>
    </row>
    <row r="11548">
      <c r="C11548" s="1" t="s">
        <v>925</v>
      </c>
    </row>
    <row r="11549">
      <c r="C11549" s="1" t="s">
        <v>1637</v>
      </c>
    </row>
    <row r="11550">
      <c r="C11550" s="1" t="s">
        <v>578</v>
      </c>
    </row>
    <row r="11551">
      <c r="C11551" s="1" t="s">
        <v>8069</v>
      </c>
    </row>
    <row r="11552">
      <c r="C11552" s="1" t="s">
        <v>1243</v>
      </c>
    </row>
    <row r="11553">
      <c r="C11553" s="1" t="s">
        <v>1418</v>
      </c>
    </row>
    <row r="11554">
      <c r="C11554" s="1" t="s">
        <v>8231</v>
      </c>
    </row>
    <row r="11555">
      <c r="C11555" s="1" t="s">
        <v>6850</v>
      </c>
    </row>
    <row r="11556">
      <c r="C11556" s="1" t="s">
        <v>518</v>
      </c>
    </row>
    <row r="11557">
      <c r="C11557" s="1" t="s">
        <v>411</v>
      </c>
    </row>
    <row r="11558">
      <c r="C11558" s="1" t="s">
        <v>1874</v>
      </c>
    </row>
    <row r="11559">
      <c r="C11559" s="1" t="s">
        <v>779</v>
      </c>
    </row>
    <row r="11560">
      <c r="C11560" s="1" t="s">
        <v>207</v>
      </c>
    </row>
    <row r="11561">
      <c r="C11561" s="1" t="s">
        <v>14</v>
      </c>
    </row>
    <row r="11562">
      <c r="C11562" s="1" t="s">
        <v>396</v>
      </c>
    </row>
    <row r="11563">
      <c r="C11563" s="1" t="s">
        <v>3555</v>
      </c>
    </row>
    <row r="11564">
      <c r="C11564" s="1" t="s">
        <v>315</v>
      </c>
    </row>
    <row r="11565">
      <c r="C11565" s="1" t="s">
        <v>8069</v>
      </c>
    </row>
    <row r="11566">
      <c r="C11566" s="1" t="s">
        <v>411</v>
      </c>
    </row>
    <row r="11567">
      <c r="C11567" s="1" t="s">
        <v>9087</v>
      </c>
    </row>
    <row r="11568">
      <c r="C11568" s="1" t="s">
        <v>21</v>
      </c>
    </row>
    <row r="11569">
      <c r="C11569" s="1" t="s">
        <v>6863</v>
      </c>
    </row>
    <row r="11570">
      <c r="C11570" s="1" t="s">
        <v>1506</v>
      </c>
    </row>
    <row r="11571">
      <c r="C11571" s="1" t="s">
        <v>15922</v>
      </c>
    </row>
    <row r="11572">
      <c r="C11572" s="1" t="s">
        <v>321</v>
      </c>
    </row>
    <row r="11573">
      <c r="C11573" s="1" t="s">
        <v>411</v>
      </c>
    </row>
    <row r="11574">
      <c r="C11574" s="1" t="s">
        <v>116</v>
      </c>
    </row>
    <row r="11575">
      <c r="C11575" s="1" t="s">
        <v>310</v>
      </c>
    </row>
    <row r="11576">
      <c r="C11576" s="1" t="s">
        <v>14</v>
      </c>
    </row>
    <row r="11577">
      <c r="C11577" s="1" t="s">
        <v>818</v>
      </c>
    </row>
    <row r="11578">
      <c r="C11578" s="1" t="s">
        <v>1140</v>
      </c>
    </row>
    <row r="11579">
      <c r="C11579" s="1" t="s">
        <v>295</v>
      </c>
    </row>
    <row r="11580">
      <c r="C11580" s="1" t="s">
        <v>8305</v>
      </c>
    </row>
    <row r="11581">
      <c r="C11581" s="1" t="s">
        <v>4083</v>
      </c>
    </row>
    <row r="11582">
      <c r="C11582" s="1" t="s">
        <v>2721</v>
      </c>
    </row>
    <row r="11583">
      <c r="C11583" s="1" t="s">
        <v>1297</v>
      </c>
    </row>
    <row r="11584">
      <c r="C11584" s="1" t="s">
        <v>1243</v>
      </c>
    </row>
    <row r="11585">
      <c r="C11585" s="1" t="s">
        <v>65</v>
      </c>
    </row>
    <row r="11586">
      <c r="C11586" s="1" t="s">
        <v>1113</v>
      </c>
    </row>
    <row r="11587">
      <c r="C11587" s="1" t="s">
        <v>1456</v>
      </c>
    </row>
    <row r="11588">
      <c r="C11588" s="1" t="s">
        <v>564</v>
      </c>
    </row>
    <row r="11589">
      <c r="C11589" s="1" t="s">
        <v>16519</v>
      </c>
    </row>
    <row r="11590">
      <c r="C11590" s="1" t="s">
        <v>4935</v>
      </c>
    </row>
    <row r="11591">
      <c r="C11591" s="1" t="s">
        <v>3672</v>
      </c>
    </row>
    <row r="11592">
      <c r="C11592" s="1" t="s">
        <v>4482</v>
      </c>
    </row>
    <row r="11593">
      <c r="C11593" s="1" t="s">
        <v>1549</v>
      </c>
    </row>
    <row r="11594">
      <c r="C11594" s="1" t="s">
        <v>14156</v>
      </c>
    </row>
    <row r="11595">
      <c r="C11595" s="1" t="s">
        <v>4083</v>
      </c>
    </row>
    <row r="11596">
      <c r="C11596" s="1" t="s">
        <v>1186</v>
      </c>
    </row>
    <row r="11597">
      <c r="C11597" s="1" t="s">
        <v>3708</v>
      </c>
    </row>
    <row r="11598">
      <c r="C11598" s="1" t="s">
        <v>1370</v>
      </c>
    </row>
    <row r="11599">
      <c r="C11599" s="1" t="s">
        <v>1756</v>
      </c>
    </row>
    <row r="11600">
      <c r="C11600" s="1" t="s">
        <v>6600</v>
      </c>
    </row>
    <row r="11601">
      <c r="C11601" s="1" t="s">
        <v>2521</v>
      </c>
    </row>
    <row r="11602">
      <c r="C11602" s="1" t="s">
        <v>578</v>
      </c>
    </row>
    <row r="11603">
      <c r="C11603" s="1" t="s">
        <v>588</v>
      </c>
    </row>
    <row r="11604">
      <c r="C11604" s="1" t="s">
        <v>998</v>
      </c>
    </row>
    <row r="11605">
      <c r="C11605" s="1" t="s">
        <v>6850</v>
      </c>
    </row>
    <row r="11606">
      <c r="C11606" s="1" t="s">
        <v>373</v>
      </c>
    </row>
    <row r="11607">
      <c r="C11607" s="1" t="s">
        <v>37</v>
      </c>
    </row>
    <row r="11608">
      <c r="C11608" s="1" t="s">
        <v>10133</v>
      </c>
    </row>
    <row r="11609">
      <c r="C11609" s="1" t="s">
        <v>116</v>
      </c>
    </row>
    <row r="11610">
      <c r="C11610" s="1" t="s">
        <v>588</v>
      </c>
    </row>
    <row r="11611">
      <c r="C11611" s="1" t="s">
        <v>749</v>
      </c>
    </row>
    <row r="11612">
      <c r="C11612" s="1" t="s">
        <v>121</v>
      </c>
    </row>
    <row r="11613">
      <c r="C11613" s="1" t="s">
        <v>321</v>
      </c>
    </row>
    <row r="11614">
      <c r="C11614" s="1" t="s">
        <v>13272</v>
      </c>
    </row>
    <row r="11615">
      <c r="C11615" s="1" t="s">
        <v>32</v>
      </c>
    </row>
    <row r="11616">
      <c r="C11616" s="1" t="s">
        <v>2013</v>
      </c>
    </row>
    <row r="11617">
      <c r="C11617" s="1" t="s">
        <v>15215</v>
      </c>
    </row>
    <row r="11618">
      <c r="C11618" s="1" t="s">
        <v>1925</v>
      </c>
    </row>
    <row r="11619">
      <c r="C11619" s="1" t="s">
        <v>12323</v>
      </c>
    </row>
    <row r="11620">
      <c r="C11620" s="1" t="s">
        <v>1250</v>
      </c>
    </row>
    <row r="11621">
      <c r="C11621" s="1" t="s">
        <v>326</v>
      </c>
    </row>
    <row r="11622">
      <c r="C11622" s="1" t="s">
        <v>447</v>
      </c>
    </row>
    <row r="11623">
      <c r="C11623" s="1" t="s">
        <v>148</v>
      </c>
    </row>
    <row r="11624">
      <c r="C11624" s="1" t="s">
        <v>37</v>
      </c>
    </row>
    <row r="11625">
      <c r="C11625" s="1" t="s">
        <v>211</v>
      </c>
    </row>
    <row r="11626">
      <c r="C11626" s="1" t="s">
        <v>75</v>
      </c>
    </row>
    <row r="11627">
      <c r="C11627" s="1" t="s">
        <v>116</v>
      </c>
    </row>
    <row r="11628">
      <c r="C11628" s="1" t="s">
        <v>37</v>
      </c>
    </row>
    <row r="11629">
      <c r="C11629" s="1" t="s">
        <v>1179</v>
      </c>
    </row>
    <row r="11630">
      <c r="C11630" s="1" t="s">
        <v>198</v>
      </c>
    </row>
    <row r="11631">
      <c r="C11631" s="1" t="s">
        <v>1243</v>
      </c>
    </row>
    <row r="11632">
      <c r="C11632" s="1" t="s">
        <v>1255</v>
      </c>
    </row>
    <row r="11633">
      <c r="C11633" s="1" t="s">
        <v>1255</v>
      </c>
    </row>
    <row r="11634">
      <c r="C11634" s="1" t="s">
        <v>338</v>
      </c>
    </row>
    <row r="11635">
      <c r="C11635" s="1" t="s">
        <v>2965</v>
      </c>
    </row>
    <row r="11636">
      <c r="C11636" s="1" t="s">
        <v>588</v>
      </c>
    </row>
    <row r="11637">
      <c r="C11637" s="1" t="s">
        <v>2173</v>
      </c>
    </row>
    <row r="11638">
      <c r="C11638" s="1" t="s">
        <v>1053</v>
      </c>
    </row>
    <row r="11639">
      <c r="C11639" s="1" t="s">
        <v>1363</v>
      </c>
    </row>
    <row r="11640">
      <c r="C11640" s="1" t="s">
        <v>138</v>
      </c>
    </row>
    <row r="11641">
      <c r="C11641" s="1" t="s">
        <v>20830</v>
      </c>
    </row>
    <row r="11642">
      <c r="C11642" s="1" t="s">
        <v>1255</v>
      </c>
    </row>
    <row r="11643">
      <c r="C11643" s="1" t="s">
        <v>396</v>
      </c>
    </row>
    <row r="11644">
      <c r="C11644" s="1" t="s">
        <v>738</v>
      </c>
    </row>
    <row r="11645">
      <c r="C11645" s="1" t="s">
        <v>3403</v>
      </c>
    </row>
    <row r="11646">
      <c r="C11646" s="1" t="s">
        <v>701</v>
      </c>
    </row>
    <row r="11647">
      <c r="C11647" s="1" t="s">
        <v>305</v>
      </c>
    </row>
    <row r="11648">
      <c r="C11648" s="1" t="s">
        <v>518</v>
      </c>
    </row>
    <row r="11649">
      <c r="C11649" s="1" t="s">
        <v>3465</v>
      </c>
    </row>
    <row r="11650">
      <c r="C11650" s="1" t="s">
        <v>2567</v>
      </c>
    </row>
    <row r="11651">
      <c r="C11651" s="1" t="s">
        <v>1280</v>
      </c>
    </row>
    <row r="11652">
      <c r="C11652" s="1" t="s">
        <v>132</v>
      </c>
    </row>
    <row r="11653">
      <c r="C11653" s="1" t="s">
        <v>75</v>
      </c>
    </row>
    <row r="11654">
      <c r="C11654" s="1" t="s">
        <v>9658</v>
      </c>
    </row>
    <row r="11655">
      <c r="C11655" s="1" t="s">
        <v>1483</v>
      </c>
    </row>
    <row r="11656">
      <c r="C11656" s="1" t="s">
        <v>1297</v>
      </c>
    </row>
    <row r="11657">
      <c r="C11657" s="1" t="s">
        <v>411</v>
      </c>
    </row>
    <row r="11658">
      <c r="C11658" s="1" t="s">
        <v>6364</v>
      </c>
    </row>
    <row r="11659">
      <c r="C11659" s="1" t="s">
        <v>1268</v>
      </c>
    </row>
    <row r="11660">
      <c r="C11660" s="1" t="s">
        <v>1637</v>
      </c>
    </row>
    <row r="11661">
      <c r="C11661" s="1" t="s">
        <v>275</v>
      </c>
    </row>
    <row r="11662">
      <c r="C11662" s="1" t="s">
        <v>1802</v>
      </c>
    </row>
    <row r="11663">
      <c r="C11663" s="1" t="s">
        <v>116</v>
      </c>
    </row>
    <row r="11664">
      <c r="C11664" s="1" t="s">
        <v>588</v>
      </c>
    </row>
    <row r="11665">
      <c r="C11665" s="1" t="s">
        <v>653</v>
      </c>
    </row>
    <row r="11666">
      <c r="C11666" s="1" t="s">
        <v>2496</v>
      </c>
    </row>
    <row r="11667">
      <c r="C11667" s="1" t="s">
        <v>1250</v>
      </c>
    </row>
    <row r="11668">
      <c r="C11668" s="1" t="s">
        <v>3875</v>
      </c>
    </row>
    <row r="11669">
      <c r="C11669" s="1" t="s">
        <v>116</v>
      </c>
    </row>
    <row r="11670">
      <c r="C11670" s="1" t="s">
        <v>8305</v>
      </c>
    </row>
    <row r="11671">
      <c r="C11671" s="1" t="s">
        <v>411</v>
      </c>
    </row>
    <row r="11672">
      <c r="C11672" s="1" t="s">
        <v>1255</v>
      </c>
    </row>
    <row r="11673">
      <c r="C11673" s="1" t="s">
        <v>21</v>
      </c>
    </row>
    <row r="11674">
      <c r="C11674" s="1" t="s">
        <v>86</v>
      </c>
    </row>
    <row r="11675">
      <c r="C11675" s="1" t="s">
        <v>925</v>
      </c>
    </row>
    <row r="11676">
      <c r="C11676" s="1" t="s">
        <v>305</v>
      </c>
    </row>
    <row r="11677">
      <c r="C11677" s="1" t="s">
        <v>1297</v>
      </c>
    </row>
    <row r="11678">
      <c r="C11678" s="1" t="s">
        <v>2116</v>
      </c>
    </row>
    <row r="11679">
      <c r="C11679" s="1" t="s">
        <v>411</v>
      </c>
    </row>
    <row r="11680">
      <c r="C11680" s="1" t="s">
        <v>2477</v>
      </c>
    </row>
    <row r="11681">
      <c r="C11681" s="1" t="s">
        <v>116</v>
      </c>
    </row>
    <row r="11682">
      <c r="C11682" s="1" t="s">
        <v>5278</v>
      </c>
    </row>
    <row r="11683">
      <c r="C11683" s="1" t="s">
        <v>1214</v>
      </c>
    </row>
    <row r="11684">
      <c r="C11684" s="1" t="s">
        <v>925</v>
      </c>
    </row>
    <row r="11685">
      <c r="C11685" s="1" t="s">
        <v>411</v>
      </c>
    </row>
    <row r="11686">
      <c r="C11686" s="1" t="s">
        <v>5652</v>
      </c>
    </row>
    <row r="11687">
      <c r="C11687" s="1" t="s">
        <v>2598</v>
      </c>
    </row>
    <row r="11688">
      <c r="C11688" s="1" t="s">
        <v>1025</v>
      </c>
    </row>
    <row r="11689">
      <c r="C11689" s="1" t="s">
        <v>5278</v>
      </c>
    </row>
    <row r="11690">
      <c r="C11690" s="1" t="s">
        <v>326</v>
      </c>
    </row>
    <row r="11691">
      <c r="C11691" s="1" t="s">
        <v>86</v>
      </c>
    </row>
    <row r="11692">
      <c r="C11692" s="1" t="s">
        <v>121</v>
      </c>
    </row>
    <row r="11693">
      <c r="C11693" s="1" t="s">
        <v>1874</v>
      </c>
    </row>
    <row r="11694">
      <c r="C11694" s="1" t="s">
        <v>1925</v>
      </c>
    </row>
    <row r="11695">
      <c r="C11695" s="1" t="s">
        <v>5947</v>
      </c>
    </row>
    <row r="11696">
      <c r="C11696" s="1" t="s">
        <v>20908</v>
      </c>
    </row>
    <row r="11697">
      <c r="C11697" s="1" t="s">
        <v>461</v>
      </c>
    </row>
    <row r="11698">
      <c r="C11698" s="1" t="s">
        <v>1036</v>
      </c>
    </row>
    <row r="11699">
      <c r="C11699" s="1" t="s">
        <v>148</v>
      </c>
    </row>
    <row r="11700">
      <c r="C11700" s="1" t="s">
        <v>1227</v>
      </c>
    </row>
    <row r="11701">
      <c r="C11701" s="1" t="s">
        <v>6215</v>
      </c>
    </row>
    <row r="11702">
      <c r="C11702" s="1" t="s">
        <v>2721</v>
      </c>
    </row>
    <row r="11703">
      <c r="C11703" s="1" t="s">
        <v>315</v>
      </c>
    </row>
    <row r="11704">
      <c r="C11704" s="1" t="s">
        <v>321</v>
      </c>
    </row>
    <row r="11705">
      <c r="C11705" s="1" t="s">
        <v>1418</v>
      </c>
    </row>
    <row r="11706">
      <c r="C11706" s="1" t="s">
        <v>3131</v>
      </c>
    </row>
    <row r="11707">
      <c r="C11707" s="1" t="s">
        <v>138</v>
      </c>
    </row>
    <row r="11708">
      <c r="C11708" s="1" t="s">
        <v>93</v>
      </c>
    </row>
    <row r="11709">
      <c r="C11709" s="1" t="s">
        <v>5462</v>
      </c>
    </row>
    <row r="11710">
      <c r="C11710" s="1" t="s">
        <v>49</v>
      </c>
    </row>
    <row r="11711">
      <c r="C11711" s="1" t="s">
        <v>211</v>
      </c>
    </row>
    <row r="11712">
      <c r="C11712" s="1" t="s">
        <v>2816</v>
      </c>
    </row>
    <row r="11713">
      <c r="C11713" s="1" t="s">
        <v>116</v>
      </c>
    </row>
    <row r="11714">
      <c r="C11714" s="1" t="s">
        <v>2402</v>
      </c>
    </row>
    <row r="11715">
      <c r="C11715" s="1" t="s">
        <v>1802</v>
      </c>
    </row>
    <row r="11716">
      <c r="C11716" s="1" t="s">
        <v>3220</v>
      </c>
    </row>
    <row r="11717">
      <c r="C11717" s="1" t="s">
        <v>116</v>
      </c>
    </row>
    <row r="11718">
      <c r="C11718" s="1" t="s">
        <v>1250</v>
      </c>
    </row>
    <row r="11719">
      <c r="C11719" s="1" t="s">
        <v>701</v>
      </c>
    </row>
    <row r="11720">
      <c r="C11720" s="1" t="s">
        <v>411</v>
      </c>
    </row>
    <row r="11721">
      <c r="C11721" s="1" t="s">
        <v>869</v>
      </c>
    </row>
    <row r="11722">
      <c r="C11722" s="1" t="s">
        <v>321</v>
      </c>
    </row>
    <row r="11723">
      <c r="C11723" s="1" t="s">
        <v>21</v>
      </c>
    </row>
    <row r="11724">
      <c r="C11724" s="1" t="s">
        <v>1165</v>
      </c>
    </row>
    <row r="11725">
      <c r="C11725" s="1" t="s">
        <v>148</v>
      </c>
    </row>
    <row r="11726">
      <c r="C11726" s="1" t="s">
        <v>32</v>
      </c>
    </row>
    <row r="11727">
      <c r="C11727" s="1" t="s">
        <v>13435</v>
      </c>
    </row>
    <row r="11728">
      <c r="C11728" s="1" t="s">
        <v>2485</v>
      </c>
    </row>
    <row r="11729">
      <c r="C11729" s="1" t="s">
        <v>5571</v>
      </c>
    </row>
    <row r="11730">
      <c r="C11730" s="1" t="s">
        <v>1179</v>
      </c>
    </row>
    <row r="11731">
      <c r="C11731" s="1" t="s">
        <v>21</v>
      </c>
    </row>
    <row r="11732">
      <c r="C11732" s="1" t="s">
        <v>17924</v>
      </c>
    </row>
    <row r="11733">
      <c r="C11733" s="1" t="s">
        <v>578</v>
      </c>
    </row>
    <row r="11734">
      <c r="C11734" s="1" t="s">
        <v>32</v>
      </c>
    </row>
    <row r="11735">
      <c r="C11735" s="1" t="s">
        <v>1461</v>
      </c>
    </row>
    <row r="11736">
      <c r="C11736" s="1" t="s">
        <v>1014</v>
      </c>
    </row>
    <row r="11737">
      <c r="C11737" s="1" t="s">
        <v>326</v>
      </c>
    </row>
    <row r="11738">
      <c r="C11738" s="1" t="s">
        <v>6008</v>
      </c>
    </row>
    <row r="11739">
      <c r="C11739" s="1" t="s">
        <v>1802</v>
      </c>
    </row>
    <row r="11740">
      <c r="C11740" s="1" t="s">
        <v>326</v>
      </c>
    </row>
    <row r="11741">
      <c r="C11741" s="1" t="s">
        <v>326</v>
      </c>
    </row>
    <row r="11742">
      <c r="C11742" s="1" t="s">
        <v>2768</v>
      </c>
    </row>
    <row r="11743">
      <c r="C11743" s="1" t="s">
        <v>1297</v>
      </c>
    </row>
    <row r="11744">
      <c r="C11744" s="1" t="s">
        <v>326</v>
      </c>
    </row>
    <row r="11745">
      <c r="C11745" s="1" t="s">
        <v>211</v>
      </c>
    </row>
    <row r="11746">
      <c r="C11746" s="1" t="s">
        <v>138</v>
      </c>
    </row>
    <row r="11747">
      <c r="C11747" s="1" t="s">
        <v>321</v>
      </c>
    </row>
    <row r="11748">
      <c r="C11748" s="1" t="s">
        <v>2768</v>
      </c>
    </row>
    <row r="11749">
      <c r="C11749" s="1" t="s">
        <v>3976</v>
      </c>
    </row>
    <row r="11750">
      <c r="C11750" s="1" t="s">
        <v>11268</v>
      </c>
    </row>
    <row r="11751">
      <c r="C11751" s="1" t="s">
        <v>925</v>
      </c>
    </row>
    <row r="11752">
      <c r="C11752" s="1" t="s">
        <v>2567</v>
      </c>
    </row>
    <row r="11753">
      <c r="C11753" s="1" t="s">
        <v>1451</v>
      </c>
    </row>
    <row r="11754">
      <c r="C11754" s="1" t="s">
        <v>12134</v>
      </c>
    </row>
    <row r="11755">
      <c r="C11755" s="1" t="s">
        <v>2521</v>
      </c>
    </row>
    <row r="11756">
      <c r="C11756" s="1" t="s">
        <v>1014</v>
      </c>
    </row>
    <row r="11757">
      <c r="C11757" s="1" t="s">
        <v>121</v>
      </c>
    </row>
    <row r="11758">
      <c r="C11758" s="1" t="s">
        <v>1653</v>
      </c>
    </row>
    <row r="11759">
      <c r="C11759" s="1" t="s">
        <v>21008</v>
      </c>
    </row>
    <row r="11760">
      <c r="C11760" s="1" t="s">
        <v>1637</v>
      </c>
    </row>
    <row r="11761">
      <c r="C11761" s="1" t="s">
        <v>11108</v>
      </c>
    </row>
    <row r="11762">
      <c r="C11762" s="1" t="s">
        <v>198</v>
      </c>
    </row>
    <row r="11763">
      <c r="C11763" s="1" t="s">
        <v>116</v>
      </c>
    </row>
    <row r="11764">
      <c r="C11764" s="1" t="s">
        <v>2504</v>
      </c>
    </row>
    <row r="11765">
      <c r="C11765" s="1" t="s">
        <v>103</v>
      </c>
    </row>
    <row r="11766">
      <c r="C11766" s="1" t="s">
        <v>676</v>
      </c>
    </row>
    <row r="11767">
      <c r="C11767" s="1" t="s">
        <v>37</v>
      </c>
    </row>
    <row r="11768">
      <c r="C11768" s="1" t="s">
        <v>1140</v>
      </c>
    </row>
    <row r="11769">
      <c r="C11769" s="1" t="s">
        <v>770</v>
      </c>
    </row>
    <row r="11770">
      <c r="C11770" s="1" t="s">
        <v>305</v>
      </c>
    </row>
    <row r="11771">
      <c r="C11771" s="1" t="s">
        <v>116</v>
      </c>
    </row>
    <row r="11772">
      <c r="C11772" s="1" t="s">
        <v>1611</v>
      </c>
    </row>
    <row r="11773">
      <c r="C11773" s="1" t="s">
        <v>3811</v>
      </c>
    </row>
    <row r="11774">
      <c r="C11774" s="1" t="s">
        <v>19382</v>
      </c>
    </row>
    <row r="11775">
      <c r="C11775" s="1" t="s">
        <v>503</v>
      </c>
    </row>
    <row r="11776">
      <c r="C11776" s="1" t="s">
        <v>3465</v>
      </c>
    </row>
    <row r="11777">
      <c r="C11777" s="1" t="s">
        <v>321</v>
      </c>
    </row>
    <row r="11778">
      <c r="C11778" s="1" t="s">
        <v>116</v>
      </c>
    </row>
    <row r="11779">
      <c r="C11779" s="1" t="s">
        <v>4772</v>
      </c>
    </row>
    <row r="11780">
      <c r="C11780" s="1" t="s">
        <v>808</v>
      </c>
    </row>
    <row r="11781">
      <c r="C11781" s="1" t="s">
        <v>75</v>
      </c>
    </row>
    <row r="11782">
      <c r="C11782" s="1" t="s">
        <v>1014</v>
      </c>
    </row>
    <row r="11783">
      <c r="C11783" s="1" t="s">
        <v>269</v>
      </c>
    </row>
    <row r="11784">
      <c r="C11784" s="1" t="s">
        <v>2504</v>
      </c>
    </row>
    <row r="11785">
      <c r="C11785" s="1" t="s">
        <v>37</v>
      </c>
    </row>
    <row r="11786">
      <c r="C11786" s="1" t="s">
        <v>555</v>
      </c>
    </row>
    <row r="11787">
      <c r="C11787" s="1" t="s">
        <v>148</v>
      </c>
    </row>
    <row r="11788">
      <c r="C11788" s="1" t="s">
        <v>503</v>
      </c>
    </row>
    <row r="11789">
      <c r="C11789" s="1" t="s">
        <v>879</v>
      </c>
    </row>
    <row r="11790">
      <c r="C11790" s="1" t="s">
        <v>6215</v>
      </c>
    </row>
    <row r="11791">
      <c r="C11791" s="1" t="s">
        <v>2729</v>
      </c>
    </row>
    <row r="11792">
      <c r="C11792" s="1" t="s">
        <v>163</v>
      </c>
    </row>
    <row r="11793">
      <c r="C11793" s="1" t="s">
        <v>321</v>
      </c>
    </row>
    <row r="11794">
      <c r="C11794" s="1" t="s">
        <v>2248</v>
      </c>
    </row>
    <row r="11795">
      <c r="C11795" s="1" t="s">
        <v>103</v>
      </c>
    </row>
    <row r="11796">
      <c r="C11796" s="1" t="s">
        <v>5278</v>
      </c>
    </row>
    <row r="11797">
      <c r="C11797" s="1" t="s">
        <v>6510</v>
      </c>
    </row>
    <row r="11798">
      <c r="C11798" s="1" t="s">
        <v>198</v>
      </c>
    </row>
    <row r="11799">
      <c r="C11799" s="1" t="s">
        <v>3858</v>
      </c>
    </row>
    <row r="11800">
      <c r="C11800" s="1" t="s">
        <v>461</v>
      </c>
    </row>
    <row r="11801">
      <c r="C11801" s="1" t="s">
        <v>1874</v>
      </c>
    </row>
    <row r="11802">
      <c r="C11802" s="1" t="s">
        <v>21</v>
      </c>
    </row>
    <row r="11803">
      <c r="C11803" s="1" t="s">
        <v>1087</v>
      </c>
    </row>
    <row r="11804">
      <c r="C11804" s="1" t="s">
        <v>738</v>
      </c>
    </row>
    <row r="11805">
      <c r="C11805" s="1" t="s">
        <v>7228</v>
      </c>
    </row>
    <row r="11806">
      <c r="C11806" s="1" t="s">
        <v>4845</v>
      </c>
    </row>
    <row r="11807">
      <c r="C11807" s="1" t="s">
        <v>9997</v>
      </c>
    </row>
    <row r="11808">
      <c r="C11808" s="1" t="s">
        <v>116</v>
      </c>
    </row>
    <row r="11809">
      <c r="C11809" s="1" t="s">
        <v>5973</v>
      </c>
    </row>
    <row r="11810">
      <c r="C11810" s="1" t="s">
        <v>305</v>
      </c>
    </row>
    <row r="11811">
      <c r="C11811" s="1" t="s">
        <v>808</v>
      </c>
    </row>
    <row r="11812">
      <c r="C11812" s="1" t="s">
        <v>37</v>
      </c>
    </row>
    <row r="11813">
      <c r="C11813" s="1" t="s">
        <v>2116</v>
      </c>
    </row>
    <row r="11814">
      <c r="C11814" s="1" t="s">
        <v>2983</v>
      </c>
    </row>
    <row r="11815">
      <c r="C11815" s="1" t="s">
        <v>93</v>
      </c>
    </row>
    <row r="11816">
      <c r="C11816" s="1" t="s">
        <v>1092</v>
      </c>
    </row>
    <row r="11817">
      <c r="C11817" s="1" t="s">
        <v>1204</v>
      </c>
    </row>
    <row r="11818">
      <c r="C11818" s="1" t="s">
        <v>1255</v>
      </c>
    </row>
    <row r="11819">
      <c r="C11819" s="1" t="s">
        <v>126</v>
      </c>
    </row>
    <row r="11820">
      <c r="C11820" s="1" t="s">
        <v>86</v>
      </c>
    </row>
    <row r="11821">
      <c r="C11821" s="1" t="s">
        <v>6130</v>
      </c>
    </row>
    <row r="11822">
      <c r="C11822" s="1" t="s">
        <v>2504</v>
      </c>
    </row>
    <row r="11823">
      <c r="C11823" s="1" t="s">
        <v>578</v>
      </c>
    </row>
    <row r="11824">
      <c r="C11824" s="1" t="s">
        <v>99</v>
      </c>
    </row>
    <row r="11825">
      <c r="C11825" s="1" t="s">
        <v>1403</v>
      </c>
    </row>
    <row r="11826">
      <c r="C11826" s="1" t="s">
        <v>436</v>
      </c>
    </row>
    <row r="11827">
      <c r="C11827" s="1" t="s">
        <v>1150</v>
      </c>
    </row>
    <row r="11828">
      <c r="C11828" s="1" t="s">
        <v>1255</v>
      </c>
    </row>
    <row r="11829">
      <c r="C11829" s="1" t="s">
        <v>326</v>
      </c>
    </row>
    <row r="11830">
      <c r="C11830" s="1" t="s">
        <v>326</v>
      </c>
    </row>
    <row r="11831">
      <c r="C11831" s="1" t="s">
        <v>21113</v>
      </c>
    </row>
    <row r="11832">
      <c r="C11832" s="1" t="s">
        <v>373</v>
      </c>
    </row>
    <row r="11833">
      <c r="C11833" s="1" t="s">
        <v>2359</v>
      </c>
    </row>
    <row r="11834">
      <c r="C11834" s="1" t="s">
        <v>701</v>
      </c>
    </row>
    <row r="11835">
      <c r="C11835" s="1" t="s">
        <v>1592</v>
      </c>
    </row>
    <row r="11836">
      <c r="C11836" s="1" t="s">
        <v>121</v>
      </c>
    </row>
    <row r="11837">
      <c r="C11837" s="1" t="s">
        <v>879</v>
      </c>
    </row>
    <row r="11838">
      <c r="C11838" s="1" t="s">
        <v>269</v>
      </c>
    </row>
    <row r="11839">
      <c r="C11839" s="1" t="s">
        <v>21124</v>
      </c>
    </row>
    <row r="11840">
      <c r="C11840" s="1" t="s">
        <v>2359</v>
      </c>
    </row>
    <row r="11841">
      <c r="C11841" s="1" t="s">
        <v>326</v>
      </c>
    </row>
    <row r="11842">
      <c r="C11842" s="1" t="s">
        <v>1301</v>
      </c>
    </row>
    <row r="11843">
      <c r="C11843" s="1" t="s">
        <v>326</v>
      </c>
    </row>
    <row r="11844">
      <c r="C11844" s="1" t="s">
        <v>138</v>
      </c>
    </row>
    <row r="11845">
      <c r="C11845" s="1" t="s">
        <v>1096</v>
      </c>
    </row>
    <row r="11846">
      <c r="C11846" s="1" t="s">
        <v>32</v>
      </c>
    </row>
    <row r="11847">
      <c r="C11847" s="1" t="s">
        <v>1978</v>
      </c>
    </row>
    <row r="11848">
      <c r="C11848" s="1" t="s">
        <v>86</v>
      </c>
    </row>
    <row r="11849">
      <c r="C11849" s="1" t="s">
        <v>21138</v>
      </c>
    </row>
    <row r="11850">
      <c r="C11850" s="1" t="s">
        <v>3259</v>
      </c>
    </row>
    <row r="11851">
      <c r="C11851" s="1" t="s">
        <v>11268</v>
      </c>
    </row>
    <row r="11852">
      <c r="C11852" s="1" t="s">
        <v>5836</v>
      </c>
    </row>
    <row r="11853">
      <c r="C11853" s="1" t="s">
        <v>305</v>
      </c>
    </row>
    <row r="11854">
      <c r="C11854" s="1" t="s">
        <v>1813</v>
      </c>
    </row>
    <row r="11855">
      <c r="C11855" s="1" t="s">
        <v>2521</v>
      </c>
    </row>
    <row r="11856">
      <c r="C11856" s="1" t="s">
        <v>148</v>
      </c>
    </row>
    <row r="11857">
      <c r="C11857" s="1" t="s">
        <v>4698</v>
      </c>
    </row>
    <row r="11858">
      <c r="C11858" s="1" t="s">
        <v>1325</v>
      </c>
    </row>
    <row r="11859">
      <c r="C11859" s="1" t="s">
        <v>27</v>
      </c>
    </row>
    <row r="11860">
      <c r="C11860" s="1" t="s">
        <v>21</v>
      </c>
    </row>
    <row r="11861">
      <c r="C11861" s="1" t="s">
        <v>869</v>
      </c>
    </row>
    <row r="11862">
      <c r="C11862" s="1" t="s">
        <v>2173</v>
      </c>
    </row>
    <row r="11863">
      <c r="C11863" s="1" t="s">
        <v>2639</v>
      </c>
    </row>
    <row r="11864">
      <c r="C11864" s="1" t="s">
        <v>588</v>
      </c>
    </row>
    <row r="11865">
      <c r="C11865" s="1" t="s">
        <v>121</v>
      </c>
    </row>
    <row r="11866">
      <c r="C11866" s="1" t="s">
        <v>148</v>
      </c>
    </row>
    <row r="11867">
      <c r="C11867" s="1" t="s">
        <v>21163</v>
      </c>
    </row>
    <row r="11868">
      <c r="C11868" s="1" t="s">
        <v>4912</v>
      </c>
    </row>
    <row r="11869">
      <c r="C11869" s="1" t="s">
        <v>1592</v>
      </c>
    </row>
    <row r="11870">
      <c r="C11870" s="1" t="s">
        <v>5676</v>
      </c>
    </row>
    <row r="11871">
      <c r="C11871" s="1" t="s">
        <v>373</v>
      </c>
    </row>
    <row r="11872">
      <c r="C11872" s="1" t="s">
        <v>2721</v>
      </c>
    </row>
    <row r="11873">
      <c r="C11873" s="1" t="s">
        <v>321</v>
      </c>
    </row>
    <row r="11874">
      <c r="C11874" s="1" t="s">
        <v>1297</v>
      </c>
    </row>
    <row r="11875">
      <c r="C11875" s="1" t="s">
        <v>396</v>
      </c>
    </row>
    <row r="11876">
      <c r="C11876" s="1" t="s">
        <v>5539</v>
      </c>
    </row>
    <row r="11877">
      <c r="C11877" s="1" t="s">
        <v>49</v>
      </c>
    </row>
    <row r="11878">
      <c r="C11878" s="1" t="s">
        <v>2965</v>
      </c>
    </row>
    <row r="11879">
      <c r="C11879" s="1" t="s">
        <v>1637</v>
      </c>
    </row>
    <row r="11880">
      <c r="C11880" s="1" t="s">
        <v>2248</v>
      </c>
    </row>
    <row r="11881">
      <c r="C11881" s="1" t="s">
        <v>3471</v>
      </c>
    </row>
    <row r="11882">
      <c r="C11882" s="1" t="s">
        <v>305</v>
      </c>
    </row>
    <row r="11883">
      <c r="C11883" s="1" t="s">
        <v>116</v>
      </c>
    </row>
    <row r="11884">
      <c r="C11884" s="1" t="s">
        <v>75</v>
      </c>
    </row>
    <row r="11885">
      <c r="C11885" s="1" t="s">
        <v>2359</v>
      </c>
    </row>
    <row r="11886">
      <c r="C11886" s="1" t="s">
        <v>99</v>
      </c>
    </row>
    <row r="11887">
      <c r="C11887" s="1" t="s">
        <v>2183</v>
      </c>
    </row>
    <row r="11888">
      <c r="C11888" s="1" t="s">
        <v>2496</v>
      </c>
    </row>
    <row r="11889">
      <c r="C11889" s="1" t="s">
        <v>116</v>
      </c>
    </row>
    <row r="11890">
      <c r="C11890" s="1" t="s">
        <v>12783</v>
      </c>
    </row>
    <row r="11891">
      <c r="C11891" s="1" t="s">
        <v>116</v>
      </c>
    </row>
    <row r="11892">
      <c r="C11892" s="1" t="s">
        <v>148</v>
      </c>
    </row>
    <row r="11893">
      <c r="C11893" s="1" t="s">
        <v>1096</v>
      </c>
    </row>
    <row r="11894">
      <c r="C11894" s="1" t="s">
        <v>518</v>
      </c>
    </row>
    <row r="11895">
      <c r="C11895" s="1" t="s">
        <v>3658</v>
      </c>
    </row>
    <row r="11896">
      <c r="C11896" s="1" t="s">
        <v>3943</v>
      </c>
    </row>
    <row r="11897">
      <c r="C11897" s="1" t="s">
        <v>11339</v>
      </c>
    </row>
    <row r="11898">
      <c r="C11898" s="1" t="s">
        <v>121</v>
      </c>
    </row>
    <row r="11899">
      <c r="C11899" s="1" t="s">
        <v>2504</v>
      </c>
    </row>
    <row r="11900">
      <c r="C11900" s="1" t="s">
        <v>3811</v>
      </c>
    </row>
    <row r="11901">
      <c r="C11901" s="1" t="s">
        <v>2402</v>
      </c>
    </row>
    <row r="11902">
      <c r="C11902" s="1" t="s">
        <v>4635</v>
      </c>
    </row>
    <row r="11903">
      <c r="C11903" s="1" t="s">
        <v>13451</v>
      </c>
    </row>
    <row r="11904">
      <c r="C11904" s="1" t="s">
        <v>1418</v>
      </c>
    </row>
    <row r="11905">
      <c r="C11905" s="1" t="s">
        <v>2504</v>
      </c>
    </row>
    <row r="11906">
      <c r="C11906" s="1" t="s">
        <v>14</v>
      </c>
    </row>
    <row r="11907">
      <c r="C11907" s="1" t="s">
        <v>9216</v>
      </c>
    </row>
    <row r="11908">
      <c r="C11908" s="1" t="s">
        <v>80</v>
      </c>
    </row>
    <row r="11909">
      <c r="C11909" s="1" t="s">
        <v>2359</v>
      </c>
    </row>
    <row r="11910">
      <c r="C11910" s="1" t="s">
        <v>103</v>
      </c>
    </row>
    <row r="11911">
      <c r="C11911" s="1" t="s">
        <v>326</v>
      </c>
    </row>
    <row r="11912">
      <c r="C11912" s="1" t="s">
        <v>1165</v>
      </c>
    </row>
    <row r="11913">
      <c r="C11913" s="1" t="s">
        <v>295</v>
      </c>
    </row>
    <row r="11914">
      <c r="C11914" s="1" t="s">
        <v>326</v>
      </c>
    </row>
    <row r="11915">
      <c r="C11915" s="1" t="s">
        <v>2567</v>
      </c>
    </row>
    <row r="11916">
      <c r="C11916" s="1" t="s">
        <v>818</v>
      </c>
    </row>
    <row r="11917">
      <c r="C11917" s="1" t="s">
        <v>11989</v>
      </c>
    </row>
    <row r="11918">
      <c r="C11918" s="1" t="s">
        <v>11268</v>
      </c>
    </row>
    <row r="11919">
      <c r="C11919" s="1" t="s">
        <v>326</v>
      </c>
    </row>
    <row r="11920">
      <c r="C11920" s="1" t="s">
        <v>1549</v>
      </c>
    </row>
    <row r="11921">
      <c r="C11921" s="1" t="s">
        <v>116</v>
      </c>
    </row>
    <row r="11922">
      <c r="C11922" s="1" t="s">
        <v>813</v>
      </c>
    </row>
    <row r="11923">
      <c r="C11923" s="1" t="s">
        <v>436</v>
      </c>
    </row>
    <row r="11924">
      <c r="C11924" s="1" t="s">
        <v>305</v>
      </c>
    </row>
    <row r="11925">
      <c r="C11925" s="1" t="s">
        <v>14</v>
      </c>
    </row>
    <row r="11926">
      <c r="C11926" s="1" t="s">
        <v>126</v>
      </c>
    </row>
    <row r="11927">
      <c r="C11927" s="1" t="s">
        <v>7620</v>
      </c>
    </row>
    <row r="11928">
      <c r="C11928" s="1" t="s">
        <v>4220</v>
      </c>
    </row>
    <row r="11929">
      <c r="C11929" s="1" t="s">
        <v>898</v>
      </c>
    </row>
    <row r="11930">
      <c r="C11930" s="1" t="s">
        <v>305</v>
      </c>
    </row>
    <row r="11931">
      <c r="C11931" s="1" t="s">
        <v>518</v>
      </c>
    </row>
    <row r="11932">
      <c r="C11932" s="1" t="s">
        <v>4372</v>
      </c>
    </row>
    <row r="11933">
      <c r="C11933" s="1" t="s">
        <v>818</v>
      </c>
    </row>
    <row r="11934">
      <c r="C11934" s="1" t="s">
        <v>503</v>
      </c>
    </row>
    <row r="11935">
      <c r="C11935" s="1" t="s">
        <v>2397</v>
      </c>
    </row>
    <row r="11936">
      <c r="C11936" s="1" t="s">
        <v>21</v>
      </c>
    </row>
    <row r="11937">
      <c r="C11937" s="1" t="s">
        <v>116</v>
      </c>
    </row>
    <row r="11938">
      <c r="C11938" s="1" t="s">
        <v>1332</v>
      </c>
    </row>
    <row r="11939">
      <c r="C11939" s="1" t="s">
        <v>1865</v>
      </c>
    </row>
    <row r="11940">
      <c r="C11940" s="1" t="s">
        <v>3458</v>
      </c>
    </row>
    <row r="11941">
      <c r="C11941" s="1" t="s">
        <v>99</v>
      </c>
    </row>
    <row r="11942">
      <c r="C11942" s="1" t="s">
        <v>6449</v>
      </c>
    </row>
    <row r="11943">
      <c r="C11943" s="1" t="s">
        <v>411</v>
      </c>
    </row>
    <row r="11944">
      <c r="C11944" s="1" t="s">
        <v>211</v>
      </c>
    </row>
    <row r="11945">
      <c r="C11945" s="1" t="s">
        <v>784</v>
      </c>
    </row>
    <row r="11946">
      <c r="C11946" s="1" t="s">
        <v>21274</v>
      </c>
    </row>
    <row r="11947">
      <c r="C11947" s="1" t="s">
        <v>14</v>
      </c>
    </row>
    <row r="11948">
      <c r="C11948" s="1" t="s">
        <v>555</v>
      </c>
    </row>
    <row r="11949">
      <c r="C11949" s="1" t="s">
        <v>1325</v>
      </c>
    </row>
    <row r="11950">
      <c r="C11950" s="1" t="s">
        <v>1297</v>
      </c>
    </row>
    <row r="11951">
      <c r="C11951" s="1" t="s">
        <v>182</v>
      </c>
    </row>
    <row r="11952">
      <c r="C11952" s="1" t="s">
        <v>9216</v>
      </c>
    </row>
    <row r="11953">
      <c r="C11953" s="1" t="s">
        <v>49</v>
      </c>
    </row>
    <row r="11954">
      <c r="C11954" s="1" t="s">
        <v>12897</v>
      </c>
    </row>
    <row r="11955">
      <c r="C11955" s="1" t="s">
        <v>305</v>
      </c>
    </row>
    <row r="11956">
      <c r="C11956" s="1" t="s">
        <v>584</v>
      </c>
    </row>
    <row r="11957">
      <c r="C11957" s="1" t="s">
        <v>686</v>
      </c>
    </row>
    <row r="11958">
      <c r="C11958" s="1" t="s">
        <v>411</v>
      </c>
    </row>
    <row r="11959">
      <c r="C11959" s="1" t="s">
        <v>588</v>
      </c>
    </row>
    <row r="11960">
      <c r="C11960" s="1" t="s">
        <v>2913</v>
      </c>
    </row>
    <row r="11961">
      <c r="C11961" s="1" t="s">
        <v>8286</v>
      </c>
    </row>
    <row r="11962">
      <c r="C11962" s="1" t="s">
        <v>588</v>
      </c>
    </row>
    <row r="11963">
      <c r="C11963" s="1" t="s">
        <v>14</v>
      </c>
    </row>
    <row r="11964">
      <c r="C11964" s="1" t="s">
        <v>989</v>
      </c>
    </row>
    <row r="11965">
      <c r="C11965" s="1" t="s">
        <v>326</v>
      </c>
    </row>
    <row r="11966">
      <c r="C11966" s="1" t="s">
        <v>8269</v>
      </c>
    </row>
    <row r="11967">
      <c r="C11967" s="1" t="s">
        <v>701</v>
      </c>
    </row>
    <row r="11968">
      <c r="C11968" s="1" t="s">
        <v>326</v>
      </c>
    </row>
    <row r="11969">
      <c r="C11969" s="1" t="s">
        <v>2496</v>
      </c>
    </row>
    <row r="11970">
      <c r="C11970" s="1" t="s">
        <v>1592</v>
      </c>
    </row>
    <row r="11971">
      <c r="C11971" s="1" t="s">
        <v>1802</v>
      </c>
    </row>
    <row r="11972">
      <c r="C11972" s="1" t="s">
        <v>3403</v>
      </c>
    </row>
    <row r="11973">
      <c r="C11973" s="1" t="s">
        <v>15922</v>
      </c>
    </row>
    <row r="11974">
      <c r="C11974" s="1" t="s">
        <v>15215</v>
      </c>
    </row>
    <row r="11975">
      <c r="C11975" s="1" t="s">
        <v>21</v>
      </c>
    </row>
    <row r="11976">
      <c r="C11976" s="1" t="s">
        <v>75</v>
      </c>
    </row>
    <row r="11977">
      <c r="C11977" s="1" t="s">
        <v>321</v>
      </c>
    </row>
    <row r="11978">
      <c r="C11978" s="1" t="s">
        <v>1653</v>
      </c>
    </row>
    <row r="11979">
      <c r="C11979" s="1" t="s">
        <v>4935</v>
      </c>
    </row>
    <row r="11980">
      <c r="C11980" s="1" t="s">
        <v>461</v>
      </c>
    </row>
    <row r="11981">
      <c r="C11981" s="1" t="s">
        <v>6002</v>
      </c>
    </row>
    <row r="11982">
      <c r="C11982" s="1" t="s">
        <v>305</v>
      </c>
    </row>
    <row r="11983">
      <c r="C11983" s="1" t="s">
        <v>2979</v>
      </c>
    </row>
    <row r="11984">
      <c r="C11984" s="1" t="s">
        <v>5598</v>
      </c>
    </row>
    <row r="11985">
      <c r="C11985" s="1" t="s">
        <v>1025</v>
      </c>
    </row>
    <row r="11986">
      <c r="C11986" s="1" t="s">
        <v>93</v>
      </c>
    </row>
    <row r="11987">
      <c r="C11987" s="1" t="s">
        <v>5947</v>
      </c>
    </row>
    <row r="11988">
      <c r="C11988" s="1" t="s">
        <v>163</v>
      </c>
    </row>
    <row r="11989">
      <c r="C11989" s="1" t="s">
        <v>300</v>
      </c>
    </row>
    <row r="11990">
      <c r="C11990" s="1" t="s">
        <v>99</v>
      </c>
    </row>
    <row r="11991">
      <c r="C11991" s="1" t="s">
        <v>116</v>
      </c>
    </row>
    <row r="11992">
      <c r="C11992" s="1" t="s">
        <v>522</v>
      </c>
    </row>
    <row r="11993">
      <c r="C11993" s="1" t="s">
        <v>818</v>
      </c>
    </row>
    <row r="11994">
      <c r="C11994" s="1" t="s">
        <v>1802</v>
      </c>
    </row>
    <row r="11995">
      <c r="C11995" s="1" t="s">
        <v>116</v>
      </c>
    </row>
    <row r="11996">
      <c r="C11996" s="1" t="s">
        <v>305</v>
      </c>
    </row>
    <row r="11997">
      <c r="C11997" s="1" t="s">
        <v>1258</v>
      </c>
    </row>
    <row r="11998">
      <c r="C11998" s="1" t="s">
        <v>906</v>
      </c>
    </row>
    <row r="11999">
      <c r="C11999" s="1" t="s">
        <v>1343</v>
      </c>
    </row>
    <row r="12000">
      <c r="C12000" s="1" t="s">
        <v>13435</v>
      </c>
    </row>
    <row r="12001">
      <c r="C12001" s="1" t="s">
        <v>326</v>
      </c>
    </row>
    <row r="12002">
      <c r="C12002" s="1" t="s">
        <v>3943</v>
      </c>
    </row>
    <row r="12003">
      <c r="C12003" s="1" t="s">
        <v>4022</v>
      </c>
    </row>
    <row r="12004">
      <c r="C12004" s="1" t="s">
        <v>1255</v>
      </c>
    </row>
    <row r="12005">
      <c r="C12005" s="1" t="s">
        <v>701</v>
      </c>
    </row>
    <row r="12006">
      <c r="C12006" s="1" t="s">
        <v>3581</v>
      </c>
    </row>
    <row r="12007">
      <c r="C12007" s="1" t="s">
        <v>342</v>
      </c>
    </row>
    <row r="12008">
      <c r="C12008" s="1" t="s">
        <v>11659</v>
      </c>
    </row>
    <row r="12009">
      <c r="C12009" s="1" t="s">
        <v>326</v>
      </c>
    </row>
    <row r="12010">
      <c r="C12010" s="1" t="s">
        <v>578</v>
      </c>
    </row>
    <row r="12011">
      <c r="C12011" s="1" t="s">
        <v>207</v>
      </c>
    </row>
    <row r="12012">
      <c r="C12012" s="1" t="s">
        <v>560</v>
      </c>
    </row>
    <row r="12013">
      <c r="C12013" s="1" t="s">
        <v>3708</v>
      </c>
    </row>
    <row r="12014">
      <c r="C12014" s="1" t="s">
        <v>869</v>
      </c>
    </row>
    <row r="12015">
      <c r="C12015" s="1" t="s">
        <v>6215</v>
      </c>
    </row>
    <row r="12016">
      <c r="C12016" s="1" t="s">
        <v>326</v>
      </c>
    </row>
    <row r="12017">
      <c r="C12017" s="1" t="s">
        <v>4635</v>
      </c>
    </row>
    <row r="12018">
      <c r="C12018" s="1" t="s">
        <v>2994</v>
      </c>
    </row>
    <row r="12019">
      <c r="C12019" s="1" t="s">
        <v>86</v>
      </c>
    </row>
    <row r="12020">
      <c r="C12020" s="1" t="s">
        <v>305</v>
      </c>
    </row>
    <row r="12021">
      <c r="C12021" s="1" t="s">
        <v>1243</v>
      </c>
    </row>
    <row r="12022">
      <c r="C12022" s="1" t="s">
        <v>9536</v>
      </c>
    </row>
    <row r="12023">
      <c r="C12023" s="1" t="s">
        <v>173</v>
      </c>
    </row>
    <row r="12024">
      <c r="C12024" s="1" t="s">
        <v>989</v>
      </c>
    </row>
    <row r="12025">
      <c r="C12025" s="1" t="s">
        <v>1332</v>
      </c>
    </row>
    <row r="12026">
      <c r="C12026" s="1" t="s">
        <v>898</v>
      </c>
    </row>
    <row r="12027">
      <c r="C12027" s="1" t="s">
        <v>1025</v>
      </c>
    </row>
    <row r="12028">
      <c r="C12028" s="1" t="s">
        <v>411</v>
      </c>
    </row>
    <row r="12029">
      <c r="C12029" s="1" t="s">
        <v>588</v>
      </c>
    </row>
    <row r="12030">
      <c r="C12030" s="1" t="s">
        <v>2567</v>
      </c>
    </row>
    <row r="12031">
      <c r="C12031" s="1" t="s">
        <v>411</v>
      </c>
    </row>
    <row r="12032">
      <c r="C12032" s="1" t="s">
        <v>411</v>
      </c>
    </row>
    <row r="12033">
      <c r="C12033" s="1" t="s">
        <v>305</v>
      </c>
    </row>
    <row r="12034">
      <c r="C12034" s="1" t="s">
        <v>99</v>
      </c>
    </row>
    <row r="12035">
      <c r="C12035" s="1" t="s">
        <v>2359</v>
      </c>
    </row>
    <row r="12036">
      <c r="C12036" s="1" t="s">
        <v>49</v>
      </c>
    </row>
    <row r="12037">
      <c r="C12037" s="1" t="s">
        <v>263</v>
      </c>
    </row>
    <row r="12038">
      <c r="C12038" s="1" t="s">
        <v>315</v>
      </c>
    </row>
    <row r="12039">
      <c r="C12039" s="1" t="s">
        <v>49</v>
      </c>
    </row>
    <row r="12040">
      <c r="C12040" s="1" t="s">
        <v>779</v>
      </c>
    </row>
    <row r="12041">
      <c r="C12041" s="1" t="s">
        <v>411</v>
      </c>
    </row>
    <row r="12042">
      <c r="C12042" s="1" t="s">
        <v>1456</v>
      </c>
    </row>
    <row r="12043">
      <c r="C12043" s="1" t="s">
        <v>1003</v>
      </c>
    </row>
    <row r="12044">
      <c r="C12044" s="1" t="s">
        <v>326</v>
      </c>
    </row>
    <row r="12045">
      <c r="C12045" s="1" t="s">
        <v>1232</v>
      </c>
    </row>
    <row r="12046">
      <c r="C12046" s="1" t="s">
        <v>2173</v>
      </c>
    </row>
    <row r="12047">
      <c r="C12047" s="1" t="s">
        <v>326</v>
      </c>
    </row>
    <row r="12048">
      <c r="C12048" s="1" t="s">
        <v>518</v>
      </c>
    </row>
    <row r="12049">
      <c r="C12049" s="1" t="s">
        <v>198</v>
      </c>
    </row>
    <row r="12050">
      <c r="C12050" s="1" t="s">
        <v>305</v>
      </c>
    </row>
    <row r="12051">
      <c r="C12051" s="1" t="s">
        <v>1255</v>
      </c>
    </row>
    <row r="12052">
      <c r="C12052" s="1" t="s">
        <v>2504</v>
      </c>
    </row>
    <row r="12053">
      <c r="C12053" s="1" t="s">
        <v>5064</v>
      </c>
    </row>
    <row r="12054">
      <c r="C12054" s="1" t="s">
        <v>701</v>
      </c>
    </row>
    <row r="12055">
      <c r="C12055" s="1" t="s">
        <v>1140</v>
      </c>
    </row>
    <row r="12056">
      <c r="C12056" s="1" t="s">
        <v>818</v>
      </c>
    </row>
    <row r="12057">
      <c r="C12057" s="1" t="s">
        <v>21</v>
      </c>
    </row>
    <row r="12058">
      <c r="C12058" s="1" t="s">
        <v>305</v>
      </c>
    </row>
    <row r="12059">
      <c r="C12059" s="1" t="s">
        <v>1128</v>
      </c>
    </row>
    <row r="12060">
      <c r="C12060" s="1" t="s">
        <v>310</v>
      </c>
    </row>
    <row r="12061">
      <c r="C12061" s="1" t="s">
        <v>7357</v>
      </c>
    </row>
    <row r="12062">
      <c r="C12062" s="1" t="s">
        <v>49</v>
      </c>
    </row>
    <row r="12063">
      <c r="C12063" s="1" t="s">
        <v>1255</v>
      </c>
    </row>
    <row r="12064">
      <c r="C12064" s="1" t="s">
        <v>630</v>
      </c>
    </row>
    <row r="12065">
      <c r="C12065" s="1" t="s">
        <v>2377</v>
      </c>
    </row>
    <row r="12066">
      <c r="C12066" s="1" t="s">
        <v>178</v>
      </c>
    </row>
    <row r="12067">
      <c r="C12067" s="1" t="s">
        <v>555</v>
      </c>
    </row>
    <row r="12068">
      <c r="C12068" s="1" t="s">
        <v>1549</v>
      </c>
    </row>
    <row r="12069">
      <c r="C12069" s="1" t="s">
        <v>503</v>
      </c>
    </row>
    <row r="12070">
      <c r="C12070" s="1" t="s">
        <v>4350</v>
      </c>
    </row>
    <row r="12071">
      <c r="C12071" s="1" t="s">
        <v>121</v>
      </c>
    </row>
    <row r="12072">
      <c r="C12072" s="1" t="s">
        <v>2598</v>
      </c>
    </row>
    <row r="12073">
      <c r="C12073" s="1" t="s">
        <v>305</v>
      </c>
    </row>
    <row r="12074">
      <c r="C12074" s="1" t="s">
        <v>27</v>
      </c>
    </row>
    <row r="12075">
      <c r="C12075" s="1" t="s">
        <v>613</v>
      </c>
    </row>
    <row r="12076">
      <c r="C12076" s="1" t="s">
        <v>156</v>
      </c>
    </row>
    <row r="12077">
      <c r="C12077" s="1" t="s">
        <v>1797</v>
      </c>
    </row>
    <row r="12078">
      <c r="C12078" s="1" t="s">
        <v>5495</v>
      </c>
    </row>
    <row r="12079">
      <c r="C12079" s="1" t="s">
        <v>411</v>
      </c>
    </row>
    <row r="12080">
      <c r="C12080" s="1" t="s">
        <v>3581</v>
      </c>
    </row>
    <row r="12081">
      <c r="C12081" s="1" t="s">
        <v>4486</v>
      </c>
    </row>
    <row r="12082">
      <c r="C12082" s="1" t="s">
        <v>75</v>
      </c>
    </row>
    <row r="12083">
      <c r="C12083" s="1" t="s">
        <v>156</v>
      </c>
    </row>
    <row r="12084">
      <c r="C12084" s="1" t="s">
        <v>1250</v>
      </c>
    </row>
    <row r="12085">
      <c r="C12085" s="1" t="s">
        <v>461</v>
      </c>
    </row>
    <row r="12086">
      <c r="C12086" s="1" t="s">
        <v>321</v>
      </c>
    </row>
    <row r="12087">
      <c r="C12087" s="1" t="s">
        <v>347</v>
      </c>
    </row>
    <row r="12088">
      <c r="C12088" s="1" t="s">
        <v>116</v>
      </c>
    </row>
    <row r="12089">
      <c r="C12089" s="1" t="s">
        <v>17014</v>
      </c>
    </row>
    <row r="12090">
      <c r="C12090" s="1" t="s">
        <v>326</v>
      </c>
    </row>
    <row r="12091">
      <c r="C12091" s="1" t="s">
        <v>3851</v>
      </c>
    </row>
    <row r="12092">
      <c r="C12092" s="1" t="s">
        <v>411</v>
      </c>
    </row>
    <row r="12093">
      <c r="C12093" s="1" t="s">
        <v>518</v>
      </c>
    </row>
    <row r="12094">
      <c r="C12094" s="1" t="s">
        <v>3052</v>
      </c>
    </row>
    <row r="12095">
      <c r="C12095" s="1" t="s">
        <v>121</v>
      </c>
    </row>
    <row r="12096">
      <c r="C12096" s="1" t="s">
        <v>321</v>
      </c>
    </row>
    <row r="12097">
      <c r="C12097" s="1" t="s">
        <v>738</v>
      </c>
    </row>
    <row r="12098">
      <c r="C12098" s="1" t="s">
        <v>99</v>
      </c>
    </row>
    <row r="12099">
      <c r="C12099" s="1" t="s">
        <v>86</v>
      </c>
    </row>
    <row r="12100">
      <c r="C12100" s="1" t="s">
        <v>2504</v>
      </c>
    </row>
    <row r="12101">
      <c r="C12101" s="1" t="s">
        <v>211</v>
      </c>
    </row>
    <row r="12102">
      <c r="C12102" s="1" t="s">
        <v>5495</v>
      </c>
    </row>
    <row r="12103">
      <c r="C12103" s="1" t="s">
        <v>1179</v>
      </c>
    </row>
    <row r="12104">
      <c r="C12104" s="1" t="s">
        <v>4891</v>
      </c>
    </row>
    <row r="12105">
      <c r="C12105" s="1" t="s">
        <v>148</v>
      </c>
    </row>
    <row r="12106">
      <c r="C12106" s="1" t="s">
        <v>3131</v>
      </c>
    </row>
    <row r="12107">
      <c r="C12107" s="1" t="s">
        <v>1255</v>
      </c>
    </row>
    <row r="12108">
      <c r="C12108" s="1" t="s">
        <v>116</v>
      </c>
    </row>
    <row r="12109">
      <c r="C12109" s="1" t="s">
        <v>1172</v>
      </c>
    </row>
    <row r="12110">
      <c r="C12110" s="1" t="s">
        <v>148</v>
      </c>
    </row>
    <row r="12111">
      <c r="C12111" s="1" t="s">
        <v>1802</v>
      </c>
    </row>
    <row r="12112">
      <c r="C12112" s="1" t="s">
        <v>211</v>
      </c>
    </row>
    <row r="12113">
      <c r="C12113" s="1" t="s">
        <v>1963</v>
      </c>
    </row>
    <row r="12114">
      <c r="C12114" s="1" t="s">
        <v>3281</v>
      </c>
    </row>
    <row r="12115">
      <c r="C12115" s="1" t="s">
        <v>411</v>
      </c>
    </row>
    <row r="12116">
      <c r="C12116" s="1" t="s">
        <v>178</v>
      </c>
    </row>
    <row r="12117">
      <c r="C12117" s="1" t="s">
        <v>198</v>
      </c>
    </row>
    <row r="12118">
      <c r="C12118" s="1" t="s">
        <v>3708</v>
      </c>
    </row>
    <row r="12119">
      <c r="C12119" s="1" t="s">
        <v>207</v>
      </c>
    </row>
    <row r="12120">
      <c r="C12120" s="1" t="s">
        <v>588</v>
      </c>
    </row>
    <row r="12121">
      <c r="C12121" s="1" t="s">
        <v>998</v>
      </c>
    </row>
    <row r="12122">
      <c r="C12122" s="1" t="s">
        <v>3355</v>
      </c>
    </row>
    <row r="12123">
      <c r="C12123" s="1" t="s">
        <v>326</v>
      </c>
    </row>
    <row r="12124">
      <c r="C12124" s="1" t="s">
        <v>6246</v>
      </c>
    </row>
    <row r="12125">
      <c r="C12125" s="1" t="s">
        <v>2359</v>
      </c>
    </row>
    <row r="12126">
      <c r="C12126" s="1" t="s">
        <v>2612</v>
      </c>
    </row>
    <row r="12127">
      <c r="C12127" s="1" t="s">
        <v>1297</v>
      </c>
    </row>
    <row r="12128">
      <c r="C12128" s="1" t="s">
        <v>121</v>
      </c>
    </row>
    <row r="12129">
      <c r="C12129" s="1" t="s">
        <v>411</v>
      </c>
    </row>
    <row r="12130">
      <c r="C12130" s="1" t="s">
        <v>9186</v>
      </c>
    </row>
    <row r="12131">
      <c r="C12131" s="1" t="s">
        <v>3484</v>
      </c>
    </row>
    <row r="12132">
      <c r="C12132" s="1" t="s">
        <v>310</v>
      </c>
    </row>
    <row r="12133">
      <c r="C12133" s="1" t="s">
        <v>8231</v>
      </c>
    </row>
    <row r="12134">
      <c r="C12134" s="1" t="s">
        <v>3853</v>
      </c>
    </row>
    <row r="12135">
      <c r="C12135" s="1" t="s">
        <v>2979</v>
      </c>
    </row>
    <row r="12136">
      <c r="C12136" s="1" t="s">
        <v>11419</v>
      </c>
    </row>
    <row r="12137">
      <c r="C12137" s="1" t="s">
        <v>305</v>
      </c>
    </row>
    <row r="12138">
      <c r="C12138" s="1" t="s">
        <v>75</v>
      </c>
    </row>
    <row r="12139">
      <c r="C12139" s="1" t="s">
        <v>1483</v>
      </c>
    </row>
    <row r="12140">
      <c r="C12140" s="1" t="s">
        <v>1759</v>
      </c>
    </row>
    <row r="12141">
      <c r="C12141" s="1" t="s">
        <v>779</v>
      </c>
    </row>
    <row r="12142">
      <c r="C12142" s="1" t="s">
        <v>503</v>
      </c>
    </row>
    <row r="12143">
      <c r="C12143" s="1" t="s">
        <v>1250</v>
      </c>
    </row>
    <row r="12144">
      <c r="C12144" s="1" t="s">
        <v>18761</v>
      </c>
    </row>
    <row r="12145">
      <c r="C12145" s="1" t="s">
        <v>321</v>
      </c>
    </row>
    <row r="12146">
      <c r="C12146" s="1" t="s">
        <v>7228</v>
      </c>
    </row>
    <row r="12147">
      <c r="C12147" s="1" t="s">
        <v>1692</v>
      </c>
    </row>
    <row r="12148">
      <c r="C12148" s="1" t="s">
        <v>879</v>
      </c>
    </row>
    <row r="12149">
      <c r="C12149" s="1" t="s">
        <v>503</v>
      </c>
    </row>
    <row r="12150">
      <c r="C12150" s="1" t="s">
        <v>132</v>
      </c>
    </row>
    <row r="12151">
      <c r="C12151" s="1" t="s">
        <v>7711</v>
      </c>
    </row>
    <row r="12152">
      <c r="C12152" s="1" t="s">
        <v>347</v>
      </c>
    </row>
    <row r="12153">
      <c r="C12153" s="1" t="s">
        <v>1653</v>
      </c>
    </row>
    <row r="12154">
      <c r="C12154" s="1" t="s">
        <v>65</v>
      </c>
    </row>
    <row r="12155">
      <c r="C12155" s="1" t="s">
        <v>241</v>
      </c>
    </row>
    <row r="12156">
      <c r="C12156" s="1" t="s">
        <v>121</v>
      </c>
    </row>
    <row r="12157">
      <c r="C12157" s="1" t="s">
        <v>215</v>
      </c>
    </row>
    <row r="12158">
      <c r="C12158" s="1" t="s">
        <v>3576</v>
      </c>
    </row>
    <row r="12159">
      <c r="C12159" s="1" t="s">
        <v>3038</v>
      </c>
    </row>
    <row r="12160">
      <c r="C12160" s="1" t="s">
        <v>1418</v>
      </c>
    </row>
    <row r="12161">
      <c r="C12161" s="1" t="s">
        <v>1806</v>
      </c>
    </row>
    <row r="12162">
      <c r="C12162" s="1" t="s">
        <v>326</v>
      </c>
    </row>
    <row r="12163">
      <c r="C12163" s="1" t="s">
        <v>6810</v>
      </c>
    </row>
    <row r="12164">
      <c r="C12164" s="1" t="s">
        <v>148</v>
      </c>
    </row>
    <row r="12165">
      <c r="C12165" s="1" t="s">
        <v>1592</v>
      </c>
    </row>
    <row r="12166">
      <c r="C12166" s="1" t="s">
        <v>148</v>
      </c>
    </row>
    <row r="12167">
      <c r="C12167" s="1" t="s">
        <v>3658</v>
      </c>
    </row>
    <row r="12168">
      <c r="C12168" s="1" t="s">
        <v>116</v>
      </c>
    </row>
    <row r="12169">
      <c r="C12169" s="1" t="s">
        <v>3934</v>
      </c>
    </row>
    <row r="12170">
      <c r="C12170" s="1" t="s">
        <v>3259</v>
      </c>
    </row>
    <row r="12171">
      <c r="C12171" s="1" t="s">
        <v>37</v>
      </c>
    </row>
    <row r="12172">
      <c r="C12172" s="1" t="s">
        <v>116</v>
      </c>
    </row>
    <row r="12173">
      <c r="C12173" s="1" t="s">
        <v>5382</v>
      </c>
    </row>
    <row r="12174">
      <c r="C12174" s="1" t="s">
        <v>126</v>
      </c>
    </row>
    <row r="12175">
      <c r="C12175" s="1" t="s">
        <v>1255</v>
      </c>
    </row>
    <row r="12176">
      <c r="C12176" s="1" t="s">
        <v>2983</v>
      </c>
    </row>
    <row r="12177">
      <c r="C12177" s="1" t="s">
        <v>503</v>
      </c>
    </row>
    <row r="12178">
      <c r="C12178" s="1" t="s">
        <v>1113</v>
      </c>
    </row>
    <row r="12179">
      <c r="C12179" s="1" t="s">
        <v>1338</v>
      </c>
    </row>
    <row r="12180">
      <c r="C12180" s="1" t="s">
        <v>86</v>
      </c>
    </row>
    <row r="12181">
      <c r="C12181" s="1" t="s">
        <v>326</v>
      </c>
    </row>
    <row r="12182">
      <c r="C12182" s="1" t="s">
        <v>4912</v>
      </c>
    </row>
    <row r="12183">
      <c r="C12183" s="1" t="s">
        <v>198</v>
      </c>
    </row>
    <row r="12184">
      <c r="C12184" s="1" t="s">
        <v>80</v>
      </c>
    </row>
    <row r="12185">
      <c r="C12185" s="1" t="s">
        <v>818</v>
      </c>
    </row>
    <row r="12186">
      <c r="C12186" s="1" t="s">
        <v>934</v>
      </c>
    </row>
    <row r="12187">
      <c r="C12187" s="1" t="s">
        <v>356</v>
      </c>
    </row>
    <row r="12188">
      <c r="C12188" s="1" t="s">
        <v>1250</v>
      </c>
    </row>
    <row r="12189">
      <c r="C12189" s="1" t="s">
        <v>4088</v>
      </c>
    </row>
    <row r="12190">
      <c r="C12190" s="1" t="s">
        <v>1494</v>
      </c>
    </row>
    <row r="12191">
      <c r="C12191" s="1" t="s">
        <v>121</v>
      </c>
    </row>
    <row r="12192">
      <c r="C12192" s="1" t="s">
        <v>21626</v>
      </c>
    </row>
    <row r="12193">
      <c r="C12193" s="1" t="s">
        <v>1925</v>
      </c>
    </row>
    <row r="12194">
      <c r="C12194" s="1" t="s">
        <v>10049</v>
      </c>
    </row>
    <row r="12195">
      <c r="C12195" s="1" t="s">
        <v>3853</v>
      </c>
    </row>
    <row r="12196">
      <c r="C12196" s="1" t="s">
        <v>305</v>
      </c>
    </row>
    <row r="12197">
      <c r="C12197" s="1" t="s">
        <v>4088</v>
      </c>
    </row>
    <row r="12198">
      <c r="C12198" s="1" t="s">
        <v>560</v>
      </c>
    </row>
    <row r="12199">
      <c r="C12199" s="1" t="s">
        <v>2994</v>
      </c>
    </row>
    <row r="12200">
      <c r="C12200" s="1" t="s">
        <v>408</v>
      </c>
    </row>
    <row r="12201">
      <c r="C12201" s="1" t="s">
        <v>211</v>
      </c>
    </row>
    <row r="12202">
      <c r="C12202" s="1" t="s">
        <v>1494</v>
      </c>
    </row>
    <row r="12203">
      <c r="C12203" s="1" t="s">
        <v>1255</v>
      </c>
    </row>
    <row r="12204">
      <c r="C12204" s="1" t="s">
        <v>99</v>
      </c>
    </row>
    <row r="12205">
      <c r="C12205" s="1" t="s">
        <v>2721</v>
      </c>
    </row>
    <row r="12206">
      <c r="C12206" s="1" t="s">
        <v>2920</v>
      </c>
    </row>
    <row r="12207">
      <c r="C12207" s="1" t="s">
        <v>121</v>
      </c>
    </row>
    <row r="12208">
      <c r="C12208" s="1" t="s">
        <v>1865</v>
      </c>
    </row>
    <row r="12209">
      <c r="C12209" s="1" t="s">
        <v>156</v>
      </c>
    </row>
    <row r="12210">
      <c r="C12210" s="1" t="s">
        <v>770</v>
      </c>
    </row>
    <row r="12211">
      <c r="C12211" s="1" t="s">
        <v>5539</v>
      </c>
    </row>
    <row r="12212">
      <c r="C12212" s="1" t="s">
        <v>132</v>
      </c>
    </row>
    <row r="12213">
      <c r="C12213" s="1" t="s">
        <v>21</v>
      </c>
    </row>
    <row r="12214">
      <c r="C12214" s="1" t="s">
        <v>305</v>
      </c>
    </row>
    <row r="12215">
      <c r="C12215" s="1" t="s">
        <v>661</v>
      </c>
    </row>
    <row r="12216">
      <c r="C12216" s="1" t="s">
        <v>411</v>
      </c>
    </row>
    <row r="12217">
      <c r="C12217" s="1" t="s">
        <v>3994</v>
      </c>
    </row>
    <row r="12218">
      <c r="C12218" s="1" t="s">
        <v>2901</v>
      </c>
    </row>
    <row r="12219">
      <c r="C12219" s="1" t="s">
        <v>32</v>
      </c>
    </row>
    <row r="12220">
      <c r="C12220" s="1" t="s">
        <v>156</v>
      </c>
    </row>
    <row r="12221">
      <c r="C12221" s="1" t="s">
        <v>80</v>
      </c>
    </row>
    <row r="12222">
      <c r="C12222" s="1" t="s">
        <v>211</v>
      </c>
    </row>
    <row r="12223">
      <c r="C12223" s="1" t="s">
        <v>1036</v>
      </c>
    </row>
    <row r="12224">
      <c r="C12224" s="1" t="s">
        <v>1456</v>
      </c>
    </row>
    <row r="12225">
      <c r="C12225" s="1" t="s">
        <v>8269</v>
      </c>
    </row>
    <row r="12226">
      <c r="C12226" s="1" t="s">
        <v>347</v>
      </c>
    </row>
    <row r="12227">
      <c r="C12227" s="1" t="s">
        <v>2504</v>
      </c>
    </row>
    <row r="12228">
      <c r="C12228" s="1" t="s">
        <v>411</v>
      </c>
    </row>
    <row r="12229">
      <c r="C12229" s="1" t="s">
        <v>2820</v>
      </c>
    </row>
    <row r="12230">
      <c r="C12230" s="1" t="s">
        <v>1067</v>
      </c>
    </row>
    <row r="12231">
      <c r="C12231" s="1" t="s">
        <v>1410</v>
      </c>
    </row>
    <row r="12232">
      <c r="C12232" s="1" t="s">
        <v>779</v>
      </c>
    </row>
    <row r="12233">
      <c r="C12233" s="1" t="s">
        <v>1096</v>
      </c>
    </row>
    <row r="12234">
      <c r="C12234" s="1" t="s">
        <v>508</v>
      </c>
    </row>
    <row r="12235">
      <c r="C12235" s="1" t="s">
        <v>121</v>
      </c>
    </row>
    <row r="12236">
      <c r="C12236" s="1" t="s">
        <v>1208</v>
      </c>
    </row>
    <row r="12237">
      <c r="C12237" s="1" t="s">
        <v>305</v>
      </c>
    </row>
    <row r="12238">
      <c r="C12238" s="1" t="s">
        <v>198</v>
      </c>
    </row>
    <row r="12239">
      <c r="C12239" s="1" t="s">
        <v>532</v>
      </c>
    </row>
    <row r="12240">
      <c r="C12240" s="1" t="s">
        <v>99</v>
      </c>
    </row>
    <row r="12241">
      <c r="C12241" s="1" t="s">
        <v>37</v>
      </c>
    </row>
    <row r="12242">
      <c r="C12242" s="1" t="s">
        <v>178</v>
      </c>
    </row>
    <row r="12243">
      <c r="C12243" s="1" t="s">
        <v>3672</v>
      </c>
    </row>
    <row r="12244">
      <c r="C12244" s="1" t="s">
        <v>1461</v>
      </c>
    </row>
    <row r="12245">
      <c r="C12245" s="1" t="s">
        <v>275</v>
      </c>
    </row>
    <row r="12246">
      <c r="C12246" s="1" t="s">
        <v>7084</v>
      </c>
    </row>
    <row r="12247">
      <c r="C12247" s="1" t="s">
        <v>4083</v>
      </c>
    </row>
    <row r="12248">
      <c r="C12248" s="1" t="s">
        <v>2477</v>
      </c>
    </row>
    <row r="12249">
      <c r="C12249" s="1" t="s">
        <v>2504</v>
      </c>
    </row>
    <row r="12250">
      <c r="C12250" s="1" t="s">
        <v>555</v>
      </c>
    </row>
    <row r="12251">
      <c r="C12251" s="1" t="s">
        <v>32</v>
      </c>
    </row>
    <row r="12252">
      <c r="C12252" s="1" t="s">
        <v>701</v>
      </c>
    </row>
    <row r="12253">
      <c r="C12253" s="1" t="s">
        <v>116</v>
      </c>
    </row>
    <row r="12254">
      <c r="C12254" s="1" t="s">
        <v>686</v>
      </c>
    </row>
    <row r="12255">
      <c r="C12255" s="1" t="s">
        <v>503</v>
      </c>
    </row>
    <row r="12256">
      <c r="C12256" s="1" t="s">
        <v>1653</v>
      </c>
    </row>
    <row r="12257">
      <c r="C12257" s="1" t="s">
        <v>555</v>
      </c>
    </row>
    <row r="12258">
      <c r="C12258" s="1" t="s">
        <v>116</v>
      </c>
    </row>
    <row r="12259">
      <c r="C12259" s="1" t="s">
        <v>864</v>
      </c>
    </row>
    <row r="12260">
      <c r="C12260" s="1" t="s">
        <v>1494</v>
      </c>
    </row>
    <row r="12261">
      <c r="C12261" s="1" t="s">
        <v>21</v>
      </c>
    </row>
    <row r="12262">
      <c r="C12262" s="1" t="s">
        <v>211</v>
      </c>
    </row>
    <row r="12263">
      <c r="C12263" s="1" t="s">
        <v>542</v>
      </c>
    </row>
    <row r="12264">
      <c r="C12264" s="1" t="s">
        <v>813</v>
      </c>
    </row>
    <row r="12265">
      <c r="C12265" s="1" t="s">
        <v>1128</v>
      </c>
    </row>
    <row r="12266">
      <c r="C12266" s="1" t="s">
        <v>3782</v>
      </c>
    </row>
    <row r="12267">
      <c r="C12267" s="1" t="s">
        <v>8269</v>
      </c>
    </row>
    <row r="12268">
      <c r="C12268" s="1" t="s">
        <v>6691</v>
      </c>
    </row>
    <row r="12269">
      <c r="C12269" s="1" t="s">
        <v>305</v>
      </c>
    </row>
    <row r="12270">
      <c r="C12270" s="1" t="s">
        <v>11339</v>
      </c>
    </row>
    <row r="12271">
      <c r="C12271" s="1" t="s">
        <v>11659</v>
      </c>
    </row>
    <row r="12272">
      <c r="C12272" s="1" t="s">
        <v>998</v>
      </c>
    </row>
    <row r="12273">
      <c r="C12273" s="1" t="s">
        <v>21735</v>
      </c>
    </row>
    <row r="12274">
      <c r="C12274" s="1" t="s">
        <v>4531</v>
      </c>
    </row>
    <row r="12275">
      <c r="C12275" s="1" t="s">
        <v>9658</v>
      </c>
    </row>
    <row r="12276">
      <c r="C12276" s="1" t="s">
        <v>37</v>
      </c>
    </row>
    <row r="12277">
      <c r="C12277" s="1" t="s">
        <v>4891</v>
      </c>
    </row>
    <row r="12278">
      <c r="C12278" s="1" t="s">
        <v>588</v>
      </c>
    </row>
    <row r="12279">
      <c r="C12279" s="1" t="s">
        <v>148</v>
      </c>
    </row>
    <row r="12280">
      <c r="C12280" s="1" t="s">
        <v>503</v>
      </c>
    </row>
    <row r="12281">
      <c r="C12281" s="1" t="s">
        <v>1806</v>
      </c>
    </row>
    <row r="12282">
      <c r="C12282" s="1" t="s">
        <v>207</v>
      </c>
    </row>
    <row r="12283">
      <c r="C12283" s="1" t="s">
        <v>701</v>
      </c>
    </row>
    <row r="12284">
      <c r="C12284" s="1" t="s">
        <v>4635</v>
      </c>
    </row>
    <row r="12285">
      <c r="C12285" s="1" t="s">
        <v>818</v>
      </c>
    </row>
    <row r="12286">
      <c r="C12286" s="1" t="s">
        <v>1110</v>
      </c>
    </row>
    <row r="12287">
      <c r="C12287" s="1" t="s">
        <v>1144</v>
      </c>
    </row>
    <row r="12288">
      <c r="C12288" s="1" t="s">
        <v>1186</v>
      </c>
    </row>
    <row r="12289">
      <c r="C12289" s="1" t="s">
        <v>126</v>
      </c>
    </row>
    <row r="12290">
      <c r="C12290" s="1" t="s">
        <v>121</v>
      </c>
    </row>
    <row r="12291">
      <c r="C12291" s="1" t="s">
        <v>1874</v>
      </c>
    </row>
    <row r="12292">
      <c r="C12292" s="1" t="s">
        <v>1932</v>
      </c>
    </row>
    <row r="12293">
      <c r="C12293" s="1" t="s">
        <v>411</v>
      </c>
    </row>
    <row r="12294">
      <c r="C12294" s="1" t="s">
        <v>5610</v>
      </c>
    </row>
    <row r="12295">
      <c r="C12295" s="1" t="s">
        <v>701</v>
      </c>
    </row>
    <row r="12296">
      <c r="C12296" s="1" t="s">
        <v>4565</v>
      </c>
    </row>
    <row r="12297">
      <c r="C12297" s="1" t="s">
        <v>148</v>
      </c>
    </row>
    <row r="12298">
      <c r="C12298" s="1" t="s">
        <v>7608</v>
      </c>
    </row>
    <row r="12299">
      <c r="C12299" s="1" t="s">
        <v>6863</v>
      </c>
    </row>
    <row r="12300">
      <c r="C12300" s="1" t="s">
        <v>588</v>
      </c>
    </row>
    <row r="12301">
      <c r="C12301" s="1" t="s">
        <v>1653</v>
      </c>
    </row>
    <row r="12302">
      <c r="C12302" s="1" t="s">
        <v>4372</v>
      </c>
    </row>
    <row r="12303">
      <c r="C12303" s="1" t="s">
        <v>1144</v>
      </c>
    </row>
    <row r="12304">
      <c r="C12304" s="1" t="s">
        <v>701</v>
      </c>
    </row>
    <row r="12305">
      <c r="C12305" s="1" t="s">
        <v>163</v>
      </c>
    </row>
    <row r="12306">
      <c r="C12306" s="1" t="s">
        <v>86</v>
      </c>
    </row>
    <row r="12307">
      <c r="C12307" s="1" t="s">
        <v>326</v>
      </c>
    </row>
    <row r="12308">
      <c r="C12308" s="1" t="s">
        <v>1250</v>
      </c>
    </row>
    <row r="12309">
      <c r="C12309" s="1" t="s">
        <v>11972</v>
      </c>
    </row>
    <row r="12310">
      <c r="C12310" s="1" t="s">
        <v>818</v>
      </c>
    </row>
    <row r="12311">
      <c r="C12311" s="1" t="s">
        <v>1255</v>
      </c>
    </row>
    <row r="12312">
      <c r="C12312" s="1" t="s">
        <v>263</v>
      </c>
    </row>
    <row r="12313">
      <c r="C12313" s="1" t="s">
        <v>342</v>
      </c>
    </row>
    <row r="12314">
      <c r="C12314" s="1" t="s">
        <v>121</v>
      </c>
    </row>
    <row r="12315">
      <c r="C12315" s="1" t="s">
        <v>1140</v>
      </c>
    </row>
    <row r="12316">
      <c r="C12316" s="1" t="s">
        <v>1087</v>
      </c>
    </row>
    <row r="12317">
      <c r="C12317" s="1" t="s">
        <v>3703</v>
      </c>
    </row>
    <row r="12318">
      <c r="C12318" s="1" t="s">
        <v>211</v>
      </c>
    </row>
    <row r="12319">
      <c r="C12319" s="1" t="s">
        <v>1232</v>
      </c>
    </row>
    <row r="12320">
      <c r="C12320" s="1" t="s">
        <v>564</v>
      </c>
    </row>
    <row r="12321">
      <c r="C12321" s="1" t="s">
        <v>818</v>
      </c>
    </row>
    <row r="12322">
      <c r="C12322" s="1" t="s">
        <v>818</v>
      </c>
    </row>
    <row r="12323">
      <c r="C12323" s="1" t="s">
        <v>653</v>
      </c>
    </row>
    <row r="12324">
      <c r="C12324" s="1" t="s">
        <v>989</v>
      </c>
    </row>
    <row r="12325">
      <c r="C12325" s="1" t="s">
        <v>21804</v>
      </c>
    </row>
    <row r="12326">
      <c r="C12326" s="1" t="s">
        <v>1802</v>
      </c>
    </row>
    <row r="12327">
      <c r="C12327" s="1" t="s">
        <v>80</v>
      </c>
    </row>
    <row r="12328">
      <c r="C12328" s="1" t="s">
        <v>1255</v>
      </c>
    </row>
    <row r="12329">
      <c r="C12329" s="1" t="s">
        <v>5278</v>
      </c>
    </row>
    <row r="12330">
      <c r="C12330" s="1" t="s">
        <v>148</v>
      </c>
    </row>
    <row r="12331">
      <c r="C12331" s="1" t="s">
        <v>818</v>
      </c>
    </row>
    <row r="12332">
      <c r="C12332" s="1" t="s">
        <v>2504</v>
      </c>
    </row>
    <row r="12333">
      <c r="C12333" s="1" t="s">
        <v>3355</v>
      </c>
    </row>
    <row r="12334">
      <c r="C12334" s="1" t="s">
        <v>86</v>
      </c>
    </row>
    <row r="12335">
      <c r="C12335" s="1" t="s">
        <v>116</v>
      </c>
    </row>
    <row r="12336">
      <c r="C12336" s="1" t="s">
        <v>2994</v>
      </c>
    </row>
    <row r="12337">
      <c r="C12337" s="1" t="s">
        <v>4244</v>
      </c>
    </row>
    <row r="12338">
      <c r="C12338" s="1" t="s">
        <v>80</v>
      </c>
    </row>
    <row r="12339">
      <c r="C12339" s="1" t="s">
        <v>1653</v>
      </c>
    </row>
    <row r="12340">
      <c r="C12340" s="1" t="s">
        <v>163</v>
      </c>
    </row>
    <row r="12341">
      <c r="C12341" s="1" t="s">
        <v>13272</v>
      </c>
    </row>
    <row r="12342">
      <c r="C12342" s="1" t="s">
        <v>1446</v>
      </c>
    </row>
    <row r="12343">
      <c r="C12343" s="1" t="s">
        <v>818</v>
      </c>
    </row>
    <row r="12344">
      <c r="C12344" s="1" t="s">
        <v>4372</v>
      </c>
    </row>
    <row r="12345">
      <c r="C12345" s="1" t="s">
        <v>248</v>
      </c>
    </row>
    <row r="12346">
      <c r="C12346" s="1" t="s">
        <v>2858</v>
      </c>
    </row>
    <row r="12347">
      <c r="C12347" s="1" t="s">
        <v>4433</v>
      </c>
    </row>
    <row r="12348">
      <c r="C12348" s="1" t="s">
        <v>2647</v>
      </c>
    </row>
    <row r="12349">
      <c r="C12349" s="1" t="s">
        <v>241</v>
      </c>
    </row>
    <row r="12350">
      <c r="C12350" s="1" t="s">
        <v>116</v>
      </c>
    </row>
    <row r="12351">
      <c r="C12351" s="1" t="s">
        <v>342</v>
      </c>
    </row>
    <row r="12352">
      <c r="C12352" s="1" t="s">
        <v>12395</v>
      </c>
    </row>
    <row r="12353">
      <c r="C12353" s="1" t="s">
        <v>1243</v>
      </c>
    </row>
    <row r="12354">
      <c r="C12354" s="1" t="s">
        <v>1802</v>
      </c>
    </row>
    <row r="12355">
      <c r="C12355" s="1" t="s">
        <v>2567</v>
      </c>
    </row>
    <row r="12356">
      <c r="C12356" s="1" t="s">
        <v>383</v>
      </c>
    </row>
    <row r="12357">
      <c r="C12357" s="1" t="s">
        <v>1637</v>
      </c>
    </row>
    <row r="12358">
      <c r="C12358" s="1" t="s">
        <v>86</v>
      </c>
    </row>
    <row r="12359">
      <c r="C12359" s="1" t="s">
        <v>3708</v>
      </c>
    </row>
    <row r="12360">
      <c r="C12360" s="1" t="s">
        <v>2030</v>
      </c>
    </row>
    <row r="12361">
      <c r="C12361" s="1" t="s">
        <v>1291</v>
      </c>
    </row>
    <row r="12362">
      <c r="C12362" s="1" t="s">
        <v>93</v>
      </c>
    </row>
    <row r="12363">
      <c r="C12363" s="1" t="s">
        <v>116</v>
      </c>
    </row>
    <row r="12364">
      <c r="C12364" s="1" t="s">
        <v>148</v>
      </c>
    </row>
    <row r="12365">
      <c r="C12365" s="1" t="s">
        <v>1553</v>
      </c>
    </row>
    <row r="12366">
      <c r="C12366" s="1" t="s">
        <v>701</v>
      </c>
    </row>
    <row r="12367">
      <c r="C12367" s="1" t="s">
        <v>2673</v>
      </c>
    </row>
    <row r="12368">
      <c r="C12368" s="1" t="s">
        <v>148</v>
      </c>
    </row>
    <row r="12369">
      <c r="C12369" s="1" t="s">
        <v>342</v>
      </c>
    </row>
    <row r="12370">
      <c r="C12370" s="1" t="s">
        <v>6850</v>
      </c>
    </row>
    <row r="12371">
      <c r="C12371" s="1" t="s">
        <v>4772</v>
      </c>
    </row>
    <row r="12372">
      <c r="C12372" s="1" t="s">
        <v>3658</v>
      </c>
    </row>
    <row r="12373">
      <c r="C12373" s="1" t="s">
        <v>241</v>
      </c>
    </row>
    <row r="12374">
      <c r="C12374" s="1" t="s">
        <v>8069</v>
      </c>
    </row>
    <row r="12375">
      <c r="C12375" s="1" t="s">
        <v>4175</v>
      </c>
    </row>
    <row r="12376">
      <c r="C12376" s="1" t="s">
        <v>207</v>
      </c>
    </row>
    <row r="12377">
      <c r="C12377" s="1" t="s">
        <v>1988</v>
      </c>
    </row>
    <row r="12378">
      <c r="C12378" s="1" t="s">
        <v>321</v>
      </c>
    </row>
    <row r="12379">
      <c r="C12379" s="1" t="s">
        <v>522</v>
      </c>
    </row>
    <row r="12380">
      <c r="C12380" s="1" t="s">
        <v>93</v>
      </c>
    </row>
    <row r="12381">
      <c r="C12381" s="1" t="s">
        <v>1802</v>
      </c>
    </row>
    <row r="12382">
      <c r="C12382" s="1" t="s">
        <v>818</v>
      </c>
    </row>
    <row r="12383">
      <c r="C12383" s="1" t="s">
        <v>1243</v>
      </c>
    </row>
    <row r="12384">
      <c r="C12384" s="1" t="s">
        <v>2768</v>
      </c>
    </row>
    <row r="12385">
      <c r="C12385" s="1" t="s">
        <v>241</v>
      </c>
    </row>
    <row r="12386">
      <c r="C12386" s="1" t="s">
        <v>532</v>
      </c>
    </row>
    <row r="12387">
      <c r="C12387" s="1" t="s">
        <v>4482</v>
      </c>
    </row>
    <row r="12388">
      <c r="C12388" s="1" t="s">
        <v>258</v>
      </c>
    </row>
    <row r="12389">
      <c r="C12389" s="1" t="s">
        <v>32</v>
      </c>
    </row>
    <row r="12390">
      <c r="C12390" s="1" t="s">
        <v>3469</v>
      </c>
    </row>
    <row r="12391">
      <c r="C12391" s="1" t="s">
        <v>818</v>
      </c>
    </row>
    <row r="12392">
      <c r="C12392" s="1" t="s">
        <v>2504</v>
      </c>
    </row>
    <row r="12393">
      <c r="C12393" s="1" t="s">
        <v>818</v>
      </c>
    </row>
    <row r="12394">
      <c r="C12394" s="1" t="s">
        <v>1802</v>
      </c>
    </row>
    <row r="12395">
      <c r="C12395" s="1" t="s">
        <v>1204</v>
      </c>
    </row>
    <row r="12396">
      <c r="C12396" s="1" t="s">
        <v>5745</v>
      </c>
    </row>
    <row r="12397">
      <c r="C12397" s="1" t="s">
        <v>211</v>
      </c>
    </row>
    <row r="12398">
      <c r="C12398" s="1" t="s">
        <v>12913</v>
      </c>
    </row>
    <row r="12399">
      <c r="C12399" s="1" t="s">
        <v>121</v>
      </c>
    </row>
    <row r="12400">
      <c r="C12400" s="1" t="s">
        <v>1179</v>
      </c>
    </row>
    <row r="12401">
      <c r="C12401" s="1" t="s">
        <v>156</v>
      </c>
    </row>
    <row r="12402">
      <c r="C12402" s="1" t="s">
        <v>898</v>
      </c>
    </row>
    <row r="12403">
      <c r="C12403" s="1" t="s">
        <v>518</v>
      </c>
    </row>
    <row r="12404">
      <c r="C12404" s="1" t="s">
        <v>116</v>
      </c>
    </row>
    <row r="12405">
      <c r="C12405" s="1" t="s">
        <v>275</v>
      </c>
    </row>
    <row r="12406">
      <c r="C12406" s="1" t="s">
        <v>461</v>
      </c>
    </row>
    <row r="12407">
      <c r="C12407" s="1" t="s">
        <v>275</v>
      </c>
    </row>
    <row r="12408">
      <c r="C12408" s="1" t="s">
        <v>10800</v>
      </c>
    </row>
    <row r="12409">
      <c r="C12409" s="1" t="s">
        <v>588</v>
      </c>
    </row>
    <row r="12410">
      <c r="C12410" s="1" t="s">
        <v>321</v>
      </c>
    </row>
    <row r="12411">
      <c r="C12411" s="1" t="s">
        <v>653</v>
      </c>
    </row>
    <row r="12412">
      <c r="C12412" s="1" t="s">
        <v>818</v>
      </c>
    </row>
    <row r="12413">
      <c r="C12413" s="1" t="s">
        <v>3403</v>
      </c>
    </row>
    <row r="12414">
      <c r="C12414" s="1" t="s">
        <v>326</v>
      </c>
    </row>
    <row r="12415">
      <c r="C12415" s="1" t="s">
        <v>13926</v>
      </c>
    </row>
    <row r="12416">
      <c r="C12416" s="1" t="s">
        <v>3003</v>
      </c>
    </row>
    <row r="12417">
      <c r="C12417" s="1" t="s">
        <v>408</v>
      </c>
    </row>
    <row r="12418">
      <c r="C12418" s="1" t="s">
        <v>1191</v>
      </c>
    </row>
    <row r="12419">
      <c r="C12419" s="1" t="s">
        <v>1813</v>
      </c>
    </row>
    <row r="12420">
      <c r="C12420" s="1" t="s">
        <v>925</v>
      </c>
    </row>
    <row r="12421">
      <c r="C12421" s="1" t="s">
        <v>321</v>
      </c>
    </row>
    <row r="12422">
      <c r="C12422" s="1" t="s">
        <v>461</v>
      </c>
    </row>
    <row r="12423">
      <c r="C12423" s="1" t="s">
        <v>738</v>
      </c>
    </row>
    <row r="12424">
      <c r="C12424" s="1" t="s">
        <v>653</v>
      </c>
    </row>
    <row r="12425">
      <c r="C12425" s="1" t="s">
        <v>2067</v>
      </c>
    </row>
    <row r="12426">
      <c r="C12426" s="1" t="s">
        <v>121</v>
      </c>
    </row>
    <row r="12427">
      <c r="C12427" s="1" t="s">
        <v>4220</v>
      </c>
    </row>
    <row r="12428">
      <c r="C12428" s="1" t="s">
        <v>1558</v>
      </c>
    </row>
    <row r="12429">
      <c r="C12429" s="1" t="s">
        <v>332</v>
      </c>
    </row>
    <row r="12430">
      <c r="C12430" s="1" t="s">
        <v>396</v>
      </c>
    </row>
    <row r="12431">
      <c r="C12431" s="1" t="s">
        <v>1297</v>
      </c>
    </row>
    <row r="12432">
      <c r="C12432" s="1" t="s">
        <v>121</v>
      </c>
    </row>
    <row r="12433">
      <c r="C12433" s="1" t="s">
        <v>7765</v>
      </c>
    </row>
    <row r="12434">
      <c r="C12434" s="1" t="s">
        <v>207</v>
      </c>
    </row>
    <row r="12435">
      <c r="C12435" s="1" t="s">
        <v>4508</v>
      </c>
    </row>
    <row r="12436">
      <c r="C12436" s="1" t="s">
        <v>310</v>
      </c>
    </row>
    <row r="12437">
      <c r="C12437" s="1" t="s">
        <v>305</v>
      </c>
    </row>
    <row r="12438">
      <c r="C12438" s="1" t="s">
        <v>630</v>
      </c>
    </row>
    <row r="12439">
      <c r="C12439" s="1" t="s">
        <v>5475</v>
      </c>
    </row>
    <row r="12440">
      <c r="C12440" s="1" t="s">
        <v>3458</v>
      </c>
    </row>
    <row r="12441">
      <c r="C12441" s="1" t="s">
        <v>315</v>
      </c>
    </row>
    <row r="12442">
      <c r="C12442" s="1" t="s">
        <v>211</v>
      </c>
    </row>
    <row r="12443">
      <c r="C12443" s="1" t="s">
        <v>1963</v>
      </c>
    </row>
    <row r="12444">
      <c r="C12444" s="1" t="s">
        <v>1144</v>
      </c>
    </row>
    <row r="12445">
      <c r="C12445" s="1" t="s">
        <v>86</v>
      </c>
    </row>
    <row r="12446">
      <c r="C12446" s="1" t="s">
        <v>211</v>
      </c>
    </row>
    <row r="12447">
      <c r="C12447" s="1" t="s">
        <v>1562</v>
      </c>
    </row>
    <row r="12448">
      <c r="C12448" s="1" t="s">
        <v>326</v>
      </c>
    </row>
    <row r="12449">
      <c r="C12449" s="1" t="s">
        <v>1243</v>
      </c>
    </row>
    <row r="12450">
      <c r="C12450" s="1" t="s">
        <v>305</v>
      </c>
    </row>
    <row r="12451">
      <c r="C12451" s="1" t="s">
        <v>1418</v>
      </c>
    </row>
    <row r="12452">
      <c r="C12452" s="1" t="s">
        <v>1150</v>
      </c>
    </row>
    <row r="12453">
      <c r="C12453" s="1" t="s">
        <v>3875</v>
      </c>
    </row>
    <row r="12454">
      <c r="C12454" s="1" t="s">
        <v>116</v>
      </c>
    </row>
    <row r="12455">
      <c r="C12455" s="1" t="s">
        <v>998</v>
      </c>
    </row>
    <row r="12456">
      <c r="C12456" s="1" t="s">
        <v>578</v>
      </c>
    </row>
    <row r="12457">
      <c r="C12457" s="1" t="s">
        <v>1963</v>
      </c>
    </row>
    <row r="12458">
      <c r="C12458" s="1" t="s">
        <v>4391</v>
      </c>
    </row>
    <row r="12459">
      <c r="C12459" s="1" t="s">
        <v>37</v>
      </c>
    </row>
    <row r="12460">
      <c r="C12460" s="1" t="s">
        <v>22004</v>
      </c>
    </row>
    <row r="12461">
      <c r="C12461" s="1" t="s">
        <v>1802</v>
      </c>
    </row>
    <row r="12462">
      <c r="C12462" s="1" t="s">
        <v>21</v>
      </c>
    </row>
    <row r="12463">
      <c r="C12463" s="1" t="s">
        <v>9658</v>
      </c>
    </row>
    <row r="12464">
      <c r="C12464" s="1" t="s">
        <v>2393</v>
      </c>
    </row>
    <row r="12465">
      <c r="C12465" s="1" t="s">
        <v>116</v>
      </c>
    </row>
    <row r="12466">
      <c r="C12466" s="1" t="s">
        <v>487</v>
      </c>
    </row>
    <row r="12467">
      <c r="C12467" s="1" t="s">
        <v>1925</v>
      </c>
    </row>
    <row r="12468">
      <c r="C12468" s="1" t="s">
        <v>4220</v>
      </c>
    </row>
    <row r="12469">
      <c r="C12469" s="1" t="s">
        <v>2601</v>
      </c>
    </row>
    <row r="12470">
      <c r="C12470" s="1" t="s">
        <v>2190</v>
      </c>
    </row>
    <row r="12471">
      <c r="C12471" s="1" t="s">
        <v>2647</v>
      </c>
    </row>
    <row r="12472">
      <c r="C12472" s="1" t="s">
        <v>560</v>
      </c>
    </row>
    <row r="12473">
      <c r="C12473" s="1" t="s">
        <v>6238</v>
      </c>
    </row>
    <row r="12474">
      <c r="C12474" s="1" t="s">
        <v>3403</v>
      </c>
    </row>
    <row r="12475">
      <c r="C12475" s="1" t="s">
        <v>326</v>
      </c>
    </row>
    <row r="12476">
      <c r="C12476" s="1" t="s">
        <v>5485</v>
      </c>
    </row>
    <row r="12477">
      <c r="C12477" s="1" t="s">
        <v>5663</v>
      </c>
    </row>
    <row r="12478">
      <c r="C12478" s="1" t="s">
        <v>3658</v>
      </c>
    </row>
    <row r="12479">
      <c r="C12479" s="1" t="s">
        <v>1558</v>
      </c>
    </row>
    <row r="12480">
      <c r="C12480" s="1" t="s">
        <v>461</v>
      </c>
    </row>
    <row r="12481">
      <c r="C12481" s="1" t="s">
        <v>1250</v>
      </c>
    </row>
    <row r="12482">
      <c r="C12482" s="1" t="s">
        <v>326</v>
      </c>
    </row>
    <row r="12483">
      <c r="C12483" s="1" t="s">
        <v>1255</v>
      </c>
    </row>
    <row r="12484">
      <c r="C12484" s="1" t="s">
        <v>3270</v>
      </c>
    </row>
    <row r="12485">
      <c r="C12485" s="1" t="s">
        <v>2255</v>
      </c>
    </row>
    <row r="12486">
      <c r="C12486" s="1" t="s">
        <v>1255</v>
      </c>
    </row>
    <row r="12487">
      <c r="C12487" s="1" t="s">
        <v>86</v>
      </c>
    </row>
    <row r="12488">
      <c r="C12488" s="1" t="s">
        <v>2504</v>
      </c>
    </row>
    <row r="12489">
      <c r="C12489" s="1" t="s">
        <v>998</v>
      </c>
    </row>
    <row r="12490">
      <c r="C12490" s="1" t="s">
        <v>1963</v>
      </c>
    </row>
    <row r="12491">
      <c r="C12491" s="1" t="s">
        <v>321</v>
      </c>
    </row>
    <row r="12492">
      <c r="C12492" s="1" t="s">
        <v>1549</v>
      </c>
    </row>
    <row r="12493">
      <c r="C12493" s="1" t="s">
        <v>198</v>
      </c>
    </row>
    <row r="12494">
      <c r="C12494" s="1" t="s">
        <v>32</v>
      </c>
    </row>
    <row r="12495">
      <c r="C12495" s="1" t="s">
        <v>701</v>
      </c>
    </row>
    <row r="12496">
      <c r="C12496" s="1" t="s">
        <v>326</v>
      </c>
    </row>
    <row r="12497">
      <c r="C12497" s="1" t="s">
        <v>121</v>
      </c>
    </row>
    <row r="12498">
      <c r="C12498" s="1" t="s">
        <v>3403</v>
      </c>
    </row>
    <row r="12499">
      <c r="C12499" s="1" t="s">
        <v>503</v>
      </c>
    </row>
    <row r="12500">
      <c r="C12500" s="1" t="s">
        <v>1827</v>
      </c>
    </row>
    <row r="12501">
      <c r="C12501" s="1" t="s">
        <v>126</v>
      </c>
    </row>
    <row r="12502">
      <c r="C12502" s="1" t="s">
        <v>148</v>
      </c>
    </row>
    <row r="12503">
      <c r="C12503" s="1" t="s">
        <v>3699</v>
      </c>
    </row>
    <row r="12504">
      <c r="C12504" s="1" t="s">
        <v>532</v>
      </c>
    </row>
    <row r="12505">
      <c r="C12505" s="1" t="s">
        <v>869</v>
      </c>
    </row>
    <row r="12506">
      <c r="C12506" s="1" t="s">
        <v>461</v>
      </c>
    </row>
    <row r="12507">
      <c r="C12507" s="1" t="s">
        <v>1418</v>
      </c>
    </row>
    <row r="12508">
      <c r="C12508" s="1" t="s">
        <v>5136</v>
      </c>
    </row>
    <row r="12509">
      <c r="C12509" s="1" t="s">
        <v>7203</v>
      </c>
    </row>
    <row r="12510">
      <c r="C12510" s="1" t="s">
        <v>898</v>
      </c>
    </row>
    <row r="12511">
      <c r="C12511" s="1" t="s">
        <v>588</v>
      </c>
    </row>
    <row r="12512">
      <c r="C12512" s="1" t="s">
        <v>116</v>
      </c>
    </row>
    <row r="12513">
      <c r="C12513" s="1" t="s">
        <v>950</v>
      </c>
    </row>
    <row r="12514">
      <c r="C12514" s="1" t="s">
        <v>503</v>
      </c>
    </row>
    <row r="12515">
      <c r="C12515" s="1" t="s">
        <v>411</v>
      </c>
    </row>
    <row r="12516">
      <c r="C12516" s="1" t="s">
        <v>86</v>
      </c>
    </row>
    <row r="12517">
      <c r="C12517" s="1" t="s">
        <v>116</v>
      </c>
    </row>
    <row r="12518">
      <c r="C12518" s="1" t="s">
        <v>7765</v>
      </c>
    </row>
    <row r="12519">
      <c r="C12519" s="1" t="s">
        <v>116</v>
      </c>
    </row>
    <row r="12520">
      <c r="C12520" s="1" t="s">
        <v>1325</v>
      </c>
    </row>
    <row r="12521">
      <c r="C12521" s="1" t="s">
        <v>1096</v>
      </c>
    </row>
    <row r="12522">
      <c r="C12522" s="1" t="s">
        <v>1666</v>
      </c>
    </row>
    <row r="12523">
      <c r="C12523" s="1" t="s">
        <v>148</v>
      </c>
    </row>
    <row r="12524">
      <c r="C12524" s="1" t="s">
        <v>998</v>
      </c>
    </row>
    <row r="12525">
      <c r="C12525" s="1" t="s">
        <v>326</v>
      </c>
    </row>
    <row r="12526">
      <c r="C12526" s="1" t="s">
        <v>1250</v>
      </c>
    </row>
    <row r="12527">
      <c r="C12527" s="1" t="s">
        <v>2729</v>
      </c>
    </row>
    <row r="12528">
      <c r="C12528" s="1" t="s">
        <v>1592</v>
      </c>
    </row>
    <row r="12529">
      <c r="C12529" s="1" t="s">
        <v>1531</v>
      </c>
    </row>
    <row r="12530">
      <c r="C12530" s="1" t="s">
        <v>305</v>
      </c>
    </row>
    <row r="12531">
      <c r="C12531" s="1" t="s">
        <v>1806</v>
      </c>
    </row>
    <row r="12532">
      <c r="C12532" s="1" t="s">
        <v>925</v>
      </c>
    </row>
    <row r="12533">
      <c r="C12533" s="1" t="s">
        <v>13451</v>
      </c>
    </row>
    <row r="12534">
      <c r="C12534" s="1" t="s">
        <v>2111</v>
      </c>
    </row>
    <row r="12535">
      <c r="C12535" s="1" t="s">
        <v>998</v>
      </c>
    </row>
    <row r="12536">
      <c r="C12536" s="1" t="s">
        <v>1214</v>
      </c>
    </row>
    <row r="12537">
      <c r="C12537" s="1" t="s">
        <v>37</v>
      </c>
    </row>
    <row r="12538">
      <c r="C12538" s="1" t="s">
        <v>1250</v>
      </c>
    </row>
    <row r="12539">
      <c r="C12539" s="1" t="s">
        <v>9844</v>
      </c>
    </row>
    <row r="12540">
      <c r="C12540" s="1" t="s">
        <v>9186</v>
      </c>
    </row>
    <row r="12541">
      <c r="C12541" s="1" t="s">
        <v>12957</v>
      </c>
    </row>
    <row r="12542">
      <c r="C12542" s="1" t="s">
        <v>305</v>
      </c>
    </row>
    <row r="12543">
      <c r="C12543" s="1" t="s">
        <v>461</v>
      </c>
    </row>
    <row r="12544">
      <c r="C12544" s="1" t="s">
        <v>2485</v>
      </c>
    </row>
    <row r="12545">
      <c r="C12545" s="1" t="s">
        <v>116</v>
      </c>
    </row>
    <row r="12546">
      <c r="C12546" s="1" t="s">
        <v>321</v>
      </c>
    </row>
    <row r="12547">
      <c r="C12547" s="1" t="s">
        <v>411</v>
      </c>
    </row>
    <row r="12548">
      <c r="C12548" s="1" t="s">
        <v>1952</v>
      </c>
    </row>
    <row r="12549">
      <c r="C12549" s="1" t="s">
        <v>2647</v>
      </c>
    </row>
    <row r="12550">
      <c r="C12550" s="1" t="s">
        <v>22126</v>
      </c>
    </row>
    <row r="12551">
      <c r="C12551" s="1" t="s">
        <v>864</v>
      </c>
    </row>
    <row r="12552">
      <c r="C12552" s="1" t="s">
        <v>7836</v>
      </c>
    </row>
    <row r="12553">
      <c r="C12553" s="1" t="s">
        <v>396</v>
      </c>
    </row>
    <row r="12554">
      <c r="C12554" s="1" t="s">
        <v>998</v>
      </c>
    </row>
    <row r="12555">
      <c r="C12555" s="1" t="s">
        <v>10792</v>
      </c>
    </row>
    <row r="12556">
      <c r="C12556" s="1" t="s">
        <v>326</v>
      </c>
    </row>
    <row r="12557">
      <c r="C12557" s="1" t="s">
        <v>305</v>
      </c>
    </row>
    <row r="12558">
      <c r="C12558" s="1" t="s">
        <v>1874</v>
      </c>
    </row>
    <row r="12559">
      <c r="C12559" s="1" t="s">
        <v>5629</v>
      </c>
    </row>
    <row r="12560">
      <c r="C12560" s="1" t="s">
        <v>305</v>
      </c>
    </row>
    <row r="12561">
      <c r="C12561" s="1" t="s">
        <v>326</v>
      </c>
    </row>
    <row r="12562">
      <c r="C12562" s="1" t="s">
        <v>37</v>
      </c>
    </row>
    <row r="12563">
      <c r="C12563" s="1" t="s">
        <v>315</v>
      </c>
    </row>
    <row r="12564">
      <c r="C12564" s="1" t="s">
        <v>80</v>
      </c>
    </row>
    <row r="12565">
      <c r="C12565" s="1" t="s">
        <v>1110</v>
      </c>
    </row>
    <row r="12566">
      <c r="C12566" s="1" t="s">
        <v>321</v>
      </c>
    </row>
    <row r="12567">
      <c r="C12567" s="1" t="s">
        <v>2913</v>
      </c>
    </row>
    <row r="12568">
      <c r="C12568" s="1" t="s">
        <v>7221</v>
      </c>
    </row>
    <row r="12569">
      <c r="C12569" s="1" t="s">
        <v>1963</v>
      </c>
    </row>
    <row r="12570">
      <c r="C12570" s="1" t="s">
        <v>284</v>
      </c>
    </row>
    <row r="12571">
      <c r="C12571" s="1" t="s">
        <v>1870</v>
      </c>
    </row>
    <row r="12572">
      <c r="C12572" s="1" t="s">
        <v>518</v>
      </c>
    </row>
    <row r="12573">
      <c r="C12573" s="1" t="s">
        <v>749</v>
      </c>
    </row>
    <row r="12574">
      <c r="C12574" s="1" t="s">
        <v>1963</v>
      </c>
    </row>
    <row r="12575">
      <c r="C12575" s="1" t="s">
        <v>305</v>
      </c>
    </row>
    <row r="12576">
      <c r="C12576" s="1" t="s">
        <v>1186</v>
      </c>
    </row>
    <row r="12577">
      <c r="C12577" s="1" t="s">
        <v>116</v>
      </c>
    </row>
    <row r="12578">
      <c r="C12578" s="1" t="s">
        <v>7807</v>
      </c>
    </row>
    <row r="12579">
      <c r="C12579" s="1" t="s">
        <v>4459</v>
      </c>
    </row>
    <row r="12580">
      <c r="C12580" s="1" t="s">
        <v>1301</v>
      </c>
    </row>
    <row r="12581">
      <c r="C12581" s="1" t="s">
        <v>12581</v>
      </c>
    </row>
    <row r="12582">
      <c r="C12582" s="1" t="s">
        <v>649</v>
      </c>
    </row>
    <row r="12583">
      <c r="C12583" s="1" t="s">
        <v>1036</v>
      </c>
    </row>
    <row r="12584">
      <c r="C12584" s="1" t="s">
        <v>1243</v>
      </c>
    </row>
    <row r="12585">
      <c r="C12585" s="1" t="s">
        <v>269</v>
      </c>
    </row>
    <row r="12586">
      <c r="C12586" s="1" t="s">
        <v>676</v>
      </c>
    </row>
    <row r="12587">
      <c r="C12587" s="1" t="s">
        <v>1301</v>
      </c>
    </row>
    <row r="12588">
      <c r="C12588" s="1" t="s">
        <v>1756</v>
      </c>
    </row>
    <row r="12589">
      <c r="C12589" s="1" t="s">
        <v>4220</v>
      </c>
    </row>
    <row r="12590">
      <c r="C12590" s="1" t="s">
        <v>148</v>
      </c>
    </row>
    <row r="12591">
      <c r="C12591" s="1" t="s">
        <v>1325</v>
      </c>
    </row>
    <row r="12592">
      <c r="C12592" s="1" t="s">
        <v>37</v>
      </c>
    </row>
    <row r="12593">
      <c r="C12593" s="1" t="s">
        <v>326</v>
      </c>
    </row>
    <row r="12594">
      <c r="C12594" s="1" t="s">
        <v>86</v>
      </c>
    </row>
    <row r="12595">
      <c r="C12595" s="1" t="s">
        <v>121</v>
      </c>
    </row>
    <row r="12596">
      <c r="C12596" s="1" t="s">
        <v>411</v>
      </c>
    </row>
    <row r="12597">
      <c r="C12597" s="1" t="s">
        <v>49</v>
      </c>
    </row>
    <row r="12598">
      <c r="C12598" s="1" t="s">
        <v>148</v>
      </c>
    </row>
    <row r="12599">
      <c r="C12599" s="1" t="s">
        <v>4912</v>
      </c>
    </row>
    <row r="12600">
      <c r="C12600" s="1" t="s">
        <v>2397</v>
      </c>
    </row>
    <row r="12601">
      <c r="C12601" s="1" t="s">
        <v>116</v>
      </c>
    </row>
    <row r="12602">
      <c r="C12602" s="1" t="s">
        <v>9117</v>
      </c>
    </row>
    <row r="12603">
      <c r="C12603" s="1" t="s">
        <v>1797</v>
      </c>
    </row>
    <row r="12604">
      <c r="C12604" s="1" t="s">
        <v>613</v>
      </c>
    </row>
    <row r="12605">
      <c r="C12605" s="1" t="s">
        <v>211</v>
      </c>
    </row>
    <row r="12606">
      <c r="C12606" s="1" t="s">
        <v>22004</v>
      </c>
    </row>
    <row r="12607">
      <c r="C12607" s="1" t="s">
        <v>813</v>
      </c>
    </row>
    <row r="12608">
      <c r="C12608" s="1" t="s">
        <v>132</v>
      </c>
    </row>
    <row r="12609">
      <c r="C12609" s="1" t="s">
        <v>578</v>
      </c>
    </row>
    <row r="12610">
      <c r="C12610" s="1" t="s">
        <v>993</v>
      </c>
    </row>
    <row r="12611">
      <c r="C12611" s="1" t="s">
        <v>5278</v>
      </c>
    </row>
    <row r="12612">
      <c r="C12612" s="1" t="s">
        <v>321</v>
      </c>
    </row>
    <row r="12613">
      <c r="C12613" s="1" t="s">
        <v>116</v>
      </c>
    </row>
    <row r="12614">
      <c r="C12614" s="1" t="s">
        <v>106</v>
      </c>
    </row>
    <row r="12615">
      <c r="C12615" s="1" t="s">
        <v>121</v>
      </c>
    </row>
    <row r="12616">
      <c r="C12616" s="1" t="s">
        <v>1036</v>
      </c>
    </row>
    <row r="12617">
      <c r="C12617" s="1" t="s">
        <v>8301</v>
      </c>
    </row>
    <row r="12618">
      <c r="C12618" s="1" t="s">
        <v>1483</v>
      </c>
    </row>
    <row r="12619">
      <c r="C12619" s="1" t="s">
        <v>99</v>
      </c>
    </row>
    <row r="12620">
      <c r="C12620" s="1" t="s">
        <v>1014</v>
      </c>
    </row>
    <row r="12621">
      <c r="C12621" s="1" t="s">
        <v>3851</v>
      </c>
    </row>
    <row r="12622">
      <c r="C12622" s="1" t="s">
        <v>99</v>
      </c>
    </row>
    <row r="12623">
      <c r="C12623" s="1" t="s">
        <v>3403</v>
      </c>
    </row>
    <row r="12624">
      <c r="C12624" s="1" t="s">
        <v>8069</v>
      </c>
    </row>
    <row r="12625">
      <c r="C12625" s="1" t="s">
        <v>22234</v>
      </c>
    </row>
    <row r="12626">
      <c r="C12626" s="1" t="s">
        <v>738</v>
      </c>
    </row>
    <row r="12627">
      <c r="C12627" s="1" t="s">
        <v>5458</v>
      </c>
    </row>
    <row r="12628">
      <c r="C12628" s="1" t="s">
        <v>532</v>
      </c>
    </row>
    <row r="12629">
      <c r="C12629" s="1" t="s">
        <v>1332</v>
      </c>
    </row>
    <row r="12630">
      <c r="C12630" s="1" t="s">
        <v>1494</v>
      </c>
    </row>
    <row r="12631">
      <c r="C12631" s="1" t="s">
        <v>7293</v>
      </c>
    </row>
    <row r="12632">
      <c r="C12632" s="1" t="s">
        <v>269</v>
      </c>
    </row>
    <row r="12633">
      <c r="C12633" s="1" t="s">
        <v>14</v>
      </c>
    </row>
    <row r="12634">
      <c r="C12634" s="1" t="s">
        <v>326</v>
      </c>
    </row>
    <row r="12635">
      <c r="C12635" s="1" t="s">
        <v>148</v>
      </c>
    </row>
    <row r="12636">
      <c r="C12636" s="1" t="s">
        <v>1099</v>
      </c>
    </row>
    <row r="12637">
      <c r="C12637" s="1" t="s">
        <v>4565</v>
      </c>
    </row>
    <row r="12638">
      <c r="C12638" s="1" t="s">
        <v>1446</v>
      </c>
    </row>
    <row r="12639">
      <c r="C12639" s="1" t="s">
        <v>588</v>
      </c>
    </row>
    <row r="12640">
      <c r="C12640" s="1" t="s">
        <v>116</v>
      </c>
    </row>
    <row r="12641">
      <c r="C12641" s="1" t="s">
        <v>8305</v>
      </c>
    </row>
    <row r="12642">
      <c r="C12642" s="1" t="s">
        <v>116</v>
      </c>
    </row>
    <row r="12643">
      <c r="C12643" s="1" t="s">
        <v>163</v>
      </c>
    </row>
    <row r="12644">
      <c r="C12644" s="1" t="s">
        <v>2721</v>
      </c>
    </row>
    <row r="12645">
      <c r="C12645" s="1" t="s">
        <v>32</v>
      </c>
    </row>
    <row r="12646">
      <c r="C12646" s="1" t="s">
        <v>7784</v>
      </c>
    </row>
    <row r="12647">
      <c r="C12647" s="1" t="s">
        <v>99</v>
      </c>
    </row>
    <row r="12648">
      <c r="C12648" s="1" t="s">
        <v>3853</v>
      </c>
    </row>
    <row r="12649">
      <c r="C12649" s="1" t="s">
        <v>121</v>
      </c>
    </row>
    <row r="12650">
      <c r="C12650" s="1" t="s">
        <v>701</v>
      </c>
    </row>
    <row r="12651">
      <c r="C12651" s="1" t="s">
        <v>21</v>
      </c>
    </row>
    <row r="12652">
      <c r="C12652" s="1" t="s">
        <v>305</v>
      </c>
    </row>
    <row r="12653">
      <c r="C12653" s="1" t="s">
        <v>347</v>
      </c>
    </row>
    <row r="12654">
      <c r="C12654" s="1" t="s">
        <v>116</v>
      </c>
    </row>
    <row r="12655">
      <c r="C12655" s="1" t="s">
        <v>7084</v>
      </c>
    </row>
    <row r="12656">
      <c r="C12656" s="1" t="s">
        <v>4125</v>
      </c>
    </row>
    <row r="12657">
      <c r="C12657" s="1" t="s">
        <v>1014</v>
      </c>
    </row>
    <row r="12658">
      <c r="C12658" s="1" t="s">
        <v>1549</v>
      </c>
    </row>
    <row r="12659">
      <c r="C12659" s="1" t="s">
        <v>1014</v>
      </c>
    </row>
    <row r="12660">
      <c r="C12660" s="1" t="s">
        <v>1728</v>
      </c>
    </row>
    <row r="12661">
      <c r="C12661" s="1" t="s">
        <v>32</v>
      </c>
    </row>
    <row r="12662">
      <c r="C12662" s="1" t="s">
        <v>503</v>
      </c>
    </row>
    <row r="12663">
      <c r="C12663" s="1" t="s">
        <v>898</v>
      </c>
    </row>
    <row r="12664">
      <c r="C12664" s="1" t="s">
        <v>985</v>
      </c>
    </row>
    <row r="12665">
      <c r="C12665" s="1" t="s">
        <v>116</v>
      </c>
    </row>
    <row r="12666">
      <c r="C12666" s="1" t="s">
        <v>518</v>
      </c>
    </row>
    <row r="12667">
      <c r="C12667" s="1" t="s">
        <v>3376</v>
      </c>
    </row>
    <row r="12668">
      <c r="C12668" s="1" t="s">
        <v>22296</v>
      </c>
    </row>
    <row r="12669">
      <c r="C12669" s="1" t="s">
        <v>148</v>
      </c>
    </row>
    <row r="12670">
      <c r="C12670" s="1" t="s">
        <v>5458</v>
      </c>
    </row>
    <row r="12671">
      <c r="C12671" s="1" t="s">
        <v>20332</v>
      </c>
    </row>
    <row r="12672">
      <c r="C12672" s="1" t="s">
        <v>86</v>
      </c>
    </row>
    <row r="12673">
      <c r="C12673" s="1" t="s">
        <v>148</v>
      </c>
    </row>
    <row r="12674">
      <c r="C12674" s="1" t="s">
        <v>93</v>
      </c>
    </row>
    <row r="12675">
      <c r="C12675" s="1" t="s">
        <v>16494</v>
      </c>
    </row>
    <row r="12676">
      <c r="C12676" s="1" t="s">
        <v>542</v>
      </c>
    </row>
    <row r="12677">
      <c r="C12677" s="1" t="s">
        <v>1250</v>
      </c>
    </row>
    <row r="12678">
      <c r="C12678" s="1" t="s">
        <v>182</v>
      </c>
    </row>
    <row r="12679">
      <c r="C12679" s="1" t="s">
        <v>1343</v>
      </c>
    </row>
    <row r="12680">
      <c r="C12680" s="1" t="s">
        <v>3890</v>
      </c>
    </row>
    <row r="12681">
      <c r="C12681" s="1" t="s">
        <v>461</v>
      </c>
    </row>
    <row r="12682">
      <c r="C12682" s="1" t="s">
        <v>653</v>
      </c>
    </row>
    <row r="12683">
      <c r="C12683" s="1" t="s">
        <v>8069</v>
      </c>
    </row>
    <row r="12684">
      <c r="C12684" s="1" t="s">
        <v>22321</v>
      </c>
    </row>
    <row r="12685">
      <c r="C12685" s="1" t="s">
        <v>19013</v>
      </c>
    </row>
    <row r="12686">
      <c r="C12686" s="1" t="s">
        <v>132</v>
      </c>
    </row>
    <row r="12687">
      <c r="C12687" s="1" t="s">
        <v>3403</v>
      </c>
    </row>
    <row r="12688">
      <c r="C12688" s="1" t="s">
        <v>207</v>
      </c>
    </row>
    <row r="12689">
      <c r="C12689" s="1" t="s">
        <v>326</v>
      </c>
    </row>
    <row r="12690">
      <c r="C12690" s="1" t="s">
        <v>1036</v>
      </c>
    </row>
    <row r="12691">
      <c r="C12691" s="1" t="s">
        <v>6863</v>
      </c>
    </row>
    <row r="12692">
      <c r="C12692" s="1" t="s">
        <v>1634</v>
      </c>
    </row>
    <row r="12693">
      <c r="C12693" s="1" t="s">
        <v>342</v>
      </c>
    </row>
    <row r="12694">
      <c r="C12694" s="1" t="s">
        <v>326</v>
      </c>
    </row>
    <row r="12695">
      <c r="C12695" s="1" t="s">
        <v>22340</v>
      </c>
    </row>
    <row r="12696">
      <c r="C12696" s="1" t="s">
        <v>75</v>
      </c>
    </row>
    <row r="12697">
      <c r="C12697" s="1" t="s">
        <v>998</v>
      </c>
    </row>
    <row r="12698">
      <c r="C12698" s="1" t="s">
        <v>3444</v>
      </c>
    </row>
    <row r="12699">
      <c r="C12699" s="1" t="s">
        <v>15461</v>
      </c>
    </row>
    <row r="12700">
      <c r="C12700" s="1" t="s">
        <v>5112</v>
      </c>
    </row>
    <row r="12701">
      <c r="C12701" s="1" t="s">
        <v>22350</v>
      </c>
    </row>
    <row r="12702">
      <c r="C12702" s="1" t="s">
        <v>411</v>
      </c>
    </row>
    <row r="12703">
      <c r="C12703" s="1" t="s">
        <v>1446</v>
      </c>
    </row>
    <row r="12704">
      <c r="C12704" s="1" t="s">
        <v>1813</v>
      </c>
    </row>
    <row r="12705">
      <c r="C12705" s="1" t="s">
        <v>21</v>
      </c>
    </row>
    <row r="12706">
      <c r="C12706" s="1" t="s">
        <v>1214</v>
      </c>
    </row>
    <row r="12707">
      <c r="C12707" s="1" t="s">
        <v>653</v>
      </c>
    </row>
    <row r="12708">
      <c r="C12708" s="1" t="s">
        <v>3755</v>
      </c>
    </row>
    <row r="12709">
      <c r="C12709" s="1" t="s">
        <v>3853</v>
      </c>
    </row>
    <row r="12710">
      <c r="C12710" s="1" t="s">
        <v>326</v>
      </c>
    </row>
    <row r="12711">
      <c r="C12711" s="1" t="s">
        <v>305</v>
      </c>
    </row>
    <row r="12712">
      <c r="C12712" s="1" t="s">
        <v>1227</v>
      </c>
    </row>
    <row r="12713">
      <c r="C12713" s="1" t="s">
        <v>3733</v>
      </c>
    </row>
    <row r="12714">
      <c r="C12714" s="1" t="s">
        <v>148</v>
      </c>
    </row>
    <row r="12715">
      <c r="C12715" s="1" t="s">
        <v>470</v>
      </c>
    </row>
    <row r="12716">
      <c r="C12716" s="1" t="s">
        <v>16642</v>
      </c>
    </row>
    <row r="12717">
      <c r="C12717" s="1" t="s">
        <v>10548</v>
      </c>
    </row>
    <row r="12718">
      <c r="C12718" s="1" t="s">
        <v>22375</v>
      </c>
    </row>
    <row r="12719">
      <c r="C12719" s="1" t="s">
        <v>818</v>
      </c>
    </row>
    <row r="12720">
      <c r="C12720" s="1" t="s">
        <v>2528</v>
      </c>
    </row>
    <row r="12721">
      <c r="C12721" s="1" t="s">
        <v>284</v>
      </c>
    </row>
    <row r="12722">
      <c r="C12722" s="1" t="s">
        <v>37</v>
      </c>
    </row>
    <row r="12723">
      <c r="C12723" s="1" t="s">
        <v>588</v>
      </c>
    </row>
    <row r="12724">
      <c r="C12724" s="1" t="s">
        <v>3395</v>
      </c>
    </row>
    <row r="12725">
      <c r="C12725" s="1" t="s">
        <v>1853</v>
      </c>
    </row>
    <row r="12726">
      <c r="C12726" s="1" t="s">
        <v>3882</v>
      </c>
    </row>
    <row r="12727">
      <c r="C12727" s="1" t="s">
        <v>116</v>
      </c>
    </row>
    <row r="12728">
      <c r="C12728" s="1" t="s">
        <v>4207</v>
      </c>
    </row>
    <row r="12729">
      <c r="C12729" s="1" t="s">
        <v>1531</v>
      </c>
    </row>
    <row r="12730">
      <c r="C12730" s="1" t="s">
        <v>3465</v>
      </c>
    </row>
    <row r="12731">
      <c r="C12731" s="1" t="s">
        <v>1255</v>
      </c>
    </row>
    <row r="12732">
      <c r="C12732" s="1" t="s">
        <v>1250</v>
      </c>
    </row>
    <row r="12733">
      <c r="C12733" s="1" t="s">
        <v>3270</v>
      </c>
    </row>
    <row r="12734">
      <c r="C12734" s="1" t="s">
        <v>2872</v>
      </c>
    </row>
    <row r="12735">
      <c r="C12735" s="1" t="s">
        <v>42</v>
      </c>
    </row>
    <row r="12736">
      <c r="C12736" s="1" t="s">
        <v>148</v>
      </c>
    </row>
    <row r="12737">
      <c r="C12737" s="1" t="s">
        <v>2768</v>
      </c>
    </row>
    <row r="12738">
      <c r="C12738" s="1" t="s">
        <v>3733</v>
      </c>
    </row>
    <row r="12739">
      <c r="C12739" s="1" t="s">
        <v>664</v>
      </c>
    </row>
    <row r="12740">
      <c r="C12740" s="1" t="s">
        <v>770</v>
      </c>
    </row>
    <row r="12741">
      <c r="C12741" s="1" t="s">
        <v>65</v>
      </c>
    </row>
    <row r="12742">
      <c r="C12742" s="1" t="s">
        <v>8850</v>
      </c>
    </row>
    <row r="12743">
      <c r="C12743" s="1" t="s">
        <v>818</v>
      </c>
    </row>
    <row r="12744">
      <c r="C12744" s="1" t="s">
        <v>326</v>
      </c>
    </row>
    <row r="12745">
      <c r="C12745" s="1" t="s">
        <v>2248</v>
      </c>
    </row>
    <row r="12746">
      <c r="C12746" s="1" t="s">
        <v>998</v>
      </c>
    </row>
    <row r="12747">
      <c r="C12747" s="1" t="s">
        <v>5112</v>
      </c>
    </row>
    <row r="12748">
      <c r="C12748" s="1" t="s">
        <v>126</v>
      </c>
    </row>
    <row r="12749">
      <c r="C12749" s="1" t="s">
        <v>1899</v>
      </c>
    </row>
    <row r="12750">
      <c r="C12750" s="1" t="s">
        <v>2248</v>
      </c>
    </row>
    <row r="12751">
      <c r="C12751" s="1" t="s">
        <v>99</v>
      </c>
    </row>
    <row r="12752">
      <c r="C12752" s="1" t="s">
        <v>4891</v>
      </c>
    </row>
    <row r="12753">
      <c r="C12753" s="1" t="s">
        <v>1531</v>
      </c>
    </row>
    <row r="12754">
      <c r="C12754" s="1" t="s">
        <v>4508</v>
      </c>
    </row>
    <row r="12755">
      <c r="C12755" s="1" t="s">
        <v>22431</v>
      </c>
    </row>
    <row r="12756">
      <c r="C12756" s="1" t="s">
        <v>998</v>
      </c>
    </row>
    <row r="12757">
      <c r="C12757" s="1" t="s">
        <v>21</v>
      </c>
    </row>
    <row r="12758">
      <c r="C12758" s="1" t="s">
        <v>19553</v>
      </c>
    </row>
    <row r="12759">
      <c r="C12759" s="1" t="s">
        <v>411</v>
      </c>
    </row>
    <row r="12760">
      <c r="C12760" s="1" t="s">
        <v>1461</v>
      </c>
    </row>
    <row r="12761">
      <c r="C12761" s="1" t="s">
        <v>588</v>
      </c>
    </row>
    <row r="12762">
      <c r="C12762" s="1" t="s">
        <v>1113</v>
      </c>
    </row>
    <row r="12763">
      <c r="C12763" s="1" t="s">
        <v>19553</v>
      </c>
    </row>
    <row r="12764">
      <c r="C12764" s="1" t="s">
        <v>1756</v>
      </c>
    </row>
    <row r="12765">
      <c r="C12765" s="1" t="s">
        <v>116</v>
      </c>
    </row>
    <row r="12766">
      <c r="C12766" s="1" t="s">
        <v>4454</v>
      </c>
    </row>
    <row r="12767">
      <c r="C12767" s="1" t="s">
        <v>4248</v>
      </c>
    </row>
    <row r="12768">
      <c r="C12768" s="1" t="s">
        <v>3618</v>
      </c>
    </row>
    <row r="12769">
      <c r="C12769" s="1" t="s">
        <v>22449</v>
      </c>
    </row>
    <row r="12770">
      <c r="C12770" s="1" t="s">
        <v>664</v>
      </c>
    </row>
    <row r="12771">
      <c r="C12771" s="1" t="s">
        <v>3207</v>
      </c>
    </row>
    <row r="12772">
      <c r="C12772" s="1" t="s">
        <v>3581</v>
      </c>
    </row>
    <row r="12773">
      <c r="C12773" s="1" t="s">
        <v>15916</v>
      </c>
    </row>
    <row r="12774">
      <c r="C12774" s="1" t="s">
        <v>5256</v>
      </c>
    </row>
    <row r="12775">
      <c r="C12775" s="1" t="s">
        <v>305</v>
      </c>
    </row>
    <row r="12776">
      <c r="C12776" s="1" t="s">
        <v>729</v>
      </c>
    </row>
    <row r="12777">
      <c r="C12777" s="1" t="s">
        <v>3853</v>
      </c>
    </row>
    <row r="12778">
      <c r="C12778" s="1" t="s">
        <v>305</v>
      </c>
    </row>
    <row r="12779">
      <c r="C12779" s="1" t="s">
        <v>198</v>
      </c>
    </row>
    <row r="12780">
      <c r="C12780" s="1" t="s">
        <v>898</v>
      </c>
    </row>
    <row r="12781">
      <c r="C12781" s="1" t="s">
        <v>326</v>
      </c>
    </row>
    <row r="12782">
      <c r="C12782" s="1" t="s">
        <v>6480</v>
      </c>
    </row>
    <row r="12783">
      <c r="C12783" s="1" t="s">
        <v>1325</v>
      </c>
    </row>
    <row r="12784">
      <c r="C12784" s="1" t="s">
        <v>998</v>
      </c>
    </row>
    <row r="12785">
      <c r="C12785" s="1" t="s">
        <v>27</v>
      </c>
    </row>
    <row r="12786">
      <c r="C12786" s="1" t="s">
        <v>411</v>
      </c>
    </row>
    <row r="12787">
      <c r="C12787" s="1" t="s">
        <v>588</v>
      </c>
    </row>
    <row r="12788">
      <c r="C12788" s="1" t="s">
        <v>1137</v>
      </c>
    </row>
    <row r="12789">
      <c r="C12789" s="1" t="s">
        <v>1418</v>
      </c>
    </row>
    <row r="12790">
      <c r="C12790" s="1" t="s">
        <v>8387</v>
      </c>
    </row>
    <row r="12791">
      <c r="C12791" s="1" t="s">
        <v>80</v>
      </c>
    </row>
    <row r="12792">
      <c r="C12792" s="1" t="s">
        <v>1549</v>
      </c>
    </row>
    <row r="12793">
      <c r="C12793" s="1" t="s">
        <v>470</v>
      </c>
    </row>
    <row r="12794">
      <c r="C12794" s="1" t="s">
        <v>630</v>
      </c>
    </row>
    <row r="12795">
      <c r="C12795" s="1" t="s">
        <v>198</v>
      </c>
    </row>
    <row r="12796">
      <c r="C12796" s="1" t="s">
        <v>2521</v>
      </c>
    </row>
    <row r="12797">
      <c r="C12797" s="1" t="s">
        <v>503</v>
      </c>
    </row>
    <row r="12798">
      <c r="C12798" s="1" t="s">
        <v>1558</v>
      </c>
    </row>
    <row r="12799">
      <c r="C12799" s="1" t="s">
        <v>2402</v>
      </c>
    </row>
    <row r="12800">
      <c r="C12800" s="1" t="s">
        <v>1014</v>
      </c>
    </row>
    <row r="12801">
      <c r="C12801" s="1" t="s">
        <v>116</v>
      </c>
    </row>
    <row r="12802">
      <c r="C12802" s="1" t="s">
        <v>80</v>
      </c>
    </row>
    <row r="12803">
      <c r="C12803" s="1" t="s">
        <v>1036</v>
      </c>
    </row>
    <row r="12804">
      <c r="C12804" s="1" t="s">
        <v>588</v>
      </c>
    </row>
    <row r="12805">
      <c r="C12805" s="1" t="s">
        <v>21</v>
      </c>
    </row>
    <row r="12806">
      <c r="C12806" s="1" t="s">
        <v>1110</v>
      </c>
    </row>
    <row r="12807">
      <c r="C12807" s="1" t="s">
        <v>99</v>
      </c>
    </row>
    <row r="12808">
      <c r="C12808" s="1" t="s">
        <v>37</v>
      </c>
    </row>
    <row r="12809">
      <c r="C12809" s="1" t="s">
        <v>1442</v>
      </c>
    </row>
    <row r="12810">
      <c r="C12810" s="1" t="s">
        <v>998</v>
      </c>
    </row>
    <row r="12811">
      <c r="C12811" s="1" t="s">
        <v>8286</v>
      </c>
    </row>
    <row r="12812">
      <c r="C12812" s="1" t="s">
        <v>1446</v>
      </c>
    </row>
    <row r="12813">
      <c r="C12813" s="1" t="s">
        <v>3403</v>
      </c>
    </row>
    <row r="12814">
      <c r="C12814" s="1" t="s">
        <v>3925</v>
      </c>
    </row>
    <row r="12815">
      <c r="C12815" s="1" t="s">
        <v>1558</v>
      </c>
    </row>
    <row r="12816">
      <c r="C12816" s="1" t="s">
        <v>1025</v>
      </c>
    </row>
    <row r="12817">
      <c r="C12817" s="1" t="s">
        <v>7367</v>
      </c>
    </row>
    <row r="12818">
      <c r="C12818" s="1" t="s">
        <v>2255</v>
      </c>
    </row>
    <row r="12819">
      <c r="C12819" s="1" t="s">
        <v>5539</v>
      </c>
    </row>
    <row r="12820">
      <c r="C12820" s="1" t="s">
        <v>1531</v>
      </c>
    </row>
    <row r="12821">
      <c r="C12821" s="1" t="s">
        <v>2485</v>
      </c>
    </row>
    <row r="12822">
      <c r="C12822" s="1" t="s">
        <v>321</v>
      </c>
    </row>
    <row r="12823">
      <c r="C12823" s="1" t="s">
        <v>998</v>
      </c>
    </row>
    <row r="12824">
      <c r="C12824" s="1" t="s">
        <v>80</v>
      </c>
    </row>
    <row r="12825">
      <c r="C12825" s="1" t="s">
        <v>156</v>
      </c>
    </row>
    <row r="12826">
      <c r="C12826" s="1" t="s">
        <v>1325</v>
      </c>
    </row>
    <row r="12827">
      <c r="C12827" s="1" t="s">
        <v>80</v>
      </c>
    </row>
    <row r="12828">
      <c r="C12828" s="1" t="s">
        <v>93</v>
      </c>
    </row>
    <row r="12829">
      <c r="C12829" s="1" t="s">
        <v>148</v>
      </c>
    </row>
    <row r="12830">
      <c r="C12830" s="1" t="s">
        <v>1243</v>
      </c>
    </row>
    <row r="12831">
      <c r="C12831" s="1" t="s">
        <v>408</v>
      </c>
    </row>
    <row r="12832">
      <c r="C12832" s="1" t="s">
        <v>2173</v>
      </c>
    </row>
    <row r="12833">
      <c r="C12833" s="1" t="s">
        <v>4372</v>
      </c>
    </row>
    <row r="12834">
      <c r="C12834" s="1" t="s">
        <v>321</v>
      </c>
    </row>
    <row r="12835">
      <c r="C12835" s="1" t="s">
        <v>661</v>
      </c>
    </row>
    <row r="12836">
      <c r="C12836" s="1" t="s">
        <v>3641</v>
      </c>
    </row>
    <row r="12837">
      <c r="C12837" s="1" t="s">
        <v>1255</v>
      </c>
    </row>
    <row r="12838">
      <c r="C12838" s="1" t="s">
        <v>5741</v>
      </c>
    </row>
    <row r="12839">
      <c r="C12839" s="1" t="s">
        <v>21</v>
      </c>
    </row>
    <row r="12840">
      <c r="C12840" s="1" t="s">
        <v>326</v>
      </c>
    </row>
    <row r="12841">
      <c r="C12841" s="1" t="s">
        <v>21</v>
      </c>
    </row>
    <row r="12842">
      <c r="C12842" s="1" t="s">
        <v>32</v>
      </c>
    </row>
    <row r="12843">
      <c r="C12843" s="1" t="s">
        <v>211</v>
      </c>
    </row>
    <row r="12844">
      <c r="C12844" s="1" t="s">
        <v>1140</v>
      </c>
    </row>
    <row r="12845">
      <c r="C12845" s="1" t="s">
        <v>1410</v>
      </c>
    </row>
    <row r="12846">
      <c r="C12846" s="1" t="s">
        <v>1301</v>
      </c>
    </row>
    <row r="12847">
      <c r="C12847" s="1" t="s">
        <v>3392</v>
      </c>
    </row>
    <row r="12848">
      <c r="C12848" s="1" t="s">
        <v>163</v>
      </c>
    </row>
    <row r="12849">
      <c r="C12849" s="1" t="s">
        <v>411</v>
      </c>
    </row>
    <row r="12850">
      <c r="C12850" s="1" t="s">
        <v>22558</v>
      </c>
    </row>
    <row r="12851">
      <c r="C12851" s="1" t="s">
        <v>813</v>
      </c>
    </row>
    <row r="12852">
      <c r="C12852" s="1" t="s">
        <v>10186</v>
      </c>
    </row>
    <row r="12853">
      <c r="C12853" s="1" t="s">
        <v>4916</v>
      </c>
    </row>
    <row r="12854">
      <c r="C12854" s="1" t="s">
        <v>326</v>
      </c>
    </row>
    <row r="12855">
      <c r="C12855" s="1" t="s">
        <v>396</v>
      </c>
    </row>
    <row r="12856">
      <c r="C12856" s="1" t="s">
        <v>514</v>
      </c>
    </row>
    <row r="12857">
      <c r="C12857" s="1" t="s">
        <v>2421</v>
      </c>
    </row>
    <row r="12858">
      <c r="C12858" s="1" t="s">
        <v>4504</v>
      </c>
    </row>
    <row r="12859">
      <c r="C12859" s="1" t="s">
        <v>326</v>
      </c>
    </row>
    <row r="12860">
      <c r="C12860" s="1" t="s">
        <v>411</v>
      </c>
    </row>
    <row r="12861">
      <c r="C12861" s="1" t="s">
        <v>2504</v>
      </c>
    </row>
    <row r="12862">
      <c r="C12862" s="1" t="s">
        <v>1255</v>
      </c>
    </row>
    <row r="12863">
      <c r="C12863" s="1" t="s">
        <v>701</v>
      </c>
    </row>
    <row r="12864">
      <c r="C12864" s="1" t="s">
        <v>121</v>
      </c>
    </row>
    <row r="12865">
      <c r="C12865" s="1" t="s">
        <v>998</v>
      </c>
    </row>
    <row r="12866">
      <c r="C12866" s="1" t="s">
        <v>1370</v>
      </c>
    </row>
    <row r="12867">
      <c r="C12867" s="1" t="s">
        <v>37</v>
      </c>
    </row>
    <row r="12868">
      <c r="C12868" s="1" t="s">
        <v>6852</v>
      </c>
    </row>
    <row r="12869">
      <c r="C12869" s="1" t="s">
        <v>5136</v>
      </c>
    </row>
    <row r="12870">
      <c r="C12870" s="1" t="s">
        <v>9230</v>
      </c>
    </row>
    <row r="12871">
      <c r="C12871" s="1" t="s">
        <v>1531</v>
      </c>
    </row>
    <row r="12872">
      <c r="C12872" s="1" t="s">
        <v>664</v>
      </c>
    </row>
    <row r="12873">
      <c r="C12873" s="1" t="s">
        <v>148</v>
      </c>
    </row>
    <row r="12874">
      <c r="C12874" s="1" t="s">
        <v>2397</v>
      </c>
    </row>
    <row r="12875">
      <c r="C12875" s="1" t="s">
        <v>126</v>
      </c>
    </row>
    <row r="12876">
      <c r="C12876" s="1" t="s">
        <v>3976</v>
      </c>
    </row>
    <row r="12877">
      <c r="C12877" s="1" t="s">
        <v>1232</v>
      </c>
    </row>
    <row r="12878">
      <c r="C12878" s="1" t="s">
        <v>305</v>
      </c>
    </row>
    <row r="12879">
      <c r="C12879" s="1" t="s">
        <v>99</v>
      </c>
    </row>
    <row r="12880">
      <c r="C12880" s="1" t="s">
        <v>1666</v>
      </c>
    </row>
    <row r="12881">
      <c r="C12881" s="1" t="s">
        <v>998</v>
      </c>
    </row>
    <row r="12882">
      <c r="C12882" s="1" t="s">
        <v>2504</v>
      </c>
    </row>
    <row r="12883">
      <c r="C12883" s="1" t="s">
        <v>93</v>
      </c>
    </row>
    <row r="12884">
      <c r="C12884" s="1" t="s">
        <v>173</v>
      </c>
    </row>
    <row r="12885">
      <c r="C12885" s="1" t="s">
        <v>15922</v>
      </c>
    </row>
    <row r="12886">
      <c r="C12886" s="1" t="s">
        <v>411</v>
      </c>
    </row>
    <row r="12887">
      <c r="C12887" s="1" t="s">
        <v>14</v>
      </c>
    </row>
    <row r="12888">
      <c r="C12888" s="1" t="s">
        <v>321</v>
      </c>
    </row>
    <row r="12889">
      <c r="C12889" s="1" t="s">
        <v>326</v>
      </c>
    </row>
    <row r="12890">
      <c r="C12890" s="1" t="s">
        <v>2504</v>
      </c>
    </row>
    <row r="12891">
      <c r="C12891" s="1" t="s">
        <v>1014</v>
      </c>
    </row>
    <row r="12892">
      <c r="C12892" s="1" t="s">
        <v>12134</v>
      </c>
    </row>
    <row r="12893">
      <c r="C12893" s="1" t="s">
        <v>653</v>
      </c>
    </row>
    <row r="12894">
      <c r="C12894" s="1" t="s">
        <v>121</v>
      </c>
    </row>
    <row r="12895">
      <c r="C12895" s="1" t="s">
        <v>2116</v>
      </c>
    </row>
    <row r="12896">
      <c r="C12896" s="1" t="s">
        <v>321</v>
      </c>
    </row>
    <row r="12897">
      <c r="C12897" s="1" t="s">
        <v>1549</v>
      </c>
    </row>
    <row r="12898">
      <c r="C12898" s="1" t="s">
        <v>21</v>
      </c>
    </row>
    <row r="12899">
      <c r="C12899" s="1" t="s">
        <v>1250</v>
      </c>
    </row>
    <row r="12900">
      <c r="C12900" s="1" t="s">
        <v>12783</v>
      </c>
    </row>
    <row r="12901">
      <c r="C12901" s="1" t="s">
        <v>522</v>
      </c>
    </row>
    <row r="12902">
      <c r="C12902" s="1" t="s">
        <v>1250</v>
      </c>
    </row>
    <row r="12903">
      <c r="C12903" s="1" t="s">
        <v>258</v>
      </c>
    </row>
    <row r="12904">
      <c r="C12904" s="1" t="s">
        <v>3853</v>
      </c>
    </row>
    <row r="12905">
      <c r="C12905" s="1" t="s">
        <v>1666</v>
      </c>
    </row>
    <row r="12906">
      <c r="C12906" s="1" t="s">
        <v>818</v>
      </c>
    </row>
    <row r="12907">
      <c r="C12907" s="1" t="s">
        <v>5629</v>
      </c>
    </row>
    <row r="12908">
      <c r="C12908" s="1" t="s">
        <v>32</v>
      </c>
    </row>
    <row r="12909">
      <c r="C12909" s="1" t="s">
        <v>32</v>
      </c>
    </row>
    <row r="12910">
      <c r="C12910" s="1" t="s">
        <v>11339</v>
      </c>
    </row>
    <row r="12911">
      <c r="C12911" s="1" t="s">
        <v>21</v>
      </c>
    </row>
    <row r="12912">
      <c r="C12912" s="1" t="s">
        <v>1637</v>
      </c>
    </row>
    <row r="12913">
      <c r="C12913" s="1" t="s">
        <v>818</v>
      </c>
    </row>
    <row r="12914">
      <c r="C12914" s="1" t="s">
        <v>121</v>
      </c>
    </row>
    <row r="12915">
      <c r="C12915" s="1" t="s">
        <v>1558</v>
      </c>
    </row>
    <row r="12916">
      <c r="C12916" s="1" t="s">
        <v>3458</v>
      </c>
    </row>
    <row r="12917">
      <c r="C12917" s="1" t="s">
        <v>4220</v>
      </c>
    </row>
    <row r="12918">
      <c r="C12918" s="1" t="s">
        <v>116</v>
      </c>
    </row>
    <row r="12919">
      <c r="C12919" s="1" t="s">
        <v>321</v>
      </c>
    </row>
    <row r="12920">
      <c r="C12920" s="1" t="s">
        <v>4883</v>
      </c>
    </row>
    <row r="12921">
      <c r="C12921" s="1" t="s">
        <v>4482</v>
      </c>
    </row>
    <row r="12922">
      <c r="C12922" s="1" t="s">
        <v>116</v>
      </c>
    </row>
    <row r="12923">
      <c r="C12923" s="1" t="s">
        <v>121</v>
      </c>
    </row>
    <row r="12924">
      <c r="C12924" s="1" t="s">
        <v>1797</v>
      </c>
    </row>
    <row r="12925">
      <c r="C12925" s="1" t="s">
        <v>21</v>
      </c>
    </row>
    <row r="12926">
      <c r="C12926" s="1" t="s">
        <v>1549</v>
      </c>
    </row>
    <row r="12927">
      <c r="C12927" s="1" t="s">
        <v>10745</v>
      </c>
    </row>
    <row r="12928">
      <c r="C12928" s="1" t="s">
        <v>723</v>
      </c>
    </row>
    <row r="12929">
      <c r="C12929" s="1" t="s">
        <v>7831</v>
      </c>
    </row>
    <row r="12930">
      <c r="C12930" s="1" t="s">
        <v>156</v>
      </c>
    </row>
    <row r="12931">
      <c r="C12931" s="1" t="s">
        <v>738</v>
      </c>
    </row>
    <row r="12932">
      <c r="C12932" s="1" t="s">
        <v>1186</v>
      </c>
    </row>
    <row r="12933">
      <c r="C12933" s="1" t="s">
        <v>148</v>
      </c>
    </row>
    <row r="12934">
      <c r="C12934" s="1" t="s">
        <v>1562</v>
      </c>
    </row>
    <row r="12935">
      <c r="C12935" s="1" t="s">
        <v>649</v>
      </c>
    </row>
    <row r="12936">
      <c r="C12936" s="1" t="s">
        <v>3158</v>
      </c>
    </row>
    <row r="12937">
      <c r="C12937" s="1" t="s">
        <v>441</v>
      </c>
    </row>
    <row r="12938">
      <c r="C12938" s="1" t="s">
        <v>93</v>
      </c>
    </row>
    <row r="12939">
      <c r="C12939" s="1" t="s">
        <v>305</v>
      </c>
    </row>
    <row r="12940">
      <c r="C12940" s="1" t="s">
        <v>1268</v>
      </c>
    </row>
    <row r="12941">
      <c r="C12941" s="1" t="s">
        <v>588</v>
      </c>
    </row>
    <row r="12942">
      <c r="C12942" s="1" t="s">
        <v>1531</v>
      </c>
    </row>
    <row r="12943">
      <c r="C12943" s="1" t="s">
        <v>86</v>
      </c>
    </row>
    <row r="12944">
      <c r="C12944" s="1" t="s">
        <v>2450</v>
      </c>
    </row>
    <row r="12945">
      <c r="C12945" s="1" t="s">
        <v>32</v>
      </c>
    </row>
    <row r="12946">
      <c r="C12946" s="1" t="s">
        <v>1899</v>
      </c>
    </row>
    <row r="12947">
      <c r="C12947" s="1" t="s">
        <v>211</v>
      </c>
    </row>
    <row r="12948">
      <c r="C12948" s="1" t="s">
        <v>2820</v>
      </c>
    </row>
    <row r="12949">
      <c r="C12949" s="1" t="s">
        <v>310</v>
      </c>
    </row>
    <row r="12950">
      <c r="C12950" s="1" t="s">
        <v>173</v>
      </c>
    </row>
    <row r="12951">
      <c r="C12951" s="1" t="s">
        <v>13114</v>
      </c>
    </row>
    <row r="12952">
      <c r="C12952" s="1" t="s">
        <v>37</v>
      </c>
    </row>
    <row r="12953">
      <c r="C12953" s="1" t="s">
        <v>305</v>
      </c>
    </row>
    <row r="12954">
      <c r="C12954" s="1" t="s">
        <v>1255</v>
      </c>
    </row>
    <row r="12955">
      <c r="C12955" s="1" t="s">
        <v>1802</v>
      </c>
    </row>
    <row r="12956">
      <c r="C12956" s="1" t="s">
        <v>310</v>
      </c>
    </row>
    <row r="12957">
      <c r="C12957" s="1" t="s">
        <v>4772</v>
      </c>
    </row>
    <row r="12958">
      <c r="C12958" s="1" t="s">
        <v>588</v>
      </c>
    </row>
    <row r="12959">
      <c r="C12959" s="1" t="s">
        <v>2504</v>
      </c>
    </row>
    <row r="12960">
      <c r="C12960" s="1" t="s">
        <v>373</v>
      </c>
    </row>
    <row r="12961">
      <c r="C12961" s="1" t="s">
        <v>4459</v>
      </c>
    </row>
    <row r="12962">
      <c r="C12962" s="1" t="s">
        <v>1802</v>
      </c>
    </row>
    <row r="12963">
      <c r="C12963" s="1" t="s">
        <v>1165</v>
      </c>
    </row>
    <row r="12964">
      <c r="C12964" s="1" t="s">
        <v>963</v>
      </c>
    </row>
    <row r="12965">
      <c r="C12965" s="1" t="s">
        <v>3782</v>
      </c>
    </row>
    <row r="12966">
      <c r="C12966" s="1" t="s">
        <v>813</v>
      </c>
    </row>
    <row r="12967">
      <c r="C12967" s="1" t="s">
        <v>1728</v>
      </c>
    </row>
    <row r="12968">
      <c r="C12968" s="1" t="s">
        <v>80</v>
      </c>
    </row>
    <row r="12969">
      <c r="C12969" s="1" t="s">
        <v>305</v>
      </c>
    </row>
    <row r="12970">
      <c r="C12970" s="1" t="s">
        <v>4220</v>
      </c>
    </row>
    <row r="12971">
      <c r="C12971" s="1" t="s">
        <v>1756</v>
      </c>
    </row>
    <row r="12972">
      <c r="C12972" s="1" t="s">
        <v>310</v>
      </c>
    </row>
    <row r="12973">
      <c r="C12973" s="1" t="s">
        <v>59</v>
      </c>
    </row>
    <row r="12974">
      <c r="C12974" s="1" t="s">
        <v>1113</v>
      </c>
    </row>
    <row r="12975">
      <c r="C12975" s="1" t="s">
        <v>178</v>
      </c>
    </row>
    <row r="12976">
      <c r="C12976" s="1" t="s">
        <v>5246</v>
      </c>
    </row>
    <row r="12977">
      <c r="C12977" s="1" t="s">
        <v>7048</v>
      </c>
    </row>
    <row r="12978">
      <c r="C12978" s="1" t="s">
        <v>779</v>
      </c>
    </row>
    <row r="12979">
      <c r="C12979" s="1" t="s">
        <v>32</v>
      </c>
    </row>
    <row r="12980">
      <c r="C12980" s="1" t="s">
        <v>75</v>
      </c>
    </row>
    <row r="12981">
      <c r="C12981" s="1" t="s">
        <v>2195</v>
      </c>
    </row>
    <row r="12982">
      <c r="C12982" s="1" t="s">
        <v>11588</v>
      </c>
    </row>
    <row r="12983">
      <c r="C12983" s="1" t="s">
        <v>1250</v>
      </c>
    </row>
    <row r="12984">
      <c r="C12984" s="1" t="s">
        <v>148</v>
      </c>
    </row>
    <row r="12985">
      <c r="C12985" s="1" t="s">
        <v>2721</v>
      </c>
    </row>
    <row r="12986">
      <c r="C12986" s="1" t="s">
        <v>411</v>
      </c>
    </row>
    <row r="12987">
      <c r="C12987" s="1" t="s">
        <v>148</v>
      </c>
    </row>
    <row r="12988">
      <c r="C12988" s="1" t="s">
        <v>2820</v>
      </c>
    </row>
    <row r="12989">
      <c r="C12989" s="1" t="s">
        <v>86</v>
      </c>
    </row>
    <row r="12990">
      <c r="C12990" s="1" t="s">
        <v>3392</v>
      </c>
    </row>
    <row r="12991">
      <c r="C12991" s="1" t="s">
        <v>121</v>
      </c>
    </row>
    <row r="12992">
      <c r="C12992" s="1" t="s">
        <v>37</v>
      </c>
    </row>
    <row r="12993">
      <c r="C12993" s="1" t="s">
        <v>248</v>
      </c>
    </row>
    <row r="12994">
      <c r="C12994" s="1" t="s">
        <v>326</v>
      </c>
    </row>
    <row r="12995">
      <c r="C12995" s="1" t="s">
        <v>818</v>
      </c>
    </row>
    <row r="12996">
      <c r="C12996" s="1" t="s">
        <v>1549</v>
      </c>
    </row>
    <row r="12997">
      <c r="C12997" s="1" t="s">
        <v>7807</v>
      </c>
    </row>
    <row r="12998">
      <c r="C12998" s="1" t="s">
        <v>326</v>
      </c>
    </row>
    <row r="12999">
      <c r="C12999" s="1" t="s">
        <v>80</v>
      </c>
    </row>
    <row r="13000">
      <c r="C13000" s="1" t="s">
        <v>198</v>
      </c>
    </row>
    <row r="13001">
      <c r="C13001" s="1" t="s">
        <v>99</v>
      </c>
    </row>
    <row r="13002">
      <c r="C13002" s="1" t="s">
        <v>32</v>
      </c>
    </row>
    <row r="13003">
      <c r="C13003" s="1" t="s">
        <v>1446</v>
      </c>
    </row>
    <row r="13004">
      <c r="C13004" s="1" t="s">
        <v>1925</v>
      </c>
    </row>
    <row r="13005">
      <c r="C13005" s="1" t="s">
        <v>12783</v>
      </c>
    </row>
    <row r="13006">
      <c r="C13006" s="1" t="s">
        <v>211</v>
      </c>
    </row>
    <row r="13007">
      <c r="C13007" s="1" t="s">
        <v>1255</v>
      </c>
    </row>
    <row r="13008">
      <c r="C13008" s="1" t="s">
        <v>10443</v>
      </c>
    </row>
    <row r="13009">
      <c r="C13009" s="1" t="s">
        <v>461</v>
      </c>
    </row>
    <row r="13010">
      <c r="C13010" s="1" t="s">
        <v>99</v>
      </c>
    </row>
    <row r="13011">
      <c r="C13011" s="1" t="s">
        <v>1280</v>
      </c>
    </row>
    <row r="13012">
      <c r="C13012" s="1" t="s">
        <v>138</v>
      </c>
    </row>
    <row r="13013">
      <c r="C13013" s="1" t="s">
        <v>86</v>
      </c>
    </row>
    <row r="13014">
      <c r="C13014" s="1" t="s">
        <v>5758</v>
      </c>
    </row>
    <row r="13015">
      <c r="C13015" s="1" t="s">
        <v>21</v>
      </c>
    </row>
    <row r="13016">
      <c r="C13016" s="1" t="s">
        <v>818</v>
      </c>
    </row>
    <row r="13017">
      <c r="C13017" s="1" t="s">
        <v>211</v>
      </c>
    </row>
    <row r="13018">
      <c r="C13018" s="1" t="s">
        <v>738</v>
      </c>
    </row>
    <row r="13019">
      <c r="C13019" s="1" t="s">
        <v>1802</v>
      </c>
    </row>
    <row r="13020">
      <c r="C13020" s="1" t="s">
        <v>1014</v>
      </c>
    </row>
    <row r="13021">
      <c r="C13021" s="1" t="s">
        <v>126</v>
      </c>
    </row>
    <row r="13022">
      <c r="C13022" s="1" t="s">
        <v>148</v>
      </c>
    </row>
    <row r="13023">
      <c r="C13023" s="1" t="s">
        <v>8069</v>
      </c>
    </row>
    <row r="13024">
      <c r="C13024" s="1" t="s">
        <v>86</v>
      </c>
    </row>
    <row r="13025">
      <c r="C13025" s="1" t="s">
        <v>2485</v>
      </c>
    </row>
    <row r="13026">
      <c r="C13026" s="1" t="s">
        <v>7451</v>
      </c>
    </row>
    <row r="13027">
      <c r="C13027" s="1" t="s">
        <v>1446</v>
      </c>
    </row>
    <row r="13028">
      <c r="C13028" s="1" t="s">
        <v>1483</v>
      </c>
    </row>
    <row r="13029">
      <c r="C13029" s="1" t="s">
        <v>1053</v>
      </c>
    </row>
    <row r="13030">
      <c r="C13030" s="1" t="s">
        <v>148</v>
      </c>
    </row>
    <row r="13031">
      <c r="C13031" s="1" t="s">
        <v>2030</v>
      </c>
    </row>
    <row r="13032">
      <c r="C13032" s="1" t="s">
        <v>326</v>
      </c>
    </row>
    <row r="13033">
      <c r="C13033" s="1" t="s">
        <v>1250</v>
      </c>
    </row>
    <row r="13034">
      <c r="C13034" s="1" t="s">
        <v>86</v>
      </c>
    </row>
    <row r="13035">
      <c r="C13035" s="1" t="s">
        <v>21</v>
      </c>
    </row>
    <row r="13036">
      <c r="C13036" s="1" t="s">
        <v>1728</v>
      </c>
    </row>
    <row r="13037">
      <c r="C13037" s="1" t="s">
        <v>163</v>
      </c>
    </row>
    <row r="13038">
      <c r="C13038" s="1" t="s">
        <v>126</v>
      </c>
    </row>
    <row r="13039">
      <c r="C13039" s="1" t="s">
        <v>1531</v>
      </c>
    </row>
    <row r="13040">
      <c r="C13040" s="1" t="s">
        <v>1915</v>
      </c>
    </row>
    <row r="13041">
      <c r="C13041" s="1" t="s">
        <v>1297</v>
      </c>
    </row>
    <row r="13042">
      <c r="C13042" s="1" t="s">
        <v>701</v>
      </c>
    </row>
    <row r="13043">
      <c r="C13043" s="1" t="s">
        <v>80</v>
      </c>
    </row>
    <row r="13044">
      <c r="C13044" s="1" t="s">
        <v>14198</v>
      </c>
    </row>
    <row r="13045">
      <c r="C13045" s="1" t="s">
        <v>420</v>
      </c>
    </row>
    <row r="13046">
      <c r="C13046" s="1" t="s">
        <v>701</v>
      </c>
    </row>
    <row r="13047">
      <c r="C13047" s="1" t="s">
        <v>1653</v>
      </c>
    </row>
    <row r="13048">
      <c r="C13048" s="1" t="s">
        <v>32</v>
      </c>
    </row>
    <row r="13049">
      <c r="C13049" s="1" t="s">
        <v>1255</v>
      </c>
    </row>
    <row r="13050">
      <c r="C13050" s="1" t="s">
        <v>963</v>
      </c>
    </row>
    <row r="13051">
      <c r="C13051" s="1" t="s">
        <v>4531</v>
      </c>
    </row>
    <row r="13052">
      <c r="C13052" s="1" t="s">
        <v>808</v>
      </c>
    </row>
    <row r="13053">
      <c r="C13053" s="1" t="s">
        <v>1036</v>
      </c>
    </row>
    <row r="13054">
      <c r="C13054" s="1" t="s">
        <v>6480</v>
      </c>
    </row>
    <row r="13055">
      <c r="C13055" s="1" t="s">
        <v>2477</v>
      </c>
    </row>
    <row r="13056">
      <c r="C13056" s="1" t="s">
        <v>1255</v>
      </c>
    </row>
    <row r="13057">
      <c r="C13057" s="1" t="s">
        <v>116</v>
      </c>
    </row>
    <row r="13058">
      <c r="C13058" s="1" t="s">
        <v>1243</v>
      </c>
    </row>
    <row r="13059">
      <c r="C13059" s="1" t="s">
        <v>116</v>
      </c>
    </row>
    <row r="13060">
      <c r="C13060" s="1" t="s">
        <v>32</v>
      </c>
    </row>
    <row r="13061">
      <c r="C13061" s="1" t="s">
        <v>12689</v>
      </c>
    </row>
    <row r="13062">
      <c r="C13062" s="1" t="s">
        <v>4083</v>
      </c>
    </row>
    <row r="13063">
      <c r="C13063" s="1" t="s">
        <v>13272</v>
      </c>
    </row>
    <row r="13064">
      <c r="C13064" s="1" t="s">
        <v>1179</v>
      </c>
    </row>
    <row r="13065">
      <c r="C13065" s="1" t="s">
        <v>2496</v>
      </c>
    </row>
    <row r="13066">
      <c r="C13066" s="1" t="s">
        <v>2402</v>
      </c>
    </row>
    <row r="13067">
      <c r="C13067" s="1" t="s">
        <v>1179</v>
      </c>
    </row>
    <row r="13068">
      <c r="C13068" s="1" t="s">
        <v>657</v>
      </c>
    </row>
    <row r="13069">
      <c r="C13069" s="1" t="s">
        <v>75</v>
      </c>
    </row>
    <row r="13070">
      <c r="C13070" s="1" t="s">
        <v>4482</v>
      </c>
    </row>
    <row r="13071">
      <c r="C13071" s="1" t="s">
        <v>4635</v>
      </c>
    </row>
    <row r="13072">
      <c r="C13072" s="1" t="s">
        <v>148</v>
      </c>
    </row>
    <row r="13073">
      <c r="C13073" s="1" t="s">
        <v>126</v>
      </c>
    </row>
    <row r="13074">
      <c r="C13074" s="1" t="s">
        <v>93</v>
      </c>
    </row>
    <row r="13075">
      <c r="C13075" s="1" t="s">
        <v>22877</v>
      </c>
    </row>
    <row r="13076">
      <c r="C13076" s="1" t="s">
        <v>2664</v>
      </c>
    </row>
    <row r="13077">
      <c r="C13077" s="1" t="s">
        <v>99</v>
      </c>
    </row>
    <row r="13078">
      <c r="C13078" s="1" t="s">
        <v>925</v>
      </c>
    </row>
    <row r="13079">
      <c r="C13079" s="1" t="s">
        <v>116</v>
      </c>
    </row>
    <row r="13080">
      <c r="C13080" s="1" t="s">
        <v>4088</v>
      </c>
    </row>
    <row r="13081">
      <c r="C13081" s="1" t="s">
        <v>749</v>
      </c>
    </row>
    <row r="13082">
      <c r="C13082" s="1" t="s">
        <v>822</v>
      </c>
    </row>
    <row r="13083">
      <c r="C13083" s="1" t="s">
        <v>116</v>
      </c>
    </row>
    <row r="13084">
      <c r="C13084" s="1" t="s">
        <v>503</v>
      </c>
    </row>
    <row r="13085">
      <c r="C13085" s="1" t="s">
        <v>813</v>
      </c>
    </row>
    <row r="13086">
      <c r="C13086" s="1" t="s">
        <v>7451</v>
      </c>
    </row>
    <row r="13087">
      <c r="C13087" s="1" t="s">
        <v>19582</v>
      </c>
    </row>
    <row r="13088">
      <c r="C13088" s="1" t="s">
        <v>5382</v>
      </c>
    </row>
    <row r="13089">
      <c r="C13089" s="1" t="s">
        <v>305</v>
      </c>
    </row>
    <row r="13090">
      <c r="C13090" s="1" t="s">
        <v>99</v>
      </c>
    </row>
    <row r="13091">
      <c r="C13091" s="1" t="s">
        <v>121</v>
      </c>
    </row>
    <row r="13092">
      <c r="C13092" s="1" t="s">
        <v>503</v>
      </c>
    </row>
    <row r="13093">
      <c r="C13093" s="1" t="s">
        <v>2464</v>
      </c>
    </row>
    <row r="13094">
      <c r="C13094" s="1" t="s">
        <v>126</v>
      </c>
    </row>
    <row r="13095">
      <c r="C13095" s="1" t="s">
        <v>2504</v>
      </c>
    </row>
    <row r="13096">
      <c r="C13096" s="1" t="s">
        <v>411</v>
      </c>
    </row>
    <row r="13097">
      <c r="C13097" s="1" t="s">
        <v>18688</v>
      </c>
    </row>
    <row r="13098">
      <c r="C13098" s="1" t="s">
        <v>275</v>
      </c>
    </row>
    <row r="13099">
      <c r="C13099" s="1" t="s">
        <v>1637</v>
      </c>
    </row>
    <row r="13100">
      <c r="C13100" s="1" t="s">
        <v>1418</v>
      </c>
    </row>
    <row r="13101">
      <c r="C13101" s="1" t="s">
        <v>9216</v>
      </c>
    </row>
    <row r="13102">
      <c r="C13102" s="1" t="s">
        <v>7828</v>
      </c>
    </row>
    <row r="13103">
      <c r="C13103" s="1" t="s">
        <v>22916</v>
      </c>
    </row>
    <row r="13104">
      <c r="C13104" s="1" t="s">
        <v>5539</v>
      </c>
    </row>
    <row r="13105">
      <c r="C13105" s="1" t="s">
        <v>193</v>
      </c>
    </row>
    <row r="13106">
      <c r="C13106" s="1" t="s">
        <v>332</v>
      </c>
    </row>
    <row r="13107">
      <c r="C13107" s="1" t="s">
        <v>248</v>
      </c>
    </row>
    <row r="13108">
      <c r="C13108" s="1" t="s">
        <v>21</v>
      </c>
    </row>
    <row r="13109">
      <c r="C13109" s="1" t="s">
        <v>3392</v>
      </c>
    </row>
    <row r="13110">
      <c r="C13110" s="1" t="s">
        <v>1014</v>
      </c>
    </row>
    <row r="13111">
      <c r="C13111" s="1" t="s">
        <v>2985</v>
      </c>
    </row>
    <row r="13112">
      <c r="C13112" s="1" t="s">
        <v>32</v>
      </c>
    </row>
    <row r="13113">
      <c r="C13113" s="1" t="s">
        <v>2464</v>
      </c>
    </row>
    <row r="13114">
      <c r="C13114" s="1" t="s">
        <v>1250</v>
      </c>
    </row>
    <row r="13115">
      <c r="C13115" s="1" t="s">
        <v>2721</v>
      </c>
    </row>
    <row r="13116">
      <c r="C13116" s="1" t="s">
        <v>2913</v>
      </c>
    </row>
    <row r="13117">
      <c r="C13117" s="1" t="s">
        <v>22938</v>
      </c>
    </row>
    <row r="13118">
      <c r="C13118" s="1" t="s">
        <v>5539</v>
      </c>
    </row>
    <row r="13119">
      <c r="C13119" s="1" t="s">
        <v>93</v>
      </c>
    </row>
    <row r="13120">
      <c r="C13120" s="1" t="s">
        <v>1325</v>
      </c>
    </row>
    <row r="13121">
      <c r="C13121" s="1" t="s">
        <v>1756</v>
      </c>
    </row>
    <row r="13122">
      <c r="C13122" s="1" t="s">
        <v>1802</v>
      </c>
    </row>
    <row r="13123">
      <c r="C13123" s="1" t="s">
        <v>4350</v>
      </c>
    </row>
    <row r="13124">
      <c r="C13124" s="1" t="s">
        <v>93</v>
      </c>
    </row>
    <row r="13125">
      <c r="C13125" s="1" t="s">
        <v>764</v>
      </c>
    </row>
    <row r="13126">
      <c r="C13126" s="1" t="s">
        <v>37</v>
      </c>
    </row>
    <row r="13127">
      <c r="C13127" s="1" t="s">
        <v>22953</v>
      </c>
    </row>
    <row r="13128">
      <c r="C13128" s="1" t="s">
        <v>461</v>
      </c>
    </row>
    <row r="13129">
      <c r="C13129" s="1" t="s">
        <v>588</v>
      </c>
    </row>
    <row r="13130">
      <c r="C13130" s="1" t="s">
        <v>1179</v>
      </c>
    </row>
    <row r="13131">
      <c r="C13131" s="1" t="s">
        <v>178</v>
      </c>
    </row>
    <row r="13132">
      <c r="C13132" s="1" t="s">
        <v>522</v>
      </c>
    </row>
    <row r="13133">
      <c r="C13133" s="1" t="s">
        <v>1092</v>
      </c>
    </row>
    <row r="13134">
      <c r="C13134" s="1" t="s">
        <v>3733</v>
      </c>
    </row>
    <row r="13135">
      <c r="C13135" s="1" t="s">
        <v>8069</v>
      </c>
    </row>
    <row r="13136">
      <c r="C13136" s="1" t="s">
        <v>3497</v>
      </c>
    </row>
    <row r="13137">
      <c r="C13137" s="1" t="s">
        <v>1255</v>
      </c>
    </row>
    <row r="13138">
      <c r="C13138" s="1" t="s">
        <v>1381</v>
      </c>
    </row>
    <row r="13139">
      <c r="C13139" s="1" t="s">
        <v>116</v>
      </c>
    </row>
    <row r="13140">
      <c r="C13140" s="1" t="s">
        <v>2643</v>
      </c>
    </row>
    <row r="13141">
      <c r="C13141" s="1" t="s">
        <v>8286</v>
      </c>
    </row>
    <row r="13142">
      <c r="C13142" s="1" t="s">
        <v>1418</v>
      </c>
    </row>
    <row r="13143">
      <c r="C13143" s="1" t="s">
        <v>7392</v>
      </c>
    </row>
    <row r="13144">
      <c r="C13144" s="1" t="s">
        <v>284</v>
      </c>
    </row>
    <row r="13145">
      <c r="C13145" s="1" t="s">
        <v>121</v>
      </c>
    </row>
    <row r="13146">
      <c r="C13146" s="1" t="s">
        <v>813</v>
      </c>
    </row>
    <row r="13147">
      <c r="C13147" s="1" t="s">
        <v>305</v>
      </c>
    </row>
    <row r="13148">
      <c r="C13148" s="1" t="s">
        <v>18160</v>
      </c>
    </row>
    <row r="13149">
      <c r="C13149" s="1" t="s">
        <v>1179</v>
      </c>
    </row>
    <row r="13150">
      <c r="C13150" s="1" t="s">
        <v>3851</v>
      </c>
    </row>
    <row r="13151">
      <c r="C13151" s="1" t="s">
        <v>305</v>
      </c>
    </row>
    <row r="13152">
      <c r="C13152" s="1" t="s">
        <v>207</v>
      </c>
    </row>
    <row r="13153">
      <c r="C13153" s="1" t="s">
        <v>121</v>
      </c>
    </row>
    <row r="13154">
      <c r="C13154" s="1" t="s">
        <v>411</v>
      </c>
    </row>
    <row r="13155">
      <c r="C13155" s="1" t="s">
        <v>5629</v>
      </c>
    </row>
    <row r="13156">
      <c r="C13156" s="1" t="s">
        <v>1802</v>
      </c>
    </row>
    <row r="13157">
      <c r="C13157" s="1" t="s">
        <v>1243</v>
      </c>
    </row>
    <row r="13158">
      <c r="C13158" s="1" t="s">
        <v>310</v>
      </c>
    </row>
    <row r="13159">
      <c r="C13159" s="1" t="s">
        <v>1549</v>
      </c>
    </row>
    <row r="13160">
      <c r="C13160" s="1" t="s">
        <v>93</v>
      </c>
    </row>
    <row r="13161">
      <c r="C13161" s="1" t="s">
        <v>555</v>
      </c>
    </row>
    <row r="13162">
      <c r="C13162" s="1" t="s">
        <v>148</v>
      </c>
    </row>
    <row r="13163">
      <c r="C13163" s="1" t="s">
        <v>2601</v>
      </c>
    </row>
    <row r="13164">
      <c r="C13164" s="1" t="s">
        <v>818</v>
      </c>
    </row>
    <row r="13165">
      <c r="C13165" s="1" t="s">
        <v>1370</v>
      </c>
    </row>
    <row r="13166">
      <c r="C13166" s="1" t="s">
        <v>23012</v>
      </c>
    </row>
    <row r="13167">
      <c r="C13167" s="1" t="s">
        <v>2983</v>
      </c>
    </row>
    <row r="13168">
      <c r="C13168" s="1" t="s">
        <v>342</v>
      </c>
    </row>
    <row r="13169">
      <c r="C13169" s="1" t="s">
        <v>461</v>
      </c>
    </row>
    <row r="13170">
      <c r="C13170" s="1" t="s">
        <v>338</v>
      </c>
    </row>
    <row r="13171">
      <c r="C13171" s="1" t="s">
        <v>19582</v>
      </c>
    </row>
    <row r="13172">
      <c r="C13172" s="1" t="s">
        <v>37</v>
      </c>
    </row>
    <row r="13173">
      <c r="C13173" s="1" t="s">
        <v>1802</v>
      </c>
    </row>
    <row r="13174">
      <c r="C13174" s="1" t="s">
        <v>1250</v>
      </c>
    </row>
    <row r="13175">
      <c r="C13175" s="1" t="s">
        <v>630</v>
      </c>
    </row>
    <row r="13176">
      <c r="C13176" s="1" t="s">
        <v>148</v>
      </c>
    </row>
    <row r="13177">
      <c r="C13177" s="1" t="s">
        <v>116</v>
      </c>
    </row>
    <row r="13178">
      <c r="C13178" s="1" t="s">
        <v>116</v>
      </c>
    </row>
    <row r="13179">
      <c r="C13179" s="1" t="s">
        <v>295</v>
      </c>
    </row>
    <row r="13180">
      <c r="C13180" s="1" t="s">
        <v>998</v>
      </c>
    </row>
    <row r="13181">
      <c r="C13181" s="1" t="s">
        <v>37</v>
      </c>
    </row>
    <row r="13182">
      <c r="C13182" s="1" t="s">
        <v>2359</v>
      </c>
    </row>
    <row r="13183">
      <c r="C13183" s="1" t="s">
        <v>1179</v>
      </c>
    </row>
    <row r="13184">
      <c r="C13184" s="1" t="s">
        <v>315</v>
      </c>
    </row>
    <row r="13185">
      <c r="C13185" s="1" t="s">
        <v>2833</v>
      </c>
    </row>
    <row r="13186">
      <c r="C13186" s="1" t="s">
        <v>7221</v>
      </c>
    </row>
    <row r="13187">
      <c r="C13187" s="1" t="s">
        <v>411</v>
      </c>
    </row>
    <row r="13188">
      <c r="C13188" s="1" t="s">
        <v>121</v>
      </c>
    </row>
    <row r="13189">
      <c r="C13189" s="1" t="s">
        <v>7828</v>
      </c>
    </row>
    <row r="13190">
      <c r="C13190" s="1" t="s">
        <v>99</v>
      </c>
    </row>
    <row r="13191">
      <c r="C13191" s="1" t="s">
        <v>1494</v>
      </c>
    </row>
    <row r="13192">
      <c r="C13192" s="1" t="s">
        <v>27</v>
      </c>
    </row>
    <row r="13193">
      <c r="C13193" s="1" t="s">
        <v>1325</v>
      </c>
    </row>
    <row r="13194">
      <c r="C13194" s="1" t="s">
        <v>49</v>
      </c>
    </row>
    <row r="13195">
      <c r="C13195" s="1" t="s">
        <v>818</v>
      </c>
    </row>
    <row r="13196">
      <c r="C13196" s="1" t="s">
        <v>2464</v>
      </c>
    </row>
    <row r="13197">
      <c r="C13197" s="1" t="s">
        <v>1014</v>
      </c>
    </row>
    <row r="13198">
      <c r="C13198" s="1" t="s">
        <v>1014</v>
      </c>
    </row>
    <row r="13199">
      <c r="C13199" s="1" t="s">
        <v>906</v>
      </c>
    </row>
    <row r="13200">
      <c r="C13200" s="1" t="s">
        <v>1813</v>
      </c>
    </row>
    <row r="13201">
      <c r="C13201" s="1" t="s">
        <v>1558</v>
      </c>
    </row>
    <row r="13202">
      <c r="C13202" s="1" t="s">
        <v>503</v>
      </c>
    </row>
    <row r="13203">
      <c r="C13203" s="1" t="s">
        <v>305</v>
      </c>
    </row>
    <row r="13204">
      <c r="C13204" s="1" t="s">
        <v>6130</v>
      </c>
    </row>
    <row r="13205">
      <c r="C13205" s="1" t="s">
        <v>1549</v>
      </c>
    </row>
    <row r="13206">
      <c r="C13206" s="1" t="s">
        <v>178</v>
      </c>
    </row>
    <row r="13207">
      <c r="C13207" s="1" t="s">
        <v>207</v>
      </c>
    </row>
    <row r="13208">
      <c r="C13208" s="1" t="s">
        <v>126</v>
      </c>
    </row>
    <row r="13209">
      <c r="C13209" s="1" t="s">
        <v>326</v>
      </c>
    </row>
    <row r="13210">
      <c r="C13210" s="1" t="s">
        <v>93</v>
      </c>
    </row>
    <row r="13211">
      <c r="C13211" s="1" t="s">
        <v>2162</v>
      </c>
    </row>
    <row r="13212">
      <c r="C13212" s="1" t="s">
        <v>1255</v>
      </c>
    </row>
    <row r="13213">
      <c r="C13213" s="1" t="s">
        <v>5256</v>
      </c>
    </row>
    <row r="13214">
      <c r="C13214" s="1" t="s">
        <v>21</v>
      </c>
    </row>
    <row r="13215">
      <c r="C13215" s="1" t="s">
        <v>321</v>
      </c>
    </row>
    <row r="13216">
      <c r="C13216" s="1" t="s">
        <v>461</v>
      </c>
    </row>
    <row r="13217">
      <c r="C13217" s="1" t="s">
        <v>701</v>
      </c>
    </row>
    <row r="13218">
      <c r="C13218" s="1" t="s">
        <v>2567</v>
      </c>
    </row>
    <row r="13219">
      <c r="C13219" s="1" t="s">
        <v>121</v>
      </c>
    </row>
    <row r="13220">
      <c r="C13220" s="1" t="s">
        <v>2567</v>
      </c>
    </row>
    <row r="13221">
      <c r="C13221" s="1" t="s">
        <v>9844</v>
      </c>
    </row>
    <row r="13222">
      <c r="C13222" s="1" t="s">
        <v>818</v>
      </c>
    </row>
    <row r="13223">
      <c r="C13223" s="1" t="s">
        <v>2598</v>
      </c>
    </row>
    <row r="13224">
      <c r="C13224" s="1" t="s">
        <v>1014</v>
      </c>
    </row>
    <row r="13225">
      <c r="C13225" s="1" t="s">
        <v>116</v>
      </c>
    </row>
    <row r="13226">
      <c r="C13226" s="1" t="s">
        <v>14</v>
      </c>
    </row>
    <row r="13227">
      <c r="C13227" s="1" t="s">
        <v>326</v>
      </c>
    </row>
    <row r="13228">
      <c r="C13228" s="1" t="s">
        <v>326</v>
      </c>
    </row>
    <row r="13229">
      <c r="C13229" s="1" t="s">
        <v>163</v>
      </c>
    </row>
    <row r="13230">
      <c r="C13230" s="1" t="s">
        <v>3618</v>
      </c>
    </row>
    <row r="13231">
      <c r="C13231" s="1" t="s">
        <v>132</v>
      </c>
    </row>
    <row r="13232">
      <c r="C13232" s="1" t="s">
        <v>2485</v>
      </c>
    </row>
    <row r="13233">
      <c r="C13233" s="1" t="s">
        <v>241</v>
      </c>
    </row>
    <row r="13234">
      <c r="C13234" s="1" t="s">
        <v>626</v>
      </c>
    </row>
    <row r="13235">
      <c r="C13235" s="1" t="s">
        <v>9911</v>
      </c>
    </row>
    <row r="13236">
      <c r="C13236" s="1" t="s">
        <v>1578</v>
      </c>
    </row>
    <row r="13237">
      <c r="C13237" s="1" t="s">
        <v>532</v>
      </c>
    </row>
    <row r="13238">
      <c r="C13238" s="1" t="s">
        <v>86</v>
      </c>
    </row>
    <row r="13239">
      <c r="C13239" s="1" t="s">
        <v>11187</v>
      </c>
    </row>
    <row r="13240">
      <c r="C13240" s="1" t="s">
        <v>65</v>
      </c>
    </row>
    <row r="13241">
      <c r="C13241" s="1" t="s">
        <v>116</v>
      </c>
    </row>
    <row r="13242">
      <c r="C13242" s="1" t="s">
        <v>310</v>
      </c>
    </row>
    <row r="13243">
      <c r="C13243" s="1" t="s">
        <v>17425</v>
      </c>
    </row>
    <row r="13244">
      <c r="C13244" s="1" t="s">
        <v>1255</v>
      </c>
    </row>
    <row r="13245">
      <c r="C13245" s="1" t="s">
        <v>4935</v>
      </c>
    </row>
    <row r="13246">
      <c r="C13246" s="1" t="s">
        <v>6215</v>
      </c>
    </row>
    <row r="13247">
      <c r="C13247" s="1" t="s">
        <v>1531</v>
      </c>
    </row>
    <row r="13248">
      <c r="C13248" s="1" t="s">
        <v>1531</v>
      </c>
    </row>
    <row r="13249">
      <c r="C13249" s="1" t="s">
        <v>1874</v>
      </c>
    </row>
    <row r="13250">
      <c r="C13250" s="1" t="s">
        <v>3180</v>
      </c>
    </row>
    <row r="13251">
      <c r="C13251" s="1" t="s">
        <v>1562</v>
      </c>
    </row>
    <row r="13252">
      <c r="C13252" s="1" t="s">
        <v>121</v>
      </c>
    </row>
    <row r="13253">
      <c r="C13253" s="1" t="s">
        <v>4531</v>
      </c>
    </row>
    <row r="13254">
      <c r="C13254" s="1" t="s">
        <v>4083</v>
      </c>
    </row>
    <row r="13255">
      <c r="C13255" s="1" t="s">
        <v>342</v>
      </c>
    </row>
    <row r="13256">
      <c r="C13256" s="1" t="s">
        <v>99</v>
      </c>
    </row>
    <row r="13257">
      <c r="C13257" s="1" t="s">
        <v>1802</v>
      </c>
    </row>
    <row r="13258">
      <c r="C13258" s="1" t="s">
        <v>461</v>
      </c>
    </row>
    <row r="13259">
      <c r="C13259" s="1" t="s">
        <v>23139</v>
      </c>
    </row>
    <row r="13260">
      <c r="C13260" s="1" t="s">
        <v>2553</v>
      </c>
    </row>
    <row r="13261">
      <c r="C13261" s="1" t="s">
        <v>6850</v>
      </c>
    </row>
    <row r="13262">
      <c r="C13262" s="1" t="s">
        <v>305</v>
      </c>
    </row>
    <row r="13263">
      <c r="C13263" s="1" t="s">
        <v>163</v>
      </c>
    </row>
    <row r="13264">
      <c r="C13264" s="1" t="s">
        <v>326</v>
      </c>
    </row>
    <row r="13265">
      <c r="C13265" s="1" t="s">
        <v>1179</v>
      </c>
    </row>
    <row r="13266">
      <c r="C13266" s="1" t="s">
        <v>1250</v>
      </c>
    </row>
    <row r="13267">
      <c r="C13267" s="1" t="s">
        <v>2521</v>
      </c>
    </row>
    <row r="13268">
      <c r="C13268" s="1" t="s">
        <v>23155</v>
      </c>
    </row>
    <row r="13269">
      <c r="C13269" s="1" t="s">
        <v>5309</v>
      </c>
    </row>
    <row r="13270">
      <c r="C13270" s="1" t="s">
        <v>23160</v>
      </c>
    </row>
    <row r="13271">
      <c r="C13271" s="1" t="s">
        <v>1494</v>
      </c>
    </row>
    <row r="13272">
      <c r="C13272" s="1" t="s">
        <v>701</v>
      </c>
    </row>
    <row r="13273">
      <c r="C13273" s="1" t="s">
        <v>1301</v>
      </c>
    </row>
    <row r="13274">
      <c r="C13274" s="1" t="s">
        <v>305</v>
      </c>
    </row>
    <row r="13275">
      <c r="C13275" s="1" t="s">
        <v>116</v>
      </c>
    </row>
    <row r="13276">
      <c r="C13276" s="1" t="s">
        <v>1653</v>
      </c>
    </row>
    <row r="13277">
      <c r="C13277" s="1" t="s">
        <v>396</v>
      </c>
    </row>
    <row r="13278">
      <c r="C13278" s="1" t="s">
        <v>2359</v>
      </c>
    </row>
    <row r="13279">
      <c r="C13279" s="1" t="s">
        <v>248</v>
      </c>
    </row>
    <row r="13280">
      <c r="C13280" s="1" t="s">
        <v>396</v>
      </c>
    </row>
    <row r="13281">
      <c r="C13281" s="1" t="s">
        <v>998</v>
      </c>
    </row>
    <row r="13282">
      <c r="C13282" s="1" t="s">
        <v>661</v>
      </c>
    </row>
    <row r="13283">
      <c r="C13283" s="1" t="s">
        <v>126</v>
      </c>
    </row>
    <row r="13284">
      <c r="C13284" s="1" t="s">
        <v>326</v>
      </c>
    </row>
    <row r="13285">
      <c r="C13285" s="1" t="s">
        <v>99</v>
      </c>
    </row>
    <row r="13286">
      <c r="C13286" s="1" t="s">
        <v>1036</v>
      </c>
    </row>
    <row r="13287">
      <c r="C13287" s="1" t="s">
        <v>1363</v>
      </c>
    </row>
    <row r="13288">
      <c r="C13288" s="1" t="s">
        <v>80</v>
      </c>
    </row>
    <row r="13289">
      <c r="C13289" s="1" t="s">
        <v>258</v>
      </c>
    </row>
    <row r="13290">
      <c r="C13290" s="1" t="s">
        <v>2116</v>
      </c>
    </row>
    <row r="13291">
      <c r="C13291" s="1" t="s">
        <v>770</v>
      </c>
    </row>
    <row r="13292">
      <c r="C13292" s="1" t="s">
        <v>3782</v>
      </c>
    </row>
    <row r="13293">
      <c r="C13293" s="1" t="s">
        <v>116</v>
      </c>
    </row>
    <row r="13294">
      <c r="C13294" s="1" t="s">
        <v>1494</v>
      </c>
    </row>
    <row r="13295">
      <c r="C13295" s="1" t="s">
        <v>560</v>
      </c>
    </row>
    <row r="13296">
      <c r="C13296" s="1" t="s">
        <v>37</v>
      </c>
    </row>
    <row r="13297">
      <c r="C13297" s="1" t="s">
        <v>818</v>
      </c>
    </row>
    <row r="13298">
      <c r="C13298" s="1" t="s">
        <v>661</v>
      </c>
    </row>
    <row r="13299">
      <c r="C13299" s="1" t="s">
        <v>1802</v>
      </c>
    </row>
    <row r="13300">
      <c r="C13300" s="1" t="s">
        <v>3484</v>
      </c>
    </row>
    <row r="13301">
      <c r="C13301" s="1" t="s">
        <v>588</v>
      </c>
    </row>
    <row r="13302">
      <c r="C13302" s="1" t="s">
        <v>305</v>
      </c>
    </row>
    <row r="13303">
      <c r="C13303" s="1" t="s">
        <v>241</v>
      </c>
    </row>
    <row r="13304">
      <c r="C13304" s="1" t="s">
        <v>3976</v>
      </c>
    </row>
    <row r="13305">
      <c r="C13305" s="1" t="s">
        <v>1176</v>
      </c>
    </row>
    <row r="13306">
      <c r="C13306" s="1" t="s">
        <v>1137</v>
      </c>
    </row>
    <row r="13307">
      <c r="C13307" s="1" t="s">
        <v>305</v>
      </c>
    </row>
    <row r="13308">
      <c r="C13308" s="1" t="s">
        <v>23216</v>
      </c>
    </row>
    <row r="13309">
      <c r="C13309" s="1" t="s">
        <v>3641</v>
      </c>
    </row>
    <row r="13310">
      <c r="C13310" s="1" t="s">
        <v>305</v>
      </c>
    </row>
    <row r="13311">
      <c r="C13311" s="1" t="s">
        <v>248</v>
      </c>
    </row>
    <row r="13312">
      <c r="C13312" s="1" t="s">
        <v>13031</v>
      </c>
    </row>
    <row r="13313">
      <c r="C13313" s="1" t="s">
        <v>275</v>
      </c>
    </row>
    <row r="13314">
      <c r="C13314" s="1" t="s">
        <v>411</v>
      </c>
    </row>
    <row r="13315">
      <c r="C13315" s="1" t="s">
        <v>65</v>
      </c>
    </row>
    <row r="13316">
      <c r="C13316" s="1" t="s">
        <v>1637</v>
      </c>
    </row>
    <row r="13317">
      <c r="C13317" s="1" t="s">
        <v>1925</v>
      </c>
    </row>
    <row r="13318">
      <c r="C13318" s="1" t="s">
        <v>326</v>
      </c>
    </row>
    <row r="13319">
      <c r="C13319" s="1" t="s">
        <v>1606</v>
      </c>
    </row>
    <row r="13320">
      <c r="C13320" s="1" t="s">
        <v>461</v>
      </c>
    </row>
    <row r="13321">
      <c r="C13321" s="1" t="s">
        <v>560</v>
      </c>
    </row>
    <row r="13322">
      <c r="C13322" s="1" t="s">
        <v>1456</v>
      </c>
    </row>
    <row r="13323">
      <c r="C13323" s="1" t="s">
        <v>86</v>
      </c>
    </row>
    <row r="13324">
      <c r="C13324" s="1" t="s">
        <v>116</v>
      </c>
    </row>
    <row r="13325">
      <c r="C13325" s="1" t="s">
        <v>408</v>
      </c>
    </row>
    <row r="13326">
      <c r="C13326" s="1" t="s">
        <v>59</v>
      </c>
    </row>
    <row r="13327">
      <c r="C13327" s="1" t="s">
        <v>148</v>
      </c>
    </row>
    <row r="13328">
      <c r="C13328" s="1" t="s">
        <v>93</v>
      </c>
    </row>
    <row r="13329">
      <c r="C13329" s="1" t="s">
        <v>4459</v>
      </c>
    </row>
    <row r="13330">
      <c r="C13330" s="1" t="s">
        <v>4244</v>
      </c>
    </row>
    <row r="13331">
      <c r="C13331" s="1" t="s">
        <v>2030</v>
      </c>
    </row>
    <row r="13332">
      <c r="C13332" s="1" t="s">
        <v>2259</v>
      </c>
    </row>
    <row r="13333">
      <c r="C13333" s="1" t="s">
        <v>1036</v>
      </c>
    </row>
    <row r="13334">
      <c r="C13334" s="1" t="s">
        <v>6215</v>
      </c>
    </row>
    <row r="13335">
      <c r="C13335" s="1" t="s">
        <v>1418</v>
      </c>
    </row>
    <row r="13336">
      <c r="C13336" s="1" t="s">
        <v>588</v>
      </c>
    </row>
    <row r="13337">
      <c r="C13337" s="1" t="s">
        <v>326</v>
      </c>
    </row>
    <row r="13338">
      <c r="C13338" s="1" t="s">
        <v>1137</v>
      </c>
    </row>
    <row r="13339">
      <c r="C13339" s="1" t="s">
        <v>148</v>
      </c>
    </row>
    <row r="13340">
      <c r="C13340" s="1" t="s">
        <v>23263</v>
      </c>
    </row>
    <row r="13341">
      <c r="C13341" s="1" t="s">
        <v>2521</v>
      </c>
    </row>
    <row r="13342">
      <c r="C13342" s="1" t="s">
        <v>1014</v>
      </c>
    </row>
    <row r="13343">
      <c r="C13343" s="1" t="s">
        <v>588</v>
      </c>
    </row>
    <row r="13344">
      <c r="C13344" s="1" t="s">
        <v>1214</v>
      </c>
    </row>
    <row r="13345">
      <c r="C13345" s="1" t="s">
        <v>275</v>
      </c>
    </row>
    <row r="13346">
      <c r="C13346" s="1" t="s">
        <v>5012</v>
      </c>
    </row>
    <row r="13347">
      <c r="C13347" s="1" t="s">
        <v>37</v>
      </c>
    </row>
    <row r="13348">
      <c r="C13348" s="1" t="s">
        <v>3444</v>
      </c>
    </row>
    <row r="13349">
      <c r="C13349" s="1" t="s">
        <v>2509</v>
      </c>
    </row>
    <row r="13350">
      <c r="C13350" s="1" t="s">
        <v>305</v>
      </c>
    </row>
    <row r="13351">
      <c r="C13351" s="1" t="s">
        <v>738</v>
      </c>
    </row>
    <row r="13352">
      <c r="C13352" s="1" t="s">
        <v>653</v>
      </c>
    </row>
    <row r="13353">
      <c r="C13353" s="1" t="s">
        <v>116</v>
      </c>
    </row>
    <row r="13354">
      <c r="C13354" s="1" t="s">
        <v>1096</v>
      </c>
    </row>
    <row r="13355">
      <c r="C13355" s="1" t="s">
        <v>2504</v>
      </c>
    </row>
    <row r="13356">
      <c r="C13356" s="1" t="s">
        <v>1096</v>
      </c>
    </row>
    <row r="13357">
      <c r="C13357" s="1" t="s">
        <v>3131</v>
      </c>
    </row>
    <row r="13358">
      <c r="C13358" s="1" t="s">
        <v>59</v>
      </c>
    </row>
    <row r="13359">
      <c r="C13359" s="1" t="s">
        <v>326</v>
      </c>
    </row>
    <row r="13360">
      <c r="C13360" s="1" t="s">
        <v>522</v>
      </c>
    </row>
    <row r="13361">
      <c r="C13361" s="1" t="s">
        <v>37</v>
      </c>
    </row>
    <row r="13362">
      <c r="C13362" s="1" t="s">
        <v>1637</v>
      </c>
    </row>
    <row r="13363">
      <c r="C13363" s="1" t="s">
        <v>2521</v>
      </c>
    </row>
    <row r="13364">
      <c r="C13364" s="1" t="s">
        <v>925</v>
      </c>
    </row>
    <row r="13365">
      <c r="C13365" s="1" t="s">
        <v>80</v>
      </c>
    </row>
    <row r="13366">
      <c r="C13366" s="1" t="s">
        <v>310</v>
      </c>
    </row>
    <row r="13367">
      <c r="C13367" s="1" t="s">
        <v>5539</v>
      </c>
    </row>
    <row r="13368">
      <c r="C13368" s="1" t="s">
        <v>2504</v>
      </c>
    </row>
    <row r="13369">
      <c r="C13369" s="1" t="s">
        <v>99</v>
      </c>
    </row>
    <row r="13370">
      <c r="C13370" s="1" t="s">
        <v>784</v>
      </c>
    </row>
    <row r="13371">
      <c r="C13371" s="1" t="s">
        <v>86</v>
      </c>
    </row>
    <row r="13372">
      <c r="C13372" s="1" t="s">
        <v>1133</v>
      </c>
    </row>
    <row r="13373">
      <c r="C13373" s="1" t="s">
        <v>3403</v>
      </c>
    </row>
    <row r="13374">
      <c r="C13374" s="1" t="s">
        <v>8714</v>
      </c>
    </row>
    <row r="13375">
      <c r="C13375" s="1" t="s">
        <v>173</v>
      </c>
    </row>
    <row r="13376">
      <c r="C13376" s="1" t="s">
        <v>148</v>
      </c>
    </row>
    <row r="13377">
      <c r="C13377" s="1" t="s">
        <v>86</v>
      </c>
    </row>
    <row r="13378">
      <c r="C13378" s="1" t="s">
        <v>723</v>
      </c>
    </row>
    <row r="13379">
      <c r="C13379" s="1" t="s">
        <v>1096</v>
      </c>
    </row>
    <row r="13380">
      <c r="C13380" s="1" t="s">
        <v>408</v>
      </c>
    </row>
    <row r="13381">
      <c r="C13381" s="1" t="s">
        <v>560</v>
      </c>
    </row>
    <row r="13382">
      <c r="C13382" s="1" t="s">
        <v>1036</v>
      </c>
    </row>
    <row r="13383">
      <c r="C13383" s="1" t="s">
        <v>1827</v>
      </c>
    </row>
    <row r="13384">
      <c r="C13384" s="1" t="s">
        <v>1325</v>
      </c>
    </row>
    <row r="13385">
      <c r="C13385" s="1" t="s">
        <v>1306</v>
      </c>
    </row>
    <row r="13386">
      <c r="C13386" s="1" t="s">
        <v>19582</v>
      </c>
    </row>
    <row r="13387">
      <c r="C13387" s="1" t="s">
        <v>23332</v>
      </c>
    </row>
    <row r="13388">
      <c r="C13388" s="1" t="s">
        <v>2255</v>
      </c>
    </row>
    <row r="13389">
      <c r="C13389" s="1" t="s">
        <v>148</v>
      </c>
    </row>
    <row r="13390">
      <c r="C13390" s="1" t="s">
        <v>215</v>
      </c>
    </row>
    <row r="13391">
      <c r="C13391" s="1" t="s">
        <v>14</v>
      </c>
    </row>
    <row r="13392">
      <c r="C13392" s="1" t="s">
        <v>7158</v>
      </c>
    </row>
    <row r="13393">
      <c r="C13393" s="1" t="s">
        <v>6560</v>
      </c>
    </row>
    <row r="13394">
      <c r="C13394" s="1" t="s">
        <v>8305</v>
      </c>
    </row>
    <row r="13395">
      <c r="C13395" s="1" t="s">
        <v>148</v>
      </c>
    </row>
    <row r="13396">
      <c r="C13396" s="1" t="s">
        <v>2477</v>
      </c>
    </row>
    <row r="13397">
      <c r="C13397" s="1" t="s">
        <v>5435</v>
      </c>
    </row>
    <row r="13398">
      <c r="C13398" s="1" t="s">
        <v>1418</v>
      </c>
    </row>
    <row r="13399">
      <c r="C13399" s="1" t="s">
        <v>258</v>
      </c>
    </row>
    <row r="13400">
      <c r="C13400" s="1" t="s">
        <v>808</v>
      </c>
    </row>
    <row r="13401">
      <c r="C13401" s="1" t="s">
        <v>2477</v>
      </c>
    </row>
    <row r="13402">
      <c r="C13402" s="1" t="s">
        <v>6246</v>
      </c>
    </row>
    <row r="13403">
      <c r="C13403" s="1" t="s">
        <v>2402</v>
      </c>
    </row>
    <row r="13404">
      <c r="C13404" s="1" t="s">
        <v>2639</v>
      </c>
    </row>
    <row r="13405">
      <c r="C13405" s="1" t="s">
        <v>898</v>
      </c>
    </row>
    <row r="13406">
      <c r="C13406" s="1" t="s">
        <v>2402</v>
      </c>
    </row>
    <row r="13407">
      <c r="C13407" s="1" t="s">
        <v>4748</v>
      </c>
    </row>
    <row r="13408">
      <c r="C13408" s="1" t="s">
        <v>701</v>
      </c>
    </row>
    <row r="13409">
      <c r="C13409" s="1" t="s">
        <v>813</v>
      </c>
    </row>
    <row r="13410">
      <c r="C13410" s="1" t="s">
        <v>211</v>
      </c>
    </row>
    <row r="13411">
      <c r="C13411" s="1" t="s">
        <v>1255</v>
      </c>
    </row>
    <row r="13412">
      <c r="C13412" s="1" t="s">
        <v>310</v>
      </c>
    </row>
    <row r="13413">
      <c r="C13413" s="1" t="s">
        <v>1186</v>
      </c>
    </row>
    <row r="13414">
      <c r="C13414" s="1" t="s">
        <v>661</v>
      </c>
    </row>
    <row r="13415">
      <c r="C13415" s="1" t="s">
        <v>347</v>
      </c>
    </row>
    <row r="13416">
      <c r="C13416" s="1" t="s">
        <v>701</v>
      </c>
    </row>
    <row r="13417">
      <c r="C13417" s="1" t="s">
        <v>818</v>
      </c>
    </row>
    <row r="13418">
      <c r="C13418" s="1" t="s">
        <v>9773</v>
      </c>
    </row>
    <row r="13419">
      <c r="C13419" s="1" t="s">
        <v>1549</v>
      </c>
    </row>
    <row r="13420">
      <c r="C13420" s="1" t="s">
        <v>1255</v>
      </c>
    </row>
    <row r="13421">
      <c r="C13421" s="1" t="s">
        <v>1531</v>
      </c>
    </row>
    <row r="13422">
      <c r="C13422" s="1" t="s">
        <v>163</v>
      </c>
    </row>
    <row r="13423">
      <c r="C13423" s="1" t="s">
        <v>65</v>
      </c>
    </row>
    <row r="13424">
      <c r="C13424" s="1" t="s">
        <v>518</v>
      </c>
    </row>
    <row r="13425">
      <c r="C13425" s="1" t="s">
        <v>2464</v>
      </c>
    </row>
    <row r="13426">
      <c r="C13426" s="1" t="s">
        <v>1418</v>
      </c>
    </row>
    <row r="13427">
      <c r="C13427" s="1" t="s">
        <v>653</v>
      </c>
    </row>
    <row r="13428">
      <c r="C13428" s="1" t="s">
        <v>198</v>
      </c>
    </row>
    <row r="13429">
      <c r="C13429" s="1" t="s">
        <v>1255</v>
      </c>
    </row>
    <row r="13430">
      <c r="C13430" s="1" t="s">
        <v>248</v>
      </c>
    </row>
    <row r="13431">
      <c r="C13431" s="1" t="s">
        <v>749</v>
      </c>
    </row>
    <row r="13432">
      <c r="C13432" s="1" t="s">
        <v>23393</v>
      </c>
    </row>
    <row r="13433">
      <c r="C13433" s="1" t="s">
        <v>86</v>
      </c>
    </row>
    <row r="13434">
      <c r="C13434" s="1" t="s">
        <v>1653</v>
      </c>
    </row>
    <row r="13435">
      <c r="C13435" s="1" t="s">
        <v>305</v>
      </c>
    </row>
    <row r="13436">
      <c r="C13436" s="1" t="s">
        <v>14</v>
      </c>
    </row>
    <row r="13437">
      <c r="C13437" s="1" t="s">
        <v>126</v>
      </c>
    </row>
    <row r="13438">
      <c r="C13438" s="1" t="s">
        <v>21</v>
      </c>
    </row>
    <row r="13439">
      <c r="C13439" s="1" t="s">
        <v>701</v>
      </c>
    </row>
    <row r="13440">
      <c r="C13440" s="1" t="s">
        <v>1255</v>
      </c>
    </row>
    <row r="13441">
      <c r="C13441" s="1" t="s">
        <v>1578</v>
      </c>
    </row>
    <row r="13442">
      <c r="C13442" s="1" t="s">
        <v>2173</v>
      </c>
    </row>
    <row r="13443">
      <c r="C13443" s="1" t="s">
        <v>1325</v>
      </c>
    </row>
    <row r="13444">
      <c r="C13444" s="1" t="s">
        <v>99</v>
      </c>
    </row>
    <row r="13445">
      <c r="C13445" s="1" t="s">
        <v>11332</v>
      </c>
    </row>
    <row r="13446">
      <c r="C13446" s="1" t="s">
        <v>121</v>
      </c>
    </row>
    <row r="13447">
      <c r="C13447" s="1" t="s">
        <v>23415</v>
      </c>
    </row>
    <row r="13448">
      <c r="C13448" s="1" t="s">
        <v>1297</v>
      </c>
    </row>
    <row r="13449">
      <c r="C13449" s="1" t="s">
        <v>1940</v>
      </c>
    </row>
    <row r="13450">
      <c r="C13450" s="1" t="s">
        <v>2504</v>
      </c>
    </row>
    <row r="13451">
      <c r="C13451" s="1" t="s">
        <v>19151</v>
      </c>
    </row>
    <row r="13452">
      <c r="C13452" s="1" t="s">
        <v>461</v>
      </c>
    </row>
    <row r="13453">
      <c r="C13453" s="1" t="s">
        <v>32</v>
      </c>
    </row>
    <row r="13454">
      <c r="C13454" s="1" t="s">
        <v>116</v>
      </c>
    </row>
    <row r="13455">
      <c r="C13455" s="1" t="s">
        <v>173</v>
      </c>
    </row>
    <row r="13456">
      <c r="C13456" s="1" t="s">
        <v>3033</v>
      </c>
    </row>
    <row r="13457">
      <c r="C13457" s="1" t="s">
        <v>23434</v>
      </c>
    </row>
    <row r="13458">
      <c r="C13458" s="1" t="s">
        <v>7059</v>
      </c>
    </row>
    <row r="13459">
      <c r="C13459" s="1" t="s">
        <v>2994</v>
      </c>
    </row>
    <row r="13460">
      <c r="C13460" s="1" t="s">
        <v>116</v>
      </c>
    </row>
    <row r="13461">
      <c r="C13461" s="1" t="s">
        <v>342</v>
      </c>
    </row>
    <row r="13462">
      <c r="C13462" s="1" t="s">
        <v>2913</v>
      </c>
    </row>
    <row r="13463">
      <c r="C13463" s="1" t="s">
        <v>12932</v>
      </c>
    </row>
    <row r="13464">
      <c r="C13464" s="1" t="s">
        <v>1297</v>
      </c>
    </row>
    <row r="13465">
      <c r="C13465" s="1" t="s">
        <v>2639</v>
      </c>
    </row>
    <row r="13466">
      <c r="C13466" s="1" t="s">
        <v>676</v>
      </c>
    </row>
    <row r="13467">
      <c r="C13467" s="1" t="s">
        <v>37</v>
      </c>
    </row>
    <row r="13468">
      <c r="C13468" s="1" t="s">
        <v>269</v>
      </c>
    </row>
    <row r="13469">
      <c r="C13469" s="1" t="s">
        <v>411</v>
      </c>
    </row>
    <row r="13470">
      <c r="C13470" s="1" t="s">
        <v>8305</v>
      </c>
    </row>
    <row r="13471">
      <c r="C13471" s="1" t="s">
        <v>305</v>
      </c>
    </row>
    <row r="13472">
      <c r="C13472" s="1" t="s">
        <v>148</v>
      </c>
    </row>
    <row r="13473">
      <c r="C13473" s="1" t="s">
        <v>4220</v>
      </c>
    </row>
    <row r="13474">
      <c r="C13474" s="1" t="s">
        <v>121</v>
      </c>
    </row>
    <row r="13475">
      <c r="C13475" s="1" t="s">
        <v>1813</v>
      </c>
    </row>
    <row r="13476">
      <c r="C13476" s="1" t="s">
        <v>598</v>
      </c>
    </row>
    <row r="13477">
      <c r="C13477" s="1" t="s">
        <v>2846</v>
      </c>
    </row>
    <row r="13478">
      <c r="C13478" s="1" t="s">
        <v>321</v>
      </c>
    </row>
    <row r="13479">
      <c r="C13479" s="1" t="s">
        <v>326</v>
      </c>
    </row>
    <row r="13480">
      <c r="C13480" s="1" t="s">
        <v>1255</v>
      </c>
    </row>
    <row r="13481">
      <c r="C13481" s="1" t="s">
        <v>411</v>
      </c>
    </row>
    <row r="13482">
      <c r="C13482" s="1" t="s">
        <v>5064</v>
      </c>
    </row>
    <row r="13483">
      <c r="C13483" s="1" t="s">
        <v>3618</v>
      </c>
    </row>
    <row r="13484">
      <c r="C13484" s="1" t="s">
        <v>588</v>
      </c>
    </row>
    <row r="13485">
      <c r="C13485" s="1" t="s">
        <v>1096</v>
      </c>
    </row>
    <row r="13486">
      <c r="C13486" s="1" t="s">
        <v>132</v>
      </c>
    </row>
    <row r="13487">
      <c r="C13487" s="1" t="s">
        <v>32</v>
      </c>
    </row>
    <row r="13488">
      <c r="C13488" s="1" t="s">
        <v>461</v>
      </c>
    </row>
    <row r="13489">
      <c r="C13489" s="1" t="s">
        <v>2393</v>
      </c>
    </row>
    <row r="13490">
      <c r="C13490" s="1" t="s">
        <v>818</v>
      </c>
    </row>
    <row r="13491">
      <c r="C13491" s="1" t="s">
        <v>1140</v>
      </c>
    </row>
    <row r="13492">
      <c r="C13492" s="1" t="s">
        <v>14</v>
      </c>
    </row>
    <row r="13493">
      <c r="C13493" s="1" t="s">
        <v>1150</v>
      </c>
    </row>
    <row r="13494">
      <c r="C13494" s="1" t="s">
        <v>99</v>
      </c>
    </row>
    <row r="13495">
      <c r="C13495" s="1" t="s">
        <v>1325</v>
      </c>
    </row>
    <row r="13496">
      <c r="C13496" s="1" t="s">
        <v>356</v>
      </c>
    </row>
    <row r="13497">
      <c r="C13497" s="1" t="s">
        <v>1255</v>
      </c>
    </row>
    <row r="13498">
      <c r="C13498" s="1" t="s">
        <v>148</v>
      </c>
    </row>
    <row r="13499">
      <c r="C13499" s="1" t="s">
        <v>315</v>
      </c>
    </row>
    <row r="13500">
      <c r="C13500" s="1" t="s">
        <v>23493</v>
      </c>
    </row>
    <row r="13501">
      <c r="C13501" s="1" t="s">
        <v>1179</v>
      </c>
    </row>
    <row r="13502">
      <c r="C13502" s="1" t="s">
        <v>8922</v>
      </c>
    </row>
    <row r="13503">
      <c r="C13503" s="1" t="s">
        <v>2162</v>
      </c>
    </row>
    <row r="13504">
      <c r="C13504" s="1" t="s">
        <v>3532</v>
      </c>
    </row>
    <row r="13505">
      <c r="C13505" s="1" t="s">
        <v>207</v>
      </c>
    </row>
    <row r="13506">
      <c r="C13506" s="1" t="s">
        <v>925</v>
      </c>
    </row>
    <row r="13507">
      <c r="C13507" s="1" t="s">
        <v>4372</v>
      </c>
    </row>
    <row r="13508">
      <c r="C13508" s="1" t="s">
        <v>21</v>
      </c>
    </row>
    <row r="13509">
      <c r="C13509" s="1" t="s">
        <v>163</v>
      </c>
    </row>
    <row r="13510">
      <c r="C13510" s="1" t="s">
        <v>258</v>
      </c>
    </row>
    <row r="13511">
      <c r="C13511" s="1" t="s">
        <v>116</v>
      </c>
    </row>
    <row r="13512">
      <c r="C13512" s="1" t="s">
        <v>211</v>
      </c>
    </row>
    <row r="13513">
      <c r="C13513" s="1" t="s">
        <v>1483</v>
      </c>
    </row>
    <row r="13514">
      <c r="C13514" s="1" t="s">
        <v>23513</v>
      </c>
    </row>
    <row r="13515">
      <c r="C13515" s="1" t="s">
        <v>2397</v>
      </c>
    </row>
    <row r="13516">
      <c r="C13516" s="1" t="s">
        <v>2238</v>
      </c>
    </row>
    <row r="13517">
      <c r="C13517" s="1" t="s">
        <v>383</v>
      </c>
    </row>
    <row r="13518">
      <c r="C13518" s="1" t="s">
        <v>310</v>
      </c>
    </row>
    <row r="13519">
      <c r="C13519" s="1" t="s">
        <v>21</v>
      </c>
    </row>
    <row r="13520">
      <c r="C13520" s="1" t="s">
        <v>808</v>
      </c>
    </row>
    <row r="13521">
      <c r="C13521" s="1" t="s">
        <v>420</v>
      </c>
    </row>
    <row r="13522">
      <c r="C13522" s="1" t="s">
        <v>14198</v>
      </c>
    </row>
    <row r="13523">
      <c r="C13523" s="1" t="s">
        <v>5367</v>
      </c>
    </row>
    <row r="13524">
      <c r="C13524" s="1" t="s">
        <v>80</v>
      </c>
    </row>
    <row r="13525">
      <c r="C13525" s="1" t="s">
        <v>93</v>
      </c>
    </row>
    <row r="13526">
      <c r="C13526" s="1" t="s">
        <v>1255</v>
      </c>
    </row>
    <row r="13527">
      <c r="C13527" s="1" t="s">
        <v>4125</v>
      </c>
    </row>
    <row r="13528">
      <c r="C13528" s="1" t="s">
        <v>1874</v>
      </c>
    </row>
    <row r="13529">
      <c r="C13529" s="1" t="s">
        <v>4220</v>
      </c>
    </row>
    <row r="13530">
      <c r="C13530" s="1" t="s">
        <v>116</v>
      </c>
    </row>
    <row r="13531">
      <c r="C13531" s="1" t="s">
        <v>23540</v>
      </c>
    </row>
    <row r="13532">
      <c r="C13532" s="1" t="s">
        <v>148</v>
      </c>
    </row>
    <row r="13533">
      <c r="C13533" s="1" t="s">
        <v>148</v>
      </c>
    </row>
    <row r="13534">
      <c r="C13534" s="1" t="s">
        <v>2647</v>
      </c>
    </row>
    <row r="13535">
      <c r="C13535" s="1" t="s">
        <v>588</v>
      </c>
    </row>
    <row r="13536">
      <c r="C13536" s="1" t="s">
        <v>5485</v>
      </c>
    </row>
    <row r="13537">
      <c r="C13537" s="1" t="s">
        <v>182</v>
      </c>
    </row>
    <row r="13538">
      <c r="C13538" s="1" t="s">
        <v>10443</v>
      </c>
    </row>
    <row r="13539">
      <c r="C13539" s="1" t="s">
        <v>657</v>
      </c>
    </row>
    <row r="13540">
      <c r="C13540" s="1" t="s">
        <v>3038</v>
      </c>
    </row>
    <row r="13541">
      <c r="C13541" s="1" t="s">
        <v>3811</v>
      </c>
    </row>
    <row r="13542">
      <c r="C13542" s="1" t="s">
        <v>5598</v>
      </c>
    </row>
    <row r="13543">
      <c r="C13543" s="1" t="s">
        <v>126</v>
      </c>
    </row>
    <row r="13544">
      <c r="C13544" s="1" t="s">
        <v>3581</v>
      </c>
    </row>
    <row r="13545">
      <c r="C13545" s="1" t="s">
        <v>1653</v>
      </c>
    </row>
    <row r="13546">
      <c r="C13546" s="1" t="s">
        <v>32</v>
      </c>
    </row>
    <row r="13547">
      <c r="C13547" s="1" t="s">
        <v>17352</v>
      </c>
    </row>
    <row r="13548">
      <c r="C13548" s="1" t="s">
        <v>383</v>
      </c>
    </row>
    <row r="13549">
      <c r="C13549" s="1" t="s">
        <v>1250</v>
      </c>
    </row>
    <row r="13550">
      <c r="C13550" s="1" t="s">
        <v>1637</v>
      </c>
    </row>
    <row r="13551">
      <c r="C13551" s="1" t="s">
        <v>1255</v>
      </c>
    </row>
    <row r="13552">
      <c r="C13552" s="1" t="s">
        <v>5995</v>
      </c>
    </row>
    <row r="13553">
      <c r="C13553" s="1" t="s">
        <v>2248</v>
      </c>
    </row>
    <row r="13554">
      <c r="C13554" s="1" t="s">
        <v>49</v>
      </c>
    </row>
    <row r="13555">
      <c r="C13555" s="1" t="s">
        <v>701</v>
      </c>
    </row>
    <row r="13556">
      <c r="C13556" s="1" t="s">
        <v>818</v>
      </c>
    </row>
    <row r="13557">
      <c r="C13557" s="1" t="s">
        <v>2521</v>
      </c>
    </row>
    <row r="13558">
      <c r="C13558" s="1" t="s">
        <v>2994</v>
      </c>
    </row>
    <row r="13559">
      <c r="C13559" s="1" t="s">
        <v>3403</v>
      </c>
    </row>
    <row r="13560">
      <c r="C13560" s="1" t="s">
        <v>5064</v>
      </c>
    </row>
    <row r="13561">
      <c r="C13561" s="1" t="s">
        <v>1186</v>
      </c>
    </row>
    <row r="13562">
      <c r="C13562" s="1" t="s">
        <v>9099</v>
      </c>
    </row>
    <row r="13563">
      <c r="C13563" s="1" t="s">
        <v>275</v>
      </c>
    </row>
    <row r="13564">
      <c r="C13564" s="1" t="s">
        <v>968</v>
      </c>
    </row>
    <row r="13565">
      <c r="C13565" s="1" t="s">
        <v>1403</v>
      </c>
    </row>
    <row r="13566">
      <c r="C13566" s="1" t="s">
        <v>1802</v>
      </c>
    </row>
    <row r="13567">
      <c r="C13567" s="1" t="s">
        <v>93</v>
      </c>
    </row>
    <row r="13568">
      <c r="C13568" s="1" t="s">
        <v>3403</v>
      </c>
    </row>
    <row r="13569">
      <c r="C13569" s="1" t="s">
        <v>686</v>
      </c>
    </row>
    <row r="13570">
      <c r="C13570" s="1" t="s">
        <v>1494</v>
      </c>
    </row>
    <row r="13571">
      <c r="C13571" s="1" t="s">
        <v>518</v>
      </c>
    </row>
    <row r="13572">
      <c r="C13572" s="1" t="s">
        <v>198</v>
      </c>
    </row>
    <row r="13573">
      <c r="C13573" s="1" t="s">
        <v>396</v>
      </c>
    </row>
    <row r="13574">
      <c r="C13574" s="1" t="s">
        <v>32</v>
      </c>
    </row>
    <row r="13575">
      <c r="C13575" s="1" t="s">
        <v>925</v>
      </c>
    </row>
    <row r="13576">
      <c r="C13576" s="1" t="s">
        <v>1092</v>
      </c>
    </row>
    <row r="13577">
      <c r="C13577" s="1" t="s">
        <v>3672</v>
      </c>
    </row>
    <row r="13578">
      <c r="C13578" s="1" t="s">
        <v>503</v>
      </c>
    </row>
    <row r="13579">
      <c r="C13579" s="1" t="s">
        <v>701</v>
      </c>
    </row>
    <row r="13580">
      <c r="C13580" s="1" t="s">
        <v>248</v>
      </c>
    </row>
    <row r="13581">
      <c r="C13581" s="1" t="s">
        <v>207</v>
      </c>
    </row>
    <row r="13582">
      <c r="C13582" s="1" t="s">
        <v>326</v>
      </c>
    </row>
    <row r="13583">
      <c r="C13583" s="1" t="s">
        <v>5934</v>
      </c>
    </row>
    <row r="13584">
      <c r="C13584" s="1" t="s">
        <v>148</v>
      </c>
    </row>
    <row r="13585">
      <c r="C13585" s="1" t="s">
        <v>121</v>
      </c>
    </row>
    <row r="13586">
      <c r="C13586" s="1" t="s">
        <v>1250</v>
      </c>
    </row>
    <row r="13587">
      <c r="C13587" s="1" t="s">
        <v>326</v>
      </c>
    </row>
    <row r="13588">
      <c r="C13588" s="1" t="s">
        <v>411</v>
      </c>
    </row>
    <row r="13589">
      <c r="C13589" s="1" t="s">
        <v>1186</v>
      </c>
    </row>
    <row r="13590">
      <c r="C13590" s="1" t="s">
        <v>14</v>
      </c>
    </row>
    <row r="13591">
      <c r="C13591" s="1" t="s">
        <v>555</v>
      </c>
    </row>
    <row r="13592">
      <c r="C13592" s="1" t="s">
        <v>1806</v>
      </c>
    </row>
    <row r="13593">
      <c r="C13593" s="1" t="s">
        <v>106</v>
      </c>
    </row>
    <row r="13594">
      <c r="C13594" s="1" t="s">
        <v>1446</v>
      </c>
    </row>
    <row r="13595">
      <c r="C13595" s="1" t="s">
        <v>32</v>
      </c>
    </row>
    <row r="13596">
      <c r="C13596" s="1" t="s">
        <v>1096</v>
      </c>
    </row>
    <row r="13597">
      <c r="C13597" s="1" t="s">
        <v>2464</v>
      </c>
    </row>
    <row r="13598">
      <c r="C13598" s="1" t="s">
        <v>1110</v>
      </c>
    </row>
    <row r="13599">
      <c r="C13599" s="1" t="s">
        <v>749</v>
      </c>
    </row>
    <row r="13600">
      <c r="C13600" s="1" t="s">
        <v>7828</v>
      </c>
    </row>
    <row r="13601">
      <c r="C13601" s="1" t="s">
        <v>1250</v>
      </c>
    </row>
    <row r="13602">
      <c r="C13602" s="1" t="s">
        <v>744</v>
      </c>
    </row>
    <row r="13603">
      <c r="C13603" s="1" t="s">
        <v>1029</v>
      </c>
    </row>
    <row r="13604">
      <c r="C13604" s="1" t="s">
        <v>116</v>
      </c>
    </row>
    <row r="13605">
      <c r="C13605" s="1" t="s">
        <v>1128</v>
      </c>
    </row>
    <row r="13606">
      <c r="C13606" s="1" t="s">
        <v>3009</v>
      </c>
    </row>
    <row r="13607">
      <c r="C13607" s="1" t="s">
        <v>19403</v>
      </c>
    </row>
    <row r="13608">
      <c r="C13608" s="1" t="s">
        <v>20448</v>
      </c>
    </row>
    <row r="13609">
      <c r="C13609" s="1" t="s">
        <v>1325</v>
      </c>
    </row>
    <row r="13610">
      <c r="C13610" s="1" t="s">
        <v>326</v>
      </c>
    </row>
    <row r="13611">
      <c r="C13611" s="1" t="s">
        <v>173</v>
      </c>
    </row>
    <row r="13612">
      <c r="C13612" s="1" t="s">
        <v>2601</v>
      </c>
    </row>
    <row r="13613">
      <c r="C13613" s="1" t="s">
        <v>4220</v>
      </c>
    </row>
    <row r="13614">
      <c r="C13614" s="1" t="s">
        <v>138</v>
      </c>
    </row>
    <row r="13615">
      <c r="C13615" s="1" t="s">
        <v>2577</v>
      </c>
    </row>
    <row r="13616">
      <c r="C13616" s="1" t="s">
        <v>2377</v>
      </c>
    </row>
    <row r="13617">
      <c r="C13617" s="1" t="s">
        <v>8305</v>
      </c>
    </row>
    <row r="13618">
      <c r="C13618" s="1" t="s">
        <v>116</v>
      </c>
    </row>
    <row r="13619">
      <c r="C13619" s="1" t="s">
        <v>584</v>
      </c>
    </row>
    <row r="13620">
      <c r="C13620" s="1" t="s">
        <v>560</v>
      </c>
    </row>
    <row r="13621">
      <c r="C13621" s="1" t="s">
        <v>1666</v>
      </c>
    </row>
    <row r="13622">
      <c r="C13622" s="1" t="s">
        <v>342</v>
      </c>
    </row>
    <row r="13623">
      <c r="C13623" s="1" t="s">
        <v>7620</v>
      </c>
    </row>
    <row r="13624">
      <c r="C13624" s="1" t="s">
        <v>1325</v>
      </c>
    </row>
    <row r="13625">
      <c r="C13625" s="1" t="s">
        <v>5435</v>
      </c>
    </row>
    <row r="13626">
      <c r="C13626" s="1" t="s">
        <v>156</v>
      </c>
    </row>
    <row r="13627">
      <c r="C13627" s="1" t="s">
        <v>1446</v>
      </c>
    </row>
    <row r="13628">
      <c r="C13628" s="1" t="s">
        <v>3238</v>
      </c>
    </row>
    <row r="13629">
      <c r="C13629" s="1" t="s">
        <v>503</v>
      </c>
    </row>
    <row r="13630">
      <c r="C13630" s="1" t="s">
        <v>588</v>
      </c>
    </row>
    <row r="13631">
      <c r="C13631" s="1" t="s">
        <v>93</v>
      </c>
    </row>
    <row r="13632">
      <c r="C13632" s="1" t="s">
        <v>1096</v>
      </c>
    </row>
    <row r="13633">
      <c r="C13633" s="1" t="s">
        <v>14</v>
      </c>
    </row>
    <row r="13634">
      <c r="C13634" s="1" t="s">
        <v>1403</v>
      </c>
    </row>
    <row r="13635">
      <c r="C13635" s="1" t="s">
        <v>106</v>
      </c>
    </row>
    <row r="13636">
      <c r="C13636" s="1" t="s">
        <v>3403</v>
      </c>
    </row>
    <row r="13637">
      <c r="C13637" s="1" t="s">
        <v>749</v>
      </c>
    </row>
    <row r="13638">
      <c r="C13638" s="1" t="s">
        <v>1204</v>
      </c>
    </row>
    <row r="13639">
      <c r="C13639" s="1" t="s">
        <v>10484</v>
      </c>
    </row>
    <row r="13640">
      <c r="C13640" s="1" t="s">
        <v>7084</v>
      </c>
    </row>
    <row r="13641">
      <c r="C13641" s="1" t="s">
        <v>1843</v>
      </c>
    </row>
    <row r="13642">
      <c r="C13642" s="1" t="s">
        <v>310</v>
      </c>
    </row>
    <row r="13643">
      <c r="C13643" s="1" t="s">
        <v>5622</v>
      </c>
    </row>
    <row r="13644">
      <c r="C13644" s="1" t="s">
        <v>305</v>
      </c>
    </row>
    <row r="13645">
      <c r="C13645" s="1" t="s">
        <v>2173</v>
      </c>
    </row>
    <row r="13646">
      <c r="C13646" s="1" t="s">
        <v>2116</v>
      </c>
    </row>
    <row r="13647">
      <c r="C13647" s="1" t="s">
        <v>1653</v>
      </c>
    </row>
    <row r="13648">
      <c r="C13648" s="1" t="s">
        <v>211</v>
      </c>
    </row>
    <row r="13649">
      <c r="C13649" s="1" t="s">
        <v>126</v>
      </c>
    </row>
    <row r="13650">
      <c r="C13650" s="1" t="s">
        <v>3461</v>
      </c>
    </row>
    <row r="13651">
      <c r="C13651" s="1" t="s">
        <v>818</v>
      </c>
    </row>
    <row r="13652">
      <c r="C13652" s="1" t="s">
        <v>1208</v>
      </c>
    </row>
    <row r="13653">
      <c r="C13653" s="1" t="s">
        <v>116</v>
      </c>
    </row>
    <row r="13654">
      <c r="C13654" s="1" t="s">
        <v>461</v>
      </c>
    </row>
    <row r="13655">
      <c r="C13655" s="1" t="s">
        <v>116</v>
      </c>
    </row>
    <row r="13656">
      <c r="C13656" s="1" t="s">
        <v>23719</v>
      </c>
    </row>
    <row r="13657">
      <c r="C13657" s="1" t="s">
        <v>5064</v>
      </c>
    </row>
    <row r="13658">
      <c r="C13658" s="1" t="s">
        <v>4454</v>
      </c>
    </row>
    <row r="13659">
      <c r="C13659" s="1" t="s">
        <v>5485</v>
      </c>
    </row>
    <row r="13660">
      <c r="C13660" s="1" t="s">
        <v>326</v>
      </c>
    </row>
    <row r="13661">
      <c r="C13661" s="1" t="s">
        <v>3882</v>
      </c>
    </row>
    <row r="13662">
      <c r="C13662" s="1" t="s">
        <v>99</v>
      </c>
    </row>
    <row r="13663">
      <c r="C13663" s="1" t="s">
        <v>21138</v>
      </c>
    </row>
    <row r="13664">
      <c r="C13664" s="1" t="s">
        <v>411</v>
      </c>
    </row>
    <row r="13665">
      <c r="C13665" s="1" t="s">
        <v>13618</v>
      </c>
    </row>
    <row r="13666">
      <c r="C13666" s="1" t="s">
        <v>3658</v>
      </c>
    </row>
    <row r="13667">
      <c r="C13667" s="1" t="s">
        <v>1622</v>
      </c>
    </row>
    <row r="13668">
      <c r="C13668" s="1" t="s">
        <v>1367</v>
      </c>
    </row>
    <row r="13669">
      <c r="C13669" s="1" t="s">
        <v>6025</v>
      </c>
    </row>
    <row r="13670">
      <c r="C13670" s="1" t="s">
        <v>8069</v>
      </c>
    </row>
    <row r="13671">
      <c r="C13671" s="1" t="s">
        <v>173</v>
      </c>
    </row>
    <row r="13672">
      <c r="C13672" s="1" t="s">
        <v>2359</v>
      </c>
    </row>
    <row r="13673">
      <c r="C13673" s="1" t="s">
        <v>818</v>
      </c>
    </row>
    <row r="13674">
      <c r="C13674" s="1" t="s">
        <v>4504</v>
      </c>
    </row>
    <row r="13675">
      <c r="C13675" s="1" t="s">
        <v>80</v>
      </c>
    </row>
    <row r="13676">
      <c r="C13676" s="1" t="s">
        <v>99</v>
      </c>
    </row>
    <row r="13677">
      <c r="C13677" s="1" t="s">
        <v>148</v>
      </c>
    </row>
    <row r="13678">
      <c r="C13678" s="1" t="s">
        <v>1874</v>
      </c>
    </row>
    <row r="13679">
      <c r="C13679" s="1" t="s">
        <v>1870</v>
      </c>
    </row>
    <row r="13680">
      <c r="C13680" s="1" t="s">
        <v>326</v>
      </c>
    </row>
    <row r="13681">
      <c r="C13681" s="1" t="s">
        <v>32</v>
      </c>
    </row>
    <row r="13682">
      <c r="C13682" s="1" t="s">
        <v>925</v>
      </c>
    </row>
    <row r="13683">
      <c r="C13683" s="1" t="s">
        <v>12497</v>
      </c>
    </row>
    <row r="13684">
      <c r="C13684" s="1" t="s">
        <v>1797</v>
      </c>
    </row>
    <row r="13685">
      <c r="C13685" s="1" t="s">
        <v>211</v>
      </c>
    </row>
    <row r="13686">
      <c r="C13686" s="1" t="s">
        <v>21</v>
      </c>
    </row>
    <row r="13687">
      <c r="C13687" s="1" t="s">
        <v>321</v>
      </c>
    </row>
    <row r="13688">
      <c r="C13688" s="1" t="s">
        <v>2402</v>
      </c>
    </row>
    <row r="13689">
      <c r="C13689" s="1" t="s">
        <v>5064</v>
      </c>
    </row>
    <row r="13690">
      <c r="C13690" s="1" t="s">
        <v>588</v>
      </c>
    </row>
    <row r="13691">
      <c r="C13691" s="1" t="s">
        <v>3042</v>
      </c>
    </row>
    <row r="13692">
      <c r="C13692" s="1" t="s">
        <v>8305</v>
      </c>
    </row>
    <row r="13693">
      <c r="C13693" s="1" t="s">
        <v>12356</v>
      </c>
    </row>
    <row r="13694">
      <c r="C13694" s="1" t="s">
        <v>23771</v>
      </c>
    </row>
    <row r="13695">
      <c r="C13695" s="1" t="s">
        <v>295</v>
      </c>
    </row>
    <row r="13696">
      <c r="C13696" s="1" t="s">
        <v>738</v>
      </c>
    </row>
    <row r="13697">
      <c r="C13697" s="1" t="s">
        <v>21</v>
      </c>
    </row>
    <row r="13698">
      <c r="C13698" s="1" t="s">
        <v>925</v>
      </c>
    </row>
    <row r="13699">
      <c r="C13699" s="1" t="s">
        <v>7828</v>
      </c>
    </row>
    <row r="13700">
      <c r="C13700" s="1" t="s">
        <v>11959</v>
      </c>
    </row>
    <row r="13701">
      <c r="C13701" s="1" t="s">
        <v>588</v>
      </c>
    </row>
    <row r="13702">
      <c r="C13702" s="1" t="s">
        <v>1653</v>
      </c>
    </row>
    <row r="13703">
      <c r="C13703" s="1" t="s">
        <v>163</v>
      </c>
    </row>
    <row r="13704">
      <c r="C13704" s="1" t="s">
        <v>4220</v>
      </c>
    </row>
    <row r="13705">
      <c r="C13705" s="1" t="s">
        <v>3180</v>
      </c>
    </row>
    <row r="13706">
      <c r="C13706" s="1" t="s">
        <v>1255</v>
      </c>
    </row>
    <row r="13707">
      <c r="C13707" s="1" t="s">
        <v>284</v>
      </c>
    </row>
    <row r="13708">
      <c r="C13708" s="1" t="s">
        <v>86</v>
      </c>
    </row>
    <row r="13709">
      <c r="C13709" s="1" t="s">
        <v>3127</v>
      </c>
    </row>
    <row r="13710">
      <c r="C13710" s="1" t="s">
        <v>99</v>
      </c>
    </row>
    <row r="13711">
      <c r="C13711" s="1" t="s">
        <v>2402</v>
      </c>
    </row>
    <row r="13712">
      <c r="C13712" s="1" t="s">
        <v>32</v>
      </c>
    </row>
    <row r="13713">
      <c r="C13713" s="1" t="s">
        <v>116</v>
      </c>
    </row>
    <row r="13714">
      <c r="C13714" s="1" t="s">
        <v>99</v>
      </c>
    </row>
    <row r="13715">
      <c r="C13715" s="1" t="s">
        <v>1255</v>
      </c>
    </row>
    <row r="13716">
      <c r="C13716" s="1" t="s">
        <v>1578</v>
      </c>
    </row>
    <row r="13717">
      <c r="C13717" s="1" t="s">
        <v>342</v>
      </c>
    </row>
    <row r="13718">
      <c r="C13718" s="1" t="s">
        <v>116</v>
      </c>
    </row>
    <row r="13719">
      <c r="C13719" s="1" t="s">
        <v>4248</v>
      </c>
    </row>
    <row r="13720">
      <c r="C13720" s="1" t="s">
        <v>1363</v>
      </c>
    </row>
    <row r="13721">
      <c r="C13721" s="1" t="s">
        <v>1227</v>
      </c>
    </row>
    <row r="13722">
      <c r="C13722" s="1" t="s">
        <v>116</v>
      </c>
    </row>
    <row r="13723">
      <c r="C13723" s="1" t="s">
        <v>21</v>
      </c>
    </row>
    <row r="13724">
      <c r="C13724" s="1" t="s">
        <v>411</v>
      </c>
    </row>
    <row r="13725">
      <c r="C13725" s="1" t="s">
        <v>657</v>
      </c>
    </row>
    <row r="13726">
      <c r="C13726" s="1" t="s">
        <v>315</v>
      </c>
    </row>
    <row r="13727">
      <c r="C13727" s="1" t="s">
        <v>564</v>
      </c>
    </row>
    <row r="13728">
      <c r="C13728" s="1" t="s">
        <v>968</v>
      </c>
    </row>
    <row r="13729">
      <c r="C13729" s="1" t="s">
        <v>4083</v>
      </c>
    </row>
    <row r="13730">
      <c r="C13730" s="1" t="s">
        <v>86</v>
      </c>
    </row>
    <row r="13731">
      <c r="C13731" s="1" t="s">
        <v>116</v>
      </c>
    </row>
    <row r="13732">
      <c r="C13732" s="1" t="s">
        <v>1827</v>
      </c>
    </row>
    <row r="13733">
      <c r="C13733" s="1" t="s">
        <v>461</v>
      </c>
    </row>
    <row r="13734">
      <c r="C13734" s="1" t="s">
        <v>770</v>
      </c>
    </row>
    <row r="13735">
      <c r="C13735" s="1" t="s">
        <v>3733</v>
      </c>
    </row>
    <row r="13736">
      <c r="C13736" s="1" t="s">
        <v>2450</v>
      </c>
    </row>
    <row r="13737">
      <c r="C13737" s="1" t="s">
        <v>1338</v>
      </c>
    </row>
    <row r="13738">
      <c r="C13738" s="1" t="s">
        <v>4354</v>
      </c>
    </row>
    <row r="13739">
      <c r="C13739" s="1" t="s">
        <v>1227</v>
      </c>
    </row>
    <row r="13740">
      <c r="C13740" s="1" t="s">
        <v>32</v>
      </c>
    </row>
    <row r="13741">
      <c r="C13741" s="1" t="s">
        <v>4565</v>
      </c>
    </row>
    <row r="13742">
      <c r="C13742" s="1" t="s">
        <v>2129</v>
      </c>
    </row>
    <row r="13743">
      <c r="C13743" s="1" t="s">
        <v>16891</v>
      </c>
    </row>
    <row r="13744">
      <c r="C13744" s="1" t="s">
        <v>998</v>
      </c>
    </row>
    <row r="13745">
      <c r="C13745" s="1" t="s">
        <v>75</v>
      </c>
    </row>
    <row r="13746">
      <c r="C13746" s="1" t="s">
        <v>148</v>
      </c>
    </row>
    <row r="13747">
      <c r="C13747" s="1" t="s">
        <v>7620</v>
      </c>
    </row>
    <row r="13748">
      <c r="C13748" s="1" t="s">
        <v>1827</v>
      </c>
    </row>
    <row r="13749">
      <c r="C13749" s="1" t="s">
        <v>1186</v>
      </c>
    </row>
    <row r="13750">
      <c r="C13750" s="1" t="s">
        <v>588</v>
      </c>
    </row>
    <row r="13751">
      <c r="C13751" s="1" t="s">
        <v>19553</v>
      </c>
    </row>
    <row r="13752">
      <c r="C13752" s="1" t="s">
        <v>1446</v>
      </c>
    </row>
    <row r="13753">
      <c r="C13753" s="1" t="s">
        <v>1297</v>
      </c>
    </row>
    <row r="13754">
      <c r="C13754" s="1" t="s">
        <v>1494</v>
      </c>
    </row>
    <row r="13755">
      <c r="C13755" s="1" t="s">
        <v>305</v>
      </c>
    </row>
    <row r="13756">
      <c r="C13756" s="1" t="s">
        <v>3038</v>
      </c>
    </row>
    <row r="13757">
      <c r="C13757" s="1" t="s">
        <v>21</v>
      </c>
    </row>
    <row r="13758">
      <c r="C13758" s="1" t="s">
        <v>1214</v>
      </c>
    </row>
    <row r="13759">
      <c r="C13759" s="1" t="s">
        <v>925</v>
      </c>
    </row>
    <row r="13760">
      <c r="C13760" s="1" t="s">
        <v>5598</v>
      </c>
    </row>
    <row r="13761">
      <c r="C13761" s="1" t="s">
        <v>1418</v>
      </c>
    </row>
    <row r="13762">
      <c r="C13762" s="1" t="s">
        <v>99</v>
      </c>
    </row>
    <row r="13763">
      <c r="C13763" s="1" t="s">
        <v>373</v>
      </c>
    </row>
    <row r="13764">
      <c r="C13764" s="1" t="s">
        <v>284</v>
      </c>
    </row>
    <row r="13765">
      <c r="C13765" s="1" t="s">
        <v>869</v>
      </c>
    </row>
    <row r="13766">
      <c r="C13766" s="1" t="s">
        <v>1549</v>
      </c>
    </row>
    <row r="13767">
      <c r="C13767" s="1" t="s">
        <v>93</v>
      </c>
    </row>
    <row r="13768">
      <c r="C13768" s="1" t="s">
        <v>411</v>
      </c>
    </row>
    <row r="13769">
      <c r="C13769" s="1" t="s">
        <v>15215</v>
      </c>
    </row>
    <row r="13770">
      <c r="C13770" s="1" t="s">
        <v>93</v>
      </c>
    </row>
    <row r="13771">
      <c r="C13771" s="1" t="s">
        <v>23881</v>
      </c>
    </row>
    <row r="13772">
      <c r="C13772" s="1" t="s">
        <v>3111</v>
      </c>
    </row>
    <row r="13773">
      <c r="C13773" s="1" t="s">
        <v>211</v>
      </c>
    </row>
    <row r="13774">
      <c r="C13774" s="1" t="s">
        <v>764</v>
      </c>
    </row>
    <row r="13775">
      <c r="C13775" s="1" t="s">
        <v>1874</v>
      </c>
    </row>
    <row r="13776">
      <c r="C13776" s="1" t="s">
        <v>148</v>
      </c>
    </row>
    <row r="13777">
      <c r="C13777" s="1" t="s">
        <v>126</v>
      </c>
    </row>
    <row r="13778">
      <c r="C13778" s="1" t="s">
        <v>356</v>
      </c>
    </row>
    <row r="13779">
      <c r="C13779" s="1" t="s">
        <v>121</v>
      </c>
    </row>
    <row r="13780">
      <c r="C13780" s="1" t="s">
        <v>32</v>
      </c>
    </row>
    <row r="13781">
      <c r="C13781" s="1" t="s">
        <v>121</v>
      </c>
    </row>
    <row r="13782">
      <c r="C13782" s="1" t="s">
        <v>1128</v>
      </c>
    </row>
    <row r="13783">
      <c r="C13783" s="1" t="s">
        <v>1332</v>
      </c>
    </row>
    <row r="13784">
      <c r="C13784" s="1" t="s">
        <v>1802</v>
      </c>
    </row>
    <row r="13785">
      <c r="C13785" s="1" t="s">
        <v>23905</v>
      </c>
    </row>
    <row r="13786">
      <c r="C13786" s="1" t="s">
        <v>59</v>
      </c>
    </row>
    <row r="13787">
      <c r="C13787" s="1" t="s">
        <v>173</v>
      </c>
    </row>
    <row r="13788">
      <c r="C13788" s="1" t="s">
        <v>178</v>
      </c>
    </row>
    <row r="13789">
      <c r="C13789" s="1" t="s">
        <v>8974</v>
      </c>
    </row>
    <row r="13790">
      <c r="C13790" s="1" t="s">
        <v>1140</v>
      </c>
    </row>
    <row r="13791">
      <c r="C13791" s="1" t="s">
        <v>8305</v>
      </c>
    </row>
    <row r="13792">
      <c r="C13792" s="1" t="s">
        <v>1113</v>
      </c>
    </row>
    <row r="13793">
      <c r="C13793" s="1" t="s">
        <v>7158</v>
      </c>
    </row>
    <row r="13794">
      <c r="C13794" s="1" t="s">
        <v>3488</v>
      </c>
    </row>
    <row r="13795">
      <c r="C13795" s="1" t="s">
        <v>1728</v>
      </c>
    </row>
    <row r="13796">
      <c r="C13796" s="1" t="s">
        <v>178</v>
      </c>
    </row>
    <row r="13797">
      <c r="C13797" s="1" t="s">
        <v>701</v>
      </c>
    </row>
    <row r="13798">
      <c r="C13798" s="1" t="s">
        <v>148</v>
      </c>
    </row>
    <row r="13799">
      <c r="C13799" s="1" t="s">
        <v>1255</v>
      </c>
    </row>
    <row r="13800">
      <c r="C13800" s="1" t="s">
        <v>7862</v>
      </c>
    </row>
    <row r="13801">
      <c r="C13801" s="1" t="s">
        <v>8286</v>
      </c>
    </row>
    <row r="13802">
      <c r="C13802" s="1" t="s">
        <v>1140</v>
      </c>
    </row>
    <row r="13803">
      <c r="C13803" s="1" t="s">
        <v>2820</v>
      </c>
    </row>
    <row r="13804">
      <c r="C13804" s="1" t="s">
        <v>8286</v>
      </c>
    </row>
    <row r="13805">
      <c r="C13805" s="1" t="s">
        <v>5012</v>
      </c>
    </row>
    <row r="13806">
      <c r="C13806" s="1" t="s">
        <v>6130</v>
      </c>
    </row>
    <row r="13807">
      <c r="C13807" s="1" t="s">
        <v>1813</v>
      </c>
    </row>
    <row r="13808">
      <c r="C13808" s="1" t="s">
        <v>23938</v>
      </c>
    </row>
    <row r="13809">
      <c r="C13809" s="1" t="s">
        <v>869</v>
      </c>
    </row>
    <row r="13810">
      <c r="C13810" s="1" t="s">
        <v>86</v>
      </c>
    </row>
    <row r="13811">
      <c r="C13811" s="1" t="s">
        <v>14</v>
      </c>
    </row>
    <row r="13812">
      <c r="C13812" s="1" t="s">
        <v>818</v>
      </c>
    </row>
    <row r="13813">
      <c r="C13813" s="1" t="s">
        <v>14</v>
      </c>
    </row>
    <row r="13814">
      <c r="C13814" s="1" t="s">
        <v>1325</v>
      </c>
    </row>
    <row r="13815">
      <c r="C13815" s="1" t="s">
        <v>23949</v>
      </c>
    </row>
    <row r="13816">
      <c r="C13816" s="1" t="s">
        <v>436</v>
      </c>
    </row>
    <row r="13817">
      <c r="C13817" s="1" t="s">
        <v>373</v>
      </c>
    </row>
    <row r="13818">
      <c r="C13818" s="1" t="s">
        <v>1343</v>
      </c>
    </row>
    <row r="13819">
      <c r="C13819" s="1" t="s">
        <v>5543</v>
      </c>
    </row>
    <row r="13820">
      <c r="C13820" s="1" t="s">
        <v>998</v>
      </c>
    </row>
    <row r="13821">
      <c r="C13821" s="1" t="s">
        <v>1297</v>
      </c>
    </row>
    <row r="13822">
      <c r="C13822" s="1" t="s">
        <v>1297</v>
      </c>
    </row>
    <row r="13823">
      <c r="C13823" s="1" t="s">
        <v>1214</v>
      </c>
    </row>
    <row r="13824">
      <c r="C13824" s="1" t="s">
        <v>305</v>
      </c>
    </row>
    <row r="13825">
      <c r="C13825" s="1" t="s">
        <v>121</v>
      </c>
    </row>
    <row r="13826">
      <c r="C13826" s="1" t="s">
        <v>5947</v>
      </c>
    </row>
    <row r="13827">
      <c r="C13827" s="1" t="s">
        <v>258</v>
      </c>
    </row>
    <row r="13828">
      <c r="C13828" s="1" t="s">
        <v>653</v>
      </c>
    </row>
    <row r="13829">
      <c r="C13829" s="1" t="s">
        <v>75</v>
      </c>
    </row>
    <row r="13830">
      <c r="C13830" s="1" t="s">
        <v>1096</v>
      </c>
    </row>
    <row r="13831">
      <c r="C13831" s="1" t="s">
        <v>305</v>
      </c>
    </row>
    <row r="13832">
      <c r="C13832" s="1" t="s">
        <v>14</v>
      </c>
    </row>
    <row r="13833">
      <c r="C13833" s="1" t="s">
        <v>21</v>
      </c>
    </row>
    <row r="13834">
      <c r="C13834" s="1" t="s">
        <v>326</v>
      </c>
    </row>
    <row r="13835">
      <c r="C13835" s="1" t="s">
        <v>305</v>
      </c>
    </row>
    <row r="13836">
      <c r="C13836" s="1" t="s">
        <v>1250</v>
      </c>
    </row>
    <row r="13837">
      <c r="C13837" s="1" t="s">
        <v>470</v>
      </c>
    </row>
    <row r="13838">
      <c r="C13838" s="1" t="s">
        <v>173</v>
      </c>
    </row>
    <row r="13839">
      <c r="C13839" s="1" t="s">
        <v>5836</v>
      </c>
    </row>
    <row r="13840">
      <c r="C13840" s="1" t="s">
        <v>305</v>
      </c>
    </row>
    <row r="13841">
      <c r="C13841" s="1" t="s">
        <v>938</v>
      </c>
    </row>
    <row r="13842">
      <c r="C13842" s="1" t="s">
        <v>295</v>
      </c>
    </row>
    <row r="13843">
      <c r="C13843" s="1" t="s">
        <v>116</v>
      </c>
    </row>
    <row r="13844">
      <c r="C13844" s="1" t="s">
        <v>80</v>
      </c>
    </row>
    <row r="13845">
      <c r="C13845" s="1" t="s">
        <v>1227</v>
      </c>
    </row>
    <row r="13846">
      <c r="C13846" s="1" t="s">
        <v>1014</v>
      </c>
    </row>
    <row r="13847">
      <c r="C13847" s="1" t="s">
        <v>1250</v>
      </c>
    </row>
    <row r="13848">
      <c r="C13848" s="1" t="s">
        <v>7765</v>
      </c>
    </row>
    <row r="13849">
      <c r="C13849" s="1" t="s">
        <v>2729</v>
      </c>
    </row>
    <row r="13850">
      <c r="C13850" s="1" t="s">
        <v>305</v>
      </c>
    </row>
    <row r="13851">
      <c r="C13851" s="1" t="s">
        <v>326</v>
      </c>
    </row>
    <row r="13852">
      <c r="C13852" s="1" t="s">
        <v>1410</v>
      </c>
    </row>
    <row r="13853">
      <c r="C13853" s="1" t="s">
        <v>1255</v>
      </c>
    </row>
    <row r="13854">
      <c r="C13854" s="1" t="s">
        <v>126</v>
      </c>
    </row>
    <row r="13855">
      <c r="C13855" s="1" t="s">
        <v>808</v>
      </c>
    </row>
    <row r="13856">
      <c r="C13856" s="1" t="s">
        <v>6449</v>
      </c>
    </row>
    <row r="13857">
      <c r="C13857" s="1" t="s">
        <v>6703</v>
      </c>
    </row>
    <row r="13858">
      <c r="C13858" s="1" t="s">
        <v>1446</v>
      </c>
    </row>
    <row r="13859">
      <c r="C13859" s="1" t="s">
        <v>21</v>
      </c>
    </row>
    <row r="13860">
      <c r="C13860" s="1" t="s">
        <v>889</v>
      </c>
    </row>
    <row r="13861">
      <c r="C13861" s="1" t="s">
        <v>37</v>
      </c>
    </row>
    <row r="13862">
      <c r="C13862" s="1" t="s">
        <v>138</v>
      </c>
    </row>
    <row r="13863">
      <c r="C13863" s="1" t="s">
        <v>1140</v>
      </c>
    </row>
    <row r="13864">
      <c r="C13864" s="1" t="s">
        <v>37</v>
      </c>
    </row>
    <row r="13865">
      <c r="C13865" s="1" t="s">
        <v>729</v>
      </c>
    </row>
    <row r="13866">
      <c r="C13866" s="1" t="s">
        <v>1332</v>
      </c>
    </row>
    <row r="13867">
      <c r="C13867" s="1" t="s">
        <v>5947</v>
      </c>
    </row>
    <row r="13868">
      <c r="C13868" s="1" t="s">
        <v>2504</v>
      </c>
    </row>
    <row r="13869">
      <c r="C13869" s="1" t="s">
        <v>2833</v>
      </c>
    </row>
    <row r="13870">
      <c r="C13870" s="1" t="s">
        <v>80</v>
      </c>
    </row>
    <row r="13871">
      <c r="C13871" s="1" t="s">
        <v>1874</v>
      </c>
    </row>
    <row r="13872">
      <c r="C13872" s="1" t="s">
        <v>4922</v>
      </c>
    </row>
    <row r="13873">
      <c r="C13873" s="1" t="s">
        <v>555</v>
      </c>
    </row>
    <row r="13874">
      <c r="C13874" s="1" t="s">
        <v>12689</v>
      </c>
    </row>
    <row r="13875">
      <c r="C13875" s="1" t="s">
        <v>8714</v>
      </c>
    </row>
    <row r="13876">
      <c r="C13876" s="1" t="s">
        <v>99</v>
      </c>
    </row>
    <row r="13877">
      <c r="C13877" s="1" t="s">
        <v>4531</v>
      </c>
    </row>
    <row r="13878">
      <c r="C13878" s="1" t="s">
        <v>2402</v>
      </c>
    </row>
    <row r="13879">
      <c r="C13879" s="1" t="s">
        <v>522</v>
      </c>
    </row>
    <row r="13880">
      <c r="C13880" s="1" t="s">
        <v>1637</v>
      </c>
    </row>
    <row r="13881">
      <c r="C13881" s="1" t="s">
        <v>2571</v>
      </c>
    </row>
    <row r="13882">
      <c r="C13882" s="1" t="s">
        <v>121</v>
      </c>
    </row>
    <row r="13883">
      <c r="C13883" s="1" t="s">
        <v>770</v>
      </c>
    </row>
    <row r="13884">
      <c r="C13884" s="1" t="s">
        <v>17270</v>
      </c>
    </row>
    <row r="13885">
      <c r="C13885" s="1" t="s">
        <v>24047</v>
      </c>
    </row>
    <row r="13886">
      <c r="C13886" s="1" t="s">
        <v>99</v>
      </c>
    </row>
    <row r="13887">
      <c r="C13887" s="1" t="s">
        <v>24052</v>
      </c>
    </row>
    <row r="13888">
      <c r="C13888" s="1" t="s">
        <v>1963</v>
      </c>
    </row>
    <row r="13889">
      <c r="C13889" s="1" t="s">
        <v>1728</v>
      </c>
    </row>
    <row r="13890">
      <c r="C13890" s="1" t="s">
        <v>461</v>
      </c>
    </row>
    <row r="13891">
      <c r="C13891" s="1" t="s">
        <v>723</v>
      </c>
    </row>
    <row r="13892">
      <c r="C13892" s="1" t="s">
        <v>80</v>
      </c>
    </row>
    <row r="13893">
      <c r="C13893" s="1" t="s">
        <v>27</v>
      </c>
    </row>
    <row r="13894">
      <c r="C13894" s="1" t="s">
        <v>653</v>
      </c>
    </row>
    <row r="13895">
      <c r="C13895" s="1" t="s">
        <v>4698</v>
      </c>
    </row>
    <row r="13896">
      <c r="C13896" s="1" t="s">
        <v>1562</v>
      </c>
    </row>
    <row r="13897">
      <c r="C13897" s="1" t="s">
        <v>1029</v>
      </c>
    </row>
    <row r="13898">
      <c r="C13898" s="1" t="s">
        <v>1343</v>
      </c>
    </row>
    <row r="13899">
      <c r="C13899" s="1" t="s">
        <v>1036</v>
      </c>
    </row>
    <row r="13900">
      <c r="C13900" s="1" t="s">
        <v>998</v>
      </c>
    </row>
    <row r="13901">
      <c r="C13901" s="1" t="s">
        <v>2601</v>
      </c>
    </row>
    <row r="13902">
      <c r="C13902" s="1" t="s">
        <v>93</v>
      </c>
    </row>
    <row r="13903">
      <c r="C13903" s="1" t="s">
        <v>305</v>
      </c>
    </row>
    <row r="13904">
      <c r="C13904" s="1" t="s">
        <v>6215</v>
      </c>
    </row>
    <row r="13905">
      <c r="C13905" s="1" t="s">
        <v>461</v>
      </c>
    </row>
    <row r="13906">
      <c r="C13906" s="1" t="s">
        <v>4161</v>
      </c>
    </row>
    <row r="13907">
      <c r="C13907" s="1" t="s">
        <v>7647</v>
      </c>
    </row>
    <row r="13908">
      <c r="C13908" s="1" t="s">
        <v>701</v>
      </c>
    </row>
    <row r="13909">
      <c r="C13909" s="1" t="s">
        <v>211</v>
      </c>
    </row>
    <row r="13910">
      <c r="C13910" s="1" t="s">
        <v>21</v>
      </c>
    </row>
    <row r="13911">
      <c r="C13911" s="1" t="s">
        <v>18160</v>
      </c>
    </row>
    <row r="13912">
      <c r="C13912" s="1" t="s">
        <v>864</v>
      </c>
    </row>
    <row r="13913">
      <c r="C13913" s="1" t="s">
        <v>321</v>
      </c>
    </row>
    <row r="13914">
      <c r="C13914" s="1" t="s">
        <v>211</v>
      </c>
    </row>
    <row r="13915">
      <c r="C13915" s="1" t="s">
        <v>461</v>
      </c>
    </row>
    <row r="13916">
      <c r="C13916" s="1" t="s">
        <v>305</v>
      </c>
    </row>
    <row r="13917">
      <c r="C13917" s="1" t="s">
        <v>1250</v>
      </c>
    </row>
    <row r="13918">
      <c r="C13918" s="1" t="s">
        <v>1297</v>
      </c>
    </row>
    <row r="13919">
      <c r="C13919" s="1" t="s">
        <v>310</v>
      </c>
    </row>
    <row r="13920">
      <c r="C13920" s="1" t="s">
        <v>1483</v>
      </c>
    </row>
    <row r="13921">
      <c r="C13921" s="1" t="s">
        <v>4748</v>
      </c>
    </row>
    <row r="13922">
      <c r="C13922" s="1" t="s">
        <v>2485</v>
      </c>
    </row>
    <row r="13923">
      <c r="C13923" s="1" t="s">
        <v>1250</v>
      </c>
    </row>
    <row r="13924">
      <c r="C13924" s="1" t="s">
        <v>3658</v>
      </c>
    </row>
    <row r="13925">
      <c r="C13925" s="1" t="s">
        <v>1297</v>
      </c>
    </row>
    <row r="13926">
      <c r="C13926" s="1" t="s">
        <v>116</v>
      </c>
    </row>
    <row r="13927">
      <c r="C13927" s="1" t="s">
        <v>3811</v>
      </c>
    </row>
    <row r="13928">
      <c r="C13928" s="1" t="s">
        <v>1802</v>
      </c>
    </row>
    <row r="13929">
      <c r="C13929" s="1" t="s">
        <v>7210</v>
      </c>
    </row>
    <row r="13930">
      <c r="C13930" s="1" t="s">
        <v>173</v>
      </c>
    </row>
    <row r="13931">
      <c r="C13931" s="1" t="s">
        <v>315</v>
      </c>
    </row>
    <row r="13932">
      <c r="C13932" s="1" t="s">
        <v>211</v>
      </c>
    </row>
    <row r="13933">
      <c r="C13933" s="1" t="s">
        <v>998</v>
      </c>
    </row>
    <row r="13934">
      <c r="C13934" s="1" t="s">
        <v>2512</v>
      </c>
    </row>
    <row r="13935">
      <c r="C13935" s="1" t="s">
        <v>3985</v>
      </c>
    </row>
    <row r="13936">
      <c r="C13936" s="1" t="s">
        <v>326</v>
      </c>
    </row>
    <row r="13937">
      <c r="C13937" s="1" t="s">
        <v>3851</v>
      </c>
    </row>
    <row r="13938">
      <c r="C13938" s="1" t="s">
        <v>86</v>
      </c>
    </row>
    <row r="13939">
      <c r="C13939" s="1" t="s">
        <v>116</v>
      </c>
    </row>
    <row r="13940">
      <c r="C13940" s="1" t="s">
        <v>80</v>
      </c>
    </row>
    <row r="13941">
      <c r="C13941" s="1" t="s">
        <v>1865</v>
      </c>
    </row>
    <row r="13942">
      <c r="C13942" s="1" t="s">
        <v>148</v>
      </c>
    </row>
    <row r="13943">
      <c r="C13943" s="1" t="s">
        <v>2359</v>
      </c>
    </row>
    <row r="13944">
      <c r="C13944" s="1" t="s">
        <v>1827</v>
      </c>
    </row>
    <row r="13945">
      <c r="C13945" s="1" t="s">
        <v>37</v>
      </c>
    </row>
    <row r="13946">
      <c r="C13946" s="1" t="s">
        <v>148</v>
      </c>
    </row>
    <row r="13947">
      <c r="C13947" s="1" t="s">
        <v>1494</v>
      </c>
    </row>
    <row r="13948">
      <c r="C13948" s="1" t="s">
        <v>5539</v>
      </c>
    </row>
    <row r="13949">
      <c r="C13949" s="1" t="s">
        <v>898</v>
      </c>
    </row>
    <row r="13950">
      <c r="C13950" s="1" t="s">
        <v>27</v>
      </c>
    </row>
    <row r="13951">
      <c r="C13951" s="1" t="s">
        <v>321</v>
      </c>
    </row>
    <row r="13952">
      <c r="C13952" s="1" t="s">
        <v>116</v>
      </c>
    </row>
    <row r="13953">
      <c r="C13953" s="1" t="s">
        <v>326</v>
      </c>
    </row>
    <row r="13954">
      <c r="C13954" s="1" t="s">
        <v>3581</v>
      </c>
    </row>
    <row r="13955">
      <c r="C13955" s="1" t="s">
        <v>305</v>
      </c>
    </row>
    <row r="13956">
      <c r="C13956" s="1" t="s">
        <v>1592</v>
      </c>
    </row>
    <row r="13957">
      <c r="C13957" s="1" t="s">
        <v>1806</v>
      </c>
    </row>
    <row r="13958">
      <c r="C13958" s="1" t="s">
        <v>310</v>
      </c>
    </row>
    <row r="13959">
      <c r="C13959" s="1" t="s">
        <v>21</v>
      </c>
    </row>
    <row r="13960">
      <c r="C13960" s="1" t="s">
        <v>22350</v>
      </c>
    </row>
    <row r="13961">
      <c r="C13961" s="1" t="s">
        <v>503</v>
      </c>
    </row>
    <row r="13962">
      <c r="C13962" s="1" t="s">
        <v>2359</v>
      </c>
    </row>
    <row r="13963">
      <c r="C13963" s="1" t="s">
        <v>3469</v>
      </c>
    </row>
    <row r="13964">
      <c r="C13964" s="1" t="s">
        <v>80</v>
      </c>
    </row>
    <row r="13965">
      <c r="C13965" s="1" t="s">
        <v>1144</v>
      </c>
    </row>
    <row r="13966">
      <c r="C13966" s="1" t="s">
        <v>156</v>
      </c>
    </row>
    <row r="13967">
      <c r="C13967" s="1" t="s">
        <v>211</v>
      </c>
    </row>
    <row r="13968">
      <c r="C13968" s="1" t="s">
        <v>24162</v>
      </c>
    </row>
    <row r="13969">
      <c r="C13969" s="1" t="s">
        <v>2173</v>
      </c>
    </row>
    <row r="13970">
      <c r="C13970" s="1" t="s">
        <v>1813</v>
      </c>
    </row>
    <row r="13971">
      <c r="C13971" s="1" t="s">
        <v>1250</v>
      </c>
    </row>
    <row r="13972">
      <c r="C13972" s="1" t="s">
        <v>49</v>
      </c>
    </row>
    <row r="13973">
      <c r="C13973" s="1" t="s">
        <v>116</v>
      </c>
    </row>
    <row r="13974">
      <c r="C13974" s="1" t="s">
        <v>198</v>
      </c>
    </row>
    <row r="13975">
      <c r="C13975" s="1" t="s">
        <v>3708</v>
      </c>
    </row>
    <row r="13976">
      <c r="C13976" s="1" t="s">
        <v>126</v>
      </c>
    </row>
    <row r="13977">
      <c r="C13977" s="1" t="s">
        <v>3931</v>
      </c>
    </row>
    <row r="13978">
      <c r="C13978" s="1" t="s">
        <v>1363</v>
      </c>
    </row>
    <row r="13979">
      <c r="C13979" s="1" t="s">
        <v>1483</v>
      </c>
    </row>
    <row r="13980">
      <c r="C13980" s="1" t="s">
        <v>1137</v>
      </c>
    </row>
    <row r="13981">
      <c r="C13981" s="1" t="s">
        <v>42</v>
      </c>
    </row>
    <row r="13982">
      <c r="C13982" s="1" t="s">
        <v>3815</v>
      </c>
    </row>
    <row r="13983">
      <c r="C13983" s="1" t="s">
        <v>461</v>
      </c>
    </row>
    <row r="13984">
      <c r="C13984" s="1" t="s">
        <v>1243</v>
      </c>
    </row>
    <row r="13985">
      <c r="C13985" s="1" t="s">
        <v>4508</v>
      </c>
    </row>
    <row r="13986">
      <c r="C13986" s="1" t="s">
        <v>16504</v>
      </c>
    </row>
    <row r="13987">
      <c r="C13987" s="1" t="s">
        <v>305</v>
      </c>
    </row>
    <row r="13988">
      <c r="C13988" s="1" t="s">
        <v>560</v>
      </c>
    </row>
    <row r="13989">
      <c r="C13989" s="1" t="s">
        <v>998</v>
      </c>
    </row>
    <row r="13990">
      <c r="C13990" s="1" t="s">
        <v>1806</v>
      </c>
    </row>
    <row r="13991">
      <c r="C13991" s="1" t="s">
        <v>6215</v>
      </c>
    </row>
    <row r="13992">
      <c r="C13992" s="1" t="s">
        <v>21</v>
      </c>
    </row>
    <row r="13993">
      <c r="C13993" s="1" t="s">
        <v>411</v>
      </c>
    </row>
    <row r="13994">
      <c r="C13994" s="1" t="s">
        <v>11416</v>
      </c>
    </row>
    <row r="13995">
      <c r="C13995" s="1" t="s">
        <v>1813</v>
      </c>
    </row>
    <row r="13996">
      <c r="C13996" s="1" t="s">
        <v>1558</v>
      </c>
    </row>
    <row r="13997">
      <c r="C13997" s="1" t="s">
        <v>1268</v>
      </c>
    </row>
    <row r="13998">
      <c r="C13998" s="1" t="s">
        <v>3708</v>
      </c>
    </row>
    <row r="13999">
      <c r="C13999" s="1" t="s">
        <v>1092</v>
      </c>
    </row>
    <row r="14000">
      <c r="C14000" s="1" t="s">
        <v>9099</v>
      </c>
    </row>
    <row r="14001">
      <c r="C14001" s="1" t="s">
        <v>121</v>
      </c>
    </row>
    <row r="14002">
      <c r="C14002" s="1" t="s">
        <v>18409</v>
      </c>
    </row>
    <row r="14003">
      <c r="C14003" s="1" t="s">
        <v>4958</v>
      </c>
    </row>
    <row r="14004">
      <c r="C14004" s="1" t="s">
        <v>1255</v>
      </c>
    </row>
    <row r="14005">
      <c r="C14005" s="1" t="s">
        <v>1179</v>
      </c>
    </row>
    <row r="14006">
      <c r="C14006" s="1" t="s">
        <v>2861</v>
      </c>
    </row>
    <row r="14007">
      <c r="C14007" s="1" t="s">
        <v>6850</v>
      </c>
    </row>
    <row r="14008">
      <c r="C14008" s="1" t="s">
        <v>21</v>
      </c>
    </row>
    <row r="14009">
      <c r="C14009" s="1" t="s">
        <v>4935</v>
      </c>
    </row>
    <row r="14010">
      <c r="C14010" s="1" t="s">
        <v>13488</v>
      </c>
    </row>
    <row r="14011">
      <c r="C14011" s="1" t="s">
        <v>4240</v>
      </c>
    </row>
    <row r="14012">
      <c r="C14012" s="1" t="s">
        <v>1442</v>
      </c>
    </row>
    <row r="14013">
      <c r="C14013" s="1" t="s">
        <v>32</v>
      </c>
    </row>
    <row r="14014">
      <c r="C14014" s="1" t="s">
        <v>27</v>
      </c>
    </row>
    <row r="14015">
      <c r="C14015" s="1" t="s">
        <v>248</v>
      </c>
    </row>
    <row r="14016">
      <c r="C14016" s="1" t="s">
        <v>4698</v>
      </c>
    </row>
    <row r="14017">
      <c r="C14017" s="1" t="s">
        <v>3488</v>
      </c>
    </row>
    <row r="14018">
      <c r="C14018" s="1" t="s">
        <v>542</v>
      </c>
    </row>
    <row r="14019">
      <c r="C14019" s="1" t="s">
        <v>2729</v>
      </c>
    </row>
    <row r="14020">
      <c r="C14020" s="1" t="s">
        <v>1025</v>
      </c>
    </row>
    <row r="14021">
      <c r="C14021" s="1" t="s">
        <v>4083</v>
      </c>
    </row>
    <row r="14022">
      <c r="C14022" s="1" t="s">
        <v>21</v>
      </c>
    </row>
    <row r="14023">
      <c r="C14023" s="1" t="s">
        <v>132</v>
      </c>
    </row>
    <row r="14024">
      <c r="C14024" s="1" t="s">
        <v>295</v>
      </c>
    </row>
    <row r="14025">
      <c r="C14025" s="1" t="s">
        <v>321</v>
      </c>
    </row>
    <row r="14026">
      <c r="C14026" s="1" t="s">
        <v>326</v>
      </c>
    </row>
    <row r="14027">
      <c r="C14027" s="1" t="s">
        <v>148</v>
      </c>
    </row>
    <row r="14028">
      <c r="C14028" s="1" t="s">
        <v>4521</v>
      </c>
    </row>
    <row r="14029">
      <c r="C14029" s="1" t="s">
        <v>342</v>
      </c>
    </row>
    <row r="14030">
      <c r="C14030" s="1" t="s">
        <v>5741</v>
      </c>
    </row>
    <row r="14031">
      <c r="C14031" s="1" t="s">
        <v>86</v>
      </c>
    </row>
    <row r="14032">
      <c r="C14032" s="1" t="s">
        <v>411</v>
      </c>
    </row>
    <row r="14033">
      <c r="C14033" s="1" t="s">
        <v>75</v>
      </c>
    </row>
    <row r="14034">
      <c r="C14034" s="1" t="s">
        <v>2872</v>
      </c>
    </row>
    <row r="14035">
      <c r="C14035" s="1" t="s">
        <v>3875</v>
      </c>
    </row>
    <row r="14036">
      <c r="C14036" s="1" t="s">
        <v>1204</v>
      </c>
    </row>
    <row r="14037">
      <c r="C14037" s="1" t="s">
        <v>37</v>
      </c>
    </row>
    <row r="14038">
      <c r="C14038" s="1" t="s">
        <v>1558</v>
      </c>
    </row>
    <row r="14039">
      <c r="C14039" s="1" t="s">
        <v>10216</v>
      </c>
    </row>
    <row r="14040">
      <c r="C14040" s="1" t="s">
        <v>461</v>
      </c>
    </row>
    <row r="14041">
      <c r="C14041" s="1" t="s">
        <v>1363</v>
      </c>
    </row>
    <row r="14042">
      <c r="C14042" s="1" t="s">
        <v>588</v>
      </c>
    </row>
    <row r="14043">
      <c r="C14043" s="1" t="s">
        <v>1932</v>
      </c>
    </row>
    <row r="14044">
      <c r="C14044" s="1" t="s">
        <v>148</v>
      </c>
    </row>
    <row r="14045">
      <c r="C14045" s="1" t="s">
        <v>5136</v>
      </c>
    </row>
    <row r="14046">
      <c r="C14046" s="1" t="s">
        <v>248</v>
      </c>
    </row>
    <row r="14047">
      <c r="C14047" s="1" t="s">
        <v>207</v>
      </c>
    </row>
    <row r="14048">
      <c r="C14048" s="1" t="s">
        <v>2359</v>
      </c>
    </row>
    <row r="14049">
      <c r="C14049" s="1" t="s">
        <v>461</v>
      </c>
    </row>
    <row r="14050">
      <c r="C14050" s="1" t="s">
        <v>818</v>
      </c>
    </row>
    <row r="14051">
      <c r="C14051" s="1" t="s">
        <v>411</v>
      </c>
    </row>
    <row r="14052">
      <c r="C14052" s="1" t="s">
        <v>1806</v>
      </c>
    </row>
    <row r="14053">
      <c r="C14053" s="1" t="s">
        <v>925</v>
      </c>
    </row>
    <row r="14054">
      <c r="C14054" s="1" t="s">
        <v>116</v>
      </c>
    </row>
    <row r="14055">
      <c r="C14055" s="1" t="s">
        <v>295</v>
      </c>
    </row>
    <row r="14056">
      <c r="C14056" s="1" t="s">
        <v>148</v>
      </c>
    </row>
    <row r="14057">
      <c r="C14057" s="1" t="s">
        <v>1549</v>
      </c>
    </row>
    <row r="14058">
      <c r="C14058" s="1" t="s">
        <v>779</v>
      </c>
    </row>
    <row r="14059">
      <c r="C14059" s="1" t="s">
        <v>14</v>
      </c>
    </row>
    <row r="14060">
      <c r="C14060" s="1" t="s">
        <v>305</v>
      </c>
    </row>
    <row r="14061">
      <c r="C14061" s="1" t="s">
        <v>305</v>
      </c>
    </row>
    <row r="14062">
      <c r="C14062" s="1" t="s">
        <v>148</v>
      </c>
    </row>
    <row r="14063">
      <c r="C14063" s="1" t="s">
        <v>326</v>
      </c>
    </row>
    <row r="14064">
      <c r="C14064" s="1" t="s">
        <v>1802</v>
      </c>
    </row>
    <row r="14065">
      <c r="C14065" s="1" t="s">
        <v>1653</v>
      </c>
    </row>
    <row r="14066">
      <c r="C14066" s="1" t="s">
        <v>19582</v>
      </c>
    </row>
    <row r="14067">
      <c r="C14067" s="1" t="s">
        <v>1255</v>
      </c>
    </row>
    <row r="14068">
      <c r="C14068" s="1" t="s">
        <v>75</v>
      </c>
    </row>
    <row r="14069">
      <c r="C14069" s="1" t="s">
        <v>1297</v>
      </c>
    </row>
    <row r="14070">
      <c r="C14070" s="1" t="s">
        <v>373</v>
      </c>
    </row>
    <row r="14071">
      <c r="C14071" s="1" t="s">
        <v>2030</v>
      </c>
    </row>
    <row r="14072">
      <c r="C14072" s="1" t="s">
        <v>411</v>
      </c>
    </row>
    <row r="14073">
      <c r="C14073" s="1" t="s">
        <v>305</v>
      </c>
    </row>
    <row r="14074">
      <c r="C14074" s="1" t="s">
        <v>1558</v>
      </c>
    </row>
    <row r="14075">
      <c r="C14075" s="1" t="s">
        <v>613</v>
      </c>
    </row>
    <row r="14076">
      <c r="C14076" s="1" t="s">
        <v>925</v>
      </c>
    </row>
    <row r="14077">
      <c r="C14077" s="1" t="s">
        <v>701</v>
      </c>
    </row>
    <row r="14078">
      <c r="C14078" s="1" t="s">
        <v>1494</v>
      </c>
    </row>
    <row r="14079">
      <c r="C14079" s="1" t="s">
        <v>211</v>
      </c>
    </row>
    <row r="14080">
      <c r="C14080" s="1" t="s">
        <v>1728</v>
      </c>
    </row>
    <row r="14081">
      <c r="C14081" s="1" t="s">
        <v>784</v>
      </c>
    </row>
    <row r="14082">
      <c r="C14082" s="1" t="s">
        <v>126</v>
      </c>
    </row>
    <row r="14083">
      <c r="C14083" s="1" t="s">
        <v>6215</v>
      </c>
    </row>
    <row r="14084">
      <c r="C14084" s="1" t="s">
        <v>2647</v>
      </c>
    </row>
    <row r="14085">
      <c r="C14085" s="1" t="s">
        <v>813</v>
      </c>
    </row>
    <row r="14086">
      <c r="C14086" s="1" t="s">
        <v>86</v>
      </c>
    </row>
    <row r="14087">
      <c r="C14087" s="1" t="s">
        <v>968</v>
      </c>
    </row>
    <row r="14088">
      <c r="C14088" s="1" t="s">
        <v>1096</v>
      </c>
    </row>
    <row r="14089">
      <c r="C14089" s="1" t="s">
        <v>284</v>
      </c>
    </row>
    <row r="14090">
      <c r="C14090" s="1" t="s">
        <v>1963</v>
      </c>
    </row>
    <row r="14091">
      <c r="C14091" s="1" t="s">
        <v>7784</v>
      </c>
    </row>
    <row r="14092">
      <c r="C14092" s="1" t="s">
        <v>4916</v>
      </c>
    </row>
    <row r="14093">
      <c r="C14093" s="1" t="s">
        <v>738</v>
      </c>
    </row>
    <row r="14094">
      <c r="C14094" s="1" t="s">
        <v>378</v>
      </c>
    </row>
    <row r="14095">
      <c r="C14095" s="1" t="s">
        <v>4454</v>
      </c>
    </row>
    <row r="14096">
      <c r="C14096" s="1" t="s">
        <v>998</v>
      </c>
    </row>
    <row r="14097">
      <c r="C14097" s="1" t="s">
        <v>461</v>
      </c>
    </row>
    <row r="14098">
      <c r="C14098" s="1" t="s">
        <v>1301</v>
      </c>
    </row>
    <row r="14099">
      <c r="C14099" s="1" t="s">
        <v>342</v>
      </c>
    </row>
    <row r="14100">
      <c r="C14100" s="1" t="s">
        <v>321</v>
      </c>
    </row>
    <row r="14101">
      <c r="C14101" s="1" t="s">
        <v>211</v>
      </c>
    </row>
    <row r="14102">
      <c r="C14102" s="1" t="s">
        <v>5598</v>
      </c>
    </row>
    <row r="14103">
      <c r="C14103" s="1" t="s">
        <v>5158</v>
      </c>
    </row>
    <row r="14104">
      <c r="C14104" s="1" t="s">
        <v>396</v>
      </c>
    </row>
    <row r="14105">
      <c r="C14105" s="1" t="s">
        <v>4504</v>
      </c>
    </row>
    <row r="14106">
      <c r="C14106" s="1" t="s">
        <v>116</v>
      </c>
    </row>
    <row r="14107">
      <c r="C14107" s="1" t="s">
        <v>998</v>
      </c>
    </row>
    <row r="14108">
      <c r="C14108" s="1" t="s">
        <v>5557</v>
      </c>
    </row>
    <row r="14109">
      <c r="C14109" s="1" t="s">
        <v>3403</v>
      </c>
    </row>
    <row r="14110">
      <c r="C14110" s="1" t="s">
        <v>1150</v>
      </c>
    </row>
    <row r="14111">
      <c r="C14111" s="1" t="s">
        <v>1325</v>
      </c>
    </row>
    <row r="14112">
      <c r="C14112" s="1" t="s">
        <v>4852</v>
      </c>
    </row>
    <row r="14113">
      <c r="C14113" s="1" t="s">
        <v>889</v>
      </c>
    </row>
    <row r="14114">
      <c r="C14114" s="1" t="s">
        <v>14</v>
      </c>
    </row>
    <row r="14115">
      <c r="C14115" s="1" t="s">
        <v>2504</v>
      </c>
    </row>
    <row r="14116">
      <c r="C14116" s="1" t="s">
        <v>1255</v>
      </c>
    </row>
    <row r="14117">
      <c r="C14117" s="1" t="s">
        <v>503</v>
      </c>
    </row>
    <row r="14118">
      <c r="C14118" s="1" t="s">
        <v>86</v>
      </c>
    </row>
    <row r="14119">
      <c r="C14119" s="1" t="s">
        <v>1274</v>
      </c>
    </row>
    <row r="14120">
      <c r="C14120" s="1" t="s">
        <v>116</v>
      </c>
    </row>
    <row r="14121">
      <c r="C14121" s="1" t="s">
        <v>1019</v>
      </c>
    </row>
    <row r="14122">
      <c r="C14122" s="1" t="s">
        <v>998</v>
      </c>
    </row>
    <row r="14123">
      <c r="C14123" s="1" t="s">
        <v>2380</v>
      </c>
    </row>
    <row r="14124">
      <c r="C14124" s="1" t="s">
        <v>148</v>
      </c>
    </row>
    <row r="14125">
      <c r="C14125" s="1" t="s">
        <v>93</v>
      </c>
    </row>
    <row r="14126">
      <c r="C14126" s="1" t="s">
        <v>415</v>
      </c>
    </row>
    <row r="14127">
      <c r="C14127" s="1" t="s">
        <v>5622</v>
      </c>
    </row>
    <row r="14128">
      <c r="C14128" s="1" t="s">
        <v>5973</v>
      </c>
    </row>
    <row r="14129">
      <c r="C14129" s="1" t="s">
        <v>588</v>
      </c>
    </row>
    <row r="14130">
      <c r="C14130" s="1" t="s">
        <v>779</v>
      </c>
    </row>
    <row r="14131">
      <c r="C14131" s="1" t="s">
        <v>148</v>
      </c>
    </row>
    <row r="14132">
      <c r="C14132" s="1" t="s">
        <v>37</v>
      </c>
    </row>
    <row r="14133">
      <c r="C14133" s="1" t="s">
        <v>9844</v>
      </c>
    </row>
    <row r="14134">
      <c r="C14134" s="1" t="s">
        <v>305</v>
      </c>
    </row>
    <row r="14135">
      <c r="C14135" s="1" t="s">
        <v>3138</v>
      </c>
    </row>
    <row r="14136">
      <c r="C14136" s="1" t="s">
        <v>1036</v>
      </c>
    </row>
    <row r="14137">
      <c r="C14137" s="1" t="s">
        <v>1140</v>
      </c>
    </row>
    <row r="14138">
      <c r="C14138" s="1" t="s">
        <v>305</v>
      </c>
    </row>
    <row r="14139">
      <c r="C14139" s="1" t="s">
        <v>664</v>
      </c>
    </row>
    <row r="14140">
      <c r="C14140" s="1" t="s">
        <v>470</v>
      </c>
    </row>
    <row r="14141">
      <c r="C14141" s="1" t="s">
        <v>24403</v>
      </c>
    </row>
    <row r="14142">
      <c r="C14142" s="1" t="s">
        <v>396</v>
      </c>
    </row>
    <row r="14143">
      <c r="C14143" s="1" t="s">
        <v>613</v>
      </c>
    </row>
    <row r="14144">
      <c r="C14144" s="1" t="s">
        <v>411</v>
      </c>
    </row>
    <row r="14145">
      <c r="C14145" s="1" t="s">
        <v>1611</v>
      </c>
    </row>
    <row r="14146">
      <c r="C14146" s="1" t="s">
        <v>11972</v>
      </c>
    </row>
    <row r="14147">
      <c r="C14147" s="1" t="s">
        <v>1255</v>
      </c>
    </row>
    <row r="14148">
      <c r="C14148" s="1" t="s">
        <v>869</v>
      </c>
    </row>
    <row r="14149">
      <c r="C14149" s="1" t="s">
        <v>2359</v>
      </c>
    </row>
    <row r="14150">
      <c r="C14150" s="1" t="s">
        <v>1494</v>
      </c>
    </row>
    <row r="14151">
      <c r="C14151" s="1" t="s">
        <v>103</v>
      </c>
    </row>
    <row r="14152">
      <c r="C14152" s="1" t="s">
        <v>305</v>
      </c>
    </row>
    <row r="14153">
      <c r="C14153" s="1" t="s">
        <v>1978</v>
      </c>
    </row>
    <row r="14154">
      <c r="C14154" s="1" t="s">
        <v>6215</v>
      </c>
    </row>
    <row r="14155">
      <c r="C14155" s="1" t="s">
        <v>2384</v>
      </c>
    </row>
    <row r="14156">
      <c r="C14156" s="1" t="s">
        <v>1666</v>
      </c>
    </row>
    <row r="14157">
      <c r="C14157" s="1" t="s">
        <v>121</v>
      </c>
    </row>
    <row r="14158">
      <c r="C14158" s="1" t="s">
        <v>664</v>
      </c>
    </row>
    <row r="14159">
      <c r="C14159" s="1" t="s">
        <v>23393</v>
      </c>
    </row>
    <row r="14160">
      <c r="C14160" s="1" t="s">
        <v>4640</v>
      </c>
    </row>
    <row r="14161">
      <c r="C14161" s="1" t="s">
        <v>4912</v>
      </c>
    </row>
    <row r="14162">
      <c r="C14162" s="1" t="s">
        <v>1549</v>
      </c>
    </row>
    <row r="14163">
      <c r="C14163" s="1" t="s">
        <v>1756</v>
      </c>
    </row>
    <row r="14164">
      <c r="C14164" s="1" t="s">
        <v>75</v>
      </c>
    </row>
    <row r="14165">
      <c r="C14165" s="1" t="s">
        <v>2521</v>
      </c>
    </row>
    <row r="14166">
      <c r="C14166" s="1" t="s">
        <v>315</v>
      </c>
    </row>
    <row r="14167">
      <c r="C14167" s="1" t="s">
        <v>2402</v>
      </c>
    </row>
    <row r="14168">
      <c r="C14168" s="1" t="s">
        <v>1325</v>
      </c>
    </row>
    <row r="14169">
      <c r="C14169" s="1" t="s">
        <v>588</v>
      </c>
    </row>
    <row r="14170">
      <c r="C14170" s="1" t="s">
        <v>10356</v>
      </c>
    </row>
    <row r="14171">
      <c r="C14171" s="1" t="s">
        <v>121</v>
      </c>
    </row>
    <row r="14172">
      <c r="C14172" s="1" t="s">
        <v>12395</v>
      </c>
    </row>
    <row r="14173">
      <c r="C14173" s="1" t="s">
        <v>1150</v>
      </c>
    </row>
    <row r="14174">
      <c r="C14174" s="1" t="s">
        <v>148</v>
      </c>
    </row>
    <row r="14175">
      <c r="C14175" s="1" t="s">
        <v>4531</v>
      </c>
    </row>
    <row r="14176">
      <c r="C14176" s="1" t="s">
        <v>1874</v>
      </c>
    </row>
    <row r="14177">
      <c r="C14177" s="1" t="s">
        <v>411</v>
      </c>
    </row>
    <row r="14178">
      <c r="C14178" s="1" t="s">
        <v>653</v>
      </c>
    </row>
    <row r="14179">
      <c r="C14179" s="1" t="s">
        <v>1813</v>
      </c>
    </row>
    <row r="14180">
      <c r="C14180" s="1" t="s">
        <v>86</v>
      </c>
    </row>
    <row r="14181">
      <c r="C14181" s="1" t="s">
        <v>37</v>
      </c>
    </row>
    <row r="14182">
      <c r="C14182" s="1" t="s">
        <v>116</v>
      </c>
    </row>
    <row r="14183">
      <c r="C14183" s="1" t="s">
        <v>1165</v>
      </c>
    </row>
    <row r="14184">
      <c r="C14184" s="1" t="s">
        <v>163</v>
      </c>
    </row>
    <row r="14185">
      <c r="C14185" s="1" t="s">
        <v>211</v>
      </c>
    </row>
    <row r="14186">
      <c r="C14186" s="1" t="s">
        <v>461</v>
      </c>
    </row>
    <row r="14187">
      <c r="C14187" s="1" t="s">
        <v>1865</v>
      </c>
    </row>
    <row r="14188">
      <c r="C14188" s="1" t="s">
        <v>808</v>
      </c>
    </row>
    <row r="14189">
      <c r="C14189" s="1" t="s">
        <v>116</v>
      </c>
    </row>
    <row r="14190">
      <c r="C14190" s="1" t="s">
        <v>1506</v>
      </c>
    </row>
    <row r="14191">
      <c r="C14191" s="1" t="s">
        <v>24477</v>
      </c>
    </row>
    <row r="14192">
      <c r="C14192" s="1" t="s">
        <v>326</v>
      </c>
    </row>
    <row r="14193">
      <c r="C14193" s="1" t="s">
        <v>1325</v>
      </c>
    </row>
    <row r="14194">
      <c r="C14194" s="1" t="s">
        <v>503</v>
      </c>
    </row>
    <row r="14195">
      <c r="C14195" s="1" t="s">
        <v>5435</v>
      </c>
    </row>
    <row r="14196">
      <c r="C14196" s="1" t="s">
        <v>37</v>
      </c>
    </row>
    <row r="14197">
      <c r="C14197" s="1" t="s">
        <v>1297</v>
      </c>
    </row>
    <row r="14198">
      <c r="C14198" s="1" t="s">
        <v>2255</v>
      </c>
    </row>
    <row r="14199">
      <c r="C14199" s="1" t="s">
        <v>2067</v>
      </c>
    </row>
    <row r="14200">
      <c r="C14200" s="1" t="s">
        <v>126</v>
      </c>
    </row>
    <row r="14201">
      <c r="C14201" s="1" t="s">
        <v>2754</v>
      </c>
    </row>
    <row r="14202">
      <c r="C14202" s="1" t="s">
        <v>80</v>
      </c>
    </row>
    <row r="14203">
      <c r="C14203" s="1" t="s">
        <v>1243</v>
      </c>
    </row>
    <row r="14204">
      <c r="C14204" s="1" t="s">
        <v>1363</v>
      </c>
    </row>
    <row r="14205">
      <c r="C14205" s="1" t="s">
        <v>3458</v>
      </c>
    </row>
    <row r="14206">
      <c r="C14206" s="1" t="s">
        <v>1549</v>
      </c>
    </row>
    <row r="14207">
      <c r="C14207" s="1" t="s">
        <v>411</v>
      </c>
    </row>
    <row r="14208">
      <c r="C14208" s="1" t="s">
        <v>284</v>
      </c>
    </row>
    <row r="14209">
      <c r="C14209" s="1" t="s">
        <v>532</v>
      </c>
    </row>
    <row r="14210">
      <c r="C14210" s="1" t="s">
        <v>6510</v>
      </c>
    </row>
    <row r="14211">
      <c r="C14211" s="1" t="s">
        <v>37</v>
      </c>
    </row>
    <row r="14212">
      <c r="C14212" s="1" t="s">
        <v>305</v>
      </c>
    </row>
    <row r="14213">
      <c r="C14213" s="1" t="s">
        <v>1853</v>
      </c>
    </row>
    <row r="14214">
      <c r="C14214" s="1" t="s">
        <v>2601</v>
      </c>
    </row>
    <row r="14215">
      <c r="C14215" s="1" t="s">
        <v>2173</v>
      </c>
    </row>
    <row r="14216">
      <c r="C14216" s="1" t="s">
        <v>3216</v>
      </c>
    </row>
    <row r="14217">
      <c r="C14217" s="1" t="s">
        <v>21</v>
      </c>
    </row>
    <row r="14218">
      <c r="C14218" s="1" t="s">
        <v>411</v>
      </c>
    </row>
    <row r="14219">
      <c r="C14219" s="1" t="s">
        <v>116</v>
      </c>
    </row>
    <row r="14220">
      <c r="C14220" s="1" t="s">
        <v>305</v>
      </c>
    </row>
    <row r="14221">
      <c r="C14221" s="1" t="s">
        <v>75</v>
      </c>
    </row>
    <row r="14222">
      <c r="C14222" s="1" t="s">
        <v>37</v>
      </c>
    </row>
    <row r="14223">
      <c r="C14223" s="1" t="s">
        <v>653</v>
      </c>
    </row>
    <row r="14224">
      <c r="C14224" s="1" t="s">
        <v>116</v>
      </c>
    </row>
    <row r="14225">
      <c r="C14225" s="1" t="s">
        <v>4187</v>
      </c>
    </row>
    <row r="14226">
      <c r="C14226" s="1" t="s">
        <v>207</v>
      </c>
    </row>
    <row r="14227">
      <c r="C14227" s="1" t="s">
        <v>24524</v>
      </c>
    </row>
    <row r="14228">
      <c r="C14228" s="1" t="s">
        <v>723</v>
      </c>
    </row>
    <row r="14229">
      <c r="C14229" s="1" t="s">
        <v>2504</v>
      </c>
    </row>
    <row r="14230">
      <c r="C14230" s="1" t="s">
        <v>4635</v>
      </c>
    </row>
    <row r="14231">
      <c r="C14231" s="1" t="s">
        <v>121</v>
      </c>
    </row>
    <row r="14232">
      <c r="C14232" s="1" t="s">
        <v>411</v>
      </c>
    </row>
    <row r="14233">
      <c r="C14233" s="1" t="s">
        <v>138</v>
      </c>
    </row>
    <row r="14234">
      <c r="C14234" s="1" t="s">
        <v>305</v>
      </c>
    </row>
    <row r="14235">
      <c r="C14235" s="1" t="s">
        <v>3465</v>
      </c>
    </row>
    <row r="14236">
      <c r="C14236" s="1" t="s">
        <v>482</v>
      </c>
    </row>
    <row r="14237">
      <c r="C14237" s="1" t="s">
        <v>32</v>
      </c>
    </row>
    <row r="14238">
      <c r="C14238" s="1" t="s">
        <v>1813</v>
      </c>
    </row>
    <row r="14239">
      <c r="C14239" s="1" t="s">
        <v>21</v>
      </c>
    </row>
    <row r="14240">
      <c r="C14240" s="1" t="s">
        <v>1813</v>
      </c>
    </row>
    <row r="14241">
      <c r="C14241" s="1" t="s">
        <v>20908</v>
      </c>
    </row>
    <row r="14242">
      <c r="C14242" s="1" t="s">
        <v>148</v>
      </c>
    </row>
    <row r="14243">
      <c r="C14243" s="1" t="s">
        <v>1634</v>
      </c>
    </row>
    <row r="14244">
      <c r="C14244" s="1" t="s">
        <v>701</v>
      </c>
    </row>
    <row r="14245">
      <c r="C14245" s="1" t="s">
        <v>148</v>
      </c>
    </row>
    <row r="14246">
      <c r="C14246" s="1" t="s">
        <v>156</v>
      </c>
    </row>
    <row r="14247">
      <c r="C14247" s="1" t="s">
        <v>1014</v>
      </c>
    </row>
    <row r="14248">
      <c r="C14248" s="1" t="s">
        <v>21</v>
      </c>
    </row>
    <row r="14249">
      <c r="C14249" s="1" t="s">
        <v>121</v>
      </c>
    </row>
    <row r="14250">
      <c r="C14250" s="1" t="s">
        <v>415</v>
      </c>
    </row>
    <row r="14251">
      <c r="C14251" s="1" t="s">
        <v>326</v>
      </c>
    </row>
    <row r="14252">
      <c r="C14252" s="1" t="s">
        <v>116</v>
      </c>
    </row>
    <row r="14253">
      <c r="C14253" s="1" t="s">
        <v>503</v>
      </c>
    </row>
    <row r="14254">
      <c r="C14254" s="1" t="s">
        <v>24563</v>
      </c>
    </row>
    <row r="14255">
      <c r="C14255" s="1" t="s">
        <v>5658</v>
      </c>
    </row>
    <row r="14256">
      <c r="C14256" s="1" t="s">
        <v>121</v>
      </c>
    </row>
    <row r="14257">
      <c r="C14257" s="1" t="s">
        <v>24569</v>
      </c>
    </row>
    <row r="14258">
      <c r="C14258" s="1" t="s">
        <v>310</v>
      </c>
    </row>
    <row r="14259">
      <c r="C14259" s="1" t="s">
        <v>305</v>
      </c>
    </row>
    <row r="14260">
      <c r="C14260" s="1" t="s">
        <v>3458</v>
      </c>
    </row>
    <row r="14261">
      <c r="C14261" s="1" t="s">
        <v>1133</v>
      </c>
    </row>
    <row r="14262">
      <c r="C14262" s="1" t="s">
        <v>411</v>
      </c>
    </row>
    <row r="14263">
      <c r="C14263" s="1" t="s">
        <v>818</v>
      </c>
    </row>
    <row r="14264">
      <c r="C14264" s="1" t="s">
        <v>3853</v>
      </c>
    </row>
    <row r="14265">
      <c r="C14265" s="1" t="s">
        <v>2504</v>
      </c>
    </row>
    <row r="14266">
      <c r="C14266" s="1" t="s">
        <v>1963</v>
      </c>
    </row>
    <row r="14267">
      <c r="C14267" s="1" t="s">
        <v>411</v>
      </c>
    </row>
    <row r="14268">
      <c r="C14268" s="1" t="s">
        <v>813</v>
      </c>
    </row>
    <row r="14269">
      <c r="C14269" s="1" t="s">
        <v>1155</v>
      </c>
    </row>
    <row r="14270">
      <c r="C14270" s="1" t="s">
        <v>3811</v>
      </c>
    </row>
    <row r="14271">
      <c r="C14271" s="1" t="s">
        <v>86</v>
      </c>
    </row>
    <row r="14272">
      <c r="C14272" s="1" t="s">
        <v>2013</v>
      </c>
    </row>
    <row r="14273">
      <c r="C14273" s="1" t="s">
        <v>132</v>
      </c>
    </row>
    <row r="14274">
      <c r="C14274" s="1" t="s">
        <v>9844</v>
      </c>
    </row>
    <row r="14275">
      <c r="C14275" s="1" t="s">
        <v>295</v>
      </c>
    </row>
    <row r="14276">
      <c r="C14276" s="1" t="s">
        <v>2504</v>
      </c>
    </row>
    <row r="14277">
      <c r="C14277" s="1" t="s">
        <v>126</v>
      </c>
    </row>
    <row r="14278">
      <c r="C14278" s="1" t="s">
        <v>4508</v>
      </c>
    </row>
    <row r="14279">
      <c r="C14279" s="1" t="s">
        <v>24600</v>
      </c>
    </row>
    <row r="14280">
      <c r="C14280" s="1" t="s">
        <v>49</v>
      </c>
    </row>
    <row r="14281">
      <c r="C14281" s="1" t="s">
        <v>305</v>
      </c>
    </row>
    <row r="14282">
      <c r="C14282" s="1" t="s">
        <v>1208</v>
      </c>
    </row>
    <row r="14283">
      <c r="C14283" s="1" t="s">
        <v>1280</v>
      </c>
    </row>
    <row r="14284">
      <c r="C14284" s="1" t="s">
        <v>121</v>
      </c>
    </row>
    <row r="14285">
      <c r="C14285" s="1" t="s">
        <v>869</v>
      </c>
    </row>
    <row r="14286">
      <c r="C14286" s="1" t="s">
        <v>93</v>
      </c>
    </row>
    <row r="14287">
      <c r="C14287" s="1" t="s">
        <v>461</v>
      </c>
    </row>
    <row r="14288">
      <c r="C14288" s="1" t="s">
        <v>148</v>
      </c>
    </row>
    <row r="14289">
      <c r="C14289" s="1" t="s">
        <v>373</v>
      </c>
    </row>
    <row r="14290">
      <c r="C14290" s="1" t="s">
        <v>3392</v>
      </c>
    </row>
    <row r="14291">
      <c r="C14291" s="1" t="s">
        <v>1077</v>
      </c>
    </row>
    <row r="14292">
      <c r="C14292" s="1" t="s">
        <v>1653</v>
      </c>
    </row>
    <row r="14293">
      <c r="C14293" s="1" t="s">
        <v>7392</v>
      </c>
    </row>
    <row r="14294">
      <c r="C14294" s="1" t="s">
        <v>869</v>
      </c>
    </row>
    <row r="14295">
      <c r="C14295" s="1" t="s">
        <v>411</v>
      </c>
    </row>
    <row r="14296">
      <c r="C14296" s="1" t="s">
        <v>2377</v>
      </c>
    </row>
    <row r="14297">
      <c r="C14297" s="1" t="s">
        <v>326</v>
      </c>
    </row>
    <row r="14298">
      <c r="C14298" s="1" t="s">
        <v>11108</v>
      </c>
    </row>
    <row r="14299">
      <c r="C14299" s="1" t="s">
        <v>3458</v>
      </c>
    </row>
    <row r="14300">
      <c r="C14300" s="1" t="s">
        <v>492</v>
      </c>
    </row>
    <row r="14301">
      <c r="C14301" s="1" t="s">
        <v>326</v>
      </c>
    </row>
    <row r="14302">
      <c r="C14302" s="1" t="s">
        <v>588</v>
      </c>
    </row>
    <row r="14303">
      <c r="C14303" s="1" t="s">
        <v>49</v>
      </c>
    </row>
    <row r="14304">
      <c r="C14304" s="1" t="s">
        <v>5209</v>
      </c>
    </row>
    <row r="14305">
      <c r="C14305" s="1" t="s">
        <v>5136</v>
      </c>
    </row>
    <row r="14306">
      <c r="C14306" s="1" t="s">
        <v>7575</v>
      </c>
    </row>
    <row r="14307">
      <c r="C14307" s="1" t="s">
        <v>1666</v>
      </c>
    </row>
    <row r="14308">
      <c r="C14308" s="1" t="s">
        <v>24645</v>
      </c>
    </row>
    <row r="14309">
      <c r="C14309" s="1" t="s">
        <v>17457</v>
      </c>
    </row>
    <row r="14310">
      <c r="C14310" s="1" t="s">
        <v>560</v>
      </c>
    </row>
    <row r="14311">
      <c r="C14311" s="1" t="s">
        <v>5745</v>
      </c>
    </row>
    <row r="14312">
      <c r="C14312" s="1" t="s">
        <v>342</v>
      </c>
    </row>
    <row r="14313">
      <c r="C14313" s="1" t="s">
        <v>1549</v>
      </c>
    </row>
    <row r="14314">
      <c r="C14314" s="1" t="s">
        <v>86</v>
      </c>
    </row>
    <row r="14315">
      <c r="C14315" s="1" t="s">
        <v>1446</v>
      </c>
    </row>
    <row r="14316">
      <c r="C14316" s="1" t="s">
        <v>16476</v>
      </c>
    </row>
    <row r="14317">
      <c r="C14317" s="1" t="s">
        <v>2583</v>
      </c>
    </row>
    <row r="14318">
      <c r="C14318" s="1" t="s">
        <v>326</v>
      </c>
    </row>
    <row r="14319">
      <c r="C14319" s="1" t="s">
        <v>2979</v>
      </c>
    </row>
    <row r="14320">
      <c r="C14320" s="1" t="s">
        <v>315</v>
      </c>
    </row>
    <row r="14321">
      <c r="C14321" s="1" t="s">
        <v>723</v>
      </c>
    </row>
    <row r="14322">
      <c r="C14322" s="1" t="s">
        <v>65</v>
      </c>
    </row>
    <row r="14323">
      <c r="C14323" s="1" t="s">
        <v>32</v>
      </c>
    </row>
    <row r="14324">
      <c r="C14324" s="1" t="s">
        <v>396</v>
      </c>
    </row>
    <row r="14325">
      <c r="C14325" s="1" t="s">
        <v>305</v>
      </c>
    </row>
    <row r="14326">
      <c r="C14326" s="1" t="s">
        <v>163</v>
      </c>
    </row>
    <row r="14327">
      <c r="C14327" s="1" t="s">
        <v>411</v>
      </c>
    </row>
    <row r="14328">
      <c r="C14328" s="1" t="s">
        <v>305</v>
      </c>
    </row>
    <row r="14329">
      <c r="C14329" s="1" t="s">
        <v>93</v>
      </c>
    </row>
    <row r="14330">
      <c r="C14330" s="1" t="s">
        <v>2255</v>
      </c>
    </row>
    <row r="14331">
      <c r="C14331" s="1" t="s">
        <v>2504</v>
      </c>
    </row>
    <row r="14332">
      <c r="C14332" s="1" t="s">
        <v>411</v>
      </c>
    </row>
    <row r="14333">
      <c r="C14333" s="1" t="s">
        <v>4350</v>
      </c>
    </row>
    <row r="14334">
      <c r="C14334" s="1" t="s">
        <v>411</v>
      </c>
    </row>
    <row r="14335">
      <c r="C14335" s="1" t="s">
        <v>1255</v>
      </c>
    </row>
    <row r="14336">
      <c r="C14336" s="1" t="s">
        <v>4772</v>
      </c>
    </row>
    <row r="14337">
      <c r="C14337" s="1" t="s">
        <v>2248</v>
      </c>
    </row>
    <row r="14338">
      <c r="C14338" s="1" t="s">
        <v>80</v>
      </c>
    </row>
    <row r="14339">
      <c r="C14339" s="1" t="s">
        <v>7210</v>
      </c>
    </row>
    <row r="14340">
      <c r="C14340" s="1" t="s">
        <v>411</v>
      </c>
    </row>
    <row r="14341">
      <c r="C14341" s="1" t="s">
        <v>148</v>
      </c>
    </row>
    <row r="14342">
      <c r="C14342" s="1" t="s">
        <v>898</v>
      </c>
    </row>
    <row r="14343">
      <c r="C14343" s="1" t="s">
        <v>21</v>
      </c>
    </row>
    <row r="14344">
      <c r="C14344" s="1" t="s">
        <v>4935</v>
      </c>
    </row>
    <row r="14345">
      <c r="C14345" s="1" t="s">
        <v>321</v>
      </c>
    </row>
    <row r="14346">
      <c r="C14346" s="1" t="s">
        <v>1756</v>
      </c>
    </row>
    <row r="14347">
      <c r="C14347" s="1" t="s">
        <v>93</v>
      </c>
    </row>
    <row r="14348">
      <c r="C14348" s="1" t="s">
        <v>93</v>
      </c>
    </row>
    <row r="14349">
      <c r="C14349" s="1" t="s">
        <v>2994</v>
      </c>
    </row>
    <row r="14350">
      <c r="C14350" s="1" t="s">
        <v>2639</v>
      </c>
    </row>
    <row r="14351">
      <c r="C14351" s="1" t="s">
        <v>4935</v>
      </c>
    </row>
    <row r="14352">
      <c r="C14352" s="1" t="s">
        <v>49</v>
      </c>
    </row>
    <row r="14353">
      <c r="C14353" s="1" t="s">
        <v>148</v>
      </c>
    </row>
    <row r="14354">
      <c r="C14354" s="1" t="s">
        <v>2567</v>
      </c>
    </row>
    <row r="14355">
      <c r="C14355" s="1" t="s">
        <v>1806</v>
      </c>
    </row>
    <row r="14356">
      <c r="C14356" s="1" t="s">
        <v>20665</v>
      </c>
    </row>
    <row r="14357">
      <c r="C14357" s="1" t="s">
        <v>1963</v>
      </c>
    </row>
    <row r="14358">
      <c r="C14358" s="1" t="s">
        <v>3388</v>
      </c>
    </row>
    <row r="14359">
      <c r="C14359" s="1" t="s">
        <v>1870</v>
      </c>
    </row>
    <row r="14360">
      <c r="C14360" s="1" t="s">
        <v>326</v>
      </c>
    </row>
    <row r="14361">
      <c r="C14361" s="1" t="s">
        <v>116</v>
      </c>
    </row>
    <row r="14362">
      <c r="C14362" s="1" t="s">
        <v>1666</v>
      </c>
    </row>
    <row r="14363">
      <c r="C14363" s="1" t="s">
        <v>653</v>
      </c>
    </row>
    <row r="14364">
      <c r="C14364" s="1" t="s">
        <v>2567</v>
      </c>
    </row>
    <row r="14365">
      <c r="C14365" s="1" t="s">
        <v>21</v>
      </c>
    </row>
    <row r="14366">
      <c r="C14366" s="1" t="s">
        <v>2496</v>
      </c>
    </row>
    <row r="14367">
      <c r="C14367" s="1" t="s">
        <v>121</v>
      </c>
    </row>
    <row r="14368">
      <c r="C14368" s="1" t="s">
        <v>2521</v>
      </c>
    </row>
    <row r="14369">
      <c r="C14369" s="1" t="s">
        <v>19170</v>
      </c>
    </row>
    <row r="14370">
      <c r="C14370" s="1" t="s">
        <v>411</v>
      </c>
    </row>
    <row r="14371">
      <c r="C14371" s="1" t="s">
        <v>121</v>
      </c>
    </row>
    <row r="14372">
      <c r="C14372" s="1" t="s">
        <v>1255</v>
      </c>
    </row>
    <row r="14373">
      <c r="C14373" s="1" t="s">
        <v>2359</v>
      </c>
    </row>
    <row r="14374">
      <c r="C14374" s="1" t="s">
        <v>2173</v>
      </c>
    </row>
    <row r="14375">
      <c r="C14375" s="1" t="s">
        <v>968</v>
      </c>
    </row>
    <row r="14376">
      <c r="C14376" s="1" t="s">
        <v>86</v>
      </c>
    </row>
    <row r="14377">
      <c r="C14377" s="1" t="s">
        <v>818</v>
      </c>
    </row>
    <row r="14378">
      <c r="C14378" s="1" t="s">
        <v>1549</v>
      </c>
    </row>
    <row r="14379">
      <c r="C14379" s="1" t="s">
        <v>5539</v>
      </c>
    </row>
    <row r="14380">
      <c r="C14380" s="1" t="s">
        <v>173</v>
      </c>
    </row>
    <row r="14381">
      <c r="C14381" s="1" t="s">
        <v>1802</v>
      </c>
    </row>
    <row r="14382">
      <c r="C14382" s="1" t="s">
        <v>661</v>
      </c>
    </row>
    <row r="14383">
      <c r="C14383" s="1" t="s">
        <v>630</v>
      </c>
    </row>
    <row r="14384">
      <c r="C14384" s="1" t="s">
        <v>555</v>
      </c>
    </row>
    <row r="14385">
      <c r="C14385" s="1" t="s">
        <v>461</v>
      </c>
    </row>
    <row r="14386">
      <c r="C14386" s="1" t="s">
        <v>1494</v>
      </c>
    </row>
    <row r="14387">
      <c r="C14387" s="1" t="s">
        <v>305</v>
      </c>
    </row>
    <row r="14388">
      <c r="C14388" s="1" t="s">
        <v>754</v>
      </c>
    </row>
    <row r="14389">
      <c r="C14389" s="1" t="s">
        <v>701</v>
      </c>
    </row>
    <row r="14390">
      <c r="C14390" s="1" t="s">
        <v>998</v>
      </c>
    </row>
    <row r="14391">
      <c r="C14391" s="1" t="s">
        <v>121</v>
      </c>
    </row>
    <row r="14392">
      <c r="C14392" s="1" t="s">
        <v>32</v>
      </c>
    </row>
    <row r="14393">
      <c r="C14393" s="1" t="s">
        <v>148</v>
      </c>
    </row>
    <row r="14394">
      <c r="C14394" s="1" t="s">
        <v>411</v>
      </c>
    </row>
    <row r="14395">
      <c r="C14395" s="1" t="s">
        <v>840</v>
      </c>
    </row>
    <row r="14396">
      <c r="C14396" s="1" t="s">
        <v>156</v>
      </c>
    </row>
    <row r="14397">
      <c r="C14397" s="1" t="s">
        <v>578</v>
      </c>
    </row>
    <row r="14398">
      <c r="C14398" s="1" t="s">
        <v>1446</v>
      </c>
    </row>
    <row r="14399">
      <c r="C14399" s="1" t="s">
        <v>5676</v>
      </c>
    </row>
    <row r="14400">
      <c r="C14400" s="1" t="s">
        <v>3555</v>
      </c>
    </row>
    <row r="14401">
      <c r="C14401" s="1" t="s">
        <v>3672</v>
      </c>
    </row>
    <row r="14402">
      <c r="C14402" s="1" t="s">
        <v>4220</v>
      </c>
    </row>
    <row r="14403">
      <c r="C14403" s="1" t="s">
        <v>3158</v>
      </c>
    </row>
    <row r="14404">
      <c r="C14404" s="1" t="s">
        <v>24047</v>
      </c>
    </row>
    <row r="14405">
      <c r="C14405" s="1" t="s">
        <v>275</v>
      </c>
    </row>
    <row r="14406">
      <c r="C14406" s="1" t="s">
        <v>906</v>
      </c>
    </row>
    <row r="14407">
      <c r="C14407" s="1" t="s">
        <v>1874</v>
      </c>
    </row>
    <row r="14408">
      <c r="C14408" s="1" t="s">
        <v>2384</v>
      </c>
    </row>
    <row r="14409">
      <c r="C14409" s="1" t="s">
        <v>1255</v>
      </c>
    </row>
    <row r="14410">
      <c r="C14410" s="1" t="s">
        <v>1014</v>
      </c>
    </row>
    <row r="14411">
      <c r="C14411" s="1" t="s">
        <v>121</v>
      </c>
    </row>
    <row r="14412">
      <c r="C14412" s="1" t="s">
        <v>163</v>
      </c>
    </row>
    <row r="14413">
      <c r="C14413" s="1" t="s">
        <v>532</v>
      </c>
    </row>
    <row r="14414">
      <c r="C14414" s="1" t="s">
        <v>1014</v>
      </c>
    </row>
    <row r="14415">
      <c r="C14415" s="1" t="s">
        <v>1096</v>
      </c>
    </row>
    <row r="14416">
      <c r="C14416" s="1" t="s">
        <v>32</v>
      </c>
    </row>
    <row r="14417">
      <c r="C14417" s="1" t="s">
        <v>661</v>
      </c>
    </row>
    <row r="14418">
      <c r="C14418" s="1" t="s">
        <v>411</v>
      </c>
    </row>
    <row r="14419">
      <c r="C14419" s="1" t="s">
        <v>1255</v>
      </c>
    </row>
    <row r="14420">
      <c r="C14420" s="1" t="s">
        <v>121</v>
      </c>
    </row>
    <row r="14421">
      <c r="C14421" s="1" t="s">
        <v>86</v>
      </c>
    </row>
    <row r="14422">
      <c r="C14422" s="1" t="s">
        <v>75</v>
      </c>
    </row>
    <row r="14423">
      <c r="C14423" s="1" t="s">
        <v>461</v>
      </c>
    </row>
    <row r="14424">
      <c r="C14424" s="1" t="s">
        <v>411</v>
      </c>
    </row>
    <row r="14425">
      <c r="C14425" s="1" t="s">
        <v>178</v>
      </c>
    </row>
    <row r="14426">
      <c r="C14426" s="1" t="s">
        <v>738</v>
      </c>
    </row>
    <row r="14427">
      <c r="C14427" s="1" t="s">
        <v>818</v>
      </c>
    </row>
    <row r="14428">
      <c r="C14428" s="1" t="s">
        <v>5758</v>
      </c>
    </row>
    <row r="14429">
      <c r="C14429" s="1" t="s">
        <v>7620</v>
      </c>
    </row>
    <row r="14430">
      <c r="C14430" s="1" t="s">
        <v>8269</v>
      </c>
    </row>
    <row r="14431">
      <c r="C14431" s="1" t="s">
        <v>116</v>
      </c>
    </row>
    <row r="14432">
      <c r="C14432" s="1" t="s">
        <v>1802</v>
      </c>
    </row>
    <row r="14433">
      <c r="C14433" s="1" t="s">
        <v>148</v>
      </c>
    </row>
    <row r="14434">
      <c r="C14434" s="1" t="s">
        <v>560</v>
      </c>
    </row>
    <row r="14435">
      <c r="C14435" s="1" t="s">
        <v>305</v>
      </c>
    </row>
    <row r="14436">
      <c r="C14436" s="1" t="s">
        <v>1332</v>
      </c>
    </row>
    <row r="14437">
      <c r="C14437" s="1" t="s">
        <v>993</v>
      </c>
    </row>
    <row r="14438">
      <c r="C14438" s="1" t="s">
        <v>2983</v>
      </c>
    </row>
    <row r="14439">
      <c r="C14439" s="1" t="s">
        <v>1827</v>
      </c>
    </row>
    <row r="14440">
      <c r="C14440" s="1" t="s">
        <v>1186</v>
      </c>
    </row>
    <row r="14441">
      <c r="C14441" s="1" t="s">
        <v>588</v>
      </c>
    </row>
    <row r="14442">
      <c r="C14442" s="1" t="s">
        <v>99</v>
      </c>
    </row>
    <row r="14443">
      <c r="C14443" s="1" t="s">
        <v>6215</v>
      </c>
    </row>
    <row r="14444">
      <c r="C14444" s="1" t="s">
        <v>818</v>
      </c>
    </row>
    <row r="14445">
      <c r="C14445" s="1" t="s">
        <v>917</v>
      </c>
    </row>
    <row r="14446">
      <c r="C14446" s="1" t="s">
        <v>1728</v>
      </c>
    </row>
    <row r="14447">
      <c r="C14447" s="1" t="s">
        <v>1297</v>
      </c>
    </row>
    <row r="14448">
      <c r="C14448" s="1" t="s">
        <v>1853</v>
      </c>
    </row>
    <row r="14449">
      <c r="C14449" s="1" t="s">
        <v>80</v>
      </c>
    </row>
    <row r="14450">
      <c r="C14450" s="1" t="s">
        <v>1077</v>
      </c>
    </row>
    <row r="14451">
      <c r="C14451" s="1" t="s">
        <v>12134</v>
      </c>
    </row>
    <row r="14452">
      <c r="C14452" s="1" t="s">
        <v>411</v>
      </c>
    </row>
    <row r="14453">
      <c r="C14453" s="1" t="s">
        <v>148</v>
      </c>
    </row>
    <row r="14454">
      <c r="C14454" s="1" t="s">
        <v>1802</v>
      </c>
    </row>
    <row r="14455">
      <c r="C14455" s="1" t="s">
        <v>411</v>
      </c>
    </row>
    <row r="14456">
      <c r="C14456" s="1" t="s">
        <v>86</v>
      </c>
    </row>
    <row r="14457">
      <c r="C14457" s="1" t="s">
        <v>12581</v>
      </c>
    </row>
    <row r="14458">
      <c r="C14458" s="1" t="s">
        <v>818</v>
      </c>
    </row>
    <row r="14459">
      <c r="C14459" s="1" t="s">
        <v>121</v>
      </c>
    </row>
    <row r="14460">
      <c r="C14460" s="1" t="s">
        <v>818</v>
      </c>
    </row>
    <row r="14461">
      <c r="C14461" s="1" t="s">
        <v>24863</v>
      </c>
    </row>
    <row r="14462">
      <c r="C14462" s="1" t="s">
        <v>5741</v>
      </c>
    </row>
    <row r="14463">
      <c r="C14463" s="1" t="s">
        <v>808</v>
      </c>
    </row>
    <row r="14464">
      <c r="C14464" s="1" t="s">
        <v>321</v>
      </c>
    </row>
    <row r="14465">
      <c r="C14465" s="1" t="s">
        <v>37</v>
      </c>
    </row>
    <row r="14466">
      <c r="C14466" s="1" t="s">
        <v>1925</v>
      </c>
    </row>
    <row r="14467">
      <c r="C14467" s="1" t="s">
        <v>3598</v>
      </c>
    </row>
    <row r="14468">
      <c r="C14468" s="1" t="s">
        <v>326</v>
      </c>
    </row>
    <row r="14469">
      <c r="C14469" s="1" t="s">
        <v>310</v>
      </c>
    </row>
    <row r="14470">
      <c r="C14470" s="1" t="s">
        <v>411</v>
      </c>
    </row>
    <row r="14471">
      <c r="C14471" s="1" t="s">
        <v>148</v>
      </c>
    </row>
    <row r="14472">
      <c r="C14472" s="1" t="s">
        <v>532</v>
      </c>
    </row>
    <row r="14473">
      <c r="C14473" s="1" t="s">
        <v>326</v>
      </c>
    </row>
    <row r="14474">
      <c r="C14474" s="1" t="s">
        <v>1802</v>
      </c>
    </row>
    <row r="14475">
      <c r="C14475" s="1" t="s">
        <v>1014</v>
      </c>
    </row>
    <row r="14476">
      <c r="C14476" s="1" t="s">
        <v>532</v>
      </c>
    </row>
    <row r="14477">
      <c r="C14477" s="1" t="s">
        <v>305</v>
      </c>
    </row>
    <row r="14478">
      <c r="C14478" s="1" t="s">
        <v>326</v>
      </c>
    </row>
    <row r="14479">
      <c r="C14479" s="1" t="s">
        <v>818</v>
      </c>
    </row>
    <row r="14480">
      <c r="C14480" s="1" t="s">
        <v>8305</v>
      </c>
    </row>
    <row r="14481">
      <c r="C14481" s="1" t="s">
        <v>640</v>
      </c>
    </row>
    <row r="14482">
      <c r="C14482" s="1" t="s">
        <v>21</v>
      </c>
    </row>
    <row r="14483">
      <c r="C14483" s="1" t="s">
        <v>126</v>
      </c>
    </row>
    <row r="14484">
      <c r="C14484" s="1" t="s">
        <v>11419</v>
      </c>
    </row>
    <row r="14485">
      <c r="C14485" s="1" t="s">
        <v>1113</v>
      </c>
    </row>
    <row r="14486">
      <c r="C14486" s="1" t="s">
        <v>21</v>
      </c>
    </row>
    <row r="14487">
      <c r="C14487" s="1" t="s">
        <v>4088</v>
      </c>
    </row>
    <row r="14488">
      <c r="C14488" s="1" t="s">
        <v>989</v>
      </c>
    </row>
    <row r="14489">
      <c r="C14489" s="1" t="s">
        <v>2248</v>
      </c>
    </row>
    <row r="14490">
      <c r="C14490" s="1" t="s">
        <v>24906</v>
      </c>
    </row>
    <row r="14491">
      <c r="C14491" s="1" t="s">
        <v>10484</v>
      </c>
    </row>
    <row r="14492">
      <c r="C14492" s="1" t="s">
        <v>7765</v>
      </c>
    </row>
    <row r="14493">
      <c r="C14493" s="1" t="s">
        <v>116</v>
      </c>
    </row>
    <row r="14494">
      <c r="C14494" s="1" t="s">
        <v>503</v>
      </c>
    </row>
    <row r="14495">
      <c r="C14495" s="1" t="s">
        <v>24914</v>
      </c>
    </row>
    <row r="14496">
      <c r="C14496" s="1" t="s">
        <v>1214</v>
      </c>
    </row>
    <row r="14497">
      <c r="C14497" s="1" t="s">
        <v>305</v>
      </c>
    </row>
    <row r="14498">
      <c r="C14498" s="1" t="s">
        <v>11187</v>
      </c>
    </row>
    <row r="14499">
      <c r="C14499" s="1" t="s">
        <v>24920</v>
      </c>
    </row>
    <row r="14500">
      <c r="C14500" s="1" t="s">
        <v>75</v>
      </c>
    </row>
    <row r="14501">
      <c r="C14501" s="1" t="s">
        <v>1827</v>
      </c>
    </row>
    <row r="14502">
      <c r="C14502" s="1" t="s">
        <v>2402</v>
      </c>
    </row>
    <row r="14503">
      <c r="C14503" s="1" t="s">
        <v>998</v>
      </c>
    </row>
    <row r="14504">
      <c r="C14504" s="1" t="s">
        <v>7862</v>
      </c>
    </row>
    <row r="14505">
      <c r="C14505" s="1" t="s">
        <v>411</v>
      </c>
    </row>
    <row r="14506">
      <c r="C14506" s="1" t="s">
        <v>1186</v>
      </c>
    </row>
    <row r="14507">
      <c r="C14507" s="1" t="s">
        <v>18160</v>
      </c>
    </row>
    <row r="14508">
      <c r="C14508" s="1" t="s">
        <v>326</v>
      </c>
    </row>
    <row r="14509">
      <c r="C14509" s="1" t="s">
        <v>5947</v>
      </c>
    </row>
    <row r="14510">
      <c r="C14510" s="1" t="s">
        <v>720</v>
      </c>
    </row>
    <row r="14511">
      <c r="C14511" s="1" t="s">
        <v>1297</v>
      </c>
    </row>
    <row r="14512">
      <c r="C14512" s="1" t="s">
        <v>342</v>
      </c>
    </row>
    <row r="14513">
      <c r="C14513" s="1" t="s">
        <v>5485</v>
      </c>
    </row>
    <row r="14514">
      <c r="C14514" s="1" t="s">
        <v>138</v>
      </c>
    </row>
    <row r="14515">
      <c r="C14515" s="1" t="s">
        <v>121</v>
      </c>
    </row>
    <row r="14516">
      <c r="C14516" s="1" t="s">
        <v>2248</v>
      </c>
    </row>
    <row r="14517">
      <c r="C14517" s="1" t="s">
        <v>701</v>
      </c>
    </row>
    <row r="14518">
      <c r="C14518" s="1" t="s">
        <v>1963</v>
      </c>
    </row>
    <row r="14519">
      <c r="C14519" s="1" t="s">
        <v>305</v>
      </c>
    </row>
    <row r="14520">
      <c r="C14520" s="1" t="s">
        <v>7084</v>
      </c>
    </row>
    <row r="14521">
      <c r="C14521" s="1" t="s">
        <v>116</v>
      </c>
    </row>
    <row r="14522">
      <c r="C14522" s="1" t="s">
        <v>6215</v>
      </c>
    </row>
    <row r="14523">
      <c r="C14523" s="1" t="s">
        <v>75</v>
      </c>
    </row>
    <row r="14524">
      <c r="C14524" s="1" t="s">
        <v>326</v>
      </c>
    </row>
    <row r="14525">
      <c r="C14525" s="1" t="s">
        <v>764</v>
      </c>
    </row>
    <row r="14526">
      <c r="C14526" s="1" t="s">
        <v>10133</v>
      </c>
    </row>
    <row r="14527">
      <c r="C14527" s="1" t="s">
        <v>1325</v>
      </c>
    </row>
    <row r="14528">
      <c r="C14528" s="1" t="s">
        <v>7807</v>
      </c>
    </row>
    <row r="14529">
      <c r="C14529" s="1" t="s">
        <v>701</v>
      </c>
    </row>
    <row r="14530">
      <c r="C14530" s="1" t="s">
        <v>116</v>
      </c>
    </row>
    <row r="14531">
      <c r="C14531" s="1" t="s">
        <v>1214</v>
      </c>
    </row>
    <row r="14532">
      <c r="C14532" s="1" t="s">
        <v>263</v>
      </c>
    </row>
    <row r="14533">
      <c r="C14533" s="1" t="s">
        <v>1014</v>
      </c>
    </row>
    <row r="14534">
      <c r="C14534" s="1" t="s">
        <v>10220</v>
      </c>
    </row>
    <row r="14535">
      <c r="C14535" s="1" t="s">
        <v>305</v>
      </c>
    </row>
    <row r="14536">
      <c r="C14536" s="1" t="s">
        <v>326</v>
      </c>
    </row>
    <row r="14537">
      <c r="C14537" s="1" t="s">
        <v>6458</v>
      </c>
    </row>
    <row r="14538">
      <c r="C14538" s="1" t="s">
        <v>9997</v>
      </c>
    </row>
    <row r="14539">
      <c r="C14539" s="1" t="s">
        <v>116</v>
      </c>
    </row>
    <row r="14540">
      <c r="C14540" s="1" t="s">
        <v>126</v>
      </c>
    </row>
    <row r="14541">
      <c r="C14541" s="1" t="s">
        <v>3931</v>
      </c>
    </row>
    <row r="14542">
      <c r="C14542" s="1" t="s">
        <v>326</v>
      </c>
    </row>
    <row r="14543">
      <c r="C14543" s="1" t="s">
        <v>275</v>
      </c>
    </row>
    <row r="14544">
      <c r="C14544" s="1" t="s">
        <v>818</v>
      </c>
    </row>
    <row r="14545">
      <c r="C14545" s="1" t="s">
        <v>5947</v>
      </c>
    </row>
    <row r="14546">
      <c r="C14546" s="1" t="s">
        <v>998</v>
      </c>
    </row>
    <row r="14547">
      <c r="C14547" s="1" t="s">
        <v>7765</v>
      </c>
    </row>
    <row r="14548">
      <c r="C14548" s="1" t="s">
        <v>1578</v>
      </c>
    </row>
    <row r="14549">
      <c r="C14549" s="1" t="s">
        <v>1301</v>
      </c>
    </row>
    <row r="14550">
      <c r="C14550" s="1" t="s">
        <v>588</v>
      </c>
    </row>
    <row r="14551">
      <c r="C14551" s="1" t="s">
        <v>5579</v>
      </c>
    </row>
    <row r="14552">
      <c r="C14552" s="1" t="s">
        <v>2721</v>
      </c>
    </row>
    <row r="14553">
      <c r="C14553" s="1" t="s">
        <v>99</v>
      </c>
    </row>
    <row r="14554">
      <c r="C14554" s="1" t="s">
        <v>80</v>
      </c>
    </row>
    <row r="14555">
      <c r="C14555" s="1" t="s">
        <v>116</v>
      </c>
    </row>
    <row r="14556">
      <c r="C14556" s="1" t="s">
        <v>211</v>
      </c>
    </row>
    <row r="14557">
      <c r="C14557" s="1" t="s">
        <v>408</v>
      </c>
    </row>
    <row r="14558">
      <c r="C14558" s="1" t="s">
        <v>518</v>
      </c>
    </row>
    <row r="14559">
      <c r="C14559" s="1" t="s">
        <v>3355</v>
      </c>
    </row>
    <row r="14560">
      <c r="C14560" s="1" t="s">
        <v>121</v>
      </c>
    </row>
    <row r="14561">
      <c r="C14561" s="1" t="s">
        <v>32</v>
      </c>
    </row>
    <row r="14562">
      <c r="C14562" s="1" t="s">
        <v>305</v>
      </c>
    </row>
    <row r="14563">
      <c r="C14563" s="1" t="s">
        <v>1128</v>
      </c>
    </row>
    <row r="14564">
      <c r="C14564" s="1" t="s">
        <v>441</v>
      </c>
    </row>
    <row r="14565">
      <c r="C14565" s="1" t="s">
        <v>3207</v>
      </c>
    </row>
    <row r="14566">
      <c r="C14566" s="1" t="s">
        <v>1418</v>
      </c>
    </row>
    <row r="14567">
      <c r="C14567" s="1" t="s">
        <v>305</v>
      </c>
    </row>
    <row r="14568">
      <c r="C14568" s="1" t="s">
        <v>80</v>
      </c>
    </row>
    <row r="14569">
      <c r="C14569" s="1" t="s">
        <v>310</v>
      </c>
    </row>
    <row r="14570">
      <c r="C14570" s="1" t="s">
        <v>998</v>
      </c>
    </row>
    <row r="14571">
      <c r="C14571" s="1" t="s">
        <v>37</v>
      </c>
    </row>
    <row r="14572">
      <c r="C14572" s="1" t="s">
        <v>630</v>
      </c>
    </row>
    <row r="14573">
      <c r="C14573" s="1" t="s">
        <v>37</v>
      </c>
    </row>
    <row r="14574">
      <c r="C14574" s="1" t="s">
        <v>24569</v>
      </c>
    </row>
    <row r="14575">
      <c r="C14575" s="1" t="s">
        <v>198</v>
      </c>
    </row>
    <row r="14576">
      <c r="C14576" s="1" t="s">
        <v>148</v>
      </c>
    </row>
    <row r="14577">
      <c r="C14577" s="1" t="s">
        <v>80</v>
      </c>
    </row>
    <row r="14578">
      <c r="C14578" s="1" t="s">
        <v>99</v>
      </c>
    </row>
    <row r="14579">
      <c r="C14579" s="1" t="s">
        <v>461</v>
      </c>
    </row>
    <row r="14580">
      <c r="C14580" s="1" t="s">
        <v>1096</v>
      </c>
    </row>
    <row r="14581">
      <c r="C14581" s="1" t="s">
        <v>25042</v>
      </c>
    </row>
    <row r="14582">
      <c r="C14582" s="1" t="s">
        <v>110</v>
      </c>
    </row>
    <row r="14583">
      <c r="C14583" s="1" t="s">
        <v>906</v>
      </c>
    </row>
    <row r="14584">
      <c r="C14584" s="1" t="s">
        <v>93</v>
      </c>
    </row>
    <row r="14585">
      <c r="C14585" s="1" t="s">
        <v>701</v>
      </c>
    </row>
    <row r="14586">
      <c r="C14586" s="1" t="s">
        <v>2721</v>
      </c>
    </row>
    <row r="14587">
      <c r="C14587" s="1" t="s">
        <v>25053</v>
      </c>
    </row>
    <row r="14588">
      <c r="C14588" s="1" t="s">
        <v>2965</v>
      </c>
    </row>
    <row r="14589">
      <c r="C14589" s="1" t="s">
        <v>7647</v>
      </c>
    </row>
    <row r="14590">
      <c r="C14590" s="1" t="s">
        <v>411</v>
      </c>
    </row>
    <row r="14591">
      <c r="C14591" s="1" t="s">
        <v>1666</v>
      </c>
    </row>
    <row r="14592">
      <c r="C14592" s="1" t="s">
        <v>461</v>
      </c>
    </row>
    <row r="14593">
      <c r="C14593" s="1" t="s">
        <v>701</v>
      </c>
    </row>
    <row r="14594">
      <c r="C14594" s="1" t="s">
        <v>305</v>
      </c>
    </row>
    <row r="14595">
      <c r="C14595" s="1" t="s">
        <v>110</v>
      </c>
    </row>
    <row r="14596">
      <c r="C14596" s="1" t="s">
        <v>5543</v>
      </c>
    </row>
    <row r="14597">
      <c r="C14597" s="1" t="s">
        <v>998</v>
      </c>
    </row>
    <row r="14598">
      <c r="C14598" s="1" t="s">
        <v>37</v>
      </c>
    </row>
    <row r="14599">
      <c r="C14599" s="1" t="s">
        <v>99</v>
      </c>
    </row>
    <row r="14600">
      <c r="C14600" s="1" t="s">
        <v>32</v>
      </c>
    </row>
    <row r="14601">
      <c r="C14601" s="1" t="s">
        <v>305</v>
      </c>
    </row>
    <row r="14602">
      <c r="C14602" s="1" t="s">
        <v>93</v>
      </c>
    </row>
    <row r="14603">
      <c r="C14603" s="1" t="s">
        <v>148</v>
      </c>
    </row>
    <row r="14604">
      <c r="C14604" s="1" t="s">
        <v>1802</v>
      </c>
    </row>
    <row r="14605">
      <c r="C14605" s="1" t="s">
        <v>310</v>
      </c>
    </row>
    <row r="14606">
      <c r="C14606" s="1" t="s">
        <v>560</v>
      </c>
    </row>
    <row r="14607">
      <c r="C14607" s="1" t="s">
        <v>2729</v>
      </c>
    </row>
    <row r="14608">
      <c r="C14608" s="1" t="s">
        <v>326</v>
      </c>
    </row>
    <row r="14609">
      <c r="C14609" s="1" t="s">
        <v>2583</v>
      </c>
    </row>
    <row r="14610">
      <c r="C14610" s="1" t="s">
        <v>879</v>
      </c>
    </row>
    <row r="14611">
      <c r="C14611" s="1" t="s">
        <v>630</v>
      </c>
    </row>
    <row r="14612">
      <c r="C14612" s="1" t="s">
        <v>411</v>
      </c>
    </row>
    <row r="14613">
      <c r="C14613" s="1" t="s">
        <v>116</v>
      </c>
    </row>
    <row r="14614">
      <c r="C14614" s="1" t="s">
        <v>470</v>
      </c>
    </row>
    <row r="14615">
      <c r="C14615" s="1" t="s">
        <v>461</v>
      </c>
    </row>
    <row r="14616">
      <c r="C14616" s="1" t="s">
        <v>588</v>
      </c>
    </row>
    <row r="14617">
      <c r="C14617" s="1" t="s">
        <v>818</v>
      </c>
    </row>
    <row r="14618">
      <c r="C14618" s="1" t="s">
        <v>305</v>
      </c>
    </row>
    <row r="14619">
      <c r="C14619" s="1" t="s">
        <v>1988</v>
      </c>
    </row>
    <row r="14620">
      <c r="C14620" s="1" t="s">
        <v>3259</v>
      </c>
    </row>
    <row r="14621">
      <c r="C14621" s="1" t="s">
        <v>818</v>
      </c>
    </row>
    <row r="14622">
      <c r="C14622" s="1" t="s">
        <v>1802</v>
      </c>
    </row>
    <row r="14623">
      <c r="C14623" s="1" t="s">
        <v>211</v>
      </c>
    </row>
    <row r="14624">
      <c r="C14624" s="1" t="s">
        <v>7221</v>
      </c>
    </row>
    <row r="14625">
      <c r="C14625" s="1" t="s">
        <v>148</v>
      </c>
    </row>
    <row r="14626">
      <c r="C14626" s="1" t="s">
        <v>818</v>
      </c>
    </row>
    <row r="14627">
      <c r="C14627" s="1" t="s">
        <v>522</v>
      </c>
    </row>
    <row r="14628">
      <c r="C14628" s="1" t="s">
        <v>1140</v>
      </c>
    </row>
    <row r="14629">
      <c r="C14629" s="1" t="s">
        <v>305</v>
      </c>
    </row>
    <row r="14630">
      <c r="C14630" s="1" t="s">
        <v>19582</v>
      </c>
    </row>
    <row r="14631">
      <c r="C14631" s="1" t="s">
        <v>86</v>
      </c>
    </row>
    <row r="14632">
      <c r="C14632" s="1" t="s">
        <v>2820</v>
      </c>
    </row>
    <row r="14633">
      <c r="C14633" s="1" t="s">
        <v>7158</v>
      </c>
    </row>
    <row r="14634">
      <c r="C14634" s="1" t="s">
        <v>321</v>
      </c>
    </row>
    <row r="14635">
      <c r="C14635" s="1" t="s">
        <v>4372</v>
      </c>
    </row>
    <row r="14636">
      <c r="C14636" s="1" t="s">
        <v>1531</v>
      </c>
    </row>
    <row r="14637">
      <c r="C14637" s="1" t="s">
        <v>578</v>
      </c>
    </row>
    <row r="14638">
      <c r="C14638" s="1" t="s">
        <v>315</v>
      </c>
    </row>
    <row r="14639">
      <c r="C14639" s="1" t="s">
        <v>3699</v>
      </c>
    </row>
    <row r="14640">
      <c r="C14640" s="1" t="s">
        <v>4935</v>
      </c>
    </row>
    <row r="14641">
      <c r="C14641" s="1" t="s">
        <v>321</v>
      </c>
    </row>
    <row r="14642">
      <c r="C14642" s="1" t="s">
        <v>321</v>
      </c>
    </row>
    <row r="14643">
      <c r="C14643" s="1" t="s">
        <v>12274</v>
      </c>
    </row>
    <row r="14644">
      <c r="C14644" s="1" t="s">
        <v>295</v>
      </c>
    </row>
    <row r="14645">
      <c r="C14645" s="1" t="s">
        <v>707</v>
      </c>
    </row>
    <row r="14646">
      <c r="C14646" s="1" t="s">
        <v>1250</v>
      </c>
    </row>
    <row r="14647">
      <c r="C14647" s="1" t="s">
        <v>116</v>
      </c>
    </row>
    <row r="14648">
      <c r="C14648" s="1" t="s">
        <v>1418</v>
      </c>
    </row>
    <row r="14649">
      <c r="C14649" s="1" t="s">
        <v>1137</v>
      </c>
    </row>
    <row r="14650">
      <c r="C14650" s="1" t="s">
        <v>342</v>
      </c>
    </row>
    <row r="14651">
      <c r="C14651" s="1" t="s">
        <v>326</v>
      </c>
    </row>
    <row r="14652">
      <c r="C14652" s="1" t="s">
        <v>1802</v>
      </c>
    </row>
    <row r="14653">
      <c r="C14653" s="1" t="s">
        <v>8231</v>
      </c>
    </row>
    <row r="14654">
      <c r="C14654" s="1" t="s">
        <v>411</v>
      </c>
    </row>
    <row r="14655">
      <c r="C14655" s="1" t="s">
        <v>148</v>
      </c>
    </row>
    <row r="14656">
      <c r="C14656" s="1" t="s">
        <v>221</v>
      </c>
    </row>
    <row r="14657">
      <c r="C14657" s="1" t="s">
        <v>13761</v>
      </c>
    </row>
    <row r="14658">
      <c r="C14658" s="1" t="s">
        <v>584</v>
      </c>
    </row>
    <row r="14659">
      <c r="C14659" s="1" t="s">
        <v>925</v>
      </c>
    </row>
    <row r="14660">
      <c r="C14660" s="1" t="s">
        <v>2248</v>
      </c>
    </row>
    <row r="14661">
      <c r="C14661" s="1" t="s">
        <v>21</v>
      </c>
    </row>
    <row r="14662">
      <c r="C14662" s="1" t="s">
        <v>1140</v>
      </c>
    </row>
    <row r="14663">
      <c r="C14663" s="1" t="s">
        <v>1813</v>
      </c>
    </row>
    <row r="14664">
      <c r="C14664" s="1" t="s">
        <v>9507</v>
      </c>
    </row>
    <row r="14665">
      <c r="C14665" s="1" t="s">
        <v>275</v>
      </c>
    </row>
    <row r="14666">
      <c r="C14666" s="1" t="s">
        <v>121</v>
      </c>
    </row>
    <row r="14667">
      <c r="C14667" s="1" t="s">
        <v>1442</v>
      </c>
    </row>
    <row r="14668">
      <c r="C14668" s="1" t="s">
        <v>21</v>
      </c>
    </row>
    <row r="14669">
      <c r="C14669" s="1" t="s">
        <v>738</v>
      </c>
    </row>
    <row r="14670">
      <c r="C14670" s="1" t="s">
        <v>1325</v>
      </c>
    </row>
    <row r="14671">
      <c r="C14671" s="1" t="s">
        <v>3461</v>
      </c>
    </row>
    <row r="14672">
      <c r="C14672" s="1" t="s">
        <v>701</v>
      </c>
    </row>
    <row r="14673">
      <c r="C14673" s="1" t="s">
        <v>326</v>
      </c>
    </row>
    <row r="14674">
      <c r="C14674" s="1" t="s">
        <v>148</v>
      </c>
    </row>
    <row r="14675">
      <c r="C14675" s="1" t="s">
        <v>818</v>
      </c>
    </row>
    <row r="14676">
      <c r="C14676" s="1" t="s">
        <v>1418</v>
      </c>
    </row>
    <row r="14677">
      <c r="C14677" s="1" t="s">
        <v>6130</v>
      </c>
    </row>
    <row r="14678">
      <c r="C14678" s="1" t="s">
        <v>326</v>
      </c>
    </row>
    <row r="14679">
      <c r="C14679" s="1" t="s">
        <v>1932</v>
      </c>
    </row>
    <row r="14680">
      <c r="C14680" s="1" t="s">
        <v>738</v>
      </c>
    </row>
    <row r="14681">
      <c r="C14681" s="1" t="s">
        <v>326</v>
      </c>
    </row>
    <row r="14682">
      <c r="C14682" s="1" t="s">
        <v>3976</v>
      </c>
    </row>
    <row r="14683">
      <c r="C14683" s="1" t="s">
        <v>3811</v>
      </c>
    </row>
    <row r="14684">
      <c r="C14684" s="1" t="s">
        <v>3355</v>
      </c>
    </row>
    <row r="14685">
      <c r="C14685" s="1" t="s">
        <v>2485</v>
      </c>
    </row>
    <row r="14686">
      <c r="C14686" s="1" t="s">
        <v>588</v>
      </c>
    </row>
    <row r="14687">
      <c r="C14687" s="1" t="s">
        <v>5579</v>
      </c>
    </row>
    <row r="14688">
      <c r="C14688" s="1" t="s">
        <v>1113</v>
      </c>
    </row>
    <row r="14689">
      <c r="C14689" s="1" t="s">
        <v>21</v>
      </c>
    </row>
    <row r="14690">
      <c r="C14690" s="1" t="s">
        <v>6238</v>
      </c>
    </row>
    <row r="14691">
      <c r="C14691" s="1" t="s">
        <v>1128</v>
      </c>
    </row>
    <row r="14692">
      <c r="C14692" s="1" t="s">
        <v>411</v>
      </c>
    </row>
    <row r="14693">
      <c r="C14693" s="1" t="s">
        <v>373</v>
      </c>
    </row>
    <row r="14694">
      <c r="C14694" s="1" t="s">
        <v>99</v>
      </c>
    </row>
    <row r="14695">
      <c r="C14695" s="1" t="s">
        <v>37</v>
      </c>
    </row>
    <row r="14696">
      <c r="C14696" s="1" t="s">
        <v>818</v>
      </c>
    </row>
    <row r="14697">
      <c r="C14697" s="1" t="s">
        <v>32</v>
      </c>
    </row>
    <row r="14698">
      <c r="C14698" s="1" t="s">
        <v>8231</v>
      </c>
    </row>
    <row r="14699">
      <c r="C14699" s="1" t="s">
        <v>121</v>
      </c>
    </row>
    <row r="14700">
      <c r="C14700" s="1" t="s">
        <v>1827</v>
      </c>
    </row>
    <row r="14701">
      <c r="C14701" s="1" t="s">
        <v>1631</v>
      </c>
    </row>
    <row r="14702">
      <c r="C14702" s="1" t="s">
        <v>3858</v>
      </c>
    </row>
    <row r="14703">
      <c r="C14703" s="1" t="s">
        <v>3355</v>
      </c>
    </row>
    <row r="14704">
      <c r="C14704" s="1" t="s">
        <v>10928</v>
      </c>
    </row>
    <row r="14705">
      <c r="C14705" s="1" t="s">
        <v>1250</v>
      </c>
    </row>
    <row r="14706">
      <c r="C14706" s="1" t="s">
        <v>116</v>
      </c>
    </row>
    <row r="14707">
      <c r="C14707" s="1" t="s">
        <v>676</v>
      </c>
    </row>
    <row r="14708">
      <c r="C14708" s="1" t="s">
        <v>5112</v>
      </c>
    </row>
    <row r="14709">
      <c r="C14709" s="1" t="s">
        <v>4504</v>
      </c>
    </row>
    <row r="14710">
      <c r="C14710" s="1" t="s">
        <v>14</v>
      </c>
    </row>
    <row r="14711">
      <c r="C14711" s="1" t="s">
        <v>12274</v>
      </c>
    </row>
    <row r="14712">
      <c r="C14712" s="1" t="s">
        <v>25226</v>
      </c>
    </row>
    <row r="14713">
      <c r="C14713" s="1" t="s">
        <v>116</v>
      </c>
    </row>
    <row r="14714">
      <c r="C14714" s="1" t="s">
        <v>182</v>
      </c>
    </row>
    <row r="14715">
      <c r="C14715" s="1" t="s">
        <v>1280</v>
      </c>
    </row>
    <row r="14716">
      <c r="C14716" s="1" t="s">
        <v>701</v>
      </c>
    </row>
    <row r="14717">
      <c r="C14717" s="1" t="s">
        <v>1208</v>
      </c>
    </row>
    <row r="14718">
      <c r="C14718" s="1" t="s">
        <v>461</v>
      </c>
    </row>
    <row r="14719">
      <c r="C14719" s="1" t="s">
        <v>116</v>
      </c>
    </row>
    <row r="14720">
      <c r="C14720" s="1" t="s">
        <v>4508</v>
      </c>
    </row>
    <row r="14721">
      <c r="C14721" s="1" t="s">
        <v>25241</v>
      </c>
    </row>
    <row r="14722">
      <c r="C14722" s="1" t="s">
        <v>121</v>
      </c>
    </row>
    <row r="14723">
      <c r="C14723" s="1" t="s">
        <v>5495</v>
      </c>
    </row>
    <row r="14724">
      <c r="C14724" s="1" t="s">
        <v>241</v>
      </c>
    </row>
    <row r="14725">
      <c r="C14725" s="1" t="s">
        <v>1802</v>
      </c>
    </row>
    <row r="14726">
      <c r="C14726" s="1" t="s">
        <v>1029</v>
      </c>
    </row>
    <row r="14727">
      <c r="C14727" s="1" t="s">
        <v>99</v>
      </c>
    </row>
    <row r="14728">
      <c r="C14728" s="1" t="s">
        <v>14</v>
      </c>
    </row>
    <row r="14729">
      <c r="C14729" s="1" t="s">
        <v>37</v>
      </c>
    </row>
    <row r="14730">
      <c r="C14730" s="1" t="s">
        <v>701</v>
      </c>
    </row>
    <row r="14731">
      <c r="C14731" s="1" t="s">
        <v>116</v>
      </c>
    </row>
    <row r="14732">
      <c r="C14732" s="1" t="s">
        <v>738</v>
      </c>
    </row>
    <row r="14733">
      <c r="C14733" s="1" t="s">
        <v>461</v>
      </c>
    </row>
    <row r="14734">
      <c r="C14734" s="1" t="s">
        <v>248</v>
      </c>
    </row>
    <row r="14735">
      <c r="C14735" s="1" t="s">
        <v>2145</v>
      </c>
    </row>
    <row r="14736">
      <c r="C14736" s="1" t="s">
        <v>321</v>
      </c>
    </row>
    <row r="14737">
      <c r="C14737" s="1" t="s">
        <v>5495</v>
      </c>
    </row>
    <row r="14738">
      <c r="C14738" s="1" t="s">
        <v>342</v>
      </c>
    </row>
    <row r="14739">
      <c r="C14739" s="1" t="s">
        <v>1255</v>
      </c>
    </row>
    <row r="14740">
      <c r="C14740" s="1" t="s">
        <v>503</v>
      </c>
    </row>
    <row r="14741">
      <c r="C14741" s="1" t="s">
        <v>248</v>
      </c>
    </row>
    <row r="14742">
      <c r="C14742" s="1" t="s">
        <v>148</v>
      </c>
    </row>
    <row r="14743">
      <c r="C14743" s="1" t="s">
        <v>2965</v>
      </c>
    </row>
    <row r="14744">
      <c r="C14744" s="1" t="s">
        <v>2397</v>
      </c>
    </row>
    <row r="14745">
      <c r="C14745" s="1" t="s">
        <v>7967</v>
      </c>
    </row>
    <row r="14746">
      <c r="C14746" s="1" t="s">
        <v>396</v>
      </c>
    </row>
    <row r="14747">
      <c r="C14747" s="1" t="s">
        <v>2879</v>
      </c>
    </row>
    <row r="14748">
      <c r="C14748" s="1" t="s">
        <v>2248</v>
      </c>
    </row>
    <row r="14749">
      <c r="C14749" s="1" t="s">
        <v>7084</v>
      </c>
    </row>
    <row r="14750">
      <c r="C14750" s="1" t="s">
        <v>99</v>
      </c>
    </row>
    <row r="14751">
      <c r="C14751" s="1" t="s">
        <v>2359</v>
      </c>
    </row>
    <row r="14752">
      <c r="C14752" s="1" t="s">
        <v>588</v>
      </c>
    </row>
    <row r="14753">
      <c r="C14753" s="1" t="s">
        <v>1150</v>
      </c>
    </row>
    <row r="14754">
      <c r="C14754" s="1" t="s">
        <v>326</v>
      </c>
    </row>
    <row r="14755">
      <c r="C14755" s="1" t="s">
        <v>373</v>
      </c>
    </row>
    <row r="14756">
      <c r="C14756" s="1" t="s">
        <v>342</v>
      </c>
    </row>
    <row r="14757">
      <c r="C14757" s="1" t="s">
        <v>503</v>
      </c>
    </row>
    <row r="14758">
      <c r="C14758" s="1" t="s">
        <v>198</v>
      </c>
    </row>
    <row r="14759">
      <c r="C14759" s="1" t="s">
        <v>121</v>
      </c>
    </row>
    <row r="14760">
      <c r="C14760" s="1" t="s">
        <v>1397</v>
      </c>
    </row>
    <row r="14761">
      <c r="C14761" s="1" t="s">
        <v>408</v>
      </c>
    </row>
    <row r="14762">
      <c r="C14762" s="1" t="s">
        <v>1637</v>
      </c>
    </row>
    <row r="14763">
      <c r="C14763" s="1" t="s">
        <v>116</v>
      </c>
    </row>
    <row r="14764">
      <c r="C14764" s="1" t="s">
        <v>3484</v>
      </c>
    </row>
    <row r="14765">
      <c r="C14765" s="1" t="s">
        <v>342</v>
      </c>
    </row>
    <row r="14766">
      <c r="C14766" s="1" t="s">
        <v>1653</v>
      </c>
    </row>
    <row r="14767">
      <c r="C14767" s="1" t="s">
        <v>21</v>
      </c>
    </row>
    <row r="14768">
      <c r="C14768" s="1" t="s">
        <v>729</v>
      </c>
    </row>
    <row r="14769">
      <c r="C14769" s="1" t="s">
        <v>121</v>
      </c>
    </row>
    <row r="14770">
      <c r="C14770" s="1" t="s">
        <v>305</v>
      </c>
    </row>
    <row r="14771">
      <c r="C14771" s="1" t="s">
        <v>32</v>
      </c>
    </row>
    <row r="14772">
      <c r="C14772" s="1" t="s">
        <v>3782</v>
      </c>
    </row>
    <row r="14773">
      <c r="C14773" s="1" t="s">
        <v>1827</v>
      </c>
    </row>
    <row r="14774">
      <c r="C14774" s="1" t="s">
        <v>3488</v>
      </c>
    </row>
    <row r="14775">
      <c r="C14775" s="1" t="s">
        <v>8609</v>
      </c>
    </row>
    <row r="14776">
      <c r="C14776" s="1" t="s">
        <v>1133</v>
      </c>
    </row>
    <row r="14777">
      <c r="C14777" s="1" t="s">
        <v>80</v>
      </c>
    </row>
    <row r="14778">
      <c r="C14778" s="1" t="s">
        <v>4531</v>
      </c>
    </row>
    <row r="14779">
      <c r="C14779" s="1" t="s">
        <v>2359</v>
      </c>
    </row>
    <row r="14780">
      <c r="C14780" s="1" t="s">
        <v>3104</v>
      </c>
    </row>
    <row r="14781">
      <c r="C14781" s="1" t="s">
        <v>11843</v>
      </c>
    </row>
    <row r="14782">
      <c r="C14782" s="1" t="s">
        <v>132</v>
      </c>
    </row>
    <row r="14783">
      <c r="C14783" s="1" t="s">
        <v>1176</v>
      </c>
    </row>
    <row r="14784">
      <c r="C14784" s="1" t="s">
        <v>25336</v>
      </c>
    </row>
    <row r="14785">
      <c r="C14785" s="1" t="s">
        <v>211</v>
      </c>
    </row>
    <row r="14786">
      <c r="C14786" s="1" t="s">
        <v>6560</v>
      </c>
    </row>
    <row r="14787">
      <c r="C14787" s="1" t="s">
        <v>156</v>
      </c>
    </row>
    <row r="14788">
      <c r="C14788" s="1" t="s">
        <v>818</v>
      </c>
    </row>
    <row r="14789">
      <c r="C14789" s="1" t="s">
        <v>1802</v>
      </c>
    </row>
    <row r="14790">
      <c r="C14790" s="1" t="s">
        <v>1802</v>
      </c>
    </row>
    <row r="14791">
      <c r="C14791" s="1" t="s">
        <v>121</v>
      </c>
    </row>
    <row r="14792">
      <c r="C14792" s="1" t="s">
        <v>4220</v>
      </c>
    </row>
    <row r="14793">
      <c r="C14793" s="1" t="s">
        <v>3618</v>
      </c>
    </row>
    <row r="14794">
      <c r="C14794" s="1" t="s">
        <v>80</v>
      </c>
    </row>
    <row r="14795">
      <c r="C14795" s="1" t="s">
        <v>116</v>
      </c>
    </row>
    <row r="14796">
      <c r="C14796" s="1" t="s">
        <v>178</v>
      </c>
    </row>
    <row r="14797">
      <c r="C14797" s="1" t="s">
        <v>1214</v>
      </c>
    </row>
    <row r="14798">
      <c r="C14798" s="1" t="s">
        <v>25354</v>
      </c>
    </row>
    <row r="14799">
      <c r="C14799" s="1" t="s">
        <v>1155</v>
      </c>
    </row>
    <row r="14800">
      <c r="C14800" s="1" t="s">
        <v>321</v>
      </c>
    </row>
    <row r="14801">
      <c r="C14801" s="1" t="s">
        <v>470</v>
      </c>
    </row>
    <row r="14802">
      <c r="C14802" s="1" t="s">
        <v>1096</v>
      </c>
    </row>
    <row r="14803">
      <c r="C14803" s="1" t="s">
        <v>1096</v>
      </c>
    </row>
    <row r="14804">
      <c r="C14804" s="1" t="s">
        <v>461</v>
      </c>
    </row>
    <row r="14805">
      <c r="C14805" s="1" t="s">
        <v>906</v>
      </c>
    </row>
    <row r="14806">
      <c r="C14806" s="1" t="s">
        <v>1653</v>
      </c>
    </row>
    <row r="14807">
      <c r="C14807" s="1" t="s">
        <v>1255</v>
      </c>
    </row>
    <row r="14808">
      <c r="C14808" s="1" t="s">
        <v>198</v>
      </c>
    </row>
    <row r="14809">
      <c r="C14809" s="1" t="s">
        <v>649</v>
      </c>
    </row>
    <row r="14810">
      <c r="C14810" s="1" t="s">
        <v>148</v>
      </c>
    </row>
    <row r="14811">
      <c r="C14811" s="1" t="s">
        <v>315</v>
      </c>
    </row>
    <row r="14812">
      <c r="C14812" s="1" t="s">
        <v>2402</v>
      </c>
    </row>
    <row r="14813">
      <c r="C14813" s="1" t="s">
        <v>310</v>
      </c>
    </row>
    <row r="14814">
      <c r="C14814" s="1" t="s">
        <v>7820</v>
      </c>
    </row>
    <row r="14815">
      <c r="C14815" s="1" t="s">
        <v>126</v>
      </c>
    </row>
    <row r="14816">
      <c r="C14816" s="1" t="s">
        <v>503</v>
      </c>
    </row>
    <row r="14817">
      <c r="C14817" s="1" t="s">
        <v>1558</v>
      </c>
    </row>
    <row r="14818">
      <c r="C14818" s="1" t="s">
        <v>2601</v>
      </c>
    </row>
    <row r="14819">
      <c r="C14819" s="1" t="s">
        <v>1802</v>
      </c>
    </row>
    <row r="14820">
      <c r="C14820" s="1" t="s">
        <v>2173</v>
      </c>
    </row>
    <row r="14821">
      <c r="C14821" s="1" t="s">
        <v>6560</v>
      </c>
    </row>
    <row r="14822">
      <c r="C14822" s="1" t="s">
        <v>138</v>
      </c>
    </row>
    <row r="14823">
      <c r="C14823" s="1" t="s">
        <v>4852</v>
      </c>
    </row>
    <row r="14824">
      <c r="C14824" s="1" t="s">
        <v>121</v>
      </c>
    </row>
    <row r="14825">
      <c r="C14825" s="1" t="s">
        <v>2248</v>
      </c>
    </row>
    <row r="14826">
      <c r="C14826" s="1" t="s">
        <v>1874</v>
      </c>
    </row>
    <row r="14827">
      <c r="C14827" s="1" t="s">
        <v>16992</v>
      </c>
    </row>
    <row r="14828">
      <c r="C14828" s="1" t="s">
        <v>121</v>
      </c>
    </row>
    <row r="14829">
      <c r="C14829" s="1" t="s">
        <v>1092</v>
      </c>
    </row>
    <row r="14830">
      <c r="C14830" s="1" t="s">
        <v>1137</v>
      </c>
    </row>
    <row r="14831">
      <c r="C14831" s="1" t="s">
        <v>121</v>
      </c>
    </row>
    <row r="14832">
      <c r="C14832" s="1" t="s">
        <v>211</v>
      </c>
    </row>
    <row r="14833">
      <c r="C14833" s="1" t="s">
        <v>11078</v>
      </c>
    </row>
    <row r="14834">
      <c r="C14834" s="1" t="s">
        <v>1631</v>
      </c>
    </row>
    <row r="14835">
      <c r="C14835" s="1" t="s">
        <v>1634</v>
      </c>
    </row>
    <row r="14836">
      <c r="C14836" s="1" t="s">
        <v>3703</v>
      </c>
    </row>
    <row r="14837">
      <c r="C14837" s="1" t="s">
        <v>2647</v>
      </c>
    </row>
    <row r="14838">
      <c r="C14838" s="1" t="s">
        <v>8305</v>
      </c>
    </row>
    <row r="14839">
      <c r="C14839" s="1" t="s">
        <v>661</v>
      </c>
    </row>
    <row r="14840">
      <c r="C14840" s="1" t="s">
        <v>321</v>
      </c>
    </row>
    <row r="14841">
      <c r="C14841" s="1" t="s">
        <v>1140</v>
      </c>
    </row>
    <row r="14842">
      <c r="C14842" s="1" t="s">
        <v>1418</v>
      </c>
    </row>
    <row r="14843">
      <c r="C14843" s="1" t="s">
        <v>2485</v>
      </c>
    </row>
    <row r="14844">
      <c r="C14844" s="1" t="s">
        <v>211</v>
      </c>
    </row>
    <row r="14845">
      <c r="C14845" s="1" t="s">
        <v>116</v>
      </c>
    </row>
    <row r="14846">
      <c r="C14846" s="1" t="s">
        <v>461</v>
      </c>
    </row>
    <row r="14847">
      <c r="C14847" s="1" t="s">
        <v>5679</v>
      </c>
    </row>
    <row r="14848">
      <c r="C14848" s="1" t="s">
        <v>121</v>
      </c>
    </row>
    <row r="14849">
      <c r="C14849" s="1" t="s">
        <v>738</v>
      </c>
    </row>
    <row r="14850">
      <c r="C14850" s="1" t="s">
        <v>1756</v>
      </c>
    </row>
    <row r="14851">
      <c r="C14851" s="1" t="s">
        <v>326</v>
      </c>
    </row>
    <row r="14852">
      <c r="C14852" s="1" t="s">
        <v>4789</v>
      </c>
    </row>
    <row r="14853">
      <c r="C14853" s="1" t="s">
        <v>121</v>
      </c>
    </row>
    <row r="14854">
      <c r="C14854" s="1" t="s">
        <v>1179</v>
      </c>
    </row>
    <row r="14855">
      <c r="C14855" s="1" t="s">
        <v>8069</v>
      </c>
    </row>
    <row r="14856">
      <c r="C14856" s="1" t="s">
        <v>148</v>
      </c>
    </row>
    <row r="14857">
      <c r="C14857" s="1" t="s">
        <v>701</v>
      </c>
    </row>
    <row r="14858">
      <c r="C14858" s="1" t="s">
        <v>1631</v>
      </c>
    </row>
    <row r="14859">
      <c r="C14859" s="1" t="s">
        <v>32</v>
      </c>
    </row>
    <row r="14860">
      <c r="C14860" s="1" t="s">
        <v>1802</v>
      </c>
    </row>
    <row r="14861">
      <c r="C14861" s="1" t="s">
        <v>116</v>
      </c>
    </row>
    <row r="14862">
      <c r="C14862" s="1" t="s">
        <v>86</v>
      </c>
    </row>
    <row r="14863">
      <c r="C14863" s="1" t="s">
        <v>1103</v>
      </c>
    </row>
    <row r="14864">
      <c r="C14864" s="1" t="s">
        <v>4248</v>
      </c>
    </row>
    <row r="14865">
      <c r="C14865" s="1" t="s">
        <v>305</v>
      </c>
    </row>
    <row r="14866">
      <c r="C14866" s="1" t="s">
        <v>1744</v>
      </c>
    </row>
    <row r="14867">
      <c r="C14867" s="1" t="s">
        <v>3581</v>
      </c>
    </row>
    <row r="14868">
      <c r="C14868" s="1" t="s">
        <v>126</v>
      </c>
    </row>
    <row r="14869">
      <c r="C14869" s="1" t="s">
        <v>461</v>
      </c>
    </row>
    <row r="14870">
      <c r="C14870" s="1" t="s">
        <v>5676</v>
      </c>
    </row>
    <row r="14871">
      <c r="C14871" s="1" t="s">
        <v>1381</v>
      </c>
    </row>
    <row r="14872">
      <c r="C14872" s="1" t="s">
        <v>701</v>
      </c>
    </row>
    <row r="14873">
      <c r="C14873" s="1" t="s">
        <v>1558</v>
      </c>
    </row>
    <row r="14874">
      <c r="C14874" s="1" t="s">
        <v>99</v>
      </c>
    </row>
    <row r="14875">
      <c r="C14875" s="1" t="s">
        <v>305</v>
      </c>
    </row>
    <row r="14876">
      <c r="C14876" s="1" t="s">
        <v>5741</v>
      </c>
    </row>
    <row r="14877">
      <c r="C14877" s="1" t="s">
        <v>9536</v>
      </c>
    </row>
    <row r="14878">
      <c r="C14878" s="1" t="s">
        <v>305</v>
      </c>
    </row>
    <row r="14879">
      <c r="C14879" s="1" t="s">
        <v>640</v>
      </c>
    </row>
    <row r="14880">
      <c r="C14880" s="1" t="s">
        <v>925</v>
      </c>
    </row>
    <row r="14881">
      <c r="C14881" s="1" t="s">
        <v>5523</v>
      </c>
    </row>
    <row r="14882">
      <c r="C14882" s="1" t="s">
        <v>148</v>
      </c>
    </row>
    <row r="14883">
      <c r="C14883" s="1" t="s">
        <v>661</v>
      </c>
    </row>
    <row r="14884">
      <c r="C14884" s="1" t="s">
        <v>4244</v>
      </c>
    </row>
    <row r="14885">
      <c r="C14885" s="1" t="s">
        <v>1397</v>
      </c>
    </row>
    <row r="14886">
      <c r="C14886" s="1" t="s">
        <v>116</v>
      </c>
    </row>
    <row r="14887">
      <c r="C14887" s="1" t="s">
        <v>5861</v>
      </c>
    </row>
    <row r="14888">
      <c r="C14888" s="1" t="s">
        <v>116</v>
      </c>
    </row>
    <row r="14889">
      <c r="C14889" s="1" t="s">
        <v>3598</v>
      </c>
    </row>
    <row r="14890">
      <c r="C14890" s="1" t="s">
        <v>1014</v>
      </c>
    </row>
    <row r="14891">
      <c r="C14891" s="1" t="s">
        <v>2030</v>
      </c>
    </row>
    <row r="14892">
      <c r="C14892" s="1" t="s">
        <v>1932</v>
      </c>
    </row>
    <row r="14893">
      <c r="C14893" s="1" t="s">
        <v>126</v>
      </c>
    </row>
    <row r="14894">
      <c r="C14894" s="1" t="s">
        <v>198</v>
      </c>
    </row>
    <row r="14895">
      <c r="C14895" s="1" t="s">
        <v>985</v>
      </c>
    </row>
    <row r="14896">
      <c r="C14896" s="1" t="s">
        <v>1637</v>
      </c>
    </row>
    <row r="14897">
      <c r="C14897" s="1" t="s">
        <v>2067</v>
      </c>
    </row>
    <row r="14898">
      <c r="C14898" s="1" t="s">
        <v>321</v>
      </c>
    </row>
    <row r="14899">
      <c r="C14899" s="1" t="s">
        <v>738</v>
      </c>
    </row>
    <row r="14900">
      <c r="C14900" s="1" t="s">
        <v>1014</v>
      </c>
    </row>
    <row r="14901">
      <c r="C14901" s="1" t="s">
        <v>121</v>
      </c>
    </row>
    <row r="14902">
      <c r="C14902" s="1" t="s">
        <v>32</v>
      </c>
    </row>
    <row r="14903">
      <c r="C14903" s="1" t="s">
        <v>588</v>
      </c>
    </row>
    <row r="14904">
      <c r="C14904" s="1" t="s">
        <v>178</v>
      </c>
    </row>
    <row r="14905">
      <c r="C14905" s="1" t="s">
        <v>99</v>
      </c>
    </row>
    <row r="14906">
      <c r="C14906" s="1" t="s">
        <v>1255</v>
      </c>
    </row>
    <row r="14907">
      <c r="C14907" s="1" t="s">
        <v>18732</v>
      </c>
    </row>
    <row r="14908">
      <c r="C14908" s="1" t="s">
        <v>1297</v>
      </c>
    </row>
    <row r="14909">
      <c r="C14909" s="1" t="s">
        <v>1494</v>
      </c>
    </row>
    <row r="14910">
      <c r="C14910" s="1" t="s">
        <v>1255</v>
      </c>
    </row>
    <row r="14911">
      <c r="C14911" s="1" t="s">
        <v>869</v>
      </c>
    </row>
    <row r="14912">
      <c r="C14912" s="1" t="s">
        <v>542</v>
      </c>
    </row>
    <row r="14913">
      <c r="C14913" s="1" t="s">
        <v>1442</v>
      </c>
    </row>
    <row r="14914">
      <c r="C14914" s="1" t="s">
        <v>1301</v>
      </c>
    </row>
    <row r="14915">
      <c r="C14915" s="1" t="s">
        <v>3658</v>
      </c>
    </row>
    <row r="14916">
      <c r="C14916" s="1" t="s">
        <v>1802</v>
      </c>
    </row>
    <row r="14917">
      <c r="C14917" s="1" t="s">
        <v>8305</v>
      </c>
    </row>
    <row r="14918">
      <c r="C14918" s="1" t="s">
        <v>321</v>
      </c>
    </row>
    <row r="14919">
      <c r="C14919" s="1" t="s">
        <v>3532</v>
      </c>
    </row>
    <row r="14920">
      <c r="C14920" s="1" t="s">
        <v>701</v>
      </c>
    </row>
    <row r="14921">
      <c r="C14921" s="1" t="s">
        <v>925</v>
      </c>
    </row>
    <row r="14922">
      <c r="C14922" s="1" t="s">
        <v>305</v>
      </c>
    </row>
    <row r="14923">
      <c r="C14923" s="1" t="s">
        <v>5337</v>
      </c>
    </row>
    <row r="14924">
      <c r="C14924" s="1" t="s">
        <v>578</v>
      </c>
    </row>
    <row r="14925">
      <c r="C14925" s="1" t="s">
        <v>99</v>
      </c>
    </row>
    <row r="14926">
      <c r="C14926" s="1" t="s">
        <v>1865</v>
      </c>
    </row>
    <row r="14927">
      <c r="C14927" s="1" t="s">
        <v>3581</v>
      </c>
    </row>
    <row r="14928">
      <c r="C14928" s="1" t="s">
        <v>2173</v>
      </c>
    </row>
    <row r="14929">
      <c r="C14929" s="1" t="s">
        <v>1096</v>
      </c>
    </row>
    <row r="14930">
      <c r="C14930" s="1" t="s">
        <v>25529</v>
      </c>
    </row>
    <row r="14931">
      <c r="C14931" s="1" t="s">
        <v>14922</v>
      </c>
    </row>
    <row r="14932">
      <c r="C14932" s="1" t="s">
        <v>11419</v>
      </c>
    </row>
    <row r="14933">
      <c r="C14933" s="1" t="s">
        <v>7807</v>
      </c>
    </row>
    <row r="14934">
      <c r="C14934" s="1" t="s">
        <v>1103</v>
      </c>
    </row>
    <row r="14935">
      <c r="C14935" s="1" t="s">
        <v>121</v>
      </c>
    </row>
    <row r="14936">
      <c r="C14936" s="1" t="s">
        <v>1036</v>
      </c>
    </row>
    <row r="14937">
      <c r="C14937" s="1" t="s">
        <v>3465</v>
      </c>
    </row>
    <row r="14938">
      <c r="C14938" s="1" t="s">
        <v>3943</v>
      </c>
    </row>
    <row r="14939">
      <c r="C14939" s="1" t="s">
        <v>5101</v>
      </c>
    </row>
    <row r="14940">
      <c r="C14940" s="1" t="s">
        <v>925</v>
      </c>
    </row>
    <row r="14941">
      <c r="C14941" s="1" t="s">
        <v>8582</v>
      </c>
    </row>
    <row r="14942">
      <c r="C14942" s="1" t="s">
        <v>1301</v>
      </c>
    </row>
    <row r="14943">
      <c r="C14943" s="1" t="s">
        <v>5167</v>
      </c>
    </row>
    <row r="14944">
      <c r="C14944" s="1" t="s">
        <v>8269</v>
      </c>
    </row>
    <row r="14945">
      <c r="C14945" s="1" t="s">
        <v>305</v>
      </c>
    </row>
    <row r="14946">
      <c r="C14946" s="1" t="s">
        <v>305</v>
      </c>
    </row>
    <row r="14947">
      <c r="C14947" s="1" t="s">
        <v>21</v>
      </c>
    </row>
    <row r="14948">
      <c r="C14948" s="1" t="s">
        <v>396</v>
      </c>
    </row>
    <row r="14949">
      <c r="C14949" s="1" t="s">
        <v>1232</v>
      </c>
    </row>
    <row r="14950">
      <c r="C14950" s="1" t="s">
        <v>138</v>
      </c>
    </row>
    <row r="14951">
      <c r="C14951" s="1" t="s">
        <v>701</v>
      </c>
    </row>
    <row r="14952">
      <c r="C14952" s="1" t="s">
        <v>37</v>
      </c>
    </row>
    <row r="14953">
      <c r="C14953" s="1" t="s">
        <v>1274</v>
      </c>
    </row>
    <row r="14954">
      <c r="C14954" s="1" t="s">
        <v>126</v>
      </c>
    </row>
    <row r="14955">
      <c r="C14955" s="1" t="s">
        <v>1595</v>
      </c>
    </row>
    <row r="14956">
      <c r="C14956" s="1" t="s">
        <v>37</v>
      </c>
    </row>
    <row r="14957">
      <c r="C14957" s="1" t="s">
        <v>396</v>
      </c>
    </row>
    <row r="14958">
      <c r="C14958" s="1" t="s">
        <v>588</v>
      </c>
    </row>
    <row r="14959">
      <c r="C14959" s="1" t="s">
        <v>156</v>
      </c>
    </row>
    <row r="14960">
      <c r="C14960" s="1" t="s">
        <v>764</v>
      </c>
    </row>
    <row r="14961">
      <c r="C14961" s="1" t="s">
        <v>2464</v>
      </c>
    </row>
    <row r="14962">
      <c r="C14962" s="1" t="s">
        <v>1637</v>
      </c>
    </row>
    <row r="14963">
      <c r="C14963" s="1" t="s">
        <v>898</v>
      </c>
    </row>
    <row r="14964">
      <c r="C14964" s="1" t="s">
        <v>253</v>
      </c>
    </row>
    <row r="14965">
      <c r="C14965" s="1" t="s">
        <v>138</v>
      </c>
    </row>
    <row r="14966">
      <c r="C14966" s="1" t="s">
        <v>65</v>
      </c>
    </row>
    <row r="14967">
      <c r="C14967" s="1" t="s">
        <v>182</v>
      </c>
    </row>
    <row r="14968">
      <c r="C14968" s="1" t="s">
        <v>12581</v>
      </c>
    </row>
    <row r="14969">
      <c r="C14969" s="1" t="s">
        <v>1053</v>
      </c>
    </row>
    <row r="14970">
      <c r="C14970" s="1" t="s">
        <v>269</v>
      </c>
    </row>
    <row r="14971">
      <c r="C14971" s="1" t="s">
        <v>411</v>
      </c>
    </row>
    <row r="14972">
      <c r="C14972" s="1" t="s">
        <v>396</v>
      </c>
    </row>
    <row r="14973">
      <c r="C14973" s="1" t="s">
        <v>1418</v>
      </c>
    </row>
    <row r="14974">
      <c r="C14974" s="1" t="s">
        <v>121</v>
      </c>
    </row>
    <row r="14975">
      <c r="C14975" s="1" t="s">
        <v>588</v>
      </c>
    </row>
    <row r="14976">
      <c r="C14976" s="1" t="s">
        <v>2248</v>
      </c>
    </row>
    <row r="14977">
      <c r="C14977" s="1" t="s">
        <v>1653</v>
      </c>
    </row>
    <row r="14978">
      <c r="C14978" s="1" t="s">
        <v>116</v>
      </c>
    </row>
    <row r="14979">
      <c r="C14979" s="1" t="s">
        <v>1029</v>
      </c>
    </row>
    <row r="14980">
      <c r="C14980" s="1" t="s">
        <v>32</v>
      </c>
    </row>
    <row r="14981">
      <c r="C14981" s="1" t="s">
        <v>779</v>
      </c>
    </row>
    <row r="14982">
      <c r="C14982" s="1" t="s">
        <v>2820</v>
      </c>
    </row>
    <row r="14983">
      <c r="C14983" s="1" t="s">
        <v>148</v>
      </c>
    </row>
    <row r="14984">
      <c r="C14984" s="1" t="s">
        <v>588</v>
      </c>
    </row>
    <row r="14985">
      <c r="C14985" s="1" t="s">
        <v>906</v>
      </c>
    </row>
    <row r="14986">
      <c r="C14986" s="1" t="s">
        <v>3458</v>
      </c>
    </row>
    <row r="14987">
      <c r="C14987" s="1" t="s">
        <v>2979</v>
      </c>
    </row>
    <row r="14988">
      <c r="C14988" s="1" t="s">
        <v>2067</v>
      </c>
    </row>
    <row r="14989">
      <c r="C14989" s="1" t="s">
        <v>305</v>
      </c>
    </row>
    <row r="14990">
      <c r="C14990" s="1" t="s">
        <v>3658</v>
      </c>
    </row>
    <row r="14991">
      <c r="C14991" s="1" t="s">
        <v>5022</v>
      </c>
    </row>
    <row r="14992">
      <c r="C14992" s="1" t="s">
        <v>588</v>
      </c>
    </row>
    <row r="14993">
      <c r="C14993" s="1" t="s">
        <v>321</v>
      </c>
    </row>
    <row r="14994">
      <c r="C14994" s="1" t="s">
        <v>998</v>
      </c>
    </row>
    <row r="14995">
      <c r="C14995" s="1" t="s">
        <v>2013</v>
      </c>
    </row>
    <row r="14996">
      <c r="C14996" s="1" t="s">
        <v>1236</v>
      </c>
    </row>
    <row r="14997">
      <c r="C14997" s="1" t="s">
        <v>1446</v>
      </c>
    </row>
    <row r="14998">
      <c r="C14998" s="1" t="s">
        <v>211</v>
      </c>
    </row>
    <row r="14999">
      <c r="C14999" s="1" t="s">
        <v>1258</v>
      </c>
    </row>
    <row r="15000">
      <c r="C15000" s="1" t="s">
        <v>588</v>
      </c>
    </row>
    <row r="15001">
      <c r="C15001" s="1" t="s">
        <v>906</v>
      </c>
    </row>
    <row r="15002">
      <c r="C15002" s="1" t="s">
        <v>1952</v>
      </c>
    </row>
    <row r="15003">
      <c r="C15003" s="1" t="s">
        <v>148</v>
      </c>
    </row>
    <row r="15004">
      <c r="C15004" s="1" t="s">
        <v>2402</v>
      </c>
    </row>
    <row r="15005">
      <c r="C15005" s="1" t="s">
        <v>1756</v>
      </c>
    </row>
    <row r="15006">
      <c r="C15006" s="1" t="s">
        <v>4935</v>
      </c>
    </row>
    <row r="15007">
      <c r="C15007" s="1" t="s">
        <v>7367</v>
      </c>
    </row>
    <row r="15008">
      <c r="C15008" s="1" t="s">
        <v>3976</v>
      </c>
    </row>
    <row r="15009">
      <c r="C15009" s="1" t="s">
        <v>99</v>
      </c>
    </row>
    <row r="15010">
      <c r="C15010" s="1" t="s">
        <v>818</v>
      </c>
    </row>
    <row r="15011">
      <c r="C15011" s="1" t="s">
        <v>25336</v>
      </c>
    </row>
    <row r="15012">
      <c r="C15012" s="1" t="s">
        <v>148</v>
      </c>
    </row>
    <row r="15013">
      <c r="C15013" s="1" t="s">
        <v>7647</v>
      </c>
    </row>
    <row r="15014">
      <c r="C15014" s="1" t="s">
        <v>1418</v>
      </c>
    </row>
    <row r="15015">
      <c r="C15015" s="1" t="s">
        <v>879</v>
      </c>
    </row>
    <row r="15016">
      <c r="C15016" s="1" t="s">
        <v>2504</v>
      </c>
    </row>
    <row r="15017">
      <c r="C15017" s="1" t="s">
        <v>998</v>
      </c>
    </row>
    <row r="15018">
      <c r="C15018" s="1" t="s">
        <v>12395</v>
      </c>
    </row>
    <row r="15019">
      <c r="C15019" s="1" t="s">
        <v>1243</v>
      </c>
    </row>
    <row r="15020">
      <c r="C15020" s="1" t="s">
        <v>59</v>
      </c>
    </row>
    <row r="15021">
      <c r="C15021" s="1" t="s">
        <v>3207</v>
      </c>
    </row>
    <row r="15022">
      <c r="C15022" s="1" t="s">
        <v>784</v>
      </c>
    </row>
    <row r="15023">
      <c r="C15023" s="1" t="s">
        <v>321</v>
      </c>
    </row>
    <row r="15024">
      <c r="C15024" s="1" t="s">
        <v>1019</v>
      </c>
    </row>
    <row r="15025">
      <c r="C15025" s="1" t="s">
        <v>121</v>
      </c>
    </row>
    <row r="15026">
      <c r="C15026" s="1" t="s">
        <v>2673</v>
      </c>
    </row>
    <row r="15027">
      <c r="C15027" s="1" t="s">
        <v>411</v>
      </c>
    </row>
    <row r="15028">
      <c r="C15028" s="1" t="s">
        <v>9911</v>
      </c>
    </row>
    <row r="15029">
      <c r="C15029" s="1" t="s">
        <v>415</v>
      </c>
    </row>
    <row r="15030">
      <c r="C15030" s="1" t="s">
        <v>1562</v>
      </c>
    </row>
    <row r="15031">
      <c r="C15031" s="1" t="s">
        <v>1140</v>
      </c>
    </row>
    <row r="15032">
      <c r="C15032" s="1" t="s">
        <v>12037</v>
      </c>
    </row>
    <row r="15033">
      <c r="C15033" s="1" t="s">
        <v>383</v>
      </c>
    </row>
    <row r="15034">
      <c r="C15034" s="1" t="s">
        <v>1214</v>
      </c>
    </row>
    <row r="15035">
      <c r="C15035" s="1" t="s">
        <v>522</v>
      </c>
    </row>
    <row r="15036">
      <c r="C15036" s="1" t="s">
        <v>588</v>
      </c>
    </row>
    <row r="15037">
      <c r="C15037" s="1" t="s">
        <v>8387</v>
      </c>
    </row>
    <row r="15038">
      <c r="C15038" s="1" t="s">
        <v>808</v>
      </c>
    </row>
    <row r="15039">
      <c r="C15039" s="1" t="s">
        <v>3009</v>
      </c>
    </row>
    <row r="15040">
      <c r="C15040" s="1" t="s">
        <v>8069</v>
      </c>
    </row>
    <row r="15041">
      <c r="C15041" s="1" t="s">
        <v>1925</v>
      </c>
    </row>
    <row r="15042">
      <c r="C15042" s="1" t="s">
        <v>37</v>
      </c>
    </row>
    <row r="15043">
      <c r="C15043" s="1" t="s">
        <v>925</v>
      </c>
    </row>
    <row r="15044">
      <c r="C15044" s="1" t="s">
        <v>588</v>
      </c>
    </row>
    <row r="15045">
      <c r="C15045" s="1" t="s">
        <v>182</v>
      </c>
    </row>
    <row r="15046">
      <c r="C15046" s="1" t="s">
        <v>1756</v>
      </c>
    </row>
    <row r="15047">
      <c r="C15047" s="1" t="s">
        <v>1332</v>
      </c>
    </row>
    <row r="15048">
      <c r="C15048" s="1" t="s">
        <v>86</v>
      </c>
    </row>
    <row r="15049">
      <c r="C15049" s="1" t="s">
        <v>461</v>
      </c>
    </row>
    <row r="15050">
      <c r="C15050" s="1" t="s">
        <v>6215</v>
      </c>
    </row>
    <row r="15051">
      <c r="C15051" s="1" t="s">
        <v>25705</v>
      </c>
    </row>
    <row r="15052">
      <c r="C15052" s="1" t="s">
        <v>9087</v>
      </c>
    </row>
    <row r="15053">
      <c r="C15053" s="1" t="s">
        <v>461</v>
      </c>
    </row>
    <row r="15054">
      <c r="C15054" s="1" t="s">
        <v>116</v>
      </c>
    </row>
    <row r="15055">
      <c r="C15055" s="1" t="s">
        <v>116</v>
      </c>
    </row>
    <row r="15056">
      <c r="C15056" s="1" t="s">
        <v>342</v>
      </c>
    </row>
    <row r="15057">
      <c r="C15057" s="1" t="s">
        <v>326</v>
      </c>
    </row>
    <row r="15058">
      <c r="C15058" s="1" t="s">
        <v>818</v>
      </c>
    </row>
    <row r="15059">
      <c r="C15059" s="1" t="s">
        <v>2965</v>
      </c>
    </row>
    <row r="15060">
      <c r="C15060" s="1" t="s">
        <v>503</v>
      </c>
    </row>
    <row r="15061">
      <c r="C15061" s="1" t="s">
        <v>80</v>
      </c>
    </row>
    <row r="15062">
      <c r="C15062" s="1" t="s">
        <v>738</v>
      </c>
    </row>
    <row r="15063">
      <c r="C15063" s="1" t="s">
        <v>116</v>
      </c>
    </row>
    <row r="15064">
      <c r="C15064" s="1" t="s">
        <v>588</v>
      </c>
    </row>
    <row r="15065">
      <c r="C15065" s="1" t="s">
        <v>7210</v>
      </c>
    </row>
    <row r="15066">
      <c r="C15066" s="1" t="s">
        <v>1666</v>
      </c>
    </row>
    <row r="15067">
      <c r="C15067" s="1" t="s">
        <v>116</v>
      </c>
    </row>
    <row r="15068">
      <c r="C15068" s="1" t="s">
        <v>2521</v>
      </c>
    </row>
    <row r="15069">
      <c r="C15069" s="1" t="s">
        <v>1874</v>
      </c>
    </row>
    <row r="15070">
      <c r="C15070" s="1" t="s">
        <v>2965</v>
      </c>
    </row>
    <row r="15071">
      <c r="C15071" s="1" t="s">
        <v>1592</v>
      </c>
    </row>
    <row r="15072">
      <c r="C15072" s="1" t="s">
        <v>14</v>
      </c>
    </row>
    <row r="15073">
      <c r="C15073" s="1" t="s">
        <v>21</v>
      </c>
    </row>
    <row r="15074">
      <c r="C15074" s="1" t="s">
        <v>6215</v>
      </c>
    </row>
    <row r="15075">
      <c r="C15075" s="1" t="s">
        <v>588</v>
      </c>
    </row>
    <row r="15076">
      <c r="C15076" s="1" t="s">
        <v>898</v>
      </c>
    </row>
    <row r="15077">
      <c r="C15077" s="1" t="s">
        <v>9339</v>
      </c>
    </row>
    <row r="15078">
      <c r="C15078" s="1" t="s">
        <v>869</v>
      </c>
    </row>
    <row r="15079">
      <c r="C15079" s="1" t="s">
        <v>1025</v>
      </c>
    </row>
    <row r="15080">
      <c r="C15080" s="1" t="s">
        <v>1549</v>
      </c>
    </row>
    <row r="15081">
      <c r="C15081" s="1" t="s">
        <v>1806</v>
      </c>
    </row>
    <row r="15082">
      <c r="C15082" s="1" t="s">
        <v>1250</v>
      </c>
    </row>
    <row r="15083">
      <c r="C15083" s="1" t="s">
        <v>5136</v>
      </c>
    </row>
    <row r="15084">
      <c r="C15084" s="1" t="s">
        <v>37</v>
      </c>
    </row>
    <row r="15085">
      <c r="C15085" s="1" t="s">
        <v>1255</v>
      </c>
    </row>
    <row r="15086">
      <c r="C15086" s="1" t="s">
        <v>415</v>
      </c>
    </row>
    <row r="15087">
      <c r="C15087" s="1" t="s">
        <v>13123</v>
      </c>
    </row>
    <row r="15088">
      <c r="C15088" s="1" t="s">
        <v>305</v>
      </c>
    </row>
    <row r="15089">
      <c r="C15089" s="1" t="s">
        <v>121</v>
      </c>
    </row>
    <row r="15090">
      <c r="C15090" s="1" t="s">
        <v>3388</v>
      </c>
    </row>
    <row r="15091">
      <c r="C15091" s="1" t="s">
        <v>305</v>
      </c>
    </row>
    <row r="15092">
      <c r="C15092" s="1" t="s">
        <v>342</v>
      </c>
    </row>
    <row r="15093">
      <c r="C15093" s="1" t="s">
        <v>326</v>
      </c>
    </row>
    <row r="15094">
      <c r="C15094" s="1" t="s">
        <v>4220</v>
      </c>
    </row>
    <row r="15095">
      <c r="C15095" s="1" t="s">
        <v>59</v>
      </c>
    </row>
    <row r="15096">
      <c r="C15096" s="1" t="s">
        <v>1301</v>
      </c>
    </row>
    <row r="15097">
      <c r="C15097" s="1" t="s">
        <v>116</v>
      </c>
    </row>
    <row r="15098">
      <c r="C15098" s="1" t="s">
        <v>93</v>
      </c>
    </row>
    <row r="15099">
      <c r="C15099" s="1" t="s">
        <v>305</v>
      </c>
    </row>
    <row r="15100">
      <c r="C15100" s="1" t="s">
        <v>1087</v>
      </c>
    </row>
    <row r="15101">
      <c r="C15101" s="1" t="s">
        <v>7836</v>
      </c>
    </row>
    <row r="15102">
      <c r="C15102" s="1" t="s">
        <v>3555</v>
      </c>
    </row>
    <row r="15103">
      <c r="C15103" s="1" t="s">
        <v>10266</v>
      </c>
    </row>
    <row r="15104">
      <c r="C15104" s="1" t="s">
        <v>2872</v>
      </c>
    </row>
    <row r="15105">
      <c r="C15105" s="1" t="s">
        <v>1343</v>
      </c>
    </row>
    <row r="15106">
      <c r="C15106" s="1" t="s">
        <v>326</v>
      </c>
    </row>
    <row r="15107">
      <c r="C15107" s="1" t="s">
        <v>3355</v>
      </c>
    </row>
    <row r="15108">
      <c r="C15108" s="1" t="s">
        <v>2496</v>
      </c>
    </row>
    <row r="15109">
      <c r="C15109" s="1" t="s">
        <v>1446</v>
      </c>
    </row>
    <row r="15110">
      <c r="C15110" s="1" t="s">
        <v>326</v>
      </c>
    </row>
    <row r="15111">
      <c r="C15111" s="1" t="s">
        <v>207</v>
      </c>
    </row>
    <row r="15112">
      <c r="C15112" s="1" t="s">
        <v>93</v>
      </c>
    </row>
    <row r="15113">
      <c r="C15113" s="1" t="s">
        <v>1255</v>
      </c>
    </row>
    <row r="15114">
      <c r="C15114" s="1" t="s">
        <v>8582</v>
      </c>
    </row>
    <row r="15115">
      <c r="C15115" s="1" t="s">
        <v>8547</v>
      </c>
    </row>
    <row r="15116">
      <c r="C15116" s="1" t="s">
        <v>1227</v>
      </c>
    </row>
    <row r="15117">
      <c r="C15117" s="1" t="s">
        <v>1092</v>
      </c>
    </row>
    <row r="15118">
      <c r="C15118" s="1" t="s">
        <v>321</v>
      </c>
    </row>
    <row r="15119">
      <c r="C15119" s="1" t="s">
        <v>1925</v>
      </c>
    </row>
    <row r="15120">
      <c r="C15120" s="1" t="s">
        <v>1301</v>
      </c>
    </row>
    <row r="15121">
      <c r="C15121" s="1" t="s">
        <v>1258</v>
      </c>
    </row>
    <row r="15122">
      <c r="C15122" s="1" t="s">
        <v>19403</v>
      </c>
    </row>
    <row r="15123">
      <c r="C15123" s="1" t="s">
        <v>295</v>
      </c>
    </row>
    <row r="15124">
      <c r="C15124" s="1" t="s">
        <v>116</v>
      </c>
    </row>
    <row r="15125">
      <c r="C15125" s="1" t="s">
        <v>37</v>
      </c>
    </row>
    <row r="15126">
      <c r="C15126" s="1" t="s">
        <v>1418</v>
      </c>
    </row>
    <row r="15127">
      <c r="C15127" s="1" t="s">
        <v>2464</v>
      </c>
    </row>
    <row r="15128">
      <c r="C15128" s="1" t="s">
        <v>2879</v>
      </c>
    </row>
    <row r="15129">
      <c r="C15129" s="1" t="s">
        <v>3853</v>
      </c>
    </row>
    <row r="15130">
      <c r="C15130" s="1" t="s">
        <v>258</v>
      </c>
    </row>
    <row r="15131">
      <c r="C15131" s="1" t="s">
        <v>86</v>
      </c>
    </row>
    <row r="15132">
      <c r="C15132" s="1" t="s">
        <v>3127</v>
      </c>
    </row>
    <row r="15133">
      <c r="C15133" s="1" t="s">
        <v>25828</v>
      </c>
    </row>
    <row r="15134">
      <c r="C15134" s="1" t="s">
        <v>411</v>
      </c>
    </row>
    <row r="15135">
      <c r="C15135" s="1" t="s">
        <v>818</v>
      </c>
    </row>
    <row r="15136">
      <c r="C15136" s="1" t="s">
        <v>630</v>
      </c>
    </row>
    <row r="15137">
      <c r="C15137" s="1" t="s">
        <v>116</v>
      </c>
    </row>
    <row r="15138">
      <c r="C15138" s="1" t="s">
        <v>32</v>
      </c>
    </row>
    <row r="15139">
      <c r="C15139" s="1" t="s">
        <v>3811</v>
      </c>
    </row>
    <row r="15140">
      <c r="C15140" s="1" t="s">
        <v>14573</v>
      </c>
    </row>
    <row r="15141">
      <c r="C15141" s="1" t="s">
        <v>378</v>
      </c>
    </row>
    <row r="15142">
      <c r="C15142" s="1" t="s">
        <v>1250</v>
      </c>
    </row>
    <row r="15143">
      <c r="C15143" s="1" t="s">
        <v>3465</v>
      </c>
    </row>
    <row r="15144">
      <c r="C15144" s="1" t="s">
        <v>173</v>
      </c>
    </row>
    <row r="15145">
      <c r="C15145" s="1" t="s">
        <v>1140</v>
      </c>
    </row>
    <row r="15146">
      <c r="C15146" s="1" t="s">
        <v>1631</v>
      </c>
    </row>
    <row r="15147">
      <c r="C15147" s="1" t="s">
        <v>411</v>
      </c>
    </row>
    <row r="15148">
      <c r="C15148" s="1" t="s">
        <v>818</v>
      </c>
    </row>
    <row r="15149">
      <c r="C15149" s="1" t="s">
        <v>3355</v>
      </c>
    </row>
    <row r="15150">
      <c r="C15150" s="1" t="s">
        <v>305</v>
      </c>
    </row>
    <row r="15151">
      <c r="C15151" s="1" t="s">
        <v>1255</v>
      </c>
    </row>
    <row r="15152">
      <c r="C15152" s="1" t="s">
        <v>2994</v>
      </c>
    </row>
    <row r="15153">
      <c r="C15153" s="1" t="s">
        <v>25857</v>
      </c>
    </row>
    <row r="15154">
      <c r="C15154" s="1" t="s">
        <v>310</v>
      </c>
    </row>
    <row r="15155">
      <c r="C15155" s="1" t="s">
        <v>461</v>
      </c>
    </row>
    <row r="15156">
      <c r="C15156" s="1" t="s">
        <v>2238</v>
      </c>
    </row>
    <row r="15157">
      <c r="C15157" s="1" t="s">
        <v>138</v>
      </c>
    </row>
    <row r="15158">
      <c r="C15158" s="1" t="s">
        <v>5598</v>
      </c>
    </row>
    <row r="15159">
      <c r="C15159" s="1" t="s">
        <v>5780</v>
      </c>
    </row>
    <row r="15160">
      <c r="C15160" s="1" t="s">
        <v>1113</v>
      </c>
    </row>
    <row r="15161">
      <c r="C15161" s="1" t="s">
        <v>1255</v>
      </c>
    </row>
    <row r="15162">
      <c r="C15162" s="1" t="s">
        <v>5475</v>
      </c>
    </row>
    <row r="15163">
      <c r="C15163" s="1" t="s">
        <v>59</v>
      </c>
    </row>
    <row r="15164">
      <c r="C15164" s="1" t="s">
        <v>396</v>
      </c>
    </row>
    <row r="15165">
      <c r="C15165" s="1" t="s">
        <v>21</v>
      </c>
    </row>
    <row r="15166">
      <c r="C15166" s="1" t="s">
        <v>998</v>
      </c>
    </row>
    <row r="15167">
      <c r="C15167" s="1" t="s">
        <v>326</v>
      </c>
    </row>
    <row r="15168">
      <c r="C15168" s="1" t="s">
        <v>11078</v>
      </c>
    </row>
    <row r="15169">
      <c r="C15169" s="1" t="s">
        <v>310</v>
      </c>
    </row>
    <row r="15170">
      <c r="C15170" s="1" t="s">
        <v>7584</v>
      </c>
    </row>
    <row r="15171">
      <c r="C15171" s="1" t="s">
        <v>2879</v>
      </c>
    </row>
    <row r="15172">
      <c r="C15172" s="1" t="s">
        <v>80</v>
      </c>
    </row>
    <row r="15173">
      <c r="C15173" s="1" t="s">
        <v>738</v>
      </c>
    </row>
    <row r="15174">
      <c r="C15174" s="1" t="s">
        <v>2920</v>
      </c>
    </row>
    <row r="15175">
      <c r="C15175" s="1" t="s">
        <v>275</v>
      </c>
    </row>
    <row r="15176">
      <c r="C15176" s="1" t="s">
        <v>1988</v>
      </c>
    </row>
    <row r="15177">
      <c r="C15177" s="1" t="s">
        <v>1274</v>
      </c>
    </row>
    <row r="15178">
      <c r="C15178" s="1" t="s">
        <v>1506</v>
      </c>
    </row>
    <row r="15179">
      <c r="C15179" s="1" t="s">
        <v>5158</v>
      </c>
    </row>
    <row r="15180">
      <c r="C15180" s="1" t="s">
        <v>21008</v>
      </c>
    </row>
    <row r="15181">
      <c r="C15181" s="1" t="s">
        <v>9052</v>
      </c>
    </row>
    <row r="15182">
      <c r="C15182" s="1" t="s">
        <v>411</v>
      </c>
    </row>
    <row r="15183">
      <c r="C15183" s="1" t="s">
        <v>8547</v>
      </c>
    </row>
    <row r="15184">
      <c r="C15184" s="1" t="s">
        <v>49</v>
      </c>
    </row>
    <row r="15185">
      <c r="C15185" s="1" t="s">
        <v>1204</v>
      </c>
    </row>
    <row r="15186">
      <c r="C15186" s="1" t="s">
        <v>305</v>
      </c>
    </row>
    <row r="15187">
      <c r="C15187" s="1" t="s">
        <v>3388</v>
      </c>
    </row>
    <row r="15188">
      <c r="C15188" s="1" t="s">
        <v>3392</v>
      </c>
    </row>
    <row r="15189">
      <c r="C15189" s="1" t="s">
        <v>5539</v>
      </c>
    </row>
    <row r="15190">
      <c r="C15190" s="1" t="s">
        <v>75</v>
      </c>
    </row>
    <row r="15191">
      <c r="C15191" s="1" t="s">
        <v>925</v>
      </c>
    </row>
    <row r="15192">
      <c r="C15192" s="1" t="s">
        <v>99</v>
      </c>
    </row>
    <row r="15193">
      <c r="C15193" s="1" t="s">
        <v>300</v>
      </c>
    </row>
    <row r="15194">
      <c r="C15194" s="1" t="s">
        <v>1494</v>
      </c>
    </row>
    <row r="15195">
      <c r="C15195" s="1" t="s">
        <v>198</v>
      </c>
    </row>
    <row r="15196">
      <c r="C15196" s="1" t="s">
        <v>295</v>
      </c>
    </row>
    <row r="15197">
      <c r="C15197" s="1" t="s">
        <v>2583</v>
      </c>
    </row>
    <row r="15198">
      <c r="C15198" s="1" t="s">
        <v>701</v>
      </c>
    </row>
    <row r="15199">
      <c r="C15199" s="1" t="s">
        <v>461</v>
      </c>
    </row>
    <row r="15200">
      <c r="C15200" s="1" t="s">
        <v>1802</v>
      </c>
    </row>
    <row r="15201">
      <c r="C15201" s="1" t="s">
        <v>738</v>
      </c>
    </row>
    <row r="15202">
      <c r="C15202" s="1" t="s">
        <v>9844</v>
      </c>
    </row>
    <row r="15203">
      <c r="C15203" s="1" t="s">
        <v>5579</v>
      </c>
    </row>
    <row r="15204">
      <c r="C15204" s="1" t="s">
        <v>27</v>
      </c>
    </row>
    <row r="15205">
      <c r="C15205" s="1" t="s">
        <v>2464</v>
      </c>
    </row>
    <row r="15206">
      <c r="C15206" s="1" t="s">
        <v>121</v>
      </c>
    </row>
    <row r="15207">
      <c r="C15207" s="1" t="s">
        <v>2402</v>
      </c>
    </row>
    <row r="15208">
      <c r="C15208" s="1" t="s">
        <v>3488</v>
      </c>
    </row>
    <row r="15209">
      <c r="C15209" s="1" t="s">
        <v>7711</v>
      </c>
    </row>
    <row r="15210">
      <c r="C15210" s="1" t="s">
        <v>1853</v>
      </c>
    </row>
    <row r="15211">
      <c r="C15211" s="1" t="s">
        <v>342</v>
      </c>
    </row>
    <row r="15212">
      <c r="C15212" s="1" t="s">
        <v>738</v>
      </c>
    </row>
    <row r="15213">
      <c r="C15213" s="1" t="s">
        <v>818</v>
      </c>
    </row>
    <row r="15214">
      <c r="C15214" s="1" t="s">
        <v>4372</v>
      </c>
    </row>
    <row r="15215">
      <c r="C15215" s="1" t="s">
        <v>869</v>
      </c>
    </row>
    <row r="15216">
      <c r="C15216" s="1" t="s">
        <v>1036</v>
      </c>
    </row>
    <row r="15217">
      <c r="C15217" s="1" t="s">
        <v>2920</v>
      </c>
    </row>
    <row r="15218">
      <c r="C15218" s="1" t="s">
        <v>25958</v>
      </c>
    </row>
    <row r="15219">
      <c r="C15219" s="1" t="s">
        <v>1297</v>
      </c>
    </row>
    <row r="15220">
      <c r="C15220" s="1" t="s">
        <v>1506</v>
      </c>
    </row>
    <row r="15221">
      <c r="C15221" s="1" t="s">
        <v>37</v>
      </c>
    </row>
    <row r="15222">
      <c r="C15222" s="1" t="s">
        <v>326</v>
      </c>
    </row>
    <row r="15223">
      <c r="C15223" s="1" t="s">
        <v>126</v>
      </c>
    </row>
    <row r="15224">
      <c r="C15224" s="1" t="s">
        <v>211</v>
      </c>
    </row>
    <row r="15225">
      <c r="C15225" s="1" t="s">
        <v>701</v>
      </c>
    </row>
    <row r="15226">
      <c r="C15226" s="1" t="s">
        <v>588</v>
      </c>
    </row>
    <row r="15227">
      <c r="C15227" s="1" t="s">
        <v>5112</v>
      </c>
    </row>
    <row r="15228">
      <c r="C15228" s="1" t="s">
        <v>8431</v>
      </c>
    </row>
    <row r="15229">
      <c r="C15229" s="1" t="s">
        <v>3180</v>
      </c>
    </row>
    <row r="15230">
      <c r="C15230" s="1" t="s">
        <v>8203</v>
      </c>
    </row>
    <row r="15231">
      <c r="C15231" s="1" t="s">
        <v>2025</v>
      </c>
    </row>
    <row r="15232">
      <c r="C15232" s="1" t="s">
        <v>5758</v>
      </c>
    </row>
    <row r="15233">
      <c r="C15233" s="1" t="s">
        <v>1014</v>
      </c>
    </row>
    <row r="15234">
      <c r="C15234" s="1" t="s">
        <v>461</v>
      </c>
    </row>
    <row r="15235">
      <c r="C15235" s="1" t="s">
        <v>305</v>
      </c>
    </row>
    <row r="15236">
      <c r="C15236" s="1" t="s">
        <v>1813</v>
      </c>
    </row>
    <row r="15237">
      <c r="C15237" s="1" t="s">
        <v>49</v>
      </c>
    </row>
    <row r="15238">
      <c r="C15238" s="1" t="s">
        <v>1137</v>
      </c>
    </row>
    <row r="15239">
      <c r="C15239" s="1" t="s">
        <v>3811</v>
      </c>
    </row>
    <row r="15240">
      <c r="C15240" s="1" t="s">
        <v>1827</v>
      </c>
    </row>
    <row r="15241">
      <c r="C15241" s="1" t="s">
        <v>215</v>
      </c>
    </row>
    <row r="15242">
      <c r="C15242" s="1" t="s">
        <v>4565</v>
      </c>
    </row>
    <row r="15243">
      <c r="C15243" s="1" t="s">
        <v>578</v>
      </c>
    </row>
    <row r="15244">
      <c r="C15244" s="1" t="s">
        <v>461</v>
      </c>
    </row>
    <row r="15245">
      <c r="C15245" s="1" t="s">
        <v>3355</v>
      </c>
    </row>
    <row r="15246">
      <c r="C15246" s="1" t="s">
        <v>869</v>
      </c>
    </row>
    <row r="15247">
      <c r="C15247" s="1" t="s">
        <v>1483</v>
      </c>
    </row>
    <row r="15248">
      <c r="C15248" s="1" t="s">
        <v>37</v>
      </c>
    </row>
    <row r="15249">
      <c r="C15249" s="1" t="s">
        <v>738</v>
      </c>
    </row>
    <row r="15250">
      <c r="C15250" s="1" t="s">
        <v>1592</v>
      </c>
    </row>
    <row r="15251">
      <c r="C15251" s="1" t="s">
        <v>1446</v>
      </c>
    </row>
    <row r="15252">
      <c r="C15252" s="1" t="s">
        <v>3811</v>
      </c>
    </row>
    <row r="15253">
      <c r="C15253" s="1" t="s">
        <v>4515</v>
      </c>
    </row>
    <row r="15254">
      <c r="C15254" s="1" t="s">
        <v>2563</v>
      </c>
    </row>
    <row r="15255">
      <c r="C15255" s="1" t="s">
        <v>588</v>
      </c>
    </row>
    <row r="15256">
      <c r="C15256" s="1" t="s">
        <v>588</v>
      </c>
    </row>
    <row r="15257">
      <c r="C15257" s="1" t="s">
        <v>2248</v>
      </c>
    </row>
    <row r="15258">
      <c r="C15258" s="1" t="s">
        <v>156</v>
      </c>
    </row>
    <row r="15259">
      <c r="C15259" s="1" t="s">
        <v>1418</v>
      </c>
    </row>
    <row r="15260">
      <c r="C15260" s="1" t="s">
        <v>342</v>
      </c>
    </row>
    <row r="15261">
      <c r="C15261" s="1" t="s">
        <v>211</v>
      </c>
    </row>
    <row r="15262">
      <c r="C15262" s="1" t="s">
        <v>211</v>
      </c>
    </row>
    <row r="15263">
      <c r="C15263" s="1" t="s">
        <v>16428</v>
      </c>
    </row>
    <row r="15264">
      <c r="C15264" s="1" t="s">
        <v>1297</v>
      </c>
    </row>
    <row r="15265">
      <c r="C15265" s="1" t="s">
        <v>1232</v>
      </c>
    </row>
    <row r="15266">
      <c r="C15266" s="1" t="s">
        <v>321</v>
      </c>
    </row>
    <row r="15267">
      <c r="C15267" s="1" t="s">
        <v>138</v>
      </c>
    </row>
    <row r="15268">
      <c r="C15268" s="1" t="s">
        <v>1802</v>
      </c>
    </row>
    <row r="15269">
      <c r="C15269" s="1" t="s">
        <v>342</v>
      </c>
    </row>
    <row r="15270">
      <c r="C15270" s="1" t="s">
        <v>2173</v>
      </c>
    </row>
    <row r="15271">
      <c r="C15271" s="1" t="s">
        <v>1014</v>
      </c>
    </row>
    <row r="15272">
      <c r="C15272" s="1" t="s">
        <v>116</v>
      </c>
    </row>
    <row r="15273">
      <c r="C15273" s="1" t="s">
        <v>2567</v>
      </c>
    </row>
    <row r="15274">
      <c r="C15274" s="1" t="s">
        <v>408</v>
      </c>
    </row>
    <row r="15275">
      <c r="C15275" s="1" t="s">
        <v>11094</v>
      </c>
    </row>
    <row r="15276">
      <c r="C15276" s="1" t="s">
        <v>588</v>
      </c>
    </row>
    <row r="15277">
      <c r="C15277" s="1" t="s">
        <v>1250</v>
      </c>
    </row>
    <row r="15278">
      <c r="C15278" s="1" t="s">
        <v>305</v>
      </c>
    </row>
    <row r="15279">
      <c r="C15279" s="1" t="s">
        <v>8009</v>
      </c>
    </row>
    <row r="15280">
      <c r="C15280" s="1" t="s">
        <v>989</v>
      </c>
    </row>
    <row r="15281">
      <c r="C15281" s="1" t="s">
        <v>211</v>
      </c>
    </row>
    <row r="15282">
      <c r="C15282" s="1" t="s">
        <v>1014</v>
      </c>
    </row>
    <row r="15283">
      <c r="C15283" s="1" t="s">
        <v>4640</v>
      </c>
    </row>
    <row r="15284">
      <c r="C15284" s="1" t="s">
        <v>121</v>
      </c>
    </row>
    <row r="15285">
      <c r="C15285" s="1" t="s">
        <v>3994</v>
      </c>
    </row>
    <row r="15286">
      <c r="C15286" s="1" t="s">
        <v>21</v>
      </c>
    </row>
    <row r="15287">
      <c r="C15287" s="1" t="s">
        <v>37</v>
      </c>
    </row>
    <row r="15288">
      <c r="C15288" s="1" t="s">
        <v>305</v>
      </c>
    </row>
    <row r="15289">
      <c r="C15289" s="1" t="s">
        <v>4220</v>
      </c>
    </row>
    <row r="15290">
      <c r="C15290" s="1" t="s">
        <v>148</v>
      </c>
    </row>
    <row r="15291">
      <c r="C15291" s="1" t="s">
        <v>898</v>
      </c>
    </row>
    <row r="15292">
      <c r="C15292" s="1" t="s">
        <v>411</v>
      </c>
    </row>
    <row r="15293">
      <c r="C15293" s="1" t="s">
        <v>116</v>
      </c>
    </row>
    <row r="15294">
      <c r="C15294" s="1" t="s">
        <v>32</v>
      </c>
    </row>
    <row r="15295">
      <c r="C15295" s="1" t="s">
        <v>305</v>
      </c>
    </row>
    <row r="15296">
      <c r="C15296" s="1" t="s">
        <v>2504</v>
      </c>
    </row>
    <row r="15297">
      <c r="C15297" s="1" t="s">
        <v>1653</v>
      </c>
    </row>
    <row r="15298">
      <c r="C15298" s="1" t="s">
        <v>588</v>
      </c>
    </row>
    <row r="15299">
      <c r="C15299" s="1" t="s">
        <v>653</v>
      </c>
    </row>
    <row r="15300">
      <c r="C15300" s="1" t="s">
        <v>1133</v>
      </c>
    </row>
    <row r="15301">
      <c r="C15301" s="1" t="s">
        <v>5101</v>
      </c>
    </row>
    <row r="15302">
      <c r="C15302" s="1" t="s">
        <v>1446</v>
      </c>
    </row>
    <row r="15303">
      <c r="C15303" s="1" t="s">
        <v>560</v>
      </c>
    </row>
    <row r="15304">
      <c r="C15304" s="1" t="s">
        <v>132</v>
      </c>
    </row>
    <row r="15305">
      <c r="C15305" s="1" t="s">
        <v>373</v>
      </c>
    </row>
    <row r="15306">
      <c r="C15306" s="1" t="s">
        <v>1653</v>
      </c>
    </row>
    <row r="15307">
      <c r="C15307" s="1" t="s">
        <v>701</v>
      </c>
    </row>
    <row r="15308">
      <c r="C15308" s="1" t="s">
        <v>411</v>
      </c>
    </row>
    <row r="15309">
      <c r="C15309" s="1" t="s">
        <v>701</v>
      </c>
    </row>
    <row r="15310">
      <c r="C15310" s="1" t="s">
        <v>503</v>
      </c>
    </row>
    <row r="15311">
      <c r="C15311" s="1" t="s">
        <v>461</v>
      </c>
    </row>
    <row r="15312">
      <c r="C15312" s="1" t="s">
        <v>840</v>
      </c>
    </row>
    <row r="15313">
      <c r="C15313" s="1" t="s">
        <v>99</v>
      </c>
    </row>
    <row r="15314">
      <c r="C15314" s="1" t="s">
        <v>148</v>
      </c>
    </row>
    <row r="15315">
      <c r="C15315" s="1" t="s">
        <v>1410</v>
      </c>
    </row>
    <row r="15316">
      <c r="C15316" s="1" t="s">
        <v>898</v>
      </c>
    </row>
    <row r="15317">
      <c r="C15317" s="1" t="s">
        <v>1806</v>
      </c>
    </row>
    <row r="15318">
      <c r="C15318" s="1" t="s">
        <v>3259</v>
      </c>
    </row>
    <row r="15319">
      <c r="C15319" s="1" t="s">
        <v>6220</v>
      </c>
    </row>
    <row r="15320">
      <c r="C15320" s="1" t="s">
        <v>898</v>
      </c>
    </row>
    <row r="15321">
      <c r="C15321" s="1" t="s">
        <v>1653</v>
      </c>
    </row>
    <row r="15322">
      <c r="C15322" s="1" t="s">
        <v>116</v>
      </c>
    </row>
    <row r="15323">
      <c r="C15323" s="1" t="s">
        <v>148</v>
      </c>
    </row>
    <row r="15324">
      <c r="C15324" s="1" t="s">
        <v>49</v>
      </c>
    </row>
    <row r="15325">
      <c r="C15325" s="1" t="s">
        <v>116</v>
      </c>
    </row>
    <row r="15326">
      <c r="C15326" s="1" t="s">
        <v>2920</v>
      </c>
    </row>
    <row r="15327">
      <c r="C15327" s="1" t="s">
        <v>211</v>
      </c>
    </row>
    <row r="15328">
      <c r="C15328" s="1" t="s">
        <v>321</v>
      </c>
    </row>
    <row r="15329">
      <c r="C15329" s="1" t="s">
        <v>653</v>
      </c>
    </row>
    <row r="15330">
      <c r="C15330" s="1" t="s">
        <v>1988</v>
      </c>
    </row>
    <row r="15331">
      <c r="C15331" s="1" t="s">
        <v>4372</v>
      </c>
    </row>
    <row r="15332">
      <c r="C15332" s="1" t="s">
        <v>1418</v>
      </c>
    </row>
    <row r="15333">
      <c r="C15333" s="1" t="s">
        <v>116</v>
      </c>
    </row>
    <row r="15334">
      <c r="C15334" s="1" t="s">
        <v>116</v>
      </c>
    </row>
    <row r="15335">
      <c r="C15335" s="1" t="s">
        <v>126</v>
      </c>
    </row>
    <row r="15336">
      <c r="C15336" s="1" t="s">
        <v>326</v>
      </c>
    </row>
    <row r="15337">
      <c r="C15337" s="1" t="s">
        <v>16223</v>
      </c>
    </row>
    <row r="15338">
      <c r="C15338" s="1" t="s">
        <v>305</v>
      </c>
    </row>
    <row r="15339">
      <c r="C15339" s="1" t="s">
        <v>173</v>
      </c>
    </row>
    <row r="15340">
      <c r="C15340" s="1" t="s">
        <v>211</v>
      </c>
    </row>
    <row r="15341">
      <c r="C15341" s="1" t="s">
        <v>2248</v>
      </c>
    </row>
    <row r="15342">
      <c r="C15342" s="1" t="s">
        <v>321</v>
      </c>
    </row>
    <row r="15343">
      <c r="C15343" s="1" t="s">
        <v>1255</v>
      </c>
    </row>
    <row r="15344">
      <c r="C15344" s="1" t="s">
        <v>4698</v>
      </c>
    </row>
    <row r="15345">
      <c r="C15345" s="1" t="s">
        <v>37</v>
      </c>
    </row>
    <row r="15346">
      <c r="C15346" s="1" t="s">
        <v>305</v>
      </c>
    </row>
    <row r="15347">
      <c r="C15347" s="1" t="s">
        <v>211</v>
      </c>
    </row>
    <row r="15348">
      <c r="C15348" s="1" t="s">
        <v>1297</v>
      </c>
    </row>
    <row r="15349">
      <c r="C15349" s="1" t="s">
        <v>3708</v>
      </c>
    </row>
    <row r="15350">
      <c r="C15350" s="1" t="s">
        <v>305</v>
      </c>
    </row>
    <row r="15351">
      <c r="C15351" s="1" t="s">
        <v>182</v>
      </c>
    </row>
    <row r="15352">
      <c r="C15352" s="1" t="s">
        <v>1988</v>
      </c>
    </row>
    <row r="15353">
      <c r="C15353" s="1" t="s">
        <v>13123</v>
      </c>
    </row>
    <row r="15354">
      <c r="C15354" s="1" t="s">
        <v>503</v>
      </c>
    </row>
    <row r="15355">
      <c r="C15355" s="1" t="s">
        <v>3821</v>
      </c>
    </row>
    <row r="15356">
      <c r="C15356" s="1" t="s">
        <v>163</v>
      </c>
    </row>
    <row r="15357">
      <c r="C15357" s="1" t="s">
        <v>284</v>
      </c>
    </row>
    <row r="15358">
      <c r="C15358" s="1" t="s">
        <v>461</v>
      </c>
    </row>
    <row r="15359">
      <c r="C15359" s="1" t="s">
        <v>2359</v>
      </c>
    </row>
    <row r="15360">
      <c r="C15360" s="1" t="s">
        <v>2639</v>
      </c>
    </row>
    <row r="15361">
      <c r="C15361" s="1" t="s">
        <v>14</v>
      </c>
    </row>
    <row r="15362">
      <c r="C15362" s="1" t="s">
        <v>4845</v>
      </c>
    </row>
    <row r="15363">
      <c r="C15363" s="1" t="s">
        <v>305</v>
      </c>
    </row>
    <row r="15364">
      <c r="C15364" s="1" t="s">
        <v>99</v>
      </c>
    </row>
    <row r="15365">
      <c r="C15365" s="1" t="s">
        <v>21</v>
      </c>
    </row>
    <row r="15366">
      <c r="C15366" s="1" t="s">
        <v>925</v>
      </c>
    </row>
    <row r="15367">
      <c r="C15367" s="1" t="s">
        <v>1802</v>
      </c>
    </row>
    <row r="15368">
      <c r="C15368" s="1" t="s">
        <v>3138</v>
      </c>
    </row>
    <row r="15369">
      <c r="C15369" s="1" t="s">
        <v>686</v>
      </c>
    </row>
    <row r="15370">
      <c r="C15370" s="1" t="s">
        <v>1874</v>
      </c>
    </row>
    <row r="15371">
      <c r="C15371" s="1" t="s">
        <v>503</v>
      </c>
    </row>
    <row r="15372">
      <c r="C15372" s="1" t="s">
        <v>707</v>
      </c>
    </row>
    <row r="15373">
      <c r="C15373" s="1" t="s">
        <v>1418</v>
      </c>
    </row>
    <row r="15374">
      <c r="C15374" s="1" t="s">
        <v>12947</v>
      </c>
    </row>
    <row r="15375">
      <c r="C15375" s="1" t="s">
        <v>99</v>
      </c>
    </row>
    <row r="15376">
      <c r="C15376" s="1" t="s">
        <v>1494</v>
      </c>
    </row>
    <row r="15377">
      <c r="C15377" s="1" t="s">
        <v>3158</v>
      </c>
    </row>
    <row r="15378">
      <c r="C15378" s="1" t="s">
        <v>248</v>
      </c>
    </row>
    <row r="15379">
      <c r="C15379" s="1" t="s">
        <v>818</v>
      </c>
    </row>
    <row r="15380">
      <c r="C15380" s="1" t="s">
        <v>2248</v>
      </c>
    </row>
    <row r="15381">
      <c r="C15381" s="1" t="s">
        <v>518</v>
      </c>
    </row>
    <row r="15382">
      <c r="C15382" s="1" t="s">
        <v>321</v>
      </c>
    </row>
    <row r="15383">
      <c r="C15383" s="1" t="s">
        <v>326</v>
      </c>
    </row>
    <row r="15384">
      <c r="C15384" s="1" t="s">
        <v>818</v>
      </c>
    </row>
    <row r="15385">
      <c r="C15385" s="1" t="s">
        <v>10285</v>
      </c>
    </row>
    <row r="15386">
      <c r="C15386" s="1" t="s">
        <v>503</v>
      </c>
    </row>
    <row r="15387">
      <c r="C15387" s="1" t="s">
        <v>3618</v>
      </c>
    </row>
    <row r="15388">
      <c r="C15388" s="1" t="s">
        <v>138</v>
      </c>
    </row>
    <row r="15389">
      <c r="C15389" s="1" t="s">
        <v>1255</v>
      </c>
    </row>
    <row r="15390">
      <c r="C15390" s="1" t="s">
        <v>998</v>
      </c>
    </row>
    <row r="15391">
      <c r="C15391" s="1" t="s">
        <v>411</v>
      </c>
    </row>
    <row r="15392">
      <c r="C15392" s="1" t="s">
        <v>1243</v>
      </c>
    </row>
    <row r="15393">
      <c r="C15393" s="1" t="s">
        <v>1446</v>
      </c>
    </row>
    <row r="15394">
      <c r="C15394" s="1" t="s">
        <v>148</v>
      </c>
    </row>
    <row r="15395">
      <c r="C15395" s="1" t="s">
        <v>80</v>
      </c>
    </row>
    <row r="15396">
      <c r="C15396" s="1" t="s">
        <v>2464</v>
      </c>
    </row>
    <row r="15397">
      <c r="C15397" s="1" t="s">
        <v>1381</v>
      </c>
    </row>
    <row r="15398">
      <c r="C15398" s="1" t="s">
        <v>813</v>
      </c>
    </row>
    <row r="15399">
      <c r="C15399" s="1" t="s">
        <v>21</v>
      </c>
    </row>
    <row r="15400">
      <c r="C15400" s="1" t="s">
        <v>1363</v>
      </c>
    </row>
    <row r="15401">
      <c r="C15401" s="1" t="s">
        <v>207</v>
      </c>
    </row>
    <row r="15402">
      <c r="C15402" s="1" t="s">
        <v>6600</v>
      </c>
    </row>
    <row r="15403">
      <c r="C15403" s="1" t="s">
        <v>2639</v>
      </c>
    </row>
    <row r="15404">
      <c r="C15404" s="1" t="s">
        <v>86</v>
      </c>
    </row>
    <row r="15405">
      <c r="C15405" s="1" t="s">
        <v>326</v>
      </c>
    </row>
    <row r="15406">
      <c r="C15406" s="1" t="s">
        <v>1096</v>
      </c>
    </row>
    <row r="15407">
      <c r="C15407" s="1" t="s">
        <v>1802</v>
      </c>
    </row>
    <row r="15408">
      <c r="C15408" s="1" t="s">
        <v>1250</v>
      </c>
    </row>
    <row r="15409">
      <c r="C15409" s="1" t="s">
        <v>1186</v>
      </c>
    </row>
    <row r="15410">
      <c r="C15410" s="1" t="s">
        <v>65</v>
      </c>
    </row>
    <row r="15411">
      <c r="C15411" s="1" t="s">
        <v>21</v>
      </c>
    </row>
    <row r="15412">
      <c r="C15412" s="1" t="s">
        <v>2664</v>
      </c>
    </row>
    <row r="15413">
      <c r="C15413" s="1" t="s">
        <v>4248</v>
      </c>
    </row>
    <row r="15414">
      <c r="C15414" s="1" t="s">
        <v>1728</v>
      </c>
    </row>
    <row r="15415">
      <c r="C15415" s="1" t="s">
        <v>326</v>
      </c>
    </row>
    <row r="15416">
      <c r="C15416" s="1" t="s">
        <v>126</v>
      </c>
    </row>
    <row r="15417">
      <c r="C15417" s="1" t="s">
        <v>116</v>
      </c>
    </row>
    <row r="15418">
      <c r="C15418" s="1" t="s">
        <v>898</v>
      </c>
    </row>
    <row r="15419">
      <c r="C15419" s="1" t="s">
        <v>588</v>
      </c>
    </row>
    <row r="15420">
      <c r="C15420" s="1" t="s">
        <v>555</v>
      </c>
    </row>
    <row r="15421">
      <c r="C15421" s="1" t="s">
        <v>80</v>
      </c>
    </row>
    <row r="15422">
      <c r="C15422" s="1" t="s">
        <v>22350</v>
      </c>
    </row>
    <row r="15423">
      <c r="C15423" s="1" t="s">
        <v>3180</v>
      </c>
    </row>
    <row r="15424">
      <c r="C15424" s="1" t="s">
        <v>2504</v>
      </c>
    </row>
    <row r="15425">
      <c r="C15425" s="1" t="s">
        <v>121</v>
      </c>
    </row>
    <row r="15426">
      <c r="C15426" s="1" t="s">
        <v>116</v>
      </c>
    </row>
    <row r="15427">
      <c r="C15427" s="1" t="s">
        <v>116</v>
      </c>
    </row>
    <row r="15428">
      <c r="C15428" s="1" t="s">
        <v>65</v>
      </c>
    </row>
    <row r="15429">
      <c r="C15429" s="1" t="s">
        <v>3216</v>
      </c>
    </row>
    <row r="15430">
      <c r="C15430" s="1" t="s">
        <v>5539</v>
      </c>
    </row>
    <row r="15431">
      <c r="C15431" s="1" t="s">
        <v>818</v>
      </c>
    </row>
    <row r="15432">
      <c r="C15432" s="1" t="s">
        <v>305</v>
      </c>
    </row>
    <row r="15433">
      <c r="C15433" s="1" t="s">
        <v>1255</v>
      </c>
    </row>
    <row r="15434">
      <c r="C15434" s="1" t="s">
        <v>1258</v>
      </c>
    </row>
    <row r="15435">
      <c r="C15435" s="1" t="s">
        <v>1797</v>
      </c>
    </row>
    <row r="15436">
      <c r="C15436" s="1" t="s">
        <v>10529</v>
      </c>
    </row>
    <row r="15437">
      <c r="C15437" s="1" t="s">
        <v>503</v>
      </c>
    </row>
    <row r="15438">
      <c r="C15438" s="1" t="s">
        <v>822</v>
      </c>
    </row>
    <row r="15439">
      <c r="C15439" s="1" t="s">
        <v>80</v>
      </c>
    </row>
    <row r="15440">
      <c r="C15440" s="1" t="s">
        <v>1096</v>
      </c>
    </row>
    <row r="15441">
      <c r="C15441" s="1" t="s">
        <v>4508</v>
      </c>
    </row>
    <row r="15442">
      <c r="C15442" s="1" t="s">
        <v>661</v>
      </c>
    </row>
    <row r="15443">
      <c r="C15443" s="1" t="s">
        <v>1291</v>
      </c>
    </row>
    <row r="15444">
      <c r="C15444" s="1" t="s">
        <v>121</v>
      </c>
    </row>
    <row r="15445">
      <c r="C15445" s="1" t="s">
        <v>148</v>
      </c>
    </row>
    <row r="15446">
      <c r="C15446" s="1" t="s">
        <v>148</v>
      </c>
    </row>
    <row r="15447">
      <c r="C15447" s="1" t="s">
        <v>26268</v>
      </c>
    </row>
    <row r="15448">
      <c r="C15448" s="1" t="s">
        <v>2359</v>
      </c>
    </row>
    <row r="15449">
      <c r="C15449" s="1" t="s">
        <v>26273</v>
      </c>
    </row>
    <row r="15450">
      <c r="C15450" s="1" t="s">
        <v>3376</v>
      </c>
    </row>
    <row r="15451">
      <c r="C15451" s="1" t="s">
        <v>37</v>
      </c>
    </row>
    <row r="15452">
      <c r="C15452" s="1" t="s">
        <v>1418</v>
      </c>
    </row>
    <row r="15453">
      <c r="C15453" s="1" t="s">
        <v>11487</v>
      </c>
    </row>
    <row r="15454">
      <c r="C15454" s="1" t="s">
        <v>207</v>
      </c>
    </row>
    <row r="15455">
      <c r="C15455" s="1" t="s">
        <v>4935</v>
      </c>
    </row>
    <row r="15456">
      <c r="C15456" s="1" t="s">
        <v>99</v>
      </c>
    </row>
    <row r="15457">
      <c r="C15457" s="1" t="s">
        <v>5136</v>
      </c>
    </row>
    <row r="15458">
      <c r="C15458" s="1" t="s">
        <v>764</v>
      </c>
    </row>
    <row r="15459">
      <c r="C15459" s="1" t="s">
        <v>75</v>
      </c>
    </row>
    <row r="15460">
      <c r="C15460" s="1" t="s">
        <v>315</v>
      </c>
    </row>
    <row r="15461">
      <c r="C15461" s="1" t="s">
        <v>93</v>
      </c>
    </row>
    <row r="15462">
      <c r="C15462" s="1" t="s">
        <v>555</v>
      </c>
    </row>
    <row r="15463">
      <c r="C15463" s="1" t="s">
        <v>818</v>
      </c>
    </row>
    <row r="15464">
      <c r="C15464" s="1" t="s">
        <v>11339</v>
      </c>
    </row>
    <row r="15465">
      <c r="C15465" s="1" t="s">
        <v>1363</v>
      </c>
    </row>
    <row r="15466">
      <c r="C15466" s="1" t="s">
        <v>1666</v>
      </c>
    </row>
    <row r="15467">
      <c r="C15467" s="1" t="s">
        <v>275</v>
      </c>
    </row>
    <row r="15468">
      <c r="C15468" s="1" t="s">
        <v>2965</v>
      </c>
    </row>
    <row r="15469">
      <c r="C15469" s="1" t="s">
        <v>4088</v>
      </c>
    </row>
    <row r="15470">
      <c r="C15470" s="1" t="s">
        <v>4958</v>
      </c>
    </row>
    <row r="15471">
      <c r="C15471" s="1" t="s">
        <v>1653</v>
      </c>
    </row>
    <row r="15472">
      <c r="C15472" s="1" t="s">
        <v>898</v>
      </c>
    </row>
    <row r="15473">
      <c r="C15473" s="1" t="s">
        <v>649</v>
      </c>
    </row>
    <row r="15474">
      <c r="C15474" s="1" t="s">
        <v>321</v>
      </c>
    </row>
    <row r="15475">
      <c r="C15475" s="1" t="s">
        <v>411</v>
      </c>
    </row>
    <row r="15476">
      <c r="C15476" s="1" t="s">
        <v>80</v>
      </c>
    </row>
    <row r="15477">
      <c r="C15477" s="1" t="s">
        <v>5741</v>
      </c>
    </row>
    <row r="15478">
      <c r="C15478" s="1" t="s">
        <v>16494</v>
      </c>
    </row>
    <row r="15479">
      <c r="C15479" s="1" t="s">
        <v>26314</v>
      </c>
    </row>
    <row r="15480">
      <c r="C15480" s="1" t="s">
        <v>487</v>
      </c>
    </row>
    <row r="15481">
      <c r="C15481" s="1" t="s">
        <v>1456</v>
      </c>
    </row>
    <row r="15482">
      <c r="C15482" s="1" t="s">
        <v>3444</v>
      </c>
    </row>
    <row r="15483">
      <c r="C15483" s="1" t="s">
        <v>148</v>
      </c>
    </row>
    <row r="15484">
      <c r="C15484" s="1" t="s">
        <v>326</v>
      </c>
    </row>
    <row r="15485">
      <c r="C15485" s="1" t="s">
        <v>1802</v>
      </c>
    </row>
    <row r="15486">
      <c r="C15486" s="1" t="s">
        <v>80</v>
      </c>
    </row>
    <row r="15487">
      <c r="C15487" s="1" t="s">
        <v>305</v>
      </c>
    </row>
    <row r="15488">
      <c r="C15488" s="1" t="s">
        <v>99</v>
      </c>
    </row>
    <row r="15489">
      <c r="C15489" s="1" t="s">
        <v>70</v>
      </c>
    </row>
    <row r="15490">
      <c r="C15490" s="1" t="s">
        <v>3259</v>
      </c>
    </row>
    <row r="15491">
      <c r="C15491" s="1" t="s">
        <v>126</v>
      </c>
    </row>
    <row r="15492">
      <c r="C15492" s="1" t="s">
        <v>269</v>
      </c>
    </row>
    <row r="15493">
      <c r="C15493" s="1" t="s">
        <v>116</v>
      </c>
    </row>
    <row r="15494">
      <c r="C15494" s="1" t="s">
        <v>241</v>
      </c>
    </row>
    <row r="15495">
      <c r="C15495" s="1" t="s">
        <v>3111</v>
      </c>
    </row>
    <row r="15496">
      <c r="C15496" s="1" t="s">
        <v>653</v>
      </c>
    </row>
    <row r="15497">
      <c r="C15497" s="1" t="s">
        <v>411</v>
      </c>
    </row>
    <row r="15498">
      <c r="C15498" s="1" t="s">
        <v>321</v>
      </c>
    </row>
    <row r="15499">
      <c r="C15499" s="1" t="s">
        <v>4891</v>
      </c>
    </row>
    <row r="15500">
      <c r="C15500" s="1" t="s">
        <v>80</v>
      </c>
    </row>
    <row r="15501">
      <c r="C15501" s="1" t="s">
        <v>211</v>
      </c>
    </row>
    <row r="15502">
      <c r="C15502" s="1" t="s">
        <v>121</v>
      </c>
    </row>
    <row r="15503">
      <c r="C15503" s="1" t="s">
        <v>1067</v>
      </c>
    </row>
    <row r="15504">
      <c r="C15504" s="1" t="s">
        <v>5278</v>
      </c>
    </row>
    <row r="15505">
      <c r="C15505" s="1" t="s">
        <v>518</v>
      </c>
    </row>
    <row r="15506">
      <c r="C15506" s="1" t="s">
        <v>1963</v>
      </c>
    </row>
    <row r="15507">
      <c r="C15507" s="1" t="s">
        <v>1446</v>
      </c>
    </row>
    <row r="15508">
      <c r="C15508" s="1" t="s">
        <v>1562</v>
      </c>
    </row>
    <row r="15509">
      <c r="C15509" s="1" t="s">
        <v>5382</v>
      </c>
    </row>
    <row r="15510">
      <c r="C15510" s="1" t="s">
        <v>452</v>
      </c>
    </row>
    <row r="15511">
      <c r="C15511" s="1" t="s">
        <v>3555</v>
      </c>
    </row>
    <row r="15512">
      <c r="C15512" s="1" t="s">
        <v>1397</v>
      </c>
    </row>
    <row r="15513">
      <c r="C15513" s="1" t="s">
        <v>1250</v>
      </c>
    </row>
    <row r="15514">
      <c r="C15514" s="1" t="s">
        <v>315</v>
      </c>
    </row>
    <row r="15515">
      <c r="C15515" s="1" t="s">
        <v>321</v>
      </c>
    </row>
    <row r="15516">
      <c r="C15516" s="1" t="s">
        <v>21</v>
      </c>
    </row>
    <row r="15517">
      <c r="C15517" s="1" t="s">
        <v>5991</v>
      </c>
    </row>
    <row r="15518">
      <c r="C15518" s="1" t="s">
        <v>27</v>
      </c>
    </row>
    <row r="15519">
      <c r="C15519" s="1" t="s">
        <v>2359</v>
      </c>
    </row>
    <row r="15520">
      <c r="C15520" s="1" t="s">
        <v>1214</v>
      </c>
    </row>
    <row r="15521">
      <c r="C15521" s="1" t="s">
        <v>4958</v>
      </c>
    </row>
    <row r="15522">
      <c r="C15522" s="1" t="s">
        <v>7210</v>
      </c>
    </row>
    <row r="15523">
      <c r="C15523" s="1" t="s">
        <v>4466</v>
      </c>
    </row>
    <row r="15524">
      <c r="C15524" s="1" t="s">
        <v>326</v>
      </c>
    </row>
    <row r="15525">
      <c r="C15525" s="1" t="s">
        <v>37</v>
      </c>
    </row>
    <row r="15526">
      <c r="C15526" s="1" t="s">
        <v>818</v>
      </c>
    </row>
    <row r="15527">
      <c r="C15527" s="1" t="s">
        <v>503</v>
      </c>
    </row>
    <row r="15528">
      <c r="C15528" s="1" t="s">
        <v>86</v>
      </c>
    </row>
    <row r="15529">
      <c r="C15529" s="1" t="s">
        <v>138</v>
      </c>
    </row>
    <row r="15530">
      <c r="C15530" s="1" t="s">
        <v>1250</v>
      </c>
    </row>
    <row r="15531">
      <c r="C15531" s="1" t="s">
        <v>32</v>
      </c>
    </row>
    <row r="15532">
      <c r="C15532" s="1" t="s">
        <v>121</v>
      </c>
    </row>
    <row r="15533">
      <c r="C15533" s="1" t="s">
        <v>4482</v>
      </c>
    </row>
    <row r="15534">
      <c r="C15534" s="1" t="s">
        <v>1606</v>
      </c>
    </row>
    <row r="15535">
      <c r="C15535" s="1" t="s">
        <v>6364</v>
      </c>
    </row>
    <row r="15536">
      <c r="C15536" s="1" t="s">
        <v>1179</v>
      </c>
    </row>
    <row r="15537">
      <c r="C15537" s="1" t="s">
        <v>65</v>
      </c>
    </row>
    <row r="15538">
      <c r="C15538" s="1" t="s">
        <v>49</v>
      </c>
    </row>
    <row r="15539">
      <c r="C15539" s="1" t="s">
        <v>80</v>
      </c>
    </row>
    <row r="15540">
      <c r="C15540" s="1" t="s">
        <v>75</v>
      </c>
    </row>
    <row r="15541">
      <c r="C15541" s="1" t="s">
        <v>818</v>
      </c>
    </row>
    <row r="15542">
      <c r="C15542" s="1" t="s">
        <v>4391</v>
      </c>
    </row>
    <row r="15543">
      <c r="C15543" s="1" t="s">
        <v>211</v>
      </c>
    </row>
    <row r="15544">
      <c r="C15544" s="1" t="s">
        <v>198</v>
      </c>
    </row>
    <row r="15545">
      <c r="C15545" s="1" t="s">
        <v>148</v>
      </c>
    </row>
    <row r="15546">
      <c r="C15546" s="1" t="s">
        <v>5131</v>
      </c>
    </row>
    <row r="15547">
      <c r="C15547" s="1" t="s">
        <v>411</v>
      </c>
    </row>
    <row r="15548">
      <c r="C15548" s="1" t="s">
        <v>269</v>
      </c>
    </row>
    <row r="15549">
      <c r="C15549" s="1" t="s">
        <v>701</v>
      </c>
    </row>
    <row r="15550">
      <c r="C15550" s="1" t="s">
        <v>779</v>
      </c>
    </row>
    <row r="15551">
      <c r="C15551" s="1" t="s">
        <v>321</v>
      </c>
    </row>
    <row r="15552">
      <c r="C15552" s="1" t="s">
        <v>869</v>
      </c>
    </row>
    <row r="15553">
      <c r="C15553" s="1" t="s">
        <v>2067</v>
      </c>
    </row>
    <row r="15554">
      <c r="C15554" s="1" t="s">
        <v>2238</v>
      </c>
    </row>
    <row r="15555">
      <c r="C15555" s="1" t="s">
        <v>2359</v>
      </c>
    </row>
    <row r="15556">
      <c r="C15556" s="1" t="s">
        <v>19582</v>
      </c>
    </row>
    <row r="15557">
      <c r="C15557" s="1" t="s">
        <v>1287</v>
      </c>
    </row>
    <row r="15558">
      <c r="C15558" s="1" t="s">
        <v>32</v>
      </c>
    </row>
    <row r="15559">
      <c r="C15559" s="1" t="s">
        <v>356</v>
      </c>
    </row>
    <row r="15560">
      <c r="C15560" s="1" t="s">
        <v>1418</v>
      </c>
    </row>
    <row r="15561">
      <c r="C15561" s="1" t="s">
        <v>998</v>
      </c>
    </row>
    <row r="15562">
      <c r="C15562" s="1" t="s">
        <v>32</v>
      </c>
    </row>
    <row r="15563">
      <c r="C15563" s="1" t="s">
        <v>3131</v>
      </c>
    </row>
    <row r="15564">
      <c r="C15564" s="1" t="s">
        <v>148</v>
      </c>
    </row>
    <row r="15565">
      <c r="C15565" s="1" t="s">
        <v>6810</v>
      </c>
    </row>
    <row r="15566">
      <c r="C15566" s="1" t="s">
        <v>5337</v>
      </c>
    </row>
    <row r="15567">
      <c r="C15567" s="1" t="s">
        <v>116</v>
      </c>
    </row>
    <row r="15568">
      <c r="C15568" s="1" t="s">
        <v>3465</v>
      </c>
    </row>
    <row r="15569">
      <c r="C15569" s="1" t="s">
        <v>116</v>
      </c>
    </row>
    <row r="15570">
      <c r="C15570" s="1" t="s">
        <v>305</v>
      </c>
    </row>
    <row r="15571">
      <c r="C15571" s="1" t="s">
        <v>749</v>
      </c>
    </row>
    <row r="15572">
      <c r="C15572" s="1" t="s">
        <v>5745</v>
      </c>
    </row>
    <row r="15573">
      <c r="C15573" s="1" t="s">
        <v>1297</v>
      </c>
    </row>
    <row r="15574">
      <c r="C15574" s="1" t="s">
        <v>1813</v>
      </c>
    </row>
    <row r="15575">
      <c r="C15575" s="1" t="s">
        <v>2797</v>
      </c>
    </row>
    <row r="15576">
      <c r="C15576" s="1" t="s">
        <v>1653</v>
      </c>
    </row>
    <row r="15577">
      <c r="C15577" s="1" t="s">
        <v>99</v>
      </c>
    </row>
    <row r="15578">
      <c r="C15578" s="1" t="s">
        <v>37</v>
      </c>
    </row>
    <row r="15579">
      <c r="C15579" s="1" t="s">
        <v>503</v>
      </c>
    </row>
    <row r="15580">
      <c r="C15580" s="1" t="s">
        <v>1622</v>
      </c>
    </row>
    <row r="15581">
      <c r="C15581" s="1" t="s">
        <v>411</v>
      </c>
    </row>
    <row r="15582">
      <c r="C15582" s="1" t="s">
        <v>342</v>
      </c>
    </row>
    <row r="15583">
      <c r="C15583" s="1" t="s">
        <v>2577</v>
      </c>
    </row>
    <row r="15584">
      <c r="C15584" s="1" t="s">
        <v>7037</v>
      </c>
    </row>
    <row r="15585">
      <c r="C15585" s="1" t="s">
        <v>305</v>
      </c>
    </row>
    <row r="15586">
      <c r="C15586" s="1" t="s">
        <v>6288</v>
      </c>
    </row>
    <row r="15587">
      <c r="C15587" s="1" t="s">
        <v>207</v>
      </c>
    </row>
    <row r="15588">
      <c r="C15588" s="1" t="s">
        <v>518</v>
      </c>
    </row>
    <row r="15589">
      <c r="C15589" s="1" t="s">
        <v>1137</v>
      </c>
    </row>
    <row r="15590">
      <c r="C15590" s="1" t="s">
        <v>2816</v>
      </c>
    </row>
    <row r="15591">
      <c r="C15591" s="1" t="s">
        <v>2119</v>
      </c>
    </row>
    <row r="15592">
      <c r="C15592" s="1" t="s">
        <v>326</v>
      </c>
    </row>
    <row r="15593">
      <c r="C15593" s="1" t="s">
        <v>1988</v>
      </c>
    </row>
    <row r="15594">
      <c r="C15594" s="1" t="s">
        <v>1549</v>
      </c>
    </row>
    <row r="15595">
      <c r="C15595" s="1" t="s">
        <v>7620</v>
      </c>
    </row>
    <row r="15596">
      <c r="C15596" s="1" t="s">
        <v>121</v>
      </c>
    </row>
    <row r="15597">
      <c r="C15597" s="1" t="s">
        <v>16200</v>
      </c>
    </row>
    <row r="15598">
      <c r="C15598" s="1" t="s">
        <v>326</v>
      </c>
    </row>
    <row r="15599">
      <c r="C15599" s="1" t="s">
        <v>275</v>
      </c>
    </row>
    <row r="15600">
      <c r="C15600" s="1" t="s">
        <v>6852</v>
      </c>
    </row>
    <row r="15601">
      <c r="C15601" s="1" t="s">
        <v>461</v>
      </c>
    </row>
    <row r="15602">
      <c r="C15602" s="1" t="s">
        <v>818</v>
      </c>
    </row>
    <row r="15603">
      <c r="C15603" s="1" t="s">
        <v>321</v>
      </c>
    </row>
    <row r="15604">
      <c r="C15604" s="1" t="s">
        <v>1562</v>
      </c>
    </row>
    <row r="15605">
      <c r="C15605" s="1" t="s">
        <v>963</v>
      </c>
    </row>
    <row r="15606">
      <c r="C15606" s="1" t="s">
        <v>37</v>
      </c>
    </row>
    <row r="15607">
      <c r="C15607" s="1" t="s">
        <v>784</v>
      </c>
    </row>
    <row r="15608">
      <c r="C15608" s="1" t="s">
        <v>5261</v>
      </c>
    </row>
    <row r="15609">
      <c r="C15609" s="1" t="s">
        <v>93</v>
      </c>
    </row>
    <row r="15610">
      <c r="C15610" s="1" t="s">
        <v>2402</v>
      </c>
    </row>
    <row r="15611">
      <c r="C15611" s="1" t="s">
        <v>148</v>
      </c>
    </row>
    <row r="15612">
      <c r="C15612" s="1" t="s">
        <v>1653</v>
      </c>
    </row>
    <row r="15613">
      <c r="C15613" s="1" t="s">
        <v>3581</v>
      </c>
    </row>
    <row r="15614">
      <c r="C15614" s="1" t="s">
        <v>1418</v>
      </c>
    </row>
    <row r="15615">
      <c r="C15615" s="1" t="s">
        <v>326</v>
      </c>
    </row>
    <row r="15616">
      <c r="C15616" s="1" t="s">
        <v>80</v>
      </c>
    </row>
    <row r="15617">
      <c r="C15617" s="1" t="s">
        <v>116</v>
      </c>
    </row>
    <row r="15618">
      <c r="C15618" s="1" t="s">
        <v>1418</v>
      </c>
    </row>
    <row r="15619">
      <c r="C15619" s="1" t="s">
        <v>326</v>
      </c>
    </row>
    <row r="15620">
      <c r="C15620" s="1" t="s">
        <v>461</v>
      </c>
    </row>
    <row r="15621">
      <c r="C15621" s="1" t="s">
        <v>1092</v>
      </c>
    </row>
    <row r="15622">
      <c r="C15622" s="1" t="s">
        <v>3392</v>
      </c>
    </row>
    <row r="15623">
      <c r="C15623" s="1" t="s">
        <v>26518</v>
      </c>
    </row>
    <row r="15624">
      <c r="C15624" s="1" t="s">
        <v>9087</v>
      </c>
    </row>
    <row r="15625">
      <c r="C15625" s="1" t="s">
        <v>1128</v>
      </c>
    </row>
    <row r="15626">
      <c r="C15626" s="1" t="s">
        <v>27</v>
      </c>
    </row>
    <row r="15627">
      <c r="C15627" s="1" t="s">
        <v>1874</v>
      </c>
    </row>
    <row r="15628">
      <c r="C15628" s="1" t="s">
        <v>148</v>
      </c>
    </row>
    <row r="15629">
      <c r="C15629" s="1" t="s">
        <v>126</v>
      </c>
    </row>
    <row r="15630">
      <c r="C15630" s="1" t="s">
        <v>321</v>
      </c>
    </row>
    <row r="15631">
      <c r="C15631" s="1" t="s">
        <v>518</v>
      </c>
    </row>
    <row r="15632">
      <c r="C15632" s="1" t="s">
        <v>1144</v>
      </c>
    </row>
    <row r="15633">
      <c r="C15633" s="1" t="s">
        <v>86</v>
      </c>
    </row>
    <row r="15634">
      <c r="C15634" s="1" t="s">
        <v>8305</v>
      </c>
    </row>
    <row r="15635">
      <c r="C15635" s="1" t="s">
        <v>86</v>
      </c>
    </row>
    <row r="15636">
      <c r="C15636" s="1" t="s">
        <v>6449</v>
      </c>
    </row>
    <row r="15637">
      <c r="C15637" s="1" t="s">
        <v>492</v>
      </c>
    </row>
    <row r="15638">
      <c r="C15638" s="1" t="s">
        <v>4244</v>
      </c>
    </row>
    <row r="15639">
      <c r="C15639" s="1" t="s">
        <v>2329</v>
      </c>
    </row>
    <row r="15640">
      <c r="C15640" s="1" t="s">
        <v>588</v>
      </c>
    </row>
    <row r="15641">
      <c r="C15641" s="1" t="s">
        <v>818</v>
      </c>
    </row>
    <row r="15642">
      <c r="C15642" s="1" t="s">
        <v>121</v>
      </c>
    </row>
    <row r="15643">
      <c r="C15643" s="1" t="s">
        <v>1014</v>
      </c>
    </row>
    <row r="15644">
      <c r="C15644" s="1" t="s">
        <v>1363</v>
      </c>
    </row>
    <row r="15645">
      <c r="C15645" s="1" t="s">
        <v>326</v>
      </c>
    </row>
    <row r="15646">
      <c r="C15646" s="1" t="s">
        <v>4640</v>
      </c>
    </row>
    <row r="15647">
      <c r="C15647" s="1" t="s">
        <v>99</v>
      </c>
    </row>
    <row r="15648">
      <c r="C15648" s="1" t="s">
        <v>2820</v>
      </c>
    </row>
    <row r="15649">
      <c r="C15649" s="1" t="s">
        <v>2173</v>
      </c>
    </row>
    <row r="15650">
      <c r="C15650" s="1" t="s">
        <v>396</v>
      </c>
    </row>
    <row r="15651">
      <c r="C15651" s="1" t="s">
        <v>411</v>
      </c>
    </row>
    <row r="15652">
      <c r="C15652" s="1" t="s">
        <v>408</v>
      </c>
    </row>
    <row r="15653">
      <c r="C15653" s="1" t="s">
        <v>21</v>
      </c>
    </row>
    <row r="15654">
      <c r="C15654" s="1" t="s">
        <v>2994</v>
      </c>
    </row>
    <row r="15655">
      <c r="C15655" s="1" t="s">
        <v>9844</v>
      </c>
    </row>
    <row r="15656">
      <c r="C15656" s="1" t="s">
        <v>305</v>
      </c>
    </row>
    <row r="15657">
      <c r="C15657" s="1" t="s">
        <v>396</v>
      </c>
    </row>
    <row r="15658">
      <c r="C15658" s="1" t="s">
        <v>2477</v>
      </c>
    </row>
    <row r="15659">
      <c r="C15659" s="1" t="s">
        <v>2397</v>
      </c>
    </row>
    <row r="15660">
      <c r="C15660" s="1" t="s">
        <v>1446</v>
      </c>
    </row>
    <row r="15661">
      <c r="C15661" s="1" t="s">
        <v>138</v>
      </c>
    </row>
    <row r="15662">
      <c r="C15662" s="1" t="s">
        <v>99</v>
      </c>
    </row>
    <row r="15663">
      <c r="C15663" s="1" t="s">
        <v>138</v>
      </c>
    </row>
    <row r="15664">
      <c r="C15664" s="1" t="s">
        <v>75</v>
      </c>
    </row>
    <row r="15665">
      <c r="C15665" s="1" t="s">
        <v>5183</v>
      </c>
    </row>
    <row r="15666">
      <c r="C15666" s="1" t="s">
        <v>1255</v>
      </c>
    </row>
    <row r="15667">
      <c r="C15667" s="1" t="s">
        <v>1653</v>
      </c>
    </row>
    <row r="15668">
      <c r="C15668" s="1" t="s">
        <v>1963</v>
      </c>
    </row>
    <row r="15669">
      <c r="C15669" s="1" t="s">
        <v>8088</v>
      </c>
    </row>
    <row r="15670">
      <c r="C15670" s="1" t="s">
        <v>4083</v>
      </c>
    </row>
    <row r="15671">
      <c r="C15671" s="1" t="s">
        <v>503</v>
      </c>
    </row>
    <row r="15672">
      <c r="C15672" s="1" t="s">
        <v>1255</v>
      </c>
    </row>
    <row r="15673">
      <c r="C15673" s="1" t="s">
        <v>720</v>
      </c>
    </row>
    <row r="15674">
      <c r="C15674" s="1" t="s">
        <v>1418</v>
      </c>
    </row>
    <row r="15675">
      <c r="C15675" s="1" t="s">
        <v>14156</v>
      </c>
    </row>
    <row r="15676">
      <c r="C15676" s="1" t="s">
        <v>275</v>
      </c>
    </row>
    <row r="15677">
      <c r="C15677" s="1" t="s">
        <v>75</v>
      </c>
    </row>
    <row r="15678">
      <c r="C15678" s="1" t="s">
        <v>1418</v>
      </c>
    </row>
    <row r="15679">
      <c r="C15679" s="1" t="s">
        <v>305</v>
      </c>
    </row>
    <row r="15680">
      <c r="C15680" s="1" t="s">
        <v>241</v>
      </c>
    </row>
    <row r="15681">
      <c r="C15681" s="1" t="s">
        <v>4504</v>
      </c>
    </row>
    <row r="15682">
      <c r="C15682" s="1" t="s">
        <v>1853</v>
      </c>
    </row>
    <row r="15683">
      <c r="C15683" s="1" t="s">
        <v>1179</v>
      </c>
    </row>
    <row r="15684">
      <c r="C15684" s="1" t="s">
        <v>1186</v>
      </c>
    </row>
    <row r="15685">
      <c r="C15685" s="1" t="s">
        <v>321</v>
      </c>
    </row>
    <row r="15686">
      <c r="C15686" s="1" t="s">
        <v>5465</v>
      </c>
    </row>
    <row r="15687">
      <c r="C15687" s="1" t="s">
        <v>65</v>
      </c>
    </row>
    <row r="15688">
      <c r="C15688" s="1" t="s">
        <v>3821</v>
      </c>
    </row>
    <row r="15689">
      <c r="C15689" s="1" t="s">
        <v>720</v>
      </c>
    </row>
    <row r="15690">
      <c r="C15690" s="1" t="s">
        <v>1952</v>
      </c>
    </row>
    <row r="15691">
      <c r="C15691" s="1" t="s">
        <v>411</v>
      </c>
    </row>
    <row r="15692">
      <c r="C15692" s="1" t="s">
        <v>116</v>
      </c>
    </row>
    <row r="15693">
      <c r="C15693" s="1" t="s">
        <v>818</v>
      </c>
    </row>
    <row r="15694">
      <c r="C15694" s="1" t="s">
        <v>326</v>
      </c>
    </row>
    <row r="15695">
      <c r="C15695" s="1" t="s">
        <v>178</v>
      </c>
    </row>
    <row r="15696">
      <c r="C15696" s="1" t="s">
        <v>3497</v>
      </c>
    </row>
    <row r="15697">
      <c r="C15697" s="1" t="s">
        <v>998</v>
      </c>
    </row>
    <row r="15698">
      <c r="C15698" s="1" t="s">
        <v>869</v>
      </c>
    </row>
    <row r="15699">
      <c r="C15699" s="1" t="s">
        <v>211</v>
      </c>
    </row>
    <row r="15700">
      <c r="C15700" s="1" t="s">
        <v>326</v>
      </c>
    </row>
    <row r="15701">
      <c r="C15701" s="1" t="s">
        <v>13435</v>
      </c>
    </row>
    <row r="15702">
      <c r="C15702" s="1" t="s">
        <v>5741</v>
      </c>
    </row>
    <row r="15703">
      <c r="C15703" s="1" t="s">
        <v>2173</v>
      </c>
    </row>
    <row r="15704">
      <c r="C15704" s="1" t="s">
        <v>37</v>
      </c>
    </row>
    <row r="15705">
      <c r="C15705" s="1" t="s">
        <v>1297</v>
      </c>
    </row>
    <row r="15706">
      <c r="C15706" s="1" t="s">
        <v>1103</v>
      </c>
    </row>
    <row r="15707">
      <c r="C15707" s="1" t="s">
        <v>326</v>
      </c>
    </row>
    <row r="15708">
      <c r="C15708" s="1" t="s">
        <v>588</v>
      </c>
    </row>
    <row r="15709">
      <c r="C15709" s="1" t="s">
        <v>315</v>
      </c>
    </row>
    <row r="15710">
      <c r="C15710" s="1" t="s">
        <v>3444</v>
      </c>
    </row>
    <row r="15711">
      <c r="C15711" s="1" t="s">
        <v>26642</v>
      </c>
    </row>
    <row r="15712">
      <c r="C15712" s="1" t="s">
        <v>326</v>
      </c>
    </row>
    <row r="15713">
      <c r="C15713" s="1" t="s">
        <v>411</v>
      </c>
    </row>
    <row r="15714">
      <c r="C15714" s="1" t="s">
        <v>1140</v>
      </c>
    </row>
    <row r="15715">
      <c r="C15715" s="1" t="s">
        <v>998</v>
      </c>
    </row>
    <row r="15716">
      <c r="C15716" s="1" t="s">
        <v>930</v>
      </c>
    </row>
    <row r="15717">
      <c r="C15717" s="1" t="s">
        <v>676</v>
      </c>
    </row>
    <row r="15718">
      <c r="C15718" s="1" t="s">
        <v>1165</v>
      </c>
    </row>
    <row r="15719">
      <c r="C15719" s="1" t="s">
        <v>3392</v>
      </c>
    </row>
    <row r="15720">
      <c r="C15720" s="1" t="s">
        <v>116</v>
      </c>
    </row>
    <row r="15721">
      <c r="C15721" s="1" t="s">
        <v>248</v>
      </c>
    </row>
    <row r="15722">
      <c r="C15722" s="1" t="s">
        <v>116</v>
      </c>
    </row>
    <row r="15723">
      <c r="C15723" s="1" t="s">
        <v>14</v>
      </c>
    </row>
    <row r="15724">
      <c r="C15724" s="1" t="s">
        <v>461</v>
      </c>
    </row>
    <row r="15725">
      <c r="C15725" s="1" t="s">
        <v>116</v>
      </c>
    </row>
    <row r="15726">
      <c r="C15726" s="1" t="s">
        <v>5136</v>
      </c>
    </row>
    <row r="15727">
      <c r="C15727" s="1" t="s">
        <v>1232</v>
      </c>
    </row>
    <row r="15728">
      <c r="C15728" s="1" t="s">
        <v>49</v>
      </c>
    </row>
    <row r="15729">
      <c r="C15729" s="1" t="s">
        <v>3355</v>
      </c>
    </row>
    <row r="15730">
      <c r="C15730" s="1" t="s">
        <v>3497</v>
      </c>
    </row>
    <row r="15731">
      <c r="C15731" s="1" t="s">
        <v>1255</v>
      </c>
    </row>
    <row r="15732">
      <c r="C15732" s="1" t="s">
        <v>1418</v>
      </c>
    </row>
    <row r="15733">
      <c r="C15733" s="1" t="s">
        <v>738</v>
      </c>
    </row>
    <row r="15734">
      <c r="C15734" s="1" t="s">
        <v>305</v>
      </c>
    </row>
    <row r="15735">
      <c r="C15735" s="1" t="s">
        <v>156</v>
      </c>
    </row>
    <row r="15736">
      <c r="C15736" s="1" t="s">
        <v>326</v>
      </c>
    </row>
    <row r="15737">
      <c r="C15737" s="1" t="s">
        <v>3392</v>
      </c>
    </row>
    <row r="15738">
      <c r="C15738" s="1" t="s">
        <v>2673</v>
      </c>
    </row>
    <row r="15739">
      <c r="C15739" s="1" t="s">
        <v>4891</v>
      </c>
    </row>
    <row r="15740">
      <c r="C15740" s="1" t="s">
        <v>121</v>
      </c>
    </row>
    <row r="15741">
      <c r="C15741" s="1" t="s">
        <v>869</v>
      </c>
    </row>
    <row r="15742">
      <c r="C15742" s="1" t="s">
        <v>5012</v>
      </c>
    </row>
    <row r="15743">
      <c r="C15743" s="1" t="s">
        <v>263</v>
      </c>
    </row>
    <row r="15744">
      <c r="C15744" s="1" t="s">
        <v>411</v>
      </c>
    </row>
    <row r="15745">
      <c r="C15745" s="1" t="s">
        <v>461</v>
      </c>
    </row>
    <row r="15746">
      <c r="C15746" s="1" t="s">
        <v>295</v>
      </c>
    </row>
    <row r="15747">
      <c r="C15747" s="1" t="s">
        <v>207</v>
      </c>
    </row>
    <row r="15748">
      <c r="C15748" s="1" t="s">
        <v>640</v>
      </c>
    </row>
    <row r="15749">
      <c r="C15749" s="1" t="s">
        <v>1133</v>
      </c>
    </row>
    <row r="15750">
      <c r="C15750" s="1" t="s">
        <v>461</v>
      </c>
    </row>
    <row r="15751">
      <c r="C15751" s="1" t="s">
        <v>2248</v>
      </c>
    </row>
    <row r="15752">
      <c r="C15752" s="1" t="s">
        <v>3853</v>
      </c>
    </row>
    <row r="15753">
      <c r="C15753" s="1" t="s">
        <v>8698</v>
      </c>
    </row>
    <row r="15754">
      <c r="C15754" s="1" t="s">
        <v>1144</v>
      </c>
    </row>
    <row r="15755">
      <c r="C15755" s="1" t="s">
        <v>305</v>
      </c>
    </row>
    <row r="15756">
      <c r="C15756" s="1" t="s">
        <v>1874</v>
      </c>
    </row>
    <row r="15757">
      <c r="C15757" s="1" t="s">
        <v>248</v>
      </c>
    </row>
    <row r="15758">
      <c r="C15758" s="1" t="s">
        <v>305</v>
      </c>
    </row>
    <row r="15759">
      <c r="C15759" s="1" t="s">
        <v>6691</v>
      </c>
    </row>
    <row r="15760">
      <c r="C15760" s="1" t="s">
        <v>326</v>
      </c>
    </row>
    <row r="15761">
      <c r="C15761" s="1" t="s">
        <v>411</v>
      </c>
    </row>
    <row r="15762">
      <c r="C15762" s="1" t="s">
        <v>326</v>
      </c>
    </row>
    <row r="15763">
      <c r="C15763" s="1" t="s">
        <v>14</v>
      </c>
    </row>
    <row r="15764">
      <c r="C15764" s="1" t="s">
        <v>326</v>
      </c>
    </row>
    <row r="15765">
      <c r="C15765" s="1" t="s">
        <v>4482</v>
      </c>
    </row>
    <row r="15766">
      <c r="C15766" s="1" t="s">
        <v>1988</v>
      </c>
    </row>
    <row r="15767">
      <c r="C15767" s="1" t="s">
        <v>8850</v>
      </c>
    </row>
    <row r="15768">
      <c r="C15768" s="1" t="s">
        <v>342</v>
      </c>
    </row>
    <row r="15769">
      <c r="C15769" s="1" t="s">
        <v>116</v>
      </c>
    </row>
    <row r="15770">
      <c r="C15770" s="1" t="s">
        <v>4482</v>
      </c>
    </row>
    <row r="15771">
      <c r="C15771" s="1" t="s">
        <v>326</v>
      </c>
    </row>
    <row r="15772">
      <c r="C15772" s="1" t="s">
        <v>116</v>
      </c>
    </row>
    <row r="15773">
      <c r="C15773" s="1" t="s">
        <v>326</v>
      </c>
    </row>
    <row r="15774">
      <c r="C15774" s="1" t="s">
        <v>1255</v>
      </c>
    </row>
    <row r="15775">
      <c r="C15775" s="1" t="s">
        <v>1255</v>
      </c>
    </row>
    <row r="15776">
      <c r="C15776" s="1" t="s">
        <v>315</v>
      </c>
    </row>
    <row r="15777">
      <c r="C15777" s="1" t="s">
        <v>2173</v>
      </c>
    </row>
    <row r="15778">
      <c r="C15778" s="1" t="s">
        <v>707</v>
      </c>
    </row>
    <row r="15779">
      <c r="C15779" s="1" t="s">
        <v>305</v>
      </c>
    </row>
    <row r="15780">
      <c r="C15780" s="1" t="s">
        <v>263</v>
      </c>
    </row>
    <row r="15781">
      <c r="C15781" s="1" t="s">
        <v>5045</v>
      </c>
    </row>
    <row r="15782">
      <c r="C15782" s="1" t="s">
        <v>116</v>
      </c>
    </row>
    <row r="15783">
      <c r="C15783" s="1" t="s">
        <v>1025</v>
      </c>
    </row>
    <row r="15784">
      <c r="C15784" s="1" t="s">
        <v>723</v>
      </c>
    </row>
    <row r="15785">
      <c r="C15785" s="1" t="s">
        <v>342</v>
      </c>
    </row>
    <row r="15786">
      <c r="C15786" s="1" t="s">
        <v>1232</v>
      </c>
    </row>
    <row r="15787">
      <c r="C15787" s="1" t="s">
        <v>1483</v>
      </c>
    </row>
    <row r="15788">
      <c r="C15788" s="1" t="s">
        <v>2359</v>
      </c>
    </row>
    <row r="15789">
      <c r="C15789" s="1" t="s">
        <v>1343</v>
      </c>
    </row>
    <row r="15790">
      <c r="C15790" s="1" t="s">
        <v>1214</v>
      </c>
    </row>
    <row r="15791">
      <c r="C15791" s="1" t="s">
        <v>5947</v>
      </c>
    </row>
    <row r="15792">
      <c r="C15792" s="1" t="s">
        <v>17996</v>
      </c>
    </row>
    <row r="15793">
      <c r="C15793" s="1" t="s">
        <v>93</v>
      </c>
    </row>
    <row r="15794">
      <c r="C15794" s="1" t="s">
        <v>5131</v>
      </c>
    </row>
    <row r="15795">
      <c r="C15795" s="1" t="s">
        <v>2173</v>
      </c>
    </row>
    <row r="15796">
      <c r="C15796" s="1" t="s">
        <v>23771</v>
      </c>
    </row>
    <row r="15797">
      <c r="C15797" s="1" t="s">
        <v>5246</v>
      </c>
    </row>
    <row r="15798">
      <c r="C15798" s="1" t="s">
        <v>373</v>
      </c>
    </row>
    <row r="15799">
      <c r="C15799" s="1" t="s">
        <v>2255</v>
      </c>
    </row>
    <row r="15800">
      <c r="C15800" s="1" t="s">
        <v>3392</v>
      </c>
    </row>
    <row r="15801">
      <c r="C15801" s="1" t="s">
        <v>326</v>
      </c>
    </row>
    <row r="15802">
      <c r="C15802" s="1" t="s">
        <v>998</v>
      </c>
    </row>
    <row r="15803">
      <c r="C15803" s="1" t="s">
        <v>148</v>
      </c>
    </row>
    <row r="15804">
      <c r="C15804" s="1" t="s">
        <v>1332</v>
      </c>
    </row>
    <row r="15805">
      <c r="C15805" s="1" t="s">
        <v>4891</v>
      </c>
    </row>
    <row r="15806">
      <c r="C15806" s="1" t="s">
        <v>116</v>
      </c>
    </row>
    <row r="15807">
      <c r="C15807" s="1" t="s">
        <v>2255</v>
      </c>
    </row>
    <row r="15808">
      <c r="C15808" s="1" t="s">
        <v>305</v>
      </c>
    </row>
    <row r="15809">
      <c r="C15809" s="1" t="s">
        <v>3532</v>
      </c>
    </row>
    <row r="15810">
      <c r="C15810" s="1" t="s">
        <v>2397</v>
      </c>
    </row>
    <row r="15811">
      <c r="C15811" s="1" t="s">
        <v>411</v>
      </c>
    </row>
    <row r="15812">
      <c r="C15812" s="1" t="s">
        <v>2477</v>
      </c>
    </row>
    <row r="15813">
      <c r="C15813" s="1" t="s">
        <v>2402</v>
      </c>
    </row>
    <row r="15814">
      <c r="C15814" s="1" t="s">
        <v>4565</v>
      </c>
    </row>
    <row r="15815">
      <c r="C15815" s="1" t="s">
        <v>305</v>
      </c>
    </row>
    <row r="15816">
      <c r="C15816" s="1" t="s">
        <v>1500</v>
      </c>
    </row>
    <row r="15817">
      <c r="C15817" s="1" t="s">
        <v>59</v>
      </c>
    </row>
    <row r="15818">
      <c r="C15818" s="1" t="s">
        <v>80</v>
      </c>
    </row>
    <row r="15819">
      <c r="C15819" s="1" t="s">
        <v>1827</v>
      </c>
    </row>
    <row r="15820">
      <c r="C15820" s="1" t="s">
        <v>925</v>
      </c>
    </row>
    <row r="15821">
      <c r="C15821" s="1" t="s">
        <v>86</v>
      </c>
    </row>
    <row r="15822">
      <c r="C15822" s="1" t="s">
        <v>99</v>
      </c>
    </row>
    <row r="15823">
      <c r="C15823" s="1" t="s">
        <v>492</v>
      </c>
    </row>
    <row r="15824">
      <c r="C15824" s="1" t="s">
        <v>49</v>
      </c>
    </row>
    <row r="15825">
      <c r="C15825" s="1" t="s">
        <v>1558</v>
      </c>
    </row>
    <row r="15826">
      <c r="C15826" s="1" t="s">
        <v>925</v>
      </c>
    </row>
    <row r="15827">
      <c r="C15827" s="1" t="s">
        <v>1325</v>
      </c>
    </row>
    <row r="15828">
      <c r="C15828" s="1" t="s">
        <v>2477</v>
      </c>
    </row>
    <row r="15829">
      <c r="C15829" s="1" t="s">
        <v>542</v>
      </c>
    </row>
    <row r="15830">
      <c r="C15830" s="1" t="s">
        <v>3658</v>
      </c>
    </row>
    <row r="15831">
      <c r="C15831" s="1" t="s">
        <v>1653</v>
      </c>
    </row>
    <row r="15832">
      <c r="C15832" s="1" t="s">
        <v>8850</v>
      </c>
    </row>
    <row r="15833">
      <c r="C15833" s="1" t="s">
        <v>116</v>
      </c>
    </row>
    <row r="15834">
      <c r="C15834" s="1" t="s">
        <v>16992</v>
      </c>
    </row>
    <row r="15835">
      <c r="C15835" s="1" t="s">
        <v>1558</v>
      </c>
    </row>
    <row r="15836">
      <c r="C15836" s="1" t="s">
        <v>588</v>
      </c>
    </row>
    <row r="15837">
      <c r="C15837" s="1" t="s">
        <v>998</v>
      </c>
    </row>
    <row r="15838">
      <c r="C15838" s="1" t="s">
        <v>121</v>
      </c>
    </row>
    <row r="15839">
      <c r="C15839" s="1" t="s">
        <v>326</v>
      </c>
    </row>
    <row r="15840">
      <c r="C15840" s="1" t="s">
        <v>6215</v>
      </c>
    </row>
    <row r="15841">
      <c r="C15841" s="1" t="s">
        <v>132</v>
      </c>
    </row>
    <row r="15842">
      <c r="C15842" s="1" t="s">
        <v>1549</v>
      </c>
    </row>
    <row r="15843">
      <c r="C15843" s="1" t="s">
        <v>1133</v>
      </c>
    </row>
    <row r="15844">
      <c r="C15844" s="1" t="s">
        <v>80</v>
      </c>
    </row>
    <row r="15845">
      <c r="C15845" s="1" t="s">
        <v>1558</v>
      </c>
    </row>
    <row r="15846">
      <c r="C15846" s="1" t="s">
        <v>211</v>
      </c>
    </row>
    <row r="15847">
      <c r="C15847" s="1" t="s">
        <v>11360</v>
      </c>
    </row>
    <row r="15848">
      <c r="C15848" s="1" t="s">
        <v>211</v>
      </c>
    </row>
    <row r="15849">
      <c r="C15849" s="1" t="s">
        <v>411</v>
      </c>
    </row>
    <row r="15850">
      <c r="C15850" s="1" t="s">
        <v>1019</v>
      </c>
    </row>
    <row r="15851">
      <c r="C15851" s="1" t="s">
        <v>116</v>
      </c>
    </row>
    <row r="15852">
      <c r="C15852" s="1" t="s">
        <v>879</v>
      </c>
    </row>
    <row r="15853">
      <c r="C15853" s="1" t="s">
        <v>211</v>
      </c>
    </row>
    <row r="15854">
      <c r="C15854" s="1" t="s">
        <v>17008</v>
      </c>
    </row>
    <row r="15855">
      <c r="C15855" s="1" t="s">
        <v>305</v>
      </c>
    </row>
    <row r="15856">
      <c r="C15856" s="1" t="s">
        <v>11332</v>
      </c>
    </row>
    <row r="15857">
      <c r="C15857" s="1" t="s">
        <v>25336</v>
      </c>
    </row>
    <row r="15858">
      <c r="C15858" s="1" t="s">
        <v>2901</v>
      </c>
    </row>
    <row r="15859">
      <c r="C15859" s="1" t="s">
        <v>211</v>
      </c>
    </row>
    <row r="15860">
      <c r="C15860" s="1" t="s">
        <v>49</v>
      </c>
    </row>
    <row r="15861">
      <c r="C15861" s="1" t="s">
        <v>723</v>
      </c>
    </row>
    <row r="15862">
      <c r="C15862" s="1" t="s">
        <v>503</v>
      </c>
    </row>
    <row r="15863">
      <c r="C15863" s="1" t="s">
        <v>4772</v>
      </c>
    </row>
    <row r="15864">
      <c r="C15864" s="1" t="s">
        <v>148</v>
      </c>
    </row>
    <row r="15865">
      <c r="C15865" s="1" t="s">
        <v>326</v>
      </c>
    </row>
    <row r="15866">
      <c r="C15866" s="1" t="s">
        <v>1014</v>
      </c>
    </row>
    <row r="15867">
      <c r="C15867" s="1" t="s">
        <v>5784</v>
      </c>
    </row>
    <row r="15868">
      <c r="C15868" s="1" t="s">
        <v>126</v>
      </c>
    </row>
    <row r="15869">
      <c r="C15869" s="1" t="s">
        <v>59</v>
      </c>
    </row>
    <row r="15870">
      <c r="C15870" s="1" t="s">
        <v>4175</v>
      </c>
    </row>
    <row r="15871">
      <c r="C15871" s="1" t="s">
        <v>8297</v>
      </c>
    </row>
    <row r="15872">
      <c r="C15872" s="1" t="s">
        <v>10285</v>
      </c>
    </row>
    <row r="15873">
      <c r="C15873" s="1" t="s">
        <v>1988</v>
      </c>
    </row>
    <row r="15874">
      <c r="C15874" s="1" t="s">
        <v>1806</v>
      </c>
    </row>
    <row r="15875">
      <c r="C15875" s="1" t="s">
        <v>869</v>
      </c>
    </row>
    <row r="15876">
      <c r="C15876" s="1" t="s">
        <v>1692</v>
      </c>
    </row>
    <row r="15877">
      <c r="C15877" s="1" t="s">
        <v>2521</v>
      </c>
    </row>
    <row r="15878">
      <c r="C15878" s="1" t="s">
        <v>182</v>
      </c>
    </row>
    <row r="15879">
      <c r="C15879" s="1" t="s">
        <v>661</v>
      </c>
    </row>
    <row r="15880">
      <c r="C15880" s="1" t="s">
        <v>744</v>
      </c>
    </row>
    <row r="15881">
      <c r="C15881" s="1" t="s">
        <v>198</v>
      </c>
    </row>
    <row r="15882">
      <c r="C15882" s="1" t="s">
        <v>26881</v>
      </c>
    </row>
    <row r="15883">
      <c r="C15883" s="1" t="s">
        <v>121</v>
      </c>
    </row>
    <row r="15884">
      <c r="C15884" s="1" t="s">
        <v>19582</v>
      </c>
    </row>
    <row r="15885">
      <c r="C15885" s="1" t="s">
        <v>1461</v>
      </c>
    </row>
    <row r="15886">
      <c r="C15886" s="1" t="s">
        <v>411</v>
      </c>
    </row>
    <row r="15887">
      <c r="C15887" s="1" t="s">
        <v>6852</v>
      </c>
    </row>
    <row r="15888">
      <c r="C15888" s="1" t="s">
        <v>65</v>
      </c>
    </row>
    <row r="15889">
      <c r="C15889" s="1" t="s">
        <v>818</v>
      </c>
    </row>
    <row r="15890">
      <c r="C15890" s="1" t="s">
        <v>305</v>
      </c>
    </row>
    <row r="15891">
      <c r="C15891" s="1" t="s">
        <v>657</v>
      </c>
    </row>
    <row r="15892">
      <c r="C15892" s="1" t="s">
        <v>326</v>
      </c>
    </row>
    <row r="15893">
      <c r="C15893" s="1" t="s">
        <v>5435</v>
      </c>
    </row>
    <row r="15894">
      <c r="C15894" s="1" t="s">
        <v>5435</v>
      </c>
    </row>
    <row r="15895">
      <c r="C15895" s="1" t="s">
        <v>305</v>
      </c>
    </row>
    <row r="15896">
      <c r="C15896" s="1" t="s">
        <v>32</v>
      </c>
    </row>
    <row r="15897">
      <c r="C15897" s="1" t="s">
        <v>305</v>
      </c>
    </row>
    <row r="15898">
      <c r="C15898" s="1" t="s">
        <v>5435</v>
      </c>
    </row>
    <row r="15899">
      <c r="C15899" s="1" t="s">
        <v>310</v>
      </c>
    </row>
    <row r="15900">
      <c r="C15900" s="1" t="s">
        <v>211</v>
      </c>
    </row>
    <row r="15901">
      <c r="C15901" s="1" t="s">
        <v>99</v>
      </c>
    </row>
    <row r="15902">
      <c r="C15902" s="1" t="s">
        <v>630</v>
      </c>
    </row>
    <row r="15903">
      <c r="C15903" s="1" t="s">
        <v>321</v>
      </c>
    </row>
    <row r="15904">
      <c r="C15904" s="1" t="s">
        <v>613</v>
      </c>
    </row>
    <row r="15905">
      <c r="C15905" s="1" t="s">
        <v>2173</v>
      </c>
    </row>
    <row r="15906">
      <c r="C15906" s="1" t="s">
        <v>198</v>
      </c>
    </row>
    <row r="15907">
      <c r="C15907" s="1" t="s">
        <v>560</v>
      </c>
    </row>
    <row r="15908">
      <c r="C15908" s="1" t="s">
        <v>211</v>
      </c>
    </row>
    <row r="15909">
      <c r="C15909" s="1" t="s">
        <v>116</v>
      </c>
    </row>
    <row r="15910">
      <c r="C15910" s="1" t="s">
        <v>42</v>
      </c>
    </row>
    <row r="15911">
      <c r="C15911" s="1" t="s">
        <v>6850</v>
      </c>
    </row>
    <row r="15912">
      <c r="C15912" s="1" t="s">
        <v>11416</v>
      </c>
    </row>
    <row r="15913">
      <c r="C15913" s="1" t="s">
        <v>305</v>
      </c>
    </row>
    <row r="15914">
      <c r="C15914" s="1" t="s">
        <v>4531</v>
      </c>
    </row>
    <row r="15915">
      <c r="C15915" s="1" t="s">
        <v>3127</v>
      </c>
    </row>
    <row r="15916">
      <c r="C15916" s="1" t="s">
        <v>305</v>
      </c>
    </row>
    <row r="15917">
      <c r="C15917" s="1" t="s">
        <v>1014</v>
      </c>
    </row>
    <row r="15918">
      <c r="C15918" s="1" t="s">
        <v>5973</v>
      </c>
    </row>
    <row r="15919">
      <c r="C15919" s="1" t="s">
        <v>326</v>
      </c>
    </row>
    <row r="15920">
      <c r="C15920" s="1" t="s">
        <v>2721</v>
      </c>
    </row>
    <row r="15921">
      <c r="C15921" s="1" t="s">
        <v>156</v>
      </c>
    </row>
    <row r="15922">
      <c r="C15922" s="1" t="s">
        <v>411</v>
      </c>
    </row>
    <row r="15923">
      <c r="C15923" s="1" t="s">
        <v>1653</v>
      </c>
    </row>
    <row r="15924">
      <c r="C15924" s="1" t="s">
        <v>879</v>
      </c>
    </row>
    <row r="15925">
      <c r="C15925" s="1" t="s">
        <v>248</v>
      </c>
    </row>
    <row r="15926">
      <c r="C15926" s="1" t="s">
        <v>5495</v>
      </c>
    </row>
    <row r="15927">
      <c r="C15927" s="1" t="s">
        <v>80</v>
      </c>
    </row>
    <row r="15928">
      <c r="C15928" s="1" t="s">
        <v>21</v>
      </c>
    </row>
    <row r="15929">
      <c r="C15929" s="1" t="s">
        <v>1637</v>
      </c>
    </row>
    <row r="15930">
      <c r="C15930" s="1" t="s">
        <v>411</v>
      </c>
    </row>
    <row r="15931">
      <c r="C15931" s="1" t="s">
        <v>11296</v>
      </c>
    </row>
    <row r="15932">
      <c r="C15932" s="1" t="s">
        <v>3403</v>
      </c>
    </row>
    <row r="15933">
      <c r="C15933" s="1" t="s">
        <v>80</v>
      </c>
    </row>
    <row r="15934">
      <c r="C15934" s="1" t="s">
        <v>2067</v>
      </c>
    </row>
    <row r="15935">
      <c r="C15935" s="1" t="s">
        <v>305</v>
      </c>
    </row>
    <row r="15936">
      <c r="C15936" s="1" t="s">
        <v>813</v>
      </c>
    </row>
    <row r="15937">
      <c r="C15937" s="1" t="s">
        <v>649</v>
      </c>
    </row>
    <row r="15938">
      <c r="C15938" s="1" t="s">
        <v>411</v>
      </c>
    </row>
    <row r="15939">
      <c r="C15939" s="1" t="s">
        <v>461</v>
      </c>
    </row>
    <row r="15940">
      <c r="C15940" s="1" t="s">
        <v>2504</v>
      </c>
    </row>
    <row r="15941">
      <c r="C15941" s="1" t="s">
        <v>321</v>
      </c>
    </row>
    <row r="15942">
      <c r="C15942" s="1" t="s">
        <v>1456</v>
      </c>
    </row>
    <row r="15943">
      <c r="C15943" s="1" t="s">
        <v>121</v>
      </c>
    </row>
    <row r="15944">
      <c r="C15944" s="1" t="s">
        <v>132</v>
      </c>
    </row>
    <row r="15945">
      <c r="C15945" s="1" t="s">
        <v>818</v>
      </c>
    </row>
    <row r="15946">
      <c r="C15946" s="1" t="s">
        <v>9052</v>
      </c>
    </row>
    <row r="15947">
      <c r="C15947" s="1" t="s">
        <v>818</v>
      </c>
    </row>
    <row r="15948">
      <c r="C15948" s="1" t="s">
        <v>1325</v>
      </c>
    </row>
    <row r="15949">
      <c r="C15949" s="1" t="s">
        <v>305</v>
      </c>
    </row>
    <row r="15950">
      <c r="C15950" s="1" t="s">
        <v>588</v>
      </c>
    </row>
    <row r="15951">
      <c r="C15951" s="1" t="s">
        <v>182</v>
      </c>
    </row>
    <row r="15952">
      <c r="C15952" s="1" t="s">
        <v>2858</v>
      </c>
    </row>
    <row r="15953">
      <c r="C15953" s="1" t="s">
        <v>1622</v>
      </c>
    </row>
    <row r="15954">
      <c r="C15954" s="1" t="s">
        <v>5101</v>
      </c>
    </row>
    <row r="15955">
      <c r="C15955" s="1" t="s">
        <v>5101</v>
      </c>
    </row>
    <row r="15956">
      <c r="C15956" s="1" t="s">
        <v>784</v>
      </c>
    </row>
    <row r="15957">
      <c r="C15957" s="1" t="s">
        <v>305</v>
      </c>
    </row>
    <row r="15958">
      <c r="C15958" s="1" t="s">
        <v>1280</v>
      </c>
    </row>
    <row r="15959">
      <c r="C15959" s="1" t="s">
        <v>749</v>
      </c>
    </row>
    <row r="15960">
      <c r="C15960" s="1" t="s">
        <v>207</v>
      </c>
    </row>
    <row r="15961">
      <c r="C15961" s="1" t="s">
        <v>1258</v>
      </c>
    </row>
    <row r="15962">
      <c r="C15962" s="1" t="s">
        <v>4372</v>
      </c>
    </row>
    <row r="15963">
      <c r="C15963" s="1" t="s">
        <v>8088</v>
      </c>
    </row>
    <row r="15964">
      <c r="C15964" s="1" t="s">
        <v>588</v>
      </c>
    </row>
    <row r="15965">
      <c r="C15965" s="1" t="s">
        <v>664</v>
      </c>
    </row>
    <row r="15966">
      <c r="C15966" s="1" t="s">
        <v>173</v>
      </c>
    </row>
    <row r="15967">
      <c r="C15967" s="1" t="s">
        <v>86</v>
      </c>
    </row>
    <row r="15968">
      <c r="C15968" s="1" t="s">
        <v>3931</v>
      </c>
    </row>
    <row r="15969">
      <c r="C15969" s="1" t="s">
        <v>5543</v>
      </c>
    </row>
    <row r="15970">
      <c r="C15970" s="1" t="s">
        <v>738</v>
      </c>
    </row>
    <row r="15971">
      <c r="C15971" s="1" t="s">
        <v>342</v>
      </c>
    </row>
    <row r="15972">
      <c r="C15972" s="1" t="s">
        <v>5539</v>
      </c>
    </row>
    <row r="15973">
      <c r="C15973" s="1" t="s">
        <v>1418</v>
      </c>
    </row>
    <row r="15974">
      <c r="C15974" s="1" t="s">
        <v>5056</v>
      </c>
    </row>
    <row r="15975">
      <c r="C15975" s="1" t="s">
        <v>326</v>
      </c>
    </row>
    <row r="15976">
      <c r="C15976" s="1" t="s">
        <v>10423</v>
      </c>
    </row>
    <row r="15977">
      <c r="C15977" s="1" t="s">
        <v>1332</v>
      </c>
    </row>
    <row r="15978">
      <c r="C15978" s="1" t="s">
        <v>121</v>
      </c>
    </row>
    <row r="15979">
      <c r="C15979" s="1" t="s">
        <v>148</v>
      </c>
    </row>
    <row r="15980">
      <c r="C15980" s="1" t="s">
        <v>879</v>
      </c>
    </row>
    <row r="15981">
      <c r="C15981" s="1" t="s">
        <v>42</v>
      </c>
    </row>
    <row r="15982">
      <c r="C15982" s="1" t="s">
        <v>588</v>
      </c>
    </row>
    <row r="15983">
      <c r="C15983" s="1" t="s">
        <v>116</v>
      </c>
    </row>
    <row r="15984">
      <c r="C15984" s="1" t="s">
        <v>241</v>
      </c>
    </row>
    <row r="15985">
      <c r="C15985" s="1" t="s">
        <v>5658</v>
      </c>
    </row>
    <row r="15986">
      <c r="C15986" s="1" t="s">
        <v>2567</v>
      </c>
    </row>
    <row r="15987">
      <c r="C15987" s="1" t="s">
        <v>1087</v>
      </c>
    </row>
    <row r="15988">
      <c r="C15988" s="1" t="s">
        <v>2421</v>
      </c>
    </row>
    <row r="15989">
      <c r="C15989" s="1" t="s">
        <v>5309</v>
      </c>
    </row>
    <row r="15990">
      <c r="C15990" s="1" t="s">
        <v>1255</v>
      </c>
    </row>
    <row r="15991">
      <c r="C15991" s="1" t="s">
        <v>148</v>
      </c>
    </row>
    <row r="15992">
      <c r="C15992" s="1" t="s">
        <v>1446</v>
      </c>
    </row>
    <row r="15993">
      <c r="C15993" s="1" t="s">
        <v>18694</v>
      </c>
    </row>
    <row r="15994">
      <c r="C15994" s="1" t="s">
        <v>27045</v>
      </c>
    </row>
    <row r="15995">
      <c r="C15995" s="1" t="s">
        <v>3733</v>
      </c>
    </row>
    <row r="15996">
      <c r="C15996" s="1" t="s">
        <v>2504</v>
      </c>
    </row>
    <row r="15997">
      <c r="C15997" s="1" t="s">
        <v>148</v>
      </c>
    </row>
    <row r="15998">
      <c r="C15998" s="1" t="s">
        <v>14619</v>
      </c>
    </row>
    <row r="15999">
      <c r="C15999" s="1" t="s">
        <v>116</v>
      </c>
    </row>
    <row r="16000">
      <c r="C16000" s="1" t="s">
        <v>3851</v>
      </c>
    </row>
    <row r="16001">
      <c r="C16001" s="1" t="s">
        <v>1317</v>
      </c>
    </row>
    <row r="16002">
      <c r="C16002" s="1" t="s">
        <v>332</v>
      </c>
    </row>
    <row r="16003">
      <c r="C16003" s="1" t="s">
        <v>148</v>
      </c>
    </row>
    <row r="16004">
      <c r="C16004" s="1" t="s">
        <v>1549</v>
      </c>
    </row>
    <row r="16005">
      <c r="C16005" s="1" t="s">
        <v>32</v>
      </c>
    </row>
    <row r="16006">
      <c r="C16006" s="1" t="s">
        <v>1255</v>
      </c>
    </row>
    <row r="16007">
      <c r="C16007" s="1" t="s">
        <v>3853</v>
      </c>
    </row>
    <row r="16008">
      <c r="C16008" s="1" t="s">
        <v>411</v>
      </c>
    </row>
    <row r="16009">
      <c r="C16009" s="1" t="s">
        <v>27064</v>
      </c>
    </row>
    <row r="16010">
      <c r="C16010" s="1" t="s">
        <v>1014</v>
      </c>
    </row>
    <row r="16011">
      <c r="C16011" s="1" t="s">
        <v>1014</v>
      </c>
    </row>
    <row r="16012">
      <c r="C16012" s="1" t="s">
        <v>9339</v>
      </c>
    </row>
    <row r="16013">
      <c r="C16013" s="1" t="s">
        <v>116</v>
      </c>
    </row>
    <row r="16014">
      <c r="C16014" s="1" t="s">
        <v>5012</v>
      </c>
    </row>
    <row r="16015">
      <c r="C16015" s="1" t="s">
        <v>818</v>
      </c>
    </row>
    <row r="16016">
      <c r="C16016" s="1" t="s">
        <v>132</v>
      </c>
    </row>
    <row r="16017">
      <c r="C16017" s="1" t="s">
        <v>342</v>
      </c>
    </row>
    <row r="16018">
      <c r="C16018" s="1" t="s">
        <v>305</v>
      </c>
    </row>
    <row r="16019">
      <c r="C16019" s="1" t="s">
        <v>640</v>
      </c>
    </row>
    <row r="16020">
      <c r="C16020" s="1" t="s">
        <v>321</v>
      </c>
    </row>
    <row r="16021">
      <c r="C16021" s="1" t="s">
        <v>121</v>
      </c>
    </row>
    <row r="16022">
      <c r="C16022" s="1" t="s">
        <v>5485</v>
      </c>
    </row>
    <row r="16023">
      <c r="C16023" s="1" t="s">
        <v>121</v>
      </c>
    </row>
    <row r="16024">
      <c r="C16024" s="1" t="s">
        <v>1558</v>
      </c>
    </row>
    <row r="16025">
      <c r="C16025" s="1" t="s">
        <v>14015</v>
      </c>
    </row>
    <row r="16026">
      <c r="C16026" s="1" t="s">
        <v>163</v>
      </c>
    </row>
    <row r="16027">
      <c r="C16027" s="1" t="s">
        <v>522</v>
      </c>
    </row>
    <row r="16028">
      <c r="C16028" s="1" t="s">
        <v>27088</v>
      </c>
    </row>
    <row r="16029">
      <c r="C16029" s="1" t="s">
        <v>555</v>
      </c>
    </row>
    <row r="16030">
      <c r="C16030" s="1" t="s">
        <v>3207</v>
      </c>
    </row>
    <row r="16031">
      <c r="C16031" s="1" t="s">
        <v>21</v>
      </c>
    </row>
    <row r="16032">
      <c r="C16032" s="1" t="s">
        <v>75</v>
      </c>
    </row>
    <row r="16033">
      <c r="C16033" s="1" t="s">
        <v>2450</v>
      </c>
    </row>
    <row r="16034">
      <c r="C16034" s="1" t="s">
        <v>5539</v>
      </c>
    </row>
    <row r="16035">
      <c r="C16035" s="1" t="s">
        <v>508</v>
      </c>
    </row>
    <row r="16036">
      <c r="C16036" s="1" t="s">
        <v>99</v>
      </c>
    </row>
    <row r="16037">
      <c r="C16037" s="1" t="s">
        <v>1802</v>
      </c>
    </row>
    <row r="16038">
      <c r="C16038" s="1" t="s">
        <v>80</v>
      </c>
    </row>
    <row r="16039">
      <c r="C16039" s="1" t="s">
        <v>1442</v>
      </c>
    </row>
    <row r="16040">
      <c r="C16040" s="1" t="s">
        <v>396</v>
      </c>
    </row>
    <row r="16041">
      <c r="C16041" s="1" t="s">
        <v>342</v>
      </c>
    </row>
    <row r="16042">
      <c r="C16042" s="1" t="s">
        <v>1172</v>
      </c>
    </row>
    <row r="16043">
      <c r="C16043" s="1" t="s">
        <v>116</v>
      </c>
    </row>
    <row r="16044">
      <c r="C16044" s="1" t="s">
        <v>2030</v>
      </c>
    </row>
    <row r="16045">
      <c r="C16045" s="1" t="s">
        <v>1255</v>
      </c>
    </row>
    <row r="16046">
      <c r="C16046" s="1" t="s">
        <v>1806</v>
      </c>
    </row>
    <row r="16047">
      <c r="C16047" s="1" t="s">
        <v>588</v>
      </c>
    </row>
    <row r="16048">
      <c r="C16048" s="1" t="s">
        <v>284</v>
      </c>
    </row>
    <row r="16049">
      <c r="C16049" s="1" t="s">
        <v>305</v>
      </c>
    </row>
    <row r="16050">
      <c r="C16050" s="1" t="s">
        <v>241</v>
      </c>
    </row>
    <row r="16051">
      <c r="C16051" s="1" t="s">
        <v>326</v>
      </c>
    </row>
    <row r="16052">
      <c r="C16052" s="1" t="s">
        <v>2504</v>
      </c>
    </row>
    <row r="16053">
      <c r="C16053" s="1" t="s">
        <v>305</v>
      </c>
    </row>
    <row r="16054">
      <c r="C16054" s="1" t="s">
        <v>3618</v>
      </c>
    </row>
    <row r="16055">
      <c r="C16055" s="1" t="s">
        <v>9216</v>
      </c>
    </row>
    <row r="16056">
      <c r="C16056" s="1" t="s">
        <v>326</v>
      </c>
    </row>
    <row r="16057">
      <c r="C16057" s="1" t="s">
        <v>664</v>
      </c>
    </row>
    <row r="16058">
      <c r="C16058" s="1" t="s">
        <v>27129</v>
      </c>
    </row>
    <row r="16059">
      <c r="C16059" s="1" t="s">
        <v>27132</v>
      </c>
    </row>
    <row r="16060">
      <c r="C16060" s="1" t="s">
        <v>27135</v>
      </c>
    </row>
    <row r="16061">
      <c r="C16061" s="1" t="s">
        <v>1179</v>
      </c>
    </row>
    <row r="16062">
      <c r="C16062" s="1" t="s">
        <v>116</v>
      </c>
    </row>
    <row r="16063">
      <c r="C16063" s="1" t="s">
        <v>1494</v>
      </c>
    </row>
    <row r="16064">
      <c r="C16064" s="1" t="s">
        <v>3853</v>
      </c>
    </row>
    <row r="16065">
      <c r="C16065" s="1" t="s">
        <v>5209</v>
      </c>
    </row>
    <row r="16066">
      <c r="C16066" s="1" t="s">
        <v>99</v>
      </c>
    </row>
    <row r="16067">
      <c r="C16067" s="1" t="s">
        <v>21</v>
      </c>
    </row>
    <row r="16068">
      <c r="C16068" s="1" t="s">
        <v>3403</v>
      </c>
    </row>
    <row r="16069">
      <c r="C16069" s="1" t="s">
        <v>2913</v>
      </c>
    </row>
    <row r="16070">
      <c r="C16070" s="1" t="s">
        <v>121</v>
      </c>
    </row>
    <row r="16071">
      <c r="C16071" s="1" t="s">
        <v>2238</v>
      </c>
    </row>
    <row r="16072">
      <c r="C16072" s="1" t="s">
        <v>441</v>
      </c>
    </row>
    <row r="16073">
      <c r="C16073" s="1" t="s">
        <v>173</v>
      </c>
    </row>
    <row r="16074">
      <c r="C16074" s="1" t="s">
        <v>15679</v>
      </c>
    </row>
    <row r="16075">
      <c r="C16075" s="1" t="s">
        <v>993</v>
      </c>
    </row>
    <row r="16076">
      <c r="C16076" s="1" t="s">
        <v>818</v>
      </c>
    </row>
    <row r="16077">
      <c r="C16077" s="1" t="s">
        <v>14</v>
      </c>
    </row>
    <row r="16078">
      <c r="C16078" s="1" t="s">
        <v>241</v>
      </c>
    </row>
    <row r="16079">
      <c r="C16079" s="1" t="s">
        <v>2879</v>
      </c>
    </row>
    <row r="16080">
      <c r="C16080" s="1" t="s">
        <v>2173</v>
      </c>
    </row>
    <row r="16081">
      <c r="C16081" s="1" t="s">
        <v>4220</v>
      </c>
    </row>
    <row r="16082">
      <c r="C16082" s="1" t="s">
        <v>5064</v>
      </c>
    </row>
    <row r="16083">
      <c r="C16083" s="1" t="s">
        <v>1096</v>
      </c>
    </row>
    <row r="16084">
      <c r="C16084" s="1" t="s">
        <v>1332</v>
      </c>
    </row>
    <row r="16085">
      <c r="C16085" s="1" t="s">
        <v>408</v>
      </c>
    </row>
    <row r="16086">
      <c r="C16086" s="1" t="s">
        <v>1301</v>
      </c>
    </row>
    <row r="16087">
      <c r="C16087" s="1" t="s">
        <v>163</v>
      </c>
    </row>
    <row r="16088">
      <c r="C16088" s="1" t="s">
        <v>373</v>
      </c>
    </row>
    <row r="16089">
      <c r="C16089" s="1" t="s">
        <v>148</v>
      </c>
    </row>
    <row r="16090">
      <c r="C16090" s="1" t="s">
        <v>4220</v>
      </c>
    </row>
    <row r="16091">
      <c r="C16091" s="1" t="s">
        <v>49</v>
      </c>
    </row>
    <row r="16092">
      <c r="C16092" s="1" t="s">
        <v>518</v>
      </c>
    </row>
    <row r="16093">
      <c r="C16093" s="1" t="s">
        <v>27182</v>
      </c>
    </row>
    <row r="16094">
      <c r="C16094" s="1" t="s">
        <v>121</v>
      </c>
    </row>
    <row r="16095">
      <c r="C16095" s="1" t="s">
        <v>9507</v>
      </c>
    </row>
    <row r="16096">
      <c r="C16096" s="1" t="s">
        <v>1186</v>
      </c>
    </row>
    <row r="16097">
      <c r="C16097" s="1" t="s">
        <v>3976</v>
      </c>
    </row>
    <row r="16098">
      <c r="C16098" s="1" t="s">
        <v>1137</v>
      </c>
    </row>
    <row r="16099">
      <c r="C16099" s="1" t="s">
        <v>3104</v>
      </c>
    </row>
    <row r="16100">
      <c r="C16100" s="1" t="s">
        <v>3207</v>
      </c>
    </row>
    <row r="16101">
      <c r="C16101" s="1" t="s">
        <v>1255</v>
      </c>
    </row>
    <row r="16102">
      <c r="C16102" s="1" t="s">
        <v>32</v>
      </c>
    </row>
    <row r="16103">
      <c r="C16103" s="1" t="s">
        <v>19151</v>
      </c>
    </row>
    <row r="16104">
      <c r="C16104" s="1" t="s">
        <v>326</v>
      </c>
    </row>
    <row r="16105">
      <c r="C16105" s="1" t="s">
        <v>522</v>
      </c>
    </row>
    <row r="16106">
      <c r="C16106" s="1" t="s">
        <v>116</v>
      </c>
    </row>
    <row r="16107">
      <c r="C16107" s="1" t="s">
        <v>1301</v>
      </c>
    </row>
    <row r="16108">
      <c r="C16108" s="1" t="s">
        <v>5985</v>
      </c>
    </row>
    <row r="16109">
      <c r="C16109" s="1" t="s">
        <v>116</v>
      </c>
    </row>
    <row r="16110">
      <c r="C16110" s="1" t="s">
        <v>1280</v>
      </c>
    </row>
    <row r="16111">
      <c r="C16111" s="1" t="s">
        <v>1255</v>
      </c>
    </row>
    <row r="16112">
      <c r="C16112" s="1" t="s">
        <v>1592</v>
      </c>
    </row>
    <row r="16113">
      <c r="C16113" s="1" t="s">
        <v>310</v>
      </c>
    </row>
    <row r="16114">
      <c r="C16114" s="1" t="s">
        <v>6691</v>
      </c>
    </row>
    <row r="16115">
      <c r="C16115" s="1" t="s">
        <v>2190</v>
      </c>
    </row>
    <row r="16116">
      <c r="C16116" s="1" t="s">
        <v>49</v>
      </c>
    </row>
    <row r="16117">
      <c r="C16117" s="1" t="s">
        <v>508</v>
      </c>
    </row>
    <row r="16118">
      <c r="C16118" s="1" t="s">
        <v>207</v>
      </c>
    </row>
    <row r="16119">
      <c r="C16119" s="1" t="s">
        <v>661</v>
      </c>
    </row>
    <row r="16120">
      <c r="C16120" s="1" t="s">
        <v>5458</v>
      </c>
    </row>
    <row r="16121">
      <c r="C16121" s="1" t="s">
        <v>1403</v>
      </c>
    </row>
    <row r="16122">
      <c r="C16122" s="1" t="s">
        <v>2173</v>
      </c>
    </row>
    <row r="16123">
      <c r="C16123" s="1" t="s">
        <v>2402</v>
      </c>
    </row>
    <row r="16124">
      <c r="C16124" s="1" t="s">
        <v>275</v>
      </c>
    </row>
    <row r="16125">
      <c r="C16125" s="1" t="s">
        <v>4244</v>
      </c>
    </row>
    <row r="16126">
      <c r="C16126" s="1" t="s">
        <v>3471</v>
      </c>
    </row>
    <row r="16127">
      <c r="C16127" s="1" t="s">
        <v>396</v>
      </c>
    </row>
    <row r="16128">
      <c r="C16128" s="1" t="s">
        <v>21</v>
      </c>
    </row>
    <row r="16129">
      <c r="C16129" s="1" t="s">
        <v>1562</v>
      </c>
    </row>
    <row r="16130">
      <c r="C16130" s="1" t="s">
        <v>32</v>
      </c>
    </row>
    <row r="16131">
      <c r="C16131" s="1" t="s">
        <v>925</v>
      </c>
    </row>
    <row r="16132">
      <c r="C16132" s="1" t="s">
        <v>869</v>
      </c>
    </row>
    <row r="16133">
      <c r="C16133" s="1" t="s">
        <v>163</v>
      </c>
    </row>
    <row r="16134">
      <c r="C16134" s="1" t="s">
        <v>5136</v>
      </c>
    </row>
    <row r="16135">
      <c r="C16135" s="1" t="s">
        <v>396</v>
      </c>
    </row>
    <row r="16136">
      <c r="C16136" s="1" t="s">
        <v>818</v>
      </c>
    </row>
    <row r="16137">
      <c r="C16137" s="1" t="s">
        <v>749</v>
      </c>
    </row>
    <row r="16138">
      <c r="C16138" s="1" t="s">
        <v>503</v>
      </c>
    </row>
    <row r="16139">
      <c r="C16139" s="1" t="s">
        <v>592</v>
      </c>
    </row>
    <row r="16140">
      <c r="C16140" s="1" t="s">
        <v>4935</v>
      </c>
    </row>
    <row r="16141">
      <c r="C16141" s="1" t="s">
        <v>818</v>
      </c>
    </row>
    <row r="16142">
      <c r="C16142" s="1" t="s">
        <v>148</v>
      </c>
    </row>
    <row r="16143">
      <c r="C16143" s="1" t="s">
        <v>21804</v>
      </c>
    </row>
    <row r="16144">
      <c r="C16144" s="1" t="s">
        <v>5101</v>
      </c>
    </row>
    <row r="16145">
      <c r="C16145" s="1" t="s">
        <v>555</v>
      </c>
    </row>
    <row r="16146">
      <c r="C16146" s="1" t="s">
        <v>411</v>
      </c>
    </row>
    <row r="16147">
      <c r="C16147" s="1" t="s">
        <v>121</v>
      </c>
    </row>
    <row r="16148">
      <c r="C16148" s="1" t="s">
        <v>1653</v>
      </c>
    </row>
    <row r="16149">
      <c r="C16149" s="1" t="s">
        <v>1227</v>
      </c>
    </row>
    <row r="16150">
      <c r="C16150" s="1" t="s">
        <v>411</v>
      </c>
    </row>
    <row r="16151">
      <c r="C16151" s="1" t="s">
        <v>2879</v>
      </c>
    </row>
    <row r="16152">
      <c r="C16152" s="1" t="s">
        <v>508</v>
      </c>
    </row>
    <row r="16153">
      <c r="C16153" s="1" t="s">
        <v>420</v>
      </c>
    </row>
    <row r="16154">
      <c r="C16154" s="1" t="s">
        <v>14</v>
      </c>
    </row>
    <row r="16155">
      <c r="C16155" s="1" t="s">
        <v>1232</v>
      </c>
    </row>
    <row r="16156">
      <c r="C16156" s="1" t="s">
        <v>436</v>
      </c>
    </row>
    <row r="16157">
      <c r="C16157" s="1" t="s">
        <v>3458</v>
      </c>
    </row>
    <row r="16158">
      <c r="C16158" s="1" t="s">
        <v>80</v>
      </c>
    </row>
    <row r="16159">
      <c r="C16159" s="1" t="s">
        <v>1250</v>
      </c>
    </row>
    <row r="16160">
      <c r="C16160" s="1" t="s">
        <v>211</v>
      </c>
    </row>
    <row r="16161">
      <c r="C16161" s="1" t="s">
        <v>11078</v>
      </c>
    </row>
    <row r="16162">
      <c r="C16162" s="1" t="s">
        <v>326</v>
      </c>
    </row>
    <row r="16163">
      <c r="C16163" s="1" t="s">
        <v>813</v>
      </c>
    </row>
    <row r="16164">
      <c r="C16164" s="1" t="s">
        <v>10212</v>
      </c>
    </row>
    <row r="16165">
      <c r="C16165" s="1" t="s">
        <v>7765</v>
      </c>
    </row>
    <row r="16166">
      <c r="C16166" s="1" t="s">
        <v>241</v>
      </c>
    </row>
    <row r="16167">
      <c r="C16167" s="1" t="s">
        <v>1843</v>
      </c>
    </row>
    <row r="16168">
      <c r="C16168" s="1" t="s">
        <v>211</v>
      </c>
    </row>
    <row r="16169">
      <c r="C16169" s="1" t="s">
        <v>178</v>
      </c>
    </row>
    <row r="16170">
      <c r="C16170" s="1" t="s">
        <v>1255</v>
      </c>
    </row>
    <row r="16171">
      <c r="C16171" s="1" t="s">
        <v>3355</v>
      </c>
    </row>
    <row r="16172">
      <c r="C16172" s="1" t="s">
        <v>9844</v>
      </c>
    </row>
    <row r="16173">
      <c r="C16173" s="1" t="s">
        <v>869</v>
      </c>
    </row>
    <row r="16174">
      <c r="C16174" s="1" t="s">
        <v>998</v>
      </c>
    </row>
    <row r="16175">
      <c r="C16175" s="1" t="s">
        <v>27301</v>
      </c>
    </row>
    <row r="16176">
      <c r="C16176" s="1" t="s">
        <v>2965</v>
      </c>
    </row>
    <row r="16177">
      <c r="C16177" s="1" t="s">
        <v>9976</v>
      </c>
    </row>
    <row r="16178">
      <c r="C16178" s="1" t="s">
        <v>1666</v>
      </c>
    </row>
    <row r="16179">
      <c r="C16179" s="1" t="s">
        <v>32</v>
      </c>
    </row>
    <row r="16180">
      <c r="C16180" s="1" t="s">
        <v>3811</v>
      </c>
    </row>
    <row r="16181">
      <c r="C16181" s="1" t="s">
        <v>1363</v>
      </c>
    </row>
    <row r="16182">
      <c r="C16182" s="1" t="s">
        <v>116</v>
      </c>
    </row>
    <row r="16183">
      <c r="C16183" s="1" t="s">
        <v>65</v>
      </c>
    </row>
    <row r="16184">
      <c r="C16184" s="1" t="s">
        <v>4372</v>
      </c>
    </row>
    <row r="16185">
      <c r="C16185" s="1" t="s">
        <v>686</v>
      </c>
    </row>
    <row r="16186">
      <c r="C16186" s="1" t="s">
        <v>11078</v>
      </c>
    </row>
    <row r="16187">
      <c r="C16187" s="1" t="s">
        <v>808</v>
      </c>
    </row>
    <row r="16188">
      <c r="C16188" s="1" t="s">
        <v>116</v>
      </c>
    </row>
    <row r="16189">
      <c r="C16189" s="1" t="s">
        <v>1363</v>
      </c>
    </row>
    <row r="16190">
      <c r="C16190" s="1" t="s">
        <v>116</v>
      </c>
    </row>
    <row r="16191">
      <c r="C16191" s="1" t="s">
        <v>1870</v>
      </c>
    </row>
    <row r="16192">
      <c r="C16192" s="1" t="s">
        <v>436</v>
      </c>
    </row>
    <row r="16193">
      <c r="C16193" s="1" t="s">
        <v>10133</v>
      </c>
    </row>
    <row r="16194">
      <c r="C16194" s="1" t="s">
        <v>5278</v>
      </c>
    </row>
    <row r="16195">
      <c r="C16195" s="1" t="s">
        <v>4545</v>
      </c>
    </row>
    <row r="16196">
      <c r="C16196" s="1" t="s">
        <v>1014</v>
      </c>
    </row>
    <row r="16197">
      <c r="C16197" s="1" t="s">
        <v>3581</v>
      </c>
    </row>
    <row r="16198">
      <c r="C16198" s="1" t="s">
        <v>116</v>
      </c>
    </row>
    <row r="16199">
      <c r="C16199" s="1" t="s">
        <v>284</v>
      </c>
    </row>
    <row r="16200">
      <c r="C16200" s="1" t="s">
        <v>818</v>
      </c>
    </row>
    <row r="16201">
      <c r="C16201" s="1" t="s">
        <v>738</v>
      </c>
    </row>
    <row r="16202">
      <c r="C16202" s="1" t="s">
        <v>411</v>
      </c>
    </row>
    <row r="16203">
      <c r="C16203" s="1" t="s">
        <v>657</v>
      </c>
    </row>
    <row r="16204">
      <c r="C16204" s="1" t="s">
        <v>1014</v>
      </c>
    </row>
    <row r="16205">
      <c r="C16205" s="1" t="s">
        <v>126</v>
      </c>
    </row>
    <row r="16206">
      <c r="C16206" s="1" t="s">
        <v>198</v>
      </c>
    </row>
    <row r="16207">
      <c r="C16207" s="1" t="s">
        <v>182</v>
      </c>
    </row>
    <row r="16208">
      <c r="C16208" s="1" t="s">
        <v>2879</v>
      </c>
    </row>
    <row r="16209">
      <c r="C16209" s="1" t="s">
        <v>2067</v>
      </c>
    </row>
    <row r="16210">
      <c r="C16210" s="1" t="s">
        <v>305</v>
      </c>
    </row>
    <row r="16211">
      <c r="C16211" s="1" t="s">
        <v>7367</v>
      </c>
    </row>
    <row r="16212">
      <c r="C16212" s="1" t="s">
        <v>1243</v>
      </c>
    </row>
    <row r="16213">
      <c r="C16213" s="1" t="s">
        <v>898</v>
      </c>
    </row>
    <row r="16214">
      <c r="C16214" s="1" t="s">
        <v>1418</v>
      </c>
    </row>
    <row r="16215">
      <c r="C16215" s="1" t="s">
        <v>701</v>
      </c>
    </row>
    <row r="16216">
      <c r="C16216" s="1" t="s">
        <v>13181</v>
      </c>
    </row>
    <row r="16217">
      <c r="C16217" s="1" t="s">
        <v>14</v>
      </c>
    </row>
    <row r="16218">
      <c r="C16218" s="1" t="s">
        <v>1500</v>
      </c>
    </row>
    <row r="16219">
      <c r="C16219" s="1" t="s">
        <v>42</v>
      </c>
    </row>
    <row r="16220">
      <c r="C16220" s="1" t="s">
        <v>744</v>
      </c>
    </row>
    <row r="16221">
      <c r="C16221" s="1" t="s">
        <v>738</v>
      </c>
    </row>
    <row r="16222">
      <c r="C16222" s="1" t="s">
        <v>148</v>
      </c>
    </row>
    <row r="16223">
      <c r="C16223" s="1" t="s">
        <v>241</v>
      </c>
    </row>
    <row r="16224">
      <c r="C16224" s="1" t="s">
        <v>211</v>
      </c>
    </row>
    <row r="16225">
      <c r="C16225" s="1" t="s">
        <v>396</v>
      </c>
    </row>
    <row r="16226">
      <c r="C16226" s="1" t="s">
        <v>1014</v>
      </c>
    </row>
    <row r="16227">
      <c r="C16227" s="1" t="s">
        <v>1301</v>
      </c>
    </row>
    <row r="16228">
      <c r="C16228" s="1" t="s">
        <v>116</v>
      </c>
    </row>
    <row r="16229">
      <c r="C16229" s="1" t="s">
        <v>503</v>
      </c>
    </row>
    <row r="16230">
      <c r="C16230" s="1" t="s">
        <v>275</v>
      </c>
    </row>
    <row r="16231">
      <c r="C16231" s="1" t="s">
        <v>65</v>
      </c>
    </row>
    <row r="16232">
      <c r="C16232" s="1" t="s">
        <v>6215</v>
      </c>
    </row>
    <row r="16233">
      <c r="C16233" s="1" t="s">
        <v>3618</v>
      </c>
    </row>
    <row r="16234">
      <c r="C16234" s="1" t="s">
        <v>86</v>
      </c>
    </row>
    <row r="16235">
      <c r="C16235" s="1" t="s">
        <v>578</v>
      </c>
    </row>
    <row r="16236">
      <c r="C16236" s="1" t="s">
        <v>116</v>
      </c>
    </row>
    <row r="16237">
      <c r="C16237" s="1" t="s">
        <v>1446</v>
      </c>
    </row>
    <row r="16238">
      <c r="C16238" s="1" t="s">
        <v>4372</v>
      </c>
    </row>
    <row r="16239">
      <c r="C16239" s="1" t="s">
        <v>1029</v>
      </c>
    </row>
    <row r="16240">
      <c r="C16240" s="1" t="s">
        <v>1631</v>
      </c>
    </row>
    <row r="16241">
      <c r="C16241" s="1" t="s">
        <v>1092</v>
      </c>
    </row>
    <row r="16242">
      <c r="C16242" s="1" t="s">
        <v>518</v>
      </c>
    </row>
    <row r="16243">
      <c r="C16243" s="1" t="s">
        <v>116</v>
      </c>
    </row>
    <row r="16244">
      <c r="C16244" s="1" t="s">
        <v>1274</v>
      </c>
    </row>
    <row r="16245">
      <c r="C16245" s="1" t="s">
        <v>2504</v>
      </c>
    </row>
    <row r="16246">
      <c r="C16246" s="1" t="s">
        <v>342</v>
      </c>
    </row>
    <row r="16247">
      <c r="C16247" s="1" t="s">
        <v>241</v>
      </c>
    </row>
    <row r="16248">
      <c r="C16248" s="1" t="s">
        <v>5629</v>
      </c>
    </row>
    <row r="16249">
      <c r="C16249" s="1" t="s">
        <v>588</v>
      </c>
    </row>
    <row r="16250">
      <c r="C16250" s="1" t="s">
        <v>1186</v>
      </c>
    </row>
    <row r="16251">
      <c r="C16251" s="1" t="s">
        <v>701</v>
      </c>
    </row>
    <row r="16252">
      <c r="C16252" s="1" t="s">
        <v>99</v>
      </c>
    </row>
    <row r="16253">
      <c r="C16253" s="1" t="s">
        <v>5435</v>
      </c>
    </row>
    <row r="16254">
      <c r="C16254" s="1" t="s">
        <v>3355</v>
      </c>
    </row>
    <row r="16255">
      <c r="C16255" s="1" t="s">
        <v>3376</v>
      </c>
    </row>
    <row r="16256">
      <c r="C16256" s="1" t="s">
        <v>1827</v>
      </c>
    </row>
    <row r="16257">
      <c r="C16257" s="1" t="s">
        <v>7711</v>
      </c>
    </row>
    <row r="16258">
      <c r="C16258" s="1" t="s">
        <v>148</v>
      </c>
    </row>
    <row r="16259">
      <c r="C16259" s="1" t="s">
        <v>258</v>
      </c>
    </row>
    <row r="16260">
      <c r="C16260" s="1" t="s">
        <v>930</v>
      </c>
    </row>
    <row r="16261">
      <c r="C16261" s="1" t="s">
        <v>300</v>
      </c>
    </row>
    <row r="16262">
      <c r="C16262" s="1" t="s">
        <v>93</v>
      </c>
    </row>
    <row r="16263">
      <c r="C16263" s="1" t="s">
        <v>8305</v>
      </c>
    </row>
    <row r="16264">
      <c r="C16264" s="1" t="s">
        <v>93</v>
      </c>
    </row>
    <row r="16265">
      <c r="C16265" s="1" t="s">
        <v>5131</v>
      </c>
    </row>
    <row r="16266">
      <c r="C16266" s="1" t="s">
        <v>411</v>
      </c>
    </row>
    <row r="16267">
      <c r="C16267" s="1" t="s">
        <v>738</v>
      </c>
    </row>
    <row r="16268">
      <c r="C16268" s="1" t="s">
        <v>3976</v>
      </c>
    </row>
    <row r="16269">
      <c r="C16269" s="1" t="s">
        <v>27420</v>
      </c>
    </row>
    <row r="16270">
      <c r="C16270" s="1" t="s">
        <v>121</v>
      </c>
    </row>
    <row r="16271">
      <c r="C16271" s="1" t="s">
        <v>12581</v>
      </c>
    </row>
    <row r="16272">
      <c r="C16272" s="1" t="s">
        <v>2259</v>
      </c>
    </row>
    <row r="16273">
      <c r="C16273" s="1" t="s">
        <v>1301</v>
      </c>
    </row>
    <row r="16274">
      <c r="C16274" s="1" t="s">
        <v>8042</v>
      </c>
    </row>
    <row r="16275">
      <c r="C16275" s="1" t="s">
        <v>1255</v>
      </c>
    </row>
    <row r="16276">
      <c r="C16276" s="1" t="s">
        <v>326</v>
      </c>
    </row>
    <row r="16277">
      <c r="C16277" s="1" t="s">
        <v>1019</v>
      </c>
    </row>
    <row r="16278">
      <c r="C16278" s="1" t="s">
        <v>1137</v>
      </c>
    </row>
    <row r="16279">
      <c r="C16279" s="1" t="s">
        <v>5131</v>
      </c>
    </row>
    <row r="16280">
      <c r="C16280" s="1" t="s">
        <v>15579</v>
      </c>
    </row>
    <row r="16281">
      <c r="C16281" s="1" t="s">
        <v>5131</v>
      </c>
    </row>
    <row r="16282">
      <c r="C16282" s="1" t="s">
        <v>305</v>
      </c>
    </row>
    <row r="16283">
      <c r="C16283" s="1" t="s">
        <v>1133</v>
      </c>
    </row>
    <row r="16284">
      <c r="C16284" s="1" t="s">
        <v>305</v>
      </c>
    </row>
    <row r="16285">
      <c r="C16285" s="1" t="s">
        <v>15579</v>
      </c>
    </row>
    <row r="16286">
      <c r="C16286" s="1" t="s">
        <v>1494</v>
      </c>
    </row>
    <row r="16287">
      <c r="C16287" s="1" t="s">
        <v>103</v>
      </c>
    </row>
    <row r="16288">
      <c r="C16288" s="1" t="s">
        <v>1446</v>
      </c>
    </row>
    <row r="16289">
      <c r="C16289" s="1" t="s">
        <v>305</v>
      </c>
    </row>
    <row r="16290">
      <c r="C16290" s="1" t="s">
        <v>1250</v>
      </c>
    </row>
    <row r="16291">
      <c r="C16291" s="1" t="s">
        <v>241</v>
      </c>
    </row>
    <row r="16292">
      <c r="C16292" s="1" t="s">
        <v>701</v>
      </c>
    </row>
    <row r="16293">
      <c r="C16293" s="1" t="s">
        <v>4912</v>
      </c>
    </row>
    <row r="16294">
      <c r="C16294" s="1" t="s">
        <v>13123</v>
      </c>
    </row>
    <row r="16295">
      <c r="C16295" s="1" t="s">
        <v>503</v>
      </c>
    </row>
    <row r="16296">
      <c r="C16296" s="1" t="s">
        <v>1338</v>
      </c>
    </row>
    <row r="16297">
      <c r="C16297" s="1" t="s">
        <v>86</v>
      </c>
    </row>
    <row r="16298">
      <c r="C16298" s="1" t="s">
        <v>653</v>
      </c>
    </row>
    <row r="16299">
      <c r="C16299" s="1" t="s">
        <v>16891</v>
      </c>
    </row>
    <row r="16300">
      <c r="C16300" s="1" t="s">
        <v>6810</v>
      </c>
    </row>
    <row r="16301">
      <c r="C16301" s="1" t="s">
        <v>4466</v>
      </c>
    </row>
    <row r="16302">
      <c r="C16302" s="1" t="s">
        <v>32</v>
      </c>
    </row>
    <row r="16303">
      <c r="C16303" s="1" t="s">
        <v>305</v>
      </c>
    </row>
    <row r="16304">
      <c r="C16304" s="1" t="s">
        <v>461</v>
      </c>
    </row>
    <row r="16305">
      <c r="C16305" s="1" t="s">
        <v>1243</v>
      </c>
    </row>
    <row r="16306">
      <c r="C16306" s="1" t="s">
        <v>1113</v>
      </c>
    </row>
    <row r="16307">
      <c r="C16307" s="1" t="s">
        <v>49</v>
      </c>
    </row>
    <row r="16308">
      <c r="C16308" s="1" t="s">
        <v>2920</v>
      </c>
    </row>
    <row r="16309">
      <c r="C16309" s="1" t="s">
        <v>492</v>
      </c>
    </row>
    <row r="16310">
      <c r="C16310" s="1" t="s">
        <v>121</v>
      </c>
    </row>
    <row r="16311">
      <c r="C16311" s="1" t="s">
        <v>121</v>
      </c>
    </row>
    <row r="16312">
      <c r="C16312" s="1" t="s">
        <v>985</v>
      </c>
    </row>
    <row r="16313">
      <c r="C16313" s="1" t="s">
        <v>116</v>
      </c>
    </row>
    <row r="16314">
      <c r="C16314" s="1" t="s">
        <v>4372</v>
      </c>
    </row>
    <row r="16315">
      <c r="C16315" s="1" t="s">
        <v>326</v>
      </c>
    </row>
    <row r="16316">
      <c r="C16316" s="1" t="s">
        <v>8291</v>
      </c>
    </row>
    <row r="16317">
      <c r="C16317" s="1" t="s">
        <v>1418</v>
      </c>
    </row>
    <row r="16318">
      <c r="C16318" s="1" t="s">
        <v>326</v>
      </c>
    </row>
    <row r="16319">
      <c r="C16319" s="1" t="s">
        <v>869</v>
      </c>
    </row>
    <row r="16320">
      <c r="C16320" s="1" t="s">
        <v>588</v>
      </c>
    </row>
    <row r="16321">
      <c r="C16321" s="1" t="s">
        <v>80</v>
      </c>
    </row>
    <row r="16322">
      <c r="C16322" s="1" t="s">
        <v>326</v>
      </c>
    </row>
    <row r="16323">
      <c r="C16323" s="1" t="s">
        <v>32</v>
      </c>
    </row>
    <row r="16324">
      <c r="C16324" s="1" t="s">
        <v>4772</v>
      </c>
    </row>
    <row r="16325">
      <c r="C16325" s="1" t="s">
        <v>2173</v>
      </c>
    </row>
    <row r="16326">
      <c r="C16326" s="1" t="s">
        <v>99</v>
      </c>
    </row>
    <row r="16327">
      <c r="C16327" s="1" t="s">
        <v>347</v>
      </c>
    </row>
    <row r="16328">
      <c r="C16328" s="1" t="s">
        <v>305</v>
      </c>
    </row>
    <row r="16329">
      <c r="C16329" s="1" t="s">
        <v>487</v>
      </c>
    </row>
    <row r="16330">
      <c r="C16330" s="1" t="s">
        <v>2397</v>
      </c>
    </row>
    <row r="16331">
      <c r="C16331" s="1" t="s">
        <v>818</v>
      </c>
    </row>
    <row r="16332">
      <c r="C16332" s="1" t="s">
        <v>305</v>
      </c>
    </row>
    <row r="16333">
      <c r="C16333" s="1" t="s">
        <v>588</v>
      </c>
    </row>
    <row r="16334">
      <c r="C16334" s="1" t="s">
        <v>1255</v>
      </c>
    </row>
    <row r="16335">
      <c r="C16335" s="1" t="s">
        <v>2173</v>
      </c>
    </row>
    <row r="16336">
      <c r="C16336" s="1" t="s">
        <v>121</v>
      </c>
    </row>
    <row r="16337">
      <c r="C16337" s="1" t="s">
        <v>3465</v>
      </c>
    </row>
    <row r="16338">
      <c r="C16338" s="1" t="s">
        <v>15160</v>
      </c>
    </row>
    <row r="16339">
      <c r="C16339" s="1" t="s">
        <v>1092</v>
      </c>
    </row>
    <row r="16340">
      <c r="C16340" s="1" t="s">
        <v>1446</v>
      </c>
    </row>
    <row r="16341">
      <c r="C16341" s="1" t="s">
        <v>1179</v>
      </c>
    </row>
    <row r="16342">
      <c r="C16342" s="1" t="s">
        <v>560</v>
      </c>
    </row>
    <row r="16343">
      <c r="C16343" s="1" t="s">
        <v>898</v>
      </c>
    </row>
    <row r="16344">
      <c r="C16344" s="1" t="s">
        <v>3811</v>
      </c>
    </row>
    <row r="16345">
      <c r="C16345" s="1" t="s">
        <v>998</v>
      </c>
    </row>
    <row r="16346">
      <c r="C16346" s="1" t="s">
        <v>310</v>
      </c>
    </row>
    <row r="16347">
      <c r="C16347" s="1" t="s">
        <v>9773</v>
      </c>
    </row>
    <row r="16348">
      <c r="C16348" s="1" t="s">
        <v>126</v>
      </c>
    </row>
    <row r="16349">
      <c r="C16349" s="1" t="s">
        <v>148</v>
      </c>
    </row>
    <row r="16350">
      <c r="C16350" s="1" t="s">
        <v>411</v>
      </c>
    </row>
    <row r="16351">
      <c r="C16351" s="1" t="s">
        <v>10022</v>
      </c>
    </row>
    <row r="16352">
      <c r="C16352" s="1" t="s">
        <v>1558</v>
      </c>
    </row>
    <row r="16353">
      <c r="C16353" s="1" t="s">
        <v>1186</v>
      </c>
    </row>
    <row r="16354">
      <c r="C16354" s="1" t="s">
        <v>93</v>
      </c>
    </row>
    <row r="16355">
      <c r="C16355" s="1" t="s">
        <v>80</v>
      </c>
    </row>
    <row r="16356">
      <c r="C16356" s="1" t="s">
        <v>178</v>
      </c>
    </row>
    <row r="16357">
      <c r="C16357" s="1" t="s">
        <v>1802</v>
      </c>
    </row>
    <row r="16358">
      <c r="C16358" s="1" t="s">
        <v>3253</v>
      </c>
    </row>
    <row r="16359">
      <c r="C16359" s="1" t="s">
        <v>1802</v>
      </c>
    </row>
    <row r="16360">
      <c r="C16360" s="1" t="s">
        <v>93</v>
      </c>
    </row>
    <row r="16361">
      <c r="C16361" s="1" t="s">
        <v>5435</v>
      </c>
    </row>
    <row r="16362">
      <c r="C16362" s="1" t="s">
        <v>148</v>
      </c>
    </row>
    <row r="16363">
      <c r="C16363" s="1" t="s">
        <v>6215</v>
      </c>
    </row>
    <row r="16364">
      <c r="C16364" s="1" t="s">
        <v>8269</v>
      </c>
    </row>
    <row r="16365">
      <c r="C16365" s="1" t="s">
        <v>99</v>
      </c>
    </row>
    <row r="16366">
      <c r="C16366" s="1" t="s">
        <v>116</v>
      </c>
    </row>
    <row r="16367">
      <c r="C16367" s="1" t="s">
        <v>305</v>
      </c>
    </row>
    <row r="16368">
      <c r="C16368" s="1" t="s">
        <v>729</v>
      </c>
    </row>
    <row r="16369">
      <c r="C16369" s="1" t="s">
        <v>315</v>
      </c>
    </row>
    <row r="16370">
      <c r="C16370" s="1" t="s">
        <v>542</v>
      </c>
    </row>
    <row r="16371">
      <c r="C16371" s="1" t="s">
        <v>14198</v>
      </c>
    </row>
    <row r="16372">
      <c r="C16372" s="1" t="s">
        <v>2664</v>
      </c>
    </row>
    <row r="16373">
      <c r="C16373" s="1" t="s">
        <v>315</v>
      </c>
    </row>
    <row r="16374">
      <c r="C16374" s="1" t="s">
        <v>21163</v>
      </c>
    </row>
    <row r="16375">
      <c r="C16375" s="1" t="s">
        <v>1096</v>
      </c>
    </row>
    <row r="16376">
      <c r="C16376" s="1" t="s">
        <v>342</v>
      </c>
    </row>
    <row r="16377">
      <c r="C16377" s="1" t="s">
        <v>1363</v>
      </c>
    </row>
    <row r="16378">
      <c r="C16378" s="1" t="s">
        <v>1865</v>
      </c>
    </row>
    <row r="16379">
      <c r="C16379" s="1" t="s">
        <v>7983</v>
      </c>
    </row>
    <row r="16380">
      <c r="C16380" s="1" t="s">
        <v>2173</v>
      </c>
    </row>
    <row r="16381">
      <c r="C16381" s="1" t="s">
        <v>738</v>
      </c>
    </row>
    <row r="16382">
      <c r="C16382" s="1" t="s">
        <v>738</v>
      </c>
    </row>
    <row r="16383">
      <c r="C16383" s="1" t="s">
        <v>295</v>
      </c>
    </row>
    <row r="16384">
      <c r="C16384" s="1" t="s">
        <v>661</v>
      </c>
    </row>
    <row r="16385">
      <c r="C16385" s="1" t="s">
        <v>1297</v>
      </c>
    </row>
    <row r="16386">
      <c r="C16386" s="1" t="s">
        <v>1418</v>
      </c>
    </row>
    <row r="16387">
      <c r="C16387" s="1" t="s">
        <v>518</v>
      </c>
    </row>
    <row r="16388">
      <c r="C16388" s="1" t="s">
        <v>436</v>
      </c>
    </row>
    <row r="16389">
      <c r="C16389" s="1" t="s">
        <v>4748</v>
      </c>
    </row>
    <row r="16390">
      <c r="C16390" s="1" t="s">
        <v>661</v>
      </c>
    </row>
    <row r="16391">
      <c r="C16391" s="1" t="s">
        <v>1165</v>
      </c>
    </row>
    <row r="16392">
      <c r="C16392" s="1" t="s">
        <v>2450</v>
      </c>
    </row>
    <row r="16393">
      <c r="C16393" s="1" t="s">
        <v>116</v>
      </c>
    </row>
    <row r="16394">
      <c r="C16394" s="1" t="s">
        <v>4789</v>
      </c>
    </row>
    <row r="16395">
      <c r="C16395" s="1" t="s">
        <v>8286</v>
      </c>
    </row>
    <row r="16396">
      <c r="C16396" s="1" t="s">
        <v>305</v>
      </c>
    </row>
    <row r="16397">
      <c r="C16397" s="1" t="s">
        <v>27588</v>
      </c>
    </row>
    <row r="16398">
      <c r="C16398" s="1" t="s">
        <v>1874</v>
      </c>
    </row>
    <row r="16399">
      <c r="C16399" s="1" t="s">
        <v>3882</v>
      </c>
    </row>
    <row r="16400">
      <c r="C16400" s="1" t="s">
        <v>1297</v>
      </c>
    </row>
    <row r="16401">
      <c r="C16401" s="1" t="s">
        <v>42</v>
      </c>
    </row>
    <row r="16402">
      <c r="C16402" s="1" t="s">
        <v>3458</v>
      </c>
    </row>
    <row r="16403">
      <c r="C16403" s="1" t="s">
        <v>3811</v>
      </c>
    </row>
    <row r="16404">
      <c r="C16404" s="1" t="s">
        <v>126</v>
      </c>
    </row>
    <row r="16405">
      <c r="C16405" s="1" t="s">
        <v>12783</v>
      </c>
    </row>
    <row r="16406">
      <c r="C16406" s="1" t="s">
        <v>116</v>
      </c>
    </row>
    <row r="16407">
      <c r="C16407" s="1" t="s">
        <v>1128</v>
      </c>
    </row>
    <row r="16408">
      <c r="C16408" s="1" t="s">
        <v>492</v>
      </c>
    </row>
    <row r="16409">
      <c r="C16409" s="1" t="s">
        <v>21</v>
      </c>
    </row>
    <row r="16410">
      <c r="C16410" s="1" t="s">
        <v>447</v>
      </c>
    </row>
    <row r="16411">
      <c r="C16411" s="1" t="s">
        <v>27</v>
      </c>
    </row>
    <row r="16412">
      <c r="C16412" s="1" t="s">
        <v>411</v>
      </c>
    </row>
    <row r="16413">
      <c r="C16413" s="1" t="s">
        <v>461</v>
      </c>
    </row>
    <row r="16414">
      <c r="C16414" s="1" t="s">
        <v>15461</v>
      </c>
    </row>
    <row r="16415">
      <c r="C16415" s="1" t="s">
        <v>9658</v>
      </c>
    </row>
    <row r="16416">
      <c r="C16416" s="1" t="s">
        <v>1558</v>
      </c>
    </row>
    <row r="16417">
      <c r="C16417" s="1" t="s">
        <v>21</v>
      </c>
    </row>
    <row r="16418">
      <c r="C16418" s="1" t="s">
        <v>4482</v>
      </c>
    </row>
    <row r="16419">
      <c r="C16419" s="1" t="s">
        <v>2721</v>
      </c>
    </row>
    <row r="16420">
      <c r="C16420" s="1" t="s">
        <v>1014</v>
      </c>
    </row>
    <row r="16421">
      <c r="C16421" s="1" t="s">
        <v>3220</v>
      </c>
    </row>
    <row r="16422">
      <c r="C16422" s="1" t="s">
        <v>925</v>
      </c>
    </row>
    <row r="16423">
      <c r="C16423" s="1" t="s">
        <v>6002</v>
      </c>
    </row>
    <row r="16424">
      <c r="C16424" s="1" t="s">
        <v>198</v>
      </c>
    </row>
    <row r="16425">
      <c r="C16425" s="1" t="s">
        <v>1446</v>
      </c>
    </row>
    <row r="16426">
      <c r="C16426" s="1" t="s">
        <v>1558</v>
      </c>
    </row>
    <row r="16427">
      <c r="C16427" s="1" t="s">
        <v>738</v>
      </c>
    </row>
    <row r="16428">
      <c r="C16428" s="1" t="s">
        <v>10220</v>
      </c>
    </row>
    <row r="16429">
      <c r="C16429" s="1" t="s">
        <v>653</v>
      </c>
    </row>
    <row r="16430">
      <c r="C16430" s="1" t="s">
        <v>5995</v>
      </c>
    </row>
    <row r="16431">
      <c r="C16431" s="1" t="s">
        <v>49</v>
      </c>
    </row>
    <row r="16432">
      <c r="C16432" s="1" t="s">
        <v>15974</v>
      </c>
    </row>
    <row r="16433">
      <c r="C16433" s="1" t="s">
        <v>1637</v>
      </c>
    </row>
    <row r="16434">
      <c r="C16434" s="1" t="s">
        <v>49</v>
      </c>
    </row>
    <row r="16435">
      <c r="C16435" s="1" t="s">
        <v>80</v>
      </c>
    </row>
    <row r="16436">
      <c r="C16436" s="1" t="s">
        <v>1637</v>
      </c>
    </row>
    <row r="16437">
      <c r="C16437" s="1" t="s">
        <v>2496</v>
      </c>
    </row>
    <row r="16438">
      <c r="C16438" s="1" t="s">
        <v>121</v>
      </c>
    </row>
    <row r="16439">
      <c r="C16439" s="1" t="s">
        <v>32</v>
      </c>
    </row>
    <row r="16440">
      <c r="C16440" s="1" t="s">
        <v>93</v>
      </c>
    </row>
    <row r="16441">
      <c r="C16441" s="1" t="s">
        <v>1255</v>
      </c>
    </row>
    <row r="16442">
      <c r="C16442" s="1" t="s">
        <v>116</v>
      </c>
    </row>
    <row r="16443">
      <c r="C16443" s="1" t="s">
        <v>411</v>
      </c>
    </row>
    <row r="16444">
      <c r="C16444" s="1" t="s">
        <v>420</v>
      </c>
    </row>
    <row r="16445">
      <c r="C16445" s="1" t="s">
        <v>148</v>
      </c>
    </row>
    <row r="16446">
      <c r="C16446" s="1" t="s">
        <v>27664</v>
      </c>
    </row>
    <row r="16447">
      <c r="C16447" s="1" t="s">
        <v>1096</v>
      </c>
    </row>
    <row r="16448">
      <c r="C16448" s="1" t="s">
        <v>3403</v>
      </c>
    </row>
    <row r="16449">
      <c r="C16449" s="1" t="s">
        <v>110</v>
      </c>
    </row>
    <row r="16450">
      <c r="C16450" s="1" t="s">
        <v>305</v>
      </c>
    </row>
    <row r="16451">
      <c r="C16451" s="1" t="s">
        <v>65</v>
      </c>
    </row>
    <row r="16452">
      <c r="C16452" s="1" t="s">
        <v>3392</v>
      </c>
    </row>
    <row r="16453">
      <c r="C16453" s="1" t="s">
        <v>676</v>
      </c>
    </row>
    <row r="16454">
      <c r="C16454" s="1" t="s">
        <v>305</v>
      </c>
    </row>
    <row r="16455">
      <c r="C16455" s="1" t="s">
        <v>207</v>
      </c>
    </row>
    <row r="16456">
      <c r="C16456" s="1" t="s">
        <v>1317</v>
      </c>
    </row>
    <row r="16457">
      <c r="C16457" s="1" t="s">
        <v>4935</v>
      </c>
    </row>
    <row r="16458">
      <c r="C16458" s="1" t="s">
        <v>8203</v>
      </c>
    </row>
    <row r="16459">
      <c r="C16459" s="1" t="s">
        <v>148</v>
      </c>
    </row>
    <row r="16460">
      <c r="C16460" s="1" t="s">
        <v>65</v>
      </c>
    </row>
    <row r="16461">
      <c r="C16461" s="1" t="s">
        <v>2872</v>
      </c>
    </row>
    <row r="16462">
      <c r="C16462" s="1" t="s">
        <v>1150</v>
      </c>
    </row>
    <row r="16463">
      <c r="C16463" s="1" t="s">
        <v>1014</v>
      </c>
    </row>
    <row r="16464">
      <c r="C16464" s="1" t="s">
        <v>116</v>
      </c>
    </row>
    <row r="16465">
      <c r="C16465" s="1" t="s">
        <v>116</v>
      </c>
    </row>
    <row r="16466">
      <c r="C16466" s="1" t="s">
        <v>808</v>
      </c>
    </row>
    <row r="16467">
      <c r="C16467" s="1" t="s">
        <v>1087</v>
      </c>
    </row>
    <row r="16468">
      <c r="C16468" s="1" t="s">
        <v>2116</v>
      </c>
    </row>
    <row r="16469">
      <c r="C16469" s="1" t="s">
        <v>1255</v>
      </c>
    </row>
    <row r="16470">
      <c r="C16470" s="1" t="s">
        <v>326</v>
      </c>
    </row>
    <row r="16471">
      <c r="C16471" s="1" t="s">
        <v>305</v>
      </c>
    </row>
    <row r="16472">
      <c r="C16472" s="1" t="s">
        <v>2583</v>
      </c>
    </row>
    <row r="16473">
      <c r="C16473" s="1" t="s">
        <v>326</v>
      </c>
    </row>
    <row r="16474">
      <c r="C16474" s="1" t="s">
        <v>5598</v>
      </c>
    </row>
    <row r="16475">
      <c r="C16475" s="1" t="s">
        <v>326</v>
      </c>
    </row>
    <row r="16476">
      <c r="C16476" s="1" t="s">
        <v>2567</v>
      </c>
    </row>
    <row r="16477">
      <c r="C16477" s="1" t="s">
        <v>326</v>
      </c>
    </row>
    <row r="16478">
      <c r="C16478" s="1" t="s">
        <v>2920</v>
      </c>
    </row>
    <row r="16479">
      <c r="C16479" s="1" t="s">
        <v>305</v>
      </c>
    </row>
    <row r="16480">
      <c r="C16480" s="1" t="s">
        <v>818</v>
      </c>
    </row>
    <row r="16481">
      <c r="C16481" s="1" t="s">
        <v>295</v>
      </c>
    </row>
    <row r="16482">
      <c r="C16482" s="1" t="s">
        <v>326</v>
      </c>
    </row>
    <row r="16483">
      <c r="C16483" s="1" t="s">
        <v>917</v>
      </c>
    </row>
    <row r="16484">
      <c r="C16484" s="1" t="s">
        <v>6850</v>
      </c>
    </row>
    <row r="16485">
      <c r="C16485" s="1" t="s">
        <v>1494</v>
      </c>
    </row>
    <row r="16486">
      <c r="C16486" s="1" t="s">
        <v>818</v>
      </c>
    </row>
    <row r="16487">
      <c r="C16487" s="1" t="s">
        <v>116</v>
      </c>
    </row>
    <row r="16488">
      <c r="C16488" s="1" t="s">
        <v>8582</v>
      </c>
    </row>
    <row r="16489">
      <c r="C16489" s="1" t="s">
        <v>1797</v>
      </c>
    </row>
    <row r="16490">
      <c r="C16490" s="1" t="s">
        <v>1483</v>
      </c>
    </row>
    <row r="16491">
      <c r="C16491" s="1" t="s">
        <v>1140</v>
      </c>
    </row>
    <row r="16492">
      <c r="C16492" s="1" t="s">
        <v>32</v>
      </c>
    </row>
    <row r="16493">
      <c r="C16493" s="1" t="s">
        <v>3875</v>
      </c>
    </row>
    <row r="16494">
      <c r="C16494" s="1" t="s">
        <v>163</v>
      </c>
    </row>
    <row r="16495">
      <c r="C16495" s="1" t="s">
        <v>3708</v>
      </c>
    </row>
    <row r="16496">
      <c r="C16496" s="1" t="s">
        <v>305</v>
      </c>
    </row>
    <row r="16497">
      <c r="C16497" s="1" t="s">
        <v>411</v>
      </c>
    </row>
    <row r="16498">
      <c r="C16498" s="1" t="s">
        <v>4220</v>
      </c>
    </row>
    <row r="16499">
      <c r="C16499" s="1" t="s">
        <v>985</v>
      </c>
    </row>
    <row r="16500">
      <c r="C16500" s="1" t="s">
        <v>5947</v>
      </c>
    </row>
    <row r="16501">
      <c r="C16501" s="1" t="s">
        <v>1140</v>
      </c>
    </row>
    <row r="16502">
      <c r="C16502" s="1" t="s">
        <v>37</v>
      </c>
    </row>
    <row r="16503">
      <c r="C16503" s="1" t="s">
        <v>4391</v>
      </c>
    </row>
    <row r="16504">
      <c r="C16504" s="1" t="s">
        <v>661</v>
      </c>
    </row>
    <row r="16505">
      <c r="C16505" s="1" t="s">
        <v>305</v>
      </c>
    </row>
    <row r="16506">
      <c r="C16506" s="1" t="s">
        <v>934</v>
      </c>
    </row>
    <row r="16507">
      <c r="C16507" s="1" t="s">
        <v>2359</v>
      </c>
    </row>
    <row r="16508">
      <c r="C16508" s="1" t="s">
        <v>869</v>
      </c>
    </row>
    <row r="16509">
      <c r="C16509" s="1" t="s">
        <v>163</v>
      </c>
    </row>
    <row r="16510">
      <c r="C16510" s="1" t="s">
        <v>555</v>
      </c>
    </row>
    <row r="16511">
      <c r="C16511" s="1" t="s">
        <v>764</v>
      </c>
    </row>
    <row r="16512">
      <c r="C16512" s="1" t="s">
        <v>148</v>
      </c>
    </row>
    <row r="16513">
      <c r="C16513" s="1" t="s">
        <v>492</v>
      </c>
    </row>
    <row r="16514">
      <c r="C16514" s="1" t="s">
        <v>6215</v>
      </c>
    </row>
    <row r="16515">
      <c r="C16515" s="1" t="s">
        <v>676</v>
      </c>
    </row>
    <row r="16516">
      <c r="C16516" s="1" t="s">
        <v>65</v>
      </c>
    </row>
    <row r="16517">
      <c r="C16517" s="1" t="s">
        <v>1165</v>
      </c>
    </row>
    <row r="16518">
      <c r="C16518" s="1" t="s">
        <v>1137</v>
      </c>
    </row>
    <row r="16519">
      <c r="C16519" s="1" t="s">
        <v>1494</v>
      </c>
    </row>
    <row r="16520">
      <c r="C16520" s="1" t="s">
        <v>310</v>
      </c>
    </row>
    <row r="16521">
      <c r="C16521" s="1" t="s">
        <v>211</v>
      </c>
    </row>
    <row r="16522">
      <c r="C16522" s="1" t="s">
        <v>5112</v>
      </c>
    </row>
    <row r="16523">
      <c r="C16523" s="1" t="s">
        <v>934</v>
      </c>
    </row>
    <row r="16524">
      <c r="C16524" s="1" t="s">
        <v>2380</v>
      </c>
    </row>
    <row r="16525">
      <c r="C16525" s="1" t="s">
        <v>2359</v>
      </c>
    </row>
    <row r="16526">
      <c r="C16526" s="1" t="s">
        <v>1637</v>
      </c>
    </row>
    <row r="16527">
      <c r="C16527" s="1" t="s">
        <v>998</v>
      </c>
    </row>
    <row r="16528">
      <c r="C16528" s="1" t="s">
        <v>503</v>
      </c>
    </row>
    <row r="16529">
      <c r="C16529" s="1" t="s">
        <v>17819</v>
      </c>
    </row>
    <row r="16530">
      <c r="C16530" s="1" t="s">
        <v>23949</v>
      </c>
    </row>
    <row r="16531">
      <c r="C16531" s="1" t="s">
        <v>53</v>
      </c>
    </row>
    <row r="16532">
      <c r="C16532" s="1" t="s">
        <v>11078</v>
      </c>
    </row>
    <row r="16533">
      <c r="C16533" s="1" t="s">
        <v>1813</v>
      </c>
    </row>
    <row r="16534">
      <c r="C16534" s="1" t="s">
        <v>1418</v>
      </c>
    </row>
    <row r="16535">
      <c r="C16535" s="1" t="s">
        <v>305</v>
      </c>
    </row>
    <row r="16536">
      <c r="C16536" s="1" t="s">
        <v>998</v>
      </c>
    </row>
    <row r="16537">
      <c r="C16537" s="1" t="s">
        <v>3216</v>
      </c>
    </row>
    <row r="16538">
      <c r="C16538" s="1" t="s">
        <v>1595</v>
      </c>
    </row>
    <row r="16539">
      <c r="C16539" s="1" t="s">
        <v>93</v>
      </c>
    </row>
    <row r="16540">
      <c r="C16540" s="1" t="s">
        <v>6025</v>
      </c>
    </row>
    <row r="16541">
      <c r="C16541" s="1" t="s">
        <v>1531</v>
      </c>
    </row>
    <row r="16542">
      <c r="C16542" s="1" t="s">
        <v>1806</v>
      </c>
    </row>
    <row r="16543">
      <c r="C16543" s="1" t="s">
        <v>32</v>
      </c>
    </row>
    <row r="16544">
      <c r="C16544" s="1" t="s">
        <v>2485</v>
      </c>
    </row>
    <row r="16545">
      <c r="C16545" s="1" t="s">
        <v>3009</v>
      </c>
    </row>
    <row r="16546">
      <c r="C16546" s="1" t="s">
        <v>676</v>
      </c>
    </row>
    <row r="16547">
      <c r="C16547" s="1" t="s">
        <v>3733</v>
      </c>
    </row>
    <row r="16548">
      <c r="C16548" s="1" t="s">
        <v>326</v>
      </c>
    </row>
    <row r="16549">
      <c r="C16549" s="1" t="s">
        <v>10443</v>
      </c>
    </row>
    <row r="16550">
      <c r="C16550" s="1" t="s">
        <v>3858</v>
      </c>
    </row>
    <row r="16551">
      <c r="C16551" s="1" t="s">
        <v>1036</v>
      </c>
    </row>
    <row r="16552">
      <c r="C16552" s="1" t="s">
        <v>3497</v>
      </c>
    </row>
    <row r="16553">
      <c r="C16553" s="1" t="s">
        <v>3259</v>
      </c>
    </row>
    <row r="16554">
      <c r="C16554" s="1" t="s">
        <v>1214</v>
      </c>
    </row>
    <row r="16555">
      <c r="C16555" s="1" t="s">
        <v>1637</v>
      </c>
    </row>
    <row r="16556">
      <c r="C16556" s="1" t="s">
        <v>80</v>
      </c>
    </row>
    <row r="16557">
      <c r="C16557" s="1" t="s">
        <v>3392</v>
      </c>
    </row>
    <row r="16558">
      <c r="C16558" s="1" t="s">
        <v>1446</v>
      </c>
    </row>
    <row r="16559">
      <c r="C16559" s="1" t="s">
        <v>75</v>
      </c>
    </row>
    <row r="16560">
      <c r="C16560" s="1" t="s">
        <v>2504</v>
      </c>
    </row>
    <row r="16561">
      <c r="C16561" s="1" t="s">
        <v>49</v>
      </c>
    </row>
    <row r="16562">
      <c r="C16562" s="1" t="s">
        <v>326</v>
      </c>
    </row>
    <row r="16563">
      <c r="C16563" s="1" t="s">
        <v>527</v>
      </c>
    </row>
    <row r="16564">
      <c r="C16564" s="1" t="s">
        <v>3376</v>
      </c>
    </row>
    <row r="16565">
      <c r="C16565" s="1" t="s">
        <v>347</v>
      </c>
    </row>
    <row r="16566">
      <c r="C16566" s="1" t="s">
        <v>3851</v>
      </c>
    </row>
    <row r="16567">
      <c r="C16567" s="1" t="s">
        <v>1988</v>
      </c>
    </row>
    <row r="16568">
      <c r="C16568" s="1" t="s">
        <v>16642</v>
      </c>
    </row>
    <row r="16569">
      <c r="C16569" s="1" t="s">
        <v>3038</v>
      </c>
    </row>
    <row r="16570">
      <c r="C16570" s="1" t="s">
        <v>356</v>
      </c>
    </row>
    <row r="16571">
      <c r="C16571" s="1" t="s">
        <v>121</v>
      </c>
    </row>
    <row r="16572">
      <c r="C16572" s="1" t="s">
        <v>1418</v>
      </c>
    </row>
    <row r="16573">
      <c r="C16573" s="1" t="s">
        <v>503</v>
      </c>
    </row>
    <row r="16574">
      <c r="C16574" s="1" t="s">
        <v>3618</v>
      </c>
    </row>
    <row r="16575">
      <c r="C16575" s="1" t="s">
        <v>1494</v>
      </c>
    </row>
    <row r="16576">
      <c r="C16576" s="1" t="s">
        <v>1578</v>
      </c>
    </row>
    <row r="16577">
      <c r="C16577" s="1" t="s">
        <v>21</v>
      </c>
    </row>
    <row r="16578">
      <c r="C16578" s="1" t="s">
        <v>2965</v>
      </c>
    </row>
    <row r="16579">
      <c r="C16579" s="1" t="s">
        <v>37</v>
      </c>
    </row>
    <row r="16580">
      <c r="C16580" s="1" t="s">
        <v>1461</v>
      </c>
    </row>
    <row r="16581">
      <c r="C16581" s="1" t="s">
        <v>11706</v>
      </c>
    </row>
    <row r="16582">
      <c r="C16582" s="1" t="s">
        <v>1653</v>
      </c>
    </row>
    <row r="16583">
      <c r="C16583" s="1" t="s">
        <v>116</v>
      </c>
    </row>
    <row r="16584">
      <c r="C16584" s="1" t="s">
        <v>2879</v>
      </c>
    </row>
    <row r="16585">
      <c r="C16585" s="1" t="s">
        <v>116</v>
      </c>
    </row>
    <row r="16586">
      <c r="C16586" s="1" t="s">
        <v>818</v>
      </c>
    </row>
    <row r="16587">
      <c r="C16587" s="1" t="s">
        <v>1301</v>
      </c>
    </row>
    <row r="16588">
      <c r="C16588" s="1" t="s">
        <v>2983</v>
      </c>
    </row>
    <row r="16589">
      <c r="C16589" s="1" t="s">
        <v>2173</v>
      </c>
    </row>
    <row r="16590">
      <c r="C16590" s="1" t="s">
        <v>2248</v>
      </c>
    </row>
    <row r="16591">
      <c r="C16591" s="1" t="s">
        <v>263</v>
      </c>
    </row>
    <row r="16592">
      <c r="C16592" s="1" t="s">
        <v>121</v>
      </c>
    </row>
    <row r="16593">
      <c r="C16593" s="1" t="s">
        <v>305</v>
      </c>
    </row>
    <row r="16594">
      <c r="C16594" s="1" t="s">
        <v>148</v>
      </c>
    </row>
    <row r="16595">
      <c r="C16595" s="1" t="s">
        <v>1418</v>
      </c>
    </row>
    <row r="16596">
      <c r="C16596" s="1" t="s">
        <v>630</v>
      </c>
    </row>
    <row r="16597">
      <c r="C16597" s="1" t="s">
        <v>640</v>
      </c>
    </row>
    <row r="16598">
      <c r="C16598" s="1" t="s">
        <v>411</v>
      </c>
    </row>
    <row r="16599">
      <c r="C16599" s="1" t="s">
        <v>461</v>
      </c>
    </row>
    <row r="16600">
      <c r="C16600" s="1" t="s">
        <v>1096</v>
      </c>
    </row>
    <row r="16601">
      <c r="C16601" s="1" t="s">
        <v>305</v>
      </c>
    </row>
    <row r="16602">
      <c r="C16602" s="1" t="s">
        <v>1925</v>
      </c>
    </row>
    <row r="16603">
      <c r="C16603" s="1" t="s">
        <v>1255</v>
      </c>
    </row>
    <row r="16604">
      <c r="C16604" s="1" t="s">
        <v>121</v>
      </c>
    </row>
    <row r="16605">
      <c r="C16605" s="1" t="s">
        <v>2504</v>
      </c>
    </row>
    <row r="16606">
      <c r="C16606" s="1" t="s">
        <v>32</v>
      </c>
    </row>
    <row r="16607">
      <c r="C16607" s="1" t="s">
        <v>11717</v>
      </c>
    </row>
    <row r="16608">
      <c r="C16608" s="1" t="s">
        <v>321</v>
      </c>
    </row>
    <row r="16609">
      <c r="C16609" s="1" t="s">
        <v>37</v>
      </c>
    </row>
    <row r="16610">
      <c r="C16610" s="1" t="s">
        <v>1506</v>
      </c>
    </row>
    <row r="16611">
      <c r="C16611" s="1" t="s">
        <v>4175</v>
      </c>
    </row>
    <row r="16612">
      <c r="C16612" s="1" t="s">
        <v>326</v>
      </c>
    </row>
    <row r="16613">
      <c r="C16613" s="1" t="s">
        <v>241</v>
      </c>
    </row>
    <row r="16614">
      <c r="C16614" s="1" t="s">
        <v>408</v>
      </c>
    </row>
    <row r="16615">
      <c r="C16615" s="1" t="s">
        <v>503</v>
      </c>
    </row>
    <row r="16616">
      <c r="C16616" s="1" t="s">
        <v>6560</v>
      </c>
    </row>
    <row r="16617">
      <c r="C16617" s="1" t="s">
        <v>211</v>
      </c>
    </row>
    <row r="16618">
      <c r="C16618" s="1" t="s">
        <v>2846</v>
      </c>
    </row>
    <row r="16619">
      <c r="C16619" s="1" t="s">
        <v>86</v>
      </c>
    </row>
    <row r="16620">
      <c r="C16620" s="1" t="s">
        <v>1813</v>
      </c>
    </row>
    <row r="16621">
      <c r="C16621" s="1" t="s">
        <v>1653</v>
      </c>
    </row>
    <row r="16622">
      <c r="C16622" s="1" t="s">
        <v>21</v>
      </c>
    </row>
    <row r="16623">
      <c r="C16623" s="1" t="s">
        <v>116</v>
      </c>
    </row>
    <row r="16624">
      <c r="C16624" s="1" t="s">
        <v>2504</v>
      </c>
    </row>
    <row r="16625">
      <c r="C16625" s="1" t="s">
        <v>764</v>
      </c>
    </row>
    <row r="16626">
      <c r="C16626" s="1" t="s">
        <v>3484</v>
      </c>
    </row>
    <row r="16627">
      <c r="C16627" s="1" t="s">
        <v>173</v>
      </c>
    </row>
    <row r="16628">
      <c r="C16628" s="1" t="s">
        <v>2030</v>
      </c>
    </row>
    <row r="16629">
      <c r="C16629" s="1" t="s">
        <v>27911</v>
      </c>
    </row>
    <row r="16630">
      <c r="C16630" s="1" t="s">
        <v>3641</v>
      </c>
    </row>
    <row r="16631">
      <c r="C16631" s="1" t="s">
        <v>8305</v>
      </c>
    </row>
    <row r="16632">
      <c r="C16632" s="1" t="s">
        <v>1549</v>
      </c>
    </row>
    <row r="16633">
      <c r="C16633" s="1" t="s">
        <v>411</v>
      </c>
    </row>
    <row r="16634">
      <c r="C16634" s="1" t="s">
        <v>1963</v>
      </c>
    </row>
    <row r="16635">
      <c r="C16635" s="1" t="s">
        <v>342</v>
      </c>
    </row>
    <row r="16636">
      <c r="C16636" s="1" t="s">
        <v>1418</v>
      </c>
    </row>
    <row r="16637">
      <c r="C16637" s="1" t="s">
        <v>1611</v>
      </c>
    </row>
    <row r="16638">
      <c r="C16638" s="1" t="s">
        <v>588</v>
      </c>
    </row>
    <row r="16639">
      <c r="C16639" s="1" t="s">
        <v>2384</v>
      </c>
    </row>
    <row r="16640">
      <c r="C16640" s="1" t="s">
        <v>21</v>
      </c>
    </row>
    <row r="16641">
      <c r="C16641" s="1" t="s">
        <v>1925</v>
      </c>
    </row>
    <row r="16642">
      <c r="C16642" s="1" t="s">
        <v>411</v>
      </c>
    </row>
    <row r="16643">
      <c r="C16643" s="1" t="s">
        <v>686</v>
      </c>
    </row>
    <row r="16644">
      <c r="C16644" s="1" t="s">
        <v>148</v>
      </c>
    </row>
    <row r="16645">
      <c r="C16645" s="1" t="s">
        <v>2583</v>
      </c>
    </row>
    <row r="16646">
      <c r="C16646" s="1" t="s">
        <v>4486</v>
      </c>
    </row>
    <row r="16647">
      <c r="C16647" s="1" t="s">
        <v>898</v>
      </c>
    </row>
    <row r="16648">
      <c r="C16648" s="1" t="s">
        <v>148</v>
      </c>
    </row>
    <row r="16649">
      <c r="C16649" s="1" t="s">
        <v>326</v>
      </c>
    </row>
    <row r="16650">
      <c r="C16650" s="1" t="s">
        <v>4912</v>
      </c>
    </row>
    <row r="16651">
      <c r="C16651" s="1" t="s">
        <v>2816</v>
      </c>
    </row>
    <row r="16652">
      <c r="C16652" s="1" t="s">
        <v>211</v>
      </c>
    </row>
    <row r="16653">
      <c r="C16653" s="1" t="s">
        <v>1255</v>
      </c>
    </row>
    <row r="16654">
      <c r="C16654" s="1" t="s">
        <v>2173</v>
      </c>
    </row>
    <row r="16655">
      <c r="C16655" s="1" t="s">
        <v>998</v>
      </c>
    </row>
    <row r="16656">
      <c r="C16656" s="1" t="s">
        <v>37</v>
      </c>
    </row>
    <row r="16657">
      <c r="C16657" s="1" t="s">
        <v>749</v>
      </c>
    </row>
    <row r="16658">
      <c r="C16658" s="1" t="s">
        <v>305</v>
      </c>
    </row>
    <row r="16659">
      <c r="C16659" s="1" t="s">
        <v>5112</v>
      </c>
    </row>
    <row r="16660">
      <c r="C16660" s="1" t="s">
        <v>27958</v>
      </c>
    </row>
    <row r="16661">
      <c r="C16661" s="1" t="s">
        <v>3848</v>
      </c>
    </row>
    <row r="16662">
      <c r="C16662" s="1" t="s">
        <v>950</v>
      </c>
    </row>
    <row r="16663">
      <c r="C16663" s="1" t="s">
        <v>284</v>
      </c>
    </row>
    <row r="16664">
      <c r="C16664" s="1" t="s">
        <v>2920</v>
      </c>
    </row>
    <row r="16665">
      <c r="C16665" s="1" t="s">
        <v>121</v>
      </c>
    </row>
    <row r="16666">
      <c r="C16666" s="1" t="s">
        <v>1071</v>
      </c>
    </row>
    <row r="16667">
      <c r="C16667" s="1" t="s">
        <v>2013</v>
      </c>
    </row>
    <row r="16668">
      <c r="C16668" s="1" t="s">
        <v>934</v>
      </c>
    </row>
    <row r="16669">
      <c r="C16669" s="1" t="s">
        <v>701</v>
      </c>
    </row>
    <row r="16670">
      <c r="C16670" s="1" t="s">
        <v>13031</v>
      </c>
    </row>
    <row r="16671">
      <c r="C16671" s="1" t="s">
        <v>2820</v>
      </c>
    </row>
    <row r="16672">
      <c r="C16672" s="1" t="s">
        <v>163</v>
      </c>
    </row>
    <row r="16673">
      <c r="C16673" s="1" t="s">
        <v>86</v>
      </c>
    </row>
    <row r="16674">
      <c r="C16674" s="1" t="s">
        <v>4912</v>
      </c>
    </row>
    <row r="16675">
      <c r="C16675" s="1" t="s">
        <v>1653</v>
      </c>
    </row>
    <row r="16676">
      <c r="C16676" s="1" t="s">
        <v>14</v>
      </c>
    </row>
    <row r="16677">
      <c r="C16677" s="1" t="s">
        <v>560</v>
      </c>
    </row>
    <row r="16678">
      <c r="C16678" s="1" t="s">
        <v>15654</v>
      </c>
    </row>
    <row r="16679">
      <c r="C16679" s="1" t="s">
        <v>148</v>
      </c>
    </row>
    <row r="16680">
      <c r="C16680" s="1" t="s">
        <v>321</v>
      </c>
    </row>
    <row r="16681">
      <c r="C16681" s="1" t="s">
        <v>1255</v>
      </c>
    </row>
    <row r="16682">
      <c r="C16682" s="1" t="s">
        <v>968</v>
      </c>
    </row>
    <row r="16683">
      <c r="C16683" s="1" t="s">
        <v>138</v>
      </c>
    </row>
    <row r="16684">
      <c r="C16684" s="1" t="s">
        <v>4470</v>
      </c>
    </row>
    <row r="16685">
      <c r="C16685" s="1" t="s">
        <v>305</v>
      </c>
    </row>
    <row r="16686">
      <c r="C16686" s="1" t="s">
        <v>2913</v>
      </c>
    </row>
    <row r="16687">
      <c r="C16687" s="1" t="s">
        <v>21</v>
      </c>
    </row>
    <row r="16688">
      <c r="C16688" s="1" t="s">
        <v>347</v>
      </c>
    </row>
    <row r="16689">
      <c r="C16689" s="1" t="s">
        <v>49</v>
      </c>
    </row>
    <row r="16690">
      <c r="C16690" s="1" t="s">
        <v>7059</v>
      </c>
    </row>
    <row r="16691">
      <c r="C16691" s="1" t="s">
        <v>630</v>
      </c>
    </row>
    <row r="16692">
      <c r="C16692" s="1" t="s">
        <v>321</v>
      </c>
    </row>
    <row r="16693">
      <c r="C16693" s="1" t="s">
        <v>584</v>
      </c>
    </row>
    <row r="16694">
      <c r="C16694" s="1" t="s">
        <v>1103</v>
      </c>
    </row>
    <row r="16695">
      <c r="C16695" s="1" t="s">
        <v>356</v>
      </c>
    </row>
    <row r="16696">
      <c r="C16696" s="1" t="s">
        <v>1494</v>
      </c>
    </row>
    <row r="16697">
      <c r="C16697" s="1" t="s">
        <v>5861</v>
      </c>
    </row>
    <row r="16698">
      <c r="C16698" s="1" t="s">
        <v>28017</v>
      </c>
    </row>
    <row r="16699">
      <c r="C16699" s="1" t="s">
        <v>518</v>
      </c>
    </row>
    <row r="16700">
      <c r="C16700" s="1" t="s">
        <v>1208</v>
      </c>
    </row>
    <row r="16701">
      <c r="C16701" s="1" t="s">
        <v>1666</v>
      </c>
    </row>
    <row r="16702">
      <c r="C16702" s="1" t="s">
        <v>1232</v>
      </c>
    </row>
    <row r="16703">
      <c r="C16703" s="1" t="s">
        <v>2464</v>
      </c>
    </row>
    <row r="16704">
      <c r="C16704" s="1" t="s">
        <v>42</v>
      </c>
    </row>
    <row r="16705">
      <c r="C16705" s="1" t="s">
        <v>3943</v>
      </c>
    </row>
    <row r="16706">
      <c r="C16706" s="1" t="s">
        <v>461</v>
      </c>
    </row>
    <row r="16707">
      <c r="C16707" s="1" t="s">
        <v>5465</v>
      </c>
    </row>
    <row r="16708">
      <c r="C16708" s="1" t="s">
        <v>4354</v>
      </c>
    </row>
    <row r="16709">
      <c r="C16709" s="1" t="s">
        <v>305</v>
      </c>
    </row>
    <row r="16710">
      <c r="C16710" s="1" t="s">
        <v>326</v>
      </c>
    </row>
    <row r="16711">
      <c r="C16711" s="1" t="s">
        <v>396</v>
      </c>
    </row>
    <row r="16712">
      <c r="C16712" s="1" t="s">
        <v>310</v>
      </c>
    </row>
    <row r="16713">
      <c r="C16713" s="1" t="s">
        <v>6105</v>
      </c>
    </row>
    <row r="16714">
      <c r="C16714" s="1" t="s">
        <v>738</v>
      </c>
    </row>
    <row r="16715">
      <c r="C16715" s="1" t="s">
        <v>93</v>
      </c>
    </row>
    <row r="16716">
      <c r="C16716" s="1" t="s">
        <v>1140</v>
      </c>
    </row>
    <row r="16717">
      <c r="C16717" s="1" t="s">
        <v>1446</v>
      </c>
    </row>
    <row r="16718">
      <c r="C16718" s="1" t="s">
        <v>3180</v>
      </c>
    </row>
    <row r="16719">
      <c r="C16719" s="1" t="s">
        <v>1179</v>
      </c>
    </row>
    <row r="16720">
      <c r="C16720" s="1" t="s">
        <v>5539</v>
      </c>
    </row>
    <row r="16721">
      <c r="C16721" s="1" t="s">
        <v>5539</v>
      </c>
    </row>
    <row r="16722">
      <c r="C16722" s="1" t="s">
        <v>305</v>
      </c>
    </row>
    <row r="16723">
      <c r="C16723" s="1" t="s">
        <v>3863</v>
      </c>
    </row>
    <row r="16724">
      <c r="C16724" s="1" t="s">
        <v>4565</v>
      </c>
    </row>
    <row r="16725">
      <c r="C16725" s="1" t="s">
        <v>411</v>
      </c>
    </row>
    <row r="16726">
      <c r="C16726" s="1" t="s">
        <v>258</v>
      </c>
    </row>
    <row r="16727">
      <c r="C16727" s="1" t="s">
        <v>4248</v>
      </c>
    </row>
    <row r="16728">
      <c r="C16728" s="1" t="s">
        <v>764</v>
      </c>
    </row>
    <row r="16729">
      <c r="C16729" s="1" t="s">
        <v>5495</v>
      </c>
    </row>
    <row r="16730">
      <c r="C16730" s="1" t="s">
        <v>906</v>
      </c>
    </row>
    <row r="16731">
      <c r="C16731" s="1" t="s">
        <v>211</v>
      </c>
    </row>
    <row r="16732">
      <c r="C16732" s="1" t="s">
        <v>701</v>
      </c>
    </row>
    <row r="16733">
      <c r="C16733" s="1" t="s">
        <v>1637</v>
      </c>
    </row>
    <row r="16734">
      <c r="C16734" s="1" t="s">
        <v>305</v>
      </c>
    </row>
    <row r="16735">
      <c r="C16735" s="1" t="s">
        <v>326</v>
      </c>
    </row>
    <row r="16736">
      <c r="C16736" s="1" t="s">
        <v>686</v>
      </c>
    </row>
    <row r="16737">
      <c r="C16737" s="1" t="s">
        <v>80</v>
      </c>
    </row>
    <row r="16738">
      <c r="C16738" s="1" t="s">
        <v>2248</v>
      </c>
    </row>
    <row r="16739">
      <c r="C16739" s="1" t="s">
        <v>522</v>
      </c>
    </row>
    <row r="16740">
      <c r="C16740" s="1" t="s">
        <v>1243</v>
      </c>
    </row>
    <row r="16741">
      <c r="C16741" s="1" t="s">
        <v>182</v>
      </c>
    </row>
    <row r="16742">
      <c r="C16742" s="1" t="s">
        <v>49</v>
      </c>
    </row>
    <row r="16743">
      <c r="C16743" s="1" t="s">
        <v>6215</v>
      </c>
    </row>
    <row r="16744">
      <c r="C16744" s="1" t="s">
        <v>653</v>
      </c>
    </row>
    <row r="16745">
      <c r="C16745" s="1" t="s">
        <v>701</v>
      </c>
    </row>
    <row r="16746">
      <c r="C16746" s="1" t="s">
        <v>2464</v>
      </c>
    </row>
    <row r="16747">
      <c r="C16747" s="1" t="s">
        <v>925</v>
      </c>
    </row>
    <row r="16748">
      <c r="C16748" s="1" t="s">
        <v>5629</v>
      </c>
    </row>
    <row r="16749">
      <c r="C16749" s="1" t="s">
        <v>4912</v>
      </c>
    </row>
    <row r="16750">
      <c r="C16750" s="1" t="s">
        <v>4372</v>
      </c>
    </row>
    <row r="16751">
      <c r="C16751" s="1" t="s">
        <v>1865</v>
      </c>
    </row>
    <row r="16752">
      <c r="C16752" s="1" t="s">
        <v>3392</v>
      </c>
    </row>
    <row r="16753">
      <c r="C16753" s="1" t="s">
        <v>211</v>
      </c>
    </row>
    <row r="16754">
      <c r="C16754" s="1" t="s">
        <v>5598</v>
      </c>
    </row>
    <row r="16755">
      <c r="C16755" s="1" t="s">
        <v>11268</v>
      </c>
    </row>
    <row r="16756">
      <c r="C16756" s="1" t="s">
        <v>2359</v>
      </c>
    </row>
    <row r="16757">
      <c r="C16757" s="1" t="s">
        <v>148</v>
      </c>
    </row>
    <row r="16758">
      <c r="C16758" s="1" t="s">
        <v>326</v>
      </c>
    </row>
    <row r="16759">
      <c r="C16759" s="1" t="s">
        <v>925</v>
      </c>
    </row>
    <row r="16760">
      <c r="C16760" s="1" t="s">
        <v>1802</v>
      </c>
    </row>
    <row r="16761">
      <c r="C16761" s="1" t="s">
        <v>12274</v>
      </c>
    </row>
    <row r="16762">
      <c r="C16762" s="1" t="s">
        <v>116</v>
      </c>
    </row>
    <row r="16763">
      <c r="C16763" s="1" t="s">
        <v>1025</v>
      </c>
    </row>
    <row r="16764">
      <c r="C16764" s="1" t="s">
        <v>1140</v>
      </c>
    </row>
    <row r="16765">
      <c r="C16765" s="1" t="s">
        <v>3207</v>
      </c>
    </row>
    <row r="16766">
      <c r="C16766" s="1" t="s">
        <v>555</v>
      </c>
    </row>
    <row r="16767">
      <c r="C16767" s="1" t="s">
        <v>2820</v>
      </c>
    </row>
    <row r="16768">
      <c r="C16768" s="1" t="s">
        <v>2190</v>
      </c>
    </row>
    <row r="16769">
      <c r="C16769" s="1" t="s">
        <v>4891</v>
      </c>
    </row>
    <row r="16770">
      <c r="C16770" s="1" t="s">
        <v>1843</v>
      </c>
    </row>
    <row r="16771">
      <c r="C16771" s="1" t="s">
        <v>503</v>
      </c>
    </row>
    <row r="16772">
      <c r="C16772" s="1" t="s">
        <v>555</v>
      </c>
    </row>
    <row r="16773">
      <c r="C16773" s="1" t="s">
        <v>461</v>
      </c>
    </row>
    <row r="16774">
      <c r="C16774" s="1" t="s">
        <v>1963</v>
      </c>
    </row>
    <row r="16775">
      <c r="C16775" s="1" t="s">
        <v>2920</v>
      </c>
    </row>
    <row r="16776">
      <c r="C16776" s="1" t="s">
        <v>4852</v>
      </c>
    </row>
    <row r="16777">
      <c r="C16777" s="1" t="s">
        <v>1963</v>
      </c>
    </row>
    <row r="16778">
      <c r="C16778" s="1" t="s">
        <v>1243</v>
      </c>
    </row>
    <row r="16779">
      <c r="C16779" s="1" t="s">
        <v>121</v>
      </c>
    </row>
    <row r="16780">
      <c r="C16780" s="1" t="s">
        <v>1332</v>
      </c>
    </row>
    <row r="16781">
      <c r="C16781" s="1" t="s">
        <v>1558</v>
      </c>
    </row>
    <row r="16782">
      <c r="C16782" s="1" t="s">
        <v>1653</v>
      </c>
    </row>
    <row r="16783">
      <c r="C16783" s="1" t="s">
        <v>116</v>
      </c>
    </row>
    <row r="16784">
      <c r="C16784" s="1" t="s">
        <v>898</v>
      </c>
    </row>
    <row r="16785">
      <c r="C16785" s="1" t="s">
        <v>7037</v>
      </c>
    </row>
    <row r="16786">
      <c r="C16786" s="1" t="s">
        <v>630</v>
      </c>
    </row>
    <row r="16787">
      <c r="C16787" s="1" t="s">
        <v>1549</v>
      </c>
    </row>
    <row r="16788">
      <c r="C16788" s="1" t="s">
        <v>770</v>
      </c>
    </row>
    <row r="16789">
      <c r="C16789" s="1" t="s">
        <v>898</v>
      </c>
    </row>
    <row r="16790">
      <c r="C16790" s="1" t="s">
        <v>4698</v>
      </c>
    </row>
    <row r="16791">
      <c r="C16791" s="1" t="s">
        <v>998</v>
      </c>
    </row>
    <row r="16792">
      <c r="C16792" s="1" t="s">
        <v>25354</v>
      </c>
    </row>
    <row r="16793">
      <c r="C16793" s="1" t="s">
        <v>138</v>
      </c>
    </row>
    <row r="16794">
      <c r="C16794" s="1" t="s">
        <v>284</v>
      </c>
    </row>
    <row r="16795">
      <c r="C16795" s="1" t="s">
        <v>411</v>
      </c>
    </row>
    <row r="16796">
      <c r="C16796" s="1" t="s">
        <v>436</v>
      </c>
    </row>
    <row r="16797">
      <c r="C16797" s="1" t="s">
        <v>749</v>
      </c>
    </row>
    <row r="16798">
      <c r="C16798" s="1" t="s">
        <v>116</v>
      </c>
    </row>
    <row r="16799">
      <c r="C16799" s="1" t="s">
        <v>779</v>
      </c>
    </row>
    <row r="16800">
      <c r="C16800" s="1" t="s">
        <v>99</v>
      </c>
    </row>
    <row r="16801">
      <c r="C16801" s="1" t="s">
        <v>3403</v>
      </c>
    </row>
    <row r="16802">
      <c r="C16802" s="1" t="s">
        <v>6215</v>
      </c>
    </row>
    <row r="16803">
      <c r="C16803" s="1" t="s">
        <v>226</v>
      </c>
    </row>
    <row r="16804">
      <c r="C16804" s="1" t="s">
        <v>411</v>
      </c>
    </row>
    <row r="16805">
      <c r="C16805" s="1" t="s">
        <v>993</v>
      </c>
    </row>
    <row r="16806">
      <c r="C16806" s="1" t="s">
        <v>2173</v>
      </c>
    </row>
    <row r="16807">
      <c r="C16807" s="1" t="s">
        <v>86</v>
      </c>
    </row>
    <row r="16808">
      <c r="C16808" s="1" t="s">
        <v>2248</v>
      </c>
    </row>
    <row r="16809">
      <c r="C16809" s="1" t="s">
        <v>86</v>
      </c>
    </row>
    <row r="16810">
      <c r="C16810" s="1" t="s">
        <v>4088</v>
      </c>
    </row>
    <row r="16811">
      <c r="C16811" s="1" t="s">
        <v>116</v>
      </c>
    </row>
    <row r="16812">
      <c r="C16812" s="1" t="s">
        <v>1103</v>
      </c>
    </row>
    <row r="16813">
      <c r="C16813" s="1" t="s">
        <v>182</v>
      </c>
    </row>
    <row r="16814">
      <c r="C16814" s="1" t="s">
        <v>86</v>
      </c>
    </row>
    <row r="16815">
      <c r="C16815" s="1" t="s">
        <v>37</v>
      </c>
    </row>
    <row r="16816">
      <c r="C16816" s="1" t="s">
        <v>1813</v>
      </c>
    </row>
    <row r="16817">
      <c r="C16817" s="1" t="s">
        <v>21</v>
      </c>
    </row>
    <row r="16818">
      <c r="C16818" s="1" t="s">
        <v>1756</v>
      </c>
    </row>
    <row r="16819">
      <c r="C16819" s="1" t="s">
        <v>1280</v>
      </c>
    </row>
    <row r="16820">
      <c r="C16820" s="1" t="s">
        <v>1595</v>
      </c>
    </row>
    <row r="16821">
      <c r="C16821" s="1" t="s">
        <v>1325</v>
      </c>
    </row>
    <row r="16822">
      <c r="C16822" s="1" t="s">
        <v>241</v>
      </c>
    </row>
    <row r="16823">
      <c r="C16823" s="1" t="s">
        <v>998</v>
      </c>
    </row>
    <row r="16824">
      <c r="C16824" s="1" t="s">
        <v>5947</v>
      </c>
    </row>
    <row r="16825">
      <c r="C16825" s="1" t="s">
        <v>1932</v>
      </c>
    </row>
    <row r="16826">
      <c r="C16826" s="1" t="s">
        <v>3598</v>
      </c>
    </row>
    <row r="16827">
      <c r="C16827" s="1" t="s">
        <v>7784</v>
      </c>
    </row>
    <row r="16828">
      <c r="C16828" s="1" t="s">
        <v>1418</v>
      </c>
    </row>
    <row r="16829">
      <c r="C16829" s="1" t="s">
        <v>3184</v>
      </c>
    </row>
    <row r="16830">
      <c r="C16830" s="1" t="s">
        <v>1806</v>
      </c>
    </row>
    <row r="16831">
      <c r="C16831" s="1" t="s">
        <v>4220</v>
      </c>
    </row>
    <row r="16832">
      <c r="C16832" s="1" t="s">
        <v>326</v>
      </c>
    </row>
    <row r="16833">
      <c r="C16833" s="1" t="s">
        <v>21</v>
      </c>
    </row>
    <row r="16834">
      <c r="C16834" s="1" t="s">
        <v>1397</v>
      </c>
    </row>
    <row r="16835">
      <c r="C16835" s="1" t="s">
        <v>12783</v>
      </c>
    </row>
    <row r="16836">
      <c r="C16836" s="1" t="s">
        <v>1087</v>
      </c>
    </row>
    <row r="16837">
      <c r="C16837" s="1" t="s">
        <v>2255</v>
      </c>
    </row>
    <row r="16838">
      <c r="C16838" s="1" t="s">
        <v>373</v>
      </c>
    </row>
    <row r="16839">
      <c r="C16839" s="1" t="s">
        <v>2504</v>
      </c>
    </row>
    <row r="16840">
      <c r="C16840" s="1" t="s">
        <v>1653</v>
      </c>
    </row>
    <row r="16841">
      <c r="C16841" s="1" t="s">
        <v>198</v>
      </c>
    </row>
    <row r="16842">
      <c r="C16842" s="1" t="s">
        <v>2173</v>
      </c>
    </row>
    <row r="16843">
      <c r="C16843" s="1" t="s">
        <v>5337</v>
      </c>
    </row>
    <row r="16844">
      <c r="C16844" s="1" t="s">
        <v>5136</v>
      </c>
    </row>
    <row r="16845">
      <c r="C16845" s="1" t="s">
        <v>1637</v>
      </c>
    </row>
    <row r="16846">
      <c r="C16846" s="1" t="s">
        <v>99</v>
      </c>
    </row>
    <row r="16847">
      <c r="C16847" s="1" t="s">
        <v>1549</v>
      </c>
    </row>
    <row r="16848">
      <c r="C16848" s="1" t="s">
        <v>664</v>
      </c>
    </row>
    <row r="16849">
      <c r="C16849" s="1" t="s">
        <v>4350</v>
      </c>
    </row>
    <row r="16850">
      <c r="C16850" s="1" t="s">
        <v>930</v>
      </c>
    </row>
    <row r="16851">
      <c r="C16851" s="1" t="s">
        <v>28227</v>
      </c>
    </row>
    <row r="16852">
      <c r="C16852" s="1" t="s">
        <v>461</v>
      </c>
    </row>
    <row r="16853">
      <c r="C16853" s="1" t="s">
        <v>326</v>
      </c>
    </row>
    <row r="16854">
      <c r="C16854" s="1" t="s">
        <v>321</v>
      </c>
    </row>
    <row r="16855">
      <c r="C16855" s="1" t="s">
        <v>28234</v>
      </c>
    </row>
    <row r="16856">
      <c r="C16856" s="1" t="s">
        <v>14</v>
      </c>
    </row>
    <row r="16857">
      <c r="C16857" s="1" t="s">
        <v>305</v>
      </c>
    </row>
    <row r="16858">
      <c r="C16858" s="1" t="s">
        <v>1255</v>
      </c>
    </row>
    <row r="16859">
      <c r="C16859" s="1" t="s">
        <v>6215</v>
      </c>
    </row>
    <row r="16860">
      <c r="C16860" s="1" t="s">
        <v>65</v>
      </c>
    </row>
    <row r="16861">
      <c r="C16861" s="1" t="s">
        <v>116</v>
      </c>
    </row>
    <row r="16862">
      <c r="C16862" s="1" t="s">
        <v>2359</v>
      </c>
    </row>
    <row r="16863">
      <c r="C16863" s="1" t="s">
        <v>9230</v>
      </c>
    </row>
    <row r="16864">
      <c r="C16864" s="1" t="s">
        <v>701</v>
      </c>
    </row>
    <row r="16865">
      <c r="C16865" s="1" t="s">
        <v>3220</v>
      </c>
    </row>
    <row r="16866">
      <c r="C16866" s="1" t="s">
        <v>99</v>
      </c>
    </row>
    <row r="16867">
      <c r="C16867" s="1" t="s">
        <v>305</v>
      </c>
    </row>
    <row r="16868">
      <c r="C16868" s="1" t="s">
        <v>116</v>
      </c>
    </row>
    <row r="16869">
      <c r="C16869" s="1" t="s">
        <v>2601</v>
      </c>
    </row>
    <row r="16870">
      <c r="C16870" s="1" t="s">
        <v>818</v>
      </c>
    </row>
    <row r="16871">
      <c r="C16871" s="1" t="s">
        <v>121</v>
      </c>
    </row>
    <row r="16872">
      <c r="C16872" s="1" t="s">
        <v>989</v>
      </c>
    </row>
    <row r="16873">
      <c r="C16873" s="1" t="s">
        <v>315</v>
      </c>
    </row>
    <row r="16874">
      <c r="C16874" s="1" t="s">
        <v>321</v>
      </c>
    </row>
    <row r="16875">
      <c r="C16875" s="1" t="s">
        <v>461</v>
      </c>
    </row>
    <row r="16876">
      <c r="C16876" s="1" t="s">
        <v>310</v>
      </c>
    </row>
    <row r="16877">
      <c r="C16877" s="1" t="s">
        <v>4958</v>
      </c>
    </row>
    <row r="16878">
      <c r="C16878" s="1" t="s">
        <v>326</v>
      </c>
    </row>
    <row r="16879">
      <c r="C16879" s="1" t="s">
        <v>326</v>
      </c>
    </row>
    <row r="16880">
      <c r="C16880" s="1" t="s">
        <v>2504</v>
      </c>
    </row>
    <row r="16881">
      <c r="C16881" s="1" t="s">
        <v>3641</v>
      </c>
    </row>
    <row r="16882">
      <c r="C16882" s="1" t="s">
        <v>1802</v>
      </c>
    </row>
    <row r="16883">
      <c r="C16883" s="1" t="s">
        <v>326</v>
      </c>
    </row>
    <row r="16884">
      <c r="C16884" s="1" t="s">
        <v>11296</v>
      </c>
    </row>
    <row r="16885">
      <c r="C16885" s="1" t="s">
        <v>138</v>
      </c>
    </row>
    <row r="16886">
      <c r="C16886" s="1" t="s">
        <v>1140</v>
      </c>
    </row>
    <row r="16887">
      <c r="C16887" s="1" t="s">
        <v>1367</v>
      </c>
    </row>
    <row r="16888">
      <c r="C16888" s="1" t="s">
        <v>121</v>
      </c>
    </row>
    <row r="16889">
      <c r="C16889" s="1" t="s">
        <v>241</v>
      </c>
    </row>
    <row r="16890">
      <c r="C16890" s="1" t="s">
        <v>138</v>
      </c>
    </row>
    <row r="16891">
      <c r="C16891" s="1" t="s">
        <v>818</v>
      </c>
    </row>
    <row r="16892">
      <c r="C16892" s="1" t="s">
        <v>3216</v>
      </c>
    </row>
    <row r="16893">
      <c r="C16893" s="1" t="s">
        <v>241</v>
      </c>
    </row>
    <row r="16894">
      <c r="C16894" s="1" t="s">
        <v>1899</v>
      </c>
    </row>
    <row r="16895">
      <c r="C16895" s="1" t="s">
        <v>701</v>
      </c>
    </row>
    <row r="16896">
      <c r="C16896" s="1" t="s">
        <v>207</v>
      </c>
    </row>
    <row r="16897">
      <c r="C16897" s="1" t="s">
        <v>1103</v>
      </c>
    </row>
    <row r="16898">
      <c r="C16898" s="1" t="s">
        <v>701</v>
      </c>
    </row>
    <row r="16899">
      <c r="C16899" s="1" t="s">
        <v>1874</v>
      </c>
    </row>
    <row r="16900">
      <c r="C16900" s="1" t="s">
        <v>342</v>
      </c>
    </row>
    <row r="16901">
      <c r="C16901" s="1" t="s">
        <v>461</v>
      </c>
    </row>
    <row r="16902">
      <c r="C16902" s="1" t="s">
        <v>1137</v>
      </c>
    </row>
    <row r="16903">
      <c r="C16903" s="1" t="s">
        <v>461</v>
      </c>
    </row>
    <row r="16904">
      <c r="C16904" s="1" t="s">
        <v>1418</v>
      </c>
    </row>
    <row r="16905">
      <c r="C16905" s="1" t="s">
        <v>13311</v>
      </c>
    </row>
    <row r="16906">
      <c r="C16906" s="1" t="s">
        <v>148</v>
      </c>
    </row>
    <row r="16907">
      <c r="C16907" s="1" t="s">
        <v>21</v>
      </c>
    </row>
    <row r="16908">
      <c r="C16908" s="1" t="s">
        <v>21</v>
      </c>
    </row>
    <row r="16909">
      <c r="C16909" s="1" t="s">
        <v>3465</v>
      </c>
    </row>
    <row r="16910">
      <c r="C16910" s="1" t="s">
        <v>148</v>
      </c>
    </row>
    <row r="16911">
      <c r="C16911" s="1" t="s">
        <v>3158</v>
      </c>
    </row>
    <row r="16912">
      <c r="C16912" s="1" t="s">
        <v>116</v>
      </c>
    </row>
    <row r="16913">
      <c r="C16913" s="1" t="s">
        <v>305</v>
      </c>
    </row>
    <row r="16914">
      <c r="C16914" s="1" t="s">
        <v>116</v>
      </c>
    </row>
    <row r="16915">
      <c r="C16915" s="1" t="s">
        <v>148</v>
      </c>
    </row>
    <row r="16916">
      <c r="C16916" s="1" t="s">
        <v>3708</v>
      </c>
    </row>
    <row r="16917">
      <c r="C16917" s="1" t="s">
        <v>564</v>
      </c>
    </row>
    <row r="16918">
      <c r="C16918" s="1" t="s">
        <v>989</v>
      </c>
    </row>
    <row r="16919">
      <c r="C16919" s="1" t="s">
        <v>126</v>
      </c>
    </row>
    <row r="16920">
      <c r="C16920" s="1" t="s">
        <v>5261</v>
      </c>
    </row>
    <row r="16921">
      <c r="C16921" s="1" t="s">
        <v>2119</v>
      </c>
    </row>
    <row r="16922">
      <c r="C16922" s="1" t="s">
        <v>1874</v>
      </c>
    </row>
    <row r="16923">
      <c r="C16923" s="1" t="s">
        <v>28331</v>
      </c>
    </row>
    <row r="16924">
      <c r="C16924" s="1" t="s">
        <v>2504</v>
      </c>
    </row>
    <row r="16925">
      <c r="C16925" s="1" t="s">
        <v>1317</v>
      </c>
    </row>
    <row r="16926">
      <c r="C16926" s="1" t="s">
        <v>28234</v>
      </c>
    </row>
    <row r="16927">
      <c r="C16927" s="1" t="s">
        <v>3220</v>
      </c>
    </row>
    <row r="16928">
      <c r="C16928" s="1" t="s">
        <v>103</v>
      </c>
    </row>
    <row r="16929">
      <c r="C16929" s="1" t="s">
        <v>518</v>
      </c>
    </row>
    <row r="16930">
      <c r="C16930" s="1" t="s">
        <v>5598</v>
      </c>
    </row>
    <row r="16931">
      <c r="C16931" s="1" t="s">
        <v>305</v>
      </c>
    </row>
    <row r="16932">
      <c r="C16932" s="1" t="s">
        <v>998</v>
      </c>
    </row>
    <row r="16933">
      <c r="C16933" s="1" t="s">
        <v>116</v>
      </c>
    </row>
    <row r="16934">
      <c r="C16934" s="1" t="s">
        <v>1250</v>
      </c>
    </row>
    <row r="16935">
      <c r="C16935" s="1" t="s">
        <v>121</v>
      </c>
    </row>
    <row r="16936">
      <c r="C16936" s="1" t="s">
        <v>968</v>
      </c>
    </row>
    <row r="16937">
      <c r="C16937" s="1" t="s">
        <v>461</v>
      </c>
    </row>
    <row r="16938">
      <c r="C16938" s="1" t="s">
        <v>32</v>
      </c>
    </row>
    <row r="16939">
      <c r="C16939" s="1" t="s">
        <v>925</v>
      </c>
    </row>
    <row r="16940">
      <c r="C16940" s="1" t="s">
        <v>1096</v>
      </c>
    </row>
    <row r="16941">
      <c r="C16941" s="1" t="s">
        <v>8850</v>
      </c>
    </row>
    <row r="16942">
      <c r="C16942" s="1" t="s">
        <v>813</v>
      </c>
    </row>
    <row r="16943">
      <c r="C16943" s="1" t="s">
        <v>492</v>
      </c>
    </row>
    <row r="16944">
      <c r="C16944" s="1" t="s">
        <v>2858</v>
      </c>
    </row>
    <row r="16945">
      <c r="C16945" s="1" t="s">
        <v>2316</v>
      </c>
    </row>
    <row r="16946">
      <c r="C16946" s="1" t="s">
        <v>4545</v>
      </c>
    </row>
    <row r="16947">
      <c r="C16947" s="1" t="s">
        <v>4088</v>
      </c>
    </row>
    <row r="16948">
      <c r="C16948" s="1" t="s">
        <v>148</v>
      </c>
    </row>
    <row r="16949">
      <c r="C16949" s="1" t="s">
        <v>1367</v>
      </c>
    </row>
    <row r="16950">
      <c r="C16950" s="1" t="s">
        <v>1558</v>
      </c>
    </row>
    <row r="16951">
      <c r="C16951" s="1" t="s">
        <v>5991</v>
      </c>
    </row>
    <row r="16952">
      <c r="C16952" s="1" t="s">
        <v>32</v>
      </c>
    </row>
    <row r="16953">
      <c r="C16953" s="1" t="s">
        <v>42</v>
      </c>
    </row>
    <row r="16954">
      <c r="C16954" s="1" t="s">
        <v>998</v>
      </c>
    </row>
    <row r="16955">
      <c r="C16955" s="1" t="s">
        <v>1092</v>
      </c>
    </row>
    <row r="16956">
      <c r="C16956" s="1" t="s">
        <v>148</v>
      </c>
    </row>
    <row r="16957">
      <c r="C16957" s="1" t="s">
        <v>305</v>
      </c>
    </row>
    <row r="16958">
      <c r="C16958" s="1" t="s">
        <v>5337</v>
      </c>
    </row>
    <row r="16959">
      <c r="C16959" s="1" t="s">
        <v>300</v>
      </c>
    </row>
    <row r="16960">
      <c r="C16960" s="1" t="s">
        <v>1204</v>
      </c>
    </row>
    <row r="16961">
      <c r="C16961" s="1" t="s">
        <v>738</v>
      </c>
    </row>
    <row r="16962">
      <c r="C16962" s="1" t="s">
        <v>2255</v>
      </c>
    </row>
    <row r="16963">
      <c r="C16963" s="1" t="s">
        <v>2464</v>
      </c>
    </row>
    <row r="16964">
      <c r="C16964" s="1" t="s">
        <v>21</v>
      </c>
    </row>
    <row r="16965">
      <c r="C16965" s="1" t="s">
        <v>6215</v>
      </c>
    </row>
    <row r="16966">
      <c r="C16966" s="1" t="s">
        <v>764</v>
      </c>
    </row>
    <row r="16967">
      <c r="C16967" s="1" t="s">
        <v>116</v>
      </c>
    </row>
    <row r="16968">
      <c r="C16968" s="1" t="s">
        <v>1255</v>
      </c>
    </row>
    <row r="16969">
      <c r="C16969" s="1" t="s">
        <v>1297</v>
      </c>
    </row>
    <row r="16970">
      <c r="C16970" s="1" t="s">
        <v>1531</v>
      </c>
    </row>
    <row r="16971">
      <c r="C16971" s="1" t="s">
        <v>1494</v>
      </c>
    </row>
    <row r="16972">
      <c r="C16972" s="1" t="s">
        <v>461</v>
      </c>
    </row>
    <row r="16973">
      <c r="C16973" s="1" t="s">
        <v>241</v>
      </c>
    </row>
    <row r="16974">
      <c r="C16974" s="1" t="s">
        <v>411</v>
      </c>
    </row>
    <row r="16975">
      <c r="C16975" s="1" t="s">
        <v>2025</v>
      </c>
    </row>
    <row r="16976">
      <c r="C16976" s="1" t="s">
        <v>7983</v>
      </c>
    </row>
    <row r="16977">
      <c r="C16977" s="1" t="s">
        <v>925</v>
      </c>
    </row>
    <row r="16978">
      <c r="C16978" s="1" t="s">
        <v>148</v>
      </c>
    </row>
    <row r="16979">
      <c r="C16979" s="1" t="s">
        <v>342</v>
      </c>
    </row>
    <row r="16980">
      <c r="C16980" s="1" t="s">
        <v>503</v>
      </c>
    </row>
    <row r="16981">
      <c r="C16981" s="1" t="s">
        <v>211</v>
      </c>
    </row>
    <row r="16982">
      <c r="C16982" s="1" t="s">
        <v>326</v>
      </c>
    </row>
    <row r="16983">
      <c r="C16983" s="1" t="s">
        <v>121</v>
      </c>
    </row>
    <row r="16984">
      <c r="C16984" s="1" t="s">
        <v>2248</v>
      </c>
    </row>
    <row r="16985">
      <c r="C16985" s="1" t="s">
        <v>10100</v>
      </c>
    </row>
    <row r="16986">
      <c r="C16986" s="1" t="s">
        <v>396</v>
      </c>
    </row>
    <row r="16987">
      <c r="C16987" s="1" t="s">
        <v>65</v>
      </c>
    </row>
    <row r="16988">
      <c r="C16988" s="1" t="s">
        <v>305</v>
      </c>
    </row>
    <row r="16989">
      <c r="C16989" s="1" t="s">
        <v>21</v>
      </c>
    </row>
    <row r="16990">
      <c r="C16990" s="1" t="s">
        <v>492</v>
      </c>
    </row>
    <row r="16991">
      <c r="C16991" s="1" t="s">
        <v>749</v>
      </c>
    </row>
    <row r="16992">
      <c r="C16992" s="1" t="s">
        <v>1255</v>
      </c>
    </row>
    <row r="16993">
      <c r="C16993" s="1" t="s">
        <v>1014</v>
      </c>
    </row>
    <row r="16994">
      <c r="C16994" s="1" t="s">
        <v>11477</v>
      </c>
    </row>
    <row r="16995">
      <c r="C16995" s="1" t="s">
        <v>7214</v>
      </c>
    </row>
    <row r="16996">
      <c r="C16996" s="1" t="s">
        <v>588</v>
      </c>
    </row>
    <row r="16997">
      <c r="C16997" s="1" t="s">
        <v>411</v>
      </c>
    </row>
    <row r="16998">
      <c r="C16998" s="1" t="s">
        <v>173</v>
      </c>
    </row>
    <row r="16999">
      <c r="C16999" s="1" t="s">
        <v>2145</v>
      </c>
    </row>
    <row r="17000">
      <c r="C17000" s="1" t="s">
        <v>32</v>
      </c>
    </row>
    <row r="17001">
      <c r="C17001" s="1" t="s">
        <v>1176</v>
      </c>
    </row>
    <row r="17002">
      <c r="C17002" s="1" t="s">
        <v>5112</v>
      </c>
    </row>
    <row r="17003">
      <c r="C17003" s="1" t="s">
        <v>1802</v>
      </c>
    </row>
    <row r="17004">
      <c r="C17004" s="1" t="s">
        <v>2173</v>
      </c>
    </row>
    <row r="17005">
      <c r="C17005" s="1" t="s">
        <v>1611</v>
      </c>
    </row>
    <row r="17006">
      <c r="C17006" s="1" t="s">
        <v>2583</v>
      </c>
    </row>
    <row r="17007">
      <c r="C17007" s="1" t="s">
        <v>116</v>
      </c>
    </row>
    <row r="17008">
      <c r="C17008" s="1" t="s">
        <v>315</v>
      </c>
    </row>
    <row r="17009">
      <c r="C17009" s="1" t="s">
        <v>864</v>
      </c>
    </row>
    <row r="17010">
      <c r="C17010" s="1" t="s">
        <v>1103</v>
      </c>
    </row>
    <row r="17011">
      <c r="C17011" s="1" t="s">
        <v>1255</v>
      </c>
    </row>
    <row r="17012">
      <c r="C17012" s="1" t="s">
        <v>1531</v>
      </c>
    </row>
    <row r="17013">
      <c r="C17013" s="1" t="s">
        <v>32</v>
      </c>
    </row>
    <row r="17014">
      <c r="C17014" s="1" t="s">
        <v>470</v>
      </c>
    </row>
    <row r="17015">
      <c r="C17015" s="1" t="s">
        <v>121</v>
      </c>
    </row>
    <row r="17016">
      <c r="C17016" s="1" t="s">
        <v>1653</v>
      </c>
    </row>
    <row r="17017">
      <c r="C17017" s="1" t="s">
        <v>1155</v>
      </c>
    </row>
    <row r="17018">
      <c r="C17018" s="1" t="s">
        <v>284</v>
      </c>
    </row>
    <row r="17019">
      <c r="C17019" s="1" t="s">
        <v>321</v>
      </c>
    </row>
    <row r="17020">
      <c r="C17020" s="1" t="s">
        <v>1963</v>
      </c>
    </row>
    <row r="17021">
      <c r="C17021" s="1" t="s">
        <v>840</v>
      </c>
    </row>
    <row r="17022">
      <c r="C17022" s="1" t="s">
        <v>1531</v>
      </c>
    </row>
    <row r="17023">
      <c r="C17023" s="1" t="s">
        <v>411</v>
      </c>
    </row>
    <row r="17024">
      <c r="C17024" s="1" t="s">
        <v>182</v>
      </c>
    </row>
    <row r="17025">
      <c r="C17025" s="1" t="s">
        <v>28473</v>
      </c>
    </row>
    <row r="17026">
      <c r="C17026" s="1" t="s">
        <v>1802</v>
      </c>
    </row>
    <row r="17027">
      <c r="C17027" s="1" t="s">
        <v>3581</v>
      </c>
    </row>
    <row r="17028">
      <c r="C17028" s="1" t="s">
        <v>305</v>
      </c>
    </row>
    <row r="17029">
      <c r="C17029" s="1" t="s">
        <v>5337</v>
      </c>
    </row>
    <row r="17030">
      <c r="C17030" s="1" t="s">
        <v>295</v>
      </c>
    </row>
    <row r="17031">
      <c r="C17031" s="1" t="s">
        <v>408</v>
      </c>
    </row>
    <row r="17032">
      <c r="C17032" s="1" t="s">
        <v>116</v>
      </c>
    </row>
    <row r="17033">
      <c r="C17033" s="1" t="s">
        <v>99</v>
      </c>
    </row>
    <row r="17034">
      <c r="C17034" s="1" t="s">
        <v>998</v>
      </c>
    </row>
    <row r="17035">
      <c r="C17035" s="1" t="s">
        <v>1802</v>
      </c>
    </row>
    <row r="17036">
      <c r="C17036" s="1" t="s">
        <v>99</v>
      </c>
    </row>
    <row r="17037">
      <c r="C17037" s="1" t="s">
        <v>1506</v>
      </c>
    </row>
    <row r="17038">
      <c r="C17038" s="1" t="s">
        <v>840</v>
      </c>
    </row>
    <row r="17039">
      <c r="C17039" s="1" t="s">
        <v>613</v>
      </c>
    </row>
    <row r="17040">
      <c r="C17040" s="1" t="s">
        <v>8069</v>
      </c>
    </row>
    <row r="17041">
      <c r="C17041" s="1" t="s">
        <v>3158</v>
      </c>
    </row>
    <row r="17042">
      <c r="C17042" s="1" t="s">
        <v>1802</v>
      </c>
    </row>
    <row r="17043">
      <c r="C17043" s="1" t="s">
        <v>411</v>
      </c>
    </row>
    <row r="17044">
      <c r="C17044" s="1" t="s">
        <v>295</v>
      </c>
    </row>
    <row r="17045">
      <c r="C17045" s="1" t="s">
        <v>925</v>
      </c>
    </row>
    <row r="17046">
      <c r="C17046" s="1" t="s">
        <v>1592</v>
      </c>
    </row>
    <row r="17047">
      <c r="C17047" s="1" t="s">
        <v>1827</v>
      </c>
    </row>
    <row r="17048">
      <c r="C17048" s="1" t="s">
        <v>411</v>
      </c>
    </row>
    <row r="17049">
      <c r="C17049" s="1" t="s">
        <v>1325</v>
      </c>
    </row>
    <row r="17050">
      <c r="C17050" s="1" t="s">
        <v>1179</v>
      </c>
    </row>
    <row r="17051">
      <c r="C17051" s="1" t="s">
        <v>305</v>
      </c>
    </row>
    <row r="17052">
      <c r="C17052" s="1" t="s">
        <v>93</v>
      </c>
    </row>
    <row r="17053">
      <c r="C17053" s="1" t="s">
        <v>560</v>
      </c>
    </row>
    <row r="17054">
      <c r="C17054" s="1" t="s">
        <v>321</v>
      </c>
    </row>
    <row r="17055">
      <c r="C17055" s="1" t="s">
        <v>3009</v>
      </c>
    </row>
    <row r="17056">
      <c r="C17056" s="1" t="s">
        <v>32</v>
      </c>
    </row>
    <row r="17057">
      <c r="C17057" s="1" t="s">
        <v>461</v>
      </c>
    </row>
    <row r="17058">
      <c r="C17058" s="1" t="s">
        <v>1325</v>
      </c>
    </row>
    <row r="17059">
      <c r="C17059" s="1" t="s">
        <v>163</v>
      </c>
    </row>
    <row r="17060">
      <c r="C17060" s="1" t="s">
        <v>1096</v>
      </c>
    </row>
    <row r="17061">
      <c r="C17061" s="1" t="s">
        <v>588</v>
      </c>
    </row>
    <row r="17062">
      <c r="C17062" s="1" t="s">
        <v>241</v>
      </c>
    </row>
    <row r="17063">
      <c r="C17063" s="1" t="s">
        <v>2601</v>
      </c>
    </row>
    <row r="17064">
      <c r="C17064" s="1" t="s">
        <v>906</v>
      </c>
    </row>
    <row r="17065">
      <c r="C17065" s="1" t="s">
        <v>522</v>
      </c>
    </row>
    <row r="17066">
      <c r="C17066" s="1" t="s">
        <v>99</v>
      </c>
    </row>
    <row r="17067">
      <c r="C17067" s="1" t="s">
        <v>4187</v>
      </c>
    </row>
    <row r="17068">
      <c r="C17068" s="1" t="s">
        <v>1494</v>
      </c>
    </row>
    <row r="17069">
      <c r="C17069" s="1" t="s">
        <v>1297</v>
      </c>
    </row>
    <row r="17070">
      <c r="C17070" s="1" t="s">
        <v>3403</v>
      </c>
    </row>
    <row r="17071">
      <c r="C17071" s="1" t="s">
        <v>21</v>
      </c>
    </row>
    <row r="17072">
      <c r="C17072" s="1" t="s">
        <v>305</v>
      </c>
    </row>
    <row r="17073">
      <c r="C17073" s="1" t="s">
        <v>5991</v>
      </c>
    </row>
    <row r="17074">
      <c r="C17074" s="1" t="s">
        <v>258</v>
      </c>
    </row>
    <row r="17075">
      <c r="C17075" s="1" t="s">
        <v>6215</v>
      </c>
    </row>
    <row r="17076">
      <c r="C17076" s="1" t="s">
        <v>65</v>
      </c>
    </row>
    <row r="17077">
      <c r="C17077" s="1" t="s">
        <v>275</v>
      </c>
    </row>
    <row r="17078">
      <c r="C17078" s="1" t="s">
        <v>8714</v>
      </c>
    </row>
    <row r="17079">
      <c r="C17079" s="1" t="s">
        <v>1899</v>
      </c>
    </row>
    <row r="17080">
      <c r="C17080" s="1" t="s">
        <v>3708</v>
      </c>
    </row>
    <row r="17081">
      <c r="C17081" s="1" t="s">
        <v>3931</v>
      </c>
    </row>
    <row r="17082">
      <c r="C17082" s="1" t="s">
        <v>4640</v>
      </c>
    </row>
    <row r="17083">
      <c r="C17083" s="1" t="s">
        <v>1140</v>
      </c>
    </row>
    <row r="17084">
      <c r="C17084" s="1" t="s">
        <v>248</v>
      </c>
    </row>
    <row r="17085">
      <c r="C17085" s="1" t="s">
        <v>503</v>
      </c>
    </row>
    <row r="17086">
      <c r="C17086" s="1" t="s">
        <v>173</v>
      </c>
    </row>
    <row r="17087">
      <c r="C17087" s="1" t="s">
        <v>75</v>
      </c>
    </row>
    <row r="17088">
      <c r="C17088" s="1" t="s">
        <v>99</v>
      </c>
    </row>
    <row r="17089">
      <c r="C17089" s="1" t="s">
        <v>2647</v>
      </c>
    </row>
    <row r="17090">
      <c r="C17090" s="1" t="s">
        <v>75</v>
      </c>
    </row>
    <row r="17091">
      <c r="C17091" s="1" t="s">
        <v>116</v>
      </c>
    </row>
    <row r="17092">
      <c r="C17092" s="1" t="s">
        <v>3458</v>
      </c>
    </row>
    <row r="17093">
      <c r="C17093" s="1" t="s">
        <v>80</v>
      </c>
    </row>
    <row r="17094">
      <c r="C17094" s="1" t="s">
        <v>1418</v>
      </c>
    </row>
    <row r="17095">
      <c r="C17095" s="1" t="s">
        <v>2504</v>
      </c>
    </row>
    <row r="17096">
      <c r="C17096" s="1" t="s">
        <v>305</v>
      </c>
    </row>
    <row r="17097">
      <c r="C17097" s="1" t="s">
        <v>6215</v>
      </c>
    </row>
    <row r="17098">
      <c r="C17098" s="1" t="s">
        <v>5995</v>
      </c>
    </row>
    <row r="17099">
      <c r="C17099" s="1" t="s">
        <v>701</v>
      </c>
    </row>
    <row r="17100">
      <c r="C17100" s="1" t="s">
        <v>1418</v>
      </c>
    </row>
    <row r="17101">
      <c r="C17101" s="1" t="s">
        <v>5080</v>
      </c>
    </row>
    <row r="17102">
      <c r="C17102" s="1" t="s">
        <v>11588</v>
      </c>
    </row>
    <row r="17103">
      <c r="C17103" s="1" t="s">
        <v>28579</v>
      </c>
    </row>
    <row r="17104">
      <c r="C17104" s="1" t="s">
        <v>770</v>
      </c>
    </row>
    <row r="17105">
      <c r="C17105" s="1" t="s">
        <v>1802</v>
      </c>
    </row>
    <row r="17106">
      <c r="C17106" s="1" t="s">
        <v>116</v>
      </c>
    </row>
    <row r="17107">
      <c r="C17107" s="1" t="s">
        <v>701</v>
      </c>
    </row>
    <row r="17108">
      <c r="C17108" s="1" t="s">
        <v>4640</v>
      </c>
    </row>
    <row r="17109">
      <c r="C17109" s="1" t="s">
        <v>1165</v>
      </c>
    </row>
    <row r="17110">
      <c r="C17110" s="1" t="s">
        <v>121</v>
      </c>
    </row>
    <row r="17111">
      <c r="C17111" s="1" t="s">
        <v>4935</v>
      </c>
    </row>
    <row r="17112">
      <c r="C17112" s="1" t="s">
        <v>86</v>
      </c>
    </row>
    <row r="17113">
      <c r="C17113" s="1" t="s">
        <v>503</v>
      </c>
    </row>
    <row r="17114">
      <c r="C17114" s="1" t="s">
        <v>28597</v>
      </c>
    </row>
    <row r="17115">
      <c r="C17115" s="1" t="s">
        <v>6220</v>
      </c>
    </row>
    <row r="17116">
      <c r="C17116" s="1" t="s">
        <v>9404</v>
      </c>
    </row>
    <row r="17117">
      <c r="C17117" s="1" t="s">
        <v>998</v>
      </c>
    </row>
    <row r="17118">
      <c r="C17118" s="1" t="s">
        <v>3180</v>
      </c>
    </row>
    <row r="17119">
      <c r="C17119" s="1" t="s">
        <v>1280</v>
      </c>
    </row>
    <row r="17120">
      <c r="C17120" s="1" t="s">
        <v>2920</v>
      </c>
    </row>
    <row r="17121">
      <c r="C17121" s="1" t="s">
        <v>461</v>
      </c>
    </row>
    <row r="17122">
      <c r="C17122" s="1" t="s">
        <v>738</v>
      </c>
    </row>
    <row r="17123">
      <c r="C17123" s="1" t="s">
        <v>492</v>
      </c>
    </row>
    <row r="17124">
      <c r="C17124" s="1" t="s">
        <v>1325</v>
      </c>
    </row>
    <row r="17125">
      <c r="C17125" s="1" t="s">
        <v>8269</v>
      </c>
    </row>
    <row r="17126">
      <c r="C17126" s="1" t="s">
        <v>5539</v>
      </c>
    </row>
    <row r="17127">
      <c r="C17127" s="1" t="s">
        <v>80</v>
      </c>
    </row>
    <row r="17128">
      <c r="C17128" s="1" t="s">
        <v>411</v>
      </c>
    </row>
    <row r="17129">
      <c r="C17129" s="1" t="s">
        <v>1802</v>
      </c>
    </row>
    <row r="17130">
      <c r="C17130" s="1" t="s">
        <v>2173</v>
      </c>
    </row>
    <row r="17131">
      <c r="C17131" s="1" t="s">
        <v>1036</v>
      </c>
    </row>
    <row r="17132">
      <c r="C17132" s="1" t="s">
        <v>2833</v>
      </c>
    </row>
    <row r="17133">
      <c r="C17133" s="1" t="s">
        <v>879</v>
      </c>
    </row>
    <row r="17134">
      <c r="C17134" s="1" t="s">
        <v>1133</v>
      </c>
    </row>
    <row r="17135">
      <c r="C17135" s="1" t="s">
        <v>5256</v>
      </c>
    </row>
    <row r="17136">
      <c r="C17136" s="1" t="s">
        <v>1255</v>
      </c>
    </row>
    <row r="17137">
      <c r="C17137" s="1" t="s">
        <v>2359</v>
      </c>
    </row>
    <row r="17138">
      <c r="C17138" s="1" t="s">
        <v>2858</v>
      </c>
    </row>
    <row r="17139">
      <c r="C17139" s="1" t="s">
        <v>5995</v>
      </c>
    </row>
    <row r="17140">
      <c r="C17140" s="1" t="s">
        <v>503</v>
      </c>
    </row>
    <row r="17141">
      <c r="C17141" s="1" t="s">
        <v>12783</v>
      </c>
    </row>
    <row r="17142">
      <c r="C17142" s="1" t="s">
        <v>1204</v>
      </c>
    </row>
    <row r="17143">
      <c r="C17143" s="1" t="s">
        <v>1367</v>
      </c>
    </row>
    <row r="17144">
      <c r="C17144" s="1" t="s">
        <v>116</v>
      </c>
    </row>
    <row r="17145">
      <c r="C17145" s="1" t="s">
        <v>37</v>
      </c>
    </row>
    <row r="17146">
      <c r="C17146" s="1" t="s">
        <v>653</v>
      </c>
    </row>
    <row r="17147">
      <c r="C17147" s="1" t="s">
        <v>7897</v>
      </c>
    </row>
    <row r="17148">
      <c r="C17148" s="1" t="s">
        <v>411</v>
      </c>
    </row>
    <row r="17149">
      <c r="C17149" s="1" t="s">
        <v>211</v>
      </c>
    </row>
    <row r="17150">
      <c r="C17150" s="1" t="s">
        <v>305</v>
      </c>
    </row>
    <row r="17151">
      <c r="C17151" s="1" t="s">
        <v>1666</v>
      </c>
    </row>
    <row r="17152">
      <c r="C17152" s="1" t="s">
        <v>1297</v>
      </c>
    </row>
    <row r="17153">
      <c r="C17153" s="1" t="s">
        <v>215</v>
      </c>
    </row>
    <row r="17154">
      <c r="C17154" s="1" t="s">
        <v>6863</v>
      </c>
    </row>
    <row r="17155">
      <c r="C17155" s="1" t="s">
        <v>729</v>
      </c>
    </row>
    <row r="17156">
      <c r="C17156" s="1" t="s">
        <v>5012</v>
      </c>
    </row>
    <row r="17157">
      <c r="C17157" s="1" t="s">
        <v>503</v>
      </c>
    </row>
    <row r="17158">
      <c r="C17158" s="1" t="s">
        <v>998</v>
      </c>
    </row>
    <row r="17159">
      <c r="C17159" s="1" t="s">
        <v>4748</v>
      </c>
    </row>
    <row r="17160">
      <c r="C17160" s="1" t="s">
        <v>332</v>
      </c>
    </row>
    <row r="17161">
      <c r="C17161" s="1" t="s">
        <v>764</v>
      </c>
    </row>
    <row r="17162">
      <c r="C17162" s="1" t="s">
        <v>720</v>
      </c>
    </row>
    <row r="17163">
      <c r="C17163" s="1" t="s">
        <v>295</v>
      </c>
    </row>
    <row r="17164">
      <c r="C17164" s="1" t="s">
        <v>207</v>
      </c>
    </row>
    <row r="17165">
      <c r="C17165" s="1" t="s">
        <v>701</v>
      </c>
    </row>
    <row r="17166">
      <c r="C17166" s="1" t="s">
        <v>13435</v>
      </c>
    </row>
    <row r="17167">
      <c r="C17167" s="1" t="s">
        <v>5435</v>
      </c>
    </row>
    <row r="17168">
      <c r="C17168" s="1" t="s">
        <v>503</v>
      </c>
    </row>
    <row r="17169">
      <c r="C17169" s="1" t="s">
        <v>116</v>
      </c>
    </row>
    <row r="17170">
      <c r="C17170" s="1" t="s">
        <v>26518</v>
      </c>
    </row>
    <row r="17171">
      <c r="C17171" s="1" t="s">
        <v>258</v>
      </c>
    </row>
    <row r="17172">
      <c r="C17172" s="1" t="s">
        <v>1802</v>
      </c>
    </row>
    <row r="17173">
      <c r="C17173" s="1" t="s">
        <v>75</v>
      </c>
    </row>
    <row r="17174">
      <c r="C17174" s="1" t="s">
        <v>503</v>
      </c>
    </row>
    <row r="17175">
      <c r="C17175" s="1" t="s">
        <v>80</v>
      </c>
    </row>
    <row r="17176">
      <c r="C17176" s="1" t="s">
        <v>305</v>
      </c>
    </row>
    <row r="17177">
      <c r="C17177" s="1" t="s">
        <v>93</v>
      </c>
    </row>
    <row r="17178">
      <c r="C17178" s="1" t="s">
        <v>284</v>
      </c>
    </row>
    <row r="17179">
      <c r="C17179" s="1" t="s">
        <v>321</v>
      </c>
    </row>
    <row r="17180">
      <c r="C17180" s="1" t="s">
        <v>2402</v>
      </c>
    </row>
    <row r="17181">
      <c r="C17181" s="1" t="s">
        <v>305</v>
      </c>
    </row>
    <row r="17182">
      <c r="C17182" s="1" t="s">
        <v>207</v>
      </c>
    </row>
    <row r="17183">
      <c r="C17183" s="1" t="s">
        <v>1756</v>
      </c>
    </row>
    <row r="17184">
      <c r="C17184" s="1" t="s">
        <v>305</v>
      </c>
    </row>
    <row r="17185">
      <c r="C17185" s="1" t="s">
        <v>321</v>
      </c>
    </row>
    <row r="17186">
      <c r="C17186" s="1" t="s">
        <v>148</v>
      </c>
    </row>
    <row r="17187">
      <c r="C17187" s="1" t="s">
        <v>1802</v>
      </c>
    </row>
    <row r="17188">
      <c r="C17188" s="1" t="s">
        <v>7221</v>
      </c>
    </row>
    <row r="17189">
      <c r="C17189" s="1" t="s">
        <v>1255</v>
      </c>
    </row>
    <row r="17190">
      <c r="C17190" s="1" t="s">
        <v>4891</v>
      </c>
    </row>
    <row r="17191">
      <c r="C17191" s="1" t="s">
        <v>2913</v>
      </c>
    </row>
    <row r="17192">
      <c r="C17192" s="1" t="s">
        <v>315</v>
      </c>
    </row>
    <row r="17193">
      <c r="C17193" s="1" t="s">
        <v>1014</v>
      </c>
    </row>
    <row r="17194">
      <c r="C17194" s="1" t="s">
        <v>1637</v>
      </c>
    </row>
    <row r="17195">
      <c r="C17195" s="1" t="s">
        <v>1133</v>
      </c>
    </row>
    <row r="17196">
      <c r="C17196" s="1" t="s">
        <v>522</v>
      </c>
    </row>
    <row r="17197">
      <c r="C17197" s="1" t="s">
        <v>7608</v>
      </c>
    </row>
    <row r="17198">
      <c r="C17198" s="1" t="s">
        <v>21</v>
      </c>
    </row>
    <row r="17199">
      <c r="C17199" s="1" t="s">
        <v>305</v>
      </c>
    </row>
    <row r="17200">
      <c r="C17200" s="1" t="s">
        <v>116</v>
      </c>
    </row>
    <row r="17201">
      <c r="C17201" s="1" t="s">
        <v>211</v>
      </c>
    </row>
    <row r="17202">
      <c r="C17202" s="1" t="s">
        <v>461</v>
      </c>
    </row>
    <row r="17203">
      <c r="C17203" s="1" t="s">
        <v>138</v>
      </c>
    </row>
    <row r="17204">
      <c r="C17204" s="1" t="s">
        <v>411</v>
      </c>
    </row>
    <row r="17205">
      <c r="C17205" s="1" t="s">
        <v>818</v>
      </c>
    </row>
    <row r="17206">
      <c r="C17206" s="1" t="s">
        <v>28732</v>
      </c>
    </row>
    <row r="17207">
      <c r="C17207" s="1" t="s">
        <v>198</v>
      </c>
    </row>
    <row r="17208">
      <c r="C17208" s="1" t="s">
        <v>411</v>
      </c>
    </row>
    <row r="17209">
      <c r="C17209" s="1" t="s">
        <v>9087</v>
      </c>
    </row>
    <row r="17210">
      <c r="C17210" s="1" t="s">
        <v>2384</v>
      </c>
    </row>
    <row r="17211">
      <c r="C17211" s="1" t="s">
        <v>1418</v>
      </c>
    </row>
    <row r="17212">
      <c r="C17212" s="1" t="s">
        <v>1255</v>
      </c>
    </row>
    <row r="17213">
      <c r="C17213" s="1" t="s">
        <v>4207</v>
      </c>
    </row>
    <row r="17214">
      <c r="C17214" s="1" t="s">
        <v>3392</v>
      </c>
    </row>
    <row r="17215">
      <c r="C17215" s="1" t="s">
        <v>1813</v>
      </c>
    </row>
    <row r="17216">
      <c r="C17216" s="1" t="s">
        <v>1176</v>
      </c>
    </row>
    <row r="17217">
      <c r="C17217" s="1" t="s">
        <v>305</v>
      </c>
    </row>
    <row r="17218">
      <c r="C17218" s="1" t="s">
        <v>2515</v>
      </c>
    </row>
    <row r="17219">
      <c r="C17219" s="1" t="s">
        <v>116</v>
      </c>
    </row>
    <row r="17220">
      <c r="C17220" s="1" t="s">
        <v>3821</v>
      </c>
    </row>
    <row r="17221">
      <c r="C17221" s="1" t="s">
        <v>75</v>
      </c>
    </row>
    <row r="17222">
      <c r="C17222" s="1" t="s">
        <v>8203</v>
      </c>
    </row>
    <row r="17223">
      <c r="C17223" s="1" t="s">
        <v>59</v>
      </c>
    </row>
    <row r="17224">
      <c r="C17224" s="1" t="s">
        <v>295</v>
      </c>
    </row>
    <row r="17225">
      <c r="C17225" s="1" t="s">
        <v>3461</v>
      </c>
    </row>
    <row r="17226">
      <c r="C17226" s="1" t="s">
        <v>4772</v>
      </c>
    </row>
    <row r="17227">
      <c r="C17227" s="1" t="s">
        <v>383</v>
      </c>
    </row>
    <row r="17228">
      <c r="C17228" s="1" t="s">
        <v>28761</v>
      </c>
    </row>
    <row r="17229">
      <c r="C17229" s="1" t="s">
        <v>99</v>
      </c>
    </row>
    <row r="17230">
      <c r="C17230" s="1" t="s">
        <v>241</v>
      </c>
    </row>
    <row r="17231">
      <c r="C17231" s="1" t="s">
        <v>173</v>
      </c>
    </row>
    <row r="17232">
      <c r="C17232" s="1" t="s">
        <v>21</v>
      </c>
    </row>
    <row r="17233">
      <c r="C17233" s="1" t="s">
        <v>14678</v>
      </c>
    </row>
    <row r="17234">
      <c r="C17234" s="1" t="s">
        <v>3461</v>
      </c>
    </row>
    <row r="17235">
      <c r="C17235" s="1" t="s">
        <v>295</v>
      </c>
    </row>
    <row r="17236">
      <c r="C17236" s="1" t="s">
        <v>461</v>
      </c>
    </row>
    <row r="17237">
      <c r="C17237" s="1" t="s">
        <v>686</v>
      </c>
    </row>
    <row r="17238">
      <c r="C17238" s="1" t="s">
        <v>1418</v>
      </c>
    </row>
    <row r="17239">
      <c r="C17239" s="1" t="s">
        <v>818</v>
      </c>
    </row>
    <row r="17240">
      <c r="C17240" s="1" t="s">
        <v>49</v>
      </c>
    </row>
    <row r="17241">
      <c r="C17241" s="1" t="s">
        <v>5136</v>
      </c>
    </row>
    <row r="17242">
      <c r="C17242" s="1" t="s">
        <v>2721</v>
      </c>
    </row>
    <row r="17243">
      <c r="C17243" s="1" t="s">
        <v>2359</v>
      </c>
    </row>
    <row r="17244">
      <c r="C17244" s="1" t="s">
        <v>1367</v>
      </c>
    </row>
    <row r="17245">
      <c r="C17245" s="1" t="s">
        <v>2477</v>
      </c>
    </row>
    <row r="17246">
      <c r="C17246" s="1" t="s">
        <v>1418</v>
      </c>
    </row>
    <row r="17247">
      <c r="C17247" s="1" t="s">
        <v>7620</v>
      </c>
    </row>
    <row r="17248">
      <c r="C17248" s="1" t="s">
        <v>126</v>
      </c>
    </row>
    <row r="17249">
      <c r="C17249" s="1" t="s">
        <v>1381</v>
      </c>
    </row>
    <row r="17250">
      <c r="C17250" s="1" t="s">
        <v>461</v>
      </c>
    </row>
    <row r="17251">
      <c r="C17251" s="1" t="s">
        <v>1255</v>
      </c>
    </row>
    <row r="17252">
      <c r="C17252" s="1" t="s">
        <v>148</v>
      </c>
    </row>
    <row r="17253">
      <c r="C17253" s="1" t="s">
        <v>2639</v>
      </c>
    </row>
    <row r="17254">
      <c r="C17254" s="1" t="s">
        <v>80</v>
      </c>
    </row>
    <row r="17255">
      <c r="C17255" s="1" t="s">
        <v>248</v>
      </c>
    </row>
    <row r="17256">
      <c r="C17256" s="1" t="s">
        <v>49</v>
      </c>
    </row>
    <row r="17257">
      <c r="C17257" s="1" t="s">
        <v>28803</v>
      </c>
    </row>
    <row r="17258">
      <c r="C17258" s="1" t="s">
        <v>93</v>
      </c>
    </row>
    <row r="17259">
      <c r="C17259" s="1" t="s">
        <v>1133</v>
      </c>
    </row>
    <row r="17260">
      <c r="C17260" s="1" t="s">
        <v>32</v>
      </c>
    </row>
    <row r="17261">
      <c r="C17261" s="1" t="s">
        <v>5969</v>
      </c>
    </row>
    <row r="17262">
      <c r="C17262" s="1" t="s">
        <v>925</v>
      </c>
    </row>
    <row r="17263">
      <c r="C17263" s="1" t="s">
        <v>1096</v>
      </c>
    </row>
    <row r="17264">
      <c r="C17264" s="1" t="s">
        <v>522</v>
      </c>
    </row>
    <row r="17265">
      <c r="C17265" s="1" t="s">
        <v>138</v>
      </c>
    </row>
    <row r="17266">
      <c r="C17266" s="1" t="s">
        <v>116</v>
      </c>
    </row>
    <row r="17267">
      <c r="C17267" s="1" t="s">
        <v>241</v>
      </c>
    </row>
    <row r="17268">
      <c r="C17268" s="1" t="s">
        <v>1925</v>
      </c>
    </row>
    <row r="17269">
      <c r="C17269" s="1" t="s">
        <v>2879</v>
      </c>
    </row>
    <row r="17270">
      <c r="C17270" s="1" t="s">
        <v>326</v>
      </c>
    </row>
    <row r="17271">
      <c r="C17271" s="1" t="s">
        <v>7392</v>
      </c>
    </row>
    <row r="17272">
      <c r="C17272" s="1" t="s">
        <v>132</v>
      </c>
    </row>
    <row r="17273">
      <c r="C17273" s="1" t="s">
        <v>3355</v>
      </c>
    </row>
    <row r="17274">
      <c r="C17274" s="1" t="s">
        <v>383</v>
      </c>
    </row>
    <row r="17275">
      <c r="C17275" s="1" t="s">
        <v>1461</v>
      </c>
    </row>
    <row r="17276">
      <c r="C17276" s="1" t="s">
        <v>738</v>
      </c>
    </row>
    <row r="17277">
      <c r="C17277" s="1" t="s">
        <v>653</v>
      </c>
    </row>
    <row r="17278">
      <c r="C17278" s="1" t="s">
        <v>207</v>
      </c>
    </row>
    <row r="17279">
      <c r="C17279" s="1" t="s">
        <v>173</v>
      </c>
    </row>
    <row r="17280">
      <c r="C17280" s="1" t="s">
        <v>6480</v>
      </c>
    </row>
    <row r="17281">
      <c r="C17281" s="1" t="s">
        <v>121</v>
      </c>
    </row>
    <row r="17282">
      <c r="C17282" s="1" t="s">
        <v>522</v>
      </c>
    </row>
    <row r="17283">
      <c r="C17283" s="1" t="s">
        <v>49</v>
      </c>
    </row>
    <row r="17284">
      <c r="C17284" s="1" t="s">
        <v>5758</v>
      </c>
    </row>
    <row r="17285">
      <c r="C17285" s="1" t="s">
        <v>207</v>
      </c>
    </row>
    <row r="17286">
      <c r="C17286" s="1" t="s">
        <v>305</v>
      </c>
    </row>
    <row r="17287">
      <c r="C17287" s="1" t="s">
        <v>1179</v>
      </c>
    </row>
    <row r="17288">
      <c r="C17288" s="1" t="s">
        <v>326</v>
      </c>
    </row>
    <row r="17289">
      <c r="C17289" s="1" t="s">
        <v>2920</v>
      </c>
    </row>
    <row r="17290">
      <c r="C17290" s="1" t="s">
        <v>898</v>
      </c>
    </row>
    <row r="17291">
      <c r="C17291" s="1" t="s">
        <v>310</v>
      </c>
    </row>
    <row r="17292">
      <c r="C17292" s="1" t="s">
        <v>80</v>
      </c>
    </row>
    <row r="17293">
      <c r="C17293" s="1" t="s">
        <v>4635</v>
      </c>
    </row>
    <row r="17294">
      <c r="C17294" s="1" t="s">
        <v>121</v>
      </c>
    </row>
    <row r="17295">
      <c r="C17295" s="1" t="s">
        <v>3581</v>
      </c>
    </row>
    <row r="17296">
      <c r="C17296" s="1" t="s">
        <v>7784</v>
      </c>
    </row>
    <row r="17297">
      <c r="C17297" s="1" t="s">
        <v>1096</v>
      </c>
    </row>
    <row r="17298">
      <c r="C17298" s="1" t="s">
        <v>5112</v>
      </c>
    </row>
    <row r="17299">
      <c r="C17299" s="1" t="s">
        <v>1227</v>
      </c>
    </row>
    <row r="17300">
      <c r="C17300" s="1" t="s">
        <v>132</v>
      </c>
    </row>
    <row r="17301">
      <c r="C17301" s="1" t="s">
        <v>1255</v>
      </c>
    </row>
    <row r="17302">
      <c r="C17302" s="1" t="s">
        <v>305</v>
      </c>
    </row>
    <row r="17303">
      <c r="C17303" s="1" t="s">
        <v>2008</v>
      </c>
    </row>
    <row r="17304">
      <c r="C17304" s="1" t="s">
        <v>11078</v>
      </c>
    </row>
    <row r="17305">
      <c r="C17305" s="1" t="s">
        <v>5183</v>
      </c>
    </row>
    <row r="17306">
      <c r="C17306" s="1" t="s">
        <v>998</v>
      </c>
    </row>
    <row r="17307">
      <c r="C17307" s="1" t="s">
        <v>99</v>
      </c>
    </row>
    <row r="17308">
      <c r="C17308" s="1" t="s">
        <v>138</v>
      </c>
    </row>
    <row r="17309">
      <c r="C17309" s="1" t="s">
        <v>5629</v>
      </c>
    </row>
    <row r="17310">
      <c r="C17310" s="1" t="s">
        <v>1531</v>
      </c>
    </row>
    <row r="17311">
      <c r="C17311" s="1" t="s">
        <v>116</v>
      </c>
    </row>
    <row r="17312">
      <c r="C17312" s="1" t="s">
        <v>221</v>
      </c>
    </row>
    <row r="17313">
      <c r="C17313" s="1" t="s">
        <v>411</v>
      </c>
    </row>
    <row r="17314">
      <c r="C17314" s="1" t="s">
        <v>1363</v>
      </c>
    </row>
    <row r="17315">
      <c r="C17315" s="1" t="s">
        <v>4372</v>
      </c>
    </row>
    <row r="17316">
      <c r="C17316" s="1" t="s">
        <v>411</v>
      </c>
    </row>
    <row r="17317">
      <c r="C17317" s="1" t="s">
        <v>2477</v>
      </c>
    </row>
    <row r="17318">
      <c r="C17318" s="1" t="s">
        <v>6852</v>
      </c>
    </row>
    <row r="17319">
      <c r="C17319" s="1" t="s">
        <v>2528</v>
      </c>
    </row>
    <row r="17320">
      <c r="C17320" s="1" t="s">
        <v>13435</v>
      </c>
    </row>
    <row r="17321">
      <c r="C17321" s="1" t="s">
        <v>132</v>
      </c>
    </row>
    <row r="17322">
      <c r="C17322" s="1" t="s">
        <v>207</v>
      </c>
    </row>
    <row r="17323">
      <c r="C17323" s="1" t="s">
        <v>2030</v>
      </c>
    </row>
    <row r="17324">
      <c r="C17324" s="1" t="s">
        <v>305</v>
      </c>
    </row>
    <row r="17325">
      <c r="C17325" s="1" t="s">
        <v>310</v>
      </c>
    </row>
    <row r="17326">
      <c r="C17326" s="1" t="s">
        <v>11078</v>
      </c>
    </row>
    <row r="17327">
      <c r="C17327" s="1" t="s">
        <v>1325</v>
      </c>
    </row>
    <row r="17328">
      <c r="C17328" s="1" t="s">
        <v>630</v>
      </c>
    </row>
    <row r="17329">
      <c r="C17329" s="1" t="s">
        <v>15579</v>
      </c>
    </row>
    <row r="17330">
      <c r="C17330" s="1" t="s">
        <v>305</v>
      </c>
    </row>
    <row r="17331">
      <c r="C17331" s="1" t="s">
        <v>28911</v>
      </c>
    </row>
    <row r="17332">
      <c r="C17332" s="1" t="s">
        <v>3403</v>
      </c>
    </row>
    <row r="17333">
      <c r="C17333" s="1" t="s">
        <v>37</v>
      </c>
    </row>
    <row r="17334">
      <c r="C17334" s="1" t="s">
        <v>7572</v>
      </c>
    </row>
    <row r="17335">
      <c r="C17335" s="1" t="s">
        <v>1963</v>
      </c>
    </row>
    <row r="17336">
      <c r="C17336" s="1" t="s">
        <v>461</v>
      </c>
    </row>
    <row r="17337">
      <c r="C17337" s="1" t="s">
        <v>126</v>
      </c>
    </row>
    <row r="17338">
      <c r="C17338" s="1" t="s">
        <v>326</v>
      </c>
    </row>
    <row r="17339">
      <c r="C17339" s="1" t="s">
        <v>818</v>
      </c>
    </row>
    <row r="17340">
      <c r="C17340" s="1" t="s">
        <v>560</v>
      </c>
    </row>
    <row r="17341">
      <c r="C17341" s="1" t="s">
        <v>241</v>
      </c>
    </row>
    <row r="17342">
      <c r="C17342" s="1" t="s">
        <v>1802</v>
      </c>
    </row>
    <row r="17343">
      <c r="C17343" s="1" t="s">
        <v>121</v>
      </c>
    </row>
    <row r="17344">
      <c r="C17344" s="1" t="s">
        <v>27</v>
      </c>
    </row>
    <row r="17345">
      <c r="C17345" s="1" t="s">
        <v>514</v>
      </c>
    </row>
    <row r="17346">
      <c r="C17346" s="1" t="s">
        <v>2477</v>
      </c>
    </row>
    <row r="17347">
      <c r="C17347" s="1" t="s">
        <v>121</v>
      </c>
    </row>
    <row r="17348">
      <c r="C17348" s="1" t="s">
        <v>148</v>
      </c>
    </row>
    <row r="17349">
      <c r="C17349" s="1" t="s">
        <v>613</v>
      </c>
    </row>
    <row r="17350">
      <c r="C17350" s="1" t="s">
        <v>5861</v>
      </c>
    </row>
    <row r="17351">
      <c r="C17351" s="1" t="s">
        <v>326</v>
      </c>
    </row>
    <row r="17352">
      <c r="C17352" s="1" t="s">
        <v>4466</v>
      </c>
    </row>
    <row r="17353">
      <c r="C17353" s="1" t="s">
        <v>5136</v>
      </c>
    </row>
    <row r="17354">
      <c r="C17354" s="1" t="s">
        <v>4482</v>
      </c>
    </row>
    <row r="17355">
      <c r="C17355" s="1" t="s">
        <v>2965</v>
      </c>
    </row>
    <row r="17356">
      <c r="C17356" s="1" t="s">
        <v>258</v>
      </c>
    </row>
    <row r="17357">
      <c r="C17357" s="1" t="s">
        <v>138</v>
      </c>
    </row>
    <row r="17358">
      <c r="C17358" s="1" t="s">
        <v>4220</v>
      </c>
    </row>
    <row r="17359">
      <c r="C17359" s="1" t="s">
        <v>5012</v>
      </c>
    </row>
    <row r="17360">
      <c r="C17360" s="1" t="s">
        <v>1036</v>
      </c>
    </row>
    <row r="17361">
      <c r="C17361" s="1" t="s">
        <v>925</v>
      </c>
    </row>
    <row r="17362">
      <c r="C17362" s="1" t="s">
        <v>10022</v>
      </c>
    </row>
    <row r="17363">
      <c r="C17363" s="1" t="s">
        <v>121</v>
      </c>
    </row>
    <row r="17364">
      <c r="C17364" s="1" t="s">
        <v>49</v>
      </c>
    </row>
    <row r="17365">
      <c r="C17365" s="1" t="s">
        <v>411</v>
      </c>
    </row>
    <row r="17366">
      <c r="C17366" s="1" t="s">
        <v>1343</v>
      </c>
    </row>
    <row r="17367">
      <c r="C17367" s="1" t="s">
        <v>1214</v>
      </c>
    </row>
    <row r="17368">
      <c r="C17368" s="1" t="s">
        <v>6215</v>
      </c>
    </row>
    <row r="17369">
      <c r="C17369" s="1" t="s">
        <v>148</v>
      </c>
    </row>
    <row r="17370">
      <c r="C17370" s="1" t="s">
        <v>906</v>
      </c>
    </row>
    <row r="17371">
      <c r="C17371" s="1" t="s">
        <v>321</v>
      </c>
    </row>
    <row r="17372">
      <c r="C17372" s="1" t="s">
        <v>1297</v>
      </c>
    </row>
    <row r="17373">
      <c r="C17373" s="1" t="s">
        <v>1531</v>
      </c>
    </row>
    <row r="17374">
      <c r="C17374" s="1" t="s">
        <v>808</v>
      </c>
    </row>
    <row r="17375">
      <c r="C17375" s="1" t="s">
        <v>321</v>
      </c>
    </row>
    <row r="17376">
      <c r="C17376" s="1" t="s">
        <v>305</v>
      </c>
    </row>
    <row r="17377">
      <c r="C17377" s="1" t="s">
        <v>121</v>
      </c>
    </row>
    <row r="17378">
      <c r="C17378" s="1" t="s">
        <v>3388</v>
      </c>
    </row>
    <row r="17379">
      <c r="C17379" s="1" t="s">
        <v>1813</v>
      </c>
    </row>
    <row r="17380">
      <c r="C17380" s="1" t="s">
        <v>1096</v>
      </c>
    </row>
    <row r="17381">
      <c r="C17381" s="1" t="s">
        <v>2496</v>
      </c>
    </row>
    <row r="17382">
      <c r="C17382" s="1" t="s">
        <v>2359</v>
      </c>
    </row>
    <row r="17383">
      <c r="C17383" s="1" t="s">
        <v>182</v>
      </c>
    </row>
    <row r="17384">
      <c r="C17384" s="1" t="s">
        <v>326</v>
      </c>
    </row>
    <row r="17385">
      <c r="C17385" s="1" t="s">
        <v>441</v>
      </c>
    </row>
    <row r="17386">
      <c r="C17386" s="1" t="s">
        <v>9844</v>
      </c>
    </row>
    <row r="17387">
      <c r="C17387" s="1" t="s">
        <v>342</v>
      </c>
    </row>
    <row r="17388">
      <c r="C17388" s="1" t="s">
        <v>701</v>
      </c>
    </row>
    <row r="17389">
      <c r="C17389" s="1" t="s">
        <v>65</v>
      </c>
    </row>
    <row r="17390">
      <c r="C17390" s="1" t="s">
        <v>321</v>
      </c>
    </row>
    <row r="17391">
      <c r="C17391" s="1" t="s">
        <v>4891</v>
      </c>
    </row>
    <row r="17392">
      <c r="C17392" s="1" t="s">
        <v>182</v>
      </c>
    </row>
    <row r="17393">
      <c r="C17393" s="1" t="s">
        <v>813</v>
      </c>
    </row>
    <row r="17394">
      <c r="C17394" s="1" t="s">
        <v>310</v>
      </c>
    </row>
    <row r="17395">
      <c r="C17395" s="1" t="s">
        <v>6215</v>
      </c>
    </row>
    <row r="17396">
      <c r="C17396" s="1" t="s">
        <v>1332</v>
      </c>
    </row>
    <row r="17397">
      <c r="C17397" s="1" t="s">
        <v>411</v>
      </c>
    </row>
    <row r="17398">
      <c r="C17398" s="1" t="s">
        <v>560</v>
      </c>
    </row>
    <row r="17399">
      <c r="C17399" s="1" t="s">
        <v>15215</v>
      </c>
    </row>
    <row r="17400">
      <c r="C17400" s="1" t="s">
        <v>2721</v>
      </c>
    </row>
    <row r="17401">
      <c r="C17401" s="1" t="s">
        <v>305</v>
      </c>
    </row>
    <row r="17402">
      <c r="C17402" s="1" t="s">
        <v>522</v>
      </c>
    </row>
    <row r="17403">
      <c r="C17403" s="1" t="s">
        <v>99</v>
      </c>
    </row>
    <row r="17404">
      <c r="C17404" s="1" t="s">
        <v>461</v>
      </c>
    </row>
    <row r="17405">
      <c r="C17405" s="1" t="s">
        <v>4504</v>
      </c>
    </row>
    <row r="17406">
      <c r="C17406" s="1" t="s">
        <v>869</v>
      </c>
    </row>
    <row r="17407">
      <c r="C17407" s="1" t="s">
        <v>1418</v>
      </c>
    </row>
    <row r="17408">
      <c r="C17408" s="1" t="s">
        <v>173</v>
      </c>
    </row>
    <row r="17409">
      <c r="C17409" s="1" t="s">
        <v>42</v>
      </c>
    </row>
    <row r="17410">
      <c r="C17410" s="1" t="s">
        <v>818</v>
      </c>
    </row>
    <row r="17411">
      <c r="C17411" s="1" t="s">
        <v>492</v>
      </c>
    </row>
    <row r="17412">
      <c r="C17412" s="1" t="s">
        <v>503</v>
      </c>
    </row>
    <row r="17413">
      <c r="C17413" s="1" t="s">
        <v>701</v>
      </c>
    </row>
    <row r="17414">
      <c r="C17414" s="1" t="s">
        <v>6449</v>
      </c>
    </row>
    <row r="17415">
      <c r="C17415" s="1" t="s">
        <v>2067</v>
      </c>
    </row>
    <row r="17416">
      <c r="C17416" s="1" t="s">
        <v>3882</v>
      </c>
    </row>
    <row r="17417">
      <c r="C17417" s="1" t="s">
        <v>2601</v>
      </c>
    </row>
    <row r="17418">
      <c r="C17418" s="1" t="s">
        <v>436</v>
      </c>
    </row>
    <row r="17419">
      <c r="C17419" s="1" t="s">
        <v>148</v>
      </c>
    </row>
    <row r="17420">
      <c r="C17420" s="1" t="s">
        <v>723</v>
      </c>
    </row>
    <row r="17421">
      <c r="C17421" s="1" t="s">
        <v>1797</v>
      </c>
    </row>
    <row r="17422">
      <c r="C17422" s="1" t="s">
        <v>11416</v>
      </c>
    </row>
    <row r="17423">
      <c r="C17423" s="1" t="s">
        <v>148</v>
      </c>
    </row>
    <row r="17424">
      <c r="C17424" s="1" t="s">
        <v>1255</v>
      </c>
    </row>
    <row r="17425">
      <c r="C17425" s="1" t="s">
        <v>116</v>
      </c>
    </row>
    <row r="17426">
      <c r="C17426" s="1" t="s">
        <v>126</v>
      </c>
    </row>
    <row r="17427">
      <c r="C17427" s="1" t="s">
        <v>1494</v>
      </c>
    </row>
    <row r="17428">
      <c r="C17428" s="1" t="s">
        <v>701</v>
      </c>
    </row>
    <row r="17429">
      <c r="C17429" s="1" t="s">
        <v>103</v>
      </c>
    </row>
    <row r="17430">
      <c r="C17430" s="1" t="s">
        <v>1446</v>
      </c>
    </row>
    <row r="17431">
      <c r="C17431" s="1" t="s">
        <v>630</v>
      </c>
    </row>
    <row r="17432">
      <c r="C17432" s="1" t="s">
        <v>3598</v>
      </c>
    </row>
    <row r="17433">
      <c r="C17433" s="1" t="s">
        <v>6416</v>
      </c>
    </row>
    <row r="17434">
      <c r="C17434" s="1" t="s">
        <v>578</v>
      </c>
    </row>
    <row r="17435">
      <c r="C17435" s="1" t="s">
        <v>2872</v>
      </c>
    </row>
    <row r="17436">
      <c r="C17436" s="1" t="s">
        <v>326</v>
      </c>
    </row>
    <row r="17437">
      <c r="C17437" s="1" t="s">
        <v>80</v>
      </c>
    </row>
    <row r="17438">
      <c r="C17438" s="1" t="s">
        <v>2504</v>
      </c>
    </row>
    <row r="17439">
      <c r="C17439" s="1" t="s">
        <v>1019</v>
      </c>
    </row>
    <row r="17440">
      <c r="C17440" s="1" t="s">
        <v>578</v>
      </c>
    </row>
    <row r="17441">
      <c r="C17441" s="1" t="s">
        <v>2384</v>
      </c>
    </row>
    <row r="17442">
      <c r="C17442" s="1" t="s">
        <v>3259</v>
      </c>
    </row>
    <row r="17443">
      <c r="C17443" s="1" t="s">
        <v>305</v>
      </c>
    </row>
    <row r="17444">
      <c r="C17444" s="1" t="s">
        <v>818</v>
      </c>
    </row>
    <row r="17445">
      <c r="C17445" s="1" t="s">
        <v>1802</v>
      </c>
    </row>
    <row r="17446">
      <c r="C17446" s="1" t="s">
        <v>1297</v>
      </c>
    </row>
    <row r="17447">
      <c r="C17447" s="1" t="s">
        <v>503</v>
      </c>
    </row>
    <row r="17448">
      <c r="C17448" s="1" t="s">
        <v>207</v>
      </c>
    </row>
    <row r="17449">
      <c r="C17449" s="1" t="s">
        <v>258</v>
      </c>
    </row>
    <row r="17450">
      <c r="C17450" s="1" t="s">
        <v>1255</v>
      </c>
    </row>
    <row r="17451">
      <c r="C17451" s="1" t="s">
        <v>1191</v>
      </c>
    </row>
    <row r="17452">
      <c r="C17452" s="1" t="s">
        <v>6449</v>
      </c>
    </row>
    <row r="17453">
      <c r="C17453" s="1" t="s">
        <v>764</v>
      </c>
    </row>
    <row r="17454">
      <c r="C17454" s="1" t="s">
        <v>7367</v>
      </c>
    </row>
    <row r="17455">
      <c r="C17455" s="1" t="s">
        <v>148</v>
      </c>
    </row>
    <row r="17456">
      <c r="C17456" s="1" t="s">
        <v>461</v>
      </c>
    </row>
    <row r="17457">
      <c r="C17457" s="1" t="s">
        <v>3355</v>
      </c>
    </row>
    <row r="17458">
      <c r="C17458" s="1" t="s">
        <v>1637</v>
      </c>
    </row>
    <row r="17459">
      <c r="C17459" s="1" t="s">
        <v>116</v>
      </c>
    </row>
    <row r="17460">
      <c r="C17460" s="1" t="s">
        <v>1963</v>
      </c>
    </row>
    <row r="17461">
      <c r="C17461" s="1" t="s">
        <v>32</v>
      </c>
    </row>
    <row r="17462">
      <c r="C17462" s="1" t="s">
        <v>879</v>
      </c>
    </row>
    <row r="17463">
      <c r="C17463" s="1" t="s">
        <v>148</v>
      </c>
    </row>
    <row r="17464">
      <c r="C17464" s="1" t="s">
        <v>2359</v>
      </c>
    </row>
    <row r="17465">
      <c r="C17465" s="1" t="s">
        <v>21</v>
      </c>
    </row>
    <row r="17466">
      <c r="C17466" s="1" t="s">
        <v>503</v>
      </c>
    </row>
    <row r="17467">
      <c r="C17467" s="1" t="s">
        <v>305</v>
      </c>
    </row>
    <row r="17468">
      <c r="C17468" s="1" t="s">
        <v>1446</v>
      </c>
    </row>
    <row r="17469">
      <c r="C17469" s="1" t="s">
        <v>49</v>
      </c>
    </row>
    <row r="17470">
      <c r="C17470" s="1" t="s">
        <v>2173</v>
      </c>
    </row>
    <row r="17471">
      <c r="C17471" s="1" t="s">
        <v>21</v>
      </c>
    </row>
    <row r="17472">
      <c r="C17472" s="1" t="s">
        <v>1483</v>
      </c>
    </row>
    <row r="17473">
      <c r="C17473" s="1" t="s">
        <v>116</v>
      </c>
    </row>
    <row r="17474">
      <c r="C17474" s="1" t="s">
        <v>22350</v>
      </c>
    </row>
    <row r="17475">
      <c r="C17475" s="1" t="s">
        <v>1418</v>
      </c>
    </row>
    <row r="17476">
      <c r="C17476" s="1" t="s">
        <v>749</v>
      </c>
    </row>
    <row r="17477">
      <c r="C17477" s="1" t="s">
        <v>26273</v>
      </c>
    </row>
    <row r="17478">
      <c r="C17478" s="1" t="s">
        <v>503</v>
      </c>
    </row>
    <row r="17479">
      <c r="C17479" s="1" t="s">
        <v>14137</v>
      </c>
    </row>
    <row r="17480">
      <c r="C17480" s="1" t="s">
        <v>310</v>
      </c>
    </row>
    <row r="17481">
      <c r="C17481" s="1" t="s">
        <v>93</v>
      </c>
    </row>
    <row r="17482">
      <c r="C17482" s="1" t="s">
        <v>126</v>
      </c>
    </row>
    <row r="17483">
      <c r="C17483" s="1" t="s">
        <v>503</v>
      </c>
    </row>
    <row r="17484">
      <c r="C17484" s="1" t="s">
        <v>396</v>
      </c>
    </row>
    <row r="17485">
      <c r="C17485" s="1" t="s">
        <v>121</v>
      </c>
    </row>
    <row r="17486">
      <c r="C17486" s="1" t="s">
        <v>2879</v>
      </c>
    </row>
    <row r="17487">
      <c r="C17487" s="1" t="s">
        <v>503</v>
      </c>
    </row>
    <row r="17488">
      <c r="C17488" s="1" t="s">
        <v>2833</v>
      </c>
    </row>
    <row r="17489">
      <c r="C17489" s="1" t="s">
        <v>1301</v>
      </c>
    </row>
    <row r="17490">
      <c r="C17490" s="1" t="s">
        <v>1494</v>
      </c>
    </row>
    <row r="17491">
      <c r="C17491" s="1" t="s">
        <v>906</v>
      </c>
    </row>
    <row r="17492">
      <c r="C17492" s="1" t="s">
        <v>27958</v>
      </c>
    </row>
    <row r="17493">
      <c r="C17493" s="1" t="s">
        <v>1087</v>
      </c>
    </row>
    <row r="17494">
      <c r="C17494" s="1" t="s">
        <v>3097</v>
      </c>
    </row>
    <row r="17495">
      <c r="C17495" s="1" t="s">
        <v>10792</v>
      </c>
    </row>
    <row r="17496">
      <c r="C17496" s="1" t="s">
        <v>1144</v>
      </c>
    </row>
    <row r="17497">
      <c r="C17497" s="1" t="s">
        <v>121</v>
      </c>
    </row>
    <row r="17498">
      <c r="C17498" s="1" t="s">
        <v>5458</v>
      </c>
    </row>
    <row r="17499">
      <c r="C17499" s="1" t="s">
        <v>4508</v>
      </c>
    </row>
    <row r="17500">
      <c r="C17500" s="1" t="s">
        <v>315</v>
      </c>
    </row>
    <row r="17501">
      <c r="C17501" s="1" t="s">
        <v>326</v>
      </c>
    </row>
    <row r="17502">
      <c r="C17502" s="1" t="s">
        <v>310</v>
      </c>
    </row>
    <row r="17503">
      <c r="C17503" s="1" t="s">
        <v>5495</v>
      </c>
    </row>
    <row r="17504">
      <c r="C17504" s="1" t="s">
        <v>415</v>
      </c>
    </row>
    <row r="17505">
      <c r="C17505" s="1" t="s">
        <v>258</v>
      </c>
    </row>
    <row r="17506">
      <c r="C17506" s="1" t="s">
        <v>29160</v>
      </c>
    </row>
    <row r="17507">
      <c r="C17507" s="1" t="s">
        <v>148</v>
      </c>
    </row>
    <row r="17508">
      <c r="C17508" s="1" t="s">
        <v>1802</v>
      </c>
    </row>
    <row r="17509">
      <c r="C17509" s="1" t="s">
        <v>116</v>
      </c>
    </row>
    <row r="17510">
      <c r="C17510" s="1" t="s">
        <v>126</v>
      </c>
    </row>
    <row r="17511">
      <c r="C17511" s="1" t="s">
        <v>1494</v>
      </c>
    </row>
    <row r="17512">
      <c r="C17512" s="1" t="s">
        <v>917</v>
      </c>
    </row>
    <row r="17513">
      <c r="C17513" s="1" t="s">
        <v>116</v>
      </c>
    </row>
    <row r="17514">
      <c r="C17514" s="1" t="s">
        <v>2402</v>
      </c>
    </row>
    <row r="17515">
      <c r="C17515" s="1" t="s">
        <v>744</v>
      </c>
    </row>
    <row r="17516">
      <c r="C17516" s="1" t="s">
        <v>584</v>
      </c>
    </row>
    <row r="17517">
      <c r="C17517" s="1" t="s">
        <v>4531</v>
      </c>
    </row>
    <row r="17518">
      <c r="C17518" s="1" t="s">
        <v>121</v>
      </c>
    </row>
    <row r="17519">
      <c r="C17519" s="1" t="s">
        <v>93</v>
      </c>
    </row>
    <row r="17520">
      <c r="C17520" s="1" t="s">
        <v>326</v>
      </c>
    </row>
    <row r="17521">
      <c r="C17521" s="1" t="s">
        <v>86</v>
      </c>
    </row>
    <row r="17522">
      <c r="C17522" s="1" t="s">
        <v>1653</v>
      </c>
    </row>
    <row r="17523">
      <c r="C17523" s="1" t="s">
        <v>211</v>
      </c>
    </row>
    <row r="17524">
      <c r="C17524" s="1" t="s">
        <v>2612</v>
      </c>
    </row>
    <row r="17525">
      <c r="C17525" s="1" t="s">
        <v>305</v>
      </c>
    </row>
    <row r="17526">
      <c r="C17526" s="1" t="s">
        <v>1053</v>
      </c>
    </row>
    <row r="17527">
      <c r="C17527" s="1" t="s">
        <v>4772</v>
      </c>
    </row>
    <row r="17528">
      <c r="C17528" s="1" t="s">
        <v>1483</v>
      </c>
    </row>
    <row r="17529">
      <c r="C17529" s="1" t="s">
        <v>14</v>
      </c>
    </row>
    <row r="17530">
      <c r="C17530" s="1" t="s">
        <v>1653</v>
      </c>
    </row>
    <row r="17531">
      <c r="C17531" s="1" t="s">
        <v>258</v>
      </c>
    </row>
    <row r="17532">
      <c r="C17532" s="1" t="s">
        <v>3581</v>
      </c>
    </row>
    <row r="17533">
      <c r="C17533" s="1" t="s">
        <v>1140</v>
      </c>
    </row>
    <row r="17534">
      <c r="C17534" s="1" t="s">
        <v>14</v>
      </c>
    </row>
    <row r="17535">
      <c r="C17535" s="1" t="s">
        <v>241</v>
      </c>
    </row>
    <row r="17536">
      <c r="C17536" s="1" t="s">
        <v>116</v>
      </c>
    </row>
    <row r="17537">
      <c r="C17537" s="1" t="s">
        <v>93</v>
      </c>
    </row>
    <row r="17538">
      <c r="C17538" s="1" t="s">
        <v>148</v>
      </c>
    </row>
    <row r="17539">
      <c r="C17539" s="1" t="s">
        <v>3142</v>
      </c>
    </row>
    <row r="17540">
      <c r="C17540" s="1" t="s">
        <v>2820</v>
      </c>
    </row>
    <row r="17541">
      <c r="C17541" s="1" t="s">
        <v>2265</v>
      </c>
    </row>
    <row r="17542">
      <c r="C17542" s="1" t="s">
        <v>1250</v>
      </c>
    </row>
    <row r="17543">
      <c r="C17543" s="1" t="s">
        <v>411</v>
      </c>
    </row>
    <row r="17544">
      <c r="C17544" s="1" t="s">
        <v>1963</v>
      </c>
    </row>
    <row r="17545">
      <c r="C17545" s="1" t="s">
        <v>99</v>
      </c>
    </row>
    <row r="17546">
      <c r="C17546" s="1" t="s">
        <v>1179</v>
      </c>
    </row>
    <row r="17547">
      <c r="C17547" s="1" t="s">
        <v>11706</v>
      </c>
    </row>
    <row r="17548">
      <c r="C17548" s="1" t="s">
        <v>2162</v>
      </c>
    </row>
    <row r="17549">
      <c r="C17549" s="1" t="s">
        <v>1802</v>
      </c>
    </row>
    <row r="17550">
      <c r="C17550" s="1" t="s">
        <v>284</v>
      </c>
    </row>
    <row r="17551">
      <c r="C17551" s="1" t="s">
        <v>436</v>
      </c>
    </row>
    <row r="17552">
      <c r="C17552" s="1" t="s">
        <v>461</v>
      </c>
    </row>
    <row r="17553">
      <c r="C17553" s="1" t="s">
        <v>4391</v>
      </c>
    </row>
    <row r="17554">
      <c r="C17554" s="1" t="s">
        <v>1332</v>
      </c>
    </row>
    <row r="17555">
      <c r="C17555" s="1" t="s">
        <v>207</v>
      </c>
    </row>
    <row r="17556">
      <c r="C17556" s="1" t="s">
        <v>5136</v>
      </c>
    </row>
    <row r="17557">
      <c r="C17557" s="1" t="s">
        <v>2797</v>
      </c>
    </row>
    <row r="17558">
      <c r="C17558" s="1" t="s">
        <v>1418</v>
      </c>
    </row>
    <row r="17559">
      <c r="C17559" s="1" t="s">
        <v>1952</v>
      </c>
    </row>
    <row r="17560">
      <c r="C17560" s="1" t="s">
        <v>7608</v>
      </c>
    </row>
    <row r="17561">
      <c r="C17561" s="1" t="s">
        <v>49</v>
      </c>
    </row>
    <row r="17562">
      <c r="C17562" s="1" t="s">
        <v>138</v>
      </c>
    </row>
    <row r="17563">
      <c r="C17563" s="1" t="s">
        <v>989</v>
      </c>
    </row>
    <row r="17564">
      <c r="C17564" s="1" t="s">
        <v>1092</v>
      </c>
    </row>
    <row r="17565">
      <c r="C17565" s="1" t="s">
        <v>1338</v>
      </c>
    </row>
    <row r="17566">
      <c r="C17566" s="1" t="s">
        <v>5741</v>
      </c>
    </row>
    <row r="17567">
      <c r="C17567" s="1" t="s">
        <v>116</v>
      </c>
    </row>
    <row r="17568">
      <c r="C17568" s="1" t="s">
        <v>2521</v>
      </c>
    </row>
    <row r="17569">
      <c r="C17569" s="1" t="s">
        <v>121</v>
      </c>
    </row>
    <row r="17570">
      <c r="C17570" s="1" t="s">
        <v>65</v>
      </c>
    </row>
    <row r="17571">
      <c r="C17571" s="1" t="s">
        <v>1797</v>
      </c>
    </row>
    <row r="17572">
      <c r="C17572" s="1" t="s">
        <v>121</v>
      </c>
    </row>
    <row r="17573">
      <c r="C17573" s="1" t="s">
        <v>21</v>
      </c>
    </row>
    <row r="17574">
      <c r="C17574" s="1" t="s">
        <v>701</v>
      </c>
    </row>
    <row r="17575">
      <c r="C17575" s="1" t="s">
        <v>106</v>
      </c>
    </row>
    <row r="17576">
      <c r="C17576" s="1" t="s">
        <v>1332</v>
      </c>
    </row>
    <row r="17577">
      <c r="C17577" s="1" t="s">
        <v>764</v>
      </c>
    </row>
    <row r="17578">
      <c r="C17578" s="1" t="s">
        <v>116</v>
      </c>
    </row>
    <row r="17579">
      <c r="C17579" s="1" t="s">
        <v>4504</v>
      </c>
    </row>
    <row r="17580">
      <c r="C17580" s="1" t="s">
        <v>21</v>
      </c>
    </row>
    <row r="17581">
      <c r="C17581" s="1" t="s">
        <v>182</v>
      </c>
    </row>
    <row r="17582">
      <c r="C17582" s="1" t="s">
        <v>676</v>
      </c>
    </row>
    <row r="17583">
      <c r="C17583" s="1" t="s">
        <v>7807</v>
      </c>
    </row>
    <row r="17584">
      <c r="C17584" s="1" t="s">
        <v>5539</v>
      </c>
    </row>
    <row r="17585">
      <c r="C17585" s="1" t="s">
        <v>3976</v>
      </c>
    </row>
    <row r="17586">
      <c r="C17586" s="1" t="s">
        <v>3618</v>
      </c>
    </row>
    <row r="17587">
      <c r="C17587" s="1" t="s">
        <v>326</v>
      </c>
    </row>
    <row r="17588">
      <c r="C17588" s="1" t="s">
        <v>116</v>
      </c>
    </row>
    <row r="17589">
      <c r="C17589" s="1" t="s">
        <v>2496</v>
      </c>
    </row>
    <row r="17590">
      <c r="C17590" s="1" t="s">
        <v>2797</v>
      </c>
    </row>
    <row r="17591">
      <c r="C17591" s="1" t="s">
        <v>503</v>
      </c>
    </row>
    <row r="17592">
      <c r="C17592" s="1" t="s">
        <v>1268</v>
      </c>
    </row>
    <row r="17593">
      <c r="C17593" s="1" t="s">
        <v>2639</v>
      </c>
    </row>
    <row r="17594">
      <c r="C17594" s="1" t="s">
        <v>99</v>
      </c>
    </row>
    <row r="17595">
      <c r="C17595" s="1" t="s">
        <v>1243</v>
      </c>
    </row>
    <row r="17596">
      <c r="C17596" s="1" t="s">
        <v>723</v>
      </c>
    </row>
    <row r="17597">
      <c r="C17597" s="1" t="s">
        <v>578</v>
      </c>
    </row>
    <row r="17598">
      <c r="C17598" s="1" t="s">
        <v>211</v>
      </c>
    </row>
    <row r="17599">
      <c r="C17599" s="1" t="s">
        <v>1418</v>
      </c>
    </row>
    <row r="17600">
      <c r="C17600" s="1" t="s">
        <v>396</v>
      </c>
    </row>
    <row r="17601">
      <c r="C17601" s="1" t="s">
        <v>1343</v>
      </c>
    </row>
    <row r="17602">
      <c r="C17602" s="1" t="s">
        <v>411</v>
      </c>
    </row>
    <row r="17603">
      <c r="C17603" s="1" t="s">
        <v>1802</v>
      </c>
    </row>
    <row r="17604">
      <c r="C17604" s="1" t="s">
        <v>588</v>
      </c>
    </row>
    <row r="17605">
      <c r="C17605" s="1" t="s">
        <v>869</v>
      </c>
    </row>
    <row r="17606">
      <c r="C17606" s="1" t="s">
        <v>49</v>
      </c>
    </row>
    <row r="17607">
      <c r="C17607" s="1" t="s">
        <v>342</v>
      </c>
    </row>
    <row r="17608">
      <c r="C17608" s="1" t="s">
        <v>1036</v>
      </c>
    </row>
    <row r="17609">
      <c r="C17609" s="1" t="s">
        <v>2504</v>
      </c>
    </row>
    <row r="17610">
      <c r="C17610" s="1" t="s">
        <v>29304</v>
      </c>
    </row>
    <row r="17611">
      <c r="C17611" s="1" t="s">
        <v>1255</v>
      </c>
    </row>
    <row r="17612">
      <c r="C17612" s="1" t="s">
        <v>326</v>
      </c>
    </row>
    <row r="17613">
      <c r="C17613" s="1" t="s">
        <v>588</v>
      </c>
    </row>
    <row r="17614">
      <c r="C17614" s="1" t="s">
        <v>326</v>
      </c>
    </row>
    <row r="17615">
      <c r="C17615" s="1" t="s">
        <v>487</v>
      </c>
    </row>
    <row r="17616">
      <c r="C17616" s="1" t="s">
        <v>723</v>
      </c>
    </row>
    <row r="17617">
      <c r="C17617" s="1" t="s">
        <v>1297</v>
      </c>
    </row>
    <row r="17618">
      <c r="C17618" s="1" t="s">
        <v>818</v>
      </c>
    </row>
    <row r="17619">
      <c r="C17619" s="1" t="s">
        <v>326</v>
      </c>
    </row>
    <row r="17620">
      <c r="C17620" s="1" t="s">
        <v>27</v>
      </c>
    </row>
    <row r="17621">
      <c r="C17621" s="1" t="s">
        <v>93</v>
      </c>
    </row>
    <row r="17622">
      <c r="C17622" s="1" t="s">
        <v>461</v>
      </c>
    </row>
    <row r="17623">
      <c r="C17623" s="1" t="s">
        <v>1802</v>
      </c>
    </row>
    <row r="17624">
      <c r="C17624" s="1" t="s">
        <v>300</v>
      </c>
    </row>
    <row r="17625">
      <c r="C17625" s="1" t="s">
        <v>869</v>
      </c>
    </row>
    <row r="17626">
      <c r="C17626" s="1" t="s">
        <v>305</v>
      </c>
    </row>
    <row r="17627">
      <c r="C17627" s="1" t="s">
        <v>1653</v>
      </c>
    </row>
    <row r="17628">
      <c r="C17628" s="1" t="s">
        <v>2536</v>
      </c>
    </row>
    <row r="17629">
      <c r="C17629" s="1" t="s">
        <v>1255</v>
      </c>
    </row>
    <row r="17630">
      <c r="C17630" s="1" t="s">
        <v>326</v>
      </c>
    </row>
    <row r="17631">
      <c r="C17631" s="1" t="s">
        <v>28234</v>
      </c>
    </row>
    <row r="17632">
      <c r="C17632" s="1" t="s">
        <v>5539</v>
      </c>
    </row>
    <row r="17633">
      <c r="C17633" s="1" t="s">
        <v>1053</v>
      </c>
    </row>
    <row r="17634">
      <c r="C17634" s="1" t="s">
        <v>1186</v>
      </c>
    </row>
    <row r="17635">
      <c r="C17635" s="1" t="s">
        <v>121</v>
      </c>
    </row>
    <row r="17636">
      <c r="C17636" s="1" t="s">
        <v>1446</v>
      </c>
    </row>
    <row r="17637">
      <c r="C17637" s="1" t="s">
        <v>3180</v>
      </c>
    </row>
    <row r="17638">
      <c r="C17638" s="1" t="s">
        <v>198</v>
      </c>
    </row>
    <row r="17639">
      <c r="C17639" s="1" t="s">
        <v>1874</v>
      </c>
    </row>
    <row r="17640">
      <c r="C17640" s="1" t="s">
        <v>21</v>
      </c>
    </row>
    <row r="17641">
      <c r="C17641" s="1" t="s">
        <v>7828</v>
      </c>
    </row>
    <row r="17642">
      <c r="C17642" s="1" t="s">
        <v>116</v>
      </c>
    </row>
    <row r="17643">
      <c r="C17643" s="1" t="s">
        <v>1418</v>
      </c>
    </row>
    <row r="17644">
      <c r="C17644" s="1" t="s">
        <v>1268</v>
      </c>
    </row>
    <row r="17645">
      <c r="C17645" s="1" t="s">
        <v>487</v>
      </c>
    </row>
    <row r="17646">
      <c r="C17646" s="1" t="s">
        <v>326</v>
      </c>
    </row>
    <row r="17647">
      <c r="C17647" s="1" t="s">
        <v>879</v>
      </c>
    </row>
    <row r="17648">
      <c r="C17648" s="1" t="s">
        <v>263</v>
      </c>
    </row>
    <row r="17649">
      <c r="C17649" s="1" t="s">
        <v>4845</v>
      </c>
    </row>
    <row r="17650">
      <c r="C17650" s="1" t="s">
        <v>1258</v>
      </c>
    </row>
    <row r="17651">
      <c r="C17651" s="1" t="s">
        <v>2673</v>
      </c>
    </row>
    <row r="17652">
      <c r="C17652" s="1" t="s">
        <v>2485</v>
      </c>
    </row>
    <row r="17653">
      <c r="C17653" s="1" t="s">
        <v>3943</v>
      </c>
    </row>
    <row r="17654">
      <c r="C17654" s="1" t="s">
        <v>989</v>
      </c>
    </row>
    <row r="17655">
      <c r="C17655" s="1" t="s">
        <v>3363</v>
      </c>
    </row>
    <row r="17656">
      <c r="C17656" s="1" t="s">
        <v>93</v>
      </c>
    </row>
    <row r="17657">
      <c r="C17657" s="1" t="s">
        <v>2173</v>
      </c>
    </row>
    <row r="17658">
      <c r="C17658" s="1" t="s">
        <v>326</v>
      </c>
    </row>
    <row r="17659">
      <c r="C17659" s="1" t="s">
        <v>411</v>
      </c>
    </row>
    <row r="17660">
      <c r="C17660" s="1" t="s">
        <v>8305</v>
      </c>
    </row>
    <row r="17661">
      <c r="C17661" s="1" t="s">
        <v>9216</v>
      </c>
    </row>
    <row r="17662">
      <c r="C17662" s="1" t="s">
        <v>3458</v>
      </c>
    </row>
    <row r="17663">
      <c r="C17663" s="1" t="s">
        <v>4912</v>
      </c>
    </row>
    <row r="17664">
      <c r="C17664" s="1" t="s">
        <v>9306</v>
      </c>
    </row>
    <row r="17665">
      <c r="C17665" s="1" t="s">
        <v>1595</v>
      </c>
    </row>
    <row r="17666">
      <c r="C17666" s="1" t="s">
        <v>275</v>
      </c>
    </row>
    <row r="17667">
      <c r="C17667" s="1" t="s">
        <v>305</v>
      </c>
    </row>
    <row r="17668">
      <c r="C17668" s="1" t="s">
        <v>1186</v>
      </c>
    </row>
    <row r="17669">
      <c r="C17669" s="1" t="s">
        <v>2496</v>
      </c>
    </row>
    <row r="17670">
      <c r="C17670" s="1" t="s">
        <v>2647</v>
      </c>
    </row>
    <row r="17671">
      <c r="C17671" s="1" t="s">
        <v>116</v>
      </c>
    </row>
    <row r="17672">
      <c r="C17672" s="1" t="s">
        <v>342</v>
      </c>
    </row>
    <row r="17673">
      <c r="C17673" s="1" t="s">
        <v>1637</v>
      </c>
    </row>
    <row r="17674">
      <c r="C17674" s="1" t="s">
        <v>3207</v>
      </c>
    </row>
    <row r="17675">
      <c r="C17675" s="1" t="s">
        <v>1653</v>
      </c>
    </row>
    <row r="17676">
      <c r="C17676" s="1" t="s">
        <v>148</v>
      </c>
    </row>
    <row r="17677">
      <c r="C17677" s="1" t="s">
        <v>321</v>
      </c>
    </row>
    <row r="17678">
      <c r="C17678" s="1" t="s">
        <v>99</v>
      </c>
    </row>
    <row r="17679">
      <c r="C17679" s="1" t="s">
        <v>1165</v>
      </c>
    </row>
    <row r="17680">
      <c r="C17680" s="1" t="s">
        <v>173</v>
      </c>
    </row>
    <row r="17681">
      <c r="C17681" s="1" t="s">
        <v>508</v>
      </c>
    </row>
    <row r="17682">
      <c r="C17682" s="1" t="s">
        <v>116</v>
      </c>
    </row>
    <row r="17683">
      <c r="C17683" s="1" t="s">
        <v>3253</v>
      </c>
    </row>
    <row r="17684">
      <c r="C17684" s="1" t="s">
        <v>11659</v>
      </c>
    </row>
    <row r="17685">
      <c r="C17685" s="1" t="s">
        <v>1494</v>
      </c>
    </row>
    <row r="17686">
      <c r="C17686" s="1" t="s">
        <v>21</v>
      </c>
    </row>
    <row r="17687">
      <c r="C17687" s="1" t="s">
        <v>305</v>
      </c>
    </row>
    <row r="17688">
      <c r="C17688" s="1" t="s">
        <v>8582</v>
      </c>
    </row>
    <row r="17689">
      <c r="C17689" s="1" t="s">
        <v>1243</v>
      </c>
    </row>
    <row r="17690">
      <c r="C17690" s="1" t="s">
        <v>1255</v>
      </c>
    </row>
    <row r="17691">
      <c r="C17691" s="1" t="s">
        <v>93</v>
      </c>
    </row>
    <row r="17692">
      <c r="C17692" s="1" t="s">
        <v>80</v>
      </c>
    </row>
    <row r="17693">
      <c r="C17693" s="1" t="s">
        <v>664</v>
      </c>
    </row>
    <row r="17694">
      <c r="C17694" s="1" t="s">
        <v>121</v>
      </c>
    </row>
    <row r="17695">
      <c r="C17695" s="1" t="s">
        <v>1988</v>
      </c>
    </row>
    <row r="17696">
      <c r="C17696" s="1" t="s">
        <v>1595</v>
      </c>
    </row>
    <row r="17697">
      <c r="C17697" s="1" t="s">
        <v>934</v>
      </c>
    </row>
    <row r="17698">
      <c r="C17698" s="1" t="s">
        <v>305</v>
      </c>
    </row>
    <row r="17699">
      <c r="C17699" s="1" t="s">
        <v>5780</v>
      </c>
    </row>
    <row r="17700">
      <c r="C17700" s="1" t="s">
        <v>411</v>
      </c>
    </row>
    <row r="17701">
      <c r="C17701" s="1" t="s">
        <v>148</v>
      </c>
    </row>
    <row r="17702">
      <c r="C17702" s="1" t="s">
        <v>3882</v>
      </c>
    </row>
    <row r="17703">
      <c r="C17703" s="1" t="s">
        <v>1494</v>
      </c>
    </row>
    <row r="17704">
      <c r="C17704" s="1" t="s">
        <v>75</v>
      </c>
    </row>
    <row r="17705">
      <c r="C17705" s="1" t="s">
        <v>37</v>
      </c>
    </row>
    <row r="17706">
      <c r="C17706" s="1" t="s">
        <v>508</v>
      </c>
    </row>
    <row r="17707">
      <c r="C17707" s="1" t="s">
        <v>3376</v>
      </c>
    </row>
    <row r="17708">
      <c r="C17708" s="1" t="s">
        <v>1806</v>
      </c>
    </row>
    <row r="17709">
      <c r="C17709" s="1" t="s">
        <v>6165</v>
      </c>
    </row>
    <row r="17710">
      <c r="C17710" s="1" t="s">
        <v>1343</v>
      </c>
    </row>
    <row r="17711">
      <c r="C17711" s="1" t="s">
        <v>12134</v>
      </c>
    </row>
    <row r="17712">
      <c r="C17712" s="1" t="s">
        <v>993</v>
      </c>
    </row>
    <row r="17713">
      <c r="C17713" s="1" t="s">
        <v>3581</v>
      </c>
    </row>
    <row r="17714">
      <c r="C17714" s="1" t="s">
        <v>21</v>
      </c>
    </row>
    <row r="17715">
      <c r="C17715" s="1" t="s">
        <v>21</v>
      </c>
    </row>
    <row r="17716">
      <c r="C17716" s="1" t="s">
        <v>305</v>
      </c>
    </row>
    <row r="17717">
      <c r="C17717" s="1" t="s">
        <v>2359</v>
      </c>
    </row>
    <row r="17718">
      <c r="C17718" s="1" t="s">
        <v>2504</v>
      </c>
    </row>
    <row r="17719">
      <c r="C17719" s="1" t="s">
        <v>326</v>
      </c>
    </row>
    <row r="17720">
      <c r="C17720" s="1" t="s">
        <v>879</v>
      </c>
    </row>
    <row r="17721">
      <c r="C17721" s="1" t="s">
        <v>461</v>
      </c>
    </row>
    <row r="17722">
      <c r="C17722" s="1" t="s">
        <v>21</v>
      </c>
    </row>
    <row r="17723">
      <c r="C17723" s="1" t="s">
        <v>1442</v>
      </c>
    </row>
    <row r="17724">
      <c r="C17724" s="1" t="s">
        <v>1186</v>
      </c>
    </row>
    <row r="17725">
      <c r="C17725" s="1" t="s">
        <v>10928</v>
      </c>
    </row>
    <row r="17726">
      <c r="C17726" s="1" t="s">
        <v>801</v>
      </c>
    </row>
    <row r="17727">
      <c r="C17727" s="1" t="s">
        <v>310</v>
      </c>
    </row>
    <row r="17728">
      <c r="C17728" s="1" t="s">
        <v>2721</v>
      </c>
    </row>
    <row r="17729">
      <c r="C17729" s="1" t="s">
        <v>2768</v>
      </c>
    </row>
    <row r="17730">
      <c r="C17730" s="1" t="s">
        <v>738</v>
      </c>
    </row>
    <row r="17731">
      <c r="C17731" s="1" t="s">
        <v>14</v>
      </c>
    </row>
    <row r="17732">
      <c r="C17732" s="1" t="s">
        <v>676</v>
      </c>
    </row>
    <row r="17733">
      <c r="C17733" s="1" t="s">
        <v>5465</v>
      </c>
    </row>
    <row r="17734">
      <c r="C17734" s="1" t="s">
        <v>13031</v>
      </c>
    </row>
    <row r="17735">
      <c r="C17735" s="1" t="s">
        <v>342</v>
      </c>
    </row>
    <row r="17736">
      <c r="C17736" s="1" t="s">
        <v>59</v>
      </c>
    </row>
    <row r="17737">
      <c r="C17737" s="1" t="s">
        <v>1096</v>
      </c>
    </row>
    <row r="17738">
      <c r="C17738" s="1" t="s">
        <v>1595</v>
      </c>
    </row>
    <row r="17739">
      <c r="C17739" s="1" t="s">
        <v>163</v>
      </c>
    </row>
    <row r="17740">
      <c r="C17740" s="1" t="s">
        <v>116</v>
      </c>
    </row>
    <row r="17741">
      <c r="C17741" s="1" t="s">
        <v>12783</v>
      </c>
    </row>
    <row r="17742">
      <c r="C17742" s="1" t="s">
        <v>86</v>
      </c>
    </row>
    <row r="17743">
      <c r="C17743" s="1" t="s">
        <v>818</v>
      </c>
    </row>
    <row r="17744">
      <c r="C17744" s="1" t="s">
        <v>321</v>
      </c>
    </row>
    <row r="17745">
      <c r="C17745" s="1" t="s">
        <v>163</v>
      </c>
    </row>
    <row r="17746">
      <c r="C17746" s="1" t="s">
        <v>207</v>
      </c>
    </row>
    <row r="17747">
      <c r="C17747" s="1" t="s">
        <v>1802</v>
      </c>
    </row>
    <row r="17748">
      <c r="C17748" s="1" t="s">
        <v>32</v>
      </c>
    </row>
    <row r="17749">
      <c r="C17749" s="1" t="s">
        <v>1531</v>
      </c>
    </row>
    <row r="17750">
      <c r="C17750" s="1" t="s">
        <v>126</v>
      </c>
    </row>
    <row r="17751">
      <c r="C17751" s="1" t="s">
        <v>163</v>
      </c>
    </row>
    <row r="17752">
      <c r="C17752" s="1" t="s">
        <v>21</v>
      </c>
    </row>
    <row r="17753">
      <c r="C17753" s="1" t="s">
        <v>9658</v>
      </c>
    </row>
    <row r="17754">
      <c r="C17754" s="1" t="s">
        <v>3853</v>
      </c>
    </row>
    <row r="17755">
      <c r="C17755" s="1" t="s">
        <v>1418</v>
      </c>
    </row>
    <row r="17756">
      <c r="C17756" s="1" t="s">
        <v>211</v>
      </c>
    </row>
    <row r="17757">
      <c r="C17757" s="1" t="s">
        <v>1255</v>
      </c>
    </row>
    <row r="17758">
      <c r="C17758" s="1" t="s">
        <v>1963</v>
      </c>
    </row>
    <row r="17759">
      <c r="C17759" s="1" t="s">
        <v>116</v>
      </c>
    </row>
    <row r="17760">
      <c r="C17760" s="1" t="s">
        <v>178</v>
      </c>
    </row>
    <row r="17761">
      <c r="C17761" s="1" t="s">
        <v>12581</v>
      </c>
    </row>
    <row r="17762">
      <c r="C17762" s="1" t="s">
        <v>37</v>
      </c>
    </row>
    <row r="17763">
      <c r="C17763" s="1" t="s">
        <v>578</v>
      </c>
    </row>
    <row r="17764">
      <c r="C17764" s="1" t="s">
        <v>315</v>
      </c>
    </row>
    <row r="17765">
      <c r="C17765" s="1" t="s">
        <v>1592</v>
      </c>
    </row>
    <row r="17766">
      <c r="C17766" s="1" t="s">
        <v>305</v>
      </c>
    </row>
    <row r="17767">
      <c r="C17767" s="1" t="s">
        <v>93</v>
      </c>
    </row>
    <row r="17768">
      <c r="C17768" s="1" t="s">
        <v>1653</v>
      </c>
    </row>
    <row r="17769">
      <c r="C17769" s="1" t="s">
        <v>6215</v>
      </c>
    </row>
    <row r="17770">
      <c r="C17770" s="1" t="s">
        <v>121</v>
      </c>
    </row>
    <row r="17771">
      <c r="C17771" s="1" t="s">
        <v>1666</v>
      </c>
    </row>
    <row r="17772">
      <c r="C17772" s="1" t="s">
        <v>305</v>
      </c>
    </row>
    <row r="17773">
      <c r="C17773" s="1" t="s">
        <v>148</v>
      </c>
    </row>
    <row r="17774">
      <c r="C17774" s="1" t="s">
        <v>813</v>
      </c>
    </row>
    <row r="17775">
      <c r="C17775" s="1" t="s">
        <v>1096</v>
      </c>
    </row>
    <row r="17776">
      <c r="C17776" s="1" t="s">
        <v>6750</v>
      </c>
    </row>
    <row r="17777">
      <c r="C17777" s="1" t="s">
        <v>321</v>
      </c>
    </row>
    <row r="17778">
      <c r="C17778" s="1" t="s">
        <v>29540</v>
      </c>
    </row>
    <row r="17779">
      <c r="C17779" s="1" t="s">
        <v>436</v>
      </c>
    </row>
    <row r="17780">
      <c r="C17780" s="1" t="s">
        <v>701</v>
      </c>
    </row>
    <row r="17781">
      <c r="C17781" s="1" t="s">
        <v>3452</v>
      </c>
    </row>
    <row r="17782">
      <c r="C17782" s="1" t="s">
        <v>3461</v>
      </c>
    </row>
    <row r="17783">
      <c r="C17783" s="1" t="s">
        <v>116</v>
      </c>
    </row>
    <row r="17784">
      <c r="C17784" s="1" t="s">
        <v>29551</v>
      </c>
    </row>
    <row r="17785">
      <c r="C17785" s="1" t="s">
        <v>1806</v>
      </c>
    </row>
    <row r="17786">
      <c r="C17786" s="1" t="s">
        <v>347</v>
      </c>
    </row>
    <row r="17787">
      <c r="C17787" s="1" t="s">
        <v>461</v>
      </c>
    </row>
    <row r="17788">
      <c r="C17788" s="1" t="s">
        <v>560</v>
      </c>
    </row>
    <row r="17789">
      <c r="C17789" s="1" t="s">
        <v>1214</v>
      </c>
    </row>
    <row r="17790">
      <c r="C17790" s="1" t="s">
        <v>211</v>
      </c>
    </row>
    <row r="17791">
      <c r="C17791" s="1" t="s">
        <v>1096</v>
      </c>
    </row>
    <row r="17792">
      <c r="C17792" s="1" t="s">
        <v>2359</v>
      </c>
    </row>
    <row r="17793">
      <c r="C17793" s="1" t="s">
        <v>65</v>
      </c>
    </row>
    <row r="17794">
      <c r="C17794" s="1" t="s">
        <v>1236</v>
      </c>
    </row>
    <row r="17795">
      <c r="C17795" s="1" t="s">
        <v>93</v>
      </c>
    </row>
    <row r="17796">
      <c r="C17796" s="1" t="s">
        <v>461</v>
      </c>
    </row>
    <row r="17797">
      <c r="C17797" s="1" t="s">
        <v>396</v>
      </c>
    </row>
    <row r="17798">
      <c r="C17798" s="1" t="s">
        <v>295</v>
      </c>
    </row>
    <row r="17799">
      <c r="C17799" s="1" t="s">
        <v>503</v>
      </c>
    </row>
    <row r="17800">
      <c r="C17800" s="1" t="s">
        <v>4772</v>
      </c>
    </row>
    <row r="17801">
      <c r="C17801" s="1" t="s">
        <v>720</v>
      </c>
    </row>
    <row r="17802">
      <c r="C17802" s="1" t="s">
        <v>657</v>
      </c>
    </row>
    <row r="17803">
      <c r="C17803" s="1" t="s">
        <v>6215</v>
      </c>
    </row>
    <row r="17804">
      <c r="C17804" s="1" t="s">
        <v>19382</v>
      </c>
    </row>
    <row r="17805">
      <c r="C17805" s="1" t="s">
        <v>1874</v>
      </c>
    </row>
    <row r="17806">
      <c r="C17806" s="1" t="s">
        <v>2673</v>
      </c>
    </row>
    <row r="17807">
      <c r="C17807" s="1" t="s">
        <v>99</v>
      </c>
    </row>
    <row r="17808">
      <c r="C17808" s="1" t="s">
        <v>93</v>
      </c>
    </row>
    <row r="17809">
      <c r="C17809" s="1" t="s">
        <v>3207</v>
      </c>
    </row>
    <row r="17810">
      <c r="C17810" s="1" t="s">
        <v>326</v>
      </c>
    </row>
    <row r="17811">
      <c r="C17811" s="1" t="s">
        <v>305</v>
      </c>
    </row>
    <row r="17812">
      <c r="C17812" s="1" t="s">
        <v>1932</v>
      </c>
    </row>
    <row r="17813">
      <c r="C17813" s="1" t="s">
        <v>2125</v>
      </c>
    </row>
    <row r="17814">
      <c r="C17814" s="1" t="s">
        <v>121</v>
      </c>
    </row>
    <row r="17815">
      <c r="C17815" s="1" t="s">
        <v>1096</v>
      </c>
    </row>
    <row r="17816">
      <c r="C17816" s="1" t="s">
        <v>99</v>
      </c>
    </row>
    <row r="17817">
      <c r="C17817" s="1" t="s">
        <v>1531</v>
      </c>
    </row>
    <row r="17818">
      <c r="C17818" s="1" t="s">
        <v>411</v>
      </c>
    </row>
    <row r="17819">
      <c r="C17819" s="1" t="s">
        <v>305</v>
      </c>
    </row>
    <row r="17820">
      <c r="C17820" s="1" t="s">
        <v>10100</v>
      </c>
    </row>
    <row r="17821">
      <c r="C17821" s="1" t="s">
        <v>588</v>
      </c>
    </row>
    <row r="17822">
      <c r="C17822" s="1" t="s">
        <v>1250</v>
      </c>
    </row>
    <row r="17823">
      <c r="C17823" s="1" t="s">
        <v>103</v>
      </c>
    </row>
    <row r="17824">
      <c r="C17824" s="1" t="s">
        <v>1025</v>
      </c>
    </row>
    <row r="17825">
      <c r="C17825" s="1" t="s">
        <v>11083</v>
      </c>
    </row>
    <row r="17826">
      <c r="C17826" s="1" t="s">
        <v>6215</v>
      </c>
    </row>
    <row r="17827">
      <c r="C17827" s="1" t="s">
        <v>5080</v>
      </c>
    </row>
    <row r="17828">
      <c r="C17828" s="1" t="s">
        <v>3699</v>
      </c>
    </row>
    <row r="17829">
      <c r="C17829" s="1" t="s">
        <v>676</v>
      </c>
    </row>
    <row r="17830">
      <c r="C17830" s="1" t="s">
        <v>1019</v>
      </c>
    </row>
    <row r="17831">
      <c r="C17831" s="1" t="s">
        <v>2567</v>
      </c>
    </row>
    <row r="17832">
      <c r="C17832" s="1" t="s">
        <v>411</v>
      </c>
    </row>
    <row r="17833">
      <c r="C17833" s="1" t="s">
        <v>1622</v>
      </c>
    </row>
    <row r="17834">
      <c r="C17834" s="1" t="s">
        <v>305</v>
      </c>
    </row>
    <row r="17835">
      <c r="C17835" s="1" t="s">
        <v>2598</v>
      </c>
    </row>
    <row r="17836">
      <c r="C17836" s="1" t="s">
        <v>14</v>
      </c>
    </row>
    <row r="17837">
      <c r="C17837" s="1" t="s">
        <v>729</v>
      </c>
    </row>
    <row r="17838">
      <c r="C17838" s="1" t="s">
        <v>4845</v>
      </c>
    </row>
    <row r="17839">
      <c r="C17839" s="1" t="s">
        <v>686</v>
      </c>
    </row>
    <row r="17840">
      <c r="C17840" s="1" t="s">
        <v>342</v>
      </c>
    </row>
    <row r="17841">
      <c r="C17841" s="1" t="s">
        <v>305</v>
      </c>
    </row>
    <row r="17842">
      <c r="C17842" s="1" t="s">
        <v>664</v>
      </c>
    </row>
    <row r="17843">
      <c r="C17843" s="1" t="s">
        <v>121</v>
      </c>
    </row>
    <row r="17844">
      <c r="C17844" s="1" t="s">
        <v>121</v>
      </c>
    </row>
    <row r="17845">
      <c r="C17845" s="1" t="s">
        <v>2979</v>
      </c>
    </row>
    <row r="17846">
      <c r="C17846" s="1" t="s">
        <v>37</v>
      </c>
    </row>
    <row r="17847">
      <c r="C17847" s="1" t="s">
        <v>588</v>
      </c>
    </row>
    <row r="17848">
      <c r="C17848" s="1" t="s">
        <v>2402</v>
      </c>
    </row>
    <row r="17849">
      <c r="C17849" s="1" t="s">
        <v>808</v>
      </c>
    </row>
    <row r="17850">
      <c r="C17850" s="1" t="s">
        <v>2567</v>
      </c>
    </row>
    <row r="17851">
      <c r="C17851" s="1" t="s">
        <v>2173</v>
      </c>
    </row>
    <row r="17852">
      <c r="C17852" s="1" t="s">
        <v>121</v>
      </c>
    </row>
    <row r="17853">
      <c r="C17853" s="1" t="s">
        <v>461</v>
      </c>
    </row>
    <row r="17854">
      <c r="C17854" s="1" t="s">
        <v>2647</v>
      </c>
    </row>
    <row r="17855">
      <c r="C17855" s="1" t="s">
        <v>121</v>
      </c>
    </row>
    <row r="17856">
      <c r="C17856" s="1" t="s">
        <v>1208</v>
      </c>
    </row>
    <row r="17857">
      <c r="C17857" s="1" t="s">
        <v>16428</v>
      </c>
    </row>
    <row r="17858">
      <c r="C17858" s="1" t="s">
        <v>21</v>
      </c>
    </row>
    <row r="17859">
      <c r="C17859" s="1" t="s">
        <v>86</v>
      </c>
    </row>
    <row r="17860">
      <c r="C17860" s="1" t="s">
        <v>121</v>
      </c>
    </row>
    <row r="17861">
      <c r="C17861" s="1" t="s">
        <v>1592</v>
      </c>
    </row>
    <row r="17862">
      <c r="C17862" s="1" t="s">
        <v>1381</v>
      </c>
    </row>
    <row r="17863">
      <c r="C17863" s="1" t="s">
        <v>132</v>
      </c>
    </row>
    <row r="17864">
      <c r="C17864" s="1" t="s">
        <v>930</v>
      </c>
    </row>
    <row r="17865">
      <c r="C17865" s="1" t="s">
        <v>822</v>
      </c>
    </row>
    <row r="17866">
      <c r="C17866" s="1" t="s">
        <v>93</v>
      </c>
    </row>
    <row r="17867">
      <c r="C17867" s="1" t="s">
        <v>411</v>
      </c>
    </row>
    <row r="17868">
      <c r="C17868" s="1" t="s">
        <v>148</v>
      </c>
    </row>
    <row r="17869">
      <c r="C17869" s="1" t="s">
        <v>1461</v>
      </c>
    </row>
    <row r="17870">
      <c r="C17870" s="1" t="s">
        <v>1418</v>
      </c>
    </row>
    <row r="17871">
      <c r="C17871" s="1" t="s">
        <v>1255</v>
      </c>
    </row>
    <row r="17872">
      <c r="C17872" s="1" t="s">
        <v>148</v>
      </c>
    </row>
    <row r="17873">
      <c r="C17873" s="1" t="s">
        <v>6863</v>
      </c>
    </row>
    <row r="17874">
      <c r="C17874" s="1" t="s">
        <v>779</v>
      </c>
    </row>
    <row r="17875">
      <c r="C17875" s="1" t="s">
        <v>869</v>
      </c>
    </row>
    <row r="17876">
      <c r="C17876" s="1" t="s">
        <v>1601</v>
      </c>
    </row>
    <row r="17877">
      <c r="C17877" s="1" t="s">
        <v>80</v>
      </c>
    </row>
    <row r="17878">
      <c r="C17878" s="1" t="s">
        <v>116</v>
      </c>
    </row>
    <row r="17879">
      <c r="C17879" s="1" t="s">
        <v>10745</v>
      </c>
    </row>
    <row r="17880">
      <c r="C17880" s="1" t="s">
        <v>305</v>
      </c>
    </row>
    <row r="17881">
      <c r="C17881" s="1" t="s">
        <v>27</v>
      </c>
    </row>
    <row r="17882">
      <c r="C17882" s="1" t="s">
        <v>411</v>
      </c>
    </row>
    <row r="17883">
      <c r="C17883" s="1" t="s">
        <v>3253</v>
      </c>
    </row>
    <row r="17884">
      <c r="C17884" s="1" t="s">
        <v>321</v>
      </c>
    </row>
    <row r="17885">
      <c r="C17885" s="1" t="s">
        <v>461</v>
      </c>
    </row>
    <row r="17886">
      <c r="C17886" s="1" t="s">
        <v>16891</v>
      </c>
    </row>
    <row r="17887">
      <c r="C17887" s="1" t="s">
        <v>148</v>
      </c>
    </row>
    <row r="17888">
      <c r="C17888" s="1" t="s">
        <v>326</v>
      </c>
    </row>
    <row r="17889">
      <c r="C17889" s="1" t="s">
        <v>889</v>
      </c>
    </row>
    <row r="17890">
      <c r="C17890" s="1" t="s">
        <v>764</v>
      </c>
    </row>
    <row r="17891">
      <c r="C17891" s="1" t="s">
        <v>1756</v>
      </c>
    </row>
    <row r="17892">
      <c r="C17892" s="1" t="s">
        <v>818</v>
      </c>
    </row>
    <row r="17893">
      <c r="C17893" s="1" t="s">
        <v>1113</v>
      </c>
    </row>
    <row r="17894">
      <c r="C17894" s="1" t="s">
        <v>198</v>
      </c>
    </row>
    <row r="17895">
      <c r="C17895" s="1" t="s">
        <v>16992</v>
      </c>
    </row>
    <row r="17896">
      <c r="C17896" s="1" t="s">
        <v>2359</v>
      </c>
    </row>
    <row r="17897">
      <c r="C17897" s="1" t="s">
        <v>1558</v>
      </c>
    </row>
    <row r="17898">
      <c r="C17898" s="1" t="s">
        <v>3111</v>
      </c>
    </row>
    <row r="17899">
      <c r="C17899" s="1" t="s">
        <v>3198</v>
      </c>
    </row>
    <row r="17900">
      <c r="C17900" s="1" t="s">
        <v>1140</v>
      </c>
    </row>
    <row r="17901">
      <c r="C17901" s="1" t="s">
        <v>1014</v>
      </c>
    </row>
    <row r="17902">
      <c r="C17902" s="1" t="s">
        <v>998</v>
      </c>
    </row>
    <row r="17903">
      <c r="C17903" s="1" t="s">
        <v>99</v>
      </c>
    </row>
    <row r="17904">
      <c r="C17904" s="1" t="s">
        <v>6850</v>
      </c>
    </row>
    <row r="17905">
      <c r="C17905" s="1" t="s">
        <v>86</v>
      </c>
    </row>
    <row r="17906">
      <c r="C17906" s="1" t="s">
        <v>1759</v>
      </c>
    </row>
    <row r="17907">
      <c r="C17907" s="1" t="s">
        <v>93</v>
      </c>
    </row>
    <row r="17908">
      <c r="C17908" s="1" t="s">
        <v>925</v>
      </c>
    </row>
    <row r="17909">
      <c r="C17909" s="1" t="s">
        <v>661</v>
      </c>
    </row>
    <row r="17910">
      <c r="C17910" s="1" t="s">
        <v>1853</v>
      </c>
    </row>
    <row r="17911">
      <c r="C17911" s="1" t="s">
        <v>305</v>
      </c>
    </row>
    <row r="17912">
      <c r="C17912" s="1" t="s">
        <v>613</v>
      </c>
    </row>
    <row r="17913">
      <c r="C17913" s="1" t="s">
        <v>1446</v>
      </c>
    </row>
    <row r="17914">
      <c r="C17914" s="1" t="s">
        <v>1255</v>
      </c>
    </row>
    <row r="17915">
      <c r="C17915" s="1" t="s">
        <v>7084</v>
      </c>
    </row>
    <row r="17916">
      <c r="C17916" s="1" t="s">
        <v>310</v>
      </c>
    </row>
    <row r="17917">
      <c r="C17917" s="1" t="s">
        <v>121</v>
      </c>
    </row>
    <row r="17918">
      <c r="C17918" s="1" t="s">
        <v>29735</v>
      </c>
    </row>
    <row r="17919">
      <c r="C17919" s="1" t="s">
        <v>3403</v>
      </c>
    </row>
    <row r="17920">
      <c r="C17920" s="1" t="s">
        <v>3497</v>
      </c>
    </row>
    <row r="17921">
      <c r="C17921" s="1" t="s">
        <v>1397</v>
      </c>
    </row>
    <row r="17922">
      <c r="C17922" s="1" t="s">
        <v>1468</v>
      </c>
    </row>
    <row r="17923">
      <c r="C17923" s="1" t="s">
        <v>2173</v>
      </c>
    </row>
    <row r="17924">
      <c r="C17924" s="1" t="s">
        <v>3853</v>
      </c>
    </row>
    <row r="17925">
      <c r="C17925" s="1" t="s">
        <v>1317</v>
      </c>
    </row>
    <row r="17926">
      <c r="C17926" s="1" t="s">
        <v>21</v>
      </c>
    </row>
    <row r="17927">
      <c r="C17927" s="1" t="s">
        <v>326</v>
      </c>
    </row>
    <row r="17928">
      <c r="C17928" s="1" t="s">
        <v>1494</v>
      </c>
    </row>
    <row r="17929">
      <c r="C17929" s="1" t="s">
        <v>29751</v>
      </c>
    </row>
    <row r="17930">
      <c r="C17930" s="1" t="s">
        <v>8269</v>
      </c>
    </row>
    <row r="17931">
      <c r="C17931" s="1" t="s">
        <v>4074</v>
      </c>
    </row>
    <row r="17932">
      <c r="C17932" s="1" t="s">
        <v>326</v>
      </c>
    </row>
    <row r="17933">
      <c r="C17933" s="1" t="s">
        <v>182</v>
      </c>
    </row>
    <row r="17934">
      <c r="C17934" s="1" t="s">
        <v>1325</v>
      </c>
    </row>
    <row r="17935">
      <c r="C17935" s="1" t="s">
        <v>1558</v>
      </c>
    </row>
    <row r="17936">
      <c r="C17936" s="1" t="s">
        <v>258</v>
      </c>
    </row>
    <row r="17937">
      <c r="C17937" s="1" t="s">
        <v>32</v>
      </c>
    </row>
    <row r="17938">
      <c r="C17938" s="1" t="s">
        <v>1071</v>
      </c>
    </row>
    <row r="17939">
      <c r="C17939" s="1" t="s">
        <v>1255</v>
      </c>
    </row>
    <row r="17940">
      <c r="C17940" s="1" t="s">
        <v>116</v>
      </c>
    </row>
    <row r="17941">
      <c r="C17941" s="1" t="s">
        <v>21</v>
      </c>
    </row>
    <row r="17942">
      <c r="C17942" s="1" t="s">
        <v>2643</v>
      </c>
    </row>
    <row r="17943">
      <c r="C17943" s="1" t="s">
        <v>5836</v>
      </c>
    </row>
    <row r="17944">
      <c r="C17944" s="1" t="s">
        <v>1418</v>
      </c>
    </row>
    <row r="17945">
      <c r="C17945" s="1" t="s">
        <v>305</v>
      </c>
    </row>
    <row r="17946">
      <c r="C17946" s="1" t="s">
        <v>3821</v>
      </c>
    </row>
    <row r="17947">
      <c r="C17947" s="1" t="s">
        <v>21</v>
      </c>
    </row>
    <row r="17948">
      <c r="C17948" s="1" t="s">
        <v>503</v>
      </c>
    </row>
    <row r="17949">
      <c r="C17949" s="1" t="s">
        <v>1562</v>
      </c>
    </row>
    <row r="17950">
      <c r="C17950" s="1" t="s">
        <v>32</v>
      </c>
    </row>
    <row r="17951">
      <c r="C17951" s="1" t="s">
        <v>668</v>
      </c>
    </row>
    <row r="17952">
      <c r="C17952" s="1" t="s">
        <v>461</v>
      </c>
    </row>
    <row r="17953">
      <c r="C17953" s="1" t="s">
        <v>163</v>
      </c>
    </row>
    <row r="17954">
      <c r="C17954" s="1" t="s">
        <v>1802</v>
      </c>
    </row>
    <row r="17955">
      <c r="C17955" s="1" t="s">
        <v>326</v>
      </c>
    </row>
    <row r="17956">
      <c r="C17956" s="1" t="s">
        <v>2173</v>
      </c>
    </row>
    <row r="17957">
      <c r="C17957" s="1" t="s">
        <v>305</v>
      </c>
    </row>
    <row r="17958">
      <c r="C17958" s="1" t="s">
        <v>1381</v>
      </c>
    </row>
    <row r="17959">
      <c r="C17959" s="1" t="s">
        <v>173</v>
      </c>
    </row>
    <row r="17960">
      <c r="C17960" s="1" t="s">
        <v>808</v>
      </c>
    </row>
    <row r="17961">
      <c r="C17961" s="1" t="s">
        <v>75</v>
      </c>
    </row>
    <row r="17962">
      <c r="C17962" s="1" t="s">
        <v>989</v>
      </c>
    </row>
    <row r="17963">
      <c r="C17963" s="1" t="s">
        <v>1103</v>
      </c>
    </row>
    <row r="17964">
      <c r="C17964" s="1" t="s">
        <v>1036</v>
      </c>
    </row>
    <row r="17965">
      <c r="C17965" s="1" t="s">
        <v>1606</v>
      </c>
    </row>
    <row r="17966">
      <c r="C17966" s="1" t="s">
        <v>2393</v>
      </c>
    </row>
    <row r="17967">
      <c r="C17967" s="1" t="s">
        <v>59</v>
      </c>
    </row>
    <row r="17968">
      <c r="C17968" s="1" t="s">
        <v>818</v>
      </c>
    </row>
    <row r="17969">
      <c r="C17969" s="1" t="s">
        <v>21</v>
      </c>
    </row>
    <row r="17970">
      <c r="C17970" s="1" t="s">
        <v>1558</v>
      </c>
    </row>
    <row r="17971">
      <c r="C17971" s="1" t="s">
        <v>4531</v>
      </c>
    </row>
    <row r="17972">
      <c r="C17972" s="1" t="s">
        <v>1381</v>
      </c>
    </row>
    <row r="17973">
      <c r="C17973" s="1" t="s">
        <v>37</v>
      </c>
    </row>
    <row r="17974">
      <c r="C17974" s="1" t="s">
        <v>3581</v>
      </c>
    </row>
    <row r="17975">
      <c r="C17975" s="1" t="s">
        <v>1053</v>
      </c>
    </row>
    <row r="17976">
      <c r="C17976" s="1" t="s">
        <v>116</v>
      </c>
    </row>
    <row r="17977">
      <c r="C17977" s="1" t="s">
        <v>1250</v>
      </c>
    </row>
    <row r="17978">
      <c r="C17978" s="1" t="s">
        <v>1806</v>
      </c>
    </row>
    <row r="17979">
      <c r="C17979" s="1" t="s">
        <v>310</v>
      </c>
    </row>
    <row r="17980">
      <c r="C17980" s="1" t="s">
        <v>1802</v>
      </c>
    </row>
    <row r="17981">
      <c r="C17981" s="1" t="s">
        <v>1255</v>
      </c>
    </row>
    <row r="17982">
      <c r="C17982" s="1" t="s">
        <v>121</v>
      </c>
    </row>
    <row r="17983">
      <c r="C17983" s="1" t="s">
        <v>121</v>
      </c>
    </row>
    <row r="17984">
      <c r="C17984" s="1" t="s">
        <v>80</v>
      </c>
    </row>
    <row r="17985">
      <c r="C17985" s="1" t="s">
        <v>503</v>
      </c>
    </row>
    <row r="17986">
      <c r="C17986" s="1" t="s">
        <v>3618</v>
      </c>
    </row>
    <row r="17987">
      <c r="C17987" s="1" t="s">
        <v>4772</v>
      </c>
    </row>
    <row r="17988">
      <c r="C17988" s="1" t="s">
        <v>11419</v>
      </c>
    </row>
    <row r="17989">
      <c r="C17989" s="1" t="s">
        <v>138</v>
      </c>
    </row>
    <row r="17990">
      <c r="C17990" s="1" t="s">
        <v>3458</v>
      </c>
    </row>
    <row r="17991">
      <c r="C17991" s="1" t="s">
        <v>106</v>
      </c>
    </row>
    <row r="17992">
      <c r="C17992" s="1" t="s">
        <v>99</v>
      </c>
    </row>
    <row r="17993">
      <c r="C17993" s="1" t="s">
        <v>411</v>
      </c>
    </row>
    <row r="17994">
      <c r="C17994" s="1" t="s">
        <v>321</v>
      </c>
    </row>
    <row r="17995">
      <c r="C17995" s="1" t="s">
        <v>198</v>
      </c>
    </row>
    <row r="17996">
      <c r="C17996" s="1" t="s">
        <v>4531</v>
      </c>
    </row>
    <row r="17997">
      <c r="C17997" s="1" t="s">
        <v>2512</v>
      </c>
    </row>
    <row r="17998">
      <c r="C17998" s="1" t="s">
        <v>411</v>
      </c>
    </row>
    <row r="17999">
      <c r="C17999" s="1" t="s">
        <v>37</v>
      </c>
    </row>
    <row r="18000">
      <c r="C18000" s="1" t="s">
        <v>121</v>
      </c>
    </row>
    <row r="18001">
      <c r="C18001" s="1" t="s">
        <v>1418</v>
      </c>
    </row>
    <row r="18002">
      <c r="C18002" s="1" t="s">
        <v>1637</v>
      </c>
    </row>
    <row r="18003">
      <c r="C18003" s="1" t="s">
        <v>116</v>
      </c>
    </row>
    <row r="18004">
      <c r="C18004" s="1" t="s">
        <v>1255</v>
      </c>
    </row>
    <row r="18005">
      <c r="C18005" s="1" t="s">
        <v>898</v>
      </c>
    </row>
    <row r="18006">
      <c r="C18006" s="1" t="s">
        <v>2601</v>
      </c>
    </row>
    <row r="18007">
      <c r="C18007" s="1" t="s">
        <v>305</v>
      </c>
    </row>
    <row r="18008">
      <c r="C18008" s="1" t="s">
        <v>7831</v>
      </c>
    </row>
    <row r="18009">
      <c r="C18009" s="1" t="s">
        <v>4220</v>
      </c>
    </row>
    <row r="18010">
      <c r="C18010" s="1" t="s">
        <v>14</v>
      </c>
    </row>
    <row r="18011">
      <c r="C18011" s="1" t="s">
        <v>211</v>
      </c>
    </row>
    <row r="18012">
      <c r="C18012" s="1" t="s">
        <v>906</v>
      </c>
    </row>
    <row r="18013">
      <c r="C18013" s="1" t="s">
        <v>1653</v>
      </c>
    </row>
    <row r="18014">
      <c r="C18014" s="1" t="s">
        <v>99</v>
      </c>
    </row>
    <row r="18015">
      <c r="C18015" s="1" t="s">
        <v>6130</v>
      </c>
    </row>
    <row r="18016">
      <c r="C18016" s="1" t="s">
        <v>321</v>
      </c>
    </row>
    <row r="18017">
      <c r="C18017" s="1" t="s">
        <v>588</v>
      </c>
    </row>
    <row r="18018">
      <c r="C18018" s="1" t="s">
        <v>49</v>
      </c>
    </row>
    <row r="18019">
      <c r="C18019" s="1" t="s">
        <v>211</v>
      </c>
    </row>
    <row r="18020">
      <c r="C18020" s="1" t="s">
        <v>29874</v>
      </c>
    </row>
    <row r="18021">
      <c r="C18021" s="1" t="s">
        <v>14</v>
      </c>
    </row>
    <row r="18022">
      <c r="C18022" s="1" t="s">
        <v>8042</v>
      </c>
    </row>
    <row r="18023">
      <c r="C18023" s="1" t="s">
        <v>29881</v>
      </c>
    </row>
    <row r="18024">
      <c r="C18024" s="1" t="s">
        <v>5629</v>
      </c>
    </row>
    <row r="18025">
      <c r="C18025" s="1" t="s">
        <v>295</v>
      </c>
    </row>
    <row r="18026">
      <c r="C18026" s="1" t="s">
        <v>1014</v>
      </c>
    </row>
    <row r="18027">
      <c r="C18027" s="1" t="s">
        <v>121</v>
      </c>
    </row>
    <row r="18028">
      <c r="C18028" s="1" t="s">
        <v>99</v>
      </c>
    </row>
    <row r="18029">
      <c r="C18029" s="1" t="s">
        <v>121</v>
      </c>
    </row>
    <row r="18030">
      <c r="C18030" s="1" t="s">
        <v>326</v>
      </c>
    </row>
    <row r="18031">
      <c r="C18031" s="1" t="s">
        <v>1255</v>
      </c>
    </row>
    <row r="18032">
      <c r="C18032" s="1" t="s">
        <v>1179</v>
      </c>
    </row>
    <row r="18033">
      <c r="C18033" s="1" t="s">
        <v>3641</v>
      </c>
    </row>
    <row r="18034">
      <c r="C18034" s="1" t="s">
        <v>6850</v>
      </c>
    </row>
    <row r="18035">
      <c r="C18035" s="1" t="s">
        <v>305</v>
      </c>
    </row>
    <row r="18036">
      <c r="C18036" s="1" t="s">
        <v>2450</v>
      </c>
    </row>
    <row r="18037">
      <c r="C18037" s="1" t="s">
        <v>1802</v>
      </c>
    </row>
    <row r="18038">
      <c r="C18038" s="1" t="s">
        <v>1874</v>
      </c>
    </row>
    <row r="18039">
      <c r="C18039" s="1" t="s">
        <v>2019</v>
      </c>
    </row>
    <row r="18040">
      <c r="C18040" s="1" t="s">
        <v>1363</v>
      </c>
    </row>
    <row r="18041">
      <c r="C18041" s="1" t="s">
        <v>4635</v>
      </c>
    </row>
    <row r="18042">
      <c r="C18042" s="1" t="s">
        <v>1036</v>
      </c>
    </row>
    <row r="18043">
      <c r="C18043" s="1" t="s">
        <v>522</v>
      </c>
    </row>
    <row r="18044">
      <c r="C18044" s="1" t="s">
        <v>126</v>
      </c>
    </row>
    <row r="18045">
      <c r="C18045" s="1" t="s">
        <v>1418</v>
      </c>
    </row>
    <row r="18046">
      <c r="C18046" s="1" t="s">
        <v>21</v>
      </c>
    </row>
    <row r="18047">
      <c r="C18047" s="1" t="s">
        <v>207</v>
      </c>
    </row>
    <row r="18048">
      <c r="C18048" s="1" t="s">
        <v>148</v>
      </c>
    </row>
    <row r="18049">
      <c r="C18049" s="1" t="s">
        <v>1874</v>
      </c>
    </row>
    <row r="18050">
      <c r="C18050" s="1" t="s">
        <v>818</v>
      </c>
    </row>
    <row r="18051">
      <c r="C18051" s="1" t="s">
        <v>1418</v>
      </c>
    </row>
    <row r="18052">
      <c r="C18052" s="1" t="s">
        <v>1653</v>
      </c>
    </row>
    <row r="18053">
      <c r="C18053" s="1" t="s">
        <v>738</v>
      </c>
    </row>
    <row r="18054">
      <c r="C18054" s="1" t="s">
        <v>818</v>
      </c>
    </row>
    <row r="18055">
      <c r="C18055" s="1" t="s">
        <v>584</v>
      </c>
    </row>
    <row r="18056">
      <c r="C18056" s="1" t="s">
        <v>738</v>
      </c>
    </row>
    <row r="18057">
      <c r="C18057" s="1" t="s">
        <v>1250</v>
      </c>
    </row>
    <row r="18058">
      <c r="C18058" s="1" t="s">
        <v>4545</v>
      </c>
    </row>
    <row r="18059">
      <c r="C18059" s="1" t="s">
        <v>116</v>
      </c>
    </row>
    <row r="18060">
      <c r="C18060" s="1" t="s">
        <v>383</v>
      </c>
    </row>
    <row r="18061">
      <c r="C18061" s="1" t="s">
        <v>2359</v>
      </c>
    </row>
    <row r="18062">
      <c r="C18062" s="1" t="s">
        <v>21</v>
      </c>
    </row>
    <row r="18063">
      <c r="C18063" s="1" t="s">
        <v>326</v>
      </c>
    </row>
    <row r="18064">
      <c r="C18064" s="1" t="s">
        <v>998</v>
      </c>
    </row>
    <row r="18065">
      <c r="C18065" s="1" t="s">
        <v>1186</v>
      </c>
    </row>
    <row r="18066">
      <c r="C18066" s="1" t="s">
        <v>749</v>
      </c>
    </row>
    <row r="18067">
      <c r="C18067" s="1" t="s">
        <v>2983</v>
      </c>
    </row>
    <row r="18068">
      <c r="C18068" s="1" t="s">
        <v>1306</v>
      </c>
    </row>
    <row r="18069">
      <c r="C18069" s="1" t="s">
        <v>411</v>
      </c>
    </row>
    <row r="18070">
      <c r="C18070" s="1" t="s">
        <v>1186</v>
      </c>
    </row>
    <row r="18071">
      <c r="C18071" s="1" t="s">
        <v>1140</v>
      </c>
    </row>
    <row r="18072">
      <c r="C18072" s="1" t="s">
        <v>126</v>
      </c>
    </row>
    <row r="18073">
      <c r="C18073" s="1" t="s">
        <v>998</v>
      </c>
    </row>
    <row r="18074">
      <c r="C18074" s="1" t="s">
        <v>347</v>
      </c>
    </row>
    <row r="18075">
      <c r="C18075" s="1" t="s">
        <v>411</v>
      </c>
    </row>
    <row r="18076">
      <c r="C18076" s="1" t="s">
        <v>13073</v>
      </c>
    </row>
    <row r="18077">
      <c r="C18077" s="1" t="s">
        <v>588</v>
      </c>
    </row>
    <row r="18078">
      <c r="C18078" s="1" t="s">
        <v>3703</v>
      </c>
    </row>
    <row r="18079">
      <c r="C18079" s="1" t="s">
        <v>1208</v>
      </c>
    </row>
    <row r="18080">
      <c r="C18080" s="1" t="s">
        <v>1802</v>
      </c>
    </row>
    <row r="18081">
      <c r="C18081" s="1" t="s">
        <v>326</v>
      </c>
    </row>
    <row r="18082">
      <c r="C18082" s="1" t="s">
        <v>1500</v>
      </c>
    </row>
    <row r="18083">
      <c r="C18083" s="1" t="s">
        <v>1397</v>
      </c>
    </row>
    <row r="18084">
      <c r="C18084" s="1" t="s">
        <v>5022</v>
      </c>
    </row>
    <row r="18085">
      <c r="C18085" s="1" t="s">
        <v>1250</v>
      </c>
    </row>
    <row r="18086">
      <c r="C18086" s="1" t="s">
        <v>2504</v>
      </c>
    </row>
    <row r="18087">
      <c r="C18087" s="1" t="s">
        <v>342</v>
      </c>
    </row>
    <row r="18088">
      <c r="C18088" s="1" t="s">
        <v>729</v>
      </c>
    </row>
    <row r="18089">
      <c r="C18089" s="1" t="s">
        <v>1653</v>
      </c>
    </row>
    <row r="18090">
      <c r="C18090" s="1" t="s">
        <v>99</v>
      </c>
    </row>
    <row r="18091">
      <c r="C18091" s="1" t="s">
        <v>1418</v>
      </c>
    </row>
    <row r="18092">
      <c r="C18092" s="1" t="s">
        <v>21</v>
      </c>
    </row>
    <row r="18093">
      <c r="C18093" s="1" t="s">
        <v>396</v>
      </c>
    </row>
    <row r="18094">
      <c r="C18094" s="1" t="s">
        <v>818</v>
      </c>
    </row>
    <row r="18095">
      <c r="C18095" s="1" t="s">
        <v>461</v>
      </c>
    </row>
    <row r="18096">
      <c r="C18096" s="1" t="s">
        <v>522</v>
      </c>
    </row>
    <row r="18097">
      <c r="C18097" s="1" t="s">
        <v>1110</v>
      </c>
    </row>
    <row r="18098">
      <c r="C18098" s="1" t="s">
        <v>373</v>
      </c>
    </row>
    <row r="18099">
      <c r="C18099" s="1" t="s">
        <v>989</v>
      </c>
    </row>
    <row r="18100">
      <c r="C18100" s="1" t="s">
        <v>818</v>
      </c>
    </row>
    <row r="18101">
      <c r="C18101" s="1" t="s">
        <v>1255</v>
      </c>
    </row>
    <row r="18102">
      <c r="C18102" s="1" t="s">
        <v>326</v>
      </c>
    </row>
    <row r="18103">
      <c r="C18103" s="1" t="s">
        <v>5571</v>
      </c>
    </row>
    <row r="18104">
      <c r="C18104" s="1" t="s">
        <v>560</v>
      </c>
    </row>
    <row r="18105">
      <c r="C18105" s="1" t="s">
        <v>1280</v>
      </c>
    </row>
    <row r="18106">
      <c r="C18106" s="1" t="s">
        <v>326</v>
      </c>
    </row>
    <row r="18107">
      <c r="C18107" s="1" t="s">
        <v>1077</v>
      </c>
    </row>
    <row r="18108">
      <c r="C18108" s="1" t="s">
        <v>1176</v>
      </c>
    </row>
    <row r="18109">
      <c r="C18109" s="1" t="s">
        <v>305</v>
      </c>
    </row>
    <row r="18110">
      <c r="C18110" s="1" t="s">
        <v>80</v>
      </c>
    </row>
    <row r="18111">
      <c r="C18111" s="1" t="s">
        <v>4603</v>
      </c>
    </row>
    <row r="18112">
      <c r="C18112" s="1" t="s">
        <v>925</v>
      </c>
    </row>
    <row r="18113">
      <c r="C18113" s="1" t="s">
        <v>578</v>
      </c>
    </row>
    <row r="18114">
      <c r="C18114" s="1" t="s">
        <v>4083</v>
      </c>
    </row>
    <row r="18115">
      <c r="C18115" s="1" t="s">
        <v>13683</v>
      </c>
    </row>
    <row r="18116">
      <c r="C18116" s="1" t="s">
        <v>2504</v>
      </c>
    </row>
    <row r="18117">
      <c r="C18117" s="1" t="s">
        <v>93</v>
      </c>
    </row>
    <row r="18118">
      <c r="C18118" s="1" t="s">
        <v>3458</v>
      </c>
    </row>
    <row r="18119">
      <c r="C18119" s="1" t="s">
        <v>2583</v>
      </c>
    </row>
    <row r="18120">
      <c r="C18120" s="1" t="s">
        <v>979</v>
      </c>
    </row>
    <row r="18121">
      <c r="C18121" s="1" t="s">
        <v>1250</v>
      </c>
    </row>
    <row r="18122">
      <c r="C18122" s="1" t="s">
        <v>1250</v>
      </c>
    </row>
    <row r="18123">
      <c r="C18123" s="1" t="s">
        <v>49</v>
      </c>
    </row>
    <row r="18124">
      <c r="C18124" s="1" t="s">
        <v>32</v>
      </c>
    </row>
    <row r="18125">
      <c r="C18125" s="1" t="s">
        <v>305</v>
      </c>
    </row>
    <row r="18126">
      <c r="C18126" s="1" t="s">
        <v>1172</v>
      </c>
    </row>
    <row r="18127">
      <c r="C18127" s="1" t="s">
        <v>126</v>
      </c>
    </row>
    <row r="18128">
      <c r="C18128" s="1" t="s">
        <v>2402</v>
      </c>
    </row>
    <row r="18129">
      <c r="C18129" s="1" t="s">
        <v>4220</v>
      </c>
    </row>
    <row r="18130">
      <c r="C18130" s="1" t="s">
        <v>5676</v>
      </c>
    </row>
    <row r="18131">
      <c r="C18131" s="1" t="s">
        <v>305</v>
      </c>
    </row>
    <row r="18132">
      <c r="C18132" s="1" t="s">
        <v>2119</v>
      </c>
    </row>
    <row r="18133">
      <c r="C18133" s="1" t="s">
        <v>1418</v>
      </c>
    </row>
    <row r="18134">
      <c r="C18134" s="1" t="s">
        <v>32</v>
      </c>
    </row>
    <row r="18135">
      <c r="C18135" s="1" t="s">
        <v>13618</v>
      </c>
    </row>
    <row r="18136">
      <c r="C18136" s="1" t="s">
        <v>121</v>
      </c>
    </row>
    <row r="18137">
      <c r="C18137" s="1" t="s">
        <v>411</v>
      </c>
    </row>
    <row r="18138">
      <c r="C18138" s="1" t="s">
        <v>411</v>
      </c>
    </row>
    <row r="18139">
      <c r="C18139" s="1" t="s">
        <v>148</v>
      </c>
    </row>
    <row r="18140">
      <c r="C18140" s="1" t="s">
        <v>879</v>
      </c>
    </row>
    <row r="18141">
      <c r="C18141" s="1" t="s">
        <v>1179</v>
      </c>
    </row>
    <row r="18142">
      <c r="C18142" s="1" t="s">
        <v>11108</v>
      </c>
    </row>
    <row r="18143">
      <c r="C18143" s="1" t="s">
        <v>560</v>
      </c>
    </row>
    <row r="18144">
      <c r="C18144" s="1" t="s">
        <v>5256</v>
      </c>
    </row>
    <row r="18145">
      <c r="C18145" s="1" t="s">
        <v>99</v>
      </c>
    </row>
    <row r="18146">
      <c r="C18146" s="1" t="s">
        <v>3976</v>
      </c>
    </row>
    <row r="18147">
      <c r="C18147" s="1" t="s">
        <v>30043</v>
      </c>
    </row>
    <row r="18148">
      <c r="C18148" s="1" t="s">
        <v>1255</v>
      </c>
    </row>
    <row r="18149">
      <c r="C18149" s="1" t="s">
        <v>1036</v>
      </c>
    </row>
    <row r="18150">
      <c r="C18150" s="1" t="s">
        <v>1363</v>
      </c>
    </row>
    <row r="18151">
      <c r="C18151" s="1" t="s">
        <v>1096</v>
      </c>
    </row>
    <row r="18152">
      <c r="C18152" s="1" t="s">
        <v>121</v>
      </c>
    </row>
    <row r="18153">
      <c r="C18153" s="1" t="s">
        <v>1418</v>
      </c>
    </row>
    <row r="18154">
      <c r="C18154" s="1" t="s">
        <v>1255</v>
      </c>
    </row>
    <row r="18155">
      <c r="C18155" s="1" t="s">
        <v>19403</v>
      </c>
    </row>
    <row r="18156">
      <c r="C18156" s="1" t="s">
        <v>808</v>
      </c>
    </row>
    <row r="18157">
      <c r="C18157" s="1" t="s">
        <v>305</v>
      </c>
    </row>
    <row r="18158">
      <c r="C18158" s="1" t="s">
        <v>2485</v>
      </c>
    </row>
    <row r="18159">
      <c r="C18159" s="1" t="s">
        <v>578</v>
      </c>
    </row>
    <row r="18160">
      <c r="C18160" s="1" t="s">
        <v>80</v>
      </c>
    </row>
    <row r="18161">
      <c r="C18161" s="1" t="s">
        <v>321</v>
      </c>
    </row>
    <row r="18162">
      <c r="C18162" s="1" t="s">
        <v>818</v>
      </c>
    </row>
    <row r="18163">
      <c r="C18163" s="1" t="s">
        <v>5158</v>
      </c>
    </row>
    <row r="18164">
      <c r="C18164" s="1" t="s">
        <v>4891</v>
      </c>
    </row>
    <row r="18165">
      <c r="C18165" s="1" t="s">
        <v>305</v>
      </c>
    </row>
    <row r="18166">
      <c r="C18166" s="1" t="s">
        <v>1802</v>
      </c>
    </row>
    <row r="18167">
      <c r="C18167" s="1" t="s">
        <v>5629</v>
      </c>
    </row>
    <row r="18168">
      <c r="C18168" s="1" t="s">
        <v>2316</v>
      </c>
    </row>
    <row r="18169">
      <c r="C18169" s="1" t="s">
        <v>764</v>
      </c>
    </row>
    <row r="18170">
      <c r="C18170" s="1" t="s">
        <v>42</v>
      </c>
    </row>
    <row r="18171">
      <c r="C18171" s="1" t="s">
        <v>173</v>
      </c>
    </row>
    <row r="18172">
      <c r="C18172" s="1" t="s">
        <v>1806</v>
      </c>
    </row>
    <row r="18173">
      <c r="C18173" s="1" t="s">
        <v>436</v>
      </c>
    </row>
    <row r="18174">
      <c r="C18174" s="1" t="s">
        <v>461</v>
      </c>
    </row>
    <row r="18175">
      <c r="C18175" s="1" t="s">
        <v>738</v>
      </c>
    </row>
    <row r="18176">
      <c r="C18176" s="1" t="s">
        <v>5337</v>
      </c>
    </row>
    <row r="18177">
      <c r="C18177" s="1" t="s">
        <v>121</v>
      </c>
    </row>
    <row r="18178">
      <c r="C18178" s="1" t="s">
        <v>968</v>
      </c>
    </row>
    <row r="18179">
      <c r="C18179" s="1" t="s">
        <v>411</v>
      </c>
    </row>
    <row r="18180">
      <c r="C18180" s="1" t="s">
        <v>3388</v>
      </c>
    </row>
    <row r="18181">
      <c r="C18181" s="1" t="s">
        <v>37</v>
      </c>
    </row>
    <row r="18182">
      <c r="C18182" s="1" t="s">
        <v>1666</v>
      </c>
    </row>
    <row r="18183">
      <c r="C18183" s="1" t="s">
        <v>1653</v>
      </c>
    </row>
    <row r="18184">
      <c r="C18184" s="1" t="s">
        <v>86</v>
      </c>
    </row>
    <row r="18185">
      <c r="C18185" s="1" t="s">
        <v>411</v>
      </c>
    </row>
    <row r="18186">
      <c r="C18186" s="1" t="s">
        <v>21</v>
      </c>
    </row>
    <row r="18187">
      <c r="C18187" s="1" t="s">
        <v>411</v>
      </c>
    </row>
    <row r="18188">
      <c r="C18188" s="1" t="s">
        <v>701</v>
      </c>
    </row>
    <row r="18189">
      <c r="C18189" s="1" t="s">
        <v>30100</v>
      </c>
    </row>
    <row r="18190">
      <c r="C18190" s="1" t="s">
        <v>1332</v>
      </c>
    </row>
    <row r="18191">
      <c r="C18191" s="1" t="s">
        <v>3198</v>
      </c>
    </row>
    <row r="18192">
      <c r="C18192" s="1" t="s">
        <v>326</v>
      </c>
    </row>
    <row r="18193">
      <c r="C18193" s="1" t="s">
        <v>1558</v>
      </c>
    </row>
    <row r="18194">
      <c r="C18194" s="1" t="s">
        <v>4240</v>
      </c>
    </row>
    <row r="18195">
      <c r="C18195" s="1" t="s">
        <v>37</v>
      </c>
    </row>
    <row r="18196">
      <c r="C18196" s="1" t="s">
        <v>564</v>
      </c>
    </row>
    <row r="18197">
      <c r="C18197" s="1" t="s">
        <v>1186</v>
      </c>
    </row>
    <row r="18198">
      <c r="C18198" s="1" t="s">
        <v>4935</v>
      </c>
    </row>
    <row r="18199">
      <c r="C18199" s="1" t="s">
        <v>99</v>
      </c>
    </row>
    <row r="18200">
      <c r="C18200" s="1" t="s">
        <v>37</v>
      </c>
    </row>
    <row r="18201">
      <c r="C18201" s="1" t="s">
        <v>7983</v>
      </c>
    </row>
    <row r="18202">
      <c r="C18202" s="1" t="s">
        <v>347</v>
      </c>
    </row>
    <row r="18203">
      <c r="C18203" s="1" t="s">
        <v>258</v>
      </c>
    </row>
    <row r="18204">
      <c r="C18204" s="1" t="s">
        <v>148</v>
      </c>
    </row>
    <row r="18205">
      <c r="C18205" s="1" t="s">
        <v>121</v>
      </c>
    </row>
    <row r="18206">
      <c r="C18206" s="1" t="s">
        <v>1306</v>
      </c>
    </row>
    <row r="18207">
      <c r="C18207" s="1" t="s">
        <v>1802</v>
      </c>
    </row>
    <row r="18208">
      <c r="C18208" s="1" t="s">
        <v>4088</v>
      </c>
    </row>
    <row r="18209">
      <c r="C18209" s="1" t="s">
        <v>116</v>
      </c>
    </row>
    <row r="18210">
      <c r="C18210" s="1" t="s">
        <v>1067</v>
      </c>
    </row>
    <row r="18211">
      <c r="C18211" s="1" t="s">
        <v>310</v>
      </c>
    </row>
    <row r="18212">
      <c r="C18212" s="1" t="s">
        <v>10133</v>
      </c>
    </row>
    <row r="18213">
      <c r="C18213" s="1" t="s">
        <v>9052</v>
      </c>
    </row>
    <row r="18214">
      <c r="C18214" s="1" t="s">
        <v>2577</v>
      </c>
    </row>
    <row r="18215">
      <c r="C18215" s="1" t="s">
        <v>1144</v>
      </c>
    </row>
    <row r="18216">
      <c r="C18216" s="1" t="s">
        <v>3355</v>
      </c>
    </row>
    <row r="18217">
      <c r="C18217" s="1" t="s">
        <v>8069</v>
      </c>
    </row>
    <row r="18218">
      <c r="C18218" s="1" t="s">
        <v>653</v>
      </c>
    </row>
    <row r="18219">
      <c r="C18219" s="1" t="s">
        <v>148</v>
      </c>
    </row>
    <row r="18220">
      <c r="C18220" s="1" t="s">
        <v>5064</v>
      </c>
    </row>
    <row r="18221">
      <c r="C18221" s="1" t="s">
        <v>116</v>
      </c>
    </row>
    <row r="18222">
      <c r="C18222" s="1" t="s">
        <v>1144</v>
      </c>
    </row>
    <row r="18223">
      <c r="C18223" s="1" t="s">
        <v>198</v>
      </c>
    </row>
    <row r="18224">
      <c r="C18224" s="1" t="s">
        <v>30155</v>
      </c>
    </row>
    <row r="18225">
      <c r="C18225" s="1" t="s">
        <v>818</v>
      </c>
    </row>
    <row r="18226">
      <c r="C18226" s="1" t="s">
        <v>1036</v>
      </c>
    </row>
    <row r="18227">
      <c r="C18227" s="1" t="s">
        <v>5618</v>
      </c>
    </row>
    <row r="18228">
      <c r="C18228" s="1" t="s">
        <v>32</v>
      </c>
    </row>
    <row r="18229">
      <c r="C18229" s="1" t="s">
        <v>998</v>
      </c>
    </row>
    <row r="18230">
      <c r="C18230" s="1" t="s">
        <v>173</v>
      </c>
    </row>
    <row r="18231">
      <c r="C18231" s="1" t="s">
        <v>326</v>
      </c>
    </row>
    <row r="18232">
      <c r="C18232" s="1" t="s">
        <v>121</v>
      </c>
    </row>
    <row r="18233">
      <c r="C18233" s="1" t="s">
        <v>12618</v>
      </c>
    </row>
    <row r="18234">
      <c r="C18234" s="1" t="s">
        <v>408</v>
      </c>
    </row>
    <row r="18235">
      <c r="C18235" s="1" t="s">
        <v>1268</v>
      </c>
    </row>
    <row r="18236">
      <c r="C18236" s="1" t="s">
        <v>1128</v>
      </c>
    </row>
    <row r="18237">
      <c r="C18237" s="1" t="s">
        <v>9658</v>
      </c>
    </row>
    <row r="18238">
      <c r="C18238" s="1" t="s">
        <v>148</v>
      </c>
    </row>
    <row r="18239">
      <c r="C18239" s="1" t="s">
        <v>898</v>
      </c>
    </row>
    <row r="18240">
      <c r="C18240" s="1" t="s">
        <v>408</v>
      </c>
    </row>
    <row r="18241">
      <c r="C18241" s="1" t="s">
        <v>207</v>
      </c>
    </row>
    <row r="18242">
      <c r="C18242" s="1" t="s">
        <v>1802</v>
      </c>
    </row>
    <row r="18243">
      <c r="C18243" s="1" t="s">
        <v>588</v>
      </c>
    </row>
    <row r="18244">
      <c r="C18244" s="1" t="s">
        <v>1014</v>
      </c>
    </row>
    <row r="18245">
      <c r="C18245" s="1" t="s">
        <v>6560</v>
      </c>
    </row>
    <row r="18246">
      <c r="C18246" s="1" t="s">
        <v>3858</v>
      </c>
    </row>
    <row r="18247">
      <c r="C18247" s="1" t="s">
        <v>326</v>
      </c>
    </row>
    <row r="18248">
      <c r="C18248" s="1" t="s">
        <v>2920</v>
      </c>
    </row>
    <row r="18249">
      <c r="C18249" s="1" t="s">
        <v>11717</v>
      </c>
    </row>
    <row r="18250">
      <c r="C18250" s="1" t="s">
        <v>10842</v>
      </c>
    </row>
    <row r="18251">
      <c r="C18251" s="1" t="s">
        <v>461</v>
      </c>
    </row>
    <row r="18252">
      <c r="C18252" s="1" t="s">
        <v>4088</v>
      </c>
    </row>
    <row r="18253">
      <c r="C18253" s="1" t="s">
        <v>305</v>
      </c>
    </row>
    <row r="18254">
      <c r="C18254" s="1" t="s">
        <v>1250</v>
      </c>
    </row>
    <row r="18255">
      <c r="C18255" s="1" t="s">
        <v>2879</v>
      </c>
    </row>
    <row r="18256">
      <c r="C18256" s="1" t="s">
        <v>7048</v>
      </c>
    </row>
    <row r="18257">
      <c r="C18257" s="1" t="s">
        <v>998</v>
      </c>
    </row>
    <row r="18258">
      <c r="C18258" s="1" t="s">
        <v>156</v>
      </c>
    </row>
    <row r="18259">
      <c r="C18259" s="1" t="s">
        <v>3355</v>
      </c>
    </row>
    <row r="18260">
      <c r="C18260" s="1" t="s">
        <v>1250</v>
      </c>
    </row>
    <row r="18261">
      <c r="C18261" s="1" t="s">
        <v>30211</v>
      </c>
    </row>
    <row r="18262">
      <c r="C18262" s="1" t="s">
        <v>211</v>
      </c>
    </row>
    <row r="18263">
      <c r="C18263" s="1" t="s">
        <v>315</v>
      </c>
    </row>
    <row r="18264">
      <c r="C18264" s="1" t="s">
        <v>701</v>
      </c>
    </row>
    <row r="18265">
      <c r="C18265" s="1" t="s">
        <v>2577</v>
      </c>
    </row>
    <row r="18266">
      <c r="C18266" s="1" t="s">
        <v>1297</v>
      </c>
    </row>
    <row r="18267">
      <c r="C18267" s="1" t="s">
        <v>2913</v>
      </c>
    </row>
    <row r="18268">
      <c r="C18268" s="1" t="s">
        <v>1306</v>
      </c>
    </row>
    <row r="18269">
      <c r="C18269" s="1" t="s">
        <v>3641</v>
      </c>
    </row>
    <row r="18270">
      <c r="C18270" s="1" t="s">
        <v>11187</v>
      </c>
    </row>
    <row r="18271">
      <c r="C18271" s="1" t="s">
        <v>310</v>
      </c>
    </row>
    <row r="18272">
      <c r="C18272" s="1" t="s">
        <v>326</v>
      </c>
    </row>
    <row r="18273">
      <c r="C18273" s="1" t="s">
        <v>93</v>
      </c>
    </row>
    <row r="18274">
      <c r="C18274" s="1" t="s">
        <v>532</v>
      </c>
    </row>
    <row r="18275">
      <c r="C18275" s="1" t="s">
        <v>5337</v>
      </c>
    </row>
    <row r="18276">
      <c r="C18276" s="1" t="s">
        <v>411</v>
      </c>
    </row>
    <row r="18277">
      <c r="C18277" s="1" t="s">
        <v>80</v>
      </c>
    </row>
    <row r="18278">
      <c r="C18278" s="1" t="s">
        <v>305</v>
      </c>
    </row>
    <row r="18279">
      <c r="C18279" s="1" t="s">
        <v>503</v>
      </c>
    </row>
    <row r="18280">
      <c r="C18280" s="1" t="s">
        <v>5112</v>
      </c>
    </row>
    <row r="18281">
      <c r="C18281" s="1" t="s">
        <v>1220</v>
      </c>
    </row>
    <row r="18282">
      <c r="C18282" s="1" t="s">
        <v>1096</v>
      </c>
    </row>
    <row r="18283">
      <c r="C18283" s="1" t="s">
        <v>3581</v>
      </c>
    </row>
    <row r="18284">
      <c r="C18284" s="1" t="s">
        <v>2316</v>
      </c>
    </row>
    <row r="18285">
      <c r="C18285" s="1" t="s">
        <v>2673</v>
      </c>
    </row>
    <row r="18286">
      <c r="C18286" s="1" t="s">
        <v>784</v>
      </c>
    </row>
    <row r="18287">
      <c r="C18287" s="1" t="s">
        <v>2477</v>
      </c>
    </row>
    <row r="18288">
      <c r="C18288" s="1" t="s">
        <v>315</v>
      </c>
    </row>
    <row r="18289">
      <c r="C18289" s="1" t="s">
        <v>75</v>
      </c>
    </row>
    <row r="18290">
      <c r="C18290" s="1" t="s">
        <v>8203</v>
      </c>
    </row>
    <row r="18291">
      <c r="C18291" s="1" t="s">
        <v>1255</v>
      </c>
    </row>
    <row r="18292">
      <c r="C18292" s="1" t="s">
        <v>99</v>
      </c>
    </row>
    <row r="18293">
      <c r="C18293" s="1" t="s">
        <v>2248</v>
      </c>
    </row>
    <row r="18294">
      <c r="C18294" s="1" t="s">
        <v>30253</v>
      </c>
    </row>
    <row r="18295">
      <c r="C18295" s="1" t="s">
        <v>258</v>
      </c>
    </row>
    <row r="18296">
      <c r="C18296" s="1" t="s">
        <v>503</v>
      </c>
    </row>
    <row r="18297">
      <c r="C18297" s="1" t="s">
        <v>116</v>
      </c>
    </row>
    <row r="18298">
      <c r="C18298" s="1" t="s">
        <v>15299</v>
      </c>
    </row>
    <row r="18299">
      <c r="C18299" s="1" t="s">
        <v>305</v>
      </c>
    </row>
    <row r="18300">
      <c r="C18300" s="1" t="s">
        <v>326</v>
      </c>
    </row>
    <row r="18301">
      <c r="C18301" s="1" t="s">
        <v>11659</v>
      </c>
    </row>
    <row r="18302">
      <c r="C18302" s="1" t="s">
        <v>8698</v>
      </c>
    </row>
    <row r="18303">
      <c r="C18303" s="1" t="s">
        <v>10484</v>
      </c>
    </row>
    <row r="18304">
      <c r="C18304" s="1" t="s">
        <v>1494</v>
      </c>
    </row>
    <row r="18305">
      <c r="C18305" s="1" t="s">
        <v>378</v>
      </c>
    </row>
    <row r="18306">
      <c r="C18306" s="1" t="s">
        <v>326</v>
      </c>
    </row>
    <row r="18307">
      <c r="C18307" s="1" t="s">
        <v>15299</v>
      </c>
    </row>
    <row r="18308">
      <c r="C18308" s="1" t="s">
        <v>42</v>
      </c>
    </row>
    <row r="18309">
      <c r="C18309" s="1" t="s">
        <v>2248</v>
      </c>
    </row>
    <row r="18310">
      <c r="C18310" s="1" t="s">
        <v>1258</v>
      </c>
    </row>
    <row r="18311">
      <c r="C18311" s="1" t="s">
        <v>411</v>
      </c>
    </row>
    <row r="18312">
      <c r="C18312" s="1" t="s">
        <v>24914</v>
      </c>
    </row>
    <row r="18313">
      <c r="C18313" s="1" t="s">
        <v>211</v>
      </c>
    </row>
    <row r="18314">
      <c r="C18314" s="1" t="s">
        <v>1483</v>
      </c>
    </row>
    <row r="18315">
      <c r="C18315" s="1" t="s">
        <v>3976</v>
      </c>
    </row>
    <row r="18316">
      <c r="C18316" s="1" t="s">
        <v>1255</v>
      </c>
    </row>
    <row r="18317">
      <c r="C18317" s="1" t="s">
        <v>8069</v>
      </c>
    </row>
    <row r="18318">
      <c r="C18318" s="1" t="s">
        <v>8069</v>
      </c>
    </row>
    <row r="18319">
      <c r="C18319" s="1" t="s">
        <v>1925</v>
      </c>
    </row>
    <row r="18320">
      <c r="C18320" s="1" t="s">
        <v>1103</v>
      </c>
    </row>
    <row r="18321">
      <c r="C18321" s="1" t="s">
        <v>5676</v>
      </c>
    </row>
    <row r="18322">
      <c r="C18322" s="1" t="s">
        <v>411</v>
      </c>
    </row>
    <row r="18323">
      <c r="C18323" s="1" t="s">
        <v>21</v>
      </c>
    </row>
    <row r="18324">
      <c r="C18324" s="1" t="s">
        <v>447</v>
      </c>
    </row>
    <row r="18325">
      <c r="C18325" s="1" t="s">
        <v>2019</v>
      </c>
    </row>
    <row r="18326">
      <c r="C18326" s="1" t="s">
        <v>7602</v>
      </c>
    </row>
    <row r="18327">
      <c r="C18327" s="1" t="s">
        <v>21</v>
      </c>
    </row>
    <row r="18328">
      <c r="C18328" s="1" t="s">
        <v>32</v>
      </c>
    </row>
    <row r="18329">
      <c r="C18329" s="1" t="s">
        <v>2248</v>
      </c>
    </row>
    <row r="18330">
      <c r="C18330" s="1" t="s">
        <v>305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B1" s="5">
        <v>730.0</v>
      </c>
      <c r="C1" s="6"/>
      <c r="D1" s="6"/>
      <c r="E1" s="5">
        <v>1130.0</v>
      </c>
      <c r="I1" s="2" t="s">
        <v>30308</v>
      </c>
    </row>
    <row r="2">
      <c r="B2" s="7" t="s">
        <v>30309</v>
      </c>
      <c r="I2" s="1">
        <v>355.0</v>
      </c>
      <c r="L2" s="1" t="s">
        <v>7</v>
      </c>
    </row>
    <row r="3">
      <c r="B3" s="7" t="s">
        <v>30310</v>
      </c>
      <c r="E3" t="s">
        <v>14</v>
      </c>
      <c r="I3" t="b">
        <f t="shared" ref="I3:I732" si="1">NOT(ISERROR(MATCH(B2,$E$2:$E$18332,0)))</f>
        <v>0</v>
      </c>
      <c r="L3" s="3">
        <v>43805.291666666664</v>
      </c>
    </row>
    <row r="4">
      <c r="B4" s="7" t="s">
        <v>30311</v>
      </c>
      <c r="E4" t="s">
        <v>21</v>
      </c>
      <c r="I4" t="b">
        <f t="shared" si="1"/>
        <v>0</v>
      </c>
      <c r="L4" s="3">
        <v>43893.3125</v>
      </c>
    </row>
    <row r="5">
      <c r="B5" s="7" t="s">
        <v>30312</v>
      </c>
      <c r="E5" t="s">
        <v>27</v>
      </c>
      <c r="I5" t="b">
        <f t="shared" si="1"/>
        <v>0</v>
      </c>
      <c r="L5" s="3">
        <v>44124.270833333336</v>
      </c>
    </row>
    <row r="6">
      <c r="B6" s="7" t="s">
        <v>3598</v>
      </c>
      <c r="E6" t="s">
        <v>32</v>
      </c>
      <c r="I6" t="b">
        <f t="shared" si="1"/>
        <v>0</v>
      </c>
      <c r="L6" s="3">
        <v>43787.416666666664</v>
      </c>
    </row>
    <row r="7">
      <c r="B7" s="7" t="s">
        <v>9825</v>
      </c>
      <c r="E7" t="s">
        <v>37</v>
      </c>
      <c r="I7" t="b">
        <f t="shared" si="1"/>
        <v>1</v>
      </c>
      <c r="L7" s="3">
        <v>44196.3125</v>
      </c>
    </row>
    <row r="8">
      <c r="B8" s="7" t="s">
        <v>30313</v>
      </c>
      <c r="E8" t="s">
        <v>42</v>
      </c>
      <c r="I8" t="b">
        <f t="shared" si="1"/>
        <v>1</v>
      </c>
      <c r="L8" s="3">
        <v>44154.88455362269</v>
      </c>
    </row>
    <row r="9">
      <c r="B9" s="7" t="s">
        <v>3943</v>
      </c>
      <c r="E9" t="s">
        <v>49</v>
      </c>
      <c r="I9" t="b">
        <f t="shared" si="1"/>
        <v>0</v>
      </c>
      <c r="L9" s="3">
        <v>44245.291666666664</v>
      </c>
    </row>
    <row r="10">
      <c r="B10" s="7" t="s">
        <v>420</v>
      </c>
      <c r="E10" t="s">
        <v>53</v>
      </c>
      <c r="I10" t="b">
        <f t="shared" si="1"/>
        <v>1</v>
      </c>
      <c r="L10" s="3">
        <v>43865.291666666664</v>
      </c>
    </row>
    <row r="11">
      <c r="B11" s="7" t="s">
        <v>30314</v>
      </c>
      <c r="E11" t="s">
        <v>59</v>
      </c>
      <c r="I11" t="b">
        <f t="shared" si="1"/>
        <v>1</v>
      </c>
      <c r="L11" s="3">
        <v>43874.25</v>
      </c>
    </row>
    <row r="12">
      <c r="B12" s="7" t="s">
        <v>30315</v>
      </c>
      <c r="E12" t="s">
        <v>65</v>
      </c>
      <c r="I12" t="b">
        <f t="shared" si="1"/>
        <v>0</v>
      </c>
      <c r="L12" s="3">
        <v>44209.270833333336</v>
      </c>
    </row>
    <row r="13">
      <c r="B13" s="7" t="s">
        <v>30316</v>
      </c>
      <c r="E13" t="s">
        <v>70</v>
      </c>
      <c r="I13" t="b">
        <f t="shared" si="1"/>
        <v>0</v>
      </c>
      <c r="L13" s="3">
        <v>43889.708333333336</v>
      </c>
    </row>
    <row r="14">
      <c r="B14" s="7" t="s">
        <v>30317</v>
      </c>
      <c r="E14" t="s">
        <v>75</v>
      </c>
      <c r="I14" t="b">
        <f t="shared" si="1"/>
        <v>0</v>
      </c>
      <c r="L14" s="3">
        <v>43506.291666666664</v>
      </c>
    </row>
    <row r="15">
      <c r="B15" s="7" t="s">
        <v>3444</v>
      </c>
      <c r="E15" t="s">
        <v>80</v>
      </c>
      <c r="I15" t="b">
        <f t="shared" si="1"/>
        <v>0</v>
      </c>
      <c r="L15" s="3">
        <v>43860.5</v>
      </c>
    </row>
    <row r="16">
      <c r="B16" s="7" t="s">
        <v>30318</v>
      </c>
      <c r="E16" t="s">
        <v>86</v>
      </c>
      <c r="I16" t="b">
        <f t="shared" si="1"/>
        <v>1</v>
      </c>
      <c r="L16" s="3">
        <v>44026.76452192129</v>
      </c>
    </row>
    <row r="17">
      <c r="B17" s="7" t="s">
        <v>3976</v>
      </c>
      <c r="E17" t="s">
        <v>93</v>
      </c>
      <c r="I17" t="b">
        <f t="shared" si="1"/>
        <v>0</v>
      </c>
      <c r="L17" s="3">
        <v>44165.51338275463</v>
      </c>
    </row>
    <row r="18">
      <c r="B18" s="7" t="s">
        <v>30319</v>
      </c>
      <c r="E18" t="s">
        <v>99</v>
      </c>
      <c r="I18" t="b">
        <f t="shared" si="1"/>
        <v>1</v>
      </c>
      <c r="L18" s="3">
        <v>44188.427083333336</v>
      </c>
    </row>
    <row r="19">
      <c r="B19" s="7" t="s">
        <v>30320</v>
      </c>
      <c r="E19" t="s">
        <v>103</v>
      </c>
      <c r="I19" t="b">
        <f t="shared" si="1"/>
        <v>0</v>
      </c>
      <c r="L19" s="3">
        <v>44075.25</v>
      </c>
    </row>
    <row r="20">
      <c r="B20" s="7" t="s">
        <v>1280</v>
      </c>
      <c r="E20" t="s">
        <v>106</v>
      </c>
      <c r="I20" t="b">
        <f t="shared" si="1"/>
        <v>0</v>
      </c>
      <c r="L20" s="3">
        <v>43590.666666666664</v>
      </c>
    </row>
    <row r="21">
      <c r="B21" s="7" t="s">
        <v>11191</v>
      </c>
      <c r="E21" t="s">
        <v>110</v>
      </c>
      <c r="I21" t="b">
        <f t="shared" si="1"/>
        <v>1</v>
      </c>
      <c r="L21" s="3">
        <v>44031.645833333336</v>
      </c>
    </row>
    <row r="22">
      <c r="B22" s="7" t="s">
        <v>30321</v>
      </c>
      <c r="E22" t="s">
        <v>116</v>
      </c>
      <c r="I22" t="b">
        <f t="shared" si="1"/>
        <v>1</v>
      </c>
      <c r="L22" s="3">
        <v>44103.75</v>
      </c>
    </row>
    <row r="23">
      <c r="B23" s="7" t="s">
        <v>30322</v>
      </c>
      <c r="E23" t="s">
        <v>121</v>
      </c>
      <c r="I23" t="b">
        <f t="shared" si="1"/>
        <v>0</v>
      </c>
      <c r="L23" s="3">
        <v>43978.583333333336</v>
      </c>
    </row>
    <row r="24">
      <c r="B24" s="7" t="s">
        <v>30323</v>
      </c>
      <c r="E24" t="s">
        <v>126</v>
      </c>
      <c r="I24" t="b">
        <f t="shared" si="1"/>
        <v>0</v>
      </c>
      <c r="L24" s="3">
        <v>44190.4375</v>
      </c>
    </row>
    <row r="25">
      <c r="B25" s="7" t="s">
        <v>30324</v>
      </c>
      <c r="E25" t="s">
        <v>132</v>
      </c>
      <c r="I25" t="b">
        <f t="shared" si="1"/>
        <v>0</v>
      </c>
      <c r="L25" s="3">
        <v>44102.229166666664</v>
      </c>
    </row>
    <row r="26">
      <c r="B26" s="7" t="s">
        <v>30325</v>
      </c>
      <c r="E26" t="s">
        <v>138</v>
      </c>
      <c r="I26" t="b">
        <f t="shared" si="1"/>
        <v>0</v>
      </c>
      <c r="L26" s="3">
        <v>43950.333333333336</v>
      </c>
    </row>
    <row r="27">
      <c r="B27" s="7" t="s">
        <v>14198</v>
      </c>
      <c r="E27" t="s">
        <v>148</v>
      </c>
      <c r="I27" t="b">
        <f t="shared" si="1"/>
        <v>0</v>
      </c>
      <c r="L27" s="3">
        <v>44129.291666666664</v>
      </c>
    </row>
    <row r="28">
      <c r="B28" s="7" t="s">
        <v>30326</v>
      </c>
      <c r="E28" t="s">
        <v>156</v>
      </c>
      <c r="I28" t="b">
        <f t="shared" si="1"/>
        <v>1</v>
      </c>
      <c r="L28" s="3">
        <v>44119.291666666664</v>
      </c>
    </row>
    <row r="29">
      <c r="B29" s="7" t="s">
        <v>934</v>
      </c>
      <c r="E29" t="s">
        <v>163</v>
      </c>
      <c r="I29" t="b">
        <f t="shared" si="1"/>
        <v>0</v>
      </c>
      <c r="L29" s="3">
        <v>43985.166666666664</v>
      </c>
    </row>
    <row r="30">
      <c r="B30" s="7" t="s">
        <v>3782</v>
      </c>
      <c r="E30" t="s">
        <v>173</v>
      </c>
      <c r="I30" t="b">
        <f t="shared" si="1"/>
        <v>1</v>
      </c>
      <c r="L30" s="3">
        <v>44144.645833333336</v>
      </c>
    </row>
    <row r="31">
      <c r="B31" s="7" t="s">
        <v>5174</v>
      </c>
      <c r="E31" t="s">
        <v>178</v>
      </c>
      <c r="I31" t="b">
        <f t="shared" si="1"/>
        <v>1</v>
      </c>
      <c r="L31" s="3">
        <v>44124.302083333336</v>
      </c>
    </row>
    <row r="32">
      <c r="B32" s="7" t="s">
        <v>30327</v>
      </c>
      <c r="E32" t="s">
        <v>182</v>
      </c>
      <c r="I32" t="b">
        <f t="shared" si="1"/>
        <v>1</v>
      </c>
      <c r="L32" s="3">
        <v>44151.614583333336</v>
      </c>
    </row>
    <row r="33">
      <c r="B33" s="7" t="s">
        <v>30328</v>
      </c>
      <c r="E33" t="s">
        <v>193</v>
      </c>
      <c r="I33" t="b">
        <f t="shared" si="1"/>
        <v>0</v>
      </c>
      <c r="L33" s="3">
        <v>43839.208333333336</v>
      </c>
    </row>
    <row r="34">
      <c r="B34" s="7" t="s">
        <v>30329</v>
      </c>
      <c r="E34" t="s">
        <v>198</v>
      </c>
      <c r="I34" t="b">
        <f t="shared" si="1"/>
        <v>0</v>
      </c>
      <c r="L34" s="3">
        <v>44026.666666666664</v>
      </c>
    </row>
    <row r="35">
      <c r="B35" s="7" t="s">
        <v>30330</v>
      </c>
      <c r="E35" t="s">
        <v>207</v>
      </c>
      <c r="I35" t="b">
        <f t="shared" si="1"/>
        <v>0</v>
      </c>
      <c r="L35" s="3">
        <v>44091.6875</v>
      </c>
    </row>
    <row r="36">
      <c r="B36" s="7" t="s">
        <v>30331</v>
      </c>
      <c r="E36" t="s">
        <v>211</v>
      </c>
      <c r="I36" t="b">
        <f t="shared" si="1"/>
        <v>0</v>
      </c>
      <c r="L36" s="3">
        <v>44063.25</v>
      </c>
    </row>
    <row r="37">
      <c r="B37" s="7" t="s">
        <v>30332</v>
      </c>
      <c r="E37" t="s">
        <v>215</v>
      </c>
      <c r="I37" t="b">
        <f t="shared" si="1"/>
        <v>0</v>
      </c>
      <c r="L37" s="3">
        <v>43964.40625</v>
      </c>
    </row>
    <row r="38">
      <c r="B38" s="7" t="s">
        <v>315</v>
      </c>
      <c r="E38" t="s">
        <v>221</v>
      </c>
      <c r="I38" t="b">
        <f t="shared" si="1"/>
        <v>0</v>
      </c>
      <c r="L38" s="3">
        <v>44069.666666666664</v>
      </c>
    </row>
    <row r="39">
      <c r="B39" s="7" t="s">
        <v>30333</v>
      </c>
      <c r="E39" t="s">
        <v>226</v>
      </c>
      <c r="I39" t="b">
        <f t="shared" si="1"/>
        <v>1</v>
      </c>
      <c r="L39" s="3">
        <v>43831.666666666664</v>
      </c>
    </row>
    <row r="40">
      <c r="B40" s="7" t="s">
        <v>30334</v>
      </c>
      <c r="E40" t="s">
        <v>235</v>
      </c>
      <c r="I40" t="b">
        <f t="shared" si="1"/>
        <v>0</v>
      </c>
      <c r="L40" s="3">
        <v>44182.541666666664</v>
      </c>
    </row>
    <row r="41">
      <c r="B41" s="7" t="s">
        <v>30335</v>
      </c>
      <c r="E41" t="s">
        <v>241</v>
      </c>
      <c r="I41" t="b">
        <f t="shared" si="1"/>
        <v>0</v>
      </c>
      <c r="L41" s="3">
        <v>43872.791666666664</v>
      </c>
    </row>
    <row r="42">
      <c r="B42" s="7" t="s">
        <v>24563</v>
      </c>
      <c r="E42" t="s">
        <v>248</v>
      </c>
      <c r="I42" t="b">
        <f t="shared" si="1"/>
        <v>0</v>
      </c>
      <c r="L42" s="3">
        <v>44238.270833333336</v>
      </c>
    </row>
    <row r="43">
      <c r="B43" s="7" t="s">
        <v>3363</v>
      </c>
      <c r="E43" t="s">
        <v>253</v>
      </c>
      <c r="I43" t="b">
        <f t="shared" si="1"/>
        <v>1</v>
      </c>
      <c r="L43" s="3">
        <v>44190.395833333336</v>
      </c>
    </row>
    <row r="44">
      <c r="B44" s="7" t="s">
        <v>30336</v>
      </c>
      <c r="E44" t="s">
        <v>258</v>
      </c>
      <c r="I44" t="b">
        <f t="shared" si="1"/>
        <v>1</v>
      </c>
      <c r="L44" s="3">
        <v>43889.21875</v>
      </c>
    </row>
    <row r="45">
      <c r="B45" s="7" t="s">
        <v>9773</v>
      </c>
      <c r="E45" t="s">
        <v>263</v>
      </c>
      <c r="I45" t="b">
        <f t="shared" si="1"/>
        <v>0</v>
      </c>
      <c r="L45" s="3">
        <v>43894.5625</v>
      </c>
    </row>
    <row r="46">
      <c r="B46" s="7" t="s">
        <v>30337</v>
      </c>
      <c r="E46" t="s">
        <v>269</v>
      </c>
      <c r="I46" t="b">
        <f t="shared" si="1"/>
        <v>1</v>
      </c>
      <c r="L46" s="3">
        <v>43483.75</v>
      </c>
    </row>
    <row r="47">
      <c r="B47" s="7" t="s">
        <v>2190</v>
      </c>
      <c r="E47" t="s">
        <v>275</v>
      </c>
      <c r="I47" t="b">
        <f t="shared" si="1"/>
        <v>0</v>
      </c>
      <c r="L47" s="3">
        <v>43777.166666666664</v>
      </c>
    </row>
    <row r="48">
      <c r="B48" s="7" t="s">
        <v>30338</v>
      </c>
      <c r="E48" t="s">
        <v>284</v>
      </c>
      <c r="I48" t="b">
        <f t="shared" si="1"/>
        <v>1</v>
      </c>
      <c r="L48" s="3">
        <v>44105.239583333336</v>
      </c>
    </row>
    <row r="49">
      <c r="B49" s="7" t="s">
        <v>30339</v>
      </c>
      <c r="E49" t="s">
        <v>290</v>
      </c>
      <c r="I49" t="b">
        <f t="shared" si="1"/>
        <v>0</v>
      </c>
      <c r="L49" s="3">
        <v>44235.666666666664</v>
      </c>
    </row>
    <row r="50">
      <c r="B50" s="7" t="s">
        <v>15109</v>
      </c>
      <c r="E50" t="s">
        <v>295</v>
      </c>
      <c r="I50" t="b">
        <f t="shared" si="1"/>
        <v>0</v>
      </c>
      <c r="L50" s="3">
        <v>44121.291666666664</v>
      </c>
    </row>
    <row r="51">
      <c r="B51" s="7" t="s">
        <v>30340</v>
      </c>
      <c r="E51" t="s">
        <v>300</v>
      </c>
      <c r="I51" t="b">
        <f t="shared" si="1"/>
        <v>1</v>
      </c>
      <c r="L51" s="3">
        <v>43806.411688900465</v>
      </c>
    </row>
    <row r="52">
      <c r="B52" s="7" t="s">
        <v>7293</v>
      </c>
      <c r="E52" t="s">
        <v>305</v>
      </c>
      <c r="I52" t="b">
        <f t="shared" si="1"/>
        <v>0</v>
      </c>
      <c r="L52" s="3">
        <v>43858.40625</v>
      </c>
    </row>
    <row r="53">
      <c r="B53" s="7" t="s">
        <v>30341</v>
      </c>
      <c r="E53" t="s">
        <v>310</v>
      </c>
      <c r="I53" t="b">
        <f t="shared" si="1"/>
        <v>1</v>
      </c>
      <c r="L53" s="3">
        <v>43730.375</v>
      </c>
    </row>
    <row r="54">
      <c r="B54" s="7" t="s">
        <v>7901</v>
      </c>
      <c r="E54" t="s">
        <v>315</v>
      </c>
      <c r="I54" t="b">
        <f t="shared" si="1"/>
        <v>0</v>
      </c>
      <c r="L54" s="3">
        <v>44225.6875</v>
      </c>
    </row>
    <row r="55">
      <c r="B55" s="7" t="s">
        <v>6105</v>
      </c>
      <c r="E55" t="s">
        <v>321</v>
      </c>
      <c r="I55" t="b">
        <f t="shared" si="1"/>
        <v>1</v>
      </c>
      <c r="L55" s="3">
        <v>44214.625</v>
      </c>
    </row>
    <row r="56">
      <c r="B56" s="7" t="s">
        <v>30342</v>
      </c>
      <c r="E56" t="s">
        <v>326</v>
      </c>
      <c r="I56" t="b">
        <f t="shared" si="1"/>
        <v>1</v>
      </c>
      <c r="L56" s="3">
        <v>44007.29286806713</v>
      </c>
    </row>
    <row r="57">
      <c r="B57" s="7" t="s">
        <v>65</v>
      </c>
      <c r="E57" t="s">
        <v>332</v>
      </c>
      <c r="I57" t="b">
        <f t="shared" si="1"/>
        <v>0</v>
      </c>
      <c r="L57" s="3">
        <v>44161.3125</v>
      </c>
    </row>
    <row r="58">
      <c r="B58" s="7" t="s">
        <v>30343</v>
      </c>
      <c r="E58" t="s">
        <v>338</v>
      </c>
      <c r="I58" t="b">
        <f t="shared" si="1"/>
        <v>1</v>
      </c>
      <c r="L58" s="3">
        <v>44133.229166666664</v>
      </c>
    </row>
    <row r="59">
      <c r="B59" s="7" t="s">
        <v>14573</v>
      </c>
      <c r="E59" t="s">
        <v>342</v>
      </c>
      <c r="I59" t="b">
        <f t="shared" si="1"/>
        <v>0</v>
      </c>
      <c r="L59" s="3">
        <v>43644.625</v>
      </c>
    </row>
    <row r="60">
      <c r="B60" s="7" t="s">
        <v>4772</v>
      </c>
      <c r="E60" t="s">
        <v>347</v>
      </c>
      <c r="I60" t="b">
        <f t="shared" si="1"/>
        <v>1</v>
      </c>
      <c r="L60" s="3">
        <v>43884.791666666664</v>
      </c>
    </row>
    <row r="61">
      <c r="B61" s="7" t="s">
        <v>2248</v>
      </c>
      <c r="E61" t="s">
        <v>356</v>
      </c>
      <c r="I61" t="b">
        <f t="shared" si="1"/>
        <v>1</v>
      </c>
      <c r="L61" s="3">
        <v>44007.375</v>
      </c>
    </row>
    <row r="62">
      <c r="B62" s="7" t="s">
        <v>342</v>
      </c>
      <c r="E62" t="s">
        <v>368</v>
      </c>
      <c r="I62" t="b">
        <f t="shared" si="1"/>
        <v>1</v>
      </c>
      <c r="L62" s="3">
        <v>44035.229166666664</v>
      </c>
    </row>
    <row r="63">
      <c r="B63" s="7" t="s">
        <v>7836</v>
      </c>
      <c r="E63" t="s">
        <v>373</v>
      </c>
      <c r="I63" t="b">
        <f t="shared" si="1"/>
        <v>1</v>
      </c>
      <c r="L63" s="3">
        <v>44195.583333333336</v>
      </c>
    </row>
    <row r="64">
      <c r="B64" s="7" t="s">
        <v>30344</v>
      </c>
      <c r="E64" t="s">
        <v>378</v>
      </c>
      <c r="I64" t="b">
        <f t="shared" si="1"/>
        <v>1</v>
      </c>
      <c r="L64" s="3">
        <v>44109.177083333336</v>
      </c>
    </row>
    <row r="65">
      <c r="B65" s="7" t="s">
        <v>1802</v>
      </c>
      <c r="E65" t="s">
        <v>383</v>
      </c>
      <c r="I65" t="b">
        <f t="shared" si="1"/>
        <v>0</v>
      </c>
      <c r="L65" s="3">
        <v>44019.645833333336</v>
      </c>
    </row>
    <row r="66">
      <c r="B66" s="7" t="s">
        <v>11187</v>
      </c>
      <c r="E66" t="s">
        <v>391</v>
      </c>
      <c r="I66" t="b">
        <f t="shared" si="1"/>
        <v>1</v>
      </c>
      <c r="L66" s="3">
        <v>44156.291666666664</v>
      </c>
    </row>
    <row r="67">
      <c r="B67" s="7" t="s">
        <v>30345</v>
      </c>
      <c r="E67" t="s">
        <v>396</v>
      </c>
      <c r="I67" t="b">
        <f t="shared" si="1"/>
        <v>1</v>
      </c>
      <c r="L67" s="3">
        <v>43980.166666666664</v>
      </c>
    </row>
    <row r="68">
      <c r="B68" s="7" t="s">
        <v>30346</v>
      </c>
      <c r="E68" t="s">
        <v>403</v>
      </c>
      <c r="I68" t="b">
        <f t="shared" si="1"/>
        <v>0</v>
      </c>
      <c r="L68" s="3">
        <v>44071.291666666664</v>
      </c>
    </row>
    <row r="69">
      <c r="B69" s="7" t="s">
        <v>30347</v>
      </c>
      <c r="E69" t="s">
        <v>408</v>
      </c>
      <c r="I69" t="b">
        <f t="shared" si="1"/>
        <v>0</v>
      </c>
      <c r="L69" s="3">
        <v>44117.625</v>
      </c>
    </row>
    <row r="70">
      <c r="B70" s="7" t="s">
        <v>30348</v>
      </c>
      <c r="E70" t="s">
        <v>411</v>
      </c>
      <c r="I70" t="b">
        <f t="shared" si="1"/>
        <v>0</v>
      </c>
      <c r="L70" s="3">
        <v>44041.166666666664</v>
      </c>
    </row>
    <row r="71">
      <c r="B71" s="7" t="s">
        <v>30349</v>
      </c>
      <c r="E71" t="s">
        <v>415</v>
      </c>
      <c r="I71" t="b">
        <f t="shared" si="1"/>
        <v>0</v>
      </c>
      <c r="L71" s="3">
        <v>44130.229166666664</v>
      </c>
    </row>
    <row r="72">
      <c r="B72" s="7" t="s">
        <v>27088</v>
      </c>
      <c r="E72" t="s">
        <v>420</v>
      </c>
      <c r="I72" t="b">
        <f t="shared" si="1"/>
        <v>0</v>
      </c>
      <c r="L72" s="3">
        <v>43751.166666666664</v>
      </c>
    </row>
    <row r="73">
      <c r="B73" s="7" t="s">
        <v>30350</v>
      </c>
      <c r="E73" t="s">
        <v>436</v>
      </c>
      <c r="I73" t="b">
        <f t="shared" si="1"/>
        <v>1</v>
      </c>
      <c r="L73" s="3">
        <v>43656.625</v>
      </c>
    </row>
    <row r="74">
      <c r="B74" s="7" t="s">
        <v>30351</v>
      </c>
      <c r="E74" t="s">
        <v>441</v>
      </c>
      <c r="I74" t="b">
        <f t="shared" si="1"/>
        <v>0</v>
      </c>
      <c r="L74" s="3">
        <v>44060.666666666664</v>
      </c>
    </row>
    <row r="75">
      <c r="B75" s="7" t="s">
        <v>30352</v>
      </c>
      <c r="E75" t="s">
        <v>447</v>
      </c>
      <c r="I75" t="b">
        <f t="shared" si="1"/>
        <v>0</v>
      </c>
      <c r="L75" s="3">
        <v>44069.604166666664</v>
      </c>
    </row>
    <row r="76">
      <c r="B76" s="7" t="s">
        <v>3127</v>
      </c>
      <c r="E76" t="s">
        <v>452</v>
      </c>
      <c r="I76" t="b">
        <f t="shared" si="1"/>
        <v>0</v>
      </c>
      <c r="L76" s="3">
        <v>44117.5</v>
      </c>
    </row>
    <row r="77">
      <c r="B77" s="7" t="s">
        <v>30353</v>
      </c>
      <c r="E77" t="s">
        <v>461</v>
      </c>
      <c r="I77" t="b">
        <f t="shared" si="1"/>
        <v>1</v>
      </c>
      <c r="L77" s="3">
        <v>43895.7862975</v>
      </c>
    </row>
    <row r="78">
      <c r="B78" s="7" t="s">
        <v>3853</v>
      </c>
      <c r="E78" t="s">
        <v>470</v>
      </c>
      <c r="I78" t="b">
        <f t="shared" si="1"/>
        <v>0</v>
      </c>
      <c r="L78" s="3">
        <v>43560.583333333336</v>
      </c>
    </row>
    <row r="79">
      <c r="B79" s="7" t="s">
        <v>3006</v>
      </c>
      <c r="E79" t="s">
        <v>482</v>
      </c>
      <c r="I79" t="b">
        <f t="shared" si="1"/>
        <v>1</v>
      </c>
      <c r="L79" s="3">
        <v>44141.770833333336</v>
      </c>
    </row>
    <row r="80">
      <c r="B80" s="7" t="s">
        <v>30354</v>
      </c>
      <c r="E80" t="s">
        <v>487</v>
      </c>
      <c r="I80" t="b">
        <f t="shared" si="1"/>
        <v>1</v>
      </c>
      <c r="L80" s="3">
        <v>43943.708333333336</v>
      </c>
    </row>
    <row r="81">
      <c r="B81" s="7" t="s">
        <v>10792</v>
      </c>
      <c r="E81" t="s">
        <v>492</v>
      </c>
      <c r="I81" t="b">
        <f t="shared" si="1"/>
        <v>0</v>
      </c>
      <c r="L81" s="3">
        <v>43875.5</v>
      </c>
    </row>
    <row r="82">
      <c r="B82" s="7" t="s">
        <v>30355</v>
      </c>
      <c r="E82" t="s">
        <v>498</v>
      </c>
      <c r="I82" t="b">
        <f t="shared" si="1"/>
        <v>1</v>
      </c>
      <c r="L82" s="3">
        <v>43873.37034068287</v>
      </c>
    </row>
    <row r="83">
      <c r="B83" s="7" t="s">
        <v>10100</v>
      </c>
      <c r="E83" t="s">
        <v>503</v>
      </c>
      <c r="I83" t="b">
        <f t="shared" si="1"/>
        <v>0</v>
      </c>
      <c r="L83" s="3">
        <v>43690.625</v>
      </c>
    </row>
    <row r="84">
      <c r="B84" s="7" t="s">
        <v>12037</v>
      </c>
      <c r="E84" t="s">
        <v>508</v>
      </c>
      <c r="I84" t="b">
        <f t="shared" si="1"/>
        <v>1</v>
      </c>
      <c r="L84" s="3">
        <v>43914.666666666664</v>
      </c>
    </row>
    <row r="85">
      <c r="B85" s="7" t="s">
        <v>19322</v>
      </c>
      <c r="E85" t="s">
        <v>514</v>
      </c>
      <c r="I85" t="b">
        <f t="shared" si="1"/>
        <v>1</v>
      </c>
      <c r="L85" s="3">
        <v>44242.74567587963</v>
      </c>
    </row>
    <row r="86">
      <c r="B86" s="7" t="s">
        <v>26273</v>
      </c>
      <c r="E86" t="s">
        <v>518</v>
      </c>
      <c r="I86" t="b">
        <f t="shared" si="1"/>
        <v>1</v>
      </c>
      <c r="L86" s="3">
        <v>43847.394285069444</v>
      </c>
    </row>
    <row r="87">
      <c r="B87" s="7" t="s">
        <v>30356</v>
      </c>
      <c r="E87" t="s">
        <v>522</v>
      </c>
      <c r="I87" t="b">
        <f t="shared" si="1"/>
        <v>1</v>
      </c>
      <c r="L87" s="3">
        <v>43984.291666666664</v>
      </c>
    </row>
    <row r="88">
      <c r="B88" s="7" t="s">
        <v>30357</v>
      </c>
      <c r="E88" t="s">
        <v>527</v>
      </c>
      <c r="I88" t="b">
        <f t="shared" si="1"/>
        <v>0</v>
      </c>
      <c r="L88" s="3">
        <v>44089.270833333336</v>
      </c>
    </row>
    <row r="89">
      <c r="B89" s="7" t="s">
        <v>30358</v>
      </c>
      <c r="E89" t="s">
        <v>532</v>
      </c>
      <c r="I89" t="b">
        <f t="shared" si="1"/>
        <v>0</v>
      </c>
      <c r="L89" s="3">
        <v>43801.208333333336</v>
      </c>
    </row>
    <row r="90">
      <c r="B90" s="7" t="s">
        <v>30359</v>
      </c>
      <c r="E90" t="s">
        <v>542</v>
      </c>
      <c r="I90" t="b">
        <f t="shared" si="1"/>
        <v>0</v>
      </c>
      <c r="L90" s="3">
        <v>44086.66868394676</v>
      </c>
    </row>
    <row r="91">
      <c r="B91" s="7" t="s">
        <v>30360</v>
      </c>
      <c r="E91" t="s">
        <v>555</v>
      </c>
      <c r="I91" t="b">
        <f t="shared" si="1"/>
        <v>0</v>
      </c>
      <c r="L91" s="3">
        <v>44165.25</v>
      </c>
    </row>
    <row r="92">
      <c r="B92" s="7" t="s">
        <v>24403</v>
      </c>
      <c r="E92" t="s">
        <v>560</v>
      </c>
      <c r="I92" t="b">
        <f t="shared" si="1"/>
        <v>0</v>
      </c>
      <c r="L92" s="3">
        <v>44093.708333333336</v>
      </c>
    </row>
    <row r="93">
      <c r="B93" s="7" t="s">
        <v>12147</v>
      </c>
      <c r="E93" t="s">
        <v>564</v>
      </c>
      <c r="I93" t="b">
        <f t="shared" si="1"/>
        <v>1</v>
      </c>
      <c r="L93" s="3">
        <v>43730.208333333336</v>
      </c>
    </row>
    <row r="94">
      <c r="B94" s="7" t="s">
        <v>30361</v>
      </c>
      <c r="E94" t="s">
        <v>578</v>
      </c>
      <c r="I94" t="b">
        <f t="shared" si="1"/>
        <v>1</v>
      </c>
      <c r="L94" s="3">
        <v>44182.59997383102</v>
      </c>
    </row>
    <row r="95">
      <c r="B95" s="7" t="s">
        <v>14772</v>
      </c>
      <c r="E95" t="s">
        <v>584</v>
      </c>
      <c r="I95" t="b">
        <f t="shared" si="1"/>
        <v>0</v>
      </c>
      <c r="L95" s="3">
        <v>43640.5</v>
      </c>
    </row>
    <row r="96">
      <c r="B96" s="7" t="s">
        <v>1191</v>
      </c>
      <c r="E96" t="s">
        <v>588</v>
      </c>
      <c r="I96" t="b">
        <f t="shared" si="1"/>
        <v>1</v>
      </c>
      <c r="L96" s="3">
        <v>44091.625</v>
      </c>
    </row>
    <row r="97">
      <c r="B97" s="7" t="s">
        <v>321</v>
      </c>
      <c r="E97" t="s">
        <v>592</v>
      </c>
      <c r="I97" t="b">
        <f t="shared" si="1"/>
        <v>1</v>
      </c>
      <c r="L97" s="3">
        <v>44232.625</v>
      </c>
    </row>
    <row r="98">
      <c r="B98" s="7" t="s">
        <v>20448</v>
      </c>
      <c r="E98" t="s">
        <v>598</v>
      </c>
      <c r="I98" t="b">
        <f t="shared" si="1"/>
        <v>1</v>
      </c>
      <c r="L98" s="3">
        <v>44039.645833333336</v>
      </c>
    </row>
    <row r="99">
      <c r="B99" s="7" t="s">
        <v>6810</v>
      </c>
      <c r="E99" t="s">
        <v>613</v>
      </c>
      <c r="I99" t="b">
        <f t="shared" si="1"/>
        <v>1</v>
      </c>
      <c r="L99" s="3">
        <v>44130.25</v>
      </c>
    </row>
    <row r="100">
      <c r="B100" s="7" t="s">
        <v>5571</v>
      </c>
      <c r="E100" t="s">
        <v>626</v>
      </c>
      <c r="I100" t="b">
        <f t="shared" si="1"/>
        <v>1</v>
      </c>
      <c r="L100" s="3">
        <v>44076.53125</v>
      </c>
    </row>
    <row r="101">
      <c r="B101" s="7" t="s">
        <v>7735</v>
      </c>
      <c r="E101" t="s">
        <v>630</v>
      </c>
      <c r="I101" t="b">
        <f t="shared" si="1"/>
        <v>1</v>
      </c>
      <c r="L101" s="3">
        <v>44239.697916666664</v>
      </c>
    </row>
    <row r="102">
      <c r="B102" s="7" t="s">
        <v>9536</v>
      </c>
      <c r="E102" t="s">
        <v>640</v>
      </c>
      <c r="I102" t="b">
        <f t="shared" si="1"/>
        <v>1</v>
      </c>
      <c r="L102" s="3">
        <v>43846.75465574074</v>
      </c>
    </row>
    <row r="103">
      <c r="B103" s="7" t="s">
        <v>4504</v>
      </c>
      <c r="E103" t="s">
        <v>649</v>
      </c>
      <c r="I103" t="b">
        <f t="shared" si="1"/>
        <v>1</v>
      </c>
      <c r="L103" s="3">
        <v>44238.25</v>
      </c>
    </row>
    <row r="104">
      <c r="B104" s="7" t="s">
        <v>30362</v>
      </c>
      <c r="E104" t="s">
        <v>653</v>
      </c>
      <c r="I104" t="b">
        <f t="shared" si="1"/>
        <v>1</v>
      </c>
      <c r="L104" s="3">
        <v>43657.416666666664</v>
      </c>
    </row>
    <row r="105">
      <c r="B105" s="7" t="s">
        <v>30363</v>
      </c>
      <c r="E105" t="s">
        <v>657</v>
      </c>
      <c r="I105" t="b">
        <f t="shared" si="1"/>
        <v>0</v>
      </c>
      <c r="L105" s="3">
        <v>44144.291666666664</v>
      </c>
    </row>
    <row r="106">
      <c r="B106" s="7" t="s">
        <v>30364</v>
      </c>
      <c r="E106" t="s">
        <v>661</v>
      </c>
      <c r="I106" t="b">
        <f t="shared" si="1"/>
        <v>0</v>
      </c>
      <c r="L106" s="3">
        <v>44099.75</v>
      </c>
    </row>
    <row r="107">
      <c r="B107" s="7" t="s">
        <v>7288</v>
      </c>
      <c r="E107" t="s">
        <v>664</v>
      </c>
      <c r="I107" t="b">
        <f t="shared" si="1"/>
        <v>0</v>
      </c>
      <c r="L107" s="3">
        <v>43852.708333333336</v>
      </c>
    </row>
    <row r="108">
      <c r="B108" s="7" t="s">
        <v>30365</v>
      </c>
      <c r="E108" t="s">
        <v>668</v>
      </c>
      <c r="I108" t="b">
        <f t="shared" si="1"/>
        <v>1</v>
      </c>
      <c r="L108" s="3">
        <v>43778.708333333336</v>
      </c>
    </row>
    <row r="109">
      <c r="B109" s="7" t="s">
        <v>5064</v>
      </c>
      <c r="E109" t="s">
        <v>676</v>
      </c>
      <c r="I109" t="b">
        <f t="shared" si="1"/>
        <v>0</v>
      </c>
      <c r="L109" s="3">
        <v>44137.270833333336</v>
      </c>
    </row>
    <row r="110">
      <c r="B110" s="7" t="s">
        <v>30366</v>
      </c>
      <c r="E110" t="s">
        <v>686</v>
      </c>
      <c r="I110" t="b">
        <f t="shared" si="1"/>
        <v>1</v>
      </c>
      <c r="L110" s="3">
        <v>43898.708333333336</v>
      </c>
    </row>
    <row r="111">
      <c r="B111" s="7" t="s">
        <v>7037</v>
      </c>
      <c r="E111" t="s">
        <v>701</v>
      </c>
      <c r="I111" t="b">
        <f t="shared" si="1"/>
        <v>0</v>
      </c>
      <c r="L111" s="3">
        <v>44160.229166666664</v>
      </c>
    </row>
    <row r="112">
      <c r="B112" s="7" t="s">
        <v>3733</v>
      </c>
      <c r="E112" t="s">
        <v>707</v>
      </c>
      <c r="I112" t="b">
        <f t="shared" si="1"/>
        <v>1</v>
      </c>
      <c r="L112" s="3">
        <v>43755.708333333336</v>
      </c>
    </row>
    <row r="113">
      <c r="B113" s="7" t="s">
        <v>30367</v>
      </c>
      <c r="E113" t="s">
        <v>717</v>
      </c>
      <c r="I113" t="b">
        <f t="shared" si="1"/>
        <v>1</v>
      </c>
      <c r="L113" s="3">
        <v>44224.604166666664</v>
      </c>
    </row>
    <row r="114">
      <c r="B114" s="7" t="s">
        <v>30368</v>
      </c>
      <c r="E114" t="s">
        <v>720</v>
      </c>
      <c r="I114" t="b">
        <f t="shared" si="1"/>
        <v>0</v>
      </c>
      <c r="L114" s="3">
        <v>43784.208333333336</v>
      </c>
    </row>
    <row r="115">
      <c r="B115" s="7" t="s">
        <v>5241</v>
      </c>
      <c r="E115" t="s">
        <v>723</v>
      </c>
      <c r="I115" t="b">
        <f t="shared" si="1"/>
        <v>0</v>
      </c>
      <c r="L115" s="3">
        <v>44147.44125306713</v>
      </c>
    </row>
    <row r="116">
      <c r="B116" s="7" t="s">
        <v>10687</v>
      </c>
      <c r="E116" t="s">
        <v>729</v>
      </c>
      <c r="I116" t="b">
        <f t="shared" si="1"/>
        <v>1</v>
      </c>
      <c r="L116" s="3">
        <v>44172.625</v>
      </c>
    </row>
    <row r="117">
      <c r="B117" s="7" t="s">
        <v>16645</v>
      </c>
      <c r="E117" t="s">
        <v>738</v>
      </c>
      <c r="I117" t="b">
        <f t="shared" si="1"/>
        <v>1</v>
      </c>
      <c r="L117" s="3">
        <v>43654.25</v>
      </c>
    </row>
    <row r="118">
      <c r="B118" s="7" t="s">
        <v>19553</v>
      </c>
      <c r="E118" t="s">
        <v>744</v>
      </c>
      <c r="I118" t="b">
        <f t="shared" si="1"/>
        <v>1</v>
      </c>
      <c r="L118" s="3">
        <v>44111.239583333336</v>
      </c>
    </row>
    <row r="119">
      <c r="B119" s="7" t="s">
        <v>30369</v>
      </c>
      <c r="E119" t="s">
        <v>749</v>
      </c>
      <c r="I119" t="b">
        <f t="shared" si="1"/>
        <v>1</v>
      </c>
      <c r="L119" s="3">
        <v>44019.604166666664</v>
      </c>
    </row>
    <row r="120">
      <c r="B120" s="7" t="s">
        <v>2754</v>
      </c>
      <c r="E120" t="s">
        <v>754</v>
      </c>
      <c r="I120" t="b">
        <f t="shared" si="1"/>
        <v>0</v>
      </c>
      <c r="L120" s="3">
        <v>44216.291666666664</v>
      </c>
    </row>
    <row r="121">
      <c r="B121" s="7" t="s">
        <v>8088</v>
      </c>
      <c r="E121" t="s">
        <v>760</v>
      </c>
      <c r="I121" t="b">
        <f t="shared" si="1"/>
        <v>1</v>
      </c>
      <c r="L121" s="3">
        <v>44072.291666666664</v>
      </c>
    </row>
    <row r="122">
      <c r="B122" s="7" t="s">
        <v>30370</v>
      </c>
      <c r="E122" t="s">
        <v>764</v>
      </c>
      <c r="I122" t="b">
        <f t="shared" si="1"/>
        <v>1</v>
      </c>
      <c r="L122" s="3">
        <v>44214.645833333336</v>
      </c>
    </row>
    <row r="123">
      <c r="B123" s="7" t="s">
        <v>30371</v>
      </c>
      <c r="E123" t="s">
        <v>770</v>
      </c>
      <c r="I123" t="b">
        <f t="shared" si="1"/>
        <v>0</v>
      </c>
      <c r="L123" s="3">
        <v>43725.625</v>
      </c>
    </row>
    <row r="124">
      <c r="B124" s="7" t="s">
        <v>30372</v>
      </c>
      <c r="E124" t="s">
        <v>779</v>
      </c>
      <c r="I124" t="b">
        <f t="shared" si="1"/>
        <v>0</v>
      </c>
      <c r="L124" s="3">
        <v>43781.625</v>
      </c>
    </row>
    <row r="125">
      <c r="B125" s="7" t="s">
        <v>30373</v>
      </c>
      <c r="E125" t="s">
        <v>784</v>
      </c>
      <c r="I125" t="b">
        <f t="shared" si="1"/>
        <v>0</v>
      </c>
      <c r="L125" s="3">
        <v>43678.25</v>
      </c>
    </row>
    <row r="126">
      <c r="B126" s="7" t="s">
        <v>30374</v>
      </c>
      <c r="E126" t="s">
        <v>801</v>
      </c>
      <c r="I126" t="b">
        <f t="shared" si="1"/>
        <v>0</v>
      </c>
      <c r="L126" s="3">
        <v>43755.291666666664</v>
      </c>
    </row>
    <row r="127">
      <c r="B127" s="7" t="s">
        <v>1540</v>
      </c>
      <c r="E127" t="s">
        <v>808</v>
      </c>
      <c r="I127" t="b">
        <f t="shared" si="1"/>
        <v>0</v>
      </c>
      <c r="L127" s="3">
        <v>43805.15625</v>
      </c>
    </row>
    <row r="128">
      <c r="B128" s="7" t="s">
        <v>13761</v>
      </c>
      <c r="E128" t="s">
        <v>813</v>
      </c>
      <c r="I128" t="b">
        <f t="shared" si="1"/>
        <v>1</v>
      </c>
      <c r="L128" s="3">
        <v>44102.229166666664</v>
      </c>
    </row>
    <row r="129">
      <c r="B129" s="7" t="s">
        <v>4635</v>
      </c>
      <c r="E129" t="s">
        <v>818</v>
      </c>
      <c r="I129" t="b">
        <f t="shared" si="1"/>
        <v>1</v>
      </c>
      <c r="L129" s="3">
        <v>43777.25</v>
      </c>
    </row>
    <row r="130">
      <c r="B130" s="7" t="s">
        <v>2013</v>
      </c>
      <c r="E130" t="s">
        <v>822</v>
      </c>
      <c r="I130" t="b">
        <f t="shared" si="1"/>
        <v>1</v>
      </c>
      <c r="L130" s="3">
        <v>43912.5625</v>
      </c>
    </row>
    <row r="131">
      <c r="B131" s="7" t="s">
        <v>30375</v>
      </c>
      <c r="E131" t="s">
        <v>840</v>
      </c>
      <c r="I131" t="b">
        <f t="shared" si="1"/>
        <v>1</v>
      </c>
      <c r="L131" s="3">
        <v>44162.594875219904</v>
      </c>
    </row>
    <row r="132">
      <c r="B132" s="7" t="s">
        <v>30376</v>
      </c>
      <c r="E132" t="s">
        <v>845</v>
      </c>
      <c r="I132" t="b">
        <f t="shared" si="1"/>
        <v>0</v>
      </c>
      <c r="L132" s="3">
        <v>44097.730834849535</v>
      </c>
    </row>
    <row r="133">
      <c r="B133" s="7" t="s">
        <v>15007</v>
      </c>
      <c r="E133" t="s">
        <v>864</v>
      </c>
      <c r="I133" t="b">
        <f t="shared" si="1"/>
        <v>0</v>
      </c>
      <c r="L133" s="3">
        <v>44169.36476440972</v>
      </c>
    </row>
    <row r="134">
      <c r="B134" s="7" t="s">
        <v>30377</v>
      </c>
      <c r="E134" t="s">
        <v>869</v>
      </c>
      <c r="I134" t="b">
        <f t="shared" si="1"/>
        <v>1</v>
      </c>
      <c r="L134" s="3">
        <v>43489.541666666664</v>
      </c>
    </row>
    <row r="135">
      <c r="B135" s="7" t="s">
        <v>4958</v>
      </c>
      <c r="E135" t="s">
        <v>879</v>
      </c>
      <c r="I135" t="b">
        <f t="shared" si="1"/>
        <v>0</v>
      </c>
      <c r="L135" s="3">
        <v>43789.208333333336</v>
      </c>
    </row>
    <row r="136">
      <c r="B136" s="7" t="s">
        <v>30378</v>
      </c>
      <c r="E136" t="s">
        <v>889</v>
      </c>
      <c r="I136" t="b">
        <f t="shared" si="1"/>
        <v>1</v>
      </c>
      <c r="L136" s="3">
        <v>44158.229166666664</v>
      </c>
    </row>
    <row r="137">
      <c r="B137" s="7" t="s">
        <v>6130</v>
      </c>
      <c r="E137" t="s">
        <v>898</v>
      </c>
      <c r="I137" t="b">
        <f t="shared" si="1"/>
        <v>0</v>
      </c>
      <c r="L137" s="3">
        <v>44204.625</v>
      </c>
    </row>
    <row r="138">
      <c r="B138" s="7" t="s">
        <v>5101</v>
      </c>
      <c r="E138" t="s">
        <v>906</v>
      </c>
      <c r="I138" t="b">
        <f t="shared" si="1"/>
        <v>1</v>
      </c>
      <c r="L138" s="3">
        <v>44148.75</v>
      </c>
    </row>
    <row r="139">
      <c r="B139" s="7" t="s">
        <v>30379</v>
      </c>
      <c r="E139" t="s">
        <v>917</v>
      </c>
      <c r="I139" t="b">
        <f t="shared" si="1"/>
        <v>1</v>
      </c>
      <c r="L139" s="3">
        <v>43827.75</v>
      </c>
    </row>
    <row r="140">
      <c r="B140" s="7" t="s">
        <v>163</v>
      </c>
      <c r="E140" t="s">
        <v>925</v>
      </c>
      <c r="I140" t="b">
        <f t="shared" si="1"/>
        <v>0</v>
      </c>
      <c r="L140" s="3">
        <v>43920.291666666664</v>
      </c>
    </row>
    <row r="141">
      <c r="B141" s="7" t="s">
        <v>5399</v>
      </c>
      <c r="E141" t="s">
        <v>930</v>
      </c>
      <c r="I141" t="b">
        <f t="shared" si="1"/>
        <v>1</v>
      </c>
      <c r="L141" s="3">
        <v>43726.583333333336</v>
      </c>
    </row>
    <row r="142">
      <c r="B142" s="7" t="s">
        <v>30380</v>
      </c>
      <c r="E142" t="s">
        <v>934</v>
      </c>
      <c r="I142" t="b">
        <f t="shared" si="1"/>
        <v>1</v>
      </c>
      <c r="L142" s="3">
        <v>44034.385416666664</v>
      </c>
    </row>
    <row r="143">
      <c r="B143" s="7" t="s">
        <v>30381</v>
      </c>
      <c r="E143" t="s">
        <v>938</v>
      </c>
      <c r="I143" t="b">
        <f t="shared" si="1"/>
        <v>0</v>
      </c>
      <c r="L143" s="3">
        <v>44221.208333333336</v>
      </c>
    </row>
    <row r="144">
      <c r="B144" s="7" t="s">
        <v>30382</v>
      </c>
      <c r="E144" t="s">
        <v>950</v>
      </c>
      <c r="I144" t="b">
        <f t="shared" si="1"/>
        <v>0</v>
      </c>
      <c r="L144" s="3">
        <v>44095.229166666664</v>
      </c>
    </row>
    <row r="145">
      <c r="B145" s="7" t="s">
        <v>30383</v>
      </c>
      <c r="E145" t="s">
        <v>959</v>
      </c>
      <c r="I145" t="b">
        <f t="shared" si="1"/>
        <v>0</v>
      </c>
      <c r="L145" s="3">
        <v>43705.208333333336</v>
      </c>
    </row>
    <row r="146">
      <c r="B146" s="7" t="s">
        <v>30384</v>
      </c>
      <c r="E146" t="s">
        <v>963</v>
      </c>
      <c r="I146" t="b">
        <f t="shared" si="1"/>
        <v>0</v>
      </c>
      <c r="L146" s="3">
        <v>44248.270833333336</v>
      </c>
    </row>
    <row r="147">
      <c r="B147" s="7" t="s">
        <v>30385</v>
      </c>
      <c r="E147" t="s">
        <v>968</v>
      </c>
      <c r="I147" t="b">
        <f t="shared" si="1"/>
        <v>0</v>
      </c>
      <c r="L147" s="3">
        <v>44037.208333333336</v>
      </c>
    </row>
    <row r="148">
      <c r="B148" s="7" t="s">
        <v>5991</v>
      </c>
      <c r="E148" t="s">
        <v>979</v>
      </c>
      <c r="I148" t="b">
        <f t="shared" si="1"/>
        <v>0</v>
      </c>
      <c r="L148" s="3">
        <v>43570.458333333336</v>
      </c>
    </row>
    <row r="149">
      <c r="B149" s="7" t="s">
        <v>30386</v>
      </c>
      <c r="E149" t="s">
        <v>985</v>
      </c>
      <c r="I149" t="b">
        <f t="shared" si="1"/>
        <v>1</v>
      </c>
      <c r="L149" s="3">
        <v>43608.458333333336</v>
      </c>
    </row>
    <row r="150">
      <c r="B150" s="7" t="s">
        <v>30387</v>
      </c>
      <c r="E150" t="s">
        <v>989</v>
      </c>
      <c r="I150" t="b">
        <f t="shared" si="1"/>
        <v>0</v>
      </c>
      <c r="L150" s="3">
        <v>44239.27983587963</v>
      </c>
    </row>
    <row r="151">
      <c r="B151" s="7" t="s">
        <v>686</v>
      </c>
      <c r="E151" t="s">
        <v>993</v>
      </c>
      <c r="I151" t="b">
        <f t="shared" si="1"/>
        <v>0</v>
      </c>
      <c r="L151" s="3">
        <v>44124.5625</v>
      </c>
    </row>
    <row r="152">
      <c r="B152" s="7" t="s">
        <v>1274</v>
      </c>
      <c r="E152" t="s">
        <v>998</v>
      </c>
      <c r="I152" t="b">
        <f t="shared" si="1"/>
        <v>1</v>
      </c>
      <c r="L152" s="3">
        <v>44070.291666666664</v>
      </c>
    </row>
    <row r="153">
      <c r="B153" s="7" t="s">
        <v>664</v>
      </c>
      <c r="E153" t="s">
        <v>1003</v>
      </c>
      <c r="I153" t="b">
        <f t="shared" si="1"/>
        <v>1</v>
      </c>
      <c r="L153" s="3">
        <v>44180.677083333336</v>
      </c>
    </row>
    <row r="154">
      <c r="B154" s="7" t="s">
        <v>30388</v>
      </c>
      <c r="E154" t="s">
        <v>1014</v>
      </c>
      <c r="I154" t="b">
        <f t="shared" si="1"/>
        <v>1</v>
      </c>
      <c r="L154" s="3">
        <v>44242.583333333336</v>
      </c>
    </row>
    <row r="155">
      <c r="B155" s="7" t="s">
        <v>24524</v>
      </c>
      <c r="E155" t="s">
        <v>1019</v>
      </c>
      <c r="I155" t="b">
        <f t="shared" si="1"/>
        <v>0</v>
      </c>
      <c r="L155" s="3">
        <v>44230.395833333336</v>
      </c>
    </row>
    <row r="156">
      <c r="B156" s="7" t="s">
        <v>1756</v>
      </c>
      <c r="E156" t="s">
        <v>1025</v>
      </c>
      <c r="I156" t="b">
        <f t="shared" si="1"/>
        <v>1</v>
      </c>
      <c r="L156" s="3">
        <v>44012.416666666664</v>
      </c>
    </row>
    <row r="157">
      <c r="B157" s="7" t="s">
        <v>30389</v>
      </c>
      <c r="E157" t="s">
        <v>1029</v>
      </c>
      <c r="I157" t="b">
        <f t="shared" si="1"/>
        <v>1</v>
      </c>
      <c r="L157" s="3">
        <v>43868.541666666664</v>
      </c>
    </row>
    <row r="158">
      <c r="B158" s="7" t="s">
        <v>15215</v>
      </c>
      <c r="E158" t="s">
        <v>1036</v>
      </c>
      <c r="I158" t="b">
        <f t="shared" si="1"/>
        <v>0</v>
      </c>
      <c r="L158" s="3">
        <v>44173.59709297454</v>
      </c>
    </row>
    <row r="159">
      <c r="B159" s="7" t="s">
        <v>17197</v>
      </c>
      <c r="E159" t="s">
        <v>1053</v>
      </c>
      <c r="I159" t="b">
        <f t="shared" si="1"/>
        <v>1</v>
      </c>
      <c r="L159" s="3">
        <v>44086.6875</v>
      </c>
    </row>
    <row r="160">
      <c r="B160" s="7" t="s">
        <v>5309</v>
      </c>
      <c r="E160" t="s">
        <v>1067</v>
      </c>
      <c r="I160" t="b">
        <f t="shared" si="1"/>
        <v>1</v>
      </c>
      <c r="L160" s="3">
        <v>43754.583333333336</v>
      </c>
    </row>
    <row r="161">
      <c r="B161" s="7" t="s">
        <v>30390</v>
      </c>
      <c r="E161" t="s">
        <v>1071</v>
      </c>
      <c r="I161" t="b">
        <f t="shared" si="1"/>
        <v>1</v>
      </c>
      <c r="L161" s="3">
        <v>43847.541666666664</v>
      </c>
    </row>
    <row r="162">
      <c r="B162" s="7" t="s">
        <v>30391</v>
      </c>
      <c r="E162" t="s">
        <v>1077</v>
      </c>
      <c r="I162" t="b">
        <f t="shared" si="1"/>
        <v>0</v>
      </c>
      <c r="L162" s="3">
        <v>43735.5</v>
      </c>
    </row>
    <row r="163">
      <c r="B163" s="7" t="s">
        <v>30392</v>
      </c>
      <c r="E163" t="s">
        <v>1087</v>
      </c>
      <c r="I163" t="b">
        <f t="shared" si="1"/>
        <v>0</v>
      </c>
      <c r="L163" s="3">
        <v>44174.229166666664</v>
      </c>
    </row>
    <row r="164">
      <c r="B164" s="7" t="s">
        <v>116</v>
      </c>
      <c r="E164" t="s">
        <v>1092</v>
      </c>
      <c r="I164" t="b">
        <f t="shared" si="1"/>
        <v>0</v>
      </c>
      <c r="L164" s="3">
        <v>44166.208333333336</v>
      </c>
    </row>
    <row r="165">
      <c r="B165" s="7" t="s">
        <v>701</v>
      </c>
      <c r="E165" t="s">
        <v>1096</v>
      </c>
      <c r="I165" t="b">
        <f t="shared" si="1"/>
        <v>1</v>
      </c>
      <c r="L165" s="3">
        <v>44036.55071517361</v>
      </c>
    </row>
    <row r="166">
      <c r="B166" s="7" t="s">
        <v>30393</v>
      </c>
      <c r="E166" t="s">
        <v>1099</v>
      </c>
      <c r="I166" t="b">
        <f t="shared" si="1"/>
        <v>1</v>
      </c>
      <c r="L166" s="3">
        <v>43684.791666666664</v>
      </c>
    </row>
    <row r="167">
      <c r="B167" s="7" t="s">
        <v>30394</v>
      </c>
      <c r="E167" t="s">
        <v>1103</v>
      </c>
      <c r="I167" t="b">
        <f t="shared" si="1"/>
        <v>0</v>
      </c>
      <c r="L167" s="3">
        <v>43803.791666666664</v>
      </c>
    </row>
    <row r="168">
      <c r="B168" s="7" t="s">
        <v>6485</v>
      </c>
      <c r="E168" t="s">
        <v>1110</v>
      </c>
      <c r="I168" t="b">
        <f t="shared" si="1"/>
        <v>0</v>
      </c>
      <c r="L168" s="3">
        <v>43894.541666666664</v>
      </c>
    </row>
    <row r="169">
      <c r="B169" s="7" t="s">
        <v>27182</v>
      </c>
      <c r="E169" t="s">
        <v>1113</v>
      </c>
      <c r="I169" t="b">
        <f t="shared" si="1"/>
        <v>1</v>
      </c>
      <c r="L169" s="3">
        <v>43700.708333333336</v>
      </c>
    </row>
    <row r="170">
      <c r="B170" s="7" t="s">
        <v>30395</v>
      </c>
      <c r="E170" t="s">
        <v>1128</v>
      </c>
      <c r="I170" t="b">
        <f t="shared" si="1"/>
        <v>1</v>
      </c>
      <c r="L170" s="3">
        <v>44014.729166666664</v>
      </c>
    </row>
    <row r="171">
      <c r="B171" s="7" t="s">
        <v>30396</v>
      </c>
      <c r="E171" t="s">
        <v>1133</v>
      </c>
      <c r="I171" t="b">
        <f t="shared" si="1"/>
        <v>0</v>
      </c>
      <c r="L171" s="3">
        <v>44215.697916666664</v>
      </c>
    </row>
    <row r="172">
      <c r="B172" s="7" t="s">
        <v>30397</v>
      </c>
      <c r="E172" t="s">
        <v>1137</v>
      </c>
      <c r="I172" t="b">
        <f t="shared" si="1"/>
        <v>0</v>
      </c>
      <c r="L172" s="3">
        <v>44176.270833333336</v>
      </c>
    </row>
    <row r="173">
      <c r="B173" s="7" t="s">
        <v>1019</v>
      </c>
      <c r="E173" t="s">
        <v>1140</v>
      </c>
      <c r="I173" t="b">
        <f t="shared" si="1"/>
        <v>0</v>
      </c>
      <c r="L173" s="3">
        <v>43780.625</v>
      </c>
    </row>
    <row r="174">
      <c r="B174" s="7" t="s">
        <v>30398</v>
      </c>
      <c r="E174" t="s">
        <v>1144</v>
      </c>
      <c r="I174" t="b">
        <f t="shared" si="1"/>
        <v>1</v>
      </c>
      <c r="L174" s="3">
        <v>44118.229166666664</v>
      </c>
    </row>
    <row r="175">
      <c r="B175" s="7" t="s">
        <v>30399</v>
      </c>
      <c r="E175" t="s">
        <v>1150</v>
      </c>
      <c r="I175" t="b">
        <f t="shared" si="1"/>
        <v>0</v>
      </c>
      <c r="L175" s="3">
        <v>43857.697916666664</v>
      </c>
    </row>
    <row r="176">
      <c r="B176" s="7" t="s">
        <v>30400</v>
      </c>
      <c r="E176" t="s">
        <v>1155</v>
      </c>
      <c r="I176" t="b">
        <f t="shared" si="1"/>
        <v>0</v>
      </c>
      <c r="L176" s="3">
        <v>43888.3125</v>
      </c>
    </row>
    <row r="177">
      <c r="B177" s="7" t="s">
        <v>30401</v>
      </c>
      <c r="E177" t="s">
        <v>1165</v>
      </c>
      <c r="I177" t="b">
        <f t="shared" si="1"/>
        <v>0</v>
      </c>
      <c r="L177" s="3">
        <v>43997.791666666664</v>
      </c>
    </row>
    <row r="178">
      <c r="B178" s="7" t="s">
        <v>1634</v>
      </c>
      <c r="E178" t="s">
        <v>1172</v>
      </c>
      <c r="I178" t="b">
        <f t="shared" si="1"/>
        <v>0</v>
      </c>
      <c r="L178" s="3">
        <v>43909.6875</v>
      </c>
    </row>
    <row r="179">
      <c r="B179" s="7" t="s">
        <v>30402</v>
      </c>
      <c r="E179" t="s">
        <v>1176</v>
      </c>
      <c r="I179" t="b">
        <f t="shared" si="1"/>
        <v>1</v>
      </c>
      <c r="L179" s="3">
        <v>43903.3125</v>
      </c>
    </row>
    <row r="180">
      <c r="B180" s="7" t="s">
        <v>4248</v>
      </c>
      <c r="E180" t="s">
        <v>1179</v>
      </c>
      <c r="I180" t="b">
        <f t="shared" si="1"/>
        <v>0</v>
      </c>
      <c r="L180" s="3">
        <v>44140.645833333336</v>
      </c>
    </row>
    <row r="181">
      <c r="B181" s="7" t="s">
        <v>7983</v>
      </c>
      <c r="E181" t="s">
        <v>1186</v>
      </c>
      <c r="I181" t="b">
        <f t="shared" si="1"/>
        <v>1</v>
      </c>
      <c r="L181" s="3">
        <v>43772.416666666664</v>
      </c>
    </row>
    <row r="182">
      <c r="B182" s="7" t="s">
        <v>441</v>
      </c>
      <c r="E182" t="s">
        <v>1191</v>
      </c>
      <c r="I182" t="b">
        <f t="shared" si="1"/>
        <v>1</v>
      </c>
      <c r="L182" s="3">
        <v>44111.791666666664</v>
      </c>
    </row>
    <row r="183">
      <c r="B183" s="7" t="s">
        <v>4088</v>
      </c>
      <c r="E183" t="s">
        <v>1198</v>
      </c>
      <c r="I183" t="b">
        <f t="shared" si="1"/>
        <v>1</v>
      </c>
      <c r="L183" s="3">
        <v>44224.708333333336</v>
      </c>
    </row>
    <row r="184">
      <c r="B184" s="7" t="s">
        <v>30403</v>
      </c>
      <c r="E184" t="s">
        <v>1204</v>
      </c>
      <c r="I184" t="b">
        <f t="shared" si="1"/>
        <v>1</v>
      </c>
      <c r="L184" s="3">
        <v>44167.708333333336</v>
      </c>
    </row>
    <row r="185">
      <c r="B185" s="7" t="s">
        <v>30404</v>
      </c>
      <c r="E185" t="s">
        <v>1208</v>
      </c>
      <c r="I185" t="b">
        <f t="shared" si="1"/>
        <v>0</v>
      </c>
      <c r="L185" s="3">
        <v>44120.1875</v>
      </c>
    </row>
    <row r="186">
      <c r="B186" s="7" t="s">
        <v>30405</v>
      </c>
      <c r="E186" t="s">
        <v>1211</v>
      </c>
      <c r="I186" t="b">
        <f t="shared" si="1"/>
        <v>0</v>
      </c>
      <c r="L186" s="3">
        <v>44208.645833333336</v>
      </c>
    </row>
    <row r="187">
      <c r="B187" s="7" t="s">
        <v>13683</v>
      </c>
      <c r="E187" t="s">
        <v>1214</v>
      </c>
      <c r="I187" t="b">
        <f t="shared" si="1"/>
        <v>0</v>
      </c>
      <c r="L187" s="3">
        <v>44140.583333333336</v>
      </c>
    </row>
    <row r="188">
      <c r="B188" s="7" t="s">
        <v>30406</v>
      </c>
      <c r="E188" t="s">
        <v>1220</v>
      </c>
      <c r="I188" t="b">
        <f t="shared" si="1"/>
        <v>1</v>
      </c>
      <c r="L188" s="3">
        <v>44108.1875</v>
      </c>
    </row>
    <row r="189">
      <c r="B189" s="7" t="s">
        <v>2387</v>
      </c>
      <c r="E189" t="s">
        <v>1227</v>
      </c>
      <c r="I189" t="b">
        <f t="shared" si="1"/>
        <v>0</v>
      </c>
      <c r="L189" s="3">
        <v>43858.708333333336</v>
      </c>
    </row>
    <row r="190">
      <c r="B190" s="7" t="s">
        <v>30407</v>
      </c>
      <c r="E190" t="s">
        <v>1232</v>
      </c>
      <c r="I190" t="b">
        <f t="shared" si="1"/>
        <v>1</v>
      </c>
      <c r="L190" s="3">
        <v>44043.697916666664</v>
      </c>
    </row>
    <row r="191">
      <c r="B191" s="7" t="s">
        <v>30408</v>
      </c>
      <c r="E191" t="s">
        <v>1236</v>
      </c>
      <c r="I191" t="b">
        <f t="shared" si="1"/>
        <v>0</v>
      </c>
      <c r="L191" s="3">
        <v>43749.166666666664</v>
      </c>
    </row>
    <row r="192">
      <c r="B192" s="7" t="s">
        <v>30409</v>
      </c>
      <c r="E192" t="s">
        <v>1243</v>
      </c>
      <c r="I192" t="b">
        <f t="shared" si="1"/>
        <v>0</v>
      </c>
      <c r="L192" s="3">
        <v>44143.458333333336</v>
      </c>
    </row>
    <row r="193">
      <c r="B193" s="7" t="s">
        <v>8714</v>
      </c>
      <c r="E193" t="s">
        <v>1250</v>
      </c>
      <c r="I193" t="b">
        <f t="shared" si="1"/>
        <v>0</v>
      </c>
      <c r="L193" s="3">
        <v>43791.166666666664</v>
      </c>
    </row>
    <row r="194">
      <c r="B194" s="7" t="s">
        <v>30410</v>
      </c>
      <c r="E194" t="s">
        <v>1255</v>
      </c>
      <c r="I194" t="b">
        <f t="shared" si="1"/>
        <v>1</v>
      </c>
      <c r="L194" s="3">
        <v>43722.375</v>
      </c>
    </row>
    <row r="195">
      <c r="B195" s="7" t="s">
        <v>3641</v>
      </c>
      <c r="E195" t="s">
        <v>1258</v>
      </c>
      <c r="I195" t="b">
        <f t="shared" si="1"/>
        <v>0</v>
      </c>
      <c r="L195" s="3">
        <v>44118.791666666664</v>
      </c>
    </row>
    <row r="196">
      <c r="B196" s="7" t="s">
        <v>30411</v>
      </c>
      <c r="E196" t="s">
        <v>1262</v>
      </c>
      <c r="I196" t="b">
        <f t="shared" si="1"/>
        <v>1</v>
      </c>
      <c r="L196" s="3">
        <v>44040.625</v>
      </c>
    </row>
    <row r="197">
      <c r="B197" s="7" t="s">
        <v>30412</v>
      </c>
      <c r="E197" t="s">
        <v>1268</v>
      </c>
      <c r="I197" t="b">
        <f t="shared" si="1"/>
        <v>0</v>
      </c>
      <c r="L197" s="3">
        <v>44048.25</v>
      </c>
    </row>
    <row r="198">
      <c r="B198" s="7" t="s">
        <v>27301</v>
      </c>
      <c r="E198" t="s">
        <v>1274</v>
      </c>
      <c r="I198" t="b">
        <f t="shared" si="1"/>
        <v>0</v>
      </c>
      <c r="L198" s="3">
        <v>43882.77422472222</v>
      </c>
    </row>
    <row r="199">
      <c r="B199" s="7" t="s">
        <v>30413</v>
      </c>
      <c r="E199" t="s">
        <v>1280</v>
      </c>
      <c r="I199" t="b">
        <f t="shared" si="1"/>
        <v>1</v>
      </c>
      <c r="L199" s="3">
        <v>44251.625</v>
      </c>
    </row>
    <row r="200">
      <c r="B200" s="7" t="s">
        <v>30414</v>
      </c>
      <c r="E200" t="s">
        <v>1287</v>
      </c>
      <c r="I200" t="b">
        <f t="shared" si="1"/>
        <v>0</v>
      </c>
      <c r="L200" s="3">
        <v>43846.72696982639</v>
      </c>
    </row>
    <row r="201">
      <c r="B201" s="7" t="s">
        <v>30415</v>
      </c>
      <c r="E201" t="s">
        <v>1291</v>
      </c>
      <c r="I201" t="b">
        <f t="shared" si="1"/>
        <v>0</v>
      </c>
      <c r="L201" s="3">
        <v>43993.4375</v>
      </c>
    </row>
    <row r="202">
      <c r="B202" s="7" t="s">
        <v>10736</v>
      </c>
      <c r="E202" t="s">
        <v>1297</v>
      </c>
      <c r="I202" t="b">
        <f t="shared" si="1"/>
        <v>0</v>
      </c>
      <c r="L202" s="3">
        <v>43711.208333333336</v>
      </c>
    </row>
    <row r="203">
      <c r="B203" s="7" t="s">
        <v>30416</v>
      </c>
      <c r="E203" t="s">
        <v>1301</v>
      </c>
      <c r="I203" t="b">
        <f t="shared" si="1"/>
        <v>1</v>
      </c>
      <c r="L203" s="3">
        <v>44203.25</v>
      </c>
    </row>
    <row r="204">
      <c r="B204" s="7" t="s">
        <v>2504</v>
      </c>
      <c r="E204" t="s">
        <v>1306</v>
      </c>
      <c r="I204" t="b">
        <f t="shared" si="1"/>
        <v>0</v>
      </c>
      <c r="L204" s="3">
        <v>43893.541666666664</v>
      </c>
    </row>
    <row r="205">
      <c r="B205" s="7" t="s">
        <v>17014</v>
      </c>
      <c r="E205" t="s">
        <v>1317</v>
      </c>
      <c r="I205" t="b">
        <f t="shared" si="1"/>
        <v>1</v>
      </c>
      <c r="L205" s="3">
        <v>44238.208333333336</v>
      </c>
    </row>
    <row r="206">
      <c r="B206" s="7" t="s">
        <v>356</v>
      </c>
      <c r="E206" t="s">
        <v>1321</v>
      </c>
      <c r="I206" t="b">
        <f t="shared" si="1"/>
        <v>1</v>
      </c>
      <c r="L206" s="3">
        <v>44135.771857037034</v>
      </c>
    </row>
    <row r="207">
      <c r="B207" s="7" t="s">
        <v>30417</v>
      </c>
      <c r="E207" t="s">
        <v>1325</v>
      </c>
      <c r="I207" t="b">
        <f t="shared" si="1"/>
        <v>1</v>
      </c>
      <c r="L207" s="3">
        <v>43702.625</v>
      </c>
    </row>
    <row r="208">
      <c r="B208" s="7" t="s">
        <v>8698</v>
      </c>
      <c r="E208" t="s">
        <v>1332</v>
      </c>
      <c r="I208" t="b">
        <f t="shared" si="1"/>
        <v>0</v>
      </c>
      <c r="L208" s="3">
        <v>44243.700048252314</v>
      </c>
    </row>
    <row r="209">
      <c r="B209" s="7" t="s">
        <v>30418</v>
      </c>
      <c r="E209" t="s">
        <v>1338</v>
      </c>
      <c r="I209" t="b">
        <f t="shared" si="1"/>
        <v>1</v>
      </c>
      <c r="L209" s="3">
        <v>44235.59959748843</v>
      </c>
    </row>
    <row r="210">
      <c r="B210" s="7" t="s">
        <v>6628</v>
      </c>
      <c r="E210" t="s">
        <v>1343</v>
      </c>
      <c r="I210" t="b">
        <f t="shared" si="1"/>
        <v>0</v>
      </c>
      <c r="L210" s="3">
        <v>44175.697916666664</v>
      </c>
    </row>
    <row r="211">
      <c r="B211" s="7" t="s">
        <v>30419</v>
      </c>
      <c r="E211" t="s">
        <v>1350</v>
      </c>
      <c r="I211" t="b">
        <f t="shared" si="1"/>
        <v>1</v>
      </c>
      <c r="L211" s="3">
        <v>43906.25</v>
      </c>
    </row>
    <row r="212">
      <c r="B212" s="7" t="s">
        <v>30420</v>
      </c>
      <c r="E212" t="s">
        <v>1363</v>
      </c>
      <c r="I212" t="b">
        <f t="shared" si="1"/>
        <v>0</v>
      </c>
      <c r="L212" s="3">
        <v>44113.416666666664</v>
      </c>
    </row>
    <row r="213">
      <c r="B213" s="7" t="s">
        <v>396</v>
      </c>
      <c r="E213" t="s">
        <v>1367</v>
      </c>
      <c r="I213" t="b">
        <f t="shared" si="1"/>
        <v>0</v>
      </c>
      <c r="L213" s="3">
        <v>44085.30395059028</v>
      </c>
    </row>
    <row r="214">
      <c r="B214" s="7" t="s">
        <v>30421</v>
      </c>
      <c r="E214" t="s">
        <v>1370</v>
      </c>
      <c r="I214" t="b">
        <f t="shared" si="1"/>
        <v>1</v>
      </c>
      <c r="L214" s="3">
        <v>44160.75</v>
      </c>
    </row>
    <row r="215">
      <c r="B215" s="7" t="s">
        <v>30422</v>
      </c>
      <c r="E215" t="s">
        <v>1381</v>
      </c>
      <c r="I215" t="b">
        <f t="shared" si="1"/>
        <v>0</v>
      </c>
      <c r="L215" s="3">
        <v>43985.541666666664</v>
      </c>
    </row>
    <row r="216">
      <c r="B216" s="7" t="s">
        <v>30423</v>
      </c>
      <c r="E216" t="s">
        <v>1388</v>
      </c>
      <c r="I216" t="b">
        <f t="shared" si="1"/>
        <v>0</v>
      </c>
      <c r="L216" s="3">
        <v>44160.604166666664</v>
      </c>
    </row>
    <row r="217">
      <c r="B217" s="7" t="s">
        <v>30424</v>
      </c>
      <c r="E217" t="s">
        <v>1397</v>
      </c>
      <c r="I217" t="b">
        <f t="shared" si="1"/>
        <v>0</v>
      </c>
      <c r="L217" s="3">
        <v>43679.416666666664</v>
      </c>
    </row>
    <row r="218">
      <c r="B218" s="7" t="s">
        <v>30425</v>
      </c>
      <c r="E218" t="s">
        <v>1403</v>
      </c>
      <c r="I218" t="b">
        <f t="shared" si="1"/>
        <v>0</v>
      </c>
      <c r="L218" s="3">
        <v>44249.4375</v>
      </c>
    </row>
    <row r="219">
      <c r="B219" s="7" t="s">
        <v>1521</v>
      </c>
      <c r="E219" t="s">
        <v>1410</v>
      </c>
      <c r="I219" t="b">
        <f t="shared" si="1"/>
        <v>0</v>
      </c>
      <c r="L219" s="3">
        <v>43872.666666666664</v>
      </c>
    </row>
    <row r="220">
      <c r="B220" s="7" t="s">
        <v>17791</v>
      </c>
      <c r="E220" t="s">
        <v>1418</v>
      </c>
      <c r="I220" t="b">
        <f t="shared" si="1"/>
        <v>1</v>
      </c>
      <c r="L220" s="3">
        <v>44102.291666666664</v>
      </c>
    </row>
    <row r="221">
      <c r="B221" s="7" t="s">
        <v>1592</v>
      </c>
      <c r="E221" t="s">
        <v>1442</v>
      </c>
      <c r="I221" t="b">
        <f t="shared" si="1"/>
        <v>1</v>
      </c>
      <c r="L221" s="3">
        <v>43578.458333333336</v>
      </c>
    </row>
    <row r="222">
      <c r="B222" s="7" t="s">
        <v>2019</v>
      </c>
      <c r="E222" t="s">
        <v>1446</v>
      </c>
      <c r="I222" t="b">
        <f t="shared" si="1"/>
        <v>1</v>
      </c>
      <c r="L222" s="3">
        <v>44183.65625</v>
      </c>
    </row>
    <row r="223">
      <c r="B223" s="7" t="s">
        <v>11094</v>
      </c>
      <c r="E223" t="s">
        <v>1451</v>
      </c>
      <c r="I223" t="b">
        <f t="shared" si="1"/>
        <v>1</v>
      </c>
      <c r="L223" s="3">
        <v>44007.583333333336</v>
      </c>
    </row>
    <row r="224">
      <c r="B224" s="7" t="s">
        <v>10935</v>
      </c>
      <c r="E224" t="s">
        <v>1456</v>
      </c>
      <c r="I224" t="b">
        <f t="shared" si="1"/>
        <v>1</v>
      </c>
      <c r="L224" s="3">
        <v>44007.25</v>
      </c>
    </row>
    <row r="225">
      <c r="B225" s="7" t="s">
        <v>30426</v>
      </c>
      <c r="E225" t="s">
        <v>1461</v>
      </c>
      <c r="I225" t="b">
        <f t="shared" si="1"/>
        <v>1</v>
      </c>
      <c r="L225" s="3">
        <v>43851.625</v>
      </c>
    </row>
    <row r="226">
      <c r="B226" s="7" t="s">
        <v>30427</v>
      </c>
      <c r="E226" t="s">
        <v>1468</v>
      </c>
      <c r="I226" t="b">
        <f t="shared" si="1"/>
        <v>0</v>
      </c>
      <c r="L226" s="3">
        <v>44118.291666666664</v>
      </c>
    </row>
    <row r="227">
      <c r="B227" s="7" t="s">
        <v>508</v>
      </c>
      <c r="E227" t="s">
        <v>1483</v>
      </c>
      <c r="I227" t="b">
        <f t="shared" si="1"/>
        <v>0</v>
      </c>
      <c r="L227" s="3">
        <v>43796.5</v>
      </c>
    </row>
    <row r="228">
      <c r="B228" s="7" t="s">
        <v>30428</v>
      </c>
      <c r="E228" t="s">
        <v>1494</v>
      </c>
      <c r="I228" t="b">
        <f t="shared" si="1"/>
        <v>1</v>
      </c>
      <c r="L228" s="3">
        <v>43984.625</v>
      </c>
    </row>
    <row r="229">
      <c r="B229" s="7" t="s">
        <v>3608</v>
      </c>
      <c r="E229" t="s">
        <v>1500</v>
      </c>
      <c r="I229" t="b">
        <f t="shared" si="1"/>
        <v>0</v>
      </c>
      <c r="L229" s="3">
        <v>43862.666666666664</v>
      </c>
    </row>
    <row r="230">
      <c r="B230" s="7" t="s">
        <v>15294</v>
      </c>
      <c r="E230" t="s">
        <v>1506</v>
      </c>
      <c r="I230" t="b">
        <f t="shared" si="1"/>
        <v>1</v>
      </c>
      <c r="L230" s="3">
        <v>44165.645833333336</v>
      </c>
    </row>
    <row r="231">
      <c r="B231" s="7" t="s">
        <v>30429</v>
      </c>
      <c r="E231" t="s">
        <v>1514</v>
      </c>
      <c r="I231" t="b">
        <f t="shared" si="1"/>
        <v>1</v>
      </c>
      <c r="L231" s="3">
        <v>44112.604166666664</v>
      </c>
    </row>
    <row r="232">
      <c r="B232" s="7" t="s">
        <v>30430</v>
      </c>
      <c r="E232" t="s">
        <v>1521</v>
      </c>
      <c r="I232" t="b">
        <f t="shared" si="1"/>
        <v>0</v>
      </c>
      <c r="L232" s="3">
        <v>44019.645833333336</v>
      </c>
    </row>
    <row r="233">
      <c r="B233" s="7" t="s">
        <v>17903</v>
      </c>
      <c r="E233" t="s">
        <v>1531</v>
      </c>
      <c r="I233" t="b">
        <f t="shared" si="1"/>
        <v>0</v>
      </c>
      <c r="L233" s="3">
        <v>43769.625</v>
      </c>
    </row>
    <row r="234">
      <c r="B234" s="7" t="s">
        <v>30431</v>
      </c>
      <c r="E234" t="s">
        <v>1540</v>
      </c>
      <c r="I234" t="b">
        <f t="shared" si="1"/>
        <v>1</v>
      </c>
      <c r="L234" s="3">
        <v>43873.3125</v>
      </c>
    </row>
    <row r="235">
      <c r="B235" s="7" t="s">
        <v>30432</v>
      </c>
      <c r="E235" t="s">
        <v>1549</v>
      </c>
      <c r="I235" t="b">
        <f t="shared" si="1"/>
        <v>0</v>
      </c>
      <c r="L235" s="3">
        <v>43888.625</v>
      </c>
    </row>
    <row r="236">
      <c r="B236" s="7" t="s">
        <v>4295</v>
      </c>
      <c r="E236" t="s">
        <v>1553</v>
      </c>
      <c r="I236" t="b">
        <f t="shared" si="1"/>
        <v>0</v>
      </c>
      <c r="L236" s="3">
        <v>44166.1875</v>
      </c>
    </row>
    <row r="237">
      <c r="B237" s="7" t="s">
        <v>30433</v>
      </c>
      <c r="E237" t="s">
        <v>1558</v>
      </c>
      <c r="I237" t="b">
        <f t="shared" si="1"/>
        <v>1</v>
      </c>
      <c r="L237" s="3">
        <v>44145.666666666664</v>
      </c>
    </row>
    <row r="238">
      <c r="B238" s="7" t="s">
        <v>30434</v>
      </c>
      <c r="E238" t="s">
        <v>1562</v>
      </c>
      <c r="I238" t="b">
        <f t="shared" si="1"/>
        <v>0</v>
      </c>
      <c r="L238" s="3">
        <v>43612.625</v>
      </c>
    </row>
    <row r="239">
      <c r="B239" s="7" t="s">
        <v>30435</v>
      </c>
      <c r="E239" t="s">
        <v>1578</v>
      </c>
      <c r="I239" t="b">
        <f t="shared" si="1"/>
        <v>0</v>
      </c>
      <c r="L239" s="3">
        <v>43873.645833333336</v>
      </c>
    </row>
    <row r="240">
      <c r="B240" s="7" t="s">
        <v>2496</v>
      </c>
      <c r="E240" t="s">
        <v>1592</v>
      </c>
      <c r="I240" t="b">
        <f t="shared" si="1"/>
        <v>0</v>
      </c>
      <c r="L240" s="3">
        <v>44181.61775449074</v>
      </c>
    </row>
    <row r="241">
      <c r="B241" s="7" t="s">
        <v>869</v>
      </c>
      <c r="E241" t="s">
        <v>1595</v>
      </c>
      <c r="I241" t="b">
        <f t="shared" si="1"/>
        <v>1</v>
      </c>
      <c r="L241" s="3">
        <v>44105.625</v>
      </c>
    </row>
    <row r="242">
      <c r="B242" s="7" t="s">
        <v>4698</v>
      </c>
      <c r="E242" t="s">
        <v>1601</v>
      </c>
      <c r="I242" t="b">
        <f t="shared" si="1"/>
        <v>1</v>
      </c>
      <c r="L242" s="3">
        <v>44106.229166666664</v>
      </c>
    </row>
    <row r="243">
      <c r="B243" s="7" t="s">
        <v>30436</v>
      </c>
      <c r="E243" t="s">
        <v>1606</v>
      </c>
      <c r="I243" t="b">
        <f t="shared" si="1"/>
        <v>1</v>
      </c>
      <c r="L243" s="3">
        <v>44222.6875</v>
      </c>
    </row>
    <row r="244">
      <c r="B244" s="7" t="s">
        <v>30437</v>
      </c>
      <c r="E244" t="s">
        <v>1611</v>
      </c>
      <c r="I244" t="b">
        <f t="shared" si="1"/>
        <v>0</v>
      </c>
      <c r="L244" s="3">
        <v>43985.75</v>
      </c>
    </row>
    <row r="245">
      <c r="B245" s="7" t="s">
        <v>717</v>
      </c>
      <c r="E245" t="s">
        <v>1618</v>
      </c>
      <c r="I245" t="b">
        <f t="shared" si="1"/>
        <v>0</v>
      </c>
      <c r="L245" s="3">
        <v>44223.291666666664</v>
      </c>
    </row>
    <row r="246">
      <c r="B246" s="7" t="s">
        <v>30438</v>
      </c>
      <c r="E246" t="s">
        <v>1622</v>
      </c>
      <c r="I246" t="b">
        <f t="shared" si="1"/>
        <v>1</v>
      </c>
      <c r="L246" s="3">
        <v>44223.416666666664</v>
      </c>
    </row>
    <row r="247">
      <c r="B247" s="7" t="s">
        <v>30439</v>
      </c>
      <c r="E247" t="s">
        <v>1631</v>
      </c>
      <c r="I247" t="b">
        <f t="shared" si="1"/>
        <v>0</v>
      </c>
      <c r="L247" s="3">
        <v>44107.291666666664</v>
      </c>
    </row>
    <row r="248">
      <c r="B248" s="7" t="s">
        <v>5668</v>
      </c>
      <c r="E248" t="s">
        <v>1634</v>
      </c>
      <c r="I248" t="b">
        <f t="shared" si="1"/>
        <v>0</v>
      </c>
      <c r="L248" s="3">
        <v>44071.625</v>
      </c>
    </row>
    <row r="249">
      <c r="B249" s="7" t="s">
        <v>30440</v>
      </c>
      <c r="E249" t="s">
        <v>1637</v>
      </c>
      <c r="I249" t="b">
        <f t="shared" si="1"/>
        <v>1</v>
      </c>
      <c r="L249" s="3">
        <v>43909.541666666664</v>
      </c>
    </row>
    <row r="250">
      <c r="B250" s="7" t="s">
        <v>9006</v>
      </c>
      <c r="E250" t="s">
        <v>1653</v>
      </c>
      <c r="I250" t="b">
        <f t="shared" si="1"/>
        <v>0</v>
      </c>
      <c r="L250" s="3">
        <v>44208.666666666664</v>
      </c>
    </row>
    <row r="251">
      <c r="B251" s="7" t="s">
        <v>5523</v>
      </c>
      <c r="E251" t="s">
        <v>1666</v>
      </c>
      <c r="I251" t="b">
        <f t="shared" si="1"/>
        <v>1</v>
      </c>
      <c r="L251" s="3">
        <v>43689.125</v>
      </c>
    </row>
    <row r="252">
      <c r="B252" s="7" t="s">
        <v>30441</v>
      </c>
      <c r="E252" t="s">
        <v>1684</v>
      </c>
      <c r="I252" t="b">
        <f t="shared" si="1"/>
        <v>1</v>
      </c>
      <c r="L252" s="3">
        <v>43807.666666666664</v>
      </c>
    </row>
    <row r="253">
      <c r="B253" s="7" t="s">
        <v>3184</v>
      </c>
      <c r="E253" t="s">
        <v>1692</v>
      </c>
      <c r="I253" t="b">
        <f t="shared" si="1"/>
        <v>0</v>
      </c>
      <c r="L253" s="3">
        <v>43608.375</v>
      </c>
    </row>
    <row r="254">
      <c r="B254" s="7" t="s">
        <v>30442</v>
      </c>
      <c r="E254" t="s">
        <v>1728</v>
      </c>
      <c r="I254" t="b">
        <f t="shared" si="1"/>
        <v>1</v>
      </c>
      <c r="L254" s="3">
        <v>44163.729166666664</v>
      </c>
    </row>
    <row r="255">
      <c r="B255" s="7" t="s">
        <v>30443</v>
      </c>
      <c r="E255" t="s">
        <v>1744</v>
      </c>
      <c r="I255" t="b">
        <f t="shared" si="1"/>
        <v>0</v>
      </c>
      <c r="L255" s="3">
        <v>43966.625</v>
      </c>
    </row>
    <row r="256">
      <c r="B256" s="7" t="s">
        <v>30444</v>
      </c>
      <c r="E256" t="s">
        <v>1756</v>
      </c>
      <c r="I256" t="b">
        <f t="shared" si="1"/>
        <v>0</v>
      </c>
      <c r="L256" s="3">
        <v>44084.41092278935</v>
      </c>
    </row>
    <row r="257">
      <c r="B257" s="7" t="s">
        <v>1325</v>
      </c>
      <c r="E257" t="s">
        <v>1759</v>
      </c>
      <c r="I257" t="b">
        <f t="shared" si="1"/>
        <v>0</v>
      </c>
      <c r="L257" s="3">
        <v>44186.541666666664</v>
      </c>
    </row>
    <row r="258">
      <c r="B258" s="7" t="s">
        <v>30445</v>
      </c>
      <c r="E258" t="s">
        <v>1797</v>
      </c>
      <c r="I258" t="b">
        <f t="shared" si="1"/>
        <v>1</v>
      </c>
      <c r="L258" s="3">
        <v>44229.625</v>
      </c>
    </row>
    <row r="259">
      <c r="B259" s="7" t="s">
        <v>3461</v>
      </c>
      <c r="E259" t="s">
        <v>1802</v>
      </c>
      <c r="I259" t="b">
        <f t="shared" si="1"/>
        <v>0</v>
      </c>
      <c r="L259" s="3">
        <v>43734.416666666664</v>
      </c>
    </row>
    <row r="260">
      <c r="B260" s="7" t="s">
        <v>6758</v>
      </c>
      <c r="E260" t="s">
        <v>1806</v>
      </c>
      <c r="I260" t="b">
        <f t="shared" si="1"/>
        <v>1</v>
      </c>
      <c r="L260" s="3">
        <v>44251.291666666664</v>
      </c>
    </row>
    <row r="261">
      <c r="B261" s="7" t="s">
        <v>7367</v>
      </c>
      <c r="E261" t="s">
        <v>1813</v>
      </c>
      <c r="I261" t="b">
        <f t="shared" si="1"/>
        <v>1</v>
      </c>
      <c r="L261" s="3">
        <v>44145.645833333336</v>
      </c>
    </row>
    <row r="262">
      <c r="B262" s="7" t="s">
        <v>6750</v>
      </c>
      <c r="E262" t="s">
        <v>1827</v>
      </c>
      <c r="I262" t="b">
        <f t="shared" si="1"/>
        <v>1</v>
      </c>
      <c r="L262" s="3">
        <v>43721.416666666664</v>
      </c>
    </row>
    <row r="263">
      <c r="B263" s="7" t="s">
        <v>30446</v>
      </c>
      <c r="E263" t="s">
        <v>1843</v>
      </c>
      <c r="I263" t="b">
        <f t="shared" si="1"/>
        <v>1</v>
      </c>
      <c r="L263" s="3">
        <v>44091.384805277776</v>
      </c>
    </row>
    <row r="264">
      <c r="B264" s="7" t="s">
        <v>30447</v>
      </c>
      <c r="E264" t="s">
        <v>1853</v>
      </c>
      <c r="I264" t="b">
        <f t="shared" si="1"/>
        <v>0</v>
      </c>
      <c r="L264" s="3">
        <v>44228.270833333336</v>
      </c>
    </row>
    <row r="265">
      <c r="B265" s="7" t="s">
        <v>13114</v>
      </c>
      <c r="E265" t="s">
        <v>1865</v>
      </c>
      <c r="I265" t="b">
        <f t="shared" si="1"/>
        <v>0</v>
      </c>
      <c r="L265" s="3">
        <v>44014.635416666664</v>
      </c>
    </row>
    <row r="266">
      <c r="B266" s="7" t="s">
        <v>30448</v>
      </c>
      <c r="E266" t="s">
        <v>1870</v>
      </c>
      <c r="I266" t="b">
        <f t="shared" si="1"/>
        <v>1</v>
      </c>
      <c r="L266" s="3">
        <v>44081.625</v>
      </c>
    </row>
    <row r="267">
      <c r="B267" s="7" t="s">
        <v>30449</v>
      </c>
      <c r="E267" t="s">
        <v>1874</v>
      </c>
      <c r="I267" t="b">
        <f t="shared" si="1"/>
        <v>0</v>
      </c>
      <c r="L267" s="3">
        <v>44242.645833333336</v>
      </c>
    </row>
    <row r="268">
      <c r="B268" s="7" t="s">
        <v>12249</v>
      </c>
      <c r="E268" t="s">
        <v>1899</v>
      </c>
      <c r="I268" t="b">
        <f t="shared" si="1"/>
        <v>0</v>
      </c>
      <c r="L268" s="3">
        <v>44223.666666666664</v>
      </c>
    </row>
    <row r="269">
      <c r="B269" s="7" t="s">
        <v>29874</v>
      </c>
      <c r="E269" t="s">
        <v>1915</v>
      </c>
      <c r="I269" t="b">
        <f t="shared" si="1"/>
        <v>1</v>
      </c>
      <c r="L269" s="3">
        <v>44195.916666666664</v>
      </c>
    </row>
    <row r="270">
      <c r="B270" s="7" t="s">
        <v>30450</v>
      </c>
      <c r="E270" t="s">
        <v>1925</v>
      </c>
      <c r="I270" t="b">
        <f t="shared" si="1"/>
        <v>1</v>
      </c>
      <c r="L270" s="3">
        <v>44081.708333333336</v>
      </c>
    </row>
    <row r="271">
      <c r="B271" s="7" t="s">
        <v>7228</v>
      </c>
      <c r="E271" t="s">
        <v>1932</v>
      </c>
      <c r="I271" t="b">
        <f t="shared" si="1"/>
        <v>0</v>
      </c>
      <c r="L271" s="3">
        <v>43936.271527777775</v>
      </c>
    </row>
    <row r="272">
      <c r="B272" s="7" t="s">
        <v>30451</v>
      </c>
      <c r="E272" t="s">
        <v>1940</v>
      </c>
      <c r="I272" t="b">
        <f t="shared" si="1"/>
        <v>1</v>
      </c>
      <c r="L272" s="3">
        <v>43733.291666666664</v>
      </c>
    </row>
    <row r="273">
      <c r="B273" s="7" t="s">
        <v>30452</v>
      </c>
      <c r="E273" t="s">
        <v>1952</v>
      </c>
      <c r="I273" t="b">
        <f t="shared" si="1"/>
        <v>0</v>
      </c>
      <c r="L273" s="3">
        <v>44211.620475069445</v>
      </c>
    </row>
    <row r="274">
      <c r="B274" s="7" t="s">
        <v>30453</v>
      </c>
      <c r="E274" t="s">
        <v>1963</v>
      </c>
      <c r="I274" t="b">
        <f t="shared" si="1"/>
        <v>0</v>
      </c>
      <c r="L274" s="3">
        <v>43864.5</v>
      </c>
    </row>
    <row r="275">
      <c r="B275" s="7" t="s">
        <v>21163</v>
      </c>
      <c r="E275" t="s">
        <v>1978</v>
      </c>
      <c r="I275" t="b">
        <f t="shared" si="1"/>
        <v>0</v>
      </c>
      <c r="L275" s="3">
        <v>44102.625</v>
      </c>
    </row>
    <row r="276">
      <c r="B276" s="7" t="s">
        <v>30454</v>
      </c>
      <c r="E276" t="s">
        <v>1988</v>
      </c>
      <c r="I276" t="b">
        <f t="shared" si="1"/>
        <v>1</v>
      </c>
      <c r="L276" s="3">
        <v>44154.729166666664</v>
      </c>
    </row>
    <row r="277">
      <c r="B277" s="7" t="s">
        <v>6404</v>
      </c>
      <c r="E277" t="s">
        <v>1995</v>
      </c>
      <c r="I277" t="b">
        <f t="shared" si="1"/>
        <v>0</v>
      </c>
      <c r="L277" s="3">
        <v>44098.541666666664</v>
      </c>
    </row>
    <row r="278">
      <c r="B278" s="7" t="s">
        <v>30455</v>
      </c>
      <c r="E278" t="s">
        <v>2008</v>
      </c>
      <c r="I278" t="b">
        <f t="shared" si="1"/>
        <v>1</v>
      </c>
      <c r="L278" s="3">
        <v>44007.4375</v>
      </c>
    </row>
    <row r="279">
      <c r="B279" s="7" t="s">
        <v>30456</v>
      </c>
      <c r="E279" t="s">
        <v>2013</v>
      </c>
      <c r="I279" t="b">
        <f t="shared" si="1"/>
        <v>0</v>
      </c>
      <c r="L279" s="3">
        <v>43971.583333333336</v>
      </c>
    </row>
    <row r="280">
      <c r="B280" s="7" t="s">
        <v>30457</v>
      </c>
      <c r="E280" t="s">
        <v>2019</v>
      </c>
      <c r="I280" t="b">
        <f t="shared" si="1"/>
        <v>0</v>
      </c>
      <c r="L280" s="3">
        <v>43998.76380896991</v>
      </c>
    </row>
    <row r="281">
      <c r="B281" s="7" t="s">
        <v>30458</v>
      </c>
      <c r="E281" t="s">
        <v>2025</v>
      </c>
      <c r="I281" t="b">
        <f t="shared" si="1"/>
        <v>0</v>
      </c>
      <c r="L281" s="3">
        <v>43994.541666666664</v>
      </c>
    </row>
    <row r="282">
      <c r="B282" s="7" t="s">
        <v>30459</v>
      </c>
      <c r="E282" t="s">
        <v>2030</v>
      </c>
      <c r="I282" t="b">
        <f t="shared" si="1"/>
        <v>0</v>
      </c>
      <c r="L282" s="3">
        <v>43881.385416666664</v>
      </c>
    </row>
    <row r="283">
      <c r="B283" s="7" t="s">
        <v>11612</v>
      </c>
      <c r="E283" t="s">
        <v>2067</v>
      </c>
      <c r="I283" t="b">
        <f t="shared" si="1"/>
        <v>0</v>
      </c>
      <c r="L283" s="3">
        <v>44150.229166666664</v>
      </c>
    </row>
    <row r="284">
      <c r="B284" s="7" t="s">
        <v>30253</v>
      </c>
      <c r="E284" t="s">
        <v>2111</v>
      </c>
      <c r="I284" t="b">
        <f t="shared" si="1"/>
        <v>1</v>
      </c>
      <c r="L284" s="3">
        <v>43586.7385275</v>
      </c>
    </row>
    <row r="285">
      <c r="B285" s="7" t="s">
        <v>1053</v>
      </c>
      <c r="E285" t="s">
        <v>2116</v>
      </c>
      <c r="I285" t="b">
        <f t="shared" si="1"/>
        <v>1</v>
      </c>
      <c r="L285" s="3">
        <v>43896.291666666664</v>
      </c>
    </row>
    <row r="286">
      <c r="B286" s="7" t="s">
        <v>30460</v>
      </c>
      <c r="E286" t="s">
        <v>2119</v>
      </c>
      <c r="I286" t="b">
        <f t="shared" si="1"/>
        <v>1</v>
      </c>
      <c r="L286" s="3">
        <v>44113.625</v>
      </c>
    </row>
    <row r="287">
      <c r="B287" s="7" t="s">
        <v>30461</v>
      </c>
      <c r="E287" t="s">
        <v>2125</v>
      </c>
      <c r="I287" t="b">
        <f t="shared" si="1"/>
        <v>0</v>
      </c>
      <c r="L287" s="3">
        <v>44079.291666666664</v>
      </c>
    </row>
    <row r="288">
      <c r="B288" s="7" t="s">
        <v>5158</v>
      </c>
      <c r="E288" t="s">
        <v>2129</v>
      </c>
      <c r="I288" t="b">
        <f t="shared" si="1"/>
        <v>0</v>
      </c>
      <c r="L288" s="3">
        <v>44228.395833333336</v>
      </c>
    </row>
    <row r="289">
      <c r="B289" s="7" t="s">
        <v>11570</v>
      </c>
      <c r="E289" t="s">
        <v>2145</v>
      </c>
      <c r="I289" t="b">
        <f t="shared" si="1"/>
        <v>1</v>
      </c>
      <c r="L289" s="3">
        <v>44116.75</v>
      </c>
    </row>
    <row r="290">
      <c r="B290" s="7" t="s">
        <v>9230</v>
      </c>
      <c r="E290" t="s">
        <v>2162</v>
      </c>
      <c r="I290" t="b">
        <f t="shared" si="1"/>
        <v>1</v>
      </c>
      <c r="L290" s="3">
        <v>44083.708333333336</v>
      </c>
    </row>
    <row r="291">
      <c r="B291" s="7" t="s">
        <v>12748</v>
      </c>
      <c r="E291" t="s">
        <v>2173</v>
      </c>
      <c r="I291" t="b">
        <f t="shared" si="1"/>
        <v>1</v>
      </c>
      <c r="L291" s="3">
        <v>44188.291666666664</v>
      </c>
    </row>
    <row r="292">
      <c r="B292" s="7" t="s">
        <v>30462</v>
      </c>
      <c r="E292" t="s">
        <v>2183</v>
      </c>
      <c r="I292" t="b">
        <f t="shared" si="1"/>
        <v>1</v>
      </c>
      <c r="L292" s="3">
        <v>43840.67217194445</v>
      </c>
    </row>
    <row r="293">
      <c r="B293" s="7" t="s">
        <v>30463</v>
      </c>
      <c r="E293" t="s">
        <v>2190</v>
      </c>
      <c r="I293" t="b">
        <f t="shared" si="1"/>
        <v>0</v>
      </c>
      <c r="L293" s="3">
        <v>44039.270833333336</v>
      </c>
    </row>
    <row r="294">
      <c r="B294" s="7" t="s">
        <v>269</v>
      </c>
      <c r="E294" t="s">
        <v>2195</v>
      </c>
      <c r="I294" t="b">
        <f t="shared" si="1"/>
        <v>0</v>
      </c>
      <c r="L294" s="3">
        <v>44095.21875</v>
      </c>
    </row>
    <row r="295">
      <c r="B295" s="7" t="s">
        <v>1297</v>
      </c>
      <c r="E295" t="s">
        <v>2210</v>
      </c>
      <c r="I295" t="b">
        <f t="shared" si="1"/>
        <v>1</v>
      </c>
      <c r="L295" s="3">
        <v>43852.666666666664</v>
      </c>
    </row>
    <row r="296">
      <c r="B296" s="7" t="s">
        <v>19420</v>
      </c>
      <c r="E296" t="s">
        <v>2238</v>
      </c>
      <c r="I296" t="b">
        <f t="shared" si="1"/>
        <v>1</v>
      </c>
      <c r="L296" s="3">
        <v>43793.75</v>
      </c>
    </row>
    <row r="297">
      <c r="B297" s="7" t="s">
        <v>30464</v>
      </c>
      <c r="E297" t="s">
        <v>2248</v>
      </c>
      <c r="I297" t="b">
        <f t="shared" si="1"/>
        <v>1</v>
      </c>
      <c r="L297" s="3">
        <v>44011.708333333336</v>
      </c>
    </row>
    <row r="298">
      <c r="B298" s="7" t="s">
        <v>7254</v>
      </c>
      <c r="E298" t="s">
        <v>2255</v>
      </c>
      <c r="I298" t="b">
        <f t="shared" si="1"/>
        <v>0</v>
      </c>
      <c r="L298" s="3">
        <v>44218.25</v>
      </c>
    </row>
    <row r="299">
      <c r="B299" s="7" t="s">
        <v>30465</v>
      </c>
      <c r="E299" t="s">
        <v>2259</v>
      </c>
      <c r="I299" t="b">
        <f t="shared" si="1"/>
        <v>1</v>
      </c>
      <c r="L299" s="3">
        <v>43964.770833333336</v>
      </c>
    </row>
    <row r="300">
      <c r="B300" s="7" t="s">
        <v>30466</v>
      </c>
      <c r="E300" t="s">
        <v>2265</v>
      </c>
      <c r="I300" t="b">
        <f t="shared" si="1"/>
        <v>0</v>
      </c>
      <c r="L300" s="3">
        <v>43835.756027476855</v>
      </c>
    </row>
    <row r="301">
      <c r="B301" s="7" t="s">
        <v>8938</v>
      </c>
      <c r="E301" t="s">
        <v>2316</v>
      </c>
      <c r="I301" t="b">
        <f t="shared" si="1"/>
        <v>0</v>
      </c>
      <c r="L301" s="3">
        <v>43756.625</v>
      </c>
    </row>
    <row r="302">
      <c r="B302" s="7" t="s">
        <v>30467</v>
      </c>
      <c r="E302" t="s">
        <v>2329</v>
      </c>
      <c r="I302" t="b">
        <f t="shared" si="1"/>
        <v>1</v>
      </c>
      <c r="L302" s="3">
        <v>44157.791666666664</v>
      </c>
    </row>
    <row r="303">
      <c r="B303" s="7" t="s">
        <v>30468</v>
      </c>
      <c r="E303" t="s">
        <v>2359</v>
      </c>
      <c r="I303" t="b">
        <f t="shared" si="1"/>
        <v>0</v>
      </c>
      <c r="L303" s="3">
        <v>43886.3125</v>
      </c>
    </row>
    <row r="304">
      <c r="B304" s="7" t="s">
        <v>3484</v>
      </c>
      <c r="E304" t="s">
        <v>2377</v>
      </c>
      <c r="I304" t="b">
        <f t="shared" si="1"/>
        <v>0</v>
      </c>
      <c r="L304" s="3">
        <v>44072.395833333336</v>
      </c>
    </row>
    <row r="305">
      <c r="B305" s="7" t="s">
        <v>30469</v>
      </c>
      <c r="E305" t="s">
        <v>2380</v>
      </c>
      <c r="I305" t="b">
        <f t="shared" si="1"/>
        <v>1</v>
      </c>
      <c r="L305" s="3">
        <v>44207.645833333336</v>
      </c>
    </row>
    <row r="306">
      <c r="B306" s="7" t="s">
        <v>30470</v>
      </c>
      <c r="E306" t="s">
        <v>2384</v>
      </c>
      <c r="I306" t="b">
        <f t="shared" si="1"/>
        <v>0</v>
      </c>
      <c r="L306" s="3">
        <v>44013.416666666664</v>
      </c>
    </row>
    <row r="307">
      <c r="B307" s="7" t="s">
        <v>18481</v>
      </c>
      <c r="E307" t="s">
        <v>2387</v>
      </c>
      <c r="I307" t="b">
        <f t="shared" si="1"/>
        <v>0</v>
      </c>
      <c r="L307" s="3">
        <v>43713.583333333336</v>
      </c>
    </row>
    <row r="308">
      <c r="B308" s="7" t="s">
        <v>30471</v>
      </c>
      <c r="E308" t="s">
        <v>2393</v>
      </c>
      <c r="I308" t="b">
        <f t="shared" si="1"/>
        <v>1</v>
      </c>
      <c r="L308" s="3">
        <v>43865.583333333336</v>
      </c>
    </row>
    <row r="309">
      <c r="B309" s="7" t="s">
        <v>2125</v>
      </c>
      <c r="E309" t="s">
        <v>2397</v>
      </c>
      <c r="I309" t="b">
        <f t="shared" si="1"/>
        <v>0</v>
      </c>
      <c r="L309" s="3">
        <v>44128.729166666664</v>
      </c>
    </row>
    <row r="310">
      <c r="B310" s="7" t="s">
        <v>30472</v>
      </c>
      <c r="E310" t="s">
        <v>2402</v>
      </c>
      <c r="I310" t="b">
        <f t="shared" si="1"/>
        <v>1</v>
      </c>
      <c r="L310" s="3">
        <v>44250.125</v>
      </c>
    </row>
    <row r="311">
      <c r="B311" s="7" t="s">
        <v>30473</v>
      </c>
      <c r="E311" t="s">
        <v>2421</v>
      </c>
      <c r="I311" t="b">
        <f t="shared" si="1"/>
        <v>0</v>
      </c>
      <c r="L311" s="3">
        <v>43847.208333333336</v>
      </c>
    </row>
    <row r="312">
      <c r="B312" s="7" t="s">
        <v>2903</v>
      </c>
      <c r="E312" t="s">
        <v>2450</v>
      </c>
      <c r="I312" t="b">
        <f t="shared" si="1"/>
        <v>0</v>
      </c>
      <c r="L312" s="3">
        <v>44223.6875</v>
      </c>
    </row>
    <row r="313">
      <c r="B313" s="7" t="s">
        <v>30474</v>
      </c>
      <c r="E313" t="s">
        <v>2464</v>
      </c>
      <c r="I313" t="b">
        <f t="shared" si="1"/>
        <v>1</v>
      </c>
      <c r="L313" s="3">
        <v>43846.583333333336</v>
      </c>
    </row>
    <row r="314">
      <c r="B314" s="7" t="s">
        <v>30475</v>
      </c>
      <c r="E314" t="s">
        <v>2477</v>
      </c>
      <c r="I314" t="b">
        <f t="shared" si="1"/>
        <v>0</v>
      </c>
      <c r="L314" s="3">
        <v>43857.40761173611</v>
      </c>
    </row>
    <row r="315">
      <c r="B315" s="7" t="s">
        <v>14922</v>
      </c>
      <c r="E315" t="s">
        <v>2485</v>
      </c>
      <c r="I315" t="b">
        <f t="shared" si="1"/>
        <v>0</v>
      </c>
      <c r="L315" s="3">
        <v>43903.583333333336</v>
      </c>
    </row>
    <row r="316">
      <c r="B316" s="7" t="s">
        <v>3042</v>
      </c>
      <c r="E316" t="s">
        <v>2496</v>
      </c>
      <c r="I316" t="b">
        <f t="shared" si="1"/>
        <v>1</v>
      </c>
      <c r="L316" s="3">
        <v>43705.625</v>
      </c>
    </row>
    <row r="317">
      <c r="B317" s="7" t="s">
        <v>30476</v>
      </c>
      <c r="E317" t="s">
        <v>2504</v>
      </c>
      <c r="I317" t="b">
        <f t="shared" si="1"/>
        <v>1</v>
      </c>
      <c r="L317" s="3">
        <v>43988.708333333336</v>
      </c>
    </row>
    <row r="318">
      <c r="B318" s="7" t="s">
        <v>3360</v>
      </c>
      <c r="E318" t="s">
        <v>2509</v>
      </c>
      <c r="I318" t="b">
        <f t="shared" si="1"/>
        <v>0</v>
      </c>
      <c r="L318" s="3">
        <v>43836.625</v>
      </c>
    </row>
    <row r="319">
      <c r="B319" s="7" t="s">
        <v>2965</v>
      </c>
      <c r="E319" t="s">
        <v>2512</v>
      </c>
      <c r="I319" t="b">
        <f t="shared" si="1"/>
        <v>1</v>
      </c>
      <c r="L319" s="3">
        <v>44166.333333333336</v>
      </c>
    </row>
    <row r="320">
      <c r="B320" s="7" t="s">
        <v>7792</v>
      </c>
      <c r="E320" t="s">
        <v>2515</v>
      </c>
      <c r="I320" t="b">
        <f t="shared" si="1"/>
        <v>1</v>
      </c>
      <c r="L320" s="3">
        <v>43719.291666666664</v>
      </c>
    </row>
    <row r="321">
      <c r="B321" s="7" t="s">
        <v>30477</v>
      </c>
      <c r="E321" t="s">
        <v>2521</v>
      </c>
      <c r="I321" t="b">
        <f t="shared" si="1"/>
        <v>1</v>
      </c>
      <c r="L321" s="3">
        <v>44072.645833333336</v>
      </c>
    </row>
    <row r="322">
      <c r="B322" s="7" t="s">
        <v>3025</v>
      </c>
      <c r="E322" t="s">
        <v>2528</v>
      </c>
      <c r="I322" t="b">
        <f t="shared" si="1"/>
        <v>0</v>
      </c>
      <c r="L322" s="3">
        <v>43888.791666666664</v>
      </c>
    </row>
    <row r="323">
      <c r="B323" s="7" t="s">
        <v>263</v>
      </c>
      <c r="E323" t="s">
        <v>2536</v>
      </c>
      <c r="I323" t="b">
        <f t="shared" si="1"/>
        <v>1</v>
      </c>
      <c r="L323" s="3">
        <v>44207.791666666664</v>
      </c>
    </row>
    <row r="324">
      <c r="B324" s="7" t="s">
        <v>411</v>
      </c>
      <c r="E324" t="s">
        <v>2553</v>
      </c>
      <c r="I324" t="b">
        <f t="shared" si="1"/>
        <v>1</v>
      </c>
      <c r="L324" s="3">
        <v>44024.1875</v>
      </c>
    </row>
    <row r="325">
      <c r="B325" s="7" t="s">
        <v>6560</v>
      </c>
      <c r="E325" t="s">
        <v>2563</v>
      </c>
      <c r="I325" t="b">
        <f t="shared" si="1"/>
        <v>1</v>
      </c>
      <c r="L325" s="3">
        <v>43783.53734181713</v>
      </c>
    </row>
    <row r="326">
      <c r="B326" s="7" t="s">
        <v>30478</v>
      </c>
      <c r="E326" t="s">
        <v>2567</v>
      </c>
      <c r="I326" t="b">
        <f t="shared" si="1"/>
        <v>1</v>
      </c>
      <c r="L326" s="3">
        <v>44188.25</v>
      </c>
    </row>
    <row r="327">
      <c r="B327" s="7" t="s">
        <v>8720</v>
      </c>
      <c r="E327" t="s">
        <v>2571</v>
      </c>
      <c r="I327" t="b">
        <f t="shared" si="1"/>
        <v>0</v>
      </c>
      <c r="L327" s="3">
        <v>44050.25</v>
      </c>
    </row>
    <row r="328">
      <c r="B328" s="7" t="s">
        <v>14</v>
      </c>
      <c r="E328" t="s">
        <v>2577</v>
      </c>
      <c r="I328" t="b">
        <f t="shared" si="1"/>
        <v>1</v>
      </c>
      <c r="L328" s="3">
        <v>44142.333333333336</v>
      </c>
    </row>
    <row r="329">
      <c r="B329" s="7" t="s">
        <v>3238</v>
      </c>
      <c r="E329" t="s">
        <v>2583</v>
      </c>
      <c r="I329" t="b">
        <f t="shared" si="1"/>
        <v>1</v>
      </c>
      <c r="L329" s="3">
        <v>43869.291666666664</v>
      </c>
    </row>
    <row r="330">
      <c r="B330" s="7" t="s">
        <v>30479</v>
      </c>
      <c r="E330" t="s">
        <v>2598</v>
      </c>
      <c r="I330" t="b">
        <f t="shared" si="1"/>
        <v>1</v>
      </c>
      <c r="L330" s="3">
        <v>43959.770833333336</v>
      </c>
    </row>
    <row r="331">
      <c r="B331" s="7" t="s">
        <v>30480</v>
      </c>
      <c r="E331" t="s">
        <v>2601</v>
      </c>
      <c r="I331" t="b">
        <f t="shared" si="1"/>
        <v>0</v>
      </c>
      <c r="L331" s="3">
        <v>43880.458333333336</v>
      </c>
    </row>
    <row r="332">
      <c r="B332" s="7" t="s">
        <v>75</v>
      </c>
      <c r="E332" t="s">
        <v>2612</v>
      </c>
      <c r="I332" t="b">
        <f t="shared" si="1"/>
        <v>0</v>
      </c>
      <c r="L332" s="3">
        <v>43834.62764748843</v>
      </c>
    </row>
    <row r="333">
      <c r="B333" s="7" t="s">
        <v>30481</v>
      </c>
      <c r="E333" t="s">
        <v>2639</v>
      </c>
      <c r="I333" t="b">
        <f t="shared" si="1"/>
        <v>1</v>
      </c>
      <c r="L333" s="3">
        <v>43843.58182148148</v>
      </c>
    </row>
    <row r="334">
      <c r="B334" s="7" t="s">
        <v>3576</v>
      </c>
      <c r="E334" t="s">
        <v>2643</v>
      </c>
      <c r="I334" t="b">
        <f t="shared" si="1"/>
        <v>0</v>
      </c>
      <c r="L334" s="3">
        <v>43863.229166666664</v>
      </c>
    </row>
    <row r="335">
      <c r="B335" s="7" t="s">
        <v>11928</v>
      </c>
      <c r="E335" t="s">
        <v>2647</v>
      </c>
      <c r="I335" t="b">
        <f t="shared" si="1"/>
        <v>1</v>
      </c>
      <c r="L335" s="3">
        <v>43837.75</v>
      </c>
    </row>
    <row r="336">
      <c r="B336" s="7" t="s">
        <v>542</v>
      </c>
      <c r="E336" t="s">
        <v>2664</v>
      </c>
      <c r="I336" t="b">
        <f t="shared" si="1"/>
        <v>1</v>
      </c>
      <c r="L336" s="3">
        <v>44221.5625</v>
      </c>
    </row>
    <row r="337">
      <c r="B337" s="7" t="s">
        <v>1029</v>
      </c>
      <c r="E337" t="s">
        <v>2673</v>
      </c>
      <c r="I337" t="b">
        <f t="shared" si="1"/>
        <v>1</v>
      </c>
      <c r="L337" s="3">
        <v>43879.677083333336</v>
      </c>
    </row>
    <row r="338">
      <c r="B338" s="7" t="s">
        <v>30482</v>
      </c>
      <c r="E338" t="s">
        <v>2680</v>
      </c>
      <c r="I338" t="b">
        <f t="shared" si="1"/>
        <v>1</v>
      </c>
      <c r="L338" s="3">
        <v>44208.354166666664</v>
      </c>
    </row>
    <row r="339">
      <c r="B339" s="7" t="s">
        <v>30483</v>
      </c>
      <c r="E339" t="s">
        <v>2707</v>
      </c>
      <c r="I339" t="b">
        <f t="shared" si="1"/>
        <v>0</v>
      </c>
      <c r="L339" s="3">
        <v>44149.56999239583</v>
      </c>
    </row>
    <row r="340">
      <c r="B340" s="7" t="s">
        <v>30484</v>
      </c>
      <c r="E340" t="s">
        <v>2721</v>
      </c>
      <c r="I340" t="b">
        <f t="shared" si="1"/>
        <v>0</v>
      </c>
      <c r="L340" s="3">
        <v>43766.333333333336</v>
      </c>
    </row>
    <row r="341">
      <c r="B341" s="7" t="s">
        <v>30485</v>
      </c>
      <c r="E341" t="s">
        <v>2729</v>
      </c>
      <c r="I341" t="b">
        <f t="shared" si="1"/>
        <v>0</v>
      </c>
      <c r="L341" s="3">
        <v>43898.208333333336</v>
      </c>
    </row>
    <row r="342">
      <c r="B342" s="7" t="s">
        <v>30486</v>
      </c>
      <c r="E342" t="s">
        <v>2746</v>
      </c>
      <c r="I342" t="b">
        <f t="shared" si="1"/>
        <v>0</v>
      </c>
      <c r="L342" s="3">
        <v>44066.4375</v>
      </c>
    </row>
    <row r="343">
      <c r="B343" s="7" t="s">
        <v>30487</v>
      </c>
      <c r="E343" t="s">
        <v>2754</v>
      </c>
      <c r="I343" t="b">
        <f t="shared" si="1"/>
        <v>0</v>
      </c>
      <c r="L343" s="3">
        <v>44208.666666666664</v>
      </c>
    </row>
    <row r="344">
      <c r="B344" s="7" t="s">
        <v>2528</v>
      </c>
      <c r="E344" t="s">
        <v>2768</v>
      </c>
      <c r="I344" t="b">
        <f t="shared" si="1"/>
        <v>0</v>
      </c>
      <c r="L344" s="3">
        <v>43824.375</v>
      </c>
    </row>
    <row r="345">
      <c r="B345" s="7" t="s">
        <v>30488</v>
      </c>
      <c r="E345" t="s">
        <v>2797</v>
      </c>
      <c r="I345" t="b">
        <f t="shared" si="1"/>
        <v>1</v>
      </c>
      <c r="L345" s="3">
        <v>44236.208333333336</v>
      </c>
    </row>
    <row r="346">
      <c r="B346" s="7" t="s">
        <v>20665</v>
      </c>
      <c r="E346" t="s">
        <v>2806</v>
      </c>
      <c r="I346" t="b">
        <f t="shared" si="1"/>
        <v>0</v>
      </c>
      <c r="L346" s="3">
        <v>44071.75</v>
      </c>
    </row>
    <row r="347">
      <c r="B347" s="7" t="s">
        <v>30489</v>
      </c>
      <c r="E347" t="s">
        <v>2816</v>
      </c>
      <c r="I347" t="b">
        <f t="shared" si="1"/>
        <v>1</v>
      </c>
      <c r="L347" s="3">
        <v>43865.80895100695</v>
      </c>
    </row>
    <row r="348">
      <c r="B348" s="7" t="s">
        <v>9306</v>
      </c>
      <c r="E348" t="s">
        <v>2820</v>
      </c>
      <c r="I348" t="b">
        <f t="shared" si="1"/>
        <v>0</v>
      </c>
      <c r="L348" s="3">
        <v>44155.229166666664</v>
      </c>
    </row>
    <row r="349">
      <c r="B349" s="7" t="s">
        <v>30490</v>
      </c>
      <c r="E349" t="s">
        <v>2833</v>
      </c>
      <c r="I349" t="b">
        <f t="shared" si="1"/>
        <v>1</v>
      </c>
      <c r="L349" s="3">
        <v>44069.729166666664</v>
      </c>
    </row>
    <row r="350">
      <c r="B350" s="7" t="s">
        <v>2833</v>
      </c>
      <c r="E350" t="s">
        <v>2846</v>
      </c>
      <c r="I350" t="b">
        <f t="shared" si="1"/>
        <v>0</v>
      </c>
      <c r="L350" s="3">
        <v>43893.50069444445</v>
      </c>
    </row>
    <row r="351">
      <c r="B351" s="7" t="s">
        <v>30491</v>
      </c>
      <c r="E351" t="s">
        <v>2858</v>
      </c>
      <c r="I351" t="b">
        <f t="shared" si="1"/>
        <v>1</v>
      </c>
      <c r="L351" s="3">
        <v>43784.71442618056</v>
      </c>
    </row>
    <row r="352">
      <c r="B352" s="7" t="s">
        <v>8431</v>
      </c>
      <c r="E352" t="s">
        <v>2861</v>
      </c>
      <c r="I352" t="b">
        <f t="shared" si="1"/>
        <v>0</v>
      </c>
      <c r="L352" s="3">
        <v>44230.208333333336</v>
      </c>
    </row>
    <row r="353">
      <c r="B353" s="7" t="s">
        <v>30492</v>
      </c>
      <c r="E353" t="s">
        <v>2872</v>
      </c>
      <c r="I353" t="b">
        <f t="shared" si="1"/>
        <v>1</v>
      </c>
      <c r="L353" s="3">
        <v>44244.25</v>
      </c>
    </row>
    <row r="354">
      <c r="B354" s="7" t="s">
        <v>1397</v>
      </c>
      <c r="E354" t="s">
        <v>2879</v>
      </c>
      <c r="I354" t="b">
        <f t="shared" si="1"/>
        <v>0</v>
      </c>
      <c r="L354" s="3">
        <v>43560.166666666664</v>
      </c>
    </row>
    <row r="355">
      <c r="B355" s="7" t="s">
        <v>30493</v>
      </c>
      <c r="E355" t="s">
        <v>2883</v>
      </c>
      <c r="I355" t="b">
        <f t="shared" si="1"/>
        <v>1</v>
      </c>
      <c r="L355" s="3">
        <v>44224.6875</v>
      </c>
    </row>
    <row r="356">
      <c r="B356" s="7" t="s">
        <v>30494</v>
      </c>
      <c r="E356" t="s">
        <v>2901</v>
      </c>
      <c r="I356" t="b">
        <f t="shared" si="1"/>
        <v>0</v>
      </c>
      <c r="L356" s="3">
        <v>44124.729166666664</v>
      </c>
    </row>
    <row r="357">
      <c r="B357" s="7" t="s">
        <v>30495</v>
      </c>
      <c r="E357" t="s">
        <v>2903</v>
      </c>
      <c r="I357" t="b">
        <f t="shared" si="1"/>
        <v>0</v>
      </c>
      <c r="L357" s="3">
        <v>44190.208333333336</v>
      </c>
    </row>
    <row r="358">
      <c r="B358" s="7" t="s">
        <v>30496</v>
      </c>
      <c r="E358" t="s">
        <v>2907</v>
      </c>
      <c r="I358" t="b">
        <f t="shared" si="1"/>
        <v>0</v>
      </c>
      <c r="L358" s="3">
        <v>43740.291666666664</v>
      </c>
    </row>
    <row r="359">
      <c r="B359" s="7" t="s">
        <v>30497</v>
      </c>
      <c r="E359" t="s">
        <v>2913</v>
      </c>
      <c r="I359" t="b">
        <f t="shared" si="1"/>
        <v>0</v>
      </c>
      <c r="L359" s="3">
        <v>43876.541666666664</v>
      </c>
    </row>
    <row r="360">
      <c r="B360" s="7" t="s">
        <v>20143</v>
      </c>
      <c r="E360" t="s">
        <v>2920</v>
      </c>
      <c r="I360" t="b">
        <f t="shared" si="1"/>
        <v>0</v>
      </c>
      <c r="L360" s="3">
        <v>43635.166666666664</v>
      </c>
    </row>
    <row r="361">
      <c r="B361" s="7" t="s">
        <v>30498</v>
      </c>
      <c r="E361" t="s">
        <v>2965</v>
      </c>
      <c r="I361" t="b">
        <f t="shared" si="1"/>
        <v>1</v>
      </c>
      <c r="L361" s="3">
        <v>43745.75</v>
      </c>
    </row>
    <row r="362">
      <c r="B362" s="7" t="s">
        <v>13989</v>
      </c>
      <c r="E362" t="s">
        <v>2979</v>
      </c>
      <c r="I362" t="b">
        <f t="shared" si="1"/>
        <v>0</v>
      </c>
      <c r="L362" s="3">
        <v>43894.666666666664</v>
      </c>
    </row>
    <row r="363">
      <c r="B363" s="7" t="s">
        <v>30499</v>
      </c>
      <c r="E363" t="s">
        <v>2983</v>
      </c>
      <c r="I363" t="b">
        <f t="shared" si="1"/>
        <v>1</v>
      </c>
      <c r="L363" s="3">
        <v>43993.416666666664</v>
      </c>
    </row>
    <row r="364">
      <c r="B364" s="7" t="s">
        <v>30500</v>
      </c>
      <c r="E364" t="s">
        <v>2985</v>
      </c>
      <c r="I364" t="b">
        <f t="shared" si="1"/>
        <v>0</v>
      </c>
      <c r="L364" s="3">
        <v>44018.229166666664</v>
      </c>
    </row>
    <row r="365">
      <c r="B365" s="7" t="s">
        <v>30501</v>
      </c>
      <c r="E365" t="s">
        <v>2991</v>
      </c>
      <c r="I365" t="b">
        <f t="shared" si="1"/>
        <v>0</v>
      </c>
      <c r="L365" s="3">
        <v>43832.666666666664</v>
      </c>
    </row>
    <row r="366">
      <c r="B366" s="7" t="s">
        <v>5995</v>
      </c>
      <c r="E366" t="s">
        <v>2994</v>
      </c>
      <c r="I366" t="b">
        <f t="shared" si="1"/>
        <v>0</v>
      </c>
      <c r="L366" s="3">
        <v>44182.31592869213</v>
      </c>
    </row>
    <row r="367">
      <c r="B367" s="7" t="s">
        <v>30502</v>
      </c>
      <c r="E367" t="s">
        <v>3003</v>
      </c>
      <c r="I367" t="b">
        <f t="shared" si="1"/>
        <v>1</v>
      </c>
      <c r="L367" s="3">
        <v>44231.3125</v>
      </c>
    </row>
    <row r="368">
      <c r="B368" s="7" t="s">
        <v>30503</v>
      </c>
      <c r="E368" t="s">
        <v>3006</v>
      </c>
      <c r="I368" t="b">
        <f t="shared" si="1"/>
        <v>0</v>
      </c>
      <c r="L368" s="3">
        <v>43790.166666666664</v>
      </c>
    </row>
    <row r="369">
      <c r="B369" s="7" t="s">
        <v>30504</v>
      </c>
      <c r="E369" t="s">
        <v>3009</v>
      </c>
      <c r="I369" t="b">
        <f t="shared" si="1"/>
        <v>0</v>
      </c>
      <c r="L369" s="3">
        <v>44223.270833333336</v>
      </c>
    </row>
    <row r="370">
      <c r="B370" s="7" t="s">
        <v>26881</v>
      </c>
      <c r="E370" t="s">
        <v>3025</v>
      </c>
      <c r="I370" t="b">
        <f t="shared" si="1"/>
        <v>0</v>
      </c>
      <c r="L370" s="3">
        <v>44021.25</v>
      </c>
    </row>
    <row r="371">
      <c r="B371" s="7" t="s">
        <v>30505</v>
      </c>
      <c r="E371" t="s">
        <v>3033</v>
      </c>
      <c r="I371" t="b">
        <f t="shared" si="1"/>
        <v>1</v>
      </c>
      <c r="L371" s="3">
        <v>44061.333333333336</v>
      </c>
    </row>
    <row r="372">
      <c r="B372" s="7" t="s">
        <v>19151</v>
      </c>
      <c r="E372" t="s">
        <v>3038</v>
      </c>
      <c r="I372" t="b">
        <f t="shared" si="1"/>
        <v>0</v>
      </c>
      <c r="L372" s="3">
        <v>44153.645833333336</v>
      </c>
    </row>
    <row r="373">
      <c r="B373" s="7" t="s">
        <v>1363</v>
      </c>
      <c r="E373" t="s">
        <v>3042</v>
      </c>
      <c r="I373" t="b">
        <f t="shared" si="1"/>
        <v>1</v>
      </c>
      <c r="L373" s="3">
        <v>43679.666666666664</v>
      </c>
    </row>
    <row r="374">
      <c r="B374" s="7" t="s">
        <v>30506</v>
      </c>
      <c r="E374" t="s">
        <v>3052</v>
      </c>
      <c r="I374" t="b">
        <f t="shared" si="1"/>
        <v>1</v>
      </c>
      <c r="L374" s="3">
        <v>44112.375</v>
      </c>
    </row>
    <row r="375">
      <c r="B375" s="7" t="s">
        <v>1531</v>
      </c>
      <c r="E375" t="s">
        <v>3058</v>
      </c>
      <c r="I375" t="b">
        <f t="shared" si="1"/>
        <v>0</v>
      </c>
      <c r="L375" s="3">
        <v>44154.25</v>
      </c>
    </row>
    <row r="376">
      <c r="B376" s="7" t="s">
        <v>9507</v>
      </c>
      <c r="E376" t="s">
        <v>3097</v>
      </c>
      <c r="I376" t="b">
        <f t="shared" si="1"/>
        <v>1</v>
      </c>
      <c r="L376" s="3">
        <v>44075.75</v>
      </c>
    </row>
    <row r="377">
      <c r="B377" s="7" t="s">
        <v>30507</v>
      </c>
      <c r="E377" t="s">
        <v>3104</v>
      </c>
      <c r="I377" t="b">
        <f t="shared" si="1"/>
        <v>1</v>
      </c>
      <c r="L377" s="3">
        <v>43874.75</v>
      </c>
    </row>
    <row r="378">
      <c r="B378" s="7" t="s">
        <v>30508</v>
      </c>
      <c r="E378" t="s">
        <v>3111</v>
      </c>
      <c r="I378" t="b">
        <f t="shared" si="1"/>
        <v>0</v>
      </c>
      <c r="L378" s="3">
        <v>44181.635416666664</v>
      </c>
    </row>
    <row r="379">
      <c r="B379" s="7" t="s">
        <v>1653</v>
      </c>
      <c r="E379" t="s">
        <v>3127</v>
      </c>
      <c r="I379" t="b">
        <f t="shared" si="1"/>
        <v>0</v>
      </c>
      <c r="L379" s="3">
        <v>43473.291666666664</v>
      </c>
    </row>
    <row r="380">
      <c r="B380" s="7" t="s">
        <v>30509</v>
      </c>
      <c r="E380" t="s">
        <v>3131</v>
      </c>
      <c r="I380" t="b">
        <f t="shared" si="1"/>
        <v>1</v>
      </c>
      <c r="L380" s="3">
        <v>43966.697916666664</v>
      </c>
    </row>
    <row r="381">
      <c r="B381" s="7" t="s">
        <v>7221</v>
      </c>
      <c r="E381" t="s">
        <v>3138</v>
      </c>
      <c r="I381" t="b">
        <f t="shared" si="1"/>
        <v>0</v>
      </c>
      <c r="L381" s="3">
        <v>44228.270833333336</v>
      </c>
    </row>
    <row r="382">
      <c r="B382" s="7" t="s">
        <v>15454</v>
      </c>
      <c r="E382" t="s">
        <v>3142</v>
      </c>
      <c r="I382" t="b">
        <f t="shared" si="1"/>
        <v>1</v>
      </c>
      <c r="L382" s="3">
        <v>43594.375</v>
      </c>
    </row>
    <row r="383">
      <c r="B383" s="7" t="s">
        <v>10945</v>
      </c>
      <c r="E383" t="s">
        <v>3158</v>
      </c>
      <c r="I383" t="b">
        <f t="shared" si="1"/>
        <v>1</v>
      </c>
      <c r="L383" s="3">
        <v>43845.65625</v>
      </c>
    </row>
    <row r="384">
      <c r="B384" s="7" t="s">
        <v>30510</v>
      </c>
      <c r="E384" t="s">
        <v>3180</v>
      </c>
      <c r="I384" t="b">
        <f t="shared" si="1"/>
        <v>1</v>
      </c>
      <c r="L384" s="3">
        <v>44035.4375</v>
      </c>
    </row>
    <row r="385">
      <c r="B385" s="7" t="s">
        <v>13435</v>
      </c>
      <c r="E385" t="s">
        <v>3184</v>
      </c>
      <c r="I385" t="b">
        <f t="shared" si="1"/>
        <v>0</v>
      </c>
      <c r="L385" s="3">
        <v>43705.625</v>
      </c>
    </row>
    <row r="386">
      <c r="B386" s="7" t="s">
        <v>30511</v>
      </c>
      <c r="E386" t="s">
        <v>3198</v>
      </c>
      <c r="I386" t="b">
        <f t="shared" si="1"/>
        <v>1</v>
      </c>
      <c r="L386" s="3">
        <v>44127.25</v>
      </c>
    </row>
    <row r="387">
      <c r="B387" s="7" t="s">
        <v>30512</v>
      </c>
      <c r="E387" t="s">
        <v>3207</v>
      </c>
      <c r="I387" t="b">
        <f t="shared" si="1"/>
        <v>0</v>
      </c>
      <c r="L387" s="3">
        <v>44201.208333333336</v>
      </c>
    </row>
    <row r="388">
      <c r="B388" s="7" t="s">
        <v>15918</v>
      </c>
      <c r="E388" t="s">
        <v>3216</v>
      </c>
      <c r="I388" t="b">
        <f t="shared" si="1"/>
        <v>0</v>
      </c>
      <c r="L388" s="3">
        <v>44229.6875</v>
      </c>
    </row>
    <row r="389">
      <c r="B389" s="7" t="s">
        <v>3811</v>
      </c>
      <c r="E389" t="s">
        <v>3220</v>
      </c>
      <c r="I389" t="b">
        <f t="shared" si="1"/>
        <v>1</v>
      </c>
      <c r="L389" s="3">
        <v>44237.25</v>
      </c>
    </row>
    <row r="390">
      <c r="B390" s="7" t="s">
        <v>30513</v>
      </c>
      <c r="E390" t="s">
        <v>3238</v>
      </c>
      <c r="I390" t="b">
        <f t="shared" si="1"/>
        <v>1</v>
      </c>
      <c r="L390" s="3">
        <v>44201.666666666664</v>
      </c>
    </row>
    <row r="391">
      <c r="B391" s="7" t="s">
        <v>30514</v>
      </c>
      <c r="E391" t="s">
        <v>3253</v>
      </c>
      <c r="I391" t="b">
        <f t="shared" si="1"/>
        <v>0</v>
      </c>
      <c r="L391" s="3">
        <v>43964.291666666664</v>
      </c>
    </row>
    <row r="392">
      <c r="B392" s="7" t="s">
        <v>30515</v>
      </c>
      <c r="E392" t="s">
        <v>3259</v>
      </c>
      <c r="I392" t="b">
        <f t="shared" si="1"/>
        <v>0</v>
      </c>
      <c r="L392" s="3">
        <v>44168.645833333336</v>
      </c>
    </row>
    <row r="393">
      <c r="B393" s="7" t="s">
        <v>1940</v>
      </c>
      <c r="E393" t="s">
        <v>3264</v>
      </c>
      <c r="I393" t="b">
        <f t="shared" si="1"/>
        <v>0</v>
      </c>
      <c r="L393" s="3">
        <v>43900.1875</v>
      </c>
    </row>
    <row r="394">
      <c r="B394" s="7" t="s">
        <v>30516</v>
      </c>
      <c r="E394" t="s">
        <v>3270</v>
      </c>
      <c r="I394" t="b">
        <f t="shared" si="1"/>
        <v>1</v>
      </c>
      <c r="L394" s="3">
        <v>44154.208333333336</v>
      </c>
    </row>
    <row r="395">
      <c r="B395" s="7" t="s">
        <v>2612</v>
      </c>
      <c r="E395" t="s">
        <v>3281</v>
      </c>
      <c r="I395" t="b">
        <f t="shared" si="1"/>
        <v>0</v>
      </c>
      <c r="L395" s="3">
        <v>44156.333333333336</v>
      </c>
    </row>
    <row r="396">
      <c r="B396" s="7" t="s">
        <v>30517</v>
      </c>
      <c r="E396" t="s">
        <v>3318</v>
      </c>
      <c r="I396" t="b">
        <f t="shared" si="1"/>
        <v>1</v>
      </c>
      <c r="L396" s="3">
        <v>44158.461207106484</v>
      </c>
    </row>
    <row r="397">
      <c r="B397" s="7" t="s">
        <v>305</v>
      </c>
      <c r="E397" t="s">
        <v>3350</v>
      </c>
      <c r="I397" t="b">
        <f t="shared" si="1"/>
        <v>0</v>
      </c>
      <c r="L397" s="3">
        <v>43554.291666666664</v>
      </c>
    </row>
    <row r="398">
      <c r="B398" s="7" t="s">
        <v>3654</v>
      </c>
      <c r="E398" t="s">
        <v>3355</v>
      </c>
      <c r="I398" t="b">
        <f t="shared" si="1"/>
        <v>1</v>
      </c>
      <c r="L398" s="3">
        <v>44037.416666666664</v>
      </c>
    </row>
    <row r="399">
      <c r="B399" s="7" t="s">
        <v>30518</v>
      </c>
      <c r="E399" t="s">
        <v>3360</v>
      </c>
      <c r="I399" t="b">
        <f t="shared" si="1"/>
        <v>1</v>
      </c>
      <c r="L399" s="3">
        <v>43990.270833333336</v>
      </c>
    </row>
    <row r="400">
      <c r="B400" s="7" t="s">
        <v>30519</v>
      </c>
      <c r="E400" t="s">
        <v>3363</v>
      </c>
      <c r="I400" t="b">
        <f t="shared" si="1"/>
        <v>0</v>
      </c>
      <c r="L400" s="3">
        <v>44057.72222222222</v>
      </c>
    </row>
    <row r="401">
      <c r="B401" s="7" t="s">
        <v>5261</v>
      </c>
      <c r="E401" t="s">
        <v>3376</v>
      </c>
      <c r="I401" t="b">
        <f t="shared" si="1"/>
        <v>0</v>
      </c>
      <c r="L401" s="3">
        <v>44034.666666666664</v>
      </c>
    </row>
    <row r="402">
      <c r="B402" s="7" t="s">
        <v>5663</v>
      </c>
      <c r="E402" t="s">
        <v>3388</v>
      </c>
      <c r="I402" t="b">
        <f t="shared" si="1"/>
        <v>1</v>
      </c>
      <c r="L402" s="3">
        <v>44133.62091885417</v>
      </c>
    </row>
    <row r="403">
      <c r="B403" s="7" t="s">
        <v>30520</v>
      </c>
      <c r="E403" t="s">
        <v>3392</v>
      </c>
      <c r="I403" t="b">
        <f t="shared" si="1"/>
        <v>1</v>
      </c>
      <c r="L403" s="3">
        <v>44166.625</v>
      </c>
    </row>
    <row r="404">
      <c r="B404" s="7" t="s">
        <v>30521</v>
      </c>
      <c r="E404" t="s">
        <v>3395</v>
      </c>
      <c r="I404" t="b">
        <f t="shared" si="1"/>
        <v>0</v>
      </c>
      <c r="L404" s="3">
        <v>44060.670570891205</v>
      </c>
    </row>
    <row r="405">
      <c r="B405" s="7" t="s">
        <v>30522</v>
      </c>
      <c r="E405" t="s">
        <v>3397</v>
      </c>
      <c r="I405" t="b">
        <f t="shared" si="1"/>
        <v>0</v>
      </c>
      <c r="L405" s="3">
        <v>44049.25</v>
      </c>
    </row>
    <row r="406">
      <c r="B406" s="7" t="s">
        <v>30523</v>
      </c>
      <c r="E406" t="s">
        <v>3400</v>
      </c>
      <c r="I406" t="b">
        <f t="shared" si="1"/>
        <v>0</v>
      </c>
      <c r="L406" s="3">
        <v>43773.666666666664</v>
      </c>
    </row>
    <row r="407">
      <c r="B407" s="7" t="s">
        <v>9976</v>
      </c>
      <c r="E407" t="s">
        <v>3403</v>
      </c>
      <c r="I407" t="b">
        <f t="shared" si="1"/>
        <v>0</v>
      </c>
      <c r="L407" s="3">
        <v>44035.166666666664</v>
      </c>
    </row>
    <row r="408">
      <c r="B408" s="7" t="s">
        <v>6850</v>
      </c>
      <c r="E408" t="s">
        <v>3444</v>
      </c>
      <c r="I408" t="b">
        <f t="shared" si="1"/>
        <v>1</v>
      </c>
      <c r="L408" s="3">
        <v>43600.375</v>
      </c>
    </row>
    <row r="409">
      <c r="B409" s="7" t="s">
        <v>30524</v>
      </c>
      <c r="E409" t="s">
        <v>3452</v>
      </c>
      <c r="I409" t="b">
        <f t="shared" si="1"/>
        <v>1</v>
      </c>
      <c r="L409" s="3">
        <v>44214.541666666664</v>
      </c>
    </row>
    <row r="410">
      <c r="B410" s="7" t="s">
        <v>30525</v>
      </c>
      <c r="E410" t="s">
        <v>3458</v>
      </c>
      <c r="I410" t="b">
        <f t="shared" si="1"/>
        <v>0</v>
      </c>
      <c r="L410" s="3">
        <v>43515.166666666664</v>
      </c>
    </row>
    <row r="411">
      <c r="B411" s="7" t="s">
        <v>14194</v>
      </c>
      <c r="E411" t="s">
        <v>3461</v>
      </c>
      <c r="I411" t="b">
        <f t="shared" si="1"/>
        <v>0</v>
      </c>
      <c r="L411" s="3">
        <v>43906.1875</v>
      </c>
    </row>
    <row r="412">
      <c r="B412" s="7" t="s">
        <v>30526</v>
      </c>
      <c r="E412" t="s">
        <v>3465</v>
      </c>
      <c r="I412" t="b">
        <f t="shared" si="1"/>
        <v>1</v>
      </c>
      <c r="L412" s="3">
        <v>44253.333333333336</v>
      </c>
    </row>
    <row r="413">
      <c r="B413" s="7" t="s">
        <v>2571</v>
      </c>
      <c r="E413" t="s">
        <v>3469</v>
      </c>
      <c r="I413" t="b">
        <f t="shared" si="1"/>
        <v>0</v>
      </c>
      <c r="L413" s="3">
        <v>43915.208333333336</v>
      </c>
    </row>
    <row r="414">
      <c r="B414" s="7" t="s">
        <v>30527</v>
      </c>
      <c r="E414" t="s">
        <v>3471</v>
      </c>
      <c r="I414" t="b">
        <f t="shared" si="1"/>
        <v>1</v>
      </c>
      <c r="L414" s="3">
        <v>44163.645833333336</v>
      </c>
    </row>
    <row r="415">
      <c r="B415" s="7" t="s">
        <v>10378</v>
      </c>
      <c r="E415" t="s">
        <v>3484</v>
      </c>
      <c r="I415" t="b">
        <f t="shared" si="1"/>
        <v>0</v>
      </c>
      <c r="L415" s="3">
        <v>44239.208333333336</v>
      </c>
    </row>
    <row r="416">
      <c r="B416" s="7" t="s">
        <v>12601</v>
      </c>
      <c r="E416" t="s">
        <v>3488</v>
      </c>
      <c r="I416" t="b">
        <f t="shared" si="1"/>
        <v>1</v>
      </c>
      <c r="L416" s="3">
        <v>44237.608701875</v>
      </c>
    </row>
    <row r="417">
      <c r="B417" s="7" t="s">
        <v>30528</v>
      </c>
      <c r="E417" t="s">
        <v>3497</v>
      </c>
      <c r="I417" t="b">
        <f t="shared" si="1"/>
        <v>1</v>
      </c>
      <c r="L417" s="3">
        <v>44251.25</v>
      </c>
    </row>
    <row r="418">
      <c r="B418" s="7" t="s">
        <v>30529</v>
      </c>
      <c r="E418" t="s">
        <v>3525</v>
      </c>
      <c r="I418" t="b">
        <f t="shared" si="1"/>
        <v>0</v>
      </c>
      <c r="L418" s="3">
        <v>44118.645833333336</v>
      </c>
    </row>
    <row r="419">
      <c r="B419" s="7" t="s">
        <v>11339</v>
      </c>
      <c r="E419" t="s">
        <v>3532</v>
      </c>
      <c r="I419" t="b">
        <f t="shared" si="1"/>
        <v>0</v>
      </c>
      <c r="L419" s="3">
        <v>43729.375</v>
      </c>
    </row>
    <row r="420">
      <c r="B420" s="7" t="s">
        <v>30530</v>
      </c>
      <c r="E420" t="s">
        <v>3555</v>
      </c>
      <c r="I420" t="b">
        <f t="shared" si="1"/>
        <v>1</v>
      </c>
      <c r="L420" s="3">
        <v>43896.541666666664</v>
      </c>
    </row>
    <row r="421">
      <c r="B421" s="7" t="s">
        <v>452</v>
      </c>
      <c r="E421" t="s">
        <v>3576</v>
      </c>
      <c r="I421" t="b">
        <f t="shared" si="1"/>
        <v>0</v>
      </c>
      <c r="L421" s="3">
        <v>43980.34375</v>
      </c>
    </row>
    <row r="422">
      <c r="B422" s="7" t="s">
        <v>30531</v>
      </c>
      <c r="E422" t="s">
        <v>3581</v>
      </c>
      <c r="I422" t="b">
        <f t="shared" si="1"/>
        <v>1</v>
      </c>
      <c r="L422" s="3">
        <v>43861.34948081018</v>
      </c>
    </row>
    <row r="423">
      <c r="B423" s="7" t="s">
        <v>1220</v>
      </c>
      <c r="E423" t="s">
        <v>3598</v>
      </c>
      <c r="I423" t="b">
        <f t="shared" si="1"/>
        <v>0</v>
      </c>
      <c r="L423" s="3">
        <v>43807.208333333336</v>
      </c>
    </row>
    <row r="424">
      <c r="B424" s="7" t="s">
        <v>30532</v>
      </c>
      <c r="E424" t="s">
        <v>3608</v>
      </c>
      <c r="I424" t="b">
        <f t="shared" si="1"/>
        <v>1</v>
      </c>
      <c r="L424" s="3">
        <v>44132.729166666664</v>
      </c>
    </row>
    <row r="425">
      <c r="B425" s="7" t="s">
        <v>640</v>
      </c>
      <c r="E425" t="s">
        <v>3618</v>
      </c>
      <c r="I425" t="b">
        <f t="shared" si="1"/>
        <v>0</v>
      </c>
      <c r="L425" s="3">
        <v>43948.40625</v>
      </c>
    </row>
    <row r="426">
      <c r="B426" s="7" t="s">
        <v>1468</v>
      </c>
      <c r="E426" t="s">
        <v>3641</v>
      </c>
      <c r="I426" t="b">
        <f t="shared" si="1"/>
        <v>1</v>
      </c>
      <c r="L426" s="3">
        <v>43922.4375</v>
      </c>
    </row>
    <row r="427">
      <c r="B427" s="7" t="s">
        <v>30533</v>
      </c>
      <c r="E427" t="s">
        <v>3649</v>
      </c>
      <c r="I427" t="b">
        <f t="shared" si="1"/>
        <v>1</v>
      </c>
      <c r="L427" s="3">
        <v>44168.45027376158</v>
      </c>
    </row>
    <row r="428">
      <c r="B428" s="7" t="s">
        <v>30534</v>
      </c>
      <c r="E428" t="s">
        <v>3654</v>
      </c>
      <c r="I428" t="b">
        <f t="shared" si="1"/>
        <v>0</v>
      </c>
      <c r="L428" s="3">
        <v>43474.291666666664</v>
      </c>
    </row>
    <row r="429">
      <c r="B429" s="7" t="s">
        <v>30535</v>
      </c>
      <c r="E429" t="s">
        <v>3658</v>
      </c>
      <c r="I429" t="b">
        <f t="shared" si="1"/>
        <v>0</v>
      </c>
      <c r="L429" s="3">
        <v>44148.583333333336</v>
      </c>
    </row>
    <row r="430">
      <c r="B430" s="7" t="s">
        <v>9844</v>
      </c>
      <c r="E430" t="s">
        <v>3672</v>
      </c>
      <c r="I430" t="b">
        <f t="shared" si="1"/>
        <v>0</v>
      </c>
      <c r="L430" s="3">
        <v>44099.625</v>
      </c>
    </row>
    <row r="431">
      <c r="B431" s="7" t="s">
        <v>4187</v>
      </c>
      <c r="E431" t="s">
        <v>3699</v>
      </c>
      <c r="I431" t="b">
        <f t="shared" si="1"/>
        <v>1</v>
      </c>
      <c r="L431" s="3">
        <v>43815.458333333336</v>
      </c>
    </row>
    <row r="432">
      <c r="B432" s="7" t="s">
        <v>30536</v>
      </c>
      <c r="E432" t="s">
        <v>3703</v>
      </c>
      <c r="I432" t="b">
        <f t="shared" si="1"/>
        <v>1</v>
      </c>
      <c r="L432" s="3">
        <v>44147.66156059028</v>
      </c>
    </row>
    <row r="433">
      <c r="B433" s="7" t="s">
        <v>30537</v>
      </c>
      <c r="E433" t="s">
        <v>3708</v>
      </c>
      <c r="I433" t="b">
        <f t="shared" si="1"/>
        <v>0</v>
      </c>
      <c r="L433" s="3">
        <v>43762.166666666664</v>
      </c>
    </row>
    <row r="434">
      <c r="B434" s="7" t="s">
        <v>30538</v>
      </c>
      <c r="E434" t="s">
        <v>3729</v>
      </c>
      <c r="I434" t="b">
        <f t="shared" si="1"/>
        <v>0</v>
      </c>
      <c r="L434" s="3">
        <v>43815.583333333336</v>
      </c>
    </row>
    <row r="435">
      <c r="B435" s="7" t="s">
        <v>27911</v>
      </c>
      <c r="E435" t="s">
        <v>3733</v>
      </c>
      <c r="I435" t="b">
        <f t="shared" si="1"/>
        <v>0</v>
      </c>
      <c r="L435" s="3">
        <v>43833.625</v>
      </c>
    </row>
    <row r="436">
      <c r="B436" s="7" t="s">
        <v>207</v>
      </c>
      <c r="E436" t="s">
        <v>3755</v>
      </c>
      <c r="I436" t="b">
        <f t="shared" si="1"/>
        <v>1</v>
      </c>
      <c r="L436" s="3">
        <v>43899.708333333336</v>
      </c>
    </row>
    <row r="437">
      <c r="B437" s="7" t="s">
        <v>2797</v>
      </c>
      <c r="E437" t="s">
        <v>3779</v>
      </c>
      <c r="I437" t="b">
        <f t="shared" si="1"/>
        <v>1</v>
      </c>
      <c r="L437" s="3">
        <v>43824.5</v>
      </c>
    </row>
    <row r="438">
      <c r="B438" s="7" t="s">
        <v>1978</v>
      </c>
      <c r="E438" t="s">
        <v>3782</v>
      </c>
      <c r="I438" t="b">
        <f t="shared" si="1"/>
        <v>1</v>
      </c>
      <c r="L438" s="3">
        <v>43886.25</v>
      </c>
    </row>
    <row r="439">
      <c r="B439" s="7" t="s">
        <v>30539</v>
      </c>
      <c r="E439" t="s">
        <v>3787</v>
      </c>
      <c r="I439" t="b">
        <f t="shared" si="1"/>
        <v>1</v>
      </c>
      <c r="L439" s="3">
        <v>44029.47642947917</v>
      </c>
    </row>
    <row r="440">
      <c r="B440" s="7" t="s">
        <v>30540</v>
      </c>
      <c r="E440" t="s">
        <v>3791</v>
      </c>
      <c r="I440" t="b">
        <f t="shared" si="1"/>
        <v>0</v>
      </c>
      <c r="L440" s="3">
        <v>43650.291666666664</v>
      </c>
    </row>
    <row r="441">
      <c r="B441" s="7" t="s">
        <v>2485</v>
      </c>
      <c r="E441" t="s">
        <v>3811</v>
      </c>
      <c r="I441" t="b">
        <f t="shared" si="1"/>
        <v>0</v>
      </c>
      <c r="L441" s="3">
        <v>43802.458333333336</v>
      </c>
    </row>
    <row r="442">
      <c r="B442" s="7" t="s">
        <v>30541</v>
      </c>
      <c r="E442" t="s">
        <v>3815</v>
      </c>
      <c r="I442" t="b">
        <f t="shared" si="1"/>
        <v>1</v>
      </c>
      <c r="L442" s="3">
        <v>44140.708333333336</v>
      </c>
    </row>
    <row r="443">
      <c r="B443" s="7" t="s">
        <v>492</v>
      </c>
      <c r="E443" t="s">
        <v>3821</v>
      </c>
      <c r="I443" t="b">
        <f t="shared" si="1"/>
        <v>0</v>
      </c>
      <c r="L443" s="3">
        <v>44005.791666666664</v>
      </c>
    </row>
    <row r="444">
      <c r="B444" s="7" t="s">
        <v>12884</v>
      </c>
      <c r="E444" t="s">
        <v>3848</v>
      </c>
      <c r="I444" t="b">
        <f t="shared" si="1"/>
        <v>1</v>
      </c>
      <c r="L444" s="3">
        <v>44203.458333333336</v>
      </c>
    </row>
    <row r="445">
      <c r="B445" s="7" t="s">
        <v>30542</v>
      </c>
      <c r="E445" t="s">
        <v>3851</v>
      </c>
      <c r="I445" t="b">
        <f t="shared" si="1"/>
        <v>1</v>
      </c>
      <c r="L445" s="3">
        <v>44135.791666666664</v>
      </c>
    </row>
    <row r="446">
      <c r="B446" s="7" t="s">
        <v>30543</v>
      </c>
      <c r="E446" t="s">
        <v>3853</v>
      </c>
      <c r="I446" t="b">
        <f t="shared" si="1"/>
        <v>0</v>
      </c>
      <c r="L446" s="3">
        <v>44060.375</v>
      </c>
    </row>
    <row r="447">
      <c r="B447" s="7" t="s">
        <v>447</v>
      </c>
      <c r="E447" t="s">
        <v>3858</v>
      </c>
      <c r="I447" t="b">
        <f t="shared" si="1"/>
        <v>0</v>
      </c>
      <c r="L447" s="3">
        <v>44209.625</v>
      </c>
    </row>
    <row r="448">
      <c r="B448" s="7" t="s">
        <v>3940</v>
      </c>
      <c r="E448" t="s">
        <v>3863</v>
      </c>
      <c r="I448" t="b">
        <f t="shared" si="1"/>
        <v>1</v>
      </c>
      <c r="L448" s="3">
        <v>43804.666666666664</v>
      </c>
    </row>
    <row r="449">
      <c r="B449" s="7" t="s">
        <v>30544</v>
      </c>
      <c r="E449" t="s">
        <v>3875</v>
      </c>
      <c r="I449" t="b">
        <f t="shared" si="1"/>
        <v>1</v>
      </c>
      <c r="L449" s="3">
        <v>44147.291666666664</v>
      </c>
    </row>
    <row r="450">
      <c r="B450" s="7" t="s">
        <v>1232</v>
      </c>
      <c r="E450" t="s">
        <v>3882</v>
      </c>
      <c r="I450" t="b">
        <f t="shared" si="1"/>
        <v>0</v>
      </c>
      <c r="L450" s="3">
        <v>43799.208333333336</v>
      </c>
    </row>
    <row r="451">
      <c r="B451" s="7" t="s">
        <v>3848</v>
      </c>
      <c r="E451" t="s">
        <v>3890</v>
      </c>
      <c r="I451" t="b">
        <f t="shared" si="1"/>
        <v>1</v>
      </c>
      <c r="L451" s="3">
        <v>43858.70295450232</v>
      </c>
    </row>
    <row r="452">
      <c r="B452" s="7" t="s">
        <v>1096</v>
      </c>
      <c r="E452" t="s">
        <v>3925</v>
      </c>
      <c r="I452" t="b">
        <f t="shared" si="1"/>
        <v>1</v>
      </c>
      <c r="L452" s="3">
        <v>44180.229166666664</v>
      </c>
    </row>
    <row r="453">
      <c r="B453" s="7" t="s">
        <v>19822</v>
      </c>
      <c r="E453" t="s">
        <v>3931</v>
      </c>
      <c r="I453" t="b">
        <f t="shared" si="1"/>
        <v>1</v>
      </c>
      <c r="L453" s="3">
        <v>43588.666666666664</v>
      </c>
    </row>
    <row r="454">
      <c r="B454" s="7" t="s">
        <v>9052</v>
      </c>
      <c r="E454" t="s">
        <v>3934</v>
      </c>
      <c r="I454" t="b">
        <f t="shared" si="1"/>
        <v>1</v>
      </c>
      <c r="L454" s="3">
        <v>43941.260416666664</v>
      </c>
    </row>
    <row r="455">
      <c r="B455" s="7" t="s">
        <v>30545</v>
      </c>
      <c r="E455" t="s">
        <v>3940</v>
      </c>
      <c r="I455" t="b">
        <f t="shared" si="1"/>
        <v>1</v>
      </c>
      <c r="L455" s="3">
        <v>43931.229166666664</v>
      </c>
    </row>
    <row r="456">
      <c r="B456" s="7" t="s">
        <v>14140</v>
      </c>
      <c r="E456" t="s">
        <v>3943</v>
      </c>
      <c r="I456" t="b">
        <f t="shared" si="1"/>
        <v>0</v>
      </c>
      <c r="L456" s="3">
        <v>43816.625</v>
      </c>
    </row>
    <row r="457">
      <c r="B457" s="7" t="s">
        <v>30546</v>
      </c>
      <c r="E457" t="s">
        <v>3961</v>
      </c>
      <c r="I457" t="b">
        <f t="shared" si="1"/>
        <v>1</v>
      </c>
      <c r="L457" s="3">
        <v>44072.666666666664</v>
      </c>
    </row>
    <row r="458">
      <c r="B458" s="7" t="s">
        <v>5462</v>
      </c>
      <c r="E458" t="s">
        <v>3966</v>
      </c>
      <c r="I458" t="b">
        <f t="shared" si="1"/>
        <v>0</v>
      </c>
      <c r="L458" s="3">
        <v>43878.3125</v>
      </c>
    </row>
    <row r="459">
      <c r="B459" s="7" t="s">
        <v>18160</v>
      </c>
      <c r="E459" t="s">
        <v>3976</v>
      </c>
      <c r="I459" t="b">
        <f t="shared" si="1"/>
        <v>1</v>
      </c>
      <c r="L459" s="3">
        <v>43900.625</v>
      </c>
    </row>
    <row r="460">
      <c r="B460" s="7" t="s">
        <v>30547</v>
      </c>
      <c r="E460" t="s">
        <v>3985</v>
      </c>
      <c r="I460" t="b">
        <f t="shared" si="1"/>
        <v>1</v>
      </c>
      <c r="L460" s="3">
        <v>43786.45184324074</v>
      </c>
    </row>
    <row r="461">
      <c r="B461" s="7" t="s">
        <v>30548</v>
      </c>
      <c r="E461" t="s">
        <v>3994</v>
      </c>
      <c r="I461" t="b">
        <f t="shared" si="1"/>
        <v>0</v>
      </c>
      <c r="L461" s="3">
        <v>43915.270833333336</v>
      </c>
    </row>
    <row r="462">
      <c r="B462" s="7" t="s">
        <v>30549</v>
      </c>
      <c r="E462" t="s">
        <v>4022</v>
      </c>
      <c r="I462" t="b">
        <f t="shared" si="1"/>
        <v>0</v>
      </c>
      <c r="L462" s="3">
        <v>44201.270833333336</v>
      </c>
    </row>
    <row r="463">
      <c r="B463" s="7" t="s">
        <v>2025</v>
      </c>
      <c r="E463" t="s">
        <v>4066</v>
      </c>
      <c r="I463" t="b">
        <f t="shared" si="1"/>
        <v>0</v>
      </c>
      <c r="L463" s="3">
        <v>43996.229166666664</v>
      </c>
    </row>
    <row r="464">
      <c r="B464" s="7" t="s">
        <v>30550</v>
      </c>
      <c r="E464" t="s">
        <v>4074</v>
      </c>
      <c r="I464" t="b">
        <f t="shared" si="1"/>
        <v>1</v>
      </c>
      <c r="L464" s="3">
        <v>43801.583333333336</v>
      </c>
    </row>
    <row r="465">
      <c r="B465" s="7" t="s">
        <v>1483</v>
      </c>
      <c r="E465" t="s">
        <v>4083</v>
      </c>
      <c r="I465" t="b">
        <f t="shared" si="1"/>
        <v>0</v>
      </c>
      <c r="L465" s="3">
        <v>43766.708333333336</v>
      </c>
    </row>
    <row r="466">
      <c r="B466" s="7" t="s">
        <v>22126</v>
      </c>
      <c r="E466" t="s">
        <v>4088</v>
      </c>
      <c r="I466" t="b">
        <f t="shared" si="1"/>
        <v>1</v>
      </c>
      <c r="L466" s="3">
        <v>44064.208333333336</v>
      </c>
    </row>
    <row r="467">
      <c r="B467" s="7" t="s">
        <v>30551</v>
      </c>
      <c r="E467" t="s">
        <v>4110</v>
      </c>
      <c r="I467" t="b">
        <f t="shared" si="1"/>
        <v>1</v>
      </c>
      <c r="L467" s="3">
        <v>43909.291666666664</v>
      </c>
    </row>
    <row r="468">
      <c r="B468" s="7" t="s">
        <v>193</v>
      </c>
      <c r="E468" t="s">
        <v>4125</v>
      </c>
      <c r="I468" t="b">
        <f t="shared" si="1"/>
        <v>0</v>
      </c>
      <c r="L468" s="3">
        <v>44204.708333333336</v>
      </c>
    </row>
    <row r="469">
      <c r="B469" s="7" t="s">
        <v>4486</v>
      </c>
      <c r="E469" t="s">
        <v>4161</v>
      </c>
      <c r="I469" t="b">
        <f t="shared" si="1"/>
        <v>1</v>
      </c>
      <c r="L469" s="3">
        <v>44221.625</v>
      </c>
    </row>
    <row r="470">
      <c r="B470" s="7" t="s">
        <v>30552</v>
      </c>
      <c r="E470" t="s">
        <v>4175</v>
      </c>
      <c r="I470" t="b">
        <f t="shared" si="1"/>
        <v>1</v>
      </c>
      <c r="L470" s="3">
        <v>44102.65625</v>
      </c>
    </row>
    <row r="471">
      <c r="B471" s="7" t="s">
        <v>26518</v>
      </c>
      <c r="E471" t="s">
        <v>4187</v>
      </c>
      <c r="I471" t="b">
        <f t="shared" si="1"/>
        <v>0</v>
      </c>
      <c r="L471" s="3">
        <v>44080.25</v>
      </c>
    </row>
    <row r="472">
      <c r="B472" s="7" t="s">
        <v>2183</v>
      </c>
      <c r="E472" t="s">
        <v>4207</v>
      </c>
      <c r="I472" t="b">
        <f t="shared" si="1"/>
        <v>1</v>
      </c>
      <c r="L472" s="3">
        <v>43855.645833333336</v>
      </c>
    </row>
    <row r="473">
      <c r="B473" s="7" t="s">
        <v>30553</v>
      </c>
      <c r="E473" t="s">
        <v>4220</v>
      </c>
      <c r="I473" t="b">
        <f t="shared" si="1"/>
        <v>1</v>
      </c>
      <c r="L473" s="3">
        <v>43937.708333333336</v>
      </c>
    </row>
    <row r="474">
      <c r="B474" s="7" t="s">
        <v>14681</v>
      </c>
      <c r="E474" t="s">
        <v>4240</v>
      </c>
      <c r="I474" t="b">
        <f t="shared" si="1"/>
        <v>0</v>
      </c>
      <c r="L474" s="3">
        <v>44138.458333333336</v>
      </c>
    </row>
    <row r="475">
      <c r="B475" s="7" t="s">
        <v>30554</v>
      </c>
      <c r="E475" t="s">
        <v>4244</v>
      </c>
      <c r="I475" t="b">
        <f t="shared" si="1"/>
        <v>1</v>
      </c>
      <c r="L475" s="3">
        <v>43664.708333333336</v>
      </c>
    </row>
    <row r="476">
      <c r="B476" s="7" t="s">
        <v>30555</v>
      </c>
      <c r="E476" t="s">
        <v>4248</v>
      </c>
      <c r="I476" t="b">
        <f t="shared" si="1"/>
        <v>0</v>
      </c>
      <c r="L476" s="3">
        <v>44169.44279155093</v>
      </c>
    </row>
    <row r="477">
      <c r="B477" s="7" t="s">
        <v>30556</v>
      </c>
      <c r="E477" t="s">
        <v>4255</v>
      </c>
      <c r="I477" t="b">
        <f t="shared" si="1"/>
        <v>0</v>
      </c>
      <c r="L477" s="3">
        <v>43747.25</v>
      </c>
    </row>
    <row r="478">
      <c r="B478" s="7" t="s">
        <v>30557</v>
      </c>
      <c r="E478" t="s">
        <v>4295</v>
      </c>
      <c r="I478" t="b">
        <f t="shared" si="1"/>
        <v>0</v>
      </c>
      <c r="L478" s="3">
        <v>43641.625</v>
      </c>
    </row>
    <row r="479">
      <c r="B479" s="7" t="s">
        <v>30558</v>
      </c>
      <c r="E479" t="s">
        <v>4342</v>
      </c>
      <c r="I479" t="b">
        <f t="shared" si="1"/>
        <v>0</v>
      </c>
      <c r="L479" s="3">
        <v>44100.791666666664</v>
      </c>
    </row>
    <row r="480">
      <c r="B480" s="7" t="s">
        <v>30559</v>
      </c>
      <c r="E480" t="s">
        <v>4350</v>
      </c>
      <c r="I480" t="b">
        <f t="shared" si="1"/>
        <v>0</v>
      </c>
      <c r="L480" s="3">
        <v>43920.416666666664</v>
      </c>
    </row>
    <row r="481">
      <c r="B481" s="7" t="s">
        <v>25241</v>
      </c>
      <c r="E481" t="s">
        <v>4354</v>
      </c>
      <c r="I481" t="b">
        <f t="shared" si="1"/>
        <v>0</v>
      </c>
      <c r="L481" s="3">
        <v>44096.625</v>
      </c>
    </row>
    <row r="482">
      <c r="B482" s="7" t="s">
        <v>503</v>
      </c>
      <c r="E482" t="s">
        <v>4372</v>
      </c>
      <c r="I482" t="b">
        <f t="shared" si="1"/>
        <v>1</v>
      </c>
      <c r="L482" s="3">
        <v>43476.50539924768</v>
      </c>
    </row>
    <row r="483">
      <c r="B483" s="7" t="s">
        <v>30560</v>
      </c>
      <c r="E483" t="s">
        <v>4391</v>
      </c>
      <c r="I483" t="b">
        <f t="shared" si="1"/>
        <v>1</v>
      </c>
      <c r="L483" s="3">
        <v>44168.66629335648</v>
      </c>
    </row>
    <row r="484">
      <c r="B484" s="7" t="s">
        <v>30561</v>
      </c>
      <c r="E484" t="s">
        <v>4406</v>
      </c>
      <c r="I484" t="b">
        <f t="shared" si="1"/>
        <v>0</v>
      </c>
      <c r="L484" s="3">
        <v>43781.791666666664</v>
      </c>
    </row>
    <row r="485">
      <c r="B485" s="7" t="s">
        <v>30562</v>
      </c>
      <c r="E485" t="s">
        <v>4415</v>
      </c>
      <c r="I485" t="b">
        <f t="shared" si="1"/>
        <v>0</v>
      </c>
      <c r="L485" s="3">
        <v>44179.5625</v>
      </c>
    </row>
    <row r="486">
      <c r="B486" s="7" t="s">
        <v>30563</v>
      </c>
      <c r="E486" t="s">
        <v>4433</v>
      </c>
      <c r="I486" t="b">
        <f t="shared" si="1"/>
        <v>0</v>
      </c>
      <c r="L486" s="3">
        <v>44162.791666666664</v>
      </c>
    </row>
    <row r="487">
      <c r="B487" s="7" t="s">
        <v>30564</v>
      </c>
      <c r="E487" t="s">
        <v>4454</v>
      </c>
      <c r="I487" t="b">
        <f t="shared" si="1"/>
        <v>0</v>
      </c>
      <c r="L487" s="3">
        <v>44103.697916666664</v>
      </c>
    </row>
    <row r="488">
      <c r="B488" s="7" t="s">
        <v>30565</v>
      </c>
      <c r="E488" t="s">
        <v>4459</v>
      </c>
      <c r="I488" t="b">
        <f t="shared" si="1"/>
        <v>0</v>
      </c>
      <c r="L488" s="3">
        <v>44246.333333333336</v>
      </c>
    </row>
    <row r="489">
      <c r="B489" s="7" t="s">
        <v>5012</v>
      </c>
      <c r="E489" t="s">
        <v>4466</v>
      </c>
      <c r="I489" t="b">
        <f t="shared" si="1"/>
        <v>0</v>
      </c>
      <c r="L489" s="3">
        <v>43719.75</v>
      </c>
    </row>
    <row r="490">
      <c r="B490" s="7" t="s">
        <v>8954</v>
      </c>
      <c r="E490" t="s">
        <v>4470</v>
      </c>
      <c r="I490" t="b">
        <f t="shared" si="1"/>
        <v>1</v>
      </c>
      <c r="L490" s="3">
        <v>44085.40625</v>
      </c>
    </row>
    <row r="491">
      <c r="B491" s="7" t="s">
        <v>30566</v>
      </c>
      <c r="E491" t="s">
        <v>4482</v>
      </c>
      <c r="I491" t="b">
        <f t="shared" si="1"/>
        <v>1</v>
      </c>
      <c r="L491" s="3">
        <v>43649.25</v>
      </c>
    </row>
    <row r="492">
      <c r="B492" s="7" t="s">
        <v>30567</v>
      </c>
      <c r="E492" t="s">
        <v>4486</v>
      </c>
      <c r="I492" t="b">
        <f t="shared" si="1"/>
        <v>0</v>
      </c>
      <c r="L492" s="3">
        <v>44034.375</v>
      </c>
    </row>
    <row r="493">
      <c r="B493" s="7" t="s">
        <v>30568</v>
      </c>
      <c r="E493" t="s">
        <v>4504</v>
      </c>
      <c r="I493" t="b">
        <f t="shared" si="1"/>
        <v>0</v>
      </c>
      <c r="L493" s="3">
        <v>44132.229166666664</v>
      </c>
    </row>
    <row r="494">
      <c r="B494" s="7" t="s">
        <v>22321</v>
      </c>
      <c r="E494" t="s">
        <v>4508</v>
      </c>
      <c r="I494" t="b">
        <f t="shared" si="1"/>
        <v>0</v>
      </c>
      <c r="L494" s="3">
        <v>43843.666666666664</v>
      </c>
    </row>
    <row r="495">
      <c r="B495" s="7" t="s">
        <v>11108</v>
      </c>
      <c r="E495" t="s">
        <v>4515</v>
      </c>
      <c r="I495" t="b">
        <f t="shared" si="1"/>
        <v>1</v>
      </c>
      <c r="L495" s="3">
        <v>43770.291666666664</v>
      </c>
    </row>
    <row r="496">
      <c r="B496" s="7" t="s">
        <v>30569</v>
      </c>
      <c r="E496" t="s">
        <v>4521</v>
      </c>
      <c r="I496" t="b">
        <f t="shared" si="1"/>
        <v>1</v>
      </c>
      <c r="L496" s="3">
        <v>43874.25</v>
      </c>
    </row>
    <row r="497">
      <c r="B497" s="7" t="s">
        <v>30570</v>
      </c>
      <c r="E497" t="s">
        <v>4531</v>
      </c>
      <c r="I497" t="b">
        <f t="shared" si="1"/>
        <v>0</v>
      </c>
      <c r="L497" s="3">
        <v>44217.708333333336</v>
      </c>
    </row>
    <row r="498">
      <c r="B498" s="7" t="s">
        <v>30571</v>
      </c>
      <c r="E498" t="s">
        <v>4545</v>
      </c>
      <c r="I498" t="b">
        <f t="shared" si="1"/>
        <v>0</v>
      </c>
      <c r="L498" s="3">
        <v>44052.291666666664</v>
      </c>
    </row>
    <row r="499">
      <c r="B499" s="7" t="s">
        <v>30572</v>
      </c>
      <c r="E499" t="s">
        <v>4557</v>
      </c>
      <c r="I499" t="b">
        <f t="shared" si="1"/>
        <v>0</v>
      </c>
      <c r="L499" s="3">
        <v>44143.604166666664</v>
      </c>
    </row>
    <row r="500">
      <c r="B500" s="7" t="s">
        <v>30573</v>
      </c>
      <c r="E500" t="s">
        <v>4565</v>
      </c>
      <c r="I500" t="b">
        <f t="shared" si="1"/>
        <v>0</v>
      </c>
      <c r="L500" s="3">
        <v>43883.145833333336</v>
      </c>
    </row>
    <row r="501">
      <c r="B501" s="7" t="s">
        <v>2729</v>
      </c>
      <c r="E501" t="s">
        <v>4603</v>
      </c>
      <c r="I501" t="b">
        <f t="shared" si="1"/>
        <v>0</v>
      </c>
      <c r="L501" s="3">
        <v>43895.583333333336</v>
      </c>
    </row>
    <row r="502">
      <c r="B502" s="7" t="s">
        <v>8609</v>
      </c>
      <c r="E502" t="s">
        <v>4635</v>
      </c>
      <c r="I502" t="b">
        <f t="shared" si="1"/>
        <v>1</v>
      </c>
      <c r="L502" s="3">
        <v>44209.364583333336</v>
      </c>
    </row>
    <row r="503">
      <c r="B503" s="7" t="s">
        <v>30574</v>
      </c>
      <c r="E503" t="s">
        <v>4640</v>
      </c>
      <c r="I503" t="b">
        <f t="shared" si="1"/>
        <v>1</v>
      </c>
      <c r="L503" s="3">
        <v>43870.25</v>
      </c>
    </row>
    <row r="504">
      <c r="B504" s="7" t="s">
        <v>30575</v>
      </c>
      <c r="E504" t="s">
        <v>4655</v>
      </c>
      <c r="I504" t="b">
        <f t="shared" si="1"/>
        <v>0</v>
      </c>
      <c r="L504" s="3">
        <v>44117.541666666664</v>
      </c>
    </row>
    <row r="505">
      <c r="B505" s="7" t="s">
        <v>6863</v>
      </c>
      <c r="E505" t="s">
        <v>4698</v>
      </c>
      <c r="I505" t="b">
        <f t="shared" si="1"/>
        <v>0</v>
      </c>
      <c r="L505" s="3">
        <v>44028.291666666664</v>
      </c>
    </row>
    <row r="506">
      <c r="B506" s="7" t="s">
        <v>30576</v>
      </c>
      <c r="E506" t="s">
        <v>4705</v>
      </c>
      <c r="I506" t="b">
        <f t="shared" si="1"/>
        <v>1</v>
      </c>
      <c r="L506" s="3">
        <v>44095.604166666664</v>
      </c>
    </row>
    <row r="507">
      <c r="B507" s="7" t="s">
        <v>30577</v>
      </c>
      <c r="E507" t="s">
        <v>4716</v>
      </c>
      <c r="I507" t="b">
        <f t="shared" si="1"/>
        <v>0</v>
      </c>
      <c r="L507" s="3">
        <v>44215.291666666664</v>
      </c>
    </row>
    <row r="508">
      <c r="B508" s="7" t="s">
        <v>436</v>
      </c>
      <c r="E508" t="s">
        <v>4722</v>
      </c>
      <c r="I508" t="b">
        <f t="shared" si="1"/>
        <v>0</v>
      </c>
      <c r="L508" s="3">
        <v>43788.375</v>
      </c>
    </row>
    <row r="509">
      <c r="B509" s="7" t="s">
        <v>17387</v>
      </c>
      <c r="E509" t="s">
        <v>4741</v>
      </c>
      <c r="I509" t="b">
        <f t="shared" si="1"/>
        <v>1</v>
      </c>
      <c r="L509" s="3">
        <v>44117.4375</v>
      </c>
    </row>
    <row r="510">
      <c r="B510" s="7" t="s">
        <v>6250</v>
      </c>
      <c r="E510" t="s">
        <v>4748</v>
      </c>
      <c r="I510" t="b">
        <f t="shared" si="1"/>
        <v>1</v>
      </c>
      <c r="L510" s="3">
        <v>44070.68819444445</v>
      </c>
    </row>
    <row r="511">
      <c r="B511" s="7" t="s">
        <v>5543</v>
      </c>
      <c r="E511" t="s">
        <v>4756</v>
      </c>
      <c r="I511" t="b">
        <f t="shared" si="1"/>
        <v>1</v>
      </c>
      <c r="L511" s="3">
        <v>44039.520833333336</v>
      </c>
    </row>
    <row r="512">
      <c r="B512" s="7" t="s">
        <v>1865</v>
      </c>
      <c r="E512" t="s">
        <v>4772</v>
      </c>
      <c r="I512" t="b">
        <f t="shared" si="1"/>
        <v>1</v>
      </c>
      <c r="L512" s="3">
        <v>44250.36209268519</v>
      </c>
    </row>
    <row r="513">
      <c r="B513" s="7" t="s">
        <v>30578</v>
      </c>
      <c r="E513" t="s">
        <v>4789</v>
      </c>
      <c r="I513" t="b">
        <f t="shared" si="1"/>
        <v>1</v>
      </c>
      <c r="L513" s="3">
        <v>44066.25</v>
      </c>
    </row>
    <row r="514">
      <c r="B514" s="7" t="s">
        <v>30579</v>
      </c>
      <c r="E514" t="s">
        <v>4845</v>
      </c>
      <c r="I514" t="b">
        <f t="shared" si="1"/>
        <v>0</v>
      </c>
      <c r="L514" s="3">
        <v>44090.197916666664</v>
      </c>
    </row>
    <row r="515">
      <c r="B515" s="7" t="s">
        <v>19170</v>
      </c>
      <c r="E515" t="s">
        <v>4852</v>
      </c>
      <c r="I515" t="b">
        <f t="shared" si="1"/>
        <v>0</v>
      </c>
      <c r="L515" s="3">
        <v>43897.666666666664</v>
      </c>
    </row>
    <row r="516">
      <c r="B516" s="7" t="s">
        <v>30580</v>
      </c>
      <c r="E516" t="s">
        <v>4875</v>
      </c>
      <c r="I516" t="b">
        <f t="shared" si="1"/>
        <v>1</v>
      </c>
      <c r="L516" s="3">
        <v>44222.666666666664</v>
      </c>
    </row>
    <row r="517">
      <c r="B517" s="7" t="s">
        <v>30581</v>
      </c>
      <c r="E517" t="s">
        <v>4883</v>
      </c>
      <c r="I517" t="b">
        <f t="shared" si="1"/>
        <v>0</v>
      </c>
      <c r="L517" s="3">
        <v>43874.479166666664</v>
      </c>
    </row>
    <row r="518">
      <c r="B518" s="7" t="s">
        <v>30582</v>
      </c>
      <c r="E518" t="s">
        <v>4891</v>
      </c>
      <c r="I518" t="b">
        <f t="shared" si="1"/>
        <v>0</v>
      </c>
      <c r="L518" s="3">
        <v>44243.666666666664</v>
      </c>
    </row>
    <row r="519">
      <c r="B519" s="7" t="s">
        <v>30583</v>
      </c>
      <c r="E519" t="s">
        <v>4907</v>
      </c>
      <c r="I519" t="b">
        <f t="shared" si="1"/>
        <v>0</v>
      </c>
      <c r="L519" s="3">
        <v>43889.66714078704</v>
      </c>
    </row>
    <row r="520">
      <c r="B520" s="7" t="s">
        <v>30584</v>
      </c>
      <c r="E520" t="s">
        <v>4912</v>
      </c>
      <c r="I520" t="b">
        <f t="shared" si="1"/>
        <v>0</v>
      </c>
      <c r="L520" s="3">
        <v>43991.544127650464</v>
      </c>
    </row>
    <row r="521">
      <c r="B521" s="7" t="s">
        <v>30585</v>
      </c>
      <c r="E521" t="s">
        <v>4916</v>
      </c>
      <c r="I521" t="b">
        <f t="shared" si="1"/>
        <v>0</v>
      </c>
      <c r="L521" s="3">
        <v>44076.666666666664</v>
      </c>
    </row>
    <row r="522">
      <c r="B522" s="7" t="s">
        <v>1500</v>
      </c>
      <c r="E522" t="s">
        <v>4922</v>
      </c>
      <c r="I522" t="b">
        <f t="shared" si="1"/>
        <v>0</v>
      </c>
      <c r="L522" s="3">
        <v>44149.49237990741</v>
      </c>
    </row>
    <row r="523">
      <c r="B523" s="7" t="s">
        <v>30586</v>
      </c>
      <c r="E523" t="s">
        <v>4935</v>
      </c>
      <c r="I523" t="b">
        <f t="shared" si="1"/>
        <v>1</v>
      </c>
      <c r="L523" s="3">
        <v>43979.4375</v>
      </c>
    </row>
    <row r="524">
      <c r="B524" s="7" t="s">
        <v>23540</v>
      </c>
      <c r="E524" t="s">
        <v>4958</v>
      </c>
      <c r="I524" t="b">
        <f t="shared" si="1"/>
        <v>0</v>
      </c>
      <c r="L524" s="3">
        <v>44200.197916666664</v>
      </c>
    </row>
    <row r="525">
      <c r="B525" s="7" t="s">
        <v>30587</v>
      </c>
      <c r="E525" t="s">
        <v>5012</v>
      </c>
      <c r="I525" t="b">
        <f t="shared" si="1"/>
        <v>1</v>
      </c>
      <c r="L525" s="3">
        <v>44152.625</v>
      </c>
    </row>
    <row r="526">
      <c r="B526" s="7" t="s">
        <v>5458</v>
      </c>
      <c r="E526" t="s">
        <v>5015</v>
      </c>
      <c r="I526" t="b">
        <f t="shared" si="1"/>
        <v>0</v>
      </c>
      <c r="L526" s="3">
        <v>43574.291666666664</v>
      </c>
    </row>
    <row r="527">
      <c r="B527" s="7" t="s">
        <v>19226</v>
      </c>
      <c r="E527" t="s">
        <v>5022</v>
      </c>
      <c r="I527" t="b">
        <f t="shared" si="1"/>
        <v>1</v>
      </c>
      <c r="L527" s="3">
        <v>44166.666666666664</v>
      </c>
    </row>
    <row r="528">
      <c r="B528" s="7" t="s">
        <v>30588</v>
      </c>
      <c r="E528" t="s">
        <v>5045</v>
      </c>
      <c r="I528" t="b">
        <f t="shared" si="1"/>
        <v>1</v>
      </c>
      <c r="L528" s="3">
        <v>44071.677083333336</v>
      </c>
    </row>
    <row r="529">
      <c r="B529" s="7" t="s">
        <v>30589</v>
      </c>
      <c r="E529" t="s">
        <v>5056</v>
      </c>
      <c r="I529" t="b">
        <f t="shared" si="1"/>
        <v>0</v>
      </c>
      <c r="L529" s="3">
        <v>44222.375</v>
      </c>
    </row>
    <row r="530">
      <c r="B530" s="7" t="s">
        <v>30043</v>
      </c>
      <c r="E530" t="s">
        <v>5064</v>
      </c>
      <c r="I530" t="b">
        <f t="shared" si="1"/>
        <v>0</v>
      </c>
      <c r="L530" s="3">
        <v>43539.416666666664</v>
      </c>
    </row>
    <row r="531">
      <c r="B531" s="7" t="s">
        <v>2601</v>
      </c>
      <c r="E531" t="s">
        <v>5080</v>
      </c>
      <c r="I531" t="b">
        <f t="shared" si="1"/>
        <v>1</v>
      </c>
      <c r="L531" s="3">
        <v>44166.5528921875</v>
      </c>
    </row>
    <row r="532">
      <c r="B532" s="7" t="s">
        <v>8297</v>
      </c>
      <c r="E532" t="s">
        <v>5101</v>
      </c>
      <c r="I532" t="b">
        <f t="shared" si="1"/>
        <v>1</v>
      </c>
      <c r="L532" s="3">
        <v>43964.604166666664</v>
      </c>
    </row>
    <row r="533">
      <c r="B533" s="7" t="s">
        <v>30590</v>
      </c>
      <c r="E533" t="s">
        <v>5112</v>
      </c>
      <c r="I533" t="b">
        <f t="shared" si="1"/>
        <v>1</v>
      </c>
      <c r="L533" s="3">
        <v>44131.604166666664</v>
      </c>
    </row>
    <row r="534">
      <c r="B534" s="7" t="s">
        <v>1092</v>
      </c>
      <c r="E534" t="s">
        <v>5131</v>
      </c>
      <c r="I534" t="b">
        <f t="shared" si="1"/>
        <v>0</v>
      </c>
      <c r="L534" s="3">
        <v>43868.708333333336</v>
      </c>
    </row>
    <row r="535">
      <c r="B535" s="7" t="s">
        <v>30591</v>
      </c>
      <c r="E535" t="s">
        <v>5136</v>
      </c>
      <c r="I535" t="b">
        <f t="shared" si="1"/>
        <v>1</v>
      </c>
      <c r="L535" s="3">
        <v>44050.625</v>
      </c>
    </row>
    <row r="536">
      <c r="B536" s="7" t="s">
        <v>275</v>
      </c>
      <c r="E536" t="s">
        <v>5158</v>
      </c>
      <c r="I536" t="b">
        <f t="shared" si="1"/>
        <v>0</v>
      </c>
      <c r="L536" s="3">
        <v>43854.645833333336</v>
      </c>
    </row>
    <row r="537">
      <c r="B537" s="7" t="s">
        <v>30592</v>
      </c>
      <c r="E537" t="s">
        <v>5167</v>
      </c>
      <c r="I537" t="b">
        <f t="shared" si="1"/>
        <v>1</v>
      </c>
      <c r="L537" s="3">
        <v>43571.166666666664</v>
      </c>
    </row>
    <row r="538">
      <c r="B538" s="7" t="s">
        <v>2129</v>
      </c>
      <c r="E538" t="s">
        <v>5174</v>
      </c>
      <c r="I538" t="b">
        <f t="shared" si="1"/>
        <v>0</v>
      </c>
      <c r="L538" s="3">
        <v>43803.416666666664</v>
      </c>
    </row>
    <row r="539">
      <c r="B539" s="7" t="s">
        <v>30593</v>
      </c>
      <c r="E539" t="s">
        <v>5179</v>
      </c>
      <c r="I539" t="b">
        <f t="shared" si="1"/>
        <v>1</v>
      </c>
      <c r="L539" s="3">
        <v>43710.333333333336</v>
      </c>
    </row>
    <row r="540">
      <c r="B540" s="7" t="s">
        <v>3397</v>
      </c>
      <c r="E540" t="s">
        <v>5183</v>
      </c>
      <c r="I540" t="b">
        <f t="shared" si="1"/>
        <v>0</v>
      </c>
      <c r="L540" s="3">
        <v>43724.166666666664</v>
      </c>
    </row>
    <row r="541">
      <c r="B541" s="7" t="s">
        <v>9087</v>
      </c>
      <c r="E541" t="s">
        <v>5209</v>
      </c>
      <c r="I541" t="b">
        <f t="shared" si="1"/>
        <v>1</v>
      </c>
      <c r="L541" s="3">
        <v>44159.739583333336</v>
      </c>
    </row>
    <row r="542">
      <c r="B542" s="7" t="s">
        <v>11884</v>
      </c>
      <c r="E542" t="s">
        <v>5241</v>
      </c>
      <c r="I542" t="b">
        <f t="shared" si="1"/>
        <v>1</v>
      </c>
      <c r="L542" s="3">
        <v>43923.291666666664</v>
      </c>
    </row>
    <row r="543">
      <c r="B543" s="7" t="s">
        <v>30594</v>
      </c>
      <c r="E543" t="s">
        <v>5246</v>
      </c>
      <c r="I543" t="b">
        <f t="shared" si="1"/>
        <v>1</v>
      </c>
      <c r="L543" s="3">
        <v>44222.291666666664</v>
      </c>
    </row>
    <row r="544">
      <c r="B544" s="7" t="s">
        <v>12932</v>
      </c>
      <c r="E544" t="s">
        <v>5252</v>
      </c>
      <c r="I544" t="b">
        <f t="shared" si="1"/>
        <v>0</v>
      </c>
      <c r="L544" s="3">
        <v>44162.291666666664</v>
      </c>
    </row>
    <row r="545">
      <c r="B545" s="7" t="s">
        <v>1133</v>
      </c>
      <c r="E545" t="s">
        <v>5256</v>
      </c>
      <c r="I545" t="b">
        <f t="shared" si="1"/>
        <v>1</v>
      </c>
      <c r="L545" s="3">
        <v>43808.791666666664</v>
      </c>
    </row>
    <row r="546">
      <c r="B546" s="7" t="s">
        <v>3111</v>
      </c>
      <c r="E546" t="s">
        <v>5261</v>
      </c>
      <c r="I546" t="b">
        <f t="shared" si="1"/>
        <v>1</v>
      </c>
      <c r="L546" s="3">
        <v>43505.666666666664</v>
      </c>
    </row>
    <row r="547">
      <c r="B547" s="7" t="s">
        <v>30595</v>
      </c>
      <c r="E547" t="s">
        <v>5268</v>
      </c>
      <c r="I547" t="b">
        <f t="shared" si="1"/>
        <v>1</v>
      </c>
      <c r="L547" s="3">
        <v>44174.239583333336</v>
      </c>
    </row>
    <row r="548">
      <c r="B548" s="7" t="s">
        <v>9147</v>
      </c>
      <c r="E548" t="s">
        <v>5278</v>
      </c>
      <c r="I548" t="b">
        <f t="shared" si="1"/>
        <v>0</v>
      </c>
      <c r="L548" s="3">
        <v>43861.65719297454</v>
      </c>
    </row>
    <row r="549">
      <c r="B549" s="7" t="s">
        <v>30596</v>
      </c>
      <c r="E549" t="s">
        <v>5309</v>
      </c>
      <c r="I549" t="b">
        <f t="shared" si="1"/>
        <v>1</v>
      </c>
      <c r="L549" s="3">
        <v>43832.791666666664</v>
      </c>
    </row>
    <row r="550">
      <c r="B550" s="7" t="s">
        <v>30597</v>
      </c>
      <c r="E550" t="s">
        <v>5337</v>
      </c>
      <c r="I550" t="b">
        <f t="shared" si="1"/>
        <v>0</v>
      </c>
      <c r="L550" s="3">
        <v>44085.21875</v>
      </c>
    </row>
    <row r="551">
      <c r="B551" s="7" t="s">
        <v>30598</v>
      </c>
      <c r="E551" t="s">
        <v>5352</v>
      </c>
      <c r="I551" t="b">
        <f t="shared" si="1"/>
        <v>0</v>
      </c>
      <c r="L551" s="3">
        <v>44150.541666666664</v>
      </c>
    </row>
    <row r="552">
      <c r="B552" s="7" t="s">
        <v>30599</v>
      </c>
      <c r="E552" t="s">
        <v>5367</v>
      </c>
      <c r="I552" t="b">
        <f t="shared" si="1"/>
        <v>0</v>
      </c>
      <c r="L552" s="3">
        <v>44189.25</v>
      </c>
    </row>
    <row r="553">
      <c r="B553" s="7" t="s">
        <v>30600</v>
      </c>
      <c r="E553" t="s">
        <v>5382</v>
      </c>
      <c r="I553" t="b">
        <f t="shared" si="1"/>
        <v>0</v>
      </c>
      <c r="L553" s="3">
        <v>44115.708333333336</v>
      </c>
    </row>
    <row r="554">
      <c r="B554" s="7" t="s">
        <v>3180</v>
      </c>
      <c r="E554" t="s">
        <v>5399</v>
      </c>
      <c r="I554" t="b">
        <f t="shared" si="1"/>
        <v>0</v>
      </c>
      <c r="L554" s="3">
        <v>44095.333333333336</v>
      </c>
    </row>
    <row r="555">
      <c r="B555" s="7" t="s">
        <v>30601</v>
      </c>
      <c r="E555" t="s">
        <v>5409</v>
      </c>
      <c r="I555" t="b">
        <f t="shared" si="1"/>
        <v>1</v>
      </c>
      <c r="L555" s="3">
        <v>43882.166666666664</v>
      </c>
    </row>
    <row r="556">
      <c r="B556" s="7" t="s">
        <v>30602</v>
      </c>
      <c r="E556" t="s">
        <v>5435</v>
      </c>
      <c r="I556" t="b">
        <f t="shared" si="1"/>
        <v>0</v>
      </c>
      <c r="L556" s="3">
        <v>43760.625</v>
      </c>
    </row>
    <row r="557">
      <c r="B557" s="7" t="s">
        <v>2563</v>
      </c>
      <c r="E557" t="s">
        <v>5458</v>
      </c>
      <c r="I557" t="b">
        <f t="shared" si="1"/>
        <v>0</v>
      </c>
      <c r="L557" s="3">
        <v>44089.25</v>
      </c>
    </row>
    <row r="558">
      <c r="B558" s="7" t="s">
        <v>2907</v>
      </c>
      <c r="E558" t="s">
        <v>5462</v>
      </c>
      <c r="I558" t="b">
        <f t="shared" si="1"/>
        <v>1</v>
      </c>
      <c r="L558" s="3">
        <v>44112.229166666664</v>
      </c>
    </row>
    <row r="559">
      <c r="B559" s="7" t="s">
        <v>1925</v>
      </c>
      <c r="E559" t="s">
        <v>5465</v>
      </c>
      <c r="I559" t="b">
        <f t="shared" si="1"/>
        <v>1</v>
      </c>
      <c r="L559" s="3">
        <v>44022.604166666664</v>
      </c>
    </row>
    <row r="560">
      <c r="B560" s="7" t="s">
        <v>30603</v>
      </c>
      <c r="E560" t="s">
        <v>5475</v>
      </c>
      <c r="I560" t="b">
        <f t="shared" si="1"/>
        <v>1</v>
      </c>
      <c r="L560" s="3">
        <v>44223.65625</v>
      </c>
    </row>
    <row r="561">
      <c r="B561" s="7" t="s">
        <v>4756</v>
      </c>
      <c r="E561" t="s">
        <v>5481</v>
      </c>
      <c r="I561" t="b">
        <f t="shared" si="1"/>
        <v>0</v>
      </c>
      <c r="L561" s="3">
        <v>44131.75</v>
      </c>
    </row>
    <row r="562">
      <c r="B562" s="7" t="s">
        <v>28761</v>
      </c>
      <c r="E562" t="s">
        <v>5485</v>
      </c>
      <c r="I562" t="b">
        <f t="shared" si="1"/>
        <v>1</v>
      </c>
      <c r="L562" s="3">
        <v>43895.229166666664</v>
      </c>
    </row>
    <row r="563">
      <c r="B563" s="7" t="s">
        <v>30604</v>
      </c>
      <c r="E563" t="s">
        <v>5495</v>
      </c>
      <c r="I563" t="b">
        <f t="shared" si="1"/>
        <v>1</v>
      </c>
      <c r="L563" s="3">
        <v>44091.416666666664</v>
      </c>
    </row>
    <row r="564">
      <c r="B564" s="7" t="s">
        <v>27135</v>
      </c>
      <c r="E564" t="s">
        <v>5515</v>
      </c>
      <c r="I564" t="b">
        <f t="shared" si="1"/>
        <v>0</v>
      </c>
      <c r="L564" s="3">
        <v>44057.270833333336</v>
      </c>
    </row>
    <row r="565">
      <c r="B565" s="7" t="s">
        <v>3158</v>
      </c>
      <c r="E565" t="s">
        <v>5523</v>
      </c>
      <c r="I565" t="b">
        <f t="shared" si="1"/>
        <v>1</v>
      </c>
      <c r="L565" s="3">
        <v>43941.541666666664</v>
      </c>
    </row>
    <row r="566">
      <c r="B566" s="7" t="s">
        <v>30605</v>
      </c>
      <c r="E566" t="s">
        <v>5539</v>
      </c>
      <c r="I566" t="b">
        <f t="shared" si="1"/>
        <v>1</v>
      </c>
      <c r="L566" s="3">
        <v>44021.708333333336</v>
      </c>
    </row>
    <row r="567">
      <c r="B567" s="7" t="s">
        <v>6288</v>
      </c>
      <c r="E567" t="s">
        <v>5543</v>
      </c>
      <c r="I567" t="b">
        <f t="shared" si="1"/>
        <v>0</v>
      </c>
      <c r="L567" s="3">
        <v>44132.625</v>
      </c>
    </row>
    <row r="568">
      <c r="B568" s="7" t="s">
        <v>30606</v>
      </c>
      <c r="E568" t="s">
        <v>5557</v>
      </c>
      <c r="I568" t="b">
        <f t="shared" si="1"/>
        <v>1</v>
      </c>
      <c r="L568" s="3">
        <v>43971.791666666664</v>
      </c>
    </row>
    <row r="569">
      <c r="B569" s="7" t="s">
        <v>22916</v>
      </c>
      <c r="E569" t="s">
        <v>5563</v>
      </c>
      <c r="I569" t="b">
        <f t="shared" si="1"/>
        <v>0</v>
      </c>
      <c r="L569" s="3">
        <v>44073.29236111111</v>
      </c>
    </row>
    <row r="570">
      <c r="B570" s="7" t="s">
        <v>2145</v>
      </c>
      <c r="E570" t="s">
        <v>5571</v>
      </c>
      <c r="I570" t="b">
        <f t="shared" si="1"/>
        <v>1</v>
      </c>
      <c r="L570" s="3">
        <v>44036.75</v>
      </c>
    </row>
    <row r="571">
      <c r="B571" s="7" t="s">
        <v>12134</v>
      </c>
      <c r="E571" t="s">
        <v>5574</v>
      </c>
      <c r="I571" t="b">
        <f t="shared" si="1"/>
        <v>1</v>
      </c>
      <c r="L571" s="3">
        <v>43846.25</v>
      </c>
    </row>
    <row r="572">
      <c r="B572" s="7" t="s">
        <v>30607</v>
      </c>
      <c r="E572" t="s">
        <v>5579</v>
      </c>
      <c r="I572" t="b">
        <f t="shared" si="1"/>
        <v>1</v>
      </c>
      <c r="L572" s="3">
        <v>43653.55038083333</v>
      </c>
    </row>
    <row r="573">
      <c r="B573" s="7" t="s">
        <v>3658</v>
      </c>
      <c r="E573" t="s">
        <v>5598</v>
      </c>
      <c r="I573" t="b">
        <f t="shared" si="1"/>
        <v>0</v>
      </c>
      <c r="L573" s="3">
        <v>44081.583333333336</v>
      </c>
    </row>
    <row r="574">
      <c r="B574" s="7" t="s">
        <v>30608</v>
      </c>
      <c r="E574" t="s">
        <v>5610</v>
      </c>
      <c r="I574" t="b">
        <f t="shared" si="1"/>
        <v>1</v>
      </c>
      <c r="L574" s="3">
        <v>43980.25</v>
      </c>
    </row>
    <row r="575">
      <c r="B575" s="7" t="s">
        <v>30609</v>
      </c>
      <c r="E575" t="s">
        <v>5618</v>
      </c>
      <c r="I575" t="b">
        <f t="shared" si="1"/>
        <v>0</v>
      </c>
      <c r="L575" s="3">
        <v>44119.604166666664</v>
      </c>
    </row>
    <row r="576">
      <c r="B576" s="7" t="s">
        <v>2707</v>
      </c>
      <c r="E576" t="s">
        <v>5622</v>
      </c>
      <c r="I576" t="b">
        <f t="shared" si="1"/>
        <v>0</v>
      </c>
      <c r="L576" s="3">
        <v>43966.416666666664</v>
      </c>
    </row>
    <row r="577">
      <c r="B577" s="7" t="s">
        <v>30610</v>
      </c>
      <c r="E577" t="s">
        <v>5629</v>
      </c>
      <c r="I577" t="b">
        <f t="shared" si="1"/>
        <v>1</v>
      </c>
      <c r="L577" s="3">
        <v>44078.645833333336</v>
      </c>
    </row>
    <row r="578">
      <c r="B578" s="7" t="s">
        <v>1442</v>
      </c>
      <c r="E578" t="s">
        <v>5652</v>
      </c>
      <c r="I578" t="b">
        <f t="shared" si="1"/>
        <v>0</v>
      </c>
      <c r="L578" s="3">
        <v>44085.625</v>
      </c>
    </row>
    <row r="579">
      <c r="B579" s="7" t="s">
        <v>9288</v>
      </c>
      <c r="E579" t="s">
        <v>5658</v>
      </c>
      <c r="I579" t="b">
        <f t="shared" si="1"/>
        <v>1</v>
      </c>
      <c r="L579" s="3">
        <v>43871.375</v>
      </c>
    </row>
    <row r="580">
      <c r="B580" s="7" t="s">
        <v>30611</v>
      </c>
      <c r="E580" t="s">
        <v>5663</v>
      </c>
      <c r="I580" t="b">
        <f t="shared" si="1"/>
        <v>1</v>
      </c>
      <c r="L580" s="3">
        <v>43959.375</v>
      </c>
    </row>
    <row r="581">
      <c r="B581" s="7" t="s">
        <v>30612</v>
      </c>
      <c r="E581" t="s">
        <v>5668</v>
      </c>
      <c r="I581" t="b">
        <f t="shared" si="1"/>
        <v>0</v>
      </c>
      <c r="L581" s="3">
        <v>44103.21875</v>
      </c>
    </row>
    <row r="582">
      <c r="B582" s="7" t="s">
        <v>1227</v>
      </c>
      <c r="E582" t="s">
        <v>5676</v>
      </c>
      <c r="I582" t="b">
        <f t="shared" si="1"/>
        <v>0</v>
      </c>
      <c r="L582" s="3">
        <v>43790.416666666664</v>
      </c>
    </row>
    <row r="583">
      <c r="B583" s="7" t="s">
        <v>30613</v>
      </c>
      <c r="E583" t="s">
        <v>5679</v>
      </c>
      <c r="I583" t="b">
        <f t="shared" si="1"/>
        <v>1</v>
      </c>
      <c r="L583" s="3">
        <v>44133.333333333336</v>
      </c>
    </row>
    <row r="584">
      <c r="B584" s="7" t="s">
        <v>1321</v>
      </c>
      <c r="E584" t="s">
        <v>5741</v>
      </c>
      <c r="I584" t="b">
        <f t="shared" si="1"/>
        <v>0</v>
      </c>
      <c r="L584" s="3">
        <v>44061.770833333336</v>
      </c>
    </row>
    <row r="585">
      <c r="B585" s="7" t="s">
        <v>30614</v>
      </c>
      <c r="E585" t="s">
        <v>5745</v>
      </c>
      <c r="I585" t="b">
        <f t="shared" si="1"/>
        <v>1</v>
      </c>
      <c r="L585" s="3">
        <v>44138.239583333336</v>
      </c>
    </row>
    <row r="586">
      <c r="B586" s="7" t="s">
        <v>6364</v>
      </c>
      <c r="E586" t="s">
        <v>5758</v>
      </c>
      <c r="I586" t="b">
        <f t="shared" si="1"/>
        <v>0</v>
      </c>
      <c r="L586" s="3">
        <v>44202.208333333336</v>
      </c>
    </row>
    <row r="587">
      <c r="B587" s="7" t="s">
        <v>30615</v>
      </c>
      <c r="E587" t="s">
        <v>5780</v>
      </c>
      <c r="I587" t="b">
        <f t="shared" si="1"/>
        <v>1</v>
      </c>
      <c r="L587" s="3">
        <v>44239.479166666664</v>
      </c>
    </row>
    <row r="588">
      <c r="B588" s="7" t="s">
        <v>13123</v>
      </c>
      <c r="E588" t="s">
        <v>5784</v>
      </c>
      <c r="I588" t="b">
        <f t="shared" si="1"/>
        <v>0</v>
      </c>
      <c r="L588" s="3">
        <v>44189.416666666664</v>
      </c>
    </row>
    <row r="589">
      <c r="B589" s="7" t="s">
        <v>30616</v>
      </c>
      <c r="E589" t="s">
        <v>5827</v>
      </c>
      <c r="I589" t="b">
        <f t="shared" si="1"/>
        <v>1</v>
      </c>
      <c r="L589" s="3">
        <v>43873.145833333336</v>
      </c>
    </row>
    <row r="590">
      <c r="B590" s="7" t="s">
        <v>30617</v>
      </c>
      <c r="E590" t="s">
        <v>5836</v>
      </c>
      <c r="I590" t="b">
        <f t="shared" si="1"/>
        <v>0</v>
      </c>
      <c r="L590" s="3">
        <v>43915.541666666664</v>
      </c>
    </row>
    <row r="591">
      <c r="B591" s="7" t="s">
        <v>378</v>
      </c>
      <c r="E591" t="s">
        <v>5861</v>
      </c>
      <c r="I591" t="b">
        <f t="shared" si="1"/>
        <v>0</v>
      </c>
      <c r="L591" s="3">
        <v>43763.625</v>
      </c>
    </row>
    <row r="592">
      <c r="B592" s="7" t="s">
        <v>5481</v>
      </c>
      <c r="E592" t="s">
        <v>5896</v>
      </c>
      <c r="I592" t="b">
        <f t="shared" si="1"/>
        <v>1</v>
      </c>
      <c r="L592" s="3">
        <v>44149.31516724537</v>
      </c>
    </row>
    <row r="593">
      <c r="B593" s="7" t="s">
        <v>2643</v>
      </c>
      <c r="E593" t="s">
        <v>5919</v>
      </c>
      <c r="I593" t="b">
        <f t="shared" si="1"/>
        <v>1</v>
      </c>
      <c r="L593" s="3">
        <v>43776.35399085648</v>
      </c>
    </row>
    <row r="594">
      <c r="B594" s="7" t="s">
        <v>2820</v>
      </c>
      <c r="E594" t="s">
        <v>5934</v>
      </c>
      <c r="I594" t="b">
        <f t="shared" si="1"/>
        <v>1</v>
      </c>
      <c r="L594" s="3">
        <v>44228.625</v>
      </c>
    </row>
    <row r="595">
      <c r="B595" s="7" t="s">
        <v>3207</v>
      </c>
      <c r="E595" t="s">
        <v>5947</v>
      </c>
      <c r="I595" t="b">
        <f t="shared" si="1"/>
        <v>1</v>
      </c>
      <c r="L595" s="3">
        <v>44113.166666666664</v>
      </c>
    </row>
    <row r="596">
      <c r="B596" s="7" t="s">
        <v>30618</v>
      </c>
      <c r="E596" t="s">
        <v>5969</v>
      </c>
      <c r="I596" t="b">
        <f t="shared" si="1"/>
        <v>1</v>
      </c>
      <c r="L596" s="3">
        <v>43790.583333333336</v>
      </c>
    </row>
    <row r="597">
      <c r="B597" s="7" t="s">
        <v>30619</v>
      </c>
      <c r="E597" t="s">
        <v>5973</v>
      </c>
      <c r="I597" t="b">
        <f t="shared" si="1"/>
        <v>0</v>
      </c>
      <c r="L597" s="3">
        <v>44134.791666666664</v>
      </c>
    </row>
    <row r="598">
      <c r="B598" s="7" t="s">
        <v>30620</v>
      </c>
      <c r="E598" t="s">
        <v>5985</v>
      </c>
      <c r="I598" t="b">
        <f t="shared" si="1"/>
        <v>0</v>
      </c>
      <c r="L598" s="3">
        <v>44065.75</v>
      </c>
    </row>
    <row r="599">
      <c r="B599" s="7" t="s">
        <v>11332</v>
      </c>
      <c r="E599" t="s">
        <v>5991</v>
      </c>
      <c r="I599" t="b">
        <f t="shared" si="1"/>
        <v>0</v>
      </c>
      <c r="L599" s="3">
        <v>44123.416666666664</v>
      </c>
    </row>
    <row r="600">
      <c r="B600" s="7" t="s">
        <v>30621</v>
      </c>
      <c r="E600" t="s">
        <v>5995</v>
      </c>
      <c r="I600" t="b">
        <f t="shared" si="1"/>
        <v>1</v>
      </c>
      <c r="L600" s="3">
        <v>44025.625</v>
      </c>
    </row>
    <row r="601">
      <c r="B601" s="7" t="s">
        <v>20908</v>
      </c>
      <c r="E601" t="s">
        <v>6002</v>
      </c>
      <c r="I601" t="b">
        <f t="shared" si="1"/>
        <v>0</v>
      </c>
      <c r="L601" s="3">
        <v>44093.25</v>
      </c>
    </row>
    <row r="602">
      <c r="B602" s="7" t="s">
        <v>30622</v>
      </c>
      <c r="E602" t="s">
        <v>6008</v>
      </c>
      <c r="I602" t="b">
        <f t="shared" si="1"/>
        <v>1</v>
      </c>
      <c r="L602" s="3">
        <v>44056.625</v>
      </c>
    </row>
    <row r="603">
      <c r="B603" s="7" t="s">
        <v>30623</v>
      </c>
      <c r="E603" t="s">
        <v>6025</v>
      </c>
      <c r="I603" t="b">
        <f t="shared" si="1"/>
        <v>0</v>
      </c>
      <c r="L603" s="3">
        <v>43593.333333333336</v>
      </c>
    </row>
    <row r="604">
      <c r="B604" s="7" t="s">
        <v>30624</v>
      </c>
      <c r="E604" t="s">
        <v>6105</v>
      </c>
      <c r="I604" t="b">
        <f t="shared" si="1"/>
        <v>0</v>
      </c>
      <c r="L604" s="3">
        <v>43786.291666666664</v>
      </c>
    </row>
    <row r="605">
      <c r="B605" s="7" t="s">
        <v>4922</v>
      </c>
      <c r="E605" t="s">
        <v>6121</v>
      </c>
      <c r="I605" t="b">
        <f t="shared" si="1"/>
        <v>0</v>
      </c>
      <c r="L605" s="3">
        <v>43927.645833333336</v>
      </c>
    </row>
    <row r="606">
      <c r="B606" s="7" t="s">
        <v>30625</v>
      </c>
      <c r="E606" t="s">
        <v>6130</v>
      </c>
      <c r="I606" t="b">
        <f t="shared" si="1"/>
        <v>1</v>
      </c>
      <c r="L606" s="3">
        <v>44224.333333333336</v>
      </c>
    </row>
    <row r="607">
      <c r="B607" s="7" t="s">
        <v>30626</v>
      </c>
      <c r="E607" t="s">
        <v>6165</v>
      </c>
      <c r="I607" t="b">
        <f t="shared" si="1"/>
        <v>0</v>
      </c>
      <c r="L607" s="3">
        <v>44075.54712635417</v>
      </c>
    </row>
    <row r="608">
      <c r="B608" s="7" t="s">
        <v>7530</v>
      </c>
      <c r="E608" t="s">
        <v>6206</v>
      </c>
      <c r="I608" t="b">
        <f t="shared" si="1"/>
        <v>0</v>
      </c>
      <c r="L608" s="3">
        <v>44036.541666666664</v>
      </c>
    </row>
    <row r="609">
      <c r="B609" s="7" t="s">
        <v>30627</v>
      </c>
      <c r="E609" t="s">
        <v>6215</v>
      </c>
      <c r="I609" t="b">
        <f t="shared" si="1"/>
        <v>1</v>
      </c>
      <c r="L609" s="3">
        <v>44089.291666666664</v>
      </c>
    </row>
    <row r="610">
      <c r="B610" s="7" t="s">
        <v>15579</v>
      </c>
      <c r="E610" t="s">
        <v>6220</v>
      </c>
      <c r="I610" t="b">
        <f t="shared" si="1"/>
        <v>0</v>
      </c>
      <c r="L610" s="3">
        <v>44134.239583333336</v>
      </c>
    </row>
    <row r="611">
      <c r="B611" s="7" t="s">
        <v>1204</v>
      </c>
      <c r="E611" t="s">
        <v>6238</v>
      </c>
      <c r="I611" t="b">
        <f t="shared" si="1"/>
        <v>1</v>
      </c>
      <c r="L611" s="3">
        <v>43802.166666666664</v>
      </c>
    </row>
    <row r="612">
      <c r="B612" s="7" t="s">
        <v>30628</v>
      </c>
      <c r="E612" t="s">
        <v>6246</v>
      </c>
      <c r="I612" t="b">
        <f t="shared" si="1"/>
        <v>1</v>
      </c>
      <c r="L612" s="3">
        <v>44225.333333333336</v>
      </c>
    </row>
    <row r="613">
      <c r="B613" s="7" t="s">
        <v>30629</v>
      </c>
      <c r="E613" t="s">
        <v>6250</v>
      </c>
      <c r="I613" t="b">
        <f t="shared" si="1"/>
        <v>0</v>
      </c>
      <c r="L613" s="3">
        <v>43877.53758247685</v>
      </c>
    </row>
    <row r="614">
      <c r="B614" s="7" t="s">
        <v>30630</v>
      </c>
      <c r="E614" t="s">
        <v>6288</v>
      </c>
      <c r="I614" t="b">
        <f t="shared" si="1"/>
        <v>0</v>
      </c>
      <c r="L614" s="3">
        <v>43935.291666666664</v>
      </c>
    </row>
    <row r="615">
      <c r="B615" s="7" t="s">
        <v>2994</v>
      </c>
      <c r="E615" t="s">
        <v>6364</v>
      </c>
      <c r="I615" t="b">
        <f t="shared" si="1"/>
        <v>0</v>
      </c>
      <c r="L615" s="3">
        <v>43891.583333333336</v>
      </c>
    </row>
    <row r="616">
      <c r="B616" s="7" t="s">
        <v>30631</v>
      </c>
      <c r="E616" t="s">
        <v>6404</v>
      </c>
      <c r="I616" t="b">
        <f t="shared" si="1"/>
        <v>1</v>
      </c>
      <c r="L616" s="3">
        <v>43992.25</v>
      </c>
    </row>
    <row r="617">
      <c r="B617" s="7" t="s">
        <v>13073</v>
      </c>
      <c r="E617" t="s">
        <v>6416</v>
      </c>
      <c r="I617" t="b">
        <f t="shared" si="1"/>
        <v>0</v>
      </c>
      <c r="L617" s="3">
        <v>43602.75</v>
      </c>
    </row>
    <row r="618">
      <c r="B618" s="7" t="s">
        <v>8301</v>
      </c>
      <c r="E618" t="s">
        <v>6419</v>
      </c>
      <c r="I618" t="b">
        <f t="shared" si="1"/>
        <v>1</v>
      </c>
      <c r="L618" s="3">
        <v>44005.666666666664</v>
      </c>
    </row>
    <row r="619">
      <c r="B619" s="7" t="s">
        <v>676</v>
      </c>
      <c r="E619" t="s">
        <v>6449</v>
      </c>
      <c r="I619" t="b">
        <f t="shared" si="1"/>
        <v>1</v>
      </c>
      <c r="L619" s="3">
        <v>44036.333333333336</v>
      </c>
    </row>
    <row r="620">
      <c r="B620" s="7" t="s">
        <v>30632</v>
      </c>
      <c r="E620" t="s">
        <v>6458</v>
      </c>
      <c r="I620" t="b">
        <f t="shared" si="1"/>
        <v>1</v>
      </c>
      <c r="L620" s="3">
        <v>43991.333333333336</v>
      </c>
    </row>
    <row r="621">
      <c r="B621" s="7" t="s">
        <v>959</v>
      </c>
      <c r="E621" t="s">
        <v>6470</v>
      </c>
      <c r="I621" t="b">
        <f t="shared" si="1"/>
        <v>0</v>
      </c>
      <c r="L621" s="3">
        <v>43761.291666666664</v>
      </c>
    </row>
    <row r="622">
      <c r="B622" s="7" t="s">
        <v>7647</v>
      </c>
      <c r="E622" t="s">
        <v>6480</v>
      </c>
      <c r="I622" t="b">
        <f t="shared" si="1"/>
        <v>1</v>
      </c>
      <c r="L622" s="3">
        <v>43848.68331717593</v>
      </c>
    </row>
    <row r="623">
      <c r="B623" s="7" t="s">
        <v>30633</v>
      </c>
      <c r="E623" t="s">
        <v>6485</v>
      </c>
      <c r="I623" t="b">
        <f t="shared" si="1"/>
        <v>1</v>
      </c>
      <c r="L623" s="3">
        <v>44071.25</v>
      </c>
    </row>
    <row r="624">
      <c r="B624" s="7" t="s">
        <v>1611</v>
      </c>
      <c r="E624" t="s">
        <v>6510</v>
      </c>
      <c r="I624" t="b">
        <f t="shared" si="1"/>
        <v>0</v>
      </c>
      <c r="L624" s="3">
        <v>43711.375</v>
      </c>
    </row>
    <row r="625">
      <c r="B625" s="7" t="s">
        <v>8064</v>
      </c>
      <c r="E625" t="s">
        <v>6560</v>
      </c>
      <c r="I625" t="b">
        <f t="shared" si="1"/>
        <v>1</v>
      </c>
      <c r="L625" s="3">
        <v>43651.416666666664</v>
      </c>
    </row>
    <row r="626">
      <c r="B626" s="7" t="s">
        <v>19403</v>
      </c>
      <c r="E626" t="s">
        <v>6576</v>
      </c>
      <c r="I626" t="b">
        <f t="shared" si="1"/>
        <v>1</v>
      </c>
      <c r="L626" s="3">
        <v>44214.645833333336</v>
      </c>
    </row>
    <row r="627">
      <c r="B627" s="7" t="s">
        <v>5056</v>
      </c>
      <c r="E627" t="s">
        <v>6600</v>
      </c>
      <c r="I627" t="b">
        <f t="shared" si="1"/>
        <v>1</v>
      </c>
      <c r="L627" s="3">
        <v>44246.479166666664</v>
      </c>
    </row>
    <row r="628">
      <c r="B628" s="7" t="s">
        <v>6600</v>
      </c>
      <c r="E628" t="s">
        <v>6628</v>
      </c>
      <c r="I628" t="b">
        <f t="shared" si="1"/>
        <v>1</v>
      </c>
      <c r="L628" s="3">
        <v>43875.67849087963</v>
      </c>
    </row>
    <row r="629">
      <c r="B629" s="7" t="s">
        <v>555</v>
      </c>
      <c r="E629" t="s">
        <v>6668</v>
      </c>
      <c r="I629" t="b">
        <f t="shared" si="1"/>
        <v>1</v>
      </c>
      <c r="L629" s="3">
        <v>43852.625</v>
      </c>
    </row>
    <row r="630">
      <c r="B630" s="7" t="s">
        <v>22234</v>
      </c>
      <c r="E630" t="s">
        <v>6691</v>
      </c>
      <c r="I630" t="b">
        <f t="shared" si="1"/>
        <v>1</v>
      </c>
      <c r="L630" s="3">
        <v>44099.4375</v>
      </c>
    </row>
    <row r="631">
      <c r="B631" s="7" t="s">
        <v>5485</v>
      </c>
      <c r="E631" t="s">
        <v>6703</v>
      </c>
      <c r="I631" t="b">
        <f t="shared" si="1"/>
        <v>1</v>
      </c>
      <c r="L631" s="3">
        <v>43914.75</v>
      </c>
    </row>
    <row r="632">
      <c r="B632" s="7" t="s">
        <v>30634</v>
      </c>
      <c r="E632" t="s">
        <v>6722</v>
      </c>
      <c r="I632" t="b">
        <f t="shared" si="1"/>
        <v>1</v>
      </c>
      <c r="L632" s="3">
        <v>44145.333333333336</v>
      </c>
    </row>
    <row r="633">
      <c r="B633" s="7" t="s">
        <v>6025</v>
      </c>
      <c r="E633" t="s">
        <v>6733</v>
      </c>
      <c r="I633" t="b">
        <f t="shared" si="1"/>
        <v>0</v>
      </c>
      <c r="L633" s="3">
        <v>44068.75</v>
      </c>
    </row>
    <row r="634">
      <c r="B634" s="7" t="s">
        <v>30635</v>
      </c>
      <c r="E634" t="s">
        <v>6750</v>
      </c>
      <c r="I634" t="b">
        <f t="shared" si="1"/>
        <v>1</v>
      </c>
      <c r="L634" s="3">
        <v>44056.666666666664</v>
      </c>
    </row>
    <row r="635">
      <c r="B635" s="7" t="s">
        <v>7232</v>
      </c>
      <c r="E635" t="s">
        <v>6753</v>
      </c>
      <c r="I635" t="b">
        <f t="shared" si="1"/>
        <v>0</v>
      </c>
      <c r="L635" s="3">
        <v>44121.625</v>
      </c>
    </row>
    <row r="636">
      <c r="B636" s="7" t="s">
        <v>30636</v>
      </c>
      <c r="E636" t="s">
        <v>6758</v>
      </c>
      <c r="I636" t="b">
        <f t="shared" si="1"/>
        <v>1</v>
      </c>
      <c r="L636" s="3">
        <v>43758.166666666664</v>
      </c>
    </row>
    <row r="637">
      <c r="B637" s="7" t="s">
        <v>4907</v>
      </c>
      <c r="E637" t="s">
        <v>6803</v>
      </c>
      <c r="I637" t="b">
        <f t="shared" si="1"/>
        <v>0</v>
      </c>
      <c r="L637" s="3">
        <v>43863.333333333336</v>
      </c>
    </row>
    <row r="638">
      <c r="B638" s="7" t="s">
        <v>30637</v>
      </c>
      <c r="E638" t="s">
        <v>6810</v>
      </c>
      <c r="I638" t="b">
        <f t="shared" si="1"/>
        <v>1</v>
      </c>
      <c r="L638" s="3">
        <v>43873.520833333336</v>
      </c>
    </row>
    <row r="639">
      <c r="B639" s="7" t="s">
        <v>1666</v>
      </c>
      <c r="E639" t="s">
        <v>6850</v>
      </c>
      <c r="I639" t="b">
        <f t="shared" si="1"/>
        <v>0</v>
      </c>
      <c r="L639" s="3">
        <v>44163.63062979167</v>
      </c>
    </row>
    <row r="640">
      <c r="B640" s="7" t="s">
        <v>30638</v>
      </c>
      <c r="E640" t="s">
        <v>6852</v>
      </c>
      <c r="I640" t="b">
        <f t="shared" si="1"/>
        <v>1</v>
      </c>
      <c r="L640" s="3">
        <v>43847.3125</v>
      </c>
    </row>
    <row r="641">
      <c r="B641" s="7" t="s">
        <v>30639</v>
      </c>
      <c r="E641" t="s">
        <v>6863</v>
      </c>
      <c r="I641" t="b">
        <f t="shared" si="1"/>
        <v>0</v>
      </c>
      <c r="L641" s="3">
        <v>44094.375</v>
      </c>
    </row>
    <row r="642">
      <c r="B642" s="7" t="s">
        <v>822</v>
      </c>
      <c r="E642" t="s">
        <v>7000</v>
      </c>
      <c r="I642" t="b">
        <f t="shared" si="1"/>
        <v>0</v>
      </c>
      <c r="L642" s="3">
        <v>44183.583333333336</v>
      </c>
    </row>
    <row r="643">
      <c r="B643" s="7" t="s">
        <v>10489</v>
      </c>
      <c r="E643" t="s">
        <v>7037</v>
      </c>
      <c r="I643" t="b">
        <f t="shared" si="1"/>
        <v>1</v>
      </c>
      <c r="L643" s="3">
        <v>43917.166666666664</v>
      </c>
    </row>
    <row r="644">
      <c r="B644" s="7" t="s">
        <v>626</v>
      </c>
      <c r="E644" t="s">
        <v>7048</v>
      </c>
      <c r="I644" t="b">
        <f t="shared" si="1"/>
        <v>1</v>
      </c>
      <c r="L644" s="3">
        <v>43824.416666666664</v>
      </c>
    </row>
    <row r="645">
      <c r="B645" s="7" t="s">
        <v>1797</v>
      </c>
      <c r="E645" t="s">
        <v>7059</v>
      </c>
      <c r="I645" t="b">
        <f t="shared" si="1"/>
        <v>1</v>
      </c>
      <c r="L645" s="3">
        <v>43756.166666666664</v>
      </c>
    </row>
    <row r="646">
      <c r="B646" s="7" t="s">
        <v>12783</v>
      </c>
      <c r="E646" t="s">
        <v>7072</v>
      </c>
      <c r="I646" t="b">
        <f t="shared" si="1"/>
        <v>1</v>
      </c>
      <c r="L646" s="3">
        <v>44179.375</v>
      </c>
    </row>
    <row r="647">
      <c r="B647" s="7" t="s">
        <v>30640</v>
      </c>
      <c r="E647" t="s">
        <v>7084</v>
      </c>
      <c r="I647" t="b">
        <f t="shared" si="1"/>
        <v>1</v>
      </c>
      <c r="L647" s="3">
        <v>43729.208333333336</v>
      </c>
    </row>
    <row r="648">
      <c r="B648" s="7" t="s">
        <v>30641</v>
      </c>
      <c r="E648" t="s">
        <v>7158</v>
      </c>
      <c r="I648" t="b">
        <f t="shared" si="1"/>
        <v>0</v>
      </c>
      <c r="L648" s="3">
        <v>43773.75</v>
      </c>
    </row>
    <row r="649">
      <c r="B649" s="7" t="s">
        <v>1268</v>
      </c>
      <c r="E649" t="s">
        <v>7203</v>
      </c>
      <c r="I649" t="b">
        <f t="shared" si="1"/>
        <v>0</v>
      </c>
      <c r="L649" s="3">
        <v>43879.5</v>
      </c>
    </row>
    <row r="650">
      <c r="B650" s="7" t="s">
        <v>30642</v>
      </c>
      <c r="E650" t="s">
        <v>7210</v>
      </c>
      <c r="I650" t="b">
        <f t="shared" si="1"/>
        <v>1</v>
      </c>
      <c r="L650" s="3">
        <v>44181.666666666664</v>
      </c>
    </row>
    <row r="651">
      <c r="B651" s="7" t="s">
        <v>30643</v>
      </c>
      <c r="E651" t="s">
        <v>7214</v>
      </c>
      <c r="I651" t="b">
        <f t="shared" si="1"/>
        <v>0</v>
      </c>
      <c r="L651" s="3">
        <v>44146.791666666664</v>
      </c>
    </row>
    <row r="652">
      <c r="B652" s="7" t="s">
        <v>23493</v>
      </c>
      <c r="E652" t="s">
        <v>7221</v>
      </c>
      <c r="I652" t="b">
        <f t="shared" si="1"/>
        <v>0</v>
      </c>
      <c r="L652" s="3">
        <v>44222.666666666664</v>
      </c>
    </row>
    <row r="653">
      <c r="B653" s="7" t="s">
        <v>30644</v>
      </c>
      <c r="E653" t="s">
        <v>7228</v>
      </c>
      <c r="I653" t="b">
        <f t="shared" si="1"/>
        <v>1</v>
      </c>
      <c r="L653" s="3">
        <v>44077.666666666664</v>
      </c>
    </row>
    <row r="654">
      <c r="B654" s="7" t="s">
        <v>6449</v>
      </c>
      <c r="E654" t="s">
        <v>7232</v>
      </c>
      <c r="I654" t="b">
        <f t="shared" si="1"/>
        <v>0</v>
      </c>
      <c r="L654" s="3">
        <v>44161.208333333336</v>
      </c>
    </row>
    <row r="655">
      <c r="B655" s="7" t="s">
        <v>30645</v>
      </c>
      <c r="E655" t="s">
        <v>7246</v>
      </c>
      <c r="I655" t="b">
        <f t="shared" si="1"/>
        <v>1</v>
      </c>
      <c r="L655" s="3">
        <v>43772.625</v>
      </c>
    </row>
    <row r="656">
      <c r="B656" s="7" t="s">
        <v>30646</v>
      </c>
      <c r="E656" t="s">
        <v>7254</v>
      </c>
      <c r="I656" t="b">
        <f t="shared" si="1"/>
        <v>0</v>
      </c>
      <c r="L656" s="3">
        <v>44090.270833333336</v>
      </c>
    </row>
    <row r="657">
      <c r="B657" s="7" t="s">
        <v>3890</v>
      </c>
      <c r="E657" t="s">
        <v>7274</v>
      </c>
      <c r="I657" t="b">
        <f t="shared" si="1"/>
        <v>0</v>
      </c>
      <c r="L657" s="3">
        <v>44203.208333333336</v>
      </c>
    </row>
    <row r="658">
      <c r="B658" s="7" t="s">
        <v>16494</v>
      </c>
      <c r="E658" t="s">
        <v>7288</v>
      </c>
      <c r="I658" t="b">
        <f t="shared" si="1"/>
        <v>1</v>
      </c>
      <c r="L658" s="3">
        <v>43957.25</v>
      </c>
    </row>
    <row r="659">
      <c r="B659" s="7" t="s">
        <v>30647</v>
      </c>
      <c r="E659" t="s">
        <v>7293</v>
      </c>
      <c r="I659" t="b">
        <f t="shared" si="1"/>
        <v>1</v>
      </c>
      <c r="L659" s="3">
        <v>44204.645833333336</v>
      </c>
    </row>
    <row r="660">
      <c r="B660" s="7" t="s">
        <v>1176</v>
      </c>
      <c r="E660" t="s">
        <v>7350</v>
      </c>
      <c r="I660" t="b">
        <f t="shared" si="1"/>
        <v>0</v>
      </c>
      <c r="L660" s="3">
        <v>43784.291666666664</v>
      </c>
    </row>
    <row r="661">
      <c r="B661" s="7" t="s">
        <v>86</v>
      </c>
      <c r="E661" t="s">
        <v>7357</v>
      </c>
      <c r="I661" t="b">
        <f t="shared" si="1"/>
        <v>1</v>
      </c>
      <c r="L661" s="3">
        <v>44229.697916666664</v>
      </c>
    </row>
    <row r="662">
      <c r="B662" s="7" t="s">
        <v>6220</v>
      </c>
      <c r="E662" t="s">
        <v>7367</v>
      </c>
      <c r="I662" t="b">
        <f t="shared" si="1"/>
        <v>1</v>
      </c>
      <c r="L662" s="3">
        <v>43920.75</v>
      </c>
    </row>
    <row r="663">
      <c r="B663" s="7" t="s">
        <v>2173</v>
      </c>
      <c r="E663" t="s">
        <v>7377</v>
      </c>
      <c r="I663" t="b">
        <f t="shared" si="1"/>
        <v>1</v>
      </c>
      <c r="L663" s="3">
        <v>44110.166666666664</v>
      </c>
    </row>
    <row r="664">
      <c r="B664" s="7" t="s">
        <v>30648</v>
      </c>
      <c r="E664" t="s">
        <v>7392</v>
      </c>
      <c r="I664" t="b">
        <f t="shared" si="1"/>
        <v>1</v>
      </c>
      <c r="L664" s="3">
        <v>43871.625</v>
      </c>
    </row>
    <row r="665">
      <c r="B665" s="7" t="s">
        <v>258</v>
      </c>
      <c r="E665" t="s">
        <v>7451</v>
      </c>
      <c r="I665" t="b">
        <f t="shared" si="1"/>
        <v>0</v>
      </c>
      <c r="L665" s="3">
        <v>44047.354166666664</v>
      </c>
    </row>
    <row r="666">
      <c r="B666" s="7" t="s">
        <v>963</v>
      </c>
      <c r="E666" t="s">
        <v>7480</v>
      </c>
      <c r="I666" t="b">
        <f t="shared" si="1"/>
        <v>1</v>
      </c>
      <c r="L666" s="3">
        <v>44180.37684204861</v>
      </c>
    </row>
    <row r="667">
      <c r="B667" s="7" t="s">
        <v>30649</v>
      </c>
      <c r="E667" t="s">
        <v>7530</v>
      </c>
      <c r="I667" t="b">
        <f t="shared" si="1"/>
        <v>1</v>
      </c>
      <c r="L667" s="3">
        <v>43473.708333333336</v>
      </c>
    </row>
    <row r="668">
      <c r="B668" s="7" t="s">
        <v>30650</v>
      </c>
      <c r="E668" t="s">
        <v>7572</v>
      </c>
      <c r="I668" t="b">
        <f t="shared" si="1"/>
        <v>0</v>
      </c>
      <c r="L668" s="3">
        <v>43882.625</v>
      </c>
    </row>
    <row r="669">
      <c r="B669" s="7" t="s">
        <v>1250</v>
      </c>
      <c r="E669" t="s">
        <v>7575</v>
      </c>
      <c r="I669" t="b">
        <f t="shared" si="1"/>
        <v>0</v>
      </c>
      <c r="L669" s="3">
        <v>44210.541666666664</v>
      </c>
    </row>
    <row r="670">
      <c r="B670" s="7" t="s">
        <v>30651</v>
      </c>
      <c r="E670" t="s">
        <v>7584</v>
      </c>
      <c r="I670" t="b">
        <f t="shared" si="1"/>
        <v>1</v>
      </c>
      <c r="L670" s="3">
        <v>43941.729166666664</v>
      </c>
    </row>
    <row r="671">
      <c r="B671" s="7" t="s">
        <v>30652</v>
      </c>
      <c r="E671" t="s">
        <v>7602</v>
      </c>
      <c r="I671" t="b">
        <f t="shared" si="1"/>
        <v>0</v>
      </c>
      <c r="L671" s="3">
        <v>44115.645833333336</v>
      </c>
    </row>
    <row r="672">
      <c r="B672" s="7" t="s">
        <v>30653</v>
      </c>
      <c r="E672" t="s">
        <v>7608</v>
      </c>
      <c r="I672" t="b">
        <f t="shared" si="1"/>
        <v>0</v>
      </c>
      <c r="L672" s="3">
        <v>44151.625</v>
      </c>
    </row>
    <row r="673">
      <c r="B673" s="7" t="s">
        <v>10583</v>
      </c>
      <c r="E673" t="s">
        <v>7620</v>
      </c>
      <c r="I673" t="b">
        <f t="shared" si="1"/>
        <v>0</v>
      </c>
      <c r="L673" s="3">
        <v>44232.614583333336</v>
      </c>
    </row>
    <row r="674">
      <c r="B674" s="7" t="s">
        <v>20332</v>
      </c>
      <c r="E674" t="s">
        <v>7647</v>
      </c>
      <c r="I674" t="b">
        <f t="shared" si="1"/>
        <v>1</v>
      </c>
      <c r="L674" s="3">
        <v>43860.458333333336</v>
      </c>
    </row>
    <row r="675">
      <c r="B675" s="7" t="s">
        <v>8009</v>
      </c>
      <c r="E675" t="s">
        <v>7704</v>
      </c>
      <c r="I675" t="b">
        <f t="shared" si="1"/>
        <v>1</v>
      </c>
      <c r="L675" s="3">
        <v>43931.416666666664</v>
      </c>
    </row>
    <row r="676">
      <c r="B676" s="7" t="s">
        <v>30654</v>
      </c>
      <c r="E676" t="s">
        <v>7711</v>
      </c>
      <c r="I676" t="b">
        <f t="shared" si="1"/>
        <v>1</v>
      </c>
      <c r="L676" s="3">
        <v>43861.72652232639</v>
      </c>
    </row>
    <row r="677">
      <c r="B677" s="7" t="s">
        <v>5382</v>
      </c>
      <c r="E677" t="s">
        <v>7735</v>
      </c>
      <c r="I677" t="b">
        <f t="shared" si="1"/>
        <v>0</v>
      </c>
      <c r="L677" s="3">
        <v>43797.666666666664</v>
      </c>
    </row>
    <row r="678">
      <c r="B678" s="7" t="s">
        <v>103</v>
      </c>
      <c r="E678" t="s">
        <v>7765</v>
      </c>
      <c r="I678" t="b">
        <f t="shared" si="1"/>
        <v>1</v>
      </c>
      <c r="L678" s="3">
        <v>44105.708333333336</v>
      </c>
    </row>
    <row r="679">
      <c r="B679" s="7" t="s">
        <v>30655</v>
      </c>
      <c r="E679" t="s">
        <v>7774</v>
      </c>
      <c r="I679" t="b">
        <f t="shared" si="1"/>
        <v>1</v>
      </c>
      <c r="L679" s="3">
        <v>43914.5</v>
      </c>
    </row>
    <row r="680">
      <c r="B680" s="7" t="s">
        <v>30656</v>
      </c>
      <c r="E680" t="s">
        <v>7784</v>
      </c>
      <c r="I680" t="b">
        <f t="shared" si="1"/>
        <v>0</v>
      </c>
      <c r="L680" s="3">
        <v>43899.270833333336</v>
      </c>
    </row>
    <row r="681">
      <c r="B681" s="7" t="s">
        <v>2846</v>
      </c>
      <c r="E681" t="s">
        <v>7787</v>
      </c>
      <c r="I681" t="b">
        <f t="shared" si="1"/>
        <v>0</v>
      </c>
      <c r="L681" s="3">
        <v>43875.70167282407</v>
      </c>
    </row>
    <row r="682">
      <c r="B682" s="7" t="s">
        <v>5278</v>
      </c>
      <c r="E682" t="s">
        <v>7792</v>
      </c>
      <c r="I682" t="b">
        <f t="shared" si="1"/>
        <v>1</v>
      </c>
      <c r="L682" s="3">
        <v>44106.625</v>
      </c>
    </row>
    <row r="683">
      <c r="B683" s="7" t="s">
        <v>744</v>
      </c>
      <c r="E683" t="s">
        <v>7799</v>
      </c>
      <c r="I683" t="b">
        <f t="shared" si="1"/>
        <v>1</v>
      </c>
      <c r="L683" s="3">
        <v>44149.583333333336</v>
      </c>
    </row>
    <row r="684">
      <c r="B684" s="7" t="s">
        <v>30657</v>
      </c>
      <c r="E684" t="s">
        <v>7807</v>
      </c>
      <c r="I684" t="b">
        <f t="shared" si="1"/>
        <v>1</v>
      </c>
      <c r="L684" s="3">
        <v>44125.333333333336</v>
      </c>
    </row>
    <row r="685">
      <c r="B685" s="7" t="s">
        <v>30658</v>
      </c>
      <c r="E685" t="s">
        <v>7820</v>
      </c>
      <c r="I685" t="b">
        <f t="shared" si="1"/>
        <v>0</v>
      </c>
      <c r="L685" s="3">
        <v>43544.666666666664</v>
      </c>
    </row>
    <row r="686">
      <c r="B686" s="7" t="s">
        <v>253</v>
      </c>
      <c r="E686" t="s">
        <v>7828</v>
      </c>
      <c r="I686" t="b">
        <f t="shared" si="1"/>
        <v>0</v>
      </c>
      <c r="L686" s="3">
        <v>44188.625</v>
      </c>
    </row>
    <row r="687">
      <c r="B687" s="7" t="s">
        <v>9820</v>
      </c>
      <c r="E687" t="s">
        <v>7831</v>
      </c>
      <c r="I687" t="b">
        <f t="shared" si="1"/>
        <v>1</v>
      </c>
      <c r="L687" s="3">
        <v>43845.3125</v>
      </c>
    </row>
    <row r="688">
      <c r="B688" s="7" t="s">
        <v>4110</v>
      </c>
      <c r="E688" t="s">
        <v>7836</v>
      </c>
      <c r="I688" t="b">
        <f t="shared" si="1"/>
        <v>1</v>
      </c>
      <c r="L688" s="3">
        <v>44162.6836740625</v>
      </c>
    </row>
    <row r="689">
      <c r="B689" s="7" t="s">
        <v>4175</v>
      </c>
      <c r="E689" t="s">
        <v>7862</v>
      </c>
      <c r="I689" t="b">
        <f t="shared" si="1"/>
        <v>1</v>
      </c>
      <c r="L689" s="3">
        <v>43830.125</v>
      </c>
    </row>
    <row r="690">
      <c r="B690" s="7" t="s">
        <v>879</v>
      </c>
      <c r="E690" t="s">
        <v>7884</v>
      </c>
      <c r="I690" t="b">
        <f t="shared" si="1"/>
        <v>1</v>
      </c>
      <c r="L690" s="3">
        <v>44245.333333333336</v>
      </c>
    </row>
    <row r="691">
      <c r="B691" s="7" t="s">
        <v>30659</v>
      </c>
      <c r="E691" t="s">
        <v>7897</v>
      </c>
      <c r="I691" t="b">
        <f t="shared" si="1"/>
        <v>1</v>
      </c>
      <c r="L691" s="3">
        <v>44006.4375</v>
      </c>
    </row>
    <row r="692">
      <c r="B692" s="7" t="s">
        <v>29881</v>
      </c>
      <c r="E692" t="s">
        <v>7901</v>
      </c>
      <c r="I692" t="b">
        <f t="shared" si="1"/>
        <v>0</v>
      </c>
      <c r="L692" s="3">
        <v>44229.25</v>
      </c>
    </row>
    <row r="693">
      <c r="B693" s="7" t="s">
        <v>30660</v>
      </c>
      <c r="E693" t="s">
        <v>7967</v>
      </c>
      <c r="I693" t="b">
        <f t="shared" si="1"/>
        <v>1</v>
      </c>
      <c r="L693" s="3">
        <v>44211.229166666664</v>
      </c>
    </row>
    <row r="694">
      <c r="B694" s="7" t="s">
        <v>15813</v>
      </c>
      <c r="E694" t="s">
        <v>7983</v>
      </c>
      <c r="I694" t="b">
        <f t="shared" si="1"/>
        <v>0</v>
      </c>
      <c r="L694" s="3">
        <v>44121.666666666664</v>
      </c>
    </row>
    <row r="695">
      <c r="B695" s="7" t="s">
        <v>30661</v>
      </c>
      <c r="E695" t="s">
        <v>8009</v>
      </c>
      <c r="I695" t="b">
        <f t="shared" si="1"/>
        <v>1</v>
      </c>
      <c r="L695" s="3">
        <v>43797.666666666664</v>
      </c>
    </row>
    <row r="696">
      <c r="B696" s="7" t="s">
        <v>30662</v>
      </c>
      <c r="E696" t="s">
        <v>8035</v>
      </c>
      <c r="I696" t="b">
        <f t="shared" si="1"/>
        <v>0</v>
      </c>
      <c r="L696" s="3">
        <v>43774.291666666664</v>
      </c>
    </row>
    <row r="697">
      <c r="B697" s="7" t="s">
        <v>30663</v>
      </c>
      <c r="E697" t="s">
        <v>8042</v>
      </c>
      <c r="I697" t="b">
        <f t="shared" si="1"/>
        <v>0</v>
      </c>
      <c r="L697" s="3">
        <v>44221.666666666664</v>
      </c>
    </row>
    <row r="698">
      <c r="B698" s="7" t="s">
        <v>30664</v>
      </c>
      <c r="E698" t="s">
        <v>8064</v>
      </c>
      <c r="I698" t="b">
        <f t="shared" si="1"/>
        <v>0</v>
      </c>
      <c r="L698" s="3">
        <v>44166.291666666664</v>
      </c>
    </row>
    <row r="699">
      <c r="B699" s="7" t="s">
        <v>5574</v>
      </c>
      <c r="E699" t="s">
        <v>8069</v>
      </c>
      <c r="I699" t="b">
        <f t="shared" si="1"/>
        <v>0</v>
      </c>
      <c r="L699" s="3">
        <v>44222.302083333336</v>
      </c>
    </row>
    <row r="700">
      <c r="B700" s="7" t="s">
        <v>30665</v>
      </c>
      <c r="E700" t="s">
        <v>8081</v>
      </c>
      <c r="I700" t="b">
        <f t="shared" si="1"/>
        <v>1</v>
      </c>
      <c r="L700" s="3">
        <v>43902.1875</v>
      </c>
    </row>
    <row r="701">
      <c r="B701" s="7" t="s">
        <v>30666</v>
      </c>
      <c r="E701" t="s">
        <v>8088</v>
      </c>
      <c r="I701" t="b">
        <f t="shared" si="1"/>
        <v>0</v>
      </c>
      <c r="L701" s="3">
        <v>44034.635416666664</v>
      </c>
    </row>
    <row r="702">
      <c r="B702" s="7" t="s">
        <v>30667</v>
      </c>
      <c r="E702" t="s">
        <v>8148</v>
      </c>
      <c r="I702" t="b">
        <f t="shared" si="1"/>
        <v>0</v>
      </c>
      <c r="L702" s="3">
        <v>43775.5</v>
      </c>
    </row>
    <row r="703">
      <c r="B703" s="7" t="s">
        <v>12897</v>
      </c>
      <c r="E703" t="s">
        <v>8203</v>
      </c>
      <c r="I703" t="b">
        <f t="shared" si="1"/>
        <v>0</v>
      </c>
      <c r="L703" s="3">
        <v>43512.166666666664</v>
      </c>
    </row>
    <row r="704">
      <c r="B704" s="7" t="s">
        <v>30668</v>
      </c>
      <c r="E704" t="s">
        <v>8231</v>
      </c>
      <c r="I704" t="b">
        <f t="shared" si="1"/>
        <v>1</v>
      </c>
      <c r="L704" s="3">
        <v>43798.625</v>
      </c>
    </row>
    <row r="705">
      <c r="B705" s="7" t="s">
        <v>30669</v>
      </c>
      <c r="E705" t="s">
        <v>8269</v>
      </c>
      <c r="I705" t="b">
        <f t="shared" si="1"/>
        <v>0</v>
      </c>
      <c r="L705" s="3">
        <v>43505.333333333336</v>
      </c>
    </row>
    <row r="706">
      <c r="B706" s="7" t="s">
        <v>30670</v>
      </c>
      <c r="E706" t="s">
        <v>8286</v>
      </c>
      <c r="I706" t="b">
        <f t="shared" si="1"/>
        <v>0</v>
      </c>
      <c r="L706" s="3">
        <v>43700.208333333336</v>
      </c>
    </row>
    <row r="707">
      <c r="B707" s="7" t="s">
        <v>13893</v>
      </c>
      <c r="E707" t="s">
        <v>8291</v>
      </c>
      <c r="I707" t="b">
        <f t="shared" si="1"/>
        <v>0</v>
      </c>
      <c r="L707" s="3">
        <v>44162.666666666664</v>
      </c>
    </row>
    <row r="708">
      <c r="B708" s="7" t="s">
        <v>30671</v>
      </c>
      <c r="E708" t="s">
        <v>8297</v>
      </c>
      <c r="I708" t="b">
        <f t="shared" si="1"/>
        <v>1</v>
      </c>
      <c r="L708" s="3">
        <v>44186.333333333336</v>
      </c>
    </row>
    <row r="709">
      <c r="B709" s="7" t="s">
        <v>21138</v>
      </c>
      <c r="E709" t="s">
        <v>8301</v>
      </c>
      <c r="I709" t="b">
        <f t="shared" si="1"/>
        <v>0</v>
      </c>
      <c r="L709" s="3">
        <v>43951.372239131946</v>
      </c>
    </row>
    <row r="710">
      <c r="B710" s="7" t="s">
        <v>30672</v>
      </c>
      <c r="E710" t="s">
        <v>8305</v>
      </c>
      <c r="I710" t="b">
        <f t="shared" si="1"/>
        <v>1</v>
      </c>
      <c r="L710" s="3">
        <v>44242.201572708334</v>
      </c>
    </row>
    <row r="711">
      <c r="B711" s="7" t="s">
        <v>30673</v>
      </c>
      <c r="E711" t="s">
        <v>8329</v>
      </c>
      <c r="I711" t="b">
        <f t="shared" si="1"/>
        <v>0</v>
      </c>
      <c r="L711" s="3">
        <v>43752.791666666664</v>
      </c>
    </row>
    <row r="712">
      <c r="B712" s="7" t="s">
        <v>25857</v>
      </c>
      <c r="E712" t="s">
        <v>8383</v>
      </c>
      <c r="I712" t="b">
        <f t="shared" si="1"/>
        <v>0</v>
      </c>
      <c r="L712" s="3">
        <v>44164.6875</v>
      </c>
    </row>
    <row r="713">
      <c r="B713" s="7" t="s">
        <v>3465</v>
      </c>
      <c r="E713" t="s">
        <v>8387</v>
      </c>
      <c r="I713" t="b">
        <f t="shared" si="1"/>
        <v>1</v>
      </c>
      <c r="L713" s="3">
        <v>44121.59375</v>
      </c>
    </row>
    <row r="714">
      <c r="B714" s="7" t="s">
        <v>26314</v>
      </c>
      <c r="E714" t="s">
        <v>8431</v>
      </c>
      <c r="I714" t="b">
        <f t="shared" si="1"/>
        <v>1</v>
      </c>
      <c r="L714" s="3">
        <v>44076.291666666664</v>
      </c>
    </row>
    <row r="715">
      <c r="B715" s="7" t="s">
        <v>30674</v>
      </c>
      <c r="E715" t="s">
        <v>8460</v>
      </c>
      <c r="I715" t="b">
        <f t="shared" si="1"/>
        <v>1</v>
      </c>
      <c r="L715" s="3">
        <v>43866.6875</v>
      </c>
    </row>
    <row r="716">
      <c r="B716" s="7" t="s">
        <v>1874</v>
      </c>
      <c r="E716" t="s">
        <v>8547</v>
      </c>
      <c r="I716" t="b">
        <f t="shared" si="1"/>
        <v>0</v>
      </c>
      <c r="L716" s="3">
        <v>43900.270833333336</v>
      </c>
    </row>
    <row r="717">
      <c r="B717" s="7" t="s">
        <v>30675</v>
      </c>
      <c r="E717" t="s">
        <v>8582</v>
      </c>
      <c r="I717" t="b">
        <f t="shared" si="1"/>
        <v>1</v>
      </c>
      <c r="L717" s="3">
        <v>44081.416666666664</v>
      </c>
    </row>
    <row r="718">
      <c r="B718" s="7" t="s">
        <v>30676</v>
      </c>
      <c r="E718" t="s">
        <v>8609</v>
      </c>
      <c r="I718" t="b">
        <f t="shared" si="1"/>
        <v>0</v>
      </c>
      <c r="L718" s="3">
        <v>44208.239583333336</v>
      </c>
    </row>
    <row r="719">
      <c r="B719" s="7" t="s">
        <v>32</v>
      </c>
      <c r="E719" t="s">
        <v>8642</v>
      </c>
      <c r="I719" t="b">
        <f t="shared" si="1"/>
        <v>0</v>
      </c>
      <c r="L719" s="3">
        <v>43812.708333333336</v>
      </c>
    </row>
    <row r="720">
      <c r="B720" s="7" t="s">
        <v>30677</v>
      </c>
      <c r="E720" t="s">
        <v>8668</v>
      </c>
      <c r="I720" t="b">
        <f t="shared" si="1"/>
        <v>1</v>
      </c>
      <c r="L720" s="3">
        <v>43927.229166666664</v>
      </c>
    </row>
    <row r="721">
      <c r="B721" s="7" t="s">
        <v>30678</v>
      </c>
      <c r="E721" t="s">
        <v>8698</v>
      </c>
      <c r="I721" t="b">
        <f t="shared" si="1"/>
        <v>0</v>
      </c>
      <c r="L721" s="3">
        <v>43831.166666666664</v>
      </c>
    </row>
    <row r="722">
      <c r="B722" s="7" t="s">
        <v>30679</v>
      </c>
      <c r="E722" t="s">
        <v>8714</v>
      </c>
      <c r="I722" t="b">
        <f t="shared" si="1"/>
        <v>0</v>
      </c>
      <c r="L722" s="3">
        <v>44056.709027777775</v>
      </c>
    </row>
    <row r="723">
      <c r="B723" s="7" t="s">
        <v>30680</v>
      </c>
      <c r="E723" t="s">
        <v>8720</v>
      </c>
      <c r="I723" t="b">
        <f t="shared" si="1"/>
        <v>0</v>
      </c>
      <c r="L723" s="3">
        <v>44250.708333333336</v>
      </c>
    </row>
    <row r="724">
      <c r="B724" s="7" t="s">
        <v>2913</v>
      </c>
      <c r="E724" t="s">
        <v>8740</v>
      </c>
      <c r="I724" t="b">
        <f t="shared" si="1"/>
        <v>0</v>
      </c>
      <c r="L724" s="3">
        <v>43725.166666666664</v>
      </c>
    </row>
    <row r="725">
      <c r="B725" s="7" t="s">
        <v>2397</v>
      </c>
      <c r="E725" t="s">
        <v>8850</v>
      </c>
      <c r="I725" t="b">
        <f t="shared" si="1"/>
        <v>1</v>
      </c>
      <c r="L725" s="3">
        <v>43869.416666666664</v>
      </c>
    </row>
    <row r="726">
      <c r="B726" s="7" t="s">
        <v>4545</v>
      </c>
      <c r="E726" t="s">
        <v>8871</v>
      </c>
      <c r="I726" t="b">
        <f t="shared" si="1"/>
        <v>1</v>
      </c>
      <c r="L726" s="3">
        <v>43831.583333333336</v>
      </c>
    </row>
    <row r="727">
      <c r="B727" s="7" t="s">
        <v>4433</v>
      </c>
      <c r="E727" t="s">
        <v>8922</v>
      </c>
      <c r="I727" t="b">
        <f t="shared" si="1"/>
        <v>1</v>
      </c>
      <c r="L727" s="3">
        <v>43483.166666666664</v>
      </c>
    </row>
    <row r="728">
      <c r="B728" s="7" t="s">
        <v>30681</v>
      </c>
      <c r="E728" t="s">
        <v>8938</v>
      </c>
      <c r="I728" t="b">
        <f t="shared" si="1"/>
        <v>1</v>
      </c>
      <c r="L728" s="3">
        <v>43739.166666666664</v>
      </c>
    </row>
    <row r="729">
      <c r="B729" s="7" t="s">
        <v>30682</v>
      </c>
      <c r="E729" t="s">
        <v>8951</v>
      </c>
      <c r="I729" t="b">
        <f t="shared" si="1"/>
        <v>0</v>
      </c>
      <c r="L729" s="3">
        <v>43557.75</v>
      </c>
    </row>
    <row r="730">
      <c r="B730" s="7" t="s">
        <v>30683</v>
      </c>
      <c r="E730" t="s">
        <v>8954</v>
      </c>
      <c r="I730" t="b">
        <f t="shared" si="1"/>
        <v>0</v>
      </c>
      <c r="L730" s="3">
        <v>44214.25</v>
      </c>
    </row>
    <row r="731">
      <c r="B731" s="7" t="s">
        <v>7765</v>
      </c>
      <c r="E731" t="s">
        <v>8974</v>
      </c>
      <c r="I731" t="b">
        <f t="shared" si="1"/>
        <v>0</v>
      </c>
      <c r="L731" s="3">
        <v>44162.583333333336</v>
      </c>
    </row>
    <row r="732">
      <c r="B732" s="7" t="s">
        <v>30684</v>
      </c>
      <c r="E732" t="s">
        <v>8994</v>
      </c>
      <c r="I732" t="b">
        <f t="shared" si="1"/>
        <v>1</v>
      </c>
      <c r="L732" s="3">
        <v>43654.593657604164</v>
      </c>
    </row>
    <row r="733">
      <c r="E733" t="s">
        <v>9006</v>
      </c>
      <c r="L733" s="3">
        <v>43860.81277596065</v>
      </c>
    </row>
    <row r="734">
      <c r="E734" t="s">
        <v>9020</v>
      </c>
      <c r="L734" s="3">
        <v>44149.583333333336</v>
      </c>
    </row>
    <row r="735">
      <c r="E735" t="s">
        <v>9025</v>
      </c>
      <c r="L735" s="3">
        <v>44051.291666666664</v>
      </c>
    </row>
    <row r="736">
      <c r="E736" t="s">
        <v>9052</v>
      </c>
      <c r="L736" s="3">
        <v>44249.614583333336</v>
      </c>
    </row>
    <row r="737">
      <c r="E737" t="s">
        <v>9087</v>
      </c>
      <c r="L737" s="3">
        <v>44018.25</v>
      </c>
    </row>
    <row r="738">
      <c r="E738" t="s">
        <v>9099</v>
      </c>
      <c r="L738" s="3">
        <v>44009.6875</v>
      </c>
    </row>
    <row r="739">
      <c r="E739" t="s">
        <v>9117</v>
      </c>
      <c r="L739" s="3">
        <v>44104.583333333336</v>
      </c>
    </row>
    <row r="740">
      <c r="E740" t="s">
        <v>9125</v>
      </c>
      <c r="L740" s="3">
        <v>44246.333333333336</v>
      </c>
    </row>
    <row r="741">
      <c r="E741" t="s">
        <v>9147</v>
      </c>
      <c r="L741" s="3">
        <v>43642.666666666664</v>
      </c>
    </row>
    <row r="742">
      <c r="E742" t="s">
        <v>9186</v>
      </c>
      <c r="L742" s="3">
        <v>44127.5</v>
      </c>
    </row>
    <row r="743">
      <c r="E743" t="s">
        <v>9198</v>
      </c>
      <c r="L743" s="3">
        <v>44076.625</v>
      </c>
    </row>
    <row r="744">
      <c r="E744" t="s">
        <v>9216</v>
      </c>
      <c r="L744" s="3">
        <v>44141.666666666664</v>
      </c>
    </row>
    <row r="745">
      <c r="E745" t="s">
        <v>9230</v>
      </c>
      <c r="L745" s="3">
        <v>43785.25</v>
      </c>
    </row>
    <row r="746">
      <c r="E746" t="s">
        <v>9288</v>
      </c>
      <c r="L746" s="3">
        <v>43877.604166666664</v>
      </c>
    </row>
    <row r="747">
      <c r="E747" t="s">
        <v>9306</v>
      </c>
      <c r="L747" s="3">
        <v>43986.666666666664</v>
      </c>
    </row>
    <row r="748">
      <c r="E748" t="s">
        <v>9339</v>
      </c>
      <c r="L748" s="3">
        <v>43739.125</v>
      </c>
    </row>
    <row r="749">
      <c r="E749" t="s">
        <v>9404</v>
      </c>
      <c r="L749" s="3">
        <v>43864.611465925926</v>
      </c>
    </row>
    <row r="750">
      <c r="E750" t="s">
        <v>9407</v>
      </c>
      <c r="L750" s="3">
        <v>44146.541666666664</v>
      </c>
    </row>
    <row r="751">
      <c r="E751" t="s">
        <v>9413</v>
      </c>
      <c r="L751" s="3">
        <v>44214.791666666664</v>
      </c>
    </row>
    <row r="752">
      <c r="E752" t="s">
        <v>9499</v>
      </c>
      <c r="L752" s="3">
        <v>44083.229166666664</v>
      </c>
    </row>
    <row r="753">
      <c r="E753" t="s">
        <v>9507</v>
      </c>
      <c r="L753" s="3">
        <v>43739.583333333336</v>
      </c>
    </row>
    <row r="754">
      <c r="E754" t="s">
        <v>9536</v>
      </c>
      <c r="L754" s="3">
        <v>43893.75</v>
      </c>
    </row>
    <row r="755">
      <c r="E755" t="s">
        <v>9546</v>
      </c>
      <c r="L755" s="3">
        <v>43838.25</v>
      </c>
    </row>
    <row r="756">
      <c r="E756" t="s">
        <v>9632</v>
      </c>
      <c r="L756" s="3">
        <v>43731.666666666664</v>
      </c>
    </row>
    <row r="757">
      <c r="E757" t="s">
        <v>9658</v>
      </c>
      <c r="L757" s="3">
        <v>44126.291666666664</v>
      </c>
    </row>
    <row r="758">
      <c r="E758" t="s">
        <v>9664</v>
      </c>
      <c r="L758" s="3">
        <v>43882.21875</v>
      </c>
    </row>
    <row r="759">
      <c r="E759" t="s">
        <v>9773</v>
      </c>
      <c r="L759" s="3">
        <v>44133.604166666664</v>
      </c>
    </row>
    <row r="760">
      <c r="E760" t="s">
        <v>9820</v>
      </c>
      <c r="L760" s="3">
        <v>43760.708333333336</v>
      </c>
    </row>
    <row r="761">
      <c r="E761" t="s">
        <v>9825</v>
      </c>
      <c r="L761" s="3">
        <v>43922.416666666664</v>
      </c>
    </row>
    <row r="762">
      <c r="E762" t="s">
        <v>9844</v>
      </c>
      <c r="L762" s="3">
        <v>44102.666666666664</v>
      </c>
    </row>
    <row r="763">
      <c r="E763" t="s">
        <v>9911</v>
      </c>
      <c r="L763" s="3">
        <v>44217.25</v>
      </c>
    </row>
    <row r="764">
      <c r="E764" t="s">
        <v>9953</v>
      </c>
      <c r="L764" s="3">
        <v>44071.177083333336</v>
      </c>
    </row>
    <row r="765">
      <c r="E765" t="s">
        <v>9976</v>
      </c>
      <c r="L765" s="3">
        <v>44096.752586469906</v>
      </c>
    </row>
    <row r="766">
      <c r="E766" t="s">
        <v>9982</v>
      </c>
      <c r="L766" s="3">
        <v>44243.541666666664</v>
      </c>
    </row>
    <row r="767">
      <c r="E767" t="s">
        <v>9997</v>
      </c>
      <c r="L767" s="3">
        <v>43997.666666666664</v>
      </c>
    </row>
    <row r="768">
      <c r="E768" t="s">
        <v>10022</v>
      </c>
      <c r="L768" s="3">
        <v>43858.375</v>
      </c>
    </row>
    <row r="769">
      <c r="E769" t="s">
        <v>10049</v>
      </c>
      <c r="L769" s="3">
        <v>44216.208333333336</v>
      </c>
    </row>
    <row r="770">
      <c r="E770" t="s">
        <v>10075</v>
      </c>
      <c r="L770" s="3">
        <v>43875.28125</v>
      </c>
    </row>
    <row r="771">
      <c r="E771" t="s">
        <v>10100</v>
      </c>
      <c r="L771" s="3">
        <v>43814.625</v>
      </c>
    </row>
    <row r="772">
      <c r="E772" t="s">
        <v>10133</v>
      </c>
      <c r="L772" s="3">
        <v>44130.229166666664</v>
      </c>
    </row>
    <row r="773">
      <c r="E773" t="s">
        <v>10138</v>
      </c>
      <c r="L773" s="3">
        <v>43826.291666666664</v>
      </c>
    </row>
    <row r="774">
      <c r="E774" t="s">
        <v>10186</v>
      </c>
      <c r="L774" s="3">
        <v>43585.75</v>
      </c>
    </row>
    <row r="775">
      <c r="E775" t="s">
        <v>10203</v>
      </c>
      <c r="L775" s="3">
        <v>44018.333333333336</v>
      </c>
    </row>
    <row r="776">
      <c r="E776" t="s">
        <v>10212</v>
      </c>
      <c r="L776" s="3">
        <v>43898.32159991898</v>
      </c>
    </row>
    <row r="777">
      <c r="E777" t="s">
        <v>10216</v>
      </c>
      <c r="L777" s="3">
        <v>44022.791666666664</v>
      </c>
    </row>
    <row r="778">
      <c r="E778" t="s">
        <v>10220</v>
      </c>
      <c r="L778" s="3">
        <v>44131.675103483794</v>
      </c>
    </row>
    <row r="779">
      <c r="E779" t="s">
        <v>10260</v>
      </c>
      <c r="L779" s="3">
        <v>43782.708333333336</v>
      </c>
    </row>
    <row r="780">
      <c r="E780" t="s">
        <v>10266</v>
      </c>
      <c r="L780" s="3">
        <v>44137.666666666664</v>
      </c>
    </row>
    <row r="781">
      <c r="E781" t="s">
        <v>10285</v>
      </c>
      <c r="L781" s="3">
        <v>44149.291666666664</v>
      </c>
    </row>
    <row r="782">
      <c r="E782" t="s">
        <v>10356</v>
      </c>
      <c r="L782" s="3">
        <v>44108.25</v>
      </c>
    </row>
    <row r="783">
      <c r="E783" t="s">
        <v>10363</v>
      </c>
      <c r="L783" s="3">
        <v>44146.327841516206</v>
      </c>
    </row>
    <row r="784">
      <c r="E784" t="s">
        <v>10378</v>
      </c>
      <c r="L784" s="3">
        <v>43873.625</v>
      </c>
    </row>
    <row r="785">
      <c r="E785" t="s">
        <v>10395</v>
      </c>
      <c r="L785" s="3">
        <v>44026.5</v>
      </c>
    </row>
    <row r="786">
      <c r="E786" t="s">
        <v>10423</v>
      </c>
      <c r="L786" s="3">
        <v>43787.541666666664</v>
      </c>
    </row>
    <row r="787">
      <c r="E787" t="s">
        <v>10443</v>
      </c>
      <c r="L787" s="3">
        <v>44060.708333333336</v>
      </c>
    </row>
    <row r="788">
      <c r="E788" t="s">
        <v>10484</v>
      </c>
      <c r="L788" s="3">
        <v>43840.666666666664</v>
      </c>
    </row>
    <row r="789">
      <c r="E789" t="s">
        <v>10489</v>
      </c>
      <c r="L789" s="3">
        <v>44014.541666666664</v>
      </c>
    </row>
    <row r="790">
      <c r="E790" t="s">
        <v>10529</v>
      </c>
      <c r="L790" s="3">
        <v>44105.4375</v>
      </c>
    </row>
    <row r="791">
      <c r="E791" t="s">
        <v>10548</v>
      </c>
      <c r="L791" s="3">
        <v>43917.25</v>
      </c>
    </row>
    <row r="792">
      <c r="E792" t="s">
        <v>10583</v>
      </c>
      <c r="L792" s="3">
        <v>43894.65625</v>
      </c>
    </row>
    <row r="793">
      <c r="E793" t="s">
        <v>10687</v>
      </c>
      <c r="L793" s="3">
        <v>43790.375</v>
      </c>
    </row>
    <row r="794">
      <c r="E794" t="s">
        <v>10712</v>
      </c>
      <c r="L794" s="3">
        <v>44238.708333333336</v>
      </c>
    </row>
    <row r="795">
      <c r="E795" t="s">
        <v>10716</v>
      </c>
      <c r="L795" s="3">
        <v>43780.625</v>
      </c>
    </row>
    <row r="796">
      <c r="E796" t="s">
        <v>10736</v>
      </c>
      <c r="L796" s="3">
        <v>43985.291666666664</v>
      </c>
    </row>
    <row r="797">
      <c r="E797" t="s">
        <v>10745</v>
      </c>
      <c r="L797" s="3">
        <v>43753.625</v>
      </c>
    </row>
    <row r="798">
      <c r="E798" t="s">
        <v>10792</v>
      </c>
      <c r="L798" s="3">
        <v>43923.791666666664</v>
      </c>
    </row>
    <row r="799">
      <c r="E799" t="s">
        <v>10800</v>
      </c>
      <c r="L799" s="3">
        <v>43651.166666666664</v>
      </c>
    </row>
    <row r="800">
      <c r="E800" t="s">
        <v>10803</v>
      </c>
      <c r="L800" s="3">
        <v>43910.666666666664</v>
      </c>
    </row>
    <row r="801">
      <c r="E801" t="s">
        <v>10823</v>
      </c>
      <c r="L801" s="3">
        <v>43856.459431296294</v>
      </c>
    </row>
    <row r="802">
      <c r="E802" t="s">
        <v>10842</v>
      </c>
      <c r="L802" s="3">
        <v>43985.416666666664</v>
      </c>
    </row>
    <row r="803">
      <c r="E803" t="s">
        <v>10853</v>
      </c>
      <c r="L803" s="3">
        <v>43744.333333333336</v>
      </c>
    </row>
    <row r="804">
      <c r="E804" t="s">
        <v>10897</v>
      </c>
      <c r="L804" s="3">
        <v>43858.25</v>
      </c>
    </row>
    <row r="805">
      <c r="E805" t="s">
        <v>10900</v>
      </c>
      <c r="L805" s="3">
        <v>43901.208333333336</v>
      </c>
    </row>
    <row r="806">
      <c r="E806" t="s">
        <v>10921</v>
      </c>
      <c r="L806" s="3">
        <v>43919.75</v>
      </c>
    </row>
    <row r="807">
      <c r="E807" t="s">
        <v>10928</v>
      </c>
      <c r="L807" s="3">
        <v>44164.37452217592</v>
      </c>
    </row>
    <row r="808">
      <c r="E808" t="s">
        <v>10935</v>
      </c>
      <c r="L808" s="3">
        <v>44121.75</v>
      </c>
    </row>
    <row r="809">
      <c r="E809" t="s">
        <v>10945</v>
      </c>
      <c r="L809" s="3">
        <v>43854.291666666664</v>
      </c>
    </row>
    <row r="810">
      <c r="E810" t="s">
        <v>10966</v>
      </c>
      <c r="L810" s="3">
        <v>44240.375</v>
      </c>
    </row>
    <row r="811">
      <c r="E811" t="s">
        <v>11015</v>
      </c>
      <c r="L811" s="3">
        <v>44225.6875</v>
      </c>
    </row>
    <row r="812">
      <c r="E812" t="s">
        <v>11078</v>
      </c>
      <c r="L812" s="3">
        <v>43984.6875</v>
      </c>
    </row>
    <row r="813">
      <c r="E813" t="s">
        <v>11083</v>
      </c>
      <c r="L813" s="3">
        <v>44218.666666666664</v>
      </c>
    </row>
    <row r="814">
      <c r="E814" t="s">
        <v>11094</v>
      </c>
      <c r="L814" s="3">
        <v>44084.65625</v>
      </c>
    </row>
    <row r="815">
      <c r="E815" t="s">
        <v>11108</v>
      </c>
      <c r="L815" s="3">
        <v>43880.416666666664</v>
      </c>
    </row>
    <row r="816">
      <c r="E816" t="s">
        <v>11139</v>
      </c>
      <c r="L816" s="3">
        <v>43964.291666666664</v>
      </c>
    </row>
    <row r="817">
      <c r="E817" t="s">
        <v>11187</v>
      </c>
      <c r="L817" s="3">
        <v>43880.604166666664</v>
      </c>
    </row>
    <row r="818">
      <c r="E818" t="s">
        <v>11191</v>
      </c>
      <c r="L818" s="3">
        <v>44072.625</v>
      </c>
    </row>
    <row r="819">
      <c r="E819" t="s">
        <v>11268</v>
      </c>
      <c r="L819" s="3">
        <v>43849.583333333336</v>
      </c>
    </row>
    <row r="820">
      <c r="E820" t="s">
        <v>11296</v>
      </c>
      <c r="L820" s="3">
        <v>44105.666666666664</v>
      </c>
    </row>
    <row r="821">
      <c r="E821" t="s">
        <v>11332</v>
      </c>
      <c r="L821" s="3">
        <v>44117.729166666664</v>
      </c>
    </row>
    <row r="822">
      <c r="E822" t="s">
        <v>11339</v>
      </c>
      <c r="L822" s="3">
        <v>44141.229166666664</v>
      </c>
    </row>
    <row r="823">
      <c r="E823" t="s">
        <v>11360</v>
      </c>
      <c r="L823" s="3">
        <v>44141.708333333336</v>
      </c>
    </row>
    <row r="824">
      <c r="E824" t="s">
        <v>11405</v>
      </c>
      <c r="L824" s="3">
        <v>43821.791666666664</v>
      </c>
    </row>
    <row r="825">
      <c r="E825" t="s">
        <v>11416</v>
      </c>
      <c r="L825" s="3">
        <v>44245.1875</v>
      </c>
    </row>
    <row r="826">
      <c r="E826" t="s">
        <v>11419</v>
      </c>
      <c r="L826" s="3">
        <v>44104.25</v>
      </c>
    </row>
    <row r="827">
      <c r="E827" t="s">
        <v>11477</v>
      </c>
      <c r="L827" s="3">
        <v>44151.145833333336</v>
      </c>
    </row>
    <row r="828">
      <c r="E828" t="s">
        <v>11487</v>
      </c>
      <c r="L828" s="3">
        <v>44120.291666666664</v>
      </c>
    </row>
    <row r="829">
      <c r="E829" t="s">
        <v>11513</v>
      </c>
      <c r="L829" s="3">
        <v>44222.291666666664</v>
      </c>
    </row>
    <row r="830">
      <c r="E830" t="s">
        <v>11570</v>
      </c>
      <c r="L830" s="3">
        <v>43993.25</v>
      </c>
    </row>
    <row r="831">
      <c r="E831" t="s">
        <v>11588</v>
      </c>
      <c r="L831" s="3">
        <v>43772.708333333336</v>
      </c>
    </row>
    <row r="832">
      <c r="E832" t="s">
        <v>11612</v>
      </c>
      <c r="L832" s="3">
        <v>43634.333333333336</v>
      </c>
    </row>
    <row r="833">
      <c r="E833" t="s">
        <v>11617</v>
      </c>
      <c r="L833" s="3">
        <v>44189.625</v>
      </c>
    </row>
    <row r="834">
      <c r="E834" t="s">
        <v>11659</v>
      </c>
      <c r="L834" s="3">
        <v>43858.229166666664</v>
      </c>
    </row>
    <row r="835">
      <c r="E835" t="s">
        <v>11676</v>
      </c>
      <c r="L835" s="3">
        <v>43999.541666666664</v>
      </c>
    </row>
    <row r="836">
      <c r="E836" t="s">
        <v>11706</v>
      </c>
      <c r="L836" s="3">
        <v>43896.25</v>
      </c>
    </row>
    <row r="837">
      <c r="E837" t="s">
        <v>11717</v>
      </c>
      <c r="L837" s="3">
        <v>44190.645833333336</v>
      </c>
    </row>
    <row r="838">
      <c r="E838" t="s">
        <v>11843</v>
      </c>
      <c r="L838" s="3">
        <v>44201.65639744213</v>
      </c>
    </row>
    <row r="839">
      <c r="E839" t="s">
        <v>11871</v>
      </c>
      <c r="L839" s="3">
        <v>43685.25</v>
      </c>
    </row>
    <row r="840">
      <c r="E840" t="s">
        <v>11884</v>
      </c>
      <c r="L840" s="3">
        <v>44104.333333333336</v>
      </c>
    </row>
    <row r="841">
      <c r="E841" t="s">
        <v>11928</v>
      </c>
      <c r="L841" s="3">
        <v>44071.583333333336</v>
      </c>
    </row>
    <row r="842">
      <c r="E842" t="s">
        <v>11959</v>
      </c>
      <c r="L842" s="3">
        <v>43860.625</v>
      </c>
    </row>
    <row r="843">
      <c r="E843" t="s">
        <v>11972</v>
      </c>
      <c r="L843" s="3">
        <v>44122.270833333336</v>
      </c>
    </row>
    <row r="844">
      <c r="E844" t="s">
        <v>11989</v>
      </c>
      <c r="L844" s="3">
        <v>44054.4375</v>
      </c>
    </row>
    <row r="845">
      <c r="E845" t="s">
        <v>12034</v>
      </c>
      <c r="L845" s="3">
        <v>43844.416666666664</v>
      </c>
    </row>
    <row r="846">
      <c r="E846" t="s">
        <v>12037</v>
      </c>
      <c r="L846" s="3">
        <v>43881.798496331015</v>
      </c>
    </row>
    <row r="847">
      <c r="E847" t="s">
        <v>12054</v>
      </c>
      <c r="L847" s="3">
        <v>44165.4375</v>
      </c>
    </row>
    <row r="848">
      <c r="E848" t="s">
        <v>12123</v>
      </c>
      <c r="L848" s="3">
        <v>44016.770833333336</v>
      </c>
    </row>
    <row r="849">
      <c r="E849" t="s">
        <v>12134</v>
      </c>
      <c r="L849" s="3">
        <v>44123.38973920139</v>
      </c>
    </row>
    <row r="850">
      <c r="E850" t="s">
        <v>12147</v>
      </c>
      <c r="L850" s="3">
        <v>44124.75</v>
      </c>
    </row>
    <row r="851">
      <c r="E851" t="s">
        <v>12193</v>
      </c>
      <c r="L851" s="3">
        <v>43994.270833333336</v>
      </c>
    </row>
    <row r="852">
      <c r="E852" t="s">
        <v>12249</v>
      </c>
      <c r="L852" s="3">
        <v>43835.75</v>
      </c>
    </row>
    <row r="853">
      <c r="E853" t="s">
        <v>12274</v>
      </c>
      <c r="L853" s="3">
        <v>44072.208333333336</v>
      </c>
    </row>
    <row r="854">
      <c r="E854" t="s">
        <v>12323</v>
      </c>
      <c r="L854" s="3">
        <v>43918.625</v>
      </c>
    </row>
    <row r="855">
      <c r="E855" t="s">
        <v>12327</v>
      </c>
      <c r="L855" s="3">
        <v>43799.208333333336</v>
      </c>
    </row>
    <row r="856">
      <c r="E856" t="s">
        <v>12356</v>
      </c>
      <c r="L856" s="3">
        <v>44209.239583333336</v>
      </c>
    </row>
    <row r="857">
      <c r="E857" t="s">
        <v>12395</v>
      </c>
      <c r="L857" s="3">
        <v>43713.166666666664</v>
      </c>
    </row>
    <row r="858">
      <c r="E858" t="s">
        <v>12429</v>
      </c>
      <c r="L858" s="3">
        <v>44026.291666666664</v>
      </c>
    </row>
    <row r="859">
      <c r="E859" t="s">
        <v>12450</v>
      </c>
      <c r="L859" s="3">
        <v>44083.6875</v>
      </c>
    </row>
    <row r="860">
      <c r="E860" t="s">
        <v>12497</v>
      </c>
      <c r="L860" s="3">
        <v>44147.666666666664</v>
      </c>
    </row>
    <row r="861">
      <c r="E861" t="s">
        <v>12574</v>
      </c>
      <c r="L861" s="3">
        <v>43654.650621712964</v>
      </c>
    </row>
    <row r="862">
      <c r="E862" t="s">
        <v>12581</v>
      </c>
      <c r="L862" s="3">
        <v>43776.25</v>
      </c>
    </row>
    <row r="863">
      <c r="E863" t="s">
        <v>12601</v>
      </c>
      <c r="L863" s="3">
        <v>44046.625</v>
      </c>
    </row>
    <row r="864">
      <c r="E864" t="s">
        <v>12618</v>
      </c>
      <c r="L864" s="3">
        <v>44118.291666666664</v>
      </c>
    </row>
    <row r="865">
      <c r="E865" t="s">
        <v>12689</v>
      </c>
      <c r="L865" s="3">
        <v>43658.35341315972</v>
      </c>
    </row>
    <row r="866">
      <c r="E866" t="s">
        <v>12748</v>
      </c>
      <c r="L866" s="3">
        <v>44115.5</v>
      </c>
    </row>
    <row r="867">
      <c r="E867" t="s">
        <v>12783</v>
      </c>
      <c r="L867" s="3">
        <v>43865.416666666664</v>
      </c>
    </row>
    <row r="868">
      <c r="E868" t="s">
        <v>12842</v>
      </c>
      <c r="L868" s="3">
        <v>43806.791666666664</v>
      </c>
    </row>
    <row r="869">
      <c r="E869" t="s">
        <v>12884</v>
      </c>
      <c r="L869" s="3">
        <v>44164.541666666664</v>
      </c>
    </row>
    <row r="870">
      <c r="E870" t="s">
        <v>12897</v>
      </c>
      <c r="L870" s="3">
        <v>44169.458333333336</v>
      </c>
    </row>
    <row r="871">
      <c r="E871" t="s">
        <v>12913</v>
      </c>
      <c r="L871" s="3">
        <v>44080.583333333336</v>
      </c>
    </row>
    <row r="872">
      <c r="E872" t="s">
        <v>12932</v>
      </c>
      <c r="L872" s="3">
        <v>44153.354166666664</v>
      </c>
    </row>
    <row r="873">
      <c r="E873" t="s">
        <v>12947</v>
      </c>
      <c r="L873" s="3">
        <v>43708.25</v>
      </c>
    </row>
    <row r="874">
      <c r="E874" t="s">
        <v>12957</v>
      </c>
      <c r="L874" s="3">
        <v>43873.443933587965</v>
      </c>
    </row>
    <row r="875">
      <c r="E875" t="s">
        <v>12960</v>
      </c>
      <c r="L875" s="3">
        <v>43778.666666666664</v>
      </c>
    </row>
    <row r="876">
      <c r="E876" t="s">
        <v>12996</v>
      </c>
      <c r="L876" s="3">
        <v>44166.541666666664</v>
      </c>
    </row>
    <row r="877">
      <c r="E877" t="s">
        <v>13031</v>
      </c>
      <c r="L877" s="3">
        <v>44059.58929993056</v>
      </c>
    </row>
    <row r="878">
      <c r="E878" t="s">
        <v>13073</v>
      </c>
      <c r="L878" s="3">
        <v>43869.666666666664</v>
      </c>
    </row>
    <row r="879">
      <c r="E879" t="s">
        <v>13094</v>
      </c>
      <c r="L879" s="3">
        <v>43915.4375</v>
      </c>
    </row>
    <row r="880">
      <c r="E880" t="s">
        <v>13114</v>
      </c>
      <c r="L880" s="3">
        <v>44031.762499131946</v>
      </c>
    </row>
    <row r="881">
      <c r="E881" t="s">
        <v>13123</v>
      </c>
      <c r="L881" s="3">
        <v>43808.25</v>
      </c>
    </row>
    <row r="882">
      <c r="E882" t="s">
        <v>13181</v>
      </c>
      <c r="L882" s="3">
        <v>43729.458333333336</v>
      </c>
    </row>
    <row r="883">
      <c r="E883" t="s">
        <v>13210</v>
      </c>
      <c r="L883" s="3">
        <v>44253.25</v>
      </c>
    </row>
    <row r="884">
      <c r="E884" t="s">
        <v>13217</v>
      </c>
      <c r="L884" s="3">
        <v>44114.479166666664</v>
      </c>
    </row>
    <row r="885">
      <c r="E885" t="s">
        <v>13272</v>
      </c>
      <c r="L885" s="3">
        <v>44207.239583333336</v>
      </c>
    </row>
    <row r="886">
      <c r="E886" t="s">
        <v>13311</v>
      </c>
      <c r="L886" s="3">
        <v>44231.697916666664</v>
      </c>
    </row>
    <row r="887">
      <c r="E887" t="s">
        <v>13331</v>
      </c>
      <c r="L887" s="3">
        <v>43759.708333333336</v>
      </c>
    </row>
    <row r="888">
      <c r="E888" t="s">
        <v>13362</v>
      </c>
      <c r="L888" s="3">
        <v>43943.791666666664</v>
      </c>
    </row>
    <row r="889">
      <c r="E889" t="s">
        <v>13435</v>
      </c>
      <c r="L889" s="3">
        <v>44152.625</v>
      </c>
    </row>
    <row r="890">
      <c r="E890" t="s">
        <v>13451</v>
      </c>
      <c r="L890" s="3">
        <v>43979.3125</v>
      </c>
    </row>
    <row r="891">
      <c r="E891" t="s">
        <v>13488</v>
      </c>
      <c r="L891" s="3">
        <v>43671.625</v>
      </c>
    </row>
    <row r="892">
      <c r="E892" t="s">
        <v>13618</v>
      </c>
      <c r="L892" s="3">
        <v>43883.65625</v>
      </c>
    </row>
    <row r="893">
      <c r="E893" t="s">
        <v>13683</v>
      </c>
      <c r="L893" s="3">
        <v>44019.333333333336</v>
      </c>
    </row>
    <row r="894">
      <c r="E894" t="s">
        <v>13703</v>
      </c>
      <c r="L894" s="3">
        <v>43676.625</v>
      </c>
    </row>
    <row r="895">
      <c r="E895" t="s">
        <v>13761</v>
      </c>
      <c r="L895" s="3">
        <v>44035.708333333336</v>
      </c>
    </row>
    <row r="896">
      <c r="E896" t="s">
        <v>13893</v>
      </c>
      <c r="L896" s="3">
        <v>43904.604166666664</v>
      </c>
    </row>
    <row r="897">
      <c r="E897" t="s">
        <v>13926</v>
      </c>
      <c r="L897" s="3">
        <v>43766.166666666664</v>
      </c>
    </row>
    <row r="898">
      <c r="E898" t="s">
        <v>13959</v>
      </c>
      <c r="L898" s="3">
        <v>44179.677083333336</v>
      </c>
    </row>
    <row r="899">
      <c r="E899" t="s">
        <v>13989</v>
      </c>
      <c r="L899" s="3">
        <v>43928.541666666664</v>
      </c>
    </row>
    <row r="900">
      <c r="E900" t="s">
        <v>14015</v>
      </c>
      <c r="L900" s="3">
        <v>44221.25</v>
      </c>
    </row>
    <row r="901">
      <c r="E901" t="s">
        <v>14137</v>
      </c>
      <c r="L901" s="3">
        <v>43913.458333333336</v>
      </c>
    </row>
    <row r="902">
      <c r="E902" t="s">
        <v>14140</v>
      </c>
      <c r="L902" s="3">
        <v>44202.541666666664</v>
      </c>
    </row>
    <row r="903">
      <c r="E903" t="s">
        <v>14156</v>
      </c>
      <c r="L903" s="3">
        <v>44042.6875</v>
      </c>
    </row>
    <row r="904">
      <c r="E904" t="s">
        <v>14194</v>
      </c>
      <c r="L904" s="3">
        <v>44036.229166666664</v>
      </c>
    </row>
    <row r="905">
      <c r="E905" t="s">
        <v>14198</v>
      </c>
      <c r="L905" s="3">
        <v>43997.291666666664</v>
      </c>
    </row>
    <row r="906">
      <c r="E906" t="s">
        <v>14491</v>
      </c>
      <c r="L906" s="3">
        <v>44188.645833333336</v>
      </c>
    </row>
    <row r="907">
      <c r="E907" t="s">
        <v>14573</v>
      </c>
      <c r="L907" s="3">
        <v>43745.166666666664</v>
      </c>
    </row>
    <row r="908">
      <c r="E908" t="s">
        <v>14619</v>
      </c>
      <c r="L908" s="3">
        <v>43880.25</v>
      </c>
    </row>
    <row r="909">
      <c r="E909" t="s">
        <v>14671</v>
      </c>
      <c r="L909" s="3">
        <v>43928.21875</v>
      </c>
    </row>
    <row r="910">
      <c r="E910" t="s">
        <v>14678</v>
      </c>
      <c r="L910" s="3">
        <v>44201.229166666664</v>
      </c>
    </row>
    <row r="911">
      <c r="E911" t="s">
        <v>14681</v>
      </c>
      <c r="L911" s="3">
        <v>44046.625</v>
      </c>
    </row>
    <row r="912">
      <c r="E912" t="s">
        <v>14707</v>
      </c>
      <c r="L912" s="3">
        <v>44200.270833333336</v>
      </c>
    </row>
    <row r="913">
      <c r="E913" t="s">
        <v>14734</v>
      </c>
      <c r="L913" s="3">
        <v>43869.666666666664</v>
      </c>
    </row>
    <row r="914">
      <c r="E914" t="s">
        <v>14772</v>
      </c>
      <c r="L914" s="3">
        <v>43791.25</v>
      </c>
    </row>
    <row r="915">
      <c r="E915" t="s">
        <v>14922</v>
      </c>
      <c r="L915" s="3">
        <v>44007.25</v>
      </c>
    </row>
    <row r="916">
      <c r="E916" t="s">
        <v>15007</v>
      </c>
      <c r="L916" s="3">
        <v>43775.208333333336</v>
      </c>
    </row>
    <row r="917">
      <c r="E917" t="s">
        <v>15109</v>
      </c>
      <c r="L917" s="3">
        <v>43808.5</v>
      </c>
    </row>
    <row r="918">
      <c r="E918" t="s">
        <v>15160</v>
      </c>
      <c r="L918" s="3">
        <v>43788.333333333336</v>
      </c>
    </row>
    <row r="919">
      <c r="E919" t="s">
        <v>15215</v>
      </c>
      <c r="L919" s="3">
        <v>43885.197916666664</v>
      </c>
    </row>
    <row r="920">
      <c r="E920" t="s">
        <v>15294</v>
      </c>
      <c r="L920" s="3">
        <v>43855.739583333336</v>
      </c>
    </row>
    <row r="921">
      <c r="E921" t="s">
        <v>15299</v>
      </c>
      <c r="L921" s="3">
        <v>43900.46875</v>
      </c>
    </row>
    <row r="922">
      <c r="E922" t="s">
        <v>15452</v>
      </c>
      <c r="L922" s="3">
        <v>44217.604166666664</v>
      </c>
    </row>
    <row r="923">
      <c r="E923" t="s">
        <v>15454</v>
      </c>
      <c r="L923" s="3">
        <v>43921.583333333336</v>
      </c>
    </row>
    <row r="924">
      <c r="E924" t="s">
        <v>15461</v>
      </c>
      <c r="L924" s="3">
        <v>43798.416666666664</v>
      </c>
    </row>
    <row r="925">
      <c r="E925" t="s">
        <v>15483</v>
      </c>
      <c r="L925" s="3">
        <v>44139.625</v>
      </c>
    </row>
    <row r="926">
      <c r="E926" t="s">
        <v>15532</v>
      </c>
      <c r="L926" s="3">
        <v>44102.5</v>
      </c>
    </row>
    <row r="927">
      <c r="E927" t="s">
        <v>15579</v>
      </c>
      <c r="L927" s="3">
        <v>43938.270833333336</v>
      </c>
    </row>
    <row r="928">
      <c r="E928" t="s">
        <v>15654</v>
      </c>
      <c r="L928" s="3">
        <v>44105.229166666664</v>
      </c>
    </row>
    <row r="929">
      <c r="E929" t="s">
        <v>15679</v>
      </c>
      <c r="L929" s="3">
        <v>43676.25</v>
      </c>
    </row>
    <row r="930">
      <c r="E930" t="s">
        <v>15776</v>
      </c>
      <c r="L930" s="3">
        <v>44102.56041666667</v>
      </c>
    </row>
    <row r="931">
      <c r="E931" t="s">
        <v>15813</v>
      </c>
      <c r="L931" s="3">
        <v>44125.645833333336</v>
      </c>
    </row>
    <row r="932">
      <c r="E932" t="s">
        <v>15835</v>
      </c>
      <c r="L932" s="3">
        <v>43796.583333333336</v>
      </c>
    </row>
    <row r="933">
      <c r="E933" t="s">
        <v>15916</v>
      </c>
      <c r="L933" s="3">
        <v>43643.583333333336</v>
      </c>
    </row>
    <row r="934">
      <c r="E934" t="s">
        <v>15918</v>
      </c>
      <c r="L934" s="3">
        <v>43746.291666666664</v>
      </c>
    </row>
    <row r="935">
      <c r="E935" t="s">
        <v>15922</v>
      </c>
      <c r="L935" s="3">
        <v>43896.25</v>
      </c>
    </row>
    <row r="936">
      <c r="E936" t="s">
        <v>15974</v>
      </c>
      <c r="L936" s="3">
        <v>44161.197916666664</v>
      </c>
    </row>
    <row r="937">
      <c r="E937" t="s">
        <v>16132</v>
      </c>
      <c r="L937" s="3">
        <v>43893.291666666664</v>
      </c>
    </row>
    <row r="938">
      <c r="E938" t="s">
        <v>16200</v>
      </c>
      <c r="L938" s="3">
        <v>44123.375</v>
      </c>
    </row>
    <row r="939">
      <c r="E939" t="s">
        <v>16223</v>
      </c>
      <c r="L939" s="3">
        <v>44059.302083333336</v>
      </c>
    </row>
    <row r="940">
      <c r="E940" t="s">
        <v>16394</v>
      </c>
      <c r="L940" s="3">
        <v>43868.25</v>
      </c>
    </row>
    <row r="941">
      <c r="E941" t="s">
        <v>16428</v>
      </c>
      <c r="L941" s="3">
        <v>44238.270833333336</v>
      </c>
    </row>
    <row r="942">
      <c r="E942" t="s">
        <v>16443</v>
      </c>
      <c r="L942" s="3">
        <v>44065.645833333336</v>
      </c>
    </row>
    <row r="943">
      <c r="E943" t="s">
        <v>16469</v>
      </c>
      <c r="L943" s="3">
        <v>44049.416666666664</v>
      </c>
    </row>
    <row r="944">
      <c r="E944" t="s">
        <v>16476</v>
      </c>
      <c r="L944" s="3">
        <v>43764.416666666664</v>
      </c>
    </row>
    <row r="945">
      <c r="E945" t="s">
        <v>16494</v>
      </c>
      <c r="L945" s="3">
        <v>44070.25</v>
      </c>
    </row>
    <row r="946">
      <c r="E946" t="s">
        <v>16504</v>
      </c>
      <c r="L946" s="3">
        <v>44097.4375</v>
      </c>
    </row>
    <row r="947">
      <c r="E947" t="s">
        <v>16519</v>
      </c>
      <c r="L947" s="3">
        <v>44049.666666666664</v>
      </c>
    </row>
    <row r="948">
      <c r="E948" t="s">
        <v>16535</v>
      </c>
      <c r="L948" s="3">
        <v>43557.291666666664</v>
      </c>
    </row>
    <row r="949">
      <c r="E949" t="s">
        <v>16642</v>
      </c>
      <c r="L949" s="3">
        <v>43745.541666666664</v>
      </c>
    </row>
    <row r="950">
      <c r="E950" t="s">
        <v>16645</v>
      </c>
      <c r="L950" s="3">
        <v>44138.583333333336</v>
      </c>
    </row>
    <row r="951">
      <c r="E951" t="s">
        <v>16724</v>
      </c>
      <c r="L951" s="3">
        <v>44119.729166666664</v>
      </c>
    </row>
    <row r="952">
      <c r="E952" t="s">
        <v>16825</v>
      </c>
      <c r="L952" s="3">
        <v>43704.708333333336</v>
      </c>
    </row>
    <row r="953">
      <c r="E953" t="s">
        <v>16891</v>
      </c>
      <c r="L953" s="3">
        <v>44214.333333333336</v>
      </c>
    </row>
    <row r="954">
      <c r="E954" t="s">
        <v>16921</v>
      </c>
      <c r="L954" s="3">
        <v>44144.625</v>
      </c>
    </row>
    <row r="955">
      <c r="E955" t="s">
        <v>16963</v>
      </c>
      <c r="L955" s="3">
        <v>44099.21875</v>
      </c>
    </row>
    <row r="956">
      <c r="E956" t="s">
        <v>16992</v>
      </c>
      <c r="L956" s="3">
        <v>43778.25</v>
      </c>
    </row>
    <row r="957">
      <c r="E957" t="s">
        <v>17008</v>
      </c>
      <c r="L957" s="3">
        <v>43663.708333333336</v>
      </c>
    </row>
    <row r="958">
      <c r="E958" t="s">
        <v>17014</v>
      </c>
      <c r="L958" s="3">
        <v>43832.666666666664</v>
      </c>
    </row>
    <row r="959">
      <c r="E959" t="s">
        <v>17074</v>
      </c>
      <c r="L959" s="3">
        <v>44237.697916666664</v>
      </c>
    </row>
    <row r="960">
      <c r="E960" t="s">
        <v>17084</v>
      </c>
      <c r="L960" s="3">
        <v>44166.375</v>
      </c>
    </row>
    <row r="961">
      <c r="E961" t="s">
        <v>17154</v>
      </c>
      <c r="L961" s="3">
        <v>44153.614583333336</v>
      </c>
    </row>
    <row r="962">
      <c r="E962" t="s">
        <v>17185</v>
      </c>
      <c r="L962" s="3">
        <v>43887.458333333336</v>
      </c>
    </row>
    <row r="963">
      <c r="E963" t="s">
        <v>17197</v>
      </c>
      <c r="L963" s="3">
        <v>44046.229166666664</v>
      </c>
    </row>
    <row r="964">
      <c r="E964" t="s">
        <v>17217</v>
      </c>
      <c r="L964" s="3">
        <v>43818.708333333336</v>
      </c>
    </row>
    <row r="965">
      <c r="E965" t="s">
        <v>17270</v>
      </c>
      <c r="L965" s="3">
        <v>43735.666666666664</v>
      </c>
    </row>
    <row r="966">
      <c r="E966" t="s">
        <v>17289</v>
      </c>
      <c r="L966" s="3">
        <v>43572.291666666664</v>
      </c>
    </row>
    <row r="967">
      <c r="E967" t="s">
        <v>17349</v>
      </c>
      <c r="L967" s="3">
        <v>44004.291666666664</v>
      </c>
    </row>
    <row r="968">
      <c r="E968" t="s">
        <v>17352</v>
      </c>
      <c r="L968" s="3">
        <v>44154.791666666664</v>
      </c>
    </row>
    <row r="969">
      <c r="E969" t="s">
        <v>17387</v>
      </c>
      <c r="L969" s="3">
        <v>43701.291666666664</v>
      </c>
    </row>
    <row r="970">
      <c r="E970" t="s">
        <v>17425</v>
      </c>
      <c r="L970" s="3">
        <v>43535.75</v>
      </c>
    </row>
    <row r="971">
      <c r="E971" t="s">
        <v>17457</v>
      </c>
      <c r="L971" s="3">
        <v>43902.75</v>
      </c>
    </row>
    <row r="972">
      <c r="E972" t="s">
        <v>17681</v>
      </c>
      <c r="L972" s="3">
        <v>43853.166666666664</v>
      </c>
    </row>
    <row r="973">
      <c r="E973" t="s">
        <v>17791</v>
      </c>
      <c r="L973" s="3">
        <v>44104.79133199074</v>
      </c>
    </row>
    <row r="974">
      <c r="E974" t="s">
        <v>17794</v>
      </c>
      <c r="L974" s="3">
        <v>43964.166666666664</v>
      </c>
    </row>
    <row r="975">
      <c r="E975" t="s">
        <v>17819</v>
      </c>
      <c r="L975" s="3">
        <v>44138.229166666664</v>
      </c>
    </row>
    <row r="976">
      <c r="E976" t="s">
        <v>17903</v>
      </c>
      <c r="L976" s="3">
        <v>44210.354166666664</v>
      </c>
    </row>
    <row r="977">
      <c r="E977" t="s">
        <v>17924</v>
      </c>
      <c r="L977" s="3">
        <v>43966.4375</v>
      </c>
    </row>
    <row r="978">
      <c r="E978" t="s">
        <v>17996</v>
      </c>
      <c r="L978" s="3">
        <v>43823.583333333336</v>
      </c>
    </row>
    <row r="979">
      <c r="E979" t="s">
        <v>18160</v>
      </c>
      <c r="L979" s="3">
        <v>44245.666666666664</v>
      </c>
    </row>
    <row r="980">
      <c r="E980" t="s">
        <v>18376</v>
      </c>
      <c r="L980" s="3">
        <v>44224.291666666664</v>
      </c>
    </row>
    <row r="981">
      <c r="E981" t="s">
        <v>18409</v>
      </c>
      <c r="L981" s="3">
        <v>44173.625</v>
      </c>
    </row>
    <row r="982">
      <c r="E982" t="s">
        <v>18481</v>
      </c>
      <c r="L982" s="3">
        <v>43963.709027777775</v>
      </c>
    </row>
    <row r="983">
      <c r="E983" t="s">
        <v>18623</v>
      </c>
      <c r="L983" s="3">
        <v>43875.75</v>
      </c>
    </row>
    <row r="984">
      <c r="E984" t="s">
        <v>18664</v>
      </c>
      <c r="L984" s="3">
        <v>44209.666666666664</v>
      </c>
    </row>
    <row r="985">
      <c r="E985" t="s">
        <v>18688</v>
      </c>
      <c r="L985" s="3">
        <v>44210.604166666664</v>
      </c>
    </row>
    <row r="986">
      <c r="E986" t="s">
        <v>18694</v>
      </c>
      <c r="L986" s="3">
        <v>44067.625</v>
      </c>
    </row>
    <row r="987">
      <c r="E987" t="s">
        <v>18732</v>
      </c>
      <c r="L987" s="3">
        <v>43910.375</v>
      </c>
    </row>
    <row r="988">
      <c r="E988" t="s">
        <v>18754</v>
      </c>
      <c r="L988" s="3">
        <v>44152.666666666664</v>
      </c>
    </row>
    <row r="989">
      <c r="E989" t="s">
        <v>18761</v>
      </c>
      <c r="L989" s="3">
        <v>44174.302083333336</v>
      </c>
    </row>
    <row r="990">
      <c r="E990" t="s">
        <v>18887</v>
      </c>
      <c r="L990" s="3">
        <v>44186.229166666664</v>
      </c>
    </row>
    <row r="991">
      <c r="E991" t="s">
        <v>18964</v>
      </c>
      <c r="L991" s="3">
        <v>43724.625</v>
      </c>
    </row>
    <row r="992">
      <c r="E992" t="s">
        <v>19013</v>
      </c>
      <c r="L992" s="3">
        <v>43863.541666666664</v>
      </c>
    </row>
    <row r="993">
      <c r="E993" t="s">
        <v>19062</v>
      </c>
      <c r="L993" s="3">
        <v>44030.666666666664</v>
      </c>
    </row>
    <row r="994">
      <c r="E994" t="s">
        <v>19151</v>
      </c>
      <c r="L994" s="3">
        <v>43866.28125</v>
      </c>
    </row>
    <row r="995">
      <c r="E995" t="s">
        <v>19170</v>
      </c>
      <c r="L995" s="3">
        <v>44051.416666666664</v>
      </c>
    </row>
    <row r="996">
      <c r="E996" t="s">
        <v>19226</v>
      </c>
      <c r="L996" s="3">
        <v>44153.501555856485</v>
      </c>
    </row>
    <row r="997">
      <c r="E997" t="s">
        <v>19232</v>
      </c>
      <c r="L997" s="3">
        <v>44229.229166666664</v>
      </c>
    </row>
    <row r="998">
      <c r="E998" t="s">
        <v>19322</v>
      </c>
      <c r="L998" s="3">
        <v>44079.291666666664</v>
      </c>
    </row>
    <row r="999">
      <c r="E999" t="s">
        <v>19341</v>
      </c>
      <c r="L999" s="3">
        <v>43833.78123594907</v>
      </c>
    </row>
    <row r="1000">
      <c r="E1000" t="s">
        <v>19382</v>
      </c>
      <c r="L1000" s="3">
        <v>43705.25</v>
      </c>
    </row>
    <row r="1001">
      <c r="E1001" t="s">
        <v>19403</v>
      </c>
      <c r="L1001" s="3">
        <v>43978.166666666664</v>
      </c>
    </row>
    <row r="1002">
      <c r="E1002" t="s">
        <v>19420</v>
      </c>
      <c r="L1002" s="3">
        <v>44065.25</v>
      </c>
    </row>
    <row r="1003">
      <c r="E1003" t="s">
        <v>19553</v>
      </c>
      <c r="L1003" s="3">
        <v>44060.416666666664</v>
      </c>
    </row>
    <row r="1004">
      <c r="E1004" t="s">
        <v>19582</v>
      </c>
      <c r="L1004" s="3">
        <v>43873.25</v>
      </c>
    </row>
    <row r="1005">
      <c r="E1005" t="s">
        <v>19660</v>
      </c>
      <c r="L1005" s="3">
        <v>43985.25486111111</v>
      </c>
    </row>
    <row r="1006">
      <c r="E1006" t="s">
        <v>19741</v>
      </c>
      <c r="L1006" s="3">
        <v>43794.5</v>
      </c>
    </row>
    <row r="1007">
      <c r="E1007" t="s">
        <v>19800</v>
      </c>
      <c r="L1007" s="3">
        <v>44120.333333333336</v>
      </c>
    </row>
    <row r="1008">
      <c r="E1008" t="s">
        <v>19822</v>
      </c>
      <c r="L1008" s="3">
        <v>43897.604166666664</v>
      </c>
    </row>
    <row r="1009">
      <c r="E1009" t="s">
        <v>19845</v>
      </c>
      <c r="L1009" s="3">
        <v>44232.25</v>
      </c>
    </row>
    <row r="1010">
      <c r="E1010" t="s">
        <v>20143</v>
      </c>
      <c r="L1010" s="3">
        <v>43591.375</v>
      </c>
    </row>
    <row r="1011">
      <c r="E1011" t="s">
        <v>20254</v>
      </c>
      <c r="L1011" s="3">
        <v>43751.75</v>
      </c>
    </row>
    <row r="1012">
      <c r="E1012" t="s">
        <v>20311</v>
      </c>
      <c r="L1012" s="3">
        <v>44204.625</v>
      </c>
    </row>
    <row r="1013">
      <c r="E1013" t="s">
        <v>20332</v>
      </c>
      <c r="L1013" s="3">
        <v>43873.57576820602</v>
      </c>
    </row>
    <row r="1014">
      <c r="E1014" t="s">
        <v>20415</v>
      </c>
      <c r="L1014" s="3">
        <v>43839.25</v>
      </c>
    </row>
    <row r="1015">
      <c r="E1015" t="s">
        <v>20448</v>
      </c>
      <c r="L1015" s="3">
        <v>44096.791666666664</v>
      </c>
    </row>
    <row r="1016">
      <c r="E1016" t="s">
        <v>20659</v>
      </c>
      <c r="L1016" s="3">
        <v>44211.25</v>
      </c>
    </row>
    <row r="1017">
      <c r="E1017" t="s">
        <v>20665</v>
      </c>
      <c r="L1017" s="3">
        <v>43999.770833333336</v>
      </c>
    </row>
    <row r="1018">
      <c r="E1018" t="s">
        <v>20676</v>
      </c>
      <c r="L1018" s="3">
        <v>44158.729166666664</v>
      </c>
    </row>
    <row r="1019">
      <c r="E1019" t="s">
        <v>20830</v>
      </c>
      <c r="L1019" s="3">
        <v>43871.604166666664</v>
      </c>
    </row>
    <row r="1020">
      <c r="E1020" t="s">
        <v>20908</v>
      </c>
      <c r="L1020" s="3">
        <v>44019.458333333336</v>
      </c>
    </row>
    <row r="1021">
      <c r="E1021" t="s">
        <v>21008</v>
      </c>
      <c r="L1021" s="3">
        <v>43919.458333333336</v>
      </c>
    </row>
    <row r="1022">
      <c r="E1022" t="s">
        <v>21113</v>
      </c>
      <c r="L1022" s="3">
        <v>44179.65625</v>
      </c>
    </row>
    <row r="1023">
      <c r="E1023" t="s">
        <v>21124</v>
      </c>
      <c r="L1023" s="3">
        <v>43897.791666666664</v>
      </c>
    </row>
    <row r="1024">
      <c r="E1024" t="s">
        <v>21138</v>
      </c>
      <c r="L1024" s="3">
        <v>44196.291666666664</v>
      </c>
    </row>
    <row r="1025">
      <c r="E1025" t="s">
        <v>21163</v>
      </c>
      <c r="L1025" s="3">
        <v>43941.666666666664</v>
      </c>
    </row>
    <row r="1026">
      <c r="E1026" t="s">
        <v>21274</v>
      </c>
      <c r="L1026" s="3">
        <v>44113.31527777778</v>
      </c>
    </row>
    <row r="1027">
      <c r="E1027" t="s">
        <v>21626</v>
      </c>
      <c r="L1027" s="3">
        <v>43797.73138848379</v>
      </c>
    </row>
    <row r="1028">
      <c r="E1028" t="s">
        <v>21735</v>
      </c>
      <c r="L1028" s="3">
        <v>43863.25</v>
      </c>
    </row>
    <row r="1029">
      <c r="E1029" t="s">
        <v>21804</v>
      </c>
      <c r="L1029" s="3">
        <v>44103.302021944444</v>
      </c>
    </row>
    <row r="1030">
      <c r="E1030" t="s">
        <v>22004</v>
      </c>
      <c r="L1030" s="3">
        <v>44155.42222222222</v>
      </c>
    </row>
    <row r="1031">
      <c r="E1031" t="s">
        <v>22126</v>
      </c>
      <c r="L1031" s="3">
        <v>44114.427083333336</v>
      </c>
    </row>
    <row r="1032">
      <c r="E1032" t="s">
        <v>22234</v>
      </c>
      <c r="L1032" s="3">
        <v>44211.666666666664</v>
      </c>
    </row>
    <row r="1033">
      <c r="E1033" t="s">
        <v>22296</v>
      </c>
      <c r="L1033" s="3">
        <v>44073.625</v>
      </c>
    </row>
    <row r="1034">
      <c r="E1034" t="s">
        <v>22321</v>
      </c>
      <c r="L1034" s="3">
        <v>43897.25</v>
      </c>
    </row>
    <row r="1035">
      <c r="E1035" t="s">
        <v>22340</v>
      </c>
      <c r="L1035" s="3">
        <v>44168.541666666664</v>
      </c>
    </row>
    <row r="1036">
      <c r="E1036" t="s">
        <v>22350</v>
      </c>
      <c r="L1036" s="3">
        <v>44086.375</v>
      </c>
    </row>
    <row r="1037">
      <c r="E1037" t="s">
        <v>22375</v>
      </c>
      <c r="L1037" s="3">
        <v>44046.229166666664</v>
      </c>
    </row>
    <row r="1038">
      <c r="E1038" t="s">
        <v>22431</v>
      </c>
      <c r="L1038" s="3">
        <v>44180.645833333336</v>
      </c>
    </row>
    <row r="1039">
      <c r="E1039" t="s">
        <v>22449</v>
      </c>
      <c r="L1039" s="3">
        <v>43468.666666666664</v>
      </c>
    </row>
    <row r="1040">
      <c r="E1040" t="s">
        <v>22558</v>
      </c>
      <c r="L1040" s="3">
        <v>43533.291666666664</v>
      </c>
    </row>
    <row r="1041">
      <c r="E1041" t="s">
        <v>22877</v>
      </c>
      <c r="L1041" s="3">
        <v>44138.666666666664</v>
      </c>
    </row>
    <row r="1042">
      <c r="E1042" t="s">
        <v>22916</v>
      </c>
      <c r="L1042" s="3">
        <v>43986.270833333336</v>
      </c>
    </row>
    <row r="1043">
      <c r="E1043" t="s">
        <v>22938</v>
      </c>
      <c r="L1043" s="3">
        <v>44086.6875</v>
      </c>
    </row>
    <row r="1044">
      <c r="E1044" t="s">
        <v>22953</v>
      </c>
      <c r="L1044" s="3">
        <v>44030.625</v>
      </c>
    </row>
    <row r="1045">
      <c r="E1045" t="s">
        <v>23012</v>
      </c>
      <c r="L1045" s="3">
        <v>44056.708333333336</v>
      </c>
    </row>
    <row r="1046">
      <c r="E1046" t="s">
        <v>23139</v>
      </c>
      <c r="L1046" s="3">
        <v>44039.74457847222</v>
      </c>
    </row>
    <row r="1047">
      <c r="E1047" t="s">
        <v>23155</v>
      </c>
      <c r="L1047" s="3">
        <v>44181.625</v>
      </c>
    </row>
    <row r="1048">
      <c r="E1048" t="s">
        <v>23160</v>
      </c>
      <c r="L1048" s="3">
        <v>44220.458333333336</v>
      </c>
    </row>
    <row r="1049">
      <c r="E1049" t="s">
        <v>23216</v>
      </c>
      <c r="L1049" s="3">
        <v>44174.708333333336</v>
      </c>
    </row>
    <row r="1050">
      <c r="E1050" t="s">
        <v>23263</v>
      </c>
      <c r="L1050" s="3">
        <v>44034.25</v>
      </c>
    </row>
    <row r="1051">
      <c r="E1051" t="s">
        <v>23332</v>
      </c>
      <c r="L1051" s="3">
        <v>43881.6875</v>
      </c>
    </row>
    <row r="1052">
      <c r="E1052" t="s">
        <v>23393</v>
      </c>
      <c r="L1052" s="3">
        <v>44041.25</v>
      </c>
    </row>
    <row r="1053">
      <c r="E1053" t="s">
        <v>23415</v>
      </c>
      <c r="L1053" s="3">
        <v>44128.375</v>
      </c>
    </row>
    <row r="1054">
      <c r="E1054" t="s">
        <v>23434</v>
      </c>
      <c r="L1054" s="3">
        <v>44071.291666666664</v>
      </c>
    </row>
    <row r="1055">
      <c r="E1055" t="s">
        <v>23493</v>
      </c>
      <c r="L1055" s="3">
        <v>43567.333333333336</v>
      </c>
    </row>
    <row r="1056">
      <c r="E1056" t="s">
        <v>23513</v>
      </c>
      <c r="L1056" s="3">
        <v>44126.791666666664</v>
      </c>
    </row>
    <row r="1057">
      <c r="E1057" t="s">
        <v>23540</v>
      </c>
      <c r="L1057" s="3">
        <v>44208.916666666664</v>
      </c>
    </row>
    <row r="1058">
      <c r="E1058" t="s">
        <v>23719</v>
      </c>
      <c r="L1058" s="3">
        <v>43607.208333333336</v>
      </c>
    </row>
    <row r="1059">
      <c r="E1059" t="s">
        <v>23771</v>
      </c>
      <c r="L1059" s="3">
        <v>43843.333333333336</v>
      </c>
    </row>
    <row r="1060">
      <c r="E1060" t="s">
        <v>23881</v>
      </c>
      <c r="L1060" s="3">
        <v>43895.25</v>
      </c>
    </row>
    <row r="1061">
      <c r="E1061" t="s">
        <v>23905</v>
      </c>
      <c r="L1061" s="3">
        <v>44150.72851015046</v>
      </c>
    </row>
    <row r="1062">
      <c r="E1062" t="s">
        <v>23938</v>
      </c>
      <c r="L1062" s="3">
        <v>44090.625</v>
      </c>
    </row>
    <row r="1063">
      <c r="E1063" t="s">
        <v>23949</v>
      </c>
      <c r="L1063" s="3">
        <v>44119.541666666664</v>
      </c>
    </row>
    <row r="1064">
      <c r="E1064" t="s">
        <v>24047</v>
      </c>
      <c r="L1064" s="3">
        <v>43835.697563043985</v>
      </c>
    </row>
    <row r="1065">
      <c r="E1065" t="s">
        <v>24052</v>
      </c>
      <c r="L1065" s="3">
        <v>44210.270833333336</v>
      </c>
    </row>
    <row r="1066">
      <c r="E1066" t="s">
        <v>24162</v>
      </c>
      <c r="L1066" s="3">
        <v>43819.44040251157</v>
      </c>
    </row>
    <row r="1067">
      <c r="E1067" t="s">
        <v>24403</v>
      </c>
      <c r="L1067" s="3">
        <v>44204.229166666664</v>
      </c>
    </row>
    <row r="1068">
      <c r="E1068" t="s">
        <v>24477</v>
      </c>
      <c r="L1068" s="3">
        <v>43821.708333333336</v>
      </c>
    </row>
    <row r="1069">
      <c r="E1069" t="s">
        <v>24524</v>
      </c>
      <c r="L1069" s="3">
        <v>43753.75</v>
      </c>
    </row>
    <row r="1070">
      <c r="E1070" t="s">
        <v>24563</v>
      </c>
      <c r="L1070" s="3">
        <v>44253.25</v>
      </c>
    </row>
    <row r="1071">
      <c r="E1071" t="s">
        <v>24569</v>
      </c>
      <c r="L1071" s="3">
        <v>43804.625</v>
      </c>
    </row>
    <row r="1072">
      <c r="E1072" t="s">
        <v>24600</v>
      </c>
      <c r="L1072" s="3">
        <v>43565.583333333336</v>
      </c>
    </row>
    <row r="1073">
      <c r="E1073" t="s">
        <v>24645</v>
      </c>
      <c r="L1073" s="3">
        <v>44016.75</v>
      </c>
    </row>
    <row r="1074">
      <c r="E1074" t="s">
        <v>24863</v>
      </c>
      <c r="L1074" s="3">
        <v>44001.625</v>
      </c>
    </row>
    <row r="1075">
      <c r="E1075" t="s">
        <v>24906</v>
      </c>
      <c r="L1075" s="3">
        <v>44180.708333333336</v>
      </c>
    </row>
    <row r="1076">
      <c r="E1076" t="s">
        <v>24914</v>
      </c>
      <c r="L1076" s="3">
        <v>44106.666666666664</v>
      </c>
    </row>
    <row r="1077">
      <c r="E1077" t="s">
        <v>24920</v>
      </c>
      <c r="L1077" s="3">
        <v>44164.3125</v>
      </c>
    </row>
    <row r="1078">
      <c r="E1078" t="s">
        <v>25042</v>
      </c>
      <c r="L1078" s="3">
        <v>44100.68819444445</v>
      </c>
    </row>
    <row r="1079">
      <c r="E1079" t="s">
        <v>25053</v>
      </c>
      <c r="L1079" s="3">
        <v>44209.583333333336</v>
      </c>
    </row>
    <row r="1080">
      <c r="E1080" t="s">
        <v>25226</v>
      </c>
      <c r="L1080" s="3">
        <v>44166.520833333336</v>
      </c>
    </row>
    <row r="1081">
      <c r="E1081" t="s">
        <v>25241</v>
      </c>
      <c r="L1081" s="3">
        <v>43726.291666666664</v>
      </c>
    </row>
    <row r="1082">
      <c r="E1082" t="s">
        <v>25336</v>
      </c>
      <c r="L1082" s="3">
        <v>44203.291666666664</v>
      </c>
    </row>
    <row r="1083">
      <c r="E1083" t="s">
        <v>25354</v>
      </c>
      <c r="L1083" s="3">
        <v>43920.5</v>
      </c>
    </row>
    <row r="1084">
      <c r="E1084" t="s">
        <v>25529</v>
      </c>
      <c r="L1084" s="3">
        <v>43721.666666666664</v>
      </c>
    </row>
    <row r="1085">
      <c r="E1085" t="s">
        <v>25705</v>
      </c>
      <c r="L1085" s="3">
        <v>44148.197916666664</v>
      </c>
    </row>
    <row r="1086">
      <c r="E1086" t="s">
        <v>25828</v>
      </c>
      <c r="L1086" s="3">
        <v>43486.166666666664</v>
      </c>
    </row>
    <row r="1087">
      <c r="E1087" t="s">
        <v>25857</v>
      </c>
      <c r="L1087" s="3">
        <v>44250.5</v>
      </c>
    </row>
    <row r="1088">
      <c r="E1088" t="s">
        <v>25958</v>
      </c>
      <c r="L1088" s="3">
        <v>43887.645833333336</v>
      </c>
    </row>
    <row r="1089">
      <c r="E1089" t="s">
        <v>26268</v>
      </c>
      <c r="L1089" s="3">
        <v>44209.43238310185</v>
      </c>
    </row>
    <row r="1090">
      <c r="E1090" t="s">
        <v>26273</v>
      </c>
      <c r="L1090" s="3">
        <v>43828.583333333336</v>
      </c>
    </row>
    <row r="1091">
      <c r="E1091" t="s">
        <v>26314</v>
      </c>
      <c r="L1091" s="3">
        <v>44132.208333333336</v>
      </c>
    </row>
    <row r="1092">
      <c r="E1092" t="s">
        <v>26518</v>
      </c>
      <c r="L1092" s="3">
        <v>43938.291666666664</v>
      </c>
    </row>
    <row r="1093">
      <c r="E1093" t="s">
        <v>26642</v>
      </c>
      <c r="L1093" s="3">
        <v>44130.229166666664</v>
      </c>
    </row>
    <row r="1094">
      <c r="E1094" t="s">
        <v>26881</v>
      </c>
      <c r="L1094" s="3">
        <v>43756.708333333336</v>
      </c>
    </row>
    <row r="1095">
      <c r="E1095" t="s">
        <v>27045</v>
      </c>
      <c r="L1095" s="3">
        <v>43964.22986111111</v>
      </c>
    </row>
    <row r="1096">
      <c r="E1096" t="s">
        <v>27064</v>
      </c>
      <c r="L1096" s="3">
        <v>43876.645833333336</v>
      </c>
    </row>
    <row r="1097">
      <c r="E1097" t="s">
        <v>27088</v>
      </c>
      <c r="L1097" s="3">
        <v>43852.208333333336</v>
      </c>
    </row>
    <row r="1098">
      <c r="E1098" t="s">
        <v>27129</v>
      </c>
      <c r="L1098" s="3">
        <v>43822.333333333336</v>
      </c>
    </row>
    <row r="1099">
      <c r="E1099" t="s">
        <v>27132</v>
      </c>
      <c r="L1099" s="3">
        <v>44149.375</v>
      </c>
    </row>
    <row r="1100">
      <c r="E1100" t="s">
        <v>27135</v>
      </c>
      <c r="L1100" s="3">
        <v>44072.75</v>
      </c>
    </row>
    <row r="1101">
      <c r="E1101" t="s">
        <v>27182</v>
      </c>
      <c r="L1101" s="3">
        <v>44168.479166666664</v>
      </c>
    </row>
    <row r="1102">
      <c r="E1102" t="s">
        <v>27301</v>
      </c>
      <c r="L1102" s="3">
        <v>43903.1875</v>
      </c>
    </row>
    <row r="1103">
      <c r="E1103" t="s">
        <v>27420</v>
      </c>
      <c r="L1103" s="3">
        <v>44093.25</v>
      </c>
    </row>
    <row r="1104">
      <c r="E1104" t="s">
        <v>27588</v>
      </c>
      <c r="L1104" s="3">
        <v>44134.34681293982</v>
      </c>
    </row>
    <row r="1105">
      <c r="E1105" t="s">
        <v>27664</v>
      </c>
      <c r="L1105" s="3">
        <v>44085.333333333336</v>
      </c>
    </row>
    <row r="1106">
      <c r="E1106" t="s">
        <v>27911</v>
      </c>
      <c r="L1106" s="3">
        <v>44075.166666666664</v>
      </c>
    </row>
    <row r="1107">
      <c r="E1107" t="s">
        <v>27958</v>
      </c>
      <c r="L1107" s="3">
        <v>44102.791666666664</v>
      </c>
    </row>
    <row r="1108">
      <c r="E1108" t="s">
        <v>28017</v>
      </c>
      <c r="L1108" s="3">
        <v>44020.791666666664</v>
      </c>
    </row>
    <row r="1109">
      <c r="E1109" t="s">
        <v>28227</v>
      </c>
      <c r="L1109" s="3">
        <v>43734.583333333336</v>
      </c>
    </row>
    <row r="1110">
      <c r="E1110" t="s">
        <v>28234</v>
      </c>
      <c r="L1110" s="3">
        <v>44120.791666666664</v>
      </c>
    </row>
    <row r="1111">
      <c r="E1111" t="s">
        <v>28331</v>
      </c>
      <c r="L1111" s="3">
        <v>44223.25</v>
      </c>
    </row>
    <row r="1112">
      <c r="E1112" t="s">
        <v>28473</v>
      </c>
      <c r="L1112" s="3">
        <v>44151.34375</v>
      </c>
    </row>
    <row r="1113">
      <c r="E1113" t="s">
        <v>28579</v>
      </c>
      <c r="L1113" s="3">
        <v>43770.791666666664</v>
      </c>
    </row>
    <row r="1114">
      <c r="E1114" t="s">
        <v>28597</v>
      </c>
      <c r="L1114" s="3">
        <v>43913.395833333336</v>
      </c>
    </row>
    <row r="1115">
      <c r="E1115" t="s">
        <v>28732</v>
      </c>
      <c r="L1115" s="3">
        <v>43806.625</v>
      </c>
    </row>
    <row r="1116">
      <c r="E1116" t="s">
        <v>28761</v>
      </c>
      <c r="L1116" s="3">
        <v>43878.166666666664</v>
      </c>
    </row>
    <row r="1117">
      <c r="E1117" t="s">
        <v>28803</v>
      </c>
      <c r="L1117" s="3">
        <v>44125.3125</v>
      </c>
    </row>
    <row r="1118">
      <c r="E1118" t="s">
        <v>28911</v>
      </c>
      <c r="L1118" s="3">
        <v>43755.291666666664</v>
      </c>
    </row>
    <row r="1119">
      <c r="E1119" t="s">
        <v>29160</v>
      </c>
      <c r="L1119" s="3">
        <v>43877.75</v>
      </c>
    </row>
    <row r="1120">
      <c r="E1120" t="s">
        <v>29304</v>
      </c>
      <c r="L1120" s="3">
        <v>43609.708333333336</v>
      </c>
    </row>
    <row r="1121">
      <c r="E1121" t="s">
        <v>29540</v>
      </c>
      <c r="L1121" s="3">
        <v>44208.6875</v>
      </c>
    </row>
    <row r="1122">
      <c r="E1122" t="s">
        <v>29551</v>
      </c>
      <c r="L1122" s="3">
        <v>44214.4375</v>
      </c>
    </row>
    <row r="1123">
      <c r="E1123" t="s">
        <v>29735</v>
      </c>
      <c r="L1123" s="3">
        <v>44106.666666666664</v>
      </c>
    </row>
    <row r="1124">
      <c r="E1124" t="s">
        <v>29751</v>
      </c>
      <c r="L1124" s="3">
        <v>43747.291666666664</v>
      </c>
    </row>
    <row r="1125">
      <c r="E1125" t="s">
        <v>29874</v>
      </c>
      <c r="L1125" s="3">
        <v>43785.583333333336</v>
      </c>
    </row>
    <row r="1126">
      <c r="E1126" t="s">
        <v>29881</v>
      </c>
      <c r="L1126" s="3">
        <v>43824.458333333336</v>
      </c>
    </row>
    <row r="1127">
      <c r="E1127" t="s">
        <v>30043</v>
      </c>
      <c r="L1127" s="3">
        <v>44028.3125</v>
      </c>
    </row>
    <row r="1128">
      <c r="E1128" t="s">
        <v>30100</v>
      </c>
      <c r="L1128" s="3">
        <v>43844.76164966435</v>
      </c>
    </row>
    <row r="1129">
      <c r="E1129" t="s">
        <v>30155</v>
      </c>
      <c r="L1129" s="3">
        <v>43867.1875</v>
      </c>
    </row>
    <row r="1130">
      <c r="E1130" t="s">
        <v>30211</v>
      </c>
      <c r="L1130" s="3">
        <v>44011.791666666664</v>
      </c>
    </row>
    <row r="1131">
      <c r="E1131" t="s">
        <v>30253</v>
      </c>
      <c r="L1131" s="3">
        <v>43828.51773666667</v>
      </c>
    </row>
    <row r="1132">
      <c r="L1132" s="3">
        <v>44195.625</v>
      </c>
    </row>
    <row r="1133">
      <c r="L1133" s="3">
        <v>43823.166666666664</v>
      </c>
    </row>
    <row r="1134">
      <c r="L1134" s="3">
        <v>43844.646454305555</v>
      </c>
    </row>
    <row r="1135">
      <c r="L1135" s="3">
        <v>43999.75</v>
      </c>
    </row>
    <row r="1136">
      <c r="L1136" s="3">
        <v>44162.541666666664</v>
      </c>
    </row>
    <row r="1137">
      <c r="L1137" s="3">
        <v>43599.458333333336</v>
      </c>
    </row>
    <row r="1138">
      <c r="L1138" s="3">
        <v>44147.291666666664</v>
      </c>
    </row>
    <row r="1139">
      <c r="L1139" s="3">
        <v>43488.625</v>
      </c>
    </row>
    <row r="1140">
      <c r="L1140" s="3">
        <v>43795.208333333336</v>
      </c>
    </row>
    <row r="1141">
      <c r="L1141" s="3">
        <v>43941.260416666664</v>
      </c>
    </row>
    <row r="1142">
      <c r="L1142" s="3">
        <v>44239.229166666664</v>
      </c>
    </row>
    <row r="1143">
      <c r="L1143" s="3">
        <v>44120.239583333336</v>
      </c>
    </row>
    <row r="1144">
      <c r="L1144" s="3">
        <v>43574.333333333336</v>
      </c>
    </row>
    <row r="1145">
      <c r="L1145" s="3">
        <v>43843.666666666664</v>
      </c>
    </row>
    <row r="1146">
      <c r="L1146" s="3">
        <v>43915.645833333336</v>
      </c>
    </row>
    <row r="1147">
      <c r="L1147" s="3">
        <v>43680.708333333336</v>
      </c>
    </row>
    <row r="1148">
      <c r="L1148" s="3">
        <v>44207.25</v>
      </c>
    </row>
    <row r="1149">
      <c r="L1149" s="3">
        <v>44091.791666666664</v>
      </c>
    </row>
    <row r="1150">
      <c r="L1150" s="3">
        <v>44041.25</v>
      </c>
    </row>
    <row r="1151">
      <c r="L1151" s="3">
        <v>44097.270833333336</v>
      </c>
    </row>
    <row r="1152">
      <c r="L1152" s="3">
        <v>43711.708333333336</v>
      </c>
    </row>
    <row r="1153">
      <c r="L1153" s="3">
        <v>43705.5</v>
      </c>
    </row>
    <row r="1154">
      <c r="L1154" s="3">
        <v>43997.645833333336</v>
      </c>
    </row>
    <row r="1155">
      <c r="L1155" s="3">
        <v>44180.666666666664</v>
      </c>
    </row>
    <row r="1156">
      <c r="L1156" s="3">
        <v>43847.760416666664</v>
      </c>
    </row>
    <row r="1157">
      <c r="L1157" s="3">
        <v>43852.416666666664</v>
      </c>
    </row>
    <row r="1158">
      <c r="L1158" s="3">
        <v>44154.229166666664</v>
      </c>
    </row>
    <row r="1159">
      <c r="L1159" s="3">
        <v>44175.6875</v>
      </c>
    </row>
    <row r="1160">
      <c r="L1160" s="3">
        <v>43565.666666666664</v>
      </c>
    </row>
    <row r="1161">
      <c r="L1161" s="3">
        <v>44115.36254818287</v>
      </c>
    </row>
    <row r="1162">
      <c r="L1162" s="3">
        <v>43920.25</v>
      </c>
    </row>
    <row r="1163">
      <c r="L1163" s="3">
        <v>43918.770833333336</v>
      </c>
    </row>
    <row r="1164">
      <c r="L1164" s="3">
        <v>44128.625</v>
      </c>
    </row>
    <row r="1165">
      <c r="L1165" s="3">
        <v>43847.25</v>
      </c>
    </row>
    <row r="1166">
      <c r="L1166" s="3">
        <v>44098.25</v>
      </c>
    </row>
    <row r="1167">
      <c r="L1167" s="3">
        <v>43990.375</v>
      </c>
    </row>
    <row r="1168">
      <c r="L1168" s="3">
        <v>43735.166666666664</v>
      </c>
    </row>
    <row r="1169">
      <c r="L1169" s="3">
        <v>43872.604166666664</v>
      </c>
    </row>
    <row r="1170">
      <c r="L1170" s="3">
        <v>43895.459027777775</v>
      </c>
    </row>
    <row r="1171">
      <c r="L1171" s="3">
        <v>44176.291666666664</v>
      </c>
    </row>
    <row r="1172">
      <c r="L1172" s="3">
        <v>44008.541666666664</v>
      </c>
    </row>
    <row r="1173">
      <c r="L1173" s="3">
        <v>44231.25</v>
      </c>
    </row>
    <row r="1174">
      <c r="L1174" s="3">
        <v>43868.708333333336</v>
      </c>
    </row>
    <row r="1175">
      <c r="L1175" s="3">
        <v>44239.479166666664</v>
      </c>
    </row>
    <row r="1176">
      <c r="L1176" s="3">
        <v>43782.25</v>
      </c>
    </row>
    <row r="1177">
      <c r="L1177" s="3">
        <v>43876.677083333336</v>
      </c>
    </row>
    <row r="1178">
      <c r="L1178" s="3">
        <v>43570.75</v>
      </c>
    </row>
    <row r="1179">
      <c r="L1179" s="3">
        <v>44200.25</v>
      </c>
    </row>
    <row r="1180">
      <c r="L1180" s="3">
        <v>44237.25</v>
      </c>
    </row>
    <row r="1181">
      <c r="L1181" s="3">
        <v>43676.708333333336</v>
      </c>
    </row>
    <row r="1182">
      <c r="L1182" s="3">
        <v>43812.208333333336</v>
      </c>
    </row>
    <row r="1183">
      <c r="L1183" s="3">
        <v>43990.583333333336</v>
      </c>
    </row>
    <row r="1184">
      <c r="L1184" s="3">
        <v>44230.500417256946</v>
      </c>
    </row>
    <row r="1185">
      <c r="L1185" s="3">
        <v>43986.645833333336</v>
      </c>
    </row>
    <row r="1186">
      <c r="L1186" s="3">
        <v>44052.395833333336</v>
      </c>
    </row>
    <row r="1187">
      <c r="L1187" s="3">
        <v>43811.291666666664</v>
      </c>
    </row>
    <row r="1188">
      <c r="L1188" s="3">
        <v>44094.229166666664</v>
      </c>
    </row>
    <row r="1189">
      <c r="L1189" s="3">
        <v>44194.229166666664</v>
      </c>
    </row>
    <row r="1190">
      <c r="L1190" s="3">
        <v>44131.416666666664</v>
      </c>
    </row>
    <row r="1191">
      <c r="L1191" s="3">
        <v>44161.75</v>
      </c>
    </row>
    <row r="1192">
      <c r="L1192" s="3">
        <v>43991.625</v>
      </c>
    </row>
    <row r="1193">
      <c r="L1193" s="3">
        <v>44116.229166666664</v>
      </c>
    </row>
    <row r="1194">
      <c r="L1194" s="3">
        <v>43774.52632863426</v>
      </c>
    </row>
    <row r="1195">
      <c r="L1195" s="3">
        <v>43985.583333333336</v>
      </c>
    </row>
    <row r="1196">
      <c r="L1196" s="3">
        <v>44074.729166666664</v>
      </c>
    </row>
    <row r="1197">
      <c r="L1197" s="3">
        <v>43672.5</v>
      </c>
    </row>
    <row r="1198">
      <c r="L1198" s="3">
        <v>44126.354166666664</v>
      </c>
    </row>
    <row r="1199">
      <c r="L1199" s="3">
        <v>44163.25</v>
      </c>
    </row>
    <row r="1200">
      <c r="L1200" s="3">
        <v>44183.36003375</v>
      </c>
    </row>
    <row r="1201">
      <c r="L1201" s="3">
        <v>43979.645833333336</v>
      </c>
    </row>
    <row r="1202">
      <c r="L1202" s="3">
        <v>44131.635416666664</v>
      </c>
    </row>
    <row r="1203">
      <c r="L1203" s="3">
        <v>44140.625</v>
      </c>
    </row>
    <row r="1204">
      <c r="L1204" s="3">
        <v>44249.583333333336</v>
      </c>
    </row>
    <row r="1205">
      <c r="L1205" s="3">
        <v>43893.291666666664</v>
      </c>
    </row>
    <row r="1206">
      <c r="L1206" s="3">
        <v>43781.75244548611</v>
      </c>
    </row>
    <row r="1207">
      <c r="L1207" s="3">
        <v>44080.333333333336</v>
      </c>
    </row>
    <row r="1208">
      <c r="L1208" s="3">
        <v>43789.333333333336</v>
      </c>
    </row>
    <row r="1209">
      <c r="L1209" s="3">
        <v>43827.291666666664</v>
      </c>
    </row>
    <row r="1210">
      <c r="L1210" s="3">
        <v>44239.25</v>
      </c>
    </row>
    <row r="1211">
      <c r="L1211" s="3">
        <v>44246.666666666664</v>
      </c>
    </row>
    <row r="1212">
      <c r="L1212" s="3">
        <v>44189.6875</v>
      </c>
    </row>
    <row r="1213">
      <c r="L1213" s="3">
        <v>43886.75</v>
      </c>
    </row>
    <row r="1214">
      <c r="L1214" s="3">
        <v>43936.416666666664</v>
      </c>
    </row>
    <row r="1215">
      <c r="L1215" s="3">
        <v>43612.416666666664</v>
      </c>
    </row>
    <row r="1216">
      <c r="L1216" s="3">
        <v>44253.4375</v>
      </c>
    </row>
    <row r="1217">
      <c r="L1217" s="3">
        <v>43586.333333333336</v>
      </c>
    </row>
    <row r="1218">
      <c r="L1218" s="3">
        <v>44092.260416666664</v>
      </c>
    </row>
    <row r="1219">
      <c r="L1219" s="3">
        <v>43758.541666666664</v>
      </c>
    </row>
    <row r="1220">
      <c r="L1220" s="3">
        <v>44230.208333333336</v>
      </c>
    </row>
    <row r="1221">
      <c r="L1221" s="3">
        <v>44101.270833333336</v>
      </c>
    </row>
    <row r="1222">
      <c r="L1222" s="3">
        <v>44139.333333333336</v>
      </c>
    </row>
    <row r="1223">
      <c r="L1223" s="3">
        <v>43885.493011493054</v>
      </c>
    </row>
    <row r="1224">
      <c r="L1224" s="3">
        <v>44085.708333333336</v>
      </c>
    </row>
    <row r="1225">
      <c r="L1225" s="3">
        <v>43794.4566849537</v>
      </c>
    </row>
    <row r="1226">
      <c r="L1226" s="3">
        <v>44249.697916666664</v>
      </c>
    </row>
    <row r="1227">
      <c r="L1227" s="3">
        <v>43928.5</v>
      </c>
    </row>
    <row r="1228">
      <c r="L1228" s="3">
        <v>43880.625</v>
      </c>
    </row>
    <row r="1229">
      <c r="L1229" s="3">
        <v>44117.291666666664</v>
      </c>
    </row>
    <row r="1230">
      <c r="L1230" s="3">
        <v>44169.333333333336</v>
      </c>
    </row>
    <row r="1231">
      <c r="L1231" s="3">
        <v>44090.3125</v>
      </c>
    </row>
    <row r="1232">
      <c r="L1232" s="3">
        <v>44103.625</v>
      </c>
    </row>
    <row r="1233">
      <c r="L1233" s="3">
        <v>44237.333333333336</v>
      </c>
    </row>
    <row r="1234">
      <c r="L1234" s="3">
        <v>44078.166666666664</v>
      </c>
    </row>
    <row r="1235">
      <c r="L1235" s="3">
        <v>44041.375</v>
      </c>
    </row>
    <row r="1236">
      <c r="L1236" s="3">
        <v>43887.614583333336</v>
      </c>
    </row>
    <row r="1237">
      <c r="L1237" s="3">
        <v>44245.5</v>
      </c>
    </row>
    <row r="1238">
      <c r="L1238" s="3">
        <v>43992.395833333336</v>
      </c>
    </row>
    <row r="1239">
      <c r="L1239" s="3">
        <v>43664.5</v>
      </c>
    </row>
    <row r="1240">
      <c r="L1240" s="3">
        <v>44249.69194827546</v>
      </c>
    </row>
    <row r="1241">
      <c r="L1241" s="3">
        <v>44039.625</v>
      </c>
    </row>
    <row r="1242">
      <c r="L1242" s="3">
        <v>44114.583333333336</v>
      </c>
    </row>
    <row r="1243">
      <c r="L1243" s="3">
        <v>44244.604166666664</v>
      </c>
    </row>
    <row r="1244">
      <c r="L1244" s="3">
        <v>43650.625</v>
      </c>
    </row>
    <row r="1245">
      <c r="L1245" s="3">
        <v>44126.208333333336</v>
      </c>
    </row>
    <row r="1246">
      <c r="L1246" s="3">
        <v>44156.583333333336</v>
      </c>
    </row>
    <row r="1247">
      <c r="L1247" s="3">
        <v>44193.33907969907</v>
      </c>
    </row>
    <row r="1248">
      <c r="L1248" s="3">
        <v>44142.375</v>
      </c>
    </row>
    <row r="1249">
      <c r="L1249" s="3">
        <v>44244.635416666664</v>
      </c>
    </row>
    <row r="1250">
      <c r="L1250" s="3">
        <v>44143.75</v>
      </c>
    </row>
    <row r="1251">
      <c r="L1251" s="3">
        <v>44004.541666666664</v>
      </c>
    </row>
    <row r="1252">
      <c r="L1252" s="3">
        <v>43844.208333333336</v>
      </c>
    </row>
    <row r="1253">
      <c r="L1253" s="3">
        <v>44149.1875</v>
      </c>
    </row>
    <row r="1254">
      <c r="L1254" s="3">
        <v>44141.583333333336</v>
      </c>
    </row>
    <row r="1255">
      <c r="L1255" s="3">
        <v>44002.774305555555</v>
      </c>
    </row>
    <row r="1256">
      <c r="L1256" s="3">
        <v>44243.40625</v>
      </c>
    </row>
    <row r="1257">
      <c r="L1257" s="3">
        <v>43791.333333333336</v>
      </c>
    </row>
    <row r="1258">
      <c r="L1258" s="3">
        <v>44091.75918277778</v>
      </c>
    </row>
    <row r="1259">
      <c r="L1259" s="3">
        <v>44018.729166666664</v>
      </c>
    </row>
    <row r="1260">
      <c r="L1260" s="3">
        <v>43881.197916666664</v>
      </c>
    </row>
    <row r="1261">
      <c r="L1261" s="3">
        <v>44130.66918502315</v>
      </c>
    </row>
    <row r="1262">
      <c r="L1262" s="3">
        <v>43744.666666666664</v>
      </c>
    </row>
    <row r="1263">
      <c r="L1263" s="3">
        <v>43809.625</v>
      </c>
    </row>
    <row r="1264">
      <c r="L1264" s="3">
        <v>43733.708333333336</v>
      </c>
    </row>
    <row r="1265">
      <c r="L1265" s="3">
        <v>44103.229166666664</v>
      </c>
    </row>
    <row r="1266">
      <c r="L1266" s="3">
        <v>43958.583333333336</v>
      </c>
    </row>
    <row r="1267">
      <c r="L1267" s="3">
        <v>43576.583333333336</v>
      </c>
    </row>
    <row r="1268">
      <c r="L1268" s="3">
        <v>44237.6875</v>
      </c>
    </row>
    <row r="1269">
      <c r="L1269" s="3">
        <v>43866.458004618056</v>
      </c>
    </row>
    <row r="1270">
      <c r="L1270" s="3">
        <v>43893.1875</v>
      </c>
    </row>
    <row r="1271">
      <c r="L1271" s="3">
        <v>43815.291666666664</v>
      </c>
    </row>
    <row r="1272">
      <c r="L1272" s="3">
        <v>43827.54964939815</v>
      </c>
    </row>
    <row r="1273">
      <c r="L1273" s="3">
        <v>43781.5</v>
      </c>
    </row>
    <row r="1274">
      <c r="L1274" s="3">
        <v>44129.635416666664</v>
      </c>
    </row>
    <row r="1275">
      <c r="L1275" s="3">
        <v>43847.208333333336</v>
      </c>
    </row>
    <row r="1276">
      <c r="L1276" s="3">
        <v>44225.31024451389</v>
      </c>
    </row>
    <row r="1277">
      <c r="L1277" s="3">
        <v>43927.46875</v>
      </c>
    </row>
    <row r="1278">
      <c r="L1278" s="3">
        <v>44108.36380077546</v>
      </c>
    </row>
    <row r="1279">
      <c r="L1279" s="3">
        <v>43882.270833333336</v>
      </c>
    </row>
    <row r="1280">
      <c r="L1280" s="3">
        <v>43728.666666666664</v>
      </c>
    </row>
    <row r="1281">
      <c r="L1281" s="3">
        <v>44117.635416666664</v>
      </c>
    </row>
    <row r="1282">
      <c r="L1282" s="3">
        <v>43869.625</v>
      </c>
    </row>
    <row r="1283">
      <c r="L1283" s="3">
        <v>44189.6875</v>
      </c>
    </row>
    <row r="1284">
      <c r="L1284" s="3">
        <v>43847.40625</v>
      </c>
    </row>
    <row r="1285">
      <c r="L1285" s="3">
        <v>43846.375</v>
      </c>
    </row>
    <row r="1286">
      <c r="L1286" s="3">
        <v>43768.77399976852</v>
      </c>
    </row>
    <row r="1287">
      <c r="L1287" s="3">
        <v>44231.666666666664</v>
      </c>
    </row>
    <row r="1288">
      <c r="L1288" s="3">
        <v>43891.625</v>
      </c>
    </row>
    <row r="1289">
      <c r="L1289" s="3">
        <v>44041.208333333336</v>
      </c>
    </row>
    <row r="1290">
      <c r="L1290" s="3">
        <v>44154.6591459375</v>
      </c>
    </row>
    <row r="1291">
      <c r="L1291" s="3">
        <v>43574.625</v>
      </c>
    </row>
    <row r="1292">
      <c r="L1292" s="3">
        <v>43608.666666666664</v>
      </c>
    </row>
    <row r="1293">
      <c r="L1293" s="3">
        <v>44072.3125</v>
      </c>
    </row>
    <row r="1294">
      <c r="L1294" s="3">
        <v>43648.416666666664</v>
      </c>
    </row>
    <row r="1295">
      <c r="L1295" s="3">
        <v>44130.166666666664</v>
      </c>
    </row>
    <row r="1296">
      <c r="L1296" s="3">
        <v>44157.3125</v>
      </c>
    </row>
    <row r="1297">
      <c r="L1297" s="3">
        <v>44221.270833333336</v>
      </c>
    </row>
    <row r="1298">
      <c r="L1298" s="3">
        <v>44109.145833333336</v>
      </c>
    </row>
    <row r="1299">
      <c r="L1299" s="3">
        <v>44099.709027777775</v>
      </c>
    </row>
    <row r="1300">
      <c r="L1300" s="3">
        <v>44034.416666666664</v>
      </c>
    </row>
    <row r="1301">
      <c r="L1301" s="3">
        <v>44043.25</v>
      </c>
    </row>
    <row r="1302">
      <c r="L1302" s="3">
        <v>43525.5</v>
      </c>
    </row>
    <row r="1303">
      <c r="L1303" s="3">
        <v>44209.21875</v>
      </c>
    </row>
    <row r="1304">
      <c r="L1304" s="3">
        <v>44134.625</v>
      </c>
    </row>
    <row r="1305">
      <c r="L1305" s="3">
        <v>43790.5</v>
      </c>
    </row>
    <row r="1306">
      <c r="L1306" s="3">
        <v>43889.666666666664</v>
      </c>
    </row>
    <row r="1307">
      <c r="L1307" s="3">
        <v>44038.333333333336</v>
      </c>
    </row>
    <row r="1308">
      <c r="L1308" s="3">
        <v>43769.291666666664</v>
      </c>
    </row>
    <row r="1309">
      <c r="L1309" s="3">
        <v>44024.791666666664</v>
      </c>
    </row>
    <row r="1310">
      <c r="L1310" s="3">
        <v>43907.166666666664</v>
      </c>
    </row>
    <row r="1311">
      <c r="L1311" s="3">
        <v>43753.708333333336</v>
      </c>
    </row>
    <row r="1312">
      <c r="L1312" s="3">
        <v>43710.625</v>
      </c>
    </row>
    <row r="1313">
      <c r="L1313" s="3">
        <v>43875.5625</v>
      </c>
    </row>
    <row r="1314">
      <c r="L1314" s="3">
        <v>43896.666666666664</v>
      </c>
    </row>
    <row r="1315">
      <c r="L1315" s="3">
        <v>44102.177083333336</v>
      </c>
    </row>
    <row r="1316">
      <c r="L1316" s="3">
        <v>44224.3125</v>
      </c>
    </row>
    <row r="1317">
      <c r="L1317" s="3">
        <v>43640.291666666664</v>
      </c>
    </row>
    <row r="1318">
      <c r="L1318" s="3">
        <v>43649.504335833335</v>
      </c>
    </row>
    <row r="1319">
      <c r="L1319" s="3">
        <v>44013.447916666664</v>
      </c>
    </row>
    <row r="1320">
      <c r="L1320" s="3">
        <v>44208.291666666664</v>
      </c>
    </row>
    <row r="1321">
      <c r="L1321" s="3">
        <v>44079.75</v>
      </c>
    </row>
    <row r="1322">
      <c r="L1322" s="3">
        <v>43513.583333333336</v>
      </c>
    </row>
    <row r="1323">
      <c r="L1323" s="3">
        <v>44017.291666666664</v>
      </c>
    </row>
    <row r="1324">
      <c r="L1324" s="3">
        <v>43847.36905150463</v>
      </c>
    </row>
    <row r="1325">
      <c r="L1325" s="3">
        <v>44015.70138888889</v>
      </c>
    </row>
    <row r="1326">
      <c r="L1326" s="3">
        <v>44153.333333333336</v>
      </c>
    </row>
    <row r="1327">
      <c r="L1327" s="3">
        <v>43752.541666666664</v>
      </c>
    </row>
    <row r="1328">
      <c r="L1328" s="3">
        <v>44217.58202613426</v>
      </c>
    </row>
    <row r="1329">
      <c r="L1329" s="3">
        <v>44053.708333333336</v>
      </c>
    </row>
    <row r="1330">
      <c r="L1330" s="3">
        <v>43987.729166666664</v>
      </c>
    </row>
    <row r="1331">
      <c r="L1331" s="3">
        <v>43906.76571806713</v>
      </c>
    </row>
    <row r="1332">
      <c r="L1332" s="3">
        <v>44081.625</v>
      </c>
    </row>
    <row r="1333">
      <c r="L1333" s="3">
        <v>43757.166666666664</v>
      </c>
    </row>
    <row r="1334">
      <c r="L1334" s="3">
        <v>44095.708333333336</v>
      </c>
    </row>
    <row r="1335">
      <c r="L1335" s="3">
        <v>44046.333333333336</v>
      </c>
    </row>
    <row r="1336">
      <c r="L1336" s="3">
        <v>44144.4375</v>
      </c>
    </row>
    <row r="1337">
      <c r="L1337" s="3">
        <v>44164.5625</v>
      </c>
    </row>
    <row r="1338">
      <c r="L1338" s="3">
        <v>44089.75</v>
      </c>
    </row>
    <row r="1339">
      <c r="L1339" s="3">
        <v>44207.25</v>
      </c>
    </row>
    <row r="1340">
      <c r="L1340" s="3">
        <v>44203.4375</v>
      </c>
    </row>
    <row r="1341">
      <c r="L1341" s="3">
        <v>43850.625</v>
      </c>
    </row>
    <row r="1342">
      <c r="L1342" s="3">
        <v>43908.75</v>
      </c>
    </row>
    <row r="1343">
      <c r="L1343" s="3">
        <v>43920.270833333336</v>
      </c>
    </row>
    <row r="1344">
      <c r="L1344" s="3">
        <v>44128.791666666664</v>
      </c>
    </row>
    <row r="1345">
      <c r="L1345" s="3">
        <v>44135.25</v>
      </c>
    </row>
    <row r="1346">
      <c r="L1346" s="3">
        <v>44158.583333333336</v>
      </c>
    </row>
    <row r="1347">
      <c r="L1347" s="3">
        <v>43870.6875</v>
      </c>
    </row>
    <row r="1348">
      <c r="L1348" s="3">
        <v>43888.541989722224</v>
      </c>
    </row>
    <row r="1349">
      <c r="L1349" s="3">
        <v>44040.541666666664</v>
      </c>
    </row>
    <row r="1350">
      <c r="L1350" s="3">
        <v>44117.239583333336</v>
      </c>
    </row>
    <row r="1351">
      <c r="L1351" s="3">
        <v>43880.177083333336</v>
      </c>
    </row>
    <row r="1352">
      <c r="L1352" s="3">
        <v>44123.270833333336</v>
      </c>
    </row>
    <row r="1353">
      <c r="L1353" s="3">
        <v>43638.666666666664</v>
      </c>
    </row>
    <row r="1354">
      <c r="L1354" s="3">
        <v>43753.625</v>
      </c>
    </row>
    <row r="1355">
      <c r="L1355" s="3">
        <v>44165.666666666664</v>
      </c>
    </row>
    <row r="1356">
      <c r="L1356" s="3">
        <v>44244.291666666664</v>
      </c>
    </row>
    <row r="1357">
      <c r="L1357" s="3">
        <v>43828.68595267361</v>
      </c>
    </row>
    <row r="1358">
      <c r="L1358" s="3">
        <v>43855.229166666664</v>
      </c>
    </row>
    <row r="1359">
      <c r="L1359" s="3">
        <v>44155.750051284725</v>
      </c>
    </row>
    <row r="1360">
      <c r="L1360" s="3">
        <v>44173.791666666664</v>
      </c>
    </row>
    <row r="1361">
      <c r="L1361" s="3">
        <v>43656.208333333336</v>
      </c>
    </row>
    <row r="1362">
      <c r="L1362" s="3">
        <v>43973.708333333336</v>
      </c>
    </row>
    <row r="1363">
      <c r="L1363" s="3">
        <v>43902.25</v>
      </c>
    </row>
    <row r="1364">
      <c r="L1364" s="3">
        <v>44137.583333333336</v>
      </c>
    </row>
    <row r="1365">
      <c r="L1365" s="3">
        <v>44150.4375</v>
      </c>
    </row>
    <row r="1366">
      <c r="L1366" s="3">
        <v>44023.604166666664</v>
      </c>
    </row>
    <row r="1367">
      <c r="L1367" s="3">
        <v>44239.645833333336</v>
      </c>
    </row>
    <row r="1368">
      <c r="L1368" s="3">
        <v>43690.166666666664</v>
      </c>
    </row>
    <row r="1369">
      <c r="L1369" s="3">
        <v>43903.604166666664</v>
      </c>
    </row>
    <row r="1370">
      <c r="L1370" s="3">
        <v>44222.395833333336</v>
      </c>
    </row>
    <row r="1371">
      <c r="L1371" s="3">
        <v>44132.379457083334</v>
      </c>
    </row>
    <row r="1372">
      <c r="L1372" s="3">
        <v>44107.177083333336</v>
      </c>
    </row>
    <row r="1373">
      <c r="L1373" s="3">
        <v>43752.625</v>
      </c>
    </row>
    <row r="1374">
      <c r="L1374" s="3">
        <v>44026.739583333336</v>
      </c>
    </row>
    <row r="1375">
      <c r="L1375" s="3">
        <v>43800.666666666664</v>
      </c>
    </row>
    <row r="1376">
      <c r="L1376" s="3">
        <v>44196.5625</v>
      </c>
    </row>
    <row r="1377">
      <c r="L1377" s="3">
        <v>44180.291666666664</v>
      </c>
    </row>
    <row r="1378">
      <c r="L1378" s="3">
        <v>43750.558335960646</v>
      </c>
    </row>
    <row r="1379">
      <c r="L1379" s="3">
        <v>44087.364583333336</v>
      </c>
    </row>
    <row r="1380">
      <c r="L1380" s="3">
        <v>44076.645833333336</v>
      </c>
    </row>
    <row r="1381">
      <c r="L1381" s="3">
        <v>44124.625</v>
      </c>
    </row>
    <row r="1382">
      <c r="L1382" s="3">
        <v>43801.125</v>
      </c>
    </row>
    <row r="1383">
      <c r="L1383" s="3">
        <v>44084.25</v>
      </c>
    </row>
    <row r="1384">
      <c r="L1384" s="3">
        <v>44249.291666666664</v>
      </c>
    </row>
    <row r="1385">
      <c r="L1385" s="3">
        <v>43900.729166666664</v>
      </c>
    </row>
    <row r="1386">
      <c r="L1386" s="3">
        <v>43816.52211278935</v>
      </c>
    </row>
    <row r="1387">
      <c r="L1387" s="3">
        <v>43572.625</v>
      </c>
    </row>
    <row r="1388">
      <c r="L1388" s="3">
        <v>43867.833333333336</v>
      </c>
    </row>
    <row r="1389">
      <c r="L1389" s="3">
        <v>43842.666666666664</v>
      </c>
    </row>
    <row r="1390">
      <c r="L1390" s="3">
        <v>43748.333333333336</v>
      </c>
    </row>
    <row r="1391">
      <c r="L1391" s="3">
        <v>44024.208333333336</v>
      </c>
    </row>
    <row r="1392">
      <c r="L1392" s="3">
        <v>43869.645833333336</v>
      </c>
    </row>
    <row r="1393">
      <c r="L1393" s="3">
        <v>43787.416666666664</v>
      </c>
    </row>
    <row r="1394">
      <c r="L1394" s="3">
        <v>44147.479166666664</v>
      </c>
    </row>
    <row r="1395">
      <c r="L1395" s="3">
        <v>43772.77751458334</v>
      </c>
    </row>
    <row r="1396">
      <c r="L1396" s="3">
        <v>44103.70286280093</v>
      </c>
    </row>
    <row r="1397">
      <c r="L1397" s="3">
        <v>43523.666666666664</v>
      </c>
    </row>
    <row r="1398">
      <c r="L1398" s="3">
        <v>44252.625</v>
      </c>
    </row>
    <row r="1399">
      <c r="L1399" s="3">
        <v>44075.625</v>
      </c>
    </row>
    <row r="1400">
      <c r="L1400" s="3">
        <v>43858.270833333336</v>
      </c>
    </row>
    <row r="1401">
      <c r="L1401" s="3">
        <v>43875.583333333336</v>
      </c>
    </row>
    <row r="1402">
      <c r="L1402" s="3">
        <v>44208.375</v>
      </c>
    </row>
    <row r="1403">
      <c r="L1403" s="3">
        <v>44250.47547971065</v>
      </c>
    </row>
    <row r="1404">
      <c r="L1404" s="3">
        <v>44160.25</v>
      </c>
    </row>
    <row r="1405">
      <c r="L1405" s="3">
        <v>43698.75</v>
      </c>
    </row>
    <row r="1406">
      <c r="L1406" s="3">
        <v>44209.625</v>
      </c>
    </row>
    <row r="1407">
      <c r="L1407" s="3">
        <v>43863.55561449074</v>
      </c>
    </row>
    <row r="1408">
      <c r="L1408" s="3">
        <v>43883.791666666664</v>
      </c>
    </row>
    <row r="1409">
      <c r="L1409" s="3">
        <v>44186.322916666664</v>
      </c>
    </row>
    <row r="1410">
      <c r="L1410" s="3">
        <v>43739.291666666664</v>
      </c>
    </row>
    <row r="1411">
      <c r="L1411" s="3">
        <v>44238.270833333336</v>
      </c>
    </row>
    <row r="1412">
      <c r="L1412" s="3">
        <v>44138.25</v>
      </c>
    </row>
    <row r="1413">
      <c r="L1413" s="3">
        <v>44160.614583333336</v>
      </c>
    </row>
    <row r="1414">
      <c r="L1414" s="3">
        <v>44010.708333333336</v>
      </c>
    </row>
    <row r="1415">
      <c r="L1415" s="3">
        <v>44173.645833333336</v>
      </c>
    </row>
    <row r="1416">
      <c r="L1416" s="3">
        <v>44148.75779755787</v>
      </c>
    </row>
    <row r="1417">
      <c r="L1417" s="3">
        <v>43800.708333333336</v>
      </c>
    </row>
    <row r="1418">
      <c r="L1418" s="3">
        <v>44163.333333333336</v>
      </c>
    </row>
    <row r="1419">
      <c r="L1419" s="3">
        <v>43868.458333333336</v>
      </c>
    </row>
    <row r="1420">
      <c r="L1420" s="3">
        <v>44000.625</v>
      </c>
    </row>
    <row r="1421">
      <c r="L1421" s="3">
        <v>43867.583333333336</v>
      </c>
    </row>
    <row r="1422">
      <c r="L1422" s="3">
        <v>43791.25</v>
      </c>
    </row>
    <row r="1423">
      <c r="L1423" s="3">
        <v>43620.75</v>
      </c>
    </row>
    <row r="1424">
      <c r="L1424" s="3">
        <v>44223.708333333336</v>
      </c>
    </row>
    <row r="1425">
      <c r="L1425" s="3">
        <v>44123.75</v>
      </c>
    </row>
    <row r="1426">
      <c r="L1426" s="3">
        <v>43907.645833333336</v>
      </c>
    </row>
    <row r="1427">
      <c r="L1427" s="3">
        <v>44006.75069444445</v>
      </c>
    </row>
    <row r="1428">
      <c r="L1428" s="3">
        <v>44175.67800241898</v>
      </c>
    </row>
    <row r="1429">
      <c r="L1429" s="3">
        <v>43863.625</v>
      </c>
    </row>
    <row r="1430">
      <c r="L1430" s="3">
        <v>43936.541666666664</v>
      </c>
    </row>
    <row r="1431">
      <c r="L1431" s="3">
        <v>43987.291666666664</v>
      </c>
    </row>
    <row r="1432">
      <c r="L1432" s="3">
        <v>44145.21875</v>
      </c>
    </row>
    <row r="1433">
      <c r="L1433" s="3">
        <v>44102.354166666664</v>
      </c>
    </row>
    <row r="1434">
      <c r="L1434" s="3">
        <v>43811.708333333336</v>
      </c>
    </row>
    <row r="1435">
      <c r="L1435" s="3">
        <v>44168.333333333336</v>
      </c>
    </row>
    <row r="1436">
      <c r="L1436" s="3">
        <v>44124.791666666664</v>
      </c>
    </row>
    <row r="1437">
      <c r="L1437" s="3">
        <v>43951.729166666664</v>
      </c>
    </row>
    <row r="1438">
      <c r="L1438" s="3">
        <v>43935.291666666664</v>
      </c>
    </row>
    <row r="1439">
      <c r="L1439" s="3">
        <v>43787.291666666664</v>
      </c>
    </row>
    <row r="1440">
      <c r="L1440" s="3">
        <v>44112.291666666664</v>
      </c>
    </row>
    <row r="1441">
      <c r="L1441" s="3">
        <v>44105.666666666664</v>
      </c>
    </row>
    <row r="1442">
      <c r="L1442" s="3">
        <v>44028.416666666664</v>
      </c>
    </row>
    <row r="1443">
      <c r="L1443" s="3">
        <v>44217.625</v>
      </c>
    </row>
    <row r="1444">
      <c r="L1444" s="3">
        <v>44005.333333333336</v>
      </c>
    </row>
    <row r="1445">
      <c r="L1445" s="3">
        <v>44136.270833333336</v>
      </c>
    </row>
    <row r="1446">
      <c r="L1446" s="3">
        <v>43800.375</v>
      </c>
    </row>
    <row r="1447">
      <c r="L1447" s="3">
        <v>43904.25</v>
      </c>
    </row>
    <row r="1448">
      <c r="L1448" s="3">
        <v>43510.583333333336</v>
      </c>
    </row>
    <row r="1449">
      <c r="L1449" s="3">
        <v>44114.25</v>
      </c>
    </row>
    <row r="1450">
      <c r="L1450" s="3">
        <v>44242.20431582176</v>
      </c>
    </row>
    <row r="1451">
      <c r="L1451" s="3">
        <v>43891.333333333336</v>
      </c>
    </row>
    <row r="1452">
      <c r="L1452" s="3">
        <v>43781.666666666664</v>
      </c>
    </row>
    <row r="1453">
      <c r="L1453" s="3">
        <v>44253.291666666664</v>
      </c>
    </row>
    <row r="1454">
      <c r="L1454" s="3">
        <v>43764.66129166666</v>
      </c>
    </row>
    <row r="1455">
      <c r="L1455" s="3">
        <v>43900.1875</v>
      </c>
    </row>
    <row r="1456">
      <c r="L1456" s="3">
        <v>43996.6875</v>
      </c>
    </row>
    <row r="1457">
      <c r="L1457" s="3">
        <v>44132.572916666664</v>
      </c>
    </row>
    <row r="1458">
      <c r="L1458" s="3">
        <v>44250.25</v>
      </c>
    </row>
    <row r="1459">
      <c r="L1459" s="3">
        <v>44069.666666666664</v>
      </c>
    </row>
    <row r="1460">
      <c r="L1460" s="3">
        <v>44086.625</v>
      </c>
    </row>
    <row r="1461">
      <c r="L1461" s="3">
        <v>44089.635416666664</v>
      </c>
    </row>
    <row r="1462">
      <c r="L1462" s="3">
        <v>43643.541666666664</v>
      </c>
    </row>
    <row r="1463">
      <c r="L1463" s="3">
        <v>44224.208333333336</v>
      </c>
    </row>
    <row r="1464">
      <c r="L1464" s="3">
        <v>44238.395833333336</v>
      </c>
    </row>
    <row r="1465">
      <c r="L1465" s="3">
        <v>43808.208333333336</v>
      </c>
    </row>
    <row r="1466">
      <c r="L1466" s="3">
        <v>44119.583333333336</v>
      </c>
    </row>
    <row r="1467">
      <c r="L1467" s="3">
        <v>44065.66508028935</v>
      </c>
    </row>
    <row r="1468">
      <c r="L1468" s="3">
        <v>44167.208333333336</v>
      </c>
    </row>
    <row r="1469">
      <c r="L1469" s="3">
        <v>43835.666666666664</v>
      </c>
    </row>
    <row r="1470">
      <c r="L1470" s="3">
        <v>44228.48044546296</v>
      </c>
    </row>
    <row r="1471">
      <c r="L1471" s="3">
        <v>44113.229166666664</v>
      </c>
    </row>
    <row r="1472">
      <c r="L1472" s="3">
        <v>44116.375</v>
      </c>
    </row>
    <row r="1473">
      <c r="L1473" s="3">
        <v>44167.208333333336</v>
      </c>
    </row>
    <row r="1474">
      <c r="L1474" s="3">
        <v>44133.63008030093</v>
      </c>
    </row>
    <row r="1475">
      <c r="L1475" s="3">
        <v>44053.666666666664</v>
      </c>
    </row>
    <row r="1476">
      <c r="L1476" s="3">
        <v>43607.166666666664</v>
      </c>
    </row>
    <row r="1477">
      <c r="L1477" s="3">
        <v>44078.541666666664</v>
      </c>
    </row>
    <row r="1478">
      <c r="L1478" s="3">
        <v>43614.208333333336</v>
      </c>
    </row>
    <row r="1479">
      <c r="L1479" s="3">
        <v>44086.291666666664</v>
      </c>
    </row>
    <row r="1480">
      <c r="L1480" s="3">
        <v>44090.208333333336</v>
      </c>
    </row>
    <row r="1481">
      <c r="L1481" s="3">
        <v>43873.583333333336</v>
      </c>
    </row>
    <row r="1482">
      <c r="L1482" s="3">
        <v>44193.354166666664</v>
      </c>
    </row>
    <row r="1483">
      <c r="L1483" s="3">
        <v>44159.229166666664</v>
      </c>
    </row>
    <row r="1484">
      <c r="L1484" s="3">
        <v>44067.229166666664</v>
      </c>
    </row>
    <row r="1485">
      <c r="L1485" s="3">
        <v>43963.645833333336</v>
      </c>
    </row>
    <row r="1486">
      <c r="L1486" s="3">
        <v>44253.479166666664</v>
      </c>
    </row>
    <row r="1487">
      <c r="L1487" s="3">
        <v>44159.895833333336</v>
      </c>
    </row>
    <row r="1488">
      <c r="L1488" s="3">
        <v>44209.395833333336</v>
      </c>
    </row>
    <row r="1489">
      <c r="L1489" s="3">
        <v>43999.666666666664</v>
      </c>
    </row>
    <row r="1490">
      <c r="L1490" s="3">
        <v>44127.791666666664</v>
      </c>
    </row>
    <row r="1491">
      <c r="L1491" s="3">
        <v>44101.666666666664</v>
      </c>
    </row>
    <row r="1492">
      <c r="L1492" s="3">
        <v>43830.333333333336</v>
      </c>
    </row>
    <row r="1493">
      <c r="L1493" s="3">
        <v>43963.291666666664</v>
      </c>
    </row>
    <row r="1494">
      <c r="L1494" s="3">
        <v>43889.645833333336</v>
      </c>
    </row>
    <row r="1495">
      <c r="L1495" s="3">
        <v>44187.333333333336</v>
      </c>
    </row>
    <row r="1496">
      <c r="L1496" s="3">
        <v>44244.563749050925</v>
      </c>
    </row>
    <row r="1497">
      <c r="L1497" s="3">
        <v>44073.395833333336</v>
      </c>
    </row>
    <row r="1498">
      <c r="L1498" s="3">
        <v>43724.416666666664</v>
      </c>
    </row>
    <row r="1499">
      <c r="L1499" s="3">
        <v>44154.5</v>
      </c>
    </row>
    <row r="1500">
      <c r="L1500" s="3">
        <v>43856.75</v>
      </c>
    </row>
    <row r="1501">
      <c r="L1501" s="3">
        <v>43941.29236111111</v>
      </c>
    </row>
    <row r="1502">
      <c r="L1502" s="3">
        <v>44231.208333333336</v>
      </c>
    </row>
    <row r="1503">
      <c r="L1503" s="3">
        <v>44077.541666666664</v>
      </c>
    </row>
    <row r="1504">
      <c r="L1504" s="3">
        <v>43889.604166666664</v>
      </c>
    </row>
    <row r="1505">
      <c r="L1505" s="3">
        <v>43990.291666666664</v>
      </c>
    </row>
    <row r="1506">
      <c r="L1506" s="3">
        <v>43987.708333333336</v>
      </c>
    </row>
    <row r="1507">
      <c r="L1507" s="3">
        <v>44106.229166666664</v>
      </c>
    </row>
    <row r="1508">
      <c r="L1508" s="3">
        <v>44069.291666666664</v>
      </c>
    </row>
    <row r="1509">
      <c r="L1509" s="3">
        <v>43810.208333333336</v>
      </c>
    </row>
    <row r="1510">
      <c r="L1510" s="3">
        <v>44022.333333333336</v>
      </c>
    </row>
    <row r="1511">
      <c r="L1511" s="3">
        <v>44013.770833333336</v>
      </c>
    </row>
    <row r="1512">
      <c r="L1512" s="3">
        <v>43535.333333333336</v>
      </c>
    </row>
    <row r="1513">
      <c r="L1513" s="3">
        <v>44229.395833333336</v>
      </c>
    </row>
    <row r="1514">
      <c r="L1514" s="3">
        <v>43822.33852869213</v>
      </c>
    </row>
    <row r="1515">
      <c r="L1515" s="3">
        <v>44237.1875</v>
      </c>
    </row>
    <row r="1516">
      <c r="L1516" s="3">
        <v>44116.416666666664</v>
      </c>
    </row>
    <row r="1517">
      <c r="L1517" s="3">
        <v>43470.625</v>
      </c>
    </row>
    <row r="1518">
      <c r="L1518" s="3">
        <v>43762.166666666664</v>
      </c>
    </row>
    <row r="1519">
      <c r="L1519" s="3">
        <v>43971.739583333336</v>
      </c>
    </row>
    <row r="1520">
      <c r="L1520" s="3">
        <v>43897.583333333336</v>
      </c>
    </row>
    <row r="1521">
      <c r="L1521" s="3">
        <v>43876.416666666664</v>
      </c>
    </row>
    <row r="1522">
      <c r="L1522" s="3">
        <v>44137.583333333336</v>
      </c>
    </row>
    <row r="1523">
      <c r="L1523" s="3">
        <v>44001.479166666664</v>
      </c>
    </row>
    <row r="1524">
      <c r="L1524" s="3">
        <v>44108.45618126157</v>
      </c>
    </row>
    <row r="1525">
      <c r="L1525" s="3">
        <v>44042.5625</v>
      </c>
    </row>
    <row r="1526">
      <c r="L1526" s="3">
        <v>43864.25</v>
      </c>
    </row>
    <row r="1527">
      <c r="L1527" s="3">
        <v>43983.25</v>
      </c>
    </row>
    <row r="1528">
      <c r="L1528" s="3">
        <v>44147.458333333336</v>
      </c>
    </row>
    <row r="1529">
      <c r="L1529" s="3">
        <v>44200.239583333336</v>
      </c>
    </row>
    <row r="1530">
      <c r="L1530" s="3">
        <v>44124.541666666664</v>
      </c>
    </row>
    <row r="1531">
      <c r="L1531" s="3">
        <v>44106.62569444445</v>
      </c>
    </row>
    <row r="1532">
      <c r="L1532" s="3">
        <v>44176.333333333336</v>
      </c>
    </row>
    <row r="1533">
      <c r="L1533" s="3">
        <v>43909.6875</v>
      </c>
    </row>
    <row r="1534">
      <c r="L1534" s="3">
        <v>44252.208333333336</v>
      </c>
    </row>
    <row r="1535">
      <c r="L1535" s="3">
        <v>44239.541666666664</v>
      </c>
    </row>
    <row r="1536">
      <c r="L1536" s="3">
        <v>43714.666666666664</v>
      </c>
    </row>
    <row r="1537">
      <c r="L1537" s="3">
        <v>43602.375</v>
      </c>
    </row>
    <row r="1538">
      <c r="L1538" s="3">
        <v>44232.208333333336</v>
      </c>
    </row>
    <row r="1539">
      <c r="L1539" s="3">
        <v>43777.291666666664</v>
      </c>
    </row>
    <row r="1540">
      <c r="L1540" s="3">
        <v>43898.75</v>
      </c>
    </row>
    <row r="1541">
      <c r="L1541" s="3">
        <v>43999.197916666664</v>
      </c>
    </row>
    <row r="1542">
      <c r="L1542" s="3">
        <v>43842.68713866898</v>
      </c>
    </row>
    <row r="1543">
      <c r="L1543" s="3">
        <v>44222.270833333336</v>
      </c>
    </row>
    <row r="1544">
      <c r="L1544" s="3">
        <v>43753.208333333336</v>
      </c>
    </row>
    <row r="1545">
      <c r="L1545" s="3">
        <v>44238.333333333336</v>
      </c>
    </row>
    <row r="1546">
      <c r="L1546" s="3">
        <v>43907.270833333336</v>
      </c>
    </row>
    <row r="1547">
      <c r="L1547" s="3">
        <v>44026.260416666664</v>
      </c>
    </row>
    <row r="1548">
      <c r="L1548" s="3">
        <v>44060.64808327546</v>
      </c>
    </row>
    <row r="1549">
      <c r="L1549" s="3">
        <v>43748.666666666664</v>
      </c>
    </row>
    <row r="1550">
      <c r="L1550" s="3">
        <v>44211.291666666664</v>
      </c>
    </row>
    <row r="1551">
      <c r="L1551" s="3">
        <v>44102.28125</v>
      </c>
    </row>
    <row r="1552">
      <c r="L1552" s="3">
        <v>43908.416666666664</v>
      </c>
    </row>
    <row r="1553">
      <c r="L1553" s="3">
        <v>44043.6875</v>
      </c>
    </row>
    <row r="1554">
      <c r="L1554" s="3">
        <v>44251.270833333336</v>
      </c>
    </row>
    <row r="1555">
      <c r="L1555" s="3">
        <v>44054.25</v>
      </c>
    </row>
    <row r="1556">
      <c r="L1556" s="3">
        <v>44117.666666666664</v>
      </c>
    </row>
    <row r="1557">
      <c r="L1557" s="3">
        <v>43920.604166666664</v>
      </c>
    </row>
    <row r="1558">
      <c r="L1558" s="3">
        <v>43876.666666666664</v>
      </c>
    </row>
    <row r="1559">
      <c r="L1559" s="3">
        <v>43834.31747289352</v>
      </c>
    </row>
    <row r="1560">
      <c r="L1560" s="3">
        <v>44242.333333333336</v>
      </c>
    </row>
    <row r="1561">
      <c r="L1561" s="3">
        <v>44239.6875</v>
      </c>
    </row>
    <row r="1562">
      <c r="L1562" s="3">
        <v>44179.4298016088</v>
      </c>
    </row>
    <row r="1563">
      <c r="L1563" s="3">
        <v>44017.270833333336</v>
      </c>
    </row>
    <row r="1564">
      <c r="L1564" s="3">
        <v>43875.25</v>
      </c>
    </row>
    <row r="1565">
      <c r="L1565" s="3">
        <v>43935.51603371528</v>
      </c>
    </row>
    <row r="1566">
      <c r="L1566" s="3">
        <v>44124.25</v>
      </c>
    </row>
    <row r="1567">
      <c r="L1567" s="3">
        <v>43979.25</v>
      </c>
    </row>
    <row r="1568">
      <c r="L1568" s="3">
        <v>43491.291666666664</v>
      </c>
    </row>
    <row r="1569">
      <c r="L1569" s="3">
        <v>44056.208333333336</v>
      </c>
    </row>
    <row r="1570">
      <c r="L1570" s="3">
        <v>44128.666666666664</v>
      </c>
    </row>
    <row r="1571">
      <c r="L1571" s="3">
        <v>44061.229166666664</v>
      </c>
    </row>
    <row r="1572">
      <c r="L1572" s="3">
        <v>44059.71341822917</v>
      </c>
    </row>
    <row r="1573">
      <c r="L1573" s="3">
        <v>44149.51742834491</v>
      </c>
    </row>
    <row r="1574">
      <c r="L1574" s="3">
        <v>43859.5</v>
      </c>
    </row>
    <row r="1575">
      <c r="L1575" s="3">
        <v>44215.3125</v>
      </c>
    </row>
    <row r="1576">
      <c r="L1576" s="3">
        <v>44024.625</v>
      </c>
    </row>
    <row r="1577">
      <c r="L1577" s="3">
        <v>44128.25</v>
      </c>
    </row>
    <row r="1578">
      <c r="L1578" s="3">
        <v>43899.791666666664</v>
      </c>
    </row>
    <row r="1579">
      <c r="L1579" s="3">
        <v>44222.625</v>
      </c>
    </row>
    <row r="1580">
      <c r="L1580" s="3">
        <v>44112.666666666664</v>
      </c>
    </row>
    <row r="1581">
      <c r="L1581" s="3">
        <v>44161.333333333336</v>
      </c>
    </row>
    <row r="1582">
      <c r="L1582" s="3">
        <v>44208.416666666664</v>
      </c>
    </row>
    <row r="1583">
      <c r="L1583" s="3">
        <v>44182.333333333336</v>
      </c>
    </row>
    <row r="1584">
      <c r="L1584" s="3">
        <v>44041.805555555555</v>
      </c>
    </row>
    <row r="1585">
      <c r="L1585" s="3">
        <v>44159.756944444445</v>
      </c>
    </row>
    <row r="1586">
      <c r="L1586" s="3">
        <v>44252.697916666664</v>
      </c>
    </row>
    <row r="1587">
      <c r="L1587" s="3">
        <v>43823.166666666664</v>
      </c>
    </row>
    <row r="1588">
      <c r="L1588" s="3">
        <v>44079.60362832176</v>
      </c>
    </row>
    <row r="1589">
      <c r="L1589" s="3">
        <v>43838.666666666664</v>
      </c>
    </row>
    <row r="1590">
      <c r="L1590" s="3">
        <v>43839.333333333336</v>
      </c>
    </row>
    <row r="1591">
      <c r="L1591" s="3">
        <v>44174.645833333336</v>
      </c>
    </row>
    <row r="1592">
      <c r="L1592" s="3">
        <v>43930.291666666664</v>
      </c>
    </row>
    <row r="1593">
      <c r="L1593" s="3">
        <v>43983.291666666664</v>
      </c>
    </row>
    <row r="1594">
      <c r="L1594" s="3">
        <v>44136.63612673611</v>
      </c>
    </row>
    <row r="1595">
      <c r="L1595" s="3">
        <v>43584.625</v>
      </c>
    </row>
    <row r="1596">
      <c r="L1596" s="3">
        <v>44155.229166666664</v>
      </c>
    </row>
    <row r="1597">
      <c r="L1597" s="3">
        <v>44251.302083333336</v>
      </c>
    </row>
    <row r="1598">
      <c r="L1598" s="3">
        <v>44097.4375</v>
      </c>
    </row>
    <row r="1599">
      <c r="L1599" s="3">
        <v>44165.53417208333</v>
      </c>
    </row>
    <row r="1600">
      <c r="L1600" s="3">
        <v>43983.145833333336</v>
      </c>
    </row>
    <row r="1601">
      <c r="L1601" s="3">
        <v>43909.166666666664</v>
      </c>
    </row>
    <row r="1602">
      <c r="L1602" s="3">
        <v>44218.5</v>
      </c>
    </row>
    <row r="1603">
      <c r="L1603" s="3">
        <v>43966.229166666664</v>
      </c>
    </row>
    <row r="1604">
      <c r="L1604" s="3">
        <v>44160.333333333336</v>
      </c>
    </row>
    <row r="1605">
      <c r="L1605" s="3">
        <v>44230.5625</v>
      </c>
    </row>
    <row r="1606">
      <c r="L1606" s="3">
        <v>43923.666666666664</v>
      </c>
    </row>
    <row r="1607">
      <c r="L1607" s="3">
        <v>44215.3125</v>
      </c>
    </row>
    <row r="1608">
      <c r="L1608" s="3">
        <v>44113.375</v>
      </c>
    </row>
    <row r="1609">
      <c r="L1609" s="3">
        <v>43794.666666666664</v>
      </c>
    </row>
    <row r="1610">
      <c r="L1610" s="3">
        <v>43472.625</v>
      </c>
    </row>
    <row r="1611">
      <c r="L1611" s="3">
        <v>43769.25</v>
      </c>
    </row>
    <row r="1612">
      <c r="L1612" s="3">
        <v>44140.746213935185</v>
      </c>
    </row>
    <row r="1613">
      <c r="L1613" s="3">
        <v>43704.708333333336</v>
      </c>
    </row>
    <row r="1614">
      <c r="L1614" s="3">
        <v>44176.165972222225</v>
      </c>
    </row>
    <row r="1615">
      <c r="L1615" s="3">
        <v>44071.729166666664</v>
      </c>
    </row>
    <row r="1616">
      <c r="L1616" s="3">
        <v>43956.25</v>
      </c>
    </row>
    <row r="1617">
      <c r="L1617" s="3">
        <v>44194.260416666664</v>
      </c>
    </row>
    <row r="1618">
      <c r="L1618" s="3">
        <v>44081.166666666664</v>
      </c>
    </row>
    <row r="1619">
      <c r="L1619" s="3">
        <v>44131.25</v>
      </c>
    </row>
    <row r="1620">
      <c r="L1620" s="3">
        <v>43784.208333333336</v>
      </c>
    </row>
    <row r="1621">
      <c r="L1621" s="3">
        <v>44018.708333333336</v>
      </c>
    </row>
    <row r="1622">
      <c r="L1622" s="3">
        <v>44223.395833333336</v>
      </c>
    </row>
    <row r="1623">
      <c r="L1623" s="3">
        <v>44154.895833333336</v>
      </c>
    </row>
    <row r="1624">
      <c r="L1624" s="3">
        <v>43752.73870548611</v>
      </c>
    </row>
    <row r="1625">
      <c r="L1625" s="3">
        <v>44218.57911200231</v>
      </c>
    </row>
    <row r="1626">
      <c r="L1626" s="3">
        <v>44036.270833333336</v>
      </c>
    </row>
    <row r="1627">
      <c r="L1627" s="3">
        <v>44115.229166666664</v>
      </c>
    </row>
    <row r="1628">
      <c r="L1628" s="3">
        <v>44120.520833333336</v>
      </c>
    </row>
    <row r="1629">
      <c r="L1629" s="3">
        <v>43805.661462523145</v>
      </c>
    </row>
    <row r="1630">
      <c r="L1630" s="3">
        <v>44115.72790525463</v>
      </c>
    </row>
    <row r="1631">
      <c r="L1631" s="3">
        <v>44034.3125</v>
      </c>
    </row>
    <row r="1632">
      <c r="L1632" s="3">
        <v>44175.333333333336</v>
      </c>
    </row>
    <row r="1633">
      <c r="L1633" s="3">
        <v>44159.541666666664</v>
      </c>
    </row>
    <row r="1634">
      <c r="L1634" s="3">
        <v>44250.229166666664</v>
      </c>
    </row>
    <row r="1635">
      <c r="L1635" s="3">
        <v>43999.25</v>
      </c>
    </row>
    <row r="1636">
      <c r="L1636" s="3">
        <v>44132.583333333336</v>
      </c>
    </row>
    <row r="1637">
      <c r="L1637" s="3">
        <v>43769.666666666664</v>
      </c>
    </row>
    <row r="1638">
      <c r="L1638" s="3">
        <v>43846.3125</v>
      </c>
    </row>
    <row r="1639">
      <c r="L1639" s="3">
        <v>44245.229166666664</v>
      </c>
    </row>
    <row r="1640">
      <c r="L1640" s="3">
        <v>43891.166666666664</v>
      </c>
    </row>
    <row r="1641">
      <c r="L1641" s="3">
        <v>43906.520833333336</v>
      </c>
    </row>
    <row r="1642">
      <c r="L1642" s="3">
        <v>44015.291666666664</v>
      </c>
    </row>
    <row r="1643">
      <c r="L1643" s="3">
        <v>44122.291666666664</v>
      </c>
    </row>
    <row r="1644">
      <c r="L1644" s="3">
        <v>43886.208333333336</v>
      </c>
    </row>
    <row r="1645">
      <c r="L1645" s="3">
        <v>44228.333333333336</v>
      </c>
    </row>
    <row r="1646">
      <c r="L1646" s="3">
        <v>43719.125</v>
      </c>
    </row>
    <row r="1647">
      <c r="L1647" s="3">
        <v>44018.354166666664</v>
      </c>
    </row>
    <row r="1648">
      <c r="L1648" s="3">
        <v>43909.25</v>
      </c>
    </row>
    <row r="1649">
      <c r="L1649" s="3">
        <v>43972.459027777775</v>
      </c>
    </row>
    <row r="1650">
      <c r="L1650" s="3">
        <v>43710.416666666664</v>
      </c>
    </row>
    <row r="1651">
      <c r="L1651" s="3">
        <v>43923.416666666664</v>
      </c>
    </row>
    <row r="1652">
      <c r="L1652" s="3">
        <v>44187.6875</v>
      </c>
    </row>
    <row r="1653">
      <c r="L1653" s="3">
        <v>43886.21875</v>
      </c>
    </row>
    <row r="1654">
      <c r="L1654" s="3">
        <v>43749.166666666664</v>
      </c>
    </row>
    <row r="1655">
      <c r="L1655" s="3">
        <v>43911.145833333336</v>
      </c>
    </row>
    <row r="1656">
      <c r="L1656" s="3">
        <v>44090.708333333336</v>
      </c>
    </row>
    <row r="1657">
      <c r="L1657" s="3">
        <v>44196.375</v>
      </c>
    </row>
    <row r="1658">
      <c r="L1658" s="3">
        <v>43837.666666666664</v>
      </c>
    </row>
    <row r="1659">
      <c r="L1659" s="3">
        <v>44060.770833333336</v>
      </c>
    </row>
    <row r="1660">
      <c r="L1660" s="3">
        <v>44128.5625</v>
      </c>
    </row>
    <row r="1661">
      <c r="L1661" s="3">
        <v>43715.43067459491</v>
      </c>
    </row>
    <row r="1662">
      <c r="L1662" s="3">
        <v>44036.166666666664</v>
      </c>
    </row>
    <row r="1663">
      <c r="L1663" s="3">
        <v>43836.208333333336</v>
      </c>
    </row>
    <row r="1664">
      <c r="L1664" s="3">
        <v>43689.666666666664</v>
      </c>
    </row>
    <row r="1665">
      <c r="L1665" s="3">
        <v>44057.4375</v>
      </c>
    </row>
    <row r="1666">
      <c r="L1666" s="3">
        <v>44139.666666666664</v>
      </c>
    </row>
    <row r="1667">
      <c r="L1667" s="3">
        <v>44047.75</v>
      </c>
    </row>
    <row r="1668">
      <c r="L1668" s="3">
        <v>44084.375</v>
      </c>
    </row>
    <row r="1669">
      <c r="L1669" s="3">
        <v>44075.625</v>
      </c>
    </row>
    <row r="1670">
      <c r="L1670" s="3">
        <v>43992.541666666664</v>
      </c>
    </row>
    <row r="1671">
      <c r="L1671" s="3">
        <v>43847.333333333336</v>
      </c>
    </row>
    <row r="1672">
      <c r="L1672" s="3">
        <v>43864.229166666664</v>
      </c>
    </row>
    <row r="1673">
      <c r="L1673" s="3">
        <v>44071.541666666664</v>
      </c>
    </row>
    <row r="1674">
      <c r="L1674" s="3">
        <v>43789.625</v>
      </c>
    </row>
    <row r="1675">
      <c r="L1675" s="3">
        <v>44107.229166666664</v>
      </c>
    </row>
    <row r="1676">
      <c r="L1676" s="3">
        <v>44196.333333333336</v>
      </c>
    </row>
    <row r="1677">
      <c r="L1677" s="3">
        <v>44070.270833333336</v>
      </c>
    </row>
    <row r="1678">
      <c r="L1678" s="3">
        <v>44140.21875</v>
      </c>
    </row>
    <row r="1679">
      <c r="L1679" s="3">
        <v>44180.3125</v>
      </c>
    </row>
    <row r="1680">
      <c r="L1680" s="3">
        <v>43791.625</v>
      </c>
    </row>
    <row r="1681">
      <c r="L1681" s="3">
        <v>44085.65625</v>
      </c>
    </row>
    <row r="1682">
      <c r="L1682" s="3">
        <v>43563.583333333336</v>
      </c>
    </row>
    <row r="1683">
      <c r="L1683" s="3">
        <v>44105.739583333336</v>
      </c>
    </row>
    <row r="1684">
      <c r="L1684" s="3">
        <v>43955.291666666664</v>
      </c>
    </row>
    <row r="1685">
      <c r="L1685" s="3">
        <v>43885.625</v>
      </c>
    </row>
    <row r="1686">
      <c r="L1686" s="3">
        <v>44245.600699097224</v>
      </c>
    </row>
    <row r="1687">
      <c r="L1687" s="3">
        <v>44125.458333333336</v>
      </c>
    </row>
    <row r="1688">
      <c r="L1688" s="3">
        <v>44080.645833333336</v>
      </c>
    </row>
    <row r="1689">
      <c r="L1689" s="3">
        <v>43991.583333333336</v>
      </c>
    </row>
    <row r="1690">
      <c r="L1690" s="3">
        <v>43872.291666666664</v>
      </c>
    </row>
    <row r="1691">
      <c r="L1691" s="3">
        <v>43494.166666666664</v>
      </c>
    </row>
    <row r="1692">
      <c r="L1692" s="3">
        <v>43745.291666666664</v>
      </c>
    </row>
    <row r="1693">
      <c r="L1693" s="3">
        <v>43860.541666666664</v>
      </c>
    </row>
    <row r="1694">
      <c r="L1694" s="3">
        <v>43943.5625</v>
      </c>
    </row>
    <row r="1695">
      <c r="L1695" s="3">
        <v>44228.34375</v>
      </c>
    </row>
    <row r="1696">
      <c r="L1696" s="3">
        <v>44047.3125</v>
      </c>
    </row>
    <row r="1697">
      <c r="L1697" s="3">
        <v>44110.791666666664</v>
      </c>
    </row>
    <row r="1698">
      <c r="L1698" s="3">
        <v>44204.25</v>
      </c>
    </row>
    <row r="1699">
      <c r="L1699" s="3">
        <v>43886.45085328704</v>
      </c>
    </row>
    <row r="1700">
      <c r="L1700" s="3">
        <v>44099.208333333336</v>
      </c>
    </row>
    <row r="1701">
      <c r="L1701" s="3">
        <v>44113.416666666664</v>
      </c>
    </row>
    <row r="1702">
      <c r="L1702" s="3">
        <v>44068.56803960648</v>
      </c>
    </row>
    <row r="1703">
      <c r="L1703" s="3">
        <v>43927.4375</v>
      </c>
    </row>
    <row r="1704">
      <c r="L1704" s="3">
        <v>44151.708333333336</v>
      </c>
    </row>
    <row r="1705">
      <c r="L1705" s="3">
        <v>43881.416666666664</v>
      </c>
    </row>
    <row r="1706">
      <c r="L1706" s="3">
        <v>44108.708333333336</v>
      </c>
    </row>
    <row r="1707">
      <c r="L1707" s="3">
        <v>44041.666666666664</v>
      </c>
    </row>
    <row r="1708">
      <c r="L1708" s="3">
        <v>44147.333333333336</v>
      </c>
    </row>
    <row r="1709">
      <c r="L1709" s="3">
        <v>43942.229166666664</v>
      </c>
    </row>
    <row r="1710">
      <c r="L1710" s="3">
        <v>44029.61169506944</v>
      </c>
    </row>
    <row r="1711">
      <c r="L1711" s="3">
        <v>43889.25</v>
      </c>
    </row>
    <row r="1712">
      <c r="L1712" s="3">
        <v>43912.270833333336</v>
      </c>
    </row>
    <row r="1713">
      <c r="L1713" s="3">
        <v>43874.208333333336</v>
      </c>
    </row>
    <row r="1714">
      <c r="L1714" s="3">
        <v>43768.666666666664</v>
      </c>
    </row>
    <row r="1715">
      <c r="L1715" s="3">
        <v>43965.291666666664</v>
      </c>
    </row>
    <row r="1716">
      <c r="L1716" s="3">
        <v>44245.502824166666</v>
      </c>
    </row>
    <row r="1717">
      <c r="L1717" s="3">
        <v>44250.458333333336</v>
      </c>
    </row>
    <row r="1718">
      <c r="L1718" s="3">
        <v>43812.291666666664</v>
      </c>
    </row>
    <row r="1719">
      <c r="L1719" s="3">
        <v>44013.729166666664</v>
      </c>
    </row>
    <row r="1720">
      <c r="L1720" s="3">
        <v>44036.260416666664</v>
      </c>
    </row>
    <row r="1721">
      <c r="L1721" s="3">
        <v>43844.791666666664</v>
      </c>
    </row>
    <row r="1722">
      <c r="L1722" s="3">
        <v>44034.208333333336</v>
      </c>
    </row>
    <row r="1723">
      <c r="L1723" s="3">
        <v>43705.416666666664</v>
      </c>
    </row>
    <row r="1724">
      <c r="L1724" s="3">
        <v>44013.25</v>
      </c>
    </row>
    <row r="1725">
      <c r="L1725" s="3">
        <v>44095.6875</v>
      </c>
    </row>
    <row r="1726">
      <c r="L1726" s="3">
        <v>43928.666666666664</v>
      </c>
    </row>
    <row r="1727">
      <c r="L1727" s="3">
        <v>43607.583333333336</v>
      </c>
    </row>
    <row r="1728">
      <c r="L1728" s="3">
        <v>44107.635416666664</v>
      </c>
    </row>
    <row r="1729">
      <c r="L1729" s="3">
        <v>43889.25</v>
      </c>
    </row>
    <row r="1730">
      <c r="L1730" s="3">
        <v>43785.68090921296</v>
      </c>
    </row>
    <row r="1731">
      <c r="L1731" s="3">
        <v>44134.5</v>
      </c>
    </row>
    <row r="1732">
      <c r="L1732" s="3">
        <v>44041.75</v>
      </c>
    </row>
    <row r="1733">
      <c r="L1733" s="3">
        <v>44187.666666666664</v>
      </c>
    </row>
    <row r="1734">
      <c r="L1734" s="3">
        <v>43509.791666666664</v>
      </c>
    </row>
    <row r="1735">
      <c r="L1735" s="3">
        <v>43767.416666666664</v>
      </c>
    </row>
    <row r="1736">
      <c r="L1736" s="3">
        <v>43993.291666666664</v>
      </c>
    </row>
    <row r="1737">
      <c r="L1737" s="3">
        <v>43833.75</v>
      </c>
    </row>
    <row r="1738">
      <c r="L1738" s="3">
        <v>43941.25</v>
      </c>
    </row>
    <row r="1739">
      <c r="L1739" s="3">
        <v>43684.166666666664</v>
      </c>
    </row>
    <row r="1740">
      <c r="L1740" s="3">
        <v>43850.21875</v>
      </c>
    </row>
    <row r="1741">
      <c r="L1741" s="3">
        <v>43862.625</v>
      </c>
    </row>
    <row r="1742">
      <c r="L1742" s="3">
        <v>43906.270833333336</v>
      </c>
    </row>
    <row r="1743">
      <c r="L1743" s="3">
        <v>44194.395833333336</v>
      </c>
    </row>
    <row r="1744">
      <c r="L1744" s="3">
        <v>43727.625</v>
      </c>
    </row>
    <row r="1745">
      <c r="L1745" s="3">
        <v>43879.197916666664</v>
      </c>
    </row>
    <row r="1746">
      <c r="L1746" s="3">
        <v>44217.25</v>
      </c>
    </row>
    <row r="1747">
      <c r="L1747" s="3">
        <v>44066.291666666664</v>
      </c>
    </row>
    <row r="1748">
      <c r="L1748" s="3">
        <v>44054.166666666664</v>
      </c>
    </row>
    <row r="1749">
      <c r="L1749" s="3">
        <v>43712.166666666664</v>
      </c>
    </row>
    <row r="1750">
      <c r="L1750" s="3">
        <v>44064.61730201389</v>
      </c>
    </row>
    <row r="1751">
      <c r="L1751" s="3">
        <v>43878.166666666664</v>
      </c>
    </row>
    <row r="1752">
      <c r="L1752" s="3">
        <v>44026.197916666664</v>
      </c>
    </row>
    <row r="1753">
      <c r="L1753" s="3">
        <v>44193.291666666664</v>
      </c>
    </row>
    <row r="1754">
      <c r="L1754" s="3">
        <v>44187.344120567126</v>
      </c>
    </row>
    <row r="1755">
      <c r="L1755" s="3">
        <v>44081.625</v>
      </c>
    </row>
    <row r="1756">
      <c r="L1756" s="3">
        <v>43871.25</v>
      </c>
    </row>
    <row r="1757">
      <c r="L1757" s="3">
        <v>43741.416666666664</v>
      </c>
    </row>
    <row r="1758">
      <c r="L1758" s="3">
        <v>44054.625</v>
      </c>
    </row>
    <row r="1759">
      <c r="L1759" s="3">
        <v>44238.583333333336</v>
      </c>
    </row>
    <row r="1760">
      <c r="L1760" s="3">
        <v>43795.50189446759</v>
      </c>
    </row>
    <row r="1761">
      <c r="L1761" s="3">
        <v>43895.333333333336</v>
      </c>
    </row>
    <row r="1762">
      <c r="L1762" s="3">
        <v>44150.708333333336</v>
      </c>
    </row>
    <row r="1763">
      <c r="L1763" s="3">
        <v>43859.604166666664</v>
      </c>
    </row>
    <row r="1764">
      <c r="L1764" s="3">
        <v>43547.708333333336</v>
      </c>
    </row>
    <row r="1765">
      <c r="L1765" s="3">
        <v>43902.395833333336</v>
      </c>
    </row>
    <row r="1766">
      <c r="L1766" s="3">
        <v>44174.229166666664</v>
      </c>
    </row>
    <row r="1767">
      <c r="L1767" s="3">
        <v>44180.33329065972</v>
      </c>
    </row>
    <row r="1768">
      <c r="L1768" s="3">
        <v>44097.270833333336</v>
      </c>
    </row>
    <row r="1769">
      <c r="L1769" s="3">
        <v>43860.40625</v>
      </c>
    </row>
    <row r="1770">
      <c r="L1770" s="3">
        <v>44104.666666666664</v>
      </c>
    </row>
    <row r="1771">
      <c r="L1771" s="3">
        <v>43708.708333333336</v>
      </c>
    </row>
    <row r="1772">
      <c r="L1772" s="3">
        <v>43810.583333333336</v>
      </c>
    </row>
    <row r="1773">
      <c r="L1773" s="3">
        <v>44123.229166666664</v>
      </c>
    </row>
    <row r="1774">
      <c r="L1774" s="3">
        <v>43884.569996666665</v>
      </c>
    </row>
    <row r="1775">
      <c r="L1775" s="3">
        <v>43675.583333333336</v>
      </c>
    </row>
    <row r="1776">
      <c r="L1776" s="3">
        <v>43817.166666666664</v>
      </c>
    </row>
    <row r="1777">
      <c r="L1777" s="3">
        <v>43524.25</v>
      </c>
    </row>
    <row r="1778">
      <c r="L1778" s="3">
        <v>43867.333333333336</v>
      </c>
    </row>
    <row r="1779">
      <c r="L1779" s="3">
        <v>44249.229166666664</v>
      </c>
    </row>
    <row r="1780">
      <c r="L1780" s="3">
        <v>43943.458333333336</v>
      </c>
    </row>
    <row r="1781">
      <c r="L1781" s="3">
        <v>43587.166666666664</v>
      </c>
    </row>
    <row r="1782">
      <c r="L1782" s="3">
        <v>43531.666666666664</v>
      </c>
    </row>
    <row r="1783">
      <c r="L1783" s="3">
        <v>43830.458333333336</v>
      </c>
    </row>
    <row r="1784">
      <c r="L1784" s="3">
        <v>43880.166666666664</v>
      </c>
    </row>
    <row r="1785">
      <c r="L1785" s="3">
        <v>44163.625</v>
      </c>
    </row>
    <row r="1786">
      <c r="L1786" s="3">
        <v>43797.791666666664</v>
      </c>
    </row>
    <row r="1787">
      <c r="L1787" s="3">
        <v>43717.208333333336</v>
      </c>
    </row>
    <row r="1788">
      <c r="L1788" s="3">
        <v>44081.677083333336</v>
      </c>
    </row>
    <row r="1789">
      <c r="L1789" s="3">
        <v>43886.62629760417</v>
      </c>
    </row>
    <row r="1790">
      <c r="L1790" s="3">
        <v>44040.59421935185</v>
      </c>
    </row>
    <row r="1791">
      <c r="L1791" s="3">
        <v>44252.333333333336</v>
      </c>
    </row>
    <row r="1792">
      <c r="L1792" s="3">
        <v>44168.208333333336</v>
      </c>
    </row>
    <row r="1793">
      <c r="L1793" s="3">
        <v>43669.208333333336</v>
      </c>
    </row>
    <row r="1794">
      <c r="L1794" s="3">
        <v>44057.625</v>
      </c>
    </row>
    <row r="1795">
      <c r="L1795" s="3">
        <v>44117.208333333336</v>
      </c>
    </row>
    <row r="1796">
      <c r="L1796" s="3">
        <v>43962.458333333336</v>
      </c>
    </row>
    <row r="1797">
      <c r="L1797" s="3">
        <v>43735.291666666664</v>
      </c>
    </row>
    <row r="1798">
      <c r="L1798" s="3">
        <v>44086.625</v>
      </c>
    </row>
    <row r="1799">
      <c r="L1799" s="3">
        <v>44147.625</v>
      </c>
    </row>
    <row r="1800">
      <c r="L1800" s="3">
        <v>43854.208333333336</v>
      </c>
    </row>
    <row r="1801">
      <c r="L1801" s="3">
        <v>43713.125</v>
      </c>
    </row>
    <row r="1802">
      <c r="L1802" s="3">
        <v>43890.729445474535</v>
      </c>
    </row>
    <row r="1803">
      <c r="L1803" s="3">
        <v>44104.270833333336</v>
      </c>
    </row>
    <row r="1804">
      <c r="L1804" s="3">
        <v>44044.625</v>
      </c>
    </row>
    <row r="1805">
      <c r="L1805" s="3">
        <v>43741.416666666664</v>
      </c>
    </row>
    <row r="1806">
      <c r="L1806" s="3">
        <v>44158.229166666664</v>
      </c>
    </row>
    <row r="1807">
      <c r="L1807" s="3">
        <v>44150.314880949074</v>
      </c>
    </row>
    <row r="1808">
      <c r="L1808" s="3">
        <v>43755.625</v>
      </c>
    </row>
    <row r="1809">
      <c r="L1809" s="3">
        <v>44166.666666666664</v>
      </c>
    </row>
    <row r="1810">
      <c r="L1810" s="3">
        <v>43885.166666666664</v>
      </c>
    </row>
    <row r="1811">
      <c r="L1811" s="3">
        <v>44183.239583333336</v>
      </c>
    </row>
    <row r="1812">
      <c r="L1812" s="3">
        <v>44235.708333333336</v>
      </c>
    </row>
    <row r="1813">
      <c r="L1813" s="3">
        <v>44110.208333333336</v>
      </c>
    </row>
    <row r="1814">
      <c r="L1814" s="3">
        <v>44110.739583333336</v>
      </c>
    </row>
    <row r="1815">
      <c r="L1815" s="3">
        <v>44172.645833333336</v>
      </c>
    </row>
    <row r="1816">
      <c r="L1816" s="3">
        <v>44093.229166666664</v>
      </c>
    </row>
    <row r="1817">
      <c r="L1817" s="3">
        <v>44021.73062328704</v>
      </c>
    </row>
    <row r="1818">
      <c r="L1818" s="3">
        <v>43913.291666666664</v>
      </c>
    </row>
    <row r="1819">
      <c r="L1819" s="3">
        <v>44052.333333333336</v>
      </c>
    </row>
    <row r="1820">
      <c r="L1820" s="3">
        <v>44162.625</v>
      </c>
    </row>
    <row r="1821">
      <c r="L1821" s="3">
        <v>43853.229166666664</v>
      </c>
    </row>
    <row r="1822">
      <c r="L1822" s="3">
        <v>43919.541666666664</v>
      </c>
    </row>
    <row r="1823">
      <c r="L1823" s="3">
        <v>43908.583333333336</v>
      </c>
    </row>
    <row r="1824">
      <c r="L1824" s="3">
        <v>44188.697916666664</v>
      </c>
    </row>
    <row r="1825">
      <c r="L1825" s="3">
        <v>44158.239583333336</v>
      </c>
    </row>
    <row r="1826">
      <c r="L1826" s="3">
        <v>44221.291666666664</v>
      </c>
    </row>
    <row r="1827">
      <c r="L1827" s="3">
        <v>44004.791666666664</v>
      </c>
    </row>
    <row r="1828">
      <c r="L1828" s="3">
        <v>43919.229166666664</v>
      </c>
    </row>
    <row r="1829">
      <c r="L1829" s="3">
        <v>44091.635416666664</v>
      </c>
    </row>
    <row r="1830">
      <c r="L1830" s="3">
        <v>44215.479166666664</v>
      </c>
    </row>
    <row r="1831">
      <c r="L1831" s="3">
        <v>43805.625</v>
      </c>
    </row>
    <row r="1832">
      <c r="L1832" s="3">
        <v>44175.1875</v>
      </c>
    </row>
    <row r="1833">
      <c r="L1833" s="3">
        <v>44036.4375</v>
      </c>
    </row>
    <row r="1834">
      <c r="L1834" s="3">
        <v>44221.166666666664</v>
      </c>
    </row>
    <row r="1835">
      <c r="L1835" s="3">
        <v>43875.291666666664</v>
      </c>
    </row>
    <row r="1836">
      <c r="L1836" s="3">
        <v>44007.583333333336</v>
      </c>
    </row>
    <row r="1837">
      <c r="L1837" s="3">
        <v>43844.791666666664</v>
      </c>
    </row>
    <row r="1838">
      <c r="L1838" s="3">
        <v>43609.625</v>
      </c>
    </row>
    <row r="1839">
      <c r="L1839" s="3">
        <v>44007.541666666664</v>
      </c>
    </row>
    <row r="1840">
      <c r="L1840" s="3">
        <v>43824.708333333336</v>
      </c>
    </row>
    <row r="1841">
      <c r="L1841" s="3">
        <v>43760.208333333336</v>
      </c>
    </row>
    <row r="1842">
      <c r="L1842" s="3">
        <v>43566.166666666664</v>
      </c>
    </row>
    <row r="1843">
      <c r="L1843" s="3">
        <v>44155.28125</v>
      </c>
    </row>
    <row r="1844">
      <c r="L1844" s="3">
        <v>44243.645833333336</v>
      </c>
    </row>
    <row r="1845">
      <c r="L1845" s="3">
        <v>44100.729166666664</v>
      </c>
    </row>
    <row r="1846">
      <c r="L1846" s="3">
        <v>43892.1875</v>
      </c>
    </row>
    <row r="1847">
      <c r="L1847" s="3">
        <v>44063.645833333336</v>
      </c>
    </row>
    <row r="1848">
      <c r="L1848" s="3">
        <v>43515.375</v>
      </c>
    </row>
    <row r="1849">
      <c r="L1849" s="3">
        <v>44005.729166666664</v>
      </c>
    </row>
    <row r="1850">
      <c r="L1850" s="3">
        <v>44236.291666666664</v>
      </c>
    </row>
    <row r="1851">
      <c r="L1851" s="3">
        <v>43920.5</v>
      </c>
    </row>
    <row r="1852">
      <c r="L1852" s="3">
        <v>44188.3125</v>
      </c>
    </row>
    <row r="1853">
      <c r="L1853" s="3">
        <v>43762.208333333336</v>
      </c>
    </row>
    <row r="1854">
      <c r="L1854" s="3">
        <v>44145.708333333336</v>
      </c>
    </row>
    <row r="1855">
      <c r="L1855" s="3">
        <v>43873.604166666664</v>
      </c>
    </row>
    <row r="1856">
      <c r="L1856" s="3">
        <v>43768.166666666664</v>
      </c>
    </row>
    <row r="1857">
      <c r="L1857" s="3">
        <v>44249.375</v>
      </c>
    </row>
    <row r="1858">
      <c r="L1858" s="3">
        <v>44107.3125</v>
      </c>
    </row>
    <row r="1859">
      <c r="L1859" s="3">
        <v>44245.25</v>
      </c>
    </row>
    <row r="1860">
      <c r="L1860" s="3">
        <v>43823.39207372685</v>
      </c>
    </row>
    <row r="1861">
      <c r="L1861" s="3">
        <v>44026.75</v>
      </c>
    </row>
    <row r="1862">
      <c r="L1862" s="3">
        <v>43950.791666666664</v>
      </c>
    </row>
    <row r="1863">
      <c r="L1863" s="3">
        <v>43798.416666666664</v>
      </c>
    </row>
    <row r="1864">
      <c r="L1864" s="3">
        <v>44190.67866434028</v>
      </c>
    </row>
    <row r="1865">
      <c r="L1865" s="3">
        <v>44095.375</v>
      </c>
    </row>
    <row r="1866">
      <c r="L1866" s="3">
        <v>43750.666666666664</v>
      </c>
    </row>
    <row r="1867">
      <c r="L1867" s="3">
        <v>44168.625</v>
      </c>
    </row>
    <row r="1868">
      <c r="L1868" s="3">
        <v>43740.708333333336</v>
      </c>
    </row>
    <row r="1869">
      <c r="L1869" s="3">
        <v>44116.625</v>
      </c>
    </row>
    <row r="1870">
      <c r="L1870" s="3">
        <v>44132.166666666664</v>
      </c>
    </row>
    <row r="1871">
      <c r="L1871" s="3">
        <v>44241.71129422454</v>
      </c>
    </row>
    <row r="1872">
      <c r="L1872" s="3">
        <v>44137.208333333336</v>
      </c>
    </row>
    <row r="1873">
      <c r="L1873" s="3">
        <v>44152.1875</v>
      </c>
    </row>
    <row r="1874">
      <c r="L1874" s="3">
        <v>43795.68937594908</v>
      </c>
    </row>
    <row r="1875">
      <c r="L1875" s="3">
        <v>43754.349100520834</v>
      </c>
    </row>
    <row r="1876">
      <c r="L1876" s="3">
        <v>44162.645833333336</v>
      </c>
    </row>
    <row r="1877">
      <c r="L1877" s="3">
        <v>43511.458333333336</v>
      </c>
    </row>
    <row r="1878">
      <c r="L1878" s="3">
        <v>44131.333333333336</v>
      </c>
    </row>
    <row r="1879">
      <c r="L1879" s="3">
        <v>44202.708333333336</v>
      </c>
    </row>
    <row r="1880">
      <c r="L1880" s="3">
        <v>44143.25</v>
      </c>
    </row>
    <row r="1881">
      <c r="L1881" s="3">
        <v>44094.666666666664</v>
      </c>
    </row>
    <row r="1882">
      <c r="L1882" s="3">
        <v>43958.625</v>
      </c>
    </row>
    <row r="1883">
      <c r="L1883" s="3">
        <v>44116.291666666664</v>
      </c>
    </row>
    <row r="1884">
      <c r="L1884" s="3">
        <v>44195.270833333336</v>
      </c>
    </row>
    <row r="1885">
      <c r="L1885" s="3">
        <v>43887.75</v>
      </c>
    </row>
    <row r="1886">
      <c r="L1886" s="3">
        <v>43859.583333333336</v>
      </c>
    </row>
    <row r="1887">
      <c r="L1887" s="3">
        <v>44153.229166666664</v>
      </c>
    </row>
    <row r="1888">
      <c r="L1888" s="3">
        <v>44168.625</v>
      </c>
    </row>
    <row r="1889">
      <c r="L1889" s="3">
        <v>43997.291666666664</v>
      </c>
    </row>
    <row r="1890">
      <c r="L1890" s="3">
        <v>44059.75069444445</v>
      </c>
    </row>
    <row r="1891">
      <c r="L1891" s="3">
        <v>43875.4375</v>
      </c>
    </row>
    <row r="1892">
      <c r="L1892" s="3">
        <v>44210.333333333336</v>
      </c>
    </row>
    <row r="1893">
      <c r="L1893" s="3">
        <v>44119.625</v>
      </c>
    </row>
    <row r="1894">
      <c r="L1894" s="3">
        <v>44210.291666666664</v>
      </c>
    </row>
    <row r="1895">
      <c r="L1895" s="3">
        <v>43863.75</v>
      </c>
    </row>
    <row r="1896">
      <c r="L1896" s="3">
        <v>44244.25</v>
      </c>
    </row>
    <row r="1897">
      <c r="L1897" s="3">
        <v>44238.291666666664</v>
      </c>
    </row>
    <row r="1898">
      <c r="L1898" s="3">
        <v>43742.625</v>
      </c>
    </row>
    <row r="1899">
      <c r="L1899" s="3">
        <v>43844.5</v>
      </c>
    </row>
    <row r="1900">
      <c r="L1900" s="3">
        <v>43874.145833333336</v>
      </c>
    </row>
    <row r="1901">
      <c r="L1901" s="3">
        <v>43999.625</v>
      </c>
    </row>
    <row r="1902">
      <c r="L1902" s="3">
        <v>44179.291666666664</v>
      </c>
    </row>
    <row r="1903">
      <c r="L1903" s="3">
        <v>43900.416666666664</v>
      </c>
    </row>
    <row r="1904">
      <c r="L1904" s="3">
        <v>44215.333333333336</v>
      </c>
    </row>
    <row r="1905">
      <c r="L1905" s="3">
        <v>43869.666666666664</v>
      </c>
    </row>
    <row r="1906">
      <c r="L1906" s="3">
        <v>43658.208333333336</v>
      </c>
    </row>
    <row r="1907">
      <c r="L1907" s="3">
        <v>44097.625</v>
      </c>
    </row>
    <row r="1908">
      <c r="L1908" s="3">
        <v>43819.125</v>
      </c>
    </row>
    <row r="1909">
      <c r="L1909" s="3">
        <v>44102.208333333336</v>
      </c>
    </row>
    <row r="1910">
      <c r="L1910" s="3">
        <v>44190.479166666664</v>
      </c>
    </row>
    <row r="1911">
      <c r="L1911" s="3">
        <v>44135.291666666664</v>
      </c>
    </row>
    <row r="1912">
      <c r="L1912" s="3">
        <v>43984.541666666664</v>
      </c>
    </row>
    <row r="1913">
      <c r="L1913" s="3">
        <v>44151.583333333336</v>
      </c>
    </row>
    <row r="1914">
      <c r="L1914" s="3">
        <v>43776.75</v>
      </c>
    </row>
    <row r="1915">
      <c r="L1915" s="3">
        <v>43878.541666666664</v>
      </c>
    </row>
    <row r="1916">
      <c r="L1916" s="3">
        <v>43993.25</v>
      </c>
    </row>
    <row r="1917">
      <c r="L1917" s="3">
        <v>43881.645833333336</v>
      </c>
    </row>
    <row r="1918">
      <c r="L1918" s="3">
        <v>43478.625</v>
      </c>
    </row>
    <row r="1919">
      <c r="L1919" s="3">
        <v>43524.291666666664</v>
      </c>
    </row>
    <row r="1920">
      <c r="L1920" s="3">
        <v>44208.666666666664</v>
      </c>
    </row>
    <row r="1921">
      <c r="L1921" s="3">
        <v>43962.635416666664</v>
      </c>
    </row>
    <row r="1922">
      <c r="L1922" s="3">
        <v>43931.208333333336</v>
      </c>
    </row>
    <row r="1923">
      <c r="L1923" s="3">
        <v>44145.32409991898</v>
      </c>
    </row>
    <row r="1924">
      <c r="L1924" s="3">
        <v>43756.625</v>
      </c>
    </row>
    <row r="1925">
      <c r="L1925" s="3">
        <v>44231.375</v>
      </c>
    </row>
    <row r="1926">
      <c r="L1926" s="3">
        <v>44149.729166666664</v>
      </c>
    </row>
    <row r="1927">
      <c r="L1927" s="3">
        <v>43681.791666666664</v>
      </c>
    </row>
    <row r="1928">
      <c r="L1928" s="3">
        <v>44244.375</v>
      </c>
    </row>
    <row r="1929">
      <c r="L1929" s="3">
        <v>43876.46920976852</v>
      </c>
    </row>
    <row r="1930">
      <c r="L1930" s="3">
        <v>44025.333333333336</v>
      </c>
    </row>
    <row r="1931">
      <c r="L1931" s="3">
        <v>43838.75</v>
      </c>
    </row>
    <row r="1932">
      <c r="L1932" s="3">
        <v>44160.4375</v>
      </c>
    </row>
    <row r="1933">
      <c r="L1933" s="3">
        <v>44087.25</v>
      </c>
    </row>
    <row r="1934">
      <c r="L1934" s="3">
        <v>44067.208333333336</v>
      </c>
    </row>
    <row r="1935">
      <c r="L1935" s="3">
        <v>43665.666666666664</v>
      </c>
    </row>
    <row r="1936">
      <c r="L1936" s="3">
        <v>43866.645833333336</v>
      </c>
    </row>
    <row r="1937">
      <c r="L1937" s="3">
        <v>44182.625</v>
      </c>
    </row>
    <row r="1938">
      <c r="L1938" s="3">
        <v>44111.625</v>
      </c>
    </row>
    <row r="1939">
      <c r="L1939" s="3">
        <v>43747.666666666664</v>
      </c>
    </row>
    <row r="1940">
      <c r="L1940" s="3">
        <v>44193.229166666664</v>
      </c>
    </row>
    <row r="1941">
      <c r="L1941" s="3">
        <v>44142.541666666664</v>
      </c>
    </row>
    <row r="1942">
      <c r="L1942" s="3">
        <v>44058.458333333336</v>
      </c>
    </row>
    <row r="1943">
      <c r="L1943" s="3">
        <v>43607.666666666664</v>
      </c>
    </row>
    <row r="1944">
      <c r="L1944" s="3">
        <v>44169.625</v>
      </c>
    </row>
    <row r="1945">
      <c r="L1945" s="3">
        <v>43993.208333333336</v>
      </c>
    </row>
    <row r="1946">
      <c r="L1946" s="3">
        <v>44092.72130924769</v>
      </c>
    </row>
    <row r="1947">
      <c r="L1947" s="3">
        <v>43636.64764537037</v>
      </c>
    </row>
    <row r="1948">
      <c r="L1948" s="3">
        <v>43845.625</v>
      </c>
    </row>
    <row r="1949">
      <c r="L1949" s="3">
        <v>44144.50535905093</v>
      </c>
    </row>
    <row r="1950">
      <c r="L1950" s="3">
        <v>43546.375</v>
      </c>
    </row>
    <row r="1951">
      <c r="L1951" s="3">
        <v>44166.541666666664</v>
      </c>
    </row>
    <row r="1952">
      <c r="L1952" s="3">
        <v>43820.208333333336</v>
      </c>
    </row>
    <row r="1953">
      <c r="L1953" s="3">
        <v>44162.58758432871</v>
      </c>
    </row>
    <row r="1954">
      <c r="L1954" s="3">
        <v>43809.208333333336</v>
      </c>
    </row>
    <row r="1955">
      <c r="L1955" s="3">
        <v>44223.291666666664</v>
      </c>
    </row>
    <row r="1956">
      <c r="L1956" s="3">
        <v>44172.6875</v>
      </c>
    </row>
    <row r="1957">
      <c r="L1957" s="3">
        <v>43805.666666666664</v>
      </c>
    </row>
    <row r="1958">
      <c r="L1958" s="3">
        <v>43892.416666666664</v>
      </c>
    </row>
    <row r="1959">
      <c r="L1959" s="3">
        <v>43873.59375</v>
      </c>
    </row>
    <row r="1960">
      <c r="L1960" s="3">
        <v>43584.208333333336</v>
      </c>
    </row>
    <row r="1961">
      <c r="L1961" s="3">
        <v>43808.791666666664</v>
      </c>
    </row>
    <row r="1962">
      <c r="L1962" s="3">
        <v>43834.666666666664</v>
      </c>
    </row>
    <row r="1963">
      <c r="L1963" s="3">
        <v>43753.75</v>
      </c>
    </row>
    <row r="1964">
      <c r="L1964" s="3">
        <v>44169.229166666664</v>
      </c>
    </row>
    <row r="1965">
      <c r="L1965" s="3">
        <v>43752.208333333336</v>
      </c>
    </row>
    <row r="1966">
      <c r="L1966" s="3">
        <v>44067.791666666664</v>
      </c>
    </row>
    <row r="1967">
      <c r="L1967" s="3">
        <v>44108.25</v>
      </c>
    </row>
    <row r="1968">
      <c r="L1968" s="3">
        <v>43802.208333333336</v>
      </c>
    </row>
    <row r="1969">
      <c r="L1969" s="3">
        <v>43885.708333333336</v>
      </c>
    </row>
    <row r="1970">
      <c r="L1970" s="3">
        <v>43761.208333333336</v>
      </c>
    </row>
    <row r="1971">
      <c r="L1971" s="3">
        <v>44231.25</v>
      </c>
    </row>
    <row r="1972">
      <c r="L1972" s="3">
        <v>43896.697916666664</v>
      </c>
    </row>
    <row r="1973">
      <c r="L1973" s="3">
        <v>43786.291666666664</v>
      </c>
    </row>
    <row r="1974">
      <c r="L1974" s="3">
        <v>44114.208333333336</v>
      </c>
    </row>
    <row r="1975">
      <c r="L1975" s="3">
        <v>43929.635416666664</v>
      </c>
    </row>
    <row r="1976">
      <c r="L1976" s="3">
        <v>43996.666666666664</v>
      </c>
    </row>
    <row r="1977">
      <c r="L1977" s="3">
        <v>44007.291666666664</v>
      </c>
    </row>
    <row r="1978">
      <c r="L1978" s="3">
        <v>44013.583333333336</v>
      </c>
    </row>
    <row r="1979">
      <c r="L1979" s="3">
        <v>44003.291666666664</v>
      </c>
    </row>
    <row r="1980">
      <c r="L1980" s="3">
        <v>44081.177083333336</v>
      </c>
    </row>
    <row r="1981">
      <c r="L1981" s="3">
        <v>43838.208333333336</v>
      </c>
    </row>
    <row r="1982">
      <c r="L1982" s="3">
        <v>44070.791666666664</v>
      </c>
    </row>
    <row r="1983">
      <c r="L1983" s="3">
        <v>43793.77686372685</v>
      </c>
    </row>
    <row r="1984">
      <c r="L1984" s="3">
        <v>44250.270833333336</v>
      </c>
    </row>
    <row r="1985">
      <c r="L1985" s="3">
        <v>43895.4375</v>
      </c>
    </row>
    <row r="1986">
      <c r="L1986" s="3">
        <v>43777.77423488426</v>
      </c>
    </row>
    <row r="1987">
      <c r="L1987" s="3">
        <v>44211.686111111114</v>
      </c>
    </row>
    <row r="1988">
      <c r="L1988" s="3">
        <v>43999.4375</v>
      </c>
    </row>
    <row r="1989">
      <c r="L1989" s="3">
        <v>44231.458333333336</v>
      </c>
    </row>
    <row r="1990">
      <c r="L1990" s="3">
        <v>44153.145833333336</v>
      </c>
    </row>
    <row r="1991">
      <c r="L1991" s="3">
        <v>44244.625</v>
      </c>
    </row>
    <row r="1992">
      <c r="L1992" s="3">
        <v>43868.25</v>
      </c>
    </row>
    <row r="1993">
      <c r="L1993" s="3">
        <v>43829.291666666664</v>
      </c>
    </row>
    <row r="1994">
      <c r="L1994" s="3">
        <v>44067.208333333336</v>
      </c>
    </row>
    <row r="1995">
      <c r="L1995" s="3">
        <v>44182.35089657408</v>
      </c>
    </row>
    <row r="1996">
      <c r="L1996" s="3">
        <v>44183.291666666664</v>
      </c>
    </row>
    <row r="1997">
      <c r="L1997" s="3">
        <v>43815.458333333336</v>
      </c>
    </row>
    <row r="1998">
      <c r="L1998" s="3">
        <v>43482.166666666664</v>
      </c>
    </row>
    <row r="1999">
      <c r="L1999" s="3">
        <v>43766.416666666664</v>
      </c>
    </row>
    <row r="2000">
      <c r="L2000" s="3">
        <v>44182.666666666664</v>
      </c>
    </row>
    <row r="2001">
      <c r="L2001" s="3">
        <v>43743.791666666664</v>
      </c>
    </row>
    <row r="2002">
      <c r="L2002" s="3">
        <v>44196.4375</v>
      </c>
    </row>
    <row r="2003">
      <c r="L2003" s="3">
        <v>44005.333333333336</v>
      </c>
    </row>
    <row r="2004">
      <c r="L2004" s="3">
        <v>43818.25</v>
      </c>
    </row>
    <row r="2005">
      <c r="L2005" s="3">
        <v>43948.333333333336</v>
      </c>
    </row>
    <row r="2006">
      <c r="L2006" s="3">
        <v>43755.208333333336</v>
      </c>
    </row>
    <row r="2007">
      <c r="L2007" s="3">
        <v>44105.6875</v>
      </c>
    </row>
    <row r="2008">
      <c r="L2008" s="3">
        <v>44110.604166666664</v>
      </c>
    </row>
    <row r="2009">
      <c r="L2009" s="3">
        <v>43832.5</v>
      </c>
    </row>
    <row r="2010">
      <c r="L2010" s="3">
        <v>44103.583333333336</v>
      </c>
    </row>
    <row r="2011">
      <c r="L2011" s="3">
        <v>44201.625</v>
      </c>
    </row>
    <row r="2012">
      <c r="L2012" s="3">
        <v>44221.302083333336</v>
      </c>
    </row>
    <row r="2013">
      <c r="L2013" s="3">
        <v>44153.604166666664</v>
      </c>
    </row>
    <row r="2014">
      <c r="L2014" s="3">
        <v>43889.5625</v>
      </c>
    </row>
    <row r="2015">
      <c r="L2015" s="3">
        <v>44207.21875</v>
      </c>
    </row>
    <row r="2016">
      <c r="L2016" s="3">
        <v>44098.291666666664</v>
      </c>
    </row>
    <row r="2017">
      <c r="L2017" s="3">
        <v>43972.729166666664</v>
      </c>
    </row>
    <row r="2018">
      <c r="L2018" s="3">
        <v>44187.645833333336</v>
      </c>
    </row>
    <row r="2019">
      <c r="L2019" s="3">
        <v>43922.3125</v>
      </c>
    </row>
    <row r="2020">
      <c r="L2020" s="3">
        <v>43768.416666666664</v>
      </c>
    </row>
    <row r="2021">
      <c r="L2021" s="3">
        <v>44224.333333333336</v>
      </c>
    </row>
    <row r="2022">
      <c r="L2022" s="3">
        <v>44085.65625</v>
      </c>
    </row>
    <row r="2023">
      <c r="L2023" s="3">
        <v>43753.708333333336</v>
      </c>
    </row>
    <row r="2024">
      <c r="L2024" s="3">
        <v>44062.666666666664</v>
      </c>
    </row>
    <row r="2025">
      <c r="L2025" s="3">
        <v>44224.395833333336</v>
      </c>
    </row>
    <row r="2026">
      <c r="L2026" s="3">
        <v>44239.569444444445</v>
      </c>
    </row>
    <row r="2027">
      <c r="L2027" s="3">
        <v>44068.729166666664</v>
      </c>
    </row>
    <row r="2028">
      <c r="L2028" s="3">
        <v>44050.416666666664</v>
      </c>
    </row>
    <row r="2029">
      <c r="L2029" s="3">
        <v>43934.583333333336</v>
      </c>
    </row>
    <row r="2030">
      <c r="L2030" s="3">
        <v>44167.239583333336</v>
      </c>
    </row>
    <row r="2031">
      <c r="L2031" s="3">
        <v>44230.625</v>
      </c>
    </row>
    <row r="2032">
      <c r="L2032" s="3">
        <v>43930.75</v>
      </c>
    </row>
    <row r="2033">
      <c r="L2033" s="3">
        <v>44211.625</v>
      </c>
    </row>
    <row r="2034">
      <c r="L2034" s="3">
        <v>44076.791666666664</v>
      </c>
    </row>
    <row r="2035">
      <c r="L2035" s="3">
        <v>43995.78125</v>
      </c>
    </row>
    <row r="2036">
      <c r="L2036" s="3">
        <v>44053.625</v>
      </c>
    </row>
    <row r="2037">
      <c r="L2037" s="3">
        <v>43816.208333333336</v>
      </c>
    </row>
    <row r="2038">
      <c r="L2038" s="3">
        <v>44147.729166666664</v>
      </c>
    </row>
    <row r="2039">
      <c r="L2039" s="3">
        <v>44196.239583333336</v>
      </c>
    </row>
    <row r="2040">
      <c r="L2040" s="3">
        <v>44103.229166666664</v>
      </c>
    </row>
    <row r="2041">
      <c r="L2041" s="3">
        <v>43823.333333333336</v>
      </c>
    </row>
    <row r="2042">
      <c r="L2042" s="3">
        <v>44165.6875</v>
      </c>
    </row>
    <row r="2043">
      <c r="L2043" s="3">
        <v>43704.25</v>
      </c>
    </row>
    <row r="2044">
      <c r="L2044" s="3">
        <v>44115.28125</v>
      </c>
    </row>
    <row r="2045">
      <c r="L2045" s="3">
        <v>43834.791666666664</v>
      </c>
    </row>
    <row r="2046">
      <c r="L2046" s="3">
        <v>44237.197916666664</v>
      </c>
    </row>
    <row r="2047">
      <c r="L2047" s="3">
        <v>43726.333333333336</v>
      </c>
    </row>
    <row r="2048">
      <c r="L2048" s="3">
        <v>44092.541666666664</v>
      </c>
    </row>
    <row r="2049">
      <c r="L2049" s="3">
        <v>44136.666666666664</v>
      </c>
    </row>
    <row r="2050">
      <c r="L2050" s="3">
        <v>43941.70763888889</v>
      </c>
    </row>
    <row r="2051">
      <c r="L2051" s="3">
        <v>43504.208333333336</v>
      </c>
    </row>
    <row r="2052">
      <c r="L2052" s="3">
        <v>43891.791666666664</v>
      </c>
    </row>
    <row r="2053">
      <c r="L2053" s="3">
        <v>44036.723146689816</v>
      </c>
    </row>
    <row r="2054">
      <c r="L2054" s="3">
        <v>43782.416666666664</v>
      </c>
    </row>
    <row r="2055">
      <c r="L2055" s="3">
        <v>43949.291666666664</v>
      </c>
    </row>
    <row r="2056">
      <c r="L2056" s="3">
        <v>44126.625</v>
      </c>
    </row>
    <row r="2057">
      <c r="L2057" s="3">
        <v>43852.25</v>
      </c>
    </row>
    <row r="2058">
      <c r="L2058" s="3">
        <v>44253.395833333336</v>
      </c>
    </row>
    <row r="2059">
      <c r="L2059" s="3">
        <v>44215.458333333336</v>
      </c>
    </row>
    <row r="2060">
      <c r="L2060" s="3">
        <v>43740.25</v>
      </c>
    </row>
    <row r="2061">
      <c r="L2061" s="3">
        <v>44217.666666666664</v>
      </c>
    </row>
    <row r="2062">
      <c r="L2062" s="3">
        <v>43825.43652944444</v>
      </c>
    </row>
    <row r="2063">
      <c r="L2063" s="3">
        <v>44149.229166666664</v>
      </c>
    </row>
    <row r="2064">
      <c r="L2064" s="3">
        <v>44127.645833333336</v>
      </c>
    </row>
    <row r="2065">
      <c r="L2065" s="3">
        <v>44235.697916666664</v>
      </c>
    </row>
    <row r="2066">
      <c r="L2066" s="3">
        <v>43948.71727732639</v>
      </c>
    </row>
    <row r="2067">
      <c r="L2067" s="3">
        <v>43894.208333333336</v>
      </c>
    </row>
    <row r="2068">
      <c r="L2068" s="3">
        <v>44130.75</v>
      </c>
    </row>
    <row r="2069">
      <c r="L2069" s="3">
        <v>44160.417894652775</v>
      </c>
    </row>
    <row r="2070">
      <c r="L2070" s="3">
        <v>43754.708333333336</v>
      </c>
    </row>
    <row r="2071">
      <c r="L2071" s="3">
        <v>44092.666666666664</v>
      </c>
    </row>
    <row r="2072">
      <c r="L2072" s="3">
        <v>43836.125</v>
      </c>
    </row>
    <row r="2073">
      <c r="L2073" s="3">
        <v>44116.750472534724</v>
      </c>
    </row>
    <row r="2074">
      <c r="L2074" s="3">
        <v>44132.624146030095</v>
      </c>
    </row>
    <row r="2075">
      <c r="L2075" s="3">
        <v>44098.604166666664</v>
      </c>
    </row>
    <row r="2076">
      <c r="L2076" s="3">
        <v>43772.583333333336</v>
      </c>
    </row>
    <row r="2077">
      <c r="L2077" s="3">
        <v>43949.584027777775</v>
      </c>
    </row>
    <row r="2078">
      <c r="L2078" s="3">
        <v>43866.291666666664</v>
      </c>
    </row>
    <row r="2079">
      <c r="L2079" s="3">
        <v>44117.65044689815</v>
      </c>
    </row>
    <row r="2080">
      <c r="L2080" s="3">
        <v>44188.229166666664</v>
      </c>
    </row>
    <row r="2081">
      <c r="L2081" s="3">
        <v>43791.666666666664</v>
      </c>
    </row>
    <row r="2082">
      <c r="L2082" s="3">
        <v>44131.583333333336</v>
      </c>
    </row>
    <row r="2083">
      <c r="L2083" s="3">
        <v>43564.375</v>
      </c>
    </row>
    <row r="2084">
      <c r="L2084" s="3">
        <v>43980.28125</v>
      </c>
    </row>
    <row r="2085">
      <c r="L2085" s="3">
        <v>44123.177083333336</v>
      </c>
    </row>
    <row r="2086">
      <c r="L2086" s="3">
        <v>43994.333333333336</v>
      </c>
    </row>
    <row r="2087">
      <c r="L2087" s="3">
        <v>43931.416666666664</v>
      </c>
    </row>
    <row r="2088">
      <c r="L2088" s="3">
        <v>44095.75</v>
      </c>
    </row>
    <row r="2089">
      <c r="L2089" s="3">
        <v>44138.375</v>
      </c>
    </row>
    <row r="2090">
      <c r="L2090" s="3">
        <v>44058.7507475463</v>
      </c>
    </row>
    <row r="2091">
      <c r="L2091" s="3">
        <v>43894.208333333336</v>
      </c>
    </row>
    <row r="2092">
      <c r="L2092" s="3">
        <v>44218.333333333336</v>
      </c>
    </row>
    <row r="2093">
      <c r="L2093" s="3">
        <v>43749.625</v>
      </c>
    </row>
    <row r="2094">
      <c r="L2094" s="3">
        <v>44091.372600891205</v>
      </c>
    </row>
    <row r="2095">
      <c r="L2095" s="3">
        <v>44100.625</v>
      </c>
    </row>
    <row r="2096">
      <c r="L2096" s="3">
        <v>43893.291666666664</v>
      </c>
    </row>
    <row r="2097">
      <c r="L2097" s="3">
        <v>43483.375</v>
      </c>
    </row>
    <row r="2098">
      <c r="L2098" s="3">
        <v>43813.76105069445</v>
      </c>
    </row>
    <row r="2099">
      <c r="L2099" s="3">
        <v>44141.625</v>
      </c>
    </row>
    <row r="2100">
      <c r="L2100" s="3">
        <v>43712.25</v>
      </c>
    </row>
    <row r="2101">
      <c r="L2101" s="3">
        <v>43707.25</v>
      </c>
    </row>
    <row r="2102">
      <c r="L2102" s="3">
        <v>44204.625</v>
      </c>
    </row>
    <row r="2103">
      <c r="L2103" s="3">
        <v>43744.166666666664</v>
      </c>
    </row>
    <row r="2104">
      <c r="L2104" s="3">
        <v>44122.208333333336</v>
      </c>
    </row>
    <row r="2105">
      <c r="L2105" s="3">
        <v>44222.791666666664</v>
      </c>
    </row>
    <row r="2106">
      <c r="L2106" s="3">
        <v>44098.729166666664</v>
      </c>
    </row>
    <row r="2107">
      <c r="L2107" s="3">
        <v>44118.583333333336</v>
      </c>
    </row>
    <row r="2108">
      <c r="L2108" s="3">
        <v>44154.697916666664</v>
      </c>
    </row>
    <row r="2109">
      <c r="L2109" s="3">
        <v>44110.522258171295</v>
      </c>
    </row>
    <row r="2110">
      <c r="L2110" s="3">
        <v>43998.645833333336</v>
      </c>
    </row>
    <row r="2111">
      <c r="L2111" s="3">
        <v>44149.666666666664</v>
      </c>
    </row>
    <row r="2112">
      <c r="L2112" s="3">
        <v>44211.427094039354</v>
      </c>
    </row>
    <row r="2113">
      <c r="L2113" s="3">
        <v>43811.583333333336</v>
      </c>
    </row>
    <row r="2114">
      <c r="L2114" s="3">
        <v>43746.416666666664</v>
      </c>
    </row>
    <row r="2115">
      <c r="L2115" s="3">
        <v>43661.25</v>
      </c>
    </row>
    <row r="2116">
      <c r="L2116" s="3">
        <v>43593.166666666664</v>
      </c>
    </row>
    <row r="2117">
      <c r="L2117" s="3">
        <v>43642.291666666664</v>
      </c>
    </row>
    <row r="2118">
      <c r="L2118" s="3">
        <v>43750.50955601852</v>
      </c>
    </row>
    <row r="2119">
      <c r="L2119" s="3">
        <v>44235.708333333336</v>
      </c>
    </row>
    <row r="2120">
      <c r="L2120" s="3">
        <v>43593.458333333336</v>
      </c>
    </row>
    <row r="2121">
      <c r="L2121" s="3">
        <v>43863.44032278935</v>
      </c>
    </row>
    <row r="2122">
      <c r="L2122" s="3">
        <v>43987.625</v>
      </c>
    </row>
    <row r="2123">
      <c r="L2123" s="3">
        <v>43990.333333333336</v>
      </c>
    </row>
    <row r="2124">
      <c r="L2124" s="3">
        <v>44188.270833333336</v>
      </c>
    </row>
    <row r="2125">
      <c r="L2125" s="3">
        <v>44090.37381107639</v>
      </c>
    </row>
    <row r="2126">
      <c r="L2126" s="3">
        <v>43924.75</v>
      </c>
    </row>
    <row r="2127">
      <c r="L2127" s="3">
        <v>44253.291666666664</v>
      </c>
    </row>
    <row r="2128">
      <c r="L2128" s="3">
        <v>44150.791666666664</v>
      </c>
    </row>
    <row r="2129">
      <c r="L2129" s="3">
        <v>44246.34251346065</v>
      </c>
    </row>
    <row r="2130">
      <c r="L2130" s="3">
        <v>44246.541666666664</v>
      </c>
    </row>
    <row r="2131">
      <c r="L2131" s="3">
        <v>43753.625</v>
      </c>
    </row>
    <row r="2132">
      <c r="L2132" s="3">
        <v>44018.625</v>
      </c>
    </row>
    <row r="2133">
      <c r="L2133" s="3">
        <v>44103.229166666664</v>
      </c>
    </row>
    <row r="2134">
      <c r="L2134" s="3">
        <v>43880.78636701389</v>
      </c>
    </row>
    <row r="2135">
      <c r="L2135" s="3">
        <v>44249.333333333336</v>
      </c>
    </row>
    <row r="2136">
      <c r="L2136" s="3">
        <v>43502.291666666664</v>
      </c>
    </row>
    <row r="2137">
      <c r="L2137" s="3">
        <v>44070.729166666664</v>
      </c>
    </row>
    <row r="2138">
      <c r="L2138" s="3">
        <v>43817.666666666664</v>
      </c>
    </row>
    <row r="2139">
      <c r="L2139" s="3">
        <v>44118.729166666664</v>
      </c>
    </row>
    <row r="2140">
      <c r="L2140" s="3">
        <v>43858.25</v>
      </c>
    </row>
    <row r="2141">
      <c r="L2141" s="3">
        <v>43816.791666666664</v>
      </c>
    </row>
    <row r="2142">
      <c r="L2142" s="3">
        <v>44052.645833333336</v>
      </c>
    </row>
    <row r="2143">
      <c r="L2143" s="3">
        <v>43838.166666666664</v>
      </c>
    </row>
    <row r="2144">
      <c r="L2144" s="3">
        <v>44139.708333333336</v>
      </c>
    </row>
    <row r="2145">
      <c r="L2145" s="3">
        <v>43881.5625</v>
      </c>
    </row>
    <row r="2146">
      <c r="L2146" s="3">
        <v>44030.291666666664</v>
      </c>
    </row>
    <row r="2147">
      <c r="L2147" s="3">
        <v>43885.5</v>
      </c>
    </row>
    <row r="2148">
      <c r="L2148" s="3">
        <v>43805.625</v>
      </c>
    </row>
    <row r="2149">
      <c r="L2149" s="3">
        <v>44237.354166666664</v>
      </c>
    </row>
    <row r="2150">
      <c r="L2150" s="3">
        <v>43831.458333333336</v>
      </c>
    </row>
    <row r="2151">
      <c r="L2151" s="3">
        <v>44157.25</v>
      </c>
    </row>
    <row r="2152">
      <c r="L2152" s="3">
        <v>44114.666666666664</v>
      </c>
    </row>
    <row r="2153">
      <c r="L2153" s="3">
        <v>44146.208333333336</v>
      </c>
    </row>
    <row r="2154">
      <c r="L2154" s="3">
        <v>44210.625</v>
      </c>
    </row>
    <row r="2155">
      <c r="L2155" s="3">
        <v>44238.696105856485</v>
      </c>
    </row>
    <row r="2156">
      <c r="L2156" s="3">
        <v>43594.666666666664</v>
      </c>
    </row>
    <row r="2157">
      <c r="L2157" s="3">
        <v>43966.583333333336</v>
      </c>
    </row>
    <row r="2158">
      <c r="L2158" s="3">
        <v>44150.291666666664</v>
      </c>
    </row>
    <row r="2159">
      <c r="L2159" s="3">
        <v>43777.166666666664</v>
      </c>
    </row>
    <row r="2160">
      <c r="L2160" s="3">
        <v>43837.458333333336</v>
      </c>
    </row>
    <row r="2161">
      <c r="L2161" s="3">
        <v>43823.708333333336</v>
      </c>
    </row>
    <row r="2162">
      <c r="L2162" s="3">
        <v>44094.333333333336</v>
      </c>
    </row>
    <row r="2163">
      <c r="L2163" s="3">
        <v>43925.708333333336</v>
      </c>
    </row>
    <row r="2164">
      <c r="L2164" s="3">
        <v>43901.583333333336</v>
      </c>
    </row>
    <row r="2165">
      <c r="L2165" s="3">
        <v>44242.5</v>
      </c>
    </row>
    <row r="2166">
      <c r="L2166" s="3">
        <v>43866.625</v>
      </c>
    </row>
    <row r="2167">
      <c r="L2167" s="3">
        <v>44209.333333333336</v>
      </c>
    </row>
    <row r="2168">
      <c r="L2168" s="3">
        <v>44137.375</v>
      </c>
    </row>
    <row r="2169">
      <c r="L2169" s="3">
        <v>44116.625</v>
      </c>
    </row>
    <row r="2170">
      <c r="L2170" s="3">
        <v>43738.416666666664</v>
      </c>
    </row>
    <row r="2171">
      <c r="L2171" s="3">
        <v>43778.583333333336</v>
      </c>
    </row>
    <row r="2172">
      <c r="L2172" s="3">
        <v>44068.666666666664</v>
      </c>
    </row>
    <row r="2173">
      <c r="L2173" s="3">
        <v>43907.5</v>
      </c>
    </row>
    <row r="2174">
      <c r="L2174" s="3">
        <v>43931.5625</v>
      </c>
    </row>
    <row r="2175">
      <c r="L2175" s="3">
        <v>44169.270833333336</v>
      </c>
    </row>
    <row r="2176">
      <c r="L2176" s="3">
        <v>44143.291666666664</v>
      </c>
    </row>
    <row r="2177">
      <c r="L2177" s="3">
        <v>43942.29236111111</v>
      </c>
    </row>
    <row r="2178">
      <c r="L2178" s="3">
        <v>44130.291666666664</v>
      </c>
    </row>
    <row r="2179">
      <c r="L2179" s="3">
        <v>44175.4375</v>
      </c>
    </row>
    <row r="2180">
      <c r="L2180" s="3">
        <v>44057.5625</v>
      </c>
    </row>
    <row r="2181">
      <c r="L2181" s="3">
        <v>43971.625</v>
      </c>
    </row>
    <row r="2182">
      <c r="L2182" s="3">
        <v>44116.604166666664</v>
      </c>
    </row>
    <row r="2183">
      <c r="L2183" s="3">
        <v>43978.291666666664</v>
      </c>
    </row>
    <row r="2184">
      <c r="L2184" s="3">
        <v>43697.69007809028</v>
      </c>
    </row>
    <row r="2185">
      <c r="L2185" s="3">
        <v>43866.604166666664</v>
      </c>
    </row>
    <row r="2186">
      <c r="L2186" s="3">
        <v>43649.708333333336</v>
      </c>
    </row>
    <row r="2187">
      <c r="L2187" s="3">
        <v>44116.766932060185</v>
      </c>
    </row>
    <row r="2188">
      <c r="L2188" s="3">
        <v>43917.56770526621</v>
      </c>
    </row>
    <row r="2189">
      <c r="L2189" s="3">
        <v>44211.708333333336</v>
      </c>
    </row>
    <row r="2190">
      <c r="L2190" s="3">
        <v>43692.25</v>
      </c>
    </row>
    <row r="2191">
      <c r="L2191" s="3">
        <v>44011.708333333336</v>
      </c>
    </row>
    <row r="2192">
      <c r="L2192" s="3">
        <v>43811.333333333336</v>
      </c>
    </row>
    <row r="2193">
      <c r="L2193" s="3">
        <v>44133.1875</v>
      </c>
    </row>
    <row r="2194">
      <c r="L2194" s="3">
        <v>44128.729166666664</v>
      </c>
    </row>
    <row r="2195">
      <c r="L2195" s="3">
        <v>43810.666666666664</v>
      </c>
    </row>
    <row r="2196">
      <c r="L2196" s="3">
        <v>43879.291666666664</v>
      </c>
    </row>
    <row r="2197">
      <c r="L2197" s="3">
        <v>44243.229166666664</v>
      </c>
    </row>
    <row r="2198">
      <c r="L2198" s="3">
        <v>44017.651145462965</v>
      </c>
    </row>
    <row r="2199">
      <c r="L2199" s="3">
        <v>44160.291666666664</v>
      </c>
    </row>
    <row r="2200">
      <c r="L2200" s="3">
        <v>44143.645833333336</v>
      </c>
    </row>
    <row r="2201">
      <c r="L2201" s="3">
        <v>43936.489583333336</v>
      </c>
    </row>
    <row r="2202">
      <c r="L2202" s="3">
        <v>43793.625</v>
      </c>
    </row>
    <row r="2203">
      <c r="L2203" s="3">
        <v>44147.239583333336</v>
      </c>
    </row>
    <row r="2204">
      <c r="L2204" s="3">
        <v>44139.291666666664</v>
      </c>
    </row>
    <row r="2205">
      <c r="L2205" s="3">
        <v>43854.583333333336</v>
      </c>
    </row>
    <row r="2206">
      <c r="L2206" s="3">
        <v>43869.208333333336</v>
      </c>
    </row>
    <row r="2207">
      <c r="L2207" s="3">
        <v>43509.208333333336</v>
      </c>
    </row>
    <row r="2208">
      <c r="L2208" s="3">
        <v>44154.666666666664</v>
      </c>
    </row>
    <row r="2209">
      <c r="L2209" s="3">
        <v>44218.25</v>
      </c>
    </row>
    <row r="2210">
      <c r="L2210" s="3">
        <v>44168.39328012731</v>
      </c>
    </row>
    <row r="2211">
      <c r="L2211" s="3">
        <v>43628.625</v>
      </c>
    </row>
    <row r="2212">
      <c r="L2212" s="3">
        <v>43838.625</v>
      </c>
    </row>
    <row r="2213">
      <c r="L2213" s="3">
        <v>43703.375</v>
      </c>
    </row>
    <row r="2214">
      <c r="L2214" s="3">
        <v>43838.833333333336</v>
      </c>
    </row>
    <row r="2215">
      <c r="L2215" s="3">
        <v>44205.583333333336</v>
      </c>
    </row>
    <row r="2216">
      <c r="L2216" s="3">
        <v>43929.729166666664</v>
      </c>
    </row>
    <row r="2217">
      <c r="L2217" s="3">
        <v>43727.708333333336</v>
      </c>
    </row>
    <row r="2218">
      <c r="L2218" s="3">
        <v>43900.666666666664</v>
      </c>
    </row>
    <row r="2219">
      <c r="L2219" s="3">
        <v>43859.416666666664</v>
      </c>
    </row>
    <row r="2220">
      <c r="L2220" s="3">
        <v>44068.416666666664</v>
      </c>
    </row>
    <row r="2221">
      <c r="L2221" s="3">
        <v>43552.625</v>
      </c>
    </row>
    <row r="2222">
      <c r="L2222" s="3">
        <v>43854.666666666664</v>
      </c>
    </row>
    <row r="2223">
      <c r="L2223" s="3">
        <v>43899.75</v>
      </c>
    </row>
    <row r="2224">
      <c r="L2224" s="3">
        <v>43899.33472222222</v>
      </c>
    </row>
    <row r="2225">
      <c r="L2225" s="3">
        <v>43877.708333333336</v>
      </c>
    </row>
    <row r="2226">
      <c r="L2226" s="3">
        <v>43813.625</v>
      </c>
    </row>
    <row r="2227">
      <c r="L2227" s="3">
        <v>44111.229166666664</v>
      </c>
    </row>
    <row r="2228">
      <c r="L2228" s="3">
        <v>43847.666666666664</v>
      </c>
    </row>
    <row r="2229">
      <c r="L2229" s="3">
        <v>44147.1875</v>
      </c>
    </row>
    <row r="2230">
      <c r="L2230" s="3">
        <v>44086.375</v>
      </c>
    </row>
    <row r="2231">
      <c r="L2231" s="3">
        <v>43732.291666666664</v>
      </c>
    </row>
    <row r="2232">
      <c r="L2232" s="3">
        <v>44158.208333333336</v>
      </c>
    </row>
    <row r="2233">
      <c r="L2233" s="3">
        <v>44221.25</v>
      </c>
    </row>
    <row r="2234">
      <c r="L2234" s="3">
        <v>44155.208333333336</v>
      </c>
    </row>
    <row r="2235">
      <c r="L2235" s="3">
        <v>43550.416666666664</v>
      </c>
    </row>
    <row r="2236">
      <c r="L2236" s="3">
        <v>44079.125</v>
      </c>
    </row>
    <row r="2237">
      <c r="L2237" s="3">
        <v>44236.291666666664</v>
      </c>
    </row>
    <row r="2238">
      <c r="L2238" s="3">
        <v>43563.458333333336</v>
      </c>
    </row>
    <row r="2239">
      <c r="L2239" s="3">
        <v>43599.625</v>
      </c>
    </row>
    <row r="2240">
      <c r="L2240" s="3">
        <v>43848.541666666664</v>
      </c>
    </row>
    <row r="2241">
      <c r="L2241" s="3">
        <v>44084.6875</v>
      </c>
    </row>
    <row r="2242">
      <c r="L2242" s="3">
        <v>44242.25</v>
      </c>
    </row>
    <row r="2243">
      <c r="L2243" s="3">
        <v>43886.4375</v>
      </c>
    </row>
    <row r="2244">
      <c r="L2244" s="3">
        <v>43788.666666666664</v>
      </c>
    </row>
    <row r="2245">
      <c r="L2245" s="3">
        <v>43921.333333333336</v>
      </c>
    </row>
    <row r="2246">
      <c r="L2246" s="3">
        <v>43493.208333333336</v>
      </c>
    </row>
    <row r="2247">
      <c r="L2247" s="3">
        <v>44195.32207854166</v>
      </c>
    </row>
    <row r="2248">
      <c r="L2248" s="3">
        <v>44175.291666666664</v>
      </c>
    </row>
    <row r="2249">
      <c r="L2249" s="3">
        <v>44151.729166666664</v>
      </c>
    </row>
    <row r="2250">
      <c r="L2250" s="3">
        <v>44043.791666666664</v>
      </c>
    </row>
    <row r="2251">
      <c r="L2251" s="3">
        <v>43584.375</v>
      </c>
    </row>
    <row r="2252">
      <c r="L2252" s="3">
        <v>43783.41541246528</v>
      </c>
    </row>
    <row r="2253">
      <c r="L2253" s="3">
        <v>44242.291666666664</v>
      </c>
    </row>
    <row r="2254">
      <c r="L2254" s="3">
        <v>44027.666666666664</v>
      </c>
    </row>
    <row r="2255">
      <c r="L2255" s="3">
        <v>43858.520833333336</v>
      </c>
    </row>
    <row r="2256">
      <c r="L2256" s="3">
        <v>43824.66298579861</v>
      </c>
    </row>
    <row r="2257">
      <c r="L2257" s="3">
        <v>44159.291666666664</v>
      </c>
    </row>
    <row r="2258">
      <c r="L2258" s="3">
        <v>44108.770833333336</v>
      </c>
    </row>
    <row r="2259">
      <c r="L2259" s="3">
        <v>44013.28125</v>
      </c>
    </row>
    <row r="2260">
      <c r="L2260" s="3">
        <v>44108.604166666664</v>
      </c>
    </row>
    <row r="2261">
      <c r="L2261" s="3">
        <v>43863.270833333336</v>
      </c>
    </row>
    <row r="2262">
      <c r="L2262" s="3">
        <v>44153.56756621528</v>
      </c>
    </row>
    <row r="2263">
      <c r="L2263" s="3">
        <v>44102.708333333336</v>
      </c>
    </row>
    <row r="2264">
      <c r="L2264" s="3">
        <v>44125.729166666664</v>
      </c>
    </row>
    <row r="2265">
      <c r="L2265" s="3">
        <v>44106.772073622684</v>
      </c>
    </row>
    <row r="2266">
      <c r="L2266" s="3">
        <v>43777.625</v>
      </c>
    </row>
    <row r="2267">
      <c r="L2267" s="3">
        <v>44238.541666666664</v>
      </c>
    </row>
    <row r="2268">
      <c r="L2268" s="3">
        <v>43525.375</v>
      </c>
    </row>
    <row r="2269">
      <c r="L2269" s="3">
        <v>44231.458333333336</v>
      </c>
    </row>
    <row r="2270">
      <c r="L2270" s="3">
        <v>44134.583333333336</v>
      </c>
    </row>
    <row r="2271">
      <c r="L2271" s="3">
        <v>44105.291666666664</v>
      </c>
    </row>
    <row r="2272">
      <c r="L2272" s="3">
        <v>44107.229166666664</v>
      </c>
    </row>
    <row r="2273">
      <c r="L2273" s="3">
        <v>43983.791666666664</v>
      </c>
    </row>
    <row r="2274">
      <c r="L2274" s="3">
        <v>44092.76099614584</v>
      </c>
    </row>
    <row r="2275">
      <c r="L2275" s="3">
        <v>44202.75</v>
      </c>
    </row>
    <row r="2276">
      <c r="L2276" s="3">
        <v>43778.416666666664</v>
      </c>
    </row>
    <row r="2277">
      <c r="L2277" s="3">
        <v>44083.291666666664</v>
      </c>
    </row>
    <row r="2278">
      <c r="L2278" s="3">
        <v>43725.708333333336</v>
      </c>
    </row>
    <row r="2279">
      <c r="L2279" s="3">
        <v>43845.625</v>
      </c>
    </row>
    <row r="2280">
      <c r="L2280" s="3">
        <v>43805.208333333336</v>
      </c>
    </row>
    <row r="2281">
      <c r="L2281" s="3">
        <v>44183.197916666664</v>
      </c>
    </row>
    <row r="2282">
      <c r="L2282" s="3">
        <v>43959.416666666664</v>
      </c>
    </row>
    <row r="2283">
      <c r="L2283" s="3">
        <v>43895.291666666664</v>
      </c>
    </row>
    <row r="2284">
      <c r="L2284" s="3">
        <v>43857.166666666664</v>
      </c>
    </row>
    <row r="2285">
      <c r="L2285" s="3">
        <v>44217.208333333336</v>
      </c>
    </row>
    <row r="2286">
      <c r="L2286" s="3">
        <v>44234.541666666664</v>
      </c>
    </row>
    <row r="2287">
      <c r="L2287" s="3">
        <v>43475.25</v>
      </c>
    </row>
    <row r="2288">
      <c r="L2288" s="3">
        <v>44211.65625</v>
      </c>
    </row>
    <row r="2289">
      <c r="L2289" s="3">
        <v>43791.583333333336</v>
      </c>
    </row>
    <row r="2290">
      <c r="L2290" s="3">
        <v>43820.416666666664</v>
      </c>
    </row>
    <row r="2291">
      <c r="L2291" s="3">
        <v>44011.4375</v>
      </c>
    </row>
    <row r="2292">
      <c r="L2292" s="3">
        <v>44083.666666666664</v>
      </c>
    </row>
    <row r="2293">
      <c r="L2293" s="3">
        <v>44253.697916666664</v>
      </c>
    </row>
    <row r="2294">
      <c r="L2294" s="3">
        <v>43892.625</v>
      </c>
    </row>
    <row r="2295">
      <c r="L2295" s="3">
        <v>44034.625</v>
      </c>
    </row>
    <row r="2296">
      <c r="L2296" s="3">
        <v>43762.291666666664</v>
      </c>
    </row>
    <row r="2297">
      <c r="L2297" s="3">
        <v>43743.708333333336</v>
      </c>
    </row>
    <row r="2298">
      <c r="L2298" s="3">
        <v>43704.5</v>
      </c>
    </row>
    <row r="2299">
      <c r="L2299" s="3">
        <v>43916.166666666664</v>
      </c>
    </row>
    <row r="2300">
      <c r="L2300" s="3">
        <v>44136.583333333336</v>
      </c>
    </row>
    <row r="2301">
      <c r="L2301" s="3">
        <v>44105.583333333336</v>
      </c>
    </row>
    <row r="2302">
      <c r="L2302" s="3">
        <v>43895.791666666664</v>
      </c>
    </row>
    <row r="2303">
      <c r="L2303" s="3">
        <v>44097.541666666664</v>
      </c>
    </row>
    <row r="2304">
      <c r="L2304" s="3">
        <v>43985.291666666664</v>
      </c>
    </row>
    <row r="2305">
      <c r="L2305" s="3">
        <v>43873.260416666664</v>
      </c>
    </row>
    <row r="2306">
      <c r="L2306" s="3">
        <v>43930.729166666664</v>
      </c>
    </row>
    <row r="2307">
      <c r="L2307" s="3">
        <v>43885.375</v>
      </c>
    </row>
    <row r="2308">
      <c r="L2308" s="3">
        <v>44062.291666666664</v>
      </c>
    </row>
    <row r="2309">
      <c r="L2309" s="3">
        <v>44034.645833333336</v>
      </c>
    </row>
    <row r="2310">
      <c r="L2310" s="3">
        <v>44134.666666666664</v>
      </c>
    </row>
    <row r="2311">
      <c r="L2311" s="3">
        <v>43895.1875</v>
      </c>
    </row>
    <row r="2312">
      <c r="L2312" s="3">
        <v>44135.666666666664</v>
      </c>
    </row>
    <row r="2313">
      <c r="L2313" s="3">
        <v>44175.197916666664</v>
      </c>
    </row>
    <row r="2314">
      <c r="L2314" s="3">
        <v>43912.541666666664</v>
      </c>
    </row>
    <row r="2315">
      <c r="L2315" s="3">
        <v>44157.3125</v>
      </c>
    </row>
    <row r="2316">
      <c r="L2316" s="3">
        <v>44097.31001755787</v>
      </c>
    </row>
    <row r="2317">
      <c r="L2317" s="3">
        <v>43943.22986111111</v>
      </c>
    </row>
    <row r="2318">
      <c r="L2318" s="3">
        <v>44106.208333333336</v>
      </c>
    </row>
    <row r="2319">
      <c r="L2319" s="3">
        <v>43864.791666666664</v>
      </c>
    </row>
    <row r="2320">
      <c r="L2320" s="3">
        <v>44043.625</v>
      </c>
    </row>
    <row r="2321">
      <c r="L2321" s="3">
        <v>43801.625</v>
      </c>
    </row>
    <row r="2322">
      <c r="L2322" s="3">
        <v>43753.583333333336</v>
      </c>
    </row>
    <row r="2323">
      <c r="L2323" s="3">
        <v>44218.239583333336</v>
      </c>
    </row>
    <row r="2324">
      <c r="L2324" s="3">
        <v>44035.6875</v>
      </c>
    </row>
    <row r="2325">
      <c r="L2325" s="3">
        <v>44109.239583333336</v>
      </c>
    </row>
    <row r="2326">
      <c r="L2326" s="3">
        <v>44059.729166666664</v>
      </c>
    </row>
    <row r="2327">
      <c r="L2327" s="3">
        <v>44042.78125</v>
      </c>
    </row>
    <row r="2328">
      <c r="L2328" s="3">
        <v>44109.3203128588</v>
      </c>
    </row>
    <row r="2329">
      <c r="L2329" s="3">
        <v>43895.375</v>
      </c>
    </row>
    <row r="2330">
      <c r="L2330" s="3">
        <v>44190.583333333336</v>
      </c>
    </row>
    <row r="2331">
      <c r="L2331" s="3">
        <v>43998.791666666664</v>
      </c>
    </row>
    <row r="2332">
      <c r="L2332" s="3">
        <v>43901.239583333336</v>
      </c>
    </row>
    <row r="2333">
      <c r="L2333" s="3">
        <v>44250.208333333336</v>
      </c>
    </row>
    <row r="2334">
      <c r="L2334" s="3">
        <v>44223.25</v>
      </c>
    </row>
    <row r="2335">
      <c r="L2335" s="3">
        <v>43507.291666666664</v>
      </c>
    </row>
    <row r="2336">
      <c r="L2336" s="3">
        <v>43754.625</v>
      </c>
    </row>
    <row r="2337">
      <c r="L2337" s="3">
        <v>44061.666666666664</v>
      </c>
    </row>
    <row r="2338">
      <c r="L2338" s="3">
        <v>44064.625</v>
      </c>
    </row>
    <row r="2339">
      <c r="L2339" s="3">
        <v>44146.291666666664</v>
      </c>
    </row>
    <row r="2340">
      <c r="L2340" s="3">
        <v>43877.666666666664</v>
      </c>
    </row>
    <row r="2341">
      <c r="L2341" s="3">
        <v>43775.69283541667</v>
      </c>
    </row>
    <row r="2342">
      <c r="L2342" s="3">
        <v>43913.354166666664</v>
      </c>
    </row>
    <row r="2343">
      <c r="L2343" s="3">
        <v>43784.625</v>
      </c>
    </row>
    <row r="2344">
      <c r="L2344" s="3">
        <v>44182.520833333336</v>
      </c>
    </row>
    <row r="2345">
      <c r="L2345" s="3">
        <v>44013.270833333336</v>
      </c>
    </row>
    <row r="2346">
      <c r="L2346" s="3">
        <v>44023.208333333336</v>
      </c>
    </row>
    <row r="2347">
      <c r="L2347" s="3">
        <v>44106.177083333336</v>
      </c>
    </row>
    <row r="2348">
      <c r="L2348" s="3">
        <v>44211.729166666664</v>
      </c>
    </row>
    <row r="2349">
      <c r="L2349" s="3">
        <v>43896.208333333336</v>
      </c>
    </row>
    <row r="2350">
      <c r="L2350" s="3">
        <v>44179.395833333336</v>
      </c>
    </row>
    <row r="2351">
      <c r="L2351" s="3">
        <v>43868.625</v>
      </c>
    </row>
    <row r="2352">
      <c r="L2352" s="3">
        <v>44146.708333333336</v>
      </c>
    </row>
    <row r="2353">
      <c r="L2353" s="3">
        <v>43564.333333333336</v>
      </c>
    </row>
    <row r="2354">
      <c r="L2354" s="3">
        <v>43772.291666666664</v>
      </c>
    </row>
    <row r="2355">
      <c r="L2355" s="3">
        <v>43885.291666666664</v>
      </c>
    </row>
    <row r="2356">
      <c r="L2356" s="3">
        <v>43847.35521033565</v>
      </c>
    </row>
    <row r="2357">
      <c r="L2357" s="3">
        <v>44203.166666666664</v>
      </c>
    </row>
    <row r="2358">
      <c r="L2358" s="3">
        <v>44209.5625</v>
      </c>
    </row>
    <row r="2359">
      <c r="L2359" s="3">
        <v>44244.25</v>
      </c>
    </row>
    <row r="2360">
      <c r="L2360" s="3">
        <v>43823.5</v>
      </c>
    </row>
    <row r="2361">
      <c r="L2361" s="3">
        <v>44018.333333333336</v>
      </c>
    </row>
    <row r="2362">
      <c r="L2362" s="3">
        <v>44014.6875</v>
      </c>
    </row>
    <row r="2363">
      <c r="L2363" s="3">
        <v>43746.666666666664</v>
      </c>
    </row>
    <row r="2364">
      <c r="L2364" s="3">
        <v>44136.229166666664</v>
      </c>
    </row>
    <row r="2365">
      <c r="L2365" s="3">
        <v>44221.25</v>
      </c>
    </row>
    <row r="2366">
      <c r="L2366" s="3">
        <v>44061.729166666664</v>
      </c>
    </row>
    <row r="2367">
      <c r="L2367" s="3">
        <v>44237.31920106481</v>
      </c>
    </row>
    <row r="2368">
      <c r="L2368" s="3">
        <v>44223.375</v>
      </c>
    </row>
    <row r="2369">
      <c r="L2369" s="3">
        <v>44125.35597149305</v>
      </c>
    </row>
    <row r="2370">
      <c r="L2370" s="3">
        <v>44232.58202403935</v>
      </c>
    </row>
    <row r="2371">
      <c r="L2371" s="3">
        <v>44193.70709383102</v>
      </c>
    </row>
    <row r="2372">
      <c r="L2372" s="3">
        <v>43784.166666666664</v>
      </c>
    </row>
    <row r="2373">
      <c r="L2373" s="3">
        <v>44040.708333333336</v>
      </c>
    </row>
    <row r="2374">
      <c r="L2374" s="3">
        <v>43908.375</v>
      </c>
    </row>
    <row r="2375">
      <c r="L2375" s="3">
        <v>43837.708333333336</v>
      </c>
    </row>
    <row r="2376">
      <c r="L2376" s="3">
        <v>44179.333333333336</v>
      </c>
    </row>
    <row r="2377">
      <c r="L2377" s="3">
        <v>44152.208333333336</v>
      </c>
    </row>
    <row r="2378">
      <c r="L2378" s="3">
        <v>44106.583333333336</v>
      </c>
    </row>
    <row r="2379">
      <c r="L2379" s="3">
        <v>43888.333333333336</v>
      </c>
    </row>
    <row r="2380">
      <c r="L2380" s="3">
        <v>44214.583333333336</v>
      </c>
    </row>
    <row r="2381">
      <c r="L2381" s="3">
        <v>44141.666666666664</v>
      </c>
    </row>
    <row r="2382">
      <c r="L2382" s="3">
        <v>43754.4344475</v>
      </c>
    </row>
    <row r="2383">
      <c r="L2383" s="3">
        <v>43865.645833333336</v>
      </c>
    </row>
    <row r="2384">
      <c r="L2384" s="3">
        <v>44037.645833333336</v>
      </c>
    </row>
    <row r="2385">
      <c r="L2385" s="3">
        <v>43651.458333333336</v>
      </c>
    </row>
    <row r="2386">
      <c r="L2386" s="3">
        <v>43890.695162986114</v>
      </c>
    </row>
    <row r="2387">
      <c r="L2387" s="3">
        <v>44172.229166666664</v>
      </c>
    </row>
    <row r="2388">
      <c r="L2388" s="3">
        <v>43883.791666666664</v>
      </c>
    </row>
    <row r="2389">
      <c r="L2389" s="3">
        <v>43819.458333333336</v>
      </c>
    </row>
    <row r="2390">
      <c r="L2390" s="3">
        <v>44081.666666666664</v>
      </c>
    </row>
    <row r="2391">
      <c r="L2391" s="3">
        <v>43898.666666666664</v>
      </c>
    </row>
    <row r="2392">
      <c r="L2392" s="3">
        <v>43988.270833333336</v>
      </c>
    </row>
    <row r="2393">
      <c r="L2393" s="3">
        <v>44216.25</v>
      </c>
    </row>
    <row r="2394">
      <c r="L2394" s="3">
        <v>43757.5</v>
      </c>
    </row>
    <row r="2395">
      <c r="L2395" s="3">
        <v>44244.4375</v>
      </c>
    </row>
    <row r="2396">
      <c r="L2396" s="3">
        <v>43965.46875</v>
      </c>
    </row>
    <row r="2397">
      <c r="L2397" s="3">
        <v>43778.208333333336</v>
      </c>
    </row>
    <row r="2398">
      <c r="L2398" s="3">
        <v>44113.208333333336</v>
      </c>
    </row>
    <row r="2399">
      <c r="L2399" s="3">
        <v>44129.3125</v>
      </c>
    </row>
    <row r="2400">
      <c r="L2400" s="3">
        <v>44138.291666666664</v>
      </c>
    </row>
    <row r="2401">
      <c r="L2401" s="3">
        <v>43958.260416666664</v>
      </c>
    </row>
    <row r="2402">
      <c r="L2402" s="3">
        <v>43821.666666666664</v>
      </c>
    </row>
    <row r="2403">
      <c r="L2403" s="3">
        <v>44070.270833333336</v>
      </c>
    </row>
    <row r="2404">
      <c r="L2404" s="3">
        <v>44105.68770238426</v>
      </c>
    </row>
    <row r="2405">
      <c r="L2405" s="3">
        <v>43873.625</v>
      </c>
    </row>
    <row r="2406">
      <c r="L2406" s="3">
        <v>43720.625</v>
      </c>
    </row>
    <row r="2407">
      <c r="L2407" s="3">
        <v>43911.541666666664</v>
      </c>
    </row>
    <row r="2408">
      <c r="L2408" s="3">
        <v>43660.541666666664</v>
      </c>
    </row>
    <row r="2409">
      <c r="L2409" s="3">
        <v>43677.416666666664</v>
      </c>
    </row>
    <row r="2410">
      <c r="L2410" s="3">
        <v>43818.291666666664</v>
      </c>
    </row>
    <row r="2411">
      <c r="L2411" s="3">
        <v>43883.458333333336</v>
      </c>
    </row>
    <row r="2412">
      <c r="L2412" s="3">
        <v>43962.25</v>
      </c>
    </row>
    <row r="2413">
      <c r="L2413" s="3">
        <v>43889.7353415625</v>
      </c>
    </row>
    <row r="2414">
      <c r="L2414" s="3">
        <v>44186.71875</v>
      </c>
    </row>
    <row r="2415">
      <c r="L2415" s="3">
        <v>43835.458333333336</v>
      </c>
    </row>
    <row r="2416">
      <c r="L2416" s="3">
        <v>43898.270833333336</v>
      </c>
    </row>
    <row r="2417">
      <c r="L2417" s="3">
        <v>44101.729166666664</v>
      </c>
    </row>
    <row r="2418">
      <c r="L2418" s="3">
        <v>44008.708333333336</v>
      </c>
    </row>
    <row r="2419">
      <c r="L2419" s="3">
        <v>44033.79407118056</v>
      </c>
    </row>
    <row r="2420">
      <c r="L2420" s="3">
        <v>44096.375</v>
      </c>
    </row>
    <row r="2421">
      <c r="L2421" s="3">
        <v>43874.145833333336</v>
      </c>
    </row>
    <row r="2422">
      <c r="L2422" s="3">
        <v>43909.375</v>
      </c>
    </row>
    <row r="2423">
      <c r="L2423" s="3">
        <v>43894.541666666664</v>
      </c>
    </row>
    <row r="2424">
      <c r="L2424" s="3">
        <v>43734.291666666664</v>
      </c>
    </row>
    <row r="2425">
      <c r="L2425" s="3">
        <v>43739.625</v>
      </c>
    </row>
    <row r="2426">
      <c r="L2426" s="3">
        <v>43563.416666666664</v>
      </c>
    </row>
    <row r="2427">
      <c r="L2427" s="3">
        <v>43861.357741782405</v>
      </c>
    </row>
    <row r="2428">
      <c r="L2428" s="3">
        <v>44243.270833333336</v>
      </c>
    </row>
    <row r="2429">
      <c r="L2429" s="3">
        <v>43902.375</v>
      </c>
    </row>
    <row r="2430">
      <c r="L2430" s="3">
        <v>44175.416666666664</v>
      </c>
    </row>
    <row r="2431">
      <c r="L2431" s="3">
        <v>44201.53125</v>
      </c>
    </row>
    <row r="2432">
      <c r="L2432" s="3">
        <v>44123.208333333336</v>
      </c>
    </row>
    <row r="2433">
      <c r="L2433" s="3">
        <v>43635.83029509259</v>
      </c>
    </row>
    <row r="2434">
      <c r="L2434" s="3">
        <v>43906.625</v>
      </c>
    </row>
    <row r="2435">
      <c r="L2435" s="3">
        <v>43494.666666666664</v>
      </c>
    </row>
    <row r="2436">
      <c r="L2436" s="3">
        <v>43683.416666666664</v>
      </c>
    </row>
    <row r="2437">
      <c r="L2437" s="3">
        <v>44208.666666666664</v>
      </c>
    </row>
    <row r="2438">
      <c r="L2438" s="3">
        <v>43698.416666666664</v>
      </c>
    </row>
    <row r="2439">
      <c r="L2439" s="3">
        <v>44054.541666666664</v>
      </c>
    </row>
    <row r="2440">
      <c r="L2440" s="3">
        <v>44159.595719108795</v>
      </c>
    </row>
    <row r="2441">
      <c r="L2441" s="3">
        <v>44246.229166666664</v>
      </c>
    </row>
    <row r="2442">
      <c r="L2442" s="3">
        <v>44118.6875</v>
      </c>
    </row>
    <row r="2443">
      <c r="L2443" s="3">
        <v>43818.25</v>
      </c>
    </row>
    <row r="2444">
      <c r="L2444" s="3">
        <v>44009.708333333336</v>
      </c>
    </row>
    <row r="2445">
      <c r="L2445" s="3">
        <v>43881.625</v>
      </c>
    </row>
    <row r="2446">
      <c r="L2446" s="3">
        <v>43985.35744846065</v>
      </c>
    </row>
    <row r="2447">
      <c r="L2447" s="3">
        <v>44087.651925162034</v>
      </c>
    </row>
    <row r="2448">
      <c r="L2448" s="3">
        <v>44106.35275975694</v>
      </c>
    </row>
    <row r="2449">
      <c r="L2449" s="3">
        <v>44244.697916666664</v>
      </c>
    </row>
    <row r="2450">
      <c r="L2450" s="3">
        <v>43808.291666666664</v>
      </c>
    </row>
    <row r="2451">
      <c r="L2451" s="3">
        <v>43635.416666666664</v>
      </c>
    </row>
    <row r="2452">
      <c r="L2452" s="3">
        <v>44113.69305555556</v>
      </c>
    </row>
    <row r="2453">
      <c r="L2453" s="3">
        <v>43878.25</v>
      </c>
    </row>
    <row r="2454">
      <c r="L2454" s="3">
        <v>44195.229166666664</v>
      </c>
    </row>
    <row r="2455">
      <c r="L2455" s="3">
        <v>43920.375</v>
      </c>
    </row>
    <row r="2456">
      <c r="L2456" s="3">
        <v>44111.666666666664</v>
      </c>
    </row>
    <row r="2457">
      <c r="L2457" s="3">
        <v>43994.145833333336</v>
      </c>
    </row>
    <row r="2458">
      <c r="L2458" s="3">
        <v>43739.625</v>
      </c>
    </row>
    <row r="2459">
      <c r="L2459" s="3">
        <v>44189.28125</v>
      </c>
    </row>
    <row r="2460">
      <c r="L2460" s="3">
        <v>44201.32671472222</v>
      </c>
    </row>
    <row r="2461">
      <c r="L2461" s="3">
        <v>43767.583333333336</v>
      </c>
    </row>
    <row r="2462">
      <c r="L2462" s="3">
        <v>44057.48395725695</v>
      </c>
    </row>
    <row r="2463">
      <c r="L2463" s="3">
        <v>44049.791666666664</v>
      </c>
    </row>
    <row r="2464">
      <c r="L2464" s="3">
        <v>44155.1875</v>
      </c>
    </row>
    <row r="2465">
      <c r="L2465" s="3">
        <v>43697.25</v>
      </c>
    </row>
    <row r="2466">
      <c r="L2466" s="3">
        <v>44229.729166666664</v>
      </c>
    </row>
    <row r="2467">
      <c r="L2467" s="3">
        <v>43709.625</v>
      </c>
    </row>
    <row r="2468">
      <c r="L2468" s="3">
        <v>44119.708333333336</v>
      </c>
    </row>
    <row r="2469">
      <c r="L2469" s="3">
        <v>44201.270833333336</v>
      </c>
    </row>
    <row r="2470">
      <c r="L2470" s="3">
        <v>44108.354166666664</v>
      </c>
    </row>
    <row r="2471">
      <c r="L2471" s="3">
        <v>44183.697916666664</v>
      </c>
    </row>
    <row r="2472">
      <c r="L2472" s="3">
        <v>44055.375</v>
      </c>
    </row>
    <row r="2473">
      <c r="L2473" s="3">
        <v>43871.25</v>
      </c>
    </row>
    <row r="2474">
      <c r="L2474" s="3">
        <v>43863.25</v>
      </c>
    </row>
    <row r="2475">
      <c r="L2475" s="3">
        <v>43872.4766781713</v>
      </c>
    </row>
    <row r="2476">
      <c r="L2476" s="3">
        <v>44082.333333333336</v>
      </c>
    </row>
    <row r="2477">
      <c r="L2477" s="3">
        <v>44250.666666666664</v>
      </c>
    </row>
    <row r="2478">
      <c r="L2478" s="3">
        <v>43705.291666666664</v>
      </c>
    </row>
    <row r="2479">
      <c r="L2479" s="3">
        <v>43826.333333333336</v>
      </c>
    </row>
    <row r="2480">
      <c r="L2480" s="3">
        <v>44194.916666666664</v>
      </c>
    </row>
    <row r="2481">
      <c r="L2481" s="3">
        <v>44075.666666666664</v>
      </c>
    </row>
    <row r="2482">
      <c r="L2482" s="3">
        <v>44246.3125</v>
      </c>
    </row>
    <row r="2483">
      <c r="L2483" s="3">
        <v>44146.583333333336</v>
      </c>
    </row>
    <row r="2484">
      <c r="L2484" s="3">
        <v>44132.416666666664</v>
      </c>
    </row>
    <row r="2485">
      <c r="L2485" s="3">
        <v>43921.291666666664</v>
      </c>
    </row>
    <row r="2486">
      <c r="L2486" s="3">
        <v>44032.541666666664</v>
      </c>
    </row>
    <row r="2487">
      <c r="L2487" s="3">
        <v>43902.375</v>
      </c>
    </row>
    <row r="2488">
      <c r="L2488" s="3">
        <v>44169.416666666664</v>
      </c>
    </row>
    <row r="2489">
      <c r="L2489" s="3">
        <v>43848.260416666664</v>
      </c>
    </row>
    <row r="2490">
      <c r="L2490" s="3">
        <v>43709.583333333336</v>
      </c>
    </row>
    <row r="2491">
      <c r="L2491" s="3">
        <v>44044.645833333336</v>
      </c>
    </row>
    <row r="2492">
      <c r="L2492" s="3">
        <v>44231.25</v>
      </c>
    </row>
    <row r="2493">
      <c r="L2493" s="3">
        <v>43797.625</v>
      </c>
    </row>
    <row r="2494">
      <c r="L2494" s="3">
        <v>44193.197916666664</v>
      </c>
    </row>
    <row r="2495">
      <c r="L2495" s="3">
        <v>43592.625</v>
      </c>
    </row>
    <row r="2496">
      <c r="L2496" s="3">
        <v>44224.666666666664</v>
      </c>
    </row>
    <row r="2497">
      <c r="L2497" s="3">
        <v>43937.583333333336</v>
      </c>
    </row>
    <row r="2498">
      <c r="L2498" s="3">
        <v>44180.270833333336</v>
      </c>
    </row>
    <row r="2499">
      <c r="L2499" s="3">
        <v>43971.666666666664</v>
      </c>
    </row>
    <row r="2500">
      <c r="L2500" s="3">
        <v>43866.625</v>
      </c>
    </row>
    <row r="2501">
      <c r="L2501" s="3">
        <v>43729.166666666664</v>
      </c>
    </row>
    <row r="2502">
      <c r="L2502" s="3">
        <v>43919.666666666664</v>
      </c>
    </row>
    <row r="2503">
      <c r="L2503" s="3">
        <v>43916.666666666664</v>
      </c>
    </row>
    <row r="2504">
      <c r="L2504" s="3">
        <v>43852.166666666664</v>
      </c>
    </row>
    <row r="2505">
      <c r="L2505" s="3">
        <v>43648.291666666664</v>
      </c>
    </row>
    <row r="2506">
      <c r="L2506" s="3">
        <v>43715.291666666664</v>
      </c>
    </row>
    <row r="2507">
      <c r="L2507" s="3">
        <v>44009.541666666664</v>
      </c>
    </row>
    <row r="2508">
      <c r="L2508" s="3">
        <v>43789.375</v>
      </c>
    </row>
    <row r="2509">
      <c r="L2509" s="3">
        <v>44208.63987883102</v>
      </c>
    </row>
    <row r="2510">
      <c r="L2510" s="3">
        <v>44095.708333333336</v>
      </c>
    </row>
    <row r="2511">
      <c r="L2511" s="3">
        <v>44193.666666666664</v>
      </c>
    </row>
    <row r="2512">
      <c r="L2512" s="3">
        <v>44236.25</v>
      </c>
    </row>
    <row r="2513">
      <c r="L2513" s="3">
        <v>43880.416666666664</v>
      </c>
    </row>
    <row r="2514">
      <c r="L2514" s="3">
        <v>44209.291666666664</v>
      </c>
    </row>
    <row r="2515">
      <c r="L2515" s="3">
        <v>44145.541666666664</v>
      </c>
    </row>
    <row r="2516">
      <c r="L2516" s="3">
        <v>44147.75</v>
      </c>
    </row>
    <row r="2517">
      <c r="L2517" s="3">
        <v>43902.135416666664</v>
      </c>
    </row>
    <row r="2518">
      <c r="L2518" s="3">
        <v>43980.697916666664</v>
      </c>
    </row>
    <row r="2519">
      <c r="L2519" s="3">
        <v>44182.40561712963</v>
      </c>
    </row>
    <row r="2520">
      <c r="L2520" s="3">
        <v>43863.625</v>
      </c>
    </row>
    <row r="2521">
      <c r="L2521" s="3">
        <v>44211.625</v>
      </c>
    </row>
    <row r="2522">
      <c r="L2522" s="3">
        <v>44081.6875</v>
      </c>
    </row>
    <row r="2523">
      <c r="L2523" s="3">
        <v>44167.625</v>
      </c>
    </row>
    <row r="2524">
      <c r="L2524" s="3">
        <v>44095.416666666664</v>
      </c>
    </row>
    <row r="2525">
      <c r="L2525" s="3">
        <v>44244.479166666664</v>
      </c>
    </row>
    <row r="2526">
      <c r="L2526" s="3">
        <v>44128.25</v>
      </c>
    </row>
    <row r="2527">
      <c r="L2527" s="3">
        <v>44196.25</v>
      </c>
    </row>
    <row r="2528">
      <c r="L2528" s="3">
        <v>43845.298263240744</v>
      </c>
    </row>
    <row r="2529">
      <c r="L2529" s="3">
        <v>44098.79305555556</v>
      </c>
    </row>
    <row r="2530">
      <c r="L2530" s="3">
        <v>44251.6875</v>
      </c>
    </row>
    <row r="2531">
      <c r="L2531" s="3">
        <v>43822.76223699074</v>
      </c>
    </row>
    <row r="2532">
      <c r="L2532" s="3">
        <v>43816.25</v>
      </c>
    </row>
    <row r="2533">
      <c r="L2533" s="3">
        <v>43860.833333333336</v>
      </c>
    </row>
    <row r="2534">
      <c r="L2534" s="3">
        <v>43853.208333333336</v>
      </c>
    </row>
    <row r="2535">
      <c r="L2535" s="3">
        <v>44125.625</v>
      </c>
    </row>
    <row r="2536">
      <c r="L2536" s="3">
        <v>44076.708333333336</v>
      </c>
    </row>
    <row r="2537">
      <c r="L2537" s="3">
        <v>43896.4375</v>
      </c>
    </row>
    <row r="2538">
      <c r="L2538" s="3">
        <v>44152.708333333336</v>
      </c>
    </row>
    <row r="2539">
      <c r="L2539" s="3">
        <v>44111.229166666664</v>
      </c>
    </row>
    <row r="2540">
      <c r="L2540" s="3">
        <v>43930.333333333336</v>
      </c>
    </row>
    <row r="2541">
      <c r="L2541" s="3">
        <v>44040.739583333336</v>
      </c>
    </row>
    <row r="2542">
      <c r="L2542" s="3">
        <v>43829.666666666664</v>
      </c>
    </row>
    <row r="2543">
      <c r="L2543" s="3">
        <v>44103.541666666664</v>
      </c>
    </row>
    <row r="2544">
      <c r="L2544" s="3">
        <v>43697.583333333336</v>
      </c>
    </row>
    <row r="2545">
      <c r="L2545" s="3">
        <v>44250.625</v>
      </c>
    </row>
    <row r="2546">
      <c r="L2546" s="3">
        <v>44118.166666666664</v>
      </c>
    </row>
    <row r="2547">
      <c r="L2547" s="3">
        <v>43860.677083333336</v>
      </c>
    </row>
    <row r="2548">
      <c r="L2548" s="3">
        <v>44229.260416666664</v>
      </c>
    </row>
    <row r="2549">
      <c r="L2549" s="3">
        <v>43985.208333333336</v>
      </c>
    </row>
    <row r="2550">
      <c r="L2550" s="3">
        <v>44075.21875</v>
      </c>
    </row>
    <row r="2551">
      <c r="L2551" s="3">
        <v>43885.541666666664</v>
      </c>
    </row>
    <row r="2552">
      <c r="L2552" s="3">
        <v>43801.666666666664</v>
      </c>
    </row>
    <row r="2553">
      <c r="L2553" s="3">
        <v>44116.6875</v>
      </c>
    </row>
    <row r="2554">
      <c r="L2554" s="3">
        <v>43685.291666666664</v>
      </c>
    </row>
    <row r="2555">
      <c r="L2555" s="3">
        <v>44079.770833333336</v>
      </c>
    </row>
    <row r="2556">
      <c r="L2556" s="3">
        <v>43482.666666666664</v>
      </c>
    </row>
    <row r="2557">
      <c r="L2557" s="3">
        <v>44052.291666666664</v>
      </c>
    </row>
    <row r="2558">
      <c r="L2558" s="3">
        <v>43873.302083333336</v>
      </c>
    </row>
    <row r="2559">
      <c r="L2559" s="3">
        <v>44117.333333333336</v>
      </c>
    </row>
    <row r="2560">
      <c r="L2560" s="3">
        <v>44031.291666666664</v>
      </c>
    </row>
    <row r="2561">
      <c r="L2561" s="3">
        <v>44212.666666666664</v>
      </c>
    </row>
    <row r="2562">
      <c r="L2562" s="3">
        <v>44115.75</v>
      </c>
    </row>
    <row r="2563">
      <c r="L2563" s="3">
        <v>44076.729166666664</v>
      </c>
    </row>
    <row r="2564">
      <c r="L2564" s="3">
        <v>43950.541666666664</v>
      </c>
    </row>
    <row r="2565">
      <c r="L2565" s="3">
        <v>44166.708333333336</v>
      </c>
    </row>
    <row r="2566">
      <c r="L2566" s="3">
        <v>44080.645833333336</v>
      </c>
    </row>
    <row r="2567">
      <c r="L2567" s="3">
        <v>43713.666666666664</v>
      </c>
    </row>
    <row r="2568">
      <c r="L2568" s="3">
        <v>43892.36647039352</v>
      </c>
    </row>
    <row r="2569">
      <c r="L2569" s="3">
        <v>43876.583333333336</v>
      </c>
    </row>
    <row r="2570">
      <c r="L2570" s="3">
        <v>44033.333333333336</v>
      </c>
    </row>
    <row r="2571">
      <c r="L2571" s="3">
        <v>44071.145833333336</v>
      </c>
    </row>
    <row r="2572">
      <c r="L2572" s="3">
        <v>44228.666666666664</v>
      </c>
    </row>
    <row r="2573">
      <c r="L2573" s="3">
        <v>44172.6875</v>
      </c>
    </row>
    <row r="2574">
      <c r="L2574" s="3">
        <v>44210.666666666664</v>
      </c>
    </row>
    <row r="2575">
      <c r="L2575" s="3">
        <v>44196.484839467594</v>
      </c>
    </row>
    <row r="2576">
      <c r="L2576" s="3">
        <v>44127.333333333336</v>
      </c>
    </row>
    <row r="2577">
      <c r="L2577" s="3">
        <v>44166.4375</v>
      </c>
    </row>
    <row r="2578">
      <c r="L2578" s="3">
        <v>44239.5470616088</v>
      </c>
    </row>
    <row r="2579">
      <c r="L2579" s="3">
        <v>43634.166666666664</v>
      </c>
    </row>
    <row r="2580">
      <c r="L2580" s="3">
        <v>44069.770833333336</v>
      </c>
    </row>
    <row r="2581">
      <c r="L2581" s="3">
        <v>44105.726509594904</v>
      </c>
    </row>
    <row r="2582">
      <c r="L2582" s="3">
        <v>44246.229166666664</v>
      </c>
    </row>
    <row r="2583">
      <c r="L2583" s="3">
        <v>43732.625</v>
      </c>
    </row>
    <row r="2584">
      <c r="L2584" s="3">
        <v>43587.625</v>
      </c>
    </row>
    <row r="2585">
      <c r="L2585" s="3">
        <v>44071.520833333336</v>
      </c>
    </row>
    <row r="2586">
      <c r="L2586" s="3">
        <v>44175.25</v>
      </c>
    </row>
    <row r="2587">
      <c r="L2587" s="3">
        <v>44218.5625</v>
      </c>
    </row>
    <row r="2588">
      <c r="L2588" s="3">
        <v>43834.666666666664</v>
      </c>
    </row>
    <row r="2589">
      <c r="L2589" s="3">
        <v>44246.552083333336</v>
      </c>
    </row>
    <row r="2590">
      <c r="L2590" s="3">
        <v>43531.5</v>
      </c>
    </row>
    <row r="2591">
      <c r="L2591" s="3">
        <v>43863.582267881946</v>
      </c>
    </row>
    <row r="2592">
      <c r="L2592" s="3">
        <v>43850.708333333336</v>
      </c>
    </row>
    <row r="2593">
      <c r="L2593" s="3">
        <v>44189.552083333336</v>
      </c>
    </row>
    <row r="2594">
      <c r="L2594" s="3">
        <v>43724.666666666664</v>
      </c>
    </row>
    <row r="2595">
      <c r="L2595" s="3">
        <v>44094.6875</v>
      </c>
    </row>
    <row r="2596">
      <c r="L2596" s="3">
        <v>44218.270833333336</v>
      </c>
    </row>
    <row r="2597">
      <c r="L2597" s="3">
        <v>44215.645833333336</v>
      </c>
    </row>
    <row r="2598">
      <c r="L2598" s="3">
        <v>43796.166666666664</v>
      </c>
    </row>
    <row r="2599">
      <c r="L2599" s="3">
        <v>43892.416666666664</v>
      </c>
    </row>
    <row r="2600">
      <c r="L2600" s="3">
        <v>43988.791666666664</v>
      </c>
    </row>
    <row r="2601">
      <c r="L2601" s="3">
        <v>44223.378489965275</v>
      </c>
    </row>
    <row r="2602">
      <c r="L2602" s="3">
        <v>44012.541666666664</v>
      </c>
    </row>
    <row r="2603">
      <c r="L2603" s="3">
        <v>44033.791666666664</v>
      </c>
    </row>
    <row r="2604">
      <c r="L2604" s="3">
        <v>44000.791666666664</v>
      </c>
    </row>
    <row r="2605">
      <c r="L2605" s="3">
        <v>43746.708333333336</v>
      </c>
    </row>
    <row r="2606">
      <c r="L2606" s="3">
        <v>43928.270833333336</v>
      </c>
    </row>
    <row r="2607">
      <c r="L2607" s="3">
        <v>44140.541666666664</v>
      </c>
    </row>
    <row r="2608">
      <c r="L2608" s="3">
        <v>44250.625</v>
      </c>
    </row>
    <row r="2609">
      <c r="L2609" s="3">
        <v>43860.666666666664</v>
      </c>
    </row>
    <row r="2610">
      <c r="L2610" s="3">
        <v>44144.65625</v>
      </c>
    </row>
    <row r="2611">
      <c r="L2611" s="3">
        <v>43916.291666666664</v>
      </c>
    </row>
    <row r="2612">
      <c r="L2612" s="3">
        <v>44068.625</v>
      </c>
    </row>
    <row r="2613">
      <c r="L2613" s="3">
        <v>43728.583333333336</v>
      </c>
    </row>
    <row r="2614">
      <c r="L2614" s="3">
        <v>44002.584027777775</v>
      </c>
    </row>
    <row r="2615">
      <c r="L2615" s="3">
        <v>43918.583333333336</v>
      </c>
    </row>
    <row r="2616">
      <c r="L2616" s="3">
        <v>44189.322916666664</v>
      </c>
    </row>
    <row r="2617">
      <c r="L2617" s="3">
        <v>44230.354166666664</v>
      </c>
    </row>
    <row r="2618">
      <c r="L2618" s="3">
        <v>44159.291666666664</v>
      </c>
    </row>
    <row r="2619">
      <c r="L2619" s="3">
        <v>43890.25</v>
      </c>
    </row>
    <row r="2620">
      <c r="L2620" s="3">
        <v>43724.666666666664</v>
      </c>
    </row>
    <row r="2621">
      <c r="L2621" s="3">
        <v>44236.583333333336</v>
      </c>
    </row>
    <row r="2622">
      <c r="L2622" s="3">
        <v>44218.333333333336</v>
      </c>
    </row>
    <row r="2623">
      <c r="L2623" s="3">
        <v>44208.57700347222</v>
      </c>
    </row>
    <row r="2624">
      <c r="L2624" s="3">
        <v>44014.666666666664</v>
      </c>
    </row>
    <row r="2625">
      <c r="L2625" s="3">
        <v>44059.25</v>
      </c>
    </row>
    <row r="2626">
      <c r="L2626" s="3">
        <v>43753.416666666664</v>
      </c>
    </row>
    <row r="2627">
      <c r="L2627" s="3">
        <v>44141.583333333336</v>
      </c>
    </row>
    <row r="2628">
      <c r="L2628" s="3">
        <v>44174.270833333336</v>
      </c>
    </row>
    <row r="2629">
      <c r="L2629" s="3">
        <v>43808.416666666664</v>
      </c>
    </row>
    <row r="2630">
      <c r="L2630" s="3">
        <v>43723.666666666664</v>
      </c>
    </row>
    <row r="2631">
      <c r="L2631" s="3">
        <v>44238.458333333336</v>
      </c>
    </row>
    <row r="2632">
      <c r="L2632" s="3">
        <v>44035.416666666664</v>
      </c>
    </row>
    <row r="2633">
      <c r="L2633" s="3">
        <v>44188.604166666664</v>
      </c>
    </row>
    <row r="2634">
      <c r="L2634" s="3">
        <v>44045.291666666664</v>
      </c>
    </row>
    <row r="2635">
      <c r="L2635" s="3">
        <v>44249.502510659724</v>
      </c>
    </row>
    <row r="2636">
      <c r="L2636" s="3">
        <v>43754.625</v>
      </c>
    </row>
    <row r="2637">
      <c r="L2637" s="3">
        <v>43734.166666666664</v>
      </c>
    </row>
    <row r="2638">
      <c r="L2638" s="3">
        <v>43848.767837245374</v>
      </c>
    </row>
    <row r="2639">
      <c r="L2639" s="3">
        <v>44210.291666666664</v>
      </c>
    </row>
    <row r="2640">
      <c r="L2640" s="3">
        <v>44252.916666666664</v>
      </c>
    </row>
    <row r="2641">
      <c r="L2641" s="3">
        <v>44243.729166666664</v>
      </c>
    </row>
    <row r="2642">
      <c r="L2642" s="3">
        <v>43895.583333333336</v>
      </c>
    </row>
    <row r="2643">
      <c r="L2643" s="3">
        <v>43865.25</v>
      </c>
    </row>
    <row r="2644">
      <c r="L2644" s="3">
        <v>44101.625</v>
      </c>
    </row>
    <row r="2645">
      <c r="L2645" s="3">
        <v>43692.166666666664</v>
      </c>
    </row>
    <row r="2646">
      <c r="L2646" s="3">
        <v>44189.333333333336</v>
      </c>
    </row>
    <row r="2647">
      <c r="L2647" s="3">
        <v>44132.708333333336</v>
      </c>
    </row>
    <row r="2648">
      <c r="L2648" s="3">
        <v>43847.708333333336</v>
      </c>
    </row>
    <row r="2649">
      <c r="L2649" s="3">
        <v>44130.541666666664</v>
      </c>
    </row>
    <row r="2650">
      <c r="L2650" s="3">
        <v>44144.625</v>
      </c>
    </row>
    <row r="2651">
      <c r="L2651" s="3">
        <v>44104.729166666664</v>
      </c>
    </row>
    <row r="2652">
      <c r="L2652" s="3">
        <v>44123.75</v>
      </c>
    </row>
    <row r="2653">
      <c r="L2653" s="3">
        <v>43918.333333333336</v>
      </c>
    </row>
    <row r="2654">
      <c r="L2654" s="3">
        <v>43979.625</v>
      </c>
    </row>
    <row r="2655">
      <c r="L2655" s="3">
        <v>43816.45477693287</v>
      </c>
    </row>
    <row r="2656">
      <c r="L2656" s="3">
        <v>43988.291666666664</v>
      </c>
    </row>
    <row r="2657">
      <c r="L2657" s="3">
        <v>44019.625</v>
      </c>
    </row>
    <row r="2658">
      <c r="L2658" s="3">
        <v>43780.58077363426</v>
      </c>
    </row>
    <row r="2659">
      <c r="L2659" s="3">
        <v>44158.270833333336</v>
      </c>
    </row>
    <row r="2660">
      <c r="L2660" s="3">
        <v>43972.291666666664</v>
      </c>
    </row>
    <row r="2661">
      <c r="L2661" s="3">
        <v>44208.25</v>
      </c>
    </row>
    <row r="2662">
      <c r="L2662" s="3">
        <v>44237.208333333336</v>
      </c>
    </row>
    <row r="2663">
      <c r="L2663" s="3">
        <v>43877.645833333336</v>
      </c>
    </row>
    <row r="2664">
      <c r="L2664" s="3">
        <v>43784.166666666664</v>
      </c>
    </row>
    <row r="2665">
      <c r="L2665" s="3">
        <v>44018.625</v>
      </c>
    </row>
    <row r="2666">
      <c r="L2666" s="3">
        <v>44244.270833333336</v>
      </c>
    </row>
    <row r="2667">
      <c r="L2667" s="3">
        <v>43931.677083333336</v>
      </c>
    </row>
    <row r="2668">
      <c r="L2668" s="3">
        <v>44054.25</v>
      </c>
    </row>
    <row r="2669">
      <c r="L2669" s="3">
        <v>43552.666666666664</v>
      </c>
    </row>
    <row r="2670">
      <c r="L2670" s="3">
        <v>44238.1875</v>
      </c>
    </row>
    <row r="2671">
      <c r="L2671" s="3">
        <v>44148.625</v>
      </c>
    </row>
    <row r="2672">
      <c r="L2672" s="3">
        <v>44249.34375</v>
      </c>
    </row>
    <row r="2673">
      <c r="L2673" s="3">
        <v>43720.75</v>
      </c>
    </row>
    <row r="2674">
      <c r="L2674" s="3">
        <v>44044.615454583334</v>
      </c>
    </row>
    <row r="2675">
      <c r="L2675" s="3">
        <v>44181.291666666664</v>
      </c>
    </row>
    <row r="2676">
      <c r="L2676" s="3">
        <v>43973.791666666664</v>
      </c>
    </row>
    <row r="2677">
      <c r="L2677" s="3">
        <v>43515.208333333336</v>
      </c>
    </row>
    <row r="2678">
      <c r="L2678" s="3">
        <v>44137.583333333336</v>
      </c>
    </row>
    <row r="2679">
      <c r="L2679" s="3">
        <v>44059.666666666664</v>
      </c>
    </row>
    <row r="2680">
      <c r="L2680" s="3">
        <v>43909.375</v>
      </c>
    </row>
    <row r="2681">
      <c r="L2681" s="3">
        <v>44104.229166666664</v>
      </c>
    </row>
    <row r="2682">
      <c r="L2682" s="3">
        <v>44040.302777777775</v>
      </c>
    </row>
    <row r="2683">
      <c r="L2683" s="3">
        <v>44147.354166666664</v>
      </c>
    </row>
    <row r="2684">
      <c r="L2684" s="3">
        <v>44102.31130646991</v>
      </c>
    </row>
    <row r="2685">
      <c r="L2685" s="3">
        <v>44145.583333333336</v>
      </c>
    </row>
    <row r="2686">
      <c r="L2686" s="3">
        <v>44048.416666666664</v>
      </c>
    </row>
    <row r="2687">
      <c r="L2687" s="3">
        <v>44135.666666666664</v>
      </c>
    </row>
    <row r="2688">
      <c r="L2688" s="3">
        <v>43989.751318807874</v>
      </c>
    </row>
    <row r="2689">
      <c r="L2689" s="3">
        <v>44100.6875</v>
      </c>
    </row>
    <row r="2690">
      <c r="L2690" s="3">
        <v>44242.166666666664</v>
      </c>
    </row>
    <row r="2691">
      <c r="L2691" s="3">
        <v>43768.541666666664</v>
      </c>
    </row>
    <row r="2692">
      <c r="L2692" s="3">
        <v>44208.25</v>
      </c>
    </row>
    <row r="2693">
      <c r="L2693" s="3">
        <v>44153.291666666664</v>
      </c>
    </row>
    <row r="2694">
      <c r="L2694" s="3">
        <v>44104.333333333336</v>
      </c>
    </row>
    <row r="2695">
      <c r="L2695" s="3">
        <v>43859.208333333336</v>
      </c>
    </row>
    <row r="2696">
      <c r="L2696" s="3">
        <v>44082.708333333336</v>
      </c>
    </row>
    <row r="2697">
      <c r="L2697" s="3">
        <v>43506.666666666664</v>
      </c>
    </row>
    <row r="2698">
      <c r="L2698" s="3">
        <v>44085.625</v>
      </c>
    </row>
    <row r="2699">
      <c r="L2699" s="3">
        <v>44181.708333333336</v>
      </c>
    </row>
    <row r="2700">
      <c r="L2700" s="3">
        <v>44049.666666666664</v>
      </c>
    </row>
    <row r="2701">
      <c r="L2701" s="3">
        <v>43790.666666666664</v>
      </c>
    </row>
    <row r="2702">
      <c r="L2702" s="3">
        <v>44168.63151803241</v>
      </c>
    </row>
    <row r="2703">
      <c r="L2703" s="3">
        <v>44189.479166666664</v>
      </c>
    </row>
    <row r="2704">
      <c r="L2704" s="3">
        <v>44094.6875</v>
      </c>
    </row>
    <row r="2705">
      <c r="L2705" s="3">
        <v>44215.291666666664</v>
      </c>
    </row>
    <row r="2706">
      <c r="L2706" s="3">
        <v>43903.1875</v>
      </c>
    </row>
    <row r="2707">
      <c r="L2707" s="3">
        <v>44094.71875</v>
      </c>
    </row>
    <row r="2708">
      <c r="L2708" s="3">
        <v>44112.458333333336</v>
      </c>
    </row>
    <row r="2709">
      <c r="L2709" s="3">
        <v>44035.625</v>
      </c>
    </row>
    <row r="2710">
      <c r="L2710" s="3">
        <v>44175.208333333336</v>
      </c>
    </row>
    <row r="2711">
      <c r="L2711" s="3">
        <v>44217.645833333336</v>
      </c>
    </row>
    <row r="2712">
      <c r="L2712" s="3">
        <v>44084.729166666664</v>
      </c>
    </row>
    <row r="2713">
      <c r="L2713" s="3">
        <v>43925.291666666664</v>
      </c>
    </row>
    <row r="2714">
      <c r="L2714" s="3">
        <v>44089.229166666664</v>
      </c>
    </row>
    <row r="2715">
      <c r="L2715" s="3">
        <v>44158.333333333336</v>
      </c>
    </row>
    <row r="2716">
      <c r="L2716" s="3">
        <v>43894.1875</v>
      </c>
    </row>
    <row r="2717">
      <c r="L2717" s="3">
        <v>43878.6875</v>
      </c>
    </row>
    <row r="2718">
      <c r="L2718" s="3">
        <v>44123.666666666664</v>
      </c>
    </row>
    <row r="2719">
      <c r="L2719" s="3">
        <v>44140.541666666664</v>
      </c>
    </row>
    <row r="2720">
      <c r="L2720" s="3">
        <v>43885.59489289352</v>
      </c>
    </row>
    <row r="2721">
      <c r="L2721" s="3">
        <v>44120.729166666664</v>
      </c>
    </row>
    <row r="2722">
      <c r="L2722" s="3">
        <v>43819.625</v>
      </c>
    </row>
    <row r="2723">
      <c r="L2723" s="3">
        <v>44230.1875</v>
      </c>
    </row>
    <row r="2724">
      <c r="L2724" s="3">
        <v>43887.625</v>
      </c>
    </row>
    <row r="2725">
      <c r="L2725" s="3">
        <v>43824.708333333336</v>
      </c>
    </row>
    <row r="2726">
      <c r="L2726" s="3">
        <v>44147.75</v>
      </c>
    </row>
    <row r="2727">
      <c r="L2727" s="3">
        <v>44186.614583333336</v>
      </c>
    </row>
    <row r="2728">
      <c r="L2728" s="3">
        <v>43834.291666666664</v>
      </c>
    </row>
    <row r="2729">
      <c r="L2729" s="3">
        <v>44144.239583333336</v>
      </c>
    </row>
    <row r="2730">
      <c r="L2730" s="3">
        <v>44043.291666666664</v>
      </c>
    </row>
    <row r="2731">
      <c r="L2731" s="3">
        <v>43888.791666666664</v>
      </c>
    </row>
    <row r="2732">
      <c r="L2732" s="3">
        <v>43720.416666666664</v>
      </c>
    </row>
    <row r="2733">
      <c r="L2733" s="3">
        <v>43645.541666666664</v>
      </c>
    </row>
    <row r="2734">
      <c r="L2734" s="3">
        <v>44204.229166666664</v>
      </c>
    </row>
    <row r="2735">
      <c r="L2735" s="3">
        <v>43885.583333333336</v>
      </c>
    </row>
    <row r="2736">
      <c r="L2736" s="3">
        <v>43745.416666666664</v>
      </c>
    </row>
    <row r="2737">
      <c r="L2737" s="3">
        <v>43672.708333333336</v>
      </c>
    </row>
    <row r="2738">
      <c r="L2738" s="3">
        <v>44224.614583333336</v>
      </c>
    </row>
    <row r="2739">
      <c r="L2739" s="3">
        <v>44148.791666666664</v>
      </c>
    </row>
    <row r="2740">
      <c r="L2740" s="3">
        <v>44232.697916666664</v>
      </c>
    </row>
    <row r="2741">
      <c r="L2741" s="3">
        <v>44173.5</v>
      </c>
    </row>
    <row r="2742">
      <c r="L2742" s="3">
        <v>44223.666666666664</v>
      </c>
    </row>
    <row r="2743">
      <c r="L2743" s="3">
        <v>44196.5625</v>
      </c>
    </row>
    <row r="2744">
      <c r="L2744" s="3">
        <v>43917.625</v>
      </c>
    </row>
    <row r="2745">
      <c r="L2745" s="3">
        <v>43999.25</v>
      </c>
    </row>
    <row r="2746">
      <c r="L2746" s="3">
        <v>44089.666666666664</v>
      </c>
    </row>
    <row r="2747">
      <c r="L2747" s="3">
        <v>44013.291666666664</v>
      </c>
    </row>
    <row r="2748">
      <c r="L2748" s="3">
        <v>43880.645833333336</v>
      </c>
    </row>
    <row r="2749">
      <c r="L2749" s="3">
        <v>43809.458333333336</v>
      </c>
    </row>
    <row r="2750">
      <c r="L2750" s="3">
        <v>44196.666666666664</v>
      </c>
    </row>
    <row r="2751">
      <c r="L2751" s="3">
        <v>44215.666666666664</v>
      </c>
    </row>
    <row r="2752">
      <c r="L2752" s="3">
        <v>44012.625</v>
      </c>
    </row>
    <row r="2753">
      <c r="L2753" s="3">
        <v>43603.625</v>
      </c>
    </row>
    <row r="2754">
      <c r="L2754" s="3">
        <v>43986.645833333336</v>
      </c>
    </row>
    <row r="2755">
      <c r="L2755" s="3">
        <v>43794.291666666664</v>
      </c>
    </row>
    <row r="2756">
      <c r="L2756" s="3">
        <v>44187.25</v>
      </c>
    </row>
    <row r="2757">
      <c r="L2757" s="3">
        <v>43733.625</v>
      </c>
    </row>
    <row r="2758">
      <c r="L2758" s="3">
        <v>43799.166666666664</v>
      </c>
    </row>
    <row r="2759">
      <c r="L2759" s="3">
        <v>44100.302083333336</v>
      </c>
    </row>
    <row r="2760">
      <c r="L2760" s="3">
        <v>43823.25</v>
      </c>
    </row>
    <row r="2761">
      <c r="L2761" s="3">
        <v>43880.625</v>
      </c>
    </row>
    <row r="2762">
      <c r="L2762" s="3">
        <v>44186.291666666664</v>
      </c>
    </row>
    <row r="2763">
      <c r="L2763" s="3">
        <v>43839.333333333336</v>
      </c>
    </row>
    <row r="2764">
      <c r="L2764" s="3">
        <v>44001.583333333336</v>
      </c>
    </row>
    <row r="2765">
      <c r="L2765" s="3">
        <v>44048.697916666664</v>
      </c>
    </row>
    <row r="2766">
      <c r="L2766" s="3">
        <v>44226.1875</v>
      </c>
    </row>
    <row r="2767">
      <c r="L2767" s="3">
        <v>44089.197916666664</v>
      </c>
    </row>
    <row r="2768">
      <c r="L2768" s="3">
        <v>44040.645833333336</v>
      </c>
    </row>
    <row r="2769">
      <c r="L2769" s="3">
        <v>44139.791666666664</v>
      </c>
    </row>
    <row r="2770">
      <c r="L2770" s="3">
        <v>44140.791666666664</v>
      </c>
    </row>
    <row r="2771">
      <c r="L2771" s="3">
        <v>44018.5</v>
      </c>
    </row>
    <row r="2772">
      <c r="L2772" s="3">
        <v>43489.666666666664</v>
      </c>
    </row>
    <row r="2773">
      <c r="L2773" s="3">
        <v>43900.541666666664</v>
      </c>
    </row>
    <row r="2774">
      <c r="L2774" s="3">
        <v>44187.645833333336</v>
      </c>
    </row>
    <row r="2775">
      <c r="L2775" s="3">
        <v>44095.291666666664</v>
      </c>
    </row>
    <row r="2776">
      <c r="L2776" s="3">
        <v>43836.5</v>
      </c>
    </row>
    <row r="2777">
      <c r="L2777" s="3">
        <v>43841.625</v>
      </c>
    </row>
    <row r="2778">
      <c r="L2778" s="3">
        <v>44019.75985826389</v>
      </c>
    </row>
    <row r="2779">
      <c r="L2779" s="3">
        <v>44186.5</v>
      </c>
    </row>
    <row r="2780">
      <c r="L2780" s="3">
        <v>44179.666666666664</v>
      </c>
    </row>
    <row r="2781">
      <c r="L2781" s="3">
        <v>43840.25</v>
      </c>
    </row>
    <row r="2782">
      <c r="L2782" s="3">
        <v>43501.291666666664</v>
      </c>
    </row>
    <row r="2783">
      <c r="L2783" s="3">
        <v>43997.291666666664</v>
      </c>
    </row>
    <row r="2784">
      <c r="L2784" s="3">
        <v>44133.666666666664</v>
      </c>
    </row>
    <row r="2785">
      <c r="L2785" s="3">
        <v>44116.708333333336</v>
      </c>
    </row>
    <row r="2786">
      <c r="L2786" s="3">
        <v>44167.291666666664</v>
      </c>
    </row>
    <row r="2787">
      <c r="L2787" s="3">
        <v>44146.791666666664</v>
      </c>
    </row>
    <row r="2788">
      <c r="L2788" s="3">
        <v>43896.625</v>
      </c>
    </row>
    <row r="2789">
      <c r="L2789" s="3">
        <v>44172.625</v>
      </c>
    </row>
    <row r="2790">
      <c r="L2790" s="3">
        <v>44046.291666666664</v>
      </c>
    </row>
    <row r="2791">
      <c r="L2791" s="3">
        <v>43754.708333333336</v>
      </c>
    </row>
    <row r="2792">
      <c r="L2792" s="3">
        <v>43798.791666666664</v>
      </c>
    </row>
    <row r="2793">
      <c r="L2793" s="3">
        <v>44088.229166666664</v>
      </c>
    </row>
    <row r="2794">
      <c r="L2794" s="3">
        <v>43786.708333333336</v>
      </c>
    </row>
    <row r="2795">
      <c r="L2795" s="3">
        <v>44058.583333333336</v>
      </c>
    </row>
    <row r="2796">
      <c r="L2796" s="3">
        <v>43895.604166666664</v>
      </c>
    </row>
    <row r="2797">
      <c r="L2797" s="3">
        <v>44161.270833333336</v>
      </c>
    </row>
    <row r="2798">
      <c r="L2798" s="3">
        <v>44102.760416666664</v>
      </c>
    </row>
    <row r="2799">
      <c r="L2799" s="3">
        <v>43784.416666666664</v>
      </c>
    </row>
    <row r="2800">
      <c r="L2800" s="3">
        <v>44108.645833333336</v>
      </c>
    </row>
    <row r="2801">
      <c r="L2801" s="3">
        <v>44246.260416666664</v>
      </c>
    </row>
    <row r="2802">
      <c r="L2802" s="3">
        <v>43770.583333333336</v>
      </c>
    </row>
    <row r="2803">
      <c r="L2803" s="3">
        <v>43499.666666666664</v>
      </c>
    </row>
    <row r="2804">
      <c r="L2804" s="3">
        <v>43833.50058086806</v>
      </c>
    </row>
    <row r="2805">
      <c r="L2805" s="3">
        <v>43780.208333333336</v>
      </c>
    </row>
    <row r="2806">
      <c r="L2806" s="3">
        <v>44210.5625</v>
      </c>
    </row>
    <row r="2807">
      <c r="L2807" s="3">
        <v>44164.33547646991</v>
      </c>
    </row>
    <row r="2808">
      <c r="L2808" s="3">
        <v>44040.541666666664</v>
      </c>
    </row>
    <row r="2809">
      <c r="L2809" s="3">
        <v>44147.291666666664</v>
      </c>
    </row>
    <row r="2810">
      <c r="L2810" s="3">
        <v>44010.729166666664</v>
      </c>
    </row>
    <row r="2811">
      <c r="L2811" s="3">
        <v>43914.1875</v>
      </c>
    </row>
    <row r="2812">
      <c r="L2812" s="3">
        <v>44202.333333333336</v>
      </c>
    </row>
    <row r="2813">
      <c r="L2813" s="3">
        <v>44148.333333333336</v>
      </c>
    </row>
    <row r="2814">
      <c r="L2814" s="3">
        <v>44216.208333333336</v>
      </c>
    </row>
    <row r="2815">
      <c r="L2815" s="3">
        <v>43886.177083333336</v>
      </c>
    </row>
    <row r="2816">
      <c r="L2816" s="3">
        <v>43833.291666666664</v>
      </c>
    </row>
    <row r="2817">
      <c r="L2817" s="3">
        <v>43777.625</v>
      </c>
    </row>
    <row r="2818">
      <c r="L2818" s="3">
        <v>44236.291666666664</v>
      </c>
    </row>
    <row r="2819">
      <c r="L2819" s="3">
        <v>44139.208333333336</v>
      </c>
    </row>
    <row r="2820">
      <c r="L2820" s="3">
        <v>44229.583333333336</v>
      </c>
    </row>
    <row r="2821">
      <c r="L2821" s="3">
        <v>44148.625</v>
      </c>
    </row>
    <row r="2822">
      <c r="L2822" s="3">
        <v>43775.75</v>
      </c>
    </row>
    <row r="2823">
      <c r="L2823" s="3">
        <v>43700.416666666664</v>
      </c>
    </row>
    <row r="2824">
      <c r="L2824" s="3">
        <v>43858.229166666664</v>
      </c>
    </row>
    <row r="2825">
      <c r="L2825" s="3">
        <v>44149.76601373842</v>
      </c>
    </row>
    <row r="2826">
      <c r="L2826" s="3">
        <v>43925.37849981481</v>
      </c>
    </row>
    <row r="2827">
      <c r="L2827" s="3">
        <v>43994.395833333336</v>
      </c>
    </row>
    <row r="2828">
      <c r="L2828" s="3">
        <v>44210.25</v>
      </c>
    </row>
    <row r="2829">
      <c r="L2829" s="3">
        <v>43902.5</v>
      </c>
    </row>
    <row r="2830">
      <c r="L2830" s="3">
        <v>43861.291666666664</v>
      </c>
    </row>
    <row r="2831">
      <c r="L2831" s="3">
        <v>44188.25</v>
      </c>
    </row>
    <row r="2832">
      <c r="L2832" s="3">
        <v>44209.49210730324</v>
      </c>
    </row>
    <row r="2833">
      <c r="L2833" s="3">
        <v>43847.166666666664</v>
      </c>
    </row>
    <row r="2834">
      <c r="L2834" s="3">
        <v>44165.291666666664</v>
      </c>
    </row>
    <row r="2835">
      <c r="L2835" s="3">
        <v>44085.625</v>
      </c>
    </row>
    <row r="2836">
      <c r="L2836" s="3">
        <v>43900.291666666664</v>
      </c>
    </row>
    <row r="2837">
      <c r="L2837" s="3">
        <v>43873.583333333336</v>
      </c>
    </row>
    <row r="2838">
      <c r="L2838" s="3">
        <v>44083.208333333336</v>
      </c>
    </row>
    <row r="2839">
      <c r="L2839" s="3">
        <v>44189.666666666664</v>
      </c>
    </row>
    <row r="2840">
      <c r="L2840" s="3">
        <v>44165.75</v>
      </c>
    </row>
    <row r="2841">
      <c r="L2841" s="3">
        <v>44244.239583333336</v>
      </c>
    </row>
    <row r="2842">
      <c r="L2842" s="3">
        <v>44137.541666666664</v>
      </c>
    </row>
    <row r="2843">
      <c r="L2843" s="3">
        <v>43815.791666666664</v>
      </c>
    </row>
    <row r="2844">
      <c r="L2844" s="3">
        <v>44025.5</v>
      </c>
    </row>
    <row r="2845">
      <c r="L2845" s="3">
        <v>43907.4375</v>
      </c>
    </row>
    <row r="2846">
      <c r="L2846" s="3">
        <v>44145.65625</v>
      </c>
    </row>
    <row r="2847">
      <c r="L2847" s="3">
        <v>43822.166666666664</v>
      </c>
    </row>
    <row r="2848">
      <c r="L2848" s="3">
        <v>44146.291666666664</v>
      </c>
    </row>
    <row r="2849">
      <c r="L2849" s="3">
        <v>44151.666666666664</v>
      </c>
    </row>
    <row r="2850">
      <c r="L2850" s="3">
        <v>43724.708333333336</v>
      </c>
    </row>
    <row r="2851">
      <c r="L2851" s="3">
        <v>43810.333333333336</v>
      </c>
    </row>
    <row r="2852">
      <c r="L2852" s="3">
        <v>44114.791666666664</v>
      </c>
    </row>
    <row r="2853">
      <c r="L2853" s="3">
        <v>44086.5</v>
      </c>
    </row>
    <row r="2854">
      <c r="L2854" s="3">
        <v>43985.625</v>
      </c>
    </row>
    <row r="2855">
      <c r="L2855" s="3">
        <v>44098.416666666664</v>
      </c>
    </row>
    <row r="2856">
      <c r="L2856" s="3">
        <v>44147.229166666664</v>
      </c>
    </row>
    <row r="2857">
      <c r="L2857" s="3">
        <v>43775.75</v>
      </c>
    </row>
    <row r="2858">
      <c r="L2858" s="3">
        <v>44186.1875</v>
      </c>
    </row>
    <row r="2859">
      <c r="L2859" s="3">
        <v>43744.625</v>
      </c>
    </row>
    <row r="2860">
      <c r="L2860" s="3">
        <v>44165.26489251157</v>
      </c>
    </row>
    <row r="2861">
      <c r="L2861" s="3">
        <v>44252.375</v>
      </c>
    </row>
    <row r="2862">
      <c r="L2862" s="3">
        <v>43669.708333333336</v>
      </c>
    </row>
    <row r="2863">
      <c r="L2863" s="3">
        <v>43683.291666666664</v>
      </c>
    </row>
    <row r="2864">
      <c r="L2864" s="3">
        <v>44202.71875</v>
      </c>
    </row>
    <row r="2865">
      <c r="L2865" s="3">
        <v>43994.489583333336</v>
      </c>
    </row>
    <row r="2866">
      <c r="L2866" s="3">
        <v>44106.1875</v>
      </c>
    </row>
    <row r="2867">
      <c r="L2867" s="3">
        <v>44154.585919247686</v>
      </c>
    </row>
    <row r="2868">
      <c r="L2868" s="3">
        <v>44214.583333333336</v>
      </c>
    </row>
    <row r="2869">
      <c r="L2869" s="3">
        <v>43925.791666666664</v>
      </c>
    </row>
    <row r="2870">
      <c r="L2870" s="3">
        <v>43926.5</v>
      </c>
    </row>
    <row r="2871">
      <c r="L2871" s="3">
        <v>43857.625</v>
      </c>
    </row>
    <row r="2872">
      <c r="L2872" s="3">
        <v>43922.291666666664</v>
      </c>
    </row>
    <row r="2873">
      <c r="L2873" s="3">
        <v>44169.3125</v>
      </c>
    </row>
    <row r="2874">
      <c r="L2874" s="3">
        <v>43753.208333333336</v>
      </c>
    </row>
    <row r="2875">
      <c r="L2875" s="3">
        <v>44194.635416666664</v>
      </c>
    </row>
    <row r="2876">
      <c r="L2876" s="3">
        <v>44058.25</v>
      </c>
    </row>
    <row r="2877">
      <c r="L2877" s="3">
        <v>43829.708333333336</v>
      </c>
    </row>
    <row r="2878">
      <c r="L2878" s="3">
        <v>44153.625</v>
      </c>
    </row>
    <row r="2879">
      <c r="L2879" s="3">
        <v>44126.75</v>
      </c>
    </row>
    <row r="2880">
      <c r="L2880" s="3">
        <v>44055.299305555556</v>
      </c>
    </row>
    <row r="2881">
      <c r="L2881" s="3">
        <v>44098.31310232639</v>
      </c>
    </row>
    <row r="2882">
      <c r="L2882" s="3">
        <v>44146.625</v>
      </c>
    </row>
    <row r="2883">
      <c r="L2883" s="3">
        <v>44221.5625</v>
      </c>
    </row>
    <row r="2884">
      <c r="L2884" s="3">
        <v>44165.333333333336</v>
      </c>
    </row>
    <row r="2885">
      <c r="L2885" s="3">
        <v>44069.21875</v>
      </c>
    </row>
    <row r="2886">
      <c r="L2886" s="3">
        <v>43911.625</v>
      </c>
    </row>
    <row r="2887">
      <c r="L2887" s="3">
        <v>44013.208333333336</v>
      </c>
    </row>
    <row r="2888">
      <c r="L2888" s="3">
        <v>44154.333333333336</v>
      </c>
    </row>
    <row r="2889">
      <c r="L2889" s="3">
        <v>43857.625</v>
      </c>
    </row>
    <row r="2890">
      <c r="L2890" s="3">
        <v>44102.708333333336</v>
      </c>
    </row>
    <row r="2891">
      <c r="L2891" s="3">
        <v>43633.416666666664</v>
      </c>
    </row>
    <row r="2892">
      <c r="L2892" s="3">
        <v>44217.302083333336</v>
      </c>
    </row>
    <row r="2893">
      <c r="L2893" s="3">
        <v>44145.333333333336</v>
      </c>
    </row>
    <row r="2894">
      <c r="L2894" s="3">
        <v>44030.229166666664</v>
      </c>
    </row>
    <row r="2895">
      <c r="L2895" s="3">
        <v>44210.229166666664</v>
      </c>
    </row>
    <row r="2896">
      <c r="L2896" s="3">
        <v>44231.708333333336</v>
      </c>
    </row>
    <row r="2897">
      <c r="L2897" s="3">
        <v>43650.333333333336</v>
      </c>
    </row>
    <row r="2898">
      <c r="L2898" s="3">
        <v>44238.416666666664</v>
      </c>
    </row>
    <row r="2899">
      <c r="L2899" s="3">
        <v>43711.70139635417</v>
      </c>
    </row>
    <row r="2900">
      <c r="L2900" s="3">
        <v>43763.625</v>
      </c>
    </row>
    <row r="2901">
      <c r="L2901" s="3">
        <v>43989.333333333336</v>
      </c>
    </row>
    <row r="2902">
      <c r="L2902" s="3">
        <v>43703.125</v>
      </c>
    </row>
    <row r="2903">
      <c r="L2903" s="3">
        <v>43844.645833333336</v>
      </c>
    </row>
    <row r="2904">
      <c r="L2904" s="3">
        <v>43862.635416666664</v>
      </c>
    </row>
    <row r="2905">
      <c r="L2905" s="3">
        <v>44062.708333333336</v>
      </c>
    </row>
    <row r="2906">
      <c r="L2906" s="3">
        <v>44041.5625</v>
      </c>
    </row>
    <row r="2907">
      <c r="L2907" s="3">
        <v>44066.25</v>
      </c>
    </row>
    <row r="2908">
      <c r="L2908" s="3">
        <v>44230.583333333336</v>
      </c>
    </row>
    <row r="2909">
      <c r="L2909" s="3">
        <v>44182.208333333336</v>
      </c>
    </row>
    <row r="2910">
      <c r="L2910" s="3">
        <v>43858.666666666664</v>
      </c>
    </row>
    <row r="2911">
      <c r="L2911" s="3">
        <v>44062.625</v>
      </c>
    </row>
    <row r="2912">
      <c r="L2912" s="3">
        <v>43801.25</v>
      </c>
    </row>
    <row r="2913">
      <c r="L2913" s="3">
        <v>44062.208333333336</v>
      </c>
    </row>
    <row r="2914">
      <c r="L2914" s="3">
        <v>44096.770833333336</v>
      </c>
    </row>
    <row r="2915">
      <c r="L2915" s="3">
        <v>43894.4375</v>
      </c>
    </row>
    <row r="2916">
      <c r="L2916" s="3">
        <v>44253.697916666664</v>
      </c>
    </row>
    <row r="2917">
      <c r="L2917" s="3">
        <v>44093.645833333336</v>
      </c>
    </row>
    <row r="2918">
      <c r="L2918" s="3">
        <v>44053.229166666664</v>
      </c>
    </row>
    <row r="2919">
      <c r="L2919" s="3">
        <v>44200.25</v>
      </c>
    </row>
    <row r="2920">
      <c r="L2920" s="3">
        <v>43565.75</v>
      </c>
    </row>
    <row r="2921">
      <c r="L2921" s="3">
        <v>43996.5</v>
      </c>
    </row>
    <row r="2922">
      <c r="L2922" s="3">
        <v>44114.291666666664</v>
      </c>
    </row>
    <row r="2923">
      <c r="L2923" s="3">
        <v>43838.583333333336</v>
      </c>
    </row>
    <row r="2924">
      <c r="L2924" s="3">
        <v>43714.666666666664</v>
      </c>
    </row>
    <row r="2925">
      <c r="L2925" s="3">
        <v>43840.291666666664</v>
      </c>
    </row>
    <row r="2926">
      <c r="L2926" s="3">
        <v>44078.166666666664</v>
      </c>
    </row>
    <row r="2927">
      <c r="L2927" s="3">
        <v>44106.583333333336</v>
      </c>
    </row>
    <row r="2928">
      <c r="L2928" s="3">
        <v>44174.427083333336</v>
      </c>
    </row>
    <row r="2929">
      <c r="L2929" s="3">
        <v>43753.375</v>
      </c>
    </row>
    <row r="2930">
      <c r="L2930" s="3">
        <v>43875.850096064816</v>
      </c>
    </row>
    <row r="2931">
      <c r="L2931" s="3">
        <v>43728.625</v>
      </c>
    </row>
    <row r="2932">
      <c r="L2932" s="3">
        <v>44039.229166666664</v>
      </c>
    </row>
    <row r="2933">
      <c r="L2933" s="3">
        <v>43756.291666666664</v>
      </c>
    </row>
    <row r="2934">
      <c r="L2934" s="3">
        <v>43862.645833333336</v>
      </c>
    </row>
    <row r="2935">
      <c r="L2935" s="3">
        <v>44160.460539722226</v>
      </c>
    </row>
    <row r="2936">
      <c r="L2936" s="3">
        <v>43822.25</v>
      </c>
    </row>
    <row r="2937">
      <c r="L2937" s="3">
        <v>43890.416666666664</v>
      </c>
    </row>
    <row r="2938">
      <c r="L2938" s="3">
        <v>43630.166666666664</v>
      </c>
    </row>
    <row r="2939">
      <c r="L2939" s="3">
        <v>44060.625</v>
      </c>
    </row>
    <row r="2940">
      <c r="L2940" s="3">
        <v>44082.291666666664</v>
      </c>
    </row>
    <row r="2941">
      <c r="L2941" s="3">
        <v>43878.583333333336</v>
      </c>
    </row>
    <row r="2942">
      <c r="L2942" s="3">
        <v>43864.322916666664</v>
      </c>
    </row>
    <row r="2943">
      <c r="L2943" s="3">
        <v>44186.25</v>
      </c>
    </row>
    <row r="2944">
      <c r="L2944" s="3">
        <v>43497.291666666664</v>
      </c>
    </row>
    <row r="2945">
      <c r="L2945" s="3">
        <v>44040.625</v>
      </c>
    </row>
    <row r="2946">
      <c r="L2946" s="3">
        <v>44159.65625</v>
      </c>
    </row>
    <row r="2947">
      <c r="L2947" s="3">
        <v>43934.791666666664</v>
      </c>
    </row>
    <row r="2948">
      <c r="L2948" s="3">
        <v>43748.625</v>
      </c>
    </row>
    <row r="2949">
      <c r="L2949" s="3">
        <v>43957.583333333336</v>
      </c>
    </row>
    <row r="2950">
      <c r="L2950" s="3">
        <v>44231.541666666664</v>
      </c>
    </row>
    <row r="2951">
      <c r="L2951" s="3">
        <v>43829.458333333336</v>
      </c>
    </row>
    <row r="2952">
      <c r="L2952" s="3">
        <v>44120.791666666664</v>
      </c>
    </row>
    <row r="2953">
      <c r="L2953" s="3">
        <v>43690.25</v>
      </c>
    </row>
    <row r="2954">
      <c r="L2954" s="3">
        <v>44043.75</v>
      </c>
    </row>
    <row r="2955">
      <c r="L2955" s="3">
        <v>44034.416666666664</v>
      </c>
    </row>
    <row r="2956">
      <c r="L2956" s="3">
        <v>43962.458333333336</v>
      </c>
    </row>
    <row r="2957">
      <c r="L2957" s="3">
        <v>44116.1875</v>
      </c>
    </row>
    <row r="2958">
      <c r="L2958" s="3">
        <v>43786.666666666664</v>
      </c>
    </row>
    <row r="2959">
      <c r="L2959" s="3">
        <v>44096.302083333336</v>
      </c>
    </row>
    <row r="2960">
      <c r="L2960" s="3">
        <v>44099.208333333336</v>
      </c>
    </row>
    <row r="2961">
      <c r="L2961" s="3">
        <v>43781.166666666664</v>
      </c>
    </row>
    <row r="2962">
      <c r="L2962" s="3">
        <v>44050.291666666664</v>
      </c>
    </row>
    <row r="2963">
      <c r="L2963" s="3">
        <v>43772.333333333336</v>
      </c>
    </row>
    <row r="2964">
      <c r="L2964" s="3">
        <v>44204.583333333336</v>
      </c>
    </row>
    <row r="2965">
      <c r="L2965" s="3">
        <v>43955.791666666664</v>
      </c>
    </row>
    <row r="2966">
      <c r="L2966" s="3">
        <v>44167.791666666664</v>
      </c>
    </row>
    <row r="2967">
      <c r="L2967" s="3">
        <v>44117.75</v>
      </c>
    </row>
    <row r="2968">
      <c r="L2968" s="3">
        <v>43585.75</v>
      </c>
    </row>
    <row r="2969">
      <c r="L2969" s="3">
        <v>44203.25</v>
      </c>
    </row>
    <row r="2970">
      <c r="L2970" s="3">
        <v>44156.291666666664</v>
      </c>
    </row>
    <row r="2971">
      <c r="L2971" s="3">
        <v>44168.166666666664</v>
      </c>
    </row>
    <row r="2972">
      <c r="L2972" s="3">
        <v>44239.666666666664</v>
      </c>
    </row>
    <row r="2973">
      <c r="L2973" s="3">
        <v>44108.666666666664</v>
      </c>
    </row>
    <row r="2974">
      <c r="L2974" s="3">
        <v>44083.25</v>
      </c>
    </row>
    <row r="2975">
      <c r="L2975" s="3">
        <v>44209.625</v>
      </c>
    </row>
    <row r="2976">
      <c r="L2976" s="3">
        <v>44221.625</v>
      </c>
    </row>
    <row r="2977">
      <c r="L2977" s="3">
        <v>44242.583333333336</v>
      </c>
    </row>
    <row r="2978">
      <c r="L2978" s="3">
        <v>43723.208333333336</v>
      </c>
    </row>
    <row r="2979">
      <c r="L2979" s="3">
        <v>43845.458333333336</v>
      </c>
    </row>
    <row r="2980">
      <c r="L2980" s="3">
        <v>43803.208333333336</v>
      </c>
    </row>
    <row r="2981">
      <c r="L2981" s="3">
        <v>43910.291666666664</v>
      </c>
    </row>
    <row r="2982">
      <c r="L2982" s="3">
        <v>43815.208333333336</v>
      </c>
    </row>
    <row r="2983">
      <c r="L2983" s="3">
        <v>43870.38424467592</v>
      </c>
    </row>
    <row r="2984">
      <c r="L2984" s="3">
        <v>44164.322916666664</v>
      </c>
    </row>
    <row r="2985">
      <c r="L2985" s="3">
        <v>43601.75</v>
      </c>
    </row>
    <row r="2986">
      <c r="L2986" s="3">
        <v>43556.416666666664</v>
      </c>
    </row>
    <row r="2987">
      <c r="L2987" s="3">
        <v>44228.446377465276</v>
      </c>
    </row>
    <row r="2988">
      <c r="L2988" s="3">
        <v>44069.25</v>
      </c>
    </row>
    <row r="2989">
      <c r="L2989" s="3">
        <v>44091.6875</v>
      </c>
    </row>
    <row r="2990">
      <c r="L2990" s="3">
        <v>44072.583333333336</v>
      </c>
    </row>
    <row r="2991">
      <c r="L2991" s="3">
        <v>44160.479166666664</v>
      </c>
    </row>
    <row r="2992">
      <c r="L2992" s="3">
        <v>44072.791666666664</v>
      </c>
    </row>
    <row r="2993">
      <c r="L2993" s="3">
        <v>43896.316903831015</v>
      </c>
    </row>
    <row r="2994">
      <c r="L2994" s="3">
        <v>43973.791666666664</v>
      </c>
    </row>
    <row r="2995">
      <c r="L2995" s="3">
        <v>43636.625</v>
      </c>
    </row>
    <row r="2996">
      <c r="L2996" s="3">
        <v>44140.625</v>
      </c>
    </row>
    <row r="2997">
      <c r="L2997" s="3">
        <v>43705.375</v>
      </c>
    </row>
    <row r="2998">
      <c r="L2998" s="3">
        <v>44039.260416666664</v>
      </c>
    </row>
    <row r="2999">
      <c r="L2999" s="3">
        <v>43993.416666666664</v>
      </c>
    </row>
    <row r="3000">
      <c r="L3000" s="3">
        <v>43580.625</v>
      </c>
    </row>
    <row r="3001">
      <c r="L3001" s="3">
        <v>44214.333333333336</v>
      </c>
    </row>
    <row r="3002">
      <c r="L3002" s="3">
        <v>43707.291666666664</v>
      </c>
    </row>
    <row r="3003">
      <c r="L3003" s="3">
        <v>43564.666666666664</v>
      </c>
    </row>
    <row r="3004">
      <c r="L3004" s="3">
        <v>44134.708333333336</v>
      </c>
    </row>
    <row r="3005">
      <c r="L3005" s="3">
        <v>43802.25</v>
      </c>
    </row>
    <row r="3006">
      <c r="L3006" s="3">
        <v>44215.604166666664</v>
      </c>
    </row>
    <row r="3007">
      <c r="L3007" s="3">
        <v>44119.729166666664</v>
      </c>
    </row>
    <row r="3008">
      <c r="L3008" s="3">
        <v>43882.625</v>
      </c>
    </row>
    <row r="3009">
      <c r="L3009" s="3">
        <v>44074.6875</v>
      </c>
    </row>
    <row r="3010">
      <c r="L3010" s="3">
        <v>44200.666666666664</v>
      </c>
    </row>
    <row r="3011">
      <c r="L3011" s="3">
        <v>43748.75</v>
      </c>
    </row>
    <row r="3012">
      <c r="L3012" s="3">
        <v>44144.177083333336</v>
      </c>
    </row>
    <row r="3013">
      <c r="L3013" s="3">
        <v>44116.229166666664</v>
      </c>
    </row>
    <row r="3014">
      <c r="L3014" s="3">
        <v>44091.291666666664</v>
      </c>
    </row>
    <row r="3015">
      <c r="L3015" s="3">
        <v>43844.375</v>
      </c>
    </row>
    <row r="3016">
      <c r="L3016" s="3">
        <v>43943.708333333336</v>
      </c>
    </row>
    <row r="3017">
      <c r="L3017" s="3">
        <v>44217.697916666664</v>
      </c>
    </row>
    <row r="3018">
      <c r="L3018" s="3">
        <v>44215.583333333336</v>
      </c>
    </row>
    <row r="3019">
      <c r="L3019" s="3">
        <v>44111.645833333336</v>
      </c>
    </row>
    <row r="3020">
      <c r="L3020" s="3">
        <v>43829.666666666664</v>
      </c>
    </row>
    <row r="3021">
      <c r="L3021" s="3">
        <v>43899.291666666664</v>
      </c>
    </row>
    <row r="3022">
      <c r="L3022" s="3">
        <v>44222.708333333336</v>
      </c>
    </row>
    <row r="3023">
      <c r="L3023" s="3">
        <v>44154.666666666664</v>
      </c>
    </row>
    <row r="3024">
      <c r="L3024" s="3">
        <v>44075.54236111111</v>
      </c>
    </row>
    <row r="3025">
      <c r="L3025" s="3">
        <v>44109.229166666664</v>
      </c>
    </row>
    <row r="3026">
      <c r="L3026" s="3">
        <v>44096.291666666664</v>
      </c>
    </row>
    <row r="3027">
      <c r="L3027" s="3">
        <v>43775.583333333336</v>
      </c>
    </row>
    <row r="3028">
      <c r="L3028" s="3">
        <v>44253.333333333336</v>
      </c>
    </row>
    <row r="3029">
      <c r="L3029" s="3">
        <v>44201.5625</v>
      </c>
    </row>
    <row r="3030">
      <c r="L3030" s="3">
        <v>43592.666666666664</v>
      </c>
    </row>
    <row r="3031">
      <c r="L3031" s="3">
        <v>43845.67481162037</v>
      </c>
    </row>
    <row r="3032">
      <c r="L3032" s="3">
        <v>43676.375</v>
      </c>
    </row>
    <row r="3033">
      <c r="L3033" s="3">
        <v>43767.74769523148</v>
      </c>
    </row>
    <row r="3034">
      <c r="L3034" s="3">
        <v>44232.3125</v>
      </c>
    </row>
    <row r="3035">
      <c r="L3035" s="3">
        <v>43851.833333333336</v>
      </c>
    </row>
    <row r="3036">
      <c r="L3036" s="3">
        <v>43902.416666666664</v>
      </c>
    </row>
    <row r="3037">
      <c r="L3037" s="3">
        <v>44150.333333333336</v>
      </c>
    </row>
    <row r="3038">
      <c r="L3038" s="3">
        <v>43807.25</v>
      </c>
    </row>
    <row r="3039">
      <c r="L3039" s="3">
        <v>43795.25</v>
      </c>
    </row>
    <row r="3040">
      <c r="L3040" s="3">
        <v>43488.625</v>
      </c>
    </row>
    <row r="3041">
      <c r="L3041" s="3">
        <v>44025.333333333336</v>
      </c>
    </row>
    <row r="3042">
      <c r="L3042" s="3">
        <v>43773.25</v>
      </c>
    </row>
    <row r="3043">
      <c r="L3043" s="3">
        <v>44094.361706400465</v>
      </c>
    </row>
    <row r="3044">
      <c r="L3044" s="3">
        <v>44186.645833333336</v>
      </c>
    </row>
    <row r="3045">
      <c r="L3045" s="3">
        <v>44110.583333333336</v>
      </c>
    </row>
    <row r="3046">
      <c r="L3046" s="3">
        <v>44119.40106309028</v>
      </c>
    </row>
    <row r="3047">
      <c r="L3047" s="3">
        <v>43703.583333333336</v>
      </c>
    </row>
    <row r="3048">
      <c r="L3048" s="3">
        <v>44088.791666666664</v>
      </c>
    </row>
    <row r="3049">
      <c r="L3049" s="3">
        <v>44120.748228958335</v>
      </c>
    </row>
    <row r="3050">
      <c r="L3050" s="3">
        <v>43918.270833333336</v>
      </c>
    </row>
    <row r="3051">
      <c r="L3051" s="3">
        <v>44117.291666666664</v>
      </c>
    </row>
    <row r="3052">
      <c r="L3052" s="3">
        <v>44141.65625</v>
      </c>
    </row>
    <row r="3053">
      <c r="L3053" s="3">
        <v>43622.166666666664</v>
      </c>
    </row>
    <row r="3054">
      <c r="L3054" s="3">
        <v>43848.270833333336</v>
      </c>
    </row>
    <row r="3055">
      <c r="L3055" s="3">
        <v>44089.291666666664</v>
      </c>
    </row>
    <row r="3056">
      <c r="L3056" s="3">
        <v>44190.479166666664</v>
      </c>
    </row>
    <row r="3057">
      <c r="L3057" s="3">
        <v>43759.666666666664</v>
      </c>
    </row>
    <row r="3058">
      <c r="L3058" s="3">
        <v>44092.6875</v>
      </c>
    </row>
    <row r="3059">
      <c r="L3059" s="3">
        <v>44178.875</v>
      </c>
    </row>
    <row r="3060">
      <c r="L3060" s="3">
        <v>44150.354166666664</v>
      </c>
    </row>
    <row r="3061">
      <c r="L3061" s="3">
        <v>44146.75</v>
      </c>
    </row>
    <row r="3062">
      <c r="L3062" s="3">
        <v>44050.1875</v>
      </c>
    </row>
    <row r="3063">
      <c r="L3063" s="3">
        <v>44098.375</v>
      </c>
    </row>
    <row r="3064">
      <c r="L3064" s="3">
        <v>44119.229166666664</v>
      </c>
    </row>
    <row r="3065">
      <c r="L3065" s="3">
        <v>43823.583333333336</v>
      </c>
    </row>
    <row r="3066">
      <c r="L3066" s="3">
        <v>43841.75</v>
      </c>
    </row>
    <row r="3067">
      <c r="L3067" s="3">
        <v>44228.677083333336</v>
      </c>
    </row>
    <row r="3068">
      <c r="L3068" s="3">
        <v>43753.208333333336</v>
      </c>
    </row>
    <row r="3069">
      <c r="L3069" s="3">
        <v>43837.541666666664</v>
      </c>
    </row>
    <row r="3070">
      <c r="L3070" s="3">
        <v>44140.291666666664</v>
      </c>
    </row>
    <row r="3071">
      <c r="L3071" s="3">
        <v>43794.666666666664</v>
      </c>
    </row>
    <row r="3072">
      <c r="L3072" s="3">
        <v>43942.645833333336</v>
      </c>
    </row>
    <row r="3073">
      <c r="L3073" s="3">
        <v>43540.61749261574</v>
      </c>
    </row>
    <row r="3074">
      <c r="L3074" s="3">
        <v>43724.718508391205</v>
      </c>
    </row>
    <row r="3075">
      <c r="L3075" s="3">
        <v>44221.458333333336</v>
      </c>
    </row>
    <row r="3076">
      <c r="L3076" s="3">
        <v>43837.75046962963</v>
      </c>
    </row>
    <row r="3077">
      <c r="L3077" s="3">
        <v>44116.25</v>
      </c>
    </row>
    <row r="3078">
      <c r="L3078" s="3">
        <v>44044.75</v>
      </c>
    </row>
    <row r="3079">
      <c r="L3079" s="3">
        <v>44190.291666666664</v>
      </c>
    </row>
    <row r="3080">
      <c r="L3080" s="3">
        <v>44126.583333333336</v>
      </c>
    </row>
    <row r="3081">
      <c r="L3081" s="3">
        <v>43990.4375</v>
      </c>
    </row>
    <row r="3082">
      <c r="L3082" s="3">
        <v>44215.25</v>
      </c>
    </row>
    <row r="3083">
      <c r="L3083" s="3">
        <v>44188.541666666664</v>
      </c>
    </row>
    <row r="3084">
      <c r="L3084" s="3">
        <v>43580.166666666664</v>
      </c>
    </row>
    <row r="3085">
      <c r="L3085" s="3">
        <v>43971.399305555555</v>
      </c>
    </row>
    <row r="3086">
      <c r="L3086" s="3">
        <v>44160.5625</v>
      </c>
    </row>
    <row r="3087">
      <c r="L3087" s="3">
        <v>44103.54236111111</v>
      </c>
    </row>
    <row r="3088">
      <c r="L3088" s="3">
        <v>43489.166666666664</v>
      </c>
    </row>
    <row r="3089">
      <c r="L3089" s="3">
        <v>44109.75</v>
      </c>
    </row>
    <row r="3090">
      <c r="L3090" s="3">
        <v>44107.208333333336</v>
      </c>
    </row>
    <row r="3091">
      <c r="L3091" s="3">
        <v>43941.25</v>
      </c>
    </row>
    <row r="3092">
      <c r="L3092" s="3">
        <v>44218.333333333336</v>
      </c>
    </row>
    <row r="3093">
      <c r="L3093" s="3">
        <v>44243.25</v>
      </c>
    </row>
    <row r="3094">
      <c r="L3094" s="3">
        <v>43972.458333333336</v>
      </c>
    </row>
    <row r="3095">
      <c r="L3095" s="3">
        <v>44118.708333333336</v>
      </c>
    </row>
    <row r="3096">
      <c r="L3096" s="3">
        <v>44085.239583333336</v>
      </c>
    </row>
    <row r="3097">
      <c r="L3097" s="3">
        <v>44180.5625</v>
      </c>
    </row>
    <row r="3098">
      <c r="L3098" s="3">
        <v>44121.458333333336</v>
      </c>
    </row>
    <row r="3099">
      <c r="L3099" s="3">
        <v>43513.666666666664</v>
      </c>
    </row>
    <row r="3100">
      <c r="L3100" s="3">
        <v>44196.25</v>
      </c>
    </row>
    <row r="3101">
      <c r="L3101" s="3">
        <v>43868.30871493056</v>
      </c>
    </row>
    <row r="3102">
      <c r="L3102" s="3">
        <v>43834.583333333336</v>
      </c>
    </row>
    <row r="3103">
      <c r="L3103" s="3">
        <v>44216.6875</v>
      </c>
    </row>
    <row r="3104">
      <c r="L3104" s="3">
        <v>43761.583333333336</v>
      </c>
    </row>
    <row r="3105">
      <c r="L3105" s="3">
        <v>43775.625</v>
      </c>
    </row>
    <row r="3106">
      <c r="L3106" s="3">
        <v>44217.291666666664</v>
      </c>
    </row>
    <row r="3107">
      <c r="L3107" s="3">
        <v>44152.375</v>
      </c>
    </row>
    <row r="3108">
      <c r="L3108" s="3">
        <v>44215.520833333336</v>
      </c>
    </row>
    <row r="3109">
      <c r="L3109" s="3">
        <v>43904.270833333336</v>
      </c>
    </row>
    <row r="3110">
      <c r="L3110" s="3">
        <v>43999.25</v>
      </c>
    </row>
    <row r="3111">
      <c r="L3111" s="3">
        <v>43931.645833333336</v>
      </c>
    </row>
    <row r="3112">
      <c r="L3112" s="3">
        <v>44022.791666666664</v>
      </c>
    </row>
    <row r="3113">
      <c r="L3113" s="3">
        <v>43832.291666666664</v>
      </c>
    </row>
    <row r="3114">
      <c r="L3114" s="3">
        <v>43783.625</v>
      </c>
    </row>
    <row r="3115">
      <c r="L3115" s="3">
        <v>43784.666666666664</v>
      </c>
    </row>
    <row r="3116">
      <c r="L3116" s="3">
        <v>44124.645833333336</v>
      </c>
    </row>
    <row r="3117">
      <c r="L3117" s="3">
        <v>43846.208333333336</v>
      </c>
    </row>
    <row r="3118">
      <c r="L3118" s="3">
        <v>44231.666666666664</v>
      </c>
    </row>
    <row r="3119">
      <c r="L3119" s="3">
        <v>43889.614583333336</v>
      </c>
    </row>
    <row r="3120">
      <c r="L3120" s="3">
        <v>43589.208333333336</v>
      </c>
    </row>
    <row r="3121">
      <c r="L3121" s="3">
        <v>43763.625</v>
      </c>
    </row>
    <row r="3122">
      <c r="L3122" s="3">
        <v>44221.697916666664</v>
      </c>
    </row>
    <row r="3123">
      <c r="L3123" s="3">
        <v>43880.208333333336</v>
      </c>
    </row>
    <row r="3124">
      <c r="L3124" s="3">
        <v>44121.791666666664</v>
      </c>
    </row>
    <row r="3125">
      <c r="L3125" s="3">
        <v>43839.625</v>
      </c>
    </row>
    <row r="3126">
      <c r="L3126" s="3">
        <v>44189.208333333336</v>
      </c>
    </row>
    <row r="3127">
      <c r="L3127" s="3">
        <v>44116.541666666664</v>
      </c>
    </row>
    <row r="3128">
      <c r="L3128" s="3">
        <v>43995.75</v>
      </c>
    </row>
    <row r="3129">
      <c r="L3129" s="3">
        <v>44190.229166666664</v>
      </c>
    </row>
    <row r="3130">
      <c r="L3130" s="3">
        <v>43736.166666666664</v>
      </c>
    </row>
    <row r="3131">
      <c r="L3131" s="3">
        <v>43804.541666666664</v>
      </c>
    </row>
    <row r="3132">
      <c r="L3132" s="3">
        <v>44142.833333333336</v>
      </c>
    </row>
    <row r="3133">
      <c r="L3133" s="3">
        <v>44173.791666666664</v>
      </c>
    </row>
    <row r="3134">
      <c r="L3134" s="3">
        <v>43996.625</v>
      </c>
    </row>
    <row r="3135">
      <c r="L3135" s="3">
        <v>43823.666666666664</v>
      </c>
    </row>
    <row r="3136">
      <c r="L3136" s="3">
        <v>43889.6875</v>
      </c>
    </row>
    <row r="3137">
      <c r="L3137" s="3">
        <v>44223.375</v>
      </c>
    </row>
    <row r="3138">
      <c r="L3138" s="3">
        <v>43816.791666666664</v>
      </c>
    </row>
    <row r="3139">
      <c r="L3139" s="3">
        <v>43873.6875</v>
      </c>
    </row>
    <row r="3140">
      <c r="L3140" s="3">
        <v>44092.166666666664</v>
      </c>
    </row>
    <row r="3141">
      <c r="L3141" s="3">
        <v>43864.38415457176</v>
      </c>
    </row>
    <row r="3142">
      <c r="L3142" s="3">
        <v>44130.166666666664</v>
      </c>
    </row>
    <row r="3143">
      <c r="L3143" s="3">
        <v>43654.166666666664</v>
      </c>
    </row>
    <row r="3144">
      <c r="L3144" s="3">
        <v>43790.375</v>
      </c>
    </row>
    <row r="3145">
      <c r="L3145" s="3">
        <v>44217.692294016204</v>
      </c>
    </row>
    <row r="3146">
      <c r="L3146" s="3">
        <v>43840.416666666664</v>
      </c>
    </row>
    <row r="3147">
      <c r="L3147" s="3">
        <v>43811.125</v>
      </c>
    </row>
    <row r="3148">
      <c r="L3148" s="3">
        <v>44120.604166666664</v>
      </c>
    </row>
    <row r="3149">
      <c r="L3149" s="3">
        <v>43732.75</v>
      </c>
    </row>
    <row r="3150">
      <c r="L3150" s="3">
        <v>43948.729166666664</v>
      </c>
    </row>
    <row r="3151">
      <c r="L3151" s="3">
        <v>43879.53666340278</v>
      </c>
    </row>
    <row r="3152">
      <c r="L3152" s="3">
        <v>43858.666666666664</v>
      </c>
    </row>
    <row r="3153">
      <c r="L3153" s="3">
        <v>43855.291666666664</v>
      </c>
    </row>
    <row r="3154">
      <c r="L3154" s="3">
        <v>44245.5625</v>
      </c>
    </row>
    <row r="3155">
      <c r="L3155" s="3">
        <v>44079.791666666664</v>
      </c>
    </row>
    <row r="3156">
      <c r="L3156" s="3">
        <v>43736.666666666664</v>
      </c>
    </row>
    <row r="3157">
      <c r="L3157" s="3">
        <v>43766.666666666664</v>
      </c>
    </row>
    <row r="3158">
      <c r="L3158" s="3">
        <v>43900.25</v>
      </c>
    </row>
    <row r="3159">
      <c r="L3159" s="3">
        <v>43989.375</v>
      </c>
    </row>
    <row r="3160">
      <c r="L3160" s="3">
        <v>44094.604166666664</v>
      </c>
    </row>
    <row r="3161">
      <c r="L3161" s="3">
        <v>44165.35208333333</v>
      </c>
    </row>
    <row r="3162">
      <c r="L3162" s="3">
        <v>44077.270833333336</v>
      </c>
    </row>
    <row r="3163">
      <c r="L3163" s="3">
        <v>43488.458333333336</v>
      </c>
    </row>
    <row r="3164">
      <c r="L3164" s="3">
        <v>43755.666666666664</v>
      </c>
    </row>
    <row r="3165">
      <c r="L3165" s="3">
        <v>43997.625</v>
      </c>
    </row>
    <row r="3166">
      <c r="L3166" s="3">
        <v>44201.625</v>
      </c>
    </row>
    <row r="3167">
      <c r="L3167" s="3">
        <v>43913.625</v>
      </c>
    </row>
    <row r="3168">
      <c r="L3168" s="3">
        <v>43684.583333333336</v>
      </c>
    </row>
    <row r="3169">
      <c r="L3169" s="3">
        <v>44152.583333333336</v>
      </c>
    </row>
    <row r="3170">
      <c r="L3170" s="3">
        <v>43754.541666666664</v>
      </c>
    </row>
    <row r="3171">
      <c r="L3171" s="3">
        <v>43795.625</v>
      </c>
    </row>
    <row r="3172">
      <c r="L3172" s="3">
        <v>44180.25</v>
      </c>
    </row>
    <row r="3173">
      <c r="L3173" s="3">
        <v>43751.791666666664</v>
      </c>
    </row>
    <row r="3174">
      <c r="L3174" s="3">
        <v>44133.73833364583</v>
      </c>
    </row>
    <row r="3175">
      <c r="L3175" s="3">
        <v>44103.3125</v>
      </c>
    </row>
    <row r="3176">
      <c r="L3176" s="3">
        <v>43486.708333333336</v>
      </c>
    </row>
    <row r="3177">
      <c r="L3177" s="3">
        <v>43816.375</v>
      </c>
    </row>
    <row r="3178">
      <c r="L3178" s="3">
        <v>44093.427083333336</v>
      </c>
    </row>
    <row r="3179">
      <c r="L3179" s="3">
        <v>44150.625</v>
      </c>
    </row>
    <row r="3180">
      <c r="L3180" s="3">
        <v>43867.39928186343</v>
      </c>
    </row>
    <row r="3181">
      <c r="L3181" s="3">
        <v>44125.239583333336</v>
      </c>
    </row>
    <row r="3182">
      <c r="L3182" s="3">
        <v>44223.229166666664</v>
      </c>
    </row>
    <row r="3183">
      <c r="L3183" s="3">
        <v>44126.270833333336</v>
      </c>
    </row>
    <row r="3184">
      <c r="L3184" s="3">
        <v>44237.625</v>
      </c>
    </row>
    <row r="3185">
      <c r="L3185" s="3">
        <v>43913.541666666664</v>
      </c>
    </row>
    <row r="3186">
      <c r="L3186" s="3">
        <v>44006.666666666664</v>
      </c>
    </row>
    <row r="3187">
      <c r="L3187" s="3">
        <v>44078.458333333336</v>
      </c>
    </row>
    <row r="3188">
      <c r="L3188" s="3">
        <v>44000.739583333336</v>
      </c>
    </row>
    <row r="3189">
      <c r="L3189" s="3">
        <v>43502.166666666664</v>
      </c>
    </row>
    <row r="3190">
      <c r="L3190" s="3">
        <v>43916.49123388889</v>
      </c>
    </row>
    <row r="3191">
      <c r="L3191" s="3">
        <v>44108.416666666664</v>
      </c>
    </row>
    <row r="3192">
      <c r="L3192" s="3">
        <v>44065.697916666664</v>
      </c>
    </row>
    <row r="3193">
      <c r="L3193" s="3">
        <v>43683.291666666664</v>
      </c>
    </row>
    <row r="3194">
      <c r="L3194" s="3">
        <v>43701.25</v>
      </c>
    </row>
    <row r="3195">
      <c r="L3195" s="3">
        <v>44032.541666666664</v>
      </c>
    </row>
    <row r="3196">
      <c r="L3196" s="3">
        <v>44198.64292842593</v>
      </c>
    </row>
    <row r="3197">
      <c r="L3197" s="3">
        <v>44127.25</v>
      </c>
    </row>
    <row r="3198">
      <c r="L3198" s="3">
        <v>43809.791666666664</v>
      </c>
    </row>
    <row r="3199">
      <c r="L3199" s="3">
        <v>44115.229166666664</v>
      </c>
    </row>
    <row r="3200">
      <c r="L3200" s="3">
        <v>44129.44932085648</v>
      </c>
    </row>
    <row r="3201">
      <c r="L3201" s="3">
        <v>43973.666666666664</v>
      </c>
    </row>
    <row r="3202">
      <c r="L3202" s="3">
        <v>44129.697916666664</v>
      </c>
    </row>
    <row r="3203">
      <c r="L3203" s="3">
        <v>44044.29278665509</v>
      </c>
    </row>
    <row r="3204">
      <c r="L3204" s="3">
        <v>44154.229166666664</v>
      </c>
    </row>
    <row r="3205">
      <c r="L3205" s="3">
        <v>43813.791666666664</v>
      </c>
    </row>
    <row r="3206">
      <c r="L3206" s="3">
        <v>43966.409092118054</v>
      </c>
    </row>
    <row r="3207">
      <c r="L3207" s="3">
        <v>44080.322916666664</v>
      </c>
    </row>
    <row r="3208">
      <c r="L3208" s="3">
        <v>44111.729166666664</v>
      </c>
    </row>
    <row r="3209">
      <c r="L3209" s="3">
        <v>43845.833333333336</v>
      </c>
    </row>
    <row r="3210">
      <c r="L3210" s="3">
        <v>43972.166666666664</v>
      </c>
    </row>
    <row r="3211">
      <c r="L3211" s="3">
        <v>44194.645833333336</v>
      </c>
    </row>
    <row r="3212">
      <c r="L3212" s="3">
        <v>44238.645833333336</v>
      </c>
    </row>
    <row r="3213">
      <c r="L3213" s="3">
        <v>43558.166666666664</v>
      </c>
    </row>
    <row r="3214">
      <c r="L3214" s="3">
        <v>43560.75</v>
      </c>
    </row>
    <row r="3215">
      <c r="L3215" s="3">
        <v>43909.604166666664</v>
      </c>
    </row>
    <row r="3216">
      <c r="L3216" s="3">
        <v>44076.625</v>
      </c>
    </row>
    <row r="3217">
      <c r="L3217" s="3">
        <v>44146.625</v>
      </c>
    </row>
    <row r="3218">
      <c r="L3218" s="3">
        <v>43913.333333333336</v>
      </c>
    </row>
    <row r="3219">
      <c r="L3219" s="3">
        <v>44231.229166666664</v>
      </c>
    </row>
    <row r="3220">
      <c r="L3220" s="3">
        <v>44203.25</v>
      </c>
    </row>
    <row r="3221">
      <c r="L3221" s="3">
        <v>44114.75</v>
      </c>
    </row>
    <row r="3222">
      <c r="L3222" s="3">
        <v>43749.625</v>
      </c>
    </row>
    <row r="3223">
      <c r="L3223" s="3">
        <v>44145.479166666664</v>
      </c>
    </row>
    <row r="3224">
      <c r="L3224" s="3">
        <v>43876.40625</v>
      </c>
    </row>
    <row r="3225">
      <c r="L3225" s="3">
        <v>43851.583333333336</v>
      </c>
    </row>
    <row r="3226">
      <c r="L3226" s="3">
        <v>43852.40625</v>
      </c>
    </row>
    <row r="3227">
      <c r="L3227" s="3">
        <v>44244.208333333336</v>
      </c>
    </row>
    <row r="3228">
      <c r="L3228" s="3">
        <v>43857.3125</v>
      </c>
    </row>
    <row r="3229">
      <c r="L3229" s="3">
        <v>44190.583333333336</v>
      </c>
    </row>
    <row r="3230">
      <c r="L3230" s="3">
        <v>43909.625</v>
      </c>
    </row>
    <row r="3231">
      <c r="L3231" s="3">
        <v>43972.645833333336</v>
      </c>
    </row>
    <row r="3232">
      <c r="L3232" s="3">
        <v>43664.416666666664</v>
      </c>
    </row>
    <row r="3233">
      <c r="L3233" s="3">
        <v>44148.645833333336</v>
      </c>
    </row>
    <row r="3234">
      <c r="L3234" s="3">
        <v>43958.645833333336</v>
      </c>
    </row>
    <row r="3235">
      <c r="L3235" s="3">
        <v>44027.291666666664</v>
      </c>
    </row>
    <row r="3236">
      <c r="L3236" s="3">
        <v>43811.708333333336</v>
      </c>
    </row>
    <row r="3237">
      <c r="L3237" s="3">
        <v>44093.28125</v>
      </c>
    </row>
    <row r="3238">
      <c r="L3238" s="3">
        <v>44079.583333333336</v>
      </c>
    </row>
    <row r="3239">
      <c r="L3239" s="3">
        <v>44110.166666666664</v>
      </c>
    </row>
    <row r="3240">
      <c r="L3240" s="3">
        <v>43873.28125</v>
      </c>
    </row>
    <row r="3241">
      <c r="L3241" s="3">
        <v>44230.25</v>
      </c>
    </row>
    <row r="3242">
      <c r="L3242" s="3">
        <v>44186.65625</v>
      </c>
    </row>
    <row r="3243">
      <c r="L3243" s="3">
        <v>43751.435305127314</v>
      </c>
    </row>
    <row r="3244">
      <c r="L3244" s="3">
        <v>43829.35206225694</v>
      </c>
    </row>
    <row r="3245">
      <c r="L3245" s="3">
        <v>44053.697916666664</v>
      </c>
    </row>
    <row r="3246">
      <c r="L3246" s="3">
        <v>44137.666666666664</v>
      </c>
    </row>
    <row r="3247">
      <c r="L3247" s="3">
        <v>44112.375</v>
      </c>
    </row>
    <row r="3248">
      <c r="L3248" s="3">
        <v>44117.297211446756</v>
      </c>
    </row>
    <row r="3249">
      <c r="L3249" s="3">
        <v>43788.583333333336</v>
      </c>
    </row>
    <row r="3250">
      <c r="L3250" s="3">
        <v>44036.25</v>
      </c>
    </row>
    <row r="3251">
      <c r="L3251" s="3">
        <v>43817.5</v>
      </c>
    </row>
    <row r="3252">
      <c r="L3252" s="3">
        <v>44158.708333333336</v>
      </c>
    </row>
    <row r="3253">
      <c r="L3253" s="3">
        <v>43721.166666666664</v>
      </c>
    </row>
    <row r="3254">
      <c r="L3254" s="3">
        <v>44029.270833333336</v>
      </c>
    </row>
    <row r="3255">
      <c r="L3255" s="3">
        <v>43812.541666666664</v>
      </c>
    </row>
    <row r="3256">
      <c r="L3256" s="3">
        <v>44161.666666666664</v>
      </c>
    </row>
    <row r="3257">
      <c r="L3257" s="3">
        <v>44153.270833333336</v>
      </c>
    </row>
    <row r="3258">
      <c r="L3258" s="3">
        <v>44169.291666666664</v>
      </c>
    </row>
    <row r="3259">
      <c r="L3259" s="3">
        <v>44175.645833333336</v>
      </c>
    </row>
    <row r="3260">
      <c r="L3260" s="3">
        <v>43808.708333333336</v>
      </c>
    </row>
    <row r="3261">
      <c r="L3261" s="3">
        <v>43550.75</v>
      </c>
    </row>
    <row r="3262">
      <c r="L3262" s="3">
        <v>43882.291666666664</v>
      </c>
    </row>
    <row r="3263">
      <c r="L3263" s="3">
        <v>43822.583333333336</v>
      </c>
    </row>
    <row r="3264">
      <c r="L3264" s="3">
        <v>44183.614583333336</v>
      </c>
    </row>
    <row r="3265">
      <c r="L3265" s="3">
        <v>44064.270833333336</v>
      </c>
    </row>
    <row r="3266">
      <c r="L3266" s="3">
        <v>44142.3125</v>
      </c>
    </row>
    <row r="3267">
      <c r="L3267" s="3">
        <v>43859.541666666664</v>
      </c>
    </row>
    <row r="3268">
      <c r="L3268" s="3">
        <v>44176.385416666664</v>
      </c>
    </row>
    <row r="3269">
      <c r="L3269" s="3">
        <v>44154.270833333336</v>
      </c>
    </row>
    <row r="3270">
      <c r="L3270" s="3">
        <v>44062.708333333336</v>
      </c>
    </row>
    <row r="3271">
      <c r="L3271" s="3">
        <v>43893.208333333336</v>
      </c>
    </row>
    <row r="3272">
      <c r="L3272" s="3">
        <v>44174.614583333336</v>
      </c>
    </row>
    <row r="3273">
      <c r="L3273" s="3">
        <v>44059.333333333336</v>
      </c>
    </row>
    <row r="3274">
      <c r="L3274" s="3">
        <v>44231.65625</v>
      </c>
    </row>
    <row r="3275">
      <c r="L3275" s="3">
        <v>44036.291666666664</v>
      </c>
    </row>
    <row r="3276">
      <c r="L3276" s="3">
        <v>43663.625</v>
      </c>
    </row>
    <row r="3277">
      <c r="L3277" s="3">
        <v>43539.666666666664</v>
      </c>
    </row>
    <row r="3278">
      <c r="L3278" s="3">
        <v>43862.791666666664</v>
      </c>
    </row>
    <row r="3279">
      <c r="L3279" s="3">
        <v>44138.479166666664</v>
      </c>
    </row>
    <row r="3280">
      <c r="L3280" s="3">
        <v>44244.38197241898</v>
      </c>
    </row>
    <row r="3281">
      <c r="L3281" s="3">
        <v>44060.708333333336</v>
      </c>
    </row>
    <row r="3282">
      <c r="L3282" s="3">
        <v>43859.70718119213</v>
      </c>
    </row>
    <row r="3283">
      <c r="L3283" s="3">
        <v>43923.3125</v>
      </c>
    </row>
    <row r="3284">
      <c r="L3284" s="3">
        <v>43683.708333333336</v>
      </c>
    </row>
    <row r="3285">
      <c r="L3285" s="3">
        <v>43922.604166666664</v>
      </c>
    </row>
    <row r="3286">
      <c r="L3286" s="3">
        <v>44210.25</v>
      </c>
    </row>
    <row r="3287">
      <c r="L3287" s="3">
        <v>44190.666666666664</v>
      </c>
    </row>
    <row r="3288">
      <c r="L3288" s="3">
        <v>44154.708333333336</v>
      </c>
    </row>
    <row r="3289">
      <c r="L3289" s="3">
        <v>43483.291666666664</v>
      </c>
    </row>
    <row r="3290">
      <c r="L3290" s="3">
        <v>44055.645833333336</v>
      </c>
    </row>
    <row r="3291">
      <c r="L3291" s="3">
        <v>44231.35894619213</v>
      </c>
    </row>
    <row r="3292">
      <c r="L3292" s="3">
        <v>43942.743055555555</v>
      </c>
    </row>
    <row r="3293">
      <c r="L3293" s="3">
        <v>44018.791666666664</v>
      </c>
    </row>
    <row r="3294">
      <c r="L3294" s="3">
        <v>44193.208333333336</v>
      </c>
    </row>
    <row r="3295">
      <c r="L3295" s="3">
        <v>43597.25</v>
      </c>
    </row>
    <row r="3296">
      <c r="L3296" s="3">
        <v>44092.208333333336</v>
      </c>
    </row>
    <row r="3297">
      <c r="L3297" s="3">
        <v>43865.5</v>
      </c>
    </row>
    <row r="3298">
      <c r="L3298" s="3">
        <v>44225.65625</v>
      </c>
    </row>
    <row r="3299">
      <c r="L3299" s="3">
        <v>43966.291666666664</v>
      </c>
    </row>
    <row r="3300">
      <c r="L3300" s="3">
        <v>43984.458333333336</v>
      </c>
    </row>
    <row r="3301">
      <c r="L3301" s="3">
        <v>43826.375</v>
      </c>
    </row>
    <row r="3302">
      <c r="L3302" s="3">
        <v>44180.34475369213</v>
      </c>
    </row>
    <row r="3303">
      <c r="L3303" s="3">
        <v>43780.60192774305</v>
      </c>
    </row>
    <row r="3304">
      <c r="L3304" s="3">
        <v>44127.625</v>
      </c>
    </row>
    <row r="3305">
      <c r="L3305" s="3">
        <v>44253.291666666664</v>
      </c>
    </row>
    <row r="3306">
      <c r="L3306" s="3">
        <v>44048.416666666664</v>
      </c>
    </row>
    <row r="3307">
      <c r="L3307" s="3">
        <v>43658.666666666664</v>
      </c>
    </row>
    <row r="3308">
      <c r="L3308" s="3">
        <v>44166.229166666664</v>
      </c>
    </row>
    <row r="3309">
      <c r="L3309" s="3">
        <v>44033.416666666664</v>
      </c>
    </row>
    <row r="3310">
      <c r="L3310" s="3">
        <v>43471.291666666664</v>
      </c>
    </row>
    <row r="3311">
      <c r="L3311" s="3">
        <v>44251.583333333336</v>
      </c>
    </row>
    <row r="3312">
      <c r="L3312" s="3">
        <v>44063.333333333336</v>
      </c>
    </row>
    <row r="3313">
      <c r="L3313" s="3">
        <v>43802.583333333336</v>
      </c>
    </row>
    <row r="3314">
      <c r="L3314" s="3">
        <v>43865.375</v>
      </c>
    </row>
    <row r="3315">
      <c r="L3315" s="3">
        <v>43910.1875</v>
      </c>
    </row>
    <row r="3316">
      <c r="L3316" s="3">
        <v>44187.697916666664</v>
      </c>
    </row>
    <row r="3317">
      <c r="L3317" s="3">
        <v>44238.208333333336</v>
      </c>
    </row>
    <row r="3318">
      <c r="L3318" s="3">
        <v>44014.3125</v>
      </c>
    </row>
    <row r="3319">
      <c r="L3319" s="3">
        <v>44169.65625</v>
      </c>
    </row>
    <row r="3320">
      <c r="L3320" s="3">
        <v>44156.583333333336</v>
      </c>
    </row>
    <row r="3321">
      <c r="L3321" s="3">
        <v>43936.645833333336</v>
      </c>
    </row>
    <row r="3322">
      <c r="L3322" s="3">
        <v>44148.625</v>
      </c>
    </row>
    <row r="3323">
      <c r="L3323" s="3">
        <v>43556.333333333336</v>
      </c>
    </row>
    <row r="3324">
      <c r="L3324" s="3">
        <v>43670.291666666664</v>
      </c>
    </row>
    <row r="3325">
      <c r="L3325" s="3">
        <v>43908.6875</v>
      </c>
    </row>
    <row r="3326">
      <c r="L3326" s="3">
        <v>44243.3125</v>
      </c>
    </row>
    <row r="3327">
      <c r="L3327" s="3">
        <v>43704.666666666664</v>
      </c>
    </row>
    <row r="3328">
      <c r="L3328" s="3">
        <v>43859.833333333336</v>
      </c>
    </row>
    <row r="3329">
      <c r="L3329" s="3">
        <v>43743.70403835648</v>
      </c>
    </row>
    <row r="3330">
      <c r="L3330" s="3">
        <v>43827.375</v>
      </c>
    </row>
    <row r="3331">
      <c r="L3331" s="3">
        <v>43864.229166666664</v>
      </c>
    </row>
    <row r="3332">
      <c r="L3332" s="3">
        <v>44235.666666666664</v>
      </c>
    </row>
    <row r="3333">
      <c r="L3333" s="3">
        <v>44189.583333333336</v>
      </c>
    </row>
    <row r="3334">
      <c r="L3334" s="3">
        <v>44035.375</v>
      </c>
    </row>
    <row r="3335">
      <c r="L3335" s="3">
        <v>44073.270833333336</v>
      </c>
    </row>
    <row r="3336">
      <c r="L3336" s="3">
        <v>43796.541666666664</v>
      </c>
    </row>
    <row r="3337">
      <c r="L3337" s="3">
        <v>43843.520833333336</v>
      </c>
    </row>
    <row r="3338">
      <c r="L3338" s="3">
        <v>44203.666666666664</v>
      </c>
    </row>
    <row r="3339">
      <c r="L3339" s="3">
        <v>44164.3125</v>
      </c>
    </row>
    <row r="3340">
      <c r="L3340" s="3">
        <v>44112.416666666664</v>
      </c>
    </row>
    <row r="3341">
      <c r="L3341" s="3">
        <v>44154.5985415625</v>
      </c>
    </row>
    <row r="3342">
      <c r="L3342" s="3">
        <v>44137.291666666664</v>
      </c>
    </row>
    <row r="3343">
      <c r="L3343" s="3">
        <v>44076.523578402775</v>
      </c>
    </row>
    <row r="3344">
      <c r="L3344" s="3">
        <v>43865.197916666664</v>
      </c>
    </row>
    <row r="3345">
      <c r="L3345" s="3">
        <v>44096.625</v>
      </c>
    </row>
    <row r="3346">
      <c r="L3346" s="3">
        <v>44060.375</v>
      </c>
    </row>
    <row r="3347">
      <c r="L3347" s="3">
        <v>43899.541666666664</v>
      </c>
    </row>
    <row r="3348">
      <c r="L3348" s="3">
        <v>43580.166666666664</v>
      </c>
    </row>
    <row r="3349">
      <c r="L3349" s="3">
        <v>44065.291666666664</v>
      </c>
    </row>
    <row r="3350">
      <c r="L3350" s="3">
        <v>44079.333333333336</v>
      </c>
    </row>
    <row r="3351">
      <c r="L3351" s="3">
        <v>43992.697916666664</v>
      </c>
    </row>
    <row r="3352">
      <c r="L3352" s="3">
        <v>43786.375</v>
      </c>
    </row>
    <row r="3353">
      <c r="L3353" s="3">
        <v>44252.604166666664</v>
      </c>
    </row>
    <row r="3354">
      <c r="L3354" s="3">
        <v>43833.708333333336</v>
      </c>
    </row>
    <row r="3355">
      <c r="L3355" s="3">
        <v>44146.229166666664</v>
      </c>
    </row>
    <row r="3356">
      <c r="L3356" s="3">
        <v>43546.166666666664</v>
      </c>
    </row>
    <row r="3357">
      <c r="L3357" s="3">
        <v>43629.291666666664</v>
      </c>
    </row>
    <row r="3358">
      <c r="L3358" s="3">
        <v>43707.708333333336</v>
      </c>
    </row>
    <row r="3359">
      <c r="L3359" s="3">
        <v>43760.625</v>
      </c>
    </row>
    <row r="3360">
      <c r="L3360" s="3">
        <v>44136.583333333336</v>
      </c>
    </row>
    <row r="3361">
      <c r="L3361" s="3">
        <v>43871.75</v>
      </c>
    </row>
    <row r="3362">
      <c r="L3362" s="3">
        <v>44229.270833333336</v>
      </c>
    </row>
    <row r="3363">
      <c r="L3363" s="3">
        <v>44138.645833333336</v>
      </c>
    </row>
    <row r="3364">
      <c r="L3364" s="3">
        <v>44117.791666666664</v>
      </c>
    </row>
    <row r="3365">
      <c r="L3365" s="3">
        <v>44004.291666666664</v>
      </c>
    </row>
    <row r="3366">
      <c r="L3366" s="3">
        <v>44000.291666666664</v>
      </c>
    </row>
    <row r="3367">
      <c r="L3367" s="3">
        <v>43679.583333333336</v>
      </c>
    </row>
    <row r="3368">
      <c r="L3368" s="3">
        <v>44195.6875</v>
      </c>
    </row>
    <row r="3369">
      <c r="L3369" s="3">
        <v>44047.416666666664</v>
      </c>
    </row>
    <row r="3370">
      <c r="L3370" s="3">
        <v>44126.666666666664</v>
      </c>
    </row>
    <row r="3371">
      <c r="L3371" s="3">
        <v>43507.666666666664</v>
      </c>
    </row>
    <row r="3372">
      <c r="L3372" s="3">
        <v>44216.25</v>
      </c>
    </row>
    <row r="3373">
      <c r="L3373" s="3">
        <v>43887.25</v>
      </c>
    </row>
    <row r="3374">
      <c r="L3374" s="3">
        <v>44022.208333333336</v>
      </c>
    </row>
    <row r="3375">
      <c r="L3375" s="3">
        <v>44228.916666666664</v>
      </c>
    </row>
    <row r="3376">
      <c r="L3376" s="3">
        <v>43840.625</v>
      </c>
    </row>
    <row r="3377">
      <c r="L3377" s="3">
        <v>44187.708333333336</v>
      </c>
    </row>
    <row r="3378">
      <c r="L3378" s="3">
        <v>44162.291666666664</v>
      </c>
    </row>
    <row r="3379">
      <c r="L3379" s="3">
        <v>44025.791666666664</v>
      </c>
    </row>
    <row r="3380">
      <c r="L3380" s="3">
        <v>43896.583333333336</v>
      </c>
    </row>
    <row r="3381">
      <c r="L3381" s="3">
        <v>43915.791666666664</v>
      </c>
    </row>
    <row r="3382">
      <c r="L3382" s="3">
        <v>43570.666666666664</v>
      </c>
    </row>
    <row r="3383">
      <c r="L3383" s="3">
        <v>43883.333333333336</v>
      </c>
    </row>
    <row r="3384">
      <c r="L3384" s="3">
        <v>43631.66707240741</v>
      </c>
    </row>
    <row r="3385">
      <c r="L3385" s="3">
        <v>44116.666666666664</v>
      </c>
    </row>
    <row r="3386">
      <c r="L3386" s="3">
        <v>44166.291666666664</v>
      </c>
    </row>
    <row r="3387">
      <c r="L3387" s="3">
        <v>44210.6875</v>
      </c>
    </row>
    <row r="3388">
      <c r="L3388" s="3">
        <v>43831.333333333336</v>
      </c>
    </row>
    <row r="3389">
      <c r="L3389" s="3">
        <v>43937.125</v>
      </c>
    </row>
    <row r="3390">
      <c r="L3390" s="3">
        <v>43864.458333333336</v>
      </c>
    </row>
    <row r="3391">
      <c r="L3391" s="3">
        <v>44123.625</v>
      </c>
    </row>
    <row r="3392">
      <c r="L3392" s="3">
        <v>43823.708333333336</v>
      </c>
    </row>
    <row r="3393">
      <c r="L3393" s="3">
        <v>43870.666666666664</v>
      </c>
    </row>
    <row r="3394">
      <c r="L3394" s="3">
        <v>44092.635416666664</v>
      </c>
    </row>
    <row r="3395">
      <c r="L3395" s="3">
        <v>43751.25</v>
      </c>
    </row>
    <row r="3396">
      <c r="L3396" s="3">
        <v>43891.625</v>
      </c>
    </row>
    <row r="3397">
      <c r="L3397" s="3">
        <v>43957.645833333336</v>
      </c>
    </row>
    <row r="3398">
      <c r="L3398" s="3">
        <v>43852.333333333336</v>
      </c>
    </row>
    <row r="3399">
      <c r="L3399" s="3">
        <v>43502.690416412035</v>
      </c>
    </row>
    <row r="3400">
      <c r="L3400" s="3">
        <v>44076.166666666664</v>
      </c>
    </row>
    <row r="3401">
      <c r="L3401" s="3">
        <v>43728.208333333336</v>
      </c>
    </row>
    <row r="3402">
      <c r="L3402" s="3">
        <v>44098.645833333336</v>
      </c>
    </row>
    <row r="3403">
      <c r="L3403" s="3">
        <v>44061.208333333336</v>
      </c>
    </row>
    <row r="3404">
      <c r="L3404" s="3">
        <v>44144.6875</v>
      </c>
    </row>
    <row r="3405">
      <c r="L3405" s="3">
        <v>44118.291666666664</v>
      </c>
    </row>
    <row r="3406">
      <c r="L3406" s="3">
        <v>43832.666666666664</v>
      </c>
    </row>
    <row r="3407">
      <c r="L3407" s="3">
        <v>44078.625</v>
      </c>
    </row>
    <row r="3408">
      <c r="L3408" s="3">
        <v>43833.658279525465</v>
      </c>
    </row>
    <row r="3409">
      <c r="L3409" s="3">
        <v>43829.166666666664</v>
      </c>
    </row>
    <row r="3410">
      <c r="L3410" s="3">
        <v>43898.49899199074</v>
      </c>
    </row>
    <row r="3411">
      <c r="L3411" s="3">
        <v>44140.333333333336</v>
      </c>
    </row>
    <row r="3412">
      <c r="L3412" s="3">
        <v>44133.333333333336</v>
      </c>
    </row>
    <row r="3413">
      <c r="L3413" s="3">
        <v>43999.291666666664</v>
      </c>
    </row>
    <row r="3414">
      <c r="L3414" s="3">
        <v>44151.458333333336</v>
      </c>
    </row>
    <row r="3415">
      <c r="L3415" s="3">
        <v>44134.666666666664</v>
      </c>
    </row>
    <row r="3416">
      <c r="L3416" s="3">
        <v>44053.458333333336</v>
      </c>
    </row>
    <row r="3417">
      <c r="L3417" s="3">
        <v>43936.375</v>
      </c>
    </row>
    <row r="3418">
      <c r="L3418" s="3">
        <v>44103.229166666664</v>
      </c>
    </row>
    <row r="3419">
      <c r="L3419" s="3">
        <v>44041.416666666664</v>
      </c>
    </row>
    <row r="3420">
      <c r="L3420" s="3">
        <v>44017.32354952546</v>
      </c>
    </row>
    <row r="3421">
      <c r="L3421" s="3">
        <v>44078.75</v>
      </c>
    </row>
    <row r="3422">
      <c r="L3422" s="3">
        <v>43685.583333333336</v>
      </c>
    </row>
    <row r="3423">
      <c r="L3423" s="3">
        <v>44170.672737430556</v>
      </c>
    </row>
    <row r="3424">
      <c r="L3424" s="3">
        <v>43489.458333333336</v>
      </c>
    </row>
    <row r="3425">
      <c r="L3425" s="3">
        <v>44125.64502270833</v>
      </c>
    </row>
    <row r="3426">
      <c r="L3426" s="3">
        <v>43779.375</v>
      </c>
    </row>
    <row r="3427">
      <c r="L3427" s="3">
        <v>44141.604166666664</v>
      </c>
    </row>
    <row r="3428">
      <c r="L3428" s="3">
        <v>44060.66527677084</v>
      </c>
    </row>
    <row r="3429">
      <c r="L3429" s="3">
        <v>44097.28125</v>
      </c>
    </row>
    <row r="3430">
      <c r="L3430" s="3">
        <v>43878.25</v>
      </c>
    </row>
    <row r="3431">
      <c r="L3431" s="3">
        <v>43615.375</v>
      </c>
    </row>
    <row r="3432">
      <c r="L3432" s="3">
        <v>44074.6875</v>
      </c>
    </row>
    <row r="3433">
      <c r="L3433" s="3">
        <v>44117.604166666664</v>
      </c>
    </row>
    <row r="3434">
      <c r="L3434" s="3">
        <v>43773.166666666664</v>
      </c>
    </row>
    <row r="3435">
      <c r="L3435" s="3">
        <v>44087.6875</v>
      </c>
    </row>
    <row r="3436">
      <c r="L3436" s="3">
        <v>44042.583333333336</v>
      </c>
    </row>
    <row r="3437">
      <c r="L3437" s="3">
        <v>43913.270833333336</v>
      </c>
    </row>
    <row r="3438">
      <c r="L3438" s="3">
        <v>44149.645833333336</v>
      </c>
    </row>
    <row r="3439">
      <c r="L3439" s="3">
        <v>44088.791666666664</v>
      </c>
    </row>
    <row r="3440">
      <c r="L3440" s="3">
        <v>44117.697916666664</v>
      </c>
    </row>
    <row r="3441">
      <c r="L3441" s="3">
        <v>44222.302083333336</v>
      </c>
    </row>
    <row r="3442">
      <c r="L3442" s="3">
        <v>44023.4200481713</v>
      </c>
    </row>
    <row r="3443">
      <c r="L3443" s="3">
        <v>44109.625</v>
      </c>
    </row>
    <row r="3444">
      <c r="L3444" s="3">
        <v>43844.666666666664</v>
      </c>
    </row>
    <row r="3445">
      <c r="L3445" s="3">
        <v>44195.6875</v>
      </c>
    </row>
    <row r="3446">
      <c r="L3446" s="3">
        <v>44232.645833333336</v>
      </c>
    </row>
    <row r="3447">
      <c r="L3447" s="3">
        <v>44196.291666666664</v>
      </c>
    </row>
    <row r="3448">
      <c r="L3448" s="3">
        <v>44102.625</v>
      </c>
    </row>
    <row r="3449">
      <c r="L3449" s="3">
        <v>43959.40625</v>
      </c>
    </row>
    <row r="3450">
      <c r="L3450" s="3">
        <v>43929.375</v>
      </c>
    </row>
    <row r="3451">
      <c r="L3451" s="3">
        <v>44015.4375</v>
      </c>
    </row>
    <row r="3452">
      <c r="L3452" s="3">
        <v>44191.270833333336</v>
      </c>
    </row>
    <row r="3453">
      <c r="L3453" s="3">
        <v>43629.75</v>
      </c>
    </row>
    <row r="3454">
      <c r="L3454" s="3">
        <v>44126.395833333336</v>
      </c>
    </row>
    <row r="3455">
      <c r="L3455" s="3">
        <v>43985.666666666664</v>
      </c>
    </row>
    <row r="3456">
      <c r="L3456" s="3">
        <v>44130.645833333336</v>
      </c>
    </row>
    <row r="3457">
      <c r="L3457" s="3">
        <v>43826.708333333336</v>
      </c>
    </row>
    <row r="3458">
      <c r="L3458" s="3">
        <v>43796.291666666664</v>
      </c>
    </row>
    <row r="3459">
      <c r="L3459" s="3">
        <v>43972.291666666664</v>
      </c>
    </row>
    <row r="3460">
      <c r="L3460" s="3">
        <v>44161.625</v>
      </c>
    </row>
    <row r="3461">
      <c r="L3461" s="3">
        <v>44217.625</v>
      </c>
    </row>
    <row r="3462">
      <c r="L3462" s="3">
        <v>43811.625</v>
      </c>
    </row>
    <row r="3463">
      <c r="L3463" s="3">
        <v>44208.25</v>
      </c>
    </row>
    <row r="3464">
      <c r="L3464" s="3">
        <v>43993.625</v>
      </c>
    </row>
    <row r="3465">
      <c r="L3465" s="3">
        <v>44162.729166666664</v>
      </c>
    </row>
    <row r="3466">
      <c r="L3466" s="3">
        <v>44000.197916666664</v>
      </c>
    </row>
    <row r="3467">
      <c r="L3467" s="3">
        <v>43921.375</v>
      </c>
    </row>
    <row r="3468">
      <c r="L3468" s="3">
        <v>43734.416666666664</v>
      </c>
    </row>
    <row r="3469">
      <c r="L3469" s="3">
        <v>43811.541666666664</v>
      </c>
    </row>
    <row r="3470">
      <c r="L3470" s="3">
        <v>44243.375</v>
      </c>
    </row>
    <row r="3471">
      <c r="L3471" s="3">
        <v>44224.3125</v>
      </c>
    </row>
    <row r="3472">
      <c r="L3472" s="3">
        <v>44140.6875</v>
      </c>
    </row>
    <row r="3473">
      <c r="L3473" s="3">
        <v>43836.666666666664</v>
      </c>
    </row>
    <row r="3474">
      <c r="L3474" s="3">
        <v>44238.5</v>
      </c>
    </row>
    <row r="3475">
      <c r="L3475" s="3">
        <v>44159.260416666664</v>
      </c>
    </row>
    <row r="3476">
      <c r="L3476" s="3">
        <v>44088.416666666664</v>
      </c>
    </row>
    <row r="3477">
      <c r="L3477" s="3">
        <v>43793.208333333336</v>
      </c>
    </row>
    <row r="3478">
      <c r="L3478" s="3">
        <v>44144.666666666664</v>
      </c>
    </row>
    <row r="3479">
      <c r="L3479" s="3">
        <v>43901.645833333336</v>
      </c>
    </row>
    <row r="3480">
      <c r="L3480" s="3">
        <v>44207.270833333336</v>
      </c>
    </row>
    <row r="3481">
      <c r="L3481" s="3">
        <v>44196.46875</v>
      </c>
    </row>
    <row r="3482">
      <c r="L3482" s="3">
        <v>43793.625</v>
      </c>
    </row>
    <row r="3483">
      <c r="L3483" s="3">
        <v>44246.270833333336</v>
      </c>
    </row>
    <row r="3484">
      <c r="L3484" s="3">
        <v>44131.416666666664</v>
      </c>
    </row>
    <row r="3485">
      <c r="L3485" s="3">
        <v>43750.666666666664</v>
      </c>
    </row>
    <row r="3486">
      <c r="L3486" s="3">
        <v>44182.583333333336</v>
      </c>
    </row>
    <row r="3487">
      <c r="L3487" s="3">
        <v>44008.791666666664</v>
      </c>
    </row>
    <row r="3488">
      <c r="L3488" s="3">
        <v>43830.333333333336</v>
      </c>
    </row>
    <row r="3489">
      <c r="L3489" s="3">
        <v>43766.708333333336</v>
      </c>
    </row>
    <row r="3490">
      <c r="L3490" s="3">
        <v>44136.333333333336</v>
      </c>
    </row>
    <row r="3491">
      <c r="L3491" s="3">
        <v>43896.625</v>
      </c>
    </row>
    <row r="3492">
      <c r="L3492" s="3">
        <v>43888.458333333336</v>
      </c>
    </row>
    <row r="3493">
      <c r="L3493" s="3">
        <v>44201.541666666664</v>
      </c>
    </row>
    <row r="3494">
      <c r="L3494" s="3">
        <v>44071.53125</v>
      </c>
    </row>
    <row r="3495">
      <c r="L3495" s="3">
        <v>43746.25</v>
      </c>
    </row>
    <row r="3496">
      <c r="L3496" s="3">
        <v>44101.42724178241</v>
      </c>
    </row>
    <row r="3497">
      <c r="L3497" s="3">
        <v>44088.770833333336</v>
      </c>
    </row>
    <row r="3498">
      <c r="L3498" s="3">
        <v>43801.166666666664</v>
      </c>
    </row>
    <row r="3499">
      <c r="L3499" s="3">
        <v>43588.625</v>
      </c>
    </row>
    <row r="3500">
      <c r="L3500" s="3">
        <v>44119.229166666664</v>
      </c>
    </row>
    <row r="3501">
      <c r="L3501" s="3">
        <v>44176.25</v>
      </c>
    </row>
    <row r="3502">
      <c r="L3502" s="3">
        <v>43918.291666666664</v>
      </c>
    </row>
    <row r="3503">
      <c r="L3503" s="3">
        <v>43851.583333333336</v>
      </c>
    </row>
    <row r="3504">
      <c r="L3504" s="3">
        <v>43816.291666666664</v>
      </c>
    </row>
    <row r="3505">
      <c r="L3505" s="3">
        <v>43923.645833333336</v>
      </c>
    </row>
    <row r="3506">
      <c r="L3506" s="3">
        <v>44152.541666666664</v>
      </c>
    </row>
    <row r="3507">
      <c r="L3507" s="3">
        <v>43873.75</v>
      </c>
    </row>
    <row r="3508">
      <c r="L3508" s="3">
        <v>43856.729166666664</v>
      </c>
    </row>
    <row r="3509">
      <c r="L3509" s="3">
        <v>43766.666666666664</v>
      </c>
    </row>
    <row r="3510">
      <c r="L3510" s="3">
        <v>43890.46686559028</v>
      </c>
    </row>
    <row r="3511">
      <c r="L3511" s="3">
        <v>44169.625</v>
      </c>
    </row>
    <row r="3512">
      <c r="L3512" s="3">
        <v>44252.25</v>
      </c>
    </row>
    <row r="3513">
      <c r="L3513" s="3">
        <v>44027.666666666664</v>
      </c>
    </row>
    <row r="3514">
      <c r="L3514" s="3">
        <v>44159.541666666664</v>
      </c>
    </row>
    <row r="3515">
      <c r="L3515" s="3">
        <v>44038.75</v>
      </c>
    </row>
    <row r="3516">
      <c r="L3516" s="3">
        <v>44252.197916666664</v>
      </c>
    </row>
    <row r="3517">
      <c r="L3517" s="3">
        <v>44118.481362638886</v>
      </c>
    </row>
    <row r="3518">
      <c r="L3518" s="3">
        <v>43851.75</v>
      </c>
    </row>
    <row r="3519">
      <c r="L3519" s="3">
        <v>44012.666666666664</v>
      </c>
    </row>
    <row r="3520">
      <c r="L3520" s="3">
        <v>43949.25</v>
      </c>
    </row>
    <row r="3521">
      <c r="L3521" s="3">
        <v>44154.239583333336</v>
      </c>
    </row>
    <row r="3522">
      <c r="L3522" s="3">
        <v>44101.697916666664</v>
      </c>
    </row>
    <row r="3523">
      <c r="L3523" s="3">
        <v>44129.645833333336</v>
      </c>
    </row>
    <row r="3524">
      <c r="L3524" s="3">
        <v>43908.541666666664</v>
      </c>
    </row>
    <row r="3525">
      <c r="L3525" s="3">
        <v>43753.416666666664</v>
      </c>
    </row>
    <row r="3526">
      <c r="L3526" s="3">
        <v>43951.541666666664</v>
      </c>
    </row>
    <row r="3527">
      <c r="L3527" s="3">
        <v>44055.25</v>
      </c>
    </row>
    <row r="3528">
      <c r="L3528" s="3">
        <v>43942.6875</v>
      </c>
    </row>
    <row r="3529">
      <c r="L3529" s="3">
        <v>43750.68631142361</v>
      </c>
    </row>
    <row r="3530">
      <c r="L3530" s="3">
        <v>43647.416666666664</v>
      </c>
    </row>
    <row r="3531">
      <c r="L3531" s="3">
        <v>43671.25</v>
      </c>
    </row>
    <row r="3532">
      <c r="L3532" s="3">
        <v>43637.75</v>
      </c>
    </row>
    <row r="3533">
      <c r="L3533" s="3">
        <v>44230.666666666664</v>
      </c>
    </row>
    <row r="3534">
      <c r="L3534" s="3">
        <v>44200.5625</v>
      </c>
    </row>
    <row r="3535">
      <c r="L3535" s="3">
        <v>43957.291666666664</v>
      </c>
    </row>
    <row r="3536">
      <c r="L3536" s="3">
        <v>44155.270833333336</v>
      </c>
    </row>
    <row r="3537">
      <c r="L3537" s="3">
        <v>43898.541666666664</v>
      </c>
    </row>
    <row r="3538">
      <c r="L3538" s="3">
        <v>44089.318745474535</v>
      </c>
    </row>
    <row r="3539">
      <c r="L3539" s="3">
        <v>44133.645833333336</v>
      </c>
    </row>
    <row r="3540">
      <c r="L3540" s="3">
        <v>43959.25</v>
      </c>
    </row>
    <row r="3541">
      <c r="L3541" s="3">
        <v>43836.291666666664</v>
      </c>
    </row>
    <row r="3542">
      <c r="L3542" s="3">
        <v>44033.666666666664</v>
      </c>
    </row>
    <row r="3543">
      <c r="L3543" s="3">
        <v>44225.666666666664</v>
      </c>
    </row>
    <row r="3544">
      <c r="L3544" s="3">
        <v>44162.541666666664</v>
      </c>
    </row>
    <row r="3545">
      <c r="L3545" s="3">
        <v>44005.25</v>
      </c>
    </row>
    <row r="3546">
      <c r="L3546" s="3">
        <v>43763.625</v>
      </c>
    </row>
    <row r="3547">
      <c r="L3547" s="3">
        <v>43747.291666666664</v>
      </c>
    </row>
    <row r="3548">
      <c r="L3548" s="3">
        <v>44033.666666666664</v>
      </c>
    </row>
    <row r="3549">
      <c r="L3549" s="3">
        <v>43713.375</v>
      </c>
    </row>
    <row r="3550">
      <c r="L3550" s="3">
        <v>44099.415919259256</v>
      </c>
    </row>
    <row r="3551">
      <c r="L3551" s="3">
        <v>44161.229166666664</v>
      </c>
    </row>
    <row r="3552">
      <c r="L3552" s="3">
        <v>43980.583333333336</v>
      </c>
    </row>
    <row r="3553">
      <c r="L3553" s="3">
        <v>44130.4375</v>
      </c>
    </row>
    <row r="3554">
      <c r="L3554" s="3">
        <v>43808.541666666664</v>
      </c>
    </row>
    <row r="3555">
      <c r="L3555" s="3">
        <v>44224.333333333336</v>
      </c>
    </row>
    <row r="3556">
      <c r="L3556" s="3">
        <v>44102.458333333336</v>
      </c>
    </row>
    <row r="3557">
      <c r="L3557" s="3">
        <v>43891.25</v>
      </c>
    </row>
    <row r="3558">
      <c r="L3558" s="3">
        <v>43826.25</v>
      </c>
    </row>
    <row r="3559">
      <c r="L3559" s="3">
        <v>44061.208333333336</v>
      </c>
    </row>
    <row r="3560">
      <c r="L3560" s="3">
        <v>43853.625</v>
      </c>
    </row>
    <row r="3561">
      <c r="L3561" s="3">
        <v>44114.625</v>
      </c>
    </row>
    <row r="3562">
      <c r="L3562" s="3">
        <v>44100.708333333336</v>
      </c>
    </row>
    <row r="3563">
      <c r="L3563" s="3">
        <v>44253.333333333336</v>
      </c>
    </row>
    <row r="3564">
      <c r="L3564" s="3">
        <v>43848.666666666664</v>
      </c>
    </row>
    <row r="3565">
      <c r="L3565" s="3">
        <v>43809.291666666664</v>
      </c>
    </row>
    <row r="3566">
      <c r="L3566" s="3">
        <v>44165.645833333336</v>
      </c>
    </row>
    <row r="3567">
      <c r="L3567" s="3">
        <v>44181.333333333336</v>
      </c>
    </row>
    <row r="3568">
      <c r="L3568" s="3">
        <v>43865.75</v>
      </c>
    </row>
    <row r="3569">
      <c r="L3569" s="3">
        <v>43895.666666666664</v>
      </c>
    </row>
    <row r="3570">
      <c r="L3570" s="3">
        <v>44016.729166666664</v>
      </c>
    </row>
    <row r="3571">
      <c r="L3571" s="3">
        <v>43881.5</v>
      </c>
    </row>
    <row r="3572">
      <c r="L3572" s="3">
        <v>44249.666666666664</v>
      </c>
    </row>
    <row r="3573">
      <c r="L3573" s="3">
        <v>44249.270833333336</v>
      </c>
    </row>
    <row r="3574">
      <c r="L3574" s="3">
        <v>44095.28125</v>
      </c>
    </row>
    <row r="3575">
      <c r="L3575" s="3">
        <v>44189.239583333336</v>
      </c>
    </row>
    <row r="3576">
      <c r="L3576" s="3">
        <v>44158.270833333336</v>
      </c>
    </row>
    <row r="3577">
      <c r="L3577" s="3">
        <v>44218.239583333336</v>
      </c>
    </row>
    <row r="3578">
      <c r="L3578" s="3">
        <v>43876.5</v>
      </c>
    </row>
    <row r="3579">
      <c r="L3579" s="3">
        <v>44246.60191258102</v>
      </c>
    </row>
    <row r="3580">
      <c r="L3580" s="3">
        <v>44118.583333333336</v>
      </c>
    </row>
    <row r="3581">
      <c r="L3581" s="3">
        <v>44111.604166666664</v>
      </c>
    </row>
    <row r="3582">
      <c r="L3582" s="3">
        <v>44181.666666666664</v>
      </c>
    </row>
    <row r="3583">
      <c r="L3583" s="3">
        <v>44113.6875</v>
      </c>
    </row>
    <row r="3584">
      <c r="L3584" s="3">
        <v>44204.25</v>
      </c>
    </row>
    <row r="3585">
      <c r="L3585" s="3">
        <v>43922.645833333336</v>
      </c>
    </row>
    <row r="3586">
      <c r="L3586" s="3">
        <v>44203.604166666664</v>
      </c>
    </row>
    <row r="3587">
      <c r="L3587" s="3">
        <v>43884.635416666664</v>
      </c>
    </row>
    <row r="3588">
      <c r="L3588" s="3">
        <v>43875.78315650463</v>
      </c>
    </row>
    <row r="3589">
      <c r="L3589" s="3">
        <v>43937.35138888889</v>
      </c>
    </row>
    <row r="3590">
      <c r="L3590" s="3">
        <v>44209.3961678125</v>
      </c>
    </row>
    <row r="3591">
      <c r="L3591" s="3">
        <v>44133.541666666664</v>
      </c>
    </row>
    <row r="3592">
      <c r="L3592" s="3">
        <v>44108.541666666664</v>
      </c>
    </row>
    <row r="3593">
      <c r="L3593" s="3">
        <v>44214.46670633102</v>
      </c>
    </row>
    <row r="3594">
      <c r="L3594" s="3">
        <v>44228.25</v>
      </c>
    </row>
    <row r="3595">
      <c r="L3595" s="3">
        <v>43875.625</v>
      </c>
    </row>
    <row r="3596">
      <c r="L3596" s="3">
        <v>43854.38956246528</v>
      </c>
    </row>
    <row r="3597">
      <c r="L3597" s="3">
        <v>44186.6875</v>
      </c>
    </row>
    <row r="3598">
      <c r="L3598" s="3">
        <v>43472.666666666664</v>
      </c>
    </row>
    <row r="3599">
      <c r="L3599" s="3">
        <v>44215.625</v>
      </c>
    </row>
    <row r="3600">
      <c r="L3600" s="3">
        <v>43642.625</v>
      </c>
    </row>
    <row r="3601">
      <c r="L3601" s="3">
        <v>44117.729166666664</v>
      </c>
    </row>
    <row r="3602">
      <c r="L3602" s="3">
        <v>43893.709027777775</v>
      </c>
    </row>
    <row r="3603">
      <c r="L3603" s="3">
        <v>44084.76100976852</v>
      </c>
    </row>
    <row r="3604">
      <c r="L3604" s="3">
        <v>43919.583333333336</v>
      </c>
    </row>
    <row r="3605">
      <c r="L3605" s="3">
        <v>43852.6875</v>
      </c>
    </row>
    <row r="3606">
      <c r="L3606" s="3">
        <v>44249.458333333336</v>
      </c>
    </row>
    <row r="3607">
      <c r="L3607" s="3">
        <v>44023.375</v>
      </c>
    </row>
    <row r="3608">
      <c r="L3608" s="3">
        <v>43997.770833333336</v>
      </c>
    </row>
    <row r="3609">
      <c r="L3609" s="3">
        <v>44006.270833333336</v>
      </c>
    </row>
    <row r="3610">
      <c r="L3610" s="3">
        <v>43788.25</v>
      </c>
    </row>
    <row r="3611">
      <c r="L3611" s="3">
        <v>43802.291666666664</v>
      </c>
    </row>
    <row r="3612">
      <c r="L3612" s="3">
        <v>43615.416666666664</v>
      </c>
    </row>
    <row r="3613">
      <c r="L3613" s="3">
        <v>44127.479166666664</v>
      </c>
    </row>
    <row r="3614">
      <c r="L3614" s="3">
        <v>43762.625</v>
      </c>
    </row>
    <row r="3615">
      <c r="L3615" s="3">
        <v>43904.791666666664</v>
      </c>
    </row>
    <row r="3616">
      <c r="L3616" s="3">
        <v>44182.229166666664</v>
      </c>
    </row>
    <row r="3617">
      <c r="L3617" s="3">
        <v>44020.66736111111</v>
      </c>
    </row>
    <row r="3618">
      <c r="L3618" s="3">
        <v>44204.25</v>
      </c>
    </row>
    <row r="3619">
      <c r="L3619" s="3">
        <v>44249.519652233794</v>
      </c>
    </row>
    <row r="3620">
      <c r="L3620" s="3">
        <v>43798.791666666664</v>
      </c>
    </row>
    <row r="3621">
      <c r="L3621" s="3">
        <v>43893.4375</v>
      </c>
    </row>
    <row r="3622">
      <c r="L3622" s="3">
        <v>44204.270833333336</v>
      </c>
    </row>
    <row r="3623">
      <c r="L3623" s="3">
        <v>43926.584027777775</v>
      </c>
    </row>
    <row r="3624">
      <c r="L3624" s="3">
        <v>43874.25</v>
      </c>
    </row>
    <row r="3625">
      <c r="L3625" s="3">
        <v>44009.333333333336</v>
      </c>
    </row>
    <row r="3626">
      <c r="L3626" s="3">
        <v>43733.583333333336</v>
      </c>
    </row>
    <row r="3627">
      <c r="L3627" s="3">
        <v>43890.772846608794</v>
      </c>
    </row>
    <row r="3628">
      <c r="L3628" s="3">
        <v>44214.708333333336</v>
      </c>
    </row>
    <row r="3629">
      <c r="L3629" s="3">
        <v>44131.541666666664</v>
      </c>
    </row>
    <row r="3630">
      <c r="L3630" s="3">
        <v>43965.291666666664</v>
      </c>
    </row>
    <row r="3631">
      <c r="L3631" s="3">
        <v>43857.75393103009</v>
      </c>
    </row>
    <row r="3632">
      <c r="L3632" s="3">
        <v>44020.21875</v>
      </c>
    </row>
    <row r="3633">
      <c r="L3633" s="3">
        <v>44089.715672060185</v>
      </c>
    </row>
    <row r="3634">
      <c r="L3634" s="3">
        <v>44088.375</v>
      </c>
    </row>
    <row r="3635">
      <c r="L3635" s="3">
        <v>44193.395833333336</v>
      </c>
    </row>
    <row r="3636">
      <c r="L3636" s="3">
        <v>44069.625</v>
      </c>
    </row>
    <row r="3637">
      <c r="L3637" s="3">
        <v>44201.25</v>
      </c>
    </row>
    <row r="3638">
      <c r="L3638" s="3">
        <v>43845.708333333336</v>
      </c>
    </row>
    <row r="3639">
      <c r="L3639" s="3">
        <v>43776.5</v>
      </c>
    </row>
    <row r="3640">
      <c r="L3640" s="3">
        <v>43684.625</v>
      </c>
    </row>
    <row r="3641">
      <c r="L3641" s="3">
        <v>44153.604166666664</v>
      </c>
    </row>
    <row r="3642">
      <c r="L3642" s="3">
        <v>44225.302083333336</v>
      </c>
    </row>
    <row r="3643">
      <c r="L3643" s="3">
        <v>43893.291666666664</v>
      </c>
    </row>
    <row r="3644">
      <c r="L3644" s="3">
        <v>44096.39811534722</v>
      </c>
    </row>
    <row r="3645">
      <c r="L3645" s="3">
        <v>44086.708333333336</v>
      </c>
    </row>
    <row r="3646">
      <c r="L3646" s="3">
        <v>43811.375</v>
      </c>
    </row>
    <row r="3647">
      <c r="L3647" s="3">
        <v>43906.625</v>
      </c>
    </row>
    <row r="3648">
      <c r="L3648" s="3">
        <v>44238.656204328705</v>
      </c>
    </row>
    <row r="3649">
      <c r="L3649" s="3">
        <v>44208.25</v>
      </c>
    </row>
    <row r="3650">
      <c r="L3650" s="3">
        <v>44137.645833333336</v>
      </c>
    </row>
    <row r="3651">
      <c r="L3651" s="3">
        <v>44121.677083333336</v>
      </c>
    </row>
    <row r="3652">
      <c r="L3652" s="3">
        <v>43987.625</v>
      </c>
    </row>
    <row r="3653">
      <c r="L3653" s="3">
        <v>43694.791666666664</v>
      </c>
    </row>
    <row r="3654">
      <c r="L3654" s="3">
        <v>44026.333333333336</v>
      </c>
    </row>
    <row r="3655">
      <c r="L3655" s="3">
        <v>44250.25</v>
      </c>
    </row>
    <row r="3656">
      <c r="L3656" s="3">
        <v>43531.666666666664</v>
      </c>
    </row>
    <row r="3657">
      <c r="L3657" s="3">
        <v>44134.791666666664</v>
      </c>
    </row>
    <row r="3658">
      <c r="L3658" s="3">
        <v>43819.625</v>
      </c>
    </row>
    <row r="3659">
      <c r="L3659" s="3">
        <v>44142.708333333336</v>
      </c>
    </row>
    <row r="3660">
      <c r="L3660" s="3">
        <v>44028.458333333336</v>
      </c>
    </row>
    <row r="3661">
      <c r="L3661" s="3">
        <v>44211.5625</v>
      </c>
    </row>
    <row r="3662">
      <c r="L3662" s="3">
        <v>44062.25</v>
      </c>
    </row>
    <row r="3663">
      <c r="L3663" s="3">
        <v>44101.354166666664</v>
      </c>
    </row>
    <row r="3664">
      <c r="L3664" s="3">
        <v>44246.5</v>
      </c>
    </row>
    <row r="3665">
      <c r="L3665" s="3">
        <v>44188.25</v>
      </c>
    </row>
    <row r="3666">
      <c r="L3666" s="3">
        <v>43823.791666666664</v>
      </c>
    </row>
    <row r="3667">
      <c r="L3667" s="3">
        <v>43592.375</v>
      </c>
    </row>
    <row r="3668">
      <c r="L3668" s="3">
        <v>43884.41087146991</v>
      </c>
    </row>
    <row r="3669">
      <c r="L3669" s="3">
        <v>44131.729166666664</v>
      </c>
    </row>
    <row r="3670">
      <c r="L3670" s="3">
        <v>43902.75</v>
      </c>
    </row>
    <row r="3671">
      <c r="L3671" s="3">
        <v>43899.3125</v>
      </c>
    </row>
    <row r="3672">
      <c r="L3672" s="3">
        <v>44121.625</v>
      </c>
    </row>
    <row r="3673">
      <c r="L3673" s="3">
        <v>44204.583333333336</v>
      </c>
    </row>
    <row r="3674">
      <c r="L3674" s="3">
        <v>44035.666666666664</v>
      </c>
    </row>
    <row r="3675">
      <c r="L3675" s="3">
        <v>44200.645833333336</v>
      </c>
    </row>
    <row r="3676">
      <c r="L3676" s="3">
        <v>44179.375</v>
      </c>
    </row>
    <row r="3677">
      <c r="L3677" s="3">
        <v>43566.208333333336</v>
      </c>
    </row>
    <row r="3678">
      <c r="L3678" s="3">
        <v>44193.645833333336</v>
      </c>
    </row>
    <row r="3679">
      <c r="L3679" s="3">
        <v>44037.729166666664</v>
      </c>
    </row>
    <row r="3680">
      <c r="L3680" s="3">
        <v>43883.21875</v>
      </c>
    </row>
    <row r="3681">
      <c r="L3681" s="3">
        <v>43655.666666666664</v>
      </c>
    </row>
    <row r="3682">
      <c r="L3682" s="3">
        <v>43892.4375</v>
      </c>
    </row>
    <row r="3683">
      <c r="L3683" s="3">
        <v>43861.59375</v>
      </c>
    </row>
    <row r="3684">
      <c r="L3684" s="3">
        <v>44186.75</v>
      </c>
    </row>
    <row r="3685">
      <c r="L3685" s="3">
        <v>44001.645833333336</v>
      </c>
    </row>
    <row r="3686">
      <c r="L3686" s="3">
        <v>43898.6875</v>
      </c>
    </row>
    <row r="3687">
      <c r="L3687" s="3">
        <v>43866.541666666664</v>
      </c>
    </row>
    <row r="3688">
      <c r="L3688" s="3">
        <v>44202.239583333336</v>
      </c>
    </row>
    <row r="3689">
      <c r="L3689" s="3">
        <v>44176.71527777778</v>
      </c>
    </row>
    <row r="3690">
      <c r="L3690" s="3">
        <v>43983.333333333336</v>
      </c>
    </row>
    <row r="3691">
      <c r="L3691" s="3">
        <v>43791.541666666664</v>
      </c>
    </row>
    <row r="3692">
      <c r="L3692" s="3">
        <v>43901.322916666664</v>
      </c>
    </row>
    <row r="3693">
      <c r="L3693" s="3">
        <v>44034.4375</v>
      </c>
    </row>
    <row r="3694">
      <c r="L3694" s="3">
        <v>43768.708333333336</v>
      </c>
    </row>
    <row r="3695">
      <c r="L3695" s="3">
        <v>44139.416666666664</v>
      </c>
    </row>
    <row r="3696">
      <c r="L3696" s="3">
        <v>43934.25</v>
      </c>
    </row>
    <row r="3697">
      <c r="L3697" s="3">
        <v>43486.25</v>
      </c>
    </row>
    <row r="3698">
      <c r="L3698" s="3">
        <v>43488.666666666664</v>
      </c>
    </row>
    <row r="3699">
      <c r="L3699" s="3">
        <v>44159.375</v>
      </c>
    </row>
    <row r="3700">
      <c r="L3700" s="3">
        <v>43937.645833333336</v>
      </c>
    </row>
    <row r="3701">
      <c r="L3701" s="3">
        <v>43759.625</v>
      </c>
    </row>
    <row r="3702">
      <c r="L3702" s="3">
        <v>44014.197916666664</v>
      </c>
    </row>
    <row r="3703">
      <c r="L3703" s="3">
        <v>43908.583333333336</v>
      </c>
    </row>
    <row r="3704">
      <c r="L3704" s="3">
        <v>43943.291666666664</v>
      </c>
    </row>
    <row r="3705">
      <c r="L3705" s="3">
        <v>44042.75</v>
      </c>
    </row>
    <row r="3706">
      <c r="L3706" s="3">
        <v>44211.604166666664</v>
      </c>
    </row>
    <row r="3707">
      <c r="L3707" s="3">
        <v>44031.416666666664</v>
      </c>
    </row>
    <row r="3708">
      <c r="L3708" s="3">
        <v>43965.25</v>
      </c>
    </row>
    <row r="3709">
      <c r="L3709" s="3">
        <v>43868.625</v>
      </c>
    </row>
    <row r="3710">
      <c r="L3710" s="3">
        <v>44052.333333333336</v>
      </c>
    </row>
    <row r="3711">
      <c r="L3711" s="3">
        <v>44190.708333333336</v>
      </c>
    </row>
    <row r="3712">
      <c r="L3712" s="3">
        <v>43750.25</v>
      </c>
    </row>
    <row r="3713">
      <c r="L3713" s="3">
        <v>44095.6875</v>
      </c>
    </row>
    <row r="3714">
      <c r="L3714" s="3">
        <v>43678.625</v>
      </c>
    </row>
    <row r="3715">
      <c r="L3715" s="3">
        <v>43736.166666666664</v>
      </c>
    </row>
    <row r="3716">
      <c r="L3716" s="3">
        <v>43854.625</v>
      </c>
    </row>
    <row r="3717">
      <c r="L3717" s="3">
        <v>43937.270833333336</v>
      </c>
    </row>
    <row r="3718">
      <c r="L3718" s="3">
        <v>44156.625</v>
      </c>
    </row>
    <row r="3719">
      <c r="L3719" s="3">
        <v>43487.666666666664</v>
      </c>
    </row>
    <row r="3720">
      <c r="L3720" s="3">
        <v>43783.625</v>
      </c>
    </row>
    <row r="3721">
      <c r="L3721" s="3">
        <v>44038.291666666664</v>
      </c>
    </row>
    <row r="3722">
      <c r="L3722" s="3">
        <v>44237.4375</v>
      </c>
    </row>
    <row r="3723">
      <c r="L3723" s="3">
        <v>43831.583333333336</v>
      </c>
    </row>
    <row r="3724">
      <c r="L3724" s="3">
        <v>44107.625</v>
      </c>
    </row>
    <row r="3725">
      <c r="L3725" s="3">
        <v>44183.604166666664</v>
      </c>
    </row>
    <row r="3726">
      <c r="L3726" s="3">
        <v>43902.291666666664</v>
      </c>
    </row>
    <row r="3727">
      <c r="L3727" s="3">
        <v>43898.430560381945</v>
      </c>
    </row>
    <row r="3728">
      <c r="L3728" s="3">
        <v>44097.208333333336</v>
      </c>
    </row>
    <row r="3729">
      <c r="L3729" s="3">
        <v>43918.666666666664</v>
      </c>
    </row>
    <row r="3730">
      <c r="L3730" s="3">
        <v>44147.6611521875</v>
      </c>
    </row>
    <row r="3731">
      <c r="L3731" s="3">
        <v>44231.4375</v>
      </c>
    </row>
    <row r="3732">
      <c r="L3732" s="3">
        <v>44223.614583333336</v>
      </c>
    </row>
    <row r="3733">
      <c r="L3733" s="3">
        <v>43675.208333333336</v>
      </c>
    </row>
    <row r="3734">
      <c r="L3734" s="3">
        <v>43801.75</v>
      </c>
    </row>
    <row r="3735">
      <c r="L3735" s="3">
        <v>43887.709027777775</v>
      </c>
    </row>
    <row r="3736">
      <c r="L3736" s="3">
        <v>44024.69276481481</v>
      </c>
    </row>
    <row r="3737">
      <c r="L3737" s="3">
        <v>44025.291666666664</v>
      </c>
    </row>
    <row r="3738">
      <c r="L3738" s="3">
        <v>43808.666666666664</v>
      </c>
    </row>
    <row r="3739">
      <c r="L3739" s="3">
        <v>44221.479166666664</v>
      </c>
    </row>
    <row r="3740">
      <c r="L3740" s="3">
        <v>44159.291666666664</v>
      </c>
    </row>
    <row r="3741">
      <c r="L3741" s="3">
        <v>44214.25</v>
      </c>
    </row>
    <row r="3742">
      <c r="L3742" s="3">
        <v>44088.625</v>
      </c>
    </row>
    <row r="3743">
      <c r="L3743" s="3">
        <v>44040.4375</v>
      </c>
    </row>
    <row r="3744">
      <c r="L3744" s="3">
        <v>44122.333333333336</v>
      </c>
    </row>
    <row r="3745">
      <c r="L3745" s="3">
        <v>43903.625</v>
      </c>
    </row>
    <row r="3746">
      <c r="L3746" s="3">
        <v>44189.625</v>
      </c>
    </row>
    <row r="3747">
      <c r="L3747" s="3">
        <v>44079.791666666664</v>
      </c>
    </row>
    <row r="3748">
      <c r="L3748" s="3">
        <v>44127.791666666664</v>
      </c>
    </row>
    <row r="3749">
      <c r="L3749" s="3">
        <v>43813.791666666664</v>
      </c>
    </row>
    <row r="3750">
      <c r="L3750" s="3">
        <v>44129.791666666664</v>
      </c>
    </row>
    <row r="3751">
      <c r="L3751" s="3">
        <v>44014.21875</v>
      </c>
    </row>
    <row r="3752">
      <c r="L3752" s="3">
        <v>43873.291666666664</v>
      </c>
    </row>
    <row r="3753">
      <c r="L3753" s="3">
        <v>44107.708333333336</v>
      </c>
    </row>
    <row r="3754">
      <c r="L3754" s="3">
        <v>44215.5625</v>
      </c>
    </row>
    <row r="3755">
      <c r="L3755" s="3">
        <v>43812.375</v>
      </c>
    </row>
    <row r="3756">
      <c r="L3756" s="3">
        <v>43833.5</v>
      </c>
    </row>
    <row r="3757">
      <c r="L3757" s="3">
        <v>43657.416666666664</v>
      </c>
    </row>
    <row r="3758">
      <c r="L3758" s="3">
        <v>44252.666666666664</v>
      </c>
    </row>
    <row r="3759">
      <c r="L3759" s="3">
        <v>43796.381508275466</v>
      </c>
    </row>
    <row r="3760">
      <c r="L3760" s="3">
        <v>44169.291666666664</v>
      </c>
    </row>
    <row r="3761">
      <c r="L3761" s="3">
        <v>43934.291666666664</v>
      </c>
    </row>
    <row r="3762">
      <c r="L3762" s="3">
        <v>43792.666666666664</v>
      </c>
    </row>
    <row r="3763">
      <c r="L3763" s="3">
        <v>44211.614583333336</v>
      </c>
    </row>
    <row r="3764">
      <c r="L3764" s="3">
        <v>44160.791666666664</v>
      </c>
    </row>
    <row r="3765">
      <c r="L3765" s="3">
        <v>43884.75</v>
      </c>
    </row>
    <row r="3766">
      <c r="L3766" s="3">
        <v>43885.541666666664</v>
      </c>
    </row>
    <row r="3767">
      <c r="L3767" s="3">
        <v>43866.625</v>
      </c>
    </row>
    <row r="3768">
      <c r="L3768" s="3">
        <v>44063.708333333336</v>
      </c>
    </row>
    <row r="3769">
      <c r="L3769" s="3">
        <v>44222.583333333336</v>
      </c>
    </row>
    <row r="3770">
      <c r="L3770" s="3">
        <v>44123.458333333336</v>
      </c>
    </row>
    <row r="3771">
      <c r="L3771" s="3">
        <v>44186.25</v>
      </c>
    </row>
    <row r="3772">
      <c r="L3772" s="3">
        <v>44173.708333333336</v>
      </c>
    </row>
    <row r="3773">
      <c r="L3773" s="3">
        <v>43735.666666666664</v>
      </c>
    </row>
    <row r="3774">
      <c r="L3774" s="3">
        <v>44146.583333333336</v>
      </c>
    </row>
    <row r="3775">
      <c r="L3775" s="3">
        <v>43914.458333333336</v>
      </c>
    </row>
    <row r="3776">
      <c r="L3776" s="3">
        <v>44211.645833333336</v>
      </c>
    </row>
    <row r="3777">
      <c r="L3777" s="3">
        <v>44083.645833333336</v>
      </c>
    </row>
    <row r="3778">
      <c r="L3778" s="3">
        <v>43480.708333333336</v>
      </c>
    </row>
    <row r="3779">
      <c r="L3779" s="3">
        <v>44222.583333333336</v>
      </c>
    </row>
    <row r="3780">
      <c r="L3780" s="3">
        <v>43768.25</v>
      </c>
    </row>
    <row r="3781">
      <c r="L3781" s="3">
        <v>44103.729166666664</v>
      </c>
    </row>
    <row r="3782">
      <c r="L3782" s="3">
        <v>43731.416666666664</v>
      </c>
    </row>
    <row r="3783">
      <c r="L3783" s="3">
        <v>43748.75</v>
      </c>
    </row>
    <row r="3784">
      <c r="L3784" s="3">
        <v>43747.25</v>
      </c>
    </row>
    <row r="3785">
      <c r="L3785" s="3">
        <v>44125.583333333336</v>
      </c>
    </row>
    <row r="3786">
      <c r="L3786" s="3">
        <v>43762.291666666664</v>
      </c>
    </row>
    <row r="3787">
      <c r="L3787" s="3">
        <v>44208.645833333336</v>
      </c>
    </row>
    <row r="3788">
      <c r="L3788" s="3">
        <v>43495.333333333336</v>
      </c>
    </row>
    <row r="3789">
      <c r="L3789" s="3">
        <v>44169.395833333336</v>
      </c>
    </row>
    <row r="3790">
      <c r="L3790" s="3">
        <v>43874.25</v>
      </c>
    </row>
    <row r="3791">
      <c r="L3791" s="3">
        <v>44141.5</v>
      </c>
    </row>
    <row r="3792">
      <c r="L3792" s="3">
        <v>44055.625</v>
      </c>
    </row>
    <row r="3793">
      <c r="L3793" s="3">
        <v>44162.25</v>
      </c>
    </row>
    <row r="3794">
      <c r="L3794" s="3">
        <v>43751.208333333336</v>
      </c>
    </row>
    <row r="3795">
      <c r="L3795" s="3">
        <v>43987.6875</v>
      </c>
    </row>
    <row r="3796">
      <c r="L3796" s="3">
        <v>43984.38940011574</v>
      </c>
    </row>
    <row r="3797">
      <c r="L3797" s="3">
        <v>44235.625</v>
      </c>
    </row>
    <row r="3798">
      <c r="L3798" s="3">
        <v>43971.541666666664</v>
      </c>
    </row>
    <row r="3799">
      <c r="L3799" s="3">
        <v>44133.25</v>
      </c>
    </row>
    <row r="3800">
      <c r="L3800" s="3">
        <v>44041.229166666664</v>
      </c>
    </row>
    <row r="3801">
      <c r="L3801" s="3">
        <v>43747.125</v>
      </c>
    </row>
    <row r="3802">
      <c r="L3802" s="3">
        <v>44108.583333333336</v>
      </c>
    </row>
    <row r="3803">
      <c r="L3803" s="3">
        <v>43660.625</v>
      </c>
    </row>
    <row r="3804">
      <c r="L3804" s="3">
        <v>44128.45170704861</v>
      </c>
    </row>
    <row r="3805">
      <c r="L3805" s="3">
        <v>44135.291666666664</v>
      </c>
    </row>
    <row r="3806">
      <c r="L3806" s="3">
        <v>43767.625</v>
      </c>
    </row>
    <row r="3807">
      <c r="L3807" s="3">
        <v>43821.45747039352</v>
      </c>
    </row>
    <row r="3808">
      <c r="L3808" s="3">
        <v>44086.270833333336</v>
      </c>
    </row>
    <row r="3809">
      <c r="L3809" s="3">
        <v>43655.625</v>
      </c>
    </row>
    <row r="3810">
      <c r="L3810" s="3">
        <v>44134.458333333336</v>
      </c>
    </row>
    <row r="3811">
      <c r="L3811" s="3">
        <v>43726.47908197917</v>
      </c>
    </row>
    <row r="3812">
      <c r="L3812" s="3">
        <v>44152.270833333336</v>
      </c>
    </row>
    <row r="3813">
      <c r="L3813" s="3">
        <v>44230.5</v>
      </c>
    </row>
    <row r="3814">
      <c r="L3814" s="3">
        <v>43899.208333333336</v>
      </c>
    </row>
    <row r="3815">
      <c r="L3815" s="3">
        <v>44232.666666666664</v>
      </c>
    </row>
    <row r="3816">
      <c r="L3816" s="3">
        <v>43902.6875</v>
      </c>
    </row>
    <row r="3817">
      <c r="L3817" s="3">
        <v>43816.25</v>
      </c>
    </row>
    <row r="3818">
      <c r="L3818" s="3">
        <v>43699.75</v>
      </c>
    </row>
    <row r="3819">
      <c r="L3819" s="3">
        <v>44235.625</v>
      </c>
    </row>
    <row r="3820">
      <c r="L3820" s="3">
        <v>43983.260416666664</v>
      </c>
    </row>
    <row r="3821">
      <c r="L3821" s="3">
        <v>44242.270833333336</v>
      </c>
    </row>
    <row r="3822">
      <c r="L3822" s="3">
        <v>44223.6875</v>
      </c>
    </row>
    <row r="3823">
      <c r="L3823" s="3">
        <v>44158.666666666664</v>
      </c>
    </row>
    <row r="3824">
      <c r="L3824" s="3">
        <v>44105.791666666664</v>
      </c>
    </row>
    <row r="3825">
      <c r="L3825" s="3">
        <v>44126.375</v>
      </c>
    </row>
    <row r="3826">
      <c r="L3826" s="3">
        <v>44055.455162708335</v>
      </c>
    </row>
    <row r="3827">
      <c r="L3827" s="3">
        <v>43864.197916666664</v>
      </c>
    </row>
    <row r="3828">
      <c r="L3828" s="3">
        <v>44070.21875</v>
      </c>
    </row>
    <row r="3829">
      <c r="L3829" s="3">
        <v>43921.645833333336</v>
      </c>
    </row>
    <row r="3830">
      <c r="L3830" s="3">
        <v>44107.689965729165</v>
      </c>
    </row>
    <row r="3831">
      <c r="L3831" s="3">
        <v>43920.645833333336</v>
      </c>
    </row>
    <row r="3832">
      <c r="L3832" s="3">
        <v>44102.416666666664</v>
      </c>
    </row>
    <row r="3833">
      <c r="L3833" s="3">
        <v>44105.666666666664</v>
      </c>
    </row>
    <row r="3834">
      <c r="L3834" s="3">
        <v>43912.541666666664</v>
      </c>
    </row>
    <row r="3835">
      <c r="L3835" s="3">
        <v>44144.5625</v>
      </c>
    </row>
    <row r="3836">
      <c r="L3836" s="3">
        <v>43730.25</v>
      </c>
    </row>
    <row r="3837">
      <c r="L3837" s="3">
        <v>44138.645833333336</v>
      </c>
    </row>
    <row r="3838">
      <c r="L3838" s="3">
        <v>43879.21875</v>
      </c>
    </row>
    <row r="3839">
      <c r="L3839" s="3">
        <v>43811.25</v>
      </c>
    </row>
    <row r="3840">
      <c r="L3840" s="3">
        <v>44228.729166666664</v>
      </c>
    </row>
    <row r="3841">
      <c r="L3841" s="3">
        <v>43988.333333333336</v>
      </c>
    </row>
    <row r="3842">
      <c r="L3842" s="3">
        <v>44109.708333333336</v>
      </c>
    </row>
    <row r="3843">
      <c r="L3843" s="3">
        <v>44126.791666666664</v>
      </c>
    </row>
    <row r="3844">
      <c r="L3844" s="3">
        <v>44121.625</v>
      </c>
    </row>
    <row r="3845">
      <c r="L3845" s="3">
        <v>43935.291666666664</v>
      </c>
    </row>
    <row r="3846">
      <c r="L3846" s="3">
        <v>44090.270833333336</v>
      </c>
    </row>
    <row r="3847">
      <c r="L3847" s="3">
        <v>43950.75</v>
      </c>
    </row>
    <row r="3848">
      <c r="L3848" s="3">
        <v>44249.541666666664</v>
      </c>
    </row>
    <row r="3849">
      <c r="L3849" s="3">
        <v>44155.572916666664</v>
      </c>
    </row>
    <row r="3850">
      <c r="L3850" s="3">
        <v>43758.25</v>
      </c>
    </row>
    <row r="3851">
      <c r="L3851" s="3">
        <v>43776.625</v>
      </c>
    </row>
    <row r="3852">
      <c r="L3852" s="3">
        <v>43795.333333333336</v>
      </c>
    </row>
    <row r="3853">
      <c r="L3853" s="3">
        <v>44104.229166666664</v>
      </c>
    </row>
    <row r="3854">
      <c r="L3854" s="3">
        <v>44142.458333333336</v>
      </c>
    </row>
    <row r="3855">
      <c r="L3855" s="3">
        <v>44114.270833333336</v>
      </c>
    </row>
    <row r="3856">
      <c r="L3856" s="3">
        <v>44183.333333333336</v>
      </c>
    </row>
    <row r="3857">
      <c r="L3857" s="3">
        <v>44061.62681509259</v>
      </c>
    </row>
    <row r="3858">
      <c r="L3858" s="3">
        <v>44242.916666666664</v>
      </c>
    </row>
    <row r="3859">
      <c r="L3859" s="3">
        <v>44014.177083333336</v>
      </c>
    </row>
    <row r="3860">
      <c r="L3860" s="3">
        <v>43651.625</v>
      </c>
    </row>
    <row r="3861">
      <c r="L3861" s="3">
        <v>44153.3125</v>
      </c>
    </row>
    <row r="3862">
      <c r="L3862" s="3">
        <v>44006.197916666664</v>
      </c>
    </row>
    <row r="3863">
      <c r="L3863" s="3">
        <v>44193.36211916667</v>
      </c>
    </row>
    <row r="3864">
      <c r="L3864" s="3">
        <v>44245.270833333336</v>
      </c>
    </row>
    <row r="3865">
      <c r="L3865" s="3">
        <v>43896.197916666664</v>
      </c>
    </row>
    <row r="3866">
      <c r="L3866" s="3">
        <v>43906.71339221065</v>
      </c>
    </row>
    <row r="3867">
      <c r="L3867" s="3">
        <v>44243.333333333336</v>
      </c>
    </row>
    <row r="3868">
      <c r="L3868" s="3">
        <v>43797.333333333336</v>
      </c>
    </row>
    <row r="3869">
      <c r="L3869" s="3">
        <v>44117.75</v>
      </c>
    </row>
    <row r="3870">
      <c r="L3870" s="3">
        <v>43892.46875</v>
      </c>
    </row>
    <row r="3871">
      <c r="L3871" s="3">
        <v>44159.583333333336</v>
      </c>
    </row>
    <row r="3872">
      <c r="L3872" s="3">
        <v>44126.291666666664</v>
      </c>
    </row>
    <row r="3873">
      <c r="L3873" s="3">
        <v>44005.291666666664</v>
      </c>
    </row>
    <row r="3874">
      <c r="L3874" s="3">
        <v>43901.625</v>
      </c>
    </row>
    <row r="3875">
      <c r="L3875" s="3">
        <v>44059.791666666664</v>
      </c>
    </row>
    <row r="3876">
      <c r="L3876" s="3">
        <v>44149.5625</v>
      </c>
    </row>
    <row r="3877">
      <c r="L3877" s="3">
        <v>43606.166666666664</v>
      </c>
    </row>
    <row r="3878">
      <c r="L3878" s="3">
        <v>44226.708333333336</v>
      </c>
    </row>
    <row r="3879">
      <c r="L3879" s="3">
        <v>43845.25</v>
      </c>
    </row>
    <row r="3880">
      <c r="L3880" s="3">
        <v>44190.645833333336</v>
      </c>
    </row>
    <row r="3881">
      <c r="L3881" s="3">
        <v>44109.583333333336</v>
      </c>
    </row>
    <row r="3882">
      <c r="L3882" s="3">
        <v>44141.708333333336</v>
      </c>
    </row>
    <row r="3883">
      <c r="L3883" s="3">
        <v>43667.166666666664</v>
      </c>
    </row>
    <row r="3884">
      <c r="L3884" s="3">
        <v>44088.708333333336</v>
      </c>
    </row>
    <row r="3885">
      <c r="L3885" s="3">
        <v>44138.302083333336</v>
      </c>
    </row>
    <row r="3886">
      <c r="L3886" s="3">
        <v>43902.625</v>
      </c>
    </row>
    <row r="3887">
      <c r="L3887" s="3">
        <v>43468.666666666664</v>
      </c>
    </row>
    <row r="3888">
      <c r="L3888" s="3">
        <v>44224.166666666664</v>
      </c>
    </row>
    <row r="3889">
      <c r="L3889" s="3">
        <v>43841.583333333336</v>
      </c>
    </row>
    <row r="3890">
      <c r="L3890" s="3">
        <v>43923.677083333336</v>
      </c>
    </row>
    <row r="3891">
      <c r="L3891" s="3">
        <v>44147.68704582176</v>
      </c>
    </row>
    <row r="3892">
      <c r="L3892" s="3">
        <v>43678.708333333336</v>
      </c>
    </row>
    <row r="3893">
      <c r="L3893" s="3">
        <v>44180.614583333336</v>
      </c>
    </row>
    <row r="3894">
      <c r="L3894" s="3">
        <v>43870.541666666664</v>
      </c>
    </row>
    <row r="3895">
      <c r="L3895" s="3">
        <v>44251.645833333336</v>
      </c>
    </row>
    <row r="3896">
      <c r="L3896" s="3">
        <v>44221.410600243056</v>
      </c>
    </row>
    <row r="3897">
      <c r="L3897" s="3">
        <v>43808.416666666664</v>
      </c>
    </row>
    <row r="3898">
      <c r="L3898" s="3">
        <v>43889.666666666664</v>
      </c>
    </row>
    <row r="3899">
      <c r="L3899" s="3">
        <v>43698.75</v>
      </c>
    </row>
    <row r="3900">
      <c r="L3900" s="3">
        <v>43853.291666666664</v>
      </c>
    </row>
    <row r="3901">
      <c r="L3901" s="3">
        <v>44224.59375</v>
      </c>
    </row>
    <row r="3902">
      <c r="L3902" s="3">
        <v>43949.770833333336</v>
      </c>
    </row>
    <row r="3903">
      <c r="L3903" s="3">
        <v>43903.3125</v>
      </c>
    </row>
    <row r="3904">
      <c r="L3904" s="3">
        <v>43896.625</v>
      </c>
    </row>
    <row r="3905">
      <c r="L3905" s="3">
        <v>44156.3125</v>
      </c>
    </row>
    <row r="3906">
      <c r="L3906" s="3">
        <v>43907.625</v>
      </c>
    </row>
    <row r="3907">
      <c r="L3907" s="3">
        <v>43825.625</v>
      </c>
    </row>
    <row r="3908">
      <c r="L3908" s="3">
        <v>44145.604166666664</v>
      </c>
    </row>
    <row r="3909">
      <c r="L3909" s="3">
        <v>44169.645833333336</v>
      </c>
    </row>
    <row r="3910">
      <c r="L3910" s="3">
        <v>44043.625</v>
      </c>
    </row>
    <row r="3911">
      <c r="L3911" s="3">
        <v>44229.520833333336</v>
      </c>
    </row>
    <row r="3912">
      <c r="L3912" s="3">
        <v>43980.25</v>
      </c>
    </row>
    <row r="3913">
      <c r="L3913" s="3">
        <v>44072.677083333336</v>
      </c>
    </row>
    <row r="3914">
      <c r="L3914" s="3">
        <v>43578.166666666664</v>
      </c>
    </row>
    <row r="3915">
      <c r="L3915" s="3">
        <v>43586.166666666664</v>
      </c>
    </row>
    <row r="3916">
      <c r="L3916" s="3">
        <v>44125.458333333336</v>
      </c>
    </row>
    <row r="3917">
      <c r="L3917" s="3">
        <v>44083.729166666664</v>
      </c>
    </row>
    <row r="3918">
      <c r="L3918" s="3">
        <v>43727.57514792824</v>
      </c>
    </row>
    <row r="3919">
      <c r="L3919" s="3">
        <v>43846.625</v>
      </c>
    </row>
    <row r="3920">
      <c r="L3920" s="3">
        <v>43923.583333333336</v>
      </c>
    </row>
    <row r="3921">
      <c r="L3921" s="3">
        <v>43825.208333333336</v>
      </c>
    </row>
    <row r="3922">
      <c r="L3922" s="3">
        <v>43886.75</v>
      </c>
    </row>
    <row r="3923">
      <c r="L3923" s="3">
        <v>44145.604166666664</v>
      </c>
    </row>
    <row r="3924">
      <c r="L3924" s="3">
        <v>43802.666666666664</v>
      </c>
    </row>
    <row r="3925">
      <c r="L3925" s="3">
        <v>43936.28194444445</v>
      </c>
    </row>
    <row r="3926">
      <c r="L3926" s="3">
        <v>44025.3125</v>
      </c>
    </row>
    <row r="3927">
      <c r="L3927" s="3">
        <v>44172.229166666664</v>
      </c>
    </row>
    <row r="3928">
      <c r="L3928" s="3">
        <v>44122.166666666664</v>
      </c>
    </row>
    <row r="3929">
      <c r="L3929" s="3">
        <v>44183.666666666664</v>
      </c>
    </row>
    <row r="3930">
      <c r="L3930" s="3">
        <v>44129.1875</v>
      </c>
    </row>
    <row r="3931">
      <c r="L3931" s="3">
        <v>43757.25</v>
      </c>
    </row>
    <row r="3932">
      <c r="L3932" s="3">
        <v>44149.36363450231</v>
      </c>
    </row>
    <row r="3933">
      <c r="L3933" s="3">
        <v>44019.3125</v>
      </c>
    </row>
    <row r="3934">
      <c r="L3934" s="3">
        <v>44171.229166666664</v>
      </c>
    </row>
    <row r="3935">
      <c r="L3935" s="3">
        <v>43818.7163003125</v>
      </c>
    </row>
    <row r="3936">
      <c r="L3936" s="3">
        <v>44211.333333333336</v>
      </c>
    </row>
    <row r="3937">
      <c r="L3937" s="3">
        <v>43604.708333333336</v>
      </c>
    </row>
    <row r="3938">
      <c r="L3938" s="3">
        <v>44253.32945228009</v>
      </c>
    </row>
    <row r="3939">
      <c r="L3939" s="3">
        <v>44075.125</v>
      </c>
    </row>
    <row r="3940">
      <c r="L3940" s="3">
        <v>44159.291666666664</v>
      </c>
    </row>
    <row r="3941">
      <c r="L3941" s="3">
        <v>43908.75</v>
      </c>
    </row>
    <row r="3942">
      <c r="L3942" s="3">
        <v>43916.583333333336</v>
      </c>
    </row>
    <row r="3943">
      <c r="L3943" s="3">
        <v>43998.791666666664</v>
      </c>
    </row>
    <row r="3944">
      <c r="L3944" s="3">
        <v>44153.291666666664</v>
      </c>
    </row>
    <row r="3945">
      <c r="L3945" s="3">
        <v>44236.5625</v>
      </c>
    </row>
    <row r="3946">
      <c r="L3946" s="3">
        <v>43742.375</v>
      </c>
    </row>
    <row r="3947">
      <c r="L3947" s="3">
        <v>43823.75</v>
      </c>
    </row>
    <row r="3948">
      <c r="L3948" s="3">
        <v>43732.583333333336</v>
      </c>
    </row>
    <row r="3949">
      <c r="L3949" s="3">
        <v>43889.690764618055</v>
      </c>
    </row>
    <row r="3950">
      <c r="L3950" s="3">
        <v>43762.375</v>
      </c>
    </row>
    <row r="3951">
      <c r="L3951" s="3">
        <v>44028.6950921875</v>
      </c>
    </row>
    <row r="3952">
      <c r="L3952" s="3">
        <v>43801.416666666664</v>
      </c>
    </row>
    <row r="3953">
      <c r="L3953" s="3">
        <v>44020.729166666664</v>
      </c>
    </row>
    <row r="3954">
      <c r="L3954" s="3">
        <v>44012.75</v>
      </c>
    </row>
    <row r="3955">
      <c r="L3955" s="3">
        <v>44003.791666666664</v>
      </c>
    </row>
    <row r="3956">
      <c r="L3956" s="3">
        <v>44187.229166666664</v>
      </c>
    </row>
    <row r="3957">
      <c r="L3957" s="3">
        <v>44236.208333333336</v>
      </c>
    </row>
    <row r="3958">
      <c r="L3958" s="3">
        <v>43759.416666666664</v>
      </c>
    </row>
    <row r="3959">
      <c r="L3959" s="3">
        <v>44080.583333333336</v>
      </c>
    </row>
    <row r="3960">
      <c r="L3960" s="3">
        <v>44123.260416666664</v>
      </c>
    </row>
    <row r="3961">
      <c r="L3961" s="3">
        <v>43856.791666666664</v>
      </c>
    </row>
    <row r="3962">
      <c r="L3962" s="3">
        <v>44246.291666666664</v>
      </c>
    </row>
    <row r="3963">
      <c r="L3963" s="3">
        <v>44147.333333333336</v>
      </c>
    </row>
    <row r="3964">
      <c r="L3964" s="3">
        <v>44124.791666666664</v>
      </c>
    </row>
    <row r="3965">
      <c r="L3965" s="3">
        <v>43739.541666666664</v>
      </c>
    </row>
    <row r="3966">
      <c r="L3966" s="3">
        <v>44214.291666666664</v>
      </c>
    </row>
    <row r="3967">
      <c r="L3967" s="3">
        <v>43815.333333333336</v>
      </c>
    </row>
    <row r="3968">
      <c r="L3968" s="3">
        <v>44133.791666666664</v>
      </c>
    </row>
    <row r="3969">
      <c r="L3969" s="3">
        <v>44246.333333333336</v>
      </c>
    </row>
    <row r="3970">
      <c r="L3970" s="3">
        <v>44011.229166666664</v>
      </c>
    </row>
    <row r="3971">
      <c r="L3971" s="3">
        <v>44043.708333333336</v>
      </c>
    </row>
    <row r="3972">
      <c r="L3972" s="3">
        <v>43874.375</v>
      </c>
    </row>
    <row r="3973">
      <c r="L3973" s="3">
        <v>44186.25</v>
      </c>
    </row>
    <row r="3974">
      <c r="L3974" s="3">
        <v>43866.322916666664</v>
      </c>
    </row>
    <row r="3975">
      <c r="L3975" s="3">
        <v>43880.385416666664</v>
      </c>
    </row>
    <row r="3976">
      <c r="L3976" s="3">
        <v>44249.166666666664</v>
      </c>
    </row>
    <row r="3977">
      <c r="L3977" s="3">
        <v>44018.375</v>
      </c>
    </row>
    <row r="3978">
      <c r="L3978" s="3">
        <v>43747.75</v>
      </c>
    </row>
    <row r="3979">
      <c r="L3979" s="3">
        <v>44088.625</v>
      </c>
    </row>
    <row r="3980">
      <c r="L3980" s="3">
        <v>43949.260416666664</v>
      </c>
    </row>
    <row r="3981">
      <c r="L3981" s="3">
        <v>43773.75</v>
      </c>
    </row>
    <row r="3982">
      <c r="L3982" s="3">
        <v>44070.59375</v>
      </c>
    </row>
    <row r="3983">
      <c r="L3983" s="3">
        <v>44190.333333333336</v>
      </c>
    </row>
    <row r="3984">
      <c r="L3984" s="3">
        <v>44160.3125</v>
      </c>
    </row>
    <row r="3985">
      <c r="L3985" s="3">
        <v>44138.541666666664</v>
      </c>
    </row>
    <row r="3986">
      <c r="L3986" s="3">
        <v>43804.416666666664</v>
      </c>
    </row>
    <row r="3987">
      <c r="L3987" s="3">
        <v>44174.333333333336</v>
      </c>
    </row>
    <row r="3988">
      <c r="L3988" s="3">
        <v>43852.625</v>
      </c>
    </row>
    <row r="3989">
      <c r="L3989" s="3">
        <v>43497.583333333336</v>
      </c>
    </row>
    <row r="3990">
      <c r="L3990" s="3">
        <v>43925.270833333336</v>
      </c>
    </row>
    <row r="3991">
      <c r="L3991" s="3">
        <v>44246.395833333336</v>
      </c>
    </row>
    <row r="3992">
      <c r="L3992" s="3">
        <v>43930.4375</v>
      </c>
    </row>
    <row r="3993">
      <c r="L3993" s="3">
        <v>43897.75</v>
      </c>
    </row>
    <row r="3994">
      <c r="L3994" s="3">
        <v>43980.28125</v>
      </c>
    </row>
    <row r="3995">
      <c r="L3995" s="3">
        <v>43800.708333333336</v>
      </c>
    </row>
    <row r="3996">
      <c r="L3996" s="3">
        <v>43958.791666666664</v>
      </c>
    </row>
    <row r="3997">
      <c r="L3997" s="3">
        <v>44187.68540857639</v>
      </c>
    </row>
    <row r="3998">
      <c r="L3998" s="3">
        <v>44195.697916666664</v>
      </c>
    </row>
    <row r="3999">
      <c r="L3999" s="3">
        <v>44204.6875</v>
      </c>
    </row>
    <row r="4000">
      <c r="L4000" s="3">
        <v>43924.208333333336</v>
      </c>
    </row>
    <row r="4001">
      <c r="L4001" s="3">
        <v>43797.416666666664</v>
      </c>
    </row>
    <row r="4002">
      <c r="L4002" s="3">
        <v>43866.25</v>
      </c>
    </row>
    <row r="4003">
      <c r="L4003" s="3">
        <v>44217.208333333336</v>
      </c>
    </row>
    <row r="4004">
      <c r="L4004" s="3">
        <v>44231.55337303241</v>
      </c>
    </row>
    <row r="4005">
      <c r="L4005" s="3">
        <v>44096.625</v>
      </c>
    </row>
    <row r="4006">
      <c r="L4006" s="3">
        <v>44023.572916666664</v>
      </c>
    </row>
    <row r="4007">
      <c r="L4007" s="3">
        <v>43754.291666666664</v>
      </c>
    </row>
    <row r="4008">
      <c r="L4008" s="3">
        <v>43653.666666666664</v>
      </c>
    </row>
    <row r="4009">
      <c r="L4009" s="3">
        <v>44123.416666666664</v>
      </c>
    </row>
    <row r="4010">
      <c r="L4010" s="3">
        <v>43809.166666666664</v>
      </c>
    </row>
    <row r="4011">
      <c r="L4011" s="3">
        <v>44059.71527777778</v>
      </c>
    </row>
    <row r="4012">
      <c r="L4012" s="3">
        <v>43647.416666666664</v>
      </c>
    </row>
    <row r="4013">
      <c r="L4013" s="3">
        <v>44026.50692623843</v>
      </c>
    </row>
    <row r="4014">
      <c r="L4014" s="3">
        <v>43809.67516427083</v>
      </c>
    </row>
    <row r="4015">
      <c r="L4015" s="3">
        <v>44138.625</v>
      </c>
    </row>
    <row r="4016">
      <c r="L4016" s="3">
        <v>43984.666666666664</v>
      </c>
    </row>
    <row r="4017">
      <c r="L4017" s="3">
        <v>43508.666666666664</v>
      </c>
    </row>
    <row r="4018">
      <c r="L4018" s="3">
        <v>43854.53125</v>
      </c>
    </row>
    <row r="4019">
      <c r="L4019" s="3">
        <v>43798.25</v>
      </c>
    </row>
    <row r="4020">
      <c r="L4020" s="3">
        <v>43836.666666666664</v>
      </c>
    </row>
    <row r="4021">
      <c r="L4021" s="3">
        <v>44228.666666666664</v>
      </c>
    </row>
    <row r="4022">
      <c r="L4022" s="3">
        <v>44224.552083333336</v>
      </c>
    </row>
    <row r="4023">
      <c r="L4023" s="3">
        <v>44158.625</v>
      </c>
    </row>
    <row r="4024">
      <c r="L4024" s="3">
        <v>44215.25</v>
      </c>
    </row>
    <row r="4025">
      <c r="L4025" s="3">
        <v>44154.583333333336</v>
      </c>
    </row>
    <row r="4026">
      <c r="L4026" s="3">
        <v>43471.625</v>
      </c>
    </row>
    <row r="4027">
      <c r="L4027" s="3">
        <v>43700.75</v>
      </c>
    </row>
    <row r="4028">
      <c r="L4028" s="3">
        <v>44161.208333333336</v>
      </c>
    </row>
    <row r="4029">
      <c r="L4029" s="3">
        <v>43752.375</v>
      </c>
    </row>
    <row r="4030">
      <c r="L4030" s="3">
        <v>44120.66903473379</v>
      </c>
    </row>
    <row r="4031">
      <c r="L4031" s="3">
        <v>43792.666666666664</v>
      </c>
    </row>
    <row r="4032">
      <c r="L4032" s="3">
        <v>44200.697916666664</v>
      </c>
    </row>
    <row r="4033">
      <c r="L4033" s="3">
        <v>44188.6875</v>
      </c>
    </row>
    <row r="4034">
      <c r="L4034" s="3">
        <v>44211.673751979164</v>
      </c>
    </row>
    <row r="4035">
      <c r="L4035" s="3">
        <v>43507.708333333336</v>
      </c>
    </row>
    <row r="4036">
      <c r="L4036" s="3">
        <v>44148.6875</v>
      </c>
    </row>
    <row r="4037">
      <c r="L4037" s="3">
        <v>44077.25</v>
      </c>
    </row>
    <row r="4038">
      <c r="L4038" s="3">
        <v>44092.760416666664</v>
      </c>
    </row>
    <row r="4039">
      <c r="L4039" s="3">
        <v>43762.583333333336</v>
      </c>
    </row>
    <row r="4040">
      <c r="L4040" s="3">
        <v>43950.645833333336</v>
      </c>
    </row>
    <row r="4041">
      <c r="L4041" s="3">
        <v>44155.25</v>
      </c>
    </row>
    <row r="4042">
      <c r="L4042" s="3">
        <v>43764.208333333336</v>
      </c>
    </row>
    <row r="4043">
      <c r="L4043" s="3">
        <v>44138.291666666664</v>
      </c>
    </row>
    <row r="4044">
      <c r="L4044" s="3">
        <v>44204.3125</v>
      </c>
    </row>
    <row r="4045">
      <c r="L4045" s="3">
        <v>43738.708333333336</v>
      </c>
    </row>
    <row r="4046">
      <c r="L4046" s="3">
        <v>43915.791666666664</v>
      </c>
    </row>
    <row r="4047">
      <c r="L4047" s="3">
        <v>44173.479166666664</v>
      </c>
    </row>
    <row r="4048">
      <c r="L4048" s="3">
        <v>43883.375</v>
      </c>
    </row>
    <row r="4049">
      <c r="L4049" s="3">
        <v>44092.197916666664</v>
      </c>
    </row>
    <row r="4050">
      <c r="L4050" s="3">
        <v>44031.641838449075</v>
      </c>
    </row>
    <row r="4051">
      <c r="L4051" s="3">
        <v>44211.625</v>
      </c>
    </row>
    <row r="4052">
      <c r="L4052" s="3">
        <v>44148.708333333336</v>
      </c>
    </row>
    <row r="4053">
      <c r="L4053" s="3">
        <v>43956.4375</v>
      </c>
    </row>
    <row r="4054">
      <c r="L4054" s="3">
        <v>44165.291666666664</v>
      </c>
    </row>
    <row r="4055">
      <c r="L4055" s="3">
        <v>43552.666666666664</v>
      </c>
    </row>
    <row r="4056">
      <c r="L4056" s="3">
        <v>44193.25</v>
      </c>
    </row>
    <row r="4057">
      <c r="L4057" s="3">
        <v>44146.666666666664</v>
      </c>
    </row>
    <row r="4058">
      <c r="L4058" s="3">
        <v>43858.3125</v>
      </c>
    </row>
    <row r="4059">
      <c r="L4059" s="3">
        <v>44235.25</v>
      </c>
    </row>
    <row r="4060">
      <c r="L4060" s="3">
        <v>43916.4375</v>
      </c>
    </row>
    <row r="4061">
      <c r="L4061" s="3">
        <v>43926.666666666664</v>
      </c>
    </row>
    <row r="4062">
      <c r="L4062" s="3">
        <v>43871.25</v>
      </c>
    </row>
    <row r="4063">
      <c r="L4063" s="3">
        <v>43766.25</v>
      </c>
    </row>
    <row r="4064">
      <c r="L4064" s="3">
        <v>43833.416666666664</v>
      </c>
    </row>
    <row r="4065">
      <c r="L4065" s="3">
        <v>43812.791666666664</v>
      </c>
    </row>
    <row r="4066">
      <c r="L4066" s="3">
        <v>43844.67634266204</v>
      </c>
    </row>
    <row r="4067">
      <c r="L4067" s="3">
        <v>44139.291666666664</v>
      </c>
    </row>
    <row r="4068">
      <c r="L4068" s="3">
        <v>43888.36944633102</v>
      </c>
    </row>
    <row r="4069">
      <c r="L4069" s="3">
        <v>43972.291666666664</v>
      </c>
    </row>
    <row r="4070">
      <c r="L4070" s="3">
        <v>43772.75</v>
      </c>
    </row>
    <row r="4071">
      <c r="L4071" s="3">
        <v>43906.791666666664</v>
      </c>
    </row>
    <row r="4072">
      <c r="L4072" s="3">
        <v>43831.208333333336</v>
      </c>
    </row>
    <row r="4073">
      <c r="L4073" s="3">
        <v>44210.5</v>
      </c>
    </row>
    <row r="4074">
      <c r="L4074" s="3">
        <v>43860.208333333336</v>
      </c>
    </row>
    <row r="4075">
      <c r="L4075" s="3">
        <v>43907.645833333336</v>
      </c>
    </row>
    <row r="4076">
      <c r="L4076" s="3">
        <v>44130.229166666664</v>
      </c>
    </row>
    <row r="4077">
      <c r="L4077" s="3">
        <v>44094.666666666664</v>
      </c>
    </row>
    <row r="4078">
      <c r="L4078" s="3">
        <v>44050.645833333336</v>
      </c>
    </row>
    <row r="4079">
      <c r="L4079" s="3">
        <v>43769.291666666664</v>
      </c>
    </row>
    <row r="4080">
      <c r="L4080" s="3">
        <v>43741.25</v>
      </c>
    </row>
    <row r="4081">
      <c r="L4081" s="3">
        <v>43980.25</v>
      </c>
    </row>
    <row r="4082">
      <c r="L4082" s="3">
        <v>44148.75</v>
      </c>
    </row>
    <row r="4083">
      <c r="L4083" s="3">
        <v>44129.291666666664</v>
      </c>
    </row>
    <row r="4084">
      <c r="L4084" s="3">
        <v>43781.625</v>
      </c>
    </row>
    <row r="4085">
      <c r="L4085" s="3">
        <v>43913.78125</v>
      </c>
    </row>
    <row r="4086">
      <c r="L4086" s="3">
        <v>44102.125</v>
      </c>
    </row>
    <row r="4087">
      <c r="L4087" s="3">
        <v>44138.791666666664</v>
      </c>
    </row>
    <row r="4088">
      <c r="L4088" s="3">
        <v>43984.541666666664</v>
      </c>
    </row>
    <row r="4089">
      <c r="L4089" s="3">
        <v>44085.29345445602</v>
      </c>
    </row>
    <row r="4090">
      <c r="L4090" s="3">
        <v>44033.666666666664</v>
      </c>
    </row>
    <row r="4091">
      <c r="L4091" s="3">
        <v>44229.25</v>
      </c>
    </row>
    <row r="4092">
      <c r="L4092" s="3">
        <v>44251.375</v>
      </c>
    </row>
    <row r="4093">
      <c r="L4093" s="3">
        <v>43995.416666666664</v>
      </c>
    </row>
    <row r="4094">
      <c r="L4094" s="3">
        <v>43900.197916666664</v>
      </c>
    </row>
    <row r="4095">
      <c r="L4095" s="3">
        <v>44172.541666666664</v>
      </c>
    </row>
    <row r="4096">
      <c r="L4096" s="3">
        <v>43725.208333333336</v>
      </c>
    </row>
    <row r="4097">
      <c r="L4097" s="3">
        <v>44203.460447060184</v>
      </c>
    </row>
    <row r="4098">
      <c r="L4098" s="3">
        <v>43894.604166666664</v>
      </c>
    </row>
    <row r="4099">
      <c r="L4099" s="3">
        <v>44113.229166666664</v>
      </c>
    </row>
    <row r="4100">
      <c r="L4100" s="3">
        <v>44200.166666666664</v>
      </c>
    </row>
    <row r="4101">
      <c r="L4101" s="3">
        <v>43987.37430555555</v>
      </c>
    </row>
    <row r="4102">
      <c r="L4102" s="3">
        <v>43889.177083333336</v>
      </c>
    </row>
    <row r="4103">
      <c r="L4103" s="3">
        <v>44049.625</v>
      </c>
    </row>
    <row r="4104">
      <c r="L4104" s="3">
        <v>44097.75</v>
      </c>
    </row>
    <row r="4105">
      <c r="L4105" s="3">
        <v>44207.697916666664</v>
      </c>
    </row>
    <row r="4106">
      <c r="L4106" s="3">
        <v>43827.62595262731</v>
      </c>
    </row>
    <row r="4107">
      <c r="L4107" s="3">
        <v>43644.666666666664</v>
      </c>
    </row>
    <row r="4108">
      <c r="L4108" s="3">
        <v>44051.541666666664</v>
      </c>
    </row>
    <row r="4109">
      <c r="L4109" s="3">
        <v>44085.25</v>
      </c>
    </row>
    <row r="4110">
      <c r="L4110" s="3">
        <v>43949.25</v>
      </c>
    </row>
    <row r="4111">
      <c r="L4111" s="3">
        <v>43983.25</v>
      </c>
    </row>
    <row r="4112">
      <c r="L4112" s="3">
        <v>44246.270833333336</v>
      </c>
    </row>
    <row r="4113">
      <c r="L4113" s="3">
        <v>44252.197916666664</v>
      </c>
    </row>
    <row r="4114">
      <c r="L4114" s="3">
        <v>44182.708333333336</v>
      </c>
    </row>
    <row r="4115">
      <c r="L4115" s="3">
        <v>44224.666666666664</v>
      </c>
    </row>
    <row r="4116">
      <c r="L4116" s="3">
        <v>44051.645833333336</v>
      </c>
    </row>
    <row r="4117">
      <c r="L4117" s="3">
        <v>43859.458333333336</v>
      </c>
    </row>
    <row r="4118">
      <c r="L4118" s="3">
        <v>43845.208333333336</v>
      </c>
    </row>
    <row r="4119">
      <c r="L4119" s="3">
        <v>44129.354166666664</v>
      </c>
    </row>
    <row r="4120">
      <c r="L4120" s="3">
        <v>44195.708333333336</v>
      </c>
    </row>
    <row r="4121">
      <c r="L4121" s="3">
        <v>44147.270833333336</v>
      </c>
    </row>
    <row r="4122">
      <c r="L4122" s="3">
        <v>43872.625</v>
      </c>
    </row>
    <row r="4123">
      <c r="L4123" s="3">
        <v>43894.666666666664</v>
      </c>
    </row>
    <row r="4124">
      <c r="L4124" s="3">
        <v>44134.416666666664</v>
      </c>
    </row>
    <row r="4125">
      <c r="L4125" s="3">
        <v>43845.583333333336</v>
      </c>
    </row>
    <row r="4126">
      <c r="L4126" s="3">
        <v>44055.3125</v>
      </c>
    </row>
    <row r="4127">
      <c r="L4127" s="3">
        <v>44131.375</v>
      </c>
    </row>
    <row r="4128">
      <c r="L4128" s="3">
        <v>43734.666666666664</v>
      </c>
    </row>
    <row r="4129">
      <c r="L4129" s="3">
        <v>44020.791666666664</v>
      </c>
    </row>
    <row r="4130">
      <c r="L4130" s="3">
        <v>43874.625</v>
      </c>
    </row>
    <row r="4131">
      <c r="L4131" s="3">
        <v>43929.541666666664</v>
      </c>
    </row>
    <row r="4132">
      <c r="L4132" s="3">
        <v>43734.291666666664</v>
      </c>
    </row>
    <row r="4133">
      <c r="L4133" s="3">
        <v>44162.729166666664</v>
      </c>
    </row>
    <row r="4134">
      <c r="L4134" s="3">
        <v>44087.291666666664</v>
      </c>
    </row>
    <row r="4135">
      <c r="L4135" s="3">
        <v>43916.708333333336</v>
      </c>
    </row>
    <row r="4136">
      <c r="L4136" s="3">
        <v>44236.229166666664</v>
      </c>
    </row>
    <row r="4137">
      <c r="L4137" s="3">
        <v>43843.31274083333</v>
      </c>
    </row>
    <row r="4138">
      <c r="L4138" s="3">
        <v>43748.25</v>
      </c>
    </row>
    <row r="4139">
      <c r="L4139" s="3">
        <v>44136.61188383102</v>
      </c>
    </row>
    <row r="4140">
      <c r="L4140" s="3">
        <v>44221.645833333336</v>
      </c>
    </row>
    <row r="4141">
      <c r="L4141" s="3">
        <v>44167.315854444445</v>
      </c>
    </row>
    <row r="4142">
      <c r="L4142" s="3">
        <v>43903.25</v>
      </c>
    </row>
    <row r="4143">
      <c r="L4143" s="3">
        <v>44239.260416666664</v>
      </c>
    </row>
    <row r="4144">
      <c r="L4144" s="3">
        <v>43634.625</v>
      </c>
    </row>
    <row r="4145">
      <c r="L4145" s="3">
        <v>43825.291666666664</v>
      </c>
    </row>
    <row r="4146">
      <c r="L4146" s="3">
        <v>44001.291666666664</v>
      </c>
    </row>
    <row r="4147">
      <c r="L4147" s="3">
        <v>44252.583333333336</v>
      </c>
    </row>
    <row r="4148">
      <c r="L4148" s="3">
        <v>44005.583333333336</v>
      </c>
    </row>
    <row r="4149">
      <c r="L4149" s="3">
        <v>44195.645833333336</v>
      </c>
    </row>
    <row r="4150">
      <c r="L4150" s="3">
        <v>43959.229166666664</v>
      </c>
    </row>
    <row r="4151">
      <c r="L4151" s="3">
        <v>43605.166666666664</v>
      </c>
    </row>
    <row r="4152">
      <c r="L4152" s="3">
        <v>43824.583333333336</v>
      </c>
    </row>
    <row r="4153">
      <c r="L4153" s="3">
        <v>43997.791666666664</v>
      </c>
    </row>
    <row r="4154">
      <c r="L4154" s="3">
        <v>44250.75</v>
      </c>
    </row>
    <row r="4155">
      <c r="L4155" s="3">
        <v>44109.791666666664</v>
      </c>
    </row>
    <row r="4156">
      <c r="L4156" s="3">
        <v>43852.229166666664</v>
      </c>
    </row>
    <row r="4157">
      <c r="L4157" s="3">
        <v>44208.25</v>
      </c>
    </row>
    <row r="4158">
      <c r="L4158" s="3">
        <v>43763.625</v>
      </c>
    </row>
    <row r="4159">
      <c r="L4159" s="3">
        <v>43745.666666666664</v>
      </c>
    </row>
    <row r="4160">
      <c r="L4160" s="3">
        <v>44138.625</v>
      </c>
    </row>
    <row r="4161">
      <c r="L4161" s="3">
        <v>44099.71875</v>
      </c>
    </row>
    <row r="4162">
      <c r="L4162" s="3">
        <v>43835.470869212964</v>
      </c>
    </row>
    <row r="4163">
      <c r="L4163" s="3">
        <v>43902.645833333336</v>
      </c>
    </row>
    <row r="4164">
      <c r="L4164" s="3">
        <v>43887.145833333336</v>
      </c>
    </row>
    <row r="4165">
      <c r="L4165" s="3">
        <v>43765.625</v>
      </c>
    </row>
    <row r="4166">
      <c r="L4166" s="3">
        <v>44014.330696192126</v>
      </c>
    </row>
    <row r="4167">
      <c r="L4167" s="3">
        <v>44217.666666666664</v>
      </c>
    </row>
    <row r="4168">
      <c r="L4168" s="3">
        <v>44068.666666666664</v>
      </c>
    </row>
    <row r="4169">
      <c r="L4169" s="3">
        <v>43532.541666666664</v>
      </c>
    </row>
    <row r="4170">
      <c r="L4170" s="3">
        <v>43918.291666666664</v>
      </c>
    </row>
    <row r="4171">
      <c r="L4171" s="3">
        <v>44005.708333333336</v>
      </c>
    </row>
    <row r="4172">
      <c r="L4172" s="3">
        <v>43570.375</v>
      </c>
    </row>
    <row r="4173">
      <c r="L4173" s="3">
        <v>44203.625</v>
      </c>
    </row>
    <row r="4174">
      <c r="L4174" s="3">
        <v>43956.625</v>
      </c>
    </row>
    <row r="4175">
      <c r="L4175" s="3">
        <v>44014.625</v>
      </c>
    </row>
    <row r="4176">
      <c r="L4176" s="3">
        <v>44033.666666666664</v>
      </c>
    </row>
    <row r="4177">
      <c r="L4177" s="3">
        <v>43867.635416666664</v>
      </c>
    </row>
    <row r="4178">
      <c r="L4178" s="3">
        <v>44131.791666666664</v>
      </c>
    </row>
    <row r="4179">
      <c r="L4179" s="3">
        <v>44155.739583333336</v>
      </c>
    </row>
    <row r="4180">
      <c r="L4180" s="3">
        <v>44146.416666666664</v>
      </c>
    </row>
    <row r="4181">
      <c r="L4181" s="3">
        <v>44163.302083333336</v>
      </c>
    </row>
    <row r="4182">
      <c r="L4182" s="3">
        <v>44076.3125</v>
      </c>
    </row>
    <row r="4183">
      <c r="L4183" s="3">
        <v>44098.75</v>
      </c>
    </row>
    <row r="4184">
      <c r="L4184" s="3">
        <v>44200.270833333336</v>
      </c>
    </row>
    <row r="4185">
      <c r="L4185" s="3">
        <v>44239.645833333336</v>
      </c>
    </row>
    <row r="4186">
      <c r="L4186" s="3">
        <v>43762.291666666664</v>
      </c>
    </row>
    <row r="4187">
      <c r="L4187" s="3">
        <v>44116.729166666664</v>
      </c>
    </row>
    <row r="4188">
      <c r="L4188" s="3">
        <v>43846.52749599537</v>
      </c>
    </row>
    <row r="4189">
      <c r="L4189" s="3">
        <v>43889.291666666664</v>
      </c>
    </row>
    <row r="4190">
      <c r="L4190" s="3">
        <v>44118.291666666664</v>
      </c>
    </row>
    <row r="4191">
      <c r="L4191" s="3">
        <v>43922.239583333336</v>
      </c>
    </row>
    <row r="4192">
      <c r="L4192" s="3">
        <v>44148.65625</v>
      </c>
    </row>
    <row r="4193">
      <c r="L4193" s="3">
        <v>43948.760416666664</v>
      </c>
    </row>
    <row r="4194">
      <c r="L4194" s="3">
        <v>43876.666666666664</v>
      </c>
    </row>
    <row r="4195">
      <c r="L4195" s="3">
        <v>44008.333333333336</v>
      </c>
    </row>
    <row r="4196">
      <c r="L4196" s="3">
        <v>43808.333333333336</v>
      </c>
    </row>
    <row r="4197">
      <c r="L4197" s="3">
        <v>44200.583333333336</v>
      </c>
    </row>
    <row r="4198">
      <c r="L4198" s="3">
        <v>44244.625</v>
      </c>
    </row>
    <row r="4199">
      <c r="L4199" s="3">
        <v>44166.1875</v>
      </c>
    </row>
    <row r="4200">
      <c r="L4200" s="3">
        <v>44089.30447887731</v>
      </c>
    </row>
    <row r="4201">
      <c r="L4201" s="3">
        <v>44210.625</v>
      </c>
    </row>
    <row r="4202">
      <c r="L4202" s="3">
        <v>44049.7318262037</v>
      </c>
    </row>
    <row r="4203">
      <c r="L4203" s="3">
        <v>43877.229166666664</v>
      </c>
    </row>
    <row r="4204">
      <c r="L4204" s="3">
        <v>43888.25</v>
      </c>
    </row>
    <row r="4205">
      <c r="L4205" s="3">
        <v>44137.229166666664</v>
      </c>
    </row>
    <row r="4206">
      <c r="L4206" s="3">
        <v>43928.625</v>
      </c>
    </row>
    <row r="4207">
      <c r="L4207" s="3">
        <v>44142.708333333336</v>
      </c>
    </row>
    <row r="4208">
      <c r="L4208" s="3">
        <v>44102.25</v>
      </c>
    </row>
    <row r="4209">
      <c r="L4209" s="3">
        <v>44009.791666666664</v>
      </c>
    </row>
    <row r="4210">
      <c r="L4210" s="3">
        <v>43926.708333333336</v>
      </c>
    </row>
    <row r="4211">
      <c r="L4211" s="3">
        <v>43539.166666666664</v>
      </c>
    </row>
    <row r="4212">
      <c r="L4212" s="3">
        <v>43844.625</v>
      </c>
    </row>
    <row r="4213">
      <c r="L4213" s="3">
        <v>44144.541666666664</v>
      </c>
    </row>
    <row r="4214">
      <c r="L4214" s="3">
        <v>44204.645833333336</v>
      </c>
    </row>
    <row r="4215">
      <c r="L4215" s="3">
        <v>43823.208333333336</v>
      </c>
    </row>
    <row r="4216">
      <c r="L4216" s="3">
        <v>44030.770833333336</v>
      </c>
    </row>
    <row r="4217">
      <c r="L4217" s="3">
        <v>44121.75</v>
      </c>
    </row>
    <row r="4218">
      <c r="L4218" s="3">
        <v>43988.583333333336</v>
      </c>
    </row>
    <row r="4219">
      <c r="L4219" s="3">
        <v>44243.25</v>
      </c>
    </row>
    <row r="4220">
      <c r="L4220" s="3">
        <v>44072.39439574074</v>
      </c>
    </row>
    <row r="4221">
      <c r="L4221" s="3">
        <v>44117.260416666664</v>
      </c>
    </row>
    <row r="4222">
      <c r="L4222" s="3">
        <v>44162.791666666664</v>
      </c>
    </row>
    <row r="4223">
      <c r="L4223" s="3">
        <v>43482.208333333336</v>
      </c>
    </row>
    <row r="4224">
      <c r="L4224" s="3">
        <v>43834.625</v>
      </c>
    </row>
    <row r="4225">
      <c r="L4225" s="3">
        <v>43881.229166666664</v>
      </c>
    </row>
    <row r="4226">
      <c r="L4226" s="3">
        <v>43854.166666666664</v>
      </c>
    </row>
    <row r="4227">
      <c r="L4227" s="3">
        <v>43644.208333333336</v>
      </c>
    </row>
    <row r="4228">
      <c r="L4228" s="3">
        <v>44113.791666666664</v>
      </c>
    </row>
    <row r="4229">
      <c r="L4229" s="3">
        <v>44217.708333333336</v>
      </c>
    </row>
    <row r="4230">
      <c r="L4230" s="3">
        <v>43648.416666666664</v>
      </c>
    </row>
    <row r="4231">
      <c r="L4231" s="3">
        <v>44127.166666666664</v>
      </c>
    </row>
    <row r="4232">
      <c r="L4232" s="3">
        <v>44189.666666666664</v>
      </c>
    </row>
    <row r="4233">
      <c r="L4233" s="3">
        <v>44216.708333333336</v>
      </c>
    </row>
    <row r="4234">
      <c r="L4234" s="3">
        <v>44156.729166666664</v>
      </c>
    </row>
    <row r="4235">
      <c r="L4235" s="3">
        <v>44217.625</v>
      </c>
    </row>
    <row r="4236">
      <c r="L4236" s="3">
        <v>44109.791666666664</v>
      </c>
    </row>
    <row r="4237">
      <c r="L4237" s="3">
        <v>43535.25</v>
      </c>
    </row>
    <row r="4238">
      <c r="L4238" s="3">
        <v>44186.333333333336</v>
      </c>
    </row>
    <row r="4239">
      <c r="L4239" s="3">
        <v>44147.1875</v>
      </c>
    </row>
    <row r="4240">
      <c r="L4240" s="3">
        <v>44103.25</v>
      </c>
    </row>
    <row r="4241">
      <c r="L4241" s="3">
        <v>44211.25</v>
      </c>
    </row>
    <row r="4242">
      <c r="L4242" s="3">
        <v>44166.21875</v>
      </c>
    </row>
    <row r="4243">
      <c r="L4243" s="3">
        <v>44155.666666666664</v>
      </c>
    </row>
    <row r="4244">
      <c r="L4244" s="3">
        <v>44245.25</v>
      </c>
    </row>
    <row r="4245">
      <c r="L4245" s="3">
        <v>43479.291666666664</v>
      </c>
    </row>
    <row r="4246">
      <c r="L4246" s="3">
        <v>43941.770833333336</v>
      </c>
    </row>
    <row r="4247">
      <c r="L4247" s="3">
        <v>43882.583333333336</v>
      </c>
    </row>
    <row r="4248">
      <c r="L4248" s="3">
        <v>43850.666666666664</v>
      </c>
    </row>
    <row r="4249">
      <c r="L4249" s="3">
        <v>44060.22986111111</v>
      </c>
    </row>
    <row r="4250">
      <c r="L4250" s="3">
        <v>44166.44714127315</v>
      </c>
    </row>
    <row r="4251">
      <c r="L4251" s="3">
        <v>44129.770833333336</v>
      </c>
    </row>
    <row r="4252">
      <c r="L4252" s="3">
        <v>44036.76290216435</v>
      </c>
    </row>
    <row r="4253">
      <c r="L4253" s="3">
        <v>44027.375</v>
      </c>
    </row>
    <row r="4254">
      <c r="L4254" s="3">
        <v>44099.375</v>
      </c>
    </row>
    <row r="4255">
      <c r="L4255" s="3">
        <v>44155.666666666664</v>
      </c>
    </row>
    <row r="4256">
      <c r="L4256" s="3">
        <v>44018.708333333336</v>
      </c>
    </row>
    <row r="4257">
      <c r="L4257" s="3">
        <v>44113.458333333336</v>
      </c>
    </row>
    <row r="4258">
      <c r="L4258" s="3">
        <v>44195.708333333336</v>
      </c>
    </row>
    <row r="4259">
      <c r="L4259" s="3">
        <v>43842.35187229166</v>
      </c>
    </row>
    <row r="4260">
      <c r="L4260" s="3">
        <v>44136.604166666664</v>
      </c>
    </row>
    <row r="4261">
      <c r="L4261" s="3">
        <v>44013.4375</v>
      </c>
    </row>
    <row r="4262">
      <c r="L4262" s="3">
        <v>44101.625</v>
      </c>
    </row>
    <row r="4263">
      <c r="L4263" s="3">
        <v>44095.333333333336</v>
      </c>
    </row>
    <row r="4264">
      <c r="L4264" s="3">
        <v>44222.291666666664</v>
      </c>
    </row>
    <row r="4265">
      <c r="L4265" s="3">
        <v>44174.3125</v>
      </c>
    </row>
    <row r="4266">
      <c r="L4266" s="3">
        <v>43913.333333333336</v>
      </c>
    </row>
    <row r="4267">
      <c r="L4267" s="3">
        <v>44111.666666666664</v>
      </c>
    </row>
    <row r="4268">
      <c r="L4268" s="3">
        <v>44046.62569444445</v>
      </c>
    </row>
    <row r="4269">
      <c r="L4269" s="3">
        <v>44196.15625</v>
      </c>
    </row>
    <row r="4270">
      <c r="L4270" s="3">
        <v>43966.645833333336</v>
      </c>
    </row>
    <row r="4271">
      <c r="L4271" s="3">
        <v>43904.625</v>
      </c>
    </row>
    <row r="4272">
      <c r="L4272" s="3">
        <v>44007.645833333336</v>
      </c>
    </row>
    <row r="4273">
      <c r="L4273" s="3">
        <v>43769.583333333336</v>
      </c>
    </row>
    <row r="4274">
      <c r="L4274" s="3">
        <v>44101.291666666664</v>
      </c>
    </row>
    <row r="4275">
      <c r="L4275" s="3">
        <v>43883.666666666664</v>
      </c>
    </row>
    <row r="4276">
      <c r="L4276" s="3">
        <v>43830.208333333336</v>
      </c>
    </row>
    <row r="4277">
      <c r="L4277" s="3">
        <v>44162.21875</v>
      </c>
    </row>
    <row r="4278">
      <c r="L4278" s="3">
        <v>44128.177083333336</v>
      </c>
    </row>
    <row r="4279">
      <c r="L4279" s="3">
        <v>43800.625</v>
      </c>
    </row>
    <row r="4280">
      <c r="L4280" s="3">
        <v>44175.37868716435</v>
      </c>
    </row>
    <row r="4281">
      <c r="L4281" s="3">
        <v>44166.25</v>
      </c>
    </row>
    <row r="4282">
      <c r="L4282" s="3">
        <v>44252.65625</v>
      </c>
    </row>
    <row r="4283">
      <c r="L4283" s="3">
        <v>44159.416666666664</v>
      </c>
    </row>
    <row r="4284">
      <c r="L4284" s="3">
        <v>44210.416666666664</v>
      </c>
    </row>
    <row r="4285">
      <c r="L4285" s="3">
        <v>44211.625</v>
      </c>
    </row>
    <row r="4286">
      <c r="L4286" s="3">
        <v>44165.625</v>
      </c>
    </row>
    <row r="4287">
      <c r="L4287" s="3">
        <v>43696.25</v>
      </c>
    </row>
    <row r="4288">
      <c r="L4288" s="3">
        <v>43878.625</v>
      </c>
    </row>
    <row r="4289">
      <c r="L4289" s="3">
        <v>44156.21875</v>
      </c>
    </row>
    <row r="4290">
      <c r="L4290" s="3">
        <v>43910.541666666664</v>
      </c>
    </row>
    <row r="4291">
      <c r="L4291" s="3">
        <v>44126.25</v>
      </c>
    </row>
    <row r="4292">
      <c r="L4292" s="3">
        <v>44128.208333333336</v>
      </c>
    </row>
    <row r="4293">
      <c r="L4293" s="3">
        <v>44120.6875</v>
      </c>
    </row>
    <row r="4294">
      <c r="L4294" s="3">
        <v>43902.1875</v>
      </c>
    </row>
    <row r="4295">
      <c r="L4295" s="3">
        <v>44161.7352058912</v>
      </c>
    </row>
    <row r="4296">
      <c r="L4296" s="3">
        <v>43865.645833333336</v>
      </c>
    </row>
    <row r="4297">
      <c r="L4297" s="3">
        <v>44142.729166666664</v>
      </c>
    </row>
    <row r="4298">
      <c r="L4298" s="3">
        <v>44154.8125</v>
      </c>
    </row>
    <row r="4299">
      <c r="L4299" s="3">
        <v>44088.723397118054</v>
      </c>
    </row>
    <row r="4300">
      <c r="L4300" s="3">
        <v>44075.583333333336</v>
      </c>
    </row>
    <row r="4301">
      <c r="L4301" s="3">
        <v>44172.65625</v>
      </c>
    </row>
    <row r="4302">
      <c r="L4302" s="3">
        <v>43507.166666666664</v>
      </c>
    </row>
    <row r="4303">
      <c r="L4303" s="3">
        <v>43929.75</v>
      </c>
    </row>
    <row r="4304">
      <c r="L4304" s="3">
        <v>44124.583333333336</v>
      </c>
    </row>
    <row r="4305">
      <c r="L4305" s="3">
        <v>43759.333333333336</v>
      </c>
    </row>
    <row r="4306">
      <c r="L4306" s="3">
        <v>44095.333333333336</v>
      </c>
    </row>
    <row r="4307">
      <c r="L4307" s="3">
        <v>44151.65625</v>
      </c>
    </row>
    <row r="4308">
      <c r="L4308" s="3">
        <v>44029.197916666664</v>
      </c>
    </row>
    <row r="4309">
      <c r="L4309" s="3">
        <v>43824.583333333336</v>
      </c>
    </row>
    <row r="4310">
      <c r="L4310" s="3">
        <v>44190.645833333336</v>
      </c>
    </row>
    <row r="4311">
      <c r="L4311" s="3">
        <v>43903.645833333336</v>
      </c>
    </row>
    <row r="4312">
      <c r="L4312" s="3">
        <v>44036.208333333336</v>
      </c>
    </row>
    <row r="4313">
      <c r="L4313" s="3">
        <v>43992.5</v>
      </c>
    </row>
    <row r="4314">
      <c r="L4314" s="3">
        <v>44228.333333333336</v>
      </c>
    </row>
    <row r="4315">
      <c r="L4315" s="3">
        <v>44105.21875</v>
      </c>
    </row>
    <row r="4316">
      <c r="L4316" s="3">
        <v>44060.666666666664</v>
      </c>
    </row>
    <row r="4317">
      <c r="L4317" s="3">
        <v>44137.645833333336</v>
      </c>
    </row>
    <row r="4318">
      <c r="L4318" s="3">
        <v>43782.583333333336</v>
      </c>
    </row>
    <row r="4319">
      <c r="L4319" s="3">
        <v>43905.229166666664</v>
      </c>
    </row>
    <row r="4320">
      <c r="L4320" s="3">
        <v>44183.479166666664</v>
      </c>
    </row>
    <row r="4321">
      <c r="L4321" s="3">
        <v>44106.229166666664</v>
      </c>
    </row>
    <row r="4322">
      <c r="L4322" s="3">
        <v>43911.229166666664</v>
      </c>
    </row>
    <row r="4323">
      <c r="L4323" s="3">
        <v>44194.625</v>
      </c>
    </row>
    <row r="4324">
      <c r="L4324" s="3">
        <v>43934.541666666664</v>
      </c>
    </row>
    <row r="4325">
      <c r="L4325" s="3">
        <v>44154.541666666664</v>
      </c>
    </row>
    <row r="4326">
      <c r="L4326" s="3">
        <v>44242.6875</v>
      </c>
    </row>
    <row r="4327">
      <c r="L4327" s="3">
        <v>44207.302083333336</v>
      </c>
    </row>
    <row r="4328">
      <c r="L4328" s="3">
        <v>43985.166666666664</v>
      </c>
    </row>
    <row r="4329">
      <c r="L4329" s="3">
        <v>43694.70404207176</v>
      </c>
    </row>
    <row r="4330">
      <c r="L4330" s="3">
        <v>44139.4375</v>
      </c>
    </row>
    <row r="4331">
      <c r="L4331" s="3">
        <v>43909.791666666664</v>
      </c>
    </row>
    <row r="4332">
      <c r="L4332" s="3">
        <v>44134.208333333336</v>
      </c>
    </row>
    <row r="4333">
      <c r="L4333" s="3">
        <v>44211.25</v>
      </c>
    </row>
    <row r="4334">
      <c r="L4334" s="3">
        <v>44160.375</v>
      </c>
    </row>
    <row r="4335">
      <c r="L4335" s="3">
        <v>43840.291666666664</v>
      </c>
    </row>
    <row r="4336">
      <c r="L4336" s="3">
        <v>43767.625</v>
      </c>
    </row>
    <row r="4337">
      <c r="L4337" s="3">
        <v>44217.208333333336</v>
      </c>
    </row>
    <row r="4338">
      <c r="L4338" s="3">
        <v>44216.541666666664</v>
      </c>
    </row>
    <row r="4339">
      <c r="L4339" s="3">
        <v>44023.3125</v>
      </c>
    </row>
    <row r="4340">
      <c r="L4340" s="3">
        <v>44099.270833333336</v>
      </c>
    </row>
    <row r="4341">
      <c r="L4341" s="3">
        <v>44232.29636584491</v>
      </c>
    </row>
    <row r="4342">
      <c r="L4342" s="3">
        <v>43959.635416666664</v>
      </c>
    </row>
    <row r="4343">
      <c r="L4343" s="3">
        <v>43864.666666666664</v>
      </c>
    </row>
    <row r="4344">
      <c r="L4344" s="3">
        <v>43889.270833333336</v>
      </c>
    </row>
    <row r="4345">
      <c r="L4345" s="3">
        <v>44155.291666666664</v>
      </c>
    </row>
    <row r="4346">
      <c r="L4346" s="3">
        <v>43958.610428900465</v>
      </c>
    </row>
    <row r="4347">
      <c r="L4347" s="3">
        <v>44089.291666666664</v>
      </c>
    </row>
    <row r="4348">
      <c r="L4348" s="3">
        <v>43810.25</v>
      </c>
    </row>
    <row r="4349">
      <c r="L4349" s="3">
        <v>43732.708333333336</v>
      </c>
    </row>
    <row r="4350">
      <c r="L4350" s="3">
        <v>44153.687133472224</v>
      </c>
    </row>
    <row r="4351">
      <c r="L4351" s="3">
        <v>44155.270833333336</v>
      </c>
    </row>
    <row r="4352">
      <c r="L4352" s="3">
        <v>44169.25</v>
      </c>
    </row>
    <row r="4353">
      <c r="L4353" s="3">
        <v>43843.625</v>
      </c>
    </row>
    <row r="4354">
      <c r="L4354" s="3">
        <v>44250.62078787037</v>
      </c>
    </row>
    <row r="4355">
      <c r="L4355" s="3">
        <v>43823.35249369213</v>
      </c>
    </row>
    <row r="4356">
      <c r="L4356" s="3">
        <v>43821.25</v>
      </c>
    </row>
    <row r="4357">
      <c r="L4357" s="3">
        <v>44133.729166666664</v>
      </c>
    </row>
    <row r="4358">
      <c r="L4358" s="3">
        <v>43584.75</v>
      </c>
    </row>
    <row r="4359">
      <c r="L4359" s="3">
        <v>43829.291666666664</v>
      </c>
    </row>
    <row r="4360">
      <c r="L4360" s="3">
        <v>44107.6875</v>
      </c>
    </row>
    <row r="4361">
      <c r="L4361" s="3">
        <v>43645.541666666664</v>
      </c>
    </row>
    <row r="4362">
      <c r="L4362" s="3">
        <v>43903.625</v>
      </c>
    </row>
    <row r="4363">
      <c r="L4363" s="3">
        <v>44231.25</v>
      </c>
    </row>
    <row r="4364">
      <c r="L4364" s="3">
        <v>43864.708333333336</v>
      </c>
    </row>
    <row r="4365">
      <c r="L4365" s="3">
        <v>44179.666666666664</v>
      </c>
    </row>
    <row r="4366">
      <c r="L4366" s="3">
        <v>44033.375</v>
      </c>
    </row>
    <row r="4367">
      <c r="L4367" s="3">
        <v>44047.729166666664</v>
      </c>
    </row>
    <row r="4368">
      <c r="L4368" s="3">
        <v>44166.645833333336</v>
      </c>
    </row>
    <row r="4369">
      <c r="L4369" s="3">
        <v>44251.5</v>
      </c>
    </row>
    <row r="4370">
      <c r="L4370" s="3">
        <v>43906.1875</v>
      </c>
    </row>
    <row r="4371">
      <c r="L4371" s="3">
        <v>44140.791666666664</v>
      </c>
    </row>
    <row r="4372">
      <c r="L4372" s="3">
        <v>43881.71684013889</v>
      </c>
    </row>
    <row r="4373">
      <c r="L4373" s="3">
        <v>44012.541666666664</v>
      </c>
    </row>
    <row r="4374">
      <c r="L4374" s="3">
        <v>43762.541666666664</v>
      </c>
    </row>
    <row r="4375">
      <c r="L4375" s="3">
        <v>43798.791666666664</v>
      </c>
    </row>
    <row r="4376">
      <c r="L4376" s="3">
        <v>44071.65625</v>
      </c>
    </row>
    <row r="4377">
      <c r="L4377" s="3">
        <v>44081.208333333336</v>
      </c>
    </row>
    <row r="4378">
      <c r="L4378" s="3">
        <v>43843.666666666664</v>
      </c>
    </row>
    <row r="4379">
      <c r="L4379" s="3">
        <v>44044.270833333336</v>
      </c>
    </row>
    <row r="4380">
      <c r="L4380" s="3">
        <v>44116.38125</v>
      </c>
    </row>
    <row r="4381">
      <c r="L4381" s="3">
        <v>43807.583333333336</v>
      </c>
    </row>
    <row r="4382">
      <c r="L4382" s="3">
        <v>44193.6875</v>
      </c>
    </row>
    <row r="4383">
      <c r="L4383" s="3">
        <v>44200.604166666664</v>
      </c>
    </row>
    <row r="4384">
      <c r="L4384" s="3">
        <v>43991.770833333336</v>
      </c>
    </row>
    <row r="4385">
      <c r="L4385" s="3">
        <v>43877.708333333336</v>
      </c>
    </row>
    <row r="4386">
      <c r="L4386" s="3">
        <v>44116.333333333336</v>
      </c>
    </row>
    <row r="4387">
      <c r="L4387" s="3">
        <v>43823.291666666664</v>
      </c>
    </row>
    <row r="4388">
      <c r="L4388" s="3">
        <v>44176.773861608795</v>
      </c>
    </row>
    <row r="4389">
      <c r="L4389" s="3">
        <v>43782.75</v>
      </c>
    </row>
    <row r="4390">
      <c r="L4390" s="3">
        <v>44154.708333333336</v>
      </c>
    </row>
    <row r="4391">
      <c r="L4391" s="3">
        <v>43997.229166666664</v>
      </c>
    </row>
    <row r="4392">
      <c r="L4392" s="3">
        <v>43936.37569444445</v>
      </c>
    </row>
    <row r="4393">
      <c r="L4393" s="3">
        <v>44098.583333333336</v>
      </c>
    </row>
    <row r="4394">
      <c r="L4394" s="3">
        <v>44210.604166666664</v>
      </c>
    </row>
    <row r="4395">
      <c r="L4395" s="3">
        <v>44156.46875</v>
      </c>
    </row>
    <row r="4396">
      <c r="L4396" s="3">
        <v>43861.645833333336</v>
      </c>
    </row>
    <row r="4397">
      <c r="L4397" s="3">
        <v>44145.583333333336</v>
      </c>
    </row>
    <row r="4398">
      <c r="L4398" s="3">
        <v>43720.583333333336</v>
      </c>
    </row>
    <row r="4399">
      <c r="L4399" s="3">
        <v>44118.604166666664</v>
      </c>
    </row>
    <row r="4400">
      <c r="L4400" s="3">
        <v>43873.229166666664</v>
      </c>
    </row>
    <row r="4401">
      <c r="L4401" s="3">
        <v>44158.4375</v>
      </c>
    </row>
    <row r="4402">
      <c r="L4402" s="3">
        <v>43876.69180104167</v>
      </c>
    </row>
    <row r="4403">
      <c r="L4403" s="3">
        <v>44187.270833333336</v>
      </c>
    </row>
    <row r="4404">
      <c r="L4404" s="3">
        <v>43834.291666666664</v>
      </c>
    </row>
    <row r="4405">
      <c r="L4405" s="3">
        <v>43942.791666666664</v>
      </c>
    </row>
    <row r="4406">
      <c r="L4406" s="3">
        <v>43676.625</v>
      </c>
    </row>
    <row r="4407">
      <c r="L4407" s="3">
        <v>43807.291666666664</v>
      </c>
    </row>
    <row r="4408">
      <c r="L4408" s="3">
        <v>44215.625</v>
      </c>
    </row>
    <row r="4409">
      <c r="L4409" s="3">
        <v>43887.791666666664</v>
      </c>
    </row>
    <row r="4410">
      <c r="L4410" s="3">
        <v>43778.625</v>
      </c>
    </row>
    <row r="4411">
      <c r="L4411" s="3">
        <v>44186.229166666664</v>
      </c>
    </row>
    <row r="4412">
      <c r="L4412" s="3">
        <v>43873.77131326389</v>
      </c>
    </row>
    <row r="4413">
      <c r="L4413" s="3">
        <v>44049.78125</v>
      </c>
    </row>
    <row r="4414">
      <c r="L4414" s="3">
        <v>43829.708333333336</v>
      </c>
    </row>
    <row r="4415">
      <c r="L4415" s="3">
        <v>43775.291666666664</v>
      </c>
    </row>
    <row r="4416">
      <c r="L4416" s="3">
        <v>44173.333333333336</v>
      </c>
    </row>
    <row r="4417">
      <c r="L4417" s="3">
        <v>44118.625</v>
      </c>
    </row>
    <row r="4418">
      <c r="L4418" s="3">
        <v>44164.260416666664</v>
      </c>
    </row>
    <row r="4419">
      <c r="L4419" s="3">
        <v>44147.416666666664</v>
      </c>
    </row>
    <row r="4420">
      <c r="L4420" s="3">
        <v>44128.291666666664</v>
      </c>
    </row>
    <row r="4421">
      <c r="L4421" s="3">
        <v>44246.25</v>
      </c>
    </row>
    <row r="4422">
      <c r="L4422" s="3">
        <v>44120.416666666664</v>
      </c>
    </row>
    <row r="4423">
      <c r="L4423" s="3">
        <v>44005.145833333336</v>
      </c>
    </row>
    <row r="4424">
      <c r="L4424" s="3">
        <v>44194.29183994213</v>
      </c>
    </row>
    <row r="4425">
      <c r="L4425" s="3">
        <v>44175.270833333336</v>
      </c>
    </row>
    <row r="4426">
      <c r="L4426" s="3">
        <v>44210.65625</v>
      </c>
    </row>
    <row r="4427">
      <c r="L4427" s="3">
        <v>44110.625</v>
      </c>
    </row>
    <row r="4428">
      <c r="L4428" s="3">
        <v>44246.5</v>
      </c>
    </row>
    <row r="4429">
      <c r="L4429" s="3">
        <v>44098.291666666664</v>
      </c>
    </row>
    <row r="4430">
      <c r="L4430" s="3">
        <v>44013.666666666664</v>
      </c>
    </row>
    <row r="4431">
      <c r="L4431" s="3">
        <v>44113.333333333336</v>
      </c>
    </row>
    <row r="4432">
      <c r="L4432" s="3">
        <v>43819.625</v>
      </c>
    </row>
    <row r="4433">
      <c r="L4433" s="3">
        <v>43921.291666666664</v>
      </c>
    </row>
    <row r="4434">
      <c r="L4434" s="3">
        <v>44046.645833333336</v>
      </c>
    </row>
    <row r="4435">
      <c r="L4435" s="3">
        <v>43936.645833333336</v>
      </c>
    </row>
    <row r="4436">
      <c r="L4436" s="3">
        <v>43966.229166666664</v>
      </c>
    </row>
    <row r="4437">
      <c r="L4437" s="3">
        <v>43768.166666666664</v>
      </c>
    </row>
    <row r="4438">
      <c r="L4438" s="3">
        <v>43794.625</v>
      </c>
    </row>
    <row r="4439">
      <c r="L4439" s="3">
        <v>43862.229166666664</v>
      </c>
    </row>
    <row r="4440">
      <c r="L4440" s="3">
        <v>43949.229166666664</v>
      </c>
    </row>
    <row r="4441">
      <c r="L4441" s="3">
        <v>43813.583333333336</v>
      </c>
    </row>
    <row r="4442">
      <c r="L4442" s="3">
        <v>44195.541666666664</v>
      </c>
    </row>
    <row r="4443">
      <c r="L4443" s="3">
        <v>44129.395833333336</v>
      </c>
    </row>
    <row r="4444">
      <c r="L4444" s="3">
        <v>43973.62569444445</v>
      </c>
    </row>
    <row r="4445">
      <c r="L4445" s="3">
        <v>44051.270833333336</v>
      </c>
    </row>
    <row r="4446">
      <c r="L4446" s="3">
        <v>43812.708333333336</v>
      </c>
    </row>
    <row r="4447">
      <c r="L4447" s="3">
        <v>44194.420317268516</v>
      </c>
    </row>
    <row r="4448">
      <c r="L4448" s="3">
        <v>43849.145833333336</v>
      </c>
    </row>
    <row r="4449">
      <c r="L4449" s="3">
        <v>43751.166666666664</v>
      </c>
    </row>
    <row r="4450">
      <c r="L4450" s="3">
        <v>44053.520833333336</v>
      </c>
    </row>
    <row r="4451">
      <c r="L4451" s="3">
        <v>44202.229166666664</v>
      </c>
    </row>
    <row r="4452">
      <c r="L4452" s="3">
        <v>44044.291666666664</v>
      </c>
    </row>
    <row r="4453">
      <c r="L4453" s="3">
        <v>43804.458333333336</v>
      </c>
    </row>
    <row r="4454">
      <c r="L4454" s="3">
        <v>44193.416666666664</v>
      </c>
    </row>
    <row r="4455">
      <c r="L4455" s="3">
        <v>44014.291666666664</v>
      </c>
    </row>
    <row r="4456">
      <c r="L4456" s="3">
        <v>44175.4375</v>
      </c>
    </row>
    <row r="4457">
      <c r="L4457" s="3">
        <v>44216.53125</v>
      </c>
    </row>
    <row r="4458">
      <c r="L4458" s="3">
        <v>43997.791666666664</v>
      </c>
    </row>
    <row r="4459">
      <c r="L4459" s="3">
        <v>44175.291666666664</v>
      </c>
    </row>
    <row r="4460">
      <c r="L4460" s="3">
        <v>44055.666666666664</v>
      </c>
    </row>
    <row r="4461">
      <c r="L4461" s="3">
        <v>44210.6875</v>
      </c>
    </row>
    <row r="4462">
      <c r="L4462" s="3">
        <v>43592.458333333336</v>
      </c>
    </row>
    <row r="4463">
      <c r="L4463" s="3">
        <v>44153.35794809028</v>
      </c>
    </row>
    <row r="4464">
      <c r="L4464" s="3">
        <v>43627.291666666664</v>
      </c>
    </row>
    <row r="4465">
      <c r="L4465" s="3">
        <v>44211.52633097222</v>
      </c>
    </row>
    <row r="4466">
      <c r="L4466" s="3">
        <v>44018.583333333336</v>
      </c>
    </row>
    <row r="4467">
      <c r="L4467" s="3">
        <v>44005.666666666664</v>
      </c>
    </row>
    <row r="4468">
      <c r="L4468" s="3">
        <v>44161.302083333336</v>
      </c>
    </row>
    <row r="4469">
      <c r="L4469" s="3">
        <v>44061.25</v>
      </c>
    </row>
    <row r="4470">
      <c r="L4470" s="3">
        <v>43921.541666666664</v>
      </c>
    </row>
    <row r="4471">
      <c r="L4471" s="3">
        <v>43906.25</v>
      </c>
    </row>
    <row r="4472">
      <c r="L4472" s="3">
        <v>43903.75</v>
      </c>
    </row>
    <row r="4473">
      <c r="L4473" s="3">
        <v>44161.333333333336</v>
      </c>
    </row>
    <row r="4474">
      <c r="L4474" s="3">
        <v>43760.25</v>
      </c>
    </row>
    <row r="4475">
      <c r="L4475" s="3">
        <v>44222.645833333336</v>
      </c>
    </row>
    <row r="4476">
      <c r="L4476" s="3">
        <v>44093.770833333336</v>
      </c>
    </row>
    <row r="4477">
      <c r="L4477" s="3">
        <v>43844.208333333336</v>
      </c>
    </row>
    <row r="4478">
      <c r="L4478" s="3">
        <v>44246.291666666664</v>
      </c>
    </row>
    <row r="4479">
      <c r="L4479" s="3">
        <v>44081.729166666664</v>
      </c>
    </row>
    <row r="4480">
      <c r="L4480" s="3">
        <v>44188.489583333336</v>
      </c>
    </row>
    <row r="4481">
      <c r="L4481" s="3">
        <v>44044.6875</v>
      </c>
    </row>
    <row r="4482">
      <c r="L4482" s="3">
        <v>44044.229166666664</v>
      </c>
    </row>
    <row r="4483">
      <c r="L4483" s="3">
        <v>43773.708333333336</v>
      </c>
    </row>
    <row r="4484">
      <c r="L4484" s="3">
        <v>44148.604166666664</v>
      </c>
    </row>
    <row r="4485">
      <c r="L4485" s="3">
        <v>43856.69950238426</v>
      </c>
    </row>
    <row r="4486">
      <c r="L4486" s="3">
        <v>43728.666666666664</v>
      </c>
    </row>
    <row r="4487">
      <c r="L4487" s="3">
        <v>43904.209027777775</v>
      </c>
    </row>
    <row r="4488">
      <c r="L4488" s="3">
        <v>43903.166666666664</v>
      </c>
    </row>
    <row r="4489">
      <c r="L4489" s="3">
        <v>44091.583333333336</v>
      </c>
    </row>
    <row r="4490">
      <c r="L4490" s="3">
        <v>43536.625</v>
      </c>
    </row>
    <row r="4491">
      <c r="L4491" s="3">
        <v>43903.333333333336</v>
      </c>
    </row>
    <row r="4492">
      <c r="L4492" s="3">
        <v>44063.75</v>
      </c>
    </row>
    <row r="4493">
      <c r="L4493" s="3">
        <v>44187.375</v>
      </c>
    </row>
    <row r="4494">
      <c r="L4494" s="3">
        <v>43899.625</v>
      </c>
    </row>
    <row r="4495">
      <c r="L4495" s="3">
        <v>43661.625</v>
      </c>
    </row>
    <row r="4496">
      <c r="L4496" s="3">
        <v>44217.604166666664</v>
      </c>
    </row>
    <row r="4497">
      <c r="L4497" s="3">
        <v>44090.666666666664</v>
      </c>
    </row>
    <row r="4498">
      <c r="L4498" s="3">
        <v>43913.770833333336</v>
      </c>
    </row>
    <row r="4499">
      <c r="L4499" s="3">
        <v>43889.708333333336</v>
      </c>
    </row>
    <row r="4500">
      <c r="L4500" s="3">
        <v>44180.625</v>
      </c>
    </row>
    <row r="4501">
      <c r="L4501" s="3">
        <v>43872.145833333336</v>
      </c>
    </row>
    <row r="4502">
      <c r="L4502" s="3">
        <v>43879.416666666664</v>
      </c>
    </row>
    <row r="4503">
      <c r="L4503" s="3">
        <v>43571.583333333336</v>
      </c>
    </row>
    <row r="4504">
      <c r="L4504" s="3">
        <v>43878.229166666664</v>
      </c>
    </row>
    <row r="4505">
      <c r="L4505" s="3">
        <v>44139.708333333336</v>
      </c>
    </row>
    <row r="4506">
      <c r="L4506" s="3">
        <v>44183.458333333336</v>
      </c>
    </row>
    <row r="4507">
      <c r="L4507" s="3">
        <v>44232.197916666664</v>
      </c>
    </row>
    <row r="4508">
      <c r="L4508" s="3">
        <v>43890.708333333336</v>
      </c>
    </row>
    <row r="4509">
      <c r="L4509" s="3">
        <v>43810.541666666664</v>
      </c>
    </row>
    <row r="4510">
      <c r="L4510" s="3">
        <v>44246.302083333336</v>
      </c>
    </row>
    <row r="4511">
      <c r="L4511" s="3">
        <v>43907.375</v>
      </c>
    </row>
    <row r="4512">
      <c r="L4512" s="3">
        <v>44189.541666666664</v>
      </c>
    </row>
    <row r="4513">
      <c r="L4513" s="3">
        <v>43870.229166666664</v>
      </c>
    </row>
    <row r="4514">
      <c r="L4514" s="3">
        <v>44129.416666666664</v>
      </c>
    </row>
    <row r="4515">
      <c r="L4515" s="3">
        <v>43808.583333333336</v>
      </c>
    </row>
    <row r="4516">
      <c r="L4516" s="3">
        <v>44230.479166666664</v>
      </c>
    </row>
    <row r="4517">
      <c r="L4517" s="3">
        <v>43852.375</v>
      </c>
    </row>
    <row r="4518">
      <c r="L4518" s="3">
        <v>43837.708333333336</v>
      </c>
    </row>
    <row r="4519">
      <c r="L4519" s="3">
        <v>43713.666666666664</v>
      </c>
    </row>
    <row r="4520">
      <c r="L4520" s="3">
        <v>44004.708333333336</v>
      </c>
    </row>
    <row r="4521">
      <c r="L4521" s="3">
        <v>44161.625</v>
      </c>
    </row>
    <row r="4522">
      <c r="L4522" s="3">
        <v>44012.625</v>
      </c>
    </row>
    <row r="4523">
      <c r="L4523" s="3">
        <v>43594.333333333336</v>
      </c>
    </row>
    <row r="4524">
      <c r="L4524" s="3">
        <v>44210.645833333336</v>
      </c>
    </row>
    <row r="4525">
      <c r="L4525" s="3">
        <v>44142.291666666664</v>
      </c>
    </row>
    <row r="4526">
      <c r="L4526" s="3">
        <v>44158.229166666664</v>
      </c>
    </row>
    <row r="4527">
      <c r="L4527" s="3">
        <v>43817.416666666664</v>
      </c>
    </row>
    <row r="4528">
      <c r="L4528" s="3">
        <v>44179.458333333336</v>
      </c>
    </row>
    <row r="4529">
      <c r="L4529" s="3">
        <v>44187.405106273145</v>
      </c>
    </row>
    <row r="4530">
      <c r="L4530" s="3">
        <v>44123.270833333336</v>
      </c>
    </row>
    <row r="4531">
      <c r="L4531" s="3">
        <v>44044.635416666664</v>
      </c>
    </row>
    <row r="4532">
      <c r="L4532" s="3">
        <v>44166.916666666664</v>
      </c>
    </row>
    <row r="4533">
      <c r="L4533" s="3">
        <v>44102.75</v>
      </c>
    </row>
    <row r="4534">
      <c r="L4534" s="3">
        <v>43898.229166666664</v>
      </c>
    </row>
    <row r="4535">
      <c r="L4535" s="3">
        <v>43786.291666666664</v>
      </c>
    </row>
    <row r="4536">
      <c r="L4536" s="3">
        <v>43899.208333333336</v>
      </c>
    </row>
    <row r="4537">
      <c r="L4537" s="3">
        <v>43799.625</v>
      </c>
    </row>
    <row r="4538">
      <c r="L4538" s="3">
        <v>43713.625</v>
      </c>
    </row>
    <row r="4539">
      <c r="L4539" s="3">
        <v>43894.44329152778</v>
      </c>
    </row>
    <row r="4540">
      <c r="L4540" s="3">
        <v>44189.270833333336</v>
      </c>
    </row>
    <row r="4541">
      <c r="L4541" s="3">
        <v>44101.625</v>
      </c>
    </row>
    <row r="4542">
      <c r="L4542" s="3">
        <v>43777.25</v>
      </c>
    </row>
    <row r="4543">
      <c r="L4543" s="3">
        <v>44175.625</v>
      </c>
    </row>
    <row r="4544">
      <c r="L4544" s="3">
        <v>43551.25</v>
      </c>
    </row>
    <row r="4545">
      <c r="L4545" s="3">
        <v>43784.69333851852</v>
      </c>
    </row>
    <row r="4546">
      <c r="L4546" s="3">
        <v>44144.53125</v>
      </c>
    </row>
    <row r="4547">
      <c r="L4547" s="3">
        <v>43844.625</v>
      </c>
    </row>
    <row r="4548">
      <c r="L4548" s="3">
        <v>44153.291666666664</v>
      </c>
    </row>
    <row r="4549">
      <c r="L4549" s="3">
        <v>44216.25</v>
      </c>
    </row>
    <row r="4550">
      <c r="L4550" s="3">
        <v>43971.791666666664</v>
      </c>
    </row>
    <row r="4551">
      <c r="L4551" s="3">
        <v>44202.25</v>
      </c>
    </row>
    <row r="4552">
      <c r="L4552" s="3">
        <v>44139.4375</v>
      </c>
    </row>
    <row r="4553">
      <c r="L4553" s="3">
        <v>43992.354166666664</v>
      </c>
    </row>
    <row r="4554">
      <c r="L4554" s="3">
        <v>44100.6875</v>
      </c>
    </row>
    <row r="4555">
      <c r="L4555" s="3">
        <v>44002.520833333336</v>
      </c>
    </row>
    <row r="4556">
      <c r="L4556" s="3">
        <v>44132.541666666664</v>
      </c>
    </row>
    <row r="4557">
      <c r="L4557" s="3">
        <v>44126.229166666664</v>
      </c>
    </row>
    <row r="4558">
      <c r="L4558" s="3">
        <v>43901.416666666664</v>
      </c>
    </row>
    <row r="4559">
      <c r="L4559" s="3">
        <v>44153.916666666664</v>
      </c>
    </row>
    <row r="4560">
      <c r="L4560" s="3">
        <v>44130.6875</v>
      </c>
    </row>
    <row r="4561">
      <c r="L4561" s="3">
        <v>43900.75</v>
      </c>
    </row>
    <row r="4562">
      <c r="L4562" s="3">
        <v>44020.291666666664</v>
      </c>
    </row>
    <row r="4563">
      <c r="L4563" s="3">
        <v>44088.541666666664</v>
      </c>
    </row>
    <row r="4564">
      <c r="L4564" s="3">
        <v>44225.208333333336</v>
      </c>
    </row>
    <row r="4565">
      <c r="L4565" s="3">
        <v>43893.166666666664</v>
      </c>
    </row>
    <row r="4566">
      <c r="L4566" s="3">
        <v>44207.270833333336</v>
      </c>
    </row>
    <row r="4567">
      <c r="L4567" s="3">
        <v>44232.40831769676</v>
      </c>
    </row>
    <row r="4568">
      <c r="L4568" s="3">
        <v>44043.50469753472</v>
      </c>
    </row>
    <row r="4569">
      <c r="L4569" s="3">
        <v>44224.333333333336</v>
      </c>
    </row>
    <row r="4570">
      <c r="L4570" s="3">
        <v>44139.614583333336</v>
      </c>
    </row>
    <row r="4571">
      <c r="L4571" s="3">
        <v>43587.166666666664</v>
      </c>
    </row>
    <row r="4572">
      <c r="L4572" s="3">
        <v>44017.583333333336</v>
      </c>
    </row>
    <row r="4573">
      <c r="L4573" s="3">
        <v>43894.645833333336</v>
      </c>
    </row>
    <row r="4574">
      <c r="L4574" s="3">
        <v>44186.627358680555</v>
      </c>
    </row>
    <row r="4575">
      <c r="L4575" s="3">
        <v>44210.697916666664</v>
      </c>
    </row>
    <row r="4576">
      <c r="L4576" s="3">
        <v>44130.614583333336</v>
      </c>
    </row>
    <row r="4577">
      <c r="L4577" s="3">
        <v>43716.208333333336</v>
      </c>
    </row>
    <row r="4578">
      <c r="L4578" s="3">
        <v>43892.75</v>
      </c>
    </row>
    <row r="4579">
      <c r="L4579" s="3">
        <v>44137.6875</v>
      </c>
    </row>
    <row r="4580">
      <c r="L4580" s="3">
        <v>44215.37202122685</v>
      </c>
    </row>
    <row r="4581">
      <c r="L4581" s="3">
        <v>44127.776515300924</v>
      </c>
    </row>
    <row r="4582">
      <c r="L4582" s="3">
        <v>43962.625</v>
      </c>
    </row>
    <row r="4583">
      <c r="L4583" s="3">
        <v>44018.67312388889</v>
      </c>
    </row>
    <row r="4584">
      <c r="L4584" s="3">
        <v>43824.333333333336</v>
      </c>
    </row>
    <row r="4585">
      <c r="L4585" s="3">
        <v>44076.3125</v>
      </c>
    </row>
    <row r="4586">
      <c r="L4586" s="3">
        <v>43903.645833333336</v>
      </c>
    </row>
    <row r="4587">
      <c r="L4587" s="3">
        <v>43697.5</v>
      </c>
    </row>
    <row r="4588">
      <c r="L4588" s="3">
        <v>43998.458333333336</v>
      </c>
    </row>
    <row r="4589">
      <c r="L4589" s="3">
        <v>44044.645833333336</v>
      </c>
    </row>
    <row r="4590">
      <c r="L4590" s="3">
        <v>44124.625</v>
      </c>
    </row>
    <row r="4591">
      <c r="L4591" s="3">
        <v>43836.208333333336</v>
      </c>
    </row>
    <row r="4592">
      <c r="L4592" s="3">
        <v>44228.208333333336</v>
      </c>
    </row>
    <row r="4593">
      <c r="L4593" s="3">
        <v>44156.364583333336</v>
      </c>
    </row>
    <row r="4594">
      <c r="L4594" s="3">
        <v>43788.666666666664</v>
      </c>
    </row>
    <row r="4595">
      <c r="L4595" s="3">
        <v>44174.7247925</v>
      </c>
    </row>
    <row r="4596">
      <c r="L4596" s="3">
        <v>43706.625</v>
      </c>
    </row>
    <row r="4597">
      <c r="L4597" s="3">
        <v>43927.645833333336</v>
      </c>
    </row>
    <row r="4598">
      <c r="L4598" s="3">
        <v>44013.72403755787</v>
      </c>
    </row>
    <row r="4599">
      <c r="L4599" s="3">
        <v>44239.635416666664</v>
      </c>
    </row>
    <row r="4600">
      <c r="L4600" s="3">
        <v>43922.625</v>
      </c>
    </row>
    <row r="4601">
      <c r="L4601" s="3">
        <v>44091.677083333336</v>
      </c>
    </row>
    <row r="4602">
      <c r="L4602" s="3">
        <v>43866.625</v>
      </c>
    </row>
    <row r="4603">
      <c r="L4603" s="3">
        <v>44062.729166666664</v>
      </c>
    </row>
    <row r="4604">
      <c r="L4604" s="3">
        <v>43892.458333333336</v>
      </c>
    </row>
    <row r="4605">
      <c r="L4605" s="3">
        <v>44140.666666666664</v>
      </c>
    </row>
    <row r="4606">
      <c r="L4606" s="3">
        <v>43797.625</v>
      </c>
    </row>
    <row r="4607">
      <c r="L4607" s="3">
        <v>43567.333333333336</v>
      </c>
    </row>
    <row r="4608">
      <c r="L4608" s="3">
        <v>44174.625</v>
      </c>
    </row>
    <row r="4609">
      <c r="L4609" s="3">
        <v>43866.625</v>
      </c>
    </row>
    <row r="4610">
      <c r="L4610" s="3">
        <v>43909.75</v>
      </c>
    </row>
    <row r="4611">
      <c r="L4611" s="3">
        <v>44145.625</v>
      </c>
    </row>
    <row r="4612">
      <c r="L4612" s="3">
        <v>44216.479166666664</v>
      </c>
    </row>
    <row r="4613">
      <c r="L4613" s="3">
        <v>44038.625</v>
      </c>
    </row>
    <row r="4614">
      <c r="L4614" s="3">
        <v>43899.166666666664</v>
      </c>
    </row>
    <row r="4615">
      <c r="L4615" s="3">
        <v>43902.270833333336</v>
      </c>
    </row>
    <row r="4616">
      <c r="L4616" s="3">
        <v>43923.166666666664</v>
      </c>
    </row>
    <row r="4617">
      <c r="L4617" s="3">
        <v>44075.375</v>
      </c>
    </row>
    <row r="4618">
      <c r="L4618" s="3">
        <v>43677.208333333336</v>
      </c>
    </row>
    <row r="4619">
      <c r="L4619" s="3">
        <v>43781.416666666664</v>
      </c>
    </row>
    <row r="4620">
      <c r="L4620" s="3">
        <v>44145.270833333336</v>
      </c>
    </row>
    <row r="4621">
      <c r="L4621" s="3">
        <v>43736.375</v>
      </c>
    </row>
    <row r="4622">
      <c r="L4622" s="3">
        <v>44207.25</v>
      </c>
    </row>
    <row r="4623">
      <c r="L4623" s="3">
        <v>43907.333333333336</v>
      </c>
    </row>
    <row r="4624">
      <c r="L4624" s="3">
        <v>43803.25</v>
      </c>
    </row>
    <row r="4625">
      <c r="L4625" s="3">
        <v>43882.166666666664</v>
      </c>
    </row>
    <row r="4626">
      <c r="L4626" s="3">
        <v>44211.479166666664</v>
      </c>
    </row>
    <row r="4627">
      <c r="L4627" s="3">
        <v>43733.166666666664</v>
      </c>
    </row>
    <row r="4628">
      <c r="L4628" s="3">
        <v>44113.25</v>
      </c>
    </row>
    <row r="4629">
      <c r="L4629" s="3">
        <v>44059.583333333336</v>
      </c>
    </row>
    <row r="4630">
      <c r="L4630" s="3">
        <v>43532.416666666664</v>
      </c>
    </row>
    <row r="4631">
      <c r="L4631" s="3">
        <v>44221.6875</v>
      </c>
    </row>
    <row r="4632">
      <c r="L4632" s="3">
        <v>44124.729166666664</v>
      </c>
    </row>
    <row r="4633">
      <c r="L4633" s="3">
        <v>43864.25</v>
      </c>
    </row>
    <row r="4634">
      <c r="L4634" s="3">
        <v>44221.666666666664</v>
      </c>
    </row>
    <row r="4635">
      <c r="L4635" s="3">
        <v>43781.291666666664</v>
      </c>
    </row>
    <row r="4636">
      <c r="L4636" s="3">
        <v>43762.708333333336</v>
      </c>
    </row>
    <row r="4637">
      <c r="L4637" s="3">
        <v>44139.625</v>
      </c>
    </row>
    <row r="4638">
      <c r="L4638" s="3">
        <v>44013.625</v>
      </c>
    </row>
    <row r="4639">
      <c r="L4639" s="3">
        <v>44063.635416666664</v>
      </c>
    </row>
    <row r="4640">
      <c r="L4640" s="3">
        <v>43866.25</v>
      </c>
    </row>
    <row r="4641">
      <c r="L4641" s="3">
        <v>44156.458333333336</v>
      </c>
    </row>
    <row r="4642">
      <c r="L4642" s="3">
        <v>44123.333333333336</v>
      </c>
    </row>
    <row r="4643">
      <c r="L4643" s="3">
        <v>44203.270833333336</v>
      </c>
    </row>
    <row r="4644">
      <c r="L4644" s="3">
        <v>44204.666666666664</v>
      </c>
    </row>
    <row r="4645">
      <c r="L4645" s="3">
        <v>43931.37569444445</v>
      </c>
    </row>
    <row r="4646">
      <c r="L4646" s="3">
        <v>44163.51874180556</v>
      </c>
    </row>
    <row r="4647">
      <c r="L4647" s="3">
        <v>43844.291666666664</v>
      </c>
    </row>
    <row r="4648">
      <c r="L4648" s="3">
        <v>44128.6875</v>
      </c>
    </row>
    <row r="4649">
      <c r="L4649" s="3">
        <v>44084.291666666664</v>
      </c>
    </row>
    <row r="4650">
      <c r="L4650" s="3">
        <v>44187.270833333336</v>
      </c>
    </row>
    <row r="4651">
      <c r="L4651" s="3">
        <v>43914.708333333336</v>
      </c>
    </row>
    <row r="4652">
      <c r="L4652" s="3">
        <v>44017.375</v>
      </c>
    </row>
    <row r="4653">
      <c r="L4653" s="3">
        <v>43863.270833333336</v>
      </c>
    </row>
    <row r="4654">
      <c r="L4654" s="3">
        <v>43716.625</v>
      </c>
    </row>
    <row r="4655">
      <c r="L4655" s="3">
        <v>44071.458333333336</v>
      </c>
    </row>
    <row r="4656">
      <c r="L4656" s="3">
        <v>43893.333333333336</v>
      </c>
    </row>
    <row r="4657">
      <c r="L4657" s="3">
        <v>44131.666666666664</v>
      </c>
    </row>
    <row r="4658">
      <c r="L4658" s="3">
        <v>43745.25</v>
      </c>
    </row>
    <row r="4659">
      <c r="L4659" s="3">
        <v>44164.60669983796</v>
      </c>
    </row>
    <row r="4660">
      <c r="L4660" s="3">
        <v>43785.166666666664</v>
      </c>
    </row>
    <row r="4661">
      <c r="L4661" s="3">
        <v>44098.791666666664</v>
      </c>
    </row>
    <row r="4662">
      <c r="L4662" s="3">
        <v>43478.458333333336</v>
      </c>
    </row>
    <row r="4663">
      <c r="L4663" s="3">
        <v>43605.666666666664</v>
      </c>
    </row>
    <row r="4664">
      <c r="L4664" s="3">
        <v>43949.25</v>
      </c>
    </row>
    <row r="4665">
      <c r="L4665" s="3">
        <v>44110.416666666664</v>
      </c>
    </row>
    <row r="4666">
      <c r="L4666" s="3">
        <v>44209.708333333336</v>
      </c>
    </row>
    <row r="4667">
      <c r="L4667" s="3">
        <v>44145.791666666664</v>
      </c>
    </row>
    <row r="4668">
      <c r="L4668" s="3">
        <v>43874.5</v>
      </c>
    </row>
    <row r="4669">
      <c r="L4669" s="3">
        <v>43901.291666666664</v>
      </c>
    </row>
    <row r="4670">
      <c r="L4670" s="3">
        <v>44210.614583333336</v>
      </c>
    </row>
    <row r="4671">
      <c r="L4671" s="3">
        <v>44144.604166666664</v>
      </c>
    </row>
    <row r="4672">
      <c r="L4672" s="3">
        <v>44079.583333333336</v>
      </c>
    </row>
    <row r="4673">
      <c r="L4673" s="3">
        <v>43769.583333333336</v>
      </c>
    </row>
    <row r="4674">
      <c r="L4674" s="3">
        <v>43594.583333333336</v>
      </c>
    </row>
    <row r="4675">
      <c r="L4675" s="3">
        <v>44130.60258680556</v>
      </c>
    </row>
    <row r="4676">
      <c r="L4676" s="3">
        <v>44124.229166666664</v>
      </c>
    </row>
    <row r="4677">
      <c r="L4677" s="3">
        <v>44103.729166666664</v>
      </c>
    </row>
    <row r="4678">
      <c r="L4678" s="3">
        <v>44155.6875</v>
      </c>
    </row>
    <row r="4679">
      <c r="L4679" s="3">
        <v>44066.270833333336</v>
      </c>
    </row>
    <row r="4680">
      <c r="L4680" s="3">
        <v>43829.583333333336</v>
      </c>
    </row>
    <row r="4681">
      <c r="L4681" s="3">
        <v>44190.625</v>
      </c>
    </row>
    <row r="4682">
      <c r="L4682" s="3">
        <v>44193.5625</v>
      </c>
    </row>
    <row r="4683">
      <c r="L4683" s="3">
        <v>44243.229166666664</v>
      </c>
    </row>
    <row r="4684">
      <c r="L4684" s="3">
        <v>43855.71895604167</v>
      </c>
    </row>
    <row r="4685">
      <c r="L4685" s="3">
        <v>43924.3125</v>
      </c>
    </row>
    <row r="4686">
      <c r="L4686" s="3">
        <v>44087.354166666664</v>
      </c>
    </row>
    <row r="4687">
      <c r="L4687" s="3">
        <v>44119.260416666664</v>
      </c>
    </row>
    <row r="4688">
      <c r="L4688" s="3">
        <v>44121.614583333336</v>
      </c>
    </row>
    <row r="4689">
      <c r="L4689" s="3">
        <v>43740.625</v>
      </c>
    </row>
    <row r="4690">
      <c r="L4690" s="3">
        <v>43890.229166666664</v>
      </c>
    </row>
    <row r="4691">
      <c r="L4691" s="3">
        <v>43511.708333333336</v>
      </c>
    </row>
    <row r="4692">
      <c r="L4692" s="3">
        <v>44253.25</v>
      </c>
    </row>
    <row r="4693">
      <c r="L4693" s="3">
        <v>43754.706655532405</v>
      </c>
    </row>
    <row r="4694">
      <c r="L4694" s="3">
        <v>44214.25</v>
      </c>
    </row>
    <row r="4695">
      <c r="L4695" s="3">
        <v>43950.291666666664</v>
      </c>
    </row>
    <row r="4696">
      <c r="L4696" s="3">
        <v>44204.677083333336</v>
      </c>
    </row>
    <row r="4697">
      <c r="L4697" s="3">
        <v>43871.583333333336</v>
      </c>
    </row>
    <row r="4698">
      <c r="L4698" s="3">
        <v>43525.708333333336</v>
      </c>
    </row>
    <row r="4699">
      <c r="L4699" s="3">
        <v>44146.666666666664</v>
      </c>
    </row>
    <row r="4700">
      <c r="L4700" s="3">
        <v>44074.328773333335</v>
      </c>
    </row>
    <row r="4701">
      <c r="L4701" s="3">
        <v>44200.229166666664</v>
      </c>
    </row>
    <row r="4702">
      <c r="L4702" s="3">
        <v>43602.291666666664</v>
      </c>
    </row>
    <row r="4703">
      <c r="L4703" s="3">
        <v>44151.604166666664</v>
      </c>
    </row>
    <row r="4704">
      <c r="L4704" s="3">
        <v>44253.25</v>
      </c>
    </row>
    <row r="4705">
      <c r="L4705" s="3">
        <v>43659.5</v>
      </c>
    </row>
    <row r="4706">
      <c r="L4706" s="3">
        <v>43869.625</v>
      </c>
    </row>
    <row r="4707">
      <c r="L4707" s="3">
        <v>44005.583333333336</v>
      </c>
    </row>
    <row r="4708">
      <c r="L4708" s="3">
        <v>43999.291666666664</v>
      </c>
    </row>
    <row r="4709">
      <c r="L4709" s="3">
        <v>43902.166666666664</v>
      </c>
    </row>
    <row r="4710">
      <c r="L4710" s="3">
        <v>43782.625</v>
      </c>
    </row>
    <row r="4711">
      <c r="L4711" s="3">
        <v>44251.5625</v>
      </c>
    </row>
    <row r="4712">
      <c r="L4712" s="3">
        <v>44118.25</v>
      </c>
    </row>
    <row r="4713">
      <c r="L4713" s="3">
        <v>43817.58633670139</v>
      </c>
    </row>
    <row r="4714">
      <c r="L4714" s="3">
        <v>44181.36098068287</v>
      </c>
    </row>
    <row r="4715">
      <c r="L4715" s="3">
        <v>43663.208333333336</v>
      </c>
    </row>
    <row r="4716">
      <c r="L4716" s="3">
        <v>44174.46931642361</v>
      </c>
    </row>
    <row r="4717">
      <c r="L4717" s="3">
        <v>43991.208333333336</v>
      </c>
    </row>
    <row r="4718">
      <c r="L4718" s="3">
        <v>43719.416666666664</v>
      </c>
    </row>
    <row r="4719">
      <c r="L4719" s="3">
        <v>43484.666666666664</v>
      </c>
    </row>
    <row r="4720">
      <c r="L4720" s="3">
        <v>44209.25</v>
      </c>
    </row>
    <row r="4721">
      <c r="L4721" s="3">
        <v>43914.791666666664</v>
      </c>
    </row>
    <row r="4722">
      <c r="L4722" s="3">
        <v>43845.208333333336</v>
      </c>
    </row>
    <row r="4723">
      <c r="L4723" s="3">
        <v>44055.67159721065</v>
      </c>
    </row>
    <row r="4724">
      <c r="L4724" s="3">
        <v>44147.302083333336</v>
      </c>
    </row>
    <row r="4725">
      <c r="L4725" s="3">
        <v>44055.75</v>
      </c>
    </row>
    <row r="4726">
      <c r="L4726" s="3">
        <v>43851.625</v>
      </c>
    </row>
    <row r="4727">
      <c r="L4727" s="3">
        <v>43885.6875</v>
      </c>
    </row>
    <row r="4728">
      <c r="L4728" s="3">
        <v>43502.25</v>
      </c>
    </row>
    <row r="4729">
      <c r="L4729" s="3">
        <v>44235.729166666664</v>
      </c>
    </row>
    <row r="4730">
      <c r="L4730" s="3">
        <v>43889.666666666664</v>
      </c>
    </row>
    <row r="4731">
      <c r="L4731" s="3">
        <v>44232.333333333336</v>
      </c>
    </row>
    <row r="4732">
      <c r="L4732" s="3">
        <v>43865.76284951389</v>
      </c>
    </row>
    <row r="4733">
      <c r="L4733" s="3">
        <v>43861.458333333336</v>
      </c>
    </row>
    <row r="4734">
      <c r="L4734" s="3">
        <v>44121.666666666664</v>
      </c>
    </row>
    <row r="4735">
      <c r="L4735" s="3">
        <v>43875.714726238424</v>
      </c>
    </row>
    <row r="4736">
      <c r="L4736" s="3">
        <v>44133.718068912036</v>
      </c>
    </row>
    <row r="4737">
      <c r="L4737" s="3">
        <v>44179.458333333336</v>
      </c>
    </row>
    <row r="4738">
      <c r="L4738" s="3">
        <v>44176.37409445602</v>
      </c>
    </row>
    <row r="4739">
      <c r="L4739" s="3">
        <v>43805.708333333336</v>
      </c>
    </row>
    <row r="4740">
      <c r="L4740" s="3">
        <v>43765.708333333336</v>
      </c>
    </row>
    <row r="4741">
      <c r="L4741" s="3">
        <v>44084.291666666664</v>
      </c>
    </row>
    <row r="4742">
      <c r="L4742" s="3">
        <v>43848.791666666664</v>
      </c>
    </row>
    <row r="4743">
      <c r="L4743" s="3">
        <v>44137.302083333336</v>
      </c>
    </row>
    <row r="4744">
      <c r="L4744" s="3">
        <v>44250.333333333336</v>
      </c>
    </row>
    <row r="4745">
      <c r="L4745" s="3">
        <v>43904.291666666664</v>
      </c>
    </row>
    <row r="4746">
      <c r="L4746" s="3">
        <v>44145.1875</v>
      </c>
    </row>
    <row r="4747">
      <c r="L4747" s="3">
        <v>43704.625</v>
      </c>
    </row>
    <row r="4748">
      <c r="L4748" s="3">
        <v>43782.458333333336</v>
      </c>
    </row>
    <row r="4749">
      <c r="L4749" s="3">
        <v>44133.229166666664</v>
      </c>
    </row>
    <row r="4750">
      <c r="L4750" s="3">
        <v>43848.666666666664</v>
      </c>
    </row>
    <row r="4751">
      <c r="L4751" s="3">
        <v>43853.666666666664</v>
      </c>
    </row>
    <row r="4752">
      <c r="L4752" s="3">
        <v>44092.354166666664</v>
      </c>
    </row>
    <row r="4753">
      <c r="L4753" s="3">
        <v>44032.4375</v>
      </c>
    </row>
    <row r="4754">
      <c r="L4754" s="3">
        <v>44210.5625</v>
      </c>
    </row>
    <row r="4755">
      <c r="L4755" s="3">
        <v>43864.25</v>
      </c>
    </row>
    <row r="4756">
      <c r="L4756" s="3">
        <v>44237.270833333336</v>
      </c>
    </row>
    <row r="4757">
      <c r="L4757" s="3">
        <v>43819.5</v>
      </c>
    </row>
    <row r="4758">
      <c r="L4758" s="3">
        <v>43813.375</v>
      </c>
    </row>
    <row r="4759">
      <c r="L4759" s="3">
        <v>44062.35541607639</v>
      </c>
    </row>
    <row r="4760">
      <c r="L4760" s="3">
        <v>44137.583333333336</v>
      </c>
    </row>
    <row r="4761">
      <c r="L4761" s="3">
        <v>43882.791666666664</v>
      </c>
    </row>
    <row r="4762">
      <c r="L4762" s="3">
        <v>44105.73593408565</v>
      </c>
    </row>
    <row r="4763">
      <c r="L4763" s="3">
        <v>43874.3125</v>
      </c>
    </row>
    <row r="4764">
      <c r="L4764" s="3">
        <v>43710.125</v>
      </c>
    </row>
    <row r="4765">
      <c r="L4765" s="3">
        <v>43895.208333333336</v>
      </c>
    </row>
    <row r="4766">
      <c r="L4766" s="3">
        <v>44022.541666666664</v>
      </c>
    </row>
    <row r="4767">
      <c r="L4767" s="3">
        <v>43782.625</v>
      </c>
    </row>
    <row r="4768">
      <c r="L4768" s="3">
        <v>44102.54585863426</v>
      </c>
    </row>
    <row r="4769">
      <c r="L4769" s="3">
        <v>44253.34902819445</v>
      </c>
    </row>
    <row r="4770">
      <c r="L4770" s="3">
        <v>43745.166666666664</v>
      </c>
    </row>
    <row r="4771">
      <c r="L4771" s="3">
        <v>43891.791666666664</v>
      </c>
    </row>
    <row r="4772">
      <c r="L4772" s="3">
        <v>44140.75983724537</v>
      </c>
    </row>
    <row r="4773">
      <c r="L4773" s="3">
        <v>44154.65838846065</v>
      </c>
    </row>
    <row r="4774">
      <c r="L4774" s="3">
        <v>43768.666666666664</v>
      </c>
    </row>
    <row r="4775">
      <c r="L4775" s="3">
        <v>44229.5625</v>
      </c>
    </row>
    <row r="4776">
      <c r="L4776" s="3">
        <v>44076.4375</v>
      </c>
    </row>
    <row r="4777">
      <c r="L4777" s="3">
        <v>44032.708333333336</v>
      </c>
    </row>
    <row r="4778">
      <c r="L4778" s="3">
        <v>44113.583333333336</v>
      </c>
    </row>
    <row r="4779">
      <c r="L4779" s="3">
        <v>44098.666666666664</v>
      </c>
    </row>
    <row r="4780">
      <c r="L4780" s="3">
        <v>44073.75</v>
      </c>
    </row>
    <row r="4781">
      <c r="L4781" s="3">
        <v>44231.47274827546</v>
      </c>
    </row>
    <row r="4782">
      <c r="L4782" s="3">
        <v>44001.416666666664</v>
      </c>
    </row>
    <row r="4783">
      <c r="L4783" s="3">
        <v>43819.625</v>
      </c>
    </row>
    <row r="4784">
      <c r="L4784" s="3">
        <v>43822.666666666664</v>
      </c>
    </row>
    <row r="4785">
      <c r="L4785" s="3">
        <v>44224.25</v>
      </c>
    </row>
    <row r="4786">
      <c r="L4786" s="3">
        <v>44243.625</v>
      </c>
    </row>
    <row r="4787">
      <c r="L4787" s="3">
        <v>44154.270833333336</v>
      </c>
    </row>
    <row r="4788">
      <c r="L4788" s="3">
        <v>43963.75</v>
      </c>
    </row>
    <row r="4789">
      <c r="L4789" s="3">
        <v>44106.625</v>
      </c>
    </row>
    <row r="4790">
      <c r="L4790" s="3">
        <v>44069.531563819444</v>
      </c>
    </row>
    <row r="4791">
      <c r="L4791" s="3">
        <v>44094.42683251158</v>
      </c>
    </row>
    <row r="4792">
      <c r="L4792" s="3">
        <v>44182.541666666664</v>
      </c>
    </row>
    <row r="4793">
      <c r="L4793" s="3">
        <v>44134.208333333336</v>
      </c>
    </row>
    <row r="4794">
      <c r="L4794" s="3">
        <v>44106.66982091435</v>
      </c>
    </row>
    <row r="4795">
      <c r="L4795" s="3">
        <v>44145.669945636575</v>
      </c>
    </row>
    <row r="4796">
      <c r="L4796" s="3">
        <v>43776.166666666664</v>
      </c>
    </row>
    <row r="4797">
      <c r="L4797" s="3">
        <v>44083.625</v>
      </c>
    </row>
    <row r="4798">
      <c r="L4798" s="3">
        <v>44122.291666666664</v>
      </c>
    </row>
    <row r="4799">
      <c r="L4799" s="3">
        <v>43989.584027777775</v>
      </c>
    </row>
    <row r="4800">
      <c r="L4800" s="3">
        <v>44043.6875</v>
      </c>
    </row>
    <row r="4801">
      <c r="L4801" s="3">
        <v>44138.25</v>
      </c>
    </row>
    <row r="4802">
      <c r="L4802" s="3">
        <v>44036.75</v>
      </c>
    </row>
    <row r="4803">
      <c r="L4803" s="3">
        <v>43871.458333333336</v>
      </c>
    </row>
    <row r="4804">
      <c r="L4804" s="3">
        <v>44174.645833333336</v>
      </c>
    </row>
    <row r="4805">
      <c r="L4805" s="3">
        <v>43642.583333333336</v>
      </c>
    </row>
    <row r="4806">
      <c r="L4806" s="3">
        <v>43649.625</v>
      </c>
    </row>
    <row r="4807">
      <c r="L4807" s="3">
        <v>43501.583333333336</v>
      </c>
    </row>
    <row r="4808">
      <c r="L4808" s="3">
        <v>44138.625</v>
      </c>
    </row>
    <row r="4809">
      <c r="L4809" s="3">
        <v>44232.375</v>
      </c>
    </row>
    <row r="4810">
      <c r="L4810" s="3">
        <v>44160.583333333336</v>
      </c>
    </row>
    <row r="4811">
      <c r="L4811" s="3">
        <v>43825.625</v>
      </c>
    </row>
    <row r="4812">
      <c r="L4812" s="3">
        <v>43750.166666666664</v>
      </c>
    </row>
    <row r="4813">
      <c r="L4813" s="3">
        <v>44030.583333333336</v>
      </c>
    </row>
    <row r="4814">
      <c r="L4814" s="3">
        <v>44137.625</v>
      </c>
    </row>
    <row r="4815">
      <c r="L4815" s="3">
        <v>44224.5625</v>
      </c>
    </row>
    <row r="4816">
      <c r="L4816" s="3">
        <v>43880.4861297338</v>
      </c>
    </row>
    <row r="4817">
      <c r="L4817" s="3">
        <v>44012.716527592595</v>
      </c>
    </row>
    <row r="4818">
      <c r="L4818" s="3">
        <v>43833.291666666664</v>
      </c>
    </row>
    <row r="4819">
      <c r="L4819" s="3">
        <v>43875.771468796294</v>
      </c>
    </row>
    <row r="4820">
      <c r="L4820" s="3">
        <v>43559.75</v>
      </c>
    </row>
    <row r="4821">
      <c r="L4821" s="3">
        <v>44154.916666666664</v>
      </c>
    </row>
    <row r="4822">
      <c r="L4822" s="3">
        <v>43789.5</v>
      </c>
    </row>
    <row r="4823">
      <c r="L4823" s="3">
        <v>44245.614583333336</v>
      </c>
    </row>
    <row r="4824">
      <c r="L4824" s="3">
        <v>43851.56799280093</v>
      </c>
    </row>
    <row r="4825">
      <c r="L4825" s="3">
        <v>44148.270833333336</v>
      </c>
    </row>
    <row r="4826">
      <c r="L4826" s="3">
        <v>43913.322916666664</v>
      </c>
    </row>
    <row r="4827">
      <c r="L4827" s="3">
        <v>43941.583333333336</v>
      </c>
    </row>
    <row r="4828">
      <c r="L4828" s="3">
        <v>43730.666666666664</v>
      </c>
    </row>
    <row r="4829">
      <c r="L4829" s="3">
        <v>43725.25</v>
      </c>
    </row>
    <row r="4830">
      <c r="L4830" s="3">
        <v>44155.291666666664</v>
      </c>
    </row>
    <row r="4831">
      <c r="L4831" s="3">
        <v>44092.46376416666</v>
      </c>
    </row>
    <row r="4832">
      <c r="L4832" s="3">
        <v>44160.25</v>
      </c>
    </row>
    <row r="4833">
      <c r="L4833" s="3">
        <v>44057.291666666664</v>
      </c>
    </row>
    <row r="4834">
      <c r="L4834" s="3">
        <v>44125.25</v>
      </c>
    </row>
    <row r="4835">
      <c r="L4835" s="3">
        <v>44174.65625</v>
      </c>
    </row>
    <row r="4836">
      <c r="L4836" s="3">
        <v>43541.666666666664</v>
      </c>
    </row>
    <row r="4837">
      <c r="L4837" s="3">
        <v>44250.583333333336</v>
      </c>
    </row>
    <row r="4838">
      <c r="L4838" s="3">
        <v>44203.416666666664</v>
      </c>
    </row>
    <row r="4839">
      <c r="L4839" s="3">
        <v>43828.666666666664</v>
      </c>
    </row>
    <row r="4840">
      <c r="L4840" s="3">
        <v>44148.458333333336</v>
      </c>
    </row>
    <row r="4841">
      <c r="L4841" s="3">
        <v>43929.40625</v>
      </c>
    </row>
    <row r="4842">
      <c r="L4842" s="3">
        <v>43921.291666666664</v>
      </c>
    </row>
    <row r="4843">
      <c r="L4843" s="3">
        <v>43935.541666666664</v>
      </c>
    </row>
    <row r="4844">
      <c r="L4844" s="3">
        <v>44098.604166666664</v>
      </c>
    </row>
    <row r="4845">
      <c r="L4845" s="3">
        <v>44039.208333333336</v>
      </c>
    </row>
    <row r="4846">
      <c r="L4846" s="3">
        <v>44013.635416666664</v>
      </c>
    </row>
    <row r="4847">
      <c r="L4847" s="3">
        <v>43837.73456822916</v>
      </c>
    </row>
    <row r="4848">
      <c r="L4848" s="3">
        <v>43902.1875</v>
      </c>
    </row>
    <row r="4849">
      <c r="L4849" s="3">
        <v>43665.416666666664</v>
      </c>
    </row>
    <row r="4850">
      <c r="L4850" s="3">
        <v>43900.166666666664</v>
      </c>
    </row>
    <row r="4851">
      <c r="L4851" s="3">
        <v>44012.208333333336</v>
      </c>
    </row>
    <row r="4852">
      <c r="L4852" s="3">
        <v>43942.270833333336</v>
      </c>
    </row>
    <row r="4853">
      <c r="L4853" s="3">
        <v>44088.229166666664</v>
      </c>
    </row>
    <row r="4854">
      <c r="L4854" s="3">
        <v>44149.333333333336</v>
      </c>
    </row>
    <row r="4855">
      <c r="L4855" s="3">
        <v>43962.6875</v>
      </c>
    </row>
    <row r="4856">
      <c r="L4856" s="3">
        <v>44209.33995780093</v>
      </c>
    </row>
    <row r="4857">
      <c r="L4857" s="3">
        <v>44089.25</v>
      </c>
    </row>
    <row r="4858">
      <c r="L4858" s="3">
        <v>44202.541666666664</v>
      </c>
    </row>
    <row r="4859">
      <c r="L4859" s="3">
        <v>43809.333333333336</v>
      </c>
    </row>
    <row r="4860">
      <c r="L4860" s="3">
        <v>44187.479166666664</v>
      </c>
    </row>
    <row r="4861">
      <c r="L4861" s="3">
        <v>44012.291666666664</v>
      </c>
    </row>
    <row r="4862">
      <c r="L4862" s="3">
        <v>44176.25</v>
      </c>
    </row>
    <row r="4863">
      <c r="L4863" s="3">
        <v>44187.645833333336</v>
      </c>
    </row>
    <row r="4864">
      <c r="L4864" s="3">
        <v>44232.25</v>
      </c>
    </row>
    <row r="4865">
      <c r="L4865" s="3">
        <v>43868.572916666664</v>
      </c>
    </row>
    <row r="4866">
      <c r="L4866" s="3">
        <v>44101.666666666664</v>
      </c>
    </row>
    <row r="4867">
      <c r="L4867" s="3">
        <v>44081.3921696875</v>
      </c>
    </row>
    <row r="4868">
      <c r="L4868" s="3">
        <v>44190.229166666664</v>
      </c>
    </row>
    <row r="4869">
      <c r="L4869" s="3">
        <v>44231.677083333336</v>
      </c>
    </row>
    <row r="4870">
      <c r="L4870" s="3">
        <v>44182.6875</v>
      </c>
    </row>
    <row r="4871">
      <c r="L4871" s="3">
        <v>43789.75</v>
      </c>
    </row>
    <row r="4872">
      <c r="L4872" s="3">
        <v>43880.75</v>
      </c>
    </row>
    <row r="4873">
      <c r="L4873" s="3">
        <v>44045.21944444445</v>
      </c>
    </row>
    <row r="4874">
      <c r="L4874" s="3">
        <v>43824.666666666664</v>
      </c>
    </row>
    <row r="4875">
      <c r="L4875" s="3">
        <v>44136.625</v>
      </c>
    </row>
    <row r="4876">
      <c r="L4876" s="3">
        <v>44116.333333333336</v>
      </c>
    </row>
    <row r="4877">
      <c r="L4877" s="3">
        <v>43923.541666666664</v>
      </c>
    </row>
    <row r="4878">
      <c r="L4878" s="3">
        <v>43703.625</v>
      </c>
    </row>
    <row r="4879">
      <c r="L4879" s="3">
        <v>44216.291666666664</v>
      </c>
    </row>
    <row r="4880">
      <c r="L4880" s="3">
        <v>44089.625</v>
      </c>
    </row>
    <row r="4881">
      <c r="L4881" s="3">
        <v>43807.791666666664</v>
      </c>
    </row>
    <row r="4882">
      <c r="L4882" s="3">
        <v>43983.260416666664</v>
      </c>
    </row>
    <row r="4883">
      <c r="L4883" s="3">
        <v>44195.625</v>
      </c>
    </row>
    <row r="4884">
      <c r="L4884" s="3">
        <v>44237.291666666664</v>
      </c>
    </row>
    <row r="4885">
      <c r="L4885" s="3">
        <v>44060.25</v>
      </c>
    </row>
    <row r="4886">
      <c r="L4886" s="3">
        <v>43861.291666666664</v>
      </c>
    </row>
    <row r="4887">
      <c r="L4887" s="3">
        <v>43807.583333333336</v>
      </c>
    </row>
    <row r="4888">
      <c r="L4888" s="3">
        <v>43901.166666666664</v>
      </c>
    </row>
    <row r="4889">
      <c r="L4889" s="3">
        <v>44057.21875</v>
      </c>
    </row>
    <row r="4890">
      <c r="L4890" s="3">
        <v>44208.458333333336</v>
      </c>
    </row>
    <row r="4891">
      <c r="L4891" s="3">
        <v>44143.625</v>
      </c>
    </row>
    <row r="4892">
      <c r="L4892" s="3">
        <v>44096.583333333336</v>
      </c>
    </row>
    <row r="4893">
      <c r="L4893" s="3">
        <v>44166.25</v>
      </c>
    </row>
    <row r="4894">
      <c r="L4894" s="3">
        <v>44204.541666666664</v>
      </c>
    </row>
    <row r="4895">
      <c r="L4895" s="3">
        <v>44182.38515957176</v>
      </c>
    </row>
    <row r="4896">
      <c r="L4896" s="3">
        <v>43832.25</v>
      </c>
    </row>
    <row r="4897">
      <c r="L4897" s="3">
        <v>44023.625</v>
      </c>
    </row>
    <row r="4898">
      <c r="L4898" s="3">
        <v>43729.656371875</v>
      </c>
    </row>
    <row r="4899">
      <c r="L4899" s="3">
        <v>44016.6875</v>
      </c>
    </row>
    <row r="4900">
      <c r="L4900" s="3">
        <v>43665.666666666664</v>
      </c>
    </row>
    <row r="4901">
      <c r="L4901" s="3">
        <v>43770.291666666664</v>
      </c>
    </row>
    <row r="4902">
      <c r="L4902" s="3">
        <v>44080.666666666664</v>
      </c>
    </row>
    <row r="4903">
      <c r="L4903" s="3">
        <v>44174.72243230324</v>
      </c>
    </row>
    <row r="4904">
      <c r="L4904" s="3">
        <v>43798.708333333336</v>
      </c>
    </row>
    <row r="4905">
      <c r="L4905" s="3">
        <v>44049.625</v>
      </c>
    </row>
    <row r="4906">
      <c r="L4906" s="3">
        <v>44223.197916666664</v>
      </c>
    </row>
    <row r="4907">
      <c r="L4907" s="3">
        <v>44149.208333333336</v>
      </c>
    </row>
    <row r="4908">
      <c r="L4908" s="3">
        <v>44016.645833333336</v>
      </c>
    </row>
    <row r="4909">
      <c r="L4909" s="3">
        <v>43803.708333333336</v>
      </c>
    </row>
    <row r="4910">
      <c r="L4910" s="3">
        <v>44251.604166666664</v>
      </c>
    </row>
    <row r="4911">
      <c r="L4911" s="3">
        <v>44112.666666666664</v>
      </c>
    </row>
    <row r="4912">
      <c r="L4912" s="3">
        <v>44159.1875</v>
      </c>
    </row>
    <row r="4913">
      <c r="L4913" s="3">
        <v>43607.666666666664</v>
      </c>
    </row>
    <row r="4914">
      <c r="L4914" s="3">
        <v>43896.625</v>
      </c>
    </row>
    <row r="4915">
      <c r="L4915" s="3">
        <v>44182.208333333336</v>
      </c>
    </row>
    <row r="4916">
      <c r="L4916" s="3">
        <v>43743.166666666664</v>
      </c>
    </row>
    <row r="4917">
      <c r="L4917" s="3">
        <v>43890.21875</v>
      </c>
    </row>
    <row r="4918">
      <c r="L4918" s="3">
        <v>43951.40625</v>
      </c>
    </row>
    <row r="4919">
      <c r="L4919" s="3">
        <v>44203.541666666664</v>
      </c>
    </row>
    <row r="4920">
      <c r="L4920" s="3">
        <v>44132.708333333336</v>
      </c>
    </row>
    <row r="4921">
      <c r="L4921" s="3">
        <v>44091.145833333336</v>
      </c>
    </row>
    <row r="4922">
      <c r="L4922" s="3">
        <v>44060.625</v>
      </c>
    </row>
    <row r="4923">
      <c r="L4923" s="3">
        <v>44158.604166666664</v>
      </c>
    </row>
    <row r="4924">
      <c r="L4924" s="3">
        <v>44146.270833333336</v>
      </c>
    </row>
    <row r="4925">
      <c r="L4925" s="3">
        <v>44215.166666666664</v>
      </c>
    </row>
    <row r="4926">
      <c r="L4926" s="3">
        <v>44180.416666666664</v>
      </c>
    </row>
    <row r="4927">
      <c r="L4927" s="3">
        <v>44146.25</v>
      </c>
    </row>
    <row r="4928">
      <c r="L4928" s="3">
        <v>44101.645833333336</v>
      </c>
    </row>
    <row r="4929">
      <c r="L4929" s="3">
        <v>44020.291666666664</v>
      </c>
    </row>
    <row r="4930">
      <c r="L4930" s="3">
        <v>44132.68085898148</v>
      </c>
    </row>
    <row r="4931">
      <c r="L4931" s="3">
        <v>44124.614583333336</v>
      </c>
    </row>
    <row r="4932">
      <c r="L4932" s="3">
        <v>44220.283881689815</v>
      </c>
    </row>
    <row r="4933">
      <c r="L4933" s="3">
        <v>44200.708333333336</v>
      </c>
    </row>
    <row r="4934">
      <c r="L4934" s="3">
        <v>44133.395833333336</v>
      </c>
    </row>
    <row r="4935">
      <c r="L4935" s="3">
        <v>44231.708333333336</v>
      </c>
    </row>
    <row r="4936">
      <c r="L4936" s="3">
        <v>43909.791666666664</v>
      </c>
    </row>
    <row r="4937">
      <c r="L4937" s="3">
        <v>43901.604166666664</v>
      </c>
    </row>
    <row r="4938">
      <c r="L4938" s="3">
        <v>43588.208333333336</v>
      </c>
    </row>
    <row r="4939">
      <c r="L4939" s="3">
        <v>44018.625</v>
      </c>
    </row>
    <row r="4940">
      <c r="L4940" s="3">
        <v>43810.708333333336</v>
      </c>
    </row>
    <row r="4941">
      <c r="L4941" s="3">
        <v>44146.583333333336</v>
      </c>
    </row>
    <row r="4942">
      <c r="L4942" s="3">
        <v>43955.729166666664</v>
      </c>
    </row>
    <row r="4943">
      <c r="L4943" s="3">
        <v>44029.4375</v>
      </c>
    </row>
    <row r="4944">
      <c r="L4944" s="3">
        <v>43845.583333333336</v>
      </c>
    </row>
    <row r="4945">
      <c r="L4945" s="3">
        <v>44119.458333333336</v>
      </c>
    </row>
    <row r="4946">
      <c r="L4946" s="3">
        <v>43749.375</v>
      </c>
    </row>
    <row r="4947">
      <c r="L4947" s="3">
        <v>43991.25</v>
      </c>
    </row>
    <row r="4948">
      <c r="L4948" s="3">
        <v>44093.330463391205</v>
      </c>
    </row>
    <row r="4949">
      <c r="L4949" s="3">
        <v>43876.416666666664</v>
      </c>
    </row>
    <row r="4950">
      <c r="L4950" s="3">
        <v>43801.708333333336</v>
      </c>
    </row>
    <row r="4951">
      <c r="L4951" s="3">
        <v>44036.354166666664</v>
      </c>
    </row>
    <row r="4952">
      <c r="L4952" s="3">
        <v>43994.75</v>
      </c>
    </row>
    <row r="4953">
      <c r="L4953" s="3">
        <v>44182.5</v>
      </c>
    </row>
    <row r="4954">
      <c r="L4954" s="3">
        <v>44214.6875</v>
      </c>
    </row>
    <row r="4955">
      <c r="L4955" s="3">
        <v>44215.239583333336</v>
      </c>
    </row>
    <row r="4956">
      <c r="L4956" s="3">
        <v>44041.666666666664</v>
      </c>
    </row>
    <row r="4957">
      <c r="L4957" s="3">
        <v>44208.25</v>
      </c>
    </row>
    <row r="4958">
      <c r="L4958" s="3">
        <v>44154.197916666664</v>
      </c>
    </row>
    <row r="4959">
      <c r="L4959" s="3">
        <v>44156.333333333336</v>
      </c>
    </row>
    <row r="4960">
      <c r="L4960" s="3">
        <v>44140.5</v>
      </c>
    </row>
    <row r="4961">
      <c r="L4961" s="3">
        <v>44224.358386608794</v>
      </c>
    </row>
    <row r="4962">
      <c r="L4962" s="3">
        <v>43907.645833333336</v>
      </c>
    </row>
    <row r="4963">
      <c r="L4963" s="3">
        <v>43741.75</v>
      </c>
    </row>
    <row r="4964">
      <c r="L4964" s="3">
        <v>44082.291666666664</v>
      </c>
    </row>
    <row r="4965">
      <c r="L4965" s="3">
        <v>43749.583333333336</v>
      </c>
    </row>
    <row r="4966">
      <c r="L4966" s="3">
        <v>43840.666666666664</v>
      </c>
    </row>
    <row r="4967">
      <c r="L4967" s="3">
        <v>43862.541666666664</v>
      </c>
    </row>
    <row r="4968">
      <c r="L4968" s="3">
        <v>44195.1875</v>
      </c>
    </row>
    <row r="4969">
      <c r="L4969" s="3">
        <v>44027.791666666664</v>
      </c>
    </row>
    <row r="4970">
      <c r="L4970" s="3">
        <v>43913.416666666664</v>
      </c>
    </row>
    <row r="4971">
      <c r="L4971" s="3">
        <v>43529.666666666664</v>
      </c>
    </row>
    <row r="4972">
      <c r="L4972" s="3">
        <v>44203.395833333336</v>
      </c>
    </row>
    <row r="4973">
      <c r="L4973" s="3">
        <v>43964.458333333336</v>
      </c>
    </row>
    <row r="4974">
      <c r="L4974" s="3">
        <v>44155.625</v>
      </c>
    </row>
    <row r="4975">
      <c r="L4975" s="3">
        <v>43875.791666666664</v>
      </c>
    </row>
    <row r="4976">
      <c r="L4976" s="3">
        <v>44238.208333333336</v>
      </c>
    </row>
    <row r="4977">
      <c r="L4977" s="3">
        <v>43893.416666666664</v>
      </c>
    </row>
    <row r="4978">
      <c r="L4978" s="3">
        <v>44126.729166666664</v>
      </c>
    </row>
    <row r="4979">
      <c r="L4979" s="3">
        <v>44187.44513923611</v>
      </c>
    </row>
    <row r="4980">
      <c r="L4980" s="3">
        <v>43819.583333333336</v>
      </c>
    </row>
    <row r="4981">
      <c r="L4981" s="3">
        <v>43541.333333333336</v>
      </c>
    </row>
    <row r="4982">
      <c r="L4982" s="3">
        <v>44209.625</v>
      </c>
    </row>
    <row r="4983">
      <c r="L4983" s="3">
        <v>43860.40625</v>
      </c>
    </row>
    <row r="4984">
      <c r="L4984" s="3">
        <v>44112.333333333336</v>
      </c>
    </row>
    <row r="4985">
      <c r="L4985" s="3">
        <v>44016.791666666664</v>
      </c>
    </row>
    <row r="4986">
      <c r="L4986" s="3">
        <v>43838.76001979167</v>
      </c>
    </row>
    <row r="4987">
      <c r="L4987" s="3">
        <v>43777.666666666664</v>
      </c>
    </row>
    <row r="4988">
      <c r="L4988" s="3">
        <v>43858.145833333336</v>
      </c>
    </row>
    <row r="4989">
      <c r="L4989" s="3">
        <v>44210.520833333336</v>
      </c>
    </row>
    <row r="4990">
      <c r="L4990" s="3">
        <v>43858.145833333336</v>
      </c>
    </row>
    <row r="4991">
      <c r="L4991" s="3">
        <v>44176.229166666664</v>
      </c>
    </row>
    <row r="4992">
      <c r="L4992" s="3">
        <v>43734.583333333336</v>
      </c>
    </row>
    <row r="4993">
      <c r="L4993" s="3">
        <v>44101.208333333336</v>
      </c>
    </row>
    <row r="4994">
      <c r="L4994" s="3">
        <v>43809.666666666664</v>
      </c>
    </row>
    <row r="4995">
      <c r="L4995" s="3">
        <v>44134.416666666664</v>
      </c>
    </row>
    <row r="4996">
      <c r="L4996" s="3">
        <v>43911.583333333336</v>
      </c>
    </row>
    <row r="4997">
      <c r="L4997" s="3">
        <v>44193.625</v>
      </c>
    </row>
    <row r="4998">
      <c r="L4998" s="3">
        <v>44189.916666666664</v>
      </c>
    </row>
    <row r="4999">
      <c r="L4999" s="3">
        <v>44094.729166666664</v>
      </c>
    </row>
    <row r="5000">
      <c r="L5000" s="3">
        <v>44209.49087572916</v>
      </c>
    </row>
    <row r="5001">
      <c r="L5001" s="3">
        <v>43753.458333333336</v>
      </c>
    </row>
    <row r="5002">
      <c r="L5002" s="3">
        <v>44064.25</v>
      </c>
    </row>
    <row r="5003">
      <c r="L5003" s="3">
        <v>43874.604166666664</v>
      </c>
    </row>
    <row r="5004">
      <c r="L5004" s="3">
        <v>44120.25</v>
      </c>
    </row>
    <row r="5005">
      <c r="L5005" s="3">
        <v>44231.69962731482</v>
      </c>
    </row>
    <row r="5006">
      <c r="L5006" s="3">
        <v>44101.177083333336</v>
      </c>
    </row>
    <row r="5007">
      <c r="L5007" s="3">
        <v>44236.697916666664</v>
      </c>
    </row>
    <row r="5008">
      <c r="L5008" s="3">
        <v>43740.208333333336</v>
      </c>
    </row>
    <row r="5009">
      <c r="L5009" s="3">
        <v>43727.708333333336</v>
      </c>
    </row>
    <row r="5010">
      <c r="L5010" s="3">
        <v>43964.32436936343</v>
      </c>
    </row>
    <row r="5011">
      <c r="L5011" s="3">
        <v>44143.229166666664</v>
      </c>
    </row>
    <row r="5012">
      <c r="L5012" s="3">
        <v>44084.75</v>
      </c>
    </row>
    <row r="5013">
      <c r="L5013" s="3">
        <v>44091.3125</v>
      </c>
    </row>
    <row r="5014">
      <c r="L5014" s="3">
        <v>43580.458333333336</v>
      </c>
    </row>
    <row r="5015">
      <c r="L5015" s="3">
        <v>43903.541666666664</v>
      </c>
    </row>
    <row r="5016">
      <c r="L5016" s="3">
        <v>43581.625</v>
      </c>
    </row>
    <row r="5017">
      <c r="L5017" s="3">
        <v>44188.625</v>
      </c>
    </row>
    <row r="5018">
      <c r="L5018" s="3">
        <v>43612.291666666664</v>
      </c>
    </row>
    <row r="5019">
      <c r="L5019" s="3">
        <v>44020.520833333336</v>
      </c>
    </row>
    <row r="5020">
      <c r="L5020" s="3">
        <v>44065.513194444444</v>
      </c>
    </row>
    <row r="5021">
      <c r="L5021" s="3">
        <v>44214.583333333336</v>
      </c>
    </row>
    <row r="5022">
      <c r="L5022" s="3">
        <v>44110.291666666664</v>
      </c>
    </row>
    <row r="5023">
      <c r="L5023" s="3">
        <v>43786.333333333336</v>
      </c>
    </row>
    <row r="5024">
      <c r="L5024" s="3">
        <v>44239.270833333336</v>
      </c>
    </row>
    <row r="5025">
      <c r="L5025" s="3">
        <v>43858.21875</v>
      </c>
    </row>
    <row r="5026">
      <c r="L5026" s="3">
        <v>44231.479166666664</v>
      </c>
    </row>
    <row r="5027">
      <c r="L5027" s="3">
        <v>44017.729166666664</v>
      </c>
    </row>
    <row r="5028">
      <c r="L5028" s="3">
        <v>44179.270833333336</v>
      </c>
    </row>
    <row r="5029">
      <c r="L5029" s="3">
        <v>44200.625</v>
      </c>
    </row>
    <row r="5030">
      <c r="L5030" s="3">
        <v>43962.333333333336</v>
      </c>
    </row>
    <row r="5031">
      <c r="L5031" s="3">
        <v>43570.166666666664</v>
      </c>
    </row>
    <row r="5032">
      <c r="L5032" s="3">
        <v>43913.229166666664</v>
      </c>
    </row>
    <row r="5033">
      <c r="L5033" s="3">
        <v>43710.625</v>
      </c>
    </row>
    <row r="5034">
      <c r="L5034" s="3">
        <v>43938.458333333336</v>
      </c>
    </row>
    <row r="5035">
      <c r="L5035" s="3">
        <v>43839.625</v>
      </c>
    </row>
    <row r="5036">
      <c r="L5036" s="3">
        <v>43816.458333333336</v>
      </c>
    </row>
    <row r="5037">
      <c r="L5037" s="3">
        <v>43766.32486111111</v>
      </c>
    </row>
    <row r="5038">
      <c r="L5038" s="3">
        <v>44039.229166666664</v>
      </c>
    </row>
    <row r="5039">
      <c r="L5039" s="3">
        <v>44046.145833333336</v>
      </c>
    </row>
    <row r="5040">
      <c r="L5040" s="3">
        <v>44142.583333333336</v>
      </c>
    </row>
    <row r="5041">
      <c r="L5041" s="3">
        <v>44048.791666666664</v>
      </c>
    </row>
    <row r="5042">
      <c r="L5042" s="3">
        <v>43909.583333333336</v>
      </c>
    </row>
    <row r="5043">
      <c r="L5043" s="3">
        <v>43891.291666666664</v>
      </c>
    </row>
    <row r="5044">
      <c r="L5044" s="3">
        <v>44202.375</v>
      </c>
    </row>
    <row r="5045">
      <c r="L5045" s="3">
        <v>44182.791666666664</v>
      </c>
    </row>
    <row r="5046">
      <c r="L5046" s="3">
        <v>44200.541666666664</v>
      </c>
    </row>
    <row r="5047">
      <c r="L5047" s="3">
        <v>43791.666666666664</v>
      </c>
    </row>
    <row r="5048">
      <c r="L5048" s="3">
        <v>44151.71875</v>
      </c>
    </row>
    <row r="5049">
      <c r="L5049" s="3">
        <v>43885.25</v>
      </c>
    </row>
    <row r="5050">
      <c r="L5050" s="3">
        <v>44134.25</v>
      </c>
    </row>
    <row r="5051">
      <c r="L5051" s="3">
        <v>43963.572916666664</v>
      </c>
    </row>
    <row r="5052">
      <c r="L5052" s="3">
        <v>44001.520833333336</v>
      </c>
    </row>
    <row r="5053">
      <c r="L5053" s="3">
        <v>43872.208333333336</v>
      </c>
    </row>
    <row r="5054">
      <c r="L5054" s="3">
        <v>43792.166666666664</v>
      </c>
    </row>
    <row r="5055">
      <c r="L5055" s="3">
        <v>44245.666666666664</v>
      </c>
    </row>
    <row r="5056">
      <c r="L5056" s="3">
        <v>44188.291666666664</v>
      </c>
    </row>
    <row r="5057">
      <c r="L5057" s="3">
        <v>44160.34798351852</v>
      </c>
    </row>
    <row r="5058">
      <c r="L5058" s="3">
        <v>44101.75</v>
      </c>
    </row>
    <row r="5059">
      <c r="L5059" s="3">
        <v>44124.6875</v>
      </c>
    </row>
    <row r="5060">
      <c r="L5060" s="3">
        <v>44186.291666666664</v>
      </c>
    </row>
    <row r="5061">
      <c r="L5061" s="3">
        <v>43469.291666666664</v>
      </c>
    </row>
    <row r="5062">
      <c r="L5062" s="3">
        <v>43965.614583333336</v>
      </c>
    </row>
    <row r="5063">
      <c r="L5063" s="3">
        <v>43894.5</v>
      </c>
    </row>
    <row r="5064">
      <c r="L5064" s="3">
        <v>44147.229166666664</v>
      </c>
    </row>
    <row r="5065">
      <c r="L5065" s="3">
        <v>44094.583333333336</v>
      </c>
    </row>
    <row r="5066">
      <c r="L5066" s="3">
        <v>43913.5</v>
      </c>
    </row>
    <row r="5067">
      <c r="L5067" s="3">
        <v>44180.5625</v>
      </c>
    </row>
    <row r="5068">
      <c r="L5068" s="3">
        <v>44173.229166666664</v>
      </c>
    </row>
    <row r="5069">
      <c r="L5069" s="3">
        <v>44194.25</v>
      </c>
    </row>
    <row r="5070">
      <c r="L5070" s="3">
        <v>44025.604166666664</v>
      </c>
    </row>
    <row r="5071">
      <c r="L5071" s="3">
        <v>44214.45090189815</v>
      </c>
    </row>
    <row r="5072">
      <c r="L5072" s="3">
        <v>44159.270833333336</v>
      </c>
    </row>
    <row r="5073">
      <c r="L5073" s="3">
        <v>43761.708333333336</v>
      </c>
    </row>
    <row r="5074">
      <c r="L5074" s="3">
        <v>44172.416666666664</v>
      </c>
    </row>
    <row r="5075">
      <c r="L5075" s="3">
        <v>43908.291666666664</v>
      </c>
    </row>
    <row r="5076">
      <c r="L5076" s="3">
        <v>43776.333333333336</v>
      </c>
    </row>
    <row r="5077">
      <c r="L5077" s="3">
        <v>43956.291666666664</v>
      </c>
    </row>
    <row r="5078">
      <c r="L5078" s="3">
        <v>44144.1875</v>
      </c>
    </row>
    <row r="5079">
      <c r="L5079" s="3">
        <v>44033.25</v>
      </c>
    </row>
    <row r="5080">
      <c r="L5080" s="3">
        <v>44036.4375</v>
      </c>
    </row>
    <row r="5081">
      <c r="L5081" s="3">
        <v>44013.333333333336</v>
      </c>
    </row>
    <row r="5082">
      <c r="L5082" s="3">
        <v>44250.666666666664</v>
      </c>
    </row>
    <row r="5083">
      <c r="L5083" s="3">
        <v>44181.21875</v>
      </c>
    </row>
    <row r="5084">
      <c r="L5084" s="3">
        <v>44046.6875</v>
      </c>
    </row>
    <row r="5085">
      <c r="L5085" s="3">
        <v>44155.645833333336</v>
      </c>
    </row>
    <row r="5086">
      <c r="L5086" s="3">
        <v>43500.166666666664</v>
      </c>
    </row>
    <row r="5087">
      <c r="L5087" s="3">
        <v>43889.25</v>
      </c>
    </row>
    <row r="5088">
      <c r="L5088" s="3">
        <v>43925.625</v>
      </c>
    </row>
    <row r="5089">
      <c r="L5089" s="3">
        <v>44224.666666666664</v>
      </c>
    </row>
    <row r="5090">
      <c r="L5090" s="3">
        <v>44056.729166666664</v>
      </c>
    </row>
    <row r="5091">
      <c r="L5091" s="3">
        <v>43909.270833333336</v>
      </c>
    </row>
    <row r="5092">
      <c r="L5092" s="3">
        <v>44189.208333333336</v>
      </c>
    </row>
    <row r="5093">
      <c r="L5093" s="3">
        <v>44187.375</v>
      </c>
    </row>
    <row r="5094">
      <c r="L5094" s="3">
        <v>43889.208333333336</v>
      </c>
    </row>
    <row r="5095">
      <c r="L5095" s="3">
        <v>44208.708333333336</v>
      </c>
    </row>
    <row r="5096">
      <c r="L5096" s="3">
        <v>44038.625</v>
      </c>
    </row>
    <row r="5097">
      <c r="L5097" s="3">
        <v>43784.75</v>
      </c>
    </row>
    <row r="5098">
      <c r="L5098" s="3">
        <v>43999.520833333336</v>
      </c>
    </row>
    <row r="5099">
      <c r="L5099" s="3">
        <v>44215.583333333336</v>
      </c>
    </row>
    <row r="5100">
      <c r="L5100" s="3">
        <v>43821.791666666664</v>
      </c>
    </row>
    <row r="5101">
      <c r="L5101" s="3">
        <v>43799.333333333336</v>
      </c>
    </row>
    <row r="5102">
      <c r="L5102" s="3">
        <v>43864.729166666664</v>
      </c>
    </row>
    <row r="5103">
      <c r="L5103" s="3">
        <v>44047.25</v>
      </c>
    </row>
    <row r="5104">
      <c r="L5104" s="3">
        <v>43864.583333333336</v>
      </c>
    </row>
    <row r="5105">
      <c r="L5105" s="3">
        <v>44172.6875</v>
      </c>
    </row>
    <row r="5106">
      <c r="L5106" s="3">
        <v>43836.583333333336</v>
      </c>
    </row>
    <row r="5107">
      <c r="L5107" s="3">
        <v>43925.572916666664</v>
      </c>
    </row>
    <row r="5108">
      <c r="L5108" s="3">
        <v>44144.541666666664</v>
      </c>
    </row>
    <row r="5109">
      <c r="L5109" s="3">
        <v>43864.25</v>
      </c>
    </row>
    <row r="5110">
      <c r="L5110" s="3">
        <v>44119.583333333336</v>
      </c>
    </row>
    <row r="5111">
      <c r="L5111" s="3">
        <v>44167.625</v>
      </c>
    </row>
    <row r="5112">
      <c r="L5112" s="3">
        <v>44078.78125</v>
      </c>
    </row>
    <row r="5113">
      <c r="L5113" s="3">
        <v>44035.197916666664</v>
      </c>
    </row>
    <row r="5114">
      <c r="L5114" s="3">
        <v>44161.4375</v>
      </c>
    </row>
    <row r="5115">
      <c r="L5115" s="3">
        <v>43929.291666666664</v>
      </c>
    </row>
    <row r="5116">
      <c r="L5116" s="3">
        <v>43535.375</v>
      </c>
    </row>
    <row r="5117">
      <c r="L5117" s="3">
        <v>44226.44412923611</v>
      </c>
    </row>
    <row r="5118">
      <c r="L5118" s="3">
        <v>44118.75</v>
      </c>
    </row>
    <row r="5119">
      <c r="L5119" s="3">
        <v>43682.625</v>
      </c>
    </row>
    <row r="5120">
      <c r="L5120" s="3">
        <v>43765.166666666664</v>
      </c>
    </row>
    <row r="5121">
      <c r="L5121" s="3">
        <v>44127.677083333336</v>
      </c>
    </row>
    <row r="5122">
      <c r="L5122" s="3">
        <v>44139.270833333336</v>
      </c>
    </row>
    <row r="5123">
      <c r="L5123" s="3">
        <v>44007.541666666664</v>
      </c>
    </row>
    <row r="5124">
      <c r="L5124" s="3">
        <v>44074.791666666664</v>
      </c>
    </row>
    <row r="5125">
      <c r="L5125" s="3">
        <v>44146.75430493055</v>
      </c>
    </row>
    <row r="5126">
      <c r="L5126" s="3">
        <v>43918.208333333336</v>
      </c>
    </row>
    <row r="5127">
      <c r="L5127" s="3">
        <v>44167.270833333336</v>
      </c>
    </row>
    <row r="5128">
      <c r="L5128" s="3">
        <v>43829.583333333336</v>
      </c>
    </row>
    <row r="5129">
      <c r="L5129" s="3">
        <v>44120.583333333336</v>
      </c>
    </row>
    <row r="5130">
      <c r="L5130" s="3">
        <v>44228.25</v>
      </c>
    </row>
    <row r="5131">
      <c r="L5131" s="3">
        <v>44051.59375</v>
      </c>
    </row>
    <row r="5132">
      <c r="L5132" s="3">
        <v>44013.291666666664</v>
      </c>
    </row>
    <row r="5133">
      <c r="L5133" s="3">
        <v>44075.177083333336</v>
      </c>
    </row>
    <row r="5134">
      <c r="L5134" s="3">
        <v>43851.510416666664</v>
      </c>
    </row>
    <row r="5135">
      <c r="L5135" s="3">
        <v>44209.270833333336</v>
      </c>
    </row>
    <row r="5136">
      <c r="L5136" s="3">
        <v>44085.666666666664</v>
      </c>
    </row>
    <row r="5137">
      <c r="L5137" s="3">
        <v>44151.622600636576</v>
      </c>
    </row>
    <row r="5138">
      <c r="L5138" s="3">
        <v>43774.51823047454</v>
      </c>
    </row>
    <row r="5139">
      <c r="L5139" s="3">
        <v>43815.791666666664</v>
      </c>
    </row>
    <row r="5140">
      <c r="L5140" s="3">
        <v>43596.666666666664</v>
      </c>
    </row>
    <row r="5141">
      <c r="L5141" s="3">
        <v>43892.25</v>
      </c>
    </row>
    <row r="5142">
      <c r="L5142" s="3">
        <v>43910.25</v>
      </c>
    </row>
    <row r="5143">
      <c r="L5143" s="3">
        <v>44253.635416666664</v>
      </c>
    </row>
    <row r="5144">
      <c r="L5144" s="3">
        <v>43896.541666666664</v>
      </c>
    </row>
    <row r="5145">
      <c r="L5145" s="3">
        <v>44149.6875</v>
      </c>
    </row>
    <row r="5146">
      <c r="L5146" s="3">
        <v>43726.25</v>
      </c>
    </row>
    <row r="5147">
      <c r="L5147" s="3">
        <v>44147.5625</v>
      </c>
    </row>
    <row r="5148">
      <c r="L5148" s="3">
        <v>43894.354166666664</v>
      </c>
    </row>
    <row r="5149">
      <c r="L5149" s="3">
        <v>44029.666666666664</v>
      </c>
    </row>
    <row r="5150">
      <c r="L5150" s="3">
        <v>44134.208333333336</v>
      </c>
    </row>
    <row r="5151">
      <c r="L5151" s="3">
        <v>44207.645833333336</v>
      </c>
    </row>
    <row r="5152">
      <c r="L5152" s="3">
        <v>44137.197916666664</v>
      </c>
    </row>
    <row r="5153">
      <c r="L5153" s="3">
        <v>44098.625</v>
      </c>
    </row>
    <row r="5154">
      <c r="L5154" s="3">
        <v>44167.375</v>
      </c>
    </row>
    <row r="5155">
      <c r="L5155" s="3">
        <v>43830.708333333336</v>
      </c>
    </row>
    <row r="5156">
      <c r="L5156" s="3">
        <v>44124.666666666664</v>
      </c>
    </row>
    <row r="5157">
      <c r="L5157" s="3">
        <v>43643.416666666664</v>
      </c>
    </row>
    <row r="5158">
      <c r="L5158" s="3">
        <v>43782.791666666664</v>
      </c>
    </row>
    <row r="5159">
      <c r="L5159" s="3">
        <v>44100.770833333336</v>
      </c>
    </row>
    <row r="5160">
      <c r="L5160" s="3">
        <v>44210.343439421296</v>
      </c>
    </row>
    <row r="5161">
      <c r="L5161" s="3">
        <v>44188.333333333336</v>
      </c>
    </row>
    <row r="5162">
      <c r="L5162" s="3">
        <v>44129.5625</v>
      </c>
    </row>
    <row r="5163">
      <c r="L5163" s="3">
        <v>43767.166666666664</v>
      </c>
    </row>
    <row r="5164">
      <c r="L5164" s="3">
        <v>44000.333333333336</v>
      </c>
    </row>
    <row r="5165">
      <c r="L5165" s="3">
        <v>43742.541666666664</v>
      </c>
    </row>
    <row r="5166">
      <c r="L5166" s="3">
        <v>44156.604166666664</v>
      </c>
    </row>
    <row r="5167">
      <c r="L5167" s="3">
        <v>44165.208333333336</v>
      </c>
    </row>
    <row r="5168">
      <c r="L5168" s="3">
        <v>44013.25</v>
      </c>
    </row>
    <row r="5169">
      <c r="L5169" s="3">
        <v>44071.583333333336</v>
      </c>
    </row>
    <row r="5170">
      <c r="L5170" s="3">
        <v>44244.541666666664</v>
      </c>
    </row>
    <row r="5171">
      <c r="L5171" s="3">
        <v>44140.375</v>
      </c>
    </row>
    <row r="5172">
      <c r="L5172" s="3">
        <v>44189.25</v>
      </c>
    </row>
    <row r="5173">
      <c r="L5173" s="3">
        <v>44146.291666666664</v>
      </c>
    </row>
    <row r="5174">
      <c r="L5174" s="3">
        <v>44129.458333333336</v>
      </c>
    </row>
    <row r="5175">
      <c r="L5175" s="3">
        <v>44222.229166666664</v>
      </c>
    </row>
    <row r="5176">
      <c r="L5176" s="3">
        <v>43718.564817858794</v>
      </c>
    </row>
    <row r="5177">
      <c r="L5177" s="3">
        <v>44237.625</v>
      </c>
    </row>
    <row r="5178">
      <c r="L5178" s="3">
        <v>43482.666666666664</v>
      </c>
    </row>
    <row r="5179">
      <c r="L5179" s="3">
        <v>43992.541666666664</v>
      </c>
    </row>
    <row r="5180">
      <c r="L5180" s="3">
        <v>43777.625</v>
      </c>
    </row>
    <row r="5181">
      <c r="L5181" s="3">
        <v>43937.291666666664</v>
      </c>
    </row>
    <row r="5182">
      <c r="L5182" s="3">
        <v>43995.270833333336</v>
      </c>
    </row>
    <row r="5183">
      <c r="L5183" s="3">
        <v>44050.708333333336</v>
      </c>
    </row>
    <row r="5184">
      <c r="L5184" s="3">
        <v>43612.625</v>
      </c>
    </row>
    <row r="5185">
      <c r="L5185" s="3">
        <v>43900.666666666664</v>
      </c>
    </row>
    <row r="5186">
      <c r="L5186" s="3">
        <v>44011.583333333336</v>
      </c>
    </row>
    <row r="5187">
      <c r="L5187" s="3">
        <v>43955.645833333336</v>
      </c>
    </row>
    <row r="5188">
      <c r="L5188" s="3">
        <v>44091.5625</v>
      </c>
    </row>
    <row r="5189">
      <c r="L5189" s="3">
        <v>43878.270833333336</v>
      </c>
    </row>
    <row r="5190">
      <c r="L5190" s="3">
        <v>44220.916666666664</v>
      </c>
    </row>
    <row r="5191">
      <c r="L5191" s="3">
        <v>44080.697916666664</v>
      </c>
    </row>
    <row r="5192">
      <c r="L5192" s="3">
        <v>43680.166666666664</v>
      </c>
    </row>
    <row r="5193">
      <c r="L5193" s="3">
        <v>43528.5</v>
      </c>
    </row>
    <row r="5194">
      <c r="L5194" s="3">
        <v>43904.35486111111</v>
      </c>
    </row>
    <row r="5195">
      <c r="L5195" s="3">
        <v>43833.416666666664</v>
      </c>
    </row>
    <row r="5196">
      <c r="L5196" s="3">
        <v>44013.4375</v>
      </c>
    </row>
    <row r="5197">
      <c r="L5197" s="3">
        <v>44187.416666666664</v>
      </c>
    </row>
    <row r="5198">
      <c r="L5198" s="3">
        <v>44000.541666666664</v>
      </c>
    </row>
    <row r="5199">
      <c r="L5199" s="3">
        <v>44154.375</v>
      </c>
    </row>
    <row r="5200">
      <c r="L5200" s="3">
        <v>44135.666666666664</v>
      </c>
    </row>
    <row r="5201">
      <c r="L5201" s="3">
        <v>44117.270833333336</v>
      </c>
    </row>
    <row r="5202">
      <c r="L5202" s="3">
        <v>44141.74695810185</v>
      </c>
    </row>
    <row r="5203">
      <c r="L5203" s="3">
        <v>43677.625</v>
      </c>
    </row>
    <row r="5204">
      <c r="L5204" s="3">
        <v>43723.666666666664</v>
      </c>
    </row>
    <row r="5205">
      <c r="L5205" s="3">
        <v>43605.625</v>
      </c>
    </row>
    <row r="5206">
      <c r="L5206" s="3">
        <v>43825.333333333336</v>
      </c>
    </row>
    <row r="5207">
      <c r="L5207" s="3">
        <v>44002.791666666664</v>
      </c>
    </row>
    <row r="5208">
      <c r="L5208" s="3">
        <v>44012.333333333336</v>
      </c>
    </row>
    <row r="5209">
      <c r="L5209" s="3">
        <v>43860.5</v>
      </c>
    </row>
    <row r="5210">
      <c r="L5210" s="3">
        <v>44174.6875</v>
      </c>
    </row>
    <row r="5211">
      <c r="L5211" s="3">
        <v>43751.25</v>
      </c>
    </row>
    <row r="5212">
      <c r="L5212" s="3">
        <v>44038.58361033565</v>
      </c>
    </row>
    <row r="5213">
      <c r="L5213" s="3">
        <v>43920.541666666664</v>
      </c>
    </row>
    <row r="5214">
      <c r="L5214" s="3">
        <v>44001.584027777775</v>
      </c>
    </row>
    <row r="5215">
      <c r="L5215" s="3">
        <v>44102.625</v>
      </c>
    </row>
    <row r="5216">
      <c r="L5216" s="3">
        <v>44155.541666666664</v>
      </c>
    </row>
    <row r="5217">
      <c r="L5217" s="3">
        <v>43763.291666666664</v>
      </c>
    </row>
    <row r="5218">
      <c r="L5218" s="3">
        <v>43816.166666666664</v>
      </c>
    </row>
    <row r="5219">
      <c r="L5219" s="3">
        <v>44102.270833333336</v>
      </c>
    </row>
    <row r="5220">
      <c r="L5220" s="3">
        <v>43729.625</v>
      </c>
    </row>
    <row r="5221">
      <c r="L5221" s="3">
        <v>43793.49489594907</v>
      </c>
    </row>
    <row r="5222">
      <c r="L5222" s="3">
        <v>44137.663846979165</v>
      </c>
    </row>
    <row r="5223">
      <c r="L5223" s="3">
        <v>43912.666666666664</v>
      </c>
    </row>
    <row r="5224">
      <c r="L5224" s="3">
        <v>44151.25</v>
      </c>
    </row>
    <row r="5225">
      <c r="L5225" s="3">
        <v>44214.25</v>
      </c>
    </row>
    <row r="5226">
      <c r="L5226" s="3">
        <v>43861.666666666664</v>
      </c>
    </row>
    <row r="5227">
      <c r="L5227" s="3">
        <v>44073.708333333336</v>
      </c>
    </row>
    <row r="5228">
      <c r="L5228" s="3">
        <v>43986.708333333336</v>
      </c>
    </row>
    <row r="5229">
      <c r="L5229" s="3">
        <v>44214.25</v>
      </c>
    </row>
    <row r="5230">
      <c r="L5230" s="3">
        <v>44018.34326178241</v>
      </c>
    </row>
    <row r="5231">
      <c r="L5231" s="3">
        <v>44243.559858113425</v>
      </c>
    </row>
    <row r="5232">
      <c r="L5232" s="3">
        <v>44138.39349416667</v>
      </c>
    </row>
    <row r="5233">
      <c r="L5233" s="3">
        <v>43753.708333333336</v>
      </c>
    </row>
    <row r="5234">
      <c r="L5234" s="3">
        <v>43979.708333333336</v>
      </c>
    </row>
    <row r="5235">
      <c r="L5235" s="3">
        <v>44111.729166666664</v>
      </c>
    </row>
    <row r="5236">
      <c r="L5236" s="3">
        <v>44103.625</v>
      </c>
    </row>
    <row r="5237">
      <c r="L5237" s="3">
        <v>43799.291666666664</v>
      </c>
    </row>
    <row r="5238">
      <c r="L5238" s="3">
        <v>44144.416666666664</v>
      </c>
    </row>
    <row r="5239">
      <c r="L5239" s="3">
        <v>43785.208333333336</v>
      </c>
    </row>
    <row r="5240">
      <c r="L5240" s="3">
        <v>44196.583333333336</v>
      </c>
    </row>
    <row r="5241">
      <c r="L5241" s="3">
        <v>43965.75069444445</v>
      </c>
    </row>
    <row r="5242">
      <c r="L5242" s="3">
        <v>44147.208333333336</v>
      </c>
    </row>
    <row r="5243">
      <c r="L5243" s="3">
        <v>44172.1875</v>
      </c>
    </row>
    <row r="5244">
      <c r="L5244" s="3">
        <v>43799.666666666664</v>
      </c>
    </row>
    <row r="5245">
      <c r="L5245" s="3">
        <v>43855.541666666664</v>
      </c>
    </row>
    <row r="5246">
      <c r="L5246" s="3">
        <v>43794.416666666664</v>
      </c>
    </row>
    <row r="5247">
      <c r="L5247" s="3">
        <v>43812.47700520833</v>
      </c>
    </row>
    <row r="5248">
      <c r="L5248" s="3">
        <v>44000.770833333336</v>
      </c>
    </row>
    <row r="5249">
      <c r="L5249" s="3">
        <v>44229.583333333336</v>
      </c>
    </row>
    <row r="5250">
      <c r="L5250" s="3">
        <v>43930.416666666664</v>
      </c>
    </row>
    <row r="5251">
      <c r="L5251" s="3">
        <v>43886.291666666664</v>
      </c>
    </row>
    <row r="5252">
      <c r="L5252" s="3">
        <v>44135.613786898146</v>
      </c>
    </row>
    <row r="5253">
      <c r="L5253" s="3">
        <v>44131.25</v>
      </c>
    </row>
    <row r="5254">
      <c r="L5254" s="3">
        <v>44026.291666666664</v>
      </c>
    </row>
    <row r="5255">
      <c r="L5255" s="3">
        <v>43916.666666666664</v>
      </c>
    </row>
    <row r="5256">
      <c r="L5256" s="3">
        <v>43766.625</v>
      </c>
    </row>
    <row r="5257">
      <c r="L5257" s="3">
        <v>43833.125</v>
      </c>
    </row>
    <row r="5258">
      <c r="L5258" s="3">
        <v>44249.270833333336</v>
      </c>
    </row>
    <row r="5259">
      <c r="L5259" s="3">
        <v>44156.270833333336</v>
      </c>
    </row>
    <row r="5260">
      <c r="L5260" s="3">
        <v>44152.3125</v>
      </c>
    </row>
    <row r="5261">
      <c r="L5261" s="3">
        <v>44224.5625</v>
      </c>
    </row>
    <row r="5262">
      <c r="L5262" s="3">
        <v>43915.229166666664</v>
      </c>
    </row>
    <row r="5263">
      <c r="L5263" s="3">
        <v>43813.791666666664</v>
      </c>
    </row>
    <row r="5264">
      <c r="L5264" s="3">
        <v>44159.3053246875</v>
      </c>
    </row>
    <row r="5265">
      <c r="L5265" s="3">
        <v>43899.558688599536</v>
      </c>
    </row>
    <row r="5266">
      <c r="L5266" s="3">
        <v>43595.458333333336</v>
      </c>
    </row>
    <row r="5267">
      <c r="L5267" s="3">
        <v>43886.708333333336</v>
      </c>
    </row>
    <row r="5268">
      <c r="L5268" s="3">
        <v>44014.291666666664</v>
      </c>
    </row>
    <row r="5269">
      <c r="L5269" s="3">
        <v>44078.208333333336</v>
      </c>
    </row>
    <row r="5270">
      <c r="L5270" s="3">
        <v>44160.583333333336</v>
      </c>
    </row>
    <row r="5271">
      <c r="L5271" s="3">
        <v>43804.541666666664</v>
      </c>
    </row>
    <row r="5272">
      <c r="L5272" s="3">
        <v>44190.208333333336</v>
      </c>
    </row>
    <row r="5273">
      <c r="L5273" s="3">
        <v>43870.625</v>
      </c>
    </row>
    <row r="5274">
      <c r="L5274" s="3">
        <v>44048.291666666664</v>
      </c>
    </row>
    <row r="5275">
      <c r="L5275" s="3">
        <v>44243.25</v>
      </c>
    </row>
    <row r="5276">
      <c r="L5276" s="3">
        <v>44095.614583333336</v>
      </c>
    </row>
    <row r="5277">
      <c r="L5277" s="3">
        <v>43950.229166666664</v>
      </c>
    </row>
    <row r="5278">
      <c r="L5278" s="3">
        <v>44186.708333333336</v>
      </c>
    </row>
    <row r="5279">
      <c r="L5279" s="3">
        <v>44246.645833333336</v>
      </c>
    </row>
    <row r="5280">
      <c r="L5280" s="3">
        <v>43754.166666666664</v>
      </c>
    </row>
    <row r="5281">
      <c r="L5281" s="3">
        <v>44188.6875</v>
      </c>
    </row>
    <row r="5282">
      <c r="L5282" s="3">
        <v>43694.625</v>
      </c>
    </row>
    <row r="5283">
      <c r="L5283" s="3">
        <v>44193.666666666664</v>
      </c>
    </row>
    <row r="5284">
      <c r="L5284" s="3">
        <v>43908.291666666664</v>
      </c>
    </row>
    <row r="5285">
      <c r="L5285" s="3">
        <v>44083.333333333336</v>
      </c>
    </row>
    <row r="5286">
      <c r="L5286" s="3">
        <v>43890.77951043982</v>
      </c>
    </row>
    <row r="5287">
      <c r="L5287" s="3">
        <v>44189.645833333336</v>
      </c>
    </row>
    <row r="5288">
      <c r="L5288" s="3">
        <v>44074.291666666664</v>
      </c>
    </row>
    <row r="5289">
      <c r="L5289" s="3">
        <v>44162.66015715278</v>
      </c>
    </row>
    <row r="5290">
      <c r="L5290" s="3">
        <v>44038.625</v>
      </c>
    </row>
    <row r="5291">
      <c r="L5291" s="3">
        <v>43897.65272884259</v>
      </c>
    </row>
    <row r="5292">
      <c r="L5292" s="3">
        <v>43558.458333333336</v>
      </c>
    </row>
    <row r="5293">
      <c r="L5293" s="3">
        <v>44104.708333333336</v>
      </c>
    </row>
    <row r="5294">
      <c r="L5294" s="3">
        <v>44119.6875</v>
      </c>
    </row>
    <row r="5295">
      <c r="L5295" s="3">
        <v>43768.291666666664</v>
      </c>
    </row>
    <row r="5296">
      <c r="L5296" s="3">
        <v>43817.166666666664</v>
      </c>
    </row>
    <row r="5297">
      <c r="L5297" s="3">
        <v>43913.302083333336</v>
      </c>
    </row>
    <row r="5298">
      <c r="L5298" s="3">
        <v>43774.625</v>
      </c>
    </row>
    <row r="5299">
      <c r="L5299" s="3">
        <v>44217.666666666664</v>
      </c>
    </row>
    <row r="5300">
      <c r="L5300" s="3">
        <v>44100.375</v>
      </c>
    </row>
    <row r="5301">
      <c r="L5301" s="3">
        <v>44160.208333333336</v>
      </c>
    </row>
    <row r="5302">
      <c r="L5302" s="3">
        <v>44091.208333333336</v>
      </c>
    </row>
    <row r="5303">
      <c r="L5303" s="3">
        <v>44211.6875</v>
      </c>
    </row>
    <row r="5304">
      <c r="L5304" s="3">
        <v>44102.708333333336</v>
      </c>
    </row>
    <row r="5305">
      <c r="L5305" s="3">
        <v>44074.4375</v>
      </c>
    </row>
    <row r="5306">
      <c r="L5306" s="3">
        <v>43657.625</v>
      </c>
    </row>
    <row r="5307">
      <c r="L5307" s="3">
        <v>44151.6875</v>
      </c>
    </row>
    <row r="5308">
      <c r="L5308" s="3">
        <v>44209.291666666664</v>
      </c>
    </row>
    <row r="5309">
      <c r="L5309" s="3">
        <v>44116.395833333336</v>
      </c>
    </row>
    <row r="5310">
      <c r="L5310" s="3">
        <v>43853.604166666664</v>
      </c>
    </row>
    <row r="5311">
      <c r="L5311" s="3">
        <v>44231.666666666664</v>
      </c>
    </row>
    <row r="5312">
      <c r="L5312" s="3">
        <v>44174.208333333336</v>
      </c>
    </row>
    <row r="5313">
      <c r="L5313" s="3">
        <v>44100.291666666664</v>
      </c>
    </row>
    <row r="5314">
      <c r="L5314" s="3">
        <v>43496.291666666664</v>
      </c>
    </row>
    <row r="5315">
      <c r="L5315" s="3">
        <v>44145.333333333336</v>
      </c>
    </row>
    <row r="5316">
      <c r="L5316" s="3">
        <v>43725.375</v>
      </c>
    </row>
    <row r="5317">
      <c r="L5317" s="3">
        <v>44089.25</v>
      </c>
    </row>
    <row r="5318">
      <c r="L5318" s="3">
        <v>44252.302083333336</v>
      </c>
    </row>
    <row r="5319">
      <c r="L5319" s="3">
        <v>44214.479166666664</v>
      </c>
    </row>
    <row r="5320">
      <c r="L5320" s="3">
        <v>43606.333333333336</v>
      </c>
    </row>
    <row r="5321">
      <c r="L5321" s="3">
        <v>44142.666666666664</v>
      </c>
    </row>
    <row r="5322">
      <c r="L5322" s="3">
        <v>43851.791666666664</v>
      </c>
    </row>
    <row r="5323">
      <c r="L5323" s="3">
        <v>44182.6875</v>
      </c>
    </row>
    <row r="5324">
      <c r="L5324" s="3">
        <v>44226.4130691088</v>
      </c>
    </row>
    <row r="5325">
      <c r="L5325" s="3">
        <v>43872.25</v>
      </c>
    </row>
    <row r="5326">
      <c r="L5326" s="3">
        <v>44246.197916666664</v>
      </c>
    </row>
    <row r="5327">
      <c r="L5327" s="3">
        <v>43663.583333333336</v>
      </c>
    </row>
    <row r="5328">
      <c r="L5328" s="3">
        <v>43707.125</v>
      </c>
    </row>
    <row r="5329">
      <c r="L5329" s="3">
        <v>43781.81672126157</v>
      </c>
    </row>
    <row r="5330">
      <c r="L5330" s="3">
        <v>43862.64332311343</v>
      </c>
    </row>
    <row r="5331">
      <c r="L5331" s="3">
        <v>43824.708333333336</v>
      </c>
    </row>
    <row r="5332">
      <c r="L5332" s="3">
        <v>44222.208333333336</v>
      </c>
    </row>
    <row r="5333">
      <c r="L5333" s="3">
        <v>44237.583333333336</v>
      </c>
    </row>
    <row r="5334">
      <c r="L5334" s="3">
        <v>43637.166666666664</v>
      </c>
    </row>
    <row r="5335">
      <c r="L5335" s="3">
        <v>44182.65625</v>
      </c>
    </row>
    <row r="5336">
      <c r="L5336" s="3">
        <v>44155.708333333336</v>
      </c>
    </row>
    <row r="5337">
      <c r="L5337" s="3">
        <v>44103.635416666664</v>
      </c>
    </row>
    <row r="5338">
      <c r="L5338" s="3">
        <v>43865.40625</v>
      </c>
    </row>
    <row r="5339">
      <c r="L5339" s="3">
        <v>44088.666666666664</v>
      </c>
    </row>
    <row r="5340">
      <c r="L5340" s="3">
        <v>44008.541666666664</v>
      </c>
    </row>
    <row r="5341">
      <c r="L5341" s="3">
        <v>44195.333333333336</v>
      </c>
    </row>
    <row r="5342">
      <c r="L5342" s="3">
        <v>44104.791666666664</v>
      </c>
    </row>
    <row r="5343">
      <c r="L5343" s="3">
        <v>43943.25</v>
      </c>
    </row>
    <row r="5344">
      <c r="L5344" s="3">
        <v>44174.541666666664</v>
      </c>
    </row>
    <row r="5345">
      <c r="L5345" s="3">
        <v>43989.6875</v>
      </c>
    </row>
    <row r="5346">
      <c r="L5346" s="3">
        <v>44155.333333333336</v>
      </c>
    </row>
    <row r="5347">
      <c r="L5347" s="3">
        <v>44193.541666666664</v>
      </c>
    </row>
    <row r="5348">
      <c r="L5348" s="3">
        <v>43897.5625</v>
      </c>
    </row>
    <row r="5349">
      <c r="L5349" s="3">
        <v>43928.25</v>
      </c>
    </row>
    <row r="5350">
      <c r="L5350" s="3">
        <v>44056.334027777775</v>
      </c>
    </row>
    <row r="5351">
      <c r="L5351" s="3">
        <v>44090.375</v>
      </c>
    </row>
    <row r="5352">
      <c r="L5352" s="3">
        <v>43737.166666666664</v>
      </c>
    </row>
    <row r="5353">
      <c r="L5353" s="3">
        <v>43703.166666666664</v>
      </c>
    </row>
    <row r="5354">
      <c r="L5354" s="3">
        <v>43879.77367414352</v>
      </c>
    </row>
    <row r="5355">
      <c r="L5355" s="3">
        <v>44034.4375</v>
      </c>
    </row>
    <row r="5356">
      <c r="L5356" s="3">
        <v>44238.3125</v>
      </c>
    </row>
    <row r="5357">
      <c r="L5357" s="3">
        <v>43942.66527777778</v>
      </c>
    </row>
    <row r="5358">
      <c r="L5358" s="3">
        <v>44236.416666666664</v>
      </c>
    </row>
    <row r="5359">
      <c r="L5359" s="3">
        <v>43662.666666666664</v>
      </c>
    </row>
    <row r="5360">
      <c r="L5360" s="3">
        <v>44146.71461679398</v>
      </c>
    </row>
    <row r="5361">
      <c r="L5361" s="3">
        <v>43598.458333333336</v>
      </c>
    </row>
    <row r="5362">
      <c r="L5362" s="3">
        <v>44218.291666666664</v>
      </c>
    </row>
    <row r="5363">
      <c r="L5363" s="3">
        <v>44112.416666666664</v>
      </c>
    </row>
    <row r="5364">
      <c r="L5364" s="3">
        <v>43686.625</v>
      </c>
    </row>
    <row r="5365">
      <c r="L5365" s="3">
        <v>44103.541666666664</v>
      </c>
    </row>
    <row r="5366">
      <c r="L5366" s="3">
        <v>44084.666666666664</v>
      </c>
    </row>
    <row r="5367">
      <c r="L5367" s="3">
        <v>43754.208333333336</v>
      </c>
    </row>
    <row r="5368">
      <c r="L5368" s="3">
        <v>43827.66348833333</v>
      </c>
    </row>
    <row r="5369">
      <c r="L5369" s="3">
        <v>44162.25</v>
      </c>
    </row>
    <row r="5370">
      <c r="L5370" s="3">
        <v>43785.666666666664</v>
      </c>
    </row>
    <row r="5371">
      <c r="L5371" s="3">
        <v>43592.333333333336</v>
      </c>
    </row>
    <row r="5372">
      <c r="L5372" s="3">
        <v>44038.229166666664</v>
      </c>
    </row>
    <row r="5373">
      <c r="L5373" s="3">
        <v>44161.666666666664</v>
      </c>
    </row>
    <row r="5374">
      <c r="L5374" s="3">
        <v>44188.614583333336</v>
      </c>
    </row>
    <row r="5375">
      <c r="L5375" s="3">
        <v>43857.208333333336</v>
      </c>
    </row>
    <row r="5376">
      <c r="L5376" s="3">
        <v>44210.291666666664</v>
      </c>
    </row>
    <row r="5377">
      <c r="L5377" s="3">
        <v>44186.791666666664</v>
      </c>
    </row>
    <row r="5378">
      <c r="L5378" s="3">
        <v>44162.666666666664</v>
      </c>
    </row>
    <row r="5379">
      <c r="L5379" s="3">
        <v>43743.625</v>
      </c>
    </row>
    <row r="5380">
      <c r="L5380" s="3">
        <v>44011.291666666664</v>
      </c>
    </row>
    <row r="5381">
      <c r="L5381" s="3">
        <v>44211.25</v>
      </c>
    </row>
    <row r="5382">
      <c r="L5382" s="3">
        <v>44150.333333333336</v>
      </c>
    </row>
    <row r="5383">
      <c r="L5383" s="3">
        <v>44251.916666666664</v>
      </c>
    </row>
    <row r="5384">
      <c r="L5384" s="3">
        <v>44017.333333333336</v>
      </c>
    </row>
    <row r="5385">
      <c r="L5385" s="3">
        <v>43747.75</v>
      </c>
    </row>
    <row r="5386">
      <c r="L5386" s="3">
        <v>44167.4375</v>
      </c>
    </row>
    <row r="5387">
      <c r="L5387" s="3">
        <v>43882.25</v>
      </c>
    </row>
    <row r="5388">
      <c r="L5388" s="3">
        <v>44136.68525195602</v>
      </c>
    </row>
    <row r="5389">
      <c r="L5389" s="3">
        <v>44024.3125</v>
      </c>
    </row>
    <row r="5390">
      <c r="L5390" s="3">
        <v>44007.333333333336</v>
      </c>
    </row>
    <row r="5391">
      <c r="L5391" s="3">
        <v>43787.208333333336</v>
      </c>
    </row>
    <row r="5392">
      <c r="L5392" s="3">
        <v>44120.270833333336</v>
      </c>
    </row>
    <row r="5393">
      <c r="L5393" s="3">
        <v>43805.625</v>
      </c>
    </row>
    <row r="5394">
      <c r="L5394" s="3">
        <v>43966.208333333336</v>
      </c>
    </row>
    <row r="5395">
      <c r="L5395" s="3">
        <v>43742.625</v>
      </c>
    </row>
    <row r="5396">
      <c r="L5396" s="3">
        <v>44155.625</v>
      </c>
    </row>
    <row r="5397">
      <c r="L5397" s="3">
        <v>43599.666666666664</v>
      </c>
    </row>
    <row r="5398">
      <c r="L5398" s="3">
        <v>44021.541666666664</v>
      </c>
    </row>
    <row r="5399">
      <c r="L5399" s="3">
        <v>44223.208333333336</v>
      </c>
    </row>
    <row r="5400">
      <c r="L5400" s="3">
        <v>43921.791666666664</v>
      </c>
    </row>
    <row r="5401">
      <c r="L5401" s="3">
        <v>44109.416666666664</v>
      </c>
    </row>
    <row r="5402">
      <c r="L5402" s="3">
        <v>43759.583333333336</v>
      </c>
    </row>
    <row r="5403">
      <c r="L5403" s="3">
        <v>43788.166666666664</v>
      </c>
    </row>
    <row r="5404">
      <c r="L5404" s="3">
        <v>43914.291666666664</v>
      </c>
    </row>
    <row r="5405">
      <c r="L5405" s="3">
        <v>44005.625</v>
      </c>
    </row>
    <row r="5406">
      <c r="L5406" s="3">
        <v>44109.270833333336</v>
      </c>
    </row>
    <row r="5407">
      <c r="L5407" s="3">
        <v>44137.729166666664</v>
      </c>
    </row>
    <row r="5408">
      <c r="L5408" s="3">
        <v>43873.291666666664</v>
      </c>
    </row>
    <row r="5409">
      <c r="L5409" s="3">
        <v>43674.583333333336</v>
      </c>
    </row>
    <row r="5410">
      <c r="L5410" s="3">
        <v>44188.333333333336</v>
      </c>
    </row>
    <row r="5411">
      <c r="L5411" s="3">
        <v>43779.708333333336</v>
      </c>
    </row>
    <row r="5412">
      <c r="L5412" s="3">
        <v>44017.770833333336</v>
      </c>
    </row>
    <row r="5413">
      <c r="L5413" s="3">
        <v>44228.645833333336</v>
      </c>
    </row>
    <row r="5414">
      <c r="L5414" s="3">
        <v>44111.583333333336</v>
      </c>
    </row>
    <row r="5415">
      <c r="L5415" s="3">
        <v>44188.625</v>
      </c>
    </row>
    <row r="5416">
      <c r="L5416" s="3">
        <v>44139.166666666664</v>
      </c>
    </row>
    <row r="5417">
      <c r="L5417" s="3">
        <v>44161.791666666664</v>
      </c>
    </row>
    <row r="5418">
      <c r="L5418" s="3">
        <v>44137.25</v>
      </c>
    </row>
    <row r="5419">
      <c r="L5419" s="3">
        <v>43531.708333333336</v>
      </c>
    </row>
    <row r="5420">
      <c r="L5420" s="3">
        <v>43910.625</v>
      </c>
    </row>
    <row r="5421">
      <c r="L5421" s="3">
        <v>44218.60733554398</v>
      </c>
    </row>
    <row r="5422">
      <c r="L5422" s="3">
        <v>43914.3125</v>
      </c>
    </row>
    <row r="5423">
      <c r="L5423" s="3">
        <v>44006.738049444444</v>
      </c>
    </row>
    <row r="5424">
      <c r="L5424" s="3">
        <v>44211.291666666664</v>
      </c>
    </row>
    <row r="5425">
      <c r="L5425" s="3">
        <v>44039.239583333336</v>
      </c>
    </row>
    <row r="5426">
      <c r="L5426" s="3">
        <v>43893.25</v>
      </c>
    </row>
    <row r="5427">
      <c r="L5427" s="3">
        <v>44078.229166666664</v>
      </c>
    </row>
    <row r="5428">
      <c r="L5428" s="3">
        <v>43771.666666666664</v>
      </c>
    </row>
    <row r="5429">
      <c r="L5429" s="3">
        <v>43506.25</v>
      </c>
    </row>
    <row r="5430">
      <c r="L5430" s="3">
        <v>43894.229166666664</v>
      </c>
    </row>
    <row r="5431">
      <c r="L5431" s="3">
        <v>43909.208333333336</v>
      </c>
    </row>
    <row r="5432">
      <c r="L5432" s="3">
        <v>44167.666666666664</v>
      </c>
    </row>
    <row r="5433">
      <c r="L5433" s="3">
        <v>44014.25</v>
      </c>
    </row>
    <row r="5434">
      <c r="L5434" s="3">
        <v>43924.708333333336</v>
      </c>
    </row>
    <row r="5435">
      <c r="L5435" s="3">
        <v>43840.708333333336</v>
      </c>
    </row>
    <row r="5436">
      <c r="L5436" s="3">
        <v>44048.622614155094</v>
      </c>
    </row>
    <row r="5437">
      <c r="L5437" s="3">
        <v>44253.625</v>
      </c>
    </row>
    <row r="5438">
      <c r="L5438" s="3">
        <v>44249.49067915509</v>
      </c>
    </row>
    <row r="5439">
      <c r="L5439" s="3">
        <v>44022.791666666664</v>
      </c>
    </row>
    <row r="5440">
      <c r="L5440" s="3">
        <v>44203.3125</v>
      </c>
    </row>
    <row r="5441">
      <c r="L5441" s="3">
        <v>43790.583333333336</v>
      </c>
    </row>
    <row r="5442">
      <c r="L5442" s="3">
        <v>44092.3753533912</v>
      </c>
    </row>
    <row r="5443">
      <c r="L5443" s="3">
        <v>43876.333333333336</v>
      </c>
    </row>
    <row r="5444">
      <c r="L5444" s="3">
        <v>44138.541666666664</v>
      </c>
    </row>
    <row r="5445">
      <c r="L5445" s="3">
        <v>44173.229166666664</v>
      </c>
    </row>
    <row r="5446">
      <c r="L5446" s="3">
        <v>43620.291666666664</v>
      </c>
    </row>
    <row r="5447">
      <c r="L5447" s="3">
        <v>44119.75</v>
      </c>
    </row>
    <row r="5448">
      <c r="L5448" s="3">
        <v>44230.666666666664</v>
      </c>
    </row>
    <row r="5449">
      <c r="L5449" s="3">
        <v>44079.75</v>
      </c>
    </row>
    <row r="5450">
      <c r="L5450" s="3">
        <v>44133.49458185185</v>
      </c>
    </row>
    <row r="5451">
      <c r="L5451" s="3">
        <v>44134.666666666664</v>
      </c>
    </row>
    <row r="5452">
      <c r="L5452" s="3">
        <v>44208.666666666664</v>
      </c>
    </row>
    <row r="5453">
      <c r="L5453" s="3">
        <v>44077.291666666664</v>
      </c>
    </row>
    <row r="5454">
      <c r="L5454" s="3">
        <v>43773.708333333336</v>
      </c>
    </row>
    <row r="5455">
      <c r="L5455" s="3">
        <v>44237.73611111111</v>
      </c>
    </row>
    <row r="5456">
      <c r="L5456" s="3">
        <v>43833.583333333336</v>
      </c>
    </row>
    <row r="5457">
      <c r="L5457" s="3">
        <v>44161.541666666664</v>
      </c>
    </row>
    <row r="5458">
      <c r="L5458" s="3">
        <v>43869.333333333336</v>
      </c>
    </row>
    <row r="5459">
      <c r="L5459" s="3">
        <v>44246.395833333336</v>
      </c>
    </row>
    <row r="5460">
      <c r="L5460" s="3">
        <v>44124.67427712963</v>
      </c>
    </row>
    <row r="5461">
      <c r="L5461" s="3">
        <v>44148.239583333336</v>
      </c>
    </row>
    <row r="5462">
      <c r="L5462" s="3">
        <v>43901.322916666664</v>
      </c>
    </row>
    <row r="5463">
      <c r="L5463" s="3">
        <v>43524.375</v>
      </c>
    </row>
    <row r="5464">
      <c r="L5464" s="3">
        <v>43912.291666666664</v>
      </c>
    </row>
    <row r="5465">
      <c r="L5465" s="3">
        <v>44244.38251679398</v>
      </c>
    </row>
    <row r="5466">
      <c r="L5466" s="3">
        <v>44229.625</v>
      </c>
    </row>
    <row r="5467">
      <c r="L5467" s="3">
        <v>44138.708333333336</v>
      </c>
    </row>
    <row r="5468">
      <c r="L5468" s="3">
        <v>44159.708333333336</v>
      </c>
    </row>
    <row r="5469">
      <c r="L5469" s="3">
        <v>44128.1875</v>
      </c>
    </row>
    <row r="5470">
      <c r="L5470" s="3">
        <v>44224.229166666664</v>
      </c>
    </row>
    <row r="5471">
      <c r="L5471" s="3">
        <v>44044.416666666664</v>
      </c>
    </row>
    <row r="5472">
      <c r="L5472" s="3">
        <v>44018.25</v>
      </c>
    </row>
    <row r="5473">
      <c r="L5473" s="3">
        <v>43906.3125</v>
      </c>
    </row>
    <row r="5474">
      <c r="L5474" s="3">
        <v>43882.291666666664</v>
      </c>
    </row>
    <row r="5475">
      <c r="L5475" s="3">
        <v>44089.520833333336</v>
      </c>
    </row>
    <row r="5476">
      <c r="L5476" s="3">
        <v>44098.33839534722</v>
      </c>
    </row>
    <row r="5477">
      <c r="L5477" s="3">
        <v>44110.458333333336</v>
      </c>
    </row>
    <row r="5478">
      <c r="L5478" s="3">
        <v>44092.270833333336</v>
      </c>
    </row>
    <row r="5479">
      <c r="L5479" s="3">
        <v>44223.44463280093</v>
      </c>
    </row>
    <row r="5480">
      <c r="L5480" s="3">
        <v>44176.291666666664</v>
      </c>
    </row>
    <row r="5481">
      <c r="L5481" s="3">
        <v>44253.239583333336</v>
      </c>
    </row>
    <row r="5482">
      <c r="L5482" s="3">
        <v>43867.291666666664</v>
      </c>
    </row>
    <row r="5483">
      <c r="L5483" s="3">
        <v>44166.302083333336</v>
      </c>
    </row>
    <row r="5484">
      <c r="L5484" s="3">
        <v>44232.1875</v>
      </c>
    </row>
    <row r="5485">
      <c r="L5485" s="3">
        <v>44173.291666666664</v>
      </c>
    </row>
    <row r="5486">
      <c r="L5486" s="3">
        <v>43912.791666666664</v>
      </c>
    </row>
    <row r="5487">
      <c r="L5487" s="3">
        <v>43585.166666666664</v>
      </c>
    </row>
    <row r="5488">
      <c r="L5488" s="3">
        <v>43902.4375</v>
      </c>
    </row>
    <row r="5489">
      <c r="L5489" s="3">
        <v>44162.58769857639</v>
      </c>
    </row>
    <row r="5490">
      <c r="L5490" s="3">
        <v>43998.270833333336</v>
      </c>
    </row>
    <row r="5491">
      <c r="L5491" s="3">
        <v>44156.770833333336</v>
      </c>
    </row>
    <row r="5492">
      <c r="L5492" s="3">
        <v>44162.46790413195</v>
      </c>
    </row>
    <row r="5493">
      <c r="L5493" s="3">
        <v>44053.416666666664</v>
      </c>
    </row>
    <row r="5494">
      <c r="L5494" s="3">
        <v>44123.677083333336</v>
      </c>
    </row>
    <row r="5495">
      <c r="L5495" s="3">
        <v>43908.291666666664</v>
      </c>
    </row>
    <row r="5496">
      <c r="L5496" s="3">
        <v>44237.302083333336</v>
      </c>
    </row>
    <row r="5497">
      <c r="L5497" s="3">
        <v>43882.5997580787</v>
      </c>
    </row>
    <row r="5498">
      <c r="L5498" s="3">
        <v>43733.25</v>
      </c>
    </row>
    <row r="5499">
      <c r="L5499" s="3">
        <v>44085.615277777775</v>
      </c>
    </row>
    <row r="5500">
      <c r="L5500" s="3">
        <v>43830.5</v>
      </c>
    </row>
    <row r="5501">
      <c r="L5501" s="3">
        <v>43740.625</v>
      </c>
    </row>
    <row r="5502">
      <c r="L5502" s="3">
        <v>43839.333333333336</v>
      </c>
    </row>
    <row r="5503">
      <c r="L5503" s="3">
        <v>44181.319667916665</v>
      </c>
    </row>
    <row r="5504">
      <c r="L5504" s="3">
        <v>43507.625</v>
      </c>
    </row>
    <row r="5505">
      <c r="L5505" s="3">
        <v>44097.270833333336</v>
      </c>
    </row>
    <row r="5506">
      <c r="L5506" s="3">
        <v>43882.416666666664</v>
      </c>
    </row>
    <row r="5507">
      <c r="L5507" s="3">
        <v>44181.291666666664</v>
      </c>
    </row>
    <row r="5508">
      <c r="L5508" s="3">
        <v>43792.666666666664</v>
      </c>
    </row>
    <row r="5509">
      <c r="L5509" s="3">
        <v>43909.322916666664</v>
      </c>
    </row>
    <row r="5510">
      <c r="L5510" s="3">
        <v>43980.666666666664</v>
      </c>
    </row>
    <row r="5511">
      <c r="L5511" s="3">
        <v>43930.15625</v>
      </c>
    </row>
    <row r="5512">
      <c r="L5512" s="3">
        <v>44025.333333333336</v>
      </c>
    </row>
    <row r="5513">
      <c r="L5513" s="3">
        <v>44232.479166666664</v>
      </c>
    </row>
    <row r="5514">
      <c r="L5514" s="3">
        <v>44126.43674055555</v>
      </c>
    </row>
    <row r="5515">
      <c r="L5515" s="3">
        <v>44200.5625</v>
      </c>
    </row>
    <row r="5516">
      <c r="L5516" s="3">
        <v>43829.75</v>
      </c>
    </row>
    <row r="5517">
      <c r="L5517" s="3">
        <v>44189.72007836805</v>
      </c>
    </row>
    <row r="5518">
      <c r="L5518" s="3">
        <v>43578.625</v>
      </c>
    </row>
    <row r="5519">
      <c r="L5519" s="3">
        <v>43971.34591001157</v>
      </c>
    </row>
    <row r="5520">
      <c r="L5520" s="3">
        <v>43808.708333333336</v>
      </c>
    </row>
    <row r="5521">
      <c r="L5521" s="3">
        <v>43773.333333333336</v>
      </c>
    </row>
    <row r="5522">
      <c r="L5522" s="3">
        <v>44217.666666666664</v>
      </c>
    </row>
    <row r="5523">
      <c r="L5523" s="3">
        <v>44104.6875</v>
      </c>
    </row>
    <row r="5524">
      <c r="L5524" s="3">
        <v>43979.404036875</v>
      </c>
    </row>
    <row r="5525">
      <c r="L5525" s="3">
        <v>43980.666666666664</v>
      </c>
    </row>
    <row r="5526">
      <c r="L5526" s="3">
        <v>44074.375</v>
      </c>
    </row>
    <row r="5527">
      <c r="L5527" s="3">
        <v>44026.208333333336</v>
      </c>
    </row>
    <row r="5528">
      <c r="L5528" s="3">
        <v>44123.604166666664</v>
      </c>
    </row>
    <row r="5529">
      <c r="L5529" s="3">
        <v>44155.791666666664</v>
      </c>
    </row>
    <row r="5530">
      <c r="L5530" s="3">
        <v>44020.270833333336</v>
      </c>
    </row>
    <row r="5531">
      <c r="L5531" s="3">
        <v>43550.625</v>
      </c>
    </row>
    <row r="5532">
      <c r="L5532" s="3">
        <v>44112.625</v>
      </c>
    </row>
    <row r="5533">
      <c r="L5533" s="3">
        <v>44169.4375</v>
      </c>
    </row>
    <row r="5534">
      <c r="L5534" s="3">
        <v>43780.666666666664</v>
      </c>
    </row>
    <row r="5535">
      <c r="L5535" s="3">
        <v>44160.625</v>
      </c>
    </row>
    <row r="5536">
      <c r="L5536" s="3">
        <v>44156.3125</v>
      </c>
    </row>
    <row r="5537">
      <c r="L5537" s="3">
        <v>44231.291666666664</v>
      </c>
    </row>
    <row r="5538">
      <c r="L5538" s="3">
        <v>44123.25</v>
      </c>
    </row>
    <row r="5539">
      <c r="L5539" s="3">
        <v>43473.666666666664</v>
      </c>
    </row>
    <row r="5540">
      <c r="L5540" s="3">
        <v>43878.73510909722</v>
      </c>
    </row>
    <row r="5541">
      <c r="L5541" s="3">
        <v>43803.791666666664</v>
      </c>
    </row>
    <row r="5542">
      <c r="L5542" s="3">
        <v>43872.229166666664</v>
      </c>
    </row>
    <row r="5543">
      <c r="L5543" s="3">
        <v>44095.25</v>
      </c>
    </row>
    <row r="5544">
      <c r="L5544" s="3">
        <v>44073.25</v>
      </c>
    </row>
    <row r="5545">
      <c r="L5545" s="3">
        <v>43671.166666666664</v>
      </c>
    </row>
    <row r="5546">
      <c r="L5546" s="3">
        <v>44222.25</v>
      </c>
    </row>
    <row r="5547">
      <c r="L5547" s="3">
        <v>44097.724375983795</v>
      </c>
    </row>
    <row r="5548">
      <c r="L5548" s="3">
        <v>43816.507865011576</v>
      </c>
    </row>
    <row r="5549">
      <c r="L5549" s="3">
        <v>44231.333333333336</v>
      </c>
    </row>
    <row r="5550">
      <c r="L5550" s="3">
        <v>44149.363905983795</v>
      </c>
    </row>
    <row r="5551">
      <c r="L5551" s="3">
        <v>43917.291666666664</v>
      </c>
    </row>
    <row r="5552">
      <c r="L5552" s="3">
        <v>43951.791666666664</v>
      </c>
    </row>
    <row r="5553">
      <c r="L5553" s="3">
        <v>43822.55349063657</v>
      </c>
    </row>
    <row r="5554">
      <c r="L5554" s="3">
        <v>43494.25</v>
      </c>
    </row>
    <row r="5555">
      <c r="L5555" s="3">
        <v>44146.270833333336</v>
      </c>
    </row>
    <row r="5556">
      <c r="L5556" s="3">
        <v>43908.75</v>
      </c>
    </row>
    <row r="5557">
      <c r="L5557" s="3">
        <v>43789.166666666664</v>
      </c>
    </row>
    <row r="5558">
      <c r="L5558" s="3">
        <v>44208.25</v>
      </c>
    </row>
    <row r="5559">
      <c r="L5559" s="3">
        <v>43893.625</v>
      </c>
    </row>
    <row r="5560">
      <c r="L5560" s="3">
        <v>43763.412895532405</v>
      </c>
    </row>
    <row r="5561">
      <c r="L5561" s="3">
        <v>43656.166666666664</v>
      </c>
    </row>
    <row r="5562">
      <c r="L5562" s="3">
        <v>43826.791666666664</v>
      </c>
    </row>
    <row r="5563">
      <c r="L5563" s="3">
        <v>43717.583333333336</v>
      </c>
    </row>
    <row r="5564">
      <c r="L5564" s="3">
        <v>44160.541666666664</v>
      </c>
    </row>
    <row r="5565">
      <c r="L5565" s="3">
        <v>44193.666666666664</v>
      </c>
    </row>
    <row r="5566">
      <c r="L5566" s="3">
        <v>44238.666666666664</v>
      </c>
    </row>
    <row r="5567">
      <c r="L5567" s="3">
        <v>43806.666666666664</v>
      </c>
    </row>
    <row r="5568">
      <c r="L5568" s="3">
        <v>43772.333333333336</v>
      </c>
    </row>
    <row r="5569">
      <c r="L5569" s="3">
        <v>44121.791666666664</v>
      </c>
    </row>
    <row r="5570">
      <c r="L5570" s="3">
        <v>44201.729166666664</v>
      </c>
    </row>
    <row r="5571">
      <c r="L5571" s="3">
        <v>44069.166666666664</v>
      </c>
    </row>
    <row r="5572">
      <c r="L5572" s="3">
        <v>44242.479928726854</v>
      </c>
    </row>
    <row r="5573">
      <c r="L5573" s="3">
        <v>43901.708333333336</v>
      </c>
    </row>
    <row r="5574">
      <c r="L5574" s="3">
        <v>44249.208333333336</v>
      </c>
    </row>
    <row r="5575">
      <c r="L5575" s="3">
        <v>43500.625</v>
      </c>
    </row>
    <row r="5576">
      <c r="L5576" s="3">
        <v>44249.25</v>
      </c>
    </row>
    <row r="5577">
      <c r="L5577" s="3">
        <v>44140.375</v>
      </c>
    </row>
    <row r="5578">
      <c r="L5578" s="3">
        <v>44086.688676875</v>
      </c>
    </row>
    <row r="5579">
      <c r="L5579" s="3">
        <v>43746.125</v>
      </c>
    </row>
    <row r="5580">
      <c r="L5580" s="3">
        <v>43559.25</v>
      </c>
    </row>
    <row r="5581">
      <c r="L5581" s="3">
        <v>43836.625</v>
      </c>
    </row>
    <row r="5582">
      <c r="L5582" s="3">
        <v>43869.645833333336</v>
      </c>
    </row>
    <row r="5583">
      <c r="L5583" s="3">
        <v>44238.645833333336</v>
      </c>
    </row>
    <row r="5584">
      <c r="L5584" s="3">
        <v>44197.585735925924</v>
      </c>
    </row>
    <row r="5585">
      <c r="L5585" s="3">
        <v>44126.333333333336</v>
      </c>
    </row>
    <row r="5586">
      <c r="L5586" s="3">
        <v>43855.635416666664</v>
      </c>
    </row>
    <row r="5587">
      <c r="L5587" s="3">
        <v>44122.604166666664</v>
      </c>
    </row>
    <row r="5588">
      <c r="L5588" s="3">
        <v>43857.291666666664</v>
      </c>
    </row>
    <row r="5589">
      <c r="L5589" s="3">
        <v>43761.666666666664</v>
      </c>
    </row>
    <row r="5590">
      <c r="L5590" s="3">
        <v>44081.541666666664</v>
      </c>
    </row>
    <row r="5591">
      <c r="L5591" s="3">
        <v>43803.791666666664</v>
      </c>
    </row>
    <row r="5592">
      <c r="L5592" s="3">
        <v>43627.291666666664</v>
      </c>
    </row>
    <row r="5593">
      <c r="L5593" s="3">
        <v>44137.65625</v>
      </c>
    </row>
    <row r="5594">
      <c r="L5594" s="3">
        <v>44099.21875</v>
      </c>
    </row>
    <row r="5595">
      <c r="L5595" s="3">
        <v>44122.291666666664</v>
      </c>
    </row>
    <row r="5596">
      <c r="L5596" s="3">
        <v>43740.291666666664</v>
      </c>
    </row>
    <row r="5597">
      <c r="L5597" s="3">
        <v>44195.541666666664</v>
      </c>
    </row>
    <row r="5598">
      <c r="L5598" s="3">
        <v>43717.541666666664</v>
      </c>
    </row>
    <row r="5599">
      <c r="L5599" s="3">
        <v>44115.645833333336</v>
      </c>
    </row>
    <row r="5600">
      <c r="L5600" s="3">
        <v>44045.1875</v>
      </c>
    </row>
    <row r="5601">
      <c r="L5601" s="3">
        <v>44140.229166666664</v>
      </c>
    </row>
    <row r="5602">
      <c r="L5602" s="3">
        <v>44232.5625</v>
      </c>
    </row>
    <row r="5603">
      <c r="L5603" s="3">
        <v>44216.75</v>
      </c>
    </row>
    <row r="5604">
      <c r="L5604" s="3">
        <v>44207.645833333336</v>
      </c>
    </row>
    <row r="5605">
      <c r="L5605" s="3">
        <v>43860.3125</v>
      </c>
    </row>
    <row r="5606">
      <c r="L5606" s="3">
        <v>44081.71606346065</v>
      </c>
    </row>
    <row r="5607">
      <c r="L5607" s="3">
        <v>44105.25</v>
      </c>
    </row>
    <row r="5608">
      <c r="L5608" s="3">
        <v>44162.791666666664</v>
      </c>
    </row>
    <row r="5609">
      <c r="L5609" s="3">
        <v>43872.25</v>
      </c>
    </row>
    <row r="5610">
      <c r="L5610" s="3">
        <v>44181.659948148146</v>
      </c>
    </row>
    <row r="5611">
      <c r="L5611" s="3">
        <v>44187.208333333336</v>
      </c>
    </row>
    <row r="5612">
      <c r="L5612" s="3">
        <v>44200.3125</v>
      </c>
    </row>
    <row r="5613">
      <c r="L5613" s="3">
        <v>44146.541666666664</v>
      </c>
    </row>
    <row r="5614">
      <c r="L5614" s="3">
        <v>43916.291666666664</v>
      </c>
    </row>
    <row r="5615">
      <c r="L5615" s="3">
        <v>43795.75</v>
      </c>
    </row>
    <row r="5616">
      <c r="L5616" s="3">
        <v>43777.791666666664</v>
      </c>
    </row>
    <row r="5617">
      <c r="L5617" s="3">
        <v>44029.791666666664</v>
      </c>
    </row>
    <row r="5618">
      <c r="L5618" s="3">
        <v>44073.583333333336</v>
      </c>
    </row>
    <row r="5619">
      <c r="L5619" s="3">
        <v>43728.625</v>
      </c>
    </row>
    <row r="5620">
      <c r="L5620" s="3">
        <v>43780.25</v>
      </c>
    </row>
    <row r="5621">
      <c r="L5621" s="3">
        <v>44160.708333333336</v>
      </c>
    </row>
    <row r="5622">
      <c r="L5622" s="3">
        <v>44228.229166666664</v>
      </c>
    </row>
    <row r="5623">
      <c r="L5623" s="3">
        <v>44252.666666666664</v>
      </c>
    </row>
    <row r="5624">
      <c r="L5624" s="3">
        <v>44002.708333333336</v>
      </c>
    </row>
    <row r="5625">
      <c r="L5625" s="3">
        <v>43882.62512023148</v>
      </c>
    </row>
    <row r="5626">
      <c r="L5626" s="3">
        <v>43663.708333333336</v>
      </c>
    </row>
    <row r="5627">
      <c r="L5627" s="3">
        <v>44112.40625</v>
      </c>
    </row>
    <row r="5628">
      <c r="L5628" s="3">
        <v>44113.291666666664</v>
      </c>
    </row>
    <row r="5629">
      <c r="L5629" s="3">
        <v>44004.3125</v>
      </c>
    </row>
    <row r="5630">
      <c r="L5630" s="3">
        <v>44195.50895001157</v>
      </c>
    </row>
    <row r="5631">
      <c r="L5631" s="3">
        <v>44193.625</v>
      </c>
    </row>
    <row r="5632">
      <c r="L5632" s="3">
        <v>43679.625</v>
      </c>
    </row>
    <row r="5633">
      <c r="L5633" s="3">
        <v>44024.645833333336</v>
      </c>
    </row>
    <row r="5634">
      <c r="L5634" s="3">
        <v>43937.395833333336</v>
      </c>
    </row>
    <row r="5635">
      <c r="L5635" s="3">
        <v>43795.666666666664</v>
      </c>
    </row>
    <row r="5636">
      <c r="L5636" s="3">
        <v>44196.677083333336</v>
      </c>
    </row>
    <row r="5637">
      <c r="L5637" s="3">
        <v>43997.4375</v>
      </c>
    </row>
    <row r="5638">
      <c r="L5638" s="3">
        <v>43761.166666666664</v>
      </c>
    </row>
    <row r="5639">
      <c r="L5639" s="3">
        <v>43842.666666666664</v>
      </c>
    </row>
    <row r="5640">
      <c r="L5640" s="3">
        <v>43792.166666666664</v>
      </c>
    </row>
    <row r="5641">
      <c r="L5641" s="3">
        <v>44143.708333333336</v>
      </c>
    </row>
    <row r="5642">
      <c r="L5642" s="3">
        <v>44075.208333333336</v>
      </c>
    </row>
    <row r="5643">
      <c r="L5643" s="3">
        <v>44097.416666666664</v>
      </c>
    </row>
    <row r="5644">
      <c r="L5644" s="3">
        <v>43916.5</v>
      </c>
    </row>
    <row r="5645">
      <c r="L5645" s="3">
        <v>44193.333333333336</v>
      </c>
    </row>
    <row r="5646">
      <c r="L5646" s="3">
        <v>43817.625</v>
      </c>
    </row>
    <row r="5647">
      <c r="L5647" s="3">
        <v>44142.625</v>
      </c>
    </row>
    <row r="5648">
      <c r="L5648" s="3">
        <v>44152.645833333336</v>
      </c>
    </row>
    <row r="5649">
      <c r="L5649" s="3">
        <v>43854.833333333336</v>
      </c>
    </row>
    <row r="5650">
      <c r="L5650" s="3">
        <v>43830.58168837963</v>
      </c>
    </row>
    <row r="5651">
      <c r="L5651" s="3">
        <v>44106.604166666664</v>
      </c>
    </row>
    <row r="5652">
      <c r="L5652" s="3">
        <v>44162.708333333336</v>
      </c>
    </row>
    <row r="5653">
      <c r="L5653" s="3">
        <v>44125.416666666664</v>
      </c>
    </row>
    <row r="5654">
      <c r="L5654" s="3">
        <v>43750.666666666664</v>
      </c>
    </row>
    <row r="5655">
      <c r="L5655" s="3">
        <v>44037.729166666664</v>
      </c>
    </row>
    <row r="5656">
      <c r="L5656" s="3">
        <v>43963.395833333336</v>
      </c>
    </row>
    <row r="5657">
      <c r="L5657" s="3">
        <v>44084.75</v>
      </c>
    </row>
    <row r="5658">
      <c r="L5658" s="3">
        <v>43536.416666666664</v>
      </c>
    </row>
    <row r="5659">
      <c r="L5659" s="3">
        <v>44118.229166666664</v>
      </c>
    </row>
    <row r="5660">
      <c r="L5660" s="3">
        <v>43938.333333333336</v>
      </c>
    </row>
    <row r="5661">
      <c r="L5661" s="3">
        <v>44231.5625</v>
      </c>
    </row>
    <row r="5662">
      <c r="L5662" s="3">
        <v>44250.208333333336</v>
      </c>
    </row>
    <row r="5663">
      <c r="L5663" s="3">
        <v>43829.625</v>
      </c>
    </row>
    <row r="5664">
      <c r="L5664" s="3">
        <v>44135.291666666664</v>
      </c>
    </row>
    <row r="5665">
      <c r="L5665" s="3">
        <v>44108.333333333336</v>
      </c>
    </row>
    <row r="5666">
      <c r="L5666" s="3">
        <v>44051.6875</v>
      </c>
    </row>
    <row r="5667">
      <c r="L5667" s="3">
        <v>44181.416666666664</v>
      </c>
    </row>
    <row r="5668">
      <c r="L5668" s="3">
        <v>43781.416666666664</v>
      </c>
    </row>
    <row r="5669">
      <c r="L5669" s="3">
        <v>44008.791666666664</v>
      </c>
    </row>
    <row r="5670">
      <c r="L5670" s="3">
        <v>44070.66736111111</v>
      </c>
    </row>
    <row r="5671">
      <c r="L5671" s="3">
        <v>44104.39751670139</v>
      </c>
    </row>
    <row r="5672">
      <c r="L5672" s="3">
        <v>43737.708333333336</v>
      </c>
    </row>
    <row r="5673">
      <c r="L5673" s="3">
        <v>43781.458333333336</v>
      </c>
    </row>
    <row r="5674">
      <c r="L5674" s="3">
        <v>44047.479166666664</v>
      </c>
    </row>
    <row r="5675">
      <c r="L5675" s="3">
        <v>44125.625</v>
      </c>
    </row>
    <row r="5676">
      <c r="L5676" s="3">
        <v>43858.416666666664</v>
      </c>
    </row>
    <row r="5677">
      <c r="L5677" s="3">
        <v>44211.625</v>
      </c>
    </row>
    <row r="5678">
      <c r="L5678" s="3">
        <v>44138.625</v>
      </c>
    </row>
    <row r="5679">
      <c r="L5679" s="3">
        <v>43760.25</v>
      </c>
    </row>
    <row r="5680">
      <c r="L5680" s="3">
        <v>44132.666666666664</v>
      </c>
    </row>
    <row r="5681">
      <c r="L5681" s="3">
        <v>43804.666666666664</v>
      </c>
    </row>
    <row r="5682">
      <c r="L5682" s="3">
        <v>44038.75</v>
      </c>
    </row>
    <row r="5683">
      <c r="L5683" s="3">
        <v>44051.78125</v>
      </c>
    </row>
    <row r="5684">
      <c r="L5684" s="3">
        <v>44125.229166666664</v>
      </c>
    </row>
    <row r="5685">
      <c r="L5685" s="3">
        <v>44246.666666666664</v>
      </c>
    </row>
    <row r="5686">
      <c r="L5686" s="3">
        <v>43942.645833333336</v>
      </c>
    </row>
    <row r="5687">
      <c r="L5687" s="3">
        <v>44043.729166666664</v>
      </c>
    </row>
    <row r="5688">
      <c r="L5688" s="3">
        <v>44085.708333333336</v>
      </c>
    </row>
    <row r="5689">
      <c r="L5689" s="3">
        <v>43936.791666666664</v>
      </c>
    </row>
    <row r="5690">
      <c r="L5690" s="3">
        <v>43782.166666666664</v>
      </c>
    </row>
    <row r="5691">
      <c r="L5691" s="3">
        <v>44222.5</v>
      </c>
    </row>
    <row r="5692">
      <c r="L5692" s="3">
        <v>44229.791666666664</v>
      </c>
    </row>
    <row r="5693">
      <c r="L5693" s="3">
        <v>44010.208333333336</v>
      </c>
    </row>
    <row r="5694">
      <c r="L5694" s="3">
        <v>43886.51690608796</v>
      </c>
    </row>
    <row r="5695">
      <c r="L5695" s="3">
        <v>44168.72539533565</v>
      </c>
    </row>
    <row r="5696">
      <c r="L5696" s="3">
        <v>44224.458333333336</v>
      </c>
    </row>
    <row r="5697">
      <c r="L5697" s="3">
        <v>43935.666666666664</v>
      </c>
    </row>
    <row r="5698">
      <c r="L5698" s="3">
        <v>43795.55094796296</v>
      </c>
    </row>
    <row r="5699">
      <c r="L5699" s="3">
        <v>44018.791666666664</v>
      </c>
    </row>
    <row r="5700">
      <c r="L5700" s="3">
        <v>43509.166666666664</v>
      </c>
    </row>
    <row r="5701">
      <c r="L5701" s="3">
        <v>43962.770833333336</v>
      </c>
    </row>
    <row r="5702">
      <c r="L5702" s="3">
        <v>43682.25</v>
      </c>
    </row>
    <row r="5703">
      <c r="L5703" s="3">
        <v>44114.645833333336</v>
      </c>
    </row>
    <row r="5704">
      <c r="L5704" s="3">
        <v>44086.52755490741</v>
      </c>
    </row>
    <row r="5705">
      <c r="L5705" s="3">
        <v>44179.625</v>
      </c>
    </row>
    <row r="5706">
      <c r="L5706" s="3">
        <v>44118.625</v>
      </c>
    </row>
    <row r="5707">
      <c r="L5707" s="3">
        <v>43923.270833333336</v>
      </c>
    </row>
    <row r="5708">
      <c r="L5708" s="3">
        <v>43907.614583333336</v>
      </c>
    </row>
    <row r="5709">
      <c r="L5709" s="3">
        <v>43735.43220234954</v>
      </c>
    </row>
    <row r="5710">
      <c r="L5710" s="3">
        <v>43730.5</v>
      </c>
    </row>
    <row r="5711">
      <c r="L5711" s="3">
        <v>44110.291666666664</v>
      </c>
    </row>
    <row r="5712">
      <c r="L5712" s="3">
        <v>44118.375</v>
      </c>
    </row>
    <row r="5713">
      <c r="L5713" s="3">
        <v>44187.708333333336</v>
      </c>
    </row>
    <row r="5714">
      <c r="L5714" s="3">
        <v>44137.541666666664</v>
      </c>
    </row>
    <row r="5715">
      <c r="L5715" s="3">
        <v>44106.559818368056</v>
      </c>
    </row>
    <row r="5716">
      <c r="L5716" s="3">
        <v>44122.28125</v>
      </c>
    </row>
    <row r="5717">
      <c r="L5717" s="3">
        <v>43780.458333333336</v>
      </c>
    </row>
    <row r="5718">
      <c r="L5718" s="3">
        <v>43758.5</v>
      </c>
    </row>
    <row r="5719">
      <c r="L5719" s="3">
        <v>44103.44961050926</v>
      </c>
    </row>
    <row r="5720">
      <c r="L5720" s="3">
        <v>44045.708333333336</v>
      </c>
    </row>
    <row r="5721">
      <c r="L5721" s="3">
        <v>43897.291666666664</v>
      </c>
    </row>
    <row r="5722">
      <c r="L5722" s="3">
        <v>43696.625</v>
      </c>
    </row>
    <row r="5723">
      <c r="L5723" s="3">
        <v>43875.583333333336</v>
      </c>
    </row>
    <row r="5724">
      <c r="L5724" s="3">
        <v>43923.291666666664</v>
      </c>
    </row>
    <row r="5725">
      <c r="L5725" s="3">
        <v>44195.541666666664</v>
      </c>
    </row>
    <row r="5726">
      <c r="L5726" s="3">
        <v>43889.166666666664</v>
      </c>
    </row>
    <row r="5727">
      <c r="L5727" s="3">
        <v>44028.708333333336</v>
      </c>
    </row>
    <row r="5728">
      <c r="L5728" s="3">
        <v>43579.708333333336</v>
      </c>
    </row>
    <row r="5729">
      <c r="L5729" s="3">
        <v>43816.166666666664</v>
      </c>
    </row>
    <row r="5730">
      <c r="L5730" s="3">
        <v>43862.291666666664</v>
      </c>
    </row>
    <row r="5731">
      <c r="L5731" s="3">
        <v>44154.739583333336</v>
      </c>
    </row>
    <row r="5732">
      <c r="L5732" s="3">
        <v>43950.791666666664</v>
      </c>
    </row>
    <row r="5733">
      <c r="L5733" s="3">
        <v>44086.208333333336</v>
      </c>
    </row>
    <row r="5734">
      <c r="L5734" s="3">
        <v>43856.208333333336</v>
      </c>
    </row>
    <row r="5735">
      <c r="L5735" s="3">
        <v>44147.333333333336</v>
      </c>
    </row>
    <row r="5736">
      <c r="L5736" s="3">
        <v>44152.729166666664</v>
      </c>
    </row>
    <row r="5737">
      <c r="L5737" s="3">
        <v>43787.666666666664</v>
      </c>
    </row>
    <row r="5738">
      <c r="L5738" s="3">
        <v>44068.6875</v>
      </c>
    </row>
    <row r="5739">
      <c r="L5739" s="3">
        <v>44207.208333333336</v>
      </c>
    </row>
    <row r="5740">
      <c r="L5740" s="3">
        <v>43782.5</v>
      </c>
    </row>
    <row r="5741">
      <c r="L5741" s="3">
        <v>43828.375</v>
      </c>
    </row>
    <row r="5742">
      <c r="L5742" s="3">
        <v>44165.541666666664</v>
      </c>
    </row>
    <row r="5743">
      <c r="L5743" s="3">
        <v>43910.614583333336</v>
      </c>
    </row>
    <row r="5744">
      <c r="L5744" s="3">
        <v>43892.1875</v>
      </c>
    </row>
    <row r="5745">
      <c r="L5745" s="3">
        <v>44164.270833333336</v>
      </c>
    </row>
    <row r="5746">
      <c r="L5746" s="3">
        <v>43880.270833333336</v>
      </c>
    </row>
    <row r="5747">
      <c r="L5747" s="3">
        <v>43905.291666666664</v>
      </c>
    </row>
    <row r="5748">
      <c r="L5748" s="3">
        <v>44180.6875</v>
      </c>
    </row>
    <row r="5749">
      <c r="L5749" s="3">
        <v>44173.333333333336</v>
      </c>
    </row>
    <row r="5750">
      <c r="L5750" s="3">
        <v>44106.78663138889</v>
      </c>
    </row>
    <row r="5751">
      <c r="L5751" s="3">
        <v>43897.291666666664</v>
      </c>
    </row>
    <row r="5752">
      <c r="L5752" s="3">
        <v>44084.729166666664</v>
      </c>
    </row>
    <row r="5753">
      <c r="L5753" s="3">
        <v>44092.708333333336</v>
      </c>
    </row>
    <row r="5754">
      <c r="L5754" s="3">
        <v>44137.604166666664</v>
      </c>
    </row>
    <row r="5755">
      <c r="L5755" s="3">
        <v>44105.291666666664</v>
      </c>
    </row>
    <row r="5756">
      <c r="L5756" s="3">
        <v>44078.684660833336</v>
      </c>
    </row>
    <row r="5757">
      <c r="L5757" s="3">
        <v>43846.416666666664</v>
      </c>
    </row>
    <row r="5758">
      <c r="L5758" s="3">
        <v>44132.354166666664</v>
      </c>
    </row>
    <row r="5759">
      <c r="L5759" s="3">
        <v>44231.55874013889</v>
      </c>
    </row>
    <row r="5760">
      <c r="L5760" s="3">
        <v>44131.625</v>
      </c>
    </row>
    <row r="5761">
      <c r="L5761" s="3">
        <v>43580.625</v>
      </c>
    </row>
    <row r="5762">
      <c r="L5762" s="3">
        <v>44187.572916666664</v>
      </c>
    </row>
    <row r="5763">
      <c r="L5763" s="3">
        <v>44232.306837118056</v>
      </c>
    </row>
    <row r="5764">
      <c r="L5764" s="3">
        <v>43760.125</v>
      </c>
    </row>
    <row r="5765">
      <c r="L5765" s="3">
        <v>43699.666666666664</v>
      </c>
    </row>
    <row r="5766">
      <c r="L5766" s="3">
        <v>44195.375</v>
      </c>
    </row>
    <row r="5767">
      <c r="L5767" s="3">
        <v>44189.583333333336</v>
      </c>
    </row>
    <row r="5768">
      <c r="L5768" s="3">
        <v>44146.333333333336</v>
      </c>
    </row>
    <row r="5769">
      <c r="L5769" s="3">
        <v>43747.25</v>
      </c>
    </row>
    <row r="5770">
      <c r="L5770" s="3">
        <v>44136.666666666664</v>
      </c>
    </row>
    <row r="5771">
      <c r="L5771" s="3">
        <v>43733.56671746528</v>
      </c>
    </row>
    <row r="5772">
      <c r="L5772" s="3">
        <v>44141.541666666664</v>
      </c>
    </row>
    <row r="5773">
      <c r="L5773" s="3">
        <v>44008.791666666664</v>
      </c>
    </row>
    <row r="5774">
      <c r="L5774" s="3">
        <v>43838.48848460648</v>
      </c>
    </row>
    <row r="5775">
      <c r="L5775" s="3">
        <v>43830.55891186342</v>
      </c>
    </row>
    <row r="5776">
      <c r="L5776" s="3">
        <v>44014.25</v>
      </c>
    </row>
    <row r="5777">
      <c r="L5777" s="3">
        <v>43793.458333333336</v>
      </c>
    </row>
    <row r="5778">
      <c r="L5778" s="3">
        <v>44225.270833333336</v>
      </c>
    </row>
    <row r="5779">
      <c r="L5779" s="3">
        <v>44138.291666666664</v>
      </c>
    </row>
    <row r="5780">
      <c r="L5780" s="3">
        <v>44123.333333333336</v>
      </c>
    </row>
    <row r="5781">
      <c r="L5781" s="3">
        <v>44092.791666666664</v>
      </c>
    </row>
    <row r="5782">
      <c r="L5782" s="3">
        <v>44126.604166666664</v>
      </c>
    </row>
    <row r="5783">
      <c r="L5783" s="3">
        <v>43557.75</v>
      </c>
    </row>
    <row r="5784">
      <c r="L5784" s="3">
        <v>43840.583333333336</v>
      </c>
    </row>
    <row r="5785">
      <c r="L5785" s="3">
        <v>44060.375</v>
      </c>
    </row>
    <row r="5786">
      <c r="L5786" s="3">
        <v>44194.291666666664</v>
      </c>
    </row>
    <row r="5787">
      <c r="L5787" s="3">
        <v>44141.229166666664</v>
      </c>
    </row>
    <row r="5788">
      <c r="L5788" s="3">
        <v>44089.291666666664</v>
      </c>
    </row>
    <row r="5789">
      <c r="L5789" s="3">
        <v>44028.541666666664</v>
      </c>
    </row>
    <row r="5790">
      <c r="L5790" s="3">
        <v>43894.666666666664</v>
      </c>
    </row>
    <row r="5791">
      <c r="L5791" s="3">
        <v>44133.666666666664</v>
      </c>
    </row>
    <row r="5792">
      <c r="L5792" s="3">
        <v>43781.625</v>
      </c>
    </row>
    <row r="5793">
      <c r="L5793" s="3">
        <v>43560.291666666664</v>
      </c>
    </row>
    <row r="5794">
      <c r="L5794" s="3">
        <v>43958.333333333336</v>
      </c>
    </row>
    <row r="5795">
      <c r="L5795" s="3">
        <v>44116.625</v>
      </c>
    </row>
    <row r="5796">
      <c r="L5796" s="3">
        <v>43608.625</v>
      </c>
    </row>
    <row r="5797">
      <c r="L5797" s="3">
        <v>44101.50069444445</v>
      </c>
    </row>
    <row r="5798">
      <c r="L5798" s="3">
        <v>43734.666666666664</v>
      </c>
    </row>
    <row r="5799">
      <c r="L5799" s="3">
        <v>43826.583333333336</v>
      </c>
    </row>
    <row r="5800">
      <c r="L5800" s="3">
        <v>44160.583333333336</v>
      </c>
    </row>
    <row r="5801">
      <c r="L5801" s="3">
        <v>44155.291666666664</v>
      </c>
    </row>
    <row r="5802">
      <c r="L5802" s="3">
        <v>43872.291666666664</v>
      </c>
    </row>
    <row r="5803">
      <c r="L5803" s="3">
        <v>44146.5</v>
      </c>
    </row>
    <row r="5804">
      <c r="L5804" s="3">
        <v>44084.604166666664</v>
      </c>
    </row>
    <row r="5805">
      <c r="L5805" s="3">
        <v>44145.229166666664</v>
      </c>
    </row>
    <row r="5806">
      <c r="L5806" s="3">
        <v>43889.645833333336</v>
      </c>
    </row>
    <row r="5807">
      <c r="L5807" s="3">
        <v>44210.291666666664</v>
      </c>
    </row>
    <row r="5808">
      <c r="L5808" s="3">
        <v>44165.770833333336</v>
      </c>
    </row>
    <row r="5809">
      <c r="L5809" s="3">
        <v>44181.395833333336</v>
      </c>
    </row>
    <row r="5810">
      <c r="L5810" s="3">
        <v>43766.67217005787</v>
      </c>
    </row>
    <row r="5811">
      <c r="L5811" s="3">
        <v>44137.3125</v>
      </c>
    </row>
    <row r="5812">
      <c r="L5812" s="3">
        <v>43860.145833333336</v>
      </c>
    </row>
    <row r="5813">
      <c r="L5813" s="3">
        <v>44228.197916666664</v>
      </c>
    </row>
    <row r="5814">
      <c r="L5814" s="3">
        <v>44173.33751261574</v>
      </c>
    </row>
    <row r="5815">
      <c r="L5815" s="3">
        <v>44134.354166666664</v>
      </c>
    </row>
    <row r="5816">
      <c r="L5816" s="3">
        <v>44082.291666666664</v>
      </c>
    </row>
    <row r="5817">
      <c r="L5817" s="3">
        <v>44084.395833333336</v>
      </c>
    </row>
    <row r="5818">
      <c r="L5818" s="3">
        <v>44252.291666666664</v>
      </c>
    </row>
    <row r="5819">
      <c r="L5819" s="3">
        <v>43980.333333333336</v>
      </c>
    </row>
    <row r="5820">
      <c r="L5820" s="3">
        <v>44232.6875</v>
      </c>
    </row>
    <row r="5821">
      <c r="L5821" s="3">
        <v>43734.291666666664</v>
      </c>
    </row>
    <row r="5822">
      <c r="L5822" s="3">
        <v>44086.625</v>
      </c>
    </row>
    <row r="5823">
      <c r="L5823" s="3">
        <v>43929.28125</v>
      </c>
    </row>
    <row r="5824">
      <c r="L5824" s="3">
        <v>44049.229166666664</v>
      </c>
    </row>
    <row r="5825">
      <c r="L5825" s="3">
        <v>44123.375</v>
      </c>
    </row>
    <row r="5826">
      <c r="L5826" s="3">
        <v>44115.50385064815</v>
      </c>
    </row>
    <row r="5827">
      <c r="L5827" s="3">
        <v>43890.791666666664</v>
      </c>
    </row>
    <row r="5828">
      <c r="L5828" s="3">
        <v>44108.368267453705</v>
      </c>
    </row>
    <row r="5829">
      <c r="L5829" s="3">
        <v>44032.75333342593</v>
      </c>
    </row>
    <row r="5830">
      <c r="L5830" s="3">
        <v>43697.25</v>
      </c>
    </row>
    <row r="5831">
      <c r="L5831" s="3">
        <v>44014.791666666664</v>
      </c>
    </row>
    <row r="5832">
      <c r="L5832" s="3">
        <v>43942.260416666664</v>
      </c>
    </row>
    <row r="5833">
      <c r="L5833" s="3">
        <v>43986.791666666664</v>
      </c>
    </row>
    <row r="5834">
      <c r="L5834" s="3">
        <v>44159.5</v>
      </c>
    </row>
    <row r="5835">
      <c r="L5835" s="3">
        <v>43658.291666666664</v>
      </c>
    </row>
    <row r="5836">
      <c r="L5836" s="3">
        <v>43921.4375</v>
      </c>
    </row>
    <row r="5837">
      <c r="L5837" s="3">
        <v>44161.333333333336</v>
      </c>
    </row>
    <row r="5838">
      <c r="L5838" s="3">
        <v>44145.541666666664</v>
      </c>
    </row>
    <row r="5839">
      <c r="L5839" s="3">
        <v>44181.614583333336</v>
      </c>
    </row>
    <row r="5840">
      <c r="L5840" s="3">
        <v>43845.291666666664</v>
      </c>
    </row>
    <row r="5841">
      <c r="L5841" s="3">
        <v>44002.354166666664</v>
      </c>
    </row>
    <row r="5842">
      <c r="L5842" s="3">
        <v>43720.166666666664</v>
      </c>
    </row>
    <row r="5843">
      <c r="L5843" s="3">
        <v>44115.708333333336</v>
      </c>
    </row>
    <row r="5844">
      <c r="L5844" s="3">
        <v>44036.229166666664</v>
      </c>
    </row>
    <row r="5845">
      <c r="L5845" s="3">
        <v>43999.625</v>
      </c>
    </row>
    <row r="5846">
      <c r="L5846" s="3">
        <v>44154.25</v>
      </c>
    </row>
    <row r="5847">
      <c r="L5847" s="3">
        <v>44180.312931458335</v>
      </c>
    </row>
    <row r="5848">
      <c r="L5848" s="3">
        <v>44067.666666666664</v>
      </c>
    </row>
    <row r="5849">
      <c r="L5849" s="3">
        <v>43896.604166666664</v>
      </c>
    </row>
    <row r="5850">
      <c r="L5850" s="3">
        <v>43888.65761099537</v>
      </c>
    </row>
    <row r="5851">
      <c r="L5851" s="3">
        <v>43753.541666666664</v>
      </c>
    </row>
    <row r="5852">
      <c r="L5852" s="3">
        <v>43999.291666666664</v>
      </c>
    </row>
    <row r="5853">
      <c r="L5853" s="3">
        <v>43781.25</v>
      </c>
    </row>
    <row r="5854">
      <c r="L5854" s="3">
        <v>44242.208333333336</v>
      </c>
    </row>
    <row r="5855">
      <c r="L5855" s="3">
        <v>43731.708333333336</v>
      </c>
    </row>
    <row r="5856">
      <c r="L5856" s="3">
        <v>43803.625</v>
      </c>
    </row>
    <row r="5857">
      <c r="L5857" s="3">
        <v>43797.583333333336</v>
      </c>
    </row>
    <row r="5858">
      <c r="L5858" s="3">
        <v>44144.291666666664</v>
      </c>
    </row>
    <row r="5859">
      <c r="L5859" s="3">
        <v>44159.625</v>
      </c>
    </row>
    <row r="5860">
      <c r="L5860" s="3">
        <v>43881.60160804398</v>
      </c>
    </row>
    <row r="5861">
      <c r="L5861" s="3">
        <v>43798.541666666664</v>
      </c>
    </row>
    <row r="5862">
      <c r="L5862" s="3">
        <v>44180.270833333336</v>
      </c>
    </row>
    <row r="5863">
      <c r="L5863" s="3">
        <v>44172.71535716435</v>
      </c>
    </row>
    <row r="5864">
      <c r="L5864" s="3">
        <v>44134.166666666664</v>
      </c>
    </row>
    <row r="5865">
      <c r="L5865" s="3">
        <v>43713.68877703704</v>
      </c>
    </row>
    <row r="5866">
      <c r="L5866" s="3">
        <v>43864.42035458333</v>
      </c>
    </row>
    <row r="5867">
      <c r="L5867" s="3">
        <v>44201.70145810185</v>
      </c>
    </row>
    <row r="5868">
      <c r="L5868" s="3">
        <v>43664.708333333336</v>
      </c>
    </row>
    <row r="5869">
      <c r="L5869" s="3">
        <v>43868.355539502314</v>
      </c>
    </row>
    <row r="5870">
      <c r="L5870" s="3">
        <v>43650.25</v>
      </c>
    </row>
    <row r="5871">
      <c r="L5871" s="3">
        <v>43757.166666666664</v>
      </c>
    </row>
    <row r="5872">
      <c r="L5872" s="3">
        <v>44061.708333333336</v>
      </c>
    </row>
    <row r="5873">
      <c r="L5873" s="3">
        <v>44076.25</v>
      </c>
    </row>
    <row r="5874">
      <c r="L5874" s="3">
        <v>44193.229166666664</v>
      </c>
    </row>
    <row r="5875">
      <c r="L5875" s="3">
        <v>44189.6867881713</v>
      </c>
    </row>
    <row r="5876">
      <c r="L5876" s="3">
        <v>44022.666666666664</v>
      </c>
    </row>
    <row r="5877">
      <c r="L5877" s="3">
        <v>44114.708333333336</v>
      </c>
    </row>
    <row r="5878">
      <c r="L5878" s="3">
        <v>43818.25</v>
      </c>
    </row>
    <row r="5879">
      <c r="L5879" s="3">
        <v>43876.54478525463</v>
      </c>
    </row>
    <row r="5880">
      <c r="L5880" s="3">
        <v>43855.625</v>
      </c>
    </row>
    <row r="5881">
      <c r="L5881" s="3">
        <v>44095.760416666664</v>
      </c>
    </row>
    <row r="5882">
      <c r="L5882" s="3">
        <v>44217.53261400463</v>
      </c>
    </row>
    <row r="5883">
      <c r="L5883" s="3">
        <v>43900.291666666664</v>
      </c>
    </row>
    <row r="5884">
      <c r="L5884" s="3">
        <v>44114.6875</v>
      </c>
    </row>
    <row r="5885">
      <c r="L5885" s="3">
        <v>44190.541666666664</v>
      </c>
    </row>
    <row r="5886">
      <c r="L5886" s="3">
        <v>44154.1875</v>
      </c>
    </row>
    <row r="5887">
      <c r="L5887" s="3">
        <v>43998.541666666664</v>
      </c>
    </row>
    <row r="5888">
      <c r="L5888" s="3">
        <v>44208.708333333336</v>
      </c>
    </row>
    <row r="5889">
      <c r="L5889" s="3">
        <v>44000.25</v>
      </c>
    </row>
    <row r="5890">
      <c r="L5890" s="3">
        <v>44104.21875</v>
      </c>
    </row>
    <row r="5891">
      <c r="L5891" s="3">
        <v>44083.416666666664</v>
      </c>
    </row>
    <row r="5892">
      <c r="L5892" s="3">
        <v>43823.583333333336</v>
      </c>
    </row>
    <row r="5893">
      <c r="L5893" s="3">
        <v>43660.333333333336</v>
      </c>
    </row>
    <row r="5894">
      <c r="L5894" s="3">
        <v>43539.416666666664</v>
      </c>
    </row>
    <row r="5895">
      <c r="L5895" s="3">
        <v>44117.609045474535</v>
      </c>
    </row>
    <row r="5896">
      <c r="L5896" s="3">
        <v>43818.625</v>
      </c>
    </row>
    <row r="5897">
      <c r="L5897" s="3">
        <v>44057.375</v>
      </c>
    </row>
    <row r="5898">
      <c r="L5898" s="3">
        <v>44097.791666666664</v>
      </c>
    </row>
    <row r="5899">
      <c r="L5899" s="3">
        <v>44011.666666666664</v>
      </c>
    </row>
    <row r="5900">
      <c r="L5900" s="3">
        <v>44204.6875</v>
      </c>
    </row>
    <row r="5901">
      <c r="L5901" s="3">
        <v>44150.23960394676</v>
      </c>
    </row>
    <row r="5902">
      <c r="L5902" s="3">
        <v>43920.583333333336</v>
      </c>
    </row>
    <row r="5903">
      <c r="L5903" s="3">
        <v>43668.291666666664</v>
      </c>
    </row>
    <row r="5904">
      <c r="L5904" s="3">
        <v>44159.145833333336</v>
      </c>
    </row>
    <row r="5905">
      <c r="L5905" s="3">
        <v>43542.728095266204</v>
      </c>
    </row>
    <row r="5906">
      <c r="L5906" s="3">
        <v>43728.666666666664</v>
      </c>
    </row>
    <row r="5907">
      <c r="L5907" s="3">
        <v>43755.625</v>
      </c>
    </row>
    <row r="5908">
      <c r="L5908" s="3">
        <v>43478.666666666664</v>
      </c>
    </row>
    <row r="5909">
      <c r="L5909" s="3">
        <v>44230.5</v>
      </c>
    </row>
    <row r="5910">
      <c r="L5910" s="3">
        <v>44107.75</v>
      </c>
    </row>
    <row r="5911">
      <c r="L5911" s="3">
        <v>44249.229166666664</v>
      </c>
    </row>
    <row r="5912">
      <c r="L5912" s="3">
        <v>43630.5</v>
      </c>
    </row>
    <row r="5913">
      <c r="L5913" s="3">
        <v>44215.25</v>
      </c>
    </row>
    <row r="5914">
      <c r="L5914" s="3">
        <v>44143.333333333336</v>
      </c>
    </row>
    <row r="5915">
      <c r="L5915" s="3">
        <v>44249.697916666664</v>
      </c>
    </row>
    <row r="5916">
      <c r="L5916" s="3">
        <v>44106.625</v>
      </c>
    </row>
    <row r="5917">
      <c r="L5917" s="3">
        <v>44149.604166666664</v>
      </c>
    </row>
    <row r="5918">
      <c r="L5918" s="3">
        <v>44106.625</v>
      </c>
    </row>
    <row r="5919">
      <c r="L5919" s="3">
        <v>43899.291666666664</v>
      </c>
    </row>
    <row r="5920">
      <c r="L5920" s="3">
        <v>43906.25</v>
      </c>
    </row>
    <row r="5921">
      <c r="L5921" s="3">
        <v>44250.729166666664</v>
      </c>
    </row>
    <row r="5922">
      <c r="L5922" s="3">
        <v>44135.177083333336</v>
      </c>
    </row>
    <row r="5923">
      <c r="L5923" s="3">
        <v>44183.333333333336</v>
      </c>
    </row>
    <row r="5924">
      <c r="L5924" s="3">
        <v>43882.291666666664</v>
      </c>
    </row>
    <row r="5925">
      <c r="L5925" s="3">
        <v>43714.166666666664</v>
      </c>
    </row>
    <row r="5926">
      <c r="L5926" s="3">
        <v>44164.729166666664</v>
      </c>
    </row>
    <row r="5927">
      <c r="L5927" s="3">
        <v>44167.25</v>
      </c>
    </row>
    <row r="5928">
      <c r="L5928" s="3">
        <v>43734.25</v>
      </c>
    </row>
    <row r="5929">
      <c r="L5929" s="3">
        <v>44231.625</v>
      </c>
    </row>
    <row r="5930">
      <c r="L5930" s="3">
        <v>44137.229166666664</v>
      </c>
    </row>
    <row r="5931">
      <c r="L5931" s="3">
        <v>44060.49759429398</v>
      </c>
    </row>
    <row r="5932">
      <c r="L5932" s="3">
        <v>43705.68581439815</v>
      </c>
    </row>
    <row r="5933">
      <c r="L5933" s="3">
        <v>43702.416666666664</v>
      </c>
    </row>
    <row r="5934">
      <c r="L5934" s="3">
        <v>44153.291666666664</v>
      </c>
    </row>
    <row r="5935">
      <c r="L5935" s="3">
        <v>43615.666666666664</v>
      </c>
    </row>
    <row r="5936">
      <c r="L5936" s="3">
        <v>44222.604166666664</v>
      </c>
    </row>
    <row r="5937">
      <c r="L5937" s="3">
        <v>44119.1875</v>
      </c>
    </row>
    <row r="5938">
      <c r="L5938" s="3">
        <v>44168.416666666664</v>
      </c>
    </row>
    <row r="5939">
      <c r="L5939" s="3">
        <v>44056.75</v>
      </c>
    </row>
    <row r="5940">
      <c r="L5940" s="3">
        <v>44079.41723355324</v>
      </c>
    </row>
    <row r="5941">
      <c r="L5941" s="3">
        <v>43741.666666666664</v>
      </c>
    </row>
    <row r="5942">
      <c r="L5942" s="3">
        <v>43743.666666666664</v>
      </c>
    </row>
    <row r="5943">
      <c r="L5943" s="3">
        <v>43613.208333333336</v>
      </c>
    </row>
    <row r="5944">
      <c r="L5944" s="3">
        <v>44221.666666666664</v>
      </c>
    </row>
    <row r="5945">
      <c r="L5945" s="3">
        <v>44058.459027777775</v>
      </c>
    </row>
    <row r="5946">
      <c r="L5946" s="3">
        <v>44081.291666666664</v>
      </c>
    </row>
    <row r="5947">
      <c r="L5947" s="3">
        <v>44167.666666666664</v>
      </c>
    </row>
    <row r="5948">
      <c r="L5948" s="3">
        <v>44196.25</v>
      </c>
    </row>
    <row r="5949">
      <c r="L5949" s="3">
        <v>44035.30038995371</v>
      </c>
    </row>
    <row r="5950">
      <c r="L5950" s="3">
        <v>44149.75</v>
      </c>
    </row>
    <row r="5951">
      <c r="L5951" s="3">
        <v>43808.625</v>
      </c>
    </row>
    <row r="5952">
      <c r="L5952" s="3">
        <v>44172.791666666664</v>
      </c>
    </row>
    <row r="5953">
      <c r="L5953" s="3">
        <v>43727.541666666664</v>
      </c>
    </row>
    <row r="5954">
      <c r="L5954" s="3">
        <v>43879.604166666664</v>
      </c>
    </row>
    <row r="5955">
      <c r="L5955" s="3">
        <v>44168.541666666664</v>
      </c>
    </row>
    <row r="5956">
      <c r="L5956" s="3">
        <v>44067.291666666664</v>
      </c>
    </row>
    <row r="5957">
      <c r="L5957" s="3">
        <v>43774.166666666664</v>
      </c>
    </row>
    <row r="5958">
      <c r="L5958" s="3">
        <v>44164.25</v>
      </c>
    </row>
    <row r="5959">
      <c r="L5959" s="3">
        <v>43893.270833333336</v>
      </c>
    </row>
    <row r="5960">
      <c r="L5960" s="3">
        <v>43883.645833333336</v>
      </c>
    </row>
    <row r="5961">
      <c r="L5961" s="3">
        <v>44214.625</v>
      </c>
    </row>
    <row r="5962">
      <c r="L5962" s="3">
        <v>43819.583333333336</v>
      </c>
    </row>
    <row r="5963">
      <c r="L5963" s="3">
        <v>44116.208333333336</v>
      </c>
    </row>
    <row r="5964">
      <c r="L5964" s="3">
        <v>43788.791666666664</v>
      </c>
    </row>
    <row r="5965">
      <c r="L5965" s="3">
        <v>44245.58089394676</v>
      </c>
    </row>
    <row r="5966">
      <c r="L5966" s="3">
        <v>44196.677083333336</v>
      </c>
    </row>
    <row r="5967">
      <c r="L5967" s="3">
        <v>44169.625</v>
      </c>
    </row>
    <row r="5968">
      <c r="L5968" s="3">
        <v>43916.635416666664</v>
      </c>
    </row>
    <row r="5969">
      <c r="L5969" s="3">
        <v>43593.416666666664</v>
      </c>
    </row>
    <row r="5970">
      <c r="L5970" s="3">
        <v>43962.270833333336</v>
      </c>
    </row>
    <row r="5971">
      <c r="L5971" s="3">
        <v>44149.375</v>
      </c>
    </row>
    <row r="5972">
      <c r="L5972" s="3">
        <v>44246.208333333336</v>
      </c>
    </row>
    <row r="5973">
      <c r="L5973" s="3">
        <v>43791.583333333336</v>
      </c>
    </row>
    <row r="5974">
      <c r="L5974" s="3">
        <v>44189.333333333336</v>
      </c>
    </row>
    <row r="5975">
      <c r="L5975" s="3">
        <v>44166.333333333336</v>
      </c>
    </row>
    <row r="5976">
      <c r="L5976" s="3">
        <v>44091.791666666664</v>
      </c>
    </row>
    <row r="5977">
      <c r="L5977" s="3">
        <v>43959.625</v>
      </c>
    </row>
    <row r="5978">
      <c r="L5978" s="3">
        <v>44076.25</v>
      </c>
    </row>
    <row r="5979">
      <c r="L5979" s="3">
        <v>43927.416666666664</v>
      </c>
    </row>
    <row r="5980">
      <c r="L5980" s="3">
        <v>44141.291666666664</v>
      </c>
    </row>
    <row r="5981">
      <c r="L5981" s="3">
        <v>43905.25</v>
      </c>
    </row>
    <row r="5982">
      <c r="L5982" s="3">
        <v>44231.50326887731</v>
      </c>
    </row>
    <row r="5983">
      <c r="L5983" s="3">
        <v>43905.25</v>
      </c>
    </row>
    <row r="5984">
      <c r="L5984" s="3">
        <v>43840.541666666664</v>
      </c>
    </row>
    <row r="5985">
      <c r="L5985" s="3">
        <v>44085.708333333336</v>
      </c>
    </row>
    <row r="5986">
      <c r="L5986" s="3">
        <v>44140.458333333336</v>
      </c>
    </row>
    <row r="5987">
      <c r="L5987" s="3">
        <v>44145.73280696759</v>
      </c>
    </row>
    <row r="5988">
      <c r="L5988" s="3">
        <v>43872.5</v>
      </c>
    </row>
    <row r="5989">
      <c r="L5989" s="3">
        <v>44208.583333333336</v>
      </c>
    </row>
    <row r="5990">
      <c r="L5990" s="3">
        <v>44228.4375</v>
      </c>
    </row>
    <row r="5991">
      <c r="L5991" s="3">
        <v>44167.291666666664</v>
      </c>
    </row>
    <row r="5992">
      <c r="L5992" s="3">
        <v>44124.583333333336</v>
      </c>
    </row>
    <row r="5993">
      <c r="L5993" s="3">
        <v>43736.464021851854</v>
      </c>
    </row>
    <row r="5994">
      <c r="L5994" s="3">
        <v>44126.700456493054</v>
      </c>
    </row>
    <row r="5995">
      <c r="L5995" s="3">
        <v>43899.765278425926</v>
      </c>
    </row>
    <row r="5996">
      <c r="L5996" s="3">
        <v>44124.416666666664</v>
      </c>
    </row>
    <row r="5997">
      <c r="L5997" s="3">
        <v>44168.5625</v>
      </c>
    </row>
    <row r="5998">
      <c r="L5998" s="3">
        <v>43768.25</v>
      </c>
    </row>
    <row r="5999">
      <c r="L5999" s="3">
        <v>44012.5</v>
      </c>
    </row>
    <row r="6000">
      <c r="L6000" s="3">
        <v>43804.791666666664</v>
      </c>
    </row>
    <row r="6001">
      <c r="L6001" s="3">
        <v>44203.65625</v>
      </c>
    </row>
    <row r="6002">
      <c r="L6002" s="3">
        <v>43720.166666666664</v>
      </c>
    </row>
    <row r="6003">
      <c r="L6003" s="3">
        <v>43499.25</v>
      </c>
    </row>
    <row r="6004">
      <c r="L6004" s="3">
        <v>44078.25</v>
      </c>
    </row>
    <row r="6005">
      <c r="L6005" s="3">
        <v>44097.666666666664</v>
      </c>
    </row>
    <row r="6006">
      <c r="L6006" s="3">
        <v>43822.57752508102</v>
      </c>
    </row>
    <row r="6007">
      <c r="L6007" s="3">
        <v>44100.43819444445</v>
      </c>
    </row>
    <row r="6008">
      <c r="L6008" s="3">
        <v>44228.645833333336</v>
      </c>
    </row>
    <row r="6009">
      <c r="L6009" s="3">
        <v>43861.25</v>
      </c>
    </row>
    <row r="6010">
      <c r="L6010" s="3">
        <v>43867.68245487269</v>
      </c>
    </row>
    <row r="6011">
      <c r="L6011" s="3">
        <v>44160.583333333336</v>
      </c>
    </row>
    <row r="6012">
      <c r="L6012" s="3">
        <v>43774.625</v>
      </c>
    </row>
    <row r="6013">
      <c r="L6013" s="3">
        <v>43786.666666666664</v>
      </c>
    </row>
    <row r="6014">
      <c r="L6014" s="3">
        <v>43729.25</v>
      </c>
    </row>
    <row r="6015">
      <c r="L6015" s="3">
        <v>44232.5625</v>
      </c>
    </row>
    <row r="6016">
      <c r="L6016" s="3">
        <v>44057.385416666664</v>
      </c>
    </row>
    <row r="6017">
      <c r="L6017" s="3">
        <v>43791.625</v>
      </c>
    </row>
    <row r="6018">
      <c r="L6018" s="3">
        <v>44196.416666666664</v>
      </c>
    </row>
    <row r="6019">
      <c r="L6019" s="3">
        <v>43986.625</v>
      </c>
    </row>
    <row r="6020">
      <c r="L6020" s="3">
        <v>44050.25</v>
      </c>
    </row>
    <row r="6021">
      <c r="L6021" s="3">
        <v>43872.166666666664</v>
      </c>
    </row>
    <row r="6022">
      <c r="L6022" s="3">
        <v>43917.625</v>
      </c>
    </row>
    <row r="6023">
      <c r="L6023" s="3">
        <v>44133.645833333336</v>
      </c>
    </row>
    <row r="6024">
      <c r="L6024" s="3">
        <v>43840.583333333336</v>
      </c>
    </row>
    <row r="6025">
      <c r="L6025" s="3">
        <v>44174.75</v>
      </c>
    </row>
    <row r="6026">
      <c r="L6026" s="3">
        <v>44151.416666666664</v>
      </c>
    </row>
    <row r="6027">
      <c r="L6027" s="3">
        <v>44190.70938609954</v>
      </c>
    </row>
    <row r="6028">
      <c r="L6028" s="3">
        <v>44145.583333333336</v>
      </c>
    </row>
    <row r="6029">
      <c r="L6029" s="3">
        <v>44249.25</v>
      </c>
    </row>
    <row r="6030">
      <c r="L6030" s="3">
        <v>44141.333333333336</v>
      </c>
    </row>
    <row r="6031">
      <c r="L6031" s="3">
        <v>44031.458333333336</v>
      </c>
    </row>
    <row r="6032">
      <c r="L6032" s="3">
        <v>44159.208333333336</v>
      </c>
    </row>
    <row r="6033">
      <c r="L6033" s="3">
        <v>44218.614583333336</v>
      </c>
    </row>
    <row r="6034">
      <c r="L6034" s="3">
        <v>43778.25</v>
      </c>
    </row>
    <row r="6035">
      <c r="L6035" s="3">
        <v>44020.791666666664</v>
      </c>
    </row>
    <row r="6036">
      <c r="L6036" s="3">
        <v>44080.583333333336</v>
      </c>
    </row>
    <row r="6037">
      <c r="L6037" s="3">
        <v>44251.333333333336</v>
      </c>
    </row>
    <row r="6038">
      <c r="L6038" s="3">
        <v>43984.791666666664</v>
      </c>
    </row>
    <row r="6039">
      <c r="L6039" s="3">
        <v>43767.35879045139</v>
      </c>
    </row>
    <row r="6040">
      <c r="L6040" s="3">
        <v>44139.229166666664</v>
      </c>
    </row>
    <row r="6041">
      <c r="L6041" s="3">
        <v>44144.33921965278</v>
      </c>
    </row>
    <row r="6042">
      <c r="L6042" s="3">
        <v>43997.25</v>
      </c>
    </row>
    <row r="6043">
      <c r="L6043" s="3">
        <v>44135.333333333336</v>
      </c>
    </row>
    <row r="6044">
      <c r="L6044" s="3">
        <v>43875.59375</v>
      </c>
    </row>
    <row r="6045">
      <c r="L6045" s="3">
        <v>43804.583333333336</v>
      </c>
    </row>
    <row r="6046">
      <c r="L6046" s="3">
        <v>44176.1875</v>
      </c>
    </row>
    <row r="6047">
      <c r="L6047" s="3">
        <v>43633.625</v>
      </c>
    </row>
    <row r="6048">
      <c r="L6048" s="3">
        <v>44143.75</v>
      </c>
    </row>
    <row r="6049">
      <c r="L6049" s="3">
        <v>43862.40625</v>
      </c>
    </row>
    <row r="6050">
      <c r="L6050" s="3">
        <v>43894.291666666664</v>
      </c>
    </row>
    <row r="6051">
      <c r="L6051" s="3">
        <v>43719.666666666664</v>
      </c>
    </row>
    <row r="6052">
      <c r="L6052" s="3">
        <v>43783.625</v>
      </c>
    </row>
    <row r="6053">
      <c r="L6053" s="3">
        <v>43629.458333333336</v>
      </c>
    </row>
    <row r="6054">
      <c r="L6054" s="3">
        <v>43487.208333333336</v>
      </c>
    </row>
    <row r="6055">
      <c r="L6055" s="3">
        <v>44139.71048631945</v>
      </c>
    </row>
    <row r="6056">
      <c r="L6056" s="3">
        <v>43576.333333333336</v>
      </c>
    </row>
    <row r="6057">
      <c r="L6057" s="3">
        <v>43648.416666666664</v>
      </c>
    </row>
    <row r="6058">
      <c r="L6058" s="3">
        <v>43747.166666666664</v>
      </c>
    </row>
    <row r="6059">
      <c r="L6059" s="3">
        <v>44076.166666666664</v>
      </c>
    </row>
    <row r="6060">
      <c r="L6060" s="3">
        <v>44244.635416666664</v>
      </c>
    </row>
    <row r="6061">
      <c r="L6061" s="3">
        <v>44166.791666666664</v>
      </c>
    </row>
    <row r="6062">
      <c r="L6062" s="3">
        <v>44144.302083333336</v>
      </c>
    </row>
    <row r="6063">
      <c r="L6063" s="3">
        <v>44174.625</v>
      </c>
    </row>
    <row r="6064">
      <c r="L6064" s="3">
        <v>43867.25</v>
      </c>
    </row>
    <row r="6065">
      <c r="L6065" s="3">
        <v>44082.625</v>
      </c>
    </row>
    <row r="6066">
      <c r="L6066" s="3">
        <v>43868.666666666664</v>
      </c>
    </row>
    <row r="6067">
      <c r="L6067" s="3">
        <v>43840.5</v>
      </c>
    </row>
    <row r="6068">
      <c r="L6068" s="3">
        <v>44169.416666666664</v>
      </c>
    </row>
    <row r="6069">
      <c r="L6069" s="3">
        <v>44160.270833333336</v>
      </c>
    </row>
    <row r="6070">
      <c r="L6070" s="3">
        <v>44123.583333333336</v>
      </c>
    </row>
    <row r="6071">
      <c r="L6071" s="3">
        <v>44076.625</v>
      </c>
    </row>
    <row r="6072">
      <c r="L6072" s="3">
        <v>43821.25</v>
      </c>
    </row>
    <row r="6073">
      <c r="L6073" s="3">
        <v>44055.291666666664</v>
      </c>
    </row>
    <row r="6074">
      <c r="L6074" s="3">
        <v>43818.625</v>
      </c>
    </row>
    <row r="6075">
      <c r="L6075" s="3">
        <v>44134.625</v>
      </c>
    </row>
    <row r="6076">
      <c r="L6076" s="3">
        <v>43835.666666666664</v>
      </c>
    </row>
    <row r="6077">
      <c r="L6077" s="3">
        <v>43556.416666666664</v>
      </c>
    </row>
    <row r="6078">
      <c r="L6078" s="3">
        <v>43744.708333333336</v>
      </c>
    </row>
    <row r="6079">
      <c r="L6079" s="3">
        <v>43835.738154976854</v>
      </c>
    </row>
    <row r="6080">
      <c r="L6080" s="3">
        <v>43749.166666666664</v>
      </c>
    </row>
    <row r="6081">
      <c r="L6081" s="3">
        <v>44097.583333333336</v>
      </c>
    </row>
    <row r="6082">
      <c r="L6082" s="3">
        <v>43913.1875</v>
      </c>
    </row>
    <row r="6083">
      <c r="L6083" s="3">
        <v>44039.541666666664</v>
      </c>
    </row>
    <row r="6084">
      <c r="L6084" s="3">
        <v>44167.302083333336</v>
      </c>
    </row>
    <row r="6085">
      <c r="L6085" s="3">
        <v>44108.776396319445</v>
      </c>
    </row>
    <row r="6086">
      <c r="L6086" s="3">
        <v>44190.625</v>
      </c>
    </row>
    <row r="6087">
      <c r="L6087" s="3">
        <v>44074.291666666664</v>
      </c>
    </row>
    <row r="6088">
      <c r="L6088" s="3">
        <v>43998.25</v>
      </c>
    </row>
    <row r="6089">
      <c r="L6089" s="3">
        <v>43868.54162466435</v>
      </c>
    </row>
    <row r="6090">
      <c r="L6090" s="3">
        <v>44173.614583333336</v>
      </c>
    </row>
    <row r="6091">
      <c r="L6091" s="3">
        <v>43875.333333333336</v>
      </c>
    </row>
    <row r="6092">
      <c r="L6092" s="3">
        <v>43576.625</v>
      </c>
    </row>
    <row r="6093">
      <c r="L6093" s="3">
        <v>44238.541666666664</v>
      </c>
    </row>
    <row r="6094">
      <c r="L6094" s="3">
        <v>43850.25</v>
      </c>
    </row>
    <row r="6095">
      <c r="L6095" s="3">
        <v>43809.25</v>
      </c>
    </row>
    <row r="6096">
      <c r="L6096" s="3">
        <v>43556.291666666664</v>
      </c>
    </row>
    <row r="6097">
      <c r="L6097" s="3">
        <v>44096.291666666664</v>
      </c>
    </row>
    <row r="6098">
      <c r="L6098" s="3">
        <v>44152.458333333336</v>
      </c>
    </row>
    <row r="6099">
      <c r="L6099" s="3">
        <v>43888.5</v>
      </c>
    </row>
    <row r="6100">
      <c r="L6100" s="3">
        <v>43849.166666666664</v>
      </c>
    </row>
    <row r="6101">
      <c r="L6101" s="3">
        <v>43942.645833333336</v>
      </c>
    </row>
    <row r="6102">
      <c r="L6102" s="3">
        <v>44074.770833333336</v>
      </c>
    </row>
    <row r="6103">
      <c r="L6103" s="3">
        <v>43992.458333333336</v>
      </c>
    </row>
    <row r="6104">
      <c r="L6104" s="3">
        <v>43867.5</v>
      </c>
    </row>
    <row r="6105">
      <c r="L6105" s="3">
        <v>44045.208333333336</v>
      </c>
    </row>
    <row r="6106">
      <c r="L6106" s="3">
        <v>44184.46300130787</v>
      </c>
    </row>
    <row r="6107">
      <c r="L6107" s="3">
        <v>43955.416666666664</v>
      </c>
    </row>
    <row r="6108">
      <c r="L6108" s="3">
        <v>43735.625</v>
      </c>
    </row>
    <row r="6109">
      <c r="L6109" s="3">
        <v>44251.583333333336</v>
      </c>
    </row>
    <row r="6110">
      <c r="L6110" s="3">
        <v>44195.34375</v>
      </c>
    </row>
    <row r="6111">
      <c r="L6111" s="3">
        <v>43994.541666666664</v>
      </c>
    </row>
    <row r="6112">
      <c r="L6112" s="3">
        <v>43779.583333333336</v>
      </c>
    </row>
    <row r="6113">
      <c r="L6113" s="3">
        <v>44214.625</v>
      </c>
    </row>
    <row r="6114">
      <c r="L6114" s="3">
        <v>43763.583333333336</v>
      </c>
    </row>
    <row r="6115">
      <c r="L6115" s="3">
        <v>44113.333333333336</v>
      </c>
    </row>
    <row r="6116">
      <c r="L6116" s="3">
        <v>44172.1875</v>
      </c>
    </row>
    <row r="6117">
      <c r="L6117" s="3">
        <v>43662.708333333336</v>
      </c>
    </row>
    <row r="6118">
      <c r="L6118" s="3">
        <v>44004.666666666664</v>
      </c>
    </row>
    <row r="6119">
      <c r="L6119" s="3">
        <v>44187.645833333336</v>
      </c>
    </row>
    <row r="6120">
      <c r="L6120" s="3">
        <v>44147.291666666664</v>
      </c>
    </row>
    <row r="6121">
      <c r="L6121" s="3">
        <v>44094.75</v>
      </c>
    </row>
    <row r="6122">
      <c r="L6122" s="3">
        <v>43871.333333333336</v>
      </c>
    </row>
    <row r="6123">
      <c r="L6123" s="3">
        <v>43844.416666666664</v>
      </c>
    </row>
    <row r="6124">
      <c r="L6124" s="3">
        <v>43910.72459597222</v>
      </c>
    </row>
    <row r="6125">
      <c r="L6125" s="3">
        <v>44119.604166666664</v>
      </c>
    </row>
    <row r="6126">
      <c r="L6126" s="3">
        <v>44202.625</v>
      </c>
    </row>
    <row r="6127">
      <c r="L6127" s="3">
        <v>44251.645833333336</v>
      </c>
    </row>
    <row r="6128">
      <c r="L6128" s="3">
        <v>43919.29456829861</v>
      </c>
    </row>
    <row r="6129">
      <c r="L6129" s="3">
        <v>44077.625</v>
      </c>
    </row>
    <row r="6130">
      <c r="L6130" s="3">
        <v>44230.59467774306</v>
      </c>
    </row>
    <row r="6131">
      <c r="L6131" s="3">
        <v>44150.666666666664</v>
      </c>
    </row>
    <row r="6132">
      <c r="L6132" s="3">
        <v>43942.291666666664</v>
      </c>
    </row>
    <row r="6133">
      <c r="L6133" s="3">
        <v>43804.208333333336</v>
      </c>
    </row>
    <row r="6134">
      <c r="L6134" s="3">
        <v>44200.541666666664</v>
      </c>
    </row>
    <row r="6135">
      <c r="L6135" s="3">
        <v>44133.541666666664</v>
      </c>
    </row>
    <row r="6136">
      <c r="L6136" s="3">
        <v>44193.28125</v>
      </c>
    </row>
    <row r="6137">
      <c r="L6137" s="3">
        <v>44237.145833333336</v>
      </c>
    </row>
    <row r="6138">
      <c r="L6138" s="3">
        <v>44087.427777777775</v>
      </c>
    </row>
    <row r="6139">
      <c r="L6139" s="3">
        <v>44108.75</v>
      </c>
    </row>
    <row r="6140">
      <c r="L6140" s="3">
        <v>44242.33562578704</v>
      </c>
    </row>
    <row r="6141">
      <c r="L6141" s="3">
        <v>44204.375</v>
      </c>
    </row>
    <row r="6142">
      <c r="L6142" s="3">
        <v>44027.4375</v>
      </c>
    </row>
    <row r="6143">
      <c r="L6143" s="3">
        <v>44119.625</v>
      </c>
    </row>
    <row r="6144">
      <c r="L6144" s="3">
        <v>43852.708333333336</v>
      </c>
    </row>
    <row r="6145">
      <c r="L6145" s="3">
        <v>43605.208333333336</v>
      </c>
    </row>
    <row r="6146">
      <c r="L6146" s="3">
        <v>44222.270833333336</v>
      </c>
    </row>
    <row r="6147">
      <c r="L6147" s="3">
        <v>43559.791666666664</v>
      </c>
    </row>
    <row r="6148">
      <c r="L6148" s="3">
        <v>44161.60665581019</v>
      </c>
    </row>
    <row r="6149">
      <c r="L6149" s="3">
        <v>44005.291666666664</v>
      </c>
    </row>
    <row r="6150">
      <c r="L6150" s="3">
        <v>44046.625</v>
      </c>
    </row>
    <row r="6151">
      <c r="L6151" s="3">
        <v>44236.625</v>
      </c>
    </row>
    <row r="6152">
      <c r="L6152" s="3">
        <v>43854.40625</v>
      </c>
    </row>
    <row r="6153">
      <c r="L6153" s="3">
        <v>44148.4375</v>
      </c>
    </row>
    <row r="6154">
      <c r="L6154" s="3">
        <v>43791.625</v>
      </c>
    </row>
    <row r="6155">
      <c r="L6155" s="3">
        <v>43957.333333333336</v>
      </c>
    </row>
    <row r="6156">
      <c r="L6156" s="3">
        <v>43634.416666666664</v>
      </c>
    </row>
    <row r="6157">
      <c r="L6157" s="3">
        <v>43938.541666666664</v>
      </c>
    </row>
    <row r="6158">
      <c r="L6158" s="3">
        <v>44142.708333333336</v>
      </c>
    </row>
    <row r="6159">
      <c r="L6159" s="3">
        <v>44251.541666666664</v>
      </c>
    </row>
    <row r="6160">
      <c r="L6160" s="3">
        <v>44175.229166666664</v>
      </c>
    </row>
    <row r="6161">
      <c r="L6161" s="3">
        <v>44085.604166666664</v>
      </c>
    </row>
    <row r="6162">
      <c r="L6162" s="3">
        <v>44074.208333333336</v>
      </c>
    </row>
    <row r="6163">
      <c r="L6163" s="3">
        <v>43984.416666666664</v>
      </c>
    </row>
    <row r="6164">
      <c r="L6164" s="3">
        <v>44209.541666666664</v>
      </c>
    </row>
    <row r="6165">
      <c r="L6165" s="3">
        <v>44176.697916666664</v>
      </c>
    </row>
    <row r="6166">
      <c r="L6166" s="3">
        <v>43857.5</v>
      </c>
    </row>
    <row r="6167">
      <c r="L6167" s="3">
        <v>43805.416666666664</v>
      </c>
    </row>
    <row r="6168">
      <c r="L6168" s="3">
        <v>44134.625</v>
      </c>
    </row>
    <row r="6169">
      <c r="L6169" s="3">
        <v>43635.666666666664</v>
      </c>
    </row>
    <row r="6170">
      <c r="L6170" s="3">
        <v>43790.666666666664</v>
      </c>
    </row>
    <row r="6171">
      <c r="L6171" s="3">
        <v>44228.697916666664</v>
      </c>
    </row>
    <row r="6172">
      <c r="L6172" s="3">
        <v>44022.354166666664</v>
      </c>
    </row>
    <row r="6173">
      <c r="L6173" s="3">
        <v>44175.708333333336</v>
      </c>
    </row>
    <row r="6174">
      <c r="L6174" s="3">
        <v>43999.708333333336</v>
      </c>
    </row>
    <row r="6175">
      <c r="L6175" s="3">
        <v>44127.666666666664</v>
      </c>
    </row>
    <row r="6176">
      <c r="L6176" s="3">
        <v>44218.3125</v>
      </c>
    </row>
    <row r="6177">
      <c r="L6177" s="3">
        <v>44129.35651605324</v>
      </c>
    </row>
    <row r="6178">
      <c r="L6178" s="3">
        <v>43559.541666666664</v>
      </c>
    </row>
    <row r="6179">
      <c r="L6179" s="3">
        <v>44214.416666666664</v>
      </c>
    </row>
    <row r="6180">
      <c r="L6180" s="3">
        <v>43783.375</v>
      </c>
    </row>
    <row r="6181">
      <c r="L6181" s="3">
        <v>43951.291666666664</v>
      </c>
    </row>
    <row r="6182">
      <c r="L6182" s="3">
        <v>44246.333333333336</v>
      </c>
    </row>
    <row r="6183">
      <c r="L6183" s="3">
        <v>44217.697916666664</v>
      </c>
    </row>
    <row r="6184">
      <c r="L6184" s="3">
        <v>44120.375</v>
      </c>
    </row>
    <row r="6185">
      <c r="L6185" s="3">
        <v>44223.666666666664</v>
      </c>
    </row>
    <row r="6186">
      <c r="L6186" s="3">
        <v>43788.166666666664</v>
      </c>
    </row>
    <row r="6187">
      <c r="L6187" s="3">
        <v>43808.57643231482</v>
      </c>
    </row>
    <row r="6188">
      <c r="L6188" s="3">
        <v>43775.791666666664</v>
      </c>
    </row>
    <row r="6189">
      <c r="L6189" s="3">
        <v>44165.6875</v>
      </c>
    </row>
    <row r="6190">
      <c r="L6190" s="3">
        <v>43818.291666666664</v>
      </c>
    </row>
    <row r="6191">
      <c r="L6191" s="3">
        <v>44021.70186299769</v>
      </c>
    </row>
    <row r="6192">
      <c r="L6192" s="3">
        <v>44232.552083333336</v>
      </c>
    </row>
    <row r="6193">
      <c r="L6193" s="3">
        <v>43846.208333333336</v>
      </c>
    </row>
    <row r="6194">
      <c r="L6194" s="3">
        <v>43673.291666666664</v>
      </c>
    </row>
    <row r="6195">
      <c r="L6195" s="3">
        <v>44181.208333333336</v>
      </c>
    </row>
    <row r="6196">
      <c r="L6196" s="3">
        <v>44204.71875</v>
      </c>
    </row>
    <row r="6197">
      <c r="L6197" s="3">
        <v>44237.666666666664</v>
      </c>
    </row>
    <row r="6198">
      <c r="L6198" s="3">
        <v>44162.583333333336</v>
      </c>
    </row>
    <row r="6199">
      <c r="L6199" s="3">
        <v>43761.166666666664</v>
      </c>
    </row>
    <row r="6200">
      <c r="L6200" s="3">
        <v>44207.7108153125</v>
      </c>
    </row>
    <row r="6201">
      <c r="L6201" s="3">
        <v>43997.5</v>
      </c>
    </row>
    <row r="6202">
      <c r="L6202" s="3">
        <v>43551.375</v>
      </c>
    </row>
    <row r="6203">
      <c r="L6203" s="3">
        <v>44089.62943392361</v>
      </c>
    </row>
    <row r="6204">
      <c r="L6204" s="3">
        <v>43844.666666666664</v>
      </c>
    </row>
    <row r="6205">
      <c r="L6205" s="3">
        <v>44092.64401195602</v>
      </c>
    </row>
    <row r="6206">
      <c r="L6206" s="3">
        <v>44072.270833333336</v>
      </c>
    </row>
    <row r="6207">
      <c r="L6207" s="3">
        <v>44154.208333333336</v>
      </c>
    </row>
    <row r="6208">
      <c r="L6208" s="3">
        <v>43719.166666666664</v>
      </c>
    </row>
    <row r="6209">
      <c r="L6209" s="3">
        <v>44075.625</v>
      </c>
    </row>
    <row r="6210">
      <c r="L6210" s="3">
        <v>44139.708333333336</v>
      </c>
    </row>
    <row r="6211">
      <c r="L6211" s="3">
        <v>43840.416666666664</v>
      </c>
    </row>
    <row r="6212">
      <c r="L6212" s="3">
        <v>43959.625</v>
      </c>
    </row>
    <row r="6213">
      <c r="L6213" s="3">
        <v>44072.666666666664</v>
      </c>
    </row>
    <row r="6214">
      <c r="L6214" s="3">
        <v>44152.25</v>
      </c>
    </row>
    <row r="6215">
      <c r="L6215" s="3">
        <v>43795.625</v>
      </c>
    </row>
    <row r="6216">
      <c r="L6216" s="3">
        <v>43717.75</v>
      </c>
    </row>
    <row r="6217">
      <c r="L6217" s="3">
        <v>44217.270833333336</v>
      </c>
    </row>
    <row r="6218">
      <c r="L6218" s="3">
        <v>44179.541666666664</v>
      </c>
    </row>
    <row r="6219">
      <c r="L6219" s="3">
        <v>44123.666666666664</v>
      </c>
    </row>
    <row r="6220">
      <c r="L6220" s="3">
        <v>43964.291666666664</v>
      </c>
    </row>
    <row r="6221">
      <c r="L6221" s="3">
        <v>43873.25</v>
      </c>
    </row>
    <row r="6222">
      <c r="L6222" s="3">
        <v>43792.208333333336</v>
      </c>
    </row>
    <row r="6223">
      <c r="L6223" s="3">
        <v>43607.625</v>
      </c>
    </row>
    <row r="6224">
      <c r="L6224" s="3">
        <v>44035.791666666664</v>
      </c>
    </row>
    <row r="6225">
      <c r="L6225" s="3">
        <v>43907.75</v>
      </c>
    </row>
    <row r="6226">
      <c r="L6226" s="3">
        <v>44236.65625</v>
      </c>
    </row>
    <row r="6227">
      <c r="L6227" s="3">
        <v>44158.625</v>
      </c>
    </row>
    <row r="6228">
      <c r="L6228" s="3">
        <v>43911.333333333336</v>
      </c>
    </row>
    <row r="6229">
      <c r="L6229" s="3">
        <v>43865.25</v>
      </c>
    </row>
    <row r="6230">
      <c r="L6230" s="3">
        <v>43887.677083333336</v>
      </c>
    </row>
    <row r="6231">
      <c r="L6231" s="3">
        <v>43485.666666666664</v>
      </c>
    </row>
    <row r="6232">
      <c r="L6232" s="3">
        <v>43738.291666666664</v>
      </c>
    </row>
    <row r="6233">
      <c r="L6233" s="3">
        <v>43756.79969269676</v>
      </c>
    </row>
    <row r="6234">
      <c r="L6234" s="3">
        <v>44073.25</v>
      </c>
    </row>
    <row r="6235">
      <c r="L6235" s="3">
        <v>44013.579781030094</v>
      </c>
    </row>
    <row r="6236">
      <c r="L6236" s="3">
        <v>44111.791666666664</v>
      </c>
    </row>
    <row r="6237">
      <c r="L6237" s="3">
        <v>43903.25</v>
      </c>
    </row>
    <row r="6238">
      <c r="L6238" s="3">
        <v>43683.625</v>
      </c>
    </row>
    <row r="6239">
      <c r="L6239" s="3">
        <v>43723.625</v>
      </c>
    </row>
    <row r="6240">
      <c r="L6240" s="3">
        <v>44157.39897582176</v>
      </c>
    </row>
    <row r="6241">
      <c r="L6241" s="3">
        <v>43902.625</v>
      </c>
    </row>
    <row r="6242">
      <c r="L6242" s="3">
        <v>43996.291666666664</v>
      </c>
    </row>
    <row r="6243">
      <c r="L6243" s="3">
        <v>44138.666666666664</v>
      </c>
    </row>
    <row r="6244">
      <c r="L6244" s="3">
        <v>44134.708333333336</v>
      </c>
    </row>
    <row r="6245">
      <c r="L6245" s="3">
        <v>43497.458333333336</v>
      </c>
    </row>
    <row r="6246">
      <c r="L6246" s="3">
        <v>44112.291666666664</v>
      </c>
    </row>
    <row r="6247">
      <c r="L6247" s="3">
        <v>44114.65625</v>
      </c>
    </row>
    <row r="6248">
      <c r="L6248" s="3">
        <v>44017.708333333336</v>
      </c>
    </row>
    <row r="6249">
      <c r="L6249" s="3">
        <v>44208.625</v>
      </c>
    </row>
    <row r="6250">
      <c r="L6250" s="3">
        <v>43791.166666666664</v>
      </c>
    </row>
    <row r="6251">
      <c r="L6251" s="3">
        <v>43731.625</v>
      </c>
    </row>
    <row r="6252">
      <c r="L6252" s="3">
        <v>43875.197916666664</v>
      </c>
    </row>
    <row r="6253">
      <c r="L6253" s="3">
        <v>43998.625</v>
      </c>
    </row>
    <row r="6254">
      <c r="L6254" s="3">
        <v>44014.416666666664</v>
      </c>
    </row>
    <row r="6255">
      <c r="L6255" s="3">
        <v>44157.791666666664</v>
      </c>
    </row>
    <row r="6256">
      <c r="L6256" s="3">
        <v>44150.71875</v>
      </c>
    </row>
    <row r="6257">
      <c r="L6257" s="3">
        <v>43818.541666666664</v>
      </c>
    </row>
    <row r="6258">
      <c r="L6258" s="3">
        <v>44008.635416666664</v>
      </c>
    </row>
    <row r="6259">
      <c r="L6259" s="3">
        <v>44091.291666666664</v>
      </c>
    </row>
    <row r="6260">
      <c r="L6260" s="3">
        <v>44208.270833333336</v>
      </c>
    </row>
    <row r="6261">
      <c r="L6261" s="3">
        <v>43684.166666666664</v>
      </c>
    </row>
    <row r="6262">
      <c r="L6262" s="3">
        <v>44102.229166666664</v>
      </c>
    </row>
    <row r="6263">
      <c r="L6263" s="3">
        <v>43799.166666666664</v>
      </c>
    </row>
    <row r="6264">
      <c r="L6264" s="3">
        <v>44222.4375</v>
      </c>
    </row>
    <row r="6265">
      <c r="L6265" s="3">
        <v>44094.36105582176</v>
      </c>
    </row>
    <row r="6266">
      <c r="L6266" s="3">
        <v>43815.458333333336</v>
      </c>
    </row>
    <row r="6267">
      <c r="L6267" s="3">
        <v>43811.208333333336</v>
      </c>
    </row>
    <row r="6268">
      <c r="L6268" s="3">
        <v>44128.291666666664</v>
      </c>
    </row>
    <row r="6269">
      <c r="L6269" s="3">
        <v>43765.625</v>
      </c>
    </row>
    <row r="6270">
      <c r="L6270" s="3">
        <v>43889.729166666664</v>
      </c>
    </row>
    <row r="6271">
      <c r="L6271" s="3">
        <v>44081.583333333336</v>
      </c>
    </row>
    <row r="6272">
      <c r="L6272" s="3">
        <v>44124.166666666664</v>
      </c>
    </row>
    <row r="6273">
      <c r="L6273" s="3">
        <v>44005.729166666664</v>
      </c>
    </row>
    <row r="6274">
      <c r="L6274" s="3">
        <v>44053.66291009259</v>
      </c>
    </row>
    <row r="6275">
      <c r="L6275" s="3">
        <v>44235.291666666664</v>
      </c>
    </row>
    <row r="6276">
      <c r="L6276" s="3">
        <v>43527.583333333336</v>
      </c>
    </row>
    <row r="6277">
      <c r="L6277" s="3">
        <v>43746.625</v>
      </c>
    </row>
    <row r="6278">
      <c r="L6278" s="3">
        <v>43818.166666666664</v>
      </c>
    </row>
    <row r="6279">
      <c r="L6279" s="3">
        <v>44147.49875107639</v>
      </c>
    </row>
    <row r="6280">
      <c r="L6280" s="3">
        <v>44195.708333333336</v>
      </c>
    </row>
    <row r="6281">
      <c r="L6281" s="3">
        <v>44123.208333333336</v>
      </c>
    </row>
    <row r="6282">
      <c r="L6282" s="3">
        <v>44151.708333333336</v>
      </c>
    </row>
    <row r="6283">
      <c r="L6283" s="3">
        <v>44190.708333333336</v>
      </c>
    </row>
    <row r="6284">
      <c r="L6284" s="3">
        <v>44063.708333333336</v>
      </c>
    </row>
    <row r="6285">
      <c r="L6285" s="3">
        <v>44249.625</v>
      </c>
    </row>
    <row r="6286">
      <c r="L6286" s="3">
        <v>44116.208333333336</v>
      </c>
    </row>
    <row r="6287">
      <c r="L6287" s="3">
        <v>44157.291666666664</v>
      </c>
    </row>
    <row r="6288">
      <c r="L6288" s="3">
        <v>44163.291666666664</v>
      </c>
    </row>
    <row r="6289">
      <c r="L6289" s="3">
        <v>43852.416666666664</v>
      </c>
    </row>
    <row r="6290">
      <c r="L6290" s="3">
        <v>43861.666666666664</v>
      </c>
    </row>
    <row r="6291">
      <c r="L6291" s="3">
        <v>43867.260416666664</v>
      </c>
    </row>
    <row r="6292">
      <c r="L6292" s="3">
        <v>43844.166666666664</v>
      </c>
    </row>
    <row r="6293">
      <c r="L6293" s="3">
        <v>44243.52242065972</v>
      </c>
    </row>
    <row r="6294">
      <c r="L6294" s="3">
        <v>43910.291666666664</v>
      </c>
    </row>
    <row r="6295">
      <c r="L6295" s="3">
        <v>43717.25</v>
      </c>
    </row>
    <row r="6296">
      <c r="L6296" s="3">
        <v>43928.333333333336</v>
      </c>
    </row>
    <row r="6297">
      <c r="L6297" s="3">
        <v>44215.6875</v>
      </c>
    </row>
    <row r="6298">
      <c r="L6298" s="3">
        <v>43881.25</v>
      </c>
    </row>
    <row r="6299">
      <c r="L6299" s="3">
        <v>43592.333333333336</v>
      </c>
    </row>
    <row r="6300">
      <c r="L6300" s="3">
        <v>44082.708333333336</v>
      </c>
    </row>
    <row r="6301">
      <c r="L6301" s="3">
        <v>44140.708333333336</v>
      </c>
    </row>
    <row r="6302">
      <c r="L6302" s="3">
        <v>43654.583333333336</v>
      </c>
    </row>
    <row r="6303">
      <c r="L6303" s="3">
        <v>43564.416666666664</v>
      </c>
    </row>
    <row r="6304">
      <c r="L6304" s="3">
        <v>43781.166666666664</v>
      </c>
    </row>
    <row r="6305">
      <c r="L6305" s="3">
        <v>44026.291666666664</v>
      </c>
    </row>
    <row r="6306">
      <c r="L6306" s="3">
        <v>44136.666666666664</v>
      </c>
    </row>
    <row r="6307">
      <c r="L6307" s="3">
        <v>43728.75</v>
      </c>
    </row>
    <row r="6308">
      <c r="L6308" s="3">
        <v>43986.229166666664</v>
      </c>
    </row>
    <row r="6309">
      <c r="L6309" s="3">
        <v>44164.291666666664</v>
      </c>
    </row>
    <row r="6310">
      <c r="L6310" s="3">
        <v>43762.708333333336</v>
      </c>
    </row>
    <row r="6311">
      <c r="L6311" s="3">
        <v>44090.31230146991</v>
      </c>
    </row>
    <row r="6312">
      <c r="L6312" s="3">
        <v>43721.75</v>
      </c>
    </row>
    <row r="6313">
      <c r="L6313" s="3">
        <v>43543.166666666664</v>
      </c>
    </row>
    <row r="6314">
      <c r="L6314" s="3">
        <v>43709.25</v>
      </c>
    </row>
    <row r="6315">
      <c r="L6315" s="3">
        <v>43867.541666666664</v>
      </c>
    </row>
    <row r="6316">
      <c r="L6316" s="3">
        <v>44203.25</v>
      </c>
    </row>
    <row r="6317">
      <c r="L6317" s="3">
        <v>44221.34583333333</v>
      </c>
    </row>
    <row r="6318">
      <c r="L6318" s="3">
        <v>44009.506944444445</v>
      </c>
    </row>
    <row r="6319">
      <c r="L6319" s="3">
        <v>44162.291666666664</v>
      </c>
    </row>
    <row r="6320">
      <c r="L6320" s="3">
        <v>44007.436607523145</v>
      </c>
    </row>
    <row r="6321">
      <c r="L6321" s="3">
        <v>44203.541666666664</v>
      </c>
    </row>
    <row r="6322">
      <c r="L6322" s="3">
        <v>44179.270833333336</v>
      </c>
    </row>
    <row r="6323">
      <c r="L6323" s="3">
        <v>43787.5</v>
      </c>
    </row>
    <row r="6324">
      <c r="L6324" s="3">
        <v>44110.229166666664</v>
      </c>
    </row>
    <row r="6325">
      <c r="L6325" s="3">
        <v>44231.208333333336</v>
      </c>
    </row>
    <row r="6326">
      <c r="L6326" s="3">
        <v>44101.75</v>
      </c>
    </row>
    <row r="6327">
      <c r="L6327" s="3">
        <v>44007.3125</v>
      </c>
    </row>
    <row r="6328">
      <c r="L6328" s="3">
        <v>44243.666666666664</v>
      </c>
    </row>
    <row r="6329">
      <c r="L6329" s="3">
        <v>44155.541666666664</v>
      </c>
    </row>
    <row r="6330">
      <c r="L6330" s="3">
        <v>44140.69755246528</v>
      </c>
    </row>
    <row r="6331">
      <c r="L6331" s="3">
        <v>44062.25</v>
      </c>
    </row>
    <row r="6332">
      <c r="L6332" s="3">
        <v>44116.583333333336</v>
      </c>
    </row>
    <row r="6333">
      <c r="L6333" s="3">
        <v>43839.416666666664</v>
      </c>
    </row>
    <row r="6334">
      <c r="L6334" s="3">
        <v>44105.666666666664</v>
      </c>
    </row>
    <row r="6335">
      <c r="L6335" s="3">
        <v>44132.552083333336</v>
      </c>
    </row>
    <row r="6336">
      <c r="L6336" s="3">
        <v>44127.75</v>
      </c>
    </row>
    <row r="6337">
      <c r="L6337" s="3">
        <v>44129.666666666664</v>
      </c>
    </row>
    <row r="6338">
      <c r="L6338" s="3">
        <v>43935.260416666664</v>
      </c>
    </row>
    <row r="6339">
      <c r="L6339" s="3">
        <v>43887.3125</v>
      </c>
    </row>
    <row r="6340">
      <c r="L6340" s="3">
        <v>44154.708333333336</v>
      </c>
    </row>
    <row r="6341">
      <c r="L6341" s="3">
        <v>44135.666666666664</v>
      </c>
    </row>
    <row r="6342">
      <c r="L6342" s="3">
        <v>43850.697916666664</v>
      </c>
    </row>
    <row r="6343">
      <c r="L6343" s="3">
        <v>44232.677083333336</v>
      </c>
    </row>
    <row r="6344">
      <c r="L6344" s="3">
        <v>43629.666666666664</v>
      </c>
    </row>
    <row r="6345">
      <c r="L6345" s="3">
        <v>43732.78362653935</v>
      </c>
    </row>
    <row r="6346">
      <c r="L6346" s="3">
        <v>44231.291666666664</v>
      </c>
    </row>
    <row r="6347">
      <c r="L6347" s="3">
        <v>44168.1875</v>
      </c>
    </row>
    <row r="6348">
      <c r="L6348" s="3">
        <v>43762.5</v>
      </c>
    </row>
    <row r="6349">
      <c r="L6349" s="3">
        <v>44127.270833333336</v>
      </c>
    </row>
    <row r="6350">
      <c r="L6350" s="3">
        <v>43794.458333333336</v>
      </c>
    </row>
    <row r="6351">
      <c r="L6351" s="3">
        <v>44155.375</v>
      </c>
    </row>
    <row r="6352">
      <c r="L6352" s="3">
        <v>43966.395833333336</v>
      </c>
    </row>
    <row r="6353">
      <c r="L6353" s="3">
        <v>44144.270833333336</v>
      </c>
    </row>
    <row r="6354">
      <c r="L6354" s="3">
        <v>44127.6875</v>
      </c>
    </row>
    <row r="6355">
      <c r="L6355" s="3">
        <v>43775.666666666664</v>
      </c>
    </row>
    <row r="6356">
      <c r="L6356" s="3">
        <v>44104.666666666664</v>
      </c>
    </row>
    <row r="6357">
      <c r="L6357" s="3">
        <v>43931.791666666664</v>
      </c>
    </row>
    <row r="6358">
      <c r="L6358" s="3">
        <v>44236.208333333336</v>
      </c>
    </row>
    <row r="6359">
      <c r="L6359" s="3">
        <v>43767.416666666664</v>
      </c>
    </row>
    <row r="6360">
      <c r="L6360" s="3">
        <v>44038.291666666664</v>
      </c>
    </row>
    <row r="6361">
      <c r="L6361" s="3">
        <v>43965.333333333336</v>
      </c>
    </row>
    <row r="6362">
      <c r="L6362" s="3">
        <v>43893.416666666664</v>
      </c>
    </row>
    <row r="6363">
      <c r="L6363" s="3">
        <v>43853.6875</v>
      </c>
    </row>
    <row r="6364">
      <c r="L6364" s="3">
        <v>44112.6875</v>
      </c>
    </row>
    <row r="6365">
      <c r="L6365" s="3">
        <v>43509.375</v>
      </c>
    </row>
    <row r="6366">
      <c r="L6366" s="3">
        <v>43864.25</v>
      </c>
    </row>
    <row r="6367">
      <c r="L6367" s="3">
        <v>44167.395833333336</v>
      </c>
    </row>
    <row r="6368">
      <c r="L6368" s="3">
        <v>44202.291666666664</v>
      </c>
    </row>
    <row r="6369">
      <c r="L6369" s="3">
        <v>43884.666666666664</v>
      </c>
    </row>
    <row r="6370">
      <c r="L6370" s="3">
        <v>43873.625</v>
      </c>
    </row>
    <row r="6371">
      <c r="L6371" s="3">
        <v>44101.270833333336</v>
      </c>
    </row>
    <row r="6372">
      <c r="L6372" s="3">
        <v>44141.5</v>
      </c>
    </row>
    <row r="6373">
      <c r="L6373" s="3">
        <v>44189.3125</v>
      </c>
    </row>
    <row r="6374">
      <c r="L6374" s="3">
        <v>43899.416666666664</v>
      </c>
    </row>
    <row r="6375">
      <c r="L6375" s="3">
        <v>43560.166666666664</v>
      </c>
    </row>
    <row r="6376">
      <c r="L6376" s="3">
        <v>44090.4375</v>
      </c>
    </row>
    <row r="6377">
      <c r="L6377" s="3">
        <v>43962.572916666664</v>
      </c>
    </row>
    <row r="6378">
      <c r="L6378" s="3">
        <v>44112.229166666664</v>
      </c>
    </row>
    <row r="6379">
      <c r="L6379" s="3">
        <v>43883.708333333336</v>
      </c>
    </row>
    <row r="6380">
      <c r="L6380" s="3">
        <v>44059.59375</v>
      </c>
    </row>
    <row r="6381">
      <c r="L6381" s="3">
        <v>43811.666666666664</v>
      </c>
    </row>
    <row r="6382">
      <c r="L6382" s="3">
        <v>44236.5</v>
      </c>
    </row>
    <row r="6383">
      <c r="L6383" s="3">
        <v>43794.291666666664</v>
      </c>
    </row>
    <row r="6384">
      <c r="L6384" s="3">
        <v>43991.166666666664</v>
      </c>
    </row>
    <row r="6385">
      <c r="L6385" s="3">
        <v>44086.291666666664</v>
      </c>
    </row>
    <row r="6386">
      <c r="L6386" s="3">
        <v>43859.5</v>
      </c>
    </row>
    <row r="6387">
      <c r="L6387" s="3">
        <v>44216.395833333336</v>
      </c>
    </row>
    <row r="6388">
      <c r="L6388" s="3">
        <v>44067.770833333336</v>
      </c>
    </row>
    <row r="6389">
      <c r="L6389" s="3">
        <v>44129.625</v>
      </c>
    </row>
    <row r="6390">
      <c r="L6390" s="3">
        <v>44181.229166666664</v>
      </c>
    </row>
    <row r="6391">
      <c r="L6391" s="3">
        <v>43762.708333333336</v>
      </c>
    </row>
    <row r="6392">
      <c r="L6392" s="3">
        <v>44221.291666666664</v>
      </c>
    </row>
    <row r="6393">
      <c r="L6393" s="3">
        <v>44097.30405525463</v>
      </c>
    </row>
    <row r="6394">
      <c r="L6394" s="3">
        <v>44015.791666666664</v>
      </c>
    </row>
    <row r="6395">
      <c r="L6395" s="3">
        <v>43803.458333333336</v>
      </c>
    </row>
    <row r="6396">
      <c r="L6396" s="3">
        <v>43847.729166666664</v>
      </c>
    </row>
    <row r="6397">
      <c r="L6397" s="3">
        <v>43810.66060054398</v>
      </c>
    </row>
    <row r="6398">
      <c r="L6398" s="3">
        <v>44020.333333333336</v>
      </c>
    </row>
    <row r="6399">
      <c r="L6399" s="3">
        <v>44104.625</v>
      </c>
    </row>
    <row r="6400">
      <c r="L6400" s="3">
        <v>44187.409251481484</v>
      </c>
    </row>
    <row r="6401">
      <c r="L6401" s="3">
        <v>44201.68711079861</v>
      </c>
    </row>
    <row r="6402">
      <c r="L6402" s="3">
        <v>44125.512809293985</v>
      </c>
    </row>
    <row r="6403">
      <c r="L6403" s="3">
        <v>44073.635416666664</v>
      </c>
    </row>
    <row r="6404">
      <c r="L6404" s="3">
        <v>44076.208333333336</v>
      </c>
    </row>
    <row r="6405">
      <c r="L6405" s="3">
        <v>44096.625</v>
      </c>
    </row>
    <row r="6406">
      <c r="L6406" s="3">
        <v>44224.625</v>
      </c>
    </row>
    <row r="6407">
      <c r="L6407" s="3">
        <v>43983.583333333336</v>
      </c>
    </row>
    <row r="6408">
      <c r="L6408" s="3">
        <v>43605.333333333336</v>
      </c>
    </row>
    <row r="6409">
      <c r="L6409" s="3">
        <v>44101.791666666664</v>
      </c>
    </row>
    <row r="6410">
      <c r="L6410" s="3">
        <v>43735.38108697916</v>
      </c>
    </row>
    <row r="6411">
      <c r="L6411" s="3">
        <v>44237.25</v>
      </c>
    </row>
    <row r="6412">
      <c r="L6412" s="3">
        <v>43962.4375</v>
      </c>
    </row>
    <row r="6413">
      <c r="L6413" s="3">
        <v>44141.291666666664</v>
      </c>
    </row>
    <row r="6414">
      <c r="L6414" s="3">
        <v>43877.260416666664</v>
      </c>
    </row>
    <row r="6415">
      <c r="L6415" s="3">
        <v>44152.666666666664</v>
      </c>
    </row>
    <row r="6416">
      <c r="L6416" s="3">
        <v>43871.625</v>
      </c>
    </row>
    <row r="6417">
      <c r="L6417" s="3">
        <v>43907.791666666664</v>
      </c>
    </row>
    <row r="6418">
      <c r="L6418" s="3">
        <v>44113.791666666664</v>
      </c>
    </row>
    <row r="6419">
      <c r="L6419" s="3">
        <v>43910.375</v>
      </c>
    </row>
    <row r="6420">
      <c r="L6420" s="3">
        <v>43875.541666666664</v>
      </c>
    </row>
    <row r="6421">
      <c r="L6421" s="3">
        <v>44228.333333333336</v>
      </c>
    </row>
    <row r="6422">
      <c r="L6422" s="3">
        <v>43936.666666666664</v>
      </c>
    </row>
    <row r="6423">
      <c r="L6423" s="3">
        <v>44008.583333333336</v>
      </c>
    </row>
    <row r="6424">
      <c r="L6424" s="3">
        <v>44126.729166666664</v>
      </c>
    </row>
    <row r="6425">
      <c r="L6425" s="3">
        <v>44041.260416666664</v>
      </c>
    </row>
    <row r="6426">
      <c r="L6426" s="3">
        <v>44187.1875</v>
      </c>
    </row>
    <row r="6427">
      <c r="L6427" s="3">
        <v>43902.625</v>
      </c>
    </row>
    <row r="6428">
      <c r="L6428" s="3">
        <v>43760.541666666664</v>
      </c>
    </row>
    <row r="6429">
      <c r="L6429" s="3">
        <v>43790.208333333336</v>
      </c>
    </row>
    <row r="6430">
      <c r="L6430" s="3">
        <v>44103.4173078125</v>
      </c>
    </row>
    <row r="6431">
      <c r="L6431" s="3">
        <v>44144.645833333336</v>
      </c>
    </row>
    <row r="6432">
      <c r="L6432" s="3">
        <v>44008.666666666664</v>
      </c>
    </row>
    <row r="6433">
      <c r="L6433" s="3">
        <v>44202.625</v>
      </c>
    </row>
    <row r="6434">
      <c r="L6434" s="3">
        <v>43863.770833333336</v>
      </c>
    </row>
    <row r="6435">
      <c r="L6435" s="3">
        <v>43965.59375</v>
      </c>
    </row>
    <row r="6436">
      <c r="L6436" s="3">
        <v>44147.708333333336</v>
      </c>
    </row>
    <row r="6437">
      <c r="L6437" s="3">
        <v>43983.291666666664</v>
      </c>
    </row>
    <row r="6438">
      <c r="L6438" s="3">
        <v>44173.645833333336</v>
      </c>
    </row>
    <row r="6439">
      <c r="L6439" s="3">
        <v>43875.458333333336</v>
      </c>
    </row>
    <row r="6440">
      <c r="L6440" s="3">
        <v>44207.5</v>
      </c>
    </row>
    <row r="6441">
      <c r="L6441" s="3">
        <v>44232.666666666664</v>
      </c>
    </row>
    <row r="6442">
      <c r="L6442" s="3">
        <v>43877.47722332176</v>
      </c>
    </row>
    <row r="6443">
      <c r="L6443" s="3">
        <v>43912.614583333336</v>
      </c>
    </row>
    <row r="6444">
      <c r="L6444" s="3">
        <v>44103.229166666664</v>
      </c>
    </row>
    <row r="6445">
      <c r="L6445" s="3">
        <v>44236.65625</v>
      </c>
    </row>
    <row r="6446">
      <c r="L6446" s="3">
        <v>44173.229166666664</v>
      </c>
    </row>
    <row r="6447">
      <c r="L6447" s="3">
        <v>43868.51769400463</v>
      </c>
    </row>
    <row r="6448">
      <c r="L6448" s="3">
        <v>43726.25</v>
      </c>
    </row>
    <row r="6449">
      <c r="L6449" s="3">
        <v>43993.625</v>
      </c>
    </row>
    <row r="6450">
      <c r="L6450" s="3">
        <v>44203.208333333336</v>
      </c>
    </row>
    <row r="6451">
      <c r="L6451" s="3">
        <v>43873.666666666664</v>
      </c>
    </row>
    <row r="6452">
      <c r="L6452" s="3">
        <v>44204.623227951386</v>
      </c>
    </row>
    <row r="6453">
      <c r="L6453" s="3">
        <v>43713.625</v>
      </c>
    </row>
    <row r="6454">
      <c r="L6454" s="3">
        <v>44235.416666666664</v>
      </c>
    </row>
    <row r="6455">
      <c r="L6455" s="3">
        <v>44100.679419837965</v>
      </c>
    </row>
    <row r="6456">
      <c r="L6456" s="3">
        <v>44119.510416666664</v>
      </c>
    </row>
    <row r="6457">
      <c r="L6457" s="3">
        <v>43887.541666666664</v>
      </c>
    </row>
    <row r="6458">
      <c r="L6458" s="3">
        <v>44003.3125</v>
      </c>
    </row>
    <row r="6459">
      <c r="L6459" s="3">
        <v>44106.625</v>
      </c>
    </row>
    <row r="6460">
      <c r="L6460" s="3">
        <v>44113.75</v>
      </c>
    </row>
    <row r="6461">
      <c r="L6461" s="3">
        <v>43983.583333333336</v>
      </c>
    </row>
    <row r="6462">
      <c r="L6462" s="3">
        <v>44168.4375</v>
      </c>
    </row>
    <row r="6463">
      <c r="L6463" s="3">
        <v>44156.625</v>
      </c>
    </row>
    <row r="6464">
      <c r="L6464" s="3">
        <v>44208.697916666664</v>
      </c>
    </row>
    <row r="6465">
      <c r="L6465" s="3">
        <v>44069.672022604165</v>
      </c>
    </row>
    <row r="6466">
      <c r="L6466" s="3">
        <v>44238.625</v>
      </c>
    </row>
    <row r="6467">
      <c r="L6467" s="3">
        <v>44056.59375</v>
      </c>
    </row>
    <row r="6468">
      <c r="L6468" s="3">
        <v>44134.708333333336</v>
      </c>
    </row>
    <row r="6469">
      <c r="L6469" s="3">
        <v>44037.791666666664</v>
      </c>
    </row>
    <row r="6470">
      <c r="L6470" s="3">
        <v>43784.625</v>
      </c>
    </row>
    <row r="6471">
      <c r="L6471" s="3">
        <v>43904.645833333336</v>
      </c>
    </row>
    <row r="6472">
      <c r="L6472" s="3">
        <v>44131.291666666664</v>
      </c>
    </row>
    <row r="6473">
      <c r="L6473" s="3">
        <v>44113.666666666664</v>
      </c>
    </row>
    <row r="6474">
      <c r="L6474" s="3">
        <v>44239.291666666664</v>
      </c>
    </row>
    <row r="6475">
      <c r="L6475" s="3">
        <v>43806.625</v>
      </c>
    </row>
    <row r="6476">
      <c r="L6476" s="3">
        <v>43773.291666666664</v>
      </c>
    </row>
    <row r="6477">
      <c r="L6477" s="3">
        <v>43856.708333333336</v>
      </c>
    </row>
    <row r="6478">
      <c r="L6478" s="3">
        <v>43895.208333333336</v>
      </c>
    </row>
    <row r="6479">
      <c r="L6479" s="3">
        <v>44129.625</v>
      </c>
    </row>
    <row r="6480">
      <c r="L6480" s="3">
        <v>44229.25</v>
      </c>
    </row>
    <row r="6481">
      <c r="L6481" s="3">
        <v>43749.333333333336</v>
      </c>
    </row>
    <row r="6482">
      <c r="L6482" s="3">
        <v>44113.28125</v>
      </c>
    </row>
    <row r="6483">
      <c r="L6483" s="3">
        <v>43744.25</v>
      </c>
    </row>
    <row r="6484">
      <c r="L6484" s="3">
        <v>43580.416666666664</v>
      </c>
    </row>
    <row r="6485">
      <c r="L6485" s="3">
        <v>44033.729166666664</v>
      </c>
    </row>
    <row r="6486">
      <c r="L6486" s="3">
        <v>44229.3125</v>
      </c>
    </row>
    <row r="6487">
      <c r="L6487" s="3">
        <v>44012.291666666664</v>
      </c>
    </row>
    <row r="6488">
      <c r="L6488" s="3">
        <v>44215.666666666664</v>
      </c>
    </row>
    <row r="6489">
      <c r="L6489" s="3">
        <v>43849.476172222225</v>
      </c>
    </row>
    <row r="6490">
      <c r="L6490" s="3">
        <v>43616.25</v>
      </c>
    </row>
    <row r="6491">
      <c r="L6491" s="3">
        <v>44111.166666666664</v>
      </c>
    </row>
    <row r="6492">
      <c r="L6492" s="3">
        <v>44185.666666666664</v>
      </c>
    </row>
    <row r="6493">
      <c r="L6493" s="3">
        <v>44122.375</v>
      </c>
    </row>
    <row r="6494">
      <c r="L6494" s="3">
        <v>44169.416666666664</v>
      </c>
    </row>
    <row r="6495">
      <c r="L6495" s="3">
        <v>43819.583333333336</v>
      </c>
    </row>
    <row r="6496">
      <c r="L6496" s="3">
        <v>43751.166666666664</v>
      </c>
    </row>
    <row r="6497">
      <c r="L6497" s="3">
        <v>43584.75</v>
      </c>
    </row>
    <row r="6498">
      <c r="L6498" s="3">
        <v>44030.6875</v>
      </c>
    </row>
    <row r="6499">
      <c r="L6499" s="3">
        <v>43959.729166666664</v>
      </c>
    </row>
    <row r="6500">
      <c r="L6500" s="3">
        <v>43854.291666666664</v>
      </c>
    </row>
    <row r="6501">
      <c r="L6501" s="3">
        <v>44218.666666666664</v>
      </c>
    </row>
    <row r="6502">
      <c r="L6502" s="3">
        <v>43822.291666666664</v>
      </c>
    </row>
    <row r="6503">
      <c r="L6503" s="3">
        <v>44239.666666666664</v>
      </c>
    </row>
    <row r="6504">
      <c r="L6504" s="3">
        <v>44202.697916666664</v>
      </c>
    </row>
    <row r="6505">
      <c r="L6505" s="3">
        <v>43662.625</v>
      </c>
    </row>
    <row r="6506">
      <c r="L6506" s="3">
        <v>43830.541666666664</v>
      </c>
    </row>
    <row r="6507">
      <c r="L6507" s="3">
        <v>43727.166666666664</v>
      </c>
    </row>
    <row r="6508">
      <c r="L6508" s="3">
        <v>43910.75</v>
      </c>
    </row>
    <row r="6509">
      <c r="L6509" s="3">
        <v>44165.21875</v>
      </c>
    </row>
    <row r="6510">
      <c r="L6510" s="3">
        <v>43798.6213900463</v>
      </c>
    </row>
    <row r="6511">
      <c r="L6511" s="3">
        <v>43829.375</v>
      </c>
    </row>
    <row r="6512">
      <c r="L6512" s="3">
        <v>43928.645833333336</v>
      </c>
    </row>
    <row r="6513">
      <c r="L6513" s="3">
        <v>43838.333333333336</v>
      </c>
    </row>
    <row r="6514">
      <c r="L6514" s="3">
        <v>43876.72438451389</v>
      </c>
    </row>
    <row r="6515">
      <c r="L6515" s="3">
        <v>44025.708333333336</v>
      </c>
    </row>
    <row r="6516">
      <c r="L6516" s="3">
        <v>43748.208333333336</v>
      </c>
    </row>
    <row r="6517">
      <c r="L6517" s="3">
        <v>43724.416666666664</v>
      </c>
    </row>
    <row r="6518">
      <c r="L6518" s="3">
        <v>43812.416666666664</v>
      </c>
    </row>
    <row r="6519">
      <c r="L6519" s="3">
        <v>44242.3125</v>
      </c>
    </row>
    <row r="6520">
      <c r="L6520" s="3">
        <v>43504.666666666664</v>
      </c>
    </row>
    <row r="6521">
      <c r="L6521" s="3">
        <v>44039.334027777775</v>
      </c>
    </row>
    <row r="6522">
      <c r="L6522" s="3">
        <v>43884.3125</v>
      </c>
    </row>
    <row r="6523">
      <c r="L6523" s="3">
        <v>44236.3125</v>
      </c>
    </row>
    <row r="6524">
      <c r="L6524" s="3">
        <v>43923.145833333336</v>
      </c>
    </row>
    <row r="6525">
      <c r="L6525" s="3">
        <v>43770.333333333336</v>
      </c>
    </row>
    <row r="6526">
      <c r="L6526" s="3">
        <v>44008.729166666664</v>
      </c>
    </row>
    <row r="6527">
      <c r="L6527" s="3">
        <v>43870.516519861114</v>
      </c>
    </row>
    <row r="6528">
      <c r="L6528" s="3">
        <v>43804.583333333336</v>
      </c>
    </row>
    <row r="6529">
      <c r="L6529" s="3">
        <v>43917.416666666664</v>
      </c>
    </row>
    <row r="6530">
      <c r="L6530" s="3">
        <v>43860.458333333336</v>
      </c>
    </row>
    <row r="6531">
      <c r="L6531" s="3">
        <v>44157.333333333336</v>
      </c>
    </row>
    <row r="6532">
      <c r="L6532" s="3">
        <v>43994.708333333336</v>
      </c>
    </row>
    <row r="6533">
      <c r="L6533" s="3">
        <v>44251.4375</v>
      </c>
    </row>
    <row r="6534">
      <c r="L6534" s="3">
        <v>43848.291666666664</v>
      </c>
    </row>
    <row r="6535">
      <c r="L6535" s="3">
        <v>44045.291666666664</v>
      </c>
    </row>
    <row r="6536">
      <c r="L6536" s="3">
        <v>44172.729166666664</v>
      </c>
    </row>
    <row r="6537">
      <c r="L6537" s="3">
        <v>44020.666666666664</v>
      </c>
    </row>
    <row r="6538">
      <c r="L6538" s="3">
        <v>43865.625</v>
      </c>
    </row>
    <row r="6539">
      <c r="L6539" s="3">
        <v>44231.916666666664</v>
      </c>
    </row>
    <row r="6540">
      <c r="L6540" s="3">
        <v>43839.75</v>
      </c>
    </row>
    <row r="6541">
      <c r="L6541" s="3">
        <v>44010.666666666664</v>
      </c>
    </row>
    <row r="6542">
      <c r="L6542" s="3">
        <v>44101.708333333336</v>
      </c>
    </row>
    <row r="6543">
      <c r="L6543" s="3">
        <v>43980.21875</v>
      </c>
    </row>
    <row r="6544">
      <c r="L6544" s="3">
        <v>43905.229166666664</v>
      </c>
    </row>
    <row r="6545">
      <c r="L6545" s="3">
        <v>43894.291666666664</v>
      </c>
    </row>
    <row r="6546">
      <c r="L6546" s="3">
        <v>44030.75453181713</v>
      </c>
    </row>
    <row r="6547">
      <c r="L6547" s="3">
        <v>44131.708333333336</v>
      </c>
    </row>
    <row r="6548">
      <c r="L6548" s="3">
        <v>43924.197916666664</v>
      </c>
    </row>
    <row r="6549">
      <c r="L6549" s="3">
        <v>43941.333333333336</v>
      </c>
    </row>
    <row r="6550">
      <c r="L6550" s="3">
        <v>44135.333333333336</v>
      </c>
    </row>
    <row r="6551">
      <c r="L6551" s="3">
        <v>43874.625</v>
      </c>
    </row>
    <row r="6552">
      <c r="L6552" s="3">
        <v>43885.791666666664</v>
      </c>
    </row>
    <row r="6553">
      <c r="L6553" s="3">
        <v>44091.229166666664</v>
      </c>
    </row>
    <row r="6554">
      <c r="L6554" s="3">
        <v>44090.25</v>
      </c>
    </row>
    <row r="6555">
      <c r="L6555" s="3">
        <v>44085.583333333336</v>
      </c>
    </row>
    <row r="6556">
      <c r="L6556" s="3">
        <v>44076.270833333336</v>
      </c>
    </row>
    <row r="6557">
      <c r="L6557" s="3">
        <v>44246.666666666664</v>
      </c>
    </row>
    <row r="6558">
      <c r="L6558" s="3">
        <v>43883.54533956019</v>
      </c>
    </row>
    <row r="6559">
      <c r="L6559" s="3">
        <v>44136.239583333336</v>
      </c>
    </row>
    <row r="6560">
      <c r="L6560" s="3">
        <v>43992.729166666664</v>
      </c>
    </row>
    <row r="6561">
      <c r="L6561" s="3">
        <v>43829.708333333336</v>
      </c>
    </row>
    <row r="6562">
      <c r="L6562" s="3">
        <v>44133.708333333336</v>
      </c>
    </row>
    <row r="6563">
      <c r="L6563" s="3">
        <v>44158.333333333336</v>
      </c>
    </row>
    <row r="6564">
      <c r="L6564" s="3">
        <v>43866.645833333336</v>
      </c>
    </row>
    <row r="6565">
      <c r="L6565" s="3">
        <v>44203.208333333336</v>
      </c>
    </row>
    <row r="6566">
      <c r="L6566" s="3">
        <v>44065.458333333336</v>
      </c>
    </row>
    <row r="6567">
      <c r="L6567" s="3">
        <v>44133.239583333336</v>
      </c>
    </row>
    <row r="6568">
      <c r="L6568" s="3">
        <v>44157.375</v>
      </c>
    </row>
    <row r="6569">
      <c r="L6569" s="3">
        <v>43891.75</v>
      </c>
    </row>
    <row r="6570">
      <c r="L6570" s="3">
        <v>43901.6875</v>
      </c>
    </row>
    <row r="6571">
      <c r="L6571" s="3">
        <v>44167.39901284722</v>
      </c>
    </row>
    <row r="6572">
      <c r="L6572" s="3">
        <v>44162.3125</v>
      </c>
    </row>
    <row r="6573">
      <c r="L6573" s="3">
        <v>44064.625</v>
      </c>
    </row>
    <row r="6574">
      <c r="L6574" s="3">
        <v>44095.625</v>
      </c>
    </row>
    <row r="6575">
      <c r="L6575" s="3">
        <v>44005.25</v>
      </c>
    </row>
    <row r="6576">
      <c r="L6576" s="3">
        <v>44019.4375</v>
      </c>
    </row>
    <row r="6577">
      <c r="L6577" s="3">
        <v>44012.770833333336</v>
      </c>
    </row>
    <row r="6578">
      <c r="L6578" s="3">
        <v>43877.395833333336</v>
      </c>
    </row>
    <row r="6579">
      <c r="L6579" s="3">
        <v>44216.479166666664</v>
      </c>
    </row>
    <row r="6580">
      <c r="L6580" s="3">
        <v>43571.291666666664</v>
      </c>
    </row>
    <row r="6581">
      <c r="L6581" s="3">
        <v>44035.6875</v>
      </c>
    </row>
    <row r="6582">
      <c r="L6582" s="3">
        <v>43958.40133650463</v>
      </c>
    </row>
    <row r="6583">
      <c r="L6583" s="3">
        <v>43800.333333333336</v>
      </c>
    </row>
    <row r="6584">
      <c r="L6584" s="3">
        <v>43752.625</v>
      </c>
    </row>
    <row r="6585">
      <c r="L6585" s="3">
        <v>44122.307002141206</v>
      </c>
    </row>
    <row r="6586">
      <c r="L6586" s="3">
        <v>43822.625</v>
      </c>
    </row>
    <row r="6587">
      <c r="L6587" s="3">
        <v>44208.791666666664</v>
      </c>
    </row>
    <row r="6588">
      <c r="L6588" s="3">
        <v>43949.208333333336</v>
      </c>
    </row>
    <row r="6589">
      <c r="L6589" s="3">
        <v>44047.520833333336</v>
      </c>
    </row>
    <row r="6590">
      <c r="L6590" s="3">
        <v>43898.791666666664</v>
      </c>
    </row>
    <row r="6591">
      <c r="L6591" s="3">
        <v>43964.541666666664</v>
      </c>
    </row>
    <row r="6592">
      <c r="L6592" s="3">
        <v>44014.541666666664</v>
      </c>
    </row>
    <row r="6593">
      <c r="L6593" s="3">
        <v>43802.625</v>
      </c>
    </row>
    <row r="6594">
      <c r="L6594" s="3">
        <v>44216.666666666664</v>
      </c>
    </row>
    <row r="6595">
      <c r="L6595" s="3">
        <v>43877.208333333336</v>
      </c>
    </row>
    <row r="6596">
      <c r="L6596" s="3">
        <v>43909.541666666664</v>
      </c>
    </row>
    <row r="6597">
      <c r="L6597" s="3">
        <v>43971.770833333336</v>
      </c>
    </row>
    <row r="6598">
      <c r="L6598" s="3">
        <v>43906.583333333336</v>
      </c>
    </row>
    <row r="6599">
      <c r="L6599" s="3">
        <v>43891.291666666664</v>
      </c>
    </row>
    <row r="6600">
      <c r="L6600" s="3">
        <v>43949.5</v>
      </c>
    </row>
    <row r="6601">
      <c r="L6601" s="3">
        <v>44158.791666666664</v>
      </c>
    </row>
    <row r="6602">
      <c r="L6602" s="3">
        <v>43577.666666666664</v>
      </c>
    </row>
    <row r="6603">
      <c r="L6603" s="3">
        <v>44252.489583333336</v>
      </c>
    </row>
    <row r="6604">
      <c r="L6604" s="3">
        <v>43817.67103993055</v>
      </c>
    </row>
    <row r="6605">
      <c r="L6605" s="3">
        <v>44017.197916666664</v>
      </c>
    </row>
    <row r="6606">
      <c r="L6606" s="3">
        <v>44125.166666666664</v>
      </c>
    </row>
    <row r="6607">
      <c r="L6607" s="3">
        <v>44209.25</v>
      </c>
    </row>
    <row r="6608">
      <c r="L6608" s="3">
        <v>43938.708333333336</v>
      </c>
    </row>
    <row r="6609">
      <c r="L6609" s="3">
        <v>43834.208333333336</v>
      </c>
    </row>
    <row r="6610">
      <c r="L6610" s="3">
        <v>43838.291666666664</v>
      </c>
    </row>
    <row r="6611">
      <c r="L6611" s="3">
        <v>44066.645833333336</v>
      </c>
    </row>
    <row r="6612">
      <c r="L6612" s="3">
        <v>43750.708333333336</v>
      </c>
    </row>
    <row r="6613">
      <c r="L6613" s="3">
        <v>44194.697916666664</v>
      </c>
    </row>
    <row r="6614">
      <c r="L6614" s="3">
        <v>44099.375</v>
      </c>
    </row>
    <row r="6615">
      <c r="L6615" s="3">
        <v>43565.75</v>
      </c>
    </row>
    <row r="6616">
      <c r="L6616" s="3">
        <v>43714.666666666664</v>
      </c>
    </row>
    <row r="6617">
      <c r="L6617" s="3">
        <v>44251.5</v>
      </c>
    </row>
    <row r="6618">
      <c r="L6618" s="3">
        <v>43629.77644184028</v>
      </c>
    </row>
    <row r="6619">
      <c r="L6619" s="3">
        <v>44042.270833333336</v>
      </c>
    </row>
    <row r="6620">
      <c r="L6620" s="3">
        <v>44035.6875</v>
      </c>
    </row>
    <row r="6621">
      <c r="L6621" s="3">
        <v>43798.791666666664</v>
      </c>
    </row>
    <row r="6622">
      <c r="L6622" s="3">
        <v>44042.697916666664</v>
      </c>
    </row>
    <row r="6623">
      <c r="L6623" s="3">
        <v>44021.791666666664</v>
      </c>
    </row>
    <row r="6624">
      <c r="L6624" s="3">
        <v>43872.5625</v>
      </c>
    </row>
    <row r="6625">
      <c r="L6625" s="3">
        <v>43836.333333333336</v>
      </c>
    </row>
    <row r="6626">
      <c r="L6626" s="3">
        <v>43942.625</v>
      </c>
    </row>
    <row r="6627">
      <c r="L6627" s="3">
        <v>43746.666666666664</v>
      </c>
    </row>
    <row r="6628">
      <c r="L6628" s="3">
        <v>43807.46193041667</v>
      </c>
    </row>
    <row r="6629">
      <c r="L6629" s="3">
        <v>44079.583333333336</v>
      </c>
    </row>
    <row r="6630">
      <c r="L6630" s="3">
        <v>43753.666666666664</v>
      </c>
    </row>
    <row r="6631">
      <c r="L6631" s="3">
        <v>43474.666666666664</v>
      </c>
    </row>
    <row r="6632">
      <c r="L6632" s="3">
        <v>44131.552083333336</v>
      </c>
    </row>
    <row r="6633">
      <c r="L6633" s="3">
        <v>44008.291666666664</v>
      </c>
    </row>
    <row r="6634">
      <c r="L6634" s="3">
        <v>44082.666666666664</v>
      </c>
    </row>
    <row r="6635">
      <c r="L6635" s="3">
        <v>44017.37847222222</v>
      </c>
    </row>
    <row r="6636">
      <c r="L6636" s="3">
        <v>43625.666666666664</v>
      </c>
    </row>
    <row r="6637">
      <c r="L6637" s="3">
        <v>44232.354166666664</v>
      </c>
    </row>
    <row r="6638">
      <c r="L6638" s="3">
        <v>44035.416666666664</v>
      </c>
    </row>
    <row r="6639">
      <c r="L6639" s="3">
        <v>43931.583333333336</v>
      </c>
    </row>
    <row r="6640">
      <c r="L6640" s="3">
        <v>44083.708333333336</v>
      </c>
    </row>
    <row r="6641">
      <c r="L6641" s="3">
        <v>44204.34409711805</v>
      </c>
    </row>
    <row r="6642">
      <c r="L6642" s="3">
        <v>43839.416666666664</v>
      </c>
    </row>
    <row r="6643">
      <c r="L6643" s="3">
        <v>44188.645833333336</v>
      </c>
    </row>
    <row r="6644">
      <c r="L6644" s="3">
        <v>44161.791666666664</v>
      </c>
    </row>
    <row r="6645">
      <c r="L6645" s="3">
        <v>43798.291666666664</v>
      </c>
    </row>
    <row r="6646">
      <c r="L6646" s="3">
        <v>44030.25</v>
      </c>
    </row>
    <row r="6647">
      <c r="L6647" s="3">
        <v>44175.583333333336</v>
      </c>
    </row>
    <row r="6648">
      <c r="L6648" s="3">
        <v>44230.375</v>
      </c>
    </row>
    <row r="6649">
      <c r="L6649" s="3">
        <v>44029.5</v>
      </c>
    </row>
    <row r="6650">
      <c r="L6650" s="3">
        <v>44097.40625</v>
      </c>
    </row>
    <row r="6651">
      <c r="L6651" s="3">
        <v>44133.291666666664</v>
      </c>
    </row>
    <row r="6652">
      <c r="L6652" s="3">
        <v>43857.166666666664</v>
      </c>
    </row>
    <row r="6653">
      <c r="L6653" s="3">
        <v>44213.37893806713</v>
      </c>
    </row>
    <row r="6654">
      <c r="L6654" s="3">
        <v>43865.520833333336</v>
      </c>
    </row>
    <row r="6655">
      <c r="L6655" s="3">
        <v>44248.916666666664</v>
      </c>
    </row>
    <row r="6656">
      <c r="L6656" s="3">
        <v>43831.666666666664</v>
      </c>
    </row>
    <row r="6657">
      <c r="L6657" s="3">
        <v>44144.333333333336</v>
      </c>
    </row>
    <row r="6658">
      <c r="L6658" s="3">
        <v>44144.729166666664</v>
      </c>
    </row>
    <row r="6659">
      <c r="L6659" s="3">
        <v>43904.584027777775</v>
      </c>
    </row>
    <row r="6660">
      <c r="L6660" s="3">
        <v>44180.370447581015</v>
      </c>
    </row>
    <row r="6661">
      <c r="L6661" s="3">
        <v>43902.770833333336</v>
      </c>
    </row>
    <row r="6662">
      <c r="L6662" s="3">
        <v>43893.5</v>
      </c>
    </row>
    <row r="6663">
      <c r="L6663" s="3">
        <v>44156.333333333336</v>
      </c>
    </row>
    <row r="6664">
      <c r="L6664" s="3">
        <v>43925.625</v>
      </c>
    </row>
    <row r="6665">
      <c r="L6665" s="3">
        <v>44210.270833333336</v>
      </c>
    </row>
    <row r="6666">
      <c r="L6666" s="3">
        <v>43672.583333333336</v>
      </c>
    </row>
    <row r="6667">
      <c r="L6667" s="3">
        <v>43814.291666666664</v>
      </c>
    </row>
    <row r="6668">
      <c r="L6668" s="3">
        <v>44249.368045648145</v>
      </c>
    </row>
    <row r="6669">
      <c r="L6669" s="3">
        <v>43890.166666666664</v>
      </c>
    </row>
    <row r="6670">
      <c r="L6670" s="3">
        <v>44060.396527777775</v>
      </c>
    </row>
    <row r="6671">
      <c r="L6671" s="3">
        <v>43799.583333333336</v>
      </c>
    </row>
    <row r="6672">
      <c r="L6672" s="3">
        <v>44098.375</v>
      </c>
    </row>
    <row r="6673">
      <c r="L6673" s="3">
        <v>44210.21875</v>
      </c>
    </row>
    <row r="6674">
      <c r="L6674" s="3">
        <v>43877.43061549769</v>
      </c>
    </row>
    <row r="6675">
      <c r="L6675" s="3">
        <v>44176.291666666664</v>
      </c>
    </row>
    <row r="6676">
      <c r="L6676" s="3">
        <v>43778.291666666664</v>
      </c>
    </row>
    <row r="6677">
      <c r="L6677" s="3">
        <v>43839.291666666664</v>
      </c>
    </row>
    <row r="6678">
      <c r="L6678" s="3">
        <v>43879.458333333336</v>
      </c>
    </row>
    <row r="6679">
      <c r="L6679" s="3">
        <v>44245.229166666664</v>
      </c>
    </row>
    <row r="6680">
      <c r="L6680" s="3">
        <v>43797.541666666664</v>
      </c>
    </row>
    <row r="6681">
      <c r="L6681" s="3">
        <v>43799.208333333336</v>
      </c>
    </row>
    <row r="6682">
      <c r="L6682" s="3">
        <v>43608.791666666664</v>
      </c>
    </row>
    <row r="6683">
      <c r="L6683" s="3">
        <v>43525.416666666664</v>
      </c>
    </row>
    <row r="6684">
      <c r="L6684" s="3">
        <v>43586.333333333336</v>
      </c>
    </row>
    <row r="6685">
      <c r="L6685" s="3">
        <v>44068.333333333336</v>
      </c>
    </row>
    <row r="6686">
      <c r="L6686" s="3">
        <v>43921.645833333336</v>
      </c>
    </row>
    <row r="6687">
      <c r="L6687" s="3">
        <v>44190.333333333336</v>
      </c>
    </row>
    <row r="6688">
      <c r="L6688" s="3">
        <v>43593.291666666664</v>
      </c>
    </row>
    <row r="6689">
      <c r="L6689" s="3">
        <v>44216.260416666664</v>
      </c>
    </row>
    <row r="6690">
      <c r="L6690" s="3">
        <v>44207.208333333336</v>
      </c>
    </row>
    <row r="6691">
      <c r="L6691" s="3">
        <v>44071.75</v>
      </c>
    </row>
    <row r="6692">
      <c r="L6692" s="3">
        <v>44188.414171041666</v>
      </c>
    </row>
    <row r="6693">
      <c r="L6693" s="3">
        <v>44069.635416666664</v>
      </c>
    </row>
    <row r="6694">
      <c r="L6694" s="3">
        <v>44231.614583333336</v>
      </c>
    </row>
    <row r="6695">
      <c r="L6695" s="3">
        <v>44029.646527777775</v>
      </c>
    </row>
    <row r="6696">
      <c r="L6696" s="3">
        <v>44132.58137548611</v>
      </c>
    </row>
    <row r="6697">
      <c r="L6697" s="3">
        <v>44015.697916666664</v>
      </c>
    </row>
    <row r="6698">
      <c r="L6698" s="3">
        <v>44180.625</v>
      </c>
    </row>
    <row r="6699">
      <c r="L6699" s="3">
        <v>43782.5</v>
      </c>
    </row>
    <row r="6700">
      <c r="L6700" s="3">
        <v>44100.3125</v>
      </c>
    </row>
    <row r="6701">
      <c r="L6701" s="3">
        <v>44125.604166666664</v>
      </c>
    </row>
    <row r="6702">
      <c r="L6702" s="3">
        <v>43993.3125</v>
      </c>
    </row>
    <row r="6703">
      <c r="L6703" s="3">
        <v>43753.25</v>
      </c>
    </row>
    <row r="6704">
      <c r="L6704" s="3">
        <v>43882.646527777775</v>
      </c>
    </row>
    <row r="6705">
      <c r="L6705" s="3">
        <v>43929.239583333336</v>
      </c>
    </row>
    <row r="6706">
      <c r="L6706" s="3">
        <v>44242.583333333336</v>
      </c>
    </row>
    <row r="6707">
      <c r="L6707" s="3">
        <v>43907.5</v>
      </c>
    </row>
    <row r="6708">
      <c r="L6708" s="3">
        <v>44222.333333333336</v>
      </c>
    </row>
    <row r="6709">
      <c r="L6709" s="3">
        <v>43619.384052835645</v>
      </c>
    </row>
    <row r="6710">
      <c r="L6710" s="3">
        <v>43789.416666666664</v>
      </c>
    </row>
    <row r="6711">
      <c r="L6711" s="3">
        <v>43894.354166666664</v>
      </c>
    </row>
    <row r="6712">
      <c r="L6712" s="3">
        <v>43758.3736524537</v>
      </c>
    </row>
    <row r="6713">
      <c r="L6713" s="3">
        <v>44158.666666666664</v>
      </c>
    </row>
    <row r="6714">
      <c r="L6714" s="3">
        <v>43925.78125</v>
      </c>
    </row>
    <row r="6715">
      <c r="L6715" s="3">
        <v>43744.625</v>
      </c>
    </row>
    <row r="6716">
      <c r="L6716" s="3">
        <v>44120.1875</v>
      </c>
    </row>
    <row r="6717">
      <c r="L6717" s="3">
        <v>44112.625</v>
      </c>
    </row>
    <row r="6718">
      <c r="L6718" s="3">
        <v>44169.479166666664</v>
      </c>
    </row>
    <row r="6719">
      <c r="L6719" s="3">
        <v>44153.291666666664</v>
      </c>
    </row>
    <row r="6720">
      <c r="L6720" s="3">
        <v>44075.770833333336</v>
      </c>
    </row>
    <row r="6721">
      <c r="L6721" s="3">
        <v>44128.229166666664</v>
      </c>
    </row>
    <row r="6722">
      <c r="L6722" s="3">
        <v>44160.645833333336</v>
      </c>
    </row>
    <row r="6723">
      <c r="L6723" s="3">
        <v>44229.5</v>
      </c>
    </row>
    <row r="6724">
      <c r="L6724" s="3">
        <v>43927.395833333336</v>
      </c>
    </row>
    <row r="6725">
      <c r="L6725" s="3">
        <v>44189.625</v>
      </c>
    </row>
    <row r="6726">
      <c r="L6726" s="3">
        <v>44200.708333333336</v>
      </c>
    </row>
    <row r="6727">
      <c r="L6727" s="3">
        <v>44145.604166666664</v>
      </c>
    </row>
    <row r="6728">
      <c r="L6728" s="3">
        <v>44137.25</v>
      </c>
    </row>
    <row r="6729">
      <c r="L6729" s="3">
        <v>43993.208333333336</v>
      </c>
    </row>
    <row r="6730">
      <c r="L6730" s="3">
        <v>44218.302083333336</v>
      </c>
    </row>
    <row r="6731">
      <c r="L6731" s="3">
        <v>44186.666666666664</v>
      </c>
    </row>
    <row r="6732">
      <c r="L6732" s="3">
        <v>44217.666666666664</v>
      </c>
    </row>
    <row r="6733">
      <c r="L6733" s="3">
        <v>43795.307094525466</v>
      </c>
    </row>
    <row r="6734">
      <c r="L6734" s="3">
        <v>44201.25</v>
      </c>
    </row>
    <row r="6735">
      <c r="L6735" s="3">
        <v>44164.354166666664</v>
      </c>
    </row>
    <row r="6736">
      <c r="L6736" s="3">
        <v>44110.5625</v>
      </c>
    </row>
    <row r="6737">
      <c r="L6737" s="3">
        <v>43802.541666666664</v>
      </c>
    </row>
    <row r="6738">
      <c r="L6738" s="3">
        <v>43782.208333333336</v>
      </c>
    </row>
    <row r="6739">
      <c r="L6739" s="3">
        <v>44242.239583333336</v>
      </c>
    </row>
    <row r="6740">
      <c r="L6740" s="3">
        <v>44128.67816123843</v>
      </c>
    </row>
    <row r="6741">
      <c r="L6741" s="3">
        <v>44065.645833333336</v>
      </c>
    </row>
    <row r="6742">
      <c r="L6742" s="3">
        <v>43882.270833333336</v>
      </c>
    </row>
    <row r="6743">
      <c r="L6743" s="3">
        <v>43858.458333333336</v>
      </c>
    </row>
    <row r="6744">
      <c r="L6744" s="3">
        <v>44123.5625</v>
      </c>
    </row>
    <row r="6745">
      <c r="L6745" s="3">
        <v>43882.25</v>
      </c>
    </row>
    <row r="6746">
      <c r="L6746" s="3">
        <v>43832.666666666664</v>
      </c>
    </row>
    <row r="6747">
      <c r="L6747" s="3">
        <v>43780.708333333336</v>
      </c>
    </row>
    <row r="6748">
      <c r="L6748" s="3">
        <v>43747.166666666664</v>
      </c>
    </row>
    <row r="6749">
      <c r="L6749" s="3">
        <v>43773.375</v>
      </c>
    </row>
    <row r="6750">
      <c r="L6750" s="3">
        <v>44160.625</v>
      </c>
    </row>
    <row r="6751">
      <c r="L6751" s="3">
        <v>44137.166666666664</v>
      </c>
    </row>
    <row r="6752">
      <c r="L6752" s="3">
        <v>44002.333333333336</v>
      </c>
    </row>
    <row r="6753">
      <c r="L6753" s="3">
        <v>44062.395833333336</v>
      </c>
    </row>
    <row r="6754">
      <c r="L6754" s="3">
        <v>44012.270833333336</v>
      </c>
    </row>
    <row r="6755">
      <c r="L6755" s="3">
        <v>43928.208333333336</v>
      </c>
    </row>
    <row r="6756">
      <c r="L6756" s="3">
        <v>44043.1875</v>
      </c>
    </row>
    <row r="6757">
      <c r="L6757" s="3">
        <v>44128.729166666664</v>
      </c>
    </row>
    <row r="6758">
      <c r="L6758" s="3">
        <v>44021.625</v>
      </c>
    </row>
    <row r="6759">
      <c r="L6759" s="3">
        <v>43790.541666666664</v>
      </c>
    </row>
    <row r="6760">
      <c r="L6760" s="3">
        <v>43929.65416666667</v>
      </c>
    </row>
    <row r="6761">
      <c r="L6761" s="3">
        <v>44243.677083333336</v>
      </c>
    </row>
    <row r="6762">
      <c r="L6762" s="3">
        <v>43901.333333333336</v>
      </c>
    </row>
    <row r="6763">
      <c r="L6763" s="3">
        <v>43693.625</v>
      </c>
    </row>
    <row r="6764">
      <c r="L6764" s="3">
        <v>44100.291666666664</v>
      </c>
    </row>
    <row r="6765">
      <c r="L6765" s="3">
        <v>43895.646527777775</v>
      </c>
    </row>
    <row r="6766">
      <c r="L6766" s="3">
        <v>44243.729166666664</v>
      </c>
    </row>
    <row r="6767">
      <c r="L6767" s="3">
        <v>43899.291666666664</v>
      </c>
    </row>
    <row r="6768">
      <c r="L6768" s="3">
        <v>43883.625</v>
      </c>
    </row>
    <row r="6769">
      <c r="L6769" s="3">
        <v>43880.197916666664</v>
      </c>
    </row>
    <row r="6770">
      <c r="L6770" s="3">
        <v>44123.354166666664</v>
      </c>
    </row>
    <row r="6771">
      <c r="L6771" s="3">
        <v>44007.25</v>
      </c>
    </row>
    <row r="6772">
      <c r="L6772" s="3">
        <v>44176.25</v>
      </c>
    </row>
    <row r="6773">
      <c r="L6773" s="3">
        <v>44244.645833333336</v>
      </c>
    </row>
    <row r="6774">
      <c r="L6774" s="3">
        <v>44163.41044934028</v>
      </c>
    </row>
    <row r="6775">
      <c r="L6775" s="3">
        <v>44054.66736111111</v>
      </c>
    </row>
    <row r="6776">
      <c r="L6776" s="3">
        <v>43874.520833333336</v>
      </c>
    </row>
    <row r="6777">
      <c r="L6777" s="3">
        <v>44118.270833333336</v>
      </c>
    </row>
    <row r="6778">
      <c r="L6778" s="3">
        <v>43925.291666666664</v>
      </c>
    </row>
    <row r="6779">
      <c r="L6779" s="3">
        <v>44193.208333333336</v>
      </c>
    </row>
    <row r="6780">
      <c r="L6780" s="3">
        <v>43818.458333333336</v>
      </c>
    </row>
    <row r="6781">
      <c r="L6781" s="3">
        <v>43885.375</v>
      </c>
    </row>
    <row r="6782">
      <c r="L6782" s="3">
        <v>44046.1875</v>
      </c>
    </row>
    <row r="6783">
      <c r="L6783" s="3">
        <v>44202.4375</v>
      </c>
    </row>
    <row r="6784">
      <c r="L6784" s="3">
        <v>43910.625</v>
      </c>
    </row>
    <row r="6785">
      <c r="L6785" s="3">
        <v>43911.625</v>
      </c>
    </row>
    <row r="6786">
      <c r="L6786" s="3">
        <v>44009.63302087963</v>
      </c>
    </row>
    <row r="6787">
      <c r="L6787" s="3">
        <v>43863.666666666664</v>
      </c>
    </row>
    <row r="6788">
      <c r="L6788" s="3">
        <v>44146.583333333336</v>
      </c>
    </row>
    <row r="6789">
      <c r="L6789" s="3">
        <v>43885.197916666664</v>
      </c>
    </row>
    <row r="6790">
      <c r="L6790" s="3">
        <v>44176.229166666664</v>
      </c>
    </row>
    <row r="6791">
      <c r="L6791" s="3">
        <v>44222.666666666664</v>
      </c>
    </row>
    <row r="6792">
      <c r="L6792" s="3">
        <v>43785.625</v>
      </c>
    </row>
    <row r="6793">
      <c r="L6793" s="3">
        <v>43901.583333333336</v>
      </c>
    </row>
    <row r="6794">
      <c r="L6794" s="3">
        <v>43979.333333333336</v>
      </c>
    </row>
    <row r="6795">
      <c r="L6795" s="3">
        <v>44218.260416666664</v>
      </c>
    </row>
    <row r="6796">
      <c r="L6796" s="3">
        <v>44099.625</v>
      </c>
    </row>
    <row r="6797">
      <c r="L6797" s="3">
        <v>43950.5</v>
      </c>
    </row>
    <row r="6798">
      <c r="L6798" s="3">
        <v>44187.166666666664</v>
      </c>
    </row>
    <row r="6799">
      <c r="L6799" s="3">
        <v>43847.25</v>
      </c>
    </row>
    <row r="6800">
      <c r="L6800" s="3">
        <v>44155.25</v>
      </c>
    </row>
    <row r="6801">
      <c r="L6801" s="3">
        <v>43720.291666666664</v>
      </c>
    </row>
    <row r="6802">
      <c r="L6802" s="3">
        <v>44100.28125</v>
      </c>
    </row>
    <row r="6803">
      <c r="L6803" s="3">
        <v>43769.625</v>
      </c>
    </row>
    <row r="6804">
      <c r="L6804" s="3">
        <v>43785.166666666664</v>
      </c>
    </row>
    <row r="6805">
      <c r="L6805" s="3">
        <v>43698.583333333336</v>
      </c>
    </row>
    <row r="6806">
      <c r="L6806" s="3">
        <v>43886.708333333336</v>
      </c>
    </row>
    <row r="6807">
      <c r="L6807" s="3">
        <v>44120.666666666664</v>
      </c>
    </row>
    <row r="6808">
      <c r="L6808" s="3">
        <v>44001.791666666664</v>
      </c>
    </row>
    <row r="6809">
      <c r="L6809" s="3">
        <v>44090.166666666664</v>
      </c>
    </row>
    <row r="6810">
      <c r="L6810" s="3">
        <v>43702.166666666664</v>
      </c>
    </row>
    <row r="6811">
      <c r="L6811" s="3">
        <v>43783.666666666664</v>
      </c>
    </row>
    <row r="6812">
      <c r="L6812" s="3">
        <v>44249.625</v>
      </c>
    </row>
    <row r="6813">
      <c r="L6813" s="3">
        <v>43711.166666666664</v>
      </c>
    </row>
    <row r="6814">
      <c r="L6814" s="3">
        <v>44228.666666666664</v>
      </c>
    </row>
    <row r="6815">
      <c r="L6815" s="3">
        <v>44204.270833333336</v>
      </c>
    </row>
    <row r="6816">
      <c r="L6816" s="3">
        <v>43717.291666666664</v>
      </c>
    </row>
    <row r="6817">
      <c r="L6817" s="3">
        <v>44231.302083333336</v>
      </c>
    </row>
    <row r="6818">
      <c r="L6818" s="3">
        <v>44190.45576111111</v>
      </c>
    </row>
    <row r="6819">
      <c r="L6819" s="3">
        <v>43962.40625</v>
      </c>
    </row>
    <row r="6820">
      <c r="L6820" s="3">
        <v>44023.270833333336</v>
      </c>
    </row>
    <row r="6821">
      <c r="L6821" s="3">
        <v>43820.625</v>
      </c>
    </row>
    <row r="6822">
      <c r="L6822" s="3">
        <v>44208.48145452546</v>
      </c>
    </row>
    <row r="6823">
      <c r="L6823" s="3">
        <v>44162.229166666664</v>
      </c>
    </row>
    <row r="6824">
      <c r="L6824" s="3">
        <v>44131.291666666664</v>
      </c>
    </row>
    <row r="6825">
      <c r="L6825" s="3">
        <v>44141.541666666664</v>
      </c>
    </row>
    <row r="6826">
      <c r="L6826" s="3">
        <v>44225.697916666664</v>
      </c>
    </row>
    <row r="6827">
      <c r="L6827" s="3">
        <v>44174.458333333336</v>
      </c>
    </row>
    <row r="6828">
      <c r="L6828" s="3">
        <v>43871.5</v>
      </c>
    </row>
    <row r="6829">
      <c r="L6829" s="3">
        <v>44252.291666666664</v>
      </c>
    </row>
    <row r="6830">
      <c r="L6830" s="3">
        <v>43470.708333333336</v>
      </c>
    </row>
    <row r="6831">
      <c r="L6831" s="3">
        <v>44080.291666666664</v>
      </c>
    </row>
    <row r="6832">
      <c r="L6832" s="3">
        <v>44125.208333333336</v>
      </c>
    </row>
    <row r="6833">
      <c r="L6833" s="3">
        <v>44195.541666666664</v>
      </c>
    </row>
    <row r="6834">
      <c r="L6834" s="3">
        <v>44151.6875</v>
      </c>
    </row>
    <row r="6835">
      <c r="L6835" s="3">
        <v>44249.333333333336</v>
      </c>
    </row>
    <row r="6836">
      <c r="L6836" s="3">
        <v>43868.208333333336</v>
      </c>
    </row>
    <row r="6837">
      <c r="L6837" s="3">
        <v>43835.3238733912</v>
      </c>
    </row>
    <row r="6838">
      <c r="L6838" s="3">
        <v>43905.208333333336</v>
      </c>
    </row>
    <row r="6839">
      <c r="L6839" s="3">
        <v>44123.291666666664</v>
      </c>
    </row>
    <row r="6840">
      <c r="L6840" s="3">
        <v>44180.229166666664</v>
      </c>
    </row>
    <row r="6841">
      <c r="L6841" s="3">
        <v>44039.291666666664</v>
      </c>
    </row>
    <row r="6842">
      <c r="L6842" s="3">
        <v>44112.583333333336</v>
      </c>
    </row>
    <row r="6843">
      <c r="L6843" s="3">
        <v>44089.708333333336</v>
      </c>
    </row>
    <row r="6844">
      <c r="L6844" s="3">
        <v>43992.333333333336</v>
      </c>
    </row>
    <row r="6845">
      <c r="L6845" s="3">
        <v>44123.70138888889</v>
      </c>
    </row>
    <row r="6846">
      <c r="L6846" s="3">
        <v>44066.6875</v>
      </c>
    </row>
    <row r="6847">
      <c r="L6847" s="3">
        <v>43877.791666666664</v>
      </c>
    </row>
    <row r="6848">
      <c r="L6848" s="3">
        <v>44182.270833333336</v>
      </c>
    </row>
    <row r="6849">
      <c r="L6849" s="3">
        <v>44113.625</v>
      </c>
    </row>
    <row r="6850">
      <c r="L6850" s="3">
        <v>43844.25</v>
      </c>
    </row>
    <row r="6851">
      <c r="L6851" s="3">
        <v>43536.5</v>
      </c>
    </row>
    <row r="6852">
      <c r="L6852" s="3">
        <v>43741.583333333336</v>
      </c>
    </row>
    <row r="6853">
      <c r="L6853" s="3">
        <v>43931.583333333336</v>
      </c>
    </row>
    <row r="6854">
      <c r="L6854" s="3">
        <v>43541.583333333336</v>
      </c>
    </row>
    <row r="6855">
      <c r="L6855" s="3">
        <v>44180.541666666664</v>
      </c>
    </row>
    <row r="6856">
      <c r="L6856" s="3">
        <v>43785.541666666664</v>
      </c>
    </row>
    <row r="6857">
      <c r="L6857" s="3">
        <v>44218.333333333336</v>
      </c>
    </row>
    <row r="6858">
      <c r="L6858" s="3">
        <v>44055.395833333336</v>
      </c>
    </row>
    <row r="6859">
      <c r="L6859" s="3">
        <v>43550.166666666664</v>
      </c>
    </row>
    <row r="6860">
      <c r="L6860" s="3">
        <v>43556.666666666664</v>
      </c>
    </row>
    <row r="6861">
      <c r="L6861" s="3">
        <v>43857.25</v>
      </c>
    </row>
    <row r="6862">
      <c r="L6862" s="3">
        <v>43771.62664329861</v>
      </c>
    </row>
    <row r="6863">
      <c r="L6863" s="3">
        <v>44175.25</v>
      </c>
    </row>
    <row r="6864">
      <c r="L6864" s="3">
        <v>43808.458333333336</v>
      </c>
    </row>
    <row r="6865">
      <c r="L6865" s="3">
        <v>44100.625</v>
      </c>
    </row>
    <row r="6866">
      <c r="L6866" s="3">
        <v>43993.25</v>
      </c>
    </row>
    <row r="6867">
      <c r="L6867" s="3">
        <v>44150.666666666664</v>
      </c>
    </row>
    <row r="6868">
      <c r="L6868" s="3">
        <v>44082.166666666664</v>
      </c>
    </row>
    <row r="6869">
      <c r="L6869" s="3">
        <v>44010.604166666664</v>
      </c>
    </row>
    <row r="6870">
      <c r="L6870" s="3">
        <v>44222.25</v>
      </c>
    </row>
    <row r="6871">
      <c r="L6871" s="3">
        <v>44223.208333333336</v>
      </c>
    </row>
    <row r="6872">
      <c r="L6872" s="3">
        <v>44115.291666666664</v>
      </c>
    </row>
    <row r="6873">
      <c r="L6873" s="3">
        <v>44146.30586940972</v>
      </c>
    </row>
    <row r="6874">
      <c r="L6874" s="3">
        <v>43718.625</v>
      </c>
    </row>
    <row r="6875">
      <c r="L6875" s="3">
        <v>44180.625</v>
      </c>
    </row>
    <row r="6876">
      <c r="L6876" s="3">
        <v>43998.625</v>
      </c>
    </row>
    <row r="6877">
      <c r="L6877" s="3">
        <v>44141.791666666664</v>
      </c>
    </row>
    <row r="6878">
      <c r="L6878" s="3">
        <v>44160.25</v>
      </c>
    </row>
    <row r="6879">
      <c r="L6879" s="3">
        <v>43764.583333333336</v>
      </c>
    </row>
    <row r="6880">
      <c r="L6880" s="3">
        <v>43938.791666666664</v>
      </c>
    </row>
    <row r="6881">
      <c r="L6881" s="3">
        <v>43991.333333333336</v>
      </c>
    </row>
    <row r="6882">
      <c r="L6882" s="3">
        <v>44115.6875</v>
      </c>
    </row>
    <row r="6883">
      <c r="L6883" s="3">
        <v>44148.333333333336</v>
      </c>
    </row>
    <row r="6884">
      <c r="L6884" s="3">
        <v>44044.520833333336</v>
      </c>
    </row>
    <row r="6885">
      <c r="L6885" s="3">
        <v>44043.739583333336</v>
      </c>
    </row>
    <row r="6886">
      <c r="L6886" s="3">
        <v>44232.697916666664</v>
      </c>
    </row>
    <row r="6887">
      <c r="L6887" s="3">
        <v>44055.31864673611</v>
      </c>
    </row>
    <row r="6888">
      <c r="L6888" s="3">
        <v>43819.291666666664</v>
      </c>
    </row>
    <row r="6889">
      <c r="L6889" s="3">
        <v>43888.21875</v>
      </c>
    </row>
    <row r="6890">
      <c r="L6890" s="3">
        <v>43804.25</v>
      </c>
    </row>
    <row r="6891">
      <c r="L6891" s="3">
        <v>44087.229166666664</v>
      </c>
    </row>
    <row r="6892">
      <c r="L6892" s="3">
        <v>44201.635416666664</v>
      </c>
    </row>
    <row r="6893">
      <c r="L6893" s="3">
        <v>44222.458333333336</v>
      </c>
    </row>
    <row r="6894">
      <c r="L6894" s="3">
        <v>44188.333333333336</v>
      </c>
    </row>
    <row r="6895">
      <c r="L6895" s="3">
        <v>44159.74887481482</v>
      </c>
    </row>
    <row r="6896">
      <c r="L6896" s="3">
        <v>44253.25</v>
      </c>
    </row>
    <row r="6897">
      <c r="L6897" s="3">
        <v>44252.6875</v>
      </c>
    </row>
    <row r="6898">
      <c r="L6898" s="3">
        <v>43983.729166666664</v>
      </c>
    </row>
    <row r="6899">
      <c r="L6899" s="3">
        <v>44116.75911828704</v>
      </c>
    </row>
    <row r="6900">
      <c r="L6900" s="3">
        <v>43903.614583333336</v>
      </c>
    </row>
    <row r="6901">
      <c r="L6901" s="3">
        <v>44114.666666666664</v>
      </c>
    </row>
    <row r="6902">
      <c r="L6902" s="3">
        <v>43901.458333333336</v>
      </c>
    </row>
    <row r="6903">
      <c r="L6903" s="3">
        <v>44214.208333333336</v>
      </c>
    </row>
    <row r="6904">
      <c r="L6904" s="3">
        <v>44036.625</v>
      </c>
    </row>
    <row r="6905">
      <c r="L6905" s="3">
        <v>43721.291666666664</v>
      </c>
    </row>
    <row r="6906">
      <c r="L6906" s="3">
        <v>44107.75</v>
      </c>
    </row>
    <row r="6907">
      <c r="L6907" s="3">
        <v>43816.583333333336</v>
      </c>
    </row>
    <row r="6908">
      <c r="L6908" s="3">
        <v>43829.791666666664</v>
      </c>
    </row>
    <row r="6909">
      <c r="L6909" s="3">
        <v>44082.791666666664</v>
      </c>
    </row>
    <row r="6910">
      <c r="L6910" s="3">
        <v>43634.708333333336</v>
      </c>
    </row>
    <row r="6911">
      <c r="L6911" s="3">
        <v>44214.3125</v>
      </c>
    </row>
    <row r="6912">
      <c r="L6912" s="3">
        <v>44126.75055928241</v>
      </c>
    </row>
    <row r="6913">
      <c r="L6913" s="3">
        <v>44047.708333333336</v>
      </c>
    </row>
    <row r="6914">
      <c r="L6914" s="3">
        <v>43881.81527777778</v>
      </c>
    </row>
    <row r="6915">
      <c r="L6915" s="3">
        <v>43935.645833333336</v>
      </c>
    </row>
    <row r="6916">
      <c r="L6916" s="3">
        <v>43849.666666666664</v>
      </c>
    </row>
    <row r="6917">
      <c r="L6917" s="3">
        <v>43872.75</v>
      </c>
    </row>
    <row r="6918">
      <c r="L6918" s="3">
        <v>44121.666666666664</v>
      </c>
    </row>
    <row r="6919">
      <c r="L6919" s="3">
        <v>43793.25</v>
      </c>
    </row>
    <row r="6920">
      <c r="L6920" s="3">
        <v>43773.767877488426</v>
      </c>
    </row>
    <row r="6921">
      <c r="L6921" s="3">
        <v>44020.177083333336</v>
      </c>
    </row>
    <row r="6922">
      <c r="L6922" s="3">
        <v>44148.270833333336</v>
      </c>
    </row>
    <row r="6923">
      <c r="L6923" s="3">
        <v>43908.145833333336</v>
      </c>
    </row>
    <row r="6924">
      <c r="L6924" s="3">
        <v>44064.666666666664</v>
      </c>
    </row>
    <row r="6925">
      <c r="L6925" s="3">
        <v>44111.270833333336</v>
      </c>
    </row>
    <row r="6926">
      <c r="L6926" s="3">
        <v>44138.44227876158</v>
      </c>
    </row>
    <row r="6927">
      <c r="L6927" s="3">
        <v>44168.604166666664</v>
      </c>
    </row>
    <row r="6928">
      <c r="L6928" s="3">
        <v>44162.145833333336</v>
      </c>
    </row>
    <row r="6929">
      <c r="L6929" s="3">
        <v>44098.666666666664</v>
      </c>
    </row>
    <row r="6930">
      <c r="L6930" s="3">
        <v>44100.333333333336</v>
      </c>
    </row>
    <row r="6931">
      <c r="L6931" s="3">
        <v>43990.697916666664</v>
      </c>
    </row>
    <row r="6932">
      <c r="L6932" s="3">
        <v>43881.666666666664</v>
      </c>
    </row>
    <row r="6933">
      <c r="L6933" s="3">
        <v>44146.725751805556</v>
      </c>
    </row>
    <row r="6934">
      <c r="L6934" s="3">
        <v>44146.4375</v>
      </c>
    </row>
    <row r="6935">
      <c r="L6935" s="3">
        <v>44204.65625</v>
      </c>
    </row>
    <row r="6936">
      <c r="L6936" s="3">
        <v>43906.1875</v>
      </c>
    </row>
    <row r="6937">
      <c r="L6937" s="3">
        <v>44201.33946978009</v>
      </c>
    </row>
    <row r="6938">
      <c r="L6938" s="3">
        <v>44203.25</v>
      </c>
    </row>
    <row r="6939">
      <c r="L6939" s="3">
        <v>44154.541666666664</v>
      </c>
    </row>
    <row r="6940">
      <c r="L6940" s="3">
        <v>44135.708333333336</v>
      </c>
    </row>
    <row r="6941">
      <c r="L6941" s="3">
        <v>44224.291666666664</v>
      </c>
    </row>
    <row r="6942">
      <c r="L6942" s="3">
        <v>44085.708333333336</v>
      </c>
    </row>
    <row r="6943">
      <c r="L6943" s="3">
        <v>43888.291666666664</v>
      </c>
    </row>
    <row r="6944">
      <c r="L6944" s="3">
        <v>44040.75</v>
      </c>
    </row>
    <row r="6945">
      <c r="L6945" s="3">
        <v>43878.791666666664</v>
      </c>
    </row>
    <row r="6946">
      <c r="L6946" s="3">
        <v>43896.718471875</v>
      </c>
    </row>
    <row r="6947">
      <c r="L6947" s="3">
        <v>44150.375</v>
      </c>
    </row>
    <row r="6948">
      <c r="L6948" s="3">
        <v>43811.333333333336</v>
      </c>
    </row>
    <row r="6949">
      <c r="L6949" s="3">
        <v>43810.583333333336</v>
      </c>
    </row>
    <row r="6950">
      <c r="L6950" s="3">
        <v>44158.541666666664</v>
      </c>
    </row>
    <row r="6951">
      <c r="L6951" s="3">
        <v>44154.625</v>
      </c>
    </row>
    <row r="6952">
      <c r="L6952" s="3">
        <v>43775.708333333336</v>
      </c>
    </row>
    <row r="6953">
      <c r="L6953" s="3">
        <v>43894.25</v>
      </c>
    </row>
    <row r="6954">
      <c r="L6954" s="3">
        <v>43748.166666666664</v>
      </c>
    </row>
    <row r="6955">
      <c r="L6955" s="3">
        <v>44076.75</v>
      </c>
    </row>
    <row r="6956">
      <c r="L6956" s="3">
        <v>43594.666666666664</v>
      </c>
    </row>
    <row r="6957">
      <c r="L6957" s="3">
        <v>43767.625</v>
      </c>
    </row>
    <row r="6958">
      <c r="L6958" s="3">
        <v>44162.625</v>
      </c>
    </row>
    <row r="6959">
      <c r="L6959" s="3">
        <v>44189.6504996875</v>
      </c>
    </row>
    <row r="6960">
      <c r="L6960" s="3">
        <v>44057.375</v>
      </c>
    </row>
    <row r="6961">
      <c r="L6961" s="3">
        <v>43900.229166666664</v>
      </c>
    </row>
    <row r="6962">
      <c r="L6962" s="3">
        <v>44151.506940196756</v>
      </c>
    </row>
    <row r="6963">
      <c r="L6963" s="3">
        <v>43874.197916666664</v>
      </c>
    </row>
    <row r="6964">
      <c r="L6964" s="3">
        <v>43570.208333333336</v>
      </c>
    </row>
    <row r="6965">
      <c r="L6965" s="3">
        <v>44124.416666666664</v>
      </c>
    </row>
    <row r="6966">
      <c r="L6966" s="3">
        <v>43845.21875</v>
      </c>
    </row>
    <row r="6967">
      <c r="L6967" s="3">
        <v>43802.25</v>
      </c>
    </row>
    <row r="6968">
      <c r="L6968" s="3">
        <v>43784.125</v>
      </c>
    </row>
    <row r="6969">
      <c r="L6969" s="3">
        <v>44238.302083333336</v>
      </c>
    </row>
    <row r="6970">
      <c r="L6970" s="3">
        <v>43949.791666666664</v>
      </c>
    </row>
    <row r="6971">
      <c r="L6971" s="3">
        <v>44092.572916666664</v>
      </c>
    </row>
    <row r="6972">
      <c r="L6972" s="3">
        <v>44252.333333333336</v>
      </c>
    </row>
    <row r="6973">
      <c r="L6973" s="3">
        <v>43597.77410012732</v>
      </c>
    </row>
    <row r="6974">
      <c r="L6974" s="3">
        <v>44208.458333333336</v>
      </c>
    </row>
    <row r="6975">
      <c r="L6975" s="3">
        <v>44228.6875</v>
      </c>
    </row>
    <row r="6976">
      <c r="L6976" s="3">
        <v>43928.75</v>
      </c>
    </row>
    <row r="6977">
      <c r="L6977" s="3">
        <v>44144.1875</v>
      </c>
    </row>
    <row r="6978">
      <c r="L6978" s="3">
        <v>43897.291666666664</v>
      </c>
    </row>
    <row r="6979">
      <c r="L6979" s="3">
        <v>43534.541666666664</v>
      </c>
    </row>
    <row r="6980">
      <c r="L6980" s="3">
        <v>44232.729166666664</v>
      </c>
    </row>
    <row r="6981">
      <c r="L6981" s="3">
        <v>44147.510416666664</v>
      </c>
    </row>
    <row r="6982">
      <c r="L6982" s="3">
        <v>43556.416666666664</v>
      </c>
    </row>
    <row r="6983">
      <c r="L6983" s="3">
        <v>43849.666666666664</v>
      </c>
    </row>
    <row r="6984">
      <c r="L6984" s="3">
        <v>43881.21875</v>
      </c>
    </row>
    <row r="6985">
      <c r="L6985" s="3">
        <v>43570.291666666664</v>
      </c>
    </row>
    <row r="6986">
      <c r="L6986" s="3">
        <v>44172.333333333336</v>
      </c>
    </row>
    <row r="6987">
      <c r="L6987" s="3">
        <v>43899.625</v>
      </c>
    </row>
    <row r="6988">
      <c r="L6988" s="3">
        <v>44161.583333333336</v>
      </c>
    </row>
    <row r="6989">
      <c r="L6989" s="3">
        <v>43873.5</v>
      </c>
    </row>
    <row r="6990">
      <c r="L6990" s="3">
        <v>44103.625</v>
      </c>
    </row>
    <row r="6991">
      <c r="L6991" s="3">
        <v>43872.604166666664</v>
      </c>
    </row>
    <row r="6992">
      <c r="L6992" s="3">
        <v>44218.354166666664</v>
      </c>
    </row>
    <row r="6993">
      <c r="L6993" s="3">
        <v>44214.25</v>
      </c>
    </row>
    <row r="6994">
      <c r="L6994" s="3">
        <v>44251.333333333336</v>
      </c>
    </row>
    <row r="6995">
      <c r="L6995" s="3">
        <v>43962.291666666664</v>
      </c>
    </row>
    <row r="6996">
      <c r="L6996" s="3">
        <v>43788.75</v>
      </c>
    </row>
    <row r="6997">
      <c r="L6997" s="3">
        <v>44112.25</v>
      </c>
    </row>
    <row r="6998">
      <c r="L6998" s="3">
        <v>43662.166666666664</v>
      </c>
    </row>
    <row r="6999">
      <c r="L6999" s="3">
        <v>43892.407995671296</v>
      </c>
    </row>
    <row r="7000">
      <c r="L7000" s="3">
        <v>44122.666666666664</v>
      </c>
    </row>
    <row r="7001">
      <c r="L7001" s="3">
        <v>44167.625</v>
      </c>
    </row>
    <row r="7002">
      <c r="L7002" s="3">
        <v>43851.166666666664</v>
      </c>
    </row>
    <row r="7003">
      <c r="L7003" s="3">
        <v>43986.270833333336</v>
      </c>
    </row>
    <row r="7004">
      <c r="L7004" s="3">
        <v>44144.270833333336</v>
      </c>
    </row>
    <row r="7005">
      <c r="L7005" s="3">
        <v>44195.645833333336</v>
      </c>
    </row>
    <row r="7006">
      <c r="L7006" s="3">
        <v>44223.62430555555</v>
      </c>
    </row>
    <row r="7007">
      <c r="L7007" s="3">
        <v>43992.333333333336</v>
      </c>
    </row>
    <row r="7008">
      <c r="L7008" s="3">
        <v>43744.658877615744</v>
      </c>
    </row>
    <row r="7009">
      <c r="L7009" s="3">
        <v>44074.666666666664</v>
      </c>
    </row>
    <row r="7010">
      <c r="L7010" s="3">
        <v>44062.60392876157</v>
      </c>
    </row>
    <row r="7011">
      <c r="L7011" s="3">
        <v>44105.708333333336</v>
      </c>
    </row>
    <row r="7012">
      <c r="L7012" s="3">
        <v>43787.666666666664</v>
      </c>
    </row>
    <row r="7013">
      <c r="L7013" s="3">
        <v>44187.458333333336</v>
      </c>
    </row>
    <row r="7014">
      <c r="L7014" s="3">
        <v>43874.3125</v>
      </c>
    </row>
    <row r="7015">
      <c r="L7015" s="3">
        <v>43895.583333333336</v>
      </c>
    </row>
    <row r="7016">
      <c r="L7016" s="3">
        <v>43768.541666666664</v>
      </c>
    </row>
    <row r="7017">
      <c r="L7017" s="3">
        <v>44099.239583333336</v>
      </c>
    </row>
    <row r="7018">
      <c r="L7018" s="3">
        <v>44144.333333333336</v>
      </c>
    </row>
    <row r="7019">
      <c r="L7019" s="3">
        <v>43727.166666666664</v>
      </c>
    </row>
    <row r="7020">
      <c r="L7020" s="3">
        <v>44035.3125</v>
      </c>
    </row>
    <row r="7021">
      <c r="L7021" s="3">
        <v>44251.625</v>
      </c>
    </row>
    <row r="7022">
      <c r="L7022" s="3">
        <v>43759.625</v>
      </c>
    </row>
    <row r="7023">
      <c r="L7023" s="3">
        <v>43741.708333333336</v>
      </c>
    </row>
    <row r="7024">
      <c r="L7024" s="3">
        <v>44129.89424770833</v>
      </c>
    </row>
    <row r="7025">
      <c r="L7025" s="3">
        <v>44165.145833333336</v>
      </c>
    </row>
    <row r="7026">
      <c r="L7026" s="3">
        <v>43765.679219467595</v>
      </c>
    </row>
    <row r="7027">
      <c r="L7027" s="3">
        <v>43901.583333333336</v>
      </c>
    </row>
    <row r="7028">
      <c r="L7028" s="3">
        <v>44092.270833333336</v>
      </c>
    </row>
    <row r="7029">
      <c r="L7029" s="3">
        <v>44160.291666666664</v>
      </c>
    </row>
    <row r="7030">
      <c r="L7030" s="3">
        <v>44100.333333333336</v>
      </c>
    </row>
    <row r="7031">
      <c r="L7031" s="3">
        <v>43834.38342855324</v>
      </c>
    </row>
    <row r="7032">
      <c r="L7032" s="3">
        <v>43978.583333333336</v>
      </c>
    </row>
    <row r="7033">
      <c r="L7033" s="3">
        <v>44149.229166666664</v>
      </c>
    </row>
    <row r="7034">
      <c r="L7034" s="3">
        <v>43942.260416666664</v>
      </c>
    </row>
    <row r="7035">
      <c r="L7035" s="3">
        <v>43876.625</v>
      </c>
    </row>
    <row r="7036">
      <c r="L7036" s="3">
        <v>43851.541666666664</v>
      </c>
    </row>
    <row r="7037">
      <c r="L7037" s="3">
        <v>43916.625</v>
      </c>
    </row>
    <row r="7038">
      <c r="L7038" s="3">
        <v>44001.291666666664</v>
      </c>
    </row>
    <row r="7039">
      <c r="L7039" s="3">
        <v>44237.291666666664</v>
      </c>
    </row>
    <row r="7040">
      <c r="L7040" s="3">
        <v>43846.25</v>
      </c>
    </row>
    <row r="7041">
      <c r="L7041" s="3">
        <v>44102.666666666664</v>
      </c>
    </row>
    <row r="7042">
      <c r="L7042" s="3">
        <v>44175.291666666664</v>
      </c>
    </row>
    <row r="7043">
      <c r="L7043" s="3">
        <v>43572.801055902775</v>
      </c>
    </row>
    <row r="7044">
      <c r="L7044" s="3">
        <v>44093.208333333336</v>
      </c>
    </row>
    <row r="7045">
      <c r="L7045" s="3">
        <v>44165.645833333336</v>
      </c>
    </row>
    <row r="7046">
      <c r="L7046" s="3">
        <v>43909.625</v>
      </c>
    </row>
    <row r="7047">
      <c r="L7047" s="3">
        <v>43650.666666666664</v>
      </c>
    </row>
    <row r="7048">
      <c r="L7048" s="3">
        <v>44120.33390143519</v>
      </c>
    </row>
    <row r="7049">
      <c r="L7049" s="3">
        <v>43913.770833333336</v>
      </c>
    </row>
    <row r="7050">
      <c r="L7050" s="3">
        <v>44034.125</v>
      </c>
    </row>
    <row r="7051">
      <c r="L7051" s="3">
        <v>44214.375</v>
      </c>
    </row>
    <row r="7052">
      <c r="L7052" s="3">
        <v>44135.70907370371</v>
      </c>
    </row>
    <row r="7053">
      <c r="L7053" s="3">
        <v>44120.697916666664</v>
      </c>
    </row>
    <row r="7054">
      <c r="L7054" s="3">
        <v>43891.583333333336</v>
      </c>
    </row>
    <row r="7055">
      <c r="L7055" s="3">
        <v>44102.25</v>
      </c>
    </row>
    <row r="7056">
      <c r="L7056" s="3">
        <v>44172.208333333336</v>
      </c>
    </row>
    <row r="7057">
      <c r="L7057" s="3">
        <v>44229.625</v>
      </c>
    </row>
    <row r="7058">
      <c r="L7058" s="3">
        <v>43783.75</v>
      </c>
    </row>
    <row r="7059">
      <c r="L7059" s="3">
        <v>44188.1875</v>
      </c>
    </row>
    <row r="7060">
      <c r="L7060" s="3">
        <v>44134.5</v>
      </c>
    </row>
    <row r="7061">
      <c r="L7061" s="3">
        <v>44015.791666666664</v>
      </c>
    </row>
    <row r="7062">
      <c r="L7062" s="3">
        <v>43882.541666666664</v>
      </c>
    </row>
    <row r="7063">
      <c r="L7063" s="3">
        <v>44251.6875</v>
      </c>
    </row>
    <row r="7064">
      <c r="L7064" s="3">
        <v>44117.25</v>
      </c>
    </row>
    <row r="7065">
      <c r="L7065" s="3">
        <v>44238.666666666664</v>
      </c>
    </row>
    <row r="7066">
      <c r="L7066" s="3">
        <v>44004.416666666664</v>
      </c>
    </row>
    <row r="7067">
      <c r="L7067" s="3">
        <v>43814.166666666664</v>
      </c>
    </row>
    <row r="7068">
      <c r="L7068" s="3">
        <v>43766.708333333336</v>
      </c>
    </row>
    <row r="7069">
      <c r="L7069" s="3">
        <v>43873.229166666664</v>
      </c>
    </row>
    <row r="7070">
      <c r="L7070" s="3">
        <v>43892.166666666664</v>
      </c>
    </row>
    <row r="7071">
      <c r="L7071" s="3">
        <v>44249.5625</v>
      </c>
    </row>
    <row r="7072">
      <c r="L7072" s="3">
        <v>44084.625</v>
      </c>
    </row>
    <row r="7073">
      <c r="L7073" s="3">
        <v>43834.458333333336</v>
      </c>
    </row>
    <row r="7074">
      <c r="L7074" s="3">
        <v>44127.3125</v>
      </c>
    </row>
    <row r="7075">
      <c r="L7075" s="3">
        <v>44203.697916666664</v>
      </c>
    </row>
    <row r="7076">
      <c r="L7076" s="3">
        <v>43737.291666666664</v>
      </c>
    </row>
    <row r="7077">
      <c r="L7077" s="3">
        <v>44134.6875</v>
      </c>
    </row>
    <row r="7078">
      <c r="L7078" s="3">
        <v>44079.459027777775</v>
      </c>
    </row>
    <row r="7079">
      <c r="L7079" s="3">
        <v>44117.666666666664</v>
      </c>
    </row>
    <row r="7080">
      <c r="L7080" s="3">
        <v>44244.229166666664</v>
      </c>
    </row>
    <row r="7081">
      <c r="L7081" s="3">
        <v>43839.541666666664</v>
      </c>
    </row>
    <row r="7082">
      <c r="L7082" s="3">
        <v>43921.208333333336</v>
      </c>
    </row>
    <row r="7083">
      <c r="L7083" s="3">
        <v>44155.583333333336</v>
      </c>
    </row>
    <row r="7084">
      <c r="L7084" s="3">
        <v>43870.520833333336</v>
      </c>
    </row>
    <row r="7085">
      <c r="L7085" s="3">
        <v>44196.25</v>
      </c>
    </row>
    <row r="7086">
      <c r="L7086" s="3">
        <v>44242.625</v>
      </c>
    </row>
    <row r="7087">
      <c r="L7087" s="3">
        <v>43787.666666666664</v>
      </c>
    </row>
    <row r="7088">
      <c r="L7088" s="3">
        <v>43881.25</v>
      </c>
    </row>
    <row r="7089">
      <c r="L7089" s="3">
        <v>44098.666666666664</v>
      </c>
    </row>
    <row r="7090">
      <c r="L7090" s="3">
        <v>44099.666666666664</v>
      </c>
    </row>
    <row r="7091">
      <c r="L7091" s="3">
        <v>43756.625</v>
      </c>
    </row>
    <row r="7092">
      <c r="L7092" s="3">
        <v>43920.625</v>
      </c>
    </row>
    <row r="7093">
      <c r="L7093" s="3">
        <v>44228.229166666664</v>
      </c>
    </row>
    <row r="7094">
      <c r="L7094" s="3">
        <v>43863.75</v>
      </c>
    </row>
    <row r="7095">
      <c r="L7095" s="3">
        <v>44012.416666666664</v>
      </c>
    </row>
    <row r="7096">
      <c r="L7096" s="3">
        <v>43655.367444097225</v>
      </c>
    </row>
    <row r="7097">
      <c r="L7097" s="3">
        <v>44135.645833333336</v>
      </c>
    </row>
    <row r="7098">
      <c r="L7098" s="3">
        <v>43785.25</v>
      </c>
    </row>
    <row r="7099">
      <c r="L7099" s="3">
        <v>44125.625</v>
      </c>
    </row>
    <row r="7100">
      <c r="L7100" s="3">
        <v>43755.333333333336</v>
      </c>
    </row>
    <row r="7101">
      <c r="L7101" s="3">
        <v>43921.791666666664</v>
      </c>
    </row>
    <row r="7102">
      <c r="L7102" s="3">
        <v>44140.239583333336</v>
      </c>
    </row>
    <row r="7103">
      <c r="L7103" s="3">
        <v>44218.614583333336</v>
      </c>
    </row>
    <row r="7104">
      <c r="L7104" s="3">
        <v>43845.291666666664</v>
      </c>
    </row>
    <row r="7105">
      <c r="L7105" s="3">
        <v>44238.229166666664</v>
      </c>
    </row>
    <row r="7106">
      <c r="L7106" s="3">
        <v>44182.6875</v>
      </c>
    </row>
    <row r="7107">
      <c r="L7107" s="3">
        <v>43865.75</v>
      </c>
    </row>
    <row r="7108">
      <c r="L7108" s="3">
        <v>44183.229166666664</v>
      </c>
    </row>
    <row r="7109">
      <c r="L7109" s="3">
        <v>43990.541666666664</v>
      </c>
    </row>
    <row r="7110">
      <c r="L7110" s="3">
        <v>43748.625</v>
      </c>
    </row>
    <row r="7111">
      <c r="L7111" s="3">
        <v>43985.625</v>
      </c>
    </row>
    <row r="7112">
      <c r="L7112" s="3">
        <v>44228.791666666664</v>
      </c>
    </row>
    <row r="7113">
      <c r="L7113" s="3">
        <v>44003.729166666664</v>
      </c>
    </row>
    <row r="7114">
      <c r="L7114" s="3">
        <v>43853.645833333336</v>
      </c>
    </row>
    <row r="7115">
      <c r="L7115" s="3">
        <v>43822.666666666664</v>
      </c>
    </row>
    <row r="7116">
      <c r="L7116" s="3">
        <v>44153.25</v>
      </c>
    </row>
    <row r="7117">
      <c r="L7117" s="3">
        <v>44076.208333333336</v>
      </c>
    </row>
    <row r="7118">
      <c r="L7118" s="3">
        <v>43964.625</v>
      </c>
    </row>
    <row r="7119">
      <c r="L7119" s="3">
        <v>44088.4375</v>
      </c>
    </row>
    <row r="7120">
      <c r="L7120" s="3">
        <v>43906.666666666664</v>
      </c>
    </row>
    <row r="7121">
      <c r="L7121" s="3">
        <v>44013.770833333336</v>
      </c>
    </row>
    <row r="7122">
      <c r="L7122" s="3">
        <v>44070.25</v>
      </c>
    </row>
    <row r="7123">
      <c r="L7123" s="3">
        <v>44119.584027777775</v>
      </c>
    </row>
    <row r="7124">
      <c r="L7124" s="3">
        <v>44048.625</v>
      </c>
    </row>
    <row r="7125">
      <c r="L7125" s="3">
        <v>44149.270833333336</v>
      </c>
    </row>
    <row r="7126">
      <c r="L7126" s="3">
        <v>43759.166666666664</v>
      </c>
    </row>
    <row r="7127">
      <c r="L7127" s="3">
        <v>44018.208333333336</v>
      </c>
    </row>
    <row r="7128">
      <c r="L7128" s="3">
        <v>43669.25</v>
      </c>
    </row>
    <row r="7129">
      <c r="L7129" s="3">
        <v>44231.58174090278</v>
      </c>
    </row>
    <row r="7130">
      <c r="L7130" s="3">
        <v>44242.197916666664</v>
      </c>
    </row>
    <row r="7131">
      <c r="L7131" s="3">
        <v>44137.229166666664</v>
      </c>
    </row>
    <row r="7132">
      <c r="L7132" s="3">
        <v>44120.625</v>
      </c>
    </row>
    <row r="7133">
      <c r="L7133" s="3">
        <v>44252.302083333336</v>
      </c>
    </row>
    <row r="7134">
      <c r="L7134" s="3">
        <v>44071.208333333336</v>
      </c>
    </row>
    <row r="7135">
      <c r="L7135" s="3">
        <v>43553.166666666664</v>
      </c>
    </row>
    <row r="7136">
      <c r="L7136" s="3">
        <v>43955.229166666664</v>
      </c>
    </row>
    <row r="7137">
      <c r="L7137" s="3">
        <v>44027.541666666664</v>
      </c>
    </row>
    <row r="7138">
      <c r="L7138" s="3">
        <v>43720.291666666664</v>
      </c>
    </row>
    <row r="7139">
      <c r="L7139" s="3">
        <v>43757.458333333336</v>
      </c>
    </row>
    <row r="7140">
      <c r="L7140" s="3">
        <v>43887.4375</v>
      </c>
    </row>
    <row r="7141">
      <c r="L7141" s="3">
        <v>44138.208333333336</v>
      </c>
    </row>
    <row r="7142">
      <c r="L7142" s="3">
        <v>43878.239583333336</v>
      </c>
    </row>
    <row r="7143">
      <c r="L7143" s="3">
        <v>43893.4458653125</v>
      </c>
    </row>
    <row r="7144">
      <c r="L7144" s="3">
        <v>44078.270833333336</v>
      </c>
    </row>
    <row r="7145">
      <c r="L7145" s="3">
        <v>43843.583333333336</v>
      </c>
    </row>
    <row r="7146">
      <c r="L7146" s="3">
        <v>44163.229166666664</v>
      </c>
    </row>
    <row r="7147">
      <c r="L7147" s="3">
        <v>44089.583333333336</v>
      </c>
    </row>
    <row r="7148">
      <c r="L7148" s="3">
        <v>44076.549983530094</v>
      </c>
    </row>
    <row r="7149">
      <c r="L7149" s="3">
        <v>43860.35273306713</v>
      </c>
    </row>
    <row r="7150">
      <c r="L7150" s="3">
        <v>44126.6875</v>
      </c>
    </row>
    <row r="7151">
      <c r="L7151" s="3">
        <v>43876.25</v>
      </c>
    </row>
    <row r="7152">
      <c r="L7152" s="3">
        <v>43902.30167291667</v>
      </c>
    </row>
    <row r="7153">
      <c r="L7153" s="3">
        <v>44029.5625</v>
      </c>
    </row>
    <row r="7154">
      <c r="L7154" s="3">
        <v>44148.625</v>
      </c>
    </row>
    <row r="7155">
      <c r="L7155" s="3">
        <v>44106.270833333336</v>
      </c>
    </row>
    <row r="7156">
      <c r="L7156" s="3">
        <v>43762.166666666664</v>
      </c>
    </row>
    <row r="7157">
      <c r="L7157" s="3">
        <v>44242.270833333336</v>
      </c>
    </row>
    <row r="7158">
      <c r="L7158" s="3">
        <v>43797.291666666664</v>
      </c>
    </row>
    <row r="7159">
      <c r="L7159" s="3">
        <v>43812.625</v>
      </c>
    </row>
    <row r="7160">
      <c r="L7160" s="3">
        <v>44151.25</v>
      </c>
    </row>
    <row r="7161">
      <c r="L7161" s="3">
        <v>43767.75</v>
      </c>
    </row>
    <row r="7162">
      <c r="L7162" s="3">
        <v>43906.177083333336</v>
      </c>
    </row>
    <row r="7163">
      <c r="L7163" s="3">
        <v>44172.416666666664</v>
      </c>
    </row>
    <row r="7164">
      <c r="L7164" s="3">
        <v>43620.625</v>
      </c>
    </row>
    <row r="7165">
      <c r="L7165" s="3">
        <v>43865.864583333336</v>
      </c>
    </row>
    <row r="7166">
      <c r="L7166" s="3">
        <v>43848.520833333336</v>
      </c>
    </row>
    <row r="7167">
      <c r="L7167" s="3">
        <v>43971.375</v>
      </c>
    </row>
    <row r="7168">
      <c r="L7168" s="3">
        <v>43871.1875</v>
      </c>
    </row>
    <row r="7169">
      <c r="L7169" s="3">
        <v>43949.260416666664</v>
      </c>
    </row>
    <row r="7170">
      <c r="L7170" s="3">
        <v>43758.625</v>
      </c>
    </row>
    <row r="7171">
      <c r="L7171" s="3">
        <v>43818.500233287035</v>
      </c>
    </row>
    <row r="7172">
      <c r="L7172" s="3">
        <v>44099.645833333336</v>
      </c>
    </row>
    <row r="7173">
      <c r="L7173" s="3">
        <v>44030.5625</v>
      </c>
    </row>
    <row r="7174">
      <c r="L7174" s="3">
        <v>43559.666666666664</v>
      </c>
    </row>
    <row r="7175">
      <c r="L7175" s="3">
        <v>44175.65625</v>
      </c>
    </row>
    <row r="7176">
      <c r="L7176" s="3">
        <v>43829.708333333336</v>
      </c>
    </row>
    <row r="7177">
      <c r="L7177" s="3">
        <v>43814.541666666664</v>
      </c>
    </row>
    <row r="7178">
      <c r="L7178" s="3">
        <v>44101.333333333336</v>
      </c>
    </row>
    <row r="7179">
      <c r="L7179" s="3">
        <v>44223.791666666664</v>
      </c>
    </row>
    <row r="7180">
      <c r="L7180" s="3">
        <v>44215.416666666664</v>
      </c>
    </row>
    <row r="7181">
      <c r="L7181" s="3">
        <v>44101.416666666664</v>
      </c>
    </row>
    <row r="7182">
      <c r="L7182" s="3">
        <v>43813.44272211805</v>
      </c>
    </row>
    <row r="7183">
      <c r="L7183" s="3">
        <v>44015.6875</v>
      </c>
    </row>
    <row r="7184">
      <c r="L7184" s="3">
        <v>43833.791666666664</v>
      </c>
    </row>
    <row r="7185">
      <c r="L7185" s="3">
        <v>43991.541666666664</v>
      </c>
    </row>
    <row r="7186">
      <c r="L7186" s="3">
        <v>44086.645833333336</v>
      </c>
    </row>
    <row r="7187">
      <c r="L7187" s="3">
        <v>43867.53140452546</v>
      </c>
    </row>
    <row r="7188">
      <c r="L7188" s="3">
        <v>44109.666666666664</v>
      </c>
    </row>
    <row r="7189">
      <c r="L7189" s="3">
        <v>44092.333333333336</v>
      </c>
    </row>
    <row r="7190">
      <c r="L7190" s="3">
        <v>44075.25</v>
      </c>
    </row>
    <row r="7191">
      <c r="L7191" s="3">
        <v>43917.375</v>
      </c>
    </row>
    <row r="7192">
      <c r="L7192" s="3">
        <v>44005.645833333336</v>
      </c>
    </row>
    <row r="7193">
      <c r="L7193" s="3">
        <v>44158.1875</v>
      </c>
    </row>
    <row r="7194">
      <c r="L7194" s="3">
        <v>43812.291666666664</v>
      </c>
    </row>
    <row r="7195">
      <c r="L7195" s="3">
        <v>43753.666666666664</v>
      </c>
    </row>
    <row r="7196">
      <c r="L7196" s="3">
        <v>44037.75</v>
      </c>
    </row>
    <row r="7197">
      <c r="L7197" s="3">
        <v>43843.291666666664</v>
      </c>
    </row>
    <row r="7198">
      <c r="L7198" s="3">
        <v>44251.583333333336</v>
      </c>
    </row>
    <row r="7199">
      <c r="L7199" s="3">
        <v>43788.708333333336</v>
      </c>
    </row>
    <row r="7200">
      <c r="L7200" s="3">
        <v>43984.297896550925</v>
      </c>
    </row>
    <row r="7201">
      <c r="L7201" s="3">
        <v>44181.708333333336</v>
      </c>
    </row>
    <row r="7202">
      <c r="L7202" s="3">
        <v>44084.625</v>
      </c>
    </row>
    <row r="7203">
      <c r="L7203" s="3">
        <v>43881.145833333336</v>
      </c>
    </row>
    <row r="7204">
      <c r="L7204" s="3">
        <v>43860.25</v>
      </c>
    </row>
    <row r="7205">
      <c r="L7205" s="3">
        <v>43866.416666666664</v>
      </c>
    </row>
    <row r="7206">
      <c r="L7206" s="3">
        <v>43987.583333333336</v>
      </c>
    </row>
    <row r="7207">
      <c r="L7207" s="3">
        <v>44160.375</v>
      </c>
    </row>
    <row r="7208">
      <c r="L7208" s="3">
        <v>44207.25</v>
      </c>
    </row>
    <row r="7209">
      <c r="L7209" s="3">
        <v>43958.291666666664</v>
      </c>
    </row>
    <row r="7210">
      <c r="L7210" s="3">
        <v>44126.270833333336</v>
      </c>
    </row>
    <row r="7211">
      <c r="L7211" s="3">
        <v>43572.333333333336</v>
      </c>
    </row>
    <row r="7212">
      <c r="L7212" s="3">
        <v>44179.165972222225</v>
      </c>
    </row>
    <row r="7213">
      <c r="L7213" s="3">
        <v>44223.458333333336</v>
      </c>
    </row>
    <row r="7214">
      <c r="L7214" s="3">
        <v>44013.75</v>
      </c>
    </row>
    <row r="7215">
      <c r="L7215" s="3">
        <v>44202.708333333336</v>
      </c>
    </row>
    <row r="7216">
      <c r="L7216" s="3">
        <v>44156.625</v>
      </c>
    </row>
    <row r="7217">
      <c r="L7217" s="3">
        <v>44211.625</v>
      </c>
    </row>
    <row r="7218">
      <c r="L7218" s="3">
        <v>43867.25</v>
      </c>
    </row>
    <row r="7219">
      <c r="L7219" s="3">
        <v>44127.69871783565</v>
      </c>
    </row>
    <row r="7220">
      <c r="L7220" s="3">
        <v>43833.375</v>
      </c>
    </row>
    <row r="7221">
      <c r="L7221" s="3">
        <v>44130.625</v>
      </c>
    </row>
    <row r="7222">
      <c r="L7222" s="3">
        <v>44104.6875</v>
      </c>
    </row>
    <row r="7223">
      <c r="L7223" s="3">
        <v>43686.625</v>
      </c>
    </row>
    <row r="7224">
      <c r="L7224" s="3">
        <v>44006.583333333336</v>
      </c>
    </row>
    <row r="7225">
      <c r="L7225" s="3">
        <v>43567.375</v>
      </c>
    </row>
    <row r="7226">
      <c r="L7226" s="3">
        <v>44080.666666666664</v>
      </c>
    </row>
    <row r="7227">
      <c r="L7227" s="3">
        <v>44139.239583333336</v>
      </c>
    </row>
    <row r="7228">
      <c r="L7228" s="3">
        <v>43814.291666666664</v>
      </c>
    </row>
    <row r="7229">
      <c r="L7229" s="3">
        <v>44250.625</v>
      </c>
    </row>
    <row r="7230">
      <c r="L7230" s="3">
        <v>43830.208333333336</v>
      </c>
    </row>
    <row r="7231">
      <c r="L7231" s="3">
        <v>44186.208333333336</v>
      </c>
    </row>
    <row r="7232">
      <c r="L7232" s="3">
        <v>43835.666666666664</v>
      </c>
    </row>
    <row r="7233">
      <c r="L7233" s="3">
        <v>43824.208333333336</v>
      </c>
    </row>
    <row r="7234">
      <c r="L7234" s="3">
        <v>44082.708333333336</v>
      </c>
    </row>
    <row r="7235">
      <c r="L7235" s="3">
        <v>43873.197916666664</v>
      </c>
    </row>
    <row r="7236">
      <c r="L7236" s="3">
        <v>44044.666666666664</v>
      </c>
    </row>
    <row r="7237">
      <c r="L7237" s="3">
        <v>44088.229166666664</v>
      </c>
    </row>
    <row r="7238">
      <c r="L7238" s="3">
        <v>43920.291666666664</v>
      </c>
    </row>
    <row r="7239">
      <c r="L7239" s="3">
        <v>43719.583333333336</v>
      </c>
    </row>
    <row r="7240">
      <c r="L7240" s="3">
        <v>43845.180555555555</v>
      </c>
    </row>
    <row r="7241">
      <c r="L7241" s="3">
        <v>43863.333333333336</v>
      </c>
    </row>
    <row r="7242">
      <c r="L7242" s="3">
        <v>44079.666666666664</v>
      </c>
    </row>
    <row r="7243">
      <c r="L7243" s="3">
        <v>44203.6875</v>
      </c>
    </row>
    <row r="7244">
      <c r="L7244" s="3">
        <v>44081.604166666664</v>
      </c>
    </row>
    <row r="7245">
      <c r="L7245" s="3">
        <v>43916.48307736111</v>
      </c>
    </row>
    <row r="7246">
      <c r="L7246" s="3">
        <v>43897.75</v>
      </c>
    </row>
    <row r="7247">
      <c r="L7247" s="3">
        <v>43837.708333333336</v>
      </c>
    </row>
    <row r="7248">
      <c r="L7248" s="3">
        <v>43806.25</v>
      </c>
    </row>
    <row r="7249">
      <c r="L7249" s="3">
        <v>44208.1875</v>
      </c>
    </row>
    <row r="7250">
      <c r="L7250" s="3">
        <v>43760.5</v>
      </c>
    </row>
    <row r="7251">
      <c r="L7251" s="3">
        <v>43894.145833333336</v>
      </c>
    </row>
    <row r="7252">
      <c r="L7252" s="3">
        <v>43839.75</v>
      </c>
    </row>
    <row r="7253">
      <c r="L7253" s="3">
        <v>43910.291666666664</v>
      </c>
    </row>
    <row r="7254">
      <c r="L7254" s="3">
        <v>43760.625</v>
      </c>
    </row>
    <row r="7255">
      <c r="L7255" s="3">
        <v>43476.49532922453</v>
      </c>
    </row>
    <row r="7256">
      <c r="L7256" s="3">
        <v>44143.635416666664</v>
      </c>
    </row>
    <row r="7257">
      <c r="L7257" s="3">
        <v>43627.625</v>
      </c>
    </row>
    <row r="7258">
      <c r="L7258" s="3">
        <v>44122.291666666664</v>
      </c>
    </row>
    <row r="7259">
      <c r="L7259" s="3">
        <v>43648.25</v>
      </c>
    </row>
    <row r="7260">
      <c r="L7260" s="3">
        <v>44020.375</v>
      </c>
    </row>
    <row r="7261">
      <c r="L7261" s="3">
        <v>43558.458333333336</v>
      </c>
    </row>
    <row r="7262">
      <c r="L7262" s="3">
        <v>44189.25</v>
      </c>
    </row>
    <row r="7263">
      <c r="L7263" s="3">
        <v>43731.625</v>
      </c>
    </row>
    <row r="7264">
      <c r="L7264" s="3">
        <v>43923.25</v>
      </c>
    </row>
    <row r="7265">
      <c r="L7265" s="3">
        <v>43843.583333333336</v>
      </c>
    </row>
    <row r="7266">
      <c r="L7266" s="3">
        <v>43793.333333333336</v>
      </c>
    </row>
    <row r="7267">
      <c r="L7267" s="3">
        <v>43862.670082986115</v>
      </c>
    </row>
    <row r="7268">
      <c r="L7268" s="3">
        <v>44194.25</v>
      </c>
    </row>
    <row r="7269">
      <c r="L7269" s="3">
        <v>43588.625</v>
      </c>
    </row>
    <row r="7270">
      <c r="L7270" s="3">
        <v>43760.416666666664</v>
      </c>
    </row>
    <row r="7271">
      <c r="L7271" s="3">
        <v>43710.625</v>
      </c>
    </row>
    <row r="7272">
      <c r="L7272" s="3">
        <v>43846.40625</v>
      </c>
    </row>
    <row r="7273">
      <c r="L7273" s="3">
        <v>44157.645833333336</v>
      </c>
    </row>
    <row r="7274">
      <c r="L7274" s="3">
        <v>43893.604166666664</v>
      </c>
    </row>
    <row r="7275">
      <c r="L7275" s="3">
        <v>44162.54774994213</v>
      </c>
    </row>
    <row r="7276">
      <c r="L7276" s="3">
        <v>44105.791666666664</v>
      </c>
    </row>
    <row r="7277">
      <c r="L7277" s="3">
        <v>44253.25</v>
      </c>
    </row>
    <row r="7278">
      <c r="L7278" s="3">
        <v>44180.291817164354</v>
      </c>
    </row>
    <row r="7279">
      <c r="L7279" s="3">
        <v>44139.625</v>
      </c>
    </row>
    <row r="7280">
      <c r="L7280" s="3">
        <v>44147.416666666664</v>
      </c>
    </row>
    <row r="7281">
      <c r="L7281" s="3">
        <v>44006.6875</v>
      </c>
    </row>
    <row r="7282">
      <c r="L7282" s="3">
        <v>44041.260416666664</v>
      </c>
    </row>
    <row r="7283">
      <c r="L7283" s="3">
        <v>43493.666666666664</v>
      </c>
    </row>
    <row r="7284">
      <c r="L7284" s="3">
        <v>43796.625</v>
      </c>
    </row>
    <row r="7285">
      <c r="L7285" s="3">
        <v>44142.604166666664</v>
      </c>
    </row>
    <row r="7286">
      <c r="L7286" s="3">
        <v>43885.229166666664</v>
      </c>
    </row>
    <row r="7287">
      <c r="L7287" s="3">
        <v>44056.75</v>
      </c>
    </row>
    <row r="7288">
      <c r="L7288" s="3">
        <v>43628.708333333336</v>
      </c>
    </row>
    <row r="7289">
      <c r="L7289" s="3">
        <v>43928.291666666664</v>
      </c>
    </row>
    <row r="7290">
      <c r="L7290" s="3">
        <v>44148.604166666664</v>
      </c>
    </row>
    <row r="7291">
      <c r="L7291" s="3">
        <v>44148.291666666664</v>
      </c>
    </row>
    <row r="7292">
      <c r="L7292" s="3">
        <v>43829.25</v>
      </c>
    </row>
    <row r="7293">
      <c r="L7293" s="3">
        <v>44091.708401724536</v>
      </c>
    </row>
    <row r="7294">
      <c r="L7294" s="3">
        <v>44174.229166666664</v>
      </c>
    </row>
    <row r="7295">
      <c r="L7295" s="3">
        <v>44161.604166666664</v>
      </c>
    </row>
    <row r="7296">
      <c r="L7296" s="3">
        <v>44127.5625</v>
      </c>
    </row>
    <row r="7297">
      <c r="L7297" s="3">
        <v>43724.333333333336</v>
      </c>
    </row>
    <row r="7298">
      <c r="L7298" s="3">
        <v>44018.229166666664</v>
      </c>
    </row>
    <row r="7299">
      <c r="L7299" s="3">
        <v>43860.666666666664</v>
      </c>
    </row>
    <row r="7300">
      <c r="L7300" s="3">
        <v>44032.229166666664</v>
      </c>
    </row>
    <row r="7301">
      <c r="L7301" s="3">
        <v>44214.25</v>
      </c>
    </row>
    <row r="7302">
      <c r="L7302" s="3">
        <v>44249.604166666664</v>
      </c>
    </row>
    <row r="7303">
      <c r="L7303" s="3">
        <v>44130.625</v>
      </c>
    </row>
    <row r="7304">
      <c r="L7304" s="3">
        <v>44127.375</v>
      </c>
    </row>
    <row r="7305">
      <c r="L7305" s="3">
        <v>43854.25</v>
      </c>
    </row>
    <row r="7306">
      <c r="L7306" s="3">
        <v>44050.395833333336</v>
      </c>
    </row>
    <row r="7307">
      <c r="L7307" s="3">
        <v>44008.656864282406</v>
      </c>
    </row>
    <row r="7308">
      <c r="L7308" s="3">
        <v>43875.166666666664</v>
      </c>
    </row>
    <row r="7309">
      <c r="L7309" s="3">
        <v>44209.635416666664</v>
      </c>
    </row>
    <row r="7310">
      <c r="L7310" s="3">
        <v>43992.770833333336</v>
      </c>
    </row>
    <row r="7311">
      <c r="L7311" s="3">
        <v>44034.229166666664</v>
      </c>
    </row>
    <row r="7312">
      <c r="L7312" s="3">
        <v>43807.333333333336</v>
      </c>
    </row>
    <row r="7313">
      <c r="L7313" s="3">
        <v>43553.75</v>
      </c>
    </row>
    <row r="7314">
      <c r="L7314" s="3">
        <v>43839.375</v>
      </c>
    </row>
    <row r="7315">
      <c r="L7315" s="3">
        <v>44097.625</v>
      </c>
    </row>
    <row r="7316">
      <c r="L7316" s="3">
        <v>44070.208333333336</v>
      </c>
    </row>
    <row r="7317">
      <c r="L7317" s="3">
        <v>43855.733519409725</v>
      </c>
    </row>
    <row r="7318">
      <c r="L7318" s="3">
        <v>44142.4255165162</v>
      </c>
    </row>
    <row r="7319">
      <c r="L7319" s="3">
        <v>44151.604166666664</v>
      </c>
    </row>
    <row r="7320">
      <c r="L7320" s="3">
        <v>44165.625</v>
      </c>
    </row>
    <row r="7321">
      <c r="L7321" s="3">
        <v>44026.208333333336</v>
      </c>
    </row>
    <row r="7322">
      <c r="L7322" s="3">
        <v>44231.645833333336</v>
      </c>
    </row>
    <row r="7323">
      <c r="L7323" s="3">
        <v>44181.625</v>
      </c>
    </row>
    <row r="7324">
      <c r="L7324" s="3">
        <v>43984.541666666664</v>
      </c>
    </row>
    <row r="7325">
      <c r="L7325" s="3">
        <v>44086.625</v>
      </c>
    </row>
    <row r="7326">
      <c r="L7326" s="3">
        <v>44245.6875</v>
      </c>
    </row>
    <row r="7327">
      <c r="L7327" s="3">
        <v>44030.70732001158</v>
      </c>
    </row>
    <row r="7328">
      <c r="L7328" s="3">
        <v>44200.541666666664</v>
      </c>
    </row>
    <row r="7329">
      <c r="L7329" s="3">
        <v>43734.5</v>
      </c>
    </row>
    <row r="7330">
      <c r="L7330" s="3">
        <v>44066.399305555555</v>
      </c>
    </row>
    <row r="7331">
      <c r="L7331" s="3">
        <v>44145.333333333336</v>
      </c>
    </row>
    <row r="7332">
      <c r="L7332" s="3">
        <v>44136.5</v>
      </c>
    </row>
    <row r="7333">
      <c r="L7333" s="3">
        <v>43797.625</v>
      </c>
    </row>
    <row r="7334">
      <c r="L7334" s="3">
        <v>43878.666666666664</v>
      </c>
    </row>
    <row r="7335">
      <c r="L7335" s="3">
        <v>43853.291666666664</v>
      </c>
    </row>
    <row r="7336">
      <c r="L7336" s="3">
        <v>44182.645833333336</v>
      </c>
    </row>
    <row r="7337">
      <c r="L7337" s="3">
        <v>44035.75</v>
      </c>
    </row>
    <row r="7338">
      <c r="L7338" s="3">
        <v>44106.416666666664</v>
      </c>
    </row>
    <row r="7339">
      <c r="L7339" s="3">
        <v>43779.291666666664</v>
      </c>
    </row>
    <row r="7340">
      <c r="L7340" s="3">
        <v>44146.270833333336</v>
      </c>
    </row>
    <row r="7341">
      <c r="L7341" s="3">
        <v>44168.71017309028</v>
      </c>
    </row>
    <row r="7342">
      <c r="L7342" s="3">
        <v>44132.708333333336</v>
      </c>
    </row>
    <row r="7343">
      <c r="L7343" s="3">
        <v>44107.25</v>
      </c>
    </row>
    <row r="7344">
      <c r="L7344" s="3">
        <v>43784.708333333336</v>
      </c>
    </row>
    <row r="7345">
      <c r="L7345" s="3">
        <v>44000.697916666664</v>
      </c>
    </row>
    <row r="7346">
      <c r="L7346" s="3">
        <v>44207.208333333336</v>
      </c>
    </row>
    <row r="7347">
      <c r="L7347" s="3">
        <v>44104.291666666664</v>
      </c>
    </row>
    <row r="7348">
      <c r="L7348" s="3">
        <v>44039.25</v>
      </c>
    </row>
    <row r="7349">
      <c r="L7349" s="3">
        <v>43808.625</v>
      </c>
    </row>
    <row r="7350">
      <c r="L7350" s="3">
        <v>44204.270833333336</v>
      </c>
    </row>
    <row r="7351">
      <c r="L7351" s="3">
        <v>44104.625</v>
      </c>
    </row>
    <row r="7352">
      <c r="L7352" s="3">
        <v>43777.625</v>
      </c>
    </row>
    <row r="7353">
      <c r="L7353" s="3">
        <v>43938.416666666664</v>
      </c>
    </row>
    <row r="7354">
      <c r="L7354" s="3">
        <v>44202.697916666664</v>
      </c>
    </row>
    <row r="7355">
      <c r="L7355" s="3">
        <v>44076.791666666664</v>
      </c>
    </row>
    <row r="7356">
      <c r="L7356" s="3">
        <v>43894.791666666664</v>
      </c>
    </row>
    <row r="7357">
      <c r="L7357" s="3">
        <v>44146.57630850694</v>
      </c>
    </row>
    <row r="7358">
      <c r="L7358" s="3">
        <v>43593.375</v>
      </c>
    </row>
    <row r="7359">
      <c r="L7359" s="3">
        <v>44176.21875</v>
      </c>
    </row>
    <row r="7360">
      <c r="L7360" s="3">
        <v>43864.541666666664</v>
      </c>
    </row>
    <row r="7361">
      <c r="L7361" s="3">
        <v>43936.354166666664</v>
      </c>
    </row>
    <row r="7362">
      <c r="L7362" s="3">
        <v>43549.166666666664</v>
      </c>
    </row>
    <row r="7363">
      <c r="L7363" s="3">
        <v>44245.291666666664</v>
      </c>
    </row>
    <row r="7364">
      <c r="L7364" s="3">
        <v>43856.72459466435</v>
      </c>
    </row>
    <row r="7365">
      <c r="L7365" s="3">
        <v>43606.666666666664</v>
      </c>
    </row>
    <row r="7366">
      <c r="L7366" s="3">
        <v>44250.25</v>
      </c>
    </row>
    <row r="7367">
      <c r="L7367" s="3">
        <v>44012.208333333336</v>
      </c>
    </row>
    <row r="7368">
      <c r="L7368" s="3">
        <v>44230.302083333336</v>
      </c>
    </row>
    <row r="7369">
      <c r="L7369" s="3">
        <v>43753.541666666664</v>
      </c>
    </row>
    <row r="7370">
      <c r="L7370" s="3">
        <v>43850.788815914355</v>
      </c>
    </row>
    <row r="7371">
      <c r="L7371" s="3">
        <v>44204.229166666664</v>
      </c>
    </row>
    <row r="7372">
      <c r="L7372" s="3">
        <v>44203.21875</v>
      </c>
    </row>
    <row r="7373">
      <c r="L7373" s="3">
        <v>44151.625</v>
      </c>
    </row>
    <row r="7374">
      <c r="L7374" s="3">
        <v>43726.708333333336</v>
      </c>
    </row>
    <row r="7375">
      <c r="L7375" s="3">
        <v>43808.458333333336</v>
      </c>
    </row>
    <row r="7376">
      <c r="L7376" s="3">
        <v>43909.166666666664</v>
      </c>
    </row>
    <row r="7377">
      <c r="L7377" s="3">
        <v>43837.125</v>
      </c>
    </row>
    <row r="7378">
      <c r="L7378" s="3">
        <v>43807.25</v>
      </c>
    </row>
    <row r="7379">
      <c r="L7379" s="3">
        <v>43804.583333333336</v>
      </c>
    </row>
    <row r="7380">
      <c r="L7380" s="3">
        <v>43850.333333333336</v>
      </c>
    </row>
    <row r="7381">
      <c r="L7381" s="3">
        <v>44229.25</v>
      </c>
    </row>
    <row r="7382">
      <c r="L7382" s="3">
        <v>43845.25</v>
      </c>
    </row>
    <row r="7383">
      <c r="L7383" s="3">
        <v>44231.42714619213</v>
      </c>
    </row>
    <row r="7384">
      <c r="L7384" s="3">
        <v>44215.625</v>
      </c>
    </row>
    <row r="7385">
      <c r="L7385" s="3">
        <v>44249.375</v>
      </c>
    </row>
    <row r="7386">
      <c r="L7386" s="3">
        <v>44067.625</v>
      </c>
    </row>
    <row r="7387">
      <c r="L7387" s="3">
        <v>43810.708333333336</v>
      </c>
    </row>
    <row r="7388">
      <c r="L7388" s="3">
        <v>44049.541666666664</v>
      </c>
    </row>
    <row r="7389">
      <c r="L7389" s="3">
        <v>44140.625</v>
      </c>
    </row>
    <row r="7390">
      <c r="L7390" s="3">
        <v>43879.67943484954</v>
      </c>
    </row>
    <row r="7391">
      <c r="L7391" s="3">
        <v>44132.25</v>
      </c>
    </row>
    <row r="7392">
      <c r="L7392" s="3">
        <v>43535.666666666664</v>
      </c>
    </row>
    <row r="7393">
      <c r="L7393" s="3">
        <v>44188.541666666664</v>
      </c>
    </row>
    <row r="7394">
      <c r="L7394" s="3">
        <v>44218.666666666664</v>
      </c>
    </row>
    <row r="7395">
      <c r="L7395" s="3">
        <v>43781.333333333336</v>
      </c>
    </row>
    <row r="7396">
      <c r="L7396" s="3">
        <v>43580.166666666664</v>
      </c>
    </row>
    <row r="7397">
      <c r="L7397" s="3">
        <v>43881.25</v>
      </c>
    </row>
    <row r="7398">
      <c r="L7398" s="3">
        <v>44221.666666666664</v>
      </c>
    </row>
    <row r="7399">
      <c r="L7399" s="3">
        <v>43677.291666666664</v>
      </c>
    </row>
    <row r="7400">
      <c r="L7400" s="3">
        <v>43885.416666666664</v>
      </c>
    </row>
    <row r="7401">
      <c r="L7401" s="3">
        <v>44032.333333333336</v>
      </c>
    </row>
    <row r="7402">
      <c r="L7402" s="3">
        <v>44224.208333333336</v>
      </c>
    </row>
    <row r="7403">
      <c r="L7403" s="3">
        <v>44091.375</v>
      </c>
    </row>
    <row r="7404">
      <c r="L7404" s="3">
        <v>44112.50069444445</v>
      </c>
    </row>
    <row r="7405">
      <c r="L7405" s="3">
        <v>43657.5</v>
      </c>
    </row>
    <row r="7406">
      <c r="L7406" s="3">
        <v>44221.791666666664</v>
      </c>
    </row>
    <row r="7407">
      <c r="L7407" s="3">
        <v>44118.1875</v>
      </c>
    </row>
    <row r="7408">
      <c r="L7408" s="3">
        <v>43872.322916666664</v>
      </c>
    </row>
    <row r="7409">
      <c r="L7409" s="3">
        <v>44151.666666666664</v>
      </c>
    </row>
    <row r="7410">
      <c r="L7410" s="3">
        <v>44120.229166666664</v>
      </c>
    </row>
    <row r="7411">
      <c r="L7411" s="3">
        <v>44145.291666666664</v>
      </c>
    </row>
    <row r="7412">
      <c r="L7412" s="3">
        <v>44236.260416666664</v>
      </c>
    </row>
    <row r="7413">
      <c r="L7413" s="3">
        <v>44006.729166666664</v>
      </c>
    </row>
    <row r="7414">
      <c r="L7414" s="3">
        <v>43825.416666666664</v>
      </c>
    </row>
    <row r="7415">
      <c r="L7415" s="3">
        <v>43915.291666666664</v>
      </c>
    </row>
    <row r="7416">
      <c r="L7416" s="3">
        <v>44144.270833333336</v>
      </c>
    </row>
    <row r="7417">
      <c r="L7417" s="3">
        <v>43857.208333333336</v>
      </c>
    </row>
    <row r="7418">
      <c r="L7418" s="3">
        <v>43697.666666666664</v>
      </c>
    </row>
    <row r="7419">
      <c r="L7419" s="3">
        <v>43755.291666666664</v>
      </c>
    </row>
    <row r="7420">
      <c r="L7420" s="3">
        <v>44246.291666666664</v>
      </c>
    </row>
    <row r="7421">
      <c r="L7421" s="3">
        <v>44139.666666666664</v>
      </c>
    </row>
    <row r="7422">
      <c r="L7422" s="3">
        <v>44037.541666666664</v>
      </c>
    </row>
    <row r="7423">
      <c r="L7423" s="3">
        <v>44107.208333333336</v>
      </c>
    </row>
    <row r="7424">
      <c r="L7424" s="3">
        <v>44112.302083333336</v>
      </c>
    </row>
    <row r="7425">
      <c r="L7425" s="3">
        <v>44049.4375</v>
      </c>
    </row>
    <row r="7426">
      <c r="L7426" s="3">
        <v>43893.291666666664</v>
      </c>
    </row>
    <row r="7427">
      <c r="L7427" s="3">
        <v>44145.38247766204</v>
      </c>
    </row>
    <row r="7428">
      <c r="L7428" s="3">
        <v>43648.708333333336</v>
      </c>
    </row>
    <row r="7429">
      <c r="L7429" s="3">
        <v>44087.28125</v>
      </c>
    </row>
    <row r="7430">
      <c r="L7430" s="3">
        <v>43753.416666666664</v>
      </c>
    </row>
    <row r="7431">
      <c r="L7431" s="3">
        <v>43950.75</v>
      </c>
    </row>
    <row r="7432">
      <c r="L7432" s="3">
        <v>44214.25</v>
      </c>
    </row>
    <row r="7433">
      <c r="L7433" s="3">
        <v>44190.270833333336</v>
      </c>
    </row>
    <row r="7434">
      <c r="L7434" s="3">
        <v>43768.708333333336</v>
      </c>
    </row>
    <row r="7435">
      <c r="L7435" s="3">
        <v>44052.59375</v>
      </c>
    </row>
    <row r="7436">
      <c r="L7436" s="3">
        <v>43999.270833333336</v>
      </c>
    </row>
    <row r="7437">
      <c r="L7437" s="3">
        <v>44131.291666666664</v>
      </c>
    </row>
    <row r="7438">
      <c r="L7438" s="3">
        <v>43883.25</v>
      </c>
    </row>
    <row r="7439">
      <c r="L7439" s="3">
        <v>44161.625</v>
      </c>
    </row>
    <row r="7440">
      <c r="L7440" s="3">
        <v>43860.708333333336</v>
      </c>
    </row>
    <row r="7441">
      <c r="L7441" s="3">
        <v>44195.625</v>
      </c>
    </row>
    <row r="7442">
      <c r="L7442" s="3">
        <v>44243.60809177083</v>
      </c>
    </row>
    <row r="7443">
      <c r="L7443" s="3">
        <v>43966.666666666664</v>
      </c>
    </row>
    <row r="7444">
      <c r="L7444" s="3">
        <v>43875.458333333336</v>
      </c>
    </row>
    <row r="7445">
      <c r="L7445" s="3">
        <v>43799.791666666664</v>
      </c>
    </row>
    <row r="7446">
      <c r="L7446" s="3">
        <v>44116.583333333336</v>
      </c>
    </row>
    <row r="7447">
      <c r="L7447" s="3">
        <v>43592.375</v>
      </c>
    </row>
    <row r="7448">
      <c r="L7448" s="3">
        <v>44028.4375</v>
      </c>
    </row>
    <row r="7449">
      <c r="L7449" s="3">
        <v>43995.197916666664</v>
      </c>
    </row>
    <row r="7450">
      <c r="L7450" s="3">
        <v>44138.708333333336</v>
      </c>
    </row>
    <row r="7451">
      <c r="L7451" s="3">
        <v>43904.75</v>
      </c>
    </row>
    <row r="7452">
      <c r="L7452" s="3">
        <v>43888.75</v>
      </c>
    </row>
    <row r="7453">
      <c r="L7453" s="3">
        <v>43756.625</v>
      </c>
    </row>
    <row r="7454">
      <c r="L7454" s="3">
        <v>44162.791666666664</v>
      </c>
    </row>
    <row r="7455">
      <c r="L7455" s="3">
        <v>44165.708333333336</v>
      </c>
    </row>
    <row r="7456">
      <c r="L7456" s="3">
        <v>43978.270833333336</v>
      </c>
    </row>
    <row r="7457">
      <c r="L7457" s="3">
        <v>44027.354166666664</v>
      </c>
    </row>
    <row r="7458">
      <c r="L7458" s="3">
        <v>44054.708333333336</v>
      </c>
    </row>
    <row r="7459">
      <c r="L7459" s="3">
        <v>44124.458333333336</v>
      </c>
    </row>
    <row r="7460">
      <c r="L7460" s="3">
        <v>44127.75</v>
      </c>
    </row>
    <row r="7461">
      <c r="L7461" s="3">
        <v>43966.770833333336</v>
      </c>
    </row>
    <row r="7462">
      <c r="L7462" s="3">
        <v>43894.375</v>
      </c>
    </row>
    <row r="7463">
      <c r="L7463" s="3">
        <v>43807.375</v>
      </c>
    </row>
    <row r="7464">
      <c r="L7464" s="3">
        <v>44194.479166666664</v>
      </c>
    </row>
    <row r="7465">
      <c r="L7465" s="3">
        <v>43763.416666666664</v>
      </c>
    </row>
    <row r="7466">
      <c r="L7466" s="3">
        <v>43930.333333333336</v>
      </c>
    </row>
    <row r="7467">
      <c r="L7467" s="3">
        <v>44181.65625</v>
      </c>
    </row>
    <row r="7468">
      <c r="L7468" s="3">
        <v>43595.666666666664</v>
      </c>
    </row>
    <row r="7469">
      <c r="L7469" s="3">
        <v>43642.416666666664</v>
      </c>
    </row>
    <row r="7470">
      <c r="L7470" s="3">
        <v>44216.694613761574</v>
      </c>
    </row>
    <row r="7471">
      <c r="L7471" s="3">
        <v>43894.583333333336</v>
      </c>
    </row>
    <row r="7472">
      <c r="L7472" s="3">
        <v>44115.635416666664</v>
      </c>
    </row>
    <row r="7473">
      <c r="L7473" s="3">
        <v>44070.666666666664</v>
      </c>
    </row>
    <row r="7474">
      <c r="L7474" s="3">
        <v>44153.583333333336</v>
      </c>
    </row>
    <row r="7475">
      <c r="L7475" s="3">
        <v>44141.229166666664</v>
      </c>
    </row>
    <row r="7476">
      <c r="L7476" s="3">
        <v>43648.583333333336</v>
      </c>
    </row>
    <row r="7477">
      <c r="L7477" s="3">
        <v>44223.708333333336</v>
      </c>
    </row>
    <row r="7478">
      <c r="L7478" s="3">
        <v>43906.520833333336</v>
      </c>
    </row>
    <row r="7479">
      <c r="L7479" s="3">
        <v>43863.429887094906</v>
      </c>
    </row>
    <row r="7480">
      <c r="L7480" s="3">
        <v>43917.770833333336</v>
      </c>
    </row>
    <row r="7481">
      <c r="L7481" s="3">
        <v>44151.708333333336</v>
      </c>
    </row>
    <row r="7482">
      <c r="L7482" s="3">
        <v>44019.770833333336</v>
      </c>
    </row>
    <row r="7483">
      <c r="L7483" s="3">
        <v>43900.7541566088</v>
      </c>
    </row>
    <row r="7484">
      <c r="L7484" s="3">
        <v>43882.5</v>
      </c>
    </row>
    <row r="7485">
      <c r="L7485" s="3">
        <v>44222.333333333336</v>
      </c>
    </row>
    <row r="7486">
      <c r="L7486" s="3">
        <v>43955.291666666664</v>
      </c>
    </row>
    <row r="7487">
      <c r="L7487" s="3">
        <v>44021.1875</v>
      </c>
    </row>
    <row r="7488">
      <c r="L7488" s="3">
        <v>44245.270833333336</v>
      </c>
    </row>
    <row r="7489">
      <c r="L7489" s="3">
        <v>43790.333333333336</v>
      </c>
    </row>
    <row r="7490">
      <c r="L7490" s="3">
        <v>43724.60403490741</v>
      </c>
    </row>
    <row r="7491">
      <c r="L7491" s="3">
        <v>44120.625</v>
      </c>
    </row>
    <row r="7492">
      <c r="L7492" s="3">
        <v>43885.25</v>
      </c>
    </row>
    <row r="7493">
      <c r="L7493" s="3">
        <v>43819.458333333336</v>
      </c>
    </row>
    <row r="7494">
      <c r="L7494" s="3">
        <v>43702.625</v>
      </c>
    </row>
    <row r="7495">
      <c r="L7495" s="3">
        <v>44186.645833333336</v>
      </c>
    </row>
    <row r="7496">
      <c r="L7496" s="3">
        <v>43900.166666666664</v>
      </c>
    </row>
    <row r="7497">
      <c r="L7497" s="3">
        <v>43936.791666666664</v>
      </c>
    </row>
    <row r="7498">
      <c r="L7498" s="3">
        <v>43801.791666666664</v>
      </c>
    </row>
    <row r="7499">
      <c r="L7499" s="3">
        <v>44144.729166666664</v>
      </c>
    </row>
    <row r="7500">
      <c r="L7500" s="3">
        <v>44150.291666666664</v>
      </c>
    </row>
    <row r="7501">
      <c r="L7501" s="3">
        <v>44215.65936238426</v>
      </c>
    </row>
    <row r="7502">
      <c r="L7502" s="3">
        <v>44209.333333333336</v>
      </c>
    </row>
    <row r="7503">
      <c r="L7503" s="3">
        <v>44209.458333333336</v>
      </c>
    </row>
    <row r="7504">
      <c r="L7504" s="3">
        <v>43760.291666666664</v>
      </c>
    </row>
    <row r="7505">
      <c r="L7505" s="3">
        <v>44115.791666666664</v>
      </c>
    </row>
    <row r="7506">
      <c r="L7506" s="3">
        <v>44128.65625</v>
      </c>
    </row>
    <row r="7507">
      <c r="L7507" s="3">
        <v>43798.791666666664</v>
      </c>
    </row>
    <row r="7508">
      <c r="L7508" s="3">
        <v>43816.64602246528</v>
      </c>
    </row>
    <row r="7509">
      <c r="L7509" s="3">
        <v>44168.6875</v>
      </c>
    </row>
    <row r="7510">
      <c r="L7510" s="3">
        <v>43821.791666666664</v>
      </c>
    </row>
    <row r="7511">
      <c r="L7511" s="3">
        <v>44130.70572931713</v>
      </c>
    </row>
    <row r="7512">
      <c r="L7512" s="3">
        <v>44175.625</v>
      </c>
    </row>
    <row r="7513">
      <c r="L7513" s="3">
        <v>44156.791666666664</v>
      </c>
    </row>
    <row r="7514">
      <c r="L7514" s="3">
        <v>44161.291666666664</v>
      </c>
    </row>
    <row r="7515">
      <c r="L7515" s="3">
        <v>44222.25</v>
      </c>
    </row>
    <row r="7516">
      <c r="L7516" s="3">
        <v>44250.4375</v>
      </c>
    </row>
    <row r="7517">
      <c r="L7517" s="3">
        <v>43906.65625</v>
      </c>
    </row>
    <row r="7518">
      <c r="L7518" s="3">
        <v>43865.291666666664</v>
      </c>
    </row>
    <row r="7519">
      <c r="L7519" s="3">
        <v>44244.625</v>
      </c>
    </row>
    <row r="7520">
      <c r="L7520" s="3">
        <v>44234.71873148148</v>
      </c>
    </row>
    <row r="7521">
      <c r="L7521" s="3">
        <v>43926.291666666664</v>
      </c>
    </row>
    <row r="7522">
      <c r="L7522" s="3">
        <v>43869.208333333336</v>
      </c>
    </row>
    <row r="7523">
      <c r="L7523" s="3">
        <v>43993.489583333336</v>
      </c>
    </row>
    <row r="7524">
      <c r="L7524" s="3">
        <v>43816.625</v>
      </c>
    </row>
    <row r="7525">
      <c r="L7525" s="3">
        <v>44055.541666666664</v>
      </c>
    </row>
    <row r="7526">
      <c r="L7526" s="3">
        <v>43860.25</v>
      </c>
    </row>
    <row r="7527">
      <c r="L7527" s="3">
        <v>43950.583333333336</v>
      </c>
    </row>
    <row r="7528">
      <c r="L7528" s="3">
        <v>44169.61182471065</v>
      </c>
    </row>
    <row r="7529">
      <c r="L7529" s="3">
        <v>43984.625</v>
      </c>
    </row>
    <row r="7530">
      <c r="L7530" s="3">
        <v>44202.229166666664</v>
      </c>
    </row>
    <row r="7531">
      <c r="L7531" s="3">
        <v>44231.6875</v>
      </c>
    </row>
    <row r="7532">
      <c r="L7532" s="3">
        <v>44043.625</v>
      </c>
    </row>
    <row r="7533">
      <c r="L7533" s="3">
        <v>44008.291666666664</v>
      </c>
    </row>
    <row r="7534">
      <c r="L7534" s="3">
        <v>43984.583333333336</v>
      </c>
    </row>
    <row r="7535">
      <c r="L7535" s="3">
        <v>43511.291666666664</v>
      </c>
    </row>
    <row r="7536">
      <c r="L7536" s="3">
        <v>43979.260416666664</v>
      </c>
    </row>
    <row r="7537">
      <c r="L7537" s="3">
        <v>43804.604166666664</v>
      </c>
    </row>
    <row r="7538">
      <c r="L7538" s="3">
        <v>43761.25</v>
      </c>
    </row>
    <row r="7539">
      <c r="L7539" s="3">
        <v>43899.645833333336</v>
      </c>
    </row>
    <row r="7540">
      <c r="L7540" s="3">
        <v>43995.666666666664</v>
      </c>
    </row>
    <row r="7541">
      <c r="L7541" s="3">
        <v>44035.729166666664</v>
      </c>
    </row>
    <row r="7542">
      <c r="L7542" s="3">
        <v>43759.375</v>
      </c>
    </row>
    <row r="7543">
      <c r="L7543" s="3">
        <v>44216.21875</v>
      </c>
    </row>
    <row r="7544">
      <c r="L7544" s="3">
        <v>43869.25</v>
      </c>
    </row>
    <row r="7545">
      <c r="L7545" s="3">
        <v>43921.75</v>
      </c>
    </row>
    <row r="7546">
      <c r="L7546" s="3">
        <v>43593.166666666664</v>
      </c>
    </row>
    <row r="7547">
      <c r="L7547" s="3">
        <v>44150.6875</v>
      </c>
    </row>
    <row r="7548">
      <c r="L7548" s="3">
        <v>44179.333333333336</v>
      </c>
    </row>
    <row r="7549">
      <c r="L7549" s="3">
        <v>44145.177083333336</v>
      </c>
    </row>
    <row r="7550">
      <c r="L7550" s="3">
        <v>43979.541666666664</v>
      </c>
    </row>
    <row r="7551">
      <c r="L7551" s="3">
        <v>43677.666666666664</v>
      </c>
    </row>
    <row r="7552">
      <c r="L7552" s="3">
        <v>44238.5625</v>
      </c>
    </row>
    <row r="7553">
      <c r="L7553" s="3">
        <v>43598.72468590278</v>
      </c>
    </row>
    <row r="7554">
      <c r="L7554" s="3">
        <v>44015.572916666664</v>
      </c>
    </row>
    <row r="7555">
      <c r="L7555" s="3">
        <v>43635.333333333336</v>
      </c>
    </row>
    <row r="7556">
      <c r="L7556" s="3">
        <v>43984.25</v>
      </c>
    </row>
    <row r="7557">
      <c r="L7557" s="3">
        <v>44217.270833333336</v>
      </c>
    </row>
    <row r="7558">
      <c r="L7558" s="3">
        <v>44210.5862652662</v>
      </c>
    </row>
    <row r="7559">
      <c r="L7559" s="3">
        <v>44096.583333333336</v>
      </c>
    </row>
    <row r="7560">
      <c r="L7560" s="3">
        <v>44239.4375</v>
      </c>
    </row>
    <row r="7561">
      <c r="L7561" s="3">
        <v>44064.125</v>
      </c>
    </row>
    <row r="7562">
      <c r="L7562" s="3">
        <v>43905.583333333336</v>
      </c>
    </row>
    <row r="7563">
      <c r="L7563" s="3">
        <v>43838.583333333336</v>
      </c>
    </row>
    <row r="7564">
      <c r="L7564" s="3">
        <v>44030.4375</v>
      </c>
    </row>
    <row r="7565">
      <c r="L7565" s="3">
        <v>44144.666666666664</v>
      </c>
    </row>
    <row r="7566">
      <c r="L7566" s="3">
        <v>44157.42268503472</v>
      </c>
    </row>
    <row r="7567">
      <c r="L7567" s="3">
        <v>43881.260416666664</v>
      </c>
    </row>
    <row r="7568">
      <c r="L7568" s="3">
        <v>44041.625</v>
      </c>
    </row>
    <row r="7569">
      <c r="L7569" s="3">
        <v>44133.625</v>
      </c>
    </row>
    <row r="7570">
      <c r="L7570" s="3">
        <v>44169.65625</v>
      </c>
    </row>
    <row r="7571">
      <c r="L7571" s="3">
        <v>44249.29822832176</v>
      </c>
    </row>
    <row r="7572">
      <c r="L7572" s="3">
        <v>44072.302083333336</v>
      </c>
    </row>
    <row r="7573">
      <c r="L7573" s="3">
        <v>43772.166666666664</v>
      </c>
    </row>
    <row r="7574">
      <c r="L7574" s="3">
        <v>44001.625</v>
      </c>
    </row>
    <row r="7575">
      <c r="L7575" s="3">
        <v>43788.166666666664</v>
      </c>
    </row>
    <row r="7576">
      <c r="L7576" s="3">
        <v>44150.63156425926</v>
      </c>
    </row>
    <row r="7577">
      <c r="L7577" s="3">
        <v>43584.625</v>
      </c>
    </row>
    <row r="7578">
      <c r="L7578" s="3">
        <v>44208.625</v>
      </c>
    </row>
    <row r="7579">
      <c r="L7579" s="3">
        <v>44167.541666666664</v>
      </c>
    </row>
    <row r="7580">
      <c r="L7580" s="3">
        <v>43726.416666666664</v>
      </c>
    </row>
    <row r="7581">
      <c r="L7581" s="3">
        <v>43841.647943206015</v>
      </c>
    </row>
    <row r="7582">
      <c r="L7582" s="3">
        <v>44033.65625</v>
      </c>
    </row>
    <row r="7583">
      <c r="L7583" s="3">
        <v>43767.208333333336</v>
      </c>
    </row>
    <row r="7584">
      <c r="L7584" s="3">
        <v>43751.583333333336</v>
      </c>
    </row>
    <row r="7585">
      <c r="L7585" s="3">
        <v>43495.291666666664</v>
      </c>
    </row>
    <row r="7586">
      <c r="L7586" s="3">
        <v>44246.333333333336</v>
      </c>
    </row>
    <row r="7587">
      <c r="L7587" s="3">
        <v>43816.25</v>
      </c>
    </row>
    <row r="7588">
      <c r="L7588" s="3">
        <v>43841.708333333336</v>
      </c>
    </row>
    <row r="7589">
      <c r="L7589" s="3">
        <v>43923.375</v>
      </c>
    </row>
    <row r="7590">
      <c r="L7590" s="3">
        <v>43720.625</v>
      </c>
    </row>
    <row r="7591">
      <c r="L7591" s="3">
        <v>44140.333333333336</v>
      </c>
    </row>
    <row r="7592">
      <c r="L7592" s="3">
        <v>43741.5</v>
      </c>
    </row>
    <row r="7593">
      <c r="L7593" s="3">
        <v>44232.229166666664</v>
      </c>
    </row>
    <row r="7594">
      <c r="L7594" s="3">
        <v>44210.395833333336</v>
      </c>
    </row>
    <row r="7595">
      <c r="L7595" s="3">
        <v>44068.291666666664</v>
      </c>
    </row>
    <row r="7596">
      <c r="L7596" s="3">
        <v>43854.541666666664</v>
      </c>
    </row>
    <row r="7597">
      <c r="L7597" s="3">
        <v>44230.416666666664</v>
      </c>
    </row>
    <row r="7598">
      <c r="L7598" s="3">
        <v>44113.229166666664</v>
      </c>
    </row>
    <row r="7599">
      <c r="L7599" s="3">
        <v>43895.3125</v>
      </c>
    </row>
    <row r="7600">
      <c r="L7600" s="3">
        <v>43731.291666666664</v>
      </c>
    </row>
    <row r="7601">
      <c r="L7601" s="3">
        <v>44238.645833333336</v>
      </c>
    </row>
    <row r="7602">
      <c r="L7602" s="3">
        <v>44100.75</v>
      </c>
    </row>
    <row r="7603">
      <c r="L7603" s="3">
        <v>44028.62569444445</v>
      </c>
    </row>
    <row r="7604">
      <c r="L7604" s="3">
        <v>43810.708333333336</v>
      </c>
    </row>
    <row r="7605">
      <c r="L7605" s="3">
        <v>44188.229166666664</v>
      </c>
    </row>
    <row r="7606">
      <c r="L7606" s="3">
        <v>44091.666666666664</v>
      </c>
    </row>
    <row r="7607">
      <c r="L7607" s="3">
        <v>44186.4375</v>
      </c>
    </row>
    <row r="7608">
      <c r="L7608" s="3">
        <v>44200.25</v>
      </c>
    </row>
    <row r="7609">
      <c r="L7609" s="3">
        <v>44194.604166666664</v>
      </c>
    </row>
    <row r="7610">
      <c r="L7610" s="3">
        <v>44117.260416666664</v>
      </c>
    </row>
    <row r="7611">
      <c r="L7611" s="3">
        <v>44040.270833333336</v>
      </c>
    </row>
    <row r="7612">
      <c r="L7612" s="3">
        <v>43810.291666666664</v>
      </c>
    </row>
    <row r="7613">
      <c r="L7613" s="3">
        <v>44230.25</v>
      </c>
    </row>
    <row r="7614">
      <c r="L7614" s="3">
        <v>44047.25</v>
      </c>
    </row>
    <row r="7615">
      <c r="L7615" s="3">
        <v>44039.21875</v>
      </c>
    </row>
    <row r="7616">
      <c r="L7616" s="3">
        <v>44098.291666666664</v>
      </c>
    </row>
    <row r="7617">
      <c r="L7617" s="3">
        <v>43780.25</v>
      </c>
    </row>
    <row r="7618">
      <c r="L7618" s="3">
        <v>44183.625</v>
      </c>
    </row>
    <row r="7619">
      <c r="L7619" s="3">
        <v>44154.65625</v>
      </c>
    </row>
    <row r="7620">
      <c r="L7620" s="3">
        <v>43903.5</v>
      </c>
    </row>
    <row r="7621">
      <c r="L7621" s="3">
        <v>44074.40629070602</v>
      </c>
    </row>
    <row r="7622">
      <c r="L7622" s="3">
        <v>43887.729166666664</v>
      </c>
    </row>
    <row r="7623">
      <c r="L7623" s="3">
        <v>44125.3125</v>
      </c>
    </row>
    <row r="7624">
      <c r="L7624" s="3">
        <v>43854.291666666664</v>
      </c>
    </row>
    <row r="7625">
      <c r="L7625" s="3">
        <v>43890.635416666664</v>
      </c>
    </row>
    <row r="7626">
      <c r="L7626" s="3">
        <v>44209.666666666664</v>
      </c>
    </row>
    <row r="7627">
      <c r="L7627" s="3">
        <v>44143.4604334375</v>
      </c>
    </row>
    <row r="7628">
      <c r="L7628" s="3">
        <v>43948.771527777775</v>
      </c>
    </row>
    <row r="7629">
      <c r="L7629" s="3">
        <v>44033.375</v>
      </c>
    </row>
    <row r="7630">
      <c r="L7630" s="3">
        <v>43860.77914883102</v>
      </c>
    </row>
    <row r="7631">
      <c r="L7631" s="3">
        <v>44237.604166666664</v>
      </c>
    </row>
    <row r="7632">
      <c r="L7632" s="3">
        <v>43814.666666666664</v>
      </c>
    </row>
    <row r="7633">
      <c r="L7633" s="3">
        <v>43899.708333333336</v>
      </c>
    </row>
    <row r="7634">
      <c r="L7634" s="3">
        <v>44253.625</v>
      </c>
    </row>
    <row r="7635">
      <c r="L7635" s="3">
        <v>43797.333333333336</v>
      </c>
    </row>
    <row r="7636">
      <c r="L7636" s="3">
        <v>44102.4375</v>
      </c>
    </row>
    <row r="7637">
      <c r="L7637" s="3">
        <v>43922.708333333336</v>
      </c>
    </row>
    <row r="7638">
      <c r="L7638" s="3">
        <v>44036.75</v>
      </c>
    </row>
    <row r="7639">
      <c r="L7639" s="3">
        <v>43742.625</v>
      </c>
    </row>
    <row r="7640">
      <c r="L7640" s="3">
        <v>44164.625</v>
      </c>
    </row>
    <row r="7641">
      <c r="L7641" s="3">
        <v>43965.166666666664</v>
      </c>
    </row>
    <row r="7642">
      <c r="L7642" s="3">
        <v>44146.41139047454</v>
      </c>
    </row>
    <row r="7643">
      <c r="L7643" s="3">
        <v>43777.625</v>
      </c>
    </row>
    <row r="7644">
      <c r="L7644" s="3">
        <v>44015.69463677084</v>
      </c>
    </row>
    <row r="7645">
      <c r="L7645" s="3">
        <v>43980.583333333336</v>
      </c>
    </row>
    <row r="7646">
      <c r="L7646" s="3">
        <v>43735.291666666664</v>
      </c>
    </row>
    <row r="7647">
      <c r="L7647" s="3">
        <v>44160.458333333336</v>
      </c>
    </row>
    <row r="7648">
      <c r="L7648" s="3">
        <v>43805.75</v>
      </c>
    </row>
    <row r="7649">
      <c r="L7649" s="3">
        <v>43917.583333333336</v>
      </c>
    </row>
    <row r="7650">
      <c r="L7650" s="3">
        <v>44014.641220081015</v>
      </c>
    </row>
    <row r="7651">
      <c r="L7651" s="3">
        <v>44179.541666666664</v>
      </c>
    </row>
    <row r="7652">
      <c r="L7652" s="3">
        <v>43480.708333333336</v>
      </c>
    </row>
    <row r="7653">
      <c r="L7653" s="3">
        <v>43958.791666666664</v>
      </c>
    </row>
    <row r="7654">
      <c r="L7654" s="3">
        <v>43783.625</v>
      </c>
    </row>
    <row r="7655">
      <c r="L7655" s="3">
        <v>44217.40667575232</v>
      </c>
    </row>
    <row r="7656">
      <c r="L7656" s="3">
        <v>44188.645833333336</v>
      </c>
    </row>
    <row r="7657">
      <c r="L7657" s="3">
        <v>44098.208333333336</v>
      </c>
    </row>
    <row r="7658">
      <c r="L7658" s="3">
        <v>44245.25</v>
      </c>
    </row>
    <row r="7659">
      <c r="L7659" s="3">
        <v>43773.333333333336</v>
      </c>
    </row>
    <row r="7660">
      <c r="L7660" s="3">
        <v>43915.625</v>
      </c>
    </row>
    <row r="7661">
      <c r="L7661" s="3">
        <v>43778.583333333336</v>
      </c>
    </row>
    <row r="7662">
      <c r="L7662" s="3">
        <v>43570.416666666664</v>
      </c>
    </row>
    <row r="7663">
      <c r="L7663" s="3">
        <v>43901.5</v>
      </c>
    </row>
    <row r="7664">
      <c r="L7664" s="3">
        <v>43980.416666666664</v>
      </c>
    </row>
    <row r="7665">
      <c r="L7665" s="3">
        <v>44251.5625</v>
      </c>
    </row>
    <row r="7666">
      <c r="L7666" s="3">
        <v>44116.708333333336</v>
      </c>
    </row>
    <row r="7667">
      <c r="L7667" s="3">
        <v>43987.625</v>
      </c>
    </row>
    <row r="7668">
      <c r="L7668" s="3">
        <v>43729.208333333336</v>
      </c>
    </row>
    <row r="7669">
      <c r="L7669" s="3">
        <v>43498.666666666664</v>
      </c>
    </row>
    <row r="7670">
      <c r="L7670" s="3">
        <v>43746.625</v>
      </c>
    </row>
    <row r="7671">
      <c r="L7671" s="3">
        <v>44134.5</v>
      </c>
    </row>
    <row r="7672">
      <c r="L7672" s="3">
        <v>43851.78125</v>
      </c>
    </row>
    <row r="7673">
      <c r="L7673" s="3">
        <v>43795.166666666664</v>
      </c>
    </row>
    <row r="7674">
      <c r="L7674" s="3">
        <v>43890.666666666664</v>
      </c>
    </row>
    <row r="7675">
      <c r="L7675" s="3">
        <v>44141.632641296295</v>
      </c>
    </row>
    <row r="7676">
      <c r="L7676" s="3">
        <v>44037.528403958335</v>
      </c>
    </row>
    <row r="7677">
      <c r="L7677" s="3">
        <v>43801.791666666664</v>
      </c>
    </row>
    <row r="7678">
      <c r="L7678" s="3">
        <v>43980.708333333336</v>
      </c>
    </row>
    <row r="7679">
      <c r="L7679" s="3">
        <v>43771.25</v>
      </c>
    </row>
    <row r="7680">
      <c r="L7680" s="3">
        <v>44214.666666666664</v>
      </c>
    </row>
    <row r="7681">
      <c r="L7681" s="3">
        <v>44142.177083333336</v>
      </c>
    </row>
    <row r="7682">
      <c r="L7682" s="3">
        <v>43885.302083333336</v>
      </c>
    </row>
    <row r="7683">
      <c r="L7683" s="3">
        <v>44110.25</v>
      </c>
    </row>
    <row r="7684">
      <c r="L7684" s="3">
        <v>44187.378707523145</v>
      </c>
    </row>
    <row r="7685">
      <c r="L7685" s="3">
        <v>43746.208333333336</v>
      </c>
    </row>
    <row r="7686">
      <c r="L7686" s="3">
        <v>43920.645833333336</v>
      </c>
    </row>
    <row r="7687">
      <c r="L7687" s="3">
        <v>44118.395833333336</v>
      </c>
    </row>
    <row r="7688">
      <c r="L7688" s="3">
        <v>44117.625</v>
      </c>
    </row>
    <row r="7689">
      <c r="L7689" s="3">
        <v>43793.625</v>
      </c>
    </row>
    <row r="7690">
      <c r="L7690" s="3">
        <v>43995.25</v>
      </c>
    </row>
    <row r="7691">
      <c r="L7691" s="3">
        <v>44113.270833333336</v>
      </c>
    </row>
    <row r="7692">
      <c r="L7692" s="3">
        <v>44179.291666666664</v>
      </c>
    </row>
    <row r="7693">
      <c r="L7693" s="3">
        <v>44203.666666666664</v>
      </c>
    </row>
    <row r="7694">
      <c r="L7694" s="3">
        <v>44116.291666666664</v>
      </c>
    </row>
    <row r="7695">
      <c r="L7695" s="3">
        <v>44166.625</v>
      </c>
    </row>
    <row r="7696">
      <c r="L7696" s="3">
        <v>43929.270833333336</v>
      </c>
    </row>
    <row r="7697">
      <c r="L7697" s="3">
        <v>43878.291666666664</v>
      </c>
    </row>
    <row r="7698">
      <c r="L7698" s="3">
        <v>44143.291666666664</v>
      </c>
    </row>
    <row r="7699">
      <c r="L7699" s="3">
        <v>44067.604166666664</v>
      </c>
    </row>
    <row r="7700">
      <c r="L7700" s="3">
        <v>44250.614583333336</v>
      </c>
    </row>
    <row r="7701">
      <c r="L7701" s="3">
        <v>44009.604166666664</v>
      </c>
    </row>
    <row r="7702">
      <c r="L7702" s="3">
        <v>44014.625</v>
      </c>
    </row>
    <row r="7703">
      <c r="L7703" s="3">
        <v>43868.625</v>
      </c>
    </row>
    <row r="7704">
      <c r="L7704" s="3">
        <v>44215.25</v>
      </c>
    </row>
    <row r="7705">
      <c r="L7705" s="3">
        <v>44147.666666666664</v>
      </c>
    </row>
    <row r="7706">
      <c r="L7706" s="3">
        <v>44083.208333333336</v>
      </c>
    </row>
    <row r="7707">
      <c r="L7707" s="3">
        <v>43899.75221947917</v>
      </c>
    </row>
    <row r="7708">
      <c r="L7708" s="3">
        <v>43649.625</v>
      </c>
    </row>
    <row r="7709">
      <c r="L7709" s="3">
        <v>43797.25</v>
      </c>
    </row>
    <row r="7710">
      <c r="L7710" s="3">
        <v>44116.72851296296</v>
      </c>
    </row>
    <row r="7711">
      <c r="L7711" s="3">
        <v>43683.125</v>
      </c>
    </row>
    <row r="7712">
      <c r="L7712" s="3">
        <v>43749.291666666664</v>
      </c>
    </row>
    <row r="7713">
      <c r="L7713" s="3">
        <v>44157.6875</v>
      </c>
    </row>
    <row r="7714">
      <c r="L7714" s="3">
        <v>43887.5</v>
      </c>
    </row>
    <row r="7715">
      <c r="L7715" s="3">
        <v>43861.375</v>
      </c>
    </row>
    <row r="7716">
      <c r="L7716" s="3">
        <v>43864.75</v>
      </c>
    </row>
    <row r="7717">
      <c r="L7717" s="3">
        <v>44242.46875</v>
      </c>
    </row>
    <row r="7718">
      <c r="L7718" s="3">
        <v>43797.416666666664</v>
      </c>
    </row>
    <row r="7719">
      <c r="L7719" s="3">
        <v>44072.333333333336</v>
      </c>
    </row>
    <row r="7720">
      <c r="L7720" s="3">
        <v>44158.208333333336</v>
      </c>
    </row>
    <row r="7721">
      <c r="L7721" s="3">
        <v>44074.25</v>
      </c>
    </row>
    <row r="7722">
      <c r="L7722" s="3">
        <v>44115.229166666664</v>
      </c>
    </row>
    <row r="7723">
      <c r="L7723" s="3">
        <v>43903.708333333336</v>
      </c>
    </row>
    <row r="7724">
      <c r="L7724" s="3">
        <v>44111.239583333336</v>
      </c>
    </row>
    <row r="7725">
      <c r="L7725" s="3">
        <v>44166.677083333336</v>
      </c>
    </row>
    <row r="7726">
      <c r="L7726" s="3">
        <v>44082.583333333336</v>
      </c>
    </row>
    <row r="7727">
      <c r="L7727" s="3">
        <v>44235.625</v>
      </c>
    </row>
    <row r="7728">
      <c r="L7728" s="3">
        <v>43749.583333333336</v>
      </c>
    </row>
    <row r="7729">
      <c r="L7729" s="3">
        <v>44237.729166666664</v>
      </c>
    </row>
    <row r="7730">
      <c r="L7730" s="3">
        <v>44176.229166666664</v>
      </c>
    </row>
    <row r="7731">
      <c r="L7731" s="3">
        <v>43857.37282399306</v>
      </c>
    </row>
    <row r="7732">
      <c r="L7732" s="3">
        <v>43741.333333333336</v>
      </c>
    </row>
    <row r="7733">
      <c r="L7733" s="3">
        <v>44155.625</v>
      </c>
    </row>
    <row r="7734">
      <c r="L7734" s="3">
        <v>43722.166666666664</v>
      </c>
    </row>
    <row r="7735">
      <c r="L7735" s="3">
        <v>44123.78855347222</v>
      </c>
    </row>
    <row r="7736">
      <c r="L7736" s="3">
        <v>43973.376388888886</v>
      </c>
    </row>
    <row r="7737">
      <c r="L7737" s="3">
        <v>43485.333333333336</v>
      </c>
    </row>
    <row r="7738">
      <c r="L7738" s="3">
        <v>43745.583333333336</v>
      </c>
    </row>
    <row r="7739">
      <c r="L7739" s="3">
        <v>43887.3280784838</v>
      </c>
    </row>
    <row r="7740">
      <c r="L7740" s="3">
        <v>43768.166666666664</v>
      </c>
    </row>
    <row r="7741">
      <c r="L7741" s="3">
        <v>43689.25</v>
      </c>
    </row>
    <row r="7742">
      <c r="L7742" s="3">
        <v>44040.78125</v>
      </c>
    </row>
    <row r="7743">
      <c r="L7743" s="3">
        <v>44147.645833333336</v>
      </c>
    </row>
    <row r="7744">
      <c r="L7744" s="3">
        <v>43904.25</v>
      </c>
    </row>
    <row r="7745">
      <c r="L7745" s="3">
        <v>44218.666666666664</v>
      </c>
    </row>
    <row r="7746">
      <c r="L7746" s="3">
        <v>44237.625</v>
      </c>
    </row>
    <row r="7747">
      <c r="L7747" s="3">
        <v>44146.708333333336</v>
      </c>
    </row>
    <row r="7748">
      <c r="L7748" s="3">
        <v>43910.604166666664</v>
      </c>
    </row>
    <row r="7749">
      <c r="L7749" s="3">
        <v>43857.25</v>
      </c>
    </row>
    <row r="7750">
      <c r="L7750" s="3">
        <v>44228.5625</v>
      </c>
    </row>
    <row r="7751">
      <c r="L7751" s="3">
        <v>44126.375</v>
      </c>
    </row>
    <row r="7752">
      <c r="L7752" s="3">
        <v>44187.697916666664</v>
      </c>
    </row>
    <row r="7753">
      <c r="L7753" s="3">
        <v>43749.708333333336</v>
      </c>
    </row>
    <row r="7754">
      <c r="L7754" s="3">
        <v>43998.291666666664</v>
      </c>
    </row>
    <row r="7755">
      <c r="L7755" s="3">
        <v>44098.78525199074</v>
      </c>
    </row>
    <row r="7756">
      <c r="L7756" s="3">
        <v>44124.291666666664</v>
      </c>
    </row>
    <row r="7757">
      <c r="L7757" s="3">
        <v>43884.708333333336</v>
      </c>
    </row>
    <row r="7758">
      <c r="L7758" s="3">
        <v>44027.333333333336</v>
      </c>
    </row>
    <row r="7759">
      <c r="L7759" s="3">
        <v>44050.395833333336</v>
      </c>
    </row>
    <row r="7760">
      <c r="L7760" s="3">
        <v>43774.291666666664</v>
      </c>
    </row>
    <row r="7761">
      <c r="L7761" s="3">
        <v>43822.125</v>
      </c>
    </row>
    <row r="7762">
      <c r="L7762" s="3">
        <v>44090.583333333336</v>
      </c>
    </row>
    <row r="7763">
      <c r="L7763" s="3">
        <v>44153.75</v>
      </c>
    </row>
    <row r="7764">
      <c r="L7764" s="3">
        <v>43868.520833333336</v>
      </c>
    </row>
    <row r="7765">
      <c r="L7765" s="3">
        <v>44131.375</v>
      </c>
    </row>
    <row r="7766">
      <c r="L7766" s="3">
        <v>44033.260416666664</v>
      </c>
    </row>
    <row r="7767">
      <c r="L7767" s="3">
        <v>44217.5</v>
      </c>
    </row>
    <row r="7768">
      <c r="L7768" s="3">
        <v>43844.625</v>
      </c>
    </row>
    <row r="7769">
      <c r="L7769" s="3">
        <v>43924.625</v>
      </c>
    </row>
    <row r="7770">
      <c r="L7770" s="3">
        <v>43845.208333333336</v>
      </c>
    </row>
    <row r="7771">
      <c r="L7771" s="3">
        <v>44024.229166666664</v>
      </c>
    </row>
    <row r="7772">
      <c r="L7772" s="3">
        <v>44133.5</v>
      </c>
    </row>
    <row r="7773">
      <c r="L7773" s="3">
        <v>43859.583333333336</v>
      </c>
    </row>
    <row r="7774">
      <c r="L7774" s="3">
        <v>43817.625</v>
      </c>
    </row>
    <row r="7775">
      <c r="L7775" s="3">
        <v>44109.73081369213</v>
      </c>
    </row>
    <row r="7776">
      <c r="L7776" s="3">
        <v>43717.708333333336</v>
      </c>
    </row>
    <row r="7777">
      <c r="L7777" s="3">
        <v>44078.314532349534</v>
      </c>
    </row>
    <row r="7778">
      <c r="L7778" s="3">
        <v>44152.208333333336</v>
      </c>
    </row>
    <row r="7779">
      <c r="L7779" s="3">
        <v>44106.333333333336</v>
      </c>
    </row>
    <row r="7780">
      <c r="L7780" s="3">
        <v>44200.625</v>
      </c>
    </row>
    <row r="7781">
      <c r="L7781" s="3">
        <v>44057.25</v>
      </c>
    </row>
    <row r="7782">
      <c r="L7782" s="3">
        <v>44041.62569444445</v>
      </c>
    </row>
    <row r="7783">
      <c r="L7783" s="3">
        <v>44078.21875</v>
      </c>
    </row>
    <row r="7784">
      <c r="L7784" s="3">
        <v>44057.1875</v>
      </c>
    </row>
    <row r="7785">
      <c r="L7785" s="3">
        <v>44244.291666666664</v>
      </c>
    </row>
    <row r="7786">
      <c r="L7786" s="3">
        <v>44208.333333333336</v>
      </c>
    </row>
    <row r="7787">
      <c r="L7787" s="3">
        <v>43634.708333333336</v>
      </c>
    </row>
    <row r="7788">
      <c r="L7788" s="3">
        <v>44041.729166666664</v>
      </c>
    </row>
    <row r="7789">
      <c r="L7789" s="3">
        <v>44150.729166666664</v>
      </c>
    </row>
    <row r="7790">
      <c r="L7790" s="3">
        <v>43921.625</v>
      </c>
    </row>
    <row r="7791">
      <c r="L7791" s="3">
        <v>43703.208333333336</v>
      </c>
    </row>
    <row r="7792">
      <c r="L7792" s="3">
        <v>44187.28125</v>
      </c>
    </row>
    <row r="7793">
      <c r="L7793" s="3">
        <v>43634.75</v>
      </c>
    </row>
    <row r="7794">
      <c r="L7794" s="3">
        <v>44143.229166666664</v>
      </c>
    </row>
    <row r="7795">
      <c r="L7795" s="3">
        <v>43789.208333333336</v>
      </c>
    </row>
    <row r="7796">
      <c r="L7796" s="3">
        <v>44232.25</v>
      </c>
    </row>
    <row r="7797">
      <c r="L7797" s="3">
        <v>44234.1875</v>
      </c>
    </row>
    <row r="7798">
      <c r="L7798" s="3">
        <v>44123.589022858796</v>
      </c>
    </row>
    <row r="7799">
      <c r="L7799" s="3">
        <v>44131.6875</v>
      </c>
    </row>
    <row r="7800">
      <c r="L7800" s="3">
        <v>43897.791666666664</v>
      </c>
    </row>
    <row r="7801">
      <c r="L7801" s="3">
        <v>43901.25</v>
      </c>
    </row>
    <row r="7802">
      <c r="L7802" s="3">
        <v>44237.708333333336</v>
      </c>
    </row>
    <row r="7803">
      <c r="L7803" s="3">
        <v>43781.666666666664</v>
      </c>
    </row>
    <row r="7804">
      <c r="L7804" s="3">
        <v>44142.63380425926</v>
      </c>
    </row>
    <row r="7805">
      <c r="L7805" s="3">
        <v>44111.208333333336</v>
      </c>
    </row>
    <row r="7806">
      <c r="L7806" s="3">
        <v>44147.46228791666</v>
      </c>
    </row>
    <row r="7807">
      <c r="L7807" s="3">
        <v>44155.75</v>
      </c>
    </row>
    <row r="7808">
      <c r="L7808" s="3">
        <v>44182.66543262731</v>
      </c>
    </row>
    <row r="7809">
      <c r="L7809" s="3">
        <v>44167.614583333336</v>
      </c>
    </row>
    <row r="7810">
      <c r="L7810" s="3">
        <v>43843.541666666664</v>
      </c>
    </row>
    <row r="7811">
      <c r="L7811" s="3">
        <v>43535.416666666664</v>
      </c>
    </row>
    <row r="7812">
      <c r="L7812" s="3">
        <v>44106.718028483796</v>
      </c>
    </row>
    <row r="7813">
      <c r="L7813" s="3">
        <v>44126.71875</v>
      </c>
    </row>
    <row r="7814">
      <c r="L7814" s="3">
        <v>44188.3484821875</v>
      </c>
    </row>
    <row r="7815">
      <c r="L7815" s="3">
        <v>43900.666666666664</v>
      </c>
    </row>
    <row r="7816">
      <c r="L7816" s="3">
        <v>44218.791666666664</v>
      </c>
    </row>
    <row r="7817">
      <c r="L7817" s="3">
        <v>44243.25</v>
      </c>
    </row>
    <row r="7818">
      <c r="L7818" s="3">
        <v>44113.75</v>
      </c>
    </row>
    <row r="7819">
      <c r="L7819" s="3">
        <v>44104.708333333336</v>
      </c>
    </row>
    <row r="7820">
      <c r="L7820" s="3">
        <v>44179.875</v>
      </c>
    </row>
    <row r="7821">
      <c r="L7821" s="3">
        <v>43956.46944444445</v>
      </c>
    </row>
    <row r="7822">
      <c r="L7822" s="3">
        <v>44026.3125</v>
      </c>
    </row>
    <row r="7823">
      <c r="L7823" s="3">
        <v>43986.302083333336</v>
      </c>
    </row>
    <row r="7824">
      <c r="L7824" s="3">
        <v>44176.1875</v>
      </c>
    </row>
    <row r="7825">
      <c r="L7825" s="3">
        <v>44107.28125</v>
      </c>
    </row>
    <row r="7826">
      <c r="L7826" s="3">
        <v>43989.666666666664</v>
      </c>
    </row>
    <row r="7827">
      <c r="L7827" s="3">
        <v>43563.625</v>
      </c>
    </row>
    <row r="7828">
      <c r="L7828" s="3">
        <v>44215.291666666664</v>
      </c>
    </row>
    <row r="7829">
      <c r="L7829" s="3">
        <v>44209.708333333336</v>
      </c>
    </row>
    <row r="7830">
      <c r="L7830" s="3">
        <v>44140.625</v>
      </c>
    </row>
    <row r="7831">
      <c r="L7831" s="3">
        <v>43998.625</v>
      </c>
    </row>
    <row r="7832">
      <c r="L7832" s="3">
        <v>43959.729166666664</v>
      </c>
    </row>
    <row r="7833">
      <c r="L7833" s="3">
        <v>44229.666666666664</v>
      </c>
    </row>
    <row r="7834">
      <c r="L7834" s="3">
        <v>43798.208333333336</v>
      </c>
    </row>
    <row r="7835">
      <c r="L7835" s="3">
        <v>44250.291666666664</v>
      </c>
    </row>
    <row r="7836">
      <c r="L7836" s="3">
        <v>44121.291666666664</v>
      </c>
    </row>
    <row r="7837">
      <c r="L7837" s="3">
        <v>43862.77055903935</v>
      </c>
    </row>
    <row r="7838">
      <c r="L7838" s="3">
        <v>43921.791666666664</v>
      </c>
    </row>
    <row r="7839">
      <c r="L7839" s="3">
        <v>44142.666666666664</v>
      </c>
    </row>
    <row r="7840">
      <c r="L7840" s="3">
        <v>44086.416666666664</v>
      </c>
    </row>
    <row r="7841">
      <c r="L7841" s="3">
        <v>43796.791666666664</v>
      </c>
    </row>
    <row r="7842">
      <c r="L7842" s="3">
        <v>44014.25</v>
      </c>
    </row>
    <row r="7843">
      <c r="L7843" s="3">
        <v>44155.60181854167</v>
      </c>
    </row>
    <row r="7844">
      <c r="L7844" s="3">
        <v>43875.625</v>
      </c>
    </row>
    <row r="7845">
      <c r="L7845" s="3">
        <v>44245.5625</v>
      </c>
    </row>
    <row r="7846">
      <c r="L7846" s="3">
        <v>44231.208333333336</v>
      </c>
    </row>
    <row r="7847">
      <c r="L7847" s="3">
        <v>44253.229166666664</v>
      </c>
    </row>
    <row r="7848">
      <c r="L7848" s="3">
        <v>43749.333333333336</v>
      </c>
    </row>
    <row r="7849">
      <c r="L7849" s="3">
        <v>44127.729166666664</v>
      </c>
    </row>
    <row r="7850">
      <c r="L7850" s="3">
        <v>43788.25</v>
      </c>
    </row>
    <row r="7851">
      <c r="L7851" s="3">
        <v>44106.291666666664</v>
      </c>
    </row>
    <row r="7852">
      <c r="L7852" s="3">
        <v>43838.72967746528</v>
      </c>
    </row>
    <row r="7853">
      <c r="L7853" s="3">
        <v>43833.36975884259</v>
      </c>
    </row>
    <row r="7854">
      <c r="L7854" s="3">
        <v>44157.645833333336</v>
      </c>
    </row>
    <row r="7855">
      <c r="L7855" s="3">
        <v>44099.666666666664</v>
      </c>
    </row>
    <row r="7856">
      <c r="L7856" s="3">
        <v>43872.625</v>
      </c>
    </row>
    <row r="7857">
      <c r="L7857" s="3">
        <v>44165.583333333336</v>
      </c>
    </row>
    <row r="7858">
      <c r="L7858" s="3">
        <v>43636.5</v>
      </c>
    </row>
    <row r="7859">
      <c r="L7859" s="3">
        <v>43851.583333333336</v>
      </c>
    </row>
    <row r="7860">
      <c r="L7860" s="3">
        <v>44174.208333333336</v>
      </c>
    </row>
    <row r="7861">
      <c r="L7861" s="3">
        <v>43920.75</v>
      </c>
    </row>
    <row r="7862">
      <c r="L7862" s="3">
        <v>43888.197916666664</v>
      </c>
    </row>
    <row r="7863">
      <c r="L7863" s="3">
        <v>44151.583333333336</v>
      </c>
    </row>
    <row r="7864">
      <c r="L7864" s="3">
        <v>44202.479166666664</v>
      </c>
    </row>
    <row r="7865">
      <c r="L7865" s="3">
        <v>43922.625</v>
      </c>
    </row>
    <row r="7866">
      <c r="L7866" s="3">
        <v>44088.520833333336</v>
      </c>
    </row>
    <row r="7867">
      <c r="L7867" s="3">
        <v>43914.291666666664</v>
      </c>
    </row>
    <row r="7868">
      <c r="L7868" s="3">
        <v>43966.291666666664</v>
      </c>
    </row>
    <row r="7869">
      <c r="L7869" s="3">
        <v>44190.6875</v>
      </c>
    </row>
    <row r="7870">
      <c r="L7870" s="3">
        <v>43802.291666666664</v>
      </c>
    </row>
    <row r="7871">
      <c r="L7871" s="3">
        <v>44229.666666666664</v>
      </c>
    </row>
    <row r="7872">
      <c r="L7872" s="3">
        <v>44083.479166666664</v>
      </c>
    </row>
    <row r="7873">
      <c r="L7873" s="3">
        <v>44142.791666666664</v>
      </c>
    </row>
    <row r="7874">
      <c r="L7874" s="3">
        <v>43896.291666666664</v>
      </c>
    </row>
    <row r="7875">
      <c r="L7875" s="3">
        <v>44038.604166666664</v>
      </c>
    </row>
    <row r="7876">
      <c r="L7876" s="3">
        <v>44132.63391819444</v>
      </c>
    </row>
    <row r="7877">
      <c r="L7877" s="3">
        <v>44231.416666666664</v>
      </c>
    </row>
    <row r="7878">
      <c r="L7878" s="3">
        <v>44175.65625</v>
      </c>
    </row>
    <row r="7879">
      <c r="L7879" s="3">
        <v>44222.1875</v>
      </c>
    </row>
    <row r="7880">
      <c r="L7880" s="3">
        <v>44139.229166666664</v>
      </c>
    </row>
    <row r="7881">
      <c r="L7881" s="3">
        <v>44144.208333333336</v>
      </c>
    </row>
    <row r="7882">
      <c r="L7882" s="3">
        <v>44055.25</v>
      </c>
    </row>
    <row r="7883">
      <c r="L7883" s="3">
        <v>44015.625</v>
      </c>
    </row>
    <row r="7884">
      <c r="L7884" s="3">
        <v>44188.666666666664</v>
      </c>
    </row>
    <row r="7885">
      <c r="L7885" s="3">
        <v>44144.270833333336</v>
      </c>
    </row>
    <row r="7886">
      <c r="L7886" s="3">
        <v>44073.208333333336</v>
      </c>
    </row>
    <row r="7887">
      <c r="L7887" s="3">
        <v>43796.625</v>
      </c>
    </row>
    <row r="7888">
      <c r="L7888" s="3">
        <v>44238.5</v>
      </c>
    </row>
    <row r="7889">
      <c r="L7889" s="3">
        <v>43983.291666666664</v>
      </c>
    </row>
    <row r="7890">
      <c r="L7890" s="3">
        <v>43487.25</v>
      </c>
    </row>
    <row r="7891">
      <c r="L7891" s="3">
        <v>44041.333333333336</v>
      </c>
    </row>
    <row r="7892">
      <c r="L7892" s="3">
        <v>44194.270833333336</v>
      </c>
    </row>
    <row r="7893">
      <c r="L7893" s="3">
        <v>44245.541666666664</v>
      </c>
    </row>
    <row r="7894">
      <c r="L7894" s="3">
        <v>43846.708333333336</v>
      </c>
    </row>
    <row r="7895">
      <c r="L7895" s="3">
        <v>43809.625</v>
      </c>
    </row>
    <row r="7896">
      <c r="L7896" s="3">
        <v>44078.65825030093</v>
      </c>
    </row>
    <row r="7897">
      <c r="L7897" s="3">
        <v>43503.708333333336</v>
      </c>
    </row>
    <row r="7898">
      <c r="L7898" s="3">
        <v>43849.791666666664</v>
      </c>
    </row>
    <row r="7899">
      <c r="L7899" s="3">
        <v>44123.635416666664</v>
      </c>
    </row>
    <row r="7900">
      <c r="L7900" s="3">
        <v>43949.78125</v>
      </c>
    </row>
    <row r="7901">
      <c r="L7901" s="3">
        <v>44242.625</v>
      </c>
    </row>
    <row r="7902">
      <c r="L7902" s="3">
        <v>43886.541666666664</v>
      </c>
    </row>
    <row r="7903">
      <c r="L7903" s="3">
        <v>43859.791666666664</v>
      </c>
    </row>
    <row r="7904">
      <c r="L7904" s="3">
        <v>44112.229166666664</v>
      </c>
    </row>
    <row r="7905">
      <c r="L7905" s="3">
        <v>44107.65625</v>
      </c>
    </row>
    <row r="7906">
      <c r="L7906" s="3">
        <v>44008.604166666664</v>
      </c>
    </row>
    <row r="7907">
      <c r="L7907" s="3">
        <v>44085.625</v>
      </c>
    </row>
    <row r="7908">
      <c r="L7908" s="3">
        <v>43480.25</v>
      </c>
    </row>
    <row r="7909">
      <c r="L7909" s="3">
        <v>43791.291666666664</v>
      </c>
    </row>
    <row r="7910">
      <c r="L7910" s="3">
        <v>44160.541666666664</v>
      </c>
    </row>
    <row r="7911">
      <c r="L7911" s="3">
        <v>44094.270833333336</v>
      </c>
    </row>
    <row r="7912">
      <c r="L7912" s="3">
        <v>44199.35948516204</v>
      </c>
    </row>
    <row r="7913">
      <c r="L7913" s="3">
        <v>43816.25</v>
      </c>
    </row>
    <row r="7914">
      <c r="L7914" s="3">
        <v>44105.791666666664</v>
      </c>
    </row>
    <row r="7915">
      <c r="L7915" s="3">
        <v>44123.6875</v>
      </c>
    </row>
    <row r="7916">
      <c r="L7916" s="3">
        <v>44253.541666666664</v>
      </c>
    </row>
    <row r="7917">
      <c r="L7917" s="3">
        <v>43868.625</v>
      </c>
    </row>
    <row r="7918">
      <c r="L7918" s="3">
        <v>43880.381632523146</v>
      </c>
    </row>
    <row r="7919">
      <c r="L7919" s="3">
        <v>43532.333333333336</v>
      </c>
    </row>
    <row r="7920">
      <c r="L7920" s="3">
        <v>43787.208333333336</v>
      </c>
    </row>
    <row r="7921">
      <c r="L7921" s="3">
        <v>44223.208333333336</v>
      </c>
    </row>
    <row r="7922">
      <c r="L7922" s="3">
        <v>44139.1875</v>
      </c>
    </row>
    <row r="7923">
      <c r="L7923" s="3">
        <v>43989.666666666664</v>
      </c>
    </row>
    <row r="7924">
      <c r="L7924" s="3">
        <v>43855.645833333336</v>
      </c>
    </row>
    <row r="7925">
      <c r="L7925" s="3">
        <v>44207.270833333336</v>
      </c>
    </row>
    <row r="7926">
      <c r="L7926" s="3">
        <v>44198.339844421294</v>
      </c>
    </row>
    <row r="7927">
      <c r="L7927" s="3">
        <v>43906.291666666664</v>
      </c>
    </row>
    <row r="7928">
      <c r="L7928" s="3">
        <v>43903.666666666664</v>
      </c>
    </row>
    <row r="7929">
      <c r="L7929" s="3">
        <v>44123.666666666664</v>
      </c>
    </row>
    <row r="7930">
      <c r="L7930" s="3">
        <v>44140.229166666664</v>
      </c>
    </row>
    <row r="7931">
      <c r="L7931" s="3">
        <v>43858.604166666664</v>
      </c>
    </row>
    <row r="7932">
      <c r="L7932" s="3">
        <v>44007.25</v>
      </c>
    </row>
    <row r="7933">
      <c r="L7933" s="3">
        <v>44161.791666666664</v>
      </c>
    </row>
    <row r="7934">
      <c r="L7934" s="3">
        <v>43957.770833333336</v>
      </c>
    </row>
    <row r="7935">
      <c r="L7935" s="3">
        <v>44124.166666666664</v>
      </c>
    </row>
    <row r="7936">
      <c r="L7936" s="3">
        <v>44165.416666666664</v>
      </c>
    </row>
    <row r="7937">
      <c r="L7937" s="3">
        <v>44176.208333333336</v>
      </c>
    </row>
    <row r="7938">
      <c r="L7938" s="3">
        <v>44100.625</v>
      </c>
    </row>
    <row r="7939">
      <c r="L7939" s="3">
        <v>43780.625</v>
      </c>
    </row>
    <row r="7940">
      <c r="L7940" s="3">
        <v>44059.625</v>
      </c>
    </row>
    <row r="7941">
      <c r="L7941" s="3">
        <v>44060.75</v>
      </c>
    </row>
    <row r="7942">
      <c r="L7942" s="3">
        <v>43912.625</v>
      </c>
    </row>
    <row r="7943">
      <c r="L7943" s="3">
        <v>44218.625</v>
      </c>
    </row>
    <row r="7944">
      <c r="L7944" s="3">
        <v>44082.625</v>
      </c>
    </row>
    <row r="7945">
      <c r="L7945" s="3">
        <v>44244.21875</v>
      </c>
    </row>
    <row r="7946">
      <c r="L7946" s="3">
        <v>44169.208333333336</v>
      </c>
    </row>
    <row r="7947">
      <c r="L7947" s="3">
        <v>43788.666666666664</v>
      </c>
    </row>
    <row r="7948">
      <c r="L7948" s="3">
        <v>43910.208333333336</v>
      </c>
    </row>
    <row r="7949">
      <c r="L7949" s="3">
        <v>44070.458333333336</v>
      </c>
    </row>
    <row r="7950">
      <c r="L7950" s="3">
        <v>44146.625</v>
      </c>
    </row>
    <row r="7951">
      <c r="L7951" s="3">
        <v>43962.75</v>
      </c>
    </row>
    <row r="7952">
      <c r="L7952" s="3">
        <v>43585.666666666664</v>
      </c>
    </row>
    <row r="7953">
      <c r="L7953" s="3">
        <v>43738.416666666664</v>
      </c>
    </row>
    <row r="7954">
      <c r="L7954" s="3">
        <v>44232.25</v>
      </c>
    </row>
    <row r="7955">
      <c r="L7955" s="3">
        <v>44186.25</v>
      </c>
    </row>
    <row r="7956">
      <c r="L7956" s="3">
        <v>44124.302083333336</v>
      </c>
    </row>
    <row r="7957">
      <c r="L7957" s="3">
        <v>43846.208333333336</v>
      </c>
    </row>
    <row r="7958">
      <c r="L7958" s="3">
        <v>44173.541666666664</v>
      </c>
    </row>
    <row r="7959">
      <c r="L7959" s="3">
        <v>43921.729166666664</v>
      </c>
    </row>
    <row r="7960">
      <c r="L7960" s="3">
        <v>44099.4375</v>
      </c>
    </row>
    <row r="7961">
      <c r="L7961" s="3">
        <v>43731.291666666664</v>
      </c>
    </row>
    <row r="7962">
      <c r="L7962" s="3">
        <v>43809.708333333336</v>
      </c>
    </row>
    <row r="7963">
      <c r="L7963" s="3">
        <v>44189.625</v>
      </c>
    </row>
    <row r="7964">
      <c r="L7964" s="3">
        <v>44156.25</v>
      </c>
    </row>
    <row r="7965">
      <c r="L7965" s="3">
        <v>43958.59480641204</v>
      </c>
    </row>
    <row r="7966">
      <c r="L7966" s="3">
        <v>44148.316759733796</v>
      </c>
    </row>
    <row r="7967">
      <c r="L7967" s="3">
        <v>44019.6875</v>
      </c>
    </row>
    <row r="7968">
      <c r="L7968" s="3">
        <v>43993.625</v>
      </c>
    </row>
    <row r="7969">
      <c r="L7969" s="3">
        <v>44027.291666666664</v>
      </c>
    </row>
    <row r="7970">
      <c r="L7970" s="3">
        <v>44064.55463893519</v>
      </c>
    </row>
    <row r="7971">
      <c r="L7971" s="3">
        <v>43770.763745868055</v>
      </c>
    </row>
    <row r="7972">
      <c r="L7972" s="3">
        <v>43818.458333333336</v>
      </c>
    </row>
    <row r="7973">
      <c r="L7973" s="3">
        <v>43876.25</v>
      </c>
    </row>
    <row r="7974">
      <c r="L7974" s="3">
        <v>43868.666666666664</v>
      </c>
    </row>
    <row r="7975">
      <c r="L7975" s="3">
        <v>43980.3125</v>
      </c>
    </row>
    <row r="7976">
      <c r="L7976" s="3">
        <v>43872.166666666664</v>
      </c>
    </row>
    <row r="7977">
      <c r="L7977" s="3">
        <v>43887.5</v>
      </c>
    </row>
    <row r="7978">
      <c r="L7978" s="3">
        <v>43870.510416666664</v>
      </c>
    </row>
    <row r="7979">
      <c r="L7979" s="3">
        <v>44168.39307366898</v>
      </c>
    </row>
    <row r="7980">
      <c r="L7980" s="3">
        <v>43987.25</v>
      </c>
    </row>
    <row r="7981">
      <c r="L7981" s="3">
        <v>44249.541666666664</v>
      </c>
    </row>
    <row r="7982">
      <c r="L7982" s="3">
        <v>43724.291666666664</v>
      </c>
    </row>
    <row r="7983">
      <c r="L7983" s="3">
        <v>44223.291666666664</v>
      </c>
    </row>
    <row r="7984">
      <c r="L7984" s="3">
        <v>43550.291666666664</v>
      </c>
    </row>
    <row r="7985">
      <c r="L7985" s="3">
        <v>43823.625</v>
      </c>
    </row>
    <row r="7986">
      <c r="L7986" s="3">
        <v>44137.625</v>
      </c>
    </row>
    <row r="7987">
      <c r="L7987" s="3">
        <v>43699.5</v>
      </c>
    </row>
    <row r="7988">
      <c r="L7988" s="3">
        <v>43729.75</v>
      </c>
    </row>
    <row r="7989">
      <c r="L7989" s="3">
        <v>44116.614583333336</v>
      </c>
    </row>
    <row r="7990">
      <c r="L7990" s="3">
        <v>44160.291666666664</v>
      </c>
    </row>
    <row r="7991">
      <c r="L7991" s="3">
        <v>43823.791666666664</v>
      </c>
    </row>
    <row r="7992">
      <c r="L7992" s="3">
        <v>44195.291666666664</v>
      </c>
    </row>
    <row r="7993">
      <c r="L7993" s="3">
        <v>43816.25</v>
      </c>
    </row>
    <row r="7994">
      <c r="L7994" s="3">
        <v>43664.166666666664</v>
      </c>
    </row>
    <row r="7995">
      <c r="L7995" s="3">
        <v>43857.291666666664</v>
      </c>
    </row>
    <row r="7996">
      <c r="L7996" s="3">
        <v>44167.458333333336</v>
      </c>
    </row>
    <row r="7997">
      <c r="L7997" s="3">
        <v>43810.583333333336</v>
      </c>
    </row>
    <row r="7998">
      <c r="L7998" s="3">
        <v>44100.625</v>
      </c>
    </row>
    <row r="7999">
      <c r="L7999" s="3">
        <v>43888.6875</v>
      </c>
    </row>
    <row r="8000">
      <c r="L8000" s="3">
        <v>43894.60185842593</v>
      </c>
    </row>
    <row r="8001">
      <c r="L8001" s="3">
        <v>43884.708333333336</v>
      </c>
    </row>
    <row r="8002">
      <c r="L8002" s="3">
        <v>44153.71875</v>
      </c>
    </row>
    <row r="8003">
      <c r="L8003" s="3">
        <v>44150.63551054398</v>
      </c>
    </row>
    <row r="8004">
      <c r="L8004" s="3">
        <v>43791.791666666664</v>
      </c>
    </row>
    <row r="8005">
      <c r="L8005" s="3">
        <v>43781.791666666664</v>
      </c>
    </row>
    <row r="8006">
      <c r="L8006" s="3">
        <v>44142.708333333336</v>
      </c>
    </row>
    <row r="8007">
      <c r="L8007" s="3">
        <v>43879.375</v>
      </c>
    </row>
    <row r="8008">
      <c r="L8008" s="3">
        <v>44230.197916666664</v>
      </c>
    </row>
    <row r="8009">
      <c r="L8009" s="3">
        <v>43811.208333333336</v>
      </c>
    </row>
    <row r="8010">
      <c r="L8010" s="3">
        <v>43929.583333333336</v>
      </c>
    </row>
    <row r="8011">
      <c r="L8011" s="3">
        <v>43908.291666666664</v>
      </c>
    </row>
    <row r="8012">
      <c r="L8012" s="3">
        <v>43684.333333333336</v>
      </c>
    </row>
    <row r="8013">
      <c r="L8013" s="3">
        <v>44211.375</v>
      </c>
    </row>
    <row r="8014">
      <c r="L8014" s="3">
        <v>43872.416666666664</v>
      </c>
    </row>
    <row r="8015">
      <c r="L8015" s="3">
        <v>44244.25</v>
      </c>
    </row>
    <row r="8016">
      <c r="L8016" s="3">
        <v>44123.6875</v>
      </c>
    </row>
    <row r="8017">
      <c r="L8017" s="3">
        <v>44076.291666666664</v>
      </c>
    </row>
    <row r="8018">
      <c r="L8018" s="3">
        <v>44070.416666666664</v>
      </c>
    </row>
    <row r="8019">
      <c r="L8019" s="3">
        <v>44210.75</v>
      </c>
    </row>
    <row r="8020">
      <c r="L8020" s="3">
        <v>44066.125</v>
      </c>
    </row>
    <row r="8021">
      <c r="L8021" s="3">
        <v>44127.75</v>
      </c>
    </row>
    <row r="8022">
      <c r="L8022" s="3">
        <v>44174.604166666664</v>
      </c>
    </row>
    <row r="8023">
      <c r="L8023" s="3">
        <v>44143.708333333336</v>
      </c>
    </row>
    <row r="8024">
      <c r="L8024" s="3">
        <v>44169.916666666664</v>
      </c>
    </row>
    <row r="8025">
      <c r="L8025" s="3">
        <v>43683.625</v>
      </c>
    </row>
    <row r="8026">
      <c r="L8026" s="3">
        <v>44209.25</v>
      </c>
    </row>
    <row r="8027">
      <c r="L8027" s="3">
        <v>43844.208333333336</v>
      </c>
    </row>
    <row r="8028">
      <c r="L8028" s="3">
        <v>43998.25</v>
      </c>
    </row>
    <row r="8029">
      <c r="L8029" s="3">
        <v>44208.677083333336</v>
      </c>
    </row>
    <row r="8030">
      <c r="L8030" s="3">
        <v>44169.25</v>
      </c>
    </row>
    <row r="8031">
      <c r="L8031" s="3">
        <v>43755.166666666664</v>
      </c>
    </row>
    <row r="8032">
      <c r="L8032" s="3">
        <v>43937.625</v>
      </c>
    </row>
    <row r="8033">
      <c r="L8033" s="3">
        <v>44128.666666666664</v>
      </c>
    </row>
    <row r="8034">
      <c r="L8034" s="3">
        <v>43826.583333333336</v>
      </c>
    </row>
    <row r="8035">
      <c r="L8035" s="3">
        <v>43563.25</v>
      </c>
    </row>
    <row r="8036">
      <c r="L8036" s="3">
        <v>43853.416666666664</v>
      </c>
    </row>
    <row r="8037">
      <c r="L8037" s="3">
        <v>43825.291666666664</v>
      </c>
    </row>
    <row r="8038">
      <c r="L8038" s="3">
        <v>43591.583333333336</v>
      </c>
    </row>
    <row r="8039">
      <c r="L8039" s="3">
        <v>44087.645833333336</v>
      </c>
    </row>
    <row r="8040">
      <c r="L8040" s="3">
        <v>44036.698705358795</v>
      </c>
    </row>
    <row r="8041">
      <c r="L8041" s="3">
        <v>44187.375</v>
      </c>
    </row>
    <row r="8042">
      <c r="L8042" s="3">
        <v>44162.5</v>
      </c>
    </row>
    <row r="8043">
      <c r="L8043" s="3">
        <v>44119.291666666664</v>
      </c>
    </row>
    <row r="8044">
      <c r="L8044" s="3">
        <v>44236.458333333336</v>
      </c>
    </row>
    <row r="8045">
      <c r="L8045" s="3">
        <v>43797.75</v>
      </c>
    </row>
    <row r="8046">
      <c r="L8046" s="3">
        <v>43783.791666666664</v>
      </c>
    </row>
    <row r="8047">
      <c r="L8047" s="3">
        <v>43843.229166666664</v>
      </c>
    </row>
    <row r="8048">
      <c r="L8048" s="3">
        <v>44064.729166666664</v>
      </c>
    </row>
    <row r="8049">
      <c r="L8049" s="3">
        <v>43847.270833333336</v>
      </c>
    </row>
    <row r="8050">
      <c r="L8050" s="3">
        <v>44151.5</v>
      </c>
    </row>
    <row r="8051">
      <c r="L8051" s="3">
        <v>43948.291666666664</v>
      </c>
    </row>
    <row r="8052">
      <c r="L8052" s="3">
        <v>43965.291666666664</v>
      </c>
    </row>
    <row r="8053">
      <c r="L8053" s="3">
        <v>44228.3125</v>
      </c>
    </row>
    <row r="8054">
      <c r="L8054" s="3">
        <v>44095.5696821875</v>
      </c>
    </row>
    <row r="8055">
      <c r="L8055" s="3">
        <v>43792.166666666664</v>
      </c>
    </row>
    <row r="8056">
      <c r="L8056" s="3">
        <v>44186.333333333336</v>
      </c>
    </row>
    <row r="8057">
      <c r="L8057" s="3">
        <v>44111.416666666664</v>
      </c>
    </row>
    <row r="8058">
      <c r="L8058" s="3">
        <v>44151.708333333336</v>
      </c>
    </row>
    <row r="8059">
      <c r="L8059" s="3">
        <v>44201.333333333336</v>
      </c>
    </row>
    <row r="8060">
      <c r="L8060" s="3">
        <v>44208.916666666664</v>
      </c>
    </row>
    <row r="8061">
      <c r="L8061" s="3">
        <v>43924.270833333336</v>
      </c>
    </row>
    <row r="8062">
      <c r="L8062" s="3">
        <v>43843.666666666664</v>
      </c>
    </row>
    <row r="8063">
      <c r="L8063" s="3">
        <v>44131.625</v>
      </c>
    </row>
    <row r="8064">
      <c r="L8064" s="3">
        <v>44098.791666666664</v>
      </c>
    </row>
    <row r="8065">
      <c r="L8065" s="3">
        <v>44102.239583333336</v>
      </c>
    </row>
    <row r="8066">
      <c r="L8066" s="3">
        <v>44195.635416666664</v>
      </c>
    </row>
    <row r="8067">
      <c r="L8067" s="3">
        <v>43819.352402233795</v>
      </c>
    </row>
    <row r="8068">
      <c r="L8068" s="3">
        <v>43992.197916666664</v>
      </c>
    </row>
    <row r="8069">
      <c r="L8069" s="3">
        <v>43549.5</v>
      </c>
    </row>
    <row r="8070">
      <c r="L8070" s="3">
        <v>44104.333333333336</v>
      </c>
    </row>
    <row r="8071">
      <c r="L8071" s="3">
        <v>43860.25</v>
      </c>
    </row>
    <row r="8072">
      <c r="L8072" s="3">
        <v>44087.583333333336</v>
      </c>
    </row>
    <row r="8073">
      <c r="L8073" s="3">
        <v>44162.770833333336</v>
      </c>
    </row>
    <row r="8074">
      <c r="L8074" s="3">
        <v>43777.708333333336</v>
      </c>
    </row>
    <row r="8075">
      <c r="L8075" s="3">
        <v>44151.625</v>
      </c>
    </row>
    <row r="8076">
      <c r="L8076" s="3">
        <v>44015.625</v>
      </c>
    </row>
    <row r="8077">
      <c r="L8077" s="3">
        <v>44005.25</v>
      </c>
    </row>
    <row r="8078">
      <c r="L8078" s="3">
        <v>44131.4375</v>
      </c>
    </row>
    <row r="8079">
      <c r="L8079" s="3">
        <v>44129.791666666664</v>
      </c>
    </row>
    <row r="8080">
      <c r="L8080" s="3">
        <v>44166.541666666664</v>
      </c>
    </row>
    <row r="8081">
      <c r="L8081" s="3">
        <v>43895.25069444445</v>
      </c>
    </row>
    <row r="8082">
      <c r="L8082" s="3">
        <v>44187.645833333336</v>
      </c>
    </row>
    <row r="8083">
      <c r="L8083" s="3">
        <v>44104.68844480324</v>
      </c>
    </row>
    <row r="8084">
      <c r="L8084" s="3">
        <v>44199.635416666664</v>
      </c>
    </row>
    <row r="8085">
      <c r="L8085" s="3">
        <v>43860.566838541665</v>
      </c>
    </row>
    <row r="8086">
      <c r="L8086" s="3">
        <v>43868.25</v>
      </c>
    </row>
    <row r="8087">
      <c r="L8087" s="3">
        <v>43813.166666666664</v>
      </c>
    </row>
    <row r="8088">
      <c r="L8088" s="3">
        <v>44110.645833333336</v>
      </c>
    </row>
    <row r="8089">
      <c r="L8089" s="3">
        <v>44200.666666666664</v>
      </c>
    </row>
    <row r="8090">
      <c r="L8090" s="3">
        <v>43972.229166666664</v>
      </c>
    </row>
    <row r="8091">
      <c r="L8091" s="3">
        <v>44151.25</v>
      </c>
    </row>
    <row r="8092">
      <c r="L8092" s="3">
        <v>43768.75</v>
      </c>
    </row>
    <row r="8093">
      <c r="L8093" s="3">
        <v>44173.291666666664</v>
      </c>
    </row>
    <row r="8094">
      <c r="L8094" s="3">
        <v>44039.729166666664</v>
      </c>
    </row>
    <row r="8095">
      <c r="L8095" s="3">
        <v>44003.729166666664</v>
      </c>
    </row>
    <row r="8096">
      <c r="L8096" s="3">
        <v>43776.166666666664</v>
      </c>
    </row>
    <row r="8097">
      <c r="L8097" s="3">
        <v>43986.25</v>
      </c>
    </row>
    <row r="8098">
      <c r="L8098" s="3">
        <v>44148.583333333336</v>
      </c>
    </row>
    <row r="8099">
      <c r="L8099" s="3">
        <v>44211.5</v>
      </c>
    </row>
    <row r="8100">
      <c r="L8100" s="3">
        <v>43973.3125</v>
      </c>
    </row>
    <row r="8101">
      <c r="L8101" s="3">
        <v>44186.645833333336</v>
      </c>
    </row>
    <row r="8102">
      <c r="L8102" s="3">
        <v>44182.229166666664</v>
      </c>
    </row>
    <row r="8103">
      <c r="L8103" s="3">
        <v>44164.625</v>
      </c>
    </row>
    <row r="8104">
      <c r="L8104" s="3">
        <v>43844.833333333336</v>
      </c>
    </row>
    <row r="8105">
      <c r="L8105" s="3">
        <v>44148.333333333336</v>
      </c>
    </row>
    <row r="8106">
      <c r="L8106" s="3">
        <v>44025.75</v>
      </c>
    </row>
    <row r="8107">
      <c r="L8107" s="3">
        <v>43854.291666666664</v>
      </c>
    </row>
    <row r="8108">
      <c r="L8108" s="3">
        <v>44160.6875</v>
      </c>
    </row>
    <row r="8109">
      <c r="L8109" s="3">
        <v>43777.708333333336</v>
      </c>
    </row>
    <row r="8110">
      <c r="L8110" s="3">
        <v>43836.666666666664</v>
      </c>
    </row>
    <row r="8111">
      <c r="L8111" s="3">
        <v>43857.40625</v>
      </c>
    </row>
    <row r="8112">
      <c r="L8112" s="3">
        <v>43935.229166666664</v>
      </c>
    </row>
    <row r="8113">
      <c r="L8113" s="3">
        <v>43895.729166666664</v>
      </c>
    </row>
    <row r="8114">
      <c r="L8114" s="3">
        <v>44237.30683739583</v>
      </c>
    </row>
    <row r="8115">
      <c r="L8115" s="3">
        <v>43930.71875</v>
      </c>
    </row>
    <row r="8116">
      <c r="L8116" s="3">
        <v>43890.270833333336</v>
      </c>
    </row>
    <row r="8117">
      <c r="L8117" s="3">
        <v>44195.25</v>
      </c>
    </row>
    <row r="8118">
      <c r="L8118" s="3">
        <v>44233.25</v>
      </c>
    </row>
    <row r="8119">
      <c r="L8119" s="3">
        <v>43921.291666666664</v>
      </c>
    </row>
    <row r="8120">
      <c r="L8120" s="3">
        <v>43881.77789038194</v>
      </c>
    </row>
    <row r="8121">
      <c r="L8121" s="3">
        <v>44235.47142270833</v>
      </c>
    </row>
    <row r="8122">
      <c r="L8122" s="3">
        <v>44251.25</v>
      </c>
    </row>
    <row r="8123">
      <c r="L8123" s="3">
        <v>43742.666666666664</v>
      </c>
    </row>
    <row r="8124">
      <c r="L8124" s="3">
        <v>43720.625</v>
      </c>
    </row>
    <row r="8125">
      <c r="L8125" s="3">
        <v>44134.375</v>
      </c>
    </row>
    <row r="8126">
      <c r="L8126" s="3">
        <v>43896.65625</v>
      </c>
    </row>
    <row r="8127">
      <c r="L8127" s="3">
        <v>44175.6875</v>
      </c>
    </row>
    <row r="8128">
      <c r="L8128" s="3">
        <v>43869.791666666664</v>
      </c>
    </row>
    <row r="8129">
      <c r="L8129" s="3">
        <v>44214.666666666664</v>
      </c>
    </row>
    <row r="8130">
      <c r="L8130" s="3">
        <v>44218.3125</v>
      </c>
    </row>
    <row r="8131">
      <c r="L8131" s="3">
        <v>44092.416666666664</v>
      </c>
    </row>
    <row r="8132">
      <c r="L8132" s="3">
        <v>44055.68569533565</v>
      </c>
    </row>
    <row r="8133">
      <c r="L8133" s="3">
        <v>43748.375</v>
      </c>
    </row>
    <row r="8134">
      <c r="L8134" s="3">
        <v>43874.604166666664</v>
      </c>
    </row>
    <row r="8135">
      <c r="L8135" s="3">
        <v>43803.583333333336</v>
      </c>
    </row>
    <row r="8136">
      <c r="L8136" s="3">
        <v>44203.291666666664</v>
      </c>
    </row>
    <row r="8137">
      <c r="L8137" s="3">
        <v>43997.25</v>
      </c>
    </row>
    <row r="8138">
      <c r="L8138" s="3">
        <v>44195.229166666664</v>
      </c>
    </row>
    <row r="8139">
      <c r="L8139" s="3">
        <v>43859.59375</v>
      </c>
    </row>
    <row r="8140">
      <c r="L8140" s="3">
        <v>44140.208333333336</v>
      </c>
    </row>
    <row r="8141">
      <c r="L8141" s="3">
        <v>43843.208333333336</v>
      </c>
    </row>
    <row r="8142">
      <c r="L8142" s="3">
        <v>43694.25</v>
      </c>
    </row>
    <row r="8143">
      <c r="L8143" s="3">
        <v>43871.25</v>
      </c>
    </row>
    <row r="8144">
      <c r="L8144" s="3">
        <v>43873.25</v>
      </c>
    </row>
    <row r="8145">
      <c r="L8145" s="3">
        <v>44142.75</v>
      </c>
    </row>
    <row r="8146">
      <c r="L8146" s="3">
        <v>44117.625</v>
      </c>
    </row>
    <row r="8147">
      <c r="L8147" s="3">
        <v>44021.197916666664</v>
      </c>
    </row>
    <row r="8148">
      <c r="L8148" s="3">
        <v>44000.729166666664</v>
      </c>
    </row>
    <row r="8149">
      <c r="L8149" s="3">
        <v>43567.416666666664</v>
      </c>
    </row>
    <row r="8150">
      <c r="L8150" s="3">
        <v>43591.416666666664</v>
      </c>
    </row>
    <row r="8151">
      <c r="L8151" s="3">
        <v>43865.46527777778</v>
      </c>
    </row>
    <row r="8152">
      <c r="L8152" s="3">
        <v>44245.322916666664</v>
      </c>
    </row>
    <row r="8153">
      <c r="L8153" s="3">
        <v>44091.375</v>
      </c>
    </row>
    <row r="8154">
      <c r="L8154" s="3">
        <v>44042.1875</v>
      </c>
    </row>
    <row r="8155">
      <c r="L8155" s="3">
        <v>44138.583333333336</v>
      </c>
    </row>
    <row r="8156">
      <c r="L8156" s="3">
        <v>44200.666666666664</v>
      </c>
    </row>
    <row r="8157">
      <c r="L8157" s="3">
        <v>44025.541666666664</v>
      </c>
    </row>
    <row r="8158">
      <c r="L8158" s="3">
        <v>43588.458333333336</v>
      </c>
    </row>
    <row r="8159">
      <c r="L8159" s="3">
        <v>44066.625</v>
      </c>
    </row>
    <row r="8160">
      <c r="L8160" s="3">
        <v>43833.583333333336</v>
      </c>
    </row>
    <row r="8161">
      <c r="L8161" s="3">
        <v>43762.25</v>
      </c>
    </row>
    <row r="8162">
      <c r="L8162" s="3">
        <v>44188.666666666664</v>
      </c>
    </row>
    <row r="8163">
      <c r="L8163" s="3">
        <v>43824.5</v>
      </c>
    </row>
    <row r="8164">
      <c r="L8164" s="3">
        <v>43801.291666666664</v>
      </c>
    </row>
    <row r="8165">
      <c r="L8165" s="3">
        <v>44076.729166666664</v>
      </c>
    </row>
    <row r="8166">
      <c r="L8166" s="3">
        <v>43494.625</v>
      </c>
    </row>
    <row r="8167">
      <c r="L8167" s="3">
        <v>44189.645833333336</v>
      </c>
    </row>
    <row r="8168">
      <c r="L8168" s="3">
        <v>44209.541666666664</v>
      </c>
    </row>
    <row r="8169">
      <c r="L8169" s="3">
        <v>43891.708333333336</v>
      </c>
    </row>
    <row r="8170">
      <c r="L8170" s="3">
        <v>44061.604166666664</v>
      </c>
    </row>
    <row r="8171">
      <c r="L8171" s="3">
        <v>43776.291666666664</v>
      </c>
    </row>
    <row r="8172">
      <c r="L8172" s="3">
        <v>44016.25</v>
      </c>
    </row>
    <row r="8173">
      <c r="L8173" s="3">
        <v>44222.625</v>
      </c>
    </row>
    <row r="8174">
      <c r="L8174" s="3">
        <v>43987.66543255787</v>
      </c>
    </row>
    <row r="8175">
      <c r="L8175" s="3">
        <v>44090.375</v>
      </c>
    </row>
    <row r="8176">
      <c r="L8176" s="3">
        <v>44036.25</v>
      </c>
    </row>
    <row r="8177">
      <c r="L8177" s="3">
        <v>43847.229166666664</v>
      </c>
    </row>
    <row r="8178">
      <c r="L8178" s="3">
        <v>44007.541666666664</v>
      </c>
    </row>
    <row r="8179">
      <c r="L8179" s="3">
        <v>43881.3125</v>
      </c>
    </row>
    <row r="8180">
      <c r="L8180" s="3">
        <v>43812.208333333336</v>
      </c>
    </row>
    <row r="8181">
      <c r="L8181" s="3">
        <v>44136.791666666664</v>
      </c>
    </row>
    <row r="8182">
      <c r="L8182" s="3">
        <v>44166.666666666664</v>
      </c>
    </row>
    <row r="8183">
      <c r="L8183" s="3">
        <v>43839.291666666664</v>
      </c>
    </row>
    <row r="8184">
      <c r="L8184" s="3">
        <v>44246.645833333336</v>
      </c>
    </row>
    <row r="8185">
      <c r="L8185" s="3">
        <v>44169.59375</v>
      </c>
    </row>
    <row r="8186">
      <c r="L8186" s="3">
        <v>44124.604166666664</v>
      </c>
    </row>
    <row r="8187">
      <c r="L8187" s="3">
        <v>43746.583333333336</v>
      </c>
    </row>
    <row r="8188">
      <c r="L8188" s="3">
        <v>44064.770833333336</v>
      </c>
    </row>
    <row r="8189">
      <c r="L8189" s="3">
        <v>44189.208333333336</v>
      </c>
    </row>
    <row r="8190">
      <c r="L8190" s="3">
        <v>43761.291666666664</v>
      </c>
    </row>
    <row r="8191">
      <c r="L8191" s="3">
        <v>43857.145833333336</v>
      </c>
    </row>
    <row r="8192">
      <c r="L8192" s="3">
        <v>43881.208333333336</v>
      </c>
    </row>
    <row r="8193">
      <c r="L8193" s="3">
        <v>43782.25</v>
      </c>
    </row>
    <row r="8194">
      <c r="L8194" s="3">
        <v>43937.583333333336</v>
      </c>
    </row>
    <row r="8195">
      <c r="L8195" s="3">
        <v>44111.25</v>
      </c>
    </row>
    <row r="8196">
      <c r="L8196" s="3">
        <v>43959.291666666664</v>
      </c>
    </row>
    <row r="8197">
      <c r="L8197" s="3">
        <v>43602.458333333336</v>
      </c>
    </row>
    <row r="8198">
      <c r="L8198" s="3">
        <v>44082.25</v>
      </c>
    </row>
    <row r="8199">
      <c r="L8199" s="3">
        <v>44044.645833333336</v>
      </c>
    </row>
    <row r="8200">
      <c r="L8200" s="3">
        <v>43778.333333333336</v>
      </c>
    </row>
    <row r="8201">
      <c r="L8201" s="3">
        <v>43634.166666666664</v>
      </c>
    </row>
    <row r="8202">
      <c r="L8202" s="3">
        <v>43957.69561834491</v>
      </c>
    </row>
    <row r="8203">
      <c r="L8203" s="3">
        <v>44238.354166666664</v>
      </c>
    </row>
    <row r="8204">
      <c r="L8204" s="3">
        <v>44131.583333333336</v>
      </c>
    </row>
    <row r="8205">
      <c r="L8205" s="3">
        <v>43744.25</v>
      </c>
    </row>
    <row r="8206">
      <c r="L8206" s="3">
        <v>44190.541666666664</v>
      </c>
    </row>
    <row r="8207">
      <c r="L8207" s="3">
        <v>44131.1875</v>
      </c>
    </row>
    <row r="8208">
      <c r="L8208" s="3">
        <v>44133.260416666664</v>
      </c>
    </row>
    <row r="8209">
      <c r="L8209" s="3">
        <v>44127.25</v>
      </c>
    </row>
    <row r="8210">
      <c r="L8210" s="3">
        <v>44069.625</v>
      </c>
    </row>
    <row r="8211">
      <c r="L8211" s="3">
        <v>43797.25</v>
      </c>
    </row>
    <row r="8212">
      <c r="L8212" s="3">
        <v>44215.5</v>
      </c>
    </row>
    <row r="8213">
      <c r="L8213" s="3">
        <v>44056.34444444445</v>
      </c>
    </row>
    <row r="8214">
      <c r="L8214" s="3">
        <v>43852.506624884256</v>
      </c>
    </row>
    <row r="8215">
      <c r="L8215" s="3">
        <v>43822.583333333336</v>
      </c>
    </row>
    <row r="8216">
      <c r="L8216" s="3">
        <v>44027.291666666664</v>
      </c>
    </row>
    <row r="8217">
      <c r="L8217" s="3">
        <v>43741.75</v>
      </c>
    </row>
    <row r="8218">
      <c r="L8218" s="3">
        <v>43832.541666666664</v>
      </c>
    </row>
    <row r="8219">
      <c r="L8219" s="3">
        <v>44021.72603318287</v>
      </c>
    </row>
    <row r="8220">
      <c r="L8220" s="3">
        <v>43789.416666666664</v>
      </c>
    </row>
    <row r="8221">
      <c r="L8221" s="3">
        <v>44157.739583333336</v>
      </c>
    </row>
    <row r="8222">
      <c r="L8222" s="3">
        <v>43917.270833333336</v>
      </c>
    </row>
    <row r="8223">
      <c r="L8223" s="3">
        <v>44074.666666666664</v>
      </c>
    </row>
    <row r="8224">
      <c r="L8224" s="3">
        <v>44112.395833333336</v>
      </c>
    </row>
    <row r="8225">
      <c r="L8225" s="3">
        <v>44044.5625</v>
      </c>
    </row>
    <row r="8226">
      <c r="L8226" s="3">
        <v>44250.375</v>
      </c>
    </row>
    <row r="8227">
      <c r="L8227" s="3">
        <v>43830.291666666664</v>
      </c>
    </row>
    <row r="8228">
      <c r="L8228" s="3">
        <v>43978.625</v>
      </c>
    </row>
    <row r="8229">
      <c r="L8229" s="3">
        <v>43972.625</v>
      </c>
    </row>
    <row r="8230">
      <c r="L8230" s="3">
        <v>43754.541666666664</v>
      </c>
    </row>
    <row r="8231">
      <c r="L8231" s="3">
        <v>44139.4375</v>
      </c>
    </row>
    <row r="8232">
      <c r="L8232" s="3">
        <v>44172.458333333336</v>
      </c>
    </row>
    <row r="8233">
      <c r="L8233" s="3">
        <v>43863.604166666664</v>
      </c>
    </row>
    <row r="8234">
      <c r="L8234" s="3">
        <v>44005.7256665625</v>
      </c>
    </row>
    <row r="8235">
      <c r="L8235" s="3">
        <v>44250.28125</v>
      </c>
    </row>
    <row r="8236">
      <c r="L8236" s="3">
        <v>43825.291666666664</v>
      </c>
    </row>
    <row r="8237">
      <c r="L8237" s="3">
        <v>44008.583333333336</v>
      </c>
    </row>
    <row r="8238">
      <c r="L8238" s="3">
        <v>44099.729166666664</v>
      </c>
    </row>
    <row r="8239">
      <c r="L8239" s="3">
        <v>44132.65625</v>
      </c>
    </row>
    <row r="8240">
      <c r="L8240" s="3">
        <v>43886.416666666664</v>
      </c>
    </row>
    <row r="8241">
      <c r="L8241" s="3">
        <v>44056.645833333336</v>
      </c>
    </row>
    <row r="8242">
      <c r="L8242" s="3">
        <v>44210.239583333336</v>
      </c>
    </row>
    <row r="8243">
      <c r="L8243" s="3">
        <v>43594.625</v>
      </c>
    </row>
    <row r="8244">
      <c r="L8244" s="3">
        <v>44027.645833333336</v>
      </c>
    </row>
    <row r="8245">
      <c r="L8245" s="3">
        <v>44141.65625</v>
      </c>
    </row>
    <row r="8246">
      <c r="L8246" s="3">
        <v>43837.291666666664</v>
      </c>
    </row>
    <row r="8247">
      <c r="L8247" s="3">
        <v>44068.291666666664</v>
      </c>
    </row>
    <row r="8248">
      <c r="L8248" s="3">
        <v>43631.25</v>
      </c>
    </row>
    <row r="8249">
      <c r="L8249" s="3">
        <v>44133.229166666664</v>
      </c>
    </row>
    <row r="8250">
      <c r="L8250" s="3">
        <v>44231.669237511574</v>
      </c>
    </row>
    <row r="8251">
      <c r="L8251" s="3">
        <v>44033.791666666664</v>
      </c>
    </row>
    <row r="8252">
      <c r="L8252" s="3">
        <v>43989.541666666664</v>
      </c>
    </row>
    <row r="8253">
      <c r="L8253" s="3">
        <v>44194.4375</v>
      </c>
    </row>
    <row r="8254">
      <c r="L8254" s="3">
        <v>43837.583333333336</v>
      </c>
    </row>
    <row r="8255">
      <c r="L8255" s="3">
        <v>44029.197916666664</v>
      </c>
    </row>
    <row r="8256">
      <c r="L8256" s="3">
        <v>43753.75</v>
      </c>
    </row>
    <row r="8257">
      <c r="L8257" s="3">
        <v>43965.625</v>
      </c>
    </row>
    <row r="8258">
      <c r="L8258" s="3">
        <v>44083.708333333336</v>
      </c>
    </row>
    <row r="8259">
      <c r="L8259" s="3">
        <v>44014.239583333336</v>
      </c>
    </row>
    <row r="8260">
      <c r="L8260" s="3">
        <v>43860.291666666664</v>
      </c>
    </row>
    <row r="8261">
      <c r="L8261" s="3">
        <v>44153.270833333336</v>
      </c>
    </row>
    <row r="8262">
      <c r="L8262" s="3">
        <v>44238.229166666664</v>
      </c>
    </row>
    <row r="8263">
      <c r="L8263" s="3">
        <v>44147.708333333336</v>
      </c>
    </row>
    <row r="8264">
      <c r="L8264" s="3">
        <v>44177.229166666664</v>
      </c>
    </row>
    <row r="8265">
      <c r="L8265" s="3">
        <v>43707.291666666664</v>
      </c>
    </row>
    <row r="8266">
      <c r="L8266" s="3">
        <v>43724.666666666664</v>
      </c>
    </row>
    <row r="8267">
      <c r="L8267" s="3">
        <v>43730.291666666664</v>
      </c>
    </row>
    <row r="8268">
      <c r="L8268" s="3">
        <v>44111.270833333336</v>
      </c>
    </row>
    <row r="8269">
      <c r="L8269" s="3">
        <v>43852.25</v>
      </c>
    </row>
    <row r="8270">
      <c r="L8270" s="3">
        <v>44049.677083333336</v>
      </c>
    </row>
    <row r="8271">
      <c r="L8271" s="3">
        <v>44244.604166666664</v>
      </c>
    </row>
    <row r="8272">
      <c r="L8272" s="3">
        <v>44137.145833333336</v>
      </c>
    </row>
    <row r="8273">
      <c r="L8273" s="3">
        <v>43548.583333333336</v>
      </c>
    </row>
    <row r="8274">
      <c r="L8274" s="3">
        <v>43572.458333333336</v>
      </c>
    </row>
    <row r="8275">
      <c r="L8275" s="3">
        <v>44007.645833333336</v>
      </c>
    </row>
    <row r="8276">
      <c r="L8276" s="3">
        <v>43846.25</v>
      </c>
    </row>
    <row r="8277">
      <c r="L8277" s="3">
        <v>43899.1875</v>
      </c>
    </row>
    <row r="8278">
      <c r="L8278" s="3">
        <v>43900.25</v>
      </c>
    </row>
    <row r="8279">
      <c r="L8279" s="3">
        <v>43813.541666666664</v>
      </c>
    </row>
    <row r="8280">
      <c r="L8280" s="3">
        <v>43637.166666666664</v>
      </c>
    </row>
    <row r="8281">
      <c r="L8281" s="3">
        <v>43717.666666666664</v>
      </c>
    </row>
    <row r="8282">
      <c r="L8282" s="3">
        <v>44154.510416666664</v>
      </c>
    </row>
    <row r="8283">
      <c r="L8283" s="3">
        <v>44153.770833333336</v>
      </c>
    </row>
    <row r="8284">
      <c r="L8284" s="3">
        <v>44045.75</v>
      </c>
    </row>
    <row r="8285">
      <c r="L8285" s="3">
        <v>44207.625</v>
      </c>
    </row>
    <row r="8286">
      <c r="L8286" s="3">
        <v>43871.375</v>
      </c>
    </row>
    <row r="8287">
      <c r="L8287" s="3">
        <v>43949.416666666664</v>
      </c>
    </row>
    <row r="8288">
      <c r="L8288" s="3">
        <v>44132.625</v>
      </c>
    </row>
    <row r="8289">
      <c r="L8289" s="3">
        <v>44160.5</v>
      </c>
    </row>
    <row r="8290">
      <c r="L8290" s="3">
        <v>44252.54305555556</v>
      </c>
    </row>
    <row r="8291">
      <c r="L8291" s="3">
        <v>44098.37238918981</v>
      </c>
    </row>
    <row r="8292">
      <c r="L8292" s="3">
        <v>43746.166666666664</v>
      </c>
    </row>
    <row r="8293">
      <c r="L8293" s="3">
        <v>43880.59375</v>
      </c>
    </row>
    <row r="8294">
      <c r="L8294" s="3">
        <v>43774.625</v>
      </c>
    </row>
    <row r="8295">
      <c r="L8295" s="3">
        <v>43890.6875</v>
      </c>
    </row>
    <row r="8296">
      <c r="L8296" s="3">
        <v>44183.666666666664</v>
      </c>
    </row>
    <row r="8297">
      <c r="L8297" s="3">
        <v>44065.50567528935</v>
      </c>
    </row>
    <row r="8298">
      <c r="L8298" s="3">
        <v>44110.291666666664</v>
      </c>
    </row>
    <row r="8299">
      <c r="L8299" s="3">
        <v>44112.666666666664</v>
      </c>
    </row>
    <row r="8300">
      <c r="L8300" s="3">
        <v>43738.75</v>
      </c>
    </row>
    <row r="8301">
      <c r="L8301" s="3">
        <v>43853.666666666664</v>
      </c>
    </row>
    <row r="8302">
      <c r="L8302" s="3">
        <v>44079.666666666664</v>
      </c>
    </row>
    <row r="8303">
      <c r="L8303" s="3">
        <v>43894.5</v>
      </c>
    </row>
    <row r="8304">
      <c r="L8304" s="3">
        <v>44056.302777777775</v>
      </c>
    </row>
    <row r="8305">
      <c r="L8305" s="3">
        <v>44232.25</v>
      </c>
    </row>
    <row r="8306">
      <c r="L8306" s="3">
        <v>44123.229166666664</v>
      </c>
    </row>
    <row r="8307">
      <c r="L8307" s="3">
        <v>44181.5625</v>
      </c>
    </row>
    <row r="8308">
      <c r="L8308" s="3">
        <v>43551.416666666664</v>
      </c>
    </row>
    <row r="8309">
      <c r="L8309" s="3">
        <v>44126.291666666664</v>
      </c>
    </row>
    <row r="8310">
      <c r="L8310" s="3">
        <v>43930.791666666664</v>
      </c>
    </row>
    <row r="8311">
      <c r="L8311" s="3">
        <v>43844.25</v>
      </c>
    </row>
    <row r="8312">
      <c r="L8312" s="3">
        <v>44088.25</v>
      </c>
    </row>
    <row r="8313">
      <c r="L8313" s="3">
        <v>43892.208333333336</v>
      </c>
    </row>
    <row r="8314">
      <c r="L8314" s="3">
        <v>44105.395833333336</v>
      </c>
    </row>
    <row r="8315">
      <c r="L8315" s="3">
        <v>44161.458333333336</v>
      </c>
    </row>
    <row r="8316">
      <c r="L8316" s="3">
        <v>43789.625</v>
      </c>
    </row>
    <row r="8317">
      <c r="L8317" s="3">
        <v>44138.291666666664</v>
      </c>
    </row>
    <row r="8318">
      <c r="L8318" s="3">
        <v>43927.28125</v>
      </c>
    </row>
    <row r="8319">
      <c r="L8319" s="3">
        <v>44158.145833333336</v>
      </c>
    </row>
    <row r="8320">
      <c r="L8320" s="3">
        <v>44203.322916666664</v>
      </c>
    </row>
    <row r="8321">
      <c r="L8321" s="3">
        <v>43980.708333333336</v>
      </c>
    </row>
    <row r="8322">
      <c r="L8322" s="3">
        <v>43866.40625</v>
      </c>
    </row>
    <row r="8323">
      <c r="L8323" s="3">
        <v>44097.3125</v>
      </c>
    </row>
    <row r="8324">
      <c r="L8324" s="3">
        <v>44230.65625</v>
      </c>
    </row>
    <row r="8325">
      <c r="L8325" s="3">
        <v>43721.291666666664</v>
      </c>
    </row>
    <row r="8326">
      <c r="L8326" s="3">
        <v>43710.666666666664</v>
      </c>
    </row>
    <row r="8327">
      <c r="L8327" s="3">
        <v>43881.333333333336</v>
      </c>
    </row>
    <row r="8328">
      <c r="L8328" s="3">
        <v>43545.791666666664</v>
      </c>
    </row>
    <row r="8329">
      <c r="L8329" s="3">
        <v>43918.770833333336</v>
      </c>
    </row>
    <row r="8330">
      <c r="L8330" s="3">
        <v>43781.625</v>
      </c>
    </row>
    <row r="8331">
      <c r="L8331" s="3">
        <v>43813.25</v>
      </c>
    </row>
    <row r="8332">
      <c r="L8332" s="3">
        <v>44244.208333333336</v>
      </c>
    </row>
    <row r="8333">
      <c r="L8333" s="3">
        <v>44214.666666666664</v>
      </c>
    </row>
    <row r="8334">
      <c r="L8334" s="3">
        <v>43907.614583333336</v>
      </c>
    </row>
    <row r="8335">
      <c r="L8335" s="3">
        <v>43905.625</v>
      </c>
    </row>
    <row r="8336">
      <c r="L8336" s="3">
        <v>43763.333333333336</v>
      </c>
    </row>
    <row r="8337">
      <c r="L8337" s="3">
        <v>44188.583333333336</v>
      </c>
    </row>
    <row r="8338">
      <c r="L8338" s="3">
        <v>43873.645833333336</v>
      </c>
    </row>
    <row r="8339">
      <c r="L8339" s="3">
        <v>43903.645833333336</v>
      </c>
    </row>
    <row r="8340">
      <c r="L8340" s="3">
        <v>44159.6875</v>
      </c>
    </row>
    <row r="8341">
      <c r="L8341" s="3">
        <v>43839.704112314816</v>
      </c>
    </row>
    <row r="8342">
      <c r="L8342" s="3">
        <v>44067.5940446875</v>
      </c>
    </row>
    <row r="8343">
      <c r="L8343" s="3">
        <v>43963.541666666664</v>
      </c>
    </row>
    <row r="8344">
      <c r="L8344" s="3">
        <v>44088.583333333336</v>
      </c>
    </row>
    <row r="8345">
      <c r="L8345" s="3">
        <v>44135.375</v>
      </c>
    </row>
    <row r="8346">
      <c r="L8346" s="3">
        <v>44246.166666666664</v>
      </c>
    </row>
    <row r="8347">
      <c r="L8347" s="3">
        <v>43906.333333333336</v>
      </c>
    </row>
    <row r="8348">
      <c r="L8348" s="3">
        <v>43551.166666666664</v>
      </c>
    </row>
    <row r="8349">
      <c r="L8349" s="3">
        <v>43822.588196909725</v>
      </c>
    </row>
    <row r="8350">
      <c r="L8350" s="3">
        <v>44138.708333333336</v>
      </c>
    </row>
    <row r="8351">
      <c r="L8351" s="3">
        <v>44047.666666666664</v>
      </c>
    </row>
    <row r="8352">
      <c r="L8352" s="3">
        <v>44230.635416666664</v>
      </c>
    </row>
    <row r="8353">
      <c r="L8353" s="3">
        <v>43964.3125</v>
      </c>
    </row>
    <row r="8354">
      <c r="L8354" s="3">
        <v>44165.770833333336</v>
      </c>
    </row>
    <row r="8355">
      <c r="L8355" s="3">
        <v>43972.541666666664</v>
      </c>
    </row>
    <row r="8356">
      <c r="L8356" s="3">
        <v>43775.291666666664</v>
      </c>
    </row>
    <row r="8357">
      <c r="L8357" s="3">
        <v>43889.791666666664</v>
      </c>
    </row>
    <row r="8358">
      <c r="L8358" s="3">
        <v>44007.583333333336</v>
      </c>
    </row>
    <row r="8359">
      <c r="L8359" s="3">
        <v>43747.75</v>
      </c>
    </row>
    <row r="8360">
      <c r="L8360" s="3">
        <v>43643.291666666664</v>
      </c>
    </row>
    <row r="8361">
      <c r="L8361" s="3">
        <v>44183.395833333336</v>
      </c>
    </row>
    <row r="8362">
      <c r="L8362" s="3">
        <v>44046.645833333336</v>
      </c>
    </row>
    <row r="8363">
      <c r="L8363" s="3">
        <v>44180.645833333336</v>
      </c>
    </row>
    <row r="8364">
      <c r="L8364" s="3">
        <v>43887.291666666664</v>
      </c>
    </row>
    <row r="8365">
      <c r="L8365" s="3">
        <v>43796.166666666664</v>
      </c>
    </row>
    <row r="8366">
      <c r="L8366" s="3">
        <v>44169.666666666664</v>
      </c>
    </row>
    <row r="8367">
      <c r="L8367" s="3">
        <v>43796.625</v>
      </c>
    </row>
    <row r="8368">
      <c r="L8368" s="3">
        <v>44128.729166666664</v>
      </c>
    </row>
    <row r="8369">
      <c r="L8369" s="3">
        <v>43893.625</v>
      </c>
    </row>
    <row r="8370">
      <c r="L8370" s="3">
        <v>43811.291666666664</v>
      </c>
    </row>
    <row r="8371">
      <c r="L8371" s="3">
        <v>43894.270833333336</v>
      </c>
    </row>
    <row r="8372">
      <c r="L8372" s="3">
        <v>44098.291666666664</v>
      </c>
    </row>
    <row r="8373">
      <c r="L8373" s="3">
        <v>43905.375</v>
      </c>
    </row>
    <row r="8374">
      <c r="L8374" s="3">
        <v>44058.68819444445</v>
      </c>
    </row>
    <row r="8375">
      <c r="L8375" s="3">
        <v>44138.25</v>
      </c>
    </row>
    <row r="8376">
      <c r="L8376" s="3">
        <v>43870.333333333336</v>
      </c>
    </row>
    <row r="8377">
      <c r="L8377" s="3">
        <v>44230.708333333336</v>
      </c>
    </row>
    <row r="8378">
      <c r="L8378" s="3">
        <v>43734.666666666664</v>
      </c>
    </row>
    <row r="8379">
      <c r="L8379" s="3">
        <v>44100.487697847224</v>
      </c>
    </row>
    <row r="8380">
      <c r="L8380" s="3">
        <v>43721.208333333336</v>
      </c>
    </row>
    <row r="8381">
      <c r="L8381" s="3">
        <v>43774.541666666664</v>
      </c>
    </row>
    <row r="8382">
      <c r="L8382" s="3">
        <v>43943.25069444445</v>
      </c>
    </row>
    <row r="8383">
      <c r="L8383" s="3">
        <v>43851.541666666664</v>
      </c>
    </row>
    <row r="8384">
      <c r="L8384" s="3">
        <v>43859.229166666664</v>
      </c>
    </row>
    <row r="8385">
      <c r="L8385" s="3">
        <v>43752.75</v>
      </c>
    </row>
    <row r="8386">
      <c r="L8386" s="3">
        <v>44124.333333333336</v>
      </c>
    </row>
    <row r="8387">
      <c r="L8387" s="3">
        <v>43920.64166666667</v>
      </c>
    </row>
    <row r="8388">
      <c r="L8388" s="3">
        <v>44052.25</v>
      </c>
    </row>
    <row r="8389">
      <c r="L8389" s="3">
        <v>43795.625</v>
      </c>
    </row>
    <row r="8390">
      <c r="L8390" s="3">
        <v>43886.25</v>
      </c>
    </row>
    <row r="8391">
      <c r="L8391" s="3">
        <v>43875.270833333336</v>
      </c>
    </row>
    <row r="8392">
      <c r="L8392" s="3">
        <v>44218.270833333336</v>
      </c>
    </row>
    <row r="8393">
      <c r="L8393" s="3">
        <v>44209.375</v>
      </c>
    </row>
    <row r="8394">
      <c r="L8394" s="3">
        <v>43914.541666666664</v>
      </c>
    </row>
    <row r="8395">
      <c r="L8395" s="3">
        <v>43912.25</v>
      </c>
    </row>
    <row r="8396">
      <c r="L8396" s="3">
        <v>44088.541666666664</v>
      </c>
    </row>
    <row r="8397">
      <c r="L8397" s="3">
        <v>44079.458333333336</v>
      </c>
    </row>
    <row r="8398">
      <c r="L8398" s="3">
        <v>43784.625</v>
      </c>
    </row>
    <row r="8399">
      <c r="L8399" s="3">
        <v>44123.66026829861</v>
      </c>
    </row>
    <row r="8400">
      <c r="L8400" s="3">
        <v>44164.645833333336</v>
      </c>
    </row>
    <row r="8401">
      <c r="L8401" s="3">
        <v>44208.270833333336</v>
      </c>
    </row>
    <row r="8402">
      <c r="L8402" s="3">
        <v>44172.708333333336</v>
      </c>
    </row>
    <row r="8403">
      <c r="L8403" s="3">
        <v>44078.729166666664</v>
      </c>
    </row>
    <row r="8404">
      <c r="L8404" s="3">
        <v>44168.333333333336</v>
      </c>
    </row>
    <row r="8405">
      <c r="L8405" s="3">
        <v>44154.1875</v>
      </c>
    </row>
    <row r="8406">
      <c r="L8406" s="3">
        <v>43715.666666666664</v>
      </c>
    </row>
    <row r="8407">
      <c r="L8407" s="3">
        <v>43986.166666666664</v>
      </c>
    </row>
    <row r="8408">
      <c r="L8408" s="3">
        <v>44097.604166666664</v>
      </c>
    </row>
    <row r="8409">
      <c r="L8409" s="3">
        <v>44130.645833333336</v>
      </c>
    </row>
    <row r="8410">
      <c r="L8410" s="3">
        <v>43843.208333333336</v>
      </c>
    </row>
    <row r="8411">
      <c r="L8411" s="3">
        <v>44098.21875</v>
      </c>
    </row>
    <row r="8412">
      <c r="L8412" s="3">
        <v>44055.229166666664</v>
      </c>
    </row>
    <row r="8413">
      <c r="L8413" s="3">
        <v>43863.645833333336</v>
      </c>
    </row>
    <row r="8414">
      <c r="L8414" s="3">
        <v>44041.333333333336</v>
      </c>
    </row>
    <row r="8415">
      <c r="L8415" s="3">
        <v>43833.25</v>
      </c>
    </row>
    <row r="8416">
      <c r="L8416" s="3">
        <v>44166.375</v>
      </c>
    </row>
    <row r="8417">
      <c r="L8417" s="3">
        <v>44161.208333333336</v>
      </c>
    </row>
    <row r="8418">
      <c r="L8418" s="3">
        <v>44236.666666666664</v>
      </c>
    </row>
    <row r="8419">
      <c r="L8419" s="3">
        <v>43621.291666666664</v>
      </c>
    </row>
    <row r="8420">
      <c r="L8420" s="3">
        <v>44102.333333333336</v>
      </c>
    </row>
    <row r="8421">
      <c r="L8421" s="3">
        <v>44202.708333333336</v>
      </c>
    </row>
    <row r="8422">
      <c r="L8422" s="3">
        <v>44217.25</v>
      </c>
    </row>
    <row r="8423">
      <c r="L8423" s="3">
        <v>43950.625</v>
      </c>
    </row>
    <row r="8424">
      <c r="L8424" s="3">
        <v>43875.625</v>
      </c>
    </row>
    <row r="8425">
      <c r="L8425" s="3">
        <v>44152.93206153935</v>
      </c>
    </row>
    <row r="8426">
      <c r="L8426" s="3">
        <v>44168.291666666664</v>
      </c>
    </row>
    <row r="8427">
      <c r="L8427" s="3">
        <v>44215.25</v>
      </c>
    </row>
    <row r="8428">
      <c r="L8428" s="3">
        <v>43999.354166666664</v>
      </c>
    </row>
    <row r="8429">
      <c r="L8429" s="3">
        <v>44099.65625</v>
      </c>
    </row>
    <row r="8430">
      <c r="L8430" s="3">
        <v>44069.208333333336</v>
      </c>
    </row>
    <row r="8431">
      <c r="L8431" s="3">
        <v>43745.75</v>
      </c>
    </row>
    <row r="8432">
      <c r="L8432" s="3">
        <v>43836.625</v>
      </c>
    </row>
    <row r="8433">
      <c r="L8433" s="3">
        <v>44208.708333333336</v>
      </c>
    </row>
    <row r="8434">
      <c r="L8434" s="3">
        <v>44134.67625903935</v>
      </c>
    </row>
    <row r="8435">
      <c r="L8435" s="3">
        <v>43983.666666666664</v>
      </c>
    </row>
    <row r="8436">
      <c r="L8436" s="3">
        <v>44187.625</v>
      </c>
    </row>
    <row r="8437">
      <c r="L8437" s="3">
        <v>43782.208333333336</v>
      </c>
    </row>
    <row r="8438">
      <c r="L8438" s="3">
        <v>44008.791666666664</v>
      </c>
    </row>
    <row r="8439">
      <c r="L8439" s="3">
        <v>44186.291666666664</v>
      </c>
    </row>
    <row r="8440">
      <c r="L8440" s="3">
        <v>44113.333333333336</v>
      </c>
    </row>
    <row r="8441">
      <c r="L8441" s="3">
        <v>43781.541666666664</v>
      </c>
    </row>
    <row r="8442">
      <c r="L8442" s="3">
        <v>44237.291666666664</v>
      </c>
    </row>
    <row r="8443">
      <c r="L8443" s="3">
        <v>44091.666666666664</v>
      </c>
    </row>
    <row r="8444">
      <c r="L8444" s="3">
        <v>44120.166666666664</v>
      </c>
    </row>
    <row r="8445">
      <c r="L8445" s="3">
        <v>43860.75</v>
      </c>
    </row>
    <row r="8446">
      <c r="L8446" s="3">
        <v>44062.375</v>
      </c>
    </row>
    <row r="8447">
      <c r="L8447" s="3">
        <v>43753.208333333336</v>
      </c>
    </row>
    <row r="8448">
      <c r="L8448" s="3">
        <v>44148.666666666664</v>
      </c>
    </row>
    <row r="8449">
      <c r="L8449" s="3">
        <v>44142.4528794213</v>
      </c>
    </row>
    <row r="8450">
      <c r="L8450" s="3">
        <v>44154.583333333336</v>
      </c>
    </row>
    <row r="8451">
      <c r="L8451" s="3">
        <v>43740.25</v>
      </c>
    </row>
    <row r="8452">
      <c r="L8452" s="3">
        <v>43769.708333333336</v>
      </c>
    </row>
    <row r="8453">
      <c r="L8453" s="3">
        <v>44203.25</v>
      </c>
    </row>
    <row r="8454">
      <c r="L8454" s="3">
        <v>44075.541666666664</v>
      </c>
    </row>
    <row r="8455">
      <c r="L8455" s="3">
        <v>44060.1875</v>
      </c>
    </row>
    <row r="8456">
      <c r="L8456" s="3">
        <v>44151.1875</v>
      </c>
    </row>
    <row r="8457">
      <c r="L8457" s="3">
        <v>44161.4375</v>
      </c>
    </row>
    <row r="8458">
      <c r="L8458" s="3">
        <v>43678.166666666664</v>
      </c>
    </row>
    <row r="8459">
      <c r="L8459" s="3">
        <v>44029.4375</v>
      </c>
    </row>
    <row r="8460">
      <c r="L8460" s="3">
        <v>43854.25</v>
      </c>
    </row>
    <row r="8461">
      <c r="L8461" s="3">
        <v>44096.68938280093</v>
      </c>
    </row>
    <row r="8462">
      <c r="L8462" s="3">
        <v>43759.291666666664</v>
      </c>
    </row>
    <row r="8463">
      <c r="L8463" s="3">
        <v>43742.291666666664</v>
      </c>
    </row>
    <row r="8464">
      <c r="L8464" s="3">
        <v>43907.239583333336</v>
      </c>
    </row>
    <row r="8465">
      <c r="L8465" s="3">
        <v>44139.625</v>
      </c>
    </row>
    <row r="8466">
      <c r="L8466" s="3">
        <v>44223.583333333336</v>
      </c>
    </row>
    <row r="8467">
      <c r="L8467" s="3">
        <v>43831.708333333336</v>
      </c>
    </row>
    <row r="8468">
      <c r="L8468" s="3">
        <v>43898.583333333336</v>
      </c>
    </row>
    <row r="8469">
      <c r="L8469" s="3">
        <v>43595.666666666664</v>
      </c>
    </row>
    <row r="8470">
      <c r="L8470" s="3">
        <v>44026.791666666664</v>
      </c>
    </row>
    <row r="8471">
      <c r="L8471" s="3">
        <v>43875.666666666664</v>
      </c>
    </row>
    <row r="8472">
      <c r="L8472" s="3">
        <v>43789.208333333336</v>
      </c>
    </row>
    <row r="8473">
      <c r="L8473" s="3">
        <v>43539.708333333336</v>
      </c>
    </row>
    <row r="8474">
      <c r="L8474" s="3">
        <v>43851.666666666664</v>
      </c>
    </row>
    <row r="8475">
      <c r="L8475" s="3">
        <v>44246.322916666664</v>
      </c>
    </row>
    <row r="8476">
      <c r="L8476" s="3">
        <v>44176.666666666664</v>
      </c>
    </row>
    <row r="8477">
      <c r="L8477" s="3">
        <v>43806.416666666664</v>
      </c>
    </row>
    <row r="8478">
      <c r="L8478" s="3">
        <v>44166.291666666664</v>
      </c>
    </row>
    <row r="8479">
      <c r="L8479" s="3">
        <v>44090.541666666664</v>
      </c>
    </row>
    <row r="8480">
      <c r="L8480" s="3">
        <v>43888.332111111115</v>
      </c>
    </row>
    <row r="8481">
      <c r="L8481" s="3">
        <v>43864.645833333336</v>
      </c>
    </row>
    <row r="8482">
      <c r="L8482" s="3">
        <v>44069.729166666664</v>
      </c>
    </row>
    <row r="8483">
      <c r="L8483" s="3">
        <v>44214.708333333336</v>
      </c>
    </row>
    <row r="8484">
      <c r="L8484" s="3">
        <v>44200.666666666664</v>
      </c>
    </row>
    <row r="8485">
      <c r="L8485" s="3">
        <v>44091.25</v>
      </c>
    </row>
    <row r="8486">
      <c r="L8486" s="3">
        <v>44153.625</v>
      </c>
    </row>
    <row r="8487">
      <c r="L8487" s="3">
        <v>44123.291666666664</v>
      </c>
    </row>
    <row r="8488">
      <c r="L8488" s="3">
        <v>44203.458333333336</v>
      </c>
    </row>
    <row r="8489">
      <c r="L8489" s="3">
        <v>44223.270833333336</v>
      </c>
    </row>
    <row r="8490">
      <c r="L8490" s="3">
        <v>44037.291666666664</v>
      </c>
    </row>
    <row r="8491">
      <c r="L8491" s="3">
        <v>44082.680842800924</v>
      </c>
    </row>
    <row r="8492">
      <c r="L8492" s="3">
        <v>43719.625</v>
      </c>
    </row>
    <row r="8493">
      <c r="L8493" s="3">
        <v>44193.625</v>
      </c>
    </row>
    <row r="8494">
      <c r="L8494" s="3">
        <v>43855.787563935184</v>
      </c>
    </row>
    <row r="8495">
      <c r="L8495" s="3">
        <v>43758.625</v>
      </c>
    </row>
    <row r="8496">
      <c r="L8496" s="3">
        <v>43622.291666666664</v>
      </c>
    </row>
    <row r="8497">
      <c r="L8497" s="3">
        <v>44235.708333333336</v>
      </c>
    </row>
    <row r="8498">
      <c r="L8498" s="3">
        <v>44028.177083333336</v>
      </c>
    </row>
    <row r="8499">
      <c r="L8499" s="3">
        <v>43752.75</v>
      </c>
    </row>
    <row r="8500">
      <c r="L8500" s="3">
        <v>44240.291666666664</v>
      </c>
    </row>
    <row r="8501">
      <c r="L8501" s="3">
        <v>44031.635416666664</v>
      </c>
    </row>
    <row r="8502">
      <c r="L8502" s="3">
        <v>43899.25</v>
      </c>
    </row>
    <row r="8503">
      <c r="L8503" s="3">
        <v>44105.30426767361</v>
      </c>
    </row>
    <row r="8504">
      <c r="L8504" s="3">
        <v>44246.208333333336</v>
      </c>
    </row>
    <row r="8505">
      <c r="L8505" s="3">
        <v>44033.708333333336</v>
      </c>
    </row>
    <row r="8506">
      <c r="L8506" s="3">
        <v>44073.75</v>
      </c>
    </row>
    <row r="8507">
      <c r="L8507" s="3">
        <v>43782.25</v>
      </c>
    </row>
    <row r="8508">
      <c r="L8508" s="3">
        <v>44143.625</v>
      </c>
    </row>
    <row r="8509">
      <c r="L8509" s="3">
        <v>44238.59139619213</v>
      </c>
    </row>
    <row r="8510">
      <c r="L8510" s="3">
        <v>43779.208333333336</v>
      </c>
    </row>
    <row r="8511">
      <c r="L8511" s="3">
        <v>44083.666666666664</v>
      </c>
    </row>
    <row r="8512">
      <c r="L8512" s="3">
        <v>43928.375</v>
      </c>
    </row>
    <row r="8513">
      <c r="L8513" s="3">
        <v>44017.291666666664</v>
      </c>
    </row>
    <row r="8514">
      <c r="L8514" s="3">
        <v>44124.645833333336</v>
      </c>
    </row>
    <row r="8515">
      <c r="L8515" s="3">
        <v>43864.470440902776</v>
      </c>
    </row>
    <row r="8516">
      <c r="L8516" s="3">
        <v>44230.708333333336</v>
      </c>
    </row>
    <row r="8517">
      <c r="L8517" s="3">
        <v>43892.708333333336</v>
      </c>
    </row>
    <row r="8518">
      <c r="L8518" s="3">
        <v>43789.625</v>
      </c>
    </row>
    <row r="8519">
      <c r="L8519" s="3">
        <v>43565.75</v>
      </c>
    </row>
    <row r="8520">
      <c r="L8520" s="3">
        <v>43811.625</v>
      </c>
    </row>
    <row r="8521">
      <c r="L8521" s="3">
        <v>44053.6875</v>
      </c>
    </row>
    <row r="8522">
      <c r="L8522" s="3">
        <v>44156.291666666664</v>
      </c>
    </row>
    <row r="8523">
      <c r="L8523" s="3">
        <v>43644.25</v>
      </c>
    </row>
    <row r="8524">
      <c r="L8524" s="3">
        <v>44223.3125</v>
      </c>
    </row>
    <row r="8525">
      <c r="L8525" s="3">
        <v>44111.78125</v>
      </c>
    </row>
    <row r="8526">
      <c r="L8526" s="3">
        <v>44075.416666666664</v>
      </c>
    </row>
    <row r="8527">
      <c r="L8527" s="3">
        <v>43924.260416666664</v>
      </c>
    </row>
    <row r="8528">
      <c r="L8528" s="3">
        <v>44167.208333333336</v>
      </c>
    </row>
    <row r="8529">
      <c r="L8529" s="3">
        <v>43759.583333333336</v>
      </c>
    </row>
    <row r="8530">
      <c r="L8530" s="3">
        <v>44208.229166666664</v>
      </c>
    </row>
    <row r="8531">
      <c r="L8531" s="3">
        <v>44217.697916666664</v>
      </c>
    </row>
    <row r="8532">
      <c r="L8532" s="3">
        <v>44145.739583333336</v>
      </c>
    </row>
    <row r="8533">
      <c r="L8533" s="3">
        <v>44251.711297361115</v>
      </c>
    </row>
    <row r="8534">
      <c r="L8534" s="3">
        <v>44237.375</v>
      </c>
    </row>
    <row r="8535">
      <c r="L8535" s="3">
        <v>44077.375</v>
      </c>
    </row>
    <row r="8536">
      <c r="L8536" s="3">
        <v>44159.208333333336</v>
      </c>
    </row>
    <row r="8537">
      <c r="L8537" s="3">
        <v>43867.25</v>
      </c>
    </row>
    <row r="8538">
      <c r="L8538" s="3">
        <v>44022.1875</v>
      </c>
    </row>
    <row r="8539">
      <c r="L8539" s="3">
        <v>44003.625</v>
      </c>
    </row>
    <row r="8540">
      <c r="L8540" s="3">
        <v>44145.197916666664</v>
      </c>
    </row>
    <row r="8541">
      <c r="L8541" s="3">
        <v>43984.697916666664</v>
      </c>
    </row>
    <row r="8542">
      <c r="L8542" s="3">
        <v>43913.291666666664</v>
      </c>
    </row>
    <row r="8543">
      <c r="L8543" s="3">
        <v>44246.270833333336</v>
      </c>
    </row>
    <row r="8544">
      <c r="L8544" s="3">
        <v>44063.1875</v>
      </c>
    </row>
    <row r="8545">
      <c r="L8545" s="3">
        <v>44042.270833333336</v>
      </c>
    </row>
    <row r="8546">
      <c r="L8546" s="3">
        <v>44237.708333333336</v>
      </c>
    </row>
    <row r="8547">
      <c r="L8547" s="3">
        <v>44181.625</v>
      </c>
    </row>
    <row r="8548">
      <c r="L8548" s="3">
        <v>44059.229166666664</v>
      </c>
    </row>
    <row r="8549">
      <c r="L8549" s="3">
        <v>43795.62466746528</v>
      </c>
    </row>
    <row r="8550">
      <c r="L8550" s="3">
        <v>44140.583333333336</v>
      </c>
    </row>
    <row r="8551">
      <c r="L8551" s="3">
        <v>44132.791666666664</v>
      </c>
    </row>
    <row r="8552">
      <c r="L8552" s="3">
        <v>43876.270833333336</v>
      </c>
    </row>
    <row r="8553">
      <c r="L8553" s="3">
        <v>43745.666666666664</v>
      </c>
    </row>
    <row r="8554">
      <c r="L8554" s="3">
        <v>43861.697916666664</v>
      </c>
    </row>
    <row r="8555">
      <c r="L8555" s="3">
        <v>44196.25</v>
      </c>
    </row>
    <row r="8556">
      <c r="L8556" s="3">
        <v>44148.6875</v>
      </c>
    </row>
    <row r="8557">
      <c r="L8557" s="3">
        <v>44001.770833333336</v>
      </c>
    </row>
    <row r="8558">
      <c r="L8558" s="3">
        <v>43859.291666666664</v>
      </c>
    </row>
    <row r="8559">
      <c r="L8559" s="3">
        <v>44173.541666666664</v>
      </c>
    </row>
    <row r="8560">
      <c r="L8560" s="3">
        <v>44000.270833333336</v>
      </c>
    </row>
    <row r="8561">
      <c r="L8561" s="3">
        <v>44218.697916666664</v>
      </c>
    </row>
    <row r="8562">
      <c r="L8562" s="3">
        <v>43909.1875</v>
      </c>
    </row>
    <row r="8563">
      <c r="L8563" s="3">
        <v>43679.64234439815</v>
      </c>
    </row>
    <row r="8564">
      <c r="L8564" s="3">
        <v>44013.510416666664</v>
      </c>
    </row>
    <row r="8565">
      <c r="L8565" s="3">
        <v>44194.208333333336</v>
      </c>
    </row>
    <row r="8566">
      <c r="L8566" s="3">
        <v>43881.738199085645</v>
      </c>
    </row>
    <row r="8567">
      <c r="L8567" s="3">
        <v>44228.291666666664</v>
      </c>
    </row>
    <row r="8568">
      <c r="L8568" s="3">
        <v>44121.70585537037</v>
      </c>
    </row>
    <row r="8569">
      <c r="L8569" s="3">
        <v>43994.3301087037</v>
      </c>
    </row>
    <row r="8570">
      <c r="L8570" s="3">
        <v>44021.6875</v>
      </c>
    </row>
    <row r="8571">
      <c r="L8571" s="3">
        <v>44090.4375</v>
      </c>
    </row>
    <row r="8572">
      <c r="L8572" s="3">
        <v>43782.208333333336</v>
      </c>
    </row>
    <row r="8573">
      <c r="L8573" s="3">
        <v>44135.791666666664</v>
      </c>
    </row>
    <row r="8574">
      <c r="L8574" s="3">
        <v>43798.416666666664</v>
      </c>
    </row>
    <row r="8575">
      <c r="L8575" s="3">
        <v>44216.604166666664</v>
      </c>
    </row>
    <row r="8576">
      <c r="L8576" s="3">
        <v>43907.270833333336</v>
      </c>
    </row>
    <row r="8577">
      <c r="L8577" s="3">
        <v>43986.791666666664</v>
      </c>
    </row>
    <row r="8578">
      <c r="L8578" s="3">
        <v>43577.625</v>
      </c>
    </row>
    <row r="8579">
      <c r="L8579" s="3">
        <v>44231.5</v>
      </c>
    </row>
    <row r="8580">
      <c r="L8580" s="3">
        <v>44109.666666666664</v>
      </c>
    </row>
    <row r="8581">
      <c r="L8581" s="3">
        <v>43891.459027777775</v>
      </c>
    </row>
    <row r="8582">
      <c r="L8582" s="3">
        <v>43922.78125</v>
      </c>
    </row>
    <row r="8583">
      <c r="L8583" s="3">
        <v>43799.416666666664</v>
      </c>
    </row>
    <row r="8584">
      <c r="L8584" s="3">
        <v>44057.1875</v>
      </c>
    </row>
    <row r="8585">
      <c r="L8585" s="3">
        <v>44124.604166666664</v>
      </c>
    </row>
    <row r="8586">
      <c r="L8586" s="3">
        <v>43593.458333333336</v>
      </c>
    </row>
    <row r="8587">
      <c r="L8587" s="3">
        <v>44246.677083333336</v>
      </c>
    </row>
    <row r="8588">
      <c r="L8588" s="3">
        <v>44006.333333333336</v>
      </c>
    </row>
    <row r="8589">
      <c r="L8589" s="3">
        <v>44222.458333333336</v>
      </c>
    </row>
    <row r="8590">
      <c r="L8590" s="3">
        <v>43658.666666666664</v>
      </c>
    </row>
    <row r="8591">
      <c r="L8591" s="3">
        <v>43850.375</v>
      </c>
    </row>
    <row r="8592">
      <c r="L8592" s="3">
        <v>43802.458333333336</v>
      </c>
    </row>
    <row r="8593">
      <c r="L8593" s="3">
        <v>44104.229166666664</v>
      </c>
    </row>
    <row r="8594">
      <c r="L8594" s="3">
        <v>44110.291666666664</v>
      </c>
    </row>
    <row r="8595">
      <c r="L8595" s="3">
        <v>43570.333333333336</v>
      </c>
    </row>
    <row r="8596">
      <c r="L8596" s="3">
        <v>44015.770833333336</v>
      </c>
    </row>
    <row r="8597">
      <c r="L8597" s="3">
        <v>44131.25</v>
      </c>
    </row>
    <row r="8598">
      <c r="L8598" s="3">
        <v>43808.25</v>
      </c>
    </row>
    <row r="8599">
      <c r="L8599" s="3">
        <v>43794.166666666664</v>
      </c>
    </row>
    <row r="8600">
      <c r="L8600" s="3">
        <v>44189.291666666664</v>
      </c>
    </row>
    <row r="8601">
      <c r="L8601" s="3">
        <v>44142.77369707176</v>
      </c>
    </row>
    <row r="8602">
      <c r="L8602" s="3">
        <v>44004.75778175926</v>
      </c>
    </row>
    <row r="8603">
      <c r="L8603" s="3">
        <v>43884.666666666664</v>
      </c>
    </row>
    <row r="8604">
      <c r="L8604" s="3">
        <v>43852.583333333336</v>
      </c>
    </row>
    <row r="8605">
      <c r="L8605" s="3">
        <v>43998.4375</v>
      </c>
    </row>
    <row r="8606">
      <c r="L8606" s="3">
        <v>44091.1875</v>
      </c>
    </row>
    <row r="8607">
      <c r="L8607" s="3">
        <v>44224.37702274306</v>
      </c>
    </row>
    <row r="8608">
      <c r="L8608" s="3">
        <v>43899.25</v>
      </c>
    </row>
    <row r="8609">
      <c r="L8609" s="3">
        <v>44216.291666666664</v>
      </c>
    </row>
    <row r="8610">
      <c r="L8610" s="3">
        <v>44041.666666666664</v>
      </c>
    </row>
    <row r="8611">
      <c r="L8611" s="3">
        <v>43879.625</v>
      </c>
    </row>
    <row r="8612">
      <c r="L8612" s="3">
        <v>44004.416666666664</v>
      </c>
    </row>
    <row r="8613">
      <c r="L8613" s="3">
        <v>43748.666666666664</v>
      </c>
    </row>
    <row r="8614">
      <c r="L8614" s="3">
        <v>44032.791666666664</v>
      </c>
    </row>
    <row r="8615">
      <c r="L8615" s="3">
        <v>44223.59375</v>
      </c>
    </row>
    <row r="8616">
      <c r="L8616" s="3">
        <v>44252.625</v>
      </c>
    </row>
    <row r="8617">
      <c r="L8617" s="3">
        <v>43713.625</v>
      </c>
    </row>
    <row r="8618">
      <c r="L8618" s="3">
        <v>44096.291666666664</v>
      </c>
    </row>
    <row r="8619">
      <c r="L8619" s="3">
        <v>44062.21875</v>
      </c>
    </row>
    <row r="8620">
      <c r="L8620" s="3">
        <v>43794.208333333336</v>
      </c>
    </row>
    <row r="8621">
      <c r="L8621" s="3">
        <v>43782.625</v>
      </c>
    </row>
    <row r="8622">
      <c r="L8622" s="3">
        <v>43882.5</v>
      </c>
    </row>
    <row r="8623">
      <c r="L8623" s="3">
        <v>43829.583333333336</v>
      </c>
    </row>
    <row r="8624">
      <c r="L8624" s="3">
        <v>43751.5</v>
      </c>
    </row>
    <row r="8625">
      <c r="L8625" s="3">
        <v>43898.64056564815</v>
      </c>
    </row>
    <row r="8626">
      <c r="L8626" s="3">
        <v>43773.291666666664</v>
      </c>
    </row>
    <row r="8627">
      <c r="L8627" s="3">
        <v>43882.416666666664</v>
      </c>
    </row>
    <row r="8628">
      <c r="L8628" s="3">
        <v>44176.458333333336</v>
      </c>
    </row>
    <row r="8629">
      <c r="L8629" s="3">
        <v>44076.666666666664</v>
      </c>
    </row>
    <row r="8630">
      <c r="L8630" s="3">
        <v>44154.25</v>
      </c>
    </row>
    <row r="8631">
      <c r="L8631" s="3">
        <v>44180.208333333336</v>
      </c>
    </row>
    <row r="8632">
      <c r="L8632" s="3">
        <v>44116.729166666664</v>
      </c>
    </row>
    <row r="8633">
      <c r="L8633" s="3">
        <v>43815.25</v>
      </c>
    </row>
    <row r="8634">
      <c r="L8634" s="3">
        <v>43741.374021875</v>
      </c>
    </row>
    <row r="8635">
      <c r="L8635" s="3">
        <v>43489.291666666664</v>
      </c>
    </row>
    <row r="8636">
      <c r="L8636" s="3">
        <v>44145.541666666664</v>
      </c>
    </row>
    <row r="8637">
      <c r="L8637" s="3">
        <v>43896.25</v>
      </c>
    </row>
    <row r="8638">
      <c r="L8638" s="3">
        <v>44250.635416666664</v>
      </c>
    </row>
    <row r="8639">
      <c r="L8639" s="3">
        <v>43791.666666666664</v>
      </c>
    </row>
    <row r="8640">
      <c r="L8640" s="3">
        <v>43531.333333333336</v>
      </c>
    </row>
    <row r="8641">
      <c r="L8641" s="3">
        <v>44117.604166666664</v>
      </c>
    </row>
    <row r="8642">
      <c r="L8642" s="3">
        <v>43600.333333333336</v>
      </c>
    </row>
    <row r="8643">
      <c r="L8643" s="3">
        <v>43798.333333333336</v>
      </c>
    </row>
    <row r="8644">
      <c r="L8644" s="3">
        <v>43744.291666666664</v>
      </c>
    </row>
    <row r="8645">
      <c r="L8645" s="3">
        <v>43996.666666666664</v>
      </c>
    </row>
    <row r="8646">
      <c r="L8646" s="3">
        <v>44032.625</v>
      </c>
    </row>
    <row r="8647">
      <c r="L8647" s="3">
        <v>43736.333333333336</v>
      </c>
    </row>
    <row r="8648">
      <c r="L8648" s="3">
        <v>44078.622154108794</v>
      </c>
    </row>
    <row r="8649">
      <c r="L8649" s="3">
        <v>44138.4375</v>
      </c>
    </row>
    <row r="8650">
      <c r="L8650" s="3">
        <v>44231.41641677084</v>
      </c>
    </row>
    <row r="8651">
      <c r="L8651" s="3">
        <v>44179.708333333336</v>
      </c>
    </row>
    <row r="8652">
      <c r="L8652" s="3">
        <v>44189.59375</v>
      </c>
    </row>
    <row r="8653">
      <c r="L8653" s="3">
        <v>43624.666666666664</v>
      </c>
    </row>
    <row r="8654">
      <c r="L8654" s="3">
        <v>43824.291666666664</v>
      </c>
    </row>
    <row r="8655">
      <c r="L8655" s="3">
        <v>44147.229166666664</v>
      </c>
    </row>
    <row r="8656">
      <c r="L8656" s="3">
        <v>43915.708333333336</v>
      </c>
    </row>
    <row r="8657">
      <c r="L8657" s="3">
        <v>43483.791666666664</v>
      </c>
    </row>
    <row r="8658">
      <c r="L8658" s="3">
        <v>44250.395833333336</v>
      </c>
    </row>
    <row r="8659">
      <c r="L8659" s="3">
        <v>44214.197916666664</v>
      </c>
    </row>
    <row r="8660">
      <c r="L8660" s="3">
        <v>44125.229166666664</v>
      </c>
    </row>
    <row r="8661">
      <c r="L8661" s="3">
        <v>44143.520833333336</v>
      </c>
    </row>
    <row r="8662">
      <c r="L8662" s="3">
        <v>43806.791666666664</v>
      </c>
    </row>
    <row r="8663">
      <c r="L8663" s="3">
        <v>43809.541666666664</v>
      </c>
    </row>
    <row r="8664">
      <c r="L8664" s="3">
        <v>44230.645833333336</v>
      </c>
    </row>
    <row r="8665">
      <c r="L8665" s="3">
        <v>43818.291666666664</v>
      </c>
    </row>
    <row r="8666">
      <c r="L8666" s="3">
        <v>44217.229166666664</v>
      </c>
    </row>
    <row r="8667">
      <c r="L8667" s="3">
        <v>44180.625</v>
      </c>
    </row>
    <row r="8668">
      <c r="L8668" s="3">
        <v>43805.583333333336</v>
      </c>
    </row>
    <row r="8669">
      <c r="L8669" s="3">
        <v>44239.197916666664</v>
      </c>
    </row>
    <row r="8670">
      <c r="L8670" s="3">
        <v>43784.583333333336</v>
      </c>
    </row>
    <row r="8671">
      <c r="L8671" s="3">
        <v>44113.291666666664</v>
      </c>
    </row>
    <row r="8672">
      <c r="L8672" s="3">
        <v>44246.375</v>
      </c>
    </row>
    <row r="8673">
      <c r="L8673" s="3">
        <v>43773.625</v>
      </c>
    </row>
    <row r="8674">
      <c r="L8674" s="3">
        <v>43767.166666666664</v>
      </c>
    </row>
    <row r="8675">
      <c r="L8675" s="3">
        <v>43886.291666666664</v>
      </c>
    </row>
    <row r="8676">
      <c r="L8676" s="3">
        <v>44062.229166666664</v>
      </c>
    </row>
    <row r="8677">
      <c r="L8677" s="3">
        <v>43815.25</v>
      </c>
    </row>
    <row r="8678">
      <c r="L8678" s="3">
        <v>44091.75</v>
      </c>
    </row>
    <row r="8679">
      <c r="L8679" s="3">
        <v>44033.325</v>
      </c>
    </row>
    <row r="8680">
      <c r="L8680" s="3">
        <v>44140.541666666664</v>
      </c>
    </row>
    <row r="8681">
      <c r="L8681" s="3">
        <v>43885.729166666664</v>
      </c>
    </row>
    <row r="8682">
      <c r="L8682" s="3">
        <v>43986.395833333336</v>
      </c>
    </row>
    <row r="8683">
      <c r="L8683" s="3">
        <v>44095.6875</v>
      </c>
    </row>
    <row r="8684">
      <c r="L8684" s="3">
        <v>43878.291666666664</v>
      </c>
    </row>
    <row r="8685">
      <c r="L8685" s="3">
        <v>43757.666666666664</v>
      </c>
    </row>
    <row r="8686">
      <c r="L8686" s="3">
        <v>43893.458333333336</v>
      </c>
    </row>
    <row r="8687">
      <c r="L8687" s="3">
        <v>44151.302083333336</v>
      </c>
    </row>
    <row r="8688">
      <c r="L8688" s="3">
        <v>43806.541666666664</v>
      </c>
    </row>
    <row r="8689">
      <c r="L8689" s="3">
        <v>43822.166666666664</v>
      </c>
    </row>
    <row r="8690">
      <c r="L8690" s="3">
        <v>43930.74444444444</v>
      </c>
    </row>
    <row r="8691">
      <c r="L8691" s="3">
        <v>44133.708333333336</v>
      </c>
    </row>
    <row r="8692">
      <c r="L8692" s="3">
        <v>43776.625</v>
      </c>
    </row>
    <row r="8693">
      <c r="L8693" s="3">
        <v>44180.208333333336</v>
      </c>
    </row>
    <row r="8694">
      <c r="L8694" s="3">
        <v>44039.625</v>
      </c>
    </row>
    <row r="8695">
      <c r="L8695" s="3">
        <v>44096.270833333336</v>
      </c>
    </row>
    <row r="8696">
      <c r="L8696" s="3">
        <v>44140.541666666664</v>
      </c>
    </row>
    <row r="8697">
      <c r="L8697" s="3">
        <v>43840.833333333336</v>
      </c>
    </row>
    <row r="8698">
      <c r="L8698" s="3">
        <v>44046.791666666664</v>
      </c>
    </row>
    <row r="8699">
      <c r="L8699" s="3">
        <v>44149.333333333336</v>
      </c>
    </row>
    <row r="8700">
      <c r="L8700" s="3">
        <v>44052.739583333336</v>
      </c>
    </row>
    <row r="8701">
      <c r="L8701" s="3">
        <v>44100.208333333336</v>
      </c>
    </row>
    <row r="8702">
      <c r="L8702" s="3">
        <v>44088.22986111111</v>
      </c>
    </row>
    <row r="8703">
      <c r="L8703" s="3">
        <v>43739.666666666664</v>
      </c>
    </row>
    <row r="8704">
      <c r="L8704" s="3">
        <v>43628.666666666664</v>
      </c>
    </row>
    <row r="8705">
      <c r="L8705" s="3">
        <v>43655.166666666664</v>
      </c>
    </row>
    <row r="8706">
      <c r="L8706" s="3">
        <v>43872.645833333336</v>
      </c>
    </row>
    <row r="8707">
      <c r="L8707" s="3">
        <v>43627.625</v>
      </c>
    </row>
    <row r="8708">
      <c r="L8708" s="3">
        <v>44237.48307833333</v>
      </c>
    </row>
    <row r="8709">
      <c r="L8709" s="3">
        <v>44123.229166666664</v>
      </c>
    </row>
    <row r="8710">
      <c r="L8710" s="3">
        <v>43711.625</v>
      </c>
    </row>
    <row r="8711">
      <c r="L8711" s="3">
        <v>43670.708333333336</v>
      </c>
    </row>
    <row r="8712">
      <c r="L8712" s="3">
        <v>43890.302083333336</v>
      </c>
    </row>
    <row r="8713">
      <c r="L8713" s="3">
        <v>43724.25</v>
      </c>
    </row>
    <row r="8714">
      <c r="L8714" s="3">
        <v>44238.291666666664</v>
      </c>
    </row>
    <row r="8715">
      <c r="L8715" s="3">
        <v>44054.645833333336</v>
      </c>
    </row>
    <row r="8716">
      <c r="L8716" s="3">
        <v>44007.6875</v>
      </c>
    </row>
    <row r="8717">
      <c r="L8717" s="3">
        <v>43819.708333333336</v>
      </c>
    </row>
    <row r="8718">
      <c r="L8718" s="3">
        <v>43782.166666666664</v>
      </c>
    </row>
    <row r="8719">
      <c r="L8719" s="3">
        <v>44155.666666666664</v>
      </c>
    </row>
    <row r="8720">
      <c r="L8720" s="3">
        <v>44146.208333333336</v>
      </c>
    </row>
    <row r="8721">
      <c r="L8721" s="3">
        <v>44208.25</v>
      </c>
    </row>
    <row r="8722">
      <c r="L8722" s="3">
        <v>44003.625</v>
      </c>
    </row>
    <row r="8723">
      <c r="L8723" s="3">
        <v>44239.229166666664</v>
      </c>
    </row>
    <row r="8724">
      <c r="L8724" s="3">
        <v>44045.68819444445</v>
      </c>
    </row>
    <row r="8725">
      <c r="L8725" s="3">
        <v>44196.229166666664</v>
      </c>
    </row>
    <row r="8726">
      <c r="L8726" s="3">
        <v>44126.625</v>
      </c>
    </row>
    <row r="8727">
      <c r="L8727" s="3">
        <v>43867.625</v>
      </c>
    </row>
    <row r="8728">
      <c r="L8728" s="3">
        <v>44190.65625</v>
      </c>
    </row>
    <row r="8729">
      <c r="L8729" s="3">
        <v>44023.7605365625</v>
      </c>
    </row>
    <row r="8730">
      <c r="L8730" s="3">
        <v>43711.541666666664</v>
      </c>
    </row>
    <row r="8731">
      <c r="L8731" s="3">
        <v>43922.4375</v>
      </c>
    </row>
    <row r="8732">
      <c r="L8732" s="3">
        <v>43787.458333333336</v>
      </c>
    </row>
    <row r="8733">
      <c r="L8733" s="3">
        <v>44036.541666666664</v>
      </c>
    </row>
    <row r="8734">
      <c r="L8734" s="3">
        <v>43771.291666666664</v>
      </c>
    </row>
    <row r="8735">
      <c r="L8735" s="3">
        <v>43718.291666666664</v>
      </c>
    </row>
    <row r="8736">
      <c r="L8736" s="3">
        <v>43791.5</v>
      </c>
    </row>
    <row r="8737">
      <c r="L8737" s="3">
        <v>44091.208333333336</v>
      </c>
    </row>
    <row r="8738">
      <c r="L8738" s="3">
        <v>44176.270833333336</v>
      </c>
    </row>
    <row r="8739">
      <c r="L8739" s="3">
        <v>44119.625</v>
      </c>
    </row>
    <row r="8740">
      <c r="L8740" s="3">
        <v>44248.333333333336</v>
      </c>
    </row>
    <row r="8741">
      <c r="L8741" s="3">
        <v>44210.64610056713</v>
      </c>
    </row>
    <row r="8742">
      <c r="L8742" s="3">
        <v>43633.625</v>
      </c>
    </row>
    <row r="8743">
      <c r="L8743" s="3">
        <v>44217.291666666664</v>
      </c>
    </row>
    <row r="8744">
      <c r="L8744" s="3">
        <v>44127.25</v>
      </c>
    </row>
    <row r="8745">
      <c r="L8745" s="3">
        <v>44033.197916666664</v>
      </c>
    </row>
    <row r="8746">
      <c r="L8746" s="3">
        <v>43679.291666666664</v>
      </c>
    </row>
    <row r="8747">
      <c r="L8747" s="3">
        <v>43926.604166666664</v>
      </c>
    </row>
    <row r="8748">
      <c r="L8748" s="3">
        <v>44245.583333333336</v>
      </c>
    </row>
    <row r="8749">
      <c r="L8749" s="3">
        <v>44244.1875</v>
      </c>
    </row>
    <row r="8750">
      <c r="L8750" s="3">
        <v>43749.25</v>
      </c>
    </row>
    <row r="8751">
      <c r="L8751" s="3">
        <v>43878.791666666664</v>
      </c>
    </row>
    <row r="8752">
      <c r="L8752" s="3">
        <v>44145.583333333336</v>
      </c>
    </row>
    <row r="8753">
      <c r="L8753" s="3">
        <v>44224.197916666664</v>
      </c>
    </row>
    <row r="8754">
      <c r="L8754" s="3">
        <v>44118.791666666664</v>
      </c>
    </row>
    <row r="8755">
      <c r="L8755" s="3">
        <v>43876.39036642361</v>
      </c>
    </row>
    <row r="8756">
      <c r="L8756" s="3">
        <v>43840.625</v>
      </c>
    </row>
    <row r="8757">
      <c r="L8757" s="3">
        <v>44190.375</v>
      </c>
    </row>
    <row r="8758">
      <c r="L8758" s="3">
        <v>43530.791666666664</v>
      </c>
    </row>
    <row r="8759">
      <c r="L8759" s="3">
        <v>43615.583333333336</v>
      </c>
    </row>
    <row r="8760">
      <c r="L8760" s="3">
        <v>44070.25</v>
      </c>
    </row>
    <row r="8761">
      <c r="L8761" s="3">
        <v>43642.625</v>
      </c>
    </row>
    <row r="8762">
      <c r="L8762" s="3">
        <v>44108.166666666664</v>
      </c>
    </row>
    <row r="8763">
      <c r="L8763" s="3">
        <v>44083.25</v>
      </c>
    </row>
    <row r="8764">
      <c r="L8764" s="3">
        <v>43883.6875</v>
      </c>
    </row>
    <row r="8765">
      <c r="L8765" s="3">
        <v>43821.25</v>
      </c>
    </row>
    <row r="8766">
      <c r="L8766" s="3">
        <v>44015.291666666664</v>
      </c>
    </row>
    <row r="8767">
      <c r="L8767" s="3">
        <v>44253.1875</v>
      </c>
    </row>
    <row r="8768">
      <c r="L8768" s="3">
        <v>43683.75</v>
      </c>
    </row>
    <row r="8769">
      <c r="L8769" s="3">
        <v>43783.625</v>
      </c>
    </row>
    <row r="8770">
      <c r="L8770" s="3">
        <v>44118.51449486111</v>
      </c>
    </row>
    <row r="8771">
      <c r="L8771" s="3">
        <v>44153.666666666664</v>
      </c>
    </row>
    <row r="8772">
      <c r="L8772" s="3">
        <v>43784.333333333336</v>
      </c>
    </row>
    <row r="8773">
      <c r="L8773" s="3">
        <v>43964.5</v>
      </c>
    </row>
    <row r="8774">
      <c r="L8774" s="3">
        <v>44175.6875</v>
      </c>
    </row>
    <row r="8775">
      <c r="L8775" s="3">
        <v>43741.166666666664</v>
      </c>
    </row>
    <row r="8776">
      <c r="L8776" s="3">
        <v>43887.416666666664</v>
      </c>
    </row>
    <row r="8777">
      <c r="L8777" s="3">
        <v>44155.3125</v>
      </c>
    </row>
    <row r="8778">
      <c r="L8778" s="3">
        <v>44032.197916666664</v>
      </c>
    </row>
    <row r="8779">
      <c r="L8779" s="3">
        <v>44107.291666666664</v>
      </c>
    </row>
    <row r="8780">
      <c r="L8780" s="3">
        <v>44155.583333333336</v>
      </c>
    </row>
    <row r="8781">
      <c r="L8781" s="3">
        <v>43874.708333333336</v>
      </c>
    </row>
    <row r="8782">
      <c r="L8782" s="3">
        <v>44026.708333333336</v>
      </c>
    </row>
    <row r="8783">
      <c r="L8783" s="3">
        <v>43906.75</v>
      </c>
    </row>
    <row r="8784">
      <c r="L8784" s="3">
        <v>43872.666666666664</v>
      </c>
    </row>
    <row r="8785">
      <c r="L8785" s="3">
        <v>43757.625</v>
      </c>
    </row>
    <row r="8786">
      <c r="L8786" s="3">
        <v>44216.25</v>
      </c>
    </row>
    <row r="8787">
      <c r="L8787" s="3">
        <v>44154.791666666664</v>
      </c>
    </row>
    <row r="8788">
      <c r="L8788" s="3">
        <v>43750.625</v>
      </c>
    </row>
    <row r="8789">
      <c r="L8789" s="3">
        <v>44097.666666666664</v>
      </c>
    </row>
    <row r="8790">
      <c r="L8790" s="3">
        <v>44148.325676342596</v>
      </c>
    </row>
    <row r="8791">
      <c r="L8791" s="3">
        <v>44179.291666666664</v>
      </c>
    </row>
    <row r="8792">
      <c r="L8792" s="3">
        <v>43753.291666666664</v>
      </c>
    </row>
    <row r="8793">
      <c r="L8793" s="3">
        <v>44221.4375</v>
      </c>
    </row>
    <row r="8794">
      <c r="L8794" s="3">
        <v>44218.645833333336</v>
      </c>
    </row>
    <row r="8795">
      <c r="L8795" s="3">
        <v>43685.166666666664</v>
      </c>
    </row>
    <row r="8796">
      <c r="L8796" s="3">
        <v>44218.229166666664</v>
      </c>
    </row>
    <row r="8797">
      <c r="L8797" s="3">
        <v>43487.666666666664</v>
      </c>
    </row>
    <row r="8798">
      <c r="L8798" s="3">
        <v>43830.291666666664</v>
      </c>
    </row>
    <row r="8799">
      <c r="L8799" s="3">
        <v>43803.5</v>
      </c>
    </row>
    <row r="8800">
      <c r="L8800" s="3">
        <v>44225.3125</v>
      </c>
    </row>
    <row r="8801">
      <c r="L8801" s="3">
        <v>44253.291666666664</v>
      </c>
    </row>
    <row r="8802">
      <c r="L8802" s="3">
        <v>44006.25</v>
      </c>
    </row>
    <row r="8803">
      <c r="L8803" s="3">
        <v>43980.5</v>
      </c>
    </row>
    <row r="8804">
      <c r="L8804" s="3">
        <v>43832.75</v>
      </c>
    </row>
    <row r="8805">
      <c r="L8805" s="3">
        <v>44136.916666666664</v>
      </c>
    </row>
    <row r="8806">
      <c r="L8806" s="3">
        <v>44069.25</v>
      </c>
    </row>
    <row r="8807">
      <c r="L8807" s="3">
        <v>44237.291666666664</v>
      </c>
    </row>
    <row r="8808">
      <c r="L8808" s="3">
        <v>43833.208333333336</v>
      </c>
    </row>
    <row r="8809">
      <c r="L8809" s="3">
        <v>44077.375</v>
      </c>
    </row>
    <row r="8810">
      <c r="L8810" s="3">
        <v>43951.583333333336</v>
      </c>
    </row>
    <row r="8811">
      <c r="L8811" s="3">
        <v>43959.625</v>
      </c>
    </row>
    <row r="8812">
      <c r="L8812" s="3">
        <v>44061.708333333336</v>
      </c>
    </row>
    <row r="8813">
      <c r="L8813" s="3">
        <v>43861.32778047454</v>
      </c>
    </row>
    <row r="8814">
      <c r="L8814" s="3">
        <v>44245.625</v>
      </c>
    </row>
    <row r="8815">
      <c r="L8815" s="3">
        <v>43857.145833333336</v>
      </c>
    </row>
    <row r="8816">
      <c r="L8816" s="3">
        <v>43777.791666666664</v>
      </c>
    </row>
    <row r="8817">
      <c r="L8817" s="3">
        <v>43909.75</v>
      </c>
    </row>
    <row r="8818">
      <c r="L8818" s="3">
        <v>44218.5</v>
      </c>
    </row>
    <row r="8819">
      <c r="L8819" s="3">
        <v>44207.625</v>
      </c>
    </row>
    <row r="8820">
      <c r="L8820" s="3">
        <v>43894.5</v>
      </c>
    </row>
    <row r="8821">
      <c r="L8821" s="3">
        <v>44246.5625</v>
      </c>
    </row>
    <row r="8822">
      <c r="L8822" s="3">
        <v>44154.208333333336</v>
      </c>
    </row>
    <row r="8823">
      <c r="L8823" s="3">
        <v>43848.229166666664</v>
      </c>
    </row>
    <row r="8824">
      <c r="L8824" s="3">
        <v>44086.645833333336</v>
      </c>
    </row>
    <row r="8825">
      <c r="L8825" s="3">
        <v>43542.291666666664</v>
      </c>
    </row>
    <row r="8826">
      <c r="L8826" s="3">
        <v>43892.135416666664</v>
      </c>
    </row>
    <row r="8827">
      <c r="L8827" s="3">
        <v>43895.291666666664</v>
      </c>
    </row>
    <row r="8828">
      <c r="L8828" s="3">
        <v>44228.291666666664</v>
      </c>
    </row>
    <row r="8829">
      <c r="L8829" s="3">
        <v>44128.3125</v>
      </c>
    </row>
    <row r="8830">
      <c r="L8830" s="3">
        <v>44182.302083333336</v>
      </c>
    </row>
    <row r="8831">
      <c r="L8831" s="3">
        <v>44161.541666666664</v>
      </c>
    </row>
    <row r="8832">
      <c r="L8832" s="3">
        <v>43819.708333333336</v>
      </c>
    </row>
    <row r="8833">
      <c r="L8833" s="3">
        <v>43485.666666666664</v>
      </c>
    </row>
    <row r="8834">
      <c r="L8834" s="3">
        <v>44091.541666666664</v>
      </c>
    </row>
    <row r="8835">
      <c r="L8835" s="3">
        <v>43825.333333333336</v>
      </c>
    </row>
    <row r="8836">
      <c r="L8836" s="3">
        <v>44070.208333333336</v>
      </c>
    </row>
    <row r="8837">
      <c r="L8837" s="3">
        <v>44158.208333333336</v>
      </c>
    </row>
    <row r="8838">
      <c r="L8838" s="3">
        <v>44119.7003755787</v>
      </c>
    </row>
    <row r="8839">
      <c r="L8839" s="3">
        <v>43767.208333333336</v>
      </c>
    </row>
    <row r="8840">
      <c r="L8840" s="3">
        <v>43850.625</v>
      </c>
    </row>
    <row r="8841">
      <c r="L8841" s="3">
        <v>43853.541666666664</v>
      </c>
    </row>
    <row r="8842">
      <c r="L8842" s="3">
        <v>43836.25</v>
      </c>
    </row>
    <row r="8843">
      <c r="L8843" s="3">
        <v>43860.229166666664</v>
      </c>
    </row>
    <row r="8844">
      <c r="L8844" s="3">
        <v>43943.541666666664</v>
      </c>
    </row>
    <row r="8845">
      <c r="L8845" s="3">
        <v>44144.77882597222</v>
      </c>
    </row>
    <row r="8846">
      <c r="L8846" s="3">
        <v>44123.291666666664</v>
      </c>
    </row>
    <row r="8847">
      <c r="L8847" s="3">
        <v>43894.270833333336</v>
      </c>
    </row>
    <row r="8848">
      <c r="L8848" s="3">
        <v>43868.645833333336</v>
      </c>
    </row>
    <row r="8849">
      <c r="L8849" s="3">
        <v>43757.25</v>
      </c>
    </row>
    <row r="8850">
      <c r="L8850" s="3">
        <v>43930.770833333336</v>
      </c>
    </row>
    <row r="8851">
      <c r="L8851" s="3">
        <v>43735.291666666664</v>
      </c>
    </row>
    <row r="8852">
      <c r="L8852" s="3">
        <v>44156.64327645834</v>
      </c>
    </row>
    <row r="8853">
      <c r="L8853" s="3">
        <v>44231.609006516206</v>
      </c>
    </row>
    <row r="8854">
      <c r="L8854" s="3">
        <v>43588.125</v>
      </c>
    </row>
    <row r="8855">
      <c r="L8855" s="3">
        <v>44007.489583333336</v>
      </c>
    </row>
    <row r="8856">
      <c r="L8856" s="3">
        <v>43978.333333333336</v>
      </c>
    </row>
    <row r="8857">
      <c r="L8857" s="3">
        <v>43816.76505365741</v>
      </c>
    </row>
    <row r="8858">
      <c r="L8858" s="3">
        <v>44253.645833333336</v>
      </c>
    </row>
    <row r="8859">
      <c r="L8859" s="3">
        <v>44065.4375</v>
      </c>
    </row>
    <row r="8860">
      <c r="L8860" s="3">
        <v>43782.208333333336</v>
      </c>
    </row>
    <row r="8861">
      <c r="L8861" s="3">
        <v>43649.5</v>
      </c>
    </row>
    <row r="8862">
      <c r="L8862" s="3">
        <v>43598.166666666664</v>
      </c>
    </row>
    <row r="8863">
      <c r="L8863" s="3">
        <v>43861.291666666664</v>
      </c>
    </row>
    <row r="8864">
      <c r="L8864" s="3">
        <v>44232.645833333336</v>
      </c>
    </row>
    <row r="8865">
      <c r="L8865" s="3">
        <v>44201.270833333336</v>
      </c>
    </row>
    <row r="8866">
      <c r="L8866" s="3">
        <v>44229.708333333336</v>
      </c>
    </row>
    <row r="8867">
      <c r="L8867" s="3">
        <v>43797.541666666664</v>
      </c>
    </row>
    <row r="8868">
      <c r="L8868" s="3">
        <v>44253.229166666664</v>
      </c>
    </row>
    <row r="8869">
      <c r="L8869" s="3">
        <v>44074.708333333336</v>
      </c>
    </row>
    <row r="8870">
      <c r="L8870" s="3">
        <v>43844.645833333336</v>
      </c>
    </row>
    <row r="8871">
      <c r="L8871" s="3">
        <v>44252.375</v>
      </c>
    </row>
    <row r="8872">
      <c r="L8872" s="3">
        <v>44208.607891168984</v>
      </c>
    </row>
    <row r="8873">
      <c r="L8873" s="3">
        <v>43795.166666666664</v>
      </c>
    </row>
    <row r="8874">
      <c r="L8874" s="3">
        <v>43828.166666666664</v>
      </c>
    </row>
    <row r="8875">
      <c r="L8875" s="3">
        <v>44084.208333333336</v>
      </c>
    </row>
    <row r="8876">
      <c r="L8876" s="3">
        <v>43889.31103388889</v>
      </c>
    </row>
    <row r="8877">
      <c r="L8877" s="3">
        <v>44071.708333333336</v>
      </c>
    </row>
    <row r="8878">
      <c r="L8878" s="3">
        <v>43986.28125</v>
      </c>
    </row>
    <row r="8879">
      <c r="L8879" s="3">
        <v>44153.208333333336</v>
      </c>
    </row>
    <row r="8880">
      <c r="L8880" s="3">
        <v>44167.333333333336</v>
      </c>
    </row>
    <row r="8881">
      <c r="L8881" s="3">
        <v>44154.52938988426</v>
      </c>
    </row>
    <row r="8882">
      <c r="L8882" s="3">
        <v>43890.40154613426</v>
      </c>
    </row>
    <row r="8883">
      <c r="L8883" s="3">
        <v>44235.197916666664</v>
      </c>
    </row>
    <row r="8884">
      <c r="L8884" s="3">
        <v>44080.416666666664</v>
      </c>
    </row>
    <row r="8885">
      <c r="L8885" s="3">
        <v>43908.75</v>
      </c>
    </row>
    <row r="8886">
      <c r="L8886" s="3">
        <v>43911.77075912037</v>
      </c>
    </row>
    <row r="8887">
      <c r="L8887" s="3">
        <v>44253.39332658565</v>
      </c>
    </row>
    <row r="8888">
      <c r="L8888" s="3">
        <v>43875.625</v>
      </c>
    </row>
    <row r="8889">
      <c r="L8889" s="3">
        <v>44115.73879084491</v>
      </c>
    </row>
    <row r="8890">
      <c r="L8890" s="3">
        <v>43990.25</v>
      </c>
    </row>
    <row r="8891">
      <c r="L8891" s="3">
        <v>44137.291666666664</v>
      </c>
    </row>
    <row r="8892">
      <c r="L8892" s="3">
        <v>43701.625</v>
      </c>
    </row>
    <row r="8893">
      <c r="L8893" s="3">
        <v>43803.166666666664</v>
      </c>
    </row>
    <row r="8894">
      <c r="L8894" s="3">
        <v>43869.625</v>
      </c>
    </row>
    <row r="8895">
      <c r="L8895" s="3">
        <v>44225.197916666664</v>
      </c>
    </row>
    <row r="8896">
      <c r="L8896" s="3">
        <v>43716.75</v>
      </c>
    </row>
    <row r="8897">
      <c r="L8897" s="3">
        <v>44100.62847222222</v>
      </c>
    </row>
    <row r="8898">
      <c r="L8898" s="3">
        <v>43937.25</v>
      </c>
    </row>
    <row r="8899">
      <c r="L8899" s="3">
        <v>44000.666666666664</v>
      </c>
    </row>
    <row r="8900">
      <c r="L8900" s="3">
        <v>43721.666666666664</v>
      </c>
    </row>
    <row r="8901">
      <c r="L8901" s="3">
        <v>43900.791666666664</v>
      </c>
    </row>
    <row r="8902">
      <c r="L8902" s="3">
        <v>44249.645833333336</v>
      </c>
    </row>
    <row r="8903">
      <c r="L8903" s="3">
        <v>44200.416666666664</v>
      </c>
    </row>
    <row r="8904">
      <c r="L8904" s="3">
        <v>43740.583333333336</v>
      </c>
    </row>
    <row r="8905">
      <c r="L8905" s="3">
        <v>43686.291666666664</v>
      </c>
    </row>
    <row r="8906">
      <c r="L8906" s="3">
        <v>44103.6875</v>
      </c>
    </row>
    <row r="8907">
      <c r="L8907" s="3">
        <v>43676.166666666664</v>
      </c>
    </row>
    <row r="8908">
      <c r="L8908" s="3">
        <v>44155.270833333336</v>
      </c>
    </row>
    <row r="8909">
      <c r="L8909" s="3">
        <v>44218.697916666664</v>
      </c>
    </row>
    <row r="8910">
      <c r="L8910" s="3">
        <v>43734.666666666664</v>
      </c>
    </row>
    <row r="8911">
      <c r="L8911" s="3">
        <v>43773.375</v>
      </c>
    </row>
    <row r="8912">
      <c r="L8912" s="3">
        <v>43989.791666666664</v>
      </c>
    </row>
    <row r="8913">
      <c r="L8913" s="3">
        <v>43866.708333333336</v>
      </c>
    </row>
    <row r="8914">
      <c r="L8914" s="3">
        <v>43888.25</v>
      </c>
    </row>
    <row r="8915">
      <c r="L8915" s="3">
        <v>44098.791666666664</v>
      </c>
    </row>
    <row r="8916">
      <c r="L8916" s="3">
        <v>44027.770833333336</v>
      </c>
    </row>
    <row r="8917">
      <c r="L8917" s="3">
        <v>44019.614583333336</v>
      </c>
    </row>
    <row r="8918">
      <c r="L8918" s="3">
        <v>43740.166666666664</v>
      </c>
    </row>
    <row r="8919">
      <c r="L8919" s="3">
        <v>44222.291666666664</v>
      </c>
    </row>
    <row r="8920">
      <c r="L8920" s="3">
        <v>43869.791666666664</v>
      </c>
    </row>
    <row r="8921">
      <c r="L8921" s="3">
        <v>43763.708333333336</v>
      </c>
    </row>
    <row r="8922">
      <c r="L8922" s="3">
        <v>43995.604166666664</v>
      </c>
    </row>
    <row r="8923">
      <c r="L8923" s="3">
        <v>43879.5</v>
      </c>
    </row>
    <row r="8924">
      <c r="L8924" s="3">
        <v>43756.125</v>
      </c>
    </row>
    <row r="8925">
      <c r="L8925" s="3">
        <v>43812.666666666664</v>
      </c>
    </row>
    <row r="8926">
      <c r="L8926" s="3">
        <v>43744.625</v>
      </c>
    </row>
    <row r="8927">
      <c r="L8927" s="3">
        <v>43744.25</v>
      </c>
    </row>
    <row r="8928">
      <c r="L8928" s="3">
        <v>44200.916666666664</v>
      </c>
    </row>
    <row r="8929">
      <c r="L8929" s="3">
        <v>44104.458333333336</v>
      </c>
    </row>
    <row r="8930">
      <c r="L8930" s="3">
        <v>44214.625</v>
      </c>
    </row>
    <row r="8931">
      <c r="L8931" s="3">
        <v>43774.708333333336</v>
      </c>
    </row>
    <row r="8932">
      <c r="L8932" s="3">
        <v>43619.375</v>
      </c>
    </row>
    <row r="8933">
      <c r="L8933" s="3">
        <v>44109.333333333336</v>
      </c>
    </row>
    <row r="8934">
      <c r="L8934" s="3">
        <v>44194.229166666664</v>
      </c>
    </row>
    <row r="8935">
      <c r="L8935" s="3">
        <v>44238.25</v>
      </c>
    </row>
    <row r="8936">
      <c r="L8936" s="3">
        <v>44085.666666666664</v>
      </c>
    </row>
    <row r="8937">
      <c r="L8937" s="3">
        <v>43875.791666666664</v>
      </c>
    </row>
    <row r="8938">
      <c r="L8938" s="3">
        <v>43819.166666666664</v>
      </c>
    </row>
    <row r="8939">
      <c r="L8939" s="3">
        <v>44210.69588770833</v>
      </c>
    </row>
    <row r="8940">
      <c r="L8940" s="3">
        <v>43987.4375</v>
      </c>
    </row>
    <row r="8941">
      <c r="L8941" s="3">
        <v>43893.416666666664</v>
      </c>
    </row>
    <row r="8942">
      <c r="L8942" s="3">
        <v>44243.208333333336</v>
      </c>
    </row>
    <row r="8943">
      <c r="L8943" s="3">
        <v>44144.229166666664</v>
      </c>
    </row>
    <row r="8944">
      <c r="L8944" s="3">
        <v>44099.25</v>
      </c>
    </row>
    <row r="8945">
      <c r="L8945" s="3">
        <v>43963.291666666664</v>
      </c>
    </row>
    <row r="8946">
      <c r="L8946" s="3">
        <v>43796.666666666664</v>
      </c>
    </row>
    <row r="8947">
      <c r="L8947" s="3">
        <v>44072.625</v>
      </c>
    </row>
    <row r="8948">
      <c r="L8948" s="3">
        <v>44251.25</v>
      </c>
    </row>
    <row r="8949">
      <c r="L8949" s="3">
        <v>43762.666666666664</v>
      </c>
    </row>
    <row r="8950">
      <c r="L8950" s="3">
        <v>43690.625</v>
      </c>
    </row>
    <row r="8951">
      <c r="L8951" s="3">
        <v>44060.625</v>
      </c>
    </row>
    <row r="8952">
      <c r="L8952" s="3">
        <v>43979.708333333336</v>
      </c>
    </row>
    <row r="8953">
      <c r="L8953" s="3">
        <v>44095.395833333336</v>
      </c>
    </row>
    <row r="8954">
      <c r="L8954" s="3">
        <v>44163.75</v>
      </c>
    </row>
    <row r="8955">
      <c r="L8955" s="3">
        <v>44058.270833333336</v>
      </c>
    </row>
    <row r="8956">
      <c r="L8956" s="3">
        <v>43824.5</v>
      </c>
    </row>
    <row r="8957">
      <c r="L8957" s="3">
        <v>44065.291666666664</v>
      </c>
    </row>
    <row r="8958">
      <c r="L8958" s="3">
        <v>44238.291666666664</v>
      </c>
    </row>
    <row r="8959">
      <c r="L8959" s="3">
        <v>43895.393292430555</v>
      </c>
    </row>
    <row r="8960">
      <c r="L8960" s="3">
        <v>43972.464448796294</v>
      </c>
    </row>
    <row r="8961">
      <c r="L8961" s="3">
        <v>44151.583333333336</v>
      </c>
    </row>
    <row r="8962">
      <c r="L8962" s="3">
        <v>44173.666666666664</v>
      </c>
    </row>
    <row r="8963">
      <c r="L8963" s="3">
        <v>44139.666666666664</v>
      </c>
    </row>
    <row r="8964">
      <c r="L8964" s="3">
        <v>44117.43879353009</v>
      </c>
    </row>
    <row r="8965">
      <c r="L8965" s="3">
        <v>44120.583333333336</v>
      </c>
    </row>
    <row r="8966">
      <c r="L8966" s="3">
        <v>43807.583333333336</v>
      </c>
    </row>
    <row r="8967">
      <c r="L8967" s="3">
        <v>44148.604166666664</v>
      </c>
    </row>
    <row r="8968">
      <c r="L8968" s="3">
        <v>44132.166666666664</v>
      </c>
    </row>
    <row r="8969">
      <c r="L8969" s="3">
        <v>43769.6500178125</v>
      </c>
    </row>
    <row r="8970">
      <c r="L8970" s="3">
        <v>44154.302083333336</v>
      </c>
    </row>
    <row r="8971">
      <c r="L8971" s="3">
        <v>44251.333333333336</v>
      </c>
    </row>
    <row r="8972">
      <c r="L8972" s="3">
        <v>44187.645833333336</v>
      </c>
    </row>
    <row r="8973">
      <c r="L8973" s="3">
        <v>43711.625</v>
      </c>
    </row>
    <row r="8974">
      <c r="L8974" s="3">
        <v>43619.583333333336</v>
      </c>
    </row>
    <row r="8975">
      <c r="L8975" s="3">
        <v>43727.291666666664</v>
      </c>
    </row>
    <row r="8976">
      <c r="L8976" s="3">
        <v>44215.708333333336</v>
      </c>
    </row>
    <row r="8977">
      <c r="L8977" s="3">
        <v>44165.229166666664</v>
      </c>
    </row>
    <row r="8978">
      <c r="L8978" s="3">
        <v>44245.708333333336</v>
      </c>
    </row>
    <row r="8979">
      <c r="L8979" s="3">
        <v>44048.677083333336</v>
      </c>
    </row>
    <row r="8980">
      <c r="L8980" s="3">
        <v>44041.625</v>
      </c>
    </row>
    <row r="8981">
      <c r="L8981" s="3">
        <v>44066.291666666664</v>
      </c>
    </row>
    <row r="8982">
      <c r="L8982" s="3">
        <v>44056.354166666664</v>
      </c>
    </row>
    <row r="8983">
      <c r="L8983" s="3">
        <v>43989.291666666664</v>
      </c>
    </row>
    <row r="8984">
      <c r="L8984" s="3">
        <v>44241.31192944445</v>
      </c>
    </row>
    <row r="8985">
      <c r="L8985" s="3">
        <v>44166.291666666664</v>
      </c>
    </row>
    <row r="8986">
      <c r="L8986" s="3">
        <v>43906.583333333336</v>
      </c>
    </row>
    <row r="8987">
      <c r="L8987" s="3">
        <v>44001.25</v>
      </c>
    </row>
    <row r="8988">
      <c r="L8988" s="3">
        <v>44120.4375</v>
      </c>
    </row>
    <row r="8989">
      <c r="L8989" s="3">
        <v>44222.666666666664</v>
      </c>
    </row>
    <row r="8990">
      <c r="L8990" s="3">
        <v>44208.625</v>
      </c>
    </row>
    <row r="8991">
      <c r="L8991" s="3">
        <v>43934.583333333336</v>
      </c>
    </row>
    <row r="8992">
      <c r="L8992" s="3">
        <v>44134.3125</v>
      </c>
    </row>
    <row r="8993">
      <c r="L8993" s="3">
        <v>44066.333333333336</v>
      </c>
    </row>
    <row r="8994">
      <c r="L8994" s="3">
        <v>43794.166666666664</v>
      </c>
    </row>
    <row r="8995">
      <c r="L8995" s="3">
        <v>43718.4310796875</v>
      </c>
    </row>
    <row r="8996">
      <c r="L8996" s="3">
        <v>43878.583333333336</v>
      </c>
    </row>
    <row r="8997">
      <c r="L8997" s="3">
        <v>43883.791666666664</v>
      </c>
    </row>
    <row r="8998">
      <c r="L8998" s="3">
        <v>43883.770833333336</v>
      </c>
    </row>
    <row r="8999">
      <c r="L8999" s="3">
        <v>44174.291666666664</v>
      </c>
    </row>
    <row r="9000">
      <c r="L9000" s="3">
        <v>43809.708333333336</v>
      </c>
    </row>
    <row r="9001">
      <c r="L9001" s="3">
        <v>44194.6875</v>
      </c>
    </row>
    <row r="9002">
      <c r="L9002" s="3">
        <v>43814.625</v>
      </c>
    </row>
    <row r="9003">
      <c r="L9003" s="3">
        <v>44107.625</v>
      </c>
    </row>
    <row r="9004">
      <c r="L9004" s="3">
        <v>44152.375</v>
      </c>
    </row>
    <row r="9005">
      <c r="L9005" s="3">
        <v>43915.541666666664</v>
      </c>
    </row>
    <row r="9006">
      <c r="L9006" s="3">
        <v>44115.291666666664</v>
      </c>
    </row>
    <row r="9007">
      <c r="L9007" s="3">
        <v>43799.60856486111</v>
      </c>
    </row>
    <row r="9008">
      <c r="L9008" s="3">
        <v>43661.625</v>
      </c>
    </row>
    <row r="9009">
      <c r="L9009" s="3">
        <v>44098.292337962965</v>
      </c>
    </row>
    <row r="9010">
      <c r="L9010" s="3">
        <v>43914.395833333336</v>
      </c>
    </row>
    <row r="9011">
      <c r="L9011" s="3">
        <v>44009.572916666664</v>
      </c>
    </row>
    <row r="9012">
      <c r="L9012" s="3">
        <v>44113.5805853125</v>
      </c>
    </row>
    <row r="9013">
      <c r="L9013" s="3">
        <v>43822.7561228125</v>
      </c>
    </row>
    <row r="9014">
      <c r="L9014" s="3">
        <v>44155.4375</v>
      </c>
    </row>
    <row r="9015">
      <c r="L9015" s="3">
        <v>43721.58616706019</v>
      </c>
    </row>
    <row r="9016">
      <c r="L9016" s="3">
        <v>44086.2928212037</v>
      </c>
    </row>
    <row r="9017">
      <c r="L9017" s="3">
        <v>43827.375</v>
      </c>
    </row>
    <row r="9018">
      <c r="L9018" s="3">
        <v>43916.322916666664</v>
      </c>
    </row>
    <row r="9019">
      <c r="L9019" s="3">
        <v>43754.625</v>
      </c>
    </row>
    <row r="9020">
      <c r="L9020" s="3">
        <v>44127.666666666664</v>
      </c>
    </row>
    <row r="9021">
      <c r="L9021" s="3">
        <v>44137.4375</v>
      </c>
    </row>
    <row r="9022">
      <c r="L9022" s="3">
        <v>43824.75</v>
      </c>
    </row>
    <row r="9023">
      <c r="L9023" s="3">
        <v>44165.270833333336</v>
      </c>
    </row>
    <row r="9024">
      <c r="L9024" s="3">
        <v>43985.625</v>
      </c>
    </row>
    <row r="9025">
      <c r="L9025" s="3">
        <v>43885.166666666664</v>
      </c>
    </row>
    <row r="9026">
      <c r="L9026" s="3">
        <v>43927.645833333336</v>
      </c>
    </row>
    <row r="9027">
      <c r="L9027" s="3">
        <v>44134.535819606484</v>
      </c>
    </row>
    <row r="9028">
      <c r="L9028" s="3">
        <v>43980.666666666664</v>
      </c>
    </row>
    <row r="9029">
      <c r="L9029" s="3">
        <v>43860.791666666664</v>
      </c>
    </row>
    <row r="9030">
      <c r="L9030" s="3">
        <v>44168.708333333336</v>
      </c>
    </row>
    <row r="9031">
      <c r="L9031" s="3">
        <v>44238.25</v>
      </c>
    </row>
    <row r="9032">
      <c r="L9032" s="3">
        <v>43999.166666666664</v>
      </c>
    </row>
    <row r="9033">
      <c r="L9033" s="3">
        <v>44143.791666666664</v>
      </c>
    </row>
    <row r="9034">
      <c r="L9034" s="3">
        <v>44137.291666666664</v>
      </c>
    </row>
    <row r="9035">
      <c r="L9035" s="3">
        <v>44252.666666666664</v>
      </c>
    </row>
    <row r="9036">
      <c r="L9036" s="3">
        <v>44186.625</v>
      </c>
    </row>
    <row r="9037">
      <c r="L9037" s="3">
        <v>43895.583333333336</v>
      </c>
    </row>
    <row r="9038">
      <c r="L9038" s="3">
        <v>43994.583333333336</v>
      </c>
    </row>
    <row r="9039">
      <c r="L9039" s="3">
        <v>43801.541666666664</v>
      </c>
    </row>
    <row r="9040">
      <c r="L9040" s="3">
        <v>43866.454525381945</v>
      </c>
    </row>
    <row r="9041">
      <c r="L9041" s="3">
        <v>44083.6875</v>
      </c>
    </row>
    <row r="9042">
      <c r="L9042" s="3">
        <v>43543.166666666664</v>
      </c>
    </row>
    <row r="9043">
      <c r="L9043" s="3">
        <v>44089.771491342595</v>
      </c>
    </row>
    <row r="9044">
      <c r="L9044" s="3">
        <v>43552.166666666664</v>
      </c>
    </row>
    <row r="9045">
      <c r="L9045" s="3">
        <v>44146.333333333336</v>
      </c>
    </row>
    <row r="9046">
      <c r="L9046" s="3">
        <v>44187.541666666664</v>
      </c>
    </row>
    <row r="9047">
      <c r="L9047" s="3">
        <v>44245.291666666664</v>
      </c>
    </row>
    <row r="9048">
      <c r="L9048" s="3">
        <v>43566.666666666664</v>
      </c>
    </row>
    <row r="9049">
      <c r="L9049" s="3">
        <v>43622.60057447917</v>
      </c>
    </row>
    <row r="9050">
      <c r="L9050" s="3">
        <v>43848.645833333336</v>
      </c>
    </row>
    <row r="9051">
      <c r="L9051" s="3">
        <v>44133.3125</v>
      </c>
    </row>
    <row r="9052">
      <c r="L9052" s="3">
        <v>43593.625</v>
      </c>
    </row>
    <row r="9053">
      <c r="L9053" s="3">
        <v>44112.25</v>
      </c>
    </row>
    <row r="9054">
      <c r="L9054" s="3">
        <v>44085.333333333336</v>
      </c>
    </row>
    <row r="9055">
      <c r="L9055" s="3">
        <v>44047.25</v>
      </c>
    </row>
    <row r="9056">
      <c r="L9056" s="3">
        <v>43845.25</v>
      </c>
    </row>
    <row r="9057">
      <c r="L9057" s="3">
        <v>44224.25</v>
      </c>
    </row>
    <row r="9058">
      <c r="L9058" s="3">
        <v>44145.541666666664</v>
      </c>
    </row>
    <row r="9059">
      <c r="L9059" s="3">
        <v>44154.354166666664</v>
      </c>
    </row>
    <row r="9060">
      <c r="L9060" s="3">
        <v>44151.229166666664</v>
      </c>
    </row>
    <row r="9061">
      <c r="L9061" s="3">
        <v>44119.291666666664</v>
      </c>
    </row>
    <row r="9062">
      <c r="L9062" s="3">
        <v>43728.416666666664</v>
      </c>
    </row>
    <row r="9063">
      <c r="L9063" s="3">
        <v>43955.166666666664</v>
      </c>
    </row>
    <row r="9064">
      <c r="L9064" s="3">
        <v>44155.729166666664</v>
      </c>
    </row>
    <row r="9065">
      <c r="L9065" s="3">
        <v>44020.4375</v>
      </c>
    </row>
    <row r="9066">
      <c r="L9066" s="3">
        <v>44210.3125</v>
      </c>
    </row>
    <row r="9067">
      <c r="L9067" s="3">
        <v>43872.625</v>
      </c>
    </row>
    <row r="9068">
      <c r="L9068" s="3">
        <v>43686.25</v>
      </c>
    </row>
    <row r="9069">
      <c r="L9069" s="3">
        <v>44099.229166666664</v>
      </c>
    </row>
    <row r="9070">
      <c r="L9070" s="3">
        <v>43846.666666666664</v>
      </c>
    </row>
    <row r="9071">
      <c r="L9071" s="3">
        <v>44200.25</v>
      </c>
    </row>
    <row r="9072">
      <c r="L9072" s="3">
        <v>44154.541666666664</v>
      </c>
    </row>
    <row r="9073">
      <c r="L9073" s="3">
        <v>43843.208333333336</v>
      </c>
    </row>
    <row r="9074">
      <c r="L9074" s="3">
        <v>44202.25</v>
      </c>
    </row>
    <row r="9075">
      <c r="L9075" s="3">
        <v>43777.208333333336</v>
      </c>
    </row>
    <row r="9076">
      <c r="L9076" s="3">
        <v>44117.75</v>
      </c>
    </row>
    <row r="9077">
      <c r="L9077" s="3">
        <v>44165.291666666664</v>
      </c>
    </row>
    <row r="9078">
      <c r="L9078" s="3">
        <v>43864.59375</v>
      </c>
    </row>
    <row r="9079">
      <c r="L9079" s="3">
        <v>44166.729166666664</v>
      </c>
    </row>
    <row r="9080">
      <c r="L9080" s="3">
        <v>43857.791666666664</v>
      </c>
    </row>
    <row r="9081">
      <c r="L9081" s="3">
        <v>44100.708333333336</v>
      </c>
    </row>
    <row r="9082">
      <c r="L9082" s="3">
        <v>44194.625</v>
      </c>
    </row>
    <row r="9083">
      <c r="L9083" s="3">
        <v>43831.583333333336</v>
      </c>
    </row>
    <row r="9084">
      <c r="L9084" s="3">
        <v>44243.625</v>
      </c>
    </row>
    <row r="9085">
      <c r="L9085" s="3">
        <v>43770.666666666664</v>
      </c>
    </row>
    <row r="9086">
      <c r="L9086" s="3">
        <v>44160.270833333336</v>
      </c>
    </row>
    <row r="9087">
      <c r="L9087" s="3">
        <v>43840.708333333336</v>
      </c>
    </row>
    <row r="9088">
      <c r="L9088" s="3">
        <v>43887.291666666664</v>
      </c>
    </row>
    <row r="9089">
      <c r="L9089" s="3">
        <v>43906.3125</v>
      </c>
    </row>
    <row r="9090">
      <c r="L9090" s="3">
        <v>44169.66012068287</v>
      </c>
    </row>
    <row r="9091">
      <c r="L9091" s="3">
        <v>44228.25</v>
      </c>
    </row>
    <row r="9092">
      <c r="L9092" s="3">
        <v>44152.5</v>
      </c>
    </row>
    <row r="9093">
      <c r="L9093" s="3">
        <v>43742.25</v>
      </c>
    </row>
    <row r="9094">
      <c r="L9094" s="3">
        <v>43587.583333333336</v>
      </c>
    </row>
    <row r="9095">
      <c r="L9095" s="3">
        <v>43902.322916666664</v>
      </c>
    </row>
    <row r="9096">
      <c r="L9096" s="3">
        <v>43909.625</v>
      </c>
    </row>
    <row r="9097">
      <c r="L9097" s="3">
        <v>44015.6875</v>
      </c>
    </row>
    <row r="9098">
      <c r="L9098" s="3">
        <v>43872.375</v>
      </c>
    </row>
    <row r="9099">
      <c r="L9099" s="3">
        <v>43918.25</v>
      </c>
    </row>
    <row r="9100">
      <c r="L9100" s="3">
        <v>43935.541666666664</v>
      </c>
    </row>
    <row r="9101">
      <c r="L9101" s="3">
        <v>43874.708333333336</v>
      </c>
    </row>
    <row r="9102">
      <c r="L9102" s="3">
        <v>43854.604166666664</v>
      </c>
    </row>
    <row r="9103">
      <c r="L9103" s="3">
        <v>44155.229166666664</v>
      </c>
    </row>
    <row r="9104">
      <c r="L9104" s="3">
        <v>44123.25</v>
      </c>
    </row>
    <row r="9105">
      <c r="L9105" s="3">
        <v>44030.3125</v>
      </c>
    </row>
    <row r="9106">
      <c r="L9106" s="3">
        <v>43892.25</v>
      </c>
    </row>
    <row r="9107">
      <c r="L9107" s="3">
        <v>44231.395833333336</v>
      </c>
    </row>
    <row r="9108">
      <c r="L9108" s="3">
        <v>43881.541666666664</v>
      </c>
    </row>
    <row r="9109">
      <c r="L9109" s="3">
        <v>44154.25</v>
      </c>
    </row>
    <row r="9110">
      <c r="L9110" s="3">
        <v>43897.6875</v>
      </c>
    </row>
    <row r="9111">
      <c r="L9111" s="3">
        <v>44084.229166666664</v>
      </c>
    </row>
    <row r="9112">
      <c r="L9112" s="3">
        <v>44083.791666666664</v>
      </c>
    </row>
    <row r="9113">
      <c r="L9113" s="3">
        <v>44195.208333333336</v>
      </c>
    </row>
    <row r="9114">
      <c r="L9114" s="3">
        <v>44232.25</v>
      </c>
    </row>
    <row r="9115">
      <c r="L9115" s="3">
        <v>43803.583333333336</v>
      </c>
    </row>
    <row r="9116">
      <c r="L9116" s="3">
        <v>43951.6875</v>
      </c>
    </row>
    <row r="9117">
      <c r="L9117" s="3">
        <v>44231.291666666664</v>
      </c>
    </row>
    <row r="9118">
      <c r="L9118" s="3">
        <v>43915.375</v>
      </c>
    </row>
    <row r="9119">
      <c r="L9119" s="3">
        <v>44139.708333333336</v>
      </c>
    </row>
    <row r="9120">
      <c r="L9120" s="3">
        <v>44105.708333333336</v>
      </c>
    </row>
    <row r="9121">
      <c r="L9121" s="3">
        <v>43840.541666666664</v>
      </c>
    </row>
    <row r="9122">
      <c r="L9122" s="3">
        <v>43756.25</v>
      </c>
    </row>
    <row r="9123">
      <c r="L9123" s="3">
        <v>43874.270833333336</v>
      </c>
    </row>
    <row r="9124">
      <c r="L9124" s="3">
        <v>44252.395833333336</v>
      </c>
    </row>
    <row r="9125">
      <c r="L9125" s="3">
        <v>43994.770833333336</v>
      </c>
    </row>
    <row r="9126">
      <c r="L9126" s="3">
        <v>43922.770833333336</v>
      </c>
    </row>
    <row r="9127">
      <c r="L9127" s="3">
        <v>44224.697916666664</v>
      </c>
    </row>
    <row r="9128">
      <c r="L9128" s="3">
        <v>44139.291666666664</v>
      </c>
    </row>
    <row r="9129">
      <c r="L9129" s="3">
        <v>44143.666666666664</v>
      </c>
    </row>
    <row r="9130">
      <c r="L9130" s="3">
        <v>44124.791666666664</v>
      </c>
    </row>
    <row r="9131">
      <c r="L9131" s="3">
        <v>43872.21875</v>
      </c>
    </row>
    <row r="9132">
      <c r="L9132" s="3">
        <v>44246.489583333336</v>
      </c>
    </row>
    <row r="9133">
      <c r="L9133" s="3">
        <v>44120.75</v>
      </c>
    </row>
    <row r="9134">
      <c r="L9134" s="3">
        <v>44215.416666666664</v>
      </c>
    </row>
    <row r="9135">
      <c r="L9135" s="3">
        <v>44148.5625</v>
      </c>
    </row>
    <row r="9136">
      <c r="L9136" s="3">
        <v>43956.69861111111</v>
      </c>
    </row>
    <row r="9137">
      <c r="L9137" s="3">
        <v>44107.145833333336</v>
      </c>
    </row>
    <row r="9138">
      <c r="L9138" s="3">
        <v>44161.5</v>
      </c>
    </row>
    <row r="9139">
      <c r="L9139" s="3">
        <v>43668.25</v>
      </c>
    </row>
    <row r="9140">
      <c r="L9140" s="3">
        <v>44068.458333333336</v>
      </c>
    </row>
    <row r="9141">
      <c r="L9141" s="3">
        <v>44224.25</v>
      </c>
    </row>
    <row r="9142">
      <c r="L9142" s="3">
        <v>44169.291666666664</v>
      </c>
    </row>
    <row r="9143">
      <c r="L9143" s="3">
        <v>43880.25</v>
      </c>
    </row>
    <row r="9144">
      <c r="L9144" s="3">
        <v>44108.510416666664</v>
      </c>
    </row>
    <row r="9145">
      <c r="L9145" s="3">
        <v>44161.25</v>
      </c>
    </row>
    <row r="9146">
      <c r="L9146" s="3">
        <v>44108.625</v>
      </c>
    </row>
    <row r="9147">
      <c r="L9147" s="3">
        <v>44144.3125</v>
      </c>
    </row>
    <row r="9148">
      <c r="L9148" s="3">
        <v>44250.1875</v>
      </c>
    </row>
    <row r="9149">
      <c r="L9149" s="3">
        <v>43745.291666666664</v>
      </c>
    </row>
    <row r="9150">
      <c r="L9150" s="3">
        <v>44156.604166666664</v>
      </c>
    </row>
    <row r="9151">
      <c r="L9151" s="3">
        <v>43998.4375</v>
      </c>
    </row>
    <row r="9152">
      <c r="L9152" s="3">
        <v>43726.166666666664</v>
      </c>
    </row>
    <row r="9153">
      <c r="L9153" s="3">
        <v>44251.1875</v>
      </c>
    </row>
    <row r="9154">
      <c r="L9154" s="3">
        <v>44069.729166666664</v>
      </c>
    </row>
    <row r="9155">
      <c r="L9155" s="3">
        <v>44202.25</v>
      </c>
    </row>
    <row r="9156">
      <c r="L9156" s="3">
        <v>44231.197916666664</v>
      </c>
    </row>
    <row r="9157">
      <c r="L9157" s="3">
        <v>43839.25</v>
      </c>
    </row>
    <row r="9158">
      <c r="L9158" s="3">
        <v>44008.625</v>
      </c>
    </row>
    <row r="9159">
      <c r="L9159" s="3">
        <v>44076.25</v>
      </c>
    </row>
    <row r="9160">
      <c r="L9160" s="3">
        <v>44014.6875</v>
      </c>
    </row>
    <row r="9161">
      <c r="L9161" s="3">
        <v>44168.4375</v>
      </c>
    </row>
    <row r="9162">
      <c r="L9162" s="3">
        <v>44207.625</v>
      </c>
    </row>
    <row r="9163">
      <c r="L9163" s="3">
        <v>43799.75</v>
      </c>
    </row>
    <row r="9164">
      <c r="L9164" s="3">
        <v>44154.229166666664</v>
      </c>
    </row>
    <row r="9165">
      <c r="L9165" s="3">
        <v>43915.625</v>
      </c>
    </row>
    <row r="9166">
      <c r="L9166" s="3">
        <v>43785.25</v>
      </c>
    </row>
    <row r="9167">
      <c r="L9167" s="3">
        <v>44065.625</v>
      </c>
    </row>
    <row r="9168">
      <c r="L9168" s="3">
        <v>43803.75</v>
      </c>
    </row>
    <row r="9169">
      <c r="L9169" s="3">
        <v>44174.29444400463</v>
      </c>
    </row>
    <row r="9170">
      <c r="L9170" s="3">
        <v>43594.625</v>
      </c>
    </row>
    <row r="9171">
      <c r="L9171" s="3">
        <v>43646.57916810185</v>
      </c>
    </row>
    <row r="9172">
      <c r="L9172" s="3">
        <v>44231.625</v>
      </c>
    </row>
    <row r="9173">
      <c r="L9173" s="3">
        <v>44164.45010659722</v>
      </c>
    </row>
    <row r="9174">
      <c r="L9174" s="3">
        <v>44204.25</v>
      </c>
    </row>
    <row r="9175">
      <c r="L9175" s="3">
        <v>44090.229166666664</v>
      </c>
    </row>
    <row r="9176">
      <c r="L9176" s="3">
        <v>43923.15625</v>
      </c>
    </row>
    <row r="9177">
      <c r="L9177" s="3">
        <v>44069.395949363425</v>
      </c>
    </row>
    <row r="9178">
      <c r="L9178" s="3">
        <v>43881.666666666664</v>
      </c>
    </row>
    <row r="9179">
      <c r="L9179" s="3">
        <v>44215.5625</v>
      </c>
    </row>
    <row r="9180">
      <c r="L9180" s="3">
        <v>43839.25</v>
      </c>
    </row>
    <row r="9181">
      <c r="L9181" s="3">
        <v>44159.770833333336</v>
      </c>
    </row>
    <row r="9182">
      <c r="L9182" s="3">
        <v>44238.458333333336</v>
      </c>
    </row>
    <row r="9183">
      <c r="L9183" s="3">
        <v>43511.25</v>
      </c>
    </row>
    <row r="9184">
      <c r="L9184" s="3">
        <v>44150.229166666664</v>
      </c>
    </row>
    <row r="9185">
      <c r="L9185" s="3">
        <v>44160.666666666664</v>
      </c>
    </row>
    <row r="9186">
      <c r="L9186" s="3">
        <v>44160.270833333336</v>
      </c>
    </row>
    <row r="9187">
      <c r="L9187" s="3">
        <v>44137.604166666664</v>
      </c>
    </row>
    <row r="9188">
      <c r="L9188" s="3">
        <v>44153.583333333336</v>
      </c>
    </row>
    <row r="9189">
      <c r="L9189" s="3">
        <v>44021.541666666664</v>
      </c>
    </row>
    <row r="9190">
      <c r="L9190" s="3">
        <v>43890.506257835645</v>
      </c>
    </row>
    <row r="9191">
      <c r="L9191" s="3">
        <v>44236.3125</v>
      </c>
    </row>
    <row r="9192">
      <c r="L9192" s="3">
        <v>44139.333333333336</v>
      </c>
    </row>
    <row r="9193">
      <c r="L9193" s="3">
        <v>43892.291666666664</v>
      </c>
    </row>
    <row r="9194">
      <c r="L9194" s="3">
        <v>44033.3125</v>
      </c>
    </row>
    <row r="9195">
      <c r="L9195" s="3">
        <v>43671.291666666664</v>
      </c>
    </row>
    <row r="9196">
      <c r="L9196" s="3">
        <v>43510.458333333336</v>
      </c>
    </row>
    <row r="9197">
      <c r="L9197" s="3">
        <v>44094.760416666664</v>
      </c>
    </row>
    <row r="9198">
      <c r="L9198" s="3">
        <v>43877.197916666664</v>
      </c>
    </row>
    <row r="9199">
      <c r="L9199" s="3">
        <v>44136.3125</v>
      </c>
    </row>
    <row r="9200">
      <c r="L9200" s="3">
        <v>43864.333333333336</v>
      </c>
    </row>
    <row r="9201">
      <c r="L9201" s="3">
        <v>43538.416666666664</v>
      </c>
    </row>
    <row r="9202">
      <c r="L9202" s="3">
        <v>44083.604166666664</v>
      </c>
    </row>
    <row r="9203">
      <c r="L9203" s="3">
        <v>43874.625</v>
      </c>
    </row>
    <row r="9204">
      <c r="L9204" s="3">
        <v>44026.270833333336</v>
      </c>
    </row>
    <row r="9205">
      <c r="L9205" s="3">
        <v>43628.708333333336</v>
      </c>
    </row>
    <row r="9206">
      <c r="L9206" s="3">
        <v>44125.145833333336</v>
      </c>
    </row>
    <row r="9207">
      <c r="L9207" s="3">
        <v>44161.270833333336</v>
      </c>
    </row>
    <row r="9208">
      <c r="L9208" s="3">
        <v>43920.541666666664</v>
      </c>
    </row>
    <row r="9209">
      <c r="L9209" s="3">
        <v>44131.5</v>
      </c>
    </row>
    <row r="9210">
      <c r="L9210" s="3">
        <v>44126.166666666664</v>
      </c>
    </row>
    <row r="9211">
      <c r="L9211" s="3">
        <v>43737.596953506945</v>
      </c>
    </row>
    <row r="9212">
      <c r="L9212" s="3">
        <v>44140.291666666664</v>
      </c>
    </row>
    <row r="9213">
      <c r="L9213" s="3">
        <v>44230.666666666664</v>
      </c>
    </row>
    <row r="9214">
      <c r="L9214" s="3">
        <v>43817.784829641205</v>
      </c>
    </row>
    <row r="9215">
      <c r="L9215" s="3">
        <v>43698.625</v>
      </c>
    </row>
    <row r="9216">
      <c r="L9216" s="3">
        <v>44207.645833333336</v>
      </c>
    </row>
    <row r="9217">
      <c r="L9217" s="3">
        <v>43658.567261944445</v>
      </c>
    </row>
    <row r="9218">
      <c r="L9218" s="3">
        <v>44163.583333333336</v>
      </c>
    </row>
    <row r="9219">
      <c r="L9219" s="3">
        <v>43916.25</v>
      </c>
    </row>
    <row r="9220">
      <c r="L9220" s="3">
        <v>43742.125</v>
      </c>
    </row>
    <row r="9221">
      <c r="L9221" s="3">
        <v>44230.669664085646</v>
      </c>
    </row>
    <row r="9222">
      <c r="L9222" s="3">
        <v>44123.270833333336</v>
      </c>
    </row>
    <row r="9223">
      <c r="L9223" s="3">
        <v>44141.291666666664</v>
      </c>
    </row>
    <row r="9224">
      <c r="L9224" s="3">
        <v>43806.625</v>
      </c>
    </row>
    <row r="9225">
      <c r="L9225" s="3">
        <v>43910.770833333336</v>
      </c>
    </row>
    <row r="9226">
      <c r="L9226" s="3">
        <v>44138.739583333336</v>
      </c>
    </row>
    <row r="9227">
      <c r="L9227" s="3">
        <v>44101.458333333336</v>
      </c>
    </row>
    <row r="9228">
      <c r="L9228" s="3">
        <v>44083.208333333336</v>
      </c>
    </row>
    <row r="9229">
      <c r="L9229" s="3">
        <v>44160.416666666664</v>
      </c>
    </row>
    <row r="9230">
      <c r="L9230" s="3">
        <v>43937.541666666664</v>
      </c>
    </row>
    <row r="9231">
      <c r="L9231" s="3">
        <v>44230.270833333336</v>
      </c>
    </row>
    <row r="9232">
      <c r="L9232" s="3">
        <v>44097.177083333336</v>
      </c>
    </row>
    <row r="9233">
      <c r="L9233" s="3">
        <v>43588.208333333336</v>
      </c>
    </row>
    <row r="9234">
      <c r="L9234" s="3">
        <v>44242.583333333336</v>
      </c>
    </row>
    <row r="9235">
      <c r="L9235" s="3">
        <v>44037.4375</v>
      </c>
    </row>
    <row r="9236">
      <c r="L9236" s="3">
        <v>43679.25</v>
      </c>
    </row>
    <row r="9237">
      <c r="L9237" s="3">
        <v>44195.270833333336</v>
      </c>
    </row>
    <row r="9238">
      <c r="L9238" s="3">
        <v>43831.708333333336</v>
      </c>
    </row>
    <row r="9239">
      <c r="L9239" s="3">
        <v>44215.677731793985</v>
      </c>
    </row>
    <row r="9240">
      <c r="L9240" s="3">
        <v>43897.625</v>
      </c>
    </row>
    <row r="9241">
      <c r="L9241" s="3">
        <v>44131.3125</v>
      </c>
    </row>
    <row r="9242">
      <c r="L9242" s="3">
        <v>43881.5</v>
      </c>
    </row>
    <row r="9243">
      <c r="L9243" s="3">
        <v>44096.645833333336</v>
      </c>
    </row>
    <row r="9244">
      <c r="L9244" s="3">
        <v>44082.708333333336</v>
      </c>
    </row>
    <row r="9245">
      <c r="L9245" s="3">
        <v>44249.208333333336</v>
      </c>
    </row>
    <row r="9246">
      <c r="L9246" s="3">
        <v>43898.364583333336</v>
      </c>
    </row>
    <row r="9247">
      <c r="L9247" s="3">
        <v>44216.68900373843</v>
      </c>
    </row>
    <row r="9248">
      <c r="L9248" s="3">
        <v>44016.291666666664</v>
      </c>
    </row>
    <row r="9249">
      <c r="L9249" s="3">
        <v>43532.291666666664</v>
      </c>
    </row>
    <row r="9250">
      <c r="L9250" s="3">
        <v>44243.291666666664</v>
      </c>
    </row>
    <row r="9251">
      <c r="L9251" s="3">
        <v>43836.666666666664</v>
      </c>
    </row>
    <row r="9252">
      <c r="L9252" s="3">
        <v>44045.229166666664</v>
      </c>
    </row>
    <row r="9253">
      <c r="L9253" s="3">
        <v>44101.59460517361</v>
      </c>
    </row>
    <row r="9254">
      <c r="L9254" s="3">
        <v>44072.333333333336</v>
      </c>
    </row>
    <row r="9255">
      <c r="L9255" s="3">
        <v>43912.375</v>
      </c>
    </row>
    <row r="9256">
      <c r="L9256" s="3">
        <v>44084.416666666664</v>
      </c>
    </row>
    <row r="9257">
      <c r="L9257" s="3">
        <v>44155.583333333336</v>
      </c>
    </row>
    <row r="9258">
      <c r="L9258" s="3">
        <v>43789.625</v>
      </c>
    </row>
    <row r="9259">
      <c r="L9259" s="3">
        <v>44218.53125</v>
      </c>
    </row>
    <row r="9260">
      <c r="L9260" s="3">
        <v>43810.25</v>
      </c>
    </row>
    <row r="9261">
      <c r="L9261" s="3">
        <v>43991.4375</v>
      </c>
    </row>
    <row r="9262">
      <c r="L9262" s="3">
        <v>44216.416666666664</v>
      </c>
    </row>
    <row r="9263">
      <c r="L9263" s="3">
        <v>43740.375</v>
      </c>
    </row>
    <row r="9264">
      <c r="L9264" s="3">
        <v>43957.291666666664</v>
      </c>
    </row>
    <row r="9265">
      <c r="L9265" s="3">
        <v>44153.34375</v>
      </c>
    </row>
    <row r="9266">
      <c r="L9266" s="3">
        <v>44188.25</v>
      </c>
    </row>
    <row r="9267">
      <c r="L9267" s="3">
        <v>44165.25</v>
      </c>
    </row>
    <row r="9268">
      <c r="L9268" s="3">
        <v>43810.291666666664</v>
      </c>
    </row>
    <row r="9269">
      <c r="L9269" s="3">
        <v>44183.458333333336</v>
      </c>
    </row>
    <row r="9270">
      <c r="L9270" s="3">
        <v>43999.645833333336</v>
      </c>
    </row>
    <row r="9271">
      <c r="L9271" s="3">
        <v>44152.52906165509</v>
      </c>
    </row>
    <row r="9272">
      <c r="L9272" s="3">
        <v>44235.41728142361</v>
      </c>
    </row>
    <row r="9273">
      <c r="L9273" s="3">
        <v>43719.625</v>
      </c>
    </row>
    <row r="9274">
      <c r="L9274" s="3">
        <v>43719.166666666664</v>
      </c>
    </row>
    <row r="9275">
      <c r="L9275" s="3">
        <v>44128.229166666664</v>
      </c>
    </row>
    <row r="9276">
      <c r="L9276" s="3">
        <v>43802.166666666664</v>
      </c>
    </row>
    <row r="9277">
      <c r="L9277" s="3">
        <v>44152.229166666664</v>
      </c>
    </row>
    <row r="9278">
      <c r="L9278" s="3">
        <v>44040.385460578706</v>
      </c>
    </row>
    <row r="9279">
      <c r="L9279" s="3">
        <v>43889.375</v>
      </c>
    </row>
    <row r="9280">
      <c r="L9280" s="3">
        <v>44228.711579236115</v>
      </c>
    </row>
    <row r="9281">
      <c r="L9281" s="3">
        <v>43780.708333333336</v>
      </c>
    </row>
    <row r="9282">
      <c r="L9282" s="3">
        <v>44091.25</v>
      </c>
    </row>
    <row r="9283">
      <c r="L9283" s="3">
        <v>43581.666666666664</v>
      </c>
    </row>
    <row r="9284">
      <c r="L9284" s="3">
        <v>43780.5471090625</v>
      </c>
    </row>
    <row r="9285">
      <c r="L9285" s="3">
        <v>44186.1875</v>
      </c>
    </row>
    <row r="9286">
      <c r="L9286" s="3">
        <v>43900.75</v>
      </c>
    </row>
    <row r="9287">
      <c r="L9287" s="3">
        <v>44237.50328298611</v>
      </c>
    </row>
    <row r="9288">
      <c r="L9288" s="3">
        <v>43962.572916666664</v>
      </c>
    </row>
    <row r="9289">
      <c r="L9289" s="3">
        <v>43980.770833333336</v>
      </c>
    </row>
    <row r="9290">
      <c r="L9290" s="3">
        <v>44166.541666666664</v>
      </c>
    </row>
    <row r="9291">
      <c r="L9291" s="3">
        <v>43846.75</v>
      </c>
    </row>
    <row r="9292">
      <c r="L9292" s="3">
        <v>43931.645833333336</v>
      </c>
    </row>
    <row r="9293">
      <c r="L9293" s="3">
        <v>43799.583333333336</v>
      </c>
    </row>
    <row r="9294">
      <c r="L9294" s="3">
        <v>43848.708333333336</v>
      </c>
    </row>
    <row r="9295">
      <c r="L9295" s="3">
        <v>44103.458333333336</v>
      </c>
    </row>
    <row r="9296">
      <c r="L9296" s="3">
        <v>43697.25</v>
      </c>
    </row>
    <row r="9297">
      <c r="L9297" s="3">
        <v>44169.625</v>
      </c>
    </row>
    <row r="9298">
      <c r="L9298" s="3">
        <v>43900.208333333336</v>
      </c>
    </row>
    <row r="9299">
      <c r="L9299" s="3">
        <v>43761.625</v>
      </c>
    </row>
    <row r="9300">
      <c r="L9300" s="3">
        <v>43715.7951378588</v>
      </c>
    </row>
    <row r="9301">
      <c r="L9301" s="3">
        <v>44210.208333333336</v>
      </c>
    </row>
    <row r="9302">
      <c r="L9302" s="3">
        <v>43868.58220285879</v>
      </c>
    </row>
    <row r="9303">
      <c r="L9303" s="3">
        <v>43950.25</v>
      </c>
    </row>
    <row r="9304">
      <c r="L9304" s="3">
        <v>44186.333333333336</v>
      </c>
    </row>
    <row r="9305">
      <c r="L9305" s="3">
        <v>44120.604166666664</v>
      </c>
    </row>
    <row r="9306">
      <c r="L9306" s="3">
        <v>43871.65625</v>
      </c>
    </row>
    <row r="9307">
      <c r="L9307" s="3">
        <v>43985.65701180555</v>
      </c>
    </row>
    <row r="9308">
      <c r="L9308" s="3">
        <v>44164.645833333336</v>
      </c>
    </row>
    <row r="9309">
      <c r="L9309" s="3">
        <v>44179.270833333336</v>
      </c>
    </row>
    <row r="9310">
      <c r="L9310" s="3">
        <v>44232.291666666664</v>
      </c>
    </row>
    <row r="9311">
      <c r="L9311" s="3">
        <v>43916.28125</v>
      </c>
    </row>
    <row r="9312">
      <c r="L9312" s="3">
        <v>44127.838336886576</v>
      </c>
    </row>
    <row r="9313">
      <c r="L9313" s="3">
        <v>43792.25</v>
      </c>
    </row>
    <row r="9314">
      <c r="L9314" s="3">
        <v>44018.22986111111</v>
      </c>
    </row>
    <row r="9315">
      <c r="L9315" s="3">
        <v>44142.666666666664</v>
      </c>
    </row>
    <row r="9316">
      <c r="L9316" s="3">
        <v>44229.666666666664</v>
      </c>
    </row>
    <row r="9317">
      <c r="L9317" s="3">
        <v>44072.177083333336</v>
      </c>
    </row>
    <row r="9318">
      <c r="L9318" s="3">
        <v>44179.270833333336</v>
      </c>
    </row>
    <row r="9319">
      <c r="L9319" s="3">
        <v>43802.791666666664</v>
      </c>
    </row>
    <row r="9320">
      <c r="L9320" s="3">
        <v>43866.42437846065</v>
      </c>
    </row>
    <row r="9321">
      <c r="L9321" s="3">
        <v>44087.333333333336</v>
      </c>
    </row>
    <row r="9322">
      <c r="L9322" s="3">
        <v>44232.177083333336</v>
      </c>
    </row>
    <row r="9323">
      <c r="L9323" s="3">
        <v>44059.625</v>
      </c>
    </row>
    <row r="9324">
      <c r="L9324" s="3">
        <v>44162.333333333336</v>
      </c>
    </row>
    <row r="9325">
      <c r="L9325" s="3">
        <v>43998.770833333336</v>
      </c>
    </row>
    <row r="9326">
      <c r="L9326" s="3">
        <v>43858.25</v>
      </c>
    </row>
    <row r="9327">
      <c r="L9327" s="3">
        <v>44028.729166666664</v>
      </c>
    </row>
    <row r="9328">
      <c r="L9328" s="3">
        <v>43760.333333333336</v>
      </c>
    </row>
    <row r="9329">
      <c r="L9329" s="3">
        <v>43905.291666666664</v>
      </c>
    </row>
    <row r="9330">
      <c r="L9330" s="3">
        <v>44061.333333333336</v>
      </c>
    </row>
    <row r="9331">
      <c r="L9331" s="3">
        <v>44032.729166666664</v>
      </c>
    </row>
    <row r="9332">
      <c r="L9332" s="3">
        <v>43801.625</v>
      </c>
    </row>
    <row r="9333">
      <c r="L9333" s="3">
        <v>43814.270833333336</v>
      </c>
    </row>
    <row r="9334">
      <c r="L9334" s="3">
        <v>43684.625</v>
      </c>
    </row>
    <row r="9335">
      <c r="L9335" s="3">
        <v>43620.708333333336</v>
      </c>
    </row>
    <row r="9336">
      <c r="L9336" s="3">
        <v>44154.604166666664</v>
      </c>
    </row>
    <row r="9337">
      <c r="L9337" s="3">
        <v>43849.666666666664</v>
      </c>
    </row>
    <row r="9338">
      <c r="L9338" s="3">
        <v>43825.65625</v>
      </c>
    </row>
    <row r="9339">
      <c r="L9339" s="3">
        <v>43882.625</v>
      </c>
    </row>
    <row r="9340">
      <c r="L9340" s="3">
        <v>44004.666666666664</v>
      </c>
    </row>
    <row r="9341">
      <c r="L9341" s="3">
        <v>44245.625</v>
      </c>
    </row>
    <row r="9342">
      <c r="L9342" s="3">
        <v>43849.333333333336</v>
      </c>
    </row>
    <row r="9343">
      <c r="L9343" s="3">
        <v>43920.1875</v>
      </c>
    </row>
    <row r="9344">
      <c r="L9344" s="3">
        <v>43869.41228136574</v>
      </c>
    </row>
    <row r="9345">
      <c r="L9345" s="3">
        <v>44157.677083333336</v>
      </c>
    </row>
    <row r="9346">
      <c r="L9346" s="3">
        <v>44139.645833333336</v>
      </c>
    </row>
    <row r="9347">
      <c r="L9347" s="3">
        <v>44079.625</v>
      </c>
    </row>
    <row r="9348">
      <c r="L9348" s="3">
        <v>43866.729166666664</v>
      </c>
    </row>
    <row r="9349">
      <c r="L9349" s="3">
        <v>43675.625</v>
      </c>
    </row>
    <row r="9350">
      <c r="L9350" s="3">
        <v>44053.25</v>
      </c>
    </row>
    <row r="9351">
      <c r="L9351" s="3">
        <v>43852.25</v>
      </c>
    </row>
    <row r="9352">
      <c r="L9352" s="3">
        <v>44027.25</v>
      </c>
    </row>
    <row r="9353">
      <c r="L9353" s="3">
        <v>43823.791666666664</v>
      </c>
    </row>
    <row r="9354">
      <c r="L9354" s="3">
        <v>44169.639271134256</v>
      </c>
    </row>
    <row r="9355">
      <c r="L9355" s="3">
        <v>44210.42196357639</v>
      </c>
    </row>
    <row r="9356">
      <c r="L9356" s="3">
        <v>44232.375</v>
      </c>
    </row>
    <row r="9357">
      <c r="L9357" s="3">
        <v>44102.65625</v>
      </c>
    </row>
    <row r="9358">
      <c r="L9358" s="3">
        <v>43914.47227560185</v>
      </c>
    </row>
    <row r="9359">
      <c r="L9359" s="3">
        <v>44138.354166666664</v>
      </c>
    </row>
    <row r="9360">
      <c r="L9360" s="3">
        <v>43821.625</v>
      </c>
    </row>
    <row r="9361">
      <c r="L9361" s="3">
        <v>43925.646527777775</v>
      </c>
    </row>
    <row r="9362">
      <c r="L9362" s="3">
        <v>43801.208333333336</v>
      </c>
    </row>
    <row r="9363">
      <c r="L9363" s="3">
        <v>44217.541666666664</v>
      </c>
    </row>
    <row r="9364">
      <c r="L9364" s="3">
        <v>43853.25</v>
      </c>
    </row>
    <row r="9365">
      <c r="L9365" s="3">
        <v>43889.25</v>
      </c>
    </row>
    <row r="9366">
      <c r="L9366" s="3">
        <v>44075.583333333336</v>
      </c>
    </row>
    <row r="9367">
      <c r="L9367" s="3">
        <v>43956.291666666664</v>
      </c>
    </row>
    <row r="9368">
      <c r="L9368" s="3">
        <v>44149.229166666664</v>
      </c>
    </row>
    <row r="9369">
      <c r="L9369" s="3">
        <v>43816.541666666664</v>
      </c>
    </row>
    <row r="9370">
      <c r="L9370" s="3">
        <v>44211.375</v>
      </c>
    </row>
    <row r="9371">
      <c r="L9371" s="3">
        <v>44253.40625</v>
      </c>
    </row>
    <row r="9372">
      <c r="L9372" s="3">
        <v>44062.291666666664</v>
      </c>
    </row>
    <row r="9373">
      <c r="L9373" s="3">
        <v>44100.427083333336</v>
      </c>
    </row>
    <row r="9374">
      <c r="L9374" s="3">
        <v>44024.751676782405</v>
      </c>
    </row>
    <row r="9375">
      <c r="L9375" s="3">
        <v>43912.208333333336</v>
      </c>
    </row>
    <row r="9376">
      <c r="L9376" s="3">
        <v>44019.291666666664</v>
      </c>
    </row>
    <row r="9377">
      <c r="L9377" s="3">
        <v>44167.270833333336</v>
      </c>
    </row>
    <row r="9378">
      <c r="L9378" s="3">
        <v>43713.666666666664</v>
      </c>
    </row>
    <row r="9379">
      <c r="L9379" s="3">
        <v>44098.3125</v>
      </c>
    </row>
    <row r="9380">
      <c r="L9380" s="3">
        <v>44224.583333333336</v>
      </c>
    </row>
    <row r="9381">
      <c r="L9381" s="3">
        <v>43546.291666666664</v>
      </c>
    </row>
    <row r="9382">
      <c r="L9382" s="3">
        <v>44004.708333333336</v>
      </c>
    </row>
    <row r="9383">
      <c r="L9383" s="3">
        <v>44249.125</v>
      </c>
    </row>
    <row r="9384">
      <c r="L9384" s="3">
        <v>43909.291666666664</v>
      </c>
    </row>
    <row r="9385">
      <c r="L9385" s="3">
        <v>43901.729166666664</v>
      </c>
    </row>
    <row r="9386">
      <c r="L9386" s="3">
        <v>43632.708333333336</v>
      </c>
    </row>
    <row r="9387">
      <c r="L9387" s="3">
        <v>44068.645833333336</v>
      </c>
    </row>
    <row r="9388">
      <c r="L9388" s="3">
        <v>43726.208333333336</v>
      </c>
    </row>
    <row r="9389">
      <c r="L9389" s="3">
        <v>43867.229166666664</v>
      </c>
    </row>
    <row r="9390">
      <c r="L9390" s="3">
        <v>43994.520833333336</v>
      </c>
    </row>
    <row r="9391">
      <c r="L9391" s="3">
        <v>44035.25</v>
      </c>
    </row>
    <row r="9392">
      <c r="L9392" s="3">
        <v>43811.666666666664</v>
      </c>
    </row>
    <row r="9393">
      <c r="L9393" s="3">
        <v>43995.291666666664</v>
      </c>
    </row>
    <row r="9394">
      <c r="L9394" s="3">
        <v>44203.604166666664</v>
      </c>
    </row>
    <row r="9395">
      <c r="L9395" s="3">
        <v>44025.291666666664</v>
      </c>
    </row>
    <row r="9396">
      <c r="L9396" s="3">
        <v>44024.625</v>
      </c>
    </row>
    <row r="9397">
      <c r="L9397" s="3">
        <v>44222.229166666664</v>
      </c>
    </row>
    <row r="9398">
      <c r="L9398" s="3">
        <v>44237.666666666664</v>
      </c>
    </row>
    <row r="9399">
      <c r="L9399" s="3">
        <v>44137.333333333336</v>
      </c>
    </row>
    <row r="9400">
      <c r="L9400" s="3">
        <v>43842.48568628472</v>
      </c>
    </row>
    <row r="9401">
      <c r="L9401" s="3">
        <v>43580.166666666664</v>
      </c>
    </row>
    <row r="9402">
      <c r="L9402" s="3">
        <v>44085.208333333336</v>
      </c>
    </row>
    <row r="9403">
      <c r="L9403" s="3">
        <v>44152.291666666664</v>
      </c>
    </row>
    <row r="9404">
      <c r="L9404" s="3">
        <v>44251.270833333336</v>
      </c>
    </row>
    <row r="9405">
      <c r="L9405" s="3">
        <v>44132.666666666664</v>
      </c>
    </row>
    <row r="9406">
      <c r="L9406" s="3">
        <v>43821.208333333336</v>
      </c>
    </row>
    <row r="9407">
      <c r="L9407" s="3">
        <v>43787.625</v>
      </c>
    </row>
    <row r="9408">
      <c r="L9408" s="3">
        <v>44109.73340671296</v>
      </c>
    </row>
    <row r="9409">
      <c r="L9409" s="3">
        <v>44239.166666666664</v>
      </c>
    </row>
    <row r="9410">
      <c r="L9410" s="3">
        <v>44114.291666666664</v>
      </c>
    </row>
    <row r="9411">
      <c r="L9411" s="3">
        <v>43949.666666666664</v>
      </c>
    </row>
    <row r="9412">
      <c r="L9412" s="3">
        <v>44012.416666666664</v>
      </c>
    </row>
    <row r="9413">
      <c r="L9413" s="3">
        <v>44190.291666666664</v>
      </c>
    </row>
    <row r="9414">
      <c r="L9414" s="3">
        <v>43850.708333333336</v>
      </c>
    </row>
    <row r="9415">
      <c r="L9415" s="3">
        <v>44035.541666666664</v>
      </c>
    </row>
    <row r="9416">
      <c r="L9416" s="3">
        <v>43479.625</v>
      </c>
    </row>
    <row r="9417">
      <c r="L9417" s="3">
        <v>44040.416666666664</v>
      </c>
    </row>
    <row r="9418">
      <c r="L9418" s="3">
        <v>43916.583333333336</v>
      </c>
    </row>
    <row r="9419">
      <c r="L9419" s="3">
        <v>43830.791666666664</v>
      </c>
    </row>
    <row r="9420">
      <c r="L9420" s="3">
        <v>44151.3125</v>
      </c>
    </row>
    <row r="9421">
      <c r="L9421" s="3">
        <v>43681.708333333336</v>
      </c>
    </row>
    <row r="9422">
      <c r="L9422" s="3">
        <v>43930.583333333336</v>
      </c>
    </row>
    <row r="9423">
      <c r="L9423" s="3">
        <v>44201.291666666664</v>
      </c>
    </row>
    <row r="9424">
      <c r="L9424" s="3">
        <v>43680.166666666664</v>
      </c>
    </row>
    <row r="9425">
      <c r="L9425" s="3">
        <v>43744.291666666664</v>
      </c>
    </row>
    <row r="9426">
      <c r="L9426" s="3">
        <v>43844.180555555555</v>
      </c>
    </row>
    <row r="9427">
      <c r="L9427" s="3">
        <v>44181.583333333336</v>
      </c>
    </row>
    <row r="9428">
      <c r="L9428" s="3">
        <v>43756.166666666664</v>
      </c>
    </row>
    <row r="9429">
      <c r="L9429" s="3">
        <v>44147.77416572917</v>
      </c>
    </row>
    <row r="9430">
      <c r="L9430" s="3">
        <v>44129.708333333336</v>
      </c>
    </row>
    <row r="9431">
      <c r="L9431" s="3">
        <v>44181.229166666664</v>
      </c>
    </row>
    <row r="9432">
      <c r="L9432" s="3">
        <v>44142.572916666664</v>
      </c>
    </row>
    <row r="9433">
      <c r="L9433" s="3">
        <v>44011.333333333336</v>
      </c>
    </row>
    <row r="9434">
      <c r="L9434" s="3">
        <v>44135.25</v>
      </c>
    </row>
    <row r="9435">
      <c r="L9435" s="3">
        <v>44093.291666666664</v>
      </c>
    </row>
    <row r="9436">
      <c r="L9436" s="3">
        <v>43937.729166666664</v>
      </c>
    </row>
    <row r="9437">
      <c r="L9437" s="3">
        <v>43848.476500983794</v>
      </c>
    </row>
    <row r="9438">
      <c r="L9438" s="3">
        <v>44084.75</v>
      </c>
    </row>
    <row r="9439">
      <c r="L9439" s="3">
        <v>44112.229166666664</v>
      </c>
    </row>
    <row r="9440">
      <c r="L9440" s="3">
        <v>44022.767169652776</v>
      </c>
    </row>
    <row r="9441">
      <c r="L9441" s="3">
        <v>44021.291666666664</v>
      </c>
    </row>
    <row r="9442">
      <c r="L9442" s="3">
        <v>43837.62440644676</v>
      </c>
    </row>
    <row r="9443">
      <c r="L9443" s="3">
        <v>43671.625</v>
      </c>
    </row>
    <row r="9444">
      <c r="L9444" s="3">
        <v>43737.25</v>
      </c>
    </row>
    <row r="9445">
      <c r="L9445" s="3">
        <v>43995.35486111111</v>
      </c>
    </row>
    <row r="9446">
      <c r="L9446" s="3">
        <v>44013.791666666664</v>
      </c>
    </row>
    <row r="9447">
      <c r="L9447" s="3">
        <v>43735.666666666664</v>
      </c>
    </row>
    <row r="9448">
      <c r="L9448" s="3">
        <v>44232.291666666664</v>
      </c>
    </row>
    <row r="9449">
      <c r="L9449" s="3">
        <v>43875.604166666664</v>
      </c>
    </row>
    <row r="9450">
      <c r="L9450" s="3">
        <v>44149.291666666664</v>
      </c>
    </row>
    <row r="9451">
      <c r="L9451" s="3">
        <v>44050.166666666664</v>
      </c>
    </row>
    <row r="9452">
      <c r="L9452" s="3">
        <v>44153.208333333336</v>
      </c>
    </row>
    <row r="9453">
      <c r="L9453" s="3">
        <v>43531.291666666664</v>
      </c>
    </row>
    <row r="9454">
      <c r="L9454" s="3">
        <v>44039.416666666664</v>
      </c>
    </row>
    <row r="9455">
      <c r="L9455" s="3">
        <v>44167.541666666664</v>
      </c>
    </row>
    <row r="9456">
      <c r="L9456" s="3">
        <v>43927.625</v>
      </c>
    </row>
    <row r="9457">
      <c r="L9457" s="3">
        <v>43491.625</v>
      </c>
    </row>
    <row r="9458">
      <c r="L9458" s="3">
        <v>44224.375</v>
      </c>
    </row>
    <row r="9459">
      <c r="L9459" s="3">
        <v>43920.770833333336</v>
      </c>
    </row>
    <row r="9460">
      <c r="L9460" s="3">
        <v>43859.25</v>
      </c>
    </row>
    <row r="9461">
      <c r="L9461" s="3">
        <v>44032.177083333336</v>
      </c>
    </row>
    <row r="9462">
      <c r="L9462" s="3">
        <v>43656.25</v>
      </c>
    </row>
    <row r="9463">
      <c r="L9463" s="3">
        <v>43859.197916666664</v>
      </c>
    </row>
    <row r="9464">
      <c r="L9464" s="3">
        <v>44097.229166666664</v>
      </c>
    </row>
    <row r="9465">
      <c r="L9465" s="3">
        <v>43914.78125</v>
      </c>
    </row>
    <row r="9466">
      <c r="L9466" s="3">
        <v>43821.44779519676</v>
      </c>
    </row>
    <row r="9467">
      <c r="L9467" s="3">
        <v>43766.416666666664</v>
      </c>
    </row>
    <row r="9468">
      <c r="L9468" s="3">
        <v>43815.416666666664</v>
      </c>
    </row>
    <row r="9469">
      <c r="L9469" s="3">
        <v>43941.15625</v>
      </c>
    </row>
    <row r="9470">
      <c r="L9470" s="3">
        <v>44120.35078144676</v>
      </c>
    </row>
    <row r="9471">
      <c r="L9471" s="3">
        <v>44148.541666666664</v>
      </c>
    </row>
    <row r="9472">
      <c r="L9472" s="3">
        <v>44181.25</v>
      </c>
    </row>
    <row r="9473">
      <c r="L9473" s="3">
        <v>43712.75</v>
      </c>
    </row>
    <row r="9474">
      <c r="L9474" s="3">
        <v>43819.708333333336</v>
      </c>
    </row>
    <row r="9475">
      <c r="L9475" s="3">
        <v>44063.291666666664</v>
      </c>
    </row>
    <row r="9476">
      <c r="L9476" s="3">
        <v>43859.291666666664</v>
      </c>
    </row>
    <row r="9477">
      <c r="L9477" s="3">
        <v>43595.375</v>
      </c>
    </row>
    <row r="9478">
      <c r="L9478" s="3">
        <v>43768.666666666664</v>
      </c>
    </row>
    <row r="9479">
      <c r="L9479" s="3">
        <v>44207.208333333336</v>
      </c>
    </row>
    <row r="9480">
      <c r="L9480" s="3">
        <v>43893.270833333336</v>
      </c>
    </row>
    <row r="9481">
      <c r="L9481" s="3">
        <v>43914.333333333336</v>
      </c>
    </row>
    <row r="9482">
      <c r="L9482" s="3">
        <v>43964.770833333336</v>
      </c>
    </row>
    <row r="9483">
      <c r="L9483" s="3">
        <v>44251.5</v>
      </c>
    </row>
    <row r="9484">
      <c r="L9484" s="3">
        <v>43622.333333333336</v>
      </c>
    </row>
    <row r="9485">
      <c r="L9485" s="3">
        <v>44076.229166666664</v>
      </c>
    </row>
    <row r="9486">
      <c r="L9486" s="3">
        <v>43895.291666666664</v>
      </c>
    </row>
    <row r="9487">
      <c r="L9487" s="3">
        <v>44124.3125</v>
      </c>
    </row>
    <row r="9488">
      <c r="L9488" s="3">
        <v>44180.229166666664</v>
      </c>
    </row>
    <row r="9489">
      <c r="L9489" s="3">
        <v>44153.302083333336</v>
      </c>
    </row>
    <row r="9490">
      <c r="L9490" s="3">
        <v>44047.666666666664</v>
      </c>
    </row>
    <row r="9491">
      <c r="L9491" s="3">
        <v>43848.708333333336</v>
      </c>
    </row>
    <row r="9492">
      <c r="L9492" s="3">
        <v>43809.625</v>
      </c>
    </row>
    <row r="9493">
      <c r="L9493" s="3">
        <v>43630.333333333336</v>
      </c>
    </row>
    <row r="9494">
      <c r="L9494" s="3">
        <v>44091.75181420139</v>
      </c>
    </row>
    <row r="9495">
      <c r="L9495" s="3">
        <v>43926.291666666664</v>
      </c>
    </row>
    <row r="9496">
      <c r="L9496" s="3">
        <v>44156.333333333336</v>
      </c>
    </row>
    <row r="9497">
      <c r="L9497" s="3">
        <v>44186.322916666664</v>
      </c>
    </row>
    <row r="9498">
      <c r="L9498" s="3">
        <v>43735.583333333336</v>
      </c>
    </row>
    <row r="9499">
      <c r="L9499" s="3">
        <v>43995.364583333336</v>
      </c>
    </row>
    <row r="9500">
      <c r="L9500" s="3">
        <v>44020.208333333336</v>
      </c>
    </row>
    <row r="9501">
      <c r="L9501" s="3">
        <v>43914.416666666664</v>
      </c>
    </row>
    <row r="9502">
      <c r="L9502" s="3">
        <v>43825.625</v>
      </c>
    </row>
    <row r="9503">
      <c r="L9503" s="3">
        <v>43914.614583333336</v>
      </c>
    </row>
    <row r="9504">
      <c r="L9504" s="3">
        <v>44166.416666666664</v>
      </c>
    </row>
    <row r="9505">
      <c r="L9505" s="3">
        <v>43817.458333333336</v>
      </c>
    </row>
    <row r="9506">
      <c r="L9506" s="3">
        <v>44108.291666666664</v>
      </c>
    </row>
    <row r="9507">
      <c r="L9507" s="3">
        <v>44147.729166666664</v>
      </c>
    </row>
    <row r="9508">
      <c r="L9508" s="3">
        <v>44032.625</v>
      </c>
    </row>
    <row r="9509">
      <c r="L9509" s="3">
        <v>44111.583333333336</v>
      </c>
    </row>
    <row r="9510">
      <c r="L9510" s="3">
        <v>44054.208333333336</v>
      </c>
    </row>
    <row r="9511">
      <c r="L9511" s="3">
        <v>44179.333333333336</v>
      </c>
    </row>
    <row r="9512">
      <c r="L9512" s="3">
        <v>44161.458333333336</v>
      </c>
    </row>
    <row r="9513">
      <c r="L9513" s="3">
        <v>44033.625</v>
      </c>
    </row>
    <row r="9514">
      <c r="L9514" s="3">
        <v>44183.625</v>
      </c>
    </row>
    <row r="9515">
      <c r="L9515" s="3">
        <v>43917.25</v>
      </c>
    </row>
    <row r="9516">
      <c r="L9516" s="3">
        <v>44152.6875</v>
      </c>
    </row>
    <row r="9517">
      <c r="L9517" s="3">
        <v>44245.666666666664</v>
      </c>
    </row>
    <row r="9518">
      <c r="L9518" s="3">
        <v>43594.375</v>
      </c>
    </row>
    <row r="9519">
      <c r="L9519" s="3">
        <v>43928.604166666664</v>
      </c>
    </row>
    <row r="9520">
      <c r="L9520" s="3">
        <v>43897.78645399305</v>
      </c>
    </row>
    <row r="9521">
      <c r="L9521" s="3">
        <v>43627.458333333336</v>
      </c>
    </row>
    <row r="9522">
      <c r="L9522" s="3">
        <v>43821.75</v>
      </c>
    </row>
    <row r="9523">
      <c r="L9523" s="3">
        <v>43761.625</v>
      </c>
    </row>
    <row r="9524">
      <c r="L9524" s="3">
        <v>44195.25</v>
      </c>
    </row>
    <row r="9525">
      <c r="L9525" s="3">
        <v>43842.666666666664</v>
      </c>
    </row>
    <row r="9526">
      <c r="L9526" s="3">
        <v>44152.770833333336</v>
      </c>
    </row>
    <row r="9527">
      <c r="L9527" s="3">
        <v>43928.458333333336</v>
      </c>
    </row>
    <row r="9528">
      <c r="L9528" s="3">
        <v>43775.708333333336</v>
      </c>
    </row>
    <row r="9529">
      <c r="L9529" s="3">
        <v>44135.25</v>
      </c>
    </row>
    <row r="9530">
      <c r="L9530" s="3">
        <v>44112.739583333336</v>
      </c>
    </row>
    <row r="9531">
      <c r="L9531" s="3">
        <v>43560.625</v>
      </c>
    </row>
    <row r="9532">
      <c r="L9532" s="3">
        <v>43511.166666666664</v>
      </c>
    </row>
    <row r="9533">
      <c r="L9533" s="3">
        <v>44081.645833333336</v>
      </c>
    </row>
    <row r="9534">
      <c r="L9534" s="3">
        <v>43657.708333333336</v>
      </c>
    </row>
    <row r="9535">
      <c r="L9535" s="3">
        <v>44069.583333333336</v>
      </c>
    </row>
    <row r="9536">
      <c r="L9536" s="3">
        <v>43838.291666666664</v>
      </c>
    </row>
    <row r="9537">
      <c r="L9537" s="3">
        <v>44035.208333333336</v>
      </c>
    </row>
    <row r="9538">
      <c r="L9538" s="3">
        <v>43924.291666666664</v>
      </c>
    </row>
    <row r="9539">
      <c r="L9539" s="3">
        <v>44045.22986111111</v>
      </c>
    </row>
    <row r="9540">
      <c r="L9540" s="3">
        <v>44158.21875</v>
      </c>
    </row>
    <row r="9541">
      <c r="L9541" s="3">
        <v>43542.625</v>
      </c>
    </row>
    <row r="9542">
      <c r="L9542" s="3">
        <v>44160.625</v>
      </c>
    </row>
    <row r="9543">
      <c r="L9543" s="3">
        <v>43908.583333333336</v>
      </c>
    </row>
    <row r="9544">
      <c r="L9544" s="3">
        <v>44031.75</v>
      </c>
    </row>
    <row r="9545">
      <c r="L9545" s="3">
        <v>43964.25</v>
      </c>
    </row>
    <row r="9546">
      <c r="L9546" s="3">
        <v>44132.625</v>
      </c>
    </row>
    <row r="9547">
      <c r="L9547" s="3">
        <v>43616.625</v>
      </c>
    </row>
    <row r="9548">
      <c r="L9548" s="3">
        <v>44088.291666666664</v>
      </c>
    </row>
    <row r="9549">
      <c r="L9549" s="3">
        <v>44125.645833333336</v>
      </c>
    </row>
    <row r="9550">
      <c r="L9550" s="3">
        <v>44228.62108349537</v>
      </c>
    </row>
    <row r="9551">
      <c r="L9551" s="3">
        <v>44110.78125</v>
      </c>
    </row>
    <row r="9552">
      <c r="L9552" s="3">
        <v>44154.5625</v>
      </c>
    </row>
    <row r="9553">
      <c r="L9553" s="3">
        <v>44201.625</v>
      </c>
    </row>
    <row r="9554">
      <c r="L9554" s="3">
        <v>43847.645833333336</v>
      </c>
    </row>
    <row r="9555">
      <c r="L9555" s="3">
        <v>43868.645833333336</v>
      </c>
    </row>
    <row r="9556">
      <c r="L9556" s="3">
        <v>43876.270833333336</v>
      </c>
    </row>
    <row r="9557">
      <c r="L9557" s="3">
        <v>43890.625</v>
      </c>
    </row>
    <row r="9558">
      <c r="L9558" s="3">
        <v>44252.65858577546</v>
      </c>
    </row>
    <row r="9559">
      <c r="L9559" s="3">
        <v>43992.416666666664</v>
      </c>
    </row>
    <row r="9560">
      <c r="L9560" s="3">
        <v>43501.666666666664</v>
      </c>
    </row>
    <row r="9561">
      <c r="L9561" s="3">
        <v>44152.4375</v>
      </c>
    </row>
    <row r="9562">
      <c r="L9562" s="3">
        <v>44229.65625</v>
      </c>
    </row>
    <row r="9563">
      <c r="L9563" s="3">
        <v>43865.666666666664</v>
      </c>
    </row>
    <row r="9564">
      <c r="L9564" s="3">
        <v>44067.53322848379</v>
      </c>
    </row>
    <row r="9565">
      <c r="L9565" s="3">
        <v>43874.416666666664</v>
      </c>
    </row>
    <row r="9566">
      <c r="L9566" s="3">
        <v>43678.441565243054</v>
      </c>
    </row>
    <row r="9567">
      <c r="L9567" s="3">
        <v>44104.458333333336</v>
      </c>
    </row>
    <row r="9568">
      <c r="L9568" s="3">
        <v>44042.4375</v>
      </c>
    </row>
    <row r="9569">
      <c r="L9569" s="3">
        <v>43915.458333333336</v>
      </c>
    </row>
    <row r="9570">
      <c r="L9570" s="3">
        <v>44246.270833333336</v>
      </c>
    </row>
    <row r="9571">
      <c r="L9571" s="3">
        <v>43896.229166666664</v>
      </c>
    </row>
    <row r="9572">
      <c r="L9572" s="3">
        <v>44078.302083333336</v>
      </c>
    </row>
    <row r="9573">
      <c r="L9573" s="3">
        <v>44216.666666666664</v>
      </c>
    </row>
    <row r="9574">
      <c r="L9574" s="3">
        <v>44172.666666666664</v>
      </c>
    </row>
    <row r="9575">
      <c r="L9575" s="3">
        <v>44131.708333333336</v>
      </c>
    </row>
    <row r="9576">
      <c r="L9576" s="3">
        <v>43883.708333333336</v>
      </c>
    </row>
    <row r="9577">
      <c r="L9577" s="3">
        <v>44156.645833333336</v>
      </c>
    </row>
    <row r="9578">
      <c r="L9578" s="3">
        <v>44252.208333333336</v>
      </c>
    </row>
    <row r="9579">
      <c r="L9579" s="3">
        <v>44030.635416666664</v>
      </c>
    </row>
    <row r="9580">
      <c r="L9580" s="3">
        <v>44154.239583333336</v>
      </c>
    </row>
    <row r="9581">
      <c r="L9581" s="3">
        <v>44228.333333333336</v>
      </c>
    </row>
    <row r="9582">
      <c r="L9582" s="3">
        <v>44092.239583333336</v>
      </c>
    </row>
    <row r="9583">
      <c r="L9583" s="3">
        <v>44044.791666666664</v>
      </c>
    </row>
    <row r="9584">
      <c r="L9584" s="3">
        <v>43920.791666666664</v>
      </c>
    </row>
    <row r="9585">
      <c r="L9585" s="3">
        <v>44251.666666666664</v>
      </c>
    </row>
    <row r="9586">
      <c r="L9586" s="3">
        <v>43789.626213877316</v>
      </c>
    </row>
    <row r="9587">
      <c r="L9587" s="3">
        <v>43626.625</v>
      </c>
    </row>
    <row r="9588">
      <c r="L9588" s="3">
        <v>44189.229166666664</v>
      </c>
    </row>
    <row r="9589">
      <c r="L9589" s="3">
        <v>44188.208333333336</v>
      </c>
    </row>
    <row r="9590">
      <c r="L9590" s="3">
        <v>43907.583333333336</v>
      </c>
    </row>
    <row r="9591">
      <c r="L9591" s="3">
        <v>44034.541666666664</v>
      </c>
    </row>
    <row r="9592">
      <c r="L9592" s="3">
        <v>44131.458333333336</v>
      </c>
    </row>
    <row r="9593">
      <c r="L9593" s="3">
        <v>43893.6875</v>
      </c>
    </row>
    <row r="9594">
      <c r="L9594" s="3">
        <v>44180.625</v>
      </c>
    </row>
    <row r="9595">
      <c r="L9595" s="3">
        <v>44070.3125</v>
      </c>
    </row>
    <row r="9596">
      <c r="L9596" s="3">
        <v>44120.291666666664</v>
      </c>
    </row>
    <row r="9597">
      <c r="L9597" s="3">
        <v>44163.25</v>
      </c>
    </row>
    <row r="9598">
      <c r="L9598" s="3">
        <v>43951.604166666664</v>
      </c>
    </row>
    <row r="9599">
      <c r="L9599" s="3">
        <v>44049.375</v>
      </c>
    </row>
    <row r="9600">
      <c r="L9600" s="3">
        <v>43769.583333333336</v>
      </c>
    </row>
    <row r="9601">
      <c r="L9601" s="3">
        <v>43644.291666666664</v>
      </c>
    </row>
    <row r="9602">
      <c r="L9602" s="3">
        <v>44174.625</v>
      </c>
    </row>
    <row r="9603">
      <c r="L9603" s="3">
        <v>43866.39403121528</v>
      </c>
    </row>
    <row r="9604">
      <c r="L9604" s="3">
        <v>43958.583333333336</v>
      </c>
    </row>
    <row r="9605">
      <c r="L9605" s="3">
        <v>44231.625</v>
      </c>
    </row>
    <row r="9606">
      <c r="L9606" s="3">
        <v>44154.6875</v>
      </c>
    </row>
    <row r="9607">
      <c r="L9607" s="3">
        <v>43902.166666666664</v>
      </c>
    </row>
    <row r="9608">
      <c r="L9608" s="3">
        <v>44235.239583333336</v>
      </c>
    </row>
    <row r="9609">
      <c r="L9609" s="3">
        <v>44061.375</v>
      </c>
    </row>
    <row r="9610">
      <c r="L9610" s="3">
        <v>44099.333333333336</v>
      </c>
    </row>
    <row r="9611">
      <c r="L9611" s="3">
        <v>44118.679023275465</v>
      </c>
    </row>
    <row r="9612">
      <c r="L9612" s="3">
        <v>43854.416666666664</v>
      </c>
    </row>
    <row r="9613">
      <c r="L9613" s="3">
        <v>43988.666666666664</v>
      </c>
    </row>
    <row r="9614">
      <c r="L9614" s="3">
        <v>43550.416666666664</v>
      </c>
    </row>
    <row r="9615">
      <c r="L9615" s="3">
        <v>43599.166666666664</v>
      </c>
    </row>
    <row r="9616">
      <c r="L9616" s="3">
        <v>43878.583333333336</v>
      </c>
    </row>
    <row r="9617">
      <c r="L9617" s="3">
        <v>44249.55586340278</v>
      </c>
    </row>
    <row r="9618">
      <c r="L9618" s="3">
        <v>44019.510416666664</v>
      </c>
    </row>
    <row r="9619">
      <c r="L9619" s="3">
        <v>44121.791666666664</v>
      </c>
    </row>
    <row r="9620">
      <c r="L9620" s="3">
        <v>44160.666666666664</v>
      </c>
    </row>
    <row r="9621">
      <c r="L9621" s="3">
        <v>43656.59842221065</v>
      </c>
    </row>
    <row r="9622">
      <c r="L9622" s="3">
        <v>44218.291666666664</v>
      </c>
    </row>
    <row r="9623">
      <c r="L9623" s="3">
        <v>44228.5</v>
      </c>
    </row>
    <row r="9624">
      <c r="L9624" s="3">
        <v>43788.208333333336</v>
      </c>
    </row>
    <row r="9625">
      <c r="L9625" s="3">
        <v>44056.4375</v>
      </c>
    </row>
    <row r="9626">
      <c r="L9626" s="3">
        <v>43915.145833333336</v>
      </c>
    </row>
    <row r="9627">
      <c r="L9627" s="3">
        <v>43887.322916666664</v>
      </c>
    </row>
    <row r="9628">
      <c r="L9628" s="3">
        <v>43678.166666666664</v>
      </c>
    </row>
    <row r="9629">
      <c r="L9629" s="3">
        <v>44190.708333333336</v>
      </c>
    </row>
    <row r="9630">
      <c r="L9630" s="3">
        <v>43822.291666666664</v>
      </c>
    </row>
    <row r="9631">
      <c r="L9631" s="3">
        <v>43884.404877939814</v>
      </c>
    </row>
    <row r="9632">
      <c r="L9632" s="3">
        <v>43566.625</v>
      </c>
    </row>
    <row r="9633">
      <c r="L9633" s="3">
        <v>43679.666666666664</v>
      </c>
    </row>
    <row r="9634">
      <c r="L9634" s="3">
        <v>43588.666666666664</v>
      </c>
    </row>
    <row r="9635">
      <c r="L9635" s="3">
        <v>44252.458333333336</v>
      </c>
    </row>
    <row r="9636">
      <c r="L9636" s="3">
        <v>43594.666666666664</v>
      </c>
    </row>
    <row r="9637">
      <c r="L9637" s="3">
        <v>44003.270833333336</v>
      </c>
    </row>
    <row r="9638">
      <c r="L9638" s="3">
        <v>44029.625</v>
      </c>
    </row>
    <row r="9639">
      <c r="L9639" s="3">
        <v>43488.208333333336</v>
      </c>
    </row>
    <row r="9640">
      <c r="L9640" s="3">
        <v>43828.73380678241</v>
      </c>
    </row>
    <row r="9641">
      <c r="L9641" s="3">
        <v>44166.625</v>
      </c>
    </row>
    <row r="9642">
      <c r="L9642" s="3">
        <v>44105.229166666664</v>
      </c>
    </row>
    <row r="9643">
      <c r="L9643" s="3">
        <v>43921.260416666664</v>
      </c>
    </row>
    <row r="9644">
      <c r="L9644" s="3">
        <v>43656.291666666664</v>
      </c>
    </row>
    <row r="9645">
      <c r="L9645" s="3">
        <v>43835.583333333336</v>
      </c>
    </row>
    <row r="9646">
      <c r="L9646" s="3">
        <v>43852.208333333336</v>
      </c>
    </row>
    <row r="9647">
      <c r="L9647" s="3">
        <v>44244.65625</v>
      </c>
    </row>
    <row r="9648">
      <c r="L9648" s="3">
        <v>44068.1875</v>
      </c>
    </row>
    <row r="9649">
      <c r="L9649" s="3">
        <v>44008.583333333336</v>
      </c>
    </row>
    <row r="9650">
      <c r="L9650" s="3">
        <v>43826.375</v>
      </c>
    </row>
    <row r="9651">
      <c r="L9651" s="3">
        <v>43807.75</v>
      </c>
    </row>
    <row r="9652">
      <c r="L9652" s="3">
        <v>44154.541666666664</v>
      </c>
    </row>
    <row r="9653">
      <c r="L9653" s="3">
        <v>44070.25</v>
      </c>
    </row>
    <row r="9654">
      <c r="L9654" s="3">
        <v>43955.291666666664</v>
      </c>
    </row>
    <row r="9655">
      <c r="L9655" s="3">
        <v>44173.166666666664</v>
      </c>
    </row>
    <row r="9656">
      <c r="L9656" s="3">
        <v>44181.6875</v>
      </c>
    </row>
    <row r="9657">
      <c r="L9657" s="3">
        <v>44104.729166666664</v>
      </c>
    </row>
    <row r="9658">
      <c r="L9658" s="3">
        <v>43861.458333333336</v>
      </c>
    </row>
    <row r="9659">
      <c r="L9659" s="3">
        <v>43938.625</v>
      </c>
    </row>
    <row r="9660">
      <c r="L9660" s="3">
        <v>44211.260416666664</v>
      </c>
    </row>
    <row r="9661">
      <c r="L9661" s="3">
        <v>43859.375</v>
      </c>
    </row>
    <row r="9662">
      <c r="L9662" s="3">
        <v>43876.3445753125</v>
      </c>
    </row>
    <row r="9663">
      <c r="L9663" s="3">
        <v>44091.666666666664</v>
      </c>
    </row>
    <row r="9664">
      <c r="L9664" s="3">
        <v>43796.25</v>
      </c>
    </row>
    <row r="9665">
      <c r="L9665" s="3">
        <v>44175.583333333336</v>
      </c>
    </row>
    <row r="9666">
      <c r="L9666" s="3">
        <v>43875.666666666664</v>
      </c>
    </row>
    <row r="9667">
      <c r="L9667" s="3">
        <v>44091.75</v>
      </c>
    </row>
    <row r="9668">
      <c r="L9668" s="3">
        <v>43833.666666666664</v>
      </c>
    </row>
    <row r="9669">
      <c r="L9669" s="3">
        <v>44186.208333333336</v>
      </c>
    </row>
    <row r="9670">
      <c r="L9670" s="3">
        <v>44249.645833333336</v>
      </c>
    </row>
    <row r="9671">
      <c r="L9671" s="3">
        <v>44173.208333333336</v>
      </c>
    </row>
    <row r="9672">
      <c r="L9672" s="3">
        <v>43822.333333333336</v>
      </c>
    </row>
    <row r="9673">
      <c r="L9673" s="3">
        <v>44183.708333333336</v>
      </c>
    </row>
    <row r="9674">
      <c r="L9674" s="3">
        <v>44159.572916666664</v>
      </c>
    </row>
    <row r="9675">
      <c r="L9675" s="3">
        <v>44249.291666666664</v>
      </c>
    </row>
    <row r="9676">
      <c r="L9676" s="3">
        <v>43845.25</v>
      </c>
    </row>
    <row r="9677">
      <c r="L9677" s="3">
        <v>44232.25</v>
      </c>
    </row>
    <row r="9678">
      <c r="L9678" s="3">
        <v>44230.645833333336</v>
      </c>
    </row>
    <row r="9679">
      <c r="L9679" s="3">
        <v>43880.291666666664</v>
      </c>
    </row>
    <row r="9680">
      <c r="L9680" s="3">
        <v>43606.416666666664</v>
      </c>
    </row>
    <row r="9681">
      <c r="L9681" s="3">
        <v>44113.583333333336</v>
      </c>
    </row>
    <row r="9682">
      <c r="L9682" s="3">
        <v>43879.3125</v>
      </c>
    </row>
    <row r="9683">
      <c r="L9683" s="3">
        <v>44168.510416666664</v>
      </c>
    </row>
    <row r="9684">
      <c r="L9684" s="3">
        <v>44127.395833333336</v>
      </c>
    </row>
    <row r="9685">
      <c r="L9685" s="3">
        <v>44018.291666666664</v>
      </c>
    </row>
    <row r="9686">
      <c r="L9686" s="3">
        <v>43787.208333333336</v>
      </c>
    </row>
    <row r="9687">
      <c r="L9687" s="3">
        <v>43896.208333333336</v>
      </c>
    </row>
    <row r="9688">
      <c r="L9688" s="3">
        <v>43882.25</v>
      </c>
    </row>
    <row r="9689">
      <c r="L9689" s="3">
        <v>44169.791666666664</v>
      </c>
    </row>
    <row r="9690">
      <c r="L9690" s="3">
        <v>44096.25</v>
      </c>
    </row>
    <row r="9691">
      <c r="L9691" s="3">
        <v>44124.229166666664</v>
      </c>
    </row>
    <row r="9692">
      <c r="L9692" s="3">
        <v>43888.291666666664</v>
      </c>
    </row>
    <row r="9693">
      <c r="L9693" s="3">
        <v>44181.25</v>
      </c>
    </row>
    <row r="9694">
      <c r="L9694" s="3">
        <v>43909.791666666664</v>
      </c>
    </row>
    <row r="9695">
      <c r="L9695" s="3">
        <v>44172.875</v>
      </c>
    </row>
    <row r="9696">
      <c r="L9696" s="3">
        <v>44108.666666666664</v>
      </c>
    </row>
    <row r="9697">
      <c r="L9697" s="3">
        <v>43480.166666666664</v>
      </c>
    </row>
    <row r="9698">
      <c r="L9698" s="3">
        <v>44153.333333333336</v>
      </c>
    </row>
    <row r="9699">
      <c r="L9699" s="3">
        <v>43580.375</v>
      </c>
    </row>
    <row r="9700">
      <c r="L9700" s="3">
        <v>44222.791666666664</v>
      </c>
    </row>
    <row r="9701">
      <c r="L9701" s="3">
        <v>43907.25</v>
      </c>
    </row>
    <row r="9702">
      <c r="L9702" s="3">
        <v>44138.270833333336</v>
      </c>
    </row>
    <row r="9703">
      <c r="L9703" s="3">
        <v>43802.583333333336</v>
      </c>
    </row>
    <row r="9704">
      <c r="L9704" s="3">
        <v>43902.270833333336</v>
      </c>
    </row>
    <row r="9705">
      <c r="L9705" s="3">
        <v>44077.625</v>
      </c>
    </row>
    <row r="9706">
      <c r="L9706" s="3">
        <v>43612.166666666664</v>
      </c>
    </row>
    <row r="9707">
      <c r="L9707" s="3">
        <v>43938.333333333336</v>
      </c>
    </row>
    <row r="9708">
      <c r="L9708" s="3">
        <v>44151.75</v>
      </c>
    </row>
    <row r="9709">
      <c r="L9709" s="3">
        <v>43850.697916666664</v>
      </c>
    </row>
    <row r="9710">
      <c r="L9710" s="3">
        <v>44165.229166666664</v>
      </c>
    </row>
    <row r="9711">
      <c r="L9711" s="3">
        <v>43996.334027777775</v>
      </c>
    </row>
    <row r="9712">
      <c r="L9712" s="3">
        <v>43908.625</v>
      </c>
    </row>
    <row r="9713">
      <c r="L9713" s="3">
        <v>43561.791666666664</v>
      </c>
    </row>
    <row r="9714">
      <c r="L9714" s="3">
        <v>44164.541666666664</v>
      </c>
    </row>
    <row r="9715">
      <c r="L9715" s="3">
        <v>44140.65625</v>
      </c>
    </row>
    <row r="9716">
      <c r="L9716" s="3">
        <v>43586.625</v>
      </c>
    </row>
    <row r="9717">
      <c r="L9717" s="3">
        <v>43833.583333333336</v>
      </c>
    </row>
    <row r="9718">
      <c r="L9718" s="3">
        <v>44238.25</v>
      </c>
    </row>
    <row r="9719">
      <c r="L9719" s="3">
        <v>43863.43455243055</v>
      </c>
    </row>
    <row r="9720">
      <c r="L9720" s="3">
        <v>43837.625</v>
      </c>
    </row>
    <row r="9721">
      <c r="L9721" s="3">
        <v>44138.29189233796</v>
      </c>
    </row>
    <row r="9722">
      <c r="L9722" s="3">
        <v>43839.25</v>
      </c>
    </row>
    <row r="9723">
      <c r="L9723" s="3">
        <v>43805.791666666664</v>
      </c>
    </row>
    <row r="9724">
      <c r="L9724" s="3">
        <v>44239.627623900466</v>
      </c>
    </row>
    <row r="9725">
      <c r="L9725" s="3">
        <v>43950.645833333336</v>
      </c>
    </row>
    <row r="9726">
      <c r="L9726" s="3">
        <v>44158.291666666664</v>
      </c>
    </row>
    <row r="9727">
      <c r="L9727" s="3">
        <v>43801.125</v>
      </c>
    </row>
    <row r="9728">
      <c r="L9728" s="3">
        <v>43840.291666666664</v>
      </c>
    </row>
    <row r="9729">
      <c r="L9729" s="3">
        <v>43918.3125</v>
      </c>
    </row>
    <row r="9730">
      <c r="L9730" s="3">
        <v>44242.572916666664</v>
      </c>
    </row>
    <row r="9731">
      <c r="L9731" s="3">
        <v>44203.333333333336</v>
      </c>
    </row>
    <row r="9732">
      <c r="L9732" s="3">
        <v>44251.458333333336</v>
      </c>
    </row>
    <row r="9733">
      <c r="L9733" s="3">
        <v>44158.229166666664</v>
      </c>
    </row>
    <row r="9734">
      <c r="L9734" s="3">
        <v>43951.333333333336</v>
      </c>
    </row>
    <row r="9735">
      <c r="L9735" s="3">
        <v>43906.75</v>
      </c>
    </row>
    <row r="9736">
      <c r="L9736" s="3">
        <v>43769.708333333336</v>
      </c>
    </row>
    <row r="9737">
      <c r="L9737" s="3">
        <v>44007.229166666664</v>
      </c>
    </row>
    <row r="9738">
      <c r="L9738" s="3">
        <v>44140.416666666664</v>
      </c>
    </row>
    <row r="9739">
      <c r="L9739" s="3">
        <v>44037.260416666664</v>
      </c>
    </row>
    <row r="9740">
      <c r="L9740" s="3">
        <v>44217.25</v>
      </c>
    </row>
    <row r="9741">
      <c r="L9741" s="3">
        <v>43683.666666666664</v>
      </c>
    </row>
    <row r="9742">
      <c r="L9742" s="3">
        <v>43734.166666666664</v>
      </c>
    </row>
    <row r="9743">
      <c r="L9743" s="3">
        <v>43565.625</v>
      </c>
    </row>
    <row r="9744">
      <c r="L9744" s="3">
        <v>43818.166666666664</v>
      </c>
    </row>
    <row r="9745">
      <c r="L9745" s="3">
        <v>43988.25</v>
      </c>
    </row>
    <row r="9746">
      <c r="L9746" s="3">
        <v>44218.625</v>
      </c>
    </row>
    <row r="9747">
      <c r="L9747" s="3">
        <v>44033.333333333336</v>
      </c>
    </row>
    <row r="9748">
      <c r="L9748" s="3">
        <v>44217.708333333336</v>
      </c>
    </row>
    <row r="9749">
      <c r="L9749" s="3">
        <v>44189.208333333336</v>
      </c>
    </row>
    <row r="9750">
      <c r="L9750" s="3">
        <v>44055.416666666664</v>
      </c>
    </row>
    <row r="9751">
      <c r="L9751" s="3">
        <v>44045.791666666664</v>
      </c>
    </row>
    <row r="9752">
      <c r="L9752" s="3">
        <v>43861.739583333336</v>
      </c>
    </row>
    <row r="9753">
      <c r="L9753" s="3">
        <v>43906.75</v>
      </c>
    </row>
    <row r="9754">
      <c r="L9754" s="3">
        <v>43867.614583333336</v>
      </c>
    </row>
    <row r="9755">
      <c r="L9755" s="3">
        <v>44252.708333333336</v>
      </c>
    </row>
    <row r="9756">
      <c r="L9756" s="3">
        <v>43854.583333333336</v>
      </c>
    </row>
    <row r="9757">
      <c r="L9757" s="3">
        <v>44141.645833333336</v>
      </c>
    </row>
    <row r="9758">
      <c r="L9758" s="3">
        <v>44249.61486512732</v>
      </c>
    </row>
    <row r="9759">
      <c r="L9759" s="3">
        <v>43573.625</v>
      </c>
    </row>
    <row r="9760">
      <c r="L9760" s="3">
        <v>44039.270833333336</v>
      </c>
    </row>
    <row r="9761">
      <c r="L9761" s="3">
        <v>44104.770833333336</v>
      </c>
    </row>
    <row r="9762">
      <c r="L9762" s="3">
        <v>44106.78125</v>
      </c>
    </row>
    <row r="9763">
      <c r="L9763" s="3">
        <v>44028.666666666664</v>
      </c>
    </row>
    <row r="9764">
      <c r="L9764" s="3">
        <v>43731.541666666664</v>
      </c>
    </row>
    <row r="9765">
      <c r="L9765" s="3">
        <v>44146.208333333336</v>
      </c>
    </row>
    <row r="9766">
      <c r="L9766" s="3">
        <v>43886.416666666664</v>
      </c>
    </row>
    <row r="9767">
      <c r="L9767" s="3">
        <v>43726.333333333336</v>
      </c>
    </row>
    <row r="9768">
      <c r="L9768" s="3">
        <v>43896.208333333336</v>
      </c>
    </row>
    <row r="9769">
      <c r="L9769" s="3">
        <v>43862.270833333336</v>
      </c>
    </row>
    <row r="9770">
      <c r="L9770" s="3">
        <v>44237.322916666664</v>
      </c>
    </row>
    <row r="9771">
      <c r="L9771" s="3">
        <v>44061.708333333336</v>
      </c>
    </row>
    <row r="9772">
      <c r="L9772" s="3">
        <v>43882.291666666664</v>
      </c>
    </row>
    <row r="9773">
      <c r="L9773" s="3">
        <v>44149.1875</v>
      </c>
    </row>
    <row r="9774">
      <c r="L9774" s="3">
        <v>44165.78841064815</v>
      </c>
    </row>
    <row r="9775">
      <c r="L9775" s="3">
        <v>44160.208333333336</v>
      </c>
    </row>
    <row r="9776">
      <c r="L9776" s="3">
        <v>43871.166666666664</v>
      </c>
    </row>
    <row r="9777">
      <c r="L9777" s="3">
        <v>43605.375</v>
      </c>
    </row>
    <row r="9778">
      <c r="L9778" s="3">
        <v>44068.25</v>
      </c>
    </row>
    <row r="9779">
      <c r="L9779" s="3">
        <v>43922.40625</v>
      </c>
    </row>
    <row r="9780">
      <c r="L9780" s="3">
        <v>44134.583333333336</v>
      </c>
    </row>
    <row r="9781">
      <c r="L9781" s="3">
        <v>43752.25</v>
      </c>
    </row>
    <row r="9782">
      <c r="L9782" s="3">
        <v>44164.625</v>
      </c>
    </row>
    <row r="9783">
      <c r="L9783" s="3">
        <v>43864.666666666664</v>
      </c>
    </row>
    <row r="9784">
      <c r="L9784" s="3">
        <v>44141.6875</v>
      </c>
    </row>
    <row r="9785">
      <c r="L9785" s="3">
        <v>43888.291666666664</v>
      </c>
    </row>
    <row r="9786">
      <c r="L9786" s="3">
        <v>43988.291666666664</v>
      </c>
    </row>
    <row r="9787">
      <c r="L9787" s="3">
        <v>44230.208333333336</v>
      </c>
    </row>
    <row r="9788">
      <c r="L9788" s="3">
        <v>44173.541666666664</v>
      </c>
    </row>
    <row r="9789">
      <c r="L9789" s="3">
        <v>43833.333333333336</v>
      </c>
    </row>
    <row r="9790">
      <c r="L9790" s="3">
        <v>43894.708333333336</v>
      </c>
    </row>
    <row r="9791">
      <c r="L9791" s="3">
        <v>43623.291666666664</v>
      </c>
    </row>
    <row r="9792">
      <c r="L9792" s="3">
        <v>44151.770309074076</v>
      </c>
    </row>
    <row r="9793">
      <c r="L9793" s="3">
        <v>43927.541666666664</v>
      </c>
    </row>
    <row r="9794">
      <c r="L9794" s="3">
        <v>43925.21875</v>
      </c>
    </row>
    <row r="9795">
      <c r="L9795" s="3">
        <v>43938.697916666664</v>
      </c>
    </row>
    <row r="9796">
      <c r="L9796" s="3">
        <v>44060.229166666664</v>
      </c>
    </row>
    <row r="9797">
      <c r="L9797" s="3">
        <v>43698.25</v>
      </c>
    </row>
    <row r="9798">
      <c r="L9798" s="3">
        <v>44133.791666666664</v>
      </c>
    </row>
    <row r="9799">
      <c r="L9799" s="3">
        <v>44148.270833333336</v>
      </c>
    </row>
    <row r="9800">
      <c r="L9800" s="3">
        <v>44209.25</v>
      </c>
    </row>
    <row r="9801">
      <c r="L9801" s="3">
        <v>43820.25</v>
      </c>
    </row>
    <row r="9802">
      <c r="L9802" s="3">
        <v>44064.333333333336</v>
      </c>
    </row>
    <row r="9803">
      <c r="L9803" s="3">
        <v>43604.75</v>
      </c>
    </row>
    <row r="9804">
      <c r="L9804" s="3">
        <v>43902.416666666664</v>
      </c>
    </row>
    <row r="9805">
      <c r="L9805" s="3">
        <v>43541.458333333336</v>
      </c>
    </row>
    <row r="9806">
      <c r="L9806" s="3">
        <v>43995.5625</v>
      </c>
    </row>
    <row r="9807">
      <c r="L9807" s="3">
        <v>44123.291666666664</v>
      </c>
    </row>
    <row r="9808">
      <c r="L9808" s="3">
        <v>43991.333333333336</v>
      </c>
    </row>
    <row r="9809">
      <c r="L9809" s="3">
        <v>44244.5</v>
      </c>
    </row>
    <row r="9810">
      <c r="L9810" s="3">
        <v>44158.25</v>
      </c>
    </row>
    <row r="9811">
      <c r="L9811" s="3">
        <v>43848.375</v>
      </c>
    </row>
    <row r="9812">
      <c r="L9812" s="3">
        <v>44136.229166666664</v>
      </c>
    </row>
    <row r="9813">
      <c r="L9813" s="3">
        <v>43835.25</v>
      </c>
    </row>
    <row r="9814">
      <c r="L9814" s="3">
        <v>43871.25</v>
      </c>
    </row>
    <row r="9815">
      <c r="L9815" s="3">
        <v>43829.5</v>
      </c>
    </row>
    <row r="9816">
      <c r="L9816" s="3">
        <v>43752.291666666664</v>
      </c>
    </row>
    <row r="9817">
      <c r="L9817" s="3">
        <v>43831.291666666664</v>
      </c>
    </row>
    <row r="9818">
      <c r="L9818" s="3">
        <v>43986.197916666664</v>
      </c>
    </row>
    <row r="9819">
      <c r="L9819" s="3">
        <v>43908.208333333336</v>
      </c>
    </row>
    <row r="9820">
      <c r="L9820" s="3">
        <v>43884.145833333336</v>
      </c>
    </row>
    <row r="9821">
      <c r="L9821" s="3">
        <v>44162.65625</v>
      </c>
    </row>
    <row r="9822">
      <c r="L9822" s="3">
        <v>43763.708333333336</v>
      </c>
    </row>
    <row r="9823">
      <c r="L9823" s="3">
        <v>44172.697916666664</v>
      </c>
    </row>
    <row r="9824">
      <c r="L9824" s="3">
        <v>44221.583333333336</v>
      </c>
    </row>
    <row r="9825">
      <c r="L9825" s="3">
        <v>44147.583333333336</v>
      </c>
    </row>
    <row r="9826">
      <c r="L9826" s="3">
        <v>44189.270833333336</v>
      </c>
    </row>
    <row r="9827">
      <c r="L9827" s="3">
        <v>43998.625</v>
      </c>
    </row>
    <row r="9828">
      <c r="L9828" s="3">
        <v>44158.65625</v>
      </c>
    </row>
    <row r="9829">
      <c r="L9829" s="3">
        <v>44201.64722662037</v>
      </c>
    </row>
    <row r="9830">
      <c r="L9830" s="3">
        <v>44107.791666666664</v>
      </c>
    </row>
    <row r="9831">
      <c r="L9831" s="3">
        <v>43877.270833333336</v>
      </c>
    </row>
    <row r="9832">
      <c r="L9832" s="3">
        <v>44190.270833333336</v>
      </c>
    </row>
    <row r="9833">
      <c r="L9833" s="3">
        <v>43910.625</v>
      </c>
    </row>
    <row r="9834">
      <c r="L9834" s="3">
        <v>43801.583333333336</v>
      </c>
    </row>
    <row r="9835">
      <c r="L9835" s="3">
        <v>43879.25</v>
      </c>
    </row>
    <row r="9836">
      <c r="L9836" s="3">
        <v>44129.291666666664</v>
      </c>
    </row>
    <row r="9837">
      <c r="L9837" s="3">
        <v>44225.479166666664</v>
      </c>
    </row>
    <row r="9838">
      <c r="L9838" s="3">
        <v>43749.541666666664</v>
      </c>
    </row>
    <row r="9839">
      <c r="L9839" s="3">
        <v>43556.625</v>
      </c>
    </row>
    <row r="9840">
      <c r="L9840" s="3">
        <v>44195.65625</v>
      </c>
    </row>
    <row r="9841">
      <c r="L9841" s="3">
        <v>43987.291666666664</v>
      </c>
    </row>
    <row r="9842">
      <c r="L9842" s="3">
        <v>44130.270833333336</v>
      </c>
    </row>
    <row r="9843">
      <c r="L9843" s="3">
        <v>43650.5</v>
      </c>
    </row>
    <row r="9844">
      <c r="L9844" s="3">
        <v>44013.645833333336</v>
      </c>
    </row>
    <row r="9845">
      <c r="L9845" s="3">
        <v>44167.6875</v>
      </c>
    </row>
    <row r="9846">
      <c r="L9846" s="3">
        <v>44224.25</v>
      </c>
    </row>
    <row r="9847">
      <c r="L9847" s="3">
        <v>43704.416666666664</v>
      </c>
    </row>
    <row r="9848">
      <c r="L9848" s="3">
        <v>43976.666666666664</v>
      </c>
    </row>
    <row r="9849">
      <c r="L9849" s="3">
        <v>44025.348864513886</v>
      </c>
    </row>
    <row r="9850">
      <c r="L9850" s="3">
        <v>44167.625</v>
      </c>
    </row>
    <row r="9851">
      <c r="L9851" s="3">
        <v>43921.166666666664</v>
      </c>
    </row>
    <row r="9852">
      <c r="L9852" s="3">
        <v>43795.458333333336</v>
      </c>
    </row>
    <row r="9853">
      <c r="L9853" s="3">
        <v>44103.302083333336</v>
      </c>
    </row>
    <row r="9854">
      <c r="L9854" s="3">
        <v>43824.583333333336</v>
      </c>
    </row>
    <row r="9855">
      <c r="L9855" s="3">
        <v>43543.5</v>
      </c>
    </row>
    <row r="9856">
      <c r="L9856" s="3">
        <v>43722.625</v>
      </c>
    </row>
    <row r="9857">
      <c r="L9857" s="3">
        <v>44110.229166666664</v>
      </c>
    </row>
    <row r="9858">
      <c r="L9858" s="3">
        <v>44119.508250150466</v>
      </c>
    </row>
    <row r="9859">
      <c r="L9859" s="3">
        <v>43997.270833333336</v>
      </c>
    </row>
    <row r="9860">
      <c r="L9860" s="3">
        <v>44139.291666666664</v>
      </c>
    </row>
    <row r="9861">
      <c r="L9861" s="3">
        <v>44245.708333333336</v>
      </c>
    </row>
    <row r="9862">
      <c r="L9862" s="3">
        <v>43998.666666666664</v>
      </c>
    </row>
    <row r="9863">
      <c r="L9863" s="3">
        <v>44042.708333333336</v>
      </c>
    </row>
    <row r="9864">
      <c r="L9864" s="3">
        <v>44154.458333333336</v>
      </c>
    </row>
    <row r="9865">
      <c r="L9865" s="3">
        <v>43845.75</v>
      </c>
    </row>
    <row r="9866">
      <c r="L9866" s="3">
        <v>44243.625</v>
      </c>
    </row>
    <row r="9867">
      <c r="L9867" s="3">
        <v>43845.697916666664</v>
      </c>
    </row>
    <row r="9868">
      <c r="L9868" s="3">
        <v>44204.291666666664</v>
      </c>
    </row>
    <row r="9869">
      <c r="L9869" s="3">
        <v>44131.72625728009</v>
      </c>
    </row>
    <row r="9870">
      <c r="L9870" s="3">
        <v>44245.229166666664</v>
      </c>
    </row>
    <row r="9871">
      <c r="L9871" s="3">
        <v>43793.25</v>
      </c>
    </row>
    <row r="9872">
      <c r="L9872" s="3">
        <v>44056.291666666664</v>
      </c>
    </row>
    <row r="9873">
      <c r="L9873" s="3">
        <v>43878.33751881945</v>
      </c>
    </row>
    <row r="9874">
      <c r="L9874" s="3">
        <v>43876.791666666664</v>
      </c>
    </row>
    <row r="9875">
      <c r="L9875" s="3">
        <v>44250.645833333336</v>
      </c>
    </row>
    <row r="9876">
      <c r="L9876" s="3">
        <v>43812.625</v>
      </c>
    </row>
    <row r="9877">
      <c r="L9877" s="3">
        <v>44069.332826157406</v>
      </c>
    </row>
    <row r="9878">
      <c r="L9878" s="3">
        <v>44180.666666666664</v>
      </c>
    </row>
    <row r="9879">
      <c r="L9879" s="3">
        <v>44109.291666666664</v>
      </c>
    </row>
    <row r="9880">
      <c r="L9880" s="3">
        <v>44093.791666666664</v>
      </c>
    </row>
    <row r="9881">
      <c r="L9881" s="3">
        <v>44172.666666666664</v>
      </c>
    </row>
    <row r="9882">
      <c r="L9882" s="3">
        <v>43579.458333333336</v>
      </c>
    </row>
    <row r="9883">
      <c r="L9883" s="3">
        <v>44055.666666666664</v>
      </c>
    </row>
    <row r="9884">
      <c r="L9884" s="3">
        <v>44173.333333333336</v>
      </c>
    </row>
    <row r="9885">
      <c r="L9885" s="3">
        <v>43760.625</v>
      </c>
    </row>
    <row r="9886">
      <c r="L9886" s="3">
        <v>44180.25</v>
      </c>
    </row>
    <row r="9887">
      <c r="L9887" s="3">
        <v>43885.413036655096</v>
      </c>
    </row>
    <row r="9888">
      <c r="L9888" s="3">
        <v>44000.25</v>
      </c>
    </row>
    <row r="9889">
      <c r="L9889" s="3">
        <v>44043.4375</v>
      </c>
    </row>
    <row r="9890">
      <c r="L9890" s="3">
        <v>44207.25</v>
      </c>
    </row>
    <row r="9891">
      <c r="L9891" s="3">
        <v>43903.4375</v>
      </c>
    </row>
    <row r="9892">
      <c r="L9892" s="3">
        <v>43579.291666666664</v>
      </c>
    </row>
    <row r="9893">
      <c r="L9893" s="3">
        <v>44151.291666666664</v>
      </c>
    </row>
    <row r="9894">
      <c r="L9894" s="3">
        <v>44237.25</v>
      </c>
    </row>
    <row r="9895">
      <c r="L9895" s="3">
        <v>44138.4375</v>
      </c>
    </row>
    <row r="9896">
      <c r="L9896" s="3">
        <v>43891.291666666664</v>
      </c>
    </row>
    <row r="9897">
      <c r="L9897" s="3">
        <v>44083.416666666664</v>
      </c>
    </row>
    <row r="9898">
      <c r="L9898" s="3">
        <v>44242.5625</v>
      </c>
    </row>
    <row r="9899">
      <c r="L9899" s="3">
        <v>43780.416666666664</v>
      </c>
    </row>
    <row r="9900">
      <c r="L9900" s="3">
        <v>44118.708333333336</v>
      </c>
    </row>
    <row r="9901">
      <c r="L9901" s="3">
        <v>43998.333333333336</v>
      </c>
    </row>
    <row r="9902">
      <c r="L9902" s="3">
        <v>43698.625</v>
      </c>
    </row>
    <row r="9903">
      <c r="L9903" s="3">
        <v>44204.55847429398</v>
      </c>
    </row>
    <row r="9904">
      <c r="L9904" s="3">
        <v>43904.25</v>
      </c>
    </row>
    <row r="9905">
      <c r="L9905" s="3">
        <v>43895.708333333336</v>
      </c>
    </row>
    <row r="9906">
      <c r="L9906" s="3">
        <v>44098.604166666664</v>
      </c>
    </row>
    <row r="9907">
      <c r="L9907" s="3">
        <v>43855.791666666664</v>
      </c>
    </row>
    <row r="9908">
      <c r="L9908" s="3">
        <v>44251.645833333336</v>
      </c>
    </row>
    <row r="9909">
      <c r="L9909" s="3">
        <v>44004.291666666664</v>
      </c>
    </row>
    <row r="9910">
      <c r="L9910" s="3">
        <v>43616.708333333336</v>
      </c>
    </row>
    <row r="9911">
      <c r="L9911" s="3">
        <v>44128.32729893518</v>
      </c>
    </row>
    <row r="9912">
      <c r="L9912" s="3">
        <v>44090.25</v>
      </c>
    </row>
    <row r="9913">
      <c r="L9913" s="3">
        <v>43754.666666666664</v>
      </c>
    </row>
    <row r="9914">
      <c r="L9914" s="3">
        <v>44174.270833333336</v>
      </c>
    </row>
    <row r="9915">
      <c r="L9915" s="3">
        <v>43826.75</v>
      </c>
    </row>
    <row r="9916">
      <c r="L9916" s="3">
        <v>44239.708333333336</v>
      </c>
    </row>
    <row r="9917">
      <c r="L9917" s="3">
        <v>44223.65625</v>
      </c>
    </row>
    <row r="9918">
      <c r="L9918" s="3">
        <v>43888.75</v>
      </c>
    </row>
    <row r="9919">
      <c r="L9919" s="3">
        <v>44104.3125</v>
      </c>
    </row>
    <row r="9920">
      <c r="L9920" s="3">
        <v>44158.6875</v>
      </c>
    </row>
    <row r="9921">
      <c r="L9921" s="3">
        <v>44131.479166666664</v>
      </c>
    </row>
    <row r="9922">
      <c r="L9922" s="3">
        <v>44204.322929270835</v>
      </c>
    </row>
    <row r="9923">
      <c r="L9923" s="3">
        <v>43776.625</v>
      </c>
    </row>
    <row r="9924">
      <c r="L9924" s="3">
        <v>43964.625</v>
      </c>
    </row>
    <row r="9925">
      <c r="L9925" s="3">
        <v>43938.489583333336</v>
      </c>
    </row>
    <row r="9926">
      <c r="L9926" s="3">
        <v>43886.416666666664</v>
      </c>
    </row>
    <row r="9927">
      <c r="L9927" s="3">
        <v>44222.583333333336</v>
      </c>
    </row>
    <row r="9928">
      <c r="L9928" s="3">
        <v>44218.666666666664</v>
      </c>
    </row>
    <row r="9929">
      <c r="L9929" s="3">
        <v>43966.666666666664</v>
      </c>
    </row>
    <row r="9930">
      <c r="L9930" s="3">
        <v>43934.645833333336</v>
      </c>
    </row>
    <row r="9931">
      <c r="L9931" s="3">
        <v>44074.291666666664</v>
      </c>
    </row>
    <row r="9932">
      <c r="L9932" s="3">
        <v>43751.708333333336</v>
      </c>
    </row>
    <row r="9933">
      <c r="L9933" s="3">
        <v>43718.666666666664</v>
      </c>
    </row>
    <row r="9934">
      <c r="L9934" s="3">
        <v>43794.666666666664</v>
      </c>
    </row>
    <row r="9935">
      <c r="L9935" s="3">
        <v>43914.666666666664</v>
      </c>
    </row>
    <row r="9936">
      <c r="L9936" s="3">
        <v>43815.625</v>
      </c>
    </row>
    <row r="9937">
      <c r="L9937" s="3">
        <v>44036.25</v>
      </c>
    </row>
    <row r="9938">
      <c r="L9938" s="3">
        <v>44188.625</v>
      </c>
    </row>
    <row r="9939">
      <c r="L9939" s="3">
        <v>43808.708333333336</v>
      </c>
    </row>
    <row r="9940">
      <c r="L9940" s="3">
        <v>43860.25</v>
      </c>
    </row>
    <row r="9941">
      <c r="L9941" s="3">
        <v>43662.625</v>
      </c>
    </row>
    <row r="9942">
      <c r="L9942" s="3">
        <v>44217.25</v>
      </c>
    </row>
    <row r="9943">
      <c r="L9943" s="3">
        <v>43648.75</v>
      </c>
    </row>
    <row r="9944">
      <c r="L9944" s="3">
        <v>43830.69884534722</v>
      </c>
    </row>
    <row r="9945">
      <c r="L9945" s="3">
        <v>44161.291666666664</v>
      </c>
    </row>
    <row r="9946">
      <c r="L9946" s="3">
        <v>44172.291666666664</v>
      </c>
    </row>
    <row r="9947">
      <c r="L9947" s="3">
        <v>44109.166666666664</v>
      </c>
    </row>
    <row r="9948">
      <c r="L9948" s="3">
        <v>44196.333333333336</v>
      </c>
    </row>
    <row r="9949">
      <c r="L9949" s="3">
        <v>44045.739583333336</v>
      </c>
    </row>
    <row r="9950">
      <c r="L9950" s="3">
        <v>44078.770833333336</v>
      </c>
    </row>
    <row r="9951">
      <c r="L9951" s="3">
        <v>43769.666666666664</v>
      </c>
    </row>
    <row r="9952">
      <c r="L9952" s="3">
        <v>43890.49655724537</v>
      </c>
    </row>
    <row r="9953">
      <c r="L9953" s="3">
        <v>43876.7297209838</v>
      </c>
    </row>
    <row r="9954">
      <c r="L9954" s="3">
        <v>43757.166666666664</v>
      </c>
    </row>
    <row r="9955">
      <c r="L9955" s="3">
        <v>44183.40003372685</v>
      </c>
    </row>
    <row r="9956">
      <c r="L9956" s="3">
        <v>44126.229166666664</v>
      </c>
    </row>
    <row r="9957">
      <c r="L9957" s="3">
        <v>43783.416666666664</v>
      </c>
    </row>
    <row r="9958">
      <c r="L9958" s="3">
        <v>44036.6168843287</v>
      </c>
    </row>
    <row r="9959">
      <c r="L9959" s="3">
        <v>44113.49443986111</v>
      </c>
    </row>
    <row r="9960">
      <c r="L9960" s="3">
        <v>43926.791666666664</v>
      </c>
    </row>
    <row r="9961">
      <c r="L9961" s="3">
        <v>44160.229166666664</v>
      </c>
    </row>
    <row r="9962">
      <c r="L9962" s="3">
        <v>44155.791666666664</v>
      </c>
    </row>
    <row r="9963">
      <c r="L9963" s="3">
        <v>43906.197916666664</v>
      </c>
    </row>
    <row r="9964">
      <c r="L9964" s="3">
        <v>43850.416666666664</v>
      </c>
    </row>
    <row r="9965">
      <c r="L9965" s="3">
        <v>43885.5625</v>
      </c>
    </row>
    <row r="9966">
      <c r="L9966" s="3">
        <v>44214.625</v>
      </c>
    </row>
    <row r="9967">
      <c r="L9967" s="3">
        <v>44131.75</v>
      </c>
    </row>
    <row r="9968">
      <c r="L9968" s="3">
        <v>43934.791666666664</v>
      </c>
    </row>
    <row r="9969">
      <c r="L9969" s="3">
        <v>43605.166666666664</v>
      </c>
    </row>
    <row r="9970">
      <c r="L9970" s="3">
        <v>43740.625</v>
      </c>
    </row>
    <row r="9971">
      <c r="L9971" s="3">
        <v>43756.708333333336</v>
      </c>
    </row>
    <row r="9972">
      <c r="L9972" s="3">
        <v>44209.63390685185</v>
      </c>
    </row>
    <row r="9973">
      <c r="L9973" s="3">
        <v>43650.458333333336</v>
      </c>
    </row>
    <row r="9974">
      <c r="L9974" s="3">
        <v>43805.458333333336</v>
      </c>
    </row>
    <row r="9975">
      <c r="L9975" s="3">
        <v>43787.25</v>
      </c>
    </row>
    <row r="9976">
      <c r="L9976" s="3">
        <v>43742.333333333336</v>
      </c>
    </row>
    <row r="9977">
      <c r="L9977" s="3">
        <v>43971.333333333336</v>
      </c>
    </row>
    <row r="9978">
      <c r="L9978" s="3">
        <v>43566.416666666664</v>
      </c>
    </row>
    <row r="9979">
      <c r="L9979" s="3">
        <v>44244.666666666664</v>
      </c>
    </row>
    <row r="9980">
      <c r="L9980" s="3">
        <v>43734.541666666664</v>
      </c>
    </row>
    <row r="9981">
      <c r="L9981" s="3">
        <v>43561.625</v>
      </c>
    </row>
    <row r="9982">
      <c r="L9982" s="3">
        <v>44165.65625</v>
      </c>
    </row>
    <row r="9983">
      <c r="L9983" s="3">
        <v>43647.75</v>
      </c>
    </row>
    <row r="9984">
      <c r="L9984" s="3">
        <v>43949.791666666664</v>
      </c>
    </row>
    <row r="9985">
      <c r="L9985" s="3">
        <v>43804.791666666664</v>
      </c>
    </row>
    <row r="9986">
      <c r="L9986" s="3">
        <v>43808.708333333336</v>
      </c>
    </row>
    <row r="9987">
      <c r="L9987" s="3">
        <v>43694.333333333336</v>
      </c>
    </row>
    <row r="9988">
      <c r="L9988" s="3">
        <v>44228.666666666664</v>
      </c>
    </row>
    <row r="9989">
      <c r="L9989" s="3">
        <v>43979.791666666664</v>
      </c>
    </row>
    <row r="9990">
      <c r="L9990" s="3">
        <v>44137.208333333336</v>
      </c>
    </row>
    <row r="9991">
      <c r="L9991" s="3">
        <v>43845.291666666664</v>
      </c>
    </row>
    <row r="9992">
      <c r="L9992" s="3">
        <v>43761.708333333336</v>
      </c>
    </row>
    <row r="9993">
      <c r="L9993" s="3">
        <v>43777.583333333336</v>
      </c>
    </row>
    <row r="9994">
      <c r="L9994" s="3">
        <v>43702.666666666664</v>
      </c>
    </row>
    <row r="9995">
      <c r="L9995" s="3">
        <v>44228.666666666664</v>
      </c>
    </row>
    <row r="9996">
      <c r="L9996" s="3">
        <v>44175.916666666664</v>
      </c>
    </row>
    <row r="9997">
      <c r="L9997" s="3">
        <v>44176.3125</v>
      </c>
    </row>
    <row r="9998">
      <c r="L9998" s="3">
        <v>43884.25</v>
      </c>
    </row>
    <row r="9999">
      <c r="L9999" s="3">
        <v>43607.75</v>
      </c>
    </row>
    <row r="10000">
      <c r="L10000" s="3">
        <v>44097.729166666664</v>
      </c>
    </row>
    <row r="10001">
      <c r="L10001" s="3">
        <v>43844.333333333336</v>
      </c>
    </row>
    <row r="10002">
      <c r="L10002" s="3">
        <v>44242.645833333336</v>
      </c>
    </row>
    <row r="10003">
      <c r="L10003" s="3">
        <v>43842.666666666664</v>
      </c>
    </row>
    <row r="10004">
      <c r="L10004" s="3">
        <v>44217.333333333336</v>
      </c>
    </row>
    <row r="10005">
      <c r="L10005" s="3">
        <v>43867.25</v>
      </c>
    </row>
    <row r="10006">
      <c r="L10006" s="3">
        <v>44176.25</v>
      </c>
    </row>
    <row r="10007">
      <c r="L10007" s="3">
        <v>44112.666666666664</v>
      </c>
    </row>
    <row r="10008">
      <c r="L10008" s="3">
        <v>43504.166666666664</v>
      </c>
    </row>
    <row r="10009">
      <c r="L10009" s="3">
        <v>43911.614583333336</v>
      </c>
    </row>
    <row r="10010">
      <c r="L10010" s="3">
        <v>44231.25</v>
      </c>
    </row>
    <row r="10011">
      <c r="L10011" s="3">
        <v>43796.291666666664</v>
      </c>
    </row>
    <row r="10012">
      <c r="L10012" s="3">
        <v>44229.625</v>
      </c>
    </row>
    <row r="10013">
      <c r="L10013" s="3">
        <v>43678.625</v>
      </c>
    </row>
    <row r="10014">
      <c r="L10014" s="3">
        <v>44156.54893787037</v>
      </c>
    </row>
    <row r="10015">
      <c r="L10015" s="3">
        <v>44138.54305555556</v>
      </c>
    </row>
    <row r="10016">
      <c r="L10016" s="3">
        <v>43853.25</v>
      </c>
    </row>
    <row r="10017">
      <c r="L10017" s="3">
        <v>44119.166666666664</v>
      </c>
    </row>
    <row r="10018">
      <c r="L10018" s="3">
        <v>44201.333333333336</v>
      </c>
    </row>
    <row r="10019">
      <c r="L10019" s="3">
        <v>44190.385416666664</v>
      </c>
    </row>
    <row r="10020">
      <c r="L10020" s="3">
        <v>43857.541666666664</v>
      </c>
    </row>
    <row r="10021">
      <c r="L10021" s="3">
        <v>43775.625</v>
      </c>
    </row>
    <row r="10022">
      <c r="L10022" s="3">
        <v>44146.23432814815</v>
      </c>
    </row>
    <row r="10023">
      <c r="L10023" s="3">
        <v>43704.166666666664</v>
      </c>
    </row>
    <row r="10024">
      <c r="L10024" s="3">
        <v>43998.65563706018</v>
      </c>
    </row>
    <row r="10025">
      <c r="L10025" s="3">
        <v>44011.791666666664</v>
      </c>
    </row>
    <row r="10026">
      <c r="L10026" s="3">
        <v>44202.4375</v>
      </c>
    </row>
    <row r="10027">
      <c r="L10027" s="3">
        <v>44032.229166666664</v>
      </c>
    </row>
    <row r="10028">
      <c r="L10028" s="3">
        <v>44164.291666666664</v>
      </c>
    </row>
    <row r="10029">
      <c r="L10029" s="3">
        <v>44203.333333333336</v>
      </c>
    </row>
    <row r="10030">
      <c r="L10030" s="3">
        <v>43993.541666666664</v>
      </c>
    </row>
    <row r="10031">
      <c r="L10031" s="3">
        <v>44055.770833333336</v>
      </c>
    </row>
    <row r="10032">
      <c r="L10032" s="3">
        <v>43963.604166666664</v>
      </c>
    </row>
    <row r="10033">
      <c r="L10033" s="3">
        <v>44204.25</v>
      </c>
    </row>
    <row r="10034">
      <c r="L10034" s="3">
        <v>43817.166666666664</v>
      </c>
    </row>
    <row r="10035">
      <c r="L10035" s="3">
        <v>44235.583333333336</v>
      </c>
    </row>
    <row r="10036">
      <c r="L10036" s="3">
        <v>44120.416666666664</v>
      </c>
    </row>
    <row r="10037">
      <c r="L10037" s="3">
        <v>43865.708333333336</v>
      </c>
    </row>
    <row r="10038">
      <c r="L10038" s="3">
        <v>44167.333333333336</v>
      </c>
    </row>
    <row r="10039">
      <c r="L10039" s="3">
        <v>43965.625</v>
      </c>
    </row>
    <row r="10040">
      <c r="L10040" s="3">
        <v>43770.416666666664</v>
      </c>
    </row>
    <row r="10041">
      <c r="L10041" s="3">
        <v>44127.520833333336</v>
      </c>
    </row>
    <row r="10042">
      <c r="L10042" s="3">
        <v>43858.666666666664</v>
      </c>
    </row>
    <row r="10043">
      <c r="L10043" s="3">
        <v>44182.375</v>
      </c>
    </row>
    <row r="10044">
      <c r="L10044" s="3">
        <v>43544.166666666664</v>
      </c>
    </row>
    <row r="10045">
      <c r="L10045" s="3">
        <v>44155.5</v>
      </c>
    </row>
    <row r="10046">
      <c r="L10046" s="3">
        <v>44173.291666666664</v>
      </c>
    </row>
    <row r="10047">
      <c r="L10047" s="3">
        <v>44243.21875</v>
      </c>
    </row>
    <row r="10048">
      <c r="L10048" s="3">
        <v>44212.625</v>
      </c>
    </row>
    <row r="10049">
      <c r="L10049" s="3">
        <v>44153.229166666664</v>
      </c>
    </row>
    <row r="10050">
      <c r="L10050" s="3">
        <v>44130.177083333336</v>
      </c>
    </row>
    <row r="10051">
      <c r="L10051" s="3">
        <v>43924.666666666664</v>
      </c>
    </row>
    <row r="10052">
      <c r="L10052" s="3">
        <v>43882.75</v>
      </c>
    </row>
    <row r="10053">
      <c r="L10053" s="3">
        <v>44125.291666666664</v>
      </c>
    </row>
    <row r="10054">
      <c r="L10054" s="3">
        <v>43785.458333333336</v>
      </c>
    </row>
    <row r="10055">
      <c r="L10055" s="3">
        <v>44173.625</v>
      </c>
    </row>
    <row r="10056">
      <c r="L10056" s="3">
        <v>43734.708333333336</v>
      </c>
    </row>
    <row r="10057">
      <c r="L10057" s="3">
        <v>43889.625</v>
      </c>
    </row>
    <row r="10058">
      <c r="L10058" s="3">
        <v>44076.416666666664</v>
      </c>
    </row>
    <row r="10059">
      <c r="L10059" s="3">
        <v>44249.666666666664</v>
      </c>
    </row>
    <row r="10060">
      <c r="L10060" s="3">
        <v>43925.229166666664</v>
      </c>
    </row>
    <row r="10061">
      <c r="L10061" s="3">
        <v>43732.291666666664</v>
      </c>
    </row>
    <row r="10062">
      <c r="L10062" s="3">
        <v>43739.291666666664</v>
      </c>
    </row>
    <row r="10063">
      <c r="L10063" s="3">
        <v>43847.583333333336</v>
      </c>
    </row>
    <row r="10064">
      <c r="L10064" s="3">
        <v>44116.6875</v>
      </c>
    </row>
    <row r="10065">
      <c r="L10065" s="3">
        <v>43898.4375</v>
      </c>
    </row>
    <row r="10066">
      <c r="L10066" s="3">
        <v>44114.260416666664</v>
      </c>
    </row>
    <row r="10067">
      <c r="L10067" s="3">
        <v>43735.625</v>
      </c>
    </row>
    <row r="10068">
      <c r="L10068" s="3">
        <v>43854.208333333336</v>
      </c>
    </row>
    <row r="10069">
      <c r="L10069" s="3">
        <v>43892.770833333336</v>
      </c>
    </row>
    <row r="10070">
      <c r="L10070" s="3">
        <v>43979.45574991898</v>
      </c>
    </row>
    <row r="10071">
      <c r="L10071" s="3">
        <v>43475.666666666664</v>
      </c>
    </row>
    <row r="10072">
      <c r="L10072" s="3">
        <v>44069.208333333336</v>
      </c>
    </row>
    <row r="10073">
      <c r="L10073" s="3">
        <v>43922.25</v>
      </c>
    </row>
    <row r="10074">
      <c r="L10074" s="3">
        <v>44040.625</v>
      </c>
    </row>
    <row r="10075">
      <c r="L10075" s="3">
        <v>44121.708333333336</v>
      </c>
    </row>
    <row r="10076">
      <c r="L10076" s="3">
        <v>44102.666666666664</v>
      </c>
    </row>
    <row r="10077">
      <c r="L10077" s="3">
        <v>44042.25</v>
      </c>
    </row>
    <row r="10078">
      <c r="L10078" s="3">
        <v>44235.25</v>
      </c>
    </row>
    <row r="10079">
      <c r="L10079" s="3">
        <v>44053.625</v>
      </c>
    </row>
    <row r="10080">
      <c r="L10080" s="3">
        <v>43824.166666666664</v>
      </c>
    </row>
    <row r="10081">
      <c r="L10081" s="3">
        <v>44188.354166666664</v>
      </c>
    </row>
    <row r="10082">
      <c r="L10082" s="3">
        <v>43765.333333333336</v>
      </c>
    </row>
    <row r="10083">
      <c r="L10083" s="3">
        <v>44183.3125</v>
      </c>
    </row>
    <row r="10084">
      <c r="L10084" s="3">
        <v>43780.291666666664</v>
      </c>
    </row>
    <row r="10085">
      <c r="L10085" s="3">
        <v>43869.25</v>
      </c>
    </row>
    <row r="10086">
      <c r="L10086" s="3">
        <v>43896.645833333336</v>
      </c>
    </row>
    <row r="10087">
      <c r="L10087" s="3">
        <v>43789.541666666664</v>
      </c>
    </row>
    <row r="10088">
      <c r="L10088" s="3">
        <v>44223.1875</v>
      </c>
    </row>
    <row r="10089">
      <c r="L10089" s="3">
        <v>44021.666666666664</v>
      </c>
    </row>
    <row r="10090">
      <c r="L10090" s="3">
        <v>44228.625</v>
      </c>
    </row>
    <row r="10091">
      <c r="L10091" s="3">
        <v>43731.625</v>
      </c>
    </row>
    <row r="10092">
      <c r="L10092" s="3">
        <v>44142.666666666664</v>
      </c>
    </row>
    <row r="10093">
      <c r="L10093" s="3">
        <v>43996.322916666664</v>
      </c>
    </row>
    <row r="10094">
      <c r="L10094" s="3">
        <v>43886.666666666664</v>
      </c>
    </row>
    <row r="10095">
      <c r="L10095" s="3">
        <v>44119.229166666664</v>
      </c>
    </row>
    <row r="10096">
      <c r="L10096" s="3">
        <v>43866.25</v>
      </c>
    </row>
    <row r="10097">
      <c r="L10097" s="3">
        <v>44211.239583333336</v>
      </c>
    </row>
    <row r="10098">
      <c r="L10098" s="3">
        <v>44061.416666666664</v>
      </c>
    </row>
    <row r="10099">
      <c r="L10099" s="3">
        <v>43767.5</v>
      </c>
    </row>
    <row r="10100">
      <c r="L10100" s="3">
        <v>44107.333333333336</v>
      </c>
    </row>
    <row r="10101">
      <c r="L10101" s="3">
        <v>44165.604166666664</v>
      </c>
    </row>
    <row r="10102">
      <c r="L10102" s="3">
        <v>44215.375</v>
      </c>
    </row>
    <row r="10103">
      <c r="L10103" s="3">
        <v>43753.583333333336</v>
      </c>
    </row>
    <row r="10104">
      <c r="L10104" s="3">
        <v>44165.48425509259</v>
      </c>
    </row>
    <row r="10105">
      <c r="L10105" s="3">
        <v>43823.625</v>
      </c>
    </row>
    <row r="10106">
      <c r="L10106" s="3">
        <v>44114.229166666664</v>
      </c>
    </row>
    <row r="10107">
      <c r="L10107" s="3">
        <v>43999.541666666664</v>
      </c>
    </row>
    <row r="10108">
      <c r="L10108" s="3">
        <v>44134.1875</v>
      </c>
    </row>
    <row r="10109">
      <c r="L10109" s="3">
        <v>43817.791666666664</v>
      </c>
    </row>
    <row r="10110">
      <c r="L10110" s="3">
        <v>44151.645833333336</v>
      </c>
    </row>
    <row r="10111">
      <c r="L10111" s="3">
        <v>44017.635416666664</v>
      </c>
    </row>
    <row r="10112">
      <c r="L10112" s="3">
        <v>44032.6875</v>
      </c>
    </row>
    <row r="10113">
      <c r="L10113" s="3">
        <v>44118.25</v>
      </c>
    </row>
    <row r="10114">
      <c r="L10114" s="3">
        <v>44003.291666666664</v>
      </c>
    </row>
    <row r="10115">
      <c r="L10115" s="3">
        <v>43614.666666666664</v>
      </c>
    </row>
    <row r="10116">
      <c r="L10116" s="3">
        <v>43790.291666666664</v>
      </c>
    </row>
    <row r="10117">
      <c r="L10117" s="3">
        <v>43849.666666666664</v>
      </c>
    </row>
    <row r="10118">
      <c r="L10118" s="3">
        <v>43778.333333333336</v>
      </c>
    </row>
    <row r="10119">
      <c r="L10119" s="3">
        <v>43879.333333333336</v>
      </c>
    </row>
    <row r="10120">
      <c r="L10120" s="3">
        <v>43797.375</v>
      </c>
    </row>
    <row r="10121">
      <c r="L10121" s="3">
        <v>43768.63542048611</v>
      </c>
    </row>
    <row r="10122">
      <c r="L10122" s="3">
        <v>44162.625</v>
      </c>
    </row>
    <row r="10123">
      <c r="L10123" s="3">
        <v>43737.768950439815</v>
      </c>
    </row>
    <row r="10124">
      <c r="L10124" s="3">
        <v>43778.625</v>
      </c>
    </row>
    <row r="10125">
      <c r="L10125" s="3">
        <v>43601.708333333336</v>
      </c>
    </row>
    <row r="10126">
      <c r="L10126" s="3">
        <v>44006.229166666664</v>
      </c>
    </row>
    <row r="10127">
      <c r="L10127" s="3">
        <v>43801.208333333336</v>
      </c>
    </row>
    <row r="10128">
      <c r="L10128" s="3">
        <v>44046.229166666664</v>
      </c>
    </row>
    <row r="10129">
      <c r="L10129" s="3">
        <v>43815.708333333336</v>
      </c>
    </row>
    <row r="10130">
      <c r="L10130" s="3">
        <v>43878.75</v>
      </c>
    </row>
    <row r="10131">
      <c r="L10131" s="3">
        <v>43757.625</v>
      </c>
    </row>
    <row r="10132">
      <c r="L10132" s="3">
        <v>44251.270833333336</v>
      </c>
    </row>
    <row r="10133">
      <c r="L10133" s="3">
        <v>44162.635416666664</v>
      </c>
    </row>
    <row r="10134">
      <c r="L10134" s="3">
        <v>44142.29965847222</v>
      </c>
    </row>
    <row r="10135">
      <c r="L10135" s="3">
        <v>43983.625</v>
      </c>
    </row>
    <row r="10136">
      <c r="L10136" s="3">
        <v>44223.666666666664</v>
      </c>
    </row>
    <row r="10137">
      <c r="L10137" s="3">
        <v>43876.25</v>
      </c>
    </row>
    <row r="10138">
      <c r="L10138" s="3">
        <v>43686.583333333336</v>
      </c>
    </row>
    <row r="10139">
      <c r="L10139" s="3">
        <v>44172.25976393519</v>
      </c>
    </row>
    <row r="10140">
      <c r="L10140" s="3">
        <v>43746.625</v>
      </c>
    </row>
    <row r="10141">
      <c r="L10141" s="3">
        <v>43628.625</v>
      </c>
    </row>
    <row r="10142">
      <c r="L10142" s="3">
        <v>44138.666666666664</v>
      </c>
    </row>
    <row r="10143">
      <c r="L10143" s="3">
        <v>44145.583333333336</v>
      </c>
    </row>
    <row r="10144">
      <c r="L10144" s="3">
        <v>43710.208333333336</v>
      </c>
    </row>
    <row r="10145">
      <c r="L10145" s="3">
        <v>43777.375</v>
      </c>
    </row>
    <row r="10146">
      <c r="L10146" s="3">
        <v>44101.520833333336</v>
      </c>
    </row>
    <row r="10147">
      <c r="L10147" s="3">
        <v>43822.666666666664</v>
      </c>
    </row>
    <row r="10148">
      <c r="L10148" s="3">
        <v>44069.791666666664</v>
      </c>
    </row>
    <row r="10149">
      <c r="L10149" s="3">
        <v>43754.708333333336</v>
      </c>
    </row>
    <row r="10150">
      <c r="L10150" s="3">
        <v>44173.55591582176</v>
      </c>
    </row>
    <row r="10151">
      <c r="L10151" s="3">
        <v>43853.36672542824</v>
      </c>
    </row>
    <row r="10152">
      <c r="L10152" s="3">
        <v>44209.239583333336</v>
      </c>
    </row>
    <row r="10153">
      <c r="L10153" s="3">
        <v>44222.645833333336</v>
      </c>
    </row>
    <row r="10154">
      <c r="L10154" s="3">
        <v>44216.58721864584</v>
      </c>
    </row>
    <row r="10155">
      <c r="L10155" s="3">
        <v>44189.229166666664</v>
      </c>
    </row>
    <row r="10156">
      <c r="L10156" s="3">
        <v>44134.25</v>
      </c>
    </row>
    <row r="10157">
      <c r="L10157" s="3">
        <v>43655.666666666664</v>
      </c>
    </row>
    <row r="10158">
      <c r="L10158" s="3">
        <v>43889.291666666664</v>
      </c>
    </row>
    <row r="10159">
      <c r="L10159" s="3">
        <v>44034.625</v>
      </c>
    </row>
    <row r="10160">
      <c r="L10160" s="3">
        <v>43823.583333333336</v>
      </c>
    </row>
    <row r="10161">
      <c r="L10161" s="3">
        <v>44052.4375</v>
      </c>
    </row>
    <row r="10162">
      <c r="L10162" s="3">
        <v>44220.458333333336</v>
      </c>
    </row>
    <row r="10163">
      <c r="L10163" s="3">
        <v>44144.239583333336</v>
      </c>
    </row>
    <row r="10164">
      <c r="L10164" s="3">
        <v>43978.166666666664</v>
      </c>
    </row>
    <row r="10165">
      <c r="L10165" s="3">
        <v>43880.21875</v>
      </c>
    </row>
    <row r="10166">
      <c r="L10166" s="3">
        <v>43994.25</v>
      </c>
    </row>
    <row r="10167">
      <c r="L10167" s="3">
        <v>44081.58867390046</v>
      </c>
    </row>
    <row r="10168">
      <c r="L10168" s="3">
        <v>44092.29236111111</v>
      </c>
    </row>
    <row r="10169">
      <c r="L10169" s="3">
        <v>44105.625</v>
      </c>
    </row>
    <row r="10170">
      <c r="L10170" s="3">
        <v>43852.625</v>
      </c>
    </row>
    <row r="10171">
      <c r="L10171" s="3">
        <v>44151.583333333336</v>
      </c>
    </row>
    <row r="10172">
      <c r="L10172" s="3">
        <v>43528.291666666664</v>
      </c>
    </row>
    <row r="10173">
      <c r="L10173" s="3">
        <v>44150.770833333336</v>
      </c>
    </row>
    <row r="10174">
      <c r="L10174" s="3">
        <v>44162.5625</v>
      </c>
    </row>
    <row r="10175">
      <c r="L10175" s="3">
        <v>44145.44369332176</v>
      </c>
    </row>
    <row r="10176">
      <c r="L10176" s="3">
        <v>43898.32188708333</v>
      </c>
    </row>
    <row r="10177">
      <c r="L10177" s="3">
        <v>44063.791666666664</v>
      </c>
    </row>
    <row r="10178">
      <c r="L10178" s="3">
        <v>43928.770833333336</v>
      </c>
    </row>
    <row r="10179">
      <c r="L10179" s="3">
        <v>44069.791666666664</v>
      </c>
    </row>
    <row r="10180">
      <c r="L10180" s="3">
        <v>43783.375</v>
      </c>
    </row>
    <row r="10181">
      <c r="L10181" s="3">
        <v>44168.1875</v>
      </c>
    </row>
    <row r="10182">
      <c r="L10182" s="3">
        <v>43973.333333333336</v>
      </c>
    </row>
    <row r="10183">
      <c r="L10183" s="3">
        <v>44125.239583333336</v>
      </c>
    </row>
    <row r="10184">
      <c r="L10184" s="3">
        <v>43581.375</v>
      </c>
    </row>
    <row r="10185">
      <c r="L10185" s="3">
        <v>43710.666666666664</v>
      </c>
    </row>
    <row r="10186">
      <c r="L10186" s="3">
        <v>43895.25</v>
      </c>
    </row>
    <row r="10187">
      <c r="L10187" s="3">
        <v>43829.333333333336</v>
      </c>
    </row>
    <row r="10188">
      <c r="L10188" s="3">
        <v>43908.625</v>
      </c>
    </row>
    <row r="10189">
      <c r="L10189" s="3">
        <v>44144.645833333336</v>
      </c>
    </row>
    <row r="10190">
      <c r="L10190" s="3">
        <v>44149.333583125</v>
      </c>
    </row>
    <row r="10191">
      <c r="L10191" s="3">
        <v>43829.666666666664</v>
      </c>
    </row>
    <row r="10192">
      <c r="L10192" s="3">
        <v>44083.645833333336</v>
      </c>
    </row>
    <row r="10193">
      <c r="L10193" s="3">
        <v>44032.333333333336</v>
      </c>
    </row>
    <row r="10194">
      <c r="L10194" s="3">
        <v>44134.4375</v>
      </c>
    </row>
    <row r="10195">
      <c r="L10195" s="3">
        <v>43592.416666666664</v>
      </c>
    </row>
    <row r="10196">
      <c r="L10196" s="3">
        <v>44152.75</v>
      </c>
    </row>
    <row r="10197">
      <c r="L10197" s="3">
        <v>43814.67439855324</v>
      </c>
    </row>
    <row r="10198">
      <c r="L10198" s="3">
        <v>43964.5625</v>
      </c>
    </row>
    <row r="10199">
      <c r="L10199" s="3">
        <v>44169.591578506945</v>
      </c>
    </row>
    <row r="10200">
      <c r="L10200" s="3">
        <v>44173.65277777778</v>
      </c>
    </row>
    <row r="10201">
      <c r="L10201" s="3">
        <v>44163.291666666664</v>
      </c>
    </row>
    <row r="10202">
      <c r="L10202" s="3">
        <v>44217.208333333336</v>
      </c>
    </row>
    <row r="10203">
      <c r="L10203" s="3">
        <v>43902.625</v>
      </c>
    </row>
    <row r="10204">
      <c r="L10204" s="3">
        <v>44033.270833333336</v>
      </c>
    </row>
    <row r="10205">
      <c r="L10205" s="3">
        <v>43836.662133715276</v>
      </c>
    </row>
    <row r="10206">
      <c r="L10206" s="3">
        <v>43917.4375</v>
      </c>
    </row>
    <row r="10207">
      <c r="L10207" s="3">
        <v>44153.416666666664</v>
      </c>
    </row>
    <row r="10208">
      <c r="L10208" s="3">
        <v>44183.270833333336</v>
      </c>
    </row>
    <row r="10209">
      <c r="L10209" s="3">
        <v>43965.25</v>
      </c>
    </row>
    <row r="10210">
      <c r="L10210" s="3">
        <v>44225.635416666664</v>
      </c>
    </row>
    <row r="10211">
      <c r="L10211" s="3">
        <v>44145.239583333336</v>
      </c>
    </row>
    <row r="10212">
      <c r="L10212" s="3">
        <v>44117.458333333336</v>
      </c>
    </row>
    <row r="10213">
      <c r="L10213" s="3">
        <v>43583.291666666664</v>
      </c>
    </row>
    <row r="10214">
      <c r="L10214" s="3">
        <v>43609.625</v>
      </c>
    </row>
    <row r="10215">
      <c r="L10215" s="3">
        <v>43984.583333333336</v>
      </c>
    </row>
    <row r="10216">
      <c r="L10216" s="3">
        <v>44129.333333333336</v>
      </c>
    </row>
    <row r="10217">
      <c r="L10217" s="3">
        <v>44157.708333333336</v>
      </c>
    </row>
    <row r="10218">
      <c r="L10218" s="3">
        <v>44156.583333333336</v>
      </c>
    </row>
    <row r="10219">
      <c r="L10219" s="3">
        <v>43888.791666666664</v>
      </c>
    </row>
    <row r="10220">
      <c r="L10220" s="3">
        <v>43755.666666666664</v>
      </c>
    </row>
    <row r="10221">
      <c r="L10221" s="3">
        <v>43493.291666666664</v>
      </c>
    </row>
    <row r="10222">
      <c r="L10222" s="3">
        <v>43854.229166666664</v>
      </c>
    </row>
    <row r="10223">
      <c r="L10223" s="3">
        <v>44211.291666666664</v>
      </c>
    </row>
    <row r="10224">
      <c r="L10224" s="3">
        <v>43822.291666666664</v>
      </c>
    </row>
    <row r="10225">
      <c r="L10225" s="3">
        <v>44099.208333333336</v>
      </c>
    </row>
    <row r="10226">
      <c r="L10226" s="3">
        <v>43870.74213082176</v>
      </c>
    </row>
    <row r="10227">
      <c r="L10227" s="3">
        <v>43650.53143831019</v>
      </c>
    </row>
    <row r="10228">
      <c r="L10228" s="3">
        <v>44121.1875</v>
      </c>
    </row>
    <row r="10229">
      <c r="L10229" s="3">
        <v>44179.416666666664</v>
      </c>
    </row>
    <row r="10230">
      <c r="L10230" s="3">
        <v>44067.25</v>
      </c>
    </row>
    <row r="10231">
      <c r="L10231" s="3">
        <v>44149.21443991898</v>
      </c>
    </row>
    <row r="10232">
      <c r="L10232" s="3">
        <v>44090.270833333336</v>
      </c>
    </row>
    <row r="10233">
      <c r="L10233" s="3">
        <v>43839.689117395836</v>
      </c>
    </row>
    <row r="10234">
      <c r="L10234" s="3">
        <v>44236.604166666664</v>
      </c>
    </row>
    <row r="10235">
      <c r="L10235" s="3">
        <v>43768.625</v>
      </c>
    </row>
    <row r="10236">
      <c r="L10236" s="3">
        <v>43808.33137637731</v>
      </c>
    </row>
    <row r="10237">
      <c r="L10237" s="3">
        <v>44111.666666666664</v>
      </c>
    </row>
    <row r="10238">
      <c r="L10238" s="3">
        <v>44144.333333333336</v>
      </c>
    </row>
    <row r="10239">
      <c r="L10239" s="3">
        <v>43744.708333333336</v>
      </c>
    </row>
    <row r="10240">
      <c r="L10240" s="3">
        <v>43834.625</v>
      </c>
    </row>
    <row r="10241">
      <c r="L10241" s="3">
        <v>44152.625</v>
      </c>
    </row>
    <row r="10242">
      <c r="L10242" s="3">
        <v>44236.270833333336</v>
      </c>
    </row>
    <row r="10243">
      <c r="L10243" s="3">
        <v>43986.28125</v>
      </c>
    </row>
    <row r="10244">
      <c r="L10244" s="3">
        <v>44147.66198282407</v>
      </c>
    </row>
    <row r="10245">
      <c r="L10245" s="3">
        <v>44082.208333333336</v>
      </c>
    </row>
    <row r="10246">
      <c r="L10246" s="3">
        <v>44108.625</v>
      </c>
    </row>
    <row r="10247">
      <c r="L10247" s="3">
        <v>43903.71875</v>
      </c>
    </row>
    <row r="10248">
      <c r="L10248" s="3">
        <v>44109.625</v>
      </c>
    </row>
    <row r="10249">
      <c r="L10249" s="3">
        <v>43637.625</v>
      </c>
    </row>
    <row r="10250">
      <c r="L10250" s="3">
        <v>44181.645833333336</v>
      </c>
    </row>
    <row r="10251">
      <c r="L10251" s="3">
        <v>43899.291666666664</v>
      </c>
    </row>
    <row r="10252">
      <c r="L10252" s="3">
        <v>43899.291666666664</v>
      </c>
    </row>
    <row r="10253">
      <c r="L10253" s="3">
        <v>44189.666666666664</v>
      </c>
    </row>
    <row r="10254">
      <c r="L10254" s="3">
        <v>44158.458333333336</v>
      </c>
    </row>
    <row r="10255">
      <c r="L10255" s="3">
        <v>44239.334147361114</v>
      </c>
    </row>
    <row r="10256">
      <c r="L10256" s="3">
        <v>43871.416666666664</v>
      </c>
    </row>
    <row r="10257">
      <c r="L10257" s="3">
        <v>44216.6875</v>
      </c>
    </row>
    <row r="10258">
      <c r="L10258" s="3">
        <v>44167.729166666664</v>
      </c>
    </row>
    <row r="10259">
      <c r="L10259" s="3">
        <v>44182.5625</v>
      </c>
    </row>
    <row r="10260">
      <c r="L10260" s="3">
        <v>44078.6875</v>
      </c>
    </row>
    <row r="10261">
      <c r="L10261" s="3">
        <v>44208.666666666664</v>
      </c>
    </row>
    <row r="10262">
      <c r="L10262" s="3">
        <v>44207.6875</v>
      </c>
    </row>
    <row r="10263">
      <c r="L10263" s="3">
        <v>43490.25</v>
      </c>
    </row>
    <row r="10264">
      <c r="L10264" s="3">
        <v>44146.625</v>
      </c>
    </row>
    <row r="10265">
      <c r="L10265" s="3">
        <v>44019.21875</v>
      </c>
    </row>
    <row r="10266">
      <c r="L10266" s="3">
        <v>43819.583333333336</v>
      </c>
    </row>
    <row r="10267">
      <c r="L10267" s="3">
        <v>44085.625</v>
      </c>
    </row>
    <row r="10268">
      <c r="L10268" s="3">
        <v>43542.458333333336</v>
      </c>
    </row>
    <row r="10269">
      <c r="L10269" s="3">
        <v>43837.333333333336</v>
      </c>
    </row>
    <row r="10270">
      <c r="L10270" s="3">
        <v>44189.6875</v>
      </c>
    </row>
    <row r="10271">
      <c r="L10271" s="3">
        <v>44065.62569444445</v>
      </c>
    </row>
    <row r="10272">
      <c r="L10272" s="3">
        <v>43845.291666666664</v>
      </c>
    </row>
    <row r="10273">
      <c r="L10273" s="3">
        <v>44243.25</v>
      </c>
    </row>
    <row r="10274">
      <c r="L10274" s="3">
        <v>44013.75</v>
      </c>
    </row>
    <row r="10275">
      <c r="L10275" s="3">
        <v>44072.666666666664</v>
      </c>
    </row>
    <row r="10276">
      <c r="L10276" s="3">
        <v>43910.270833333336</v>
      </c>
    </row>
    <row r="10277">
      <c r="L10277" s="3">
        <v>43569.25</v>
      </c>
    </row>
    <row r="10278">
      <c r="L10278" s="3">
        <v>43607.625</v>
      </c>
    </row>
    <row r="10279">
      <c r="L10279" s="3">
        <v>44175.625</v>
      </c>
    </row>
    <row r="10280">
      <c r="L10280" s="3">
        <v>44252.25</v>
      </c>
    </row>
    <row r="10281">
      <c r="L10281" s="3">
        <v>44134.75</v>
      </c>
    </row>
    <row r="10282">
      <c r="L10282" s="3">
        <v>44117.6875</v>
      </c>
    </row>
    <row r="10283">
      <c r="L10283" s="3">
        <v>43808.166666666664</v>
      </c>
    </row>
    <row r="10284">
      <c r="L10284" s="3">
        <v>44161.416666666664</v>
      </c>
    </row>
    <row r="10285">
      <c r="L10285" s="3">
        <v>43609.666666666664</v>
      </c>
    </row>
    <row r="10286">
      <c r="L10286" s="3">
        <v>43812.625</v>
      </c>
    </row>
    <row r="10287">
      <c r="L10287" s="3">
        <v>44062.666666666664</v>
      </c>
    </row>
    <row r="10288">
      <c r="L10288" s="3">
        <v>43805.583333333336</v>
      </c>
    </row>
    <row r="10289">
      <c r="L10289" s="3">
        <v>43899.1875</v>
      </c>
    </row>
    <row r="10290">
      <c r="L10290" s="3">
        <v>44111.583333333336</v>
      </c>
    </row>
    <row r="10291">
      <c r="L10291" s="3">
        <v>43722.625</v>
      </c>
    </row>
    <row r="10292">
      <c r="L10292" s="3">
        <v>43901.791666666664</v>
      </c>
    </row>
    <row r="10293">
      <c r="L10293" s="3">
        <v>44172.416666666664</v>
      </c>
    </row>
    <row r="10294">
      <c r="L10294" s="3">
        <v>44235.645833333336</v>
      </c>
    </row>
    <row r="10295">
      <c r="L10295" s="3">
        <v>43810.25</v>
      </c>
    </row>
    <row r="10296">
      <c r="L10296" s="3">
        <v>43994.197916666664</v>
      </c>
    </row>
    <row r="10297">
      <c r="L10297" s="3">
        <v>44140.4375</v>
      </c>
    </row>
    <row r="10298">
      <c r="L10298" s="3">
        <v>43872.291666666664</v>
      </c>
    </row>
    <row r="10299">
      <c r="L10299" s="3">
        <v>43773.791666666664</v>
      </c>
    </row>
    <row r="10300">
      <c r="L10300" s="3">
        <v>43749.67188025463</v>
      </c>
    </row>
    <row r="10301">
      <c r="L10301" s="3">
        <v>44242.416666666664</v>
      </c>
    </row>
    <row r="10302">
      <c r="L10302" s="3">
        <v>44087.572916666664</v>
      </c>
    </row>
    <row r="10303">
      <c r="L10303" s="3">
        <v>44015.4375</v>
      </c>
    </row>
    <row r="10304">
      <c r="L10304" s="3">
        <v>44169.791666666664</v>
      </c>
    </row>
    <row r="10305">
      <c r="L10305" s="3">
        <v>43942.291666666664</v>
      </c>
    </row>
    <row r="10306">
      <c r="L10306" s="3">
        <v>44223.791666666664</v>
      </c>
    </row>
    <row r="10307">
      <c r="L10307" s="3">
        <v>44200.25</v>
      </c>
    </row>
    <row r="10308">
      <c r="L10308" s="3">
        <v>44221.270833333336</v>
      </c>
    </row>
    <row r="10309">
      <c r="L10309" s="3">
        <v>44202.59375</v>
      </c>
    </row>
    <row r="10310">
      <c r="L10310" s="3">
        <v>44244.229166666664</v>
      </c>
    </row>
    <row r="10311">
      <c r="L10311" s="3">
        <v>44228.5625</v>
      </c>
    </row>
    <row r="10312">
      <c r="L10312" s="3">
        <v>44148.416666666664</v>
      </c>
    </row>
    <row r="10313">
      <c r="L10313" s="3">
        <v>43644.583333333336</v>
      </c>
    </row>
    <row r="10314">
      <c r="L10314" s="3">
        <v>43832.625</v>
      </c>
    </row>
    <row r="10315">
      <c r="L10315" s="3">
        <v>44018.4375</v>
      </c>
    </row>
    <row r="10316">
      <c r="L10316" s="3">
        <v>44068.291666666664</v>
      </c>
    </row>
    <row r="10317">
      <c r="L10317" s="3">
        <v>43879.333333333336</v>
      </c>
    </row>
    <row r="10318">
      <c r="L10318" s="3">
        <v>44102.666666666664</v>
      </c>
    </row>
    <row r="10319">
      <c r="L10319" s="3">
        <v>43742.625</v>
      </c>
    </row>
    <row r="10320">
      <c r="L10320" s="3">
        <v>43785.208333333336</v>
      </c>
    </row>
    <row r="10321">
      <c r="L10321" s="3">
        <v>44037.604166666664</v>
      </c>
    </row>
    <row r="10322">
      <c r="L10322" s="3">
        <v>43854.625</v>
      </c>
    </row>
    <row r="10323">
      <c r="L10323" s="3">
        <v>43650.708333333336</v>
      </c>
    </row>
    <row r="10324">
      <c r="L10324" s="3">
        <v>44225.520833333336</v>
      </c>
    </row>
    <row r="10325">
      <c r="L10325" s="3">
        <v>43899.520833333336</v>
      </c>
    </row>
    <row r="10326">
      <c r="L10326" s="3">
        <v>44187.625</v>
      </c>
    </row>
    <row r="10327">
      <c r="L10327" s="3">
        <v>44188.666666666664</v>
      </c>
    </row>
    <row r="10328">
      <c r="L10328" s="3">
        <v>44102.375</v>
      </c>
    </row>
    <row r="10329">
      <c r="L10329" s="3">
        <v>44186.1875</v>
      </c>
    </row>
    <row r="10330">
      <c r="L10330" s="3">
        <v>43602.541666666664</v>
      </c>
    </row>
    <row r="10331">
      <c r="L10331" s="3">
        <v>44121.197916666664</v>
      </c>
    </row>
    <row r="10332">
      <c r="L10332" s="3">
        <v>44209.666666666664</v>
      </c>
    </row>
    <row r="10333">
      <c r="L10333" s="3">
        <v>43901.25</v>
      </c>
    </row>
    <row r="10334">
      <c r="L10334" s="3">
        <v>43902.583333333336</v>
      </c>
    </row>
    <row r="10335">
      <c r="L10335" s="3">
        <v>43984.322916666664</v>
      </c>
    </row>
    <row r="10336">
      <c r="L10336" s="3">
        <v>44120.541666666664</v>
      </c>
    </row>
    <row r="10337">
      <c r="L10337" s="3">
        <v>44034.666666666664</v>
      </c>
    </row>
    <row r="10338">
      <c r="L10338" s="3">
        <v>44230.625</v>
      </c>
    </row>
    <row r="10339">
      <c r="L10339" s="3">
        <v>43882.822916666664</v>
      </c>
    </row>
    <row r="10340">
      <c r="L10340" s="3">
        <v>44069.583333333336</v>
      </c>
    </row>
    <row r="10341">
      <c r="L10341" s="3">
        <v>43800.583333333336</v>
      </c>
    </row>
    <row r="10342">
      <c r="L10342" s="3">
        <v>44139.583333333336</v>
      </c>
    </row>
    <row r="10343">
      <c r="L10343" s="3">
        <v>43809.708333333336</v>
      </c>
    </row>
    <row r="10344">
      <c r="L10344" s="3">
        <v>44161.75</v>
      </c>
    </row>
    <row r="10345">
      <c r="L10345" s="3">
        <v>44193.291666666664</v>
      </c>
    </row>
    <row r="10346">
      <c r="L10346" s="3">
        <v>44000.75</v>
      </c>
    </row>
    <row r="10347">
      <c r="L10347" s="3">
        <v>44183.25</v>
      </c>
    </row>
    <row r="10348">
      <c r="L10348" s="3">
        <v>43846.375</v>
      </c>
    </row>
    <row r="10349">
      <c r="L10349" s="3">
        <v>43602.666666666664</v>
      </c>
    </row>
    <row r="10350">
      <c r="L10350" s="3">
        <v>43612.666666666664</v>
      </c>
    </row>
    <row r="10351">
      <c r="L10351" s="3">
        <v>44034.6875</v>
      </c>
    </row>
    <row r="10352">
      <c r="L10352" s="3">
        <v>44151.686778159725</v>
      </c>
    </row>
    <row r="10353">
      <c r="L10353" s="3">
        <v>43858.291666666664</v>
      </c>
    </row>
    <row r="10354">
      <c r="L10354" s="3">
        <v>44231.208333333336</v>
      </c>
    </row>
    <row r="10355">
      <c r="L10355" s="3">
        <v>43867.524816122685</v>
      </c>
    </row>
    <row r="10356">
      <c r="L10356" s="3">
        <v>43747.416666666664</v>
      </c>
    </row>
    <row r="10357">
      <c r="L10357" s="3">
        <v>43757.333333333336</v>
      </c>
    </row>
    <row r="10358">
      <c r="L10358" s="3">
        <v>43535.416666666664</v>
      </c>
    </row>
    <row r="10359">
      <c r="L10359" s="3">
        <v>44221.708333333336</v>
      </c>
    </row>
    <row r="10360">
      <c r="L10360" s="3">
        <v>44037.4375</v>
      </c>
    </row>
    <row r="10361">
      <c r="L10361" s="3">
        <v>44036.6388896875</v>
      </c>
    </row>
    <row r="10362">
      <c r="L10362" s="3">
        <v>43503.291666666664</v>
      </c>
    </row>
    <row r="10363">
      <c r="L10363" s="3">
        <v>43738.208333333336</v>
      </c>
    </row>
    <row r="10364">
      <c r="L10364" s="3">
        <v>43807.625</v>
      </c>
    </row>
    <row r="10365">
      <c r="L10365" s="3">
        <v>43859.791666666664</v>
      </c>
    </row>
    <row r="10366">
      <c r="L10366" s="3">
        <v>43573.333333333336</v>
      </c>
    </row>
    <row r="10367">
      <c r="L10367" s="3">
        <v>44167.354166666664</v>
      </c>
    </row>
    <row r="10368">
      <c r="L10368" s="3">
        <v>44155.583333333336</v>
      </c>
    </row>
    <row r="10369">
      <c r="L10369" s="3">
        <v>43626.416666666664</v>
      </c>
    </row>
    <row r="10370">
      <c r="L10370" s="3">
        <v>43480.71927736111</v>
      </c>
    </row>
    <row r="10371">
      <c r="L10371" s="3">
        <v>43778.458333333336</v>
      </c>
    </row>
    <row r="10372">
      <c r="L10372" s="3">
        <v>44106.291666666664</v>
      </c>
    </row>
    <row r="10373">
      <c r="L10373" s="3">
        <v>43703.208333333336</v>
      </c>
    </row>
    <row r="10374">
      <c r="L10374" s="3">
        <v>44159.791666666664</v>
      </c>
    </row>
    <row r="10375">
      <c r="L10375" s="3">
        <v>43657.291666666664</v>
      </c>
    </row>
    <row r="10376">
      <c r="L10376" s="3">
        <v>44136.666666666664</v>
      </c>
    </row>
    <row r="10377">
      <c r="L10377" s="3">
        <v>43957.229166666664</v>
      </c>
    </row>
    <row r="10378">
      <c r="L10378" s="3">
        <v>44014.229166666664</v>
      </c>
    </row>
    <row r="10379">
      <c r="L10379" s="3">
        <v>43950.625</v>
      </c>
    </row>
    <row r="10380">
      <c r="L10380" s="3">
        <v>43999.3125</v>
      </c>
    </row>
    <row r="10381">
      <c r="L10381" s="3">
        <v>43972.291666666664</v>
      </c>
    </row>
    <row r="10382">
      <c r="L10382" s="3">
        <v>43510.291666666664</v>
      </c>
    </row>
    <row r="10383">
      <c r="L10383" s="3">
        <v>44239.40625</v>
      </c>
    </row>
    <row r="10384">
      <c r="L10384" s="3">
        <v>43925.541666666664</v>
      </c>
    </row>
    <row r="10385">
      <c r="L10385" s="3">
        <v>43766.291666666664</v>
      </c>
    </row>
    <row r="10386">
      <c r="L10386" s="3">
        <v>44022.270833333336</v>
      </c>
    </row>
    <row r="10387">
      <c r="L10387" s="3">
        <v>44138.197916666664</v>
      </c>
    </row>
    <row r="10388">
      <c r="L10388" s="3">
        <v>43943.291666666664</v>
      </c>
    </row>
    <row r="10389">
      <c r="L10389" s="3">
        <v>44065.25</v>
      </c>
    </row>
    <row r="10390">
      <c r="L10390" s="3">
        <v>43593.75</v>
      </c>
    </row>
    <row r="10391">
      <c r="L10391" s="3">
        <v>43721.5</v>
      </c>
    </row>
    <row r="10392">
      <c r="L10392" s="3">
        <v>43759.625</v>
      </c>
    </row>
    <row r="10393">
      <c r="L10393" s="3">
        <v>43812.625</v>
      </c>
    </row>
    <row r="10394">
      <c r="L10394" s="3">
        <v>43997.520833333336</v>
      </c>
    </row>
    <row r="10395">
      <c r="L10395" s="3">
        <v>44113.375</v>
      </c>
    </row>
    <row r="10396">
      <c r="L10396" s="3">
        <v>44140.208333333336</v>
      </c>
    </row>
    <row r="10397">
      <c r="L10397" s="3">
        <v>44084.333333333336</v>
      </c>
    </row>
    <row r="10398">
      <c r="L10398" s="3">
        <v>44224.6875</v>
      </c>
    </row>
    <row r="10399">
      <c r="L10399" s="3">
        <v>43929.333333333336</v>
      </c>
    </row>
    <row r="10400">
      <c r="L10400" s="3">
        <v>44224.4375</v>
      </c>
    </row>
    <row r="10401">
      <c r="L10401" s="3">
        <v>44003.416666666664</v>
      </c>
    </row>
    <row r="10402">
      <c r="L10402" s="3">
        <v>43983.625</v>
      </c>
    </row>
    <row r="10403">
      <c r="L10403" s="3">
        <v>44196.625</v>
      </c>
    </row>
    <row r="10404">
      <c r="L10404" s="3">
        <v>44135.791666666664</v>
      </c>
    </row>
    <row r="10405">
      <c r="L10405" s="3">
        <v>43777.625</v>
      </c>
    </row>
    <row r="10406">
      <c r="L10406" s="3">
        <v>44158.386890891205</v>
      </c>
    </row>
    <row r="10407">
      <c r="L10407" s="3">
        <v>44195.708333333336</v>
      </c>
    </row>
    <row r="10408">
      <c r="L10408" s="3">
        <v>43885.25</v>
      </c>
    </row>
    <row r="10409">
      <c r="L10409" s="3">
        <v>43908.25</v>
      </c>
    </row>
    <row r="10410">
      <c r="L10410" s="3">
        <v>44202.395833333336</v>
      </c>
    </row>
    <row r="10411">
      <c r="L10411" s="3">
        <v>43943.666666666664</v>
      </c>
    </row>
    <row r="10412">
      <c r="L10412" s="3">
        <v>44167.625</v>
      </c>
    </row>
    <row r="10413">
      <c r="L10413" s="3">
        <v>44023.197916666664</v>
      </c>
    </row>
    <row r="10414">
      <c r="L10414" s="3">
        <v>43770.291666666664</v>
      </c>
    </row>
    <row r="10415">
      <c r="L10415" s="3">
        <v>44228.541666666664</v>
      </c>
    </row>
    <row r="10416">
      <c r="L10416" s="3">
        <v>44034.333333333336</v>
      </c>
    </row>
    <row r="10417">
      <c r="L10417" s="3">
        <v>43479.666666666664</v>
      </c>
    </row>
    <row r="10418">
      <c r="L10418" s="3">
        <v>44122.229166666664</v>
      </c>
    </row>
    <row r="10419">
      <c r="L10419" s="3">
        <v>44195.601237476854</v>
      </c>
    </row>
    <row r="10420">
      <c r="L10420" s="3">
        <v>44152.416666666664</v>
      </c>
    </row>
    <row r="10421">
      <c r="L10421" s="3">
        <v>43893.291666666664</v>
      </c>
    </row>
    <row r="10422">
      <c r="L10422" s="3">
        <v>43983.4375</v>
      </c>
    </row>
    <row r="10423">
      <c r="L10423" s="3">
        <v>43881.75</v>
      </c>
    </row>
    <row r="10424">
      <c r="L10424" s="3">
        <v>43781.333333333336</v>
      </c>
    </row>
    <row r="10425">
      <c r="L10425" s="3">
        <v>43605.166666666664</v>
      </c>
    </row>
    <row r="10426">
      <c r="L10426" s="3">
        <v>43878.416666666664</v>
      </c>
    </row>
    <row r="10427">
      <c r="L10427" s="3">
        <v>43678.625</v>
      </c>
    </row>
    <row r="10428">
      <c r="L10428" s="3">
        <v>43948.416666666664</v>
      </c>
    </row>
    <row r="10429">
      <c r="L10429" s="3">
        <v>43943.5</v>
      </c>
    </row>
    <row r="10430">
      <c r="L10430" s="3">
        <v>44097.166666666664</v>
      </c>
    </row>
    <row r="10431">
      <c r="L10431" s="3">
        <v>44187.229166666664</v>
      </c>
    </row>
    <row r="10432">
      <c r="L10432" s="3">
        <v>44238.229166666664</v>
      </c>
    </row>
    <row r="10433">
      <c r="L10433" s="3">
        <v>43769.166666666664</v>
      </c>
    </row>
    <row r="10434">
      <c r="L10434" s="3">
        <v>43756.583333333336</v>
      </c>
    </row>
    <row r="10435">
      <c r="L10435" s="3">
        <v>44193.166666666664</v>
      </c>
    </row>
    <row r="10436">
      <c r="L10436" s="3">
        <v>43787.291666666664</v>
      </c>
    </row>
    <row r="10437">
      <c r="L10437" s="3">
        <v>44243.1875</v>
      </c>
    </row>
    <row r="10438">
      <c r="L10438" s="3">
        <v>44016.708333333336</v>
      </c>
    </row>
    <row r="10439">
      <c r="L10439" s="3">
        <v>43804.25</v>
      </c>
    </row>
    <row r="10440">
      <c r="L10440" s="3">
        <v>44101.6875</v>
      </c>
    </row>
    <row r="10441">
      <c r="L10441" s="3">
        <v>44172.541666666664</v>
      </c>
    </row>
    <row r="10442">
      <c r="L10442" s="3">
        <v>43934.791666666664</v>
      </c>
    </row>
    <row r="10443">
      <c r="L10443" s="3">
        <v>43513.25</v>
      </c>
    </row>
    <row r="10444">
      <c r="L10444" s="3">
        <v>44155.25</v>
      </c>
    </row>
    <row r="10445">
      <c r="L10445" s="3">
        <v>44112.729166666664</v>
      </c>
    </row>
    <row r="10446">
      <c r="L10446" s="3">
        <v>43990.29983689815</v>
      </c>
    </row>
    <row r="10447">
      <c r="L10447" s="3">
        <v>43811.625</v>
      </c>
    </row>
    <row r="10448">
      <c r="L10448" s="3">
        <v>43598.458333333336</v>
      </c>
    </row>
    <row r="10449">
      <c r="L10449" s="3">
        <v>44235.270833333336</v>
      </c>
    </row>
    <row r="10450">
      <c r="L10450" s="3">
        <v>43889.708333333336</v>
      </c>
    </row>
    <row r="10451">
      <c r="L10451" s="3">
        <v>44157.4375</v>
      </c>
    </row>
    <row r="10452">
      <c r="L10452" s="3">
        <v>43937.791666666664</v>
      </c>
    </row>
    <row r="10453">
      <c r="L10453" s="3">
        <v>44200.703970138886</v>
      </c>
    </row>
    <row r="10454">
      <c r="L10454" s="3">
        <v>43906.291666666664</v>
      </c>
    </row>
    <row r="10455">
      <c r="L10455" s="3">
        <v>44099.270833333336</v>
      </c>
    </row>
    <row r="10456">
      <c r="L10456" s="3">
        <v>44167.291666666664</v>
      </c>
    </row>
    <row r="10457">
      <c r="L10457" s="3">
        <v>44098.770833333336</v>
      </c>
    </row>
    <row r="10458">
      <c r="L10458" s="3">
        <v>44152.625</v>
      </c>
    </row>
    <row r="10459">
      <c r="L10459" s="3">
        <v>43833.625</v>
      </c>
    </row>
    <row r="10460">
      <c r="L10460" s="3">
        <v>44225.494844409724</v>
      </c>
    </row>
    <row r="10461">
      <c r="L10461" s="3">
        <v>44217.489583333336</v>
      </c>
    </row>
    <row r="10462">
      <c r="L10462" s="3">
        <v>43493.458333333336</v>
      </c>
    </row>
    <row r="10463">
      <c r="L10463" s="3">
        <v>44239.65625</v>
      </c>
    </row>
    <row r="10464">
      <c r="L10464" s="3">
        <v>44252.291666666664</v>
      </c>
    </row>
    <row r="10465">
      <c r="L10465" s="3">
        <v>43748.416666666664</v>
      </c>
    </row>
    <row r="10466">
      <c r="L10466" s="3">
        <v>43901.708333333336</v>
      </c>
    </row>
    <row r="10467">
      <c r="L10467" s="3">
        <v>44194.270833333336</v>
      </c>
    </row>
    <row r="10468">
      <c r="L10468" s="3">
        <v>43833.75</v>
      </c>
    </row>
    <row r="10469">
      <c r="L10469" s="3">
        <v>44100.177083333336</v>
      </c>
    </row>
    <row r="10470">
      <c r="L10470" s="3">
        <v>44239.166666666664</v>
      </c>
    </row>
    <row r="10471">
      <c r="L10471" s="3">
        <v>44251.604166666664</v>
      </c>
    </row>
    <row r="10472">
      <c r="L10472" s="3">
        <v>43803.291666666664</v>
      </c>
    </row>
    <row r="10473">
      <c r="L10473" s="3">
        <v>43848.354166666664</v>
      </c>
    </row>
    <row r="10474">
      <c r="L10474" s="3">
        <v>43925.75</v>
      </c>
    </row>
    <row r="10475">
      <c r="L10475" s="3">
        <v>44218.552083333336</v>
      </c>
    </row>
    <row r="10476">
      <c r="L10476" s="3">
        <v>43677.666666666664</v>
      </c>
    </row>
    <row r="10477">
      <c r="L10477" s="3">
        <v>43730.79738425926</v>
      </c>
    </row>
    <row r="10478">
      <c r="L10478" s="3">
        <v>43853.458202152775</v>
      </c>
    </row>
    <row r="10479">
      <c r="L10479" s="3">
        <v>43721.166666666664</v>
      </c>
    </row>
    <row r="10480">
      <c r="L10480" s="3">
        <v>43913.625</v>
      </c>
    </row>
    <row r="10481">
      <c r="L10481" s="3">
        <v>43951.375</v>
      </c>
    </row>
    <row r="10482">
      <c r="L10482" s="3">
        <v>43468.208333333336</v>
      </c>
    </row>
    <row r="10483">
      <c r="L10483" s="3">
        <v>44088.407453472224</v>
      </c>
    </row>
    <row r="10484">
      <c r="L10484" s="3">
        <v>44127.456199849534</v>
      </c>
    </row>
    <row r="10485">
      <c r="L10485" s="3">
        <v>44009.666666666664</v>
      </c>
    </row>
    <row r="10486">
      <c r="L10486" s="3">
        <v>44215.375</v>
      </c>
    </row>
    <row r="10487">
      <c r="L10487" s="3">
        <v>43495.208333333336</v>
      </c>
    </row>
    <row r="10488">
      <c r="L10488" s="3">
        <v>43916.625</v>
      </c>
    </row>
    <row r="10489">
      <c r="L10489" s="3">
        <v>43930.291666666664</v>
      </c>
    </row>
    <row r="10490">
      <c r="L10490" s="3">
        <v>44157.375</v>
      </c>
    </row>
    <row r="10491">
      <c r="L10491" s="3">
        <v>44239.34066753472</v>
      </c>
    </row>
    <row r="10492">
      <c r="L10492" s="3">
        <v>44128.65625</v>
      </c>
    </row>
    <row r="10493">
      <c r="L10493" s="3">
        <v>43803.583333333336</v>
      </c>
    </row>
    <row r="10494">
      <c r="L10494" s="3">
        <v>44119.291666666664</v>
      </c>
    </row>
    <row r="10495">
      <c r="L10495" s="3">
        <v>43887.739583333336</v>
      </c>
    </row>
    <row r="10496">
      <c r="L10496" s="3">
        <v>43710.625</v>
      </c>
    </row>
    <row r="10497">
      <c r="L10497" s="3">
        <v>44074.271527777775</v>
      </c>
    </row>
    <row r="10498">
      <c r="L10498" s="3">
        <v>43650.666666666664</v>
      </c>
    </row>
    <row r="10499">
      <c r="L10499" s="3">
        <v>43765.5</v>
      </c>
    </row>
    <row r="10500">
      <c r="L10500" s="3">
        <v>44133.36474939815</v>
      </c>
    </row>
    <row r="10501">
      <c r="L10501" s="3">
        <v>43986.791666666664</v>
      </c>
    </row>
    <row r="10502">
      <c r="L10502" s="3">
        <v>44172.625</v>
      </c>
    </row>
    <row r="10503">
      <c r="L10503" s="3">
        <v>43850.625</v>
      </c>
    </row>
    <row r="10504">
      <c r="L10504" s="3">
        <v>44196.36313077546</v>
      </c>
    </row>
    <row r="10505">
      <c r="L10505" s="3">
        <v>43754.375</v>
      </c>
    </row>
    <row r="10506">
      <c r="L10506" s="3">
        <v>43642.666666666664</v>
      </c>
    </row>
    <row r="10507">
      <c r="L10507" s="3">
        <v>43890.708333333336</v>
      </c>
    </row>
    <row r="10508">
      <c r="L10508" s="3">
        <v>43487.291666666664</v>
      </c>
    </row>
    <row r="10509">
      <c r="L10509" s="3">
        <v>44118.260416666664</v>
      </c>
    </row>
    <row r="10510">
      <c r="L10510" s="3">
        <v>44159.729166666664</v>
      </c>
    </row>
    <row r="10511">
      <c r="L10511" s="3">
        <v>43950.270833333336</v>
      </c>
    </row>
    <row r="10512">
      <c r="L10512" s="3">
        <v>44027.416666666664</v>
      </c>
    </row>
    <row r="10513">
      <c r="L10513" s="3">
        <v>44239.333333333336</v>
      </c>
    </row>
    <row r="10514">
      <c r="L10514" s="3">
        <v>43986.145833333336</v>
      </c>
    </row>
    <row r="10515">
      <c r="L10515" s="3">
        <v>44183.395833333336</v>
      </c>
    </row>
    <row r="10516">
      <c r="L10516" s="3">
        <v>43755.625</v>
      </c>
    </row>
    <row r="10517">
      <c r="L10517" s="3">
        <v>44091.729166666664</v>
      </c>
    </row>
    <row r="10518">
      <c r="L10518" s="3">
        <v>43613.666666666664</v>
      </c>
    </row>
    <row r="10519">
      <c r="L10519" s="3">
        <v>43841.208333333336</v>
      </c>
    </row>
    <row r="10520">
      <c r="L10520" s="3">
        <v>44217.375</v>
      </c>
    </row>
    <row r="10521">
      <c r="L10521" s="3">
        <v>43920.291666666664</v>
      </c>
    </row>
    <row r="10522">
      <c r="L10522" s="3">
        <v>43737.291666666664</v>
      </c>
    </row>
    <row r="10523">
      <c r="L10523" s="3">
        <v>43936.333333333336</v>
      </c>
    </row>
    <row r="10524">
      <c r="L10524" s="3">
        <v>44093.666666666664</v>
      </c>
    </row>
    <row r="10525">
      <c r="L10525" s="3">
        <v>44034.319444444445</v>
      </c>
    </row>
    <row r="10526">
      <c r="L10526" s="3">
        <v>43799.208333333336</v>
      </c>
    </row>
    <row r="10527">
      <c r="L10527" s="3">
        <v>44006.75</v>
      </c>
    </row>
    <row r="10528">
      <c r="L10528" s="3">
        <v>43759.625</v>
      </c>
    </row>
    <row r="10529">
      <c r="L10529" s="3">
        <v>44087.333333333336</v>
      </c>
    </row>
    <row r="10530">
      <c r="L10530" s="3">
        <v>43845.833333333336</v>
      </c>
    </row>
    <row r="10531">
      <c r="L10531" s="3">
        <v>43640.666666666664</v>
      </c>
    </row>
    <row r="10532">
      <c r="L10532" s="3">
        <v>43677.625</v>
      </c>
    </row>
    <row r="10533">
      <c r="L10533" s="3">
        <v>43699.25</v>
      </c>
    </row>
    <row r="10534">
      <c r="L10534" s="3">
        <v>44182.6875</v>
      </c>
    </row>
    <row r="10535">
      <c r="L10535" s="3">
        <v>44229.6875</v>
      </c>
    </row>
    <row r="10536">
      <c r="L10536" s="3">
        <v>43835.333333333336</v>
      </c>
    </row>
    <row r="10537">
      <c r="L10537" s="3">
        <v>44043.208333333336</v>
      </c>
    </row>
    <row r="10538">
      <c r="L10538" s="3">
        <v>43847.40625</v>
      </c>
    </row>
    <row r="10539">
      <c r="L10539" s="3">
        <v>43805.583333333336</v>
      </c>
    </row>
    <row r="10540">
      <c r="L10540" s="3">
        <v>44250.479166666664</v>
      </c>
    </row>
    <row r="10541">
      <c r="L10541" s="3">
        <v>44231.666666666664</v>
      </c>
    </row>
    <row r="10542">
      <c r="L10542" s="3">
        <v>43895.791666666664</v>
      </c>
    </row>
    <row r="10543">
      <c r="L10543" s="3">
        <v>44237.3125</v>
      </c>
    </row>
    <row r="10544">
      <c r="L10544" s="3">
        <v>44194.335974050926</v>
      </c>
    </row>
    <row r="10545">
      <c r="L10545" s="3">
        <v>43748.291666666664</v>
      </c>
    </row>
    <row r="10546">
      <c r="L10546" s="3">
        <v>44158.625</v>
      </c>
    </row>
    <row r="10547">
      <c r="L10547" s="3">
        <v>43891.416666666664</v>
      </c>
    </row>
    <row r="10548">
      <c r="L10548" s="3">
        <v>43512.666666666664</v>
      </c>
    </row>
    <row r="10549">
      <c r="L10549" s="3">
        <v>43866.66006613426</v>
      </c>
    </row>
    <row r="10550">
      <c r="L10550" s="3">
        <v>44163.333333333336</v>
      </c>
    </row>
    <row r="10551">
      <c r="L10551" s="3">
        <v>43710.583333333336</v>
      </c>
    </row>
    <row r="10552">
      <c r="L10552" s="3">
        <v>43515.94767513889</v>
      </c>
    </row>
    <row r="10553">
      <c r="L10553" s="3">
        <v>43844.791666666664</v>
      </c>
    </row>
    <row r="10554">
      <c r="L10554" s="3">
        <v>43907.541666666664</v>
      </c>
    </row>
    <row r="10555">
      <c r="L10555" s="3">
        <v>43557.666666666664</v>
      </c>
    </row>
    <row r="10556">
      <c r="L10556" s="3">
        <v>44091.63070209491</v>
      </c>
    </row>
    <row r="10557">
      <c r="L10557" s="3">
        <v>44244.625</v>
      </c>
    </row>
    <row r="10558">
      <c r="L10558" s="3">
        <v>43893.541666666664</v>
      </c>
    </row>
    <row r="10559">
      <c r="L10559" s="3">
        <v>43737.291666666664</v>
      </c>
    </row>
    <row r="10560">
      <c r="L10560" s="3">
        <v>44228.24762431713</v>
      </c>
    </row>
    <row r="10561">
      <c r="L10561" s="3">
        <v>43612.375</v>
      </c>
    </row>
    <row r="10562">
      <c r="L10562" s="3">
        <v>44244.614583333336</v>
      </c>
    </row>
    <row r="10563">
      <c r="L10563" s="3">
        <v>43858.25</v>
      </c>
    </row>
    <row r="10564">
      <c r="L10564" s="3">
        <v>44023.791666666664</v>
      </c>
    </row>
    <row r="10565">
      <c r="L10565" s="3">
        <v>43751.625</v>
      </c>
    </row>
    <row r="10566">
      <c r="L10566" s="3">
        <v>44139.583333333336</v>
      </c>
    </row>
    <row r="10567">
      <c r="L10567" s="3">
        <v>43851.666666666664</v>
      </c>
    </row>
    <row r="10568">
      <c r="L10568" s="3">
        <v>44237.70853550926</v>
      </c>
    </row>
    <row r="10569">
      <c r="L10569" s="3">
        <v>43809.708333333336</v>
      </c>
    </row>
    <row r="10570">
      <c r="L10570" s="3">
        <v>44253.229166666664</v>
      </c>
    </row>
    <row r="10571">
      <c r="L10571" s="3">
        <v>43905.604166666664</v>
      </c>
    </row>
    <row r="10572">
      <c r="L10572" s="3">
        <v>44165.625</v>
      </c>
    </row>
    <row r="10573">
      <c r="L10573" s="3">
        <v>44232.291666666664</v>
      </c>
    </row>
    <row r="10574">
      <c r="L10574" s="3">
        <v>43754.5</v>
      </c>
    </row>
    <row r="10575">
      <c r="L10575" s="3">
        <v>44113.708333333336</v>
      </c>
    </row>
    <row r="10576">
      <c r="L10576" s="3">
        <v>44225.708333333336</v>
      </c>
    </row>
    <row r="10577">
      <c r="L10577" s="3">
        <v>44144.458333333336</v>
      </c>
    </row>
    <row r="10578">
      <c r="L10578" s="3">
        <v>43791.75</v>
      </c>
    </row>
    <row r="10579">
      <c r="L10579" s="3">
        <v>44120.614583333336</v>
      </c>
    </row>
    <row r="10580">
      <c r="L10580" s="3">
        <v>44069.625</v>
      </c>
    </row>
    <row r="10581">
      <c r="L10581" s="3">
        <v>44090.30048452546</v>
      </c>
    </row>
    <row r="10582">
      <c r="L10582" s="3">
        <v>44094.25</v>
      </c>
    </row>
    <row r="10583">
      <c r="L10583" s="3">
        <v>43928.583333333336</v>
      </c>
    </row>
    <row r="10584">
      <c r="L10584" s="3">
        <v>43870.25</v>
      </c>
    </row>
    <row r="10585">
      <c r="L10585" s="3">
        <v>44132.645833333336</v>
      </c>
    </row>
    <row r="10586">
      <c r="L10586" s="3">
        <v>44091.78125</v>
      </c>
    </row>
    <row r="10587">
      <c r="L10587" s="3">
        <v>43817.625</v>
      </c>
    </row>
    <row r="10588">
      <c r="L10588" s="3">
        <v>44153.708333333336</v>
      </c>
    </row>
    <row r="10589">
      <c r="L10589" s="3">
        <v>43900.25</v>
      </c>
    </row>
    <row r="10590">
      <c r="L10590" s="3">
        <v>44137.708333333336</v>
      </c>
    </row>
    <row r="10591">
      <c r="L10591" s="3">
        <v>44215.229166666664</v>
      </c>
    </row>
    <row r="10592">
      <c r="L10592" s="3">
        <v>44253.427815</v>
      </c>
    </row>
    <row r="10593">
      <c r="L10593" s="3">
        <v>44046.708333333336</v>
      </c>
    </row>
    <row r="10594">
      <c r="L10594" s="3">
        <v>44229.208333333336</v>
      </c>
    </row>
    <row r="10595">
      <c r="L10595" s="3">
        <v>44179.708333333336</v>
      </c>
    </row>
    <row r="10596">
      <c r="L10596" s="3">
        <v>43866.604166666664</v>
      </c>
    </row>
    <row r="10597">
      <c r="L10597" s="3">
        <v>43896.333333333336</v>
      </c>
    </row>
    <row r="10598">
      <c r="L10598" s="3">
        <v>44249.729166666664</v>
      </c>
    </row>
    <row r="10599">
      <c r="L10599" s="3">
        <v>43965.270833333336</v>
      </c>
    </row>
    <row r="10600">
      <c r="L10600" s="3">
        <v>43759.125</v>
      </c>
    </row>
    <row r="10601">
      <c r="L10601" s="3">
        <v>44108.6875</v>
      </c>
    </row>
    <row r="10602">
      <c r="L10602" s="3">
        <v>43986.541666666664</v>
      </c>
    </row>
    <row r="10603">
      <c r="L10603" s="3">
        <v>44102.25</v>
      </c>
    </row>
    <row r="10604">
      <c r="L10604" s="3">
        <v>43930.625</v>
      </c>
    </row>
    <row r="10605">
      <c r="L10605" s="3">
        <v>44098.291666666664</v>
      </c>
    </row>
    <row r="10606">
      <c r="L10606" s="3">
        <v>44152.635416666664</v>
      </c>
    </row>
    <row r="10607">
      <c r="L10607" s="3">
        <v>44123.666666666664</v>
      </c>
    </row>
    <row r="10608">
      <c r="L10608" s="3">
        <v>43784.77964612268</v>
      </c>
    </row>
    <row r="10609">
      <c r="L10609" s="3">
        <v>43903.25</v>
      </c>
    </row>
    <row r="10610">
      <c r="L10610" s="3">
        <v>43971.625</v>
      </c>
    </row>
    <row r="10611">
      <c r="L10611" s="3">
        <v>43812.166666666664</v>
      </c>
    </row>
    <row r="10612">
      <c r="L10612" s="3">
        <v>43808.5</v>
      </c>
    </row>
    <row r="10613">
      <c r="L10613" s="3">
        <v>44238.614583333336</v>
      </c>
    </row>
    <row r="10614">
      <c r="L10614" s="3">
        <v>44043.1875</v>
      </c>
    </row>
    <row r="10615">
      <c r="L10615" s="3">
        <v>44218.697916666664</v>
      </c>
    </row>
    <row r="10616">
      <c r="L10616" s="3">
        <v>43698.416666666664</v>
      </c>
    </row>
    <row r="10617">
      <c r="L10617" s="3">
        <v>44202.645833333336</v>
      </c>
    </row>
    <row r="10618">
      <c r="L10618" s="3">
        <v>44120.1875</v>
      </c>
    </row>
    <row r="10619">
      <c r="L10619" s="3">
        <v>44127.25</v>
      </c>
    </row>
    <row r="10620">
      <c r="L10620" s="3">
        <v>43966.416666666664</v>
      </c>
    </row>
    <row r="10621">
      <c r="L10621" s="3">
        <v>43832.375</v>
      </c>
    </row>
    <row r="10622">
      <c r="L10622" s="3">
        <v>44252.5</v>
      </c>
    </row>
    <row r="10623">
      <c r="L10623" s="3">
        <v>43860.25</v>
      </c>
    </row>
    <row r="10624">
      <c r="L10624" s="3">
        <v>43843.625</v>
      </c>
    </row>
    <row r="10625">
      <c r="L10625" s="3">
        <v>44139.52424085648</v>
      </c>
    </row>
    <row r="10626">
      <c r="L10626" s="3">
        <v>44144.541666666664</v>
      </c>
    </row>
    <row r="10627">
      <c r="L10627" s="3">
        <v>44202.666666666664</v>
      </c>
    </row>
    <row r="10628">
      <c r="L10628" s="3">
        <v>44063.6875</v>
      </c>
    </row>
    <row r="10629">
      <c r="L10629" s="3">
        <v>44155.645833333336</v>
      </c>
    </row>
    <row r="10630">
      <c r="L10630" s="3">
        <v>44058.25</v>
      </c>
    </row>
    <row r="10631">
      <c r="L10631" s="3">
        <v>44072.583333333336</v>
      </c>
    </row>
    <row r="10632">
      <c r="L10632" s="3">
        <v>43901.75</v>
      </c>
    </row>
    <row r="10633">
      <c r="L10633" s="3">
        <v>44172.229166666664</v>
      </c>
    </row>
    <row r="10634">
      <c r="L10634" s="3">
        <v>43476.166666666664</v>
      </c>
    </row>
    <row r="10635">
      <c r="L10635" s="3">
        <v>44208.4375</v>
      </c>
    </row>
    <row r="10636">
      <c r="L10636" s="3">
        <v>44038.197916666664</v>
      </c>
    </row>
    <row r="10637">
      <c r="L10637" s="3">
        <v>43924.291666666664</v>
      </c>
    </row>
    <row r="10638">
      <c r="L10638" s="3">
        <v>43878.614583333336</v>
      </c>
    </row>
    <row r="10639">
      <c r="L10639" s="3">
        <v>43973.541666666664</v>
      </c>
    </row>
    <row r="10640">
      <c r="L10640" s="3">
        <v>43966.291666666664</v>
      </c>
    </row>
    <row r="10641">
      <c r="L10641" s="3">
        <v>43985.708333333336</v>
      </c>
    </row>
    <row r="10642">
      <c r="L10642" s="3">
        <v>44089.229166666664</v>
      </c>
    </row>
    <row r="10643">
      <c r="L10643" s="3">
        <v>43768.48701340278</v>
      </c>
    </row>
    <row r="10644">
      <c r="L10644" s="3">
        <v>44026.635416666664</v>
      </c>
    </row>
    <row r="10645">
      <c r="L10645" s="3">
        <v>44165.270833333336</v>
      </c>
    </row>
    <row r="10646">
      <c r="L10646" s="3">
        <v>44189.708333333336</v>
      </c>
    </row>
    <row r="10647">
      <c r="L10647" s="3">
        <v>43739.583333333336</v>
      </c>
    </row>
    <row r="10648">
      <c r="L10648" s="3">
        <v>44104.66736111111</v>
      </c>
    </row>
    <row r="10649">
      <c r="L10649" s="3">
        <v>43972.375</v>
      </c>
    </row>
    <row r="10650">
      <c r="L10650" s="3">
        <v>44123.791666666664</v>
      </c>
    </row>
    <row r="10651">
      <c r="L10651" s="3">
        <v>44062.5625</v>
      </c>
    </row>
    <row r="10652">
      <c r="L10652" s="3">
        <v>44232.291666666664</v>
      </c>
    </row>
    <row r="10653">
      <c r="L10653" s="3">
        <v>43989.635416666664</v>
      </c>
    </row>
    <row r="10654">
      <c r="L10654" s="3">
        <v>44119.625</v>
      </c>
    </row>
    <row r="10655">
      <c r="L10655" s="3">
        <v>43929.416666666664</v>
      </c>
    </row>
    <row r="10656">
      <c r="L10656" s="3">
        <v>44182.604166666664</v>
      </c>
    </row>
    <row r="10657">
      <c r="L10657" s="3">
        <v>43831.208333333336</v>
      </c>
    </row>
    <row r="10658">
      <c r="L10658" s="3">
        <v>44162.70534988426</v>
      </c>
    </row>
    <row r="10659">
      <c r="L10659" s="3">
        <v>44201.291666666664</v>
      </c>
    </row>
    <row r="10660">
      <c r="L10660" s="3">
        <v>44168.541666666664</v>
      </c>
    </row>
    <row r="10661">
      <c r="L10661" s="3">
        <v>44232.625</v>
      </c>
    </row>
    <row r="10662">
      <c r="L10662" s="3">
        <v>43857.64605596065</v>
      </c>
    </row>
    <row r="10663">
      <c r="L10663" s="3">
        <v>44139.626825046296</v>
      </c>
    </row>
    <row r="10664">
      <c r="L10664" s="3">
        <v>44003.708333333336</v>
      </c>
    </row>
    <row r="10665">
      <c r="L10665" s="3">
        <v>43480.666666666664</v>
      </c>
    </row>
    <row r="10666">
      <c r="L10666" s="3">
        <v>44022.208333333336</v>
      </c>
    </row>
    <row r="10667">
      <c r="L10667" s="3">
        <v>43843.79218399306</v>
      </c>
    </row>
    <row r="10668">
      <c r="L10668" s="3">
        <v>44167.208333333336</v>
      </c>
    </row>
    <row r="10669">
      <c r="L10669" s="3">
        <v>44120.31862883102</v>
      </c>
    </row>
    <row r="10670">
      <c r="L10670" s="3">
        <v>43791.291666666664</v>
      </c>
    </row>
    <row r="10671">
      <c r="L10671" s="3">
        <v>44013.3125</v>
      </c>
    </row>
    <row r="10672">
      <c r="L10672" s="3">
        <v>44040.625</v>
      </c>
    </row>
    <row r="10673">
      <c r="L10673" s="3">
        <v>43831.25</v>
      </c>
    </row>
    <row r="10674">
      <c r="L10674" s="3">
        <v>43931.4375</v>
      </c>
    </row>
    <row r="10675">
      <c r="L10675" s="3">
        <v>44239.53594891204</v>
      </c>
    </row>
    <row r="10676">
      <c r="L10676" s="3">
        <v>44035.270833333336</v>
      </c>
    </row>
    <row r="10677">
      <c r="L10677" s="3">
        <v>44235.625</v>
      </c>
    </row>
    <row r="10678">
      <c r="L10678" s="3">
        <v>44188.25</v>
      </c>
    </row>
    <row r="10679">
      <c r="L10679" s="3">
        <v>43857.25</v>
      </c>
    </row>
    <row r="10680">
      <c r="L10680" s="3">
        <v>44249.416666666664</v>
      </c>
    </row>
    <row r="10681">
      <c r="L10681" s="3">
        <v>43919.333333333336</v>
      </c>
    </row>
    <row r="10682">
      <c r="L10682" s="3">
        <v>43949.25</v>
      </c>
    </row>
    <row r="10683">
      <c r="L10683" s="3">
        <v>44125.177083333336</v>
      </c>
    </row>
    <row r="10684">
      <c r="L10684" s="3">
        <v>44144.34170744213</v>
      </c>
    </row>
    <row r="10685">
      <c r="L10685" s="3">
        <v>43782.5</v>
      </c>
    </row>
    <row r="10686">
      <c r="L10686" s="3">
        <v>44240.68622216435</v>
      </c>
    </row>
    <row r="10687">
      <c r="L10687" s="3">
        <v>43819.40542446759</v>
      </c>
    </row>
    <row r="10688">
      <c r="L10688" s="3">
        <v>43986.166666666664</v>
      </c>
    </row>
    <row r="10689">
      <c r="L10689" s="3">
        <v>43814.625</v>
      </c>
    </row>
    <row r="10690">
      <c r="L10690" s="3">
        <v>44099.1875</v>
      </c>
    </row>
    <row r="10691">
      <c r="L10691" s="3">
        <v>43792.666666666664</v>
      </c>
    </row>
    <row r="10692">
      <c r="L10692" s="3">
        <v>44167.25</v>
      </c>
    </row>
    <row r="10693">
      <c r="L10693" s="3">
        <v>44179.208333333336</v>
      </c>
    </row>
    <row r="10694">
      <c r="L10694" s="3">
        <v>43525.25</v>
      </c>
    </row>
    <row r="10695">
      <c r="L10695" s="3">
        <v>43790.666666666664</v>
      </c>
    </row>
    <row r="10696">
      <c r="L10696" s="3">
        <v>43948.5</v>
      </c>
    </row>
    <row r="10697">
      <c r="L10697" s="3">
        <v>44055.697916666664</v>
      </c>
    </row>
    <row r="10698">
      <c r="L10698" s="3">
        <v>44087.77709082176</v>
      </c>
    </row>
    <row r="10699">
      <c r="L10699" s="3">
        <v>44000.291666666664</v>
      </c>
    </row>
    <row r="10700">
      <c r="L10700" s="3">
        <v>44151.229166666664</v>
      </c>
    </row>
    <row r="10701">
      <c r="L10701" s="3">
        <v>44104.604166666664</v>
      </c>
    </row>
    <row r="10702">
      <c r="L10702" s="3">
        <v>44165.429489675924</v>
      </c>
    </row>
    <row r="10703">
      <c r="L10703" s="3">
        <v>43885.3125</v>
      </c>
    </row>
    <row r="10704">
      <c r="L10704" s="3">
        <v>43950.791666666664</v>
      </c>
    </row>
    <row r="10705">
      <c r="L10705" s="3">
        <v>43877.791666666664</v>
      </c>
    </row>
    <row r="10706">
      <c r="L10706" s="3">
        <v>44208.270833333336</v>
      </c>
    </row>
    <row r="10707">
      <c r="L10707" s="3">
        <v>43972.625</v>
      </c>
    </row>
    <row r="10708">
      <c r="L10708" s="3">
        <v>43616.416666666664</v>
      </c>
    </row>
    <row r="10709">
      <c r="L10709" s="3">
        <v>44216.625</v>
      </c>
    </row>
    <row r="10710">
      <c r="L10710" s="3">
        <v>43844.583333333336</v>
      </c>
    </row>
    <row r="10711">
      <c r="L10711" s="3">
        <v>44160.229166666664</v>
      </c>
    </row>
    <row r="10712">
      <c r="L10712" s="3">
        <v>44188.666666666664</v>
      </c>
    </row>
    <row r="10713">
      <c r="L10713" s="3">
        <v>43896.333333333336</v>
      </c>
    </row>
    <row r="10714">
      <c r="L10714" s="3">
        <v>43819.583333333336</v>
      </c>
    </row>
    <row r="10715">
      <c r="L10715" s="3">
        <v>43801.166666666664</v>
      </c>
    </row>
    <row r="10716">
      <c r="L10716" s="3">
        <v>44143.229166666664</v>
      </c>
    </row>
    <row r="10717">
      <c r="L10717" s="3">
        <v>43782.291666666664</v>
      </c>
    </row>
    <row r="10718">
      <c r="L10718" s="3">
        <v>44202.25</v>
      </c>
    </row>
    <row r="10719">
      <c r="L10719" s="3">
        <v>43999.39168638889</v>
      </c>
    </row>
    <row r="10720">
      <c r="L10720" s="3">
        <v>43811.791666666664</v>
      </c>
    </row>
    <row r="10721">
      <c r="L10721" s="3">
        <v>44122.71875</v>
      </c>
    </row>
    <row r="10722">
      <c r="L10722" s="3">
        <v>43922.666666666664</v>
      </c>
    </row>
    <row r="10723">
      <c r="L10723" s="3">
        <v>43789.208333333336</v>
      </c>
    </row>
    <row r="10724">
      <c r="L10724" s="3">
        <v>44232.708333333336</v>
      </c>
    </row>
    <row r="10725">
      <c r="L10725" s="3">
        <v>44119.583333333336</v>
      </c>
    </row>
    <row r="10726">
      <c r="L10726" s="3">
        <v>43916.15625</v>
      </c>
    </row>
    <row r="10727">
      <c r="L10727" s="3">
        <v>44147.583333333336</v>
      </c>
    </row>
    <row r="10728">
      <c r="L10728" s="3">
        <v>43752.583333333336</v>
      </c>
    </row>
    <row r="10729">
      <c r="L10729" s="3">
        <v>44231.583333333336</v>
      </c>
    </row>
    <row r="10730">
      <c r="L10730" s="3">
        <v>44176.614583333336</v>
      </c>
    </row>
    <row r="10731">
      <c r="L10731" s="3">
        <v>43887.6875</v>
      </c>
    </row>
    <row r="10732">
      <c r="L10732" s="3">
        <v>43911.4375</v>
      </c>
    </row>
    <row r="10733">
      <c r="L10733" s="3">
        <v>43909.541666666664</v>
      </c>
    </row>
    <row r="10734">
      <c r="L10734" s="3">
        <v>43885.375</v>
      </c>
    </row>
    <row r="10735">
      <c r="L10735" s="3">
        <v>44201.291666666664</v>
      </c>
    </row>
    <row r="10736">
      <c r="L10736" s="3">
        <v>43770.625</v>
      </c>
    </row>
    <row r="10737">
      <c r="L10737" s="3">
        <v>44243.697916666664</v>
      </c>
    </row>
    <row r="10738">
      <c r="L10738" s="3">
        <v>44168.291666666664</v>
      </c>
    </row>
    <row r="10739">
      <c r="L10739" s="3">
        <v>44007.635416666664</v>
      </c>
    </row>
    <row r="10740">
      <c r="L10740" s="3">
        <v>43764.375</v>
      </c>
    </row>
    <row r="10741">
      <c r="L10741" s="3">
        <v>43997.583333333336</v>
      </c>
    </row>
    <row r="10742">
      <c r="L10742" s="3">
        <v>44164.593513900465</v>
      </c>
    </row>
    <row r="10743">
      <c r="L10743" s="3">
        <v>44136.791666666664</v>
      </c>
    </row>
    <row r="10744">
      <c r="L10744" s="3">
        <v>44152.6875</v>
      </c>
    </row>
    <row r="10745">
      <c r="L10745" s="3">
        <v>43666.708333333336</v>
      </c>
    </row>
    <row r="10746">
      <c r="L10746" s="3">
        <v>43732.64611252315</v>
      </c>
    </row>
    <row r="10747">
      <c r="L10747" s="3">
        <v>43745.835397905095</v>
      </c>
    </row>
    <row r="10748">
      <c r="L10748" s="3">
        <v>43590.25</v>
      </c>
    </row>
    <row r="10749">
      <c r="L10749" s="3">
        <v>44235.677083333336</v>
      </c>
    </row>
    <row r="10750">
      <c r="L10750" s="3">
        <v>43781.208333333336</v>
      </c>
    </row>
    <row r="10751">
      <c r="L10751" s="3">
        <v>43920.541666666664</v>
      </c>
    </row>
    <row r="10752">
      <c r="L10752" s="3">
        <v>43891.47445444445</v>
      </c>
    </row>
    <row r="10753">
      <c r="L10753" s="3">
        <v>44066.583333333336</v>
      </c>
    </row>
    <row r="10754">
      <c r="L10754" s="3">
        <v>44139.239583333336</v>
      </c>
    </row>
    <row r="10755">
      <c r="L10755" s="3">
        <v>44188.541666666664</v>
      </c>
    </row>
    <row r="10756">
      <c r="L10756" s="3">
        <v>43972.5</v>
      </c>
    </row>
    <row r="10757">
      <c r="L10757" s="3">
        <v>44221.1875</v>
      </c>
    </row>
    <row r="10758">
      <c r="L10758" s="3">
        <v>44144.625</v>
      </c>
    </row>
    <row r="10759">
      <c r="L10759" s="3">
        <v>44066.416666666664</v>
      </c>
    </row>
    <row r="10760">
      <c r="L10760" s="3">
        <v>44128.208333333336</v>
      </c>
    </row>
    <row r="10761">
      <c r="L10761" s="3">
        <v>44064.645833333336</v>
      </c>
    </row>
    <row r="10762">
      <c r="L10762" s="3">
        <v>44235.5625</v>
      </c>
    </row>
    <row r="10763">
      <c r="L10763" s="3">
        <v>44252.1875</v>
      </c>
    </row>
    <row r="10764">
      <c r="L10764" s="3">
        <v>44014.541666666664</v>
      </c>
    </row>
    <row r="10765">
      <c r="L10765" s="3">
        <v>44224.5625</v>
      </c>
    </row>
    <row r="10766">
      <c r="L10766" s="3">
        <v>43973.583333333336</v>
      </c>
    </row>
    <row r="10767">
      <c r="L10767" s="3">
        <v>44189.208333333336</v>
      </c>
    </row>
    <row r="10768">
      <c r="L10768" s="3">
        <v>44147.541666666664</v>
      </c>
    </row>
    <row r="10769">
      <c r="L10769" s="3">
        <v>43747.583333333336</v>
      </c>
    </row>
    <row r="10770">
      <c r="L10770" s="3">
        <v>43904.541443125</v>
      </c>
    </row>
    <row r="10771">
      <c r="L10771" s="3">
        <v>44124.229166666664</v>
      </c>
    </row>
    <row r="10772">
      <c r="L10772" s="3">
        <v>43895.78066170139</v>
      </c>
    </row>
    <row r="10773">
      <c r="L10773" s="3">
        <v>44173.291666666664</v>
      </c>
    </row>
    <row r="10774">
      <c r="L10774" s="3">
        <v>44134.333333333336</v>
      </c>
    </row>
    <row r="10775">
      <c r="L10775" s="3">
        <v>43477.291666666664</v>
      </c>
    </row>
    <row r="10776">
      <c r="L10776" s="3">
        <v>43818.291666666664</v>
      </c>
    </row>
    <row r="10777">
      <c r="L10777" s="3">
        <v>43980.625</v>
      </c>
    </row>
    <row r="10778">
      <c r="L10778" s="3">
        <v>44143.490785925926</v>
      </c>
    </row>
    <row r="10779">
      <c r="L10779" s="3">
        <v>44204.458333333336</v>
      </c>
    </row>
    <row r="10780">
      <c r="L10780" s="3">
        <v>43603.375</v>
      </c>
    </row>
    <row r="10781">
      <c r="L10781" s="3">
        <v>44127.197916666664</v>
      </c>
    </row>
    <row r="10782">
      <c r="L10782" s="3">
        <v>44117.604166666664</v>
      </c>
    </row>
    <row r="10783">
      <c r="L10783" s="3">
        <v>44143.583333333336</v>
      </c>
    </row>
    <row r="10784">
      <c r="L10784" s="3">
        <v>43543.44598878472</v>
      </c>
    </row>
    <row r="10785">
      <c r="L10785" s="3">
        <v>44103.21875</v>
      </c>
    </row>
    <row r="10786">
      <c r="L10786" s="3">
        <v>44148.229166666664</v>
      </c>
    </row>
    <row r="10787">
      <c r="L10787" s="3">
        <v>43879.5</v>
      </c>
    </row>
    <row r="10788">
      <c r="L10788" s="3">
        <v>43825.291666666664</v>
      </c>
    </row>
    <row r="10789">
      <c r="L10789" s="3">
        <v>43874.291666666664</v>
      </c>
    </row>
    <row r="10790">
      <c r="L10790" s="3">
        <v>43539.625</v>
      </c>
    </row>
    <row r="10791">
      <c r="L10791" s="3">
        <v>43914.541666666664</v>
      </c>
    </row>
    <row r="10792">
      <c r="L10792" s="3">
        <v>43882.59375</v>
      </c>
    </row>
    <row r="10793">
      <c r="L10793" s="3">
        <v>44182.291666666664</v>
      </c>
    </row>
    <row r="10794">
      <c r="L10794" s="3">
        <v>43886.75</v>
      </c>
    </row>
    <row r="10795">
      <c r="L10795" s="3">
        <v>43843.5</v>
      </c>
    </row>
    <row r="10796">
      <c r="L10796" s="3">
        <v>44117.583333333336</v>
      </c>
    </row>
    <row r="10797">
      <c r="L10797" s="3">
        <v>44152.229166666664</v>
      </c>
    </row>
    <row r="10798">
      <c r="L10798" s="3">
        <v>43808.625</v>
      </c>
    </row>
    <row r="10799">
      <c r="L10799" s="3">
        <v>43921.625</v>
      </c>
    </row>
    <row r="10800">
      <c r="L10800" s="3">
        <v>43882.541666666664</v>
      </c>
    </row>
    <row r="10801">
      <c r="L10801" s="3">
        <v>43936.416666666664</v>
      </c>
    </row>
    <row r="10802">
      <c r="L10802" s="3">
        <v>44189.492001921295</v>
      </c>
    </row>
    <row r="10803">
      <c r="L10803" s="3">
        <v>43919.583333333336</v>
      </c>
    </row>
    <row r="10804">
      <c r="L10804" s="3">
        <v>43782.166666666664</v>
      </c>
    </row>
    <row r="10805">
      <c r="L10805" s="3">
        <v>43729.708333333336</v>
      </c>
    </row>
    <row r="10806">
      <c r="L10806" s="3">
        <v>43761.166666666664</v>
      </c>
    </row>
    <row r="10807">
      <c r="L10807" s="3">
        <v>43888.625</v>
      </c>
    </row>
    <row r="10808">
      <c r="L10808" s="3">
        <v>43595.166666666664</v>
      </c>
    </row>
    <row r="10809">
      <c r="L10809" s="3">
        <v>44086.333333333336</v>
      </c>
    </row>
    <row r="10810">
      <c r="L10810" s="3">
        <v>43885.333333333336</v>
      </c>
    </row>
    <row r="10811">
      <c r="L10811" s="3">
        <v>43740.25</v>
      </c>
    </row>
    <row r="10812">
      <c r="L10812" s="3">
        <v>43642.708333333336</v>
      </c>
    </row>
    <row r="10813">
      <c r="L10813" s="3">
        <v>43964.291666666664</v>
      </c>
    </row>
    <row r="10814">
      <c r="L10814" s="3">
        <v>44140.697916666664</v>
      </c>
    </row>
    <row r="10815">
      <c r="L10815" s="3">
        <v>43792.416666666664</v>
      </c>
    </row>
    <row r="10816">
      <c r="L10816" s="3">
        <v>43881.770833333336</v>
      </c>
    </row>
    <row r="10817">
      <c r="L10817" s="3">
        <v>43790.5</v>
      </c>
    </row>
    <row r="10818">
      <c r="L10818" s="3">
        <v>43822.333333333336</v>
      </c>
    </row>
    <row r="10819">
      <c r="L10819" s="3">
        <v>43906.41837561342</v>
      </c>
    </row>
    <row r="10820">
      <c r="L10820" s="3">
        <v>43718.375</v>
      </c>
    </row>
    <row r="10821">
      <c r="L10821" s="3">
        <v>43913.645833333336</v>
      </c>
    </row>
    <row r="10822">
      <c r="L10822" s="3">
        <v>44168.625</v>
      </c>
    </row>
    <row r="10823">
      <c r="L10823" s="3">
        <v>43860.625</v>
      </c>
    </row>
    <row r="10824">
      <c r="L10824" s="3">
        <v>44034.25069444445</v>
      </c>
    </row>
    <row r="10825">
      <c r="L10825" s="3">
        <v>44232.791666666664</v>
      </c>
    </row>
    <row r="10826">
      <c r="L10826" s="3">
        <v>44082.21875</v>
      </c>
    </row>
    <row r="10827">
      <c r="L10827" s="3">
        <v>43471.583333333336</v>
      </c>
    </row>
    <row r="10828">
      <c r="L10828" s="3">
        <v>44152.625</v>
      </c>
    </row>
    <row r="10829">
      <c r="L10829" s="3">
        <v>44201.270833333336</v>
      </c>
    </row>
    <row r="10830">
      <c r="L10830" s="3">
        <v>43778.375</v>
      </c>
    </row>
    <row r="10831">
      <c r="L10831" s="3">
        <v>44176.666666666664</v>
      </c>
    </row>
    <row r="10832">
      <c r="L10832" s="3">
        <v>43875.25</v>
      </c>
    </row>
    <row r="10833">
      <c r="L10833" s="3">
        <v>43851.291666666664</v>
      </c>
    </row>
    <row r="10834">
      <c r="L10834" s="3">
        <v>44144.583333333336</v>
      </c>
    </row>
    <row r="10835">
      <c r="L10835" s="3">
        <v>44119.25</v>
      </c>
    </row>
    <row r="10836">
      <c r="L10836" s="3">
        <v>43816.625</v>
      </c>
    </row>
    <row r="10837">
      <c r="L10837" s="3">
        <v>44214.65625</v>
      </c>
    </row>
    <row r="10838">
      <c r="L10838" s="3">
        <v>43906.5</v>
      </c>
    </row>
    <row r="10839">
      <c r="L10839" s="3">
        <v>44166.625</v>
      </c>
    </row>
    <row r="10840">
      <c r="L10840" s="3">
        <v>44031.604166666664</v>
      </c>
    </row>
    <row r="10841">
      <c r="L10841" s="3">
        <v>43774.291666666664</v>
      </c>
    </row>
    <row r="10842">
      <c r="L10842" s="3">
        <v>43823.583333333336</v>
      </c>
    </row>
    <row r="10843">
      <c r="L10843" s="3">
        <v>44204.25</v>
      </c>
    </row>
    <row r="10844">
      <c r="L10844" s="3">
        <v>43846.208333333336</v>
      </c>
    </row>
    <row r="10845">
      <c r="L10845" s="3">
        <v>43675.375</v>
      </c>
    </row>
    <row r="10846">
      <c r="L10846" s="3">
        <v>43868.291666666664</v>
      </c>
    </row>
    <row r="10847">
      <c r="L10847" s="3">
        <v>43914.25</v>
      </c>
    </row>
    <row r="10848">
      <c r="L10848" s="3">
        <v>43895.403898425924</v>
      </c>
    </row>
    <row r="10849">
      <c r="L10849" s="3">
        <v>44004.197916666664</v>
      </c>
    </row>
    <row r="10850">
      <c r="L10850" s="3">
        <v>44252.333333333336</v>
      </c>
    </row>
    <row r="10851">
      <c r="L10851" s="3">
        <v>43901.584280243056</v>
      </c>
    </row>
    <row r="10852">
      <c r="L10852" s="3">
        <v>43858.708333333336</v>
      </c>
    </row>
    <row r="10853">
      <c r="L10853" s="3">
        <v>44069.625</v>
      </c>
    </row>
    <row r="10854">
      <c r="L10854" s="3">
        <v>43739.625</v>
      </c>
    </row>
    <row r="10855">
      <c r="L10855" s="3">
        <v>44041.375</v>
      </c>
    </row>
    <row r="10856">
      <c r="L10856" s="3">
        <v>43791.541666666664</v>
      </c>
    </row>
    <row r="10857">
      <c r="L10857" s="3">
        <v>43885.587920162034</v>
      </c>
    </row>
    <row r="10858">
      <c r="L10858" s="3">
        <v>43825.25</v>
      </c>
    </row>
    <row r="10859">
      <c r="L10859" s="3">
        <v>44166.770833333336</v>
      </c>
    </row>
    <row r="10860">
      <c r="L10860" s="3">
        <v>43822.458333333336</v>
      </c>
    </row>
    <row r="10861">
      <c r="L10861" s="3">
        <v>43941.291666666664</v>
      </c>
    </row>
    <row r="10862">
      <c r="L10862" s="3">
        <v>44104.21875</v>
      </c>
    </row>
    <row r="10863">
      <c r="L10863" s="3">
        <v>44181.229166666664</v>
      </c>
    </row>
    <row r="10864">
      <c r="L10864" s="3">
        <v>43973.25</v>
      </c>
    </row>
    <row r="10865">
      <c r="L10865" s="3">
        <v>44128.25</v>
      </c>
    </row>
    <row r="10866">
      <c r="L10866" s="3">
        <v>43993.6875</v>
      </c>
    </row>
    <row r="10867">
      <c r="L10867" s="3">
        <v>44207.229166666664</v>
      </c>
    </row>
    <row r="10868">
      <c r="L10868" s="3">
        <v>43997.3125</v>
      </c>
    </row>
    <row r="10869">
      <c r="L10869" s="3">
        <v>43894.74751188658</v>
      </c>
    </row>
    <row r="10870">
      <c r="L10870" s="3">
        <v>43607.375</v>
      </c>
    </row>
    <row r="10871">
      <c r="L10871" s="3">
        <v>44230.25</v>
      </c>
    </row>
    <row r="10872">
      <c r="L10872" s="3">
        <v>44064.21875</v>
      </c>
    </row>
    <row r="10873">
      <c r="L10873" s="3">
        <v>43849.75</v>
      </c>
    </row>
    <row r="10874">
      <c r="L10874" s="3">
        <v>43501.291666666664</v>
      </c>
    </row>
    <row r="10875">
      <c r="L10875" s="3">
        <v>43835.48099671296</v>
      </c>
    </row>
    <row r="10876">
      <c r="L10876" s="3">
        <v>44033.25</v>
      </c>
    </row>
    <row r="10877">
      <c r="L10877" s="3">
        <v>43811.166666666664</v>
      </c>
    </row>
    <row r="10878">
      <c r="L10878" s="3">
        <v>43673.625</v>
      </c>
    </row>
    <row r="10879">
      <c r="L10879" s="3">
        <v>43693.666666666664</v>
      </c>
    </row>
    <row r="10880">
      <c r="L10880" s="3">
        <v>43806.583333333336</v>
      </c>
    </row>
    <row r="10881">
      <c r="L10881" s="3">
        <v>44005.541666666664</v>
      </c>
    </row>
    <row r="10882">
      <c r="L10882" s="3">
        <v>43818.416666666664</v>
      </c>
    </row>
    <row r="10883">
      <c r="L10883" s="3">
        <v>44064.666666666664</v>
      </c>
    </row>
    <row r="10884">
      <c r="L10884" s="3">
        <v>44165.1875</v>
      </c>
    </row>
    <row r="10885">
      <c r="L10885" s="3">
        <v>43715.38948052083</v>
      </c>
    </row>
    <row r="10886">
      <c r="L10886" s="3">
        <v>43816.166666666664</v>
      </c>
    </row>
    <row r="10887">
      <c r="L10887" s="3">
        <v>44143.270833333336</v>
      </c>
    </row>
    <row r="10888">
      <c r="L10888" s="3">
        <v>43748.625</v>
      </c>
    </row>
    <row r="10889">
      <c r="L10889" s="3">
        <v>44065.6875</v>
      </c>
    </row>
    <row r="10890">
      <c r="L10890" s="3">
        <v>44149.78125</v>
      </c>
    </row>
    <row r="10891">
      <c r="L10891" s="3">
        <v>44064.229166666664</v>
      </c>
    </row>
    <row r="10892">
      <c r="L10892" s="3">
        <v>43764.541666666664</v>
      </c>
    </row>
    <row r="10893">
      <c r="L10893" s="3">
        <v>44247.625</v>
      </c>
    </row>
    <row r="10894">
      <c r="L10894" s="3">
        <v>44126.208333333336</v>
      </c>
    </row>
    <row r="10895">
      <c r="L10895" s="3">
        <v>43823.708333333336</v>
      </c>
    </row>
    <row r="10896">
      <c r="L10896" s="3">
        <v>44061.625</v>
      </c>
    </row>
    <row r="10897">
      <c r="L10897" s="3">
        <v>44074.291666666664</v>
      </c>
    </row>
    <row r="10898">
      <c r="L10898" s="3">
        <v>44193.5625</v>
      </c>
    </row>
    <row r="10899">
      <c r="L10899" s="3">
        <v>43777.208333333336</v>
      </c>
    </row>
    <row r="10900">
      <c r="L10900" s="3">
        <v>43722.291666666664</v>
      </c>
    </row>
    <row r="10901">
      <c r="L10901" s="3">
        <v>43905.782284305555</v>
      </c>
    </row>
    <row r="10902">
      <c r="L10902" s="3">
        <v>43903.25</v>
      </c>
    </row>
    <row r="10903">
      <c r="L10903" s="3">
        <v>43865.708333333336</v>
      </c>
    </row>
    <row r="10904">
      <c r="L10904" s="3">
        <v>44062.729166666664</v>
      </c>
    </row>
    <row r="10905">
      <c r="L10905" s="3">
        <v>43894.787730868054</v>
      </c>
    </row>
    <row r="10906">
      <c r="L10906" s="3">
        <v>44055.666666666664</v>
      </c>
    </row>
    <row r="10907">
      <c r="L10907" s="3">
        <v>44252.583333333336</v>
      </c>
    </row>
    <row r="10908">
      <c r="L10908" s="3">
        <v>43819.625</v>
      </c>
    </row>
    <row r="10909">
      <c r="L10909" s="3">
        <v>43915.270833333336</v>
      </c>
    </row>
    <row r="10910">
      <c r="L10910" s="3">
        <v>43849.645833333336</v>
      </c>
    </row>
    <row r="10911">
      <c r="L10911" s="3">
        <v>44049.166666666664</v>
      </c>
    </row>
    <row r="10912">
      <c r="L10912" s="3">
        <v>43874.5</v>
      </c>
    </row>
    <row r="10913">
      <c r="L10913" s="3">
        <v>44017.333333333336</v>
      </c>
    </row>
    <row r="10914">
      <c r="L10914" s="3">
        <v>44029.25</v>
      </c>
    </row>
    <row r="10915">
      <c r="L10915" s="3">
        <v>44202.25</v>
      </c>
    </row>
    <row r="10916">
      <c r="L10916" s="3">
        <v>44222.625</v>
      </c>
    </row>
    <row r="10917">
      <c r="L10917" s="3">
        <v>44208.614583333336</v>
      </c>
    </row>
    <row r="10918">
      <c r="L10918" s="3">
        <v>43845.375</v>
      </c>
    </row>
    <row r="10919">
      <c r="L10919" s="3">
        <v>44161.625</v>
      </c>
    </row>
    <row r="10920">
      <c r="L10920" s="3">
        <v>44217.208333333336</v>
      </c>
    </row>
    <row r="10921">
      <c r="L10921" s="3">
        <v>43758.75</v>
      </c>
    </row>
    <row r="10922">
      <c r="L10922" s="3">
        <v>43868.625</v>
      </c>
    </row>
    <row r="10923">
      <c r="L10923" s="3">
        <v>44216.645833333336</v>
      </c>
    </row>
    <row r="10924">
      <c r="L10924" s="3">
        <v>43883.666666666664</v>
      </c>
    </row>
    <row r="10925">
      <c r="L10925" s="3">
        <v>44165.791666666664</v>
      </c>
    </row>
    <row r="10926">
      <c r="L10926" s="3">
        <v>44127.81382310185</v>
      </c>
    </row>
    <row r="10927">
      <c r="L10927" s="3">
        <v>44156.6875</v>
      </c>
    </row>
    <row r="10928">
      <c r="L10928" s="3">
        <v>43881.729166666664</v>
      </c>
    </row>
    <row r="10929">
      <c r="L10929" s="3">
        <v>44175.1875</v>
      </c>
    </row>
    <row r="10930">
      <c r="L10930" s="3">
        <v>44156.291666666664</v>
      </c>
    </row>
    <row r="10931">
      <c r="L10931" s="3">
        <v>43720.25</v>
      </c>
    </row>
    <row r="10932">
      <c r="L10932" s="3">
        <v>43861.645833333336</v>
      </c>
    </row>
    <row r="10933">
      <c r="L10933" s="3">
        <v>44103.291666666664</v>
      </c>
    </row>
    <row r="10934">
      <c r="L10934" s="3">
        <v>43591.666666666664</v>
      </c>
    </row>
    <row r="10935">
      <c r="L10935" s="3">
        <v>43989.291666666664</v>
      </c>
    </row>
    <row r="10936">
      <c r="L10936" s="3">
        <v>44133.625</v>
      </c>
    </row>
    <row r="10937">
      <c r="L10937" s="3">
        <v>43882.729166666664</v>
      </c>
    </row>
    <row r="10938">
      <c r="L10938" s="3">
        <v>43966.25</v>
      </c>
    </row>
    <row r="10939">
      <c r="L10939" s="3">
        <v>44105.25</v>
      </c>
    </row>
    <row r="10940">
      <c r="L10940" s="3">
        <v>44054.458333333336</v>
      </c>
    </row>
    <row r="10941">
      <c r="L10941" s="3">
        <v>43780.166666666664</v>
      </c>
    </row>
    <row r="10942">
      <c r="L10942" s="3">
        <v>43615.166666666664</v>
      </c>
    </row>
    <row r="10943">
      <c r="L10943" s="3">
        <v>44130.229166666664</v>
      </c>
    </row>
    <row r="10944">
      <c r="L10944" s="3">
        <v>44180.260416666664</v>
      </c>
    </row>
    <row r="10945">
      <c r="L10945" s="3">
        <v>44173.291666666664</v>
      </c>
    </row>
    <row r="10946">
      <c r="L10946" s="3">
        <v>43895.333333333336</v>
      </c>
    </row>
    <row r="10947">
      <c r="L10947" s="3">
        <v>44122.177083333336</v>
      </c>
    </row>
    <row r="10948">
      <c r="L10948" s="3">
        <v>44165.625</v>
      </c>
    </row>
    <row r="10949">
      <c r="L10949" s="3">
        <v>44175.229166666664</v>
      </c>
    </row>
    <row r="10950">
      <c r="L10950" s="3">
        <v>44131.625</v>
      </c>
    </row>
    <row r="10951">
      <c r="L10951" s="3">
        <v>44172.583333333336</v>
      </c>
    </row>
    <row r="10952">
      <c r="L10952" s="3">
        <v>43792.666666666664</v>
      </c>
    </row>
    <row r="10953">
      <c r="L10953" s="3">
        <v>43726.708333333336</v>
      </c>
    </row>
    <row r="10954">
      <c r="L10954" s="3">
        <v>43999.65625</v>
      </c>
    </row>
    <row r="10955">
      <c r="L10955" s="3">
        <v>44024.520833333336</v>
      </c>
    </row>
    <row r="10956">
      <c r="L10956" s="3">
        <v>44138.697916666664</v>
      </c>
    </row>
    <row r="10957">
      <c r="L10957" s="3">
        <v>43835.333333333336</v>
      </c>
    </row>
    <row r="10958">
      <c r="L10958" s="3">
        <v>43770.25</v>
      </c>
    </row>
    <row r="10959">
      <c r="L10959" s="3">
        <v>44190.229166666664</v>
      </c>
    </row>
    <row r="10960">
      <c r="L10960" s="3">
        <v>43845.645833333336</v>
      </c>
    </row>
    <row r="10961">
      <c r="L10961" s="3">
        <v>44120.4375</v>
      </c>
    </row>
    <row r="10962">
      <c r="L10962" s="3">
        <v>44030.604166666664</v>
      </c>
    </row>
    <row r="10963">
      <c r="L10963" s="3">
        <v>43887.64212297454</v>
      </c>
    </row>
    <row r="10964">
      <c r="L10964" s="3">
        <v>44187.36575734954</v>
      </c>
    </row>
    <row r="10965">
      <c r="L10965" s="3">
        <v>44088.708333333336</v>
      </c>
    </row>
    <row r="10966">
      <c r="L10966" s="3">
        <v>44104.68819444445</v>
      </c>
    </row>
    <row r="10967">
      <c r="L10967" s="3">
        <v>43818.625</v>
      </c>
    </row>
    <row r="10968">
      <c r="L10968" s="3">
        <v>43870.291666666664</v>
      </c>
    </row>
    <row r="10969">
      <c r="L10969" s="3">
        <v>43885.7562769213</v>
      </c>
    </row>
    <row r="10970">
      <c r="L10970" s="3">
        <v>43816.6875</v>
      </c>
    </row>
    <row r="10971">
      <c r="L10971" s="3">
        <v>43861.791666666664</v>
      </c>
    </row>
    <row r="10972">
      <c r="L10972" s="3">
        <v>44230.25</v>
      </c>
    </row>
    <row r="10973">
      <c r="L10973" s="3">
        <v>43880.416666666664</v>
      </c>
    </row>
    <row r="10974">
      <c r="L10974" s="3">
        <v>44195.666666666664</v>
      </c>
    </row>
    <row r="10975">
      <c r="L10975" s="3">
        <v>44105.4375</v>
      </c>
    </row>
    <row r="10976">
      <c r="L10976" s="3">
        <v>44007.625</v>
      </c>
    </row>
    <row r="10977">
      <c r="L10977" s="3">
        <v>44246.37286431713</v>
      </c>
    </row>
    <row r="10978">
      <c r="L10978" s="3">
        <v>43712.625</v>
      </c>
    </row>
    <row r="10979">
      <c r="L10979" s="3">
        <v>43514.291666666664</v>
      </c>
    </row>
    <row r="10980">
      <c r="L10980" s="3">
        <v>43714.125</v>
      </c>
    </row>
    <row r="10981">
      <c r="L10981" s="3">
        <v>43835.208333333336</v>
      </c>
    </row>
    <row r="10982">
      <c r="L10982" s="3">
        <v>44005.791666666664</v>
      </c>
    </row>
    <row r="10983">
      <c r="L10983" s="3">
        <v>43985.3125</v>
      </c>
    </row>
    <row r="10984">
      <c r="L10984" s="3">
        <v>43929.4375</v>
      </c>
    </row>
    <row r="10985">
      <c r="L10985" s="3">
        <v>44083.239583333336</v>
      </c>
    </row>
    <row r="10986">
      <c r="L10986" s="3">
        <v>43750.625</v>
      </c>
    </row>
    <row r="10987">
      <c r="L10987" s="3">
        <v>44176.270833333336</v>
      </c>
    </row>
    <row r="10988">
      <c r="L10988" s="3">
        <v>44229.666666666664</v>
      </c>
    </row>
    <row r="10989">
      <c r="L10989" s="3">
        <v>44140.229166666664</v>
      </c>
    </row>
    <row r="10990">
      <c r="L10990" s="3">
        <v>44113.625</v>
      </c>
    </row>
    <row r="10991">
      <c r="L10991" s="3">
        <v>43826.583333333336</v>
      </c>
    </row>
    <row r="10992">
      <c r="L10992" s="3">
        <v>43662.416666666664</v>
      </c>
    </row>
    <row r="10993">
      <c r="L10993" s="3">
        <v>43714.625</v>
      </c>
    </row>
    <row r="10994">
      <c r="L10994" s="3">
        <v>43766.75</v>
      </c>
    </row>
    <row r="10995">
      <c r="L10995" s="3">
        <v>44249.614583333336</v>
      </c>
    </row>
    <row r="10996">
      <c r="L10996" s="3">
        <v>44231.700148310185</v>
      </c>
    </row>
    <row r="10997">
      <c r="L10997" s="3">
        <v>44146.631944444445</v>
      </c>
    </row>
    <row r="10998">
      <c r="L10998" s="3">
        <v>44116.583333333336</v>
      </c>
    </row>
    <row r="10999">
      <c r="L10999" s="3">
        <v>43949.77904518518</v>
      </c>
    </row>
    <row r="11000">
      <c r="L11000" s="3">
        <v>44161.229166666664</v>
      </c>
    </row>
    <row r="11001">
      <c r="L11001" s="3">
        <v>43858.291666666664</v>
      </c>
    </row>
    <row r="11002">
      <c r="L11002" s="3">
        <v>43999.791666666664</v>
      </c>
    </row>
    <row r="11003">
      <c r="L11003" s="3">
        <v>44111.78125</v>
      </c>
    </row>
    <row r="11004">
      <c r="L11004" s="3">
        <v>43584.458333333336</v>
      </c>
    </row>
    <row r="11005">
      <c r="L11005" s="3">
        <v>44113.625</v>
      </c>
    </row>
    <row r="11006">
      <c r="L11006" s="3">
        <v>43896.208333333336</v>
      </c>
    </row>
    <row r="11007">
      <c r="L11007" s="3">
        <v>43692.666666666664</v>
      </c>
    </row>
    <row r="11008">
      <c r="L11008" s="3">
        <v>44162.5</v>
      </c>
    </row>
    <row r="11009">
      <c r="L11009" s="3">
        <v>44153.770833333336</v>
      </c>
    </row>
    <row r="11010">
      <c r="L11010" s="3">
        <v>44239.375</v>
      </c>
    </row>
    <row r="11011">
      <c r="L11011" s="3">
        <v>44113.1875</v>
      </c>
    </row>
    <row r="11012">
      <c r="L11012" s="3">
        <v>44250.270833333336</v>
      </c>
    </row>
    <row r="11013">
      <c r="L11013" s="3">
        <v>44149.729166666664</v>
      </c>
    </row>
    <row r="11014">
      <c r="L11014" s="3">
        <v>44237.3125</v>
      </c>
    </row>
    <row r="11015">
      <c r="L11015" s="3">
        <v>44249.25</v>
      </c>
    </row>
    <row r="11016">
      <c r="L11016" s="3">
        <v>44125.375</v>
      </c>
    </row>
    <row r="11017">
      <c r="L11017" s="3">
        <v>44097.21875</v>
      </c>
    </row>
    <row r="11018">
      <c r="L11018" s="3">
        <v>44157.291666666664</v>
      </c>
    </row>
    <row r="11019">
      <c r="L11019" s="3">
        <v>44149.729166666664</v>
      </c>
    </row>
    <row r="11020">
      <c r="L11020" s="3">
        <v>44132.4375</v>
      </c>
    </row>
    <row r="11021">
      <c r="L11021" s="3">
        <v>43911.350068761574</v>
      </c>
    </row>
    <row r="11022">
      <c r="L11022" s="3">
        <v>44165.916666666664</v>
      </c>
    </row>
    <row r="11023">
      <c r="L11023" s="3">
        <v>44051.646527777775</v>
      </c>
    </row>
    <row r="11024">
      <c r="L11024" s="3">
        <v>44126.416666666664</v>
      </c>
    </row>
    <row r="11025">
      <c r="L11025" s="3">
        <v>43502.375</v>
      </c>
    </row>
    <row r="11026">
      <c r="L11026" s="3">
        <v>44231.291666666664</v>
      </c>
    </row>
    <row r="11027">
      <c r="L11027" s="3">
        <v>44033.75</v>
      </c>
    </row>
    <row r="11028">
      <c r="L11028" s="3">
        <v>44126.416666666664</v>
      </c>
    </row>
    <row r="11029">
      <c r="L11029" s="3">
        <v>44114.666666666664</v>
      </c>
    </row>
    <row r="11030">
      <c r="L11030" s="3">
        <v>44045.583333333336</v>
      </c>
    </row>
    <row r="11031">
      <c r="L11031" s="3">
        <v>43902.25</v>
      </c>
    </row>
    <row r="11032">
      <c r="L11032" s="3">
        <v>44210.29247734954</v>
      </c>
    </row>
    <row r="11033">
      <c r="L11033" s="3">
        <v>43833.166666666664</v>
      </c>
    </row>
    <row r="11034">
      <c r="L11034" s="3">
        <v>44146.3125</v>
      </c>
    </row>
    <row r="11035">
      <c r="L11035" s="3">
        <v>44180.583333333336</v>
      </c>
    </row>
    <row r="11036">
      <c r="L11036" s="3">
        <v>43800.166666666664</v>
      </c>
    </row>
    <row r="11037">
      <c r="L11037" s="3">
        <v>44119.166666666664</v>
      </c>
    </row>
    <row r="11038">
      <c r="L11038" s="3">
        <v>43965.4375</v>
      </c>
    </row>
    <row r="11039">
      <c r="L11039" s="3">
        <v>44189.302083333336</v>
      </c>
    </row>
    <row r="11040">
      <c r="L11040" s="3">
        <v>43790.5</v>
      </c>
    </row>
    <row r="11041">
      <c r="L11041" s="3">
        <v>44123.625</v>
      </c>
    </row>
    <row r="11042">
      <c r="L11042" s="3">
        <v>43767.208333333336</v>
      </c>
    </row>
    <row r="11043">
      <c r="L11043" s="3">
        <v>44188.916666666664</v>
      </c>
    </row>
    <row r="11044">
      <c r="L11044" s="3">
        <v>44166.625</v>
      </c>
    </row>
    <row r="11045">
      <c r="L11045" s="3">
        <v>43633.125</v>
      </c>
    </row>
    <row r="11046">
      <c r="L11046" s="3">
        <v>44086.32436252315</v>
      </c>
    </row>
    <row r="11047">
      <c r="L11047" s="3">
        <v>44114.33998615741</v>
      </c>
    </row>
    <row r="11048">
      <c r="L11048" s="3">
        <v>43557.416666666664</v>
      </c>
    </row>
    <row r="11049">
      <c r="L11049" s="3">
        <v>44223.197916666664</v>
      </c>
    </row>
    <row r="11050">
      <c r="L11050" s="3">
        <v>43921.333333333336</v>
      </c>
    </row>
    <row r="11051">
      <c r="L11051" s="3">
        <v>44236.68241837963</v>
      </c>
    </row>
    <row r="11052">
      <c r="L11052" s="3">
        <v>43850.708333333336</v>
      </c>
    </row>
    <row r="11053">
      <c r="L11053" s="3">
        <v>44225.416666666664</v>
      </c>
    </row>
    <row r="11054">
      <c r="L11054" s="3">
        <v>43920.53325071759</v>
      </c>
    </row>
    <row r="11055">
      <c r="L11055" s="3">
        <v>44147.1875</v>
      </c>
    </row>
    <row r="11056">
      <c r="L11056" s="3">
        <v>43775.666666666664</v>
      </c>
    </row>
    <row r="11057">
      <c r="L11057" s="3">
        <v>44014.302083333336</v>
      </c>
    </row>
    <row r="11058">
      <c r="L11058" s="3">
        <v>44229.270833333336</v>
      </c>
    </row>
    <row r="11059">
      <c r="L11059" s="3">
        <v>44038.229166666664</v>
      </c>
    </row>
    <row r="11060">
      <c r="L11060" s="3">
        <v>43846.666666666664</v>
      </c>
    </row>
    <row r="11061">
      <c r="L11061" s="3">
        <v>44149.375</v>
      </c>
    </row>
    <row r="11062">
      <c r="L11062" s="3">
        <v>43971.29232503472</v>
      </c>
    </row>
    <row r="11063">
      <c r="L11063" s="3">
        <v>43739.5</v>
      </c>
    </row>
    <row r="11064">
      <c r="L11064" s="3">
        <v>43469.666666666664</v>
      </c>
    </row>
    <row r="11065">
      <c r="L11065" s="3">
        <v>43764.333333333336</v>
      </c>
    </row>
    <row r="11066">
      <c r="L11066" s="3">
        <v>44162.166666666664</v>
      </c>
    </row>
    <row r="11067">
      <c r="L11067" s="3">
        <v>43950.44314565972</v>
      </c>
    </row>
    <row r="11068">
      <c r="L11068" s="3">
        <v>43828.541666666664</v>
      </c>
    </row>
    <row r="11069">
      <c r="L11069" s="3">
        <v>43868.708333333336</v>
      </c>
    </row>
    <row r="11070">
      <c r="L11070" s="3">
        <v>44063.729166666664</v>
      </c>
    </row>
    <row r="11071">
      <c r="L11071" s="3">
        <v>43818.35367732639</v>
      </c>
    </row>
    <row r="11072">
      <c r="L11072" s="3">
        <v>43505.708333333336</v>
      </c>
    </row>
    <row r="11073">
      <c r="L11073" s="3">
        <v>44143.729166666664</v>
      </c>
    </row>
    <row r="11074">
      <c r="L11074" s="3">
        <v>44124.3125</v>
      </c>
    </row>
    <row r="11075">
      <c r="L11075" s="3">
        <v>43511.666666666664</v>
      </c>
    </row>
    <row r="11076">
      <c r="L11076" s="3">
        <v>43783.166666666664</v>
      </c>
    </row>
    <row r="11077">
      <c r="L11077" s="3">
        <v>44240.71727429398</v>
      </c>
    </row>
    <row r="11078">
      <c r="L11078" s="3">
        <v>43962.541666666664</v>
      </c>
    </row>
    <row r="11079">
      <c r="L11079" s="3">
        <v>44077.21875</v>
      </c>
    </row>
    <row r="11080">
      <c r="L11080" s="3">
        <v>43840.5625</v>
      </c>
    </row>
    <row r="11081">
      <c r="L11081" s="3">
        <v>44139.1875</v>
      </c>
    </row>
    <row r="11082">
      <c r="L11082" s="3">
        <v>43839.791666666664</v>
      </c>
    </row>
    <row r="11083">
      <c r="L11083" s="3">
        <v>44202.291666666664</v>
      </c>
    </row>
    <row r="11084">
      <c r="L11084" s="3">
        <v>44195.635416666664</v>
      </c>
    </row>
    <row r="11085">
      <c r="L11085" s="3">
        <v>43628.666666666664</v>
      </c>
    </row>
    <row r="11086">
      <c r="L11086" s="3">
        <v>43892.791666666664</v>
      </c>
    </row>
    <row r="11087">
      <c r="L11087" s="3">
        <v>43999.791666666664</v>
      </c>
    </row>
    <row r="11088">
      <c r="L11088" s="3">
        <v>43873.197916666664</v>
      </c>
    </row>
    <row r="11089">
      <c r="L11089" s="3">
        <v>43965.291666666664</v>
      </c>
    </row>
    <row r="11090">
      <c r="L11090" s="3">
        <v>44136.416666666664</v>
      </c>
    </row>
    <row r="11091">
      <c r="L11091" s="3">
        <v>43537.625</v>
      </c>
    </row>
    <row r="11092">
      <c r="L11092" s="3">
        <v>44215.604166666664</v>
      </c>
    </row>
    <row r="11093">
      <c r="L11093" s="3">
        <v>43506.291666666664</v>
      </c>
    </row>
    <row r="11094">
      <c r="L11094" s="3">
        <v>43818.333333333336</v>
      </c>
    </row>
    <row r="11095">
      <c r="L11095" s="3">
        <v>44006.583333333336</v>
      </c>
    </row>
    <row r="11096">
      <c r="L11096" s="3">
        <v>43958.791666666664</v>
      </c>
    </row>
    <row r="11097">
      <c r="L11097" s="3">
        <v>43811.666666666664</v>
      </c>
    </row>
    <row r="11098">
      <c r="L11098" s="3">
        <v>43990.791666666664</v>
      </c>
    </row>
    <row r="11099">
      <c r="L11099" s="3">
        <v>44101.31041666667</v>
      </c>
    </row>
    <row r="11100">
      <c r="L11100" s="3">
        <v>43829.440180439815</v>
      </c>
    </row>
    <row r="11101">
      <c r="L11101" s="3">
        <v>44047.645833333336</v>
      </c>
    </row>
    <row r="11102">
      <c r="L11102" s="3">
        <v>43826.333333333336</v>
      </c>
    </row>
    <row r="11103">
      <c r="L11103" s="3">
        <v>44081.666666666664</v>
      </c>
    </row>
    <row r="11104">
      <c r="L11104" s="3">
        <v>44215.208333333336</v>
      </c>
    </row>
    <row r="11105">
      <c r="L11105" s="3">
        <v>43751.375</v>
      </c>
    </row>
    <row r="11106">
      <c r="L11106" s="3">
        <v>44250.71875</v>
      </c>
    </row>
    <row r="11107">
      <c r="L11107" s="3">
        <v>43866.708333333336</v>
      </c>
    </row>
    <row r="11108">
      <c r="L11108" s="3">
        <v>43927.62569444445</v>
      </c>
    </row>
    <row r="11109">
      <c r="L11109" s="3">
        <v>44041.333333333336</v>
      </c>
    </row>
    <row r="11110">
      <c r="L11110" s="3">
        <v>43870.697916666664</v>
      </c>
    </row>
    <row r="11111">
      <c r="L11111" s="3">
        <v>43971.583333333336</v>
      </c>
    </row>
    <row r="11112">
      <c r="L11112" s="3">
        <v>44165.1875</v>
      </c>
    </row>
    <row r="11113">
      <c r="L11113" s="3">
        <v>44201.645833333336</v>
      </c>
    </row>
    <row r="11114">
      <c r="L11114" s="3">
        <v>43876.270833333336</v>
      </c>
    </row>
    <row r="11115">
      <c r="L11115" s="3">
        <v>43935.166666666664</v>
      </c>
    </row>
    <row r="11116">
      <c r="L11116" s="3">
        <v>44237.625</v>
      </c>
    </row>
    <row r="11117">
      <c r="L11117" s="3">
        <v>43971.3125</v>
      </c>
    </row>
    <row r="11118">
      <c r="L11118" s="3">
        <v>44125.25</v>
      </c>
    </row>
    <row r="11119">
      <c r="L11119" s="3">
        <v>43986.25</v>
      </c>
    </row>
    <row r="11120">
      <c r="L11120" s="3">
        <v>43879.291666666664</v>
      </c>
    </row>
    <row r="11121">
      <c r="L11121" s="3">
        <v>43735.708333333336</v>
      </c>
    </row>
    <row r="11122">
      <c r="L11122" s="3">
        <v>44209.604166666664</v>
      </c>
    </row>
    <row r="11123">
      <c r="L11123" s="3">
        <v>44200.270833333336</v>
      </c>
    </row>
    <row r="11124">
      <c r="L11124" s="3">
        <v>44251.479166666664</v>
      </c>
    </row>
    <row r="11125">
      <c r="L11125" s="3">
        <v>44004.4375</v>
      </c>
    </row>
    <row r="11126">
      <c r="L11126" s="3">
        <v>44039.604166666664</v>
      </c>
    </row>
    <row r="11127">
      <c r="L11127" s="3">
        <v>43782.708333333336</v>
      </c>
    </row>
    <row r="11128">
      <c r="L11128" s="3">
        <v>44066.333333333336</v>
      </c>
    </row>
    <row r="11129">
      <c r="L11129" s="3">
        <v>44039.791666666664</v>
      </c>
    </row>
    <row r="11130">
      <c r="L11130" s="3">
        <v>44127.666666666664</v>
      </c>
    </row>
    <row r="11131">
      <c r="L11131" s="3">
        <v>43829.416666666664</v>
      </c>
    </row>
    <row r="11132">
      <c r="L11132" s="3">
        <v>43841.375</v>
      </c>
    </row>
    <row r="11133">
      <c r="L11133" s="3">
        <v>44174.1875</v>
      </c>
    </row>
    <row r="11134">
      <c r="L11134" s="3">
        <v>43951.791666666664</v>
      </c>
    </row>
    <row r="11135">
      <c r="L11135" s="3">
        <v>44088.166666666664</v>
      </c>
    </row>
    <row r="11136">
      <c r="L11136" s="3">
        <v>43868.604166666664</v>
      </c>
    </row>
    <row r="11137">
      <c r="L11137" s="3">
        <v>43495.666666666664</v>
      </c>
    </row>
    <row r="11138">
      <c r="L11138" s="3">
        <v>43820.791666666664</v>
      </c>
    </row>
    <row r="11139">
      <c r="L11139" s="3">
        <v>44034.541666666664</v>
      </c>
    </row>
    <row r="11140">
      <c r="L11140" s="3">
        <v>43985.291666666664</v>
      </c>
    </row>
    <row r="11141">
      <c r="L11141" s="3">
        <v>43894.33965262731</v>
      </c>
    </row>
    <row r="11142">
      <c r="L11142" s="3">
        <v>43963.625</v>
      </c>
    </row>
    <row r="11143">
      <c r="L11143" s="3">
        <v>43473.666666666664</v>
      </c>
    </row>
    <row r="11144">
      <c r="L11144" s="3">
        <v>43913.604166666664</v>
      </c>
    </row>
    <row r="11145">
      <c r="L11145" s="3">
        <v>43775.625</v>
      </c>
    </row>
    <row r="11146">
      <c r="L11146" s="3">
        <v>44197.30005790509</v>
      </c>
    </row>
    <row r="11147">
      <c r="L11147" s="3">
        <v>43826.416666666664</v>
      </c>
    </row>
    <row r="11148">
      <c r="L11148" s="3">
        <v>43778.625</v>
      </c>
    </row>
    <row r="11149">
      <c r="L11149" s="3">
        <v>44250.666666666664</v>
      </c>
    </row>
    <row r="11150">
      <c r="L11150" s="3">
        <v>43719.166666666664</v>
      </c>
    </row>
    <row r="11151">
      <c r="L11151" s="3">
        <v>44236.177083333336</v>
      </c>
    </row>
    <row r="11152">
      <c r="L11152" s="3">
        <v>43489.666666666664</v>
      </c>
    </row>
    <row r="11153">
      <c r="L11153" s="3">
        <v>43767.708333333336</v>
      </c>
    </row>
    <row r="11154">
      <c r="L11154" s="3">
        <v>44084.3125</v>
      </c>
    </row>
    <row r="11155">
      <c r="L11155" s="3">
        <v>44098.1875</v>
      </c>
    </row>
    <row r="11156">
      <c r="L11156" s="3">
        <v>43783.458333333336</v>
      </c>
    </row>
    <row r="11157">
      <c r="L11157" s="3">
        <v>44167.260416666664</v>
      </c>
    </row>
    <row r="11158">
      <c r="L11158" s="3">
        <v>44164.291666666664</v>
      </c>
    </row>
    <row r="11159">
      <c r="L11159" s="3">
        <v>44160.21875</v>
      </c>
    </row>
    <row r="11160">
      <c r="L11160" s="3">
        <v>44040.4375</v>
      </c>
    </row>
    <row r="11161">
      <c r="L11161" s="3">
        <v>43891.635416666664</v>
      </c>
    </row>
    <row r="11162">
      <c r="L11162" s="3">
        <v>44106.645833333336</v>
      </c>
    </row>
    <row r="11163">
      <c r="L11163" s="3">
        <v>43955.625</v>
      </c>
    </row>
    <row r="11164">
      <c r="L11164" s="3">
        <v>43476.446734178244</v>
      </c>
    </row>
    <row r="11165">
      <c r="L11165" s="3">
        <v>44230.645833333336</v>
      </c>
    </row>
    <row r="11166">
      <c r="L11166" s="3">
        <v>44229.625</v>
      </c>
    </row>
    <row r="11167">
      <c r="L11167" s="3">
        <v>43763.291666666664</v>
      </c>
    </row>
    <row r="11168">
      <c r="L11168" s="3">
        <v>44136.25</v>
      </c>
    </row>
    <row r="11169">
      <c r="L11169" s="3">
        <v>44048.708333333336</v>
      </c>
    </row>
    <row r="11170">
      <c r="L11170" s="3">
        <v>43647.708333333336</v>
      </c>
    </row>
    <row r="11171">
      <c r="L11171" s="3">
        <v>44154.729166666664</v>
      </c>
    </row>
    <row r="11172">
      <c r="L11172" s="3">
        <v>44112.4375</v>
      </c>
    </row>
    <row r="11173">
      <c r="L11173" s="3">
        <v>44162.614583333336</v>
      </c>
    </row>
    <row r="11174">
      <c r="L11174" s="3">
        <v>44165.458333333336</v>
      </c>
    </row>
    <row r="11175">
      <c r="L11175" s="3">
        <v>44072.666666666664</v>
      </c>
    </row>
    <row r="11176">
      <c r="L11176" s="3">
        <v>44100.72986111111</v>
      </c>
    </row>
    <row r="11177">
      <c r="L11177" s="3">
        <v>43889.49034267361</v>
      </c>
    </row>
    <row r="11178">
      <c r="L11178" s="3">
        <v>43822.82645422454</v>
      </c>
    </row>
    <row r="11179">
      <c r="L11179" s="3">
        <v>43880.72061362269</v>
      </c>
    </row>
    <row r="11180">
      <c r="L11180" s="3">
        <v>44078.65734619213</v>
      </c>
    </row>
    <row r="11181">
      <c r="L11181" s="3">
        <v>43930.708333333336</v>
      </c>
    </row>
    <row r="11182">
      <c r="L11182" s="3">
        <v>43889.229166666664</v>
      </c>
    </row>
    <row r="11183">
      <c r="L11183" s="3">
        <v>44109.604166666664</v>
      </c>
    </row>
    <row r="11184">
      <c r="L11184" s="3">
        <v>43872.729166666664</v>
      </c>
    </row>
    <row r="11185">
      <c r="L11185" s="3">
        <v>43768.625</v>
      </c>
    </row>
    <row r="11186">
      <c r="L11186" s="3">
        <v>43716.666666666664</v>
      </c>
    </row>
    <row r="11187">
      <c r="L11187" s="3">
        <v>44094.625</v>
      </c>
    </row>
    <row r="11188">
      <c r="L11188" s="3">
        <v>43824.666666666664</v>
      </c>
    </row>
    <row r="11189">
      <c r="L11189" s="3">
        <v>44236.25</v>
      </c>
    </row>
    <row r="11190">
      <c r="L11190" s="3">
        <v>44151.1875</v>
      </c>
    </row>
    <row r="11191">
      <c r="L11191" s="3">
        <v>44092.729166666664</v>
      </c>
    </row>
    <row r="11192">
      <c r="L11192" s="3">
        <v>43934.260416666664</v>
      </c>
    </row>
    <row r="11193">
      <c r="L11193" s="3">
        <v>44239.333333333336</v>
      </c>
    </row>
    <row r="11194">
      <c r="L11194" s="3">
        <v>44162.25</v>
      </c>
    </row>
    <row r="11195">
      <c r="L11195" s="3">
        <v>43993.729166666664</v>
      </c>
    </row>
    <row r="11196">
      <c r="L11196" s="3">
        <v>43581.166666666664</v>
      </c>
    </row>
    <row r="11197">
      <c r="L11197" s="3">
        <v>43784.541666666664</v>
      </c>
    </row>
    <row r="11198">
      <c r="L11198" s="3">
        <v>43756.166666666664</v>
      </c>
    </row>
    <row r="11199">
      <c r="L11199" s="3">
        <v>44193.291666666664</v>
      </c>
    </row>
    <row r="11200">
      <c r="L11200" s="3">
        <v>44120.291666666664</v>
      </c>
    </row>
    <row r="11201">
      <c r="L11201" s="3">
        <v>43726.625</v>
      </c>
    </row>
    <row r="11202">
      <c r="L11202" s="3">
        <v>44127.666666666664</v>
      </c>
    </row>
    <row r="11203">
      <c r="L11203" s="3">
        <v>43888.72786071759</v>
      </c>
    </row>
    <row r="11204">
      <c r="L11204" s="3">
        <v>43567.208333333336</v>
      </c>
    </row>
    <row r="11205">
      <c r="L11205" s="3">
        <v>43850.375</v>
      </c>
    </row>
    <row r="11206">
      <c r="L11206" s="3">
        <v>44046.75</v>
      </c>
    </row>
    <row r="11207">
      <c r="L11207" s="3">
        <v>44026.666666666664</v>
      </c>
    </row>
    <row r="11208">
      <c r="L11208" s="3">
        <v>44130.666666666664</v>
      </c>
    </row>
    <row r="11209">
      <c r="L11209" s="3">
        <v>44218.375</v>
      </c>
    </row>
    <row r="11210">
      <c r="L11210" s="3">
        <v>44202.57212672454</v>
      </c>
    </row>
    <row r="11211">
      <c r="L11211" s="3">
        <v>44158.6875</v>
      </c>
    </row>
    <row r="11212">
      <c r="L11212" s="3">
        <v>43773.708333333336</v>
      </c>
    </row>
    <row r="11213">
      <c r="L11213" s="3">
        <v>44165.229166666664</v>
      </c>
    </row>
    <row r="11214">
      <c r="L11214" s="3">
        <v>43783.208333333336</v>
      </c>
    </row>
    <row r="11215">
      <c r="L11215" s="3">
        <v>44195.583333333336</v>
      </c>
    </row>
    <row r="11216">
      <c r="L11216" s="3">
        <v>43837.291666666664</v>
      </c>
    </row>
    <row r="11217">
      <c r="L11217" s="3">
        <v>44077.604166666664</v>
      </c>
    </row>
    <row r="11218">
      <c r="L11218" s="3">
        <v>43849.625</v>
      </c>
    </row>
    <row r="11219">
      <c r="L11219" s="3">
        <v>43868.166666666664</v>
      </c>
    </row>
    <row r="11220">
      <c r="L11220" s="3">
        <v>44085.708333333336</v>
      </c>
    </row>
    <row r="11221">
      <c r="L11221" s="3">
        <v>44042.291666666664</v>
      </c>
    </row>
    <row r="11222">
      <c r="L11222" s="3">
        <v>43777.330647627314</v>
      </c>
    </row>
    <row r="11223">
      <c r="L11223" s="3">
        <v>44223.69440690972</v>
      </c>
    </row>
    <row r="11224">
      <c r="L11224" s="3">
        <v>44129.75</v>
      </c>
    </row>
    <row r="11225">
      <c r="L11225" s="3">
        <v>44224.791666666664</v>
      </c>
    </row>
    <row r="11226">
      <c r="L11226" s="3">
        <v>43903.75</v>
      </c>
    </row>
    <row r="11227">
      <c r="L11227" s="3">
        <v>43842.291666666664</v>
      </c>
    </row>
    <row r="11228">
      <c r="L11228" s="3">
        <v>43817.458333333336</v>
      </c>
    </row>
    <row r="11229">
      <c r="L11229" s="3">
        <v>44207.416666666664</v>
      </c>
    </row>
    <row r="11230">
      <c r="L11230" s="3">
        <v>44071.75</v>
      </c>
    </row>
    <row r="11231">
      <c r="L11231" s="3">
        <v>44043.208333333336</v>
      </c>
    </row>
    <row r="11232">
      <c r="L11232" s="3">
        <v>43778.291666666664</v>
      </c>
    </row>
    <row r="11233">
      <c r="L11233" s="3">
        <v>44252.458333333336</v>
      </c>
    </row>
    <row r="11234">
      <c r="L11234" s="3">
        <v>43908.583333333336</v>
      </c>
    </row>
    <row r="11235">
      <c r="L11235" s="3">
        <v>43889.625</v>
      </c>
    </row>
    <row r="11236">
      <c r="L11236" s="3">
        <v>44033.395833333336</v>
      </c>
    </row>
    <row r="11237">
      <c r="L11237" s="3">
        <v>43675.291666666664</v>
      </c>
    </row>
    <row r="11238">
      <c r="L11238" s="3">
        <v>43816.583333333336</v>
      </c>
    </row>
    <row r="11239">
      <c r="L11239" s="3">
        <v>43921.291666666664</v>
      </c>
    </row>
    <row r="11240">
      <c r="L11240" s="3">
        <v>43514.666666666664</v>
      </c>
    </row>
    <row r="11241">
      <c r="L11241" s="3">
        <v>43887.145833333336</v>
      </c>
    </row>
    <row r="11242">
      <c r="L11242" s="3">
        <v>44099.625</v>
      </c>
    </row>
    <row r="11243">
      <c r="L11243" s="3">
        <v>43836.791666666664</v>
      </c>
    </row>
    <row r="11244">
      <c r="L11244" s="3">
        <v>43712.291666666664</v>
      </c>
    </row>
    <row r="11245">
      <c r="L11245" s="3">
        <v>44104.502889131945</v>
      </c>
    </row>
    <row r="11246">
      <c r="L11246" s="3">
        <v>43838.791666666664</v>
      </c>
    </row>
    <row r="11247">
      <c r="L11247" s="3">
        <v>44118.75</v>
      </c>
    </row>
    <row r="11248">
      <c r="L11248" s="3">
        <v>44065.541666666664</v>
      </c>
    </row>
    <row r="11249">
      <c r="L11249" s="3">
        <v>44204.697916666664</v>
      </c>
    </row>
    <row r="11250">
      <c r="L11250" s="3">
        <v>44169.125</v>
      </c>
    </row>
    <row r="11251">
      <c r="L11251" s="3">
        <v>43856.229166666664</v>
      </c>
    </row>
    <row r="11252">
      <c r="L11252" s="3">
        <v>43496.583333333336</v>
      </c>
    </row>
    <row r="11253">
      <c r="L11253" s="3">
        <v>44121.59571505787</v>
      </c>
    </row>
    <row r="11254">
      <c r="L11254" s="3">
        <v>43493.208333333336</v>
      </c>
    </row>
    <row r="11255">
      <c r="L11255" s="3">
        <v>44201.270833333336</v>
      </c>
    </row>
    <row r="11256">
      <c r="L11256" s="3">
        <v>43738.291666666664</v>
      </c>
    </row>
    <row r="11257">
      <c r="L11257" s="3">
        <v>44136.47005934028</v>
      </c>
    </row>
    <row r="11258">
      <c r="L11258" s="3">
        <v>43629.708333333336</v>
      </c>
    </row>
    <row r="11259">
      <c r="L11259" s="3">
        <v>44152.333333333336</v>
      </c>
    </row>
    <row r="11260">
      <c r="L11260" s="3">
        <v>44105.208333333336</v>
      </c>
    </row>
    <row r="11261">
      <c r="L11261" s="3">
        <v>43955.708333333336</v>
      </c>
    </row>
    <row r="11262">
      <c r="L11262" s="3">
        <v>43992.645833333336</v>
      </c>
    </row>
    <row r="11263">
      <c r="L11263" s="3">
        <v>43994.625</v>
      </c>
    </row>
    <row r="11264">
      <c r="L11264" s="3">
        <v>43668.583333333336</v>
      </c>
    </row>
    <row r="11265">
      <c r="L11265" s="3">
        <v>43990.625</v>
      </c>
    </row>
    <row r="11266">
      <c r="L11266" s="3">
        <v>43504.666666666664</v>
      </c>
    </row>
    <row r="11267">
      <c r="L11267" s="3">
        <v>44173.666666666664</v>
      </c>
    </row>
    <row r="11268">
      <c r="L11268" s="3">
        <v>44159.666666666664</v>
      </c>
    </row>
    <row r="11269">
      <c r="L11269" s="3">
        <v>43700.625</v>
      </c>
    </row>
    <row r="11270">
      <c r="L11270" s="3">
        <v>44107.291666666664</v>
      </c>
    </row>
    <row r="11271">
      <c r="L11271" s="3">
        <v>44060.666666666664</v>
      </c>
    </row>
    <row r="11272">
      <c r="L11272" s="3">
        <v>43851.40625</v>
      </c>
    </row>
    <row r="11273">
      <c r="L11273" s="3">
        <v>43605.375</v>
      </c>
    </row>
    <row r="11274">
      <c r="L11274" s="3">
        <v>44179.6875</v>
      </c>
    </row>
    <row r="11275">
      <c r="L11275" s="3">
        <v>44136.625</v>
      </c>
    </row>
    <row r="11276">
      <c r="L11276" s="3">
        <v>44181.3125</v>
      </c>
    </row>
    <row r="11277">
      <c r="L11277" s="3">
        <v>43884.791666666664</v>
      </c>
    </row>
    <row r="11278">
      <c r="L11278" s="3">
        <v>43747.708333333336</v>
      </c>
    </row>
    <row r="11279">
      <c r="L11279" s="3">
        <v>44144.36253262732</v>
      </c>
    </row>
    <row r="11280">
      <c r="L11280" s="3">
        <v>44163.625</v>
      </c>
    </row>
    <row r="11281">
      <c r="L11281" s="3">
        <v>43965.333333333336</v>
      </c>
    </row>
    <row r="11282">
      <c r="L11282" s="3">
        <v>44164.29930135416</v>
      </c>
    </row>
    <row r="11283">
      <c r="L11283" s="3">
        <v>44231.302083333336</v>
      </c>
    </row>
    <row r="11284">
      <c r="L11284" s="3">
        <v>44204.58248885417</v>
      </c>
    </row>
    <row r="11285">
      <c r="L11285" s="3">
        <v>43795.416666666664</v>
      </c>
    </row>
    <row r="11286">
      <c r="L11286" s="3">
        <v>43814.770833333336</v>
      </c>
    </row>
    <row r="11287">
      <c r="L11287" s="3">
        <v>44058.625</v>
      </c>
    </row>
    <row r="11288">
      <c r="L11288" s="3">
        <v>44012.645833333336</v>
      </c>
    </row>
    <row r="11289">
      <c r="L11289" s="3">
        <v>44176.625</v>
      </c>
    </row>
    <row r="11290">
      <c r="L11290" s="3">
        <v>43865.614921319444</v>
      </c>
    </row>
    <row r="11291">
      <c r="L11291" s="3">
        <v>43538.541666666664</v>
      </c>
    </row>
    <row r="11292">
      <c r="L11292" s="3">
        <v>44041.333333333336</v>
      </c>
    </row>
    <row r="11293">
      <c r="L11293" s="3">
        <v>43574.375</v>
      </c>
    </row>
    <row r="11294">
      <c r="L11294" s="3">
        <v>43715.7357333912</v>
      </c>
    </row>
    <row r="11295">
      <c r="L11295" s="3">
        <v>43622.375</v>
      </c>
    </row>
    <row r="11296">
      <c r="L11296" s="3">
        <v>43987.65625</v>
      </c>
    </row>
    <row r="11297">
      <c r="L11297" s="3">
        <v>44109.604166666664</v>
      </c>
    </row>
    <row r="11298">
      <c r="L11298" s="3">
        <v>44127.583333333336</v>
      </c>
    </row>
    <row r="11299">
      <c r="L11299" s="3">
        <v>44215.333333333336</v>
      </c>
    </row>
    <row r="11300">
      <c r="L11300" s="3">
        <v>43731.75</v>
      </c>
    </row>
    <row r="11301">
      <c r="L11301" s="3">
        <v>44138.25</v>
      </c>
    </row>
    <row r="11302">
      <c r="L11302" s="3">
        <v>43847.394587511575</v>
      </c>
    </row>
    <row r="11303">
      <c r="L11303" s="3">
        <v>43756.291666666664</v>
      </c>
    </row>
    <row r="11304">
      <c r="L11304" s="3">
        <v>43753.46809028935</v>
      </c>
    </row>
    <row r="11305">
      <c r="L11305" s="3">
        <v>43612.458333333336</v>
      </c>
    </row>
    <row r="11306">
      <c r="L11306" s="3">
        <v>43680.5</v>
      </c>
    </row>
    <row r="11307">
      <c r="L11307" s="3">
        <v>44145.6875</v>
      </c>
    </row>
    <row r="11308">
      <c r="L11308" s="3">
        <v>44143.708333333336</v>
      </c>
    </row>
    <row r="11309">
      <c r="L11309" s="3">
        <v>44017.676562962966</v>
      </c>
    </row>
    <row r="11310">
      <c r="L11310" s="3">
        <v>44062.708333333336</v>
      </c>
    </row>
    <row r="11311">
      <c r="L11311" s="3">
        <v>44096.375</v>
      </c>
    </row>
    <row r="11312">
      <c r="L11312" s="3">
        <v>44072.6875</v>
      </c>
    </row>
    <row r="11313">
      <c r="L11313" s="3">
        <v>43700.375</v>
      </c>
    </row>
    <row r="11314">
      <c r="L11314" s="3">
        <v>44085.666666666664</v>
      </c>
    </row>
    <row r="11315">
      <c r="L11315" s="3">
        <v>43675.583333333336</v>
      </c>
    </row>
    <row r="11316">
      <c r="L11316" s="3">
        <v>44225.645833333336</v>
      </c>
    </row>
    <row r="11317">
      <c r="L11317" s="3">
        <v>43787.208333333336</v>
      </c>
    </row>
    <row r="11318">
      <c r="L11318" s="3">
        <v>44232.270833333336</v>
      </c>
    </row>
    <row r="11319">
      <c r="L11319" s="3">
        <v>44211.208333333336</v>
      </c>
    </row>
    <row r="11320">
      <c r="L11320" s="3">
        <v>43901.197916666664</v>
      </c>
    </row>
    <row r="11321">
      <c r="L11321" s="3">
        <v>44068.666666666664</v>
      </c>
    </row>
    <row r="11322">
      <c r="L11322" s="3">
        <v>44160.729166666664</v>
      </c>
    </row>
    <row r="11323">
      <c r="L11323" s="3">
        <v>44024.75</v>
      </c>
    </row>
    <row r="11324">
      <c r="L11324" s="3">
        <v>44203.645833333336</v>
      </c>
    </row>
    <row r="11325">
      <c r="L11325" s="3">
        <v>44131.645833333336</v>
      </c>
    </row>
    <row r="11326">
      <c r="L11326" s="3">
        <v>43823.5</v>
      </c>
    </row>
    <row r="11327">
      <c r="L11327" s="3">
        <v>43907.229166666664</v>
      </c>
    </row>
    <row r="11328">
      <c r="L11328" s="3">
        <v>44172.208333333336</v>
      </c>
    </row>
    <row r="11329">
      <c r="L11329" s="3">
        <v>43962.791666666664</v>
      </c>
    </row>
    <row r="11330">
      <c r="L11330" s="3">
        <v>44069.229166666664</v>
      </c>
    </row>
    <row r="11331">
      <c r="L11331" s="3">
        <v>44236.645833333336</v>
      </c>
    </row>
    <row r="11332">
      <c r="L11332" s="3">
        <v>43566.166666666664</v>
      </c>
    </row>
    <row r="11333">
      <c r="L11333" s="3">
        <v>43851.21875</v>
      </c>
    </row>
    <row r="11334">
      <c r="L11334" s="3">
        <v>44236.7013316088</v>
      </c>
    </row>
    <row r="11335">
      <c r="L11335" s="3">
        <v>43900.708333333336</v>
      </c>
    </row>
    <row r="11336">
      <c r="L11336" s="3">
        <v>43640.625</v>
      </c>
    </row>
    <row r="11337">
      <c r="L11337" s="3">
        <v>43956.379709305555</v>
      </c>
    </row>
    <row r="11338">
      <c r="L11338" s="3">
        <v>43741.291666666664</v>
      </c>
    </row>
    <row r="11339">
      <c r="L11339" s="3">
        <v>43897.29236111111</v>
      </c>
    </row>
    <row r="11340">
      <c r="L11340" s="3">
        <v>44210.34584417824</v>
      </c>
    </row>
    <row r="11341">
      <c r="L11341" s="3">
        <v>43539.583333333336</v>
      </c>
    </row>
    <row r="11342">
      <c r="L11342" s="3">
        <v>43656.625</v>
      </c>
    </row>
    <row r="11343">
      <c r="L11343" s="3">
        <v>44243.5</v>
      </c>
    </row>
    <row r="11344">
      <c r="L11344" s="3">
        <v>43987.541666666664</v>
      </c>
    </row>
    <row r="11345">
      <c r="L11345" s="3">
        <v>43999.416666666664</v>
      </c>
    </row>
    <row r="11346">
      <c r="L11346" s="3">
        <v>43864.68084699074</v>
      </c>
    </row>
    <row r="11347">
      <c r="L11347" s="3">
        <v>44153.604166666664</v>
      </c>
    </row>
    <row r="11348">
      <c r="L11348" s="3">
        <v>44155.21875</v>
      </c>
    </row>
    <row r="11349">
      <c r="L11349" s="3">
        <v>43836.541666666664</v>
      </c>
    </row>
    <row r="11350">
      <c r="L11350" s="3">
        <v>44214.666666666664</v>
      </c>
    </row>
    <row r="11351">
      <c r="L11351" s="3">
        <v>44011.541666666664</v>
      </c>
    </row>
    <row r="11352">
      <c r="L11352" s="3">
        <v>44026.177083333336</v>
      </c>
    </row>
    <row r="11353">
      <c r="L11353" s="3">
        <v>44223.25</v>
      </c>
    </row>
    <row r="11354">
      <c r="L11354" s="3">
        <v>43862.37366725694</v>
      </c>
    </row>
    <row r="11355">
      <c r="L11355" s="3">
        <v>43847.833333333336</v>
      </c>
    </row>
    <row r="11356">
      <c r="L11356" s="3">
        <v>43486.166666666664</v>
      </c>
    </row>
    <row r="11357">
      <c r="L11357" s="3">
        <v>43817.333333333336</v>
      </c>
    </row>
    <row r="11358">
      <c r="L11358" s="3">
        <v>43901.75</v>
      </c>
    </row>
    <row r="11359">
      <c r="L11359" s="3">
        <v>44191.24318375</v>
      </c>
    </row>
    <row r="11360">
      <c r="L11360" s="3">
        <v>44126.291666666664</v>
      </c>
    </row>
    <row r="11361">
      <c r="L11361" s="3">
        <v>44078.666666666664</v>
      </c>
    </row>
    <row r="11362">
      <c r="L11362" s="3">
        <v>43675.5</v>
      </c>
    </row>
    <row r="11363">
      <c r="L11363" s="3">
        <v>43650.625</v>
      </c>
    </row>
    <row r="11364">
      <c r="L11364" s="3">
        <v>44159.791666666664</v>
      </c>
    </row>
    <row r="11365">
      <c r="L11365" s="3">
        <v>44225.63910559028</v>
      </c>
    </row>
    <row r="11366">
      <c r="L11366" s="3">
        <v>43872.5</v>
      </c>
    </row>
    <row r="11367">
      <c r="L11367" s="3">
        <v>43809.541666666664</v>
      </c>
    </row>
    <row r="11368">
      <c r="L11368" s="3">
        <v>43921.333333333336</v>
      </c>
    </row>
    <row r="11369">
      <c r="L11369" s="3">
        <v>43746.291666666664</v>
      </c>
    </row>
    <row r="11370">
      <c r="L11370" s="3">
        <v>44193.458333333336</v>
      </c>
    </row>
    <row r="11371">
      <c r="L11371" s="3">
        <v>44222.583333333336</v>
      </c>
    </row>
    <row r="11372">
      <c r="L11372" s="3">
        <v>44033.5</v>
      </c>
    </row>
    <row r="11373">
      <c r="L11373" s="3">
        <v>44232.63199317129</v>
      </c>
    </row>
    <row r="11374">
      <c r="L11374" s="3">
        <v>44169.69002998843</v>
      </c>
    </row>
    <row r="11375">
      <c r="L11375" s="3">
        <v>43877.3125</v>
      </c>
    </row>
    <row r="11376">
      <c r="L11376" s="3">
        <v>43877.416666666664</v>
      </c>
    </row>
    <row r="11377">
      <c r="L11377" s="3">
        <v>43709.73392409722</v>
      </c>
    </row>
    <row r="11378">
      <c r="L11378" s="3">
        <v>44162.43377383102</v>
      </c>
    </row>
    <row r="11379">
      <c r="L11379" s="3">
        <v>44067.270833333336</v>
      </c>
    </row>
    <row r="11380">
      <c r="L11380" s="3">
        <v>44026.645833333336</v>
      </c>
    </row>
    <row r="11381">
      <c r="L11381" s="3">
        <v>43752.291666666664</v>
      </c>
    </row>
    <row r="11382">
      <c r="L11382" s="3">
        <v>44249.541666666664</v>
      </c>
    </row>
    <row r="11383">
      <c r="L11383" s="3">
        <v>44218.375</v>
      </c>
    </row>
    <row r="11384">
      <c r="L11384" s="3">
        <v>43955.583333333336</v>
      </c>
    </row>
    <row r="11385">
      <c r="L11385" s="3">
        <v>44168.729166666664</v>
      </c>
    </row>
    <row r="11386">
      <c r="L11386" s="3">
        <v>44025.4375</v>
      </c>
    </row>
    <row r="11387">
      <c r="L11387" s="3">
        <v>43768.333333333336</v>
      </c>
    </row>
    <row r="11388">
      <c r="L11388" s="3">
        <v>44246.677083333336</v>
      </c>
    </row>
    <row r="11389">
      <c r="L11389" s="3">
        <v>44132.75</v>
      </c>
    </row>
    <row r="11390">
      <c r="L11390" s="3">
        <v>44203.614583333336</v>
      </c>
    </row>
    <row r="11391">
      <c r="L11391" s="3">
        <v>43862.75</v>
      </c>
    </row>
    <row r="11392">
      <c r="L11392" s="3">
        <v>44033.320203125</v>
      </c>
    </row>
    <row r="11393">
      <c r="L11393" s="3">
        <v>43865.645833333336</v>
      </c>
    </row>
    <row r="11394">
      <c r="L11394" s="3">
        <v>43978.333333333336</v>
      </c>
    </row>
    <row r="11395">
      <c r="L11395" s="3">
        <v>44193.708333333336</v>
      </c>
    </row>
    <row r="11396">
      <c r="L11396" s="3">
        <v>43922.1875</v>
      </c>
    </row>
    <row r="11397">
      <c r="L11397" s="3">
        <v>43963.6875</v>
      </c>
    </row>
    <row r="11398">
      <c r="L11398" s="3">
        <v>44228.291666666664</v>
      </c>
    </row>
    <row r="11399">
      <c r="L11399" s="3">
        <v>44153.25</v>
      </c>
    </row>
    <row r="11400">
      <c r="L11400" s="3">
        <v>43867.197916666664</v>
      </c>
    </row>
    <row r="11401">
      <c r="L11401" s="3">
        <v>44150.208333333336</v>
      </c>
    </row>
    <row r="11402">
      <c r="L11402" s="3">
        <v>43935.49236111111</v>
      </c>
    </row>
    <row r="11403">
      <c r="L11403" s="3">
        <v>43996.208333333336</v>
      </c>
    </row>
    <row r="11404">
      <c r="L11404" s="3">
        <v>43754.25</v>
      </c>
    </row>
    <row r="11405">
      <c r="L11405" s="3">
        <v>43480.166666666664</v>
      </c>
    </row>
    <row r="11406">
      <c r="L11406" s="3">
        <v>44142.708333333336</v>
      </c>
    </row>
    <row r="11407">
      <c r="L11407" s="3">
        <v>43887.729166666664</v>
      </c>
    </row>
    <row r="11408">
      <c r="L11408" s="3">
        <v>43645.166666666664</v>
      </c>
    </row>
    <row r="11409">
      <c r="L11409" s="3">
        <v>44071.625</v>
      </c>
    </row>
    <row r="11410">
      <c r="L11410" s="3">
        <v>44024.291666666664</v>
      </c>
    </row>
    <row r="11411">
      <c r="L11411" s="3">
        <v>43938.604166666664</v>
      </c>
    </row>
    <row r="11412">
      <c r="L11412" s="3">
        <v>44208.208333333336</v>
      </c>
    </row>
    <row r="11413">
      <c r="L11413" s="3">
        <v>43905.375</v>
      </c>
    </row>
    <row r="11414">
      <c r="L11414" s="3">
        <v>43861.541666666664</v>
      </c>
    </row>
    <row r="11415">
      <c r="L11415" s="3">
        <v>44040.229166666664</v>
      </c>
    </row>
    <row r="11416">
      <c r="L11416" s="3">
        <v>43758.208333333336</v>
      </c>
    </row>
    <row r="11417">
      <c r="L11417" s="3">
        <v>44136.395833333336</v>
      </c>
    </row>
    <row r="11418">
      <c r="L11418" s="3">
        <v>44253.645833333336</v>
      </c>
    </row>
    <row r="11419">
      <c r="L11419" s="3">
        <v>43894.260416666664</v>
      </c>
    </row>
    <row r="11420">
      <c r="L11420" s="3">
        <v>43692.666666666664</v>
      </c>
    </row>
    <row r="11421">
      <c r="L11421" s="3">
        <v>43896.3125</v>
      </c>
    </row>
    <row r="11422">
      <c r="L11422" s="3">
        <v>44221.69115423611</v>
      </c>
    </row>
    <row r="11423">
      <c r="L11423" s="3">
        <v>44125.270833333336</v>
      </c>
    </row>
    <row r="11424">
      <c r="L11424" s="3">
        <v>43784.166666666664</v>
      </c>
    </row>
    <row r="11425">
      <c r="L11425" s="3">
        <v>44120.29195126158</v>
      </c>
    </row>
    <row r="11426">
      <c r="L11426" s="3">
        <v>44196.604166666664</v>
      </c>
    </row>
    <row r="11427">
      <c r="L11427" s="3">
        <v>44144.177083333336</v>
      </c>
    </row>
    <row r="11428">
      <c r="L11428" s="3">
        <v>44121.70605717593</v>
      </c>
    </row>
    <row r="11429">
      <c r="L11429" s="3">
        <v>44057.666666666664</v>
      </c>
    </row>
    <row r="11430">
      <c r="L11430" s="3">
        <v>44243.25</v>
      </c>
    </row>
    <row r="11431">
      <c r="L11431" s="3">
        <v>44165.625</v>
      </c>
    </row>
    <row r="11432">
      <c r="L11432" s="3">
        <v>44189.604166666664</v>
      </c>
    </row>
    <row r="11433">
      <c r="L11433" s="3">
        <v>44146.75</v>
      </c>
    </row>
    <row r="11434">
      <c r="L11434" s="3">
        <v>44143.583333333336</v>
      </c>
    </row>
    <row r="11435">
      <c r="L11435" s="3">
        <v>44025.25</v>
      </c>
    </row>
    <row r="11436">
      <c r="L11436" s="3">
        <v>44085.4375</v>
      </c>
    </row>
    <row r="11437">
      <c r="L11437" s="3">
        <v>44100.5</v>
      </c>
    </row>
    <row r="11438">
      <c r="L11438" s="3">
        <v>43905.25</v>
      </c>
    </row>
    <row r="11439">
      <c r="L11439" s="3">
        <v>43906.75</v>
      </c>
    </row>
    <row r="11440">
      <c r="L11440" s="3">
        <v>43999.666666666664</v>
      </c>
    </row>
    <row r="11441">
      <c r="L11441" s="3">
        <v>43731.583333333336</v>
      </c>
    </row>
    <row r="11442">
      <c r="L11442" s="3">
        <v>44154.666666666664</v>
      </c>
    </row>
    <row r="11443">
      <c r="L11443" s="3">
        <v>43836.458333333336</v>
      </c>
    </row>
    <row r="11444">
      <c r="L11444" s="3">
        <v>43650.166666666664</v>
      </c>
    </row>
    <row r="11445">
      <c r="L11445" s="3">
        <v>44148.291666666664</v>
      </c>
    </row>
    <row r="11446">
      <c r="L11446" s="3">
        <v>43843.208333333336</v>
      </c>
    </row>
    <row r="11447">
      <c r="L11447" s="3">
        <v>44030.416666666664</v>
      </c>
    </row>
    <row r="11448">
      <c r="L11448" s="3">
        <v>44245.604166666664</v>
      </c>
    </row>
    <row r="11449">
      <c r="L11449" s="3">
        <v>43827.354166666664</v>
      </c>
    </row>
    <row r="11450">
      <c r="L11450" s="3">
        <v>44066.791666666664</v>
      </c>
    </row>
    <row r="11451">
      <c r="L11451" s="3">
        <v>44204.458333333336</v>
      </c>
    </row>
    <row r="11452">
      <c r="L11452" s="3">
        <v>43808.541666666664</v>
      </c>
    </row>
    <row r="11453">
      <c r="L11453" s="3">
        <v>44018.645833333336</v>
      </c>
    </row>
    <row r="11454">
      <c r="L11454" s="3">
        <v>44091.43771751157</v>
      </c>
    </row>
    <row r="11455">
      <c r="L11455" s="3">
        <v>43915.25</v>
      </c>
    </row>
    <row r="11456">
      <c r="L11456" s="3">
        <v>44224.291666666664</v>
      </c>
    </row>
    <row r="11457">
      <c r="L11457" s="3">
        <v>43885.416666666664</v>
      </c>
    </row>
    <row r="11458">
      <c r="L11458" s="3">
        <v>43541.666666666664</v>
      </c>
    </row>
    <row r="11459">
      <c r="L11459" s="3">
        <v>44081.229166666664</v>
      </c>
    </row>
    <row r="11460">
      <c r="L11460" s="3">
        <v>43890.60701662037</v>
      </c>
    </row>
    <row r="11461">
      <c r="L11461" s="3">
        <v>43654.5</v>
      </c>
    </row>
    <row r="11462">
      <c r="L11462" s="3">
        <v>43775.333333333336</v>
      </c>
    </row>
    <row r="11463">
      <c r="L11463" s="3">
        <v>43592.75</v>
      </c>
    </row>
    <row r="11464">
      <c r="L11464" s="3">
        <v>44228.25</v>
      </c>
    </row>
    <row r="11465">
      <c r="L11465" s="3">
        <v>43754.75</v>
      </c>
    </row>
    <row r="11466">
      <c r="L11466" s="3">
        <v>44076.70064299768</v>
      </c>
    </row>
    <row r="11467">
      <c r="L11467" s="3">
        <v>43829.58680913194</v>
      </c>
    </row>
    <row r="11468">
      <c r="L11468" s="3">
        <v>44196.666666666664</v>
      </c>
    </row>
    <row r="11469">
      <c r="L11469" s="3">
        <v>43949.583333333336</v>
      </c>
    </row>
    <row r="11470">
      <c r="L11470" s="3">
        <v>44253.625</v>
      </c>
    </row>
    <row r="11471">
      <c r="L11471" s="3">
        <v>43876.583333333336</v>
      </c>
    </row>
    <row r="11472">
      <c r="L11472" s="3">
        <v>43858.75966636574</v>
      </c>
    </row>
    <row r="11473">
      <c r="L11473" s="3">
        <v>43979.791666666664</v>
      </c>
    </row>
    <row r="11474">
      <c r="L11474" s="3">
        <v>44098.25</v>
      </c>
    </row>
    <row r="11475">
      <c r="L11475" s="3">
        <v>44165.76530435185</v>
      </c>
    </row>
    <row r="11476">
      <c r="L11476" s="3">
        <v>43888.270833333336</v>
      </c>
    </row>
    <row r="11477">
      <c r="L11477" s="3">
        <v>43803.166666666664</v>
      </c>
    </row>
    <row r="11478">
      <c r="L11478" s="3">
        <v>44141.708333333336</v>
      </c>
    </row>
    <row r="11479">
      <c r="L11479" s="3">
        <v>43983.291666666664</v>
      </c>
    </row>
    <row r="11480">
      <c r="L11480" s="3">
        <v>43807.75</v>
      </c>
    </row>
    <row r="11481">
      <c r="L11481" s="3">
        <v>43552.708333333336</v>
      </c>
    </row>
    <row r="11482">
      <c r="L11482" s="3">
        <v>43786.541666666664</v>
      </c>
    </row>
    <row r="11483">
      <c r="L11483" s="3">
        <v>44250.5</v>
      </c>
    </row>
    <row r="11484">
      <c r="L11484" s="3">
        <v>43907.65625</v>
      </c>
    </row>
    <row r="11485">
      <c r="L11485" s="3">
        <v>44175.49941131945</v>
      </c>
    </row>
    <row r="11486">
      <c r="L11486" s="3">
        <v>44232.708333333336</v>
      </c>
    </row>
    <row r="11487">
      <c r="L11487" s="3">
        <v>43928.25</v>
      </c>
    </row>
    <row r="11488">
      <c r="L11488" s="3">
        <v>44118.583333333336</v>
      </c>
    </row>
    <row r="11489">
      <c r="L11489" s="3">
        <v>43983.291666666664</v>
      </c>
    </row>
    <row r="11490">
      <c r="L11490" s="3">
        <v>44165.59375</v>
      </c>
    </row>
    <row r="11491">
      <c r="L11491" s="3">
        <v>44244.197916666664</v>
      </c>
    </row>
    <row r="11492">
      <c r="L11492" s="3">
        <v>44096.729166666664</v>
      </c>
    </row>
    <row r="11493">
      <c r="L11493" s="3">
        <v>44104.25</v>
      </c>
    </row>
    <row r="11494">
      <c r="L11494" s="3">
        <v>43850.416666666664</v>
      </c>
    </row>
    <row r="11495">
      <c r="L11495" s="3">
        <v>43837.75</v>
      </c>
    </row>
    <row r="11496">
      <c r="L11496" s="3">
        <v>44125.645833333336</v>
      </c>
    </row>
    <row r="11497">
      <c r="L11497" s="3">
        <v>43784.5</v>
      </c>
    </row>
    <row r="11498">
      <c r="L11498" s="3">
        <v>43739.166666666664</v>
      </c>
    </row>
    <row r="11499">
      <c r="L11499" s="3">
        <v>43971.25</v>
      </c>
    </row>
    <row r="11500">
      <c r="L11500" s="3">
        <v>43871.41790399305</v>
      </c>
    </row>
    <row r="11501">
      <c r="L11501" s="3">
        <v>44249.322916666664</v>
      </c>
    </row>
    <row r="11502">
      <c r="L11502" s="3">
        <v>44071.21875</v>
      </c>
    </row>
    <row r="11503">
      <c r="L11503" s="3">
        <v>44176.270833333336</v>
      </c>
    </row>
    <row r="11504">
      <c r="L11504" s="3">
        <v>44099.625</v>
      </c>
    </row>
    <row r="11505">
      <c r="L11505" s="3">
        <v>44194.697916666664</v>
      </c>
    </row>
    <row r="11506">
      <c r="L11506" s="3">
        <v>43902.35256961806</v>
      </c>
    </row>
    <row r="11507">
      <c r="L11507" s="3">
        <v>44051.239583333336</v>
      </c>
    </row>
    <row r="11508">
      <c r="L11508" s="3">
        <v>43795.3262062037</v>
      </c>
    </row>
    <row r="11509">
      <c r="L11509" s="3">
        <v>44194.479166666664</v>
      </c>
    </row>
    <row r="11510">
      <c r="L11510" s="3">
        <v>43609.583333333336</v>
      </c>
    </row>
    <row r="11511">
      <c r="L11511" s="3">
        <v>43585.375</v>
      </c>
    </row>
    <row r="11512">
      <c r="L11512" s="3">
        <v>44125.291666666664</v>
      </c>
    </row>
    <row r="11513">
      <c r="L11513" s="3">
        <v>44022.291666666664</v>
      </c>
    </row>
    <row r="11514">
      <c r="L11514" s="3">
        <v>44251.666666666664</v>
      </c>
    </row>
    <row r="11515">
      <c r="L11515" s="3">
        <v>44085.375</v>
      </c>
    </row>
    <row r="11516">
      <c r="L11516" s="3">
        <v>44162.625</v>
      </c>
    </row>
    <row r="11517">
      <c r="L11517" s="3">
        <v>44146.625</v>
      </c>
    </row>
    <row r="11518">
      <c r="L11518" s="3">
        <v>43782.666666666664</v>
      </c>
    </row>
    <row r="11519">
      <c r="L11519" s="3">
        <v>44182.666666666664</v>
      </c>
    </row>
    <row r="11520">
      <c r="L11520" s="3">
        <v>43644.791666666664</v>
      </c>
    </row>
    <row r="11521">
      <c r="L11521" s="3">
        <v>44025.625</v>
      </c>
    </row>
    <row r="11522">
      <c r="L11522" s="3">
        <v>43899.291666666664</v>
      </c>
    </row>
    <row r="11523">
      <c r="L11523" s="3">
        <v>43717.666666666664</v>
      </c>
    </row>
    <row r="11524">
      <c r="L11524" s="3">
        <v>44153.6250962037</v>
      </c>
    </row>
    <row r="11525">
      <c r="L11525" s="3">
        <v>43972.260416666664</v>
      </c>
    </row>
    <row r="11526">
      <c r="L11526" s="3">
        <v>43848.666666666664</v>
      </c>
    </row>
    <row r="11527">
      <c r="L11527" s="3">
        <v>44148.708333333336</v>
      </c>
    </row>
    <row r="11528">
      <c r="L11528" s="3">
        <v>44174.541666666664</v>
      </c>
    </row>
    <row r="11529">
      <c r="L11529" s="3">
        <v>43903.40250405092</v>
      </c>
    </row>
    <row r="11530">
      <c r="L11530" s="3">
        <v>44179.635416666664</v>
      </c>
    </row>
    <row r="11531">
      <c r="L11531" s="3">
        <v>43552.416666666664</v>
      </c>
    </row>
    <row r="11532">
      <c r="L11532" s="3">
        <v>44216.635416666664</v>
      </c>
    </row>
    <row r="11533">
      <c r="L11533" s="3">
        <v>43706.666666666664</v>
      </c>
    </row>
    <row r="11534">
      <c r="L11534" s="3">
        <v>43770.666666666664</v>
      </c>
    </row>
    <row r="11535">
      <c r="L11535" s="3">
        <v>44251.479166666664</v>
      </c>
    </row>
    <row r="11536">
      <c r="L11536" s="3">
        <v>44203.208333333336</v>
      </c>
    </row>
    <row r="11537">
      <c r="L11537" s="3">
        <v>44188.270833333336</v>
      </c>
    </row>
    <row r="11538">
      <c r="L11538" s="3">
        <v>43843.3125</v>
      </c>
    </row>
    <row r="11539">
      <c r="L11539" s="3">
        <v>43993.333333333336</v>
      </c>
    </row>
    <row r="11540">
      <c r="L11540" s="3">
        <v>43824.5</v>
      </c>
    </row>
    <row r="11541">
      <c r="L11541" s="3">
        <v>43816.78061002315</v>
      </c>
    </row>
    <row r="11542">
      <c r="L11542" s="3">
        <v>44133.583333333336</v>
      </c>
    </row>
    <row r="11543">
      <c r="L11543" s="3">
        <v>43931.625</v>
      </c>
    </row>
    <row r="11544">
      <c r="L11544" s="3">
        <v>43872.260416666664</v>
      </c>
    </row>
    <row r="11545">
      <c r="L11545" s="3">
        <v>44182.458333333336</v>
      </c>
    </row>
    <row r="11546">
      <c r="L11546" s="3">
        <v>44217.625</v>
      </c>
    </row>
    <row r="11547">
      <c r="L11547" s="3">
        <v>44083.760416666664</v>
      </c>
    </row>
    <row r="11548">
      <c r="L11548" s="3">
        <v>43984.333333333336</v>
      </c>
    </row>
    <row r="11549">
      <c r="L11549" s="3">
        <v>43788.625</v>
      </c>
    </row>
    <row r="11550">
      <c r="L11550" s="3">
        <v>44211.666666666664</v>
      </c>
    </row>
    <row r="11551">
      <c r="L11551" s="3">
        <v>44106.1875</v>
      </c>
    </row>
    <row r="11552">
      <c r="L11552" s="3">
        <v>44137.666666666664</v>
      </c>
    </row>
    <row r="11553">
      <c r="L11553" s="3">
        <v>43788.625</v>
      </c>
    </row>
    <row r="11554">
      <c r="L11554" s="3">
        <v>43810.625</v>
      </c>
    </row>
    <row r="11555">
      <c r="L11555" s="3">
        <v>43847.166666666664</v>
      </c>
    </row>
    <row r="11556">
      <c r="L11556" s="3">
        <v>43842.625</v>
      </c>
    </row>
    <row r="11557">
      <c r="L11557" s="3">
        <v>44018.6875</v>
      </c>
    </row>
    <row r="11558">
      <c r="L11558" s="3">
        <v>43788.541666666664</v>
      </c>
    </row>
    <row r="11559">
      <c r="L11559" s="3">
        <v>44236.6875</v>
      </c>
    </row>
    <row r="11560">
      <c r="L11560" s="3">
        <v>44116.791666666664</v>
      </c>
    </row>
    <row r="11561">
      <c r="L11561" s="3">
        <v>44196.625</v>
      </c>
    </row>
    <row r="11562">
      <c r="L11562" s="3">
        <v>43776.333333333336</v>
      </c>
    </row>
    <row r="11563">
      <c r="L11563" s="3">
        <v>43719.666666666664</v>
      </c>
    </row>
    <row r="11564">
      <c r="L11564" s="3">
        <v>44224.583333333336</v>
      </c>
    </row>
    <row r="11565">
      <c r="L11565" s="3">
        <v>44098.666666666664</v>
      </c>
    </row>
    <row r="11566">
      <c r="L11566" s="3">
        <v>44252.625</v>
      </c>
    </row>
    <row r="11567">
      <c r="L11567" s="3">
        <v>44014.291666666664</v>
      </c>
    </row>
    <row r="11568">
      <c r="L11568" s="3">
        <v>44160.541666666664</v>
      </c>
    </row>
    <row r="11569">
      <c r="L11569" s="3">
        <v>43731.166666666664</v>
      </c>
    </row>
    <row r="11570">
      <c r="L11570" s="3">
        <v>44141.666666666664</v>
      </c>
    </row>
    <row r="11571">
      <c r="L11571" s="3">
        <v>43999.25</v>
      </c>
    </row>
    <row r="11572">
      <c r="L11572" s="3">
        <v>43891.709284780096</v>
      </c>
    </row>
    <row r="11573">
      <c r="L11573" s="3">
        <v>43980.479166666664</v>
      </c>
    </row>
    <row r="11574">
      <c r="L11574" s="3">
        <v>43865.291666666664</v>
      </c>
    </row>
    <row r="11575">
      <c r="L11575" s="3">
        <v>44238.666666666664</v>
      </c>
    </row>
    <row r="11576">
      <c r="L11576" s="3">
        <v>44203.583333333336</v>
      </c>
    </row>
    <row r="11577">
      <c r="L11577" s="3">
        <v>44060.583333333336</v>
      </c>
    </row>
    <row r="11578">
      <c r="L11578" s="3">
        <v>44159.197916666664</v>
      </c>
    </row>
    <row r="11579">
      <c r="L11579" s="3">
        <v>44154.229166666664</v>
      </c>
    </row>
    <row r="11580">
      <c r="L11580" s="3">
        <v>43859.791666666664</v>
      </c>
    </row>
    <row r="11581">
      <c r="L11581" s="3">
        <v>44101.666666666664</v>
      </c>
    </row>
    <row r="11582">
      <c r="L11582" s="3">
        <v>44190.322916666664</v>
      </c>
    </row>
    <row r="11583">
      <c r="L11583" s="3">
        <v>43895.61045337963</v>
      </c>
    </row>
    <row r="11584">
      <c r="L11584" s="3">
        <v>43854.708333333336</v>
      </c>
    </row>
    <row r="11585">
      <c r="L11585" s="3">
        <v>43873.625</v>
      </c>
    </row>
    <row r="11586">
      <c r="L11586" s="3">
        <v>43908.645833333336</v>
      </c>
    </row>
    <row r="11587">
      <c r="L11587" s="3">
        <v>44092.25</v>
      </c>
    </row>
    <row r="11588">
      <c r="L11588" s="3">
        <v>43587.75</v>
      </c>
    </row>
    <row r="11589">
      <c r="L11589" s="3">
        <v>43776.625</v>
      </c>
    </row>
    <row r="11590">
      <c r="L11590" s="3">
        <v>43816.686955972225</v>
      </c>
    </row>
    <row r="11591">
      <c r="L11591" s="3">
        <v>44232.739583333336</v>
      </c>
    </row>
    <row r="11592">
      <c r="L11592" s="3">
        <v>44100.708333333336</v>
      </c>
    </row>
    <row r="11593">
      <c r="L11593" s="3">
        <v>44224.302083333336</v>
      </c>
    </row>
    <row r="11594">
      <c r="L11594" s="3">
        <v>44077.229166666664</v>
      </c>
    </row>
    <row r="11595">
      <c r="L11595" s="3">
        <v>43755.416666666664</v>
      </c>
    </row>
    <row r="11596">
      <c r="L11596" s="3">
        <v>44188.58745774306</v>
      </c>
    </row>
    <row r="11597">
      <c r="L11597" s="3">
        <v>44174.791666666664</v>
      </c>
    </row>
    <row r="11598">
      <c r="L11598" s="3">
        <v>44149.65526199074</v>
      </c>
    </row>
    <row r="11599">
      <c r="L11599" s="3">
        <v>43563.75</v>
      </c>
    </row>
    <row r="11600">
      <c r="L11600" s="3">
        <v>44200.239583333336</v>
      </c>
    </row>
    <row r="11601">
      <c r="L11601" s="3">
        <v>43853.778102951386</v>
      </c>
    </row>
    <row r="11602">
      <c r="L11602" s="3">
        <v>43875.506727314816</v>
      </c>
    </row>
    <row r="11603">
      <c r="L11603" s="3">
        <v>44142.1875</v>
      </c>
    </row>
    <row r="11604">
      <c r="L11604" s="3">
        <v>43998.333333333336</v>
      </c>
    </row>
    <row r="11605">
      <c r="L11605" s="3">
        <v>43989.679531967595</v>
      </c>
    </row>
    <row r="11606">
      <c r="L11606" s="3">
        <v>43856.625</v>
      </c>
    </row>
    <row r="11607">
      <c r="L11607" s="3">
        <v>43628.208333333336</v>
      </c>
    </row>
    <row r="11608">
      <c r="L11608" s="3">
        <v>44129.25</v>
      </c>
    </row>
    <row r="11609">
      <c r="L11609" s="3">
        <v>43706.666666666664</v>
      </c>
    </row>
    <row r="11610">
      <c r="L11610" s="3">
        <v>43965.25</v>
      </c>
    </row>
    <row r="11611">
      <c r="L11611" s="3">
        <v>43795.25</v>
      </c>
    </row>
    <row r="11612">
      <c r="L11612" s="3">
        <v>43859.416666666664</v>
      </c>
    </row>
    <row r="11613">
      <c r="L11613" s="3">
        <v>44154.6875</v>
      </c>
    </row>
    <row r="11614">
      <c r="L11614" s="3">
        <v>43980.645833333336</v>
      </c>
    </row>
    <row r="11615">
      <c r="L11615" s="3">
        <v>43860.546522094905</v>
      </c>
    </row>
    <row r="11616">
      <c r="L11616" s="3">
        <v>43836.291666666664</v>
      </c>
    </row>
    <row r="11617">
      <c r="L11617" s="3">
        <v>44028.541666666664</v>
      </c>
    </row>
    <row r="11618">
      <c r="L11618" s="3">
        <v>44181.625</v>
      </c>
    </row>
    <row r="11619">
      <c r="L11619" s="3">
        <v>44104.625</v>
      </c>
    </row>
    <row r="11620">
      <c r="L11620" s="3">
        <v>44208.25</v>
      </c>
    </row>
    <row r="11621">
      <c r="L11621" s="3">
        <v>44145.791666666664</v>
      </c>
    </row>
    <row r="11622">
      <c r="L11622" s="3">
        <v>44173.583333333336</v>
      </c>
    </row>
    <row r="11623">
      <c r="L11623" s="3">
        <v>43628.5</v>
      </c>
    </row>
    <row r="11624">
      <c r="L11624" s="3">
        <v>43855.145833333336</v>
      </c>
    </row>
    <row r="11625">
      <c r="L11625" s="3">
        <v>44188.53448785879</v>
      </c>
    </row>
    <row r="11626">
      <c r="L11626" s="3">
        <v>44034.729166666664</v>
      </c>
    </row>
    <row r="11627">
      <c r="L11627" s="3">
        <v>43505.25</v>
      </c>
    </row>
    <row r="11628">
      <c r="L11628" s="3">
        <v>44187.291666666664</v>
      </c>
    </row>
    <row r="11629">
      <c r="L11629" s="3">
        <v>44148.583333333336</v>
      </c>
    </row>
    <row r="11630">
      <c r="L11630" s="3">
        <v>43847.77128508102</v>
      </c>
    </row>
    <row r="11631">
      <c r="L11631" s="3">
        <v>44223.5625</v>
      </c>
    </row>
    <row r="11632">
      <c r="L11632" s="3">
        <v>43761.708333333336</v>
      </c>
    </row>
    <row r="11633">
      <c r="L11633" s="3">
        <v>43883.625</v>
      </c>
    </row>
    <row r="11634">
      <c r="L11634" s="3">
        <v>43891.614583333336</v>
      </c>
    </row>
    <row r="11635">
      <c r="L11635" s="3">
        <v>44024.431094375</v>
      </c>
    </row>
    <row r="11636">
      <c r="L11636" s="3">
        <v>43855.75</v>
      </c>
    </row>
    <row r="11637">
      <c r="L11637" s="3">
        <v>43780.291666666664</v>
      </c>
    </row>
    <row r="11638">
      <c r="L11638" s="3">
        <v>43773.625</v>
      </c>
    </row>
    <row r="11639">
      <c r="L11639" s="3">
        <v>43748.416666666664</v>
      </c>
    </row>
    <row r="11640">
      <c r="L11640" s="3">
        <v>44161.666666666664</v>
      </c>
    </row>
    <row r="11641">
      <c r="L11641" s="3">
        <v>44245.291666666664</v>
      </c>
    </row>
    <row r="11642">
      <c r="L11642" s="3">
        <v>44239.71092012731</v>
      </c>
    </row>
    <row r="11643">
      <c r="L11643" s="3">
        <v>43998.25</v>
      </c>
    </row>
    <row r="11644">
      <c r="L11644" s="3">
        <v>43701.625</v>
      </c>
    </row>
    <row r="11645">
      <c r="L11645" s="3">
        <v>44173.666666666664</v>
      </c>
    </row>
    <row r="11646">
      <c r="L11646" s="3">
        <v>44245.729166666664</v>
      </c>
    </row>
    <row r="11647">
      <c r="L11647" s="3">
        <v>44140.21875</v>
      </c>
    </row>
    <row r="11648">
      <c r="L11648" s="3">
        <v>43888.791666666664</v>
      </c>
    </row>
    <row r="11649">
      <c r="L11649" s="3">
        <v>44003.197916666664</v>
      </c>
    </row>
    <row r="11650">
      <c r="L11650" s="3">
        <v>44146.583333333336</v>
      </c>
    </row>
    <row r="11651">
      <c r="L11651" s="3">
        <v>44033.291666666664</v>
      </c>
    </row>
    <row r="11652">
      <c r="L11652" s="3">
        <v>43879.708333333336</v>
      </c>
    </row>
    <row r="11653">
      <c r="L11653" s="3">
        <v>44098.55994359954</v>
      </c>
    </row>
    <row r="11654">
      <c r="L11654" s="3">
        <v>43602.166666666664</v>
      </c>
    </row>
    <row r="11655">
      <c r="L11655" s="3">
        <v>43895.1875</v>
      </c>
    </row>
    <row r="11656">
      <c r="L11656" s="3">
        <v>43861.25</v>
      </c>
    </row>
    <row r="11657">
      <c r="L11657" s="3">
        <v>43759.416666666664</v>
      </c>
    </row>
    <row r="11658">
      <c r="L11658" s="3">
        <v>44117.625</v>
      </c>
    </row>
    <row r="11659">
      <c r="L11659" s="3">
        <v>43894.135416666664</v>
      </c>
    </row>
    <row r="11660">
      <c r="L11660" s="3">
        <v>44196.666666666664</v>
      </c>
    </row>
    <row r="11661">
      <c r="L11661" s="3">
        <v>44153.208333333336</v>
      </c>
    </row>
    <row r="11662">
      <c r="L11662" s="3">
        <v>44218.6719297338</v>
      </c>
    </row>
    <row r="11663">
      <c r="L11663" s="3">
        <v>44001.291666666664</v>
      </c>
    </row>
    <row r="11664">
      <c r="L11664" s="3">
        <v>44151.239583333336</v>
      </c>
    </row>
    <row r="11665">
      <c r="L11665" s="3">
        <v>43965.291666666664</v>
      </c>
    </row>
    <row r="11666">
      <c r="L11666" s="3">
        <v>43826.664807650464</v>
      </c>
    </row>
    <row r="11667">
      <c r="L11667" s="3">
        <v>44029.291666666664</v>
      </c>
    </row>
    <row r="11668">
      <c r="L11668" s="3">
        <v>44144.791666666664</v>
      </c>
    </row>
    <row r="11669">
      <c r="L11669" s="3">
        <v>43497.333333333336</v>
      </c>
    </row>
    <row r="11670">
      <c r="L11670" s="3">
        <v>43818.458333333336</v>
      </c>
    </row>
    <row r="11671">
      <c r="L11671" s="3">
        <v>44127.4375</v>
      </c>
    </row>
    <row r="11672">
      <c r="L11672" s="3">
        <v>43877.5</v>
      </c>
    </row>
    <row r="11673">
      <c r="L11673" s="3">
        <v>43880.291666666664</v>
      </c>
    </row>
    <row r="11674">
      <c r="L11674" s="3">
        <v>43843.208333333336</v>
      </c>
    </row>
    <row r="11675">
      <c r="L11675" s="3">
        <v>43858.197916666664</v>
      </c>
    </row>
    <row r="11676">
      <c r="L11676" s="3">
        <v>43894.166666666664</v>
      </c>
    </row>
    <row r="11677">
      <c r="L11677" s="3">
        <v>44251.229166666664</v>
      </c>
    </row>
    <row r="11678">
      <c r="L11678" s="3">
        <v>43894.75</v>
      </c>
    </row>
    <row r="11679">
      <c r="L11679" s="3">
        <v>43728.125</v>
      </c>
    </row>
    <row r="11680">
      <c r="L11680" s="3">
        <v>43827.541666666664</v>
      </c>
    </row>
    <row r="11681">
      <c r="L11681" s="3">
        <v>43739.666666666664</v>
      </c>
    </row>
    <row r="11682">
      <c r="L11682" s="3">
        <v>43893.375</v>
      </c>
    </row>
    <row r="11683">
      <c r="L11683" s="3">
        <v>43850.809806412035</v>
      </c>
    </row>
    <row r="11684">
      <c r="L11684" s="3">
        <v>44228.625</v>
      </c>
    </row>
    <row r="11685">
      <c r="L11685" s="3">
        <v>43762.583333333336</v>
      </c>
    </row>
    <row r="11686">
      <c r="L11686" s="3">
        <v>43900.239583333336</v>
      </c>
    </row>
    <row r="11687">
      <c r="L11687" s="3">
        <v>44075.625</v>
      </c>
    </row>
    <row r="11688">
      <c r="L11688" s="3">
        <v>43927.65694444445</v>
      </c>
    </row>
    <row r="11689">
      <c r="L11689" s="3">
        <v>43629.208333333336</v>
      </c>
    </row>
    <row r="11690">
      <c r="L11690" s="3">
        <v>43853.40625</v>
      </c>
    </row>
    <row r="11691">
      <c r="L11691" s="3">
        <v>44160.291666666664</v>
      </c>
    </row>
    <row r="11692">
      <c r="L11692" s="3">
        <v>43782.625</v>
      </c>
    </row>
    <row r="11693">
      <c r="L11693" s="3">
        <v>44252.659830625</v>
      </c>
    </row>
    <row r="11694">
      <c r="L11694" s="3">
        <v>44221.5</v>
      </c>
    </row>
    <row r="11695">
      <c r="L11695" s="3">
        <v>44079.35</v>
      </c>
    </row>
    <row r="11696">
      <c r="L11696" s="3">
        <v>43878.270833333336</v>
      </c>
    </row>
    <row r="11697">
      <c r="L11697" s="3">
        <v>44158.4375</v>
      </c>
    </row>
    <row r="11698">
      <c r="L11698" s="3">
        <v>44060.729166666664</v>
      </c>
    </row>
    <row r="11699">
      <c r="L11699" s="3">
        <v>44133.75</v>
      </c>
    </row>
    <row r="11700">
      <c r="L11700" s="3">
        <v>44043.75</v>
      </c>
    </row>
    <row r="11701">
      <c r="L11701" s="3">
        <v>43857.3125</v>
      </c>
    </row>
    <row r="11702">
      <c r="L11702" s="3">
        <v>43787.166666666664</v>
      </c>
    </row>
    <row r="11703">
      <c r="L11703" s="3">
        <v>44145.375</v>
      </c>
    </row>
    <row r="11704">
      <c r="L11704" s="3">
        <v>44096.291666666664</v>
      </c>
    </row>
    <row r="11705">
      <c r="L11705" s="3">
        <v>43923.625</v>
      </c>
    </row>
    <row r="11706">
      <c r="L11706" s="3">
        <v>43858.25</v>
      </c>
    </row>
    <row r="11707">
      <c r="L11707" s="3">
        <v>44224.3125</v>
      </c>
    </row>
    <row r="11708">
      <c r="L11708" s="3">
        <v>44004.645833333336</v>
      </c>
    </row>
    <row r="11709">
      <c r="L11709" s="3">
        <v>44204.25</v>
      </c>
    </row>
    <row r="11710">
      <c r="L11710" s="3">
        <v>43891.635416666664</v>
      </c>
    </row>
    <row r="11711">
      <c r="L11711" s="3">
        <v>44150.333333333336</v>
      </c>
    </row>
    <row r="11712">
      <c r="L11712" s="3">
        <v>44135.625</v>
      </c>
    </row>
    <row r="11713">
      <c r="L11713" s="3">
        <v>44063.77467300926</v>
      </c>
    </row>
    <row r="11714">
      <c r="L11714" s="3">
        <v>44063.708333333336</v>
      </c>
    </row>
    <row r="11715">
      <c r="L11715" s="3">
        <v>43490.625</v>
      </c>
    </row>
    <row r="11716">
      <c r="L11716" s="3">
        <v>43827.25</v>
      </c>
    </row>
    <row r="11717">
      <c r="L11717" s="3">
        <v>44078.25</v>
      </c>
    </row>
    <row r="11718">
      <c r="L11718" s="3">
        <v>44231.697916666664</v>
      </c>
    </row>
    <row r="11719">
      <c r="L11719" s="3">
        <v>43723.666666666664</v>
      </c>
    </row>
    <row r="11720">
      <c r="L11720" s="3">
        <v>44190.270833333336</v>
      </c>
    </row>
    <row r="11721">
      <c r="L11721" s="3">
        <v>43807.625</v>
      </c>
    </row>
    <row r="11722">
      <c r="L11722" s="3">
        <v>44243.708333333336</v>
      </c>
    </row>
    <row r="11723">
      <c r="L11723" s="3">
        <v>44128.583333333336</v>
      </c>
    </row>
    <row r="11724">
      <c r="L11724" s="3">
        <v>43734.166666666664</v>
      </c>
    </row>
    <row r="11725">
      <c r="L11725" s="3">
        <v>43825.625</v>
      </c>
    </row>
    <row r="11726">
      <c r="L11726" s="3">
        <v>43856.145833333336</v>
      </c>
    </row>
    <row r="11727">
      <c r="L11727" s="3">
        <v>43985.395833333336</v>
      </c>
    </row>
    <row r="11728">
      <c r="L11728" s="3">
        <v>44246.229166666664</v>
      </c>
    </row>
    <row r="11729">
      <c r="L11729" s="3">
        <v>44249.5</v>
      </c>
    </row>
    <row r="11730">
      <c r="L11730" s="3">
        <v>43876.5</v>
      </c>
    </row>
    <row r="11731">
      <c r="L11731" s="3">
        <v>43908.78219769676</v>
      </c>
    </row>
    <row r="11732">
      <c r="L11732" s="3">
        <v>43832.291666666664</v>
      </c>
    </row>
    <row r="11733">
      <c r="L11733" s="3">
        <v>43852.37130717593</v>
      </c>
    </row>
    <row r="11734">
      <c r="L11734" s="3">
        <v>44138.229166666664</v>
      </c>
    </row>
    <row r="11735">
      <c r="L11735" s="3">
        <v>44209.583333333336</v>
      </c>
    </row>
    <row r="11736">
      <c r="L11736" s="3">
        <v>43867.75</v>
      </c>
    </row>
    <row r="11737">
      <c r="L11737" s="3">
        <v>43948.260416666664</v>
      </c>
    </row>
    <row r="11738">
      <c r="L11738" s="3">
        <v>44204.625</v>
      </c>
    </row>
    <row r="11739">
      <c r="L11739" s="3">
        <v>44157.375</v>
      </c>
    </row>
    <row r="11740">
      <c r="L11740" s="3">
        <v>43802.625</v>
      </c>
    </row>
    <row r="11741">
      <c r="L11741" s="3">
        <v>44154.75</v>
      </c>
    </row>
    <row r="11742">
      <c r="L11742" s="3">
        <v>44106.291666666664</v>
      </c>
    </row>
    <row r="11743">
      <c r="L11743" s="3">
        <v>44182.458333333336</v>
      </c>
    </row>
    <row r="11744">
      <c r="L11744" s="3">
        <v>43826.458333333336</v>
      </c>
    </row>
    <row r="11745">
      <c r="L11745" s="3">
        <v>43956.29236111111</v>
      </c>
    </row>
    <row r="11746">
      <c r="L11746" s="3">
        <v>44223.333333333336</v>
      </c>
    </row>
    <row r="11747">
      <c r="L11747" s="3">
        <v>43955.333333333336</v>
      </c>
    </row>
    <row r="11748">
      <c r="L11748" s="3">
        <v>43936.625</v>
      </c>
    </row>
    <row r="11749">
      <c r="L11749" s="3">
        <v>44172.583333333336</v>
      </c>
    </row>
    <row r="11750">
      <c r="L11750" s="3">
        <v>44137.73889356481</v>
      </c>
    </row>
    <row r="11751">
      <c r="L11751" s="3">
        <v>43876.691322314815</v>
      </c>
    </row>
    <row r="11752">
      <c r="L11752" s="3">
        <v>44095.71471673611</v>
      </c>
    </row>
    <row r="11753">
      <c r="L11753" s="3">
        <v>44017.625</v>
      </c>
    </row>
    <row r="11754">
      <c r="L11754" s="3">
        <v>44215.270833333336</v>
      </c>
    </row>
    <row r="11755">
      <c r="L11755" s="3">
        <v>43784.625</v>
      </c>
    </row>
    <row r="11756">
      <c r="L11756" s="3">
        <v>43797.666666666664</v>
      </c>
    </row>
    <row r="11757">
      <c r="L11757" s="3">
        <v>43903.1875</v>
      </c>
    </row>
    <row r="11758">
      <c r="L11758" s="3">
        <v>44193.625</v>
      </c>
    </row>
    <row r="11759">
      <c r="L11759" s="3">
        <v>43928.15625</v>
      </c>
    </row>
    <row r="11760">
      <c r="L11760" s="3">
        <v>43656.625</v>
      </c>
    </row>
    <row r="11761">
      <c r="L11761" s="3">
        <v>44216.666666666664</v>
      </c>
    </row>
    <row r="11762">
      <c r="L11762" s="3">
        <v>43983.666666666664</v>
      </c>
    </row>
    <row r="11763">
      <c r="L11763" s="3">
        <v>44105.583333333336</v>
      </c>
    </row>
    <row r="11764">
      <c r="L11764" s="3">
        <v>44145.333333333336</v>
      </c>
    </row>
    <row r="11765">
      <c r="L11765" s="3">
        <v>44235.583333333336</v>
      </c>
    </row>
    <row r="11766">
      <c r="L11766" s="3">
        <v>44074.25</v>
      </c>
    </row>
    <row r="11767">
      <c r="L11767" s="3">
        <v>44187.625</v>
      </c>
    </row>
    <row r="11768">
      <c r="L11768" s="3">
        <v>44154.65625</v>
      </c>
    </row>
    <row r="11769">
      <c r="L11769" s="3">
        <v>44152.625</v>
      </c>
    </row>
    <row r="11770">
      <c r="L11770" s="3">
        <v>44145.229166666664</v>
      </c>
    </row>
    <row r="11771">
      <c r="L11771" s="3">
        <v>43923.229166666664</v>
      </c>
    </row>
    <row r="11772">
      <c r="L11772" s="3">
        <v>44237.697916666664</v>
      </c>
    </row>
    <row r="11773">
      <c r="L11773" s="3">
        <v>44146.42754365741</v>
      </c>
    </row>
    <row r="11774">
      <c r="L11774" s="3">
        <v>43608.583333333336</v>
      </c>
    </row>
    <row r="11775">
      <c r="L11775" s="3">
        <v>44187.604166666664</v>
      </c>
    </row>
    <row r="11776">
      <c r="L11776" s="3">
        <v>43901.25</v>
      </c>
    </row>
    <row r="11777">
      <c r="L11777" s="3">
        <v>44144.239583333336</v>
      </c>
    </row>
    <row r="11778">
      <c r="L11778" s="3">
        <v>43962.297330497684</v>
      </c>
    </row>
    <row r="11779">
      <c r="L11779" s="3">
        <v>44055.78125</v>
      </c>
    </row>
    <row r="11780">
      <c r="L11780" s="3">
        <v>44106.425115590275</v>
      </c>
    </row>
    <row r="11781">
      <c r="L11781" s="3">
        <v>43998.197916666664</v>
      </c>
    </row>
    <row r="11782">
      <c r="L11782" s="3">
        <v>43556.625</v>
      </c>
    </row>
    <row r="11783">
      <c r="L11783" s="3">
        <v>43895.333333333336</v>
      </c>
    </row>
    <row r="11784">
      <c r="L11784" s="3">
        <v>44190.489583333336</v>
      </c>
    </row>
    <row r="11785">
      <c r="L11785" s="3">
        <v>44176.6875</v>
      </c>
    </row>
    <row r="11786">
      <c r="L11786" s="3">
        <v>44236.229166666664</v>
      </c>
    </row>
    <row r="11787">
      <c r="L11787" s="3">
        <v>44133.466605092595</v>
      </c>
    </row>
    <row r="11788">
      <c r="L11788" s="3">
        <v>44188.666666666664</v>
      </c>
    </row>
    <row r="11789">
      <c r="L11789" s="3">
        <v>43759.208333333336</v>
      </c>
    </row>
    <row r="11790">
      <c r="L11790" s="3">
        <v>44118.395833333336</v>
      </c>
    </row>
    <row r="11791">
      <c r="L11791" s="3">
        <v>43788.625</v>
      </c>
    </row>
    <row r="11792">
      <c r="L11792" s="3">
        <v>44038.770833333336</v>
      </c>
    </row>
    <row r="11793">
      <c r="L11793" s="3">
        <v>44141.614583333336</v>
      </c>
    </row>
    <row r="11794">
      <c r="L11794" s="3">
        <v>44009.645833333336</v>
      </c>
    </row>
    <row r="11795">
      <c r="L11795" s="3">
        <v>44230.291666666664</v>
      </c>
    </row>
    <row r="11796">
      <c r="L11796" s="3">
        <v>44082.25</v>
      </c>
    </row>
    <row r="11797">
      <c r="L11797" s="3">
        <v>43867.416666666664</v>
      </c>
    </row>
    <row r="11798">
      <c r="L11798" s="3">
        <v>43843.778734618056</v>
      </c>
    </row>
    <row r="11799">
      <c r="L11799" s="3">
        <v>44229.25</v>
      </c>
    </row>
    <row r="11800">
      <c r="L11800" s="3">
        <v>44032.6875</v>
      </c>
    </row>
    <row r="11801">
      <c r="L11801" s="3">
        <v>44154.645833333336</v>
      </c>
    </row>
    <row r="11802">
      <c r="L11802" s="3">
        <v>44246.5</v>
      </c>
    </row>
    <row r="11803">
      <c r="L11803" s="3">
        <v>44183.25</v>
      </c>
    </row>
    <row r="11804">
      <c r="L11804" s="3">
        <v>44249.916666666664</v>
      </c>
    </row>
    <row r="11805">
      <c r="L11805" s="3">
        <v>44218.34375</v>
      </c>
    </row>
    <row r="11806">
      <c r="L11806" s="3">
        <v>44218.59375</v>
      </c>
    </row>
    <row r="11807">
      <c r="L11807" s="3">
        <v>44158.458333333336</v>
      </c>
    </row>
    <row r="11808">
      <c r="L11808" s="3">
        <v>44019.541666666664</v>
      </c>
    </row>
    <row r="11809">
      <c r="L11809" s="3">
        <v>43849.291666666664</v>
      </c>
    </row>
    <row r="11810">
      <c r="L11810" s="3">
        <v>43905.25</v>
      </c>
    </row>
    <row r="11811">
      <c r="L11811" s="3">
        <v>44244.416666666664</v>
      </c>
    </row>
    <row r="11812">
      <c r="L11812" s="3">
        <v>44041.697916666664</v>
      </c>
    </row>
    <row r="11813">
      <c r="L11813" s="3">
        <v>44130.458333333336</v>
      </c>
    </row>
    <row r="11814">
      <c r="L11814" s="3">
        <v>43745.208333333336</v>
      </c>
    </row>
    <row r="11815">
      <c r="L11815" s="3">
        <v>43543.291666666664</v>
      </c>
    </row>
    <row r="11816">
      <c r="L11816" s="3">
        <v>43885.666666666664</v>
      </c>
    </row>
    <row r="11817">
      <c r="L11817" s="3">
        <v>44131.6875</v>
      </c>
    </row>
    <row r="11818">
      <c r="L11818" s="3">
        <v>43780.208333333336</v>
      </c>
    </row>
    <row r="11819">
      <c r="L11819" s="3">
        <v>43778.708333333336</v>
      </c>
    </row>
    <row r="11820">
      <c r="L11820" s="3">
        <v>44124.75</v>
      </c>
    </row>
    <row r="11821">
      <c r="L11821" s="3">
        <v>43648.541666666664</v>
      </c>
    </row>
    <row r="11822">
      <c r="L11822" s="3">
        <v>43614.458333333336</v>
      </c>
    </row>
    <row r="11823">
      <c r="L11823" s="3">
        <v>44181.677083333336</v>
      </c>
    </row>
    <row r="11824">
      <c r="L11824" s="3">
        <v>44141.229166666664</v>
      </c>
    </row>
    <row r="11825">
      <c r="L11825" s="3">
        <v>44167.431317291666</v>
      </c>
    </row>
    <row r="11826">
      <c r="L11826" s="3">
        <v>44245.375</v>
      </c>
    </row>
    <row r="11827">
      <c r="L11827" s="3">
        <v>43902.635416666664</v>
      </c>
    </row>
    <row r="11828">
      <c r="L11828" s="3">
        <v>44126.40008327546</v>
      </c>
    </row>
    <row r="11829">
      <c r="L11829" s="3">
        <v>44173.625</v>
      </c>
    </row>
    <row r="11830">
      <c r="L11830" s="3">
        <v>43751.208333333336</v>
      </c>
    </row>
    <row r="11831">
      <c r="L11831" s="3">
        <v>43930.291666666664</v>
      </c>
    </row>
    <row r="11832">
      <c r="L11832" s="3">
        <v>43812.545301087965</v>
      </c>
    </row>
    <row r="11833">
      <c r="L11833" s="3">
        <v>43628.75</v>
      </c>
    </row>
    <row r="11834">
      <c r="L11834" s="3">
        <v>44165.791666666664</v>
      </c>
    </row>
    <row r="11835">
      <c r="L11835" s="3">
        <v>44144.21875</v>
      </c>
    </row>
    <row r="11836">
      <c r="L11836" s="3">
        <v>44173.239583333336</v>
      </c>
    </row>
    <row r="11837">
      <c r="L11837" s="3">
        <v>44012.6875</v>
      </c>
    </row>
    <row r="11838">
      <c r="L11838" s="3">
        <v>44110.395833333336</v>
      </c>
    </row>
    <row r="11839">
      <c r="L11839" s="3">
        <v>44252.625</v>
      </c>
    </row>
    <row r="11840">
      <c r="L11840" s="3">
        <v>44183.625</v>
      </c>
    </row>
    <row r="11841">
      <c r="L11841" s="3">
        <v>44203.333333333336</v>
      </c>
    </row>
    <row r="11842">
      <c r="L11842" s="3">
        <v>44218.333333333336</v>
      </c>
    </row>
    <row r="11843">
      <c r="L11843" s="3">
        <v>44179.25</v>
      </c>
    </row>
    <row r="11844">
      <c r="L11844" s="3">
        <v>44239.291666666664</v>
      </c>
    </row>
    <row r="11845">
      <c r="L11845" s="3">
        <v>44180.375</v>
      </c>
    </row>
    <row r="11846">
      <c r="L11846" s="3">
        <v>43942.291666666664</v>
      </c>
    </row>
    <row r="11847">
      <c r="L11847" s="3">
        <v>44043.25</v>
      </c>
    </row>
    <row r="11848">
      <c r="L11848" s="3">
        <v>43846.520833333336</v>
      </c>
    </row>
    <row r="11849">
      <c r="L11849" s="3">
        <v>43832.291666666664</v>
      </c>
    </row>
    <row r="11850">
      <c r="L11850" s="3">
        <v>43642.684953159725</v>
      </c>
    </row>
    <row r="11851">
      <c r="L11851" s="3">
        <v>43824.25</v>
      </c>
    </row>
    <row r="11852">
      <c r="L11852" s="3">
        <v>44060.416666666664</v>
      </c>
    </row>
    <row r="11853">
      <c r="L11853" s="3">
        <v>43551.625</v>
      </c>
    </row>
    <row r="11854">
      <c r="L11854" s="3">
        <v>44000.510416666664</v>
      </c>
    </row>
    <row r="11855">
      <c r="L11855" s="3">
        <v>44153.666666666664</v>
      </c>
    </row>
    <row r="11856">
      <c r="L11856" s="3">
        <v>43797.25</v>
      </c>
    </row>
    <row r="11857">
      <c r="L11857" s="3">
        <v>44119.302083333336</v>
      </c>
    </row>
    <row r="11858">
      <c r="L11858" s="3">
        <v>44245.25</v>
      </c>
    </row>
    <row r="11859">
      <c r="L11859" s="3">
        <v>44133.395833333336</v>
      </c>
    </row>
    <row r="11860">
      <c r="L11860" s="3">
        <v>44123.291666666664</v>
      </c>
    </row>
    <row r="11861">
      <c r="L11861" s="3">
        <v>43805.166666666664</v>
      </c>
    </row>
    <row r="11862">
      <c r="L11862" s="3">
        <v>44214.25</v>
      </c>
    </row>
    <row r="11863">
      <c r="L11863" s="3">
        <v>43764.625</v>
      </c>
    </row>
    <row r="11864">
      <c r="L11864" s="3">
        <v>43886.758009363424</v>
      </c>
    </row>
    <row r="11865">
      <c r="L11865" s="3">
        <v>43879.291666666664</v>
      </c>
    </row>
    <row r="11866">
      <c r="L11866" s="3">
        <v>44111.625</v>
      </c>
    </row>
    <row r="11867">
      <c r="L11867" s="3">
        <v>44202.666666666664</v>
      </c>
    </row>
    <row r="11868">
      <c r="L11868" s="3">
        <v>44087.3125</v>
      </c>
    </row>
    <row r="11869">
      <c r="L11869" s="3">
        <v>43906.416666666664</v>
      </c>
    </row>
    <row r="11870">
      <c r="L11870" s="3">
        <v>44182.5625</v>
      </c>
    </row>
    <row r="11871">
      <c r="L11871" s="3">
        <v>44229.572916666664</v>
      </c>
    </row>
    <row r="11872">
      <c r="L11872" s="3">
        <v>43578.583333333336</v>
      </c>
    </row>
    <row r="11873">
      <c r="L11873" s="3">
        <v>44108.635416666664</v>
      </c>
    </row>
    <row r="11874">
      <c r="L11874" s="3">
        <v>43706.291666666664</v>
      </c>
    </row>
    <row r="11875">
      <c r="L11875" s="3">
        <v>43865.40625</v>
      </c>
    </row>
    <row r="11876">
      <c r="L11876" s="3">
        <v>43703.625</v>
      </c>
    </row>
    <row r="11877">
      <c r="L11877" s="3">
        <v>43559.375</v>
      </c>
    </row>
    <row r="11878">
      <c r="L11878" s="3">
        <v>44082.270833333336</v>
      </c>
    </row>
    <row r="11879">
      <c r="L11879" s="3">
        <v>44045.645833333336</v>
      </c>
    </row>
    <row r="11880">
      <c r="L11880" s="3">
        <v>44193.25</v>
      </c>
    </row>
    <row r="11881">
      <c r="L11881" s="3">
        <v>44155.25</v>
      </c>
    </row>
    <row r="11882">
      <c r="L11882" s="3">
        <v>44087.6335365625</v>
      </c>
    </row>
    <row r="11883">
      <c r="L11883" s="3">
        <v>44094.416666666664</v>
      </c>
    </row>
    <row r="11884">
      <c r="L11884" s="3">
        <v>43826.166666666664</v>
      </c>
    </row>
    <row r="11885">
      <c r="L11885" s="3">
        <v>43544.166666666664</v>
      </c>
    </row>
    <row r="11886">
      <c r="L11886" s="3">
        <v>44187.333333333336</v>
      </c>
    </row>
    <row r="11887">
      <c r="L11887" s="3">
        <v>44243.375</v>
      </c>
    </row>
    <row r="11888">
      <c r="L11888" s="3">
        <v>43754.653783090274</v>
      </c>
    </row>
    <row r="11889">
      <c r="L11889" s="3">
        <v>43988.72547628472</v>
      </c>
    </row>
    <row r="11890">
      <c r="L11890" s="3">
        <v>43851.25</v>
      </c>
    </row>
    <row r="11891">
      <c r="L11891" s="3">
        <v>43880.791666666664</v>
      </c>
    </row>
    <row r="11892">
      <c r="L11892" s="3">
        <v>43900.458333333336</v>
      </c>
    </row>
    <row r="11893">
      <c r="L11893" s="3">
        <v>44018.6875</v>
      </c>
    </row>
    <row r="11894">
      <c r="L11894" s="3">
        <v>43938.645833333336</v>
      </c>
    </row>
    <row r="11895">
      <c r="L11895" s="3">
        <v>44012.6875</v>
      </c>
    </row>
    <row r="11896">
      <c r="L11896" s="3">
        <v>43917.354166666664</v>
      </c>
    </row>
    <row r="11897">
      <c r="L11897" s="3">
        <v>44120.6875</v>
      </c>
    </row>
    <row r="11898">
      <c r="L11898" s="3">
        <v>44190.614583333336</v>
      </c>
    </row>
    <row r="11899">
      <c r="L11899" s="3">
        <v>43862.6875</v>
      </c>
    </row>
    <row r="11900">
      <c r="L11900" s="3">
        <v>44196.541666666664</v>
      </c>
    </row>
    <row r="11901">
      <c r="L11901" s="3">
        <v>43598.666666666664</v>
      </c>
    </row>
    <row r="11902">
      <c r="L11902" s="3">
        <v>43471.25</v>
      </c>
    </row>
    <row r="11903">
      <c r="L11903" s="3">
        <v>43692.416666666664</v>
      </c>
    </row>
    <row r="11904">
      <c r="L11904" s="3">
        <v>44222.666666666664</v>
      </c>
    </row>
    <row r="11905">
      <c r="L11905" s="3">
        <v>43764.75</v>
      </c>
    </row>
    <row r="11906">
      <c r="L11906" s="3">
        <v>44167.625</v>
      </c>
    </row>
    <row r="11907">
      <c r="L11907" s="3">
        <v>43793.291666666664</v>
      </c>
    </row>
    <row r="11908">
      <c r="L11908" s="3">
        <v>44250.333333333336</v>
      </c>
    </row>
    <row r="11909">
      <c r="L11909" s="3">
        <v>44024.729166666664</v>
      </c>
    </row>
    <row r="11910">
      <c r="L11910" s="3">
        <v>44165.229166666664</v>
      </c>
    </row>
    <row r="11911">
      <c r="L11911" s="3">
        <v>44081.270833333336</v>
      </c>
    </row>
    <row r="11912">
      <c r="L11912" s="3">
        <v>43736.510387546296</v>
      </c>
    </row>
    <row r="11913">
      <c r="L11913" s="3">
        <v>43857.791666666664</v>
      </c>
    </row>
    <row r="11914">
      <c r="L11914" s="3">
        <v>43892.791666666664</v>
      </c>
    </row>
    <row r="11915">
      <c r="L11915" s="3">
        <v>43984.791666666664</v>
      </c>
    </row>
    <row r="11916">
      <c r="L11916" s="3">
        <v>44024.291666666664</v>
      </c>
    </row>
    <row r="11917">
      <c r="L11917" s="3">
        <v>44180.197916666664</v>
      </c>
    </row>
    <row r="11918">
      <c r="L11918" s="3">
        <v>44015.625</v>
      </c>
    </row>
    <row r="11919">
      <c r="L11919" s="3">
        <v>43861.333333333336</v>
      </c>
    </row>
    <row r="11920">
      <c r="L11920" s="3">
        <v>43924.791666666664</v>
      </c>
    </row>
    <row r="11921">
      <c r="L11921" s="3">
        <v>43906.75</v>
      </c>
    </row>
    <row r="11922">
      <c r="L11922" s="3">
        <v>43788.166666666664</v>
      </c>
    </row>
    <row r="11923">
      <c r="L11923" s="3">
        <v>43702.625</v>
      </c>
    </row>
    <row r="11924">
      <c r="L11924" s="3">
        <v>43736.291666666664</v>
      </c>
    </row>
    <row r="11925">
      <c r="L11925" s="3">
        <v>43731.713335</v>
      </c>
    </row>
    <row r="11926">
      <c r="L11926" s="3">
        <v>44067.514147118054</v>
      </c>
    </row>
    <row r="11927">
      <c r="L11927" s="3">
        <v>44113.291666666664</v>
      </c>
    </row>
    <row r="11928">
      <c r="L11928" s="3">
        <v>44130.25</v>
      </c>
    </row>
    <row r="11929">
      <c r="L11929" s="3">
        <v>43882.291666666664</v>
      </c>
    </row>
    <row r="11930">
      <c r="L11930" s="3">
        <v>44106.583333333336</v>
      </c>
    </row>
    <row r="11931">
      <c r="L11931" s="3">
        <v>44009.229166666664</v>
      </c>
    </row>
    <row r="11932">
      <c r="L11932" s="3">
        <v>44165.208333333336</v>
      </c>
    </row>
    <row r="11933">
      <c r="L11933" s="3">
        <v>44071.375</v>
      </c>
    </row>
    <row r="11934">
      <c r="L11934" s="3">
        <v>44125.291666666664</v>
      </c>
    </row>
    <row r="11935">
      <c r="L11935" s="3">
        <v>43777.208333333336</v>
      </c>
    </row>
    <row r="11936">
      <c r="L11936" s="3">
        <v>43843.583333333336</v>
      </c>
    </row>
    <row r="11937">
      <c r="L11937" s="3">
        <v>43749.291666666664</v>
      </c>
    </row>
    <row r="11938">
      <c r="L11938" s="3">
        <v>43802.5</v>
      </c>
    </row>
    <row r="11939">
      <c r="L11939" s="3">
        <v>43859.63679365741</v>
      </c>
    </row>
    <row r="11940">
      <c r="L11940" s="3">
        <v>43592.625</v>
      </c>
    </row>
    <row r="11941">
      <c r="L11941" s="3">
        <v>43777.30458609953</v>
      </c>
    </row>
    <row r="11942">
      <c r="L11942" s="3">
        <v>44117.333333333336</v>
      </c>
    </row>
    <row r="11943">
      <c r="L11943" s="3">
        <v>43871.21875</v>
      </c>
    </row>
    <row r="11944">
      <c r="L11944" s="3">
        <v>43816.625</v>
      </c>
    </row>
    <row r="11945">
      <c r="L11945" s="3">
        <v>44098.125</v>
      </c>
    </row>
    <row r="11946">
      <c r="L11946" s="3">
        <v>44232.28125</v>
      </c>
    </row>
    <row r="11947">
      <c r="L11947" s="3">
        <v>43764.70657993056</v>
      </c>
    </row>
    <row r="11948">
      <c r="L11948" s="3">
        <v>43784.333333333336</v>
      </c>
    </row>
    <row r="11949">
      <c r="L11949" s="3">
        <v>44174.270833333336</v>
      </c>
    </row>
    <row r="11950">
      <c r="L11950" s="3">
        <v>44033.6875</v>
      </c>
    </row>
    <row r="11951">
      <c r="L11951" s="3">
        <v>43791.375</v>
      </c>
    </row>
    <row r="11952">
      <c r="L11952" s="3">
        <v>44074.166666666664</v>
      </c>
    </row>
    <row r="11953">
      <c r="L11953" s="3">
        <v>44251.229166666664</v>
      </c>
    </row>
    <row r="11954">
      <c r="L11954" s="3">
        <v>43867.71497861111</v>
      </c>
    </row>
    <row r="11955">
      <c r="L11955" s="3">
        <v>43630.666666666664</v>
      </c>
    </row>
    <row r="11956">
      <c r="L11956" s="3">
        <v>44011.229166666664</v>
      </c>
    </row>
    <row r="11957">
      <c r="L11957" s="3">
        <v>43763.625</v>
      </c>
    </row>
    <row r="11958">
      <c r="L11958" s="3">
        <v>44221.395833333336</v>
      </c>
    </row>
    <row r="11959">
      <c r="L11959" s="3">
        <v>44077.291666666664</v>
      </c>
    </row>
    <row r="11960">
      <c r="L11960" s="3">
        <v>43938.291666666664</v>
      </c>
    </row>
    <row r="11961">
      <c r="L11961" s="3">
        <v>44141.708333333336</v>
      </c>
    </row>
    <row r="11962">
      <c r="L11962" s="3">
        <v>44098.743741377315</v>
      </c>
    </row>
    <row r="11963">
      <c r="L11963" s="3">
        <v>43920.291666666664</v>
      </c>
    </row>
    <row r="11964">
      <c r="L11964" s="3">
        <v>44115.375</v>
      </c>
    </row>
    <row r="11965">
      <c r="L11965" s="3">
        <v>43879.666666666664</v>
      </c>
    </row>
    <row r="11966">
      <c r="L11966" s="3">
        <v>44054.791666666664</v>
      </c>
    </row>
    <row r="11967">
      <c r="L11967" s="3">
        <v>44068.166666666664</v>
      </c>
    </row>
    <row r="11968">
      <c r="L11968" s="3">
        <v>44246.270833333336</v>
      </c>
    </row>
    <row r="11969">
      <c r="L11969" s="3">
        <v>44116.25</v>
      </c>
    </row>
    <row r="11970">
      <c r="L11970" s="3">
        <v>44083.666666666664</v>
      </c>
    </row>
    <row r="11971">
      <c r="L11971" s="3">
        <v>44198.33655969908</v>
      </c>
    </row>
    <row r="11972">
      <c r="L11972" s="3">
        <v>44004.166666666664</v>
      </c>
    </row>
    <row r="11973">
      <c r="L11973" s="3">
        <v>44207.4375</v>
      </c>
    </row>
    <row r="11974">
      <c r="L11974" s="3">
        <v>43887.708333333336</v>
      </c>
    </row>
    <row r="11975">
      <c r="L11975" s="3">
        <v>44139.625</v>
      </c>
    </row>
    <row r="11976">
      <c r="L11976" s="3">
        <v>43796.5</v>
      </c>
    </row>
    <row r="11977">
      <c r="L11977" s="3">
        <v>43577.166666666664</v>
      </c>
    </row>
    <row r="11978">
      <c r="L11978" s="3">
        <v>44003.291666666664</v>
      </c>
    </row>
    <row r="11979">
      <c r="L11979" s="3">
        <v>43804.166666666664</v>
      </c>
    </row>
    <row r="11980">
      <c r="L11980" s="3">
        <v>44134.710326030094</v>
      </c>
    </row>
    <row r="11981">
      <c r="L11981" s="3">
        <v>43986.625</v>
      </c>
    </row>
    <row r="11982">
      <c r="L11982" s="3">
        <v>43816.666666666664</v>
      </c>
    </row>
    <row r="11983">
      <c r="L11983" s="3">
        <v>43926.416666666664</v>
      </c>
    </row>
    <row r="11984">
      <c r="L11984" s="3">
        <v>44110.645833333336</v>
      </c>
    </row>
    <row r="11985">
      <c r="L11985" s="3">
        <v>44108.635416666664</v>
      </c>
    </row>
    <row r="11986">
      <c r="L11986" s="3">
        <v>43633.25</v>
      </c>
    </row>
    <row r="11987">
      <c r="L11987" s="3">
        <v>43988.666666666664</v>
      </c>
    </row>
    <row r="11988">
      <c r="L11988" s="3">
        <v>43902.208333333336</v>
      </c>
    </row>
    <row r="11989">
      <c r="L11989" s="3">
        <v>44138.177083333336</v>
      </c>
    </row>
    <row r="11990">
      <c r="L11990" s="3">
        <v>44006.375</v>
      </c>
    </row>
    <row r="11991">
      <c r="L11991" s="3">
        <v>44190.708333333336</v>
      </c>
    </row>
    <row r="11992">
      <c r="L11992" s="3">
        <v>43789.25</v>
      </c>
    </row>
    <row r="11993">
      <c r="L11993" s="3">
        <v>43790.708333333336</v>
      </c>
    </row>
    <row r="11994">
      <c r="L11994" s="3">
        <v>44175.52598042824</v>
      </c>
    </row>
    <row r="11995">
      <c r="L11995" s="3">
        <v>43867.666666666664</v>
      </c>
    </row>
    <row r="11996">
      <c r="L11996" s="3">
        <v>44048.666666666664</v>
      </c>
    </row>
    <row r="11997">
      <c r="L11997" s="3">
        <v>44125.791666666664</v>
      </c>
    </row>
    <row r="11998">
      <c r="L11998" s="3">
        <v>44158.791666666664</v>
      </c>
    </row>
    <row r="11999">
      <c r="L11999" s="3">
        <v>44244.4375</v>
      </c>
    </row>
    <row r="12000">
      <c r="L12000" s="3">
        <v>43860.145833333336</v>
      </c>
    </row>
    <row r="12001">
      <c r="L12001" s="3">
        <v>44251.395833333336</v>
      </c>
    </row>
    <row r="12002">
      <c r="L12002" s="3">
        <v>44188.291666666664</v>
      </c>
    </row>
    <row r="12003">
      <c r="L12003" s="3">
        <v>44142.291666666664</v>
      </c>
    </row>
    <row r="12004">
      <c r="L12004" s="3">
        <v>43892.72894652778</v>
      </c>
    </row>
    <row r="12005">
      <c r="L12005" s="3">
        <v>43888.614583333336</v>
      </c>
    </row>
    <row r="12006">
      <c r="L12006" s="3">
        <v>44224.708333333336</v>
      </c>
    </row>
    <row r="12007">
      <c r="L12007" s="3">
        <v>43843.43956814815</v>
      </c>
    </row>
    <row r="12008">
      <c r="L12008" s="3">
        <v>44055.208333333336</v>
      </c>
    </row>
    <row r="12009">
      <c r="L12009" s="3">
        <v>43892.708333333336</v>
      </c>
    </row>
    <row r="12010">
      <c r="L12010" s="3">
        <v>44049.270833333336</v>
      </c>
    </row>
    <row r="12011">
      <c r="L12011" s="3">
        <v>44109.1875</v>
      </c>
    </row>
    <row r="12012">
      <c r="L12012" s="3">
        <v>44016.375</v>
      </c>
    </row>
    <row r="12013">
      <c r="L12013" s="3">
        <v>43775.416666666664</v>
      </c>
    </row>
    <row r="12014">
      <c r="L12014" s="3">
        <v>44189.24697972222</v>
      </c>
    </row>
    <row r="12015">
      <c r="L12015" s="3">
        <v>44222.333333333336</v>
      </c>
    </row>
    <row r="12016">
      <c r="L12016" s="3">
        <v>43489.166666666664</v>
      </c>
    </row>
    <row r="12017">
      <c r="L12017" s="3">
        <v>44144.625</v>
      </c>
    </row>
    <row r="12018">
      <c r="L12018" s="3">
        <v>43688.416666666664</v>
      </c>
    </row>
    <row r="12019">
      <c r="L12019" s="3">
        <v>44215.42382659722</v>
      </c>
    </row>
    <row r="12020">
      <c r="L12020" s="3">
        <v>43776.208333333336</v>
      </c>
    </row>
    <row r="12021">
      <c r="L12021" s="3">
        <v>44033.229166666664</v>
      </c>
    </row>
    <row r="12022">
      <c r="L12022" s="3">
        <v>43771.583333333336</v>
      </c>
    </row>
    <row r="12023">
      <c r="L12023" s="3">
        <v>44090.654458275465</v>
      </c>
    </row>
    <row r="12024">
      <c r="L12024" s="3">
        <v>44202.645833333336</v>
      </c>
    </row>
    <row r="12025">
      <c r="L12025" s="3">
        <v>43906.6875</v>
      </c>
    </row>
    <row r="12026">
      <c r="L12026" s="3">
        <v>43753.208333333336</v>
      </c>
    </row>
    <row r="12027">
      <c r="L12027" s="3">
        <v>44135.583333333336</v>
      </c>
    </row>
    <row r="12028">
      <c r="L12028" s="3">
        <v>43663.166666666664</v>
      </c>
    </row>
    <row r="12029">
      <c r="L12029" s="3">
        <v>43912.333333333336</v>
      </c>
    </row>
    <row r="12030">
      <c r="L12030" s="3">
        <v>43812.25</v>
      </c>
    </row>
    <row r="12031">
      <c r="L12031" s="3">
        <v>44019.59688903935</v>
      </c>
    </row>
    <row r="12032">
      <c r="L12032" s="3">
        <v>43973.625</v>
      </c>
    </row>
    <row r="12033">
      <c r="L12033" s="3">
        <v>43871.333333333336</v>
      </c>
    </row>
    <row r="12034">
      <c r="L12034" s="3">
        <v>43973.625</v>
      </c>
    </row>
    <row r="12035">
      <c r="L12035" s="3">
        <v>44222.88350457176</v>
      </c>
    </row>
    <row r="12036">
      <c r="L12036" s="3">
        <v>44180.208333333336</v>
      </c>
    </row>
    <row r="12037">
      <c r="L12037" s="3">
        <v>43885.625</v>
      </c>
    </row>
    <row r="12038">
      <c r="L12038" s="3">
        <v>44228.57836837963</v>
      </c>
    </row>
    <row r="12039">
      <c r="L12039" s="3">
        <v>44092.666666666664</v>
      </c>
    </row>
    <row r="12040">
      <c r="L12040" s="3">
        <v>43856.375</v>
      </c>
    </row>
    <row r="12041">
      <c r="L12041" s="3">
        <v>44099.291666666664</v>
      </c>
    </row>
    <row r="12042">
      <c r="L12042" s="3">
        <v>44040.520833333336</v>
      </c>
    </row>
    <row r="12043">
      <c r="L12043" s="3">
        <v>44220.313775497685</v>
      </c>
    </row>
    <row r="12044">
      <c r="L12044" s="3">
        <v>44105.791666666664</v>
      </c>
    </row>
    <row r="12045">
      <c r="L12045" s="3">
        <v>44076.270833333336</v>
      </c>
    </row>
    <row r="12046">
      <c r="L12046" s="3">
        <v>44050.545554386576</v>
      </c>
    </row>
    <row r="12047">
      <c r="L12047" s="3">
        <v>43877.604166666664</v>
      </c>
    </row>
    <row r="12048">
      <c r="L12048" s="3">
        <v>43920.4375</v>
      </c>
    </row>
    <row r="12049">
      <c r="L12049" s="3">
        <v>43896.1875</v>
      </c>
    </row>
    <row r="12050">
      <c r="L12050" s="3">
        <v>44224.25</v>
      </c>
    </row>
    <row r="12051">
      <c r="L12051" s="3">
        <v>44073.791666666664</v>
      </c>
    </row>
    <row r="12052">
      <c r="L12052" s="3">
        <v>44150.791666666664</v>
      </c>
    </row>
    <row r="12053">
      <c r="L12053" s="3">
        <v>44135.3857444213</v>
      </c>
    </row>
    <row r="12054">
      <c r="L12054" s="3">
        <v>44252.270833333336</v>
      </c>
    </row>
    <row r="12055">
      <c r="L12055" s="3">
        <v>44237.708333333336</v>
      </c>
    </row>
    <row r="12056">
      <c r="L12056" s="3">
        <v>44072.395833333336</v>
      </c>
    </row>
    <row r="12057">
      <c r="L12057" s="3">
        <v>44128.75</v>
      </c>
    </row>
    <row r="12058">
      <c r="L12058" s="3">
        <v>43804.166666666664</v>
      </c>
    </row>
    <row r="12059">
      <c r="L12059" s="3">
        <v>43983.625</v>
      </c>
    </row>
    <row r="12060">
      <c r="L12060" s="3">
        <v>44133.229166666664</v>
      </c>
    </row>
    <row r="12061">
      <c r="L12061" s="3">
        <v>44218.229166666664</v>
      </c>
    </row>
    <row r="12062">
      <c r="L12062" s="3">
        <v>43816.625</v>
      </c>
    </row>
    <row r="12063">
      <c r="L12063" s="3">
        <v>44139.67666291667</v>
      </c>
    </row>
    <row r="12064">
      <c r="L12064" s="3">
        <v>44110.6625</v>
      </c>
    </row>
    <row r="12065">
      <c r="L12065" s="3">
        <v>43924.666666666664</v>
      </c>
    </row>
    <row r="12066">
      <c r="L12066" s="3">
        <v>44204.697916666664</v>
      </c>
    </row>
    <row r="12067">
      <c r="L12067" s="3">
        <v>44098.25</v>
      </c>
    </row>
    <row r="12068">
      <c r="L12068" s="3">
        <v>44164.645833333336</v>
      </c>
    </row>
    <row r="12069">
      <c r="L12069" s="3">
        <v>43890.41505653935</v>
      </c>
    </row>
    <row r="12070">
      <c r="L12070" s="3">
        <v>43767.708333333336</v>
      </c>
    </row>
    <row r="12071">
      <c r="L12071" s="3">
        <v>43743.708333333336</v>
      </c>
    </row>
    <row r="12072">
      <c r="L12072" s="3">
        <v>44063.625</v>
      </c>
    </row>
    <row r="12073">
      <c r="L12073" s="3">
        <v>43907.70603594907</v>
      </c>
    </row>
    <row r="12074">
      <c r="L12074" s="3">
        <v>44069.625</v>
      </c>
    </row>
    <row r="12075">
      <c r="L12075" s="3">
        <v>44121.1875</v>
      </c>
    </row>
    <row r="12076">
      <c r="L12076" s="3">
        <v>44169.677083333336</v>
      </c>
    </row>
    <row r="12077">
      <c r="L12077" s="3">
        <v>44042.520833333336</v>
      </c>
    </row>
    <row r="12078">
      <c r="L12078" s="3">
        <v>44207.25</v>
      </c>
    </row>
    <row r="12079">
      <c r="L12079" s="3">
        <v>44222.520833333336</v>
      </c>
    </row>
    <row r="12080">
      <c r="L12080" s="3">
        <v>44038.333333333336</v>
      </c>
    </row>
    <row r="12081">
      <c r="L12081" s="3">
        <v>43851.45663810185</v>
      </c>
    </row>
    <row r="12082">
      <c r="L12082" s="3">
        <v>44163.71166436343</v>
      </c>
    </row>
    <row r="12083">
      <c r="L12083" s="3">
        <v>43627.625</v>
      </c>
    </row>
    <row r="12084">
      <c r="L12084" s="3">
        <v>44081.302083333336</v>
      </c>
    </row>
    <row r="12085">
      <c r="L12085" s="3">
        <v>44189.791666666664</v>
      </c>
    </row>
    <row r="12086">
      <c r="L12086" s="3">
        <v>44187.25</v>
      </c>
    </row>
    <row r="12087">
      <c r="L12087" s="3">
        <v>44107.666666666664</v>
      </c>
    </row>
    <row r="12088">
      <c r="L12088" s="3">
        <v>43766.666666666664</v>
      </c>
    </row>
    <row r="12089">
      <c r="L12089" s="3">
        <v>44235.40625</v>
      </c>
    </row>
    <row r="12090">
      <c r="L12090" s="3">
        <v>43832.666666666664</v>
      </c>
    </row>
    <row r="12091">
      <c r="L12091" s="3">
        <v>44019.625</v>
      </c>
    </row>
    <row r="12092">
      <c r="L12092" s="3">
        <v>43733.625</v>
      </c>
    </row>
    <row r="12093">
      <c r="L12093" s="3">
        <v>43815.625</v>
      </c>
    </row>
    <row r="12094">
      <c r="L12094" s="3">
        <v>43985.197916666664</v>
      </c>
    </row>
    <row r="12095">
      <c r="L12095" s="3">
        <v>44230.291666666664</v>
      </c>
    </row>
    <row r="12096">
      <c r="L12096" s="3">
        <v>44122.30135065972</v>
      </c>
    </row>
    <row r="12097">
      <c r="L12097" s="3">
        <v>44020.6875</v>
      </c>
    </row>
    <row r="12098">
      <c r="L12098" s="3">
        <v>44236.25</v>
      </c>
    </row>
    <row r="12099">
      <c r="L12099" s="3">
        <v>44079.583333333336</v>
      </c>
    </row>
    <row r="12100">
      <c r="L12100" s="3">
        <v>43738.25</v>
      </c>
    </row>
    <row r="12101">
      <c r="L12101" s="3">
        <v>44137.666666666664</v>
      </c>
    </row>
    <row r="12102">
      <c r="L12102" s="3">
        <v>44156.625</v>
      </c>
    </row>
    <row r="12103">
      <c r="L12103" s="3">
        <v>44237.5625</v>
      </c>
    </row>
    <row r="12104">
      <c r="L12104" s="3">
        <v>43842.291666666664</v>
      </c>
    </row>
    <row r="12105">
      <c r="L12105" s="3">
        <v>44230.229166666664</v>
      </c>
    </row>
    <row r="12106">
      <c r="L12106" s="3">
        <v>44015.729166666664</v>
      </c>
    </row>
    <row r="12107">
      <c r="L12107" s="3">
        <v>44207.625</v>
      </c>
    </row>
    <row r="12108">
      <c r="L12108" s="3">
        <v>43746.25</v>
      </c>
    </row>
    <row r="12109">
      <c r="L12109" s="3">
        <v>44193.625</v>
      </c>
    </row>
    <row r="12110">
      <c r="L12110" s="3">
        <v>44217.25</v>
      </c>
    </row>
    <row r="12111">
      <c r="L12111" s="3">
        <v>44028.333333333336</v>
      </c>
    </row>
    <row r="12112">
      <c r="L12112" s="3">
        <v>44003.291666666664</v>
      </c>
    </row>
    <row r="12113">
      <c r="L12113" s="3">
        <v>44208.351051666665</v>
      </c>
    </row>
    <row r="12114">
      <c r="L12114" s="3">
        <v>44025.416666666664</v>
      </c>
    </row>
    <row r="12115">
      <c r="L12115" s="3">
        <v>43754.75</v>
      </c>
    </row>
    <row r="12116">
      <c r="L12116" s="3">
        <v>44004.5625</v>
      </c>
    </row>
    <row r="12117">
      <c r="L12117" s="3">
        <v>44139.6875</v>
      </c>
    </row>
    <row r="12118">
      <c r="L12118" s="3">
        <v>44245.25</v>
      </c>
    </row>
    <row r="12119">
      <c r="L12119" s="3">
        <v>43674.375</v>
      </c>
    </row>
    <row r="12120">
      <c r="L12120" s="3">
        <v>44036.291666666664</v>
      </c>
    </row>
    <row r="12121">
      <c r="L12121" s="3">
        <v>44021.291666666664</v>
      </c>
    </row>
    <row r="12122">
      <c r="L12122" s="3">
        <v>43885.63301684028</v>
      </c>
    </row>
    <row r="12123">
      <c r="L12123" s="3">
        <v>44203.479166666664</v>
      </c>
    </row>
    <row r="12124">
      <c r="L12124" s="3">
        <v>44166.291666666664</v>
      </c>
    </row>
    <row r="12125">
      <c r="L12125" s="3">
        <v>43800.619257592596</v>
      </c>
    </row>
    <row r="12126">
      <c r="L12126" s="3">
        <v>44159.6875</v>
      </c>
    </row>
    <row r="12127">
      <c r="L12127" s="3">
        <v>44103.375</v>
      </c>
    </row>
    <row r="12128">
      <c r="L12128" s="3">
        <v>43854.416666666664</v>
      </c>
    </row>
    <row r="12129">
      <c r="L12129" s="3">
        <v>43980.666666666664</v>
      </c>
    </row>
    <row r="12130">
      <c r="L12130" s="3">
        <v>43910.291666666664</v>
      </c>
    </row>
    <row r="12131">
      <c r="L12131" s="3">
        <v>44204.55803561342</v>
      </c>
    </row>
    <row r="12132">
      <c r="L12132" s="3">
        <v>44214.666666666664</v>
      </c>
    </row>
    <row r="12133">
      <c r="L12133" s="3">
        <v>44207.583333333336</v>
      </c>
    </row>
    <row r="12134">
      <c r="L12134" s="3">
        <v>44123.666666666664</v>
      </c>
    </row>
    <row r="12135">
      <c r="L12135" s="3">
        <v>43879.229166666664</v>
      </c>
    </row>
    <row r="12136">
      <c r="L12136" s="3">
        <v>44098.583333333336</v>
      </c>
    </row>
    <row r="12137">
      <c r="L12137" s="3">
        <v>44088.229166666664</v>
      </c>
    </row>
    <row r="12138">
      <c r="L12138" s="3">
        <v>44076.625</v>
      </c>
    </row>
    <row r="12139">
      <c r="L12139" s="3">
        <v>43471.291666666664</v>
      </c>
    </row>
    <row r="12140">
      <c r="L12140" s="3">
        <v>43980.351197268516</v>
      </c>
    </row>
    <row r="12141">
      <c r="L12141" s="3">
        <v>44183.625</v>
      </c>
    </row>
    <row r="12142">
      <c r="L12142" s="3">
        <v>44112.791666666664</v>
      </c>
    </row>
    <row r="12143">
      <c r="L12143" s="3">
        <v>43760.291666666664</v>
      </c>
    </row>
    <row r="12144">
      <c r="L12144" s="3">
        <v>44163.791666666664</v>
      </c>
    </row>
    <row r="12145">
      <c r="L12145" s="3">
        <v>43804.53209256945</v>
      </c>
    </row>
    <row r="12146">
      <c r="L12146" s="3">
        <v>44157.541666666664</v>
      </c>
    </row>
    <row r="12147">
      <c r="L12147" s="3">
        <v>44228.1875</v>
      </c>
    </row>
    <row r="12148">
      <c r="L12148" s="3">
        <v>43801.25</v>
      </c>
    </row>
    <row r="12149">
      <c r="L12149" s="3">
        <v>44106.229166666664</v>
      </c>
    </row>
    <row r="12150">
      <c r="L12150" s="3">
        <v>43815.708333333336</v>
      </c>
    </row>
    <row r="12151">
      <c r="L12151" s="3">
        <v>44142.583333333336</v>
      </c>
    </row>
    <row r="12152">
      <c r="L12152" s="3">
        <v>43780.6875</v>
      </c>
    </row>
    <row r="12153">
      <c r="L12153" s="3">
        <v>43811.666666666664</v>
      </c>
    </row>
    <row r="12154">
      <c r="L12154" s="3">
        <v>43898.66736111111</v>
      </c>
    </row>
    <row r="12155">
      <c r="L12155" s="3">
        <v>44183.6875</v>
      </c>
    </row>
    <row r="12156">
      <c r="L12156" s="3">
        <v>44176.541666666664</v>
      </c>
    </row>
    <row r="12157">
      <c r="L12157" s="3">
        <v>44082.625</v>
      </c>
    </row>
    <row r="12158">
      <c r="L12158" s="3">
        <v>43900.1875</v>
      </c>
    </row>
    <row r="12159">
      <c r="L12159" s="3">
        <v>43736.708333333336</v>
      </c>
    </row>
    <row r="12160">
      <c r="L12160" s="3">
        <v>43553.25</v>
      </c>
    </row>
    <row r="12161">
      <c r="L12161" s="3">
        <v>43823.583333333336</v>
      </c>
    </row>
    <row r="12162">
      <c r="L12162" s="3">
        <v>44242.541666666664</v>
      </c>
    </row>
    <row r="12163">
      <c r="L12163" s="3">
        <v>44176.197916666664</v>
      </c>
    </row>
    <row r="12164">
      <c r="L12164" s="3">
        <v>43599.666666666664</v>
      </c>
    </row>
    <row r="12165">
      <c r="L12165" s="3">
        <v>43824.25</v>
      </c>
    </row>
    <row r="12166">
      <c r="L12166" s="3">
        <v>44183.29467292824</v>
      </c>
    </row>
    <row r="12167">
      <c r="L12167" s="3">
        <v>43720.416666666664</v>
      </c>
    </row>
    <row r="12168">
      <c r="L12168" s="3">
        <v>43912.645833333336</v>
      </c>
    </row>
    <row r="12169">
      <c r="L12169" s="3">
        <v>43903.135416666664</v>
      </c>
    </row>
    <row r="12170">
      <c r="L12170" s="3">
        <v>43886.375</v>
      </c>
    </row>
    <row r="12171">
      <c r="L12171" s="3">
        <v>43833.25</v>
      </c>
    </row>
    <row r="12172">
      <c r="L12172" s="3">
        <v>44174.442569039355</v>
      </c>
    </row>
    <row r="12173">
      <c r="L12173" s="3">
        <v>44007.145833333336</v>
      </c>
    </row>
    <row r="12174">
      <c r="L12174" s="3">
        <v>44112.604166666664</v>
      </c>
    </row>
    <row r="12175">
      <c r="L12175" s="3">
        <v>44116.791666666664</v>
      </c>
    </row>
    <row r="12176">
      <c r="L12176" s="3">
        <v>43921.625</v>
      </c>
    </row>
    <row r="12177">
      <c r="L12177" s="3">
        <v>43558.291666666664</v>
      </c>
    </row>
    <row r="12178">
      <c r="L12178" s="3">
        <v>44252.65625</v>
      </c>
    </row>
    <row r="12179">
      <c r="L12179" s="3">
        <v>44104.25</v>
      </c>
    </row>
    <row r="12180">
      <c r="L12180" s="3">
        <v>44108.625</v>
      </c>
    </row>
    <row r="12181">
      <c r="L12181" s="3">
        <v>43798.166666666664</v>
      </c>
    </row>
    <row r="12182">
      <c r="L12182" s="3">
        <v>44142.291666666664</v>
      </c>
    </row>
    <row r="12183">
      <c r="L12183" s="3">
        <v>43907.541666666664</v>
      </c>
    </row>
    <row r="12184">
      <c r="L12184" s="3">
        <v>44179.229166666664</v>
      </c>
    </row>
    <row r="12185">
      <c r="L12185" s="3">
        <v>43763.166666666664</v>
      </c>
    </row>
    <row r="12186">
      <c r="L12186" s="3">
        <v>44143.354166666664</v>
      </c>
    </row>
    <row r="12187">
      <c r="L12187" s="3">
        <v>43862.32792619213</v>
      </c>
    </row>
    <row r="12188">
      <c r="L12188" s="3">
        <v>44085.75</v>
      </c>
    </row>
    <row r="12189">
      <c r="L12189" s="3">
        <v>43714.291666666664</v>
      </c>
    </row>
    <row r="12190">
      <c r="L12190" s="3">
        <v>44243.625</v>
      </c>
    </row>
    <row r="12191">
      <c r="L12191" s="3">
        <v>44140.302083333336</v>
      </c>
    </row>
    <row r="12192">
      <c r="L12192" s="3">
        <v>44228.62944798611</v>
      </c>
    </row>
    <row r="12193">
      <c r="L12193" s="3">
        <v>44109.677083333336</v>
      </c>
    </row>
    <row r="12194">
      <c r="L12194" s="3">
        <v>44086.229166666664</v>
      </c>
    </row>
    <row r="12195">
      <c r="L12195" s="3">
        <v>44041.291666666664</v>
      </c>
    </row>
    <row r="12196">
      <c r="L12196" s="3">
        <v>43873.69567263889</v>
      </c>
    </row>
    <row r="12197">
      <c r="L12197" s="3">
        <v>43741.25</v>
      </c>
    </row>
    <row r="12198">
      <c r="L12198" s="3">
        <v>44246.708333333336</v>
      </c>
    </row>
    <row r="12199">
      <c r="L12199" s="3">
        <v>43768.3989422338</v>
      </c>
    </row>
    <row r="12200">
      <c r="L12200" s="3">
        <v>44231.33849190972</v>
      </c>
    </row>
    <row r="12201">
      <c r="L12201" s="3">
        <v>43845.791666666664</v>
      </c>
    </row>
    <row r="12202">
      <c r="L12202" s="3">
        <v>44125.333333333336</v>
      </c>
    </row>
    <row r="12203">
      <c r="L12203" s="3">
        <v>44119.302083333336</v>
      </c>
    </row>
    <row r="12204">
      <c r="L12204" s="3">
        <v>44154.6875</v>
      </c>
    </row>
    <row r="12205">
      <c r="L12205" s="3">
        <v>44118.416666666664</v>
      </c>
    </row>
    <row r="12206">
      <c r="L12206" s="3">
        <v>44125.375</v>
      </c>
    </row>
    <row r="12207">
      <c r="L12207" s="3">
        <v>44115.68060515046</v>
      </c>
    </row>
    <row r="12208">
      <c r="L12208" s="3">
        <v>44138.166666666664</v>
      </c>
    </row>
    <row r="12209">
      <c r="L12209" s="3">
        <v>43571.708333333336</v>
      </c>
    </row>
    <row r="12210">
      <c r="L12210" s="3">
        <v>43907.770833333336</v>
      </c>
    </row>
    <row r="12211">
      <c r="L12211" s="3">
        <v>44147.645833333336</v>
      </c>
    </row>
    <row r="12212">
      <c r="L12212" s="3">
        <v>43615.375</v>
      </c>
    </row>
    <row r="12213">
      <c r="L12213" s="3">
        <v>44149.541666666664</v>
      </c>
    </row>
    <row r="12214">
      <c r="L12214" s="3">
        <v>43728.291666666664</v>
      </c>
    </row>
    <row r="12215">
      <c r="L12215" s="3">
        <v>44208.416666666664</v>
      </c>
    </row>
    <row r="12216">
      <c r="L12216" s="3">
        <v>43612.166666666664</v>
      </c>
    </row>
    <row r="12217">
      <c r="L12217" s="3">
        <v>44111.333333333336</v>
      </c>
    </row>
    <row r="12218">
      <c r="L12218" s="3">
        <v>44114.177083333336</v>
      </c>
    </row>
    <row r="12219">
      <c r="L12219" s="3">
        <v>43807.73645482639</v>
      </c>
    </row>
    <row r="12220">
      <c r="L12220" s="3">
        <v>44065.291666666664</v>
      </c>
    </row>
    <row r="12221">
      <c r="L12221" s="3">
        <v>44044.6875</v>
      </c>
    </row>
    <row r="12222">
      <c r="L12222" s="3">
        <v>43773.25</v>
      </c>
    </row>
    <row r="12223">
      <c r="L12223" s="3">
        <v>44132.270833333336</v>
      </c>
    </row>
    <row r="12224">
      <c r="L12224" s="3">
        <v>44230.333333333336</v>
      </c>
    </row>
    <row r="12225">
      <c r="L12225" s="3">
        <v>44218.246110925924</v>
      </c>
    </row>
    <row r="12226">
      <c r="L12226" s="3">
        <v>44062.208333333336</v>
      </c>
    </row>
    <row r="12227">
      <c r="L12227" s="3">
        <v>43839.625</v>
      </c>
    </row>
    <row r="12228">
      <c r="L12228" s="3">
        <v>44112.677083333336</v>
      </c>
    </row>
    <row r="12229">
      <c r="L12229" s="3">
        <v>43854.625</v>
      </c>
    </row>
    <row r="12230">
      <c r="L12230" s="3">
        <v>43781.708333333336</v>
      </c>
    </row>
    <row r="12231">
      <c r="L12231" s="3">
        <v>44229.270833333336</v>
      </c>
    </row>
    <row r="12232">
      <c r="L12232" s="3">
        <v>43792.166666666664</v>
      </c>
    </row>
    <row r="12233">
      <c r="L12233" s="3">
        <v>44116.291666666664</v>
      </c>
    </row>
    <row r="12234">
      <c r="L12234" s="3">
        <v>44025.25</v>
      </c>
    </row>
    <row r="12235">
      <c r="L12235" s="3">
        <v>44158.583333333336</v>
      </c>
    </row>
    <row r="12236">
      <c r="L12236" s="3">
        <v>43912.395833333336</v>
      </c>
    </row>
    <row r="12237">
      <c r="L12237" s="3">
        <v>44067.35443421296</v>
      </c>
    </row>
    <row r="12238">
      <c r="L12238" s="3">
        <v>44104.791666666664</v>
      </c>
    </row>
    <row r="12239">
      <c r="L12239" s="3">
        <v>44084.677083333336</v>
      </c>
    </row>
    <row r="12240">
      <c r="L12240" s="3">
        <v>44156.4375</v>
      </c>
    </row>
    <row r="12241">
      <c r="L12241" s="3">
        <v>44123.75</v>
      </c>
    </row>
    <row r="12242">
      <c r="L12242" s="3">
        <v>44218.25</v>
      </c>
    </row>
    <row r="12243">
      <c r="L12243" s="3">
        <v>44089.25</v>
      </c>
    </row>
    <row r="12244">
      <c r="L12244" s="3">
        <v>44044.625</v>
      </c>
    </row>
    <row r="12245">
      <c r="L12245" s="3">
        <v>43908.229166666664</v>
      </c>
    </row>
    <row r="12246">
      <c r="L12246" s="3">
        <v>44082.239583333336</v>
      </c>
    </row>
    <row r="12247">
      <c r="L12247" s="3">
        <v>44232.583333333336</v>
      </c>
    </row>
    <row r="12248">
      <c r="L12248" s="3">
        <v>44252.666666666664</v>
      </c>
    </row>
    <row r="12249">
      <c r="L12249" s="3">
        <v>43738.166666666664</v>
      </c>
    </row>
    <row r="12250">
      <c r="L12250" s="3">
        <v>44147.666666666664</v>
      </c>
    </row>
    <row r="12251">
      <c r="L12251" s="3">
        <v>44164.895833333336</v>
      </c>
    </row>
    <row r="12252">
      <c r="L12252" s="3">
        <v>44070.302083333336</v>
      </c>
    </row>
    <row r="12253">
      <c r="L12253" s="3">
        <v>44172.21875</v>
      </c>
    </row>
    <row r="12254">
      <c r="L12254" s="3">
        <v>43879.322916666664</v>
      </c>
    </row>
    <row r="12255">
      <c r="L12255" s="3">
        <v>44237.395833333336</v>
      </c>
    </row>
    <row r="12256">
      <c r="L12256" s="3">
        <v>43863.25</v>
      </c>
    </row>
    <row r="12257">
      <c r="L12257" s="3">
        <v>43948.229166666664</v>
      </c>
    </row>
    <row r="12258">
      <c r="L12258" s="3">
        <v>44153.645833333336</v>
      </c>
    </row>
    <row r="12259">
      <c r="L12259" s="3">
        <v>43983.25</v>
      </c>
    </row>
    <row r="12260">
      <c r="L12260" s="3">
        <v>43708.166666666664</v>
      </c>
    </row>
    <row r="12261">
      <c r="L12261" s="3">
        <v>44099.291666666664</v>
      </c>
    </row>
    <row r="12262">
      <c r="L12262" s="3">
        <v>43775.375</v>
      </c>
    </row>
    <row r="12263">
      <c r="L12263" s="3">
        <v>44207.375</v>
      </c>
    </row>
    <row r="12264">
      <c r="L12264" s="3">
        <v>44154.625</v>
      </c>
    </row>
    <row r="12265">
      <c r="L12265" s="3">
        <v>43806.583333333336</v>
      </c>
    </row>
    <row r="12266">
      <c r="L12266" s="3">
        <v>44138.229166666664</v>
      </c>
    </row>
    <row r="12267">
      <c r="L12267" s="3">
        <v>43880.25</v>
      </c>
    </row>
    <row r="12268">
      <c r="L12268" s="3">
        <v>44055.395833333336</v>
      </c>
    </row>
    <row r="12269">
      <c r="L12269" s="3">
        <v>44146.583333333336</v>
      </c>
    </row>
    <row r="12270">
      <c r="L12270" s="3">
        <v>44077.625</v>
      </c>
    </row>
    <row r="12271">
      <c r="L12271" s="3">
        <v>44210.614583333336</v>
      </c>
    </row>
    <row r="12272">
      <c r="L12272" s="3">
        <v>43888.708333333336</v>
      </c>
    </row>
    <row r="12273">
      <c r="L12273" s="3">
        <v>43847.333333333336</v>
      </c>
    </row>
    <row r="12274">
      <c r="L12274" s="3">
        <v>43664.708333333336</v>
      </c>
    </row>
    <row r="12275">
      <c r="L12275" s="3">
        <v>44086.229166666664</v>
      </c>
    </row>
    <row r="12276">
      <c r="L12276" s="3">
        <v>43899.1875</v>
      </c>
    </row>
    <row r="12277">
      <c r="L12277" s="3">
        <v>44127.333333333336</v>
      </c>
    </row>
    <row r="12278">
      <c r="L12278" s="3">
        <v>44253.604166666664</v>
      </c>
    </row>
    <row r="12279">
      <c r="L12279" s="3">
        <v>44006.333333333336</v>
      </c>
    </row>
    <row r="12280">
      <c r="L12280" s="3">
        <v>43593.458333333336</v>
      </c>
    </row>
    <row r="12281">
      <c r="L12281" s="3">
        <v>44029.541666666664</v>
      </c>
    </row>
    <row r="12282">
      <c r="L12282" s="3">
        <v>44125.541666666664</v>
      </c>
    </row>
    <row r="12283">
      <c r="L12283" s="3">
        <v>44235.625</v>
      </c>
    </row>
    <row r="12284">
      <c r="L12284" s="3">
        <v>44134.145833333336</v>
      </c>
    </row>
    <row r="12285">
      <c r="L12285" s="3">
        <v>43700.25</v>
      </c>
    </row>
    <row r="12286">
      <c r="L12286" s="3">
        <v>44202.291666666664</v>
      </c>
    </row>
    <row r="12287">
      <c r="L12287" s="3">
        <v>44153.71875</v>
      </c>
    </row>
    <row r="12288">
      <c r="L12288" s="3">
        <v>44100.25</v>
      </c>
    </row>
    <row r="12289">
      <c r="L12289" s="3">
        <v>44152.791666666664</v>
      </c>
    </row>
    <row r="12290">
      <c r="L12290" s="3">
        <v>44133.3125</v>
      </c>
    </row>
    <row r="12291">
      <c r="L12291" s="3">
        <v>43998.625</v>
      </c>
    </row>
    <row r="12292">
      <c r="L12292" s="3">
        <v>44238.375</v>
      </c>
    </row>
    <row r="12293">
      <c r="L12293" s="3">
        <v>44134.708333333336</v>
      </c>
    </row>
    <row r="12294">
      <c r="L12294" s="3">
        <v>43873.25</v>
      </c>
    </row>
    <row r="12295">
      <c r="L12295" s="3">
        <v>43661.791666666664</v>
      </c>
    </row>
    <row r="12296">
      <c r="L12296" s="3">
        <v>44160.21875</v>
      </c>
    </row>
    <row r="12297">
      <c r="L12297" s="3">
        <v>44180.333333333336</v>
      </c>
    </row>
    <row r="12298">
      <c r="L12298" s="3">
        <v>43663.416666666664</v>
      </c>
    </row>
    <row r="12299">
      <c r="L12299" s="3">
        <v>44108.625</v>
      </c>
    </row>
    <row r="12300">
      <c r="L12300" s="3">
        <v>44101.72453760417</v>
      </c>
    </row>
    <row r="12301">
      <c r="L12301" s="3">
        <v>43950.458333333336</v>
      </c>
    </row>
    <row r="12302">
      <c r="L12302" s="3">
        <v>43874.166666666664</v>
      </c>
    </row>
    <row r="12303">
      <c r="L12303" s="3">
        <v>44018.4375</v>
      </c>
    </row>
    <row r="12304">
      <c r="L12304" s="3">
        <v>44080.75</v>
      </c>
    </row>
    <row r="12305">
      <c r="L12305" s="3">
        <v>44214.166666666664</v>
      </c>
    </row>
    <row r="12306">
      <c r="L12306" s="3">
        <v>44168.208333333336</v>
      </c>
    </row>
    <row r="12307">
      <c r="L12307" s="3">
        <v>43824.625</v>
      </c>
    </row>
    <row r="12308">
      <c r="L12308" s="3">
        <v>44202.291666666664</v>
      </c>
    </row>
    <row r="12309">
      <c r="L12309" s="3">
        <v>43804.791666666664</v>
      </c>
    </row>
    <row r="12310">
      <c r="L12310" s="3">
        <v>43700.799190405094</v>
      </c>
    </row>
    <row r="12311">
      <c r="L12311" s="3">
        <v>44112.208333333336</v>
      </c>
    </row>
    <row r="12312">
      <c r="L12312" s="3">
        <v>43723.583333333336</v>
      </c>
    </row>
    <row r="12313">
      <c r="L12313" s="3">
        <v>44229.552083333336</v>
      </c>
    </row>
    <row r="12314">
      <c r="L12314" s="3">
        <v>44112.229166666664</v>
      </c>
    </row>
    <row r="12315">
      <c r="L12315" s="3">
        <v>43883.3125</v>
      </c>
    </row>
    <row r="12316">
      <c r="L12316" s="3">
        <v>44173.229166666664</v>
      </c>
    </row>
    <row r="12317">
      <c r="L12317" s="3">
        <v>44193.916666666664</v>
      </c>
    </row>
    <row r="12318">
      <c r="L12318" s="3">
        <v>44166.614583333336</v>
      </c>
    </row>
    <row r="12319">
      <c r="L12319" s="3">
        <v>44165.375</v>
      </c>
    </row>
    <row r="12320">
      <c r="L12320" s="3">
        <v>44046.291666666664</v>
      </c>
    </row>
    <row r="12321">
      <c r="L12321" s="3">
        <v>43784.625</v>
      </c>
    </row>
    <row r="12322">
      <c r="L12322" s="3">
        <v>44150.697916666664</v>
      </c>
    </row>
    <row r="12323">
      <c r="L12323" s="3">
        <v>44107.333333333336</v>
      </c>
    </row>
    <row r="12324">
      <c r="L12324" s="3">
        <v>43893.66736111111</v>
      </c>
    </row>
    <row r="12325">
      <c r="L12325" s="3">
        <v>44062.145833333336</v>
      </c>
    </row>
    <row r="12326">
      <c r="L12326" s="3">
        <v>44240.625</v>
      </c>
    </row>
    <row r="12327">
      <c r="L12327" s="3">
        <v>43861.208333333336</v>
      </c>
    </row>
    <row r="12328">
      <c r="L12328" s="3">
        <v>43763.75654365741</v>
      </c>
    </row>
    <row r="12329">
      <c r="L12329" s="3">
        <v>43863.833333333336</v>
      </c>
    </row>
    <row r="12330">
      <c r="L12330" s="3">
        <v>43845.333333333336</v>
      </c>
    </row>
    <row r="12331">
      <c r="L12331" s="3">
        <v>43809.333333333336</v>
      </c>
    </row>
    <row r="12332">
      <c r="L12332" s="3">
        <v>44244.6875</v>
      </c>
    </row>
    <row r="12333">
      <c r="L12333" s="3">
        <v>44108.666666666664</v>
      </c>
    </row>
    <row r="12334">
      <c r="L12334" s="3">
        <v>44183.479166666664</v>
      </c>
    </row>
    <row r="12335">
      <c r="L12335" s="3">
        <v>43881.229166666664</v>
      </c>
    </row>
    <row r="12336">
      <c r="L12336" s="3">
        <v>43893.5</v>
      </c>
    </row>
    <row r="12337">
      <c r="L12337" s="3">
        <v>44218.4186387963</v>
      </c>
    </row>
    <row r="12338">
      <c r="L12338" s="3">
        <v>43964.625</v>
      </c>
    </row>
    <row r="12339">
      <c r="L12339" s="3">
        <v>43849.302083333336</v>
      </c>
    </row>
    <row r="12340">
      <c r="L12340" s="3">
        <v>43762.625</v>
      </c>
    </row>
    <row r="12341">
      <c r="L12341" s="3">
        <v>43823.208333333336</v>
      </c>
    </row>
    <row r="12342">
      <c r="L12342" s="3">
        <v>43861.625</v>
      </c>
    </row>
    <row r="12343">
      <c r="L12343" s="3">
        <v>43964.751388888886</v>
      </c>
    </row>
    <row r="12344">
      <c r="L12344" s="3">
        <v>44204.677083333336</v>
      </c>
    </row>
    <row r="12345">
      <c r="L12345" s="3">
        <v>44022.4375</v>
      </c>
    </row>
    <row r="12346">
      <c r="L12346" s="3">
        <v>43839.333333333336</v>
      </c>
    </row>
    <row r="12347">
      <c r="L12347" s="3">
        <v>43885.572916666664</v>
      </c>
    </row>
    <row r="12348">
      <c r="L12348" s="3">
        <v>44220.72631513889</v>
      </c>
    </row>
    <row r="12349">
      <c r="L12349" s="3">
        <v>43863.583333333336</v>
      </c>
    </row>
    <row r="12350">
      <c r="L12350" s="3">
        <v>44204.666666666664</v>
      </c>
    </row>
    <row r="12351">
      <c r="L12351" s="3">
        <v>43956.291666666664</v>
      </c>
    </row>
    <row r="12352">
      <c r="L12352" s="3">
        <v>44168.208333333336</v>
      </c>
    </row>
    <row r="12353">
      <c r="L12353" s="3">
        <v>44176.699320451386</v>
      </c>
    </row>
    <row r="12354">
      <c r="L12354" s="3">
        <v>43783.625</v>
      </c>
    </row>
    <row r="12355">
      <c r="L12355" s="3">
        <v>43923.229166666664</v>
      </c>
    </row>
    <row r="12356">
      <c r="L12356" s="3">
        <v>44036.291666666664</v>
      </c>
    </row>
    <row r="12357">
      <c r="L12357" s="3">
        <v>43942.666666666664</v>
      </c>
    </row>
    <row r="12358">
      <c r="L12358" s="3">
        <v>44144.479166666664</v>
      </c>
    </row>
    <row r="12359">
      <c r="L12359" s="3">
        <v>43854.229166666664</v>
      </c>
    </row>
    <row r="12360">
      <c r="L12360" s="3">
        <v>44189.59399</v>
      </c>
    </row>
    <row r="12361">
      <c r="L12361" s="3">
        <v>43872.443635682874</v>
      </c>
    </row>
    <row r="12362">
      <c r="L12362" s="3">
        <v>43734.541666666664</v>
      </c>
    </row>
    <row r="12363">
      <c r="L12363" s="3">
        <v>43916.666666666664</v>
      </c>
    </row>
    <row r="12364">
      <c r="L12364" s="3">
        <v>43859.5</v>
      </c>
    </row>
    <row r="12365">
      <c r="L12365" s="3">
        <v>44228.666666666664</v>
      </c>
    </row>
    <row r="12366">
      <c r="L12366" s="3">
        <v>44081.291666666664</v>
      </c>
    </row>
    <row r="12367">
      <c r="L12367" s="3">
        <v>44207.270833333336</v>
      </c>
    </row>
    <row r="12368">
      <c r="L12368" s="3">
        <v>44134.291666666664</v>
      </c>
    </row>
    <row r="12369">
      <c r="L12369" s="3">
        <v>43867.729166666664</v>
      </c>
    </row>
    <row r="12370">
      <c r="L12370" s="3">
        <v>44109.71875</v>
      </c>
    </row>
    <row r="12371">
      <c r="L12371" s="3">
        <v>43841.291666666664</v>
      </c>
    </row>
    <row r="12372">
      <c r="L12372" s="3">
        <v>44117.25</v>
      </c>
    </row>
    <row r="12373">
      <c r="L12373" s="3">
        <v>43912.708333333336</v>
      </c>
    </row>
    <row r="12374">
      <c r="L12374" s="3">
        <v>44162.541666666664</v>
      </c>
    </row>
    <row r="12375">
      <c r="L12375" s="3">
        <v>44249.625</v>
      </c>
    </row>
    <row r="12376">
      <c r="L12376" s="3">
        <v>43901.270833333336</v>
      </c>
    </row>
    <row r="12377">
      <c r="L12377" s="3">
        <v>44055.625</v>
      </c>
    </row>
    <row r="12378">
      <c r="L12378" s="3">
        <v>43878.666666666664</v>
      </c>
    </row>
    <row r="12379">
      <c r="L12379" s="3">
        <v>43915.416666666664</v>
      </c>
    </row>
    <row r="12380">
      <c r="L12380" s="3">
        <v>44147.229166666664</v>
      </c>
    </row>
    <row r="12381">
      <c r="L12381" s="3">
        <v>44138.645833333336</v>
      </c>
    </row>
    <row r="12382">
      <c r="L12382" s="3">
        <v>43856.708333333336</v>
      </c>
    </row>
    <row r="12383">
      <c r="L12383" s="3">
        <v>44182.297897743054</v>
      </c>
    </row>
    <row r="12384">
      <c r="L12384" s="3">
        <v>43875.625</v>
      </c>
    </row>
    <row r="12385">
      <c r="L12385" s="3">
        <v>44186.208333333336</v>
      </c>
    </row>
    <row r="12386">
      <c r="L12386" s="3">
        <v>44130.781921863425</v>
      </c>
    </row>
    <row r="12387">
      <c r="L12387" s="3">
        <v>44122.45957263889</v>
      </c>
    </row>
    <row r="12388">
      <c r="L12388" s="3">
        <v>44223.21875</v>
      </c>
    </row>
    <row r="12389">
      <c r="L12389" s="3">
        <v>43783.625</v>
      </c>
    </row>
    <row r="12390">
      <c r="L12390" s="3">
        <v>43784.583333333336</v>
      </c>
    </row>
    <row r="12391">
      <c r="L12391" s="3">
        <v>44176.25</v>
      </c>
    </row>
    <row r="12392">
      <c r="L12392" s="3">
        <v>44139.291666666664</v>
      </c>
    </row>
    <row r="12393">
      <c r="L12393" s="3">
        <v>44146.489055578706</v>
      </c>
    </row>
    <row r="12394">
      <c r="L12394" s="3">
        <v>44097.36196297454</v>
      </c>
    </row>
    <row r="12395">
      <c r="L12395" s="3">
        <v>43856.541666666664</v>
      </c>
    </row>
    <row r="12396">
      <c r="L12396" s="3">
        <v>43691.625</v>
      </c>
    </row>
    <row r="12397">
      <c r="L12397" s="3">
        <v>44059.25</v>
      </c>
    </row>
    <row r="12398">
      <c r="L12398" s="3">
        <v>44117.375</v>
      </c>
    </row>
    <row r="12399">
      <c r="L12399" s="3">
        <v>44148.708333333336</v>
      </c>
    </row>
    <row r="12400">
      <c r="L12400" s="3">
        <v>44087.53397400463</v>
      </c>
    </row>
    <row r="12401">
      <c r="L12401" s="3">
        <v>43847.76080971065</v>
      </c>
    </row>
    <row r="12402">
      <c r="L12402" s="3">
        <v>44039.6875</v>
      </c>
    </row>
    <row r="12403">
      <c r="L12403" s="3">
        <v>44153.583333333336</v>
      </c>
    </row>
    <row r="12404">
      <c r="L12404" s="3">
        <v>43993.645833333336</v>
      </c>
    </row>
    <row r="12405">
      <c r="L12405" s="3">
        <v>44051.75</v>
      </c>
    </row>
    <row r="12406">
      <c r="L12406" s="3">
        <v>44109.729166666664</v>
      </c>
    </row>
    <row r="12407">
      <c r="L12407" s="3">
        <v>44217.395833333336</v>
      </c>
    </row>
    <row r="12408">
      <c r="L12408" s="3">
        <v>44025.333333333336</v>
      </c>
    </row>
    <row r="12409">
      <c r="L12409" s="3">
        <v>43871.208333333336</v>
      </c>
    </row>
    <row r="12410">
      <c r="L12410" s="3">
        <v>43824.291666666664</v>
      </c>
    </row>
    <row r="12411">
      <c r="L12411" s="3">
        <v>44048.760416666664</v>
      </c>
    </row>
    <row r="12412">
      <c r="L12412" s="3">
        <v>44163.67318238426</v>
      </c>
    </row>
    <row r="12413">
      <c r="L12413" s="3">
        <v>44158.197916666664</v>
      </c>
    </row>
    <row r="12414">
      <c r="L12414" s="3">
        <v>44173.6875</v>
      </c>
    </row>
    <row r="12415">
      <c r="L12415" s="3">
        <v>44155.25</v>
      </c>
    </row>
    <row r="12416">
      <c r="L12416" s="3">
        <v>44245.400331666664</v>
      </c>
    </row>
    <row r="12417">
      <c r="L12417" s="3">
        <v>43772.65233586806</v>
      </c>
    </row>
    <row r="12418">
      <c r="L12418" s="3">
        <v>43847.808032141205</v>
      </c>
    </row>
    <row r="12419">
      <c r="L12419" s="3">
        <v>43899.479166666664</v>
      </c>
    </row>
    <row r="12420">
      <c r="L12420" s="3">
        <v>44237.583333333336</v>
      </c>
    </row>
    <row r="12421">
      <c r="L12421" s="3">
        <v>43803.625</v>
      </c>
    </row>
    <row r="12422">
      <c r="L12422" s="3">
        <v>43958.25</v>
      </c>
    </row>
    <row r="12423">
      <c r="L12423" s="3">
        <v>43564.5</v>
      </c>
    </row>
    <row r="12424">
      <c r="L12424" s="3">
        <v>44207.604166666664</v>
      </c>
    </row>
    <row r="12425">
      <c r="L12425" s="3">
        <v>44020.239583333336</v>
      </c>
    </row>
    <row r="12426">
      <c r="L12426" s="3">
        <v>44180.604166666664</v>
      </c>
    </row>
    <row r="12427">
      <c r="L12427" s="3">
        <v>44137.625</v>
      </c>
    </row>
    <row r="12428">
      <c r="L12428" s="3">
        <v>43898.583333333336</v>
      </c>
    </row>
    <row r="12429">
      <c r="L12429" s="3">
        <v>44237.208333333336</v>
      </c>
    </row>
    <row r="12430">
      <c r="L12430" s="3">
        <v>43788.333333333336</v>
      </c>
    </row>
    <row r="12431">
      <c r="L12431" s="3">
        <v>43678.625</v>
      </c>
    </row>
    <row r="12432">
      <c r="L12432" s="3">
        <v>44087.333333333336</v>
      </c>
    </row>
    <row r="12433">
      <c r="L12433" s="3">
        <v>43888.708333333336</v>
      </c>
    </row>
    <row r="12434">
      <c r="L12434" s="3">
        <v>43599.375</v>
      </c>
    </row>
    <row r="12435">
      <c r="L12435" s="3">
        <v>44018.291666666664</v>
      </c>
    </row>
    <row r="12436">
      <c r="L12436" s="3">
        <v>43955.4375</v>
      </c>
    </row>
    <row r="12437">
      <c r="L12437" s="3">
        <v>44229.3125</v>
      </c>
    </row>
    <row r="12438">
      <c r="L12438" s="3">
        <v>44173.229166666664</v>
      </c>
    </row>
    <row r="12439">
      <c r="L12439" s="3">
        <v>43921.666666666664</v>
      </c>
    </row>
    <row r="12440">
      <c r="L12440" s="3">
        <v>44237.57044229167</v>
      </c>
    </row>
    <row r="12441">
      <c r="L12441" s="3">
        <v>43777.208333333336</v>
      </c>
    </row>
    <row r="12442">
      <c r="L12442" s="3">
        <v>44124.177083333336</v>
      </c>
    </row>
    <row r="12443">
      <c r="L12443" s="3">
        <v>44111.625</v>
      </c>
    </row>
    <row r="12444">
      <c r="L12444" s="3">
        <v>44022.760416666664</v>
      </c>
    </row>
    <row r="12445">
      <c r="L12445" s="3">
        <v>44154.708333333336</v>
      </c>
    </row>
    <row r="12446">
      <c r="L12446" s="3">
        <v>43853.208333333336</v>
      </c>
    </row>
    <row r="12447">
      <c r="L12447" s="3">
        <v>44120.166666666664</v>
      </c>
    </row>
    <row r="12448">
      <c r="L12448" s="3">
        <v>44186.270833333336</v>
      </c>
    </row>
    <row r="12449">
      <c r="L12449" s="3">
        <v>43990.333333333336</v>
      </c>
    </row>
    <row r="12450">
      <c r="L12450" s="3">
        <v>44057.681226030094</v>
      </c>
    </row>
    <row r="12451">
      <c r="L12451" s="3">
        <v>44000.416666666664</v>
      </c>
    </row>
    <row r="12452">
      <c r="L12452" s="3">
        <v>43908.65625</v>
      </c>
    </row>
    <row r="12453">
      <c r="L12453" s="3">
        <v>44156.291666666664</v>
      </c>
    </row>
    <row r="12454">
      <c r="L12454" s="3">
        <v>43478.583333333336</v>
      </c>
    </row>
    <row r="12455">
      <c r="L12455" s="3">
        <v>44155.291666666664</v>
      </c>
    </row>
    <row r="12456">
      <c r="L12456" s="3">
        <v>43825.375</v>
      </c>
    </row>
    <row r="12457">
      <c r="L12457" s="3">
        <v>44131.270833333336</v>
      </c>
    </row>
    <row r="12458">
      <c r="L12458" s="3">
        <v>44104.375</v>
      </c>
    </row>
    <row r="12459">
      <c r="L12459" s="3">
        <v>44043.75</v>
      </c>
    </row>
    <row r="12460">
      <c r="L12460" s="3">
        <v>44210.666666666664</v>
      </c>
    </row>
    <row r="12461">
      <c r="L12461" s="3">
        <v>44222.416666666664</v>
      </c>
    </row>
    <row r="12462">
      <c r="L12462" s="3">
        <v>43913.166666666664</v>
      </c>
    </row>
    <row r="12463">
      <c r="L12463" s="3">
        <v>44182.3125</v>
      </c>
    </row>
    <row r="12464">
      <c r="L12464" s="3">
        <v>43889.1875</v>
      </c>
    </row>
    <row r="12465">
      <c r="L12465" s="3">
        <v>43871.291666666664</v>
      </c>
    </row>
    <row r="12466">
      <c r="L12466" s="3">
        <v>44148.1875</v>
      </c>
    </row>
    <row r="12467">
      <c r="L12467" s="3">
        <v>44142.291666666664</v>
      </c>
    </row>
    <row r="12468">
      <c r="L12468" s="3">
        <v>44077.666666666664</v>
      </c>
    </row>
    <row r="12469">
      <c r="L12469" s="3">
        <v>43894.583333333336</v>
      </c>
    </row>
    <row r="12470">
      <c r="L12470" s="3">
        <v>43819.72002922454</v>
      </c>
    </row>
    <row r="12471">
      <c r="L12471" s="3">
        <v>44174.666666666664</v>
      </c>
    </row>
    <row r="12472">
      <c r="L12472" s="3">
        <v>43862.270833333336</v>
      </c>
    </row>
    <row r="12473">
      <c r="L12473" s="3">
        <v>43822.583333333336</v>
      </c>
    </row>
    <row r="12474">
      <c r="L12474" s="3">
        <v>44067.729166666664</v>
      </c>
    </row>
    <row r="12475">
      <c r="L12475" s="3">
        <v>43825.64431671296</v>
      </c>
    </row>
    <row r="12476">
      <c r="L12476" s="3">
        <v>44167.333333333336</v>
      </c>
    </row>
    <row r="12477">
      <c r="L12477" s="3">
        <v>43731.25</v>
      </c>
    </row>
    <row r="12478">
      <c r="L12478" s="3">
        <v>44045.645833333336</v>
      </c>
    </row>
    <row r="12479">
      <c r="L12479" s="3">
        <v>43902.5</v>
      </c>
    </row>
    <row r="12480">
      <c r="L12480" s="3">
        <v>44180.229166666664</v>
      </c>
    </row>
    <row r="12481">
      <c r="L12481" s="3">
        <v>44019.5</v>
      </c>
    </row>
    <row r="12482">
      <c r="L12482" s="3">
        <v>44046.1875</v>
      </c>
    </row>
    <row r="12483">
      <c r="L12483" s="3">
        <v>44120.291666666664</v>
      </c>
    </row>
    <row r="12484">
      <c r="L12484" s="3">
        <v>44131.5625</v>
      </c>
    </row>
    <row r="12485">
      <c r="L12485" s="3">
        <v>43833.291666666664</v>
      </c>
    </row>
    <row r="12486">
      <c r="L12486" s="3">
        <v>44210.25</v>
      </c>
    </row>
    <row r="12487">
      <c r="L12487" s="3">
        <v>43866.833333333336</v>
      </c>
    </row>
    <row r="12488">
      <c r="L12488" s="3">
        <v>43886.1875</v>
      </c>
    </row>
    <row r="12489">
      <c r="L12489" s="3">
        <v>44140.333333333336</v>
      </c>
    </row>
    <row r="12490">
      <c r="L12490" s="3">
        <v>43802.416666666664</v>
      </c>
    </row>
    <row r="12491">
      <c r="L12491" s="3">
        <v>44026.354166666664</v>
      </c>
    </row>
    <row r="12492">
      <c r="L12492" s="3">
        <v>43995.3125</v>
      </c>
    </row>
    <row r="12493">
      <c r="L12493" s="3">
        <v>43916.625</v>
      </c>
    </row>
    <row r="12494">
      <c r="L12494" s="3">
        <v>44156.229166666664</v>
      </c>
    </row>
    <row r="12495">
      <c r="L12495" s="3">
        <v>44207.583333333336</v>
      </c>
    </row>
    <row r="12496">
      <c r="L12496" s="3">
        <v>44209.291666666664</v>
      </c>
    </row>
    <row r="12497">
      <c r="L12497" s="3">
        <v>44011.25</v>
      </c>
    </row>
    <row r="12498">
      <c r="L12498" s="3">
        <v>43877.333333333336</v>
      </c>
    </row>
    <row r="12499">
      <c r="L12499" s="3">
        <v>43889.416666666664</v>
      </c>
    </row>
    <row r="12500">
      <c r="L12500" s="3">
        <v>43829.208333333336</v>
      </c>
    </row>
    <row r="12501">
      <c r="L12501" s="3">
        <v>44146.239583333336</v>
      </c>
    </row>
    <row r="12502">
      <c r="L12502" s="3">
        <v>44124.666666666664</v>
      </c>
    </row>
    <row r="12503">
      <c r="L12503" s="3">
        <v>44216.333333333336</v>
      </c>
    </row>
    <row r="12504">
      <c r="L12504" s="3">
        <v>44125.666666666664</v>
      </c>
    </row>
    <row r="12505">
      <c r="L12505" s="3">
        <v>44182.327766145834</v>
      </c>
    </row>
    <row r="12506">
      <c r="L12506" s="3">
        <v>44175.333333333336</v>
      </c>
    </row>
    <row r="12507">
      <c r="L12507" s="3">
        <v>43930.25</v>
      </c>
    </row>
    <row r="12508">
      <c r="L12508" s="3">
        <v>43879.625</v>
      </c>
    </row>
    <row r="12509">
      <c r="L12509" s="3">
        <v>44196.166666666664</v>
      </c>
    </row>
    <row r="12510">
      <c r="L12510" s="3">
        <v>44223.625</v>
      </c>
    </row>
    <row r="12511">
      <c r="L12511" s="3">
        <v>44129.583333333336</v>
      </c>
    </row>
    <row r="12512">
      <c r="L12512" s="3">
        <v>43923.333333333336</v>
      </c>
    </row>
    <row r="12513">
      <c r="L12513" s="3">
        <v>44221.166666666664</v>
      </c>
    </row>
    <row r="12514">
      <c r="L12514" s="3">
        <v>43882.625</v>
      </c>
    </row>
    <row r="12515">
      <c r="L12515" s="3">
        <v>43893.75</v>
      </c>
    </row>
    <row r="12516">
      <c r="L12516" s="3">
        <v>43811.583333333336</v>
      </c>
    </row>
    <row r="12517">
      <c r="L12517" s="3">
        <v>43851.208333333336</v>
      </c>
    </row>
    <row r="12518">
      <c r="L12518" s="3">
        <v>44128.75</v>
      </c>
    </row>
    <row r="12519">
      <c r="L12519" s="3">
        <v>43556.625</v>
      </c>
    </row>
    <row r="12520">
      <c r="L12520" s="3">
        <v>44165.291666666664</v>
      </c>
    </row>
    <row r="12521">
      <c r="L12521" s="3">
        <v>44038.4375</v>
      </c>
    </row>
    <row r="12522">
      <c r="L12522" s="3">
        <v>43955.25</v>
      </c>
    </row>
    <row r="12523">
      <c r="L12523" s="3">
        <v>43566.666666666664</v>
      </c>
    </row>
    <row r="12524">
      <c r="L12524" s="3">
        <v>43979.375</v>
      </c>
    </row>
    <row r="12525">
      <c r="L12525" s="3">
        <v>43744.30879552083</v>
      </c>
    </row>
    <row r="12526">
      <c r="L12526" s="3">
        <v>44250.625</v>
      </c>
    </row>
    <row r="12527">
      <c r="L12527" s="3">
        <v>44115.791666666664</v>
      </c>
    </row>
    <row r="12528">
      <c r="L12528" s="3">
        <v>43896.25</v>
      </c>
    </row>
    <row r="12529">
      <c r="L12529" s="3">
        <v>44182.6875</v>
      </c>
    </row>
    <row r="12530">
      <c r="L12530" s="3">
        <v>43586.375</v>
      </c>
    </row>
    <row r="12531">
      <c r="L12531" s="3">
        <v>44083.625</v>
      </c>
    </row>
    <row r="12532">
      <c r="L12532" s="3">
        <v>44062.6875</v>
      </c>
    </row>
    <row r="12533">
      <c r="L12533" s="3">
        <v>44070.166666666664</v>
      </c>
    </row>
    <row r="12534">
      <c r="L12534" s="3">
        <v>44222.625</v>
      </c>
    </row>
    <row r="12535">
      <c r="L12535" s="3">
        <v>43826.208333333336</v>
      </c>
    </row>
    <row r="12536">
      <c r="L12536" s="3">
        <v>43796.666666666664</v>
      </c>
    </row>
    <row r="12537">
      <c r="L12537" s="3">
        <v>44179.625</v>
      </c>
    </row>
    <row r="12538">
      <c r="L12538" s="3">
        <v>44249.270833333336</v>
      </c>
    </row>
    <row r="12539">
      <c r="L12539" s="3">
        <v>43805.25</v>
      </c>
    </row>
    <row r="12540">
      <c r="L12540" s="3">
        <v>44150.291666666664</v>
      </c>
    </row>
    <row r="12541">
      <c r="L12541" s="3">
        <v>44202.6875</v>
      </c>
    </row>
    <row r="12542">
      <c r="L12542" s="3">
        <v>43885.43853770833</v>
      </c>
    </row>
    <row r="12543">
      <c r="L12543" s="3">
        <v>44000.791666666664</v>
      </c>
    </row>
    <row r="12544">
      <c r="L12544" s="3">
        <v>43935.25</v>
      </c>
    </row>
    <row r="12545">
      <c r="L12545" s="3">
        <v>44245.302083333336</v>
      </c>
    </row>
    <row r="12546">
      <c r="L12546" s="3">
        <v>44158.333333333336</v>
      </c>
    </row>
    <row r="12547">
      <c r="L12547" s="3">
        <v>43955.458333333336</v>
      </c>
    </row>
    <row r="12548">
      <c r="L12548" s="3">
        <v>44138.333333333336</v>
      </c>
    </row>
    <row r="12549">
      <c r="L12549" s="3">
        <v>44070.385416666664</v>
      </c>
    </row>
    <row r="12550">
      <c r="L12550" s="3">
        <v>43853.291666666664</v>
      </c>
    </row>
    <row r="12551">
      <c r="L12551" s="3">
        <v>44253.697916666664</v>
      </c>
    </row>
    <row r="12552">
      <c r="L12552" s="3">
        <v>43716.625</v>
      </c>
    </row>
    <row r="12553">
      <c r="L12553" s="3">
        <v>44032.166666666664</v>
      </c>
    </row>
    <row r="12554">
      <c r="L12554" s="3">
        <v>43709.208333333336</v>
      </c>
    </row>
    <row r="12555">
      <c r="L12555" s="3">
        <v>43744.25</v>
      </c>
    </row>
    <row r="12556">
      <c r="L12556" s="3">
        <v>44135.645833333336</v>
      </c>
    </row>
    <row r="12557">
      <c r="L12557" s="3">
        <v>43972.75</v>
      </c>
    </row>
    <row r="12558">
      <c r="L12558" s="3">
        <v>44013.229166666664</v>
      </c>
    </row>
    <row r="12559">
      <c r="L12559" s="3">
        <v>44243.47324832176</v>
      </c>
    </row>
    <row r="12560">
      <c r="L12560" s="3">
        <v>44147.604166666664</v>
      </c>
    </row>
    <row r="12561">
      <c r="L12561" s="3">
        <v>44092.791666666664</v>
      </c>
    </row>
    <row r="12562">
      <c r="L12562" s="3">
        <v>43916.791666666664</v>
      </c>
    </row>
    <row r="12563">
      <c r="L12563" s="3">
        <v>44210.291666666664</v>
      </c>
    </row>
    <row r="12564">
      <c r="L12564" s="3">
        <v>44242.229166666664</v>
      </c>
    </row>
    <row r="12565">
      <c r="L12565" s="3">
        <v>43886.208333333336</v>
      </c>
    </row>
    <row r="12566">
      <c r="L12566" s="3">
        <v>44153.291666666664</v>
      </c>
    </row>
    <row r="12567">
      <c r="L12567" s="3">
        <v>43956.614583333336</v>
      </c>
    </row>
    <row r="12568">
      <c r="L12568" s="3">
        <v>44079.3125</v>
      </c>
    </row>
    <row r="12569">
      <c r="L12569" s="3">
        <v>44165.333333333336</v>
      </c>
    </row>
    <row r="12570">
      <c r="L12570" s="3">
        <v>44025.73263888889</v>
      </c>
    </row>
    <row r="12571">
      <c r="L12571" s="3">
        <v>44203.625</v>
      </c>
    </row>
    <row r="12572">
      <c r="L12572" s="3">
        <v>44078.677083333336</v>
      </c>
    </row>
    <row r="12573">
      <c r="L12573" s="3">
        <v>44161.229166666664</v>
      </c>
    </row>
    <row r="12574">
      <c r="L12574" s="3">
        <v>43754.708333333336</v>
      </c>
    </row>
    <row r="12575">
      <c r="L12575" s="3">
        <v>44022.635416666664</v>
      </c>
    </row>
    <row r="12576">
      <c r="L12576" s="3">
        <v>44080.625</v>
      </c>
    </row>
    <row r="12577">
      <c r="L12577" s="3">
        <v>44225.291666666664</v>
      </c>
    </row>
    <row r="12578">
      <c r="L12578" s="3">
        <v>44102.666666666664</v>
      </c>
    </row>
    <row r="12579">
      <c r="L12579" s="3">
        <v>44072.583333333336</v>
      </c>
    </row>
    <row r="12580">
      <c r="L12580" s="3">
        <v>44251.583333333336</v>
      </c>
    </row>
    <row r="12581">
      <c r="L12581" s="3">
        <v>44179.5625</v>
      </c>
    </row>
    <row r="12582">
      <c r="L12582" s="3">
        <v>44236.145833333336</v>
      </c>
    </row>
    <row r="12583">
      <c r="L12583" s="3">
        <v>44243.6875</v>
      </c>
    </row>
    <row r="12584">
      <c r="L12584" s="3">
        <v>44145.729166666664</v>
      </c>
    </row>
    <row r="12585">
      <c r="L12585" s="3">
        <v>43780.375</v>
      </c>
    </row>
    <row r="12586">
      <c r="L12586" s="3">
        <v>44161.375</v>
      </c>
    </row>
    <row r="12587">
      <c r="L12587" s="3">
        <v>44188.208333333336</v>
      </c>
    </row>
    <row r="12588">
      <c r="L12588" s="3">
        <v>44182.708333333336</v>
      </c>
    </row>
    <row r="12589">
      <c r="L12589" s="3">
        <v>44174.666666666664</v>
      </c>
    </row>
    <row r="12590">
      <c r="L12590" s="3">
        <v>43907.291666666664</v>
      </c>
    </row>
    <row r="12591">
      <c r="L12591" s="3">
        <v>44156.260416666664</v>
      </c>
    </row>
    <row r="12592">
      <c r="L12592" s="3">
        <v>44029.6875</v>
      </c>
    </row>
    <row r="12593">
      <c r="L12593" s="3">
        <v>44158.25</v>
      </c>
    </row>
    <row r="12594">
      <c r="L12594" s="3">
        <v>44057.625</v>
      </c>
    </row>
    <row r="12595">
      <c r="L12595" s="3">
        <v>43601.333333333336</v>
      </c>
    </row>
    <row r="12596">
      <c r="L12596" s="3">
        <v>44190.591361666666</v>
      </c>
    </row>
    <row r="12597">
      <c r="L12597" s="3">
        <v>43850.541666666664</v>
      </c>
    </row>
    <row r="12598">
      <c r="L12598" s="3">
        <v>43882.625</v>
      </c>
    </row>
    <row r="12599">
      <c r="L12599" s="3">
        <v>43881.583333333336</v>
      </c>
    </row>
    <row r="12600">
      <c r="L12600" s="3">
        <v>43964.33472222222</v>
      </c>
    </row>
    <row r="12601">
      <c r="L12601" s="3">
        <v>43798.583333333336</v>
      </c>
    </row>
    <row r="12602">
      <c r="L12602" s="3">
        <v>44169.25</v>
      </c>
    </row>
    <row r="12603">
      <c r="L12603" s="3">
        <v>44150.666666666664</v>
      </c>
    </row>
    <row r="12604">
      <c r="L12604" s="3">
        <v>44239.270833333336</v>
      </c>
    </row>
    <row r="12605">
      <c r="L12605" s="3">
        <v>44144.229166666664</v>
      </c>
    </row>
    <row r="12606">
      <c r="L12606" s="3">
        <v>44154.375</v>
      </c>
    </row>
    <row r="12607">
      <c r="L12607" s="3">
        <v>44211.416666666664</v>
      </c>
    </row>
    <row r="12608">
      <c r="L12608" s="3">
        <v>43749.625</v>
      </c>
    </row>
    <row r="12609">
      <c r="L12609" s="3">
        <v>44081.75</v>
      </c>
    </row>
    <row r="12610">
      <c r="L12610" s="3">
        <v>44099.270833333336</v>
      </c>
    </row>
    <row r="12611">
      <c r="L12611" s="3">
        <v>44055.4251558912</v>
      </c>
    </row>
    <row r="12612">
      <c r="L12612" s="3">
        <v>43857.415915150465</v>
      </c>
    </row>
    <row r="12613">
      <c r="L12613" s="3">
        <v>44057.395833333336</v>
      </c>
    </row>
    <row r="12614">
      <c r="L12614" s="3">
        <v>43759.5</v>
      </c>
    </row>
    <row r="12615">
      <c r="L12615" s="3">
        <v>43601.733143032405</v>
      </c>
    </row>
    <row r="12616">
      <c r="L12616" s="3">
        <v>43971.291666666664</v>
      </c>
    </row>
    <row r="12617">
      <c r="L12617" s="3">
        <v>44156.4375</v>
      </c>
    </row>
    <row r="12618">
      <c r="L12618" s="3">
        <v>44245.6875</v>
      </c>
    </row>
    <row r="12619">
      <c r="L12619" s="3">
        <v>43847.25</v>
      </c>
    </row>
    <row r="12620">
      <c r="L12620" s="3">
        <v>44245.302083333336</v>
      </c>
    </row>
    <row r="12621">
      <c r="L12621" s="3">
        <v>43906.541666666664</v>
      </c>
    </row>
    <row r="12622">
      <c r="L12622" s="3">
        <v>43725.625</v>
      </c>
    </row>
    <row r="12623">
      <c r="L12623" s="3">
        <v>44253.739583333336</v>
      </c>
    </row>
    <row r="12624">
      <c r="L12624" s="3">
        <v>43886.677083333336</v>
      </c>
    </row>
    <row r="12625">
      <c r="L12625" s="3">
        <v>44145.708333333336</v>
      </c>
    </row>
    <row r="12626">
      <c r="L12626" s="3">
        <v>44091.75811045139</v>
      </c>
    </row>
    <row r="12627">
      <c r="L12627" s="3">
        <v>44157.37082524306</v>
      </c>
    </row>
    <row r="12628">
      <c r="L12628" s="3">
        <v>43495.208333333336</v>
      </c>
    </row>
    <row r="12629">
      <c r="L12629" s="3">
        <v>44182.53634748843</v>
      </c>
    </row>
    <row r="12630">
      <c r="L12630" s="3">
        <v>43934.75</v>
      </c>
    </row>
    <row r="12631">
      <c r="L12631" s="3">
        <v>44094.645833333336</v>
      </c>
    </row>
    <row r="12632">
      <c r="L12632" s="3">
        <v>44112.64145966435</v>
      </c>
    </row>
    <row r="12633">
      <c r="L12633" s="3">
        <v>44202.25</v>
      </c>
    </row>
    <row r="12634">
      <c r="L12634" s="3">
        <v>44063.63431204861</v>
      </c>
    </row>
    <row r="12635">
      <c r="L12635" s="3">
        <v>43986.270833333336</v>
      </c>
    </row>
    <row r="12636">
      <c r="L12636" s="3">
        <v>44048.229166666664</v>
      </c>
    </row>
    <row r="12637">
      <c r="L12637" s="3">
        <v>43722.33559150463</v>
      </c>
    </row>
    <row r="12638">
      <c r="L12638" s="3">
        <v>44169.291666666664</v>
      </c>
    </row>
    <row r="12639">
      <c r="L12639" s="3">
        <v>43879.322916666664</v>
      </c>
    </row>
    <row r="12640">
      <c r="L12640" s="3">
        <v>43800.791666666664</v>
      </c>
    </row>
    <row r="12641">
      <c r="L12641" s="3">
        <v>43840.708333333336</v>
      </c>
    </row>
    <row r="12642">
      <c r="L12642" s="3">
        <v>44109.458333333336</v>
      </c>
    </row>
    <row r="12643">
      <c r="L12643" s="3">
        <v>44030.270833333336</v>
      </c>
    </row>
    <row r="12644">
      <c r="L12644" s="3">
        <v>44151.197916666664</v>
      </c>
    </row>
    <row r="12645">
      <c r="L12645" s="3">
        <v>44131.666666666664</v>
      </c>
    </row>
    <row r="12646">
      <c r="L12646" s="3">
        <v>44069.375</v>
      </c>
    </row>
    <row r="12647">
      <c r="L12647" s="3">
        <v>43760.414825775464</v>
      </c>
    </row>
    <row r="12648">
      <c r="L12648" s="3">
        <v>44102.39333787037</v>
      </c>
    </row>
    <row r="12649">
      <c r="L12649" s="3">
        <v>43892.291666666664</v>
      </c>
    </row>
    <row r="12650">
      <c r="L12650" s="3">
        <v>44014.8125</v>
      </c>
    </row>
    <row r="12651">
      <c r="L12651" s="3">
        <v>44154.21875</v>
      </c>
    </row>
    <row r="12652">
      <c r="L12652" s="3">
        <v>43844.3125</v>
      </c>
    </row>
    <row r="12653">
      <c r="L12653" s="3">
        <v>44168.229166666664</v>
      </c>
    </row>
    <row r="12654">
      <c r="L12654" s="3">
        <v>43750.666666666664</v>
      </c>
    </row>
    <row r="12655">
      <c r="L12655" s="3">
        <v>44046.25</v>
      </c>
    </row>
    <row r="12656">
      <c r="L12656" s="3">
        <v>44221.604166666664</v>
      </c>
    </row>
    <row r="12657">
      <c r="L12657" s="3">
        <v>44037.6875</v>
      </c>
    </row>
    <row r="12658">
      <c r="L12658" s="3">
        <v>43762.125</v>
      </c>
    </row>
    <row r="12659">
      <c r="L12659" s="3">
        <v>44038.208333333336</v>
      </c>
    </row>
    <row r="12660">
      <c r="L12660" s="3">
        <v>43934.541666666664</v>
      </c>
    </row>
    <row r="12661">
      <c r="L12661" s="3">
        <v>43843.25</v>
      </c>
    </row>
    <row r="12662">
      <c r="L12662" s="3">
        <v>43769.5</v>
      </c>
    </row>
    <row r="12663">
      <c r="L12663" s="3">
        <v>43877.25</v>
      </c>
    </row>
    <row r="12664">
      <c r="L12664" s="3">
        <v>44159.25</v>
      </c>
    </row>
    <row r="12665">
      <c r="L12665" s="3">
        <v>44037.25</v>
      </c>
    </row>
    <row r="12666">
      <c r="L12666" s="3">
        <v>43957.395833333336</v>
      </c>
    </row>
    <row r="12667">
      <c r="L12667" s="3">
        <v>44014.739583333336</v>
      </c>
    </row>
    <row r="12668">
      <c r="L12668" s="3">
        <v>44143.75</v>
      </c>
    </row>
    <row r="12669">
      <c r="L12669" s="3">
        <v>44082.25</v>
      </c>
    </row>
    <row r="12670">
      <c r="L12670" s="3">
        <v>44033.666666666664</v>
      </c>
    </row>
    <row r="12671">
      <c r="L12671" s="3">
        <v>43489.25</v>
      </c>
    </row>
    <row r="12672">
      <c r="L12672" s="3">
        <v>44154.68193413194</v>
      </c>
    </row>
    <row r="12673">
      <c r="L12673" s="3">
        <v>43796.208333333336</v>
      </c>
    </row>
    <row r="12674">
      <c r="L12674" s="3">
        <v>44181.333333333336</v>
      </c>
    </row>
    <row r="12675">
      <c r="L12675" s="3">
        <v>43879.666666666664</v>
      </c>
    </row>
    <row r="12676">
      <c r="L12676" s="3">
        <v>44028.697916666664</v>
      </c>
    </row>
    <row r="12677">
      <c r="L12677" s="3">
        <v>44089.708333333336</v>
      </c>
    </row>
    <row r="12678">
      <c r="L12678" s="3">
        <v>43790.25</v>
      </c>
    </row>
    <row r="12679">
      <c r="L12679" s="3">
        <v>44095.21875</v>
      </c>
    </row>
    <row r="12680">
      <c r="L12680" s="3">
        <v>43897.5625</v>
      </c>
    </row>
    <row r="12681">
      <c r="L12681" s="3">
        <v>43781.458333333336</v>
      </c>
    </row>
    <row r="12682">
      <c r="L12682" s="3">
        <v>43552.458333333336</v>
      </c>
    </row>
    <row r="12683">
      <c r="L12683" s="3">
        <v>43832.666666666664</v>
      </c>
    </row>
    <row r="12684">
      <c r="L12684" s="3">
        <v>44242.697916666664</v>
      </c>
    </row>
    <row r="12685">
      <c r="L12685" s="3">
        <v>44009.64407417824</v>
      </c>
    </row>
    <row r="12686">
      <c r="L12686" s="3">
        <v>44106.229166666664</v>
      </c>
    </row>
    <row r="12687">
      <c r="L12687" s="3">
        <v>44101.291666666664</v>
      </c>
    </row>
    <row r="12688">
      <c r="L12688" s="3">
        <v>44201.4375</v>
      </c>
    </row>
    <row r="12689">
      <c r="L12689" s="3">
        <v>44217.625</v>
      </c>
    </row>
    <row r="12690">
      <c r="L12690" s="3">
        <v>44006.25</v>
      </c>
    </row>
    <row r="12691">
      <c r="L12691" s="3">
        <v>44217.65625</v>
      </c>
    </row>
    <row r="12692">
      <c r="L12692" s="3">
        <v>44140.666666666664</v>
      </c>
    </row>
    <row r="12693">
      <c r="L12693" s="3">
        <v>43799.625</v>
      </c>
    </row>
    <row r="12694">
      <c r="L12694" s="3">
        <v>44088.229166666664</v>
      </c>
    </row>
    <row r="12695">
      <c r="L12695" s="3">
        <v>43732.666666666664</v>
      </c>
    </row>
    <row r="12696">
      <c r="L12696" s="3">
        <v>43891.6875</v>
      </c>
    </row>
    <row r="12697">
      <c r="L12697" s="3">
        <v>43697.625</v>
      </c>
    </row>
    <row r="12698">
      <c r="L12698" s="3">
        <v>43807.791666666664</v>
      </c>
    </row>
    <row r="12699">
      <c r="L12699" s="3">
        <v>43963.260416666664</v>
      </c>
    </row>
    <row r="12700">
      <c r="L12700" s="3">
        <v>44125.416666666664</v>
      </c>
    </row>
    <row r="12701">
      <c r="L12701" s="3">
        <v>43892.50385753472</v>
      </c>
    </row>
    <row r="12702">
      <c r="L12702" s="3">
        <v>43874.717070150466</v>
      </c>
    </row>
    <row r="12703">
      <c r="L12703" s="3">
        <v>44001.625</v>
      </c>
    </row>
    <row r="12704">
      <c r="L12704" s="3">
        <v>43972.25</v>
      </c>
    </row>
    <row r="12705">
      <c r="L12705" s="3">
        <v>44165.197916666664</v>
      </c>
    </row>
    <row r="12706">
      <c r="L12706" s="3">
        <v>44132.583333333336</v>
      </c>
    </row>
    <row r="12707">
      <c r="L12707" s="3">
        <v>44203.25</v>
      </c>
    </row>
    <row r="12708">
      <c r="L12708" s="3">
        <v>44024.791666666664</v>
      </c>
    </row>
    <row r="12709">
      <c r="L12709" s="3">
        <v>43511.791666666664</v>
      </c>
    </row>
    <row r="12710">
      <c r="L12710" s="3">
        <v>43896.291666666664</v>
      </c>
    </row>
    <row r="12711">
      <c r="L12711" s="3">
        <v>43801.75</v>
      </c>
    </row>
    <row r="12712">
      <c r="L12712" s="3">
        <v>44011.270833333336</v>
      </c>
    </row>
    <row r="12713">
      <c r="L12713" s="3">
        <v>43862.44286105324</v>
      </c>
    </row>
    <row r="12714">
      <c r="L12714" s="3">
        <v>44132.63645909722</v>
      </c>
    </row>
    <row r="12715">
      <c r="L12715" s="3">
        <v>43823.333333333336</v>
      </c>
    </row>
    <row r="12716">
      <c r="L12716" s="3">
        <v>44073.291666666664</v>
      </c>
    </row>
    <row r="12717">
      <c r="L12717" s="3">
        <v>43853.604166666664</v>
      </c>
    </row>
    <row r="12718">
      <c r="L12718" s="3">
        <v>43606.208333333336</v>
      </c>
    </row>
    <row r="12719">
      <c r="L12719" s="3">
        <v>43777.208333333336</v>
      </c>
    </row>
    <row r="12720">
      <c r="L12720" s="3">
        <v>44147.291666666664</v>
      </c>
    </row>
    <row r="12721">
      <c r="L12721" s="3">
        <v>43838.791666666664</v>
      </c>
    </row>
    <row r="12722">
      <c r="L12722" s="3">
        <v>44094.458333333336</v>
      </c>
    </row>
    <row r="12723">
      <c r="L12723" s="3">
        <v>44135.25</v>
      </c>
    </row>
    <row r="12724">
      <c r="L12724" s="3">
        <v>43871.77844715278</v>
      </c>
    </row>
    <row r="12725">
      <c r="L12725" s="3">
        <v>43881.75</v>
      </c>
    </row>
    <row r="12726">
      <c r="L12726" s="3">
        <v>44037.770833333336</v>
      </c>
    </row>
    <row r="12727">
      <c r="L12727" s="3">
        <v>43865.322916666664</v>
      </c>
    </row>
    <row r="12728">
      <c r="L12728" s="3">
        <v>44111.75</v>
      </c>
    </row>
    <row r="12729">
      <c r="L12729" s="3">
        <v>44142.333333333336</v>
      </c>
    </row>
    <row r="12730">
      <c r="L12730" s="3">
        <v>43609.291666666664</v>
      </c>
    </row>
    <row r="12731">
      <c r="L12731" s="3">
        <v>43745.416666666664</v>
      </c>
    </row>
    <row r="12732">
      <c r="L12732" s="3">
        <v>43871.625</v>
      </c>
    </row>
    <row r="12733">
      <c r="L12733" s="3">
        <v>44061.1875</v>
      </c>
    </row>
    <row r="12734">
      <c r="L12734" s="3">
        <v>43834.756469583335</v>
      </c>
    </row>
    <row r="12735">
      <c r="L12735" s="3">
        <v>44209.645833333336</v>
      </c>
    </row>
    <row r="12736">
      <c r="L12736" s="3">
        <v>44075.572916666664</v>
      </c>
    </row>
    <row r="12737">
      <c r="L12737" s="3">
        <v>44039.229166666664</v>
      </c>
    </row>
    <row r="12738">
      <c r="L12738" s="3">
        <v>44182.229166666664</v>
      </c>
    </row>
    <row r="12739">
      <c r="L12739" s="3">
        <v>44086.5625</v>
      </c>
    </row>
    <row r="12740">
      <c r="L12740" s="3">
        <v>43635.708333333336</v>
      </c>
    </row>
    <row r="12741">
      <c r="L12741" s="3">
        <v>44151.645833333336</v>
      </c>
    </row>
    <row r="12742">
      <c r="L12742" s="3">
        <v>44253.677083333336</v>
      </c>
    </row>
    <row r="12743">
      <c r="L12743" s="3">
        <v>43861.75</v>
      </c>
    </row>
    <row r="12744">
      <c r="L12744" s="3">
        <v>44210.25</v>
      </c>
    </row>
    <row r="12745">
      <c r="L12745" s="3">
        <v>44074.625</v>
      </c>
    </row>
    <row r="12746">
      <c r="L12746" s="3">
        <v>44201.74071686342</v>
      </c>
    </row>
    <row r="12747">
      <c r="L12747" s="3">
        <v>43803.291666666664</v>
      </c>
    </row>
    <row r="12748">
      <c r="L12748" s="3">
        <v>43880.68800685185</v>
      </c>
    </row>
    <row r="12749">
      <c r="L12749" s="3">
        <v>44110.291666666664</v>
      </c>
    </row>
    <row r="12750">
      <c r="L12750" s="3">
        <v>43727.166666666664</v>
      </c>
    </row>
    <row r="12751">
      <c r="L12751" s="3">
        <v>44144.208333333336</v>
      </c>
    </row>
    <row r="12752">
      <c r="L12752" s="3">
        <v>44232.25</v>
      </c>
    </row>
    <row r="12753">
      <c r="L12753" s="3">
        <v>44049.666666666664</v>
      </c>
    </row>
    <row r="12754">
      <c r="L12754" s="3">
        <v>44214.5625</v>
      </c>
    </row>
    <row r="12755">
      <c r="L12755" s="3">
        <v>43972.25</v>
      </c>
    </row>
    <row r="12756">
      <c r="L12756" s="3">
        <v>44144.504738599535</v>
      </c>
    </row>
    <row r="12757">
      <c r="L12757" s="3">
        <v>43850.333333333336</v>
      </c>
    </row>
    <row r="12758">
      <c r="L12758" s="3">
        <v>44147.583333333336</v>
      </c>
    </row>
    <row r="12759">
      <c r="L12759" s="3">
        <v>43900.229166666664</v>
      </c>
    </row>
    <row r="12760">
      <c r="L12760" s="3">
        <v>43826.625</v>
      </c>
    </row>
    <row r="12761">
      <c r="L12761" s="3">
        <v>43886.79516659722</v>
      </c>
    </row>
    <row r="12762">
      <c r="L12762" s="3">
        <v>43790.291666666664</v>
      </c>
    </row>
    <row r="12763">
      <c r="L12763" s="3">
        <v>44117.291666666664</v>
      </c>
    </row>
    <row r="12764">
      <c r="L12764" s="3">
        <v>43903.229166666664</v>
      </c>
    </row>
    <row r="12765">
      <c r="L12765" s="3">
        <v>44215.239583333336</v>
      </c>
    </row>
    <row r="12766">
      <c r="L12766" s="3">
        <v>44214.645833333336</v>
      </c>
    </row>
    <row r="12767">
      <c r="L12767" s="3">
        <v>43867.208333333336</v>
      </c>
    </row>
    <row r="12768">
      <c r="L12768" s="3">
        <v>43883.645833333336</v>
      </c>
    </row>
    <row r="12769">
      <c r="L12769" s="3">
        <v>43925.291666666664</v>
      </c>
    </row>
    <row r="12770">
      <c r="L12770" s="3">
        <v>43708.375</v>
      </c>
    </row>
    <row r="12771">
      <c r="L12771" s="3">
        <v>43712.291666666664</v>
      </c>
    </row>
    <row r="12772">
      <c r="L12772" s="3">
        <v>44229.25</v>
      </c>
    </row>
    <row r="12773">
      <c r="L12773" s="3">
        <v>43865.708333333336</v>
      </c>
    </row>
    <row r="12774">
      <c r="L12774" s="3">
        <v>43885.645833333336</v>
      </c>
    </row>
    <row r="12775">
      <c r="L12775" s="3">
        <v>43817.625</v>
      </c>
    </row>
    <row r="12776">
      <c r="L12776" s="3">
        <v>43891.25</v>
      </c>
    </row>
    <row r="12777">
      <c r="L12777" s="3">
        <v>43720.25</v>
      </c>
    </row>
    <row r="12778">
      <c r="L12778" s="3">
        <v>43886.291666666664</v>
      </c>
    </row>
    <row r="12779">
      <c r="L12779" s="3">
        <v>43906.416666666664</v>
      </c>
    </row>
    <row r="12780">
      <c r="L12780" s="3">
        <v>44083.677083333336</v>
      </c>
    </row>
    <row r="12781">
      <c r="L12781" s="3">
        <v>44105.583333333336</v>
      </c>
    </row>
    <row r="12782">
      <c r="L12782" s="3">
        <v>43959.4375</v>
      </c>
    </row>
    <row r="12783">
      <c r="L12783" s="3">
        <v>44238.458333333336</v>
      </c>
    </row>
    <row r="12784">
      <c r="L12784" s="3">
        <v>44038.541666666664</v>
      </c>
    </row>
    <row r="12785">
      <c r="L12785" s="3">
        <v>43868.385416666664</v>
      </c>
    </row>
    <row r="12786">
      <c r="L12786" s="3">
        <v>44139.333333333336</v>
      </c>
    </row>
    <row r="12787">
      <c r="L12787" s="3">
        <v>44004.197916666664</v>
      </c>
    </row>
    <row r="12788">
      <c r="L12788" s="3">
        <v>43830.541666666664</v>
      </c>
    </row>
    <row r="12789">
      <c r="L12789" s="3">
        <v>43986.291666666664</v>
      </c>
    </row>
    <row r="12790">
      <c r="L12790" s="3">
        <v>43906.25</v>
      </c>
    </row>
    <row r="12791">
      <c r="L12791" s="3">
        <v>43891.520833333336</v>
      </c>
    </row>
    <row r="12792">
      <c r="L12792" s="3">
        <v>43878.291666666664</v>
      </c>
    </row>
    <row r="12793">
      <c r="L12793" s="3">
        <v>43879.177083333336</v>
      </c>
    </row>
    <row r="12794">
      <c r="L12794" s="3">
        <v>44081.21875</v>
      </c>
    </row>
    <row r="12795">
      <c r="L12795" s="3">
        <v>43931.25</v>
      </c>
    </row>
    <row r="12796">
      <c r="L12796" s="3">
        <v>44105.625</v>
      </c>
    </row>
    <row r="12797">
      <c r="L12797" s="3">
        <v>43912.75</v>
      </c>
    </row>
    <row r="12798">
      <c r="L12798" s="3">
        <v>43806.208333333336</v>
      </c>
    </row>
    <row r="12799">
      <c r="L12799" s="3">
        <v>44203.25</v>
      </c>
    </row>
    <row r="12800">
      <c r="L12800" s="3">
        <v>43651.708333333336</v>
      </c>
    </row>
    <row r="12801">
      <c r="L12801" s="3">
        <v>43902.541666666664</v>
      </c>
    </row>
    <row r="12802">
      <c r="L12802" s="3">
        <v>44138.166666666664</v>
      </c>
    </row>
    <row r="12803">
      <c r="L12803" s="3">
        <v>43899.334027777775</v>
      </c>
    </row>
    <row r="12804">
      <c r="L12804" s="3">
        <v>44186.333333333336</v>
      </c>
    </row>
    <row r="12805">
      <c r="L12805" s="3">
        <v>43782.291666666664</v>
      </c>
    </row>
    <row r="12806">
      <c r="L12806" s="3">
        <v>44235.302083333336</v>
      </c>
    </row>
    <row r="12807">
      <c r="L12807" s="3">
        <v>44152.677083333336</v>
      </c>
    </row>
    <row r="12808">
      <c r="L12808" s="3">
        <v>44112.291666666664</v>
      </c>
    </row>
    <row r="12809">
      <c r="L12809" s="3">
        <v>44099.458333333336</v>
      </c>
    </row>
    <row r="12810">
      <c r="L12810" s="3">
        <v>43468.666666666664</v>
      </c>
    </row>
    <row r="12811">
      <c r="L12811" s="3">
        <v>43805.791666666664</v>
      </c>
    </row>
    <row r="12812">
      <c r="L12812" s="3">
        <v>44126.70144841435</v>
      </c>
    </row>
    <row r="12813">
      <c r="L12813" s="3">
        <v>43957.395833333336</v>
      </c>
    </row>
    <row r="12814">
      <c r="L12814" s="3">
        <v>43817.583333333336</v>
      </c>
    </row>
    <row r="12815">
      <c r="L12815" s="3">
        <v>44136.375</v>
      </c>
    </row>
    <row r="12816">
      <c r="L12816" s="3">
        <v>44187.229166666664</v>
      </c>
    </row>
    <row r="12817">
      <c r="L12817" s="3">
        <v>43621.208333333336</v>
      </c>
    </row>
    <row r="12818">
      <c r="L12818" s="3">
        <v>43735.625</v>
      </c>
    </row>
    <row r="12819">
      <c r="L12819" s="3">
        <v>44230.614583333336</v>
      </c>
    </row>
    <row r="12820">
      <c r="L12820" s="3">
        <v>44146.625</v>
      </c>
    </row>
    <row r="12821">
      <c r="L12821" s="3">
        <v>44218.5625</v>
      </c>
    </row>
    <row r="12822">
      <c r="L12822" s="3">
        <v>44250.5</v>
      </c>
    </row>
    <row r="12823">
      <c r="L12823" s="3">
        <v>44103.6875</v>
      </c>
    </row>
    <row r="12824">
      <c r="L12824" s="3">
        <v>43962.145833333336</v>
      </c>
    </row>
    <row r="12825">
      <c r="L12825" s="3">
        <v>43814.54388563657</v>
      </c>
    </row>
    <row r="12826">
      <c r="L12826" s="3">
        <v>44124.21875</v>
      </c>
    </row>
    <row r="12827">
      <c r="L12827" s="3">
        <v>44121.416666666664</v>
      </c>
    </row>
    <row r="12828">
      <c r="L12828" s="3">
        <v>43719.625</v>
      </c>
    </row>
    <row r="12829">
      <c r="L12829" s="3">
        <v>43907.666666666664</v>
      </c>
    </row>
    <row r="12830">
      <c r="L12830" s="3">
        <v>43943.375</v>
      </c>
    </row>
    <row r="12831">
      <c r="L12831" s="3">
        <v>43781.625</v>
      </c>
    </row>
    <row r="12832">
      <c r="L12832" s="3">
        <v>43857.44536019676</v>
      </c>
    </row>
    <row r="12833">
      <c r="L12833" s="3">
        <v>43816.583333333336</v>
      </c>
    </row>
    <row r="12834">
      <c r="L12834" s="3">
        <v>43901.645833333336</v>
      </c>
    </row>
    <row r="12835">
      <c r="L12835" s="3">
        <v>43641.291666666664</v>
      </c>
    </row>
    <row r="12836">
      <c r="L12836" s="3">
        <v>43524.708333333336</v>
      </c>
    </row>
    <row r="12837">
      <c r="L12837" s="3">
        <v>44235.208333333336</v>
      </c>
    </row>
    <row r="12838">
      <c r="L12838" s="3">
        <v>44119.229166666664</v>
      </c>
    </row>
    <row r="12839">
      <c r="L12839" s="3">
        <v>44186.604166666664</v>
      </c>
    </row>
    <row r="12840">
      <c r="L12840" s="3">
        <v>44101.3125</v>
      </c>
    </row>
    <row r="12841">
      <c r="L12841" s="3">
        <v>44108.291666666664</v>
      </c>
    </row>
    <row r="12842">
      <c r="L12842" s="3">
        <v>44204.25</v>
      </c>
    </row>
    <row r="12843">
      <c r="L12843" s="3">
        <v>43899.520833333336</v>
      </c>
    </row>
    <row r="12844">
      <c r="L12844" s="3">
        <v>44134.625</v>
      </c>
    </row>
    <row r="12845">
      <c r="L12845" s="3">
        <v>44168.66672332176</v>
      </c>
    </row>
    <row r="12846">
      <c r="L12846" s="3">
        <v>43804.666666666664</v>
      </c>
    </row>
    <row r="12847">
      <c r="L12847" s="3">
        <v>44182.5625</v>
      </c>
    </row>
    <row r="12848">
      <c r="L12848" s="3">
        <v>43733.333333333336</v>
      </c>
    </row>
    <row r="12849">
      <c r="L12849" s="3">
        <v>44088.604166666664</v>
      </c>
    </row>
    <row r="12850">
      <c r="L12850" s="3">
        <v>44071.229166666664</v>
      </c>
    </row>
    <row r="12851">
      <c r="L12851" s="3">
        <v>43871.291666666664</v>
      </c>
    </row>
    <row r="12852">
      <c r="L12852" s="3">
        <v>43747.166666666664</v>
      </c>
    </row>
    <row r="12853">
      <c r="L12853" s="3">
        <v>43758.291666666664</v>
      </c>
    </row>
    <row r="12854">
      <c r="L12854" s="3">
        <v>43906.416666666664</v>
      </c>
    </row>
    <row r="12855">
      <c r="L12855" s="3">
        <v>44114.291666666664</v>
      </c>
    </row>
    <row r="12856">
      <c r="L12856" s="3">
        <v>43708.208333333336</v>
      </c>
    </row>
    <row r="12857">
      <c r="L12857" s="3">
        <v>43875.708333333336</v>
      </c>
    </row>
    <row r="12858">
      <c r="L12858" s="3">
        <v>43913.666666666664</v>
      </c>
    </row>
    <row r="12859">
      <c r="L12859" s="3">
        <v>44207.5625</v>
      </c>
    </row>
    <row r="12860">
      <c r="L12860" s="3">
        <v>43992.270833333336</v>
      </c>
    </row>
    <row r="12861">
      <c r="L12861" s="3">
        <v>44120.625</v>
      </c>
    </row>
    <row r="12862">
      <c r="L12862" s="3">
        <v>44107.770833333336</v>
      </c>
    </row>
    <row r="12863">
      <c r="L12863" s="3">
        <v>44115.583333333336</v>
      </c>
    </row>
    <row r="12864">
      <c r="L12864" s="3">
        <v>44217.166666666664</v>
      </c>
    </row>
    <row r="12865">
      <c r="L12865" s="3">
        <v>43965.625</v>
      </c>
    </row>
    <row r="12866">
      <c r="L12866" s="3">
        <v>44187.5</v>
      </c>
    </row>
    <row r="12867">
      <c r="L12867" s="3">
        <v>43591.166666666664</v>
      </c>
    </row>
    <row r="12868">
      <c r="L12868" s="3">
        <v>44142.33191003472</v>
      </c>
    </row>
    <row r="12869">
      <c r="L12869" s="3">
        <v>44000.708333333336</v>
      </c>
    </row>
    <row r="12870">
      <c r="L12870" s="3">
        <v>44215.3125</v>
      </c>
    </row>
    <row r="12871">
      <c r="L12871" s="3">
        <v>43894.270833333336</v>
      </c>
    </row>
    <row r="12872">
      <c r="L12872" s="3">
        <v>43546.416666666664</v>
      </c>
    </row>
    <row r="12873">
      <c r="L12873" s="3">
        <v>43657.666774108795</v>
      </c>
    </row>
    <row r="12874">
      <c r="L12874" s="3">
        <v>43836.333333333336</v>
      </c>
    </row>
    <row r="12875">
      <c r="L12875" s="3">
        <v>43880.604166666664</v>
      </c>
    </row>
    <row r="12876">
      <c r="L12876" s="3">
        <v>44103.791666666664</v>
      </c>
    </row>
    <row r="12877">
      <c r="L12877" s="3">
        <v>44252.291666666664</v>
      </c>
    </row>
    <row r="12878">
      <c r="L12878" s="3">
        <v>44070.72947244213</v>
      </c>
    </row>
    <row r="12879">
      <c r="L12879" s="3">
        <v>43732.75</v>
      </c>
    </row>
    <row r="12880">
      <c r="L12880" s="3">
        <v>43881.729166666664</v>
      </c>
    </row>
    <row r="12881">
      <c r="L12881" s="3">
        <v>43574.666666666664</v>
      </c>
    </row>
    <row r="12882">
      <c r="L12882" s="3">
        <v>43789.666666666664</v>
      </c>
    </row>
    <row r="12883">
      <c r="L12883" s="3">
        <v>44235.541666666664</v>
      </c>
    </row>
    <row r="12884">
      <c r="L12884" s="3">
        <v>44169.197916666664</v>
      </c>
    </row>
    <row r="12885">
      <c r="L12885" s="3">
        <v>44028.583333333336</v>
      </c>
    </row>
    <row r="12886">
      <c r="L12886" s="3">
        <v>43907.625</v>
      </c>
    </row>
    <row r="12887">
      <c r="L12887" s="3">
        <v>43864.583333333336</v>
      </c>
    </row>
    <row r="12888">
      <c r="L12888" s="3">
        <v>43794.333333333336</v>
      </c>
    </row>
    <row r="12889">
      <c r="L12889" s="3">
        <v>44042.125</v>
      </c>
    </row>
    <row r="12890">
      <c r="L12890" s="3">
        <v>44153.291666666664</v>
      </c>
    </row>
    <row r="12891">
      <c r="L12891" s="3">
        <v>44142.75</v>
      </c>
    </row>
    <row r="12892">
      <c r="L12892" s="3">
        <v>43864.25</v>
      </c>
    </row>
    <row r="12893">
      <c r="L12893" s="3">
        <v>43798.166666666664</v>
      </c>
    </row>
    <row r="12894">
      <c r="L12894" s="3">
        <v>44152.1875</v>
      </c>
    </row>
    <row r="12895">
      <c r="L12895" s="3">
        <v>43949.625</v>
      </c>
    </row>
    <row r="12896">
      <c r="L12896" s="3">
        <v>43718.125</v>
      </c>
    </row>
    <row r="12897">
      <c r="L12897" s="3">
        <v>44006.635416666664</v>
      </c>
    </row>
    <row r="12898">
      <c r="L12898" s="3">
        <v>43903.666666666664</v>
      </c>
    </row>
    <row r="12899">
      <c r="L12899" s="3">
        <v>44152.3125</v>
      </c>
    </row>
    <row r="12900">
      <c r="L12900" s="3">
        <v>44055.1875</v>
      </c>
    </row>
    <row r="12901">
      <c r="L12901" s="3">
        <v>43877.645833333336</v>
      </c>
    </row>
    <row r="12902">
      <c r="L12902" s="3">
        <v>43728.75</v>
      </c>
    </row>
    <row r="12903">
      <c r="L12903" s="3">
        <v>43800.791666666664</v>
      </c>
    </row>
    <row r="12904">
      <c r="L12904" s="3">
        <v>43734.166666666664</v>
      </c>
    </row>
    <row r="12905">
      <c r="L12905" s="3">
        <v>43872.229166666664</v>
      </c>
    </row>
    <row r="12906">
      <c r="L12906" s="3">
        <v>43552.166666666664</v>
      </c>
    </row>
    <row r="12907">
      <c r="L12907" s="3">
        <v>44141.1875</v>
      </c>
    </row>
    <row r="12908">
      <c r="L12908" s="3">
        <v>44180.66448475695</v>
      </c>
    </row>
    <row r="12909">
      <c r="L12909" s="3">
        <v>43850.5</v>
      </c>
    </row>
    <row r="12910">
      <c r="L12910" s="3">
        <v>44167.65625</v>
      </c>
    </row>
    <row r="12911">
      <c r="L12911" s="3">
        <v>44210.583333333336</v>
      </c>
    </row>
    <row r="12912">
      <c r="L12912" s="3">
        <v>44252.21875</v>
      </c>
    </row>
    <row r="12913">
      <c r="L12913" s="3">
        <v>44187.25</v>
      </c>
    </row>
    <row r="12914">
      <c r="L12914" s="3">
        <v>44105.64473837963</v>
      </c>
    </row>
    <row r="12915">
      <c r="L12915" s="3">
        <v>43848.208333333336</v>
      </c>
    </row>
    <row r="12916">
      <c r="L12916" s="3">
        <v>44158.270833333336</v>
      </c>
    </row>
    <row r="12917">
      <c r="L12917" s="3">
        <v>43832.666666666664</v>
      </c>
    </row>
    <row r="12918">
      <c r="L12918" s="3">
        <v>43904.583333333336</v>
      </c>
    </row>
    <row r="12919">
      <c r="L12919" s="3">
        <v>43822.5</v>
      </c>
    </row>
    <row r="12920">
      <c r="L12920" s="3">
        <v>44011.479166666664</v>
      </c>
    </row>
    <row r="12921">
      <c r="L12921" s="3">
        <v>43673.125</v>
      </c>
    </row>
    <row r="12922">
      <c r="L12922" s="3">
        <v>44221.364583333336</v>
      </c>
    </row>
    <row r="12923">
      <c r="L12923" s="3">
        <v>43837.166666666664</v>
      </c>
    </row>
    <row r="12924">
      <c r="L12924" s="3">
        <v>43978.67343780093</v>
      </c>
    </row>
    <row r="12925">
      <c r="L12925" s="3">
        <v>44214.604166666664</v>
      </c>
    </row>
    <row r="12926">
      <c r="L12926" s="3">
        <v>43748.166666666664</v>
      </c>
    </row>
    <row r="12927">
      <c r="L12927" s="3">
        <v>43906.416666666664</v>
      </c>
    </row>
    <row r="12928">
      <c r="L12928" s="3">
        <v>44187.229166666664</v>
      </c>
    </row>
    <row r="12929">
      <c r="L12929" s="3">
        <v>43843.375</v>
      </c>
    </row>
    <row r="12930">
      <c r="L12930" s="3">
        <v>43670.666666666664</v>
      </c>
    </row>
    <row r="12931">
      <c r="L12931" s="3">
        <v>43886.412858020834</v>
      </c>
    </row>
    <row r="12932">
      <c r="L12932" s="3">
        <v>44183.666666666664</v>
      </c>
    </row>
    <row r="12933">
      <c r="L12933" s="3">
        <v>44207.291666666664</v>
      </c>
    </row>
    <row r="12934">
      <c r="L12934" s="3">
        <v>44004.333333333336</v>
      </c>
    </row>
    <row r="12935">
      <c r="L12935" s="3">
        <v>44223.5</v>
      </c>
    </row>
    <row r="12936">
      <c r="L12936" s="3">
        <v>44244.6875</v>
      </c>
    </row>
    <row r="12937">
      <c r="L12937" s="3">
        <v>44152.625</v>
      </c>
    </row>
    <row r="12938">
      <c r="L12938" s="3">
        <v>44190.666666666664</v>
      </c>
    </row>
    <row r="12939">
      <c r="L12939" s="3">
        <v>44209.645833333336</v>
      </c>
    </row>
    <row r="12940">
      <c r="L12940" s="3">
        <v>44127.229166666664</v>
      </c>
    </row>
    <row r="12941">
      <c r="L12941" s="3">
        <v>44231.25</v>
      </c>
    </row>
    <row r="12942">
      <c r="L12942" s="3">
        <v>43808.625</v>
      </c>
    </row>
    <row r="12943">
      <c r="L12943" s="3">
        <v>44221.5625</v>
      </c>
    </row>
    <row r="12944">
      <c r="L12944" s="3">
        <v>43815.166666666664</v>
      </c>
    </row>
    <row r="12945">
      <c r="L12945" s="3">
        <v>43873.604166666664</v>
      </c>
    </row>
    <row r="12946">
      <c r="L12946" s="3">
        <v>43778.458333333336</v>
      </c>
    </row>
    <row r="12947">
      <c r="L12947" s="3">
        <v>43727.625</v>
      </c>
    </row>
    <row r="12948">
      <c r="L12948" s="3">
        <v>44129.375</v>
      </c>
    </row>
    <row r="12949">
      <c r="L12949" s="3">
        <v>43752.666666666664</v>
      </c>
    </row>
    <row r="12950">
      <c r="L12950" s="3">
        <v>44246.583333333336</v>
      </c>
    </row>
    <row r="12951">
      <c r="L12951" s="3">
        <v>44167.625</v>
      </c>
    </row>
    <row r="12952">
      <c r="L12952" s="3">
        <v>43856.666666666664</v>
      </c>
    </row>
    <row r="12953">
      <c r="L12953" s="3">
        <v>44196.25</v>
      </c>
    </row>
    <row r="12954">
      <c r="L12954" s="3">
        <v>44070.791666666664</v>
      </c>
    </row>
    <row r="12955">
      <c r="L12955" s="3">
        <v>43787.708333333336</v>
      </c>
    </row>
    <row r="12956">
      <c r="L12956" s="3">
        <v>43866.583333333336</v>
      </c>
    </row>
    <row r="12957">
      <c r="L12957" s="3">
        <v>44243.333333333336</v>
      </c>
    </row>
    <row r="12958">
      <c r="L12958" s="3">
        <v>44090.25</v>
      </c>
    </row>
    <row r="12959">
      <c r="L12959" s="3">
        <v>43995.333333333336</v>
      </c>
    </row>
    <row r="12960">
      <c r="L12960" s="3">
        <v>44229.541666666664</v>
      </c>
    </row>
    <row r="12961">
      <c r="L12961" s="3">
        <v>43593.583333333336</v>
      </c>
    </row>
    <row r="12962">
      <c r="L12962" s="3">
        <v>44229.61989398148</v>
      </c>
    </row>
    <row r="12963">
      <c r="L12963" s="3">
        <v>43922.208333333336</v>
      </c>
    </row>
    <row r="12964">
      <c r="L12964" s="3">
        <v>43856.791666666664</v>
      </c>
    </row>
    <row r="12965">
      <c r="L12965" s="3">
        <v>43557.791666666664</v>
      </c>
    </row>
    <row r="12966">
      <c r="L12966" s="3">
        <v>43895.270833333336</v>
      </c>
    </row>
    <row r="12967">
      <c r="L12967" s="3">
        <v>43760.166666666664</v>
      </c>
    </row>
    <row r="12968">
      <c r="L12968" s="3">
        <v>43780.625</v>
      </c>
    </row>
    <row r="12969">
      <c r="L12969" s="3">
        <v>43795.25</v>
      </c>
    </row>
    <row r="12970">
      <c r="L12970" s="3">
        <v>43941.625</v>
      </c>
    </row>
    <row r="12971">
      <c r="L12971" s="3">
        <v>43882.583333333336</v>
      </c>
    </row>
    <row r="12972">
      <c r="L12972" s="3">
        <v>44167.666666666664</v>
      </c>
    </row>
    <row r="12973">
      <c r="L12973" s="3">
        <v>44251.6875</v>
      </c>
    </row>
    <row r="12974">
      <c r="L12974" s="3">
        <v>43901.375</v>
      </c>
    </row>
    <row r="12975">
      <c r="L12975" s="3">
        <v>44124.291666666664</v>
      </c>
    </row>
    <row r="12976">
      <c r="L12976" s="3">
        <v>44097.25</v>
      </c>
    </row>
    <row r="12977">
      <c r="L12977" s="3">
        <v>43875.354166666664</v>
      </c>
    </row>
    <row r="12978">
      <c r="L12978" s="3">
        <v>43908.666666666664</v>
      </c>
    </row>
    <row r="12979">
      <c r="L12979" s="3">
        <v>44138.791666666664</v>
      </c>
    </row>
    <row r="12980">
      <c r="L12980" s="3">
        <v>43788.67796530093</v>
      </c>
    </row>
    <row r="12981">
      <c r="L12981" s="3">
        <v>43630.166666666664</v>
      </c>
    </row>
    <row r="12982">
      <c r="L12982" s="3">
        <v>44151.375</v>
      </c>
    </row>
    <row r="12983">
      <c r="L12983" s="3">
        <v>44115.56090261574</v>
      </c>
    </row>
    <row r="12984">
      <c r="L12984" s="3">
        <v>44026.197916666664</v>
      </c>
    </row>
    <row r="12985">
      <c r="L12985" s="3">
        <v>43920.375</v>
      </c>
    </row>
    <row r="12986">
      <c r="L12986" s="3">
        <v>44189.416666666664</v>
      </c>
    </row>
    <row r="12987">
      <c r="L12987" s="3">
        <v>44064.291666666664</v>
      </c>
    </row>
    <row r="12988">
      <c r="L12988" s="3">
        <v>43633.416666666664</v>
      </c>
    </row>
    <row r="12989">
      <c r="L12989" s="3">
        <v>43768.708333333336</v>
      </c>
    </row>
    <row r="12990">
      <c r="L12990" s="3">
        <v>43985.302360243055</v>
      </c>
    </row>
    <row r="12991">
      <c r="L12991" s="3">
        <v>43655.708333333336</v>
      </c>
    </row>
    <row r="12992">
      <c r="L12992" s="3">
        <v>44129.25</v>
      </c>
    </row>
    <row r="12993">
      <c r="L12993" s="3">
        <v>44217.197916666664</v>
      </c>
    </row>
    <row r="12994">
      <c r="L12994" s="3">
        <v>43834.625</v>
      </c>
    </row>
    <row r="12995">
      <c r="L12995" s="3">
        <v>44145.333333333336</v>
      </c>
    </row>
    <row r="12996">
      <c r="L12996" s="3">
        <v>44104.197916666664</v>
      </c>
    </row>
    <row r="12997">
      <c r="L12997" s="3">
        <v>43910.666666666664</v>
      </c>
    </row>
    <row r="12998">
      <c r="L12998" s="3">
        <v>44077.208333333336</v>
      </c>
    </row>
    <row r="12999">
      <c r="L12999" s="3">
        <v>44147.291666666664</v>
      </c>
    </row>
    <row r="13000">
      <c r="L13000" s="3">
        <v>43878.291666666664</v>
      </c>
    </row>
    <row r="13001">
      <c r="L13001" s="3">
        <v>44091.25</v>
      </c>
    </row>
    <row r="13002">
      <c r="L13002" s="3">
        <v>44133.75</v>
      </c>
    </row>
    <row r="13003">
      <c r="L13003" s="3">
        <v>44218.666666666664</v>
      </c>
    </row>
    <row r="13004">
      <c r="L13004" s="3">
        <v>43990.708333333336</v>
      </c>
    </row>
    <row r="13005">
      <c r="L13005" s="3">
        <v>44107.208333333336</v>
      </c>
    </row>
    <row r="13006">
      <c r="L13006" s="3">
        <v>43918.729166666664</v>
      </c>
    </row>
    <row r="13007">
      <c r="L13007" s="3">
        <v>44180.375</v>
      </c>
    </row>
    <row r="13008">
      <c r="L13008" s="3">
        <v>43776.625</v>
      </c>
    </row>
    <row r="13009">
      <c r="L13009" s="3">
        <v>44056.708333333336</v>
      </c>
    </row>
    <row r="13010">
      <c r="L13010" s="3">
        <v>43563.583333333336</v>
      </c>
    </row>
    <row r="13011">
      <c r="L13011" s="3">
        <v>44117.25</v>
      </c>
    </row>
    <row r="13012">
      <c r="L13012" s="3">
        <v>43986.37019130787</v>
      </c>
    </row>
    <row r="13013">
      <c r="L13013" s="3">
        <v>44008.666666666664</v>
      </c>
    </row>
    <row r="13014">
      <c r="L13014" s="3">
        <v>43878.197916666664</v>
      </c>
    </row>
    <row r="13015">
      <c r="L13015" s="3">
        <v>44112.302083333336</v>
      </c>
    </row>
    <row r="13016">
      <c r="L13016" s="3">
        <v>43808.166666666664</v>
      </c>
    </row>
    <row r="13017">
      <c r="L13017" s="3">
        <v>44162.166666666664</v>
      </c>
    </row>
    <row r="13018">
      <c r="L13018" s="3">
        <v>44132.625</v>
      </c>
    </row>
    <row r="13019">
      <c r="L13019" s="3">
        <v>44235.708333333336</v>
      </c>
    </row>
    <row r="13020">
      <c r="L13020" s="3">
        <v>43983.166666666664</v>
      </c>
    </row>
    <row r="13021">
      <c r="L13021" s="3">
        <v>43880.541666666664</v>
      </c>
    </row>
    <row r="13022">
      <c r="L13022" s="3">
        <v>44133.25</v>
      </c>
    </row>
    <row r="13023">
      <c r="L13023" s="3">
        <v>44158.666666666664</v>
      </c>
    </row>
    <row r="13024">
      <c r="L13024" s="3">
        <v>44101.46238289352</v>
      </c>
    </row>
    <row r="13025">
      <c r="L13025" s="3">
        <v>43624.75</v>
      </c>
    </row>
    <row r="13026">
      <c r="L13026" s="3">
        <v>44132.604166666664</v>
      </c>
    </row>
    <row r="13027">
      <c r="L13027" s="3">
        <v>44248.6875</v>
      </c>
    </row>
    <row r="13028">
      <c r="L13028" s="3">
        <v>43951.64005190972</v>
      </c>
    </row>
    <row r="13029">
      <c r="L13029" s="3">
        <v>43798.291666666664</v>
      </c>
    </row>
    <row r="13030">
      <c r="L13030" s="3">
        <v>43715.583333333336</v>
      </c>
    </row>
    <row r="13031">
      <c r="L13031" s="3">
        <v>44204.333333333336</v>
      </c>
    </row>
    <row r="13032">
      <c r="L13032" s="3">
        <v>43897.65927278935</v>
      </c>
    </row>
    <row r="13033">
      <c r="L13033" s="3">
        <v>43927.4375</v>
      </c>
    </row>
    <row r="13034">
      <c r="L13034" s="3">
        <v>44204.791666666664</v>
      </c>
    </row>
    <row r="13035">
      <c r="L13035" s="3">
        <v>43840.291666666664</v>
      </c>
    </row>
    <row r="13036">
      <c r="L13036" s="3">
        <v>43719.291666666664</v>
      </c>
    </row>
    <row r="13037">
      <c r="L13037" s="3">
        <v>43887.6875</v>
      </c>
    </row>
    <row r="13038">
      <c r="L13038" s="3">
        <v>43810.208333333336</v>
      </c>
    </row>
    <row r="13039">
      <c r="L13039" s="3">
        <v>44102.291666666664</v>
      </c>
    </row>
    <row r="13040">
      <c r="L13040" s="3">
        <v>43566.375</v>
      </c>
    </row>
    <row r="13041">
      <c r="L13041" s="3">
        <v>44179.614583333336</v>
      </c>
    </row>
    <row r="13042">
      <c r="L13042" s="3">
        <v>43892.75</v>
      </c>
    </row>
    <row r="13043">
      <c r="L13043" s="3">
        <v>44141.145833333336</v>
      </c>
    </row>
    <row r="13044">
      <c r="L13044" s="3">
        <v>43761.166666666664</v>
      </c>
    </row>
    <row r="13045">
      <c r="L13045" s="3">
        <v>43623.625</v>
      </c>
    </row>
    <row r="13046">
      <c r="L13046" s="3">
        <v>43780.666666666664</v>
      </c>
    </row>
    <row r="13047">
      <c r="L13047" s="3">
        <v>44069.291666666664</v>
      </c>
    </row>
    <row r="13048">
      <c r="L13048" s="3">
        <v>43777.708333333336</v>
      </c>
    </row>
    <row r="13049">
      <c r="L13049" s="3">
        <v>43874.5</v>
      </c>
    </row>
    <row r="13050">
      <c r="L13050" s="3">
        <v>43930.541666666664</v>
      </c>
    </row>
    <row r="13051">
      <c r="L13051" s="3">
        <v>43611.125</v>
      </c>
    </row>
    <row r="13052">
      <c r="L13052" s="3">
        <v>44079.666666666664</v>
      </c>
    </row>
    <row r="13053">
      <c r="L13053" s="3">
        <v>44006.708333333336</v>
      </c>
    </row>
    <row r="13054">
      <c r="L13054" s="3">
        <v>44118.697916666664</v>
      </c>
    </row>
    <row r="13055">
      <c r="L13055" s="3">
        <v>44218.68681452546</v>
      </c>
    </row>
    <row r="13056">
      <c r="L13056" s="3">
        <v>43776.125</v>
      </c>
    </row>
    <row r="13057">
      <c r="L13057" s="3">
        <v>43996.666666666664</v>
      </c>
    </row>
    <row r="13058">
      <c r="L13058" s="3">
        <v>43980.625</v>
      </c>
    </row>
    <row r="13059">
      <c r="L13059" s="3">
        <v>43886.625</v>
      </c>
    </row>
    <row r="13060">
      <c r="L13060" s="3">
        <v>44175.166666666664</v>
      </c>
    </row>
    <row r="13061">
      <c r="L13061" s="3">
        <v>44147.5625</v>
      </c>
    </row>
    <row r="13062">
      <c r="L13062" s="3">
        <v>43858.583333333336</v>
      </c>
    </row>
    <row r="13063">
      <c r="L13063" s="3">
        <v>44231.68461355324</v>
      </c>
    </row>
    <row r="13064">
      <c r="L13064" s="3">
        <v>43868.760416666664</v>
      </c>
    </row>
    <row r="13065">
      <c r="L13065" s="3">
        <v>43842.583333333336</v>
      </c>
    </row>
    <row r="13066">
      <c r="L13066" s="3">
        <v>44080.666666666664</v>
      </c>
    </row>
    <row r="13067">
      <c r="L13067" s="3">
        <v>43507.416666666664</v>
      </c>
    </row>
    <row r="13068">
      <c r="L13068" s="3">
        <v>43916.791666666664</v>
      </c>
    </row>
    <row r="13069">
      <c r="L13069" s="3">
        <v>43600.458333333336</v>
      </c>
    </row>
    <row r="13070">
      <c r="L13070" s="3">
        <v>43567.166666666664</v>
      </c>
    </row>
    <row r="13071">
      <c r="L13071" s="3">
        <v>44216.666666666664</v>
      </c>
    </row>
    <row r="13072">
      <c r="L13072" s="3">
        <v>43717.291666666664</v>
      </c>
    </row>
    <row r="13073">
      <c r="L13073" s="3">
        <v>44236.697916666664</v>
      </c>
    </row>
    <row r="13074">
      <c r="L13074" s="3">
        <v>44100.673618078705</v>
      </c>
    </row>
    <row r="13075">
      <c r="L13075" s="3">
        <v>43627.416666666664</v>
      </c>
    </row>
    <row r="13076">
      <c r="L13076" s="3">
        <v>44015.291666666664</v>
      </c>
    </row>
    <row r="13077">
      <c r="L13077" s="3">
        <v>44252.1875</v>
      </c>
    </row>
    <row r="13078">
      <c r="L13078" s="3">
        <v>44200.458333333336</v>
      </c>
    </row>
    <row r="13079">
      <c r="L13079" s="3">
        <v>43737.333333333336</v>
      </c>
    </row>
    <row r="13080">
      <c r="L13080" s="3">
        <v>44017.6875</v>
      </c>
    </row>
    <row r="13081">
      <c r="L13081" s="3">
        <v>44239.625</v>
      </c>
    </row>
    <row r="13082">
      <c r="L13082" s="3">
        <v>43796.625</v>
      </c>
    </row>
    <row r="13083">
      <c r="L13083" s="3">
        <v>43797.625</v>
      </c>
    </row>
    <row r="13084">
      <c r="L13084" s="3">
        <v>44165.333333333336</v>
      </c>
    </row>
    <row r="13085">
      <c r="L13085" s="3">
        <v>43803.708333333336</v>
      </c>
    </row>
    <row r="13086">
      <c r="L13086" s="3">
        <v>43742.166666666664</v>
      </c>
    </row>
    <row r="13087">
      <c r="L13087" s="3">
        <v>44224.6875</v>
      </c>
    </row>
    <row r="13088">
      <c r="L13088" s="3">
        <v>43892.5</v>
      </c>
    </row>
    <row r="13089">
      <c r="L13089" s="3">
        <v>44115.604166666664</v>
      </c>
    </row>
    <row r="13090">
      <c r="L13090" s="3">
        <v>43899.791666666664</v>
      </c>
    </row>
    <row r="13091">
      <c r="L13091" s="3">
        <v>44129.708333333336</v>
      </c>
    </row>
    <row r="13092">
      <c r="L13092" s="3">
        <v>44127.625</v>
      </c>
    </row>
    <row r="13093">
      <c r="L13093" s="3">
        <v>44127.604166666664</v>
      </c>
    </row>
    <row r="13094">
      <c r="L13094" s="3">
        <v>44048.208333333336</v>
      </c>
    </row>
    <row r="13095">
      <c r="L13095" s="3">
        <v>44159.4375</v>
      </c>
    </row>
    <row r="13096">
      <c r="L13096" s="3">
        <v>44174.65625</v>
      </c>
    </row>
    <row r="13097">
      <c r="L13097" s="3">
        <v>44076.333333333336</v>
      </c>
    </row>
    <row r="13098">
      <c r="L13098" s="3">
        <v>43829.75</v>
      </c>
    </row>
    <row r="13099">
      <c r="L13099" s="3">
        <v>44074.583333333336</v>
      </c>
    </row>
    <row r="13100">
      <c r="L13100" s="3">
        <v>44193.666666666664</v>
      </c>
    </row>
    <row r="13101">
      <c r="L13101" s="3">
        <v>43802.75</v>
      </c>
    </row>
    <row r="13102">
      <c r="L13102" s="3">
        <v>44239.270833333336</v>
      </c>
    </row>
    <row r="13103">
      <c r="L13103" s="3">
        <v>44038.541666666664</v>
      </c>
    </row>
    <row r="13104">
      <c r="L13104" s="3">
        <v>44224.416666666664</v>
      </c>
    </row>
    <row r="13105">
      <c r="L13105" s="3">
        <v>43571.375</v>
      </c>
    </row>
    <row r="13106">
      <c r="L13106" s="3">
        <v>43827.583333333336</v>
      </c>
    </row>
    <row r="13107">
      <c r="L13107" s="3">
        <v>43792.333333333336</v>
      </c>
    </row>
    <row r="13108">
      <c r="L13108" s="3">
        <v>43837.583333333336</v>
      </c>
    </row>
    <row r="13109">
      <c r="L13109" s="3">
        <v>43763.291666666664</v>
      </c>
    </row>
    <row r="13110">
      <c r="L13110" s="3">
        <v>43718.291666666664</v>
      </c>
    </row>
    <row r="13111">
      <c r="L13111" s="3">
        <v>43882.270833333336</v>
      </c>
    </row>
    <row r="13112">
      <c r="L13112" s="3">
        <v>43738.666666666664</v>
      </c>
    </row>
    <row r="13113">
      <c r="L13113" s="3">
        <v>43843.625</v>
      </c>
    </row>
    <row r="13114">
      <c r="L13114" s="3">
        <v>44066.54236111111</v>
      </c>
    </row>
    <row r="13115">
      <c r="L13115" s="3">
        <v>44110.791666666664</v>
      </c>
    </row>
    <row r="13116">
      <c r="L13116" s="3">
        <v>44158.416666666664</v>
      </c>
    </row>
    <row r="13117">
      <c r="L13117" s="3">
        <v>43988.364583333336</v>
      </c>
    </row>
    <row r="13118">
      <c r="L13118" s="3">
        <v>44181.604166666664</v>
      </c>
    </row>
    <row r="13119">
      <c r="L13119" s="3">
        <v>43557.375</v>
      </c>
    </row>
    <row r="13120">
      <c r="L13120" s="3">
        <v>43852.625</v>
      </c>
    </row>
    <row r="13121">
      <c r="L13121" s="3">
        <v>44017.645833333336</v>
      </c>
    </row>
    <row r="13122">
      <c r="L13122" s="3">
        <v>44160.239583333336</v>
      </c>
    </row>
    <row r="13123">
      <c r="L13123" s="3">
        <v>43949.5</v>
      </c>
    </row>
    <row r="13124">
      <c r="L13124" s="3">
        <v>43585.666666666664</v>
      </c>
    </row>
    <row r="13125">
      <c r="L13125" s="3">
        <v>43872.25</v>
      </c>
    </row>
    <row r="13126">
      <c r="L13126" s="3">
        <v>43904.729166666664</v>
      </c>
    </row>
    <row r="13127">
      <c r="L13127" s="3">
        <v>44176.31178548611</v>
      </c>
    </row>
    <row r="13128">
      <c r="L13128" s="3">
        <v>43813.75</v>
      </c>
    </row>
    <row r="13129">
      <c r="L13129" s="3">
        <v>44168.625</v>
      </c>
    </row>
    <row r="13130">
      <c r="L13130" s="3">
        <v>43809.333333333336</v>
      </c>
    </row>
    <row r="13131">
      <c r="L13131" s="3">
        <v>43910.666666666664</v>
      </c>
    </row>
    <row r="13132">
      <c r="L13132" s="3">
        <v>44089.6875</v>
      </c>
    </row>
    <row r="13133">
      <c r="L13133" s="3">
        <v>43752.708333333336</v>
      </c>
    </row>
    <row r="13134">
      <c r="L13134" s="3">
        <v>44076.75992989583</v>
      </c>
    </row>
    <row r="13135">
      <c r="L13135" s="3">
        <v>44071.16736111111</v>
      </c>
    </row>
    <row r="13136">
      <c r="L13136" s="3">
        <v>44243.625</v>
      </c>
    </row>
    <row r="13137">
      <c r="L13137" s="3">
        <v>43552.333333333336</v>
      </c>
    </row>
    <row r="13138">
      <c r="L13138" s="3">
        <v>43735.583333333336</v>
      </c>
    </row>
    <row r="13139">
      <c r="L13139" s="3">
        <v>44209.208333333336</v>
      </c>
    </row>
    <row r="13140">
      <c r="L13140" s="3">
        <v>44207.625</v>
      </c>
    </row>
    <row r="13141">
      <c r="L13141" s="3">
        <v>44057.322916666664</v>
      </c>
    </row>
    <row r="13142">
      <c r="L13142" s="3">
        <v>44012.784893923614</v>
      </c>
    </row>
    <row r="13143">
      <c r="L13143" s="3">
        <v>43853.25</v>
      </c>
    </row>
    <row r="13144">
      <c r="L13144" s="3">
        <v>43550.333333333336</v>
      </c>
    </row>
    <row r="13145">
      <c r="L13145" s="3">
        <v>44167.229166666664</v>
      </c>
    </row>
    <row r="13146">
      <c r="L13146" s="3">
        <v>43859.71024355324</v>
      </c>
    </row>
    <row r="13147">
      <c r="L13147" s="3">
        <v>43787.583333333336</v>
      </c>
    </row>
    <row r="13148">
      <c r="L13148" s="3">
        <v>44189.416666666664</v>
      </c>
    </row>
    <row r="13149">
      <c r="L13149" s="3">
        <v>44204.6875</v>
      </c>
    </row>
    <row r="13150">
      <c r="L13150" s="3">
        <v>43924.708333333336</v>
      </c>
    </row>
    <row r="13151">
      <c r="L13151" s="3">
        <v>43709.625</v>
      </c>
    </row>
    <row r="13152">
      <c r="L13152" s="3">
        <v>43849.791666666664</v>
      </c>
    </row>
    <row r="13153">
      <c r="L13153" s="3">
        <v>44047.75089616898</v>
      </c>
    </row>
    <row r="13154">
      <c r="L13154" s="3">
        <v>43810.625</v>
      </c>
    </row>
    <row r="13155">
      <c r="L13155" s="3">
        <v>44083.229166666664</v>
      </c>
    </row>
    <row r="13156">
      <c r="L13156" s="3">
        <v>44196.645833333336</v>
      </c>
    </row>
    <row r="13157">
      <c r="L13157" s="3">
        <v>43866.291666666664</v>
      </c>
    </row>
    <row r="13158">
      <c r="L13158" s="3">
        <v>44144.666666666664</v>
      </c>
    </row>
    <row r="13159">
      <c r="L13159" s="3">
        <v>44190.229166666664</v>
      </c>
    </row>
    <row r="13160">
      <c r="L13160" s="3">
        <v>43845.75891460648</v>
      </c>
    </row>
    <row r="13161">
      <c r="L13161" s="3">
        <v>43718.375</v>
      </c>
    </row>
    <row r="13162">
      <c r="L13162" s="3">
        <v>44168.895833333336</v>
      </c>
    </row>
    <row r="13163">
      <c r="L13163" s="3">
        <v>43788.75</v>
      </c>
    </row>
    <row r="13164">
      <c r="L13164" s="3">
        <v>43823.76720635417</v>
      </c>
    </row>
    <row r="13165">
      <c r="L13165" s="3">
        <v>44161.166666666664</v>
      </c>
    </row>
    <row r="13166">
      <c r="L13166" s="3">
        <v>43558.75</v>
      </c>
    </row>
    <row r="13167">
      <c r="L13167" s="3">
        <v>43861.239583333336</v>
      </c>
    </row>
    <row r="13168">
      <c r="L13168" s="3">
        <v>43565.291666666664</v>
      </c>
    </row>
    <row r="13169">
      <c r="L13169" s="3">
        <v>44092.229166666664</v>
      </c>
    </row>
    <row r="13170">
      <c r="L13170" s="3">
        <v>44165.625</v>
      </c>
    </row>
    <row r="13171">
      <c r="L13171" s="3">
        <v>44020.260416666664</v>
      </c>
    </row>
    <row r="13172">
      <c r="L13172" s="3">
        <v>43870.665485578706</v>
      </c>
    </row>
    <row r="13173">
      <c r="L13173" s="3">
        <v>44244.229166666664</v>
      </c>
    </row>
    <row r="13174">
      <c r="L13174" s="3">
        <v>43810.208333333336</v>
      </c>
    </row>
    <row r="13175">
      <c r="L13175" s="3">
        <v>43707.208333333336</v>
      </c>
    </row>
    <row r="13176">
      <c r="L13176" s="3">
        <v>43949.25</v>
      </c>
    </row>
    <row r="13177">
      <c r="L13177" s="3">
        <v>44203.270833333336</v>
      </c>
    </row>
    <row r="13178">
      <c r="L13178" s="3">
        <v>44056.25</v>
      </c>
    </row>
    <row r="13179">
      <c r="L13179" s="3">
        <v>44135.25</v>
      </c>
    </row>
    <row r="13180">
      <c r="L13180" s="3">
        <v>43875.291666666664</v>
      </c>
    </row>
    <row r="13181">
      <c r="L13181" s="3">
        <v>43776.375</v>
      </c>
    </row>
    <row r="13182">
      <c r="L13182" s="3">
        <v>44210.604166666664</v>
      </c>
    </row>
    <row r="13183">
      <c r="L13183" s="3">
        <v>44194.260416666664</v>
      </c>
    </row>
    <row r="13184">
      <c r="L13184" s="3">
        <v>43956.583333333336</v>
      </c>
    </row>
    <row r="13185">
      <c r="L13185" s="3">
        <v>44090.291666666664</v>
      </c>
    </row>
    <row r="13186">
      <c r="L13186" s="3">
        <v>43651.5</v>
      </c>
    </row>
    <row r="13187">
      <c r="L13187" s="3">
        <v>44169.270833333336</v>
      </c>
    </row>
    <row r="13188">
      <c r="L13188" s="3">
        <v>44084.625</v>
      </c>
    </row>
    <row r="13189">
      <c r="L13189" s="3">
        <v>43869.270833333336</v>
      </c>
    </row>
    <row r="13190">
      <c r="L13190" s="3">
        <v>44047.416666666664</v>
      </c>
    </row>
    <row r="13191">
      <c r="L13191" s="3">
        <v>44243.270833333336</v>
      </c>
    </row>
    <row r="13192">
      <c r="L13192" s="3">
        <v>44091.4375</v>
      </c>
    </row>
    <row r="13193">
      <c r="L13193" s="3">
        <v>44137.333333333336</v>
      </c>
    </row>
    <row r="13194">
      <c r="L13194" s="3">
        <v>44027.75</v>
      </c>
    </row>
    <row r="13195">
      <c r="L13195" s="3">
        <v>44057.291666666664</v>
      </c>
    </row>
    <row r="13196">
      <c r="L13196" s="3">
        <v>44104.21875</v>
      </c>
    </row>
    <row r="13197">
      <c r="L13197" s="3">
        <v>44046.75069444445</v>
      </c>
    </row>
    <row r="13198">
      <c r="L13198" s="3">
        <v>43872.520833333336</v>
      </c>
    </row>
    <row r="13199">
      <c r="L13199" s="3">
        <v>43879.541666666664</v>
      </c>
    </row>
    <row r="13200">
      <c r="L13200" s="3">
        <v>44238.6875</v>
      </c>
    </row>
    <row r="13201">
      <c r="L13201" s="3">
        <v>44210.291666666664</v>
      </c>
    </row>
    <row r="13202">
      <c r="L13202" s="3">
        <v>44201.75</v>
      </c>
    </row>
    <row r="13203">
      <c r="L13203" s="3">
        <v>43788.708333333336</v>
      </c>
    </row>
    <row r="13204">
      <c r="L13204" s="3">
        <v>44006.791666666664</v>
      </c>
    </row>
    <row r="13205">
      <c r="L13205" s="3">
        <v>43637.458333333336</v>
      </c>
    </row>
    <row r="13206">
      <c r="L13206" s="3">
        <v>44068.625</v>
      </c>
    </row>
    <row r="13207">
      <c r="L13207" s="3">
        <v>44140.25</v>
      </c>
    </row>
    <row r="13208">
      <c r="L13208" s="3">
        <v>44046.166666666664</v>
      </c>
    </row>
    <row r="13209">
      <c r="L13209" s="3">
        <v>44135.333333333336</v>
      </c>
    </row>
    <row r="13210">
      <c r="L13210" s="3">
        <v>43916.291666666664</v>
      </c>
    </row>
    <row r="13211">
      <c r="L13211" s="3">
        <v>43726.25</v>
      </c>
    </row>
    <row r="13212">
      <c r="L13212" s="3">
        <v>44100.666666666664</v>
      </c>
    </row>
    <row r="13213">
      <c r="L13213" s="3">
        <v>43890.791666666664</v>
      </c>
    </row>
    <row r="13214">
      <c r="L13214" s="3">
        <v>43810.625</v>
      </c>
    </row>
    <row r="13215">
      <c r="L13215" s="3">
        <v>44127.583333333336</v>
      </c>
    </row>
    <row r="13216">
      <c r="L13216" s="3">
        <v>43641.666666666664</v>
      </c>
    </row>
    <row r="13217">
      <c r="L13217" s="3">
        <v>43564.625</v>
      </c>
    </row>
    <row r="13218">
      <c r="L13218" s="3">
        <v>44207.340078217596</v>
      </c>
    </row>
    <row r="13219">
      <c r="L13219" s="3">
        <v>44062.541666666664</v>
      </c>
    </row>
    <row r="13220">
      <c r="L13220" s="3">
        <v>44092.625</v>
      </c>
    </row>
    <row r="13221">
      <c r="L13221" s="3">
        <v>44021.291666666664</v>
      </c>
    </row>
    <row r="13222">
      <c r="L13222" s="3">
        <v>44133.625</v>
      </c>
    </row>
    <row r="13223">
      <c r="L13223" s="3">
        <v>44195.677083333336</v>
      </c>
    </row>
    <row r="13224">
      <c r="L13224" s="3">
        <v>43912.49173047454</v>
      </c>
    </row>
    <row r="13225">
      <c r="L13225" s="3">
        <v>43745.125</v>
      </c>
    </row>
    <row r="13226">
      <c r="L13226" s="3">
        <v>44001.3125</v>
      </c>
    </row>
    <row r="13227">
      <c r="L13227" s="3">
        <v>44060.46998275463</v>
      </c>
    </row>
    <row r="13228">
      <c r="L13228" s="3">
        <v>44065.333333333336</v>
      </c>
    </row>
    <row r="13229">
      <c r="L13229" s="3">
        <v>44195.666666666664</v>
      </c>
    </row>
    <row r="13230">
      <c r="L13230" s="3">
        <v>44097.208333333336</v>
      </c>
    </row>
    <row r="13231">
      <c r="L13231" s="3">
        <v>43861.75</v>
      </c>
    </row>
    <row r="13232">
      <c r="L13232" s="3">
        <v>44120.765983136575</v>
      </c>
    </row>
    <row r="13233">
      <c r="L13233" s="3">
        <v>44218.30398561343</v>
      </c>
    </row>
    <row r="13234">
      <c r="L13234" s="3">
        <v>44209.25</v>
      </c>
    </row>
    <row r="13235">
      <c r="L13235" s="3">
        <v>43825.333333333336</v>
      </c>
    </row>
    <row r="13236">
      <c r="L13236" s="3">
        <v>44045.333333333336</v>
      </c>
    </row>
    <row r="13237">
      <c r="L13237" s="3">
        <v>43912.3125</v>
      </c>
    </row>
    <row r="13238">
      <c r="L13238" s="3">
        <v>44045.75</v>
      </c>
    </row>
    <row r="13239">
      <c r="L13239" s="3">
        <v>43796.625</v>
      </c>
    </row>
    <row r="13240">
      <c r="L13240" s="3">
        <v>43909.25</v>
      </c>
    </row>
    <row r="13241">
      <c r="L13241" s="3">
        <v>44225.666666666664</v>
      </c>
    </row>
    <row r="13242">
      <c r="L13242" s="3">
        <v>44223.645833333336</v>
      </c>
    </row>
    <row r="13243">
      <c r="L13243" s="3">
        <v>44158.229166666664</v>
      </c>
    </row>
    <row r="13244">
      <c r="L13244" s="3">
        <v>43756.333333333336</v>
      </c>
    </row>
    <row r="13245">
      <c r="L13245" s="3">
        <v>43858.333333333336</v>
      </c>
    </row>
    <row r="13246">
      <c r="L13246" s="3">
        <v>44064.69567858797</v>
      </c>
    </row>
    <row r="13247">
      <c r="L13247" s="3">
        <v>43784.166666666664</v>
      </c>
    </row>
    <row r="13248">
      <c r="L13248" s="3">
        <v>44217.5625</v>
      </c>
    </row>
    <row r="13249">
      <c r="L13249" s="3">
        <v>43608.625</v>
      </c>
    </row>
    <row r="13250">
      <c r="L13250" s="3">
        <v>44229.375</v>
      </c>
    </row>
    <row r="13251">
      <c r="L13251" s="3">
        <v>44160.354166666664</v>
      </c>
    </row>
    <row r="13252">
      <c r="L13252" s="3">
        <v>44187.46875</v>
      </c>
    </row>
    <row r="13253">
      <c r="L13253" s="3">
        <v>43849.208333333336</v>
      </c>
    </row>
    <row r="13254">
      <c r="L13254" s="3">
        <v>44056.739583333336</v>
      </c>
    </row>
    <row r="13255">
      <c r="L13255" s="3">
        <v>44217.666666666664</v>
      </c>
    </row>
    <row r="13256">
      <c r="L13256" s="3">
        <v>44097.64343935185</v>
      </c>
    </row>
    <row r="13257">
      <c r="L13257" s="3">
        <v>44195.458333333336</v>
      </c>
    </row>
    <row r="13258">
      <c r="L13258" s="3">
        <v>43935.77222222222</v>
      </c>
    </row>
    <row r="13259">
      <c r="L13259" s="3">
        <v>43957.25</v>
      </c>
    </row>
    <row r="13260">
      <c r="L13260" s="3">
        <v>43640.416666666664</v>
      </c>
    </row>
    <row r="13261">
      <c r="L13261" s="3">
        <v>44129.708333333336</v>
      </c>
    </row>
    <row r="13262">
      <c r="L13262" s="3">
        <v>43852.291666666664</v>
      </c>
    </row>
    <row r="13263">
      <c r="L13263" s="3">
        <v>44020.416666666664</v>
      </c>
    </row>
    <row r="13264">
      <c r="L13264" s="3">
        <v>43831.583333333336</v>
      </c>
    </row>
    <row r="13265">
      <c r="L13265" s="3">
        <v>43867.25</v>
      </c>
    </row>
    <row r="13266">
      <c r="L13266" s="3">
        <v>43869.395833333336</v>
      </c>
    </row>
    <row r="13267">
      <c r="L13267" s="3">
        <v>43821.208333333336</v>
      </c>
    </row>
    <row r="13268">
      <c r="L13268" s="3">
        <v>43820.666666666664</v>
      </c>
    </row>
    <row r="13269">
      <c r="L13269" s="3">
        <v>43843.73234729167</v>
      </c>
    </row>
    <row r="13270">
      <c r="L13270" s="3">
        <v>44110.208333333336</v>
      </c>
    </row>
    <row r="13271">
      <c r="L13271" s="3">
        <v>43784.625</v>
      </c>
    </row>
    <row r="13272">
      <c r="L13272" s="3">
        <v>44210.302083333336</v>
      </c>
    </row>
    <row r="13273">
      <c r="L13273" s="3">
        <v>44228.291666666664</v>
      </c>
    </row>
    <row r="13274">
      <c r="L13274" s="3">
        <v>44175.5625</v>
      </c>
    </row>
    <row r="13275">
      <c r="L13275" s="3">
        <v>43873.645833333336</v>
      </c>
    </row>
    <row r="13276">
      <c r="L13276" s="3">
        <v>44050.75</v>
      </c>
    </row>
    <row r="13277">
      <c r="L13277" s="3">
        <v>43842.625</v>
      </c>
    </row>
    <row r="13278">
      <c r="L13278" s="3">
        <v>43692.291666666664</v>
      </c>
    </row>
    <row r="13279">
      <c r="L13279" s="3">
        <v>44204.25</v>
      </c>
    </row>
    <row r="13280">
      <c r="L13280" s="3">
        <v>43778.625</v>
      </c>
    </row>
    <row r="13281">
      <c r="L13281" s="3">
        <v>43663.25</v>
      </c>
    </row>
    <row r="13282">
      <c r="L13282" s="3">
        <v>44063.604166666664</v>
      </c>
    </row>
    <row r="13283">
      <c r="L13283" s="3">
        <v>43580.291666666664</v>
      </c>
    </row>
    <row r="13284">
      <c r="L13284" s="3">
        <v>44106.291666666664</v>
      </c>
    </row>
    <row r="13285">
      <c r="L13285" s="3">
        <v>44154.25</v>
      </c>
    </row>
    <row r="13286">
      <c r="L13286" s="3">
        <v>44111.28125</v>
      </c>
    </row>
    <row r="13287">
      <c r="L13287" s="3">
        <v>44140.729166666664</v>
      </c>
    </row>
    <row r="13288">
      <c r="L13288" s="3">
        <v>44236.208333333336</v>
      </c>
    </row>
    <row r="13289">
      <c r="L13289" s="3">
        <v>44005.541666666664</v>
      </c>
    </row>
    <row r="13290">
      <c r="L13290" s="3">
        <v>43756.166666666664</v>
      </c>
    </row>
    <row r="13291">
      <c r="L13291" s="3">
        <v>43718.25</v>
      </c>
    </row>
    <row r="13292">
      <c r="L13292" s="3">
        <v>44136.635416666664</v>
      </c>
    </row>
    <row r="13293">
      <c r="L13293" s="3">
        <v>43873.75</v>
      </c>
    </row>
    <row r="13294">
      <c r="L13294" s="3">
        <v>44043.270833333336</v>
      </c>
    </row>
    <row r="13295">
      <c r="L13295" s="3">
        <v>44063.479166666664</v>
      </c>
    </row>
    <row r="13296">
      <c r="L13296" s="3">
        <v>43819.583333333336</v>
      </c>
    </row>
    <row r="13297">
      <c r="L13297" s="3">
        <v>44144.375</v>
      </c>
    </row>
    <row r="13298">
      <c r="L13298" s="3">
        <v>44173.291666666664</v>
      </c>
    </row>
    <row r="13299">
      <c r="L13299" s="3">
        <v>43610.583333333336</v>
      </c>
    </row>
    <row r="13300">
      <c r="L13300" s="3">
        <v>43869.25</v>
      </c>
    </row>
    <row r="13301">
      <c r="L13301" s="3">
        <v>44200.666666666664</v>
      </c>
    </row>
    <row r="13302">
      <c r="L13302" s="3">
        <v>43786.5</v>
      </c>
    </row>
    <row r="13303">
      <c r="L13303" s="3">
        <v>44109.625</v>
      </c>
    </row>
    <row r="13304">
      <c r="L13304" s="3">
        <v>44166.291666666664</v>
      </c>
    </row>
    <row r="13305">
      <c r="L13305" s="3">
        <v>44140.3125</v>
      </c>
    </row>
    <row r="13306">
      <c r="L13306" s="3">
        <v>43913.354166666664</v>
      </c>
    </row>
    <row r="13307">
      <c r="L13307" s="3">
        <v>44070.25</v>
      </c>
    </row>
    <row r="13308">
      <c r="L13308" s="3">
        <v>43937.625</v>
      </c>
    </row>
    <row r="13309">
      <c r="L13309" s="3">
        <v>44020.8125</v>
      </c>
    </row>
    <row r="13310">
      <c r="L13310" s="3">
        <v>44251.166666666664</v>
      </c>
    </row>
    <row r="13311">
      <c r="L13311" s="3">
        <v>43859.229166666664</v>
      </c>
    </row>
    <row r="13312">
      <c r="L13312" s="3">
        <v>43798.208333333336</v>
      </c>
    </row>
    <row r="13313">
      <c r="L13313" s="3">
        <v>44201.395833333336</v>
      </c>
    </row>
    <row r="13314">
      <c r="L13314" s="3">
        <v>44016.666666666664</v>
      </c>
    </row>
    <row r="13315">
      <c r="L13315" s="3">
        <v>44004.625</v>
      </c>
    </row>
    <row r="13316">
      <c r="L13316" s="3">
        <v>44153.625</v>
      </c>
    </row>
    <row r="13317">
      <c r="L13317" s="3">
        <v>44252.666666666664</v>
      </c>
    </row>
    <row r="13318">
      <c r="L13318" s="3">
        <v>44086.166666666664</v>
      </c>
    </row>
    <row r="13319">
      <c r="L13319" s="3">
        <v>44188.333333333336</v>
      </c>
    </row>
    <row r="13320">
      <c r="L13320" s="3">
        <v>44162.375</v>
      </c>
    </row>
    <row r="13321">
      <c r="L13321" s="3">
        <v>44210.25</v>
      </c>
    </row>
    <row r="13322">
      <c r="L13322" s="3">
        <v>43643.625</v>
      </c>
    </row>
    <row r="13323">
      <c r="L13323" s="3">
        <v>44218.24630261574</v>
      </c>
    </row>
    <row r="13324">
      <c r="L13324" s="3">
        <v>43619.333333333336</v>
      </c>
    </row>
    <row r="13325">
      <c r="L13325" s="3">
        <v>43937.5</v>
      </c>
    </row>
    <row r="13326">
      <c r="L13326" s="3">
        <v>44056.333333333336</v>
      </c>
    </row>
    <row r="13327">
      <c r="L13327" s="3">
        <v>43855.708333333336</v>
      </c>
    </row>
    <row r="13328">
      <c r="L13328" s="3">
        <v>44209.666666666664</v>
      </c>
    </row>
    <row r="13329">
      <c r="L13329" s="3">
        <v>43958.645833333336</v>
      </c>
    </row>
    <row r="13330">
      <c r="L13330" s="3">
        <v>44249.41670297454</v>
      </c>
    </row>
    <row r="13331">
      <c r="L13331" s="3">
        <v>43971.625</v>
      </c>
    </row>
    <row r="13332">
      <c r="L13332" s="3">
        <v>44013.69929548611</v>
      </c>
    </row>
    <row r="13333">
      <c r="L13333" s="3">
        <v>44078.666666666664</v>
      </c>
    </row>
    <row r="13334">
      <c r="L13334" s="3">
        <v>44207.333333333336</v>
      </c>
    </row>
    <row r="13335">
      <c r="L13335" s="3">
        <v>43493.166666666664</v>
      </c>
    </row>
    <row r="13336">
      <c r="L13336" s="3">
        <v>44022.666666666664</v>
      </c>
    </row>
    <row r="13337">
      <c r="L13337" s="3">
        <v>43789.75</v>
      </c>
    </row>
    <row r="13338">
      <c r="L13338" s="3">
        <v>43869.625</v>
      </c>
    </row>
    <row r="13339">
      <c r="L13339" s="3">
        <v>44008.25</v>
      </c>
    </row>
    <row r="13340">
      <c r="L13340" s="3">
        <v>43819.791666666664</v>
      </c>
    </row>
    <row r="13341">
      <c r="L13341" s="3">
        <v>44223.458333333336</v>
      </c>
    </row>
    <row r="13342">
      <c r="L13342" s="3">
        <v>43824.25</v>
      </c>
    </row>
    <row r="13343">
      <c r="L13343" s="3">
        <v>43923.291666666664</v>
      </c>
    </row>
    <row r="13344">
      <c r="L13344" s="3">
        <v>43796.458333333336</v>
      </c>
    </row>
    <row r="13345">
      <c r="L13345" s="3">
        <v>44230.25</v>
      </c>
    </row>
    <row r="13346">
      <c r="L13346" s="3">
        <v>44083.583333333336</v>
      </c>
    </row>
    <row r="13347">
      <c r="L13347" s="3">
        <v>44230.56369040509</v>
      </c>
    </row>
    <row r="13348">
      <c r="L13348" s="3">
        <v>44201.291666666664</v>
      </c>
    </row>
    <row r="13349">
      <c r="L13349" s="3">
        <v>43964.25</v>
      </c>
    </row>
    <row r="13350">
      <c r="L13350" s="3">
        <v>43997.625</v>
      </c>
    </row>
    <row r="13351">
      <c r="L13351" s="3">
        <v>43930.416666666664</v>
      </c>
    </row>
    <row r="13352">
      <c r="L13352" s="3">
        <v>44123.416666666664</v>
      </c>
    </row>
    <row r="13353">
      <c r="L13353" s="3">
        <v>44027.25</v>
      </c>
    </row>
    <row r="13354">
      <c r="L13354" s="3">
        <v>44203.166666666664</v>
      </c>
    </row>
    <row r="13355">
      <c r="L13355" s="3">
        <v>43934.708333333336</v>
      </c>
    </row>
    <row r="13356">
      <c r="L13356" s="3">
        <v>44244.270833333336</v>
      </c>
    </row>
    <row r="13357">
      <c r="L13357" s="3">
        <v>44026.625</v>
      </c>
    </row>
    <row r="13358">
      <c r="L13358" s="3">
        <v>44176.43209180555</v>
      </c>
    </row>
    <row r="13359">
      <c r="L13359" s="3">
        <v>43891.521672002316</v>
      </c>
    </row>
    <row r="13360">
      <c r="L13360" s="3">
        <v>43754.166666666664</v>
      </c>
    </row>
    <row r="13361">
      <c r="L13361" s="3">
        <v>43741.666666666664</v>
      </c>
    </row>
    <row r="13362">
      <c r="L13362" s="3">
        <v>44110.25</v>
      </c>
    </row>
    <row r="13363">
      <c r="L13363" s="3">
        <v>44190.666666666664</v>
      </c>
    </row>
    <row r="13364">
      <c r="L13364" s="3">
        <v>43815.25</v>
      </c>
    </row>
    <row r="13365">
      <c r="L13365" s="3">
        <v>44066.36811240741</v>
      </c>
    </row>
    <row r="13366">
      <c r="L13366" s="3">
        <v>43892.291666666664</v>
      </c>
    </row>
    <row r="13367">
      <c r="L13367" s="3">
        <v>44162.229166666664</v>
      </c>
    </row>
    <row r="13368">
      <c r="L13368" s="3">
        <v>43565.375</v>
      </c>
    </row>
    <row r="13369">
      <c r="L13369" s="3">
        <v>44176.541666666664</v>
      </c>
    </row>
    <row r="13370">
      <c r="L13370" s="3">
        <v>44108.625</v>
      </c>
    </row>
    <row r="13371">
      <c r="L13371" s="3">
        <v>44224.302083333336</v>
      </c>
    </row>
    <row r="13372">
      <c r="L13372" s="3">
        <v>43922.541666666664</v>
      </c>
    </row>
    <row r="13373">
      <c r="L13373" s="3">
        <v>43685.166666666664</v>
      </c>
    </row>
    <row r="13374">
      <c r="L13374" s="3">
        <v>44179.416666666664</v>
      </c>
    </row>
    <row r="13375">
      <c r="L13375" s="3">
        <v>43900.64611923611</v>
      </c>
    </row>
    <row r="13376">
      <c r="L13376" s="3">
        <v>44056.75</v>
      </c>
    </row>
    <row r="13377">
      <c r="L13377" s="3">
        <v>43993.666666666664</v>
      </c>
    </row>
    <row r="13378">
      <c r="L13378" s="3">
        <v>43833.625</v>
      </c>
    </row>
    <row r="13379">
      <c r="L13379" s="3">
        <v>43728.791666666664</v>
      </c>
    </row>
    <row r="13380">
      <c r="L13380" s="3">
        <v>44105.333333333336</v>
      </c>
    </row>
    <row r="13381">
      <c r="L13381" s="3">
        <v>44022.583333333336</v>
      </c>
    </row>
    <row r="13382">
      <c r="L13382" s="3">
        <v>43791.416666666664</v>
      </c>
    </row>
    <row r="13383">
      <c r="L13383" s="3">
        <v>44123.71875</v>
      </c>
    </row>
    <row r="13384">
      <c r="L13384" s="3">
        <v>44045.604166666664</v>
      </c>
    </row>
    <row r="13385">
      <c r="L13385" s="3">
        <v>44032.291666666664</v>
      </c>
    </row>
    <row r="13386">
      <c r="L13386" s="3">
        <v>43874.677083333336</v>
      </c>
    </row>
    <row r="13387">
      <c r="L13387" s="3">
        <v>43873.61779409722</v>
      </c>
    </row>
    <row r="13388">
      <c r="L13388" s="3">
        <v>43850.625</v>
      </c>
    </row>
    <row r="13389">
      <c r="L13389" s="3">
        <v>44230.25</v>
      </c>
    </row>
    <row r="13390">
      <c r="L13390" s="3">
        <v>43651.708333333336</v>
      </c>
    </row>
    <row r="13391">
      <c r="L13391" s="3">
        <v>43876.21875</v>
      </c>
    </row>
    <row r="13392">
      <c r="L13392" s="3">
        <v>44055.708333333336</v>
      </c>
    </row>
    <row r="13393">
      <c r="L13393" s="3">
        <v>44149.375</v>
      </c>
    </row>
    <row r="13394">
      <c r="L13394" s="3">
        <v>44253.354166666664</v>
      </c>
    </row>
    <row r="13395">
      <c r="L13395" s="3">
        <v>44187.625</v>
      </c>
    </row>
    <row r="13396">
      <c r="L13396" s="3">
        <v>44022.729166666664</v>
      </c>
    </row>
    <row r="13397">
      <c r="L13397" s="3">
        <v>43713.66551582176</v>
      </c>
    </row>
    <row r="13398">
      <c r="L13398" s="3">
        <v>43859.208333333336</v>
      </c>
    </row>
    <row r="13399">
      <c r="L13399" s="3">
        <v>43841.375</v>
      </c>
    </row>
    <row r="13400">
      <c r="L13400" s="3">
        <v>44001.375</v>
      </c>
    </row>
    <row r="13401">
      <c r="L13401" s="3">
        <v>44034.697916666664</v>
      </c>
    </row>
    <row r="13402">
      <c r="L13402" s="3">
        <v>43718.666666666664</v>
      </c>
    </row>
    <row r="13403">
      <c r="L13403" s="3">
        <v>43798.583333333336</v>
      </c>
    </row>
    <row r="13404">
      <c r="L13404" s="3">
        <v>43503.166666666664</v>
      </c>
    </row>
    <row r="13405">
      <c r="L13405" s="3">
        <v>44161.625</v>
      </c>
    </row>
    <row r="13406">
      <c r="L13406" s="3">
        <v>44181.604166666664</v>
      </c>
    </row>
    <row r="13407">
      <c r="L13407" s="3">
        <v>43487.166666666664</v>
      </c>
    </row>
    <row r="13408">
      <c r="L13408" s="3">
        <v>44230.25</v>
      </c>
    </row>
    <row r="13409">
      <c r="L13409" s="3">
        <v>44175.65625</v>
      </c>
    </row>
    <row r="13410">
      <c r="L13410" s="3">
        <v>43762.625</v>
      </c>
    </row>
    <row r="13411">
      <c r="L13411" s="3">
        <v>44101.625</v>
      </c>
    </row>
    <row r="13412">
      <c r="L13412" s="3">
        <v>43892.791666666664</v>
      </c>
    </row>
    <row r="13413">
      <c r="L13413" s="3">
        <v>44145.583333333336</v>
      </c>
    </row>
    <row r="13414">
      <c r="L13414" s="3">
        <v>44183.291666666664</v>
      </c>
    </row>
    <row r="13415">
      <c r="L13415" s="3">
        <v>43633.166666666664</v>
      </c>
    </row>
    <row r="13416">
      <c r="L13416" s="3">
        <v>43752.25</v>
      </c>
    </row>
    <row r="13417">
      <c r="L13417" s="3">
        <v>44200.270833333336</v>
      </c>
    </row>
    <row r="13418">
      <c r="L13418" s="3">
        <v>44168.625</v>
      </c>
    </row>
    <row r="13419">
      <c r="L13419" s="3">
        <v>43849.6875</v>
      </c>
    </row>
    <row r="13420">
      <c r="L13420" s="3">
        <v>43962.583333333336</v>
      </c>
    </row>
    <row r="13421">
      <c r="L13421" s="3">
        <v>43780.291666666664</v>
      </c>
    </row>
    <row r="13422">
      <c r="L13422" s="3">
        <v>43605.625</v>
      </c>
    </row>
    <row r="13423">
      <c r="L13423" s="3">
        <v>43819.208333333336</v>
      </c>
    </row>
    <row r="13424">
      <c r="L13424" s="3">
        <v>43888.635416666664</v>
      </c>
    </row>
    <row r="13425">
      <c r="L13425" s="3">
        <v>43999.197916666664</v>
      </c>
    </row>
    <row r="13426">
      <c r="L13426" s="3">
        <v>44066.270833333336</v>
      </c>
    </row>
    <row r="13427">
      <c r="L13427" s="3">
        <v>43879.229166666664</v>
      </c>
    </row>
    <row r="13428">
      <c r="L13428" s="3">
        <v>43998.473798391205</v>
      </c>
    </row>
    <row r="13429">
      <c r="L13429" s="3">
        <v>44215.541666666664</v>
      </c>
    </row>
    <row r="13430">
      <c r="L13430" s="3">
        <v>43792.291666666664</v>
      </c>
    </row>
    <row r="13431">
      <c r="L13431" s="3">
        <v>43767.666666666664</v>
      </c>
    </row>
    <row r="13432">
      <c r="L13432" s="3">
        <v>43760.708333333336</v>
      </c>
    </row>
    <row r="13433">
      <c r="L13433" s="3">
        <v>43829.708333333336</v>
      </c>
    </row>
    <row r="13434">
      <c r="L13434" s="3">
        <v>43865.229166666664</v>
      </c>
    </row>
    <row r="13435">
      <c r="L13435" s="3">
        <v>44006.177083333336</v>
      </c>
    </row>
    <row r="13436">
      <c r="L13436" s="3">
        <v>44054.791666666664</v>
      </c>
    </row>
    <row r="13437">
      <c r="L13437" s="3">
        <v>44077.666666666664</v>
      </c>
    </row>
    <row r="13438">
      <c r="L13438" s="3">
        <v>44132.291666666664</v>
      </c>
    </row>
    <row r="13439">
      <c r="L13439" s="3">
        <v>44079.270833333336</v>
      </c>
    </row>
    <row r="13440">
      <c r="L13440" s="3">
        <v>44243.270833333336</v>
      </c>
    </row>
    <row r="13441">
      <c r="L13441" s="3">
        <v>43896.791666666664</v>
      </c>
    </row>
    <row r="13442">
      <c r="L13442" s="3">
        <v>44090.41259731482</v>
      </c>
    </row>
    <row r="13443">
      <c r="L13443" s="3">
        <v>43750.655575069446</v>
      </c>
    </row>
    <row r="13444">
      <c r="L13444" s="3">
        <v>44041.6875</v>
      </c>
    </row>
    <row r="13445">
      <c r="L13445" s="3">
        <v>44175.56100369213</v>
      </c>
    </row>
    <row r="13446">
      <c r="L13446" s="3">
        <v>43785.375</v>
      </c>
    </row>
    <row r="13447">
      <c r="L13447" s="3">
        <v>44142.791666666664</v>
      </c>
    </row>
    <row r="13448">
      <c r="L13448" s="3">
        <v>44109.625</v>
      </c>
    </row>
    <row r="13449">
      <c r="L13449" s="3">
        <v>43780.416666666664</v>
      </c>
    </row>
    <row r="13450">
      <c r="L13450" s="3">
        <v>44086.347337025465</v>
      </c>
    </row>
    <row r="13451">
      <c r="L13451" s="3">
        <v>44193.666666666664</v>
      </c>
    </row>
    <row r="13452">
      <c r="L13452" s="3">
        <v>44122.6875</v>
      </c>
    </row>
    <row r="13453">
      <c r="L13453" s="3">
        <v>43972.4375</v>
      </c>
    </row>
    <row r="13454">
      <c r="L13454" s="3">
        <v>43765.25</v>
      </c>
    </row>
    <row r="13455">
      <c r="L13455" s="3">
        <v>43746.625</v>
      </c>
    </row>
    <row r="13456">
      <c r="L13456" s="3">
        <v>44040.333333333336</v>
      </c>
    </row>
    <row r="13457">
      <c r="L13457" s="3">
        <v>43892.708333333336</v>
      </c>
    </row>
    <row r="13458">
      <c r="L13458" s="3">
        <v>44195.260416666664</v>
      </c>
    </row>
    <row r="13459">
      <c r="L13459" s="3">
        <v>44209.635416666664</v>
      </c>
    </row>
    <row r="13460">
      <c r="L13460" s="3">
        <v>44230.25</v>
      </c>
    </row>
    <row r="13461">
      <c r="L13461" s="3">
        <v>44135.239583333336</v>
      </c>
    </row>
    <row r="13462">
      <c r="L13462" s="3">
        <v>44035.208333333336</v>
      </c>
    </row>
    <row r="13463">
      <c r="L13463" s="3">
        <v>43917.583333333336</v>
      </c>
    </row>
    <row r="13464">
      <c r="L13464" s="3">
        <v>43539.791666666664</v>
      </c>
    </row>
    <row r="13465">
      <c r="L13465" s="3">
        <v>44031.291666666664</v>
      </c>
    </row>
    <row r="13466">
      <c r="L13466" s="3">
        <v>44036.3125</v>
      </c>
    </row>
    <row r="13467">
      <c r="L13467" s="3">
        <v>44222.541666666664</v>
      </c>
    </row>
    <row r="13468">
      <c r="L13468" s="3">
        <v>44217.25</v>
      </c>
    </row>
    <row r="13469">
      <c r="L13469" s="3">
        <v>44250.25</v>
      </c>
    </row>
    <row r="13470">
      <c r="L13470" s="3">
        <v>44132.333333333336</v>
      </c>
    </row>
    <row r="13471">
      <c r="L13471" s="3">
        <v>44161.712293923614</v>
      </c>
    </row>
    <row r="13472">
      <c r="L13472" s="3">
        <v>43989.625</v>
      </c>
    </row>
    <row r="13473">
      <c r="L13473" s="3">
        <v>44121.302083333336</v>
      </c>
    </row>
    <row r="13474">
      <c r="L13474" s="3">
        <v>43883.291666666664</v>
      </c>
    </row>
    <row r="13475">
      <c r="L13475" s="3">
        <v>43904.375</v>
      </c>
    </row>
    <row r="13476">
      <c r="L13476" s="3">
        <v>44164.583333333336</v>
      </c>
    </row>
    <row r="13477">
      <c r="L13477" s="3">
        <v>44092.75</v>
      </c>
    </row>
    <row r="13478">
      <c r="L13478" s="3">
        <v>44186.25</v>
      </c>
    </row>
    <row r="13479">
      <c r="L13479" s="3">
        <v>44156.458333333336</v>
      </c>
    </row>
    <row r="13480">
      <c r="L13480" s="3">
        <v>44253.625</v>
      </c>
    </row>
    <row r="13481">
      <c r="L13481" s="3">
        <v>43716.708333333336</v>
      </c>
    </row>
    <row r="13482">
      <c r="L13482" s="3">
        <v>43888.291666666664</v>
      </c>
    </row>
    <row r="13483">
      <c r="L13483" s="3">
        <v>44217.4375</v>
      </c>
    </row>
    <row r="13484">
      <c r="L13484" s="3">
        <v>43837.625</v>
      </c>
    </row>
    <row r="13485">
      <c r="L13485" s="3">
        <v>43894.291666666664</v>
      </c>
    </row>
    <row r="13486">
      <c r="L13486" s="3">
        <v>43985.333333333336</v>
      </c>
    </row>
    <row r="13487">
      <c r="L13487" s="3">
        <v>44150.583333333336</v>
      </c>
    </row>
    <row r="13488">
      <c r="L13488" s="3">
        <v>44204.625</v>
      </c>
    </row>
    <row r="13489">
      <c r="L13489" s="3">
        <v>44167.375</v>
      </c>
    </row>
    <row r="13490">
      <c r="L13490" s="3">
        <v>43869.75</v>
      </c>
    </row>
    <row r="13491">
      <c r="L13491" s="3">
        <v>44149.645833333336</v>
      </c>
    </row>
    <row r="13492">
      <c r="L13492" s="3">
        <v>44130.625</v>
      </c>
    </row>
    <row r="13493">
      <c r="L13493" s="3">
        <v>44085.416666666664</v>
      </c>
    </row>
    <row r="13494">
      <c r="L13494" s="3">
        <v>44155.291666666664</v>
      </c>
    </row>
    <row r="13495">
      <c r="L13495" s="3">
        <v>44082.510416666664</v>
      </c>
    </row>
    <row r="13496">
      <c r="L13496" s="3">
        <v>44040.6875</v>
      </c>
    </row>
    <row r="13497">
      <c r="L13497" s="3">
        <v>44057.62569444445</v>
      </c>
    </row>
    <row r="13498">
      <c r="L13498" s="3">
        <v>43929.21875</v>
      </c>
    </row>
    <row r="13499">
      <c r="L13499" s="3">
        <v>43962.375</v>
      </c>
    </row>
    <row r="13500">
      <c r="L13500" s="3">
        <v>44093.291666666664</v>
      </c>
    </row>
    <row r="13501">
      <c r="L13501" s="3">
        <v>44100.75</v>
      </c>
    </row>
    <row r="13502">
      <c r="L13502" s="3">
        <v>43879.197916666664</v>
      </c>
    </row>
    <row r="13503">
      <c r="L13503" s="3">
        <v>44236.625</v>
      </c>
    </row>
    <row r="13504">
      <c r="L13504" s="3">
        <v>44176.625</v>
      </c>
    </row>
    <row r="13505">
      <c r="L13505" s="3">
        <v>44250.645833333336</v>
      </c>
    </row>
    <row r="13506">
      <c r="L13506" s="3">
        <v>44034.344092453706</v>
      </c>
    </row>
    <row r="13507">
      <c r="L13507" s="3">
        <v>43791.625</v>
      </c>
    </row>
    <row r="13508">
      <c r="L13508" s="3">
        <v>44006.791666666664</v>
      </c>
    </row>
    <row r="13509">
      <c r="L13509" s="3">
        <v>43753.291666666664</v>
      </c>
    </row>
    <row r="13510">
      <c r="L13510" s="3">
        <v>44161.208333333336</v>
      </c>
    </row>
    <row r="13511">
      <c r="L13511" s="3">
        <v>43747.166666666664</v>
      </c>
    </row>
    <row r="13512">
      <c r="L13512" s="3">
        <v>44158.25</v>
      </c>
    </row>
    <row r="13513">
      <c r="L13513" s="3">
        <v>44138.625</v>
      </c>
    </row>
    <row r="13514">
      <c r="L13514" s="3">
        <v>43990.291666666664</v>
      </c>
    </row>
    <row r="13515">
      <c r="L13515" s="3">
        <v>44153.416666666664</v>
      </c>
    </row>
    <row r="13516">
      <c r="L13516" s="3">
        <v>43900.604166666664</v>
      </c>
    </row>
    <row r="13517">
      <c r="L13517" s="3">
        <v>43536.625</v>
      </c>
    </row>
    <row r="13518">
      <c r="L13518" s="3">
        <v>43938.416666666664</v>
      </c>
    </row>
    <row r="13519">
      <c r="L13519" s="3">
        <v>44202.229166666664</v>
      </c>
    </row>
    <row r="13520">
      <c r="L13520" s="3">
        <v>44071.645833333336</v>
      </c>
    </row>
    <row r="13521">
      <c r="L13521" s="3">
        <v>44029.677083333336</v>
      </c>
    </row>
    <row r="13522">
      <c r="L13522" s="3">
        <v>43785.208333333336</v>
      </c>
    </row>
    <row r="13523">
      <c r="L13523" s="3">
        <v>43615.416666666664</v>
      </c>
    </row>
    <row r="13524">
      <c r="L13524" s="3">
        <v>43749.696386585645</v>
      </c>
    </row>
    <row r="13525">
      <c r="L13525" s="3">
        <v>43718.291666666664</v>
      </c>
    </row>
    <row r="13526">
      <c r="L13526" s="3">
        <v>43722.683546597225</v>
      </c>
    </row>
    <row r="13527">
      <c r="L13527" s="3">
        <v>43926.375</v>
      </c>
    </row>
    <row r="13528">
      <c r="L13528" s="3">
        <v>44003.270833333336</v>
      </c>
    </row>
    <row r="13529">
      <c r="L13529" s="3">
        <v>44231.634489571756</v>
      </c>
    </row>
    <row r="13530">
      <c r="L13530" s="3">
        <v>43888.583333333336</v>
      </c>
    </row>
    <row r="13531">
      <c r="L13531" s="3">
        <v>43956.635416666664</v>
      </c>
    </row>
    <row r="13532">
      <c r="L13532" s="3">
        <v>44085.78472222222</v>
      </c>
    </row>
    <row r="13533">
      <c r="L13533" s="3">
        <v>43850.583333333336</v>
      </c>
    </row>
    <row r="13534">
      <c r="L13534" s="3">
        <v>44018.208333333336</v>
      </c>
    </row>
    <row r="13535">
      <c r="L13535" s="3">
        <v>43859.583333333336</v>
      </c>
    </row>
    <row r="13536">
      <c r="L13536" s="3">
        <v>43918.291666666664</v>
      </c>
    </row>
    <row r="13537">
      <c r="L13537" s="3">
        <v>43748.25</v>
      </c>
    </row>
    <row r="13538">
      <c r="L13538" s="3">
        <v>44046.708333333336</v>
      </c>
    </row>
    <row r="13539">
      <c r="L13539" s="3">
        <v>44055.52912806713</v>
      </c>
    </row>
    <row r="13540">
      <c r="L13540" s="3">
        <v>43591.458333333336</v>
      </c>
    </row>
    <row r="13541">
      <c r="L13541" s="3">
        <v>43802.208333333336</v>
      </c>
    </row>
    <row r="13542">
      <c r="L13542" s="3">
        <v>43803.666666666664</v>
      </c>
    </row>
    <row r="13543">
      <c r="L13543" s="3">
        <v>44118.416666666664</v>
      </c>
    </row>
    <row r="13544">
      <c r="L13544" s="3">
        <v>44106.41544625</v>
      </c>
    </row>
    <row r="13545">
      <c r="L13545" s="3">
        <v>44250.208333333336</v>
      </c>
    </row>
    <row r="13546">
      <c r="L13546" s="3">
        <v>43860.625</v>
      </c>
    </row>
    <row r="13547">
      <c r="L13547" s="3">
        <v>44153.333333333336</v>
      </c>
    </row>
    <row r="13548">
      <c r="L13548" s="3">
        <v>43758.570862002314</v>
      </c>
    </row>
    <row r="13549">
      <c r="L13549" s="3">
        <v>43957.666666666664</v>
      </c>
    </row>
    <row r="13550">
      <c r="L13550" s="3">
        <v>44121.791666666664</v>
      </c>
    </row>
    <row r="13551">
      <c r="L13551" s="3">
        <v>44101.762028495374</v>
      </c>
    </row>
    <row r="13552">
      <c r="L13552" s="3">
        <v>44117.583333333336</v>
      </c>
    </row>
    <row r="13553">
      <c r="L13553" s="3">
        <v>43876.375</v>
      </c>
    </row>
    <row r="13554">
      <c r="L13554" s="3">
        <v>44229.233537314816</v>
      </c>
    </row>
    <row r="13555">
      <c r="L13555" s="3">
        <v>43929.625</v>
      </c>
    </row>
    <row r="13556">
      <c r="L13556" s="3">
        <v>44176.65625</v>
      </c>
    </row>
    <row r="13557">
      <c r="L13557" s="3">
        <v>44223.6875</v>
      </c>
    </row>
    <row r="13558">
      <c r="L13558" s="3">
        <v>43830.522589375</v>
      </c>
    </row>
    <row r="13559">
      <c r="L13559" s="3">
        <v>44225.541666666664</v>
      </c>
    </row>
    <row r="13560">
      <c r="L13560" s="3">
        <v>43820.666666666664</v>
      </c>
    </row>
    <row r="13561">
      <c r="L13561" s="3">
        <v>44225.729166666664</v>
      </c>
    </row>
    <row r="13562">
      <c r="L13562" s="3">
        <v>44207.791666666664</v>
      </c>
    </row>
    <row r="13563">
      <c r="L13563" s="3">
        <v>43866.38460561343</v>
      </c>
    </row>
    <row r="13564">
      <c r="L13564" s="3">
        <v>44169.68940603009</v>
      </c>
    </row>
    <row r="13565">
      <c r="L13565" s="3">
        <v>43817.35801994213</v>
      </c>
    </row>
    <row r="13566">
      <c r="L13566" s="3">
        <v>44242.6875</v>
      </c>
    </row>
    <row r="13567">
      <c r="L13567" s="3">
        <v>43886.25</v>
      </c>
    </row>
    <row r="13568">
      <c r="L13568" s="3">
        <v>44175.197916666664</v>
      </c>
    </row>
    <row r="13569">
      <c r="L13569" s="3">
        <v>44209.4375</v>
      </c>
    </row>
    <row r="13570">
      <c r="L13570" s="3">
        <v>44208.395833333336</v>
      </c>
    </row>
    <row r="13571">
      <c r="L13571" s="3">
        <v>44057.71875</v>
      </c>
    </row>
    <row r="13572">
      <c r="L13572" s="3">
        <v>44163.708333333336</v>
      </c>
    </row>
    <row r="13573">
      <c r="L13573" s="3">
        <v>44172.229166666664</v>
      </c>
    </row>
    <row r="13574">
      <c r="L13574" s="3">
        <v>43717.25</v>
      </c>
    </row>
    <row r="13575">
      <c r="L13575" s="3">
        <v>44117.635416666664</v>
      </c>
    </row>
    <row r="13576">
      <c r="L13576" s="3">
        <v>43789.625</v>
      </c>
    </row>
    <row r="13577">
      <c r="L13577" s="3">
        <v>44084.708333333336</v>
      </c>
    </row>
    <row r="13578">
      <c r="L13578" s="3">
        <v>44091.65496233796</v>
      </c>
    </row>
    <row r="13579">
      <c r="L13579" s="3">
        <v>44126.645833333336</v>
      </c>
    </row>
    <row r="13580">
      <c r="L13580" s="3">
        <v>44189.270833333336</v>
      </c>
    </row>
    <row r="13581">
      <c r="L13581" s="3">
        <v>43866.25</v>
      </c>
    </row>
    <row r="13582">
      <c r="L13582" s="3">
        <v>44054.666666666664</v>
      </c>
    </row>
    <row r="13583">
      <c r="L13583" s="3">
        <v>43803.75</v>
      </c>
    </row>
    <row r="13584">
      <c r="L13584" s="3">
        <v>44085.666666666664</v>
      </c>
    </row>
    <row r="13585">
      <c r="L13585" s="3">
        <v>43951.40625</v>
      </c>
    </row>
    <row r="13586">
      <c r="L13586" s="3">
        <v>44090.166666666664</v>
      </c>
    </row>
    <row r="13587">
      <c r="L13587" s="3">
        <v>44133.791666666664</v>
      </c>
    </row>
    <row r="13588">
      <c r="L13588" s="3">
        <v>44004.791666666664</v>
      </c>
    </row>
    <row r="13589">
      <c r="L13589" s="3">
        <v>44056.5</v>
      </c>
    </row>
    <row r="13590">
      <c r="L13590" s="3">
        <v>44174.291666666664</v>
      </c>
    </row>
    <row r="13591">
      <c r="L13591" s="3">
        <v>43765.625</v>
      </c>
    </row>
    <row r="13592">
      <c r="L13592" s="3">
        <v>44172.895833333336</v>
      </c>
    </row>
    <row r="13593">
      <c r="L13593" s="3">
        <v>44090.541666666664</v>
      </c>
    </row>
    <row r="13594">
      <c r="L13594" s="3">
        <v>43552.375</v>
      </c>
    </row>
    <row r="13595">
      <c r="L13595" s="3">
        <v>43962.416666666664</v>
      </c>
    </row>
    <row r="13596">
      <c r="L13596" s="3">
        <v>44130.291666666664</v>
      </c>
    </row>
    <row r="13597">
      <c r="L13597" s="3">
        <v>43979.25</v>
      </c>
    </row>
    <row r="13598">
      <c r="L13598" s="3">
        <v>44074.770833333336</v>
      </c>
    </row>
    <row r="13599">
      <c r="L13599" s="3">
        <v>44153.6875</v>
      </c>
    </row>
    <row r="13600">
      <c r="L13600" s="3">
        <v>43774.84206200232</v>
      </c>
    </row>
    <row r="13601">
      <c r="L13601" s="3">
        <v>44040.6875</v>
      </c>
    </row>
    <row r="13602">
      <c r="L13602" s="3">
        <v>44034.197916666664</v>
      </c>
    </row>
    <row r="13603">
      <c r="L13603" s="3">
        <v>44196.270833333336</v>
      </c>
    </row>
    <row r="13604">
      <c r="L13604" s="3">
        <v>43825.625</v>
      </c>
    </row>
    <row r="13605">
      <c r="L13605" s="3">
        <v>43775.5</v>
      </c>
    </row>
    <row r="13606">
      <c r="L13606" s="3">
        <v>44167.21875</v>
      </c>
    </row>
    <row r="13607">
      <c r="L13607" s="3">
        <v>43696.291666666664</v>
      </c>
    </row>
    <row r="13608">
      <c r="L13608" s="3">
        <v>44176.666666666664</v>
      </c>
    </row>
    <row r="13609">
      <c r="L13609" s="3">
        <v>44161.645833333336</v>
      </c>
    </row>
    <row r="13610">
      <c r="L13610" s="3">
        <v>44172.333333333336</v>
      </c>
    </row>
    <row r="13611">
      <c r="L13611" s="3">
        <v>44251.291666666664</v>
      </c>
    </row>
    <row r="13612">
      <c r="L13612" s="3">
        <v>43862.635416666664</v>
      </c>
    </row>
    <row r="13613">
      <c r="L13613" s="3">
        <v>43903.25</v>
      </c>
    </row>
    <row r="13614">
      <c r="L13614" s="3">
        <v>43909.583333333336</v>
      </c>
    </row>
    <row r="13615">
      <c r="L13615" s="3">
        <v>44001.666666666664</v>
      </c>
    </row>
    <row r="13616">
      <c r="L13616" s="3">
        <v>44113.3455996875</v>
      </c>
    </row>
    <row r="13617">
      <c r="L13617" s="3">
        <v>44193.239583333336</v>
      </c>
    </row>
    <row r="13618">
      <c r="L13618" s="3">
        <v>44095.177083333336</v>
      </c>
    </row>
    <row r="13619">
      <c r="L13619" s="3">
        <v>43760.208333333336</v>
      </c>
    </row>
    <row r="13620">
      <c r="L13620" s="3">
        <v>43752.666666666664</v>
      </c>
    </row>
    <row r="13621">
      <c r="L13621" s="3">
        <v>43730.291666666664</v>
      </c>
    </row>
    <row r="13622">
      <c r="L13622" s="3">
        <v>43572.666666666664</v>
      </c>
    </row>
    <row r="13623">
      <c r="L13623" s="3">
        <v>44145.666666666664</v>
      </c>
    </row>
    <row r="13624">
      <c r="L13624" s="3">
        <v>44117.666666666664</v>
      </c>
    </row>
    <row r="13625">
      <c r="L13625" s="3">
        <v>44122.666666666664</v>
      </c>
    </row>
    <row r="13626">
      <c r="L13626" s="3">
        <v>43782.73700195602</v>
      </c>
    </row>
    <row r="13627">
      <c r="L13627" s="3">
        <v>44026.666666666664</v>
      </c>
    </row>
    <row r="13628">
      <c r="L13628" s="3">
        <v>44066.395833333336</v>
      </c>
    </row>
    <row r="13629">
      <c r="L13629" s="3">
        <v>43880.6875</v>
      </c>
    </row>
    <row r="13630">
      <c r="L13630" s="3">
        <v>43801.708333333336</v>
      </c>
    </row>
    <row r="13631">
      <c r="L13631" s="3">
        <v>43788.458333333336</v>
      </c>
    </row>
    <row r="13632">
      <c r="L13632" s="3">
        <v>44137.208333333336</v>
      </c>
    </row>
    <row r="13633">
      <c r="L13633" s="3">
        <v>43948.291666666664</v>
      </c>
    </row>
    <row r="13634">
      <c r="L13634" s="3">
        <v>43801.291666666664</v>
      </c>
    </row>
    <row r="13635">
      <c r="L13635" s="3">
        <v>44217.4375</v>
      </c>
    </row>
    <row r="13636">
      <c r="L13636" s="3">
        <v>43511.291666666664</v>
      </c>
    </row>
    <row r="13637">
      <c r="L13637" s="3">
        <v>43892.416666666664</v>
      </c>
    </row>
    <row r="13638">
      <c r="L13638" s="3">
        <v>44001.291666666664</v>
      </c>
    </row>
    <row r="13639">
      <c r="L13639" s="3">
        <v>43714.583333333336</v>
      </c>
    </row>
    <row r="13640">
      <c r="L13640" s="3">
        <v>44173.25</v>
      </c>
    </row>
    <row r="13641">
      <c r="L13641" s="3">
        <v>44228.583333333336</v>
      </c>
    </row>
    <row r="13642">
      <c r="L13642" s="3">
        <v>43876.697916666664</v>
      </c>
    </row>
    <row r="13643">
      <c r="L13643" s="3">
        <v>44211.583333333336</v>
      </c>
    </row>
    <row r="13644">
      <c r="L13644" s="3">
        <v>43592.458333333336</v>
      </c>
    </row>
    <row r="13645">
      <c r="L13645" s="3">
        <v>43997.510416666664</v>
      </c>
    </row>
    <row r="13646">
      <c r="L13646" s="3">
        <v>43822.583333333336</v>
      </c>
    </row>
    <row r="13647">
      <c r="L13647" s="3">
        <v>43726.125</v>
      </c>
    </row>
    <row r="13648">
      <c r="L13648" s="3">
        <v>43874.625</v>
      </c>
    </row>
    <row r="13649">
      <c r="L13649" s="3">
        <v>44216.458333333336</v>
      </c>
    </row>
    <row r="13650">
      <c r="L13650" s="3">
        <v>44186.4375</v>
      </c>
    </row>
    <row r="13651">
      <c r="L13651" s="3">
        <v>43895.625</v>
      </c>
    </row>
    <row r="13652">
      <c r="L13652" s="3">
        <v>44202.166666666664</v>
      </c>
    </row>
    <row r="13653">
      <c r="L13653" s="3">
        <v>43836.708333333336</v>
      </c>
    </row>
    <row r="13654">
      <c r="L13654" s="3">
        <v>43892.5</v>
      </c>
    </row>
    <row r="13655">
      <c r="L13655" s="3">
        <v>43984.625</v>
      </c>
    </row>
    <row r="13656">
      <c r="L13656" s="3">
        <v>43963.145833333336</v>
      </c>
    </row>
    <row r="13657">
      <c r="L13657" s="3">
        <v>44195.41899748843</v>
      </c>
    </row>
    <row r="13658">
      <c r="L13658" s="3">
        <v>44249.333333333336</v>
      </c>
    </row>
    <row r="13659">
      <c r="L13659" s="3">
        <v>43907.291666666664</v>
      </c>
    </row>
    <row r="13660">
      <c r="L13660" s="3">
        <v>43732.25</v>
      </c>
    </row>
    <row r="13661">
      <c r="L13661" s="3">
        <v>44187.291666666664</v>
      </c>
    </row>
    <row r="13662">
      <c r="L13662" s="3">
        <v>43858.75</v>
      </c>
    </row>
    <row r="13663">
      <c r="L13663" s="3">
        <v>44148.270833333336</v>
      </c>
    </row>
    <row r="13664">
      <c r="L13664" s="3">
        <v>43674.291666666664</v>
      </c>
    </row>
    <row r="13665">
      <c r="L13665" s="3">
        <v>43879.625</v>
      </c>
    </row>
    <row r="13666">
      <c r="L13666" s="3">
        <v>43644.416666666664</v>
      </c>
    </row>
    <row r="13667">
      <c r="L13667" s="3">
        <v>43895.5</v>
      </c>
    </row>
    <row r="13668">
      <c r="L13668" s="3">
        <v>43818.625</v>
      </c>
    </row>
    <row r="13669">
      <c r="L13669" s="3">
        <v>44250.25</v>
      </c>
    </row>
    <row r="13670">
      <c r="L13670" s="3">
        <v>44046.78125</v>
      </c>
    </row>
    <row r="13671">
      <c r="L13671" s="3">
        <v>44236.625</v>
      </c>
    </row>
    <row r="13672">
      <c r="L13672" s="3">
        <v>44033.25</v>
      </c>
    </row>
    <row r="13673">
      <c r="L13673" s="3">
        <v>44172.291666666664</v>
      </c>
    </row>
    <row r="13674">
      <c r="L13674" s="3">
        <v>44229.291666666664</v>
      </c>
    </row>
    <row r="13675">
      <c r="L13675" s="3">
        <v>44194.5625</v>
      </c>
    </row>
    <row r="13676">
      <c r="L13676" s="3">
        <v>43712.625</v>
      </c>
    </row>
    <row r="13677">
      <c r="L13677" s="3">
        <v>44208.583333333336</v>
      </c>
    </row>
    <row r="13678">
      <c r="L13678" s="3">
        <v>43992.770833333336</v>
      </c>
    </row>
    <row r="13679">
      <c r="L13679" s="3">
        <v>44239.375</v>
      </c>
    </row>
    <row r="13680">
      <c r="L13680" s="3">
        <v>44069.677083333336</v>
      </c>
    </row>
    <row r="13681">
      <c r="L13681" s="3">
        <v>43999.645833333336</v>
      </c>
    </row>
    <row r="13682">
      <c r="L13682" s="3">
        <v>44146.5</v>
      </c>
    </row>
    <row r="13683">
      <c r="L13683" s="3">
        <v>43837.625</v>
      </c>
    </row>
    <row r="13684">
      <c r="L13684" s="3">
        <v>43868.604166666664</v>
      </c>
    </row>
    <row r="13685">
      <c r="L13685" s="3">
        <v>44202.50681925926</v>
      </c>
    </row>
    <row r="13686">
      <c r="L13686" s="3">
        <v>44158.416666666664</v>
      </c>
    </row>
    <row r="13687">
      <c r="L13687" s="3">
        <v>44152.583333333336</v>
      </c>
    </row>
    <row r="13688">
      <c r="L13688" s="3">
        <v>43914.208333333336</v>
      </c>
    </row>
    <row r="13689">
      <c r="L13689" s="3">
        <v>43489.166666666664</v>
      </c>
    </row>
    <row r="13690">
      <c r="L13690" s="3">
        <v>44253.333333333336</v>
      </c>
    </row>
    <row r="13691">
      <c r="L13691" s="3">
        <v>43793.708333333336</v>
      </c>
    </row>
    <row r="13692">
      <c r="L13692" s="3">
        <v>44022.677083333336</v>
      </c>
    </row>
    <row r="13693">
      <c r="L13693" s="3">
        <v>44103.666666666664</v>
      </c>
    </row>
    <row r="13694">
      <c r="L13694" s="3">
        <v>44011.5</v>
      </c>
    </row>
    <row r="13695">
      <c r="L13695" s="3">
        <v>44151.6875</v>
      </c>
    </row>
    <row r="13696">
      <c r="L13696" s="3">
        <v>43892.291666666664</v>
      </c>
    </row>
    <row r="13697">
      <c r="L13697" s="3">
        <v>44150.666666666664</v>
      </c>
    </row>
    <row r="13698">
      <c r="L13698" s="3">
        <v>44208.25</v>
      </c>
    </row>
    <row r="13699">
      <c r="L13699" s="3">
        <v>43850.625</v>
      </c>
    </row>
    <row r="13700">
      <c r="L13700" s="3">
        <v>44062.71658579861</v>
      </c>
    </row>
    <row r="13701">
      <c r="L13701" s="3">
        <v>44210.62639921296</v>
      </c>
    </row>
    <row r="13702">
      <c r="L13702" s="3">
        <v>44012.791666666664</v>
      </c>
    </row>
    <row r="13703">
      <c r="L13703" s="3">
        <v>43838.78817168981</v>
      </c>
    </row>
    <row r="13704">
      <c r="L13704" s="3">
        <v>43794.583333333336</v>
      </c>
    </row>
    <row r="13705">
      <c r="L13705" s="3">
        <v>43915.291666666664</v>
      </c>
    </row>
    <row r="13706">
      <c r="L13706" s="3">
        <v>44155.354166666664</v>
      </c>
    </row>
    <row r="13707">
      <c r="L13707" s="3">
        <v>44124.229166666664</v>
      </c>
    </row>
    <row r="13708">
      <c r="L13708" s="3">
        <v>44132.729166666664</v>
      </c>
    </row>
    <row r="13709">
      <c r="L13709" s="3">
        <v>43797.166666666664</v>
      </c>
    </row>
    <row r="13710">
      <c r="L13710" s="3">
        <v>43904.416666666664</v>
      </c>
    </row>
    <row r="13711">
      <c r="L13711" s="3">
        <v>44090.583333333336</v>
      </c>
    </row>
    <row r="13712">
      <c r="L13712" s="3">
        <v>43475.166666666664</v>
      </c>
    </row>
    <row r="13713">
      <c r="L13713" s="3">
        <v>44142.48376549769</v>
      </c>
    </row>
    <row r="13714">
      <c r="L13714" s="3">
        <v>43957.6875</v>
      </c>
    </row>
    <row r="13715">
      <c r="L13715" s="3">
        <v>44249.458333333336</v>
      </c>
    </row>
    <row r="13716">
      <c r="L13716" s="3">
        <v>44126.583333333336</v>
      </c>
    </row>
    <row r="13717">
      <c r="L13717" s="3">
        <v>43898.302083333336</v>
      </c>
    </row>
    <row r="13718">
      <c r="L13718" s="3">
        <v>44057.208333333336</v>
      </c>
    </row>
    <row r="13719">
      <c r="L13719" s="3">
        <v>43908.135416666664</v>
      </c>
    </row>
    <row r="13720">
      <c r="L13720" s="3">
        <v>43870.492441967595</v>
      </c>
    </row>
    <row r="13721">
      <c r="L13721" s="3">
        <v>44159.666666666664</v>
      </c>
    </row>
    <row r="13722">
      <c r="L13722" s="3">
        <v>43861.45861355324</v>
      </c>
    </row>
    <row r="13723">
      <c r="L13723" s="3">
        <v>44034.75</v>
      </c>
    </row>
    <row r="13724">
      <c r="L13724" s="3">
        <v>43857.41857972222</v>
      </c>
    </row>
    <row r="13725">
      <c r="L13725" s="3">
        <v>43861.25</v>
      </c>
    </row>
    <row r="13726">
      <c r="L13726" s="3">
        <v>43566.458333333336</v>
      </c>
    </row>
    <row r="13727">
      <c r="L13727" s="3">
        <v>44225.229166666664</v>
      </c>
    </row>
    <row r="13728">
      <c r="L13728" s="3">
        <v>43795.25</v>
      </c>
    </row>
    <row r="13729">
      <c r="L13729" s="3">
        <v>43855.3125</v>
      </c>
    </row>
    <row r="13730">
      <c r="L13730" s="3">
        <v>44235.666666666664</v>
      </c>
    </row>
    <row r="13731">
      <c r="L13731" s="3">
        <v>43794.625</v>
      </c>
    </row>
    <row r="13732">
      <c r="L13732" s="3">
        <v>44053.25</v>
      </c>
    </row>
    <row r="13733">
      <c r="L13733" s="3">
        <v>44054.781275636575</v>
      </c>
    </row>
    <row r="13734">
      <c r="L13734" s="3">
        <v>43805.5</v>
      </c>
    </row>
    <row r="13735">
      <c r="L13735" s="3">
        <v>44196.645833333336</v>
      </c>
    </row>
    <row r="13736">
      <c r="L13736" s="3">
        <v>44132.70753944445</v>
      </c>
    </row>
    <row r="13737">
      <c r="L13737" s="3">
        <v>43917.645833333336</v>
      </c>
    </row>
    <row r="13738">
      <c r="L13738" s="3">
        <v>44100.67152777778</v>
      </c>
    </row>
    <row r="13739">
      <c r="L13739" s="3">
        <v>43898.5</v>
      </c>
    </row>
    <row r="13740">
      <c r="L13740" s="3">
        <v>43858.3125</v>
      </c>
    </row>
    <row r="13741">
      <c r="L13741" s="3">
        <v>43880.5</v>
      </c>
    </row>
    <row r="13742">
      <c r="L13742" s="3">
        <v>44230.645833333336</v>
      </c>
    </row>
    <row r="13743">
      <c r="L13743" s="3">
        <v>43886.625</v>
      </c>
    </row>
    <row r="13744">
      <c r="L13744" s="3">
        <v>44174.625</v>
      </c>
    </row>
    <row r="13745">
      <c r="L13745" s="3">
        <v>43706.375</v>
      </c>
    </row>
    <row r="13746">
      <c r="L13746" s="3">
        <v>43564.166666666664</v>
      </c>
    </row>
    <row r="13747">
      <c r="L13747" s="3">
        <v>44155.666666666664</v>
      </c>
    </row>
    <row r="13748">
      <c r="L13748" s="3">
        <v>44116.229166666664</v>
      </c>
    </row>
    <row r="13749">
      <c r="L13749" s="3">
        <v>44033.645833333336</v>
      </c>
    </row>
    <row r="13750">
      <c r="L13750" s="3">
        <v>44152.604166666664</v>
      </c>
    </row>
    <row r="13751">
      <c r="L13751" s="3">
        <v>43808.25</v>
      </c>
    </row>
    <row r="13752">
      <c r="L13752" s="3">
        <v>43906.5625</v>
      </c>
    </row>
    <row r="13753">
      <c r="L13753" s="3">
        <v>43876.333333333336</v>
      </c>
    </row>
    <row r="13754">
      <c r="L13754" s="3">
        <v>43889.416666666664</v>
      </c>
    </row>
    <row r="13755">
      <c r="L13755" s="3">
        <v>44093.645833333336</v>
      </c>
    </row>
    <row r="13756">
      <c r="L13756" s="3">
        <v>44118.791666666664</v>
      </c>
    </row>
    <row r="13757">
      <c r="L13757" s="3">
        <v>43822.41938493055</v>
      </c>
    </row>
    <row r="13758">
      <c r="L13758" s="3">
        <v>44239.302083333336</v>
      </c>
    </row>
    <row r="13759">
      <c r="L13759" s="3">
        <v>44239.25</v>
      </c>
    </row>
    <row r="13760">
      <c r="L13760" s="3">
        <v>44068.583333333336</v>
      </c>
    </row>
    <row r="13761">
      <c r="L13761" s="3">
        <v>44104.33070756945</v>
      </c>
    </row>
    <row r="13762">
      <c r="L13762" s="3">
        <v>43846.25</v>
      </c>
    </row>
    <row r="13763">
      <c r="L13763" s="3">
        <v>44128.395833333336</v>
      </c>
    </row>
    <row r="13764">
      <c r="L13764" s="3">
        <v>43614.583333333336</v>
      </c>
    </row>
    <row r="13765">
      <c r="L13765" s="3">
        <v>44169.229166666664</v>
      </c>
    </row>
    <row r="13766">
      <c r="L13766" s="3">
        <v>44201.625</v>
      </c>
    </row>
    <row r="13767">
      <c r="L13767" s="3">
        <v>43941.229166666664</v>
      </c>
    </row>
    <row r="13768">
      <c r="L13768" s="3">
        <v>43737.708333333336</v>
      </c>
    </row>
    <row r="13769">
      <c r="L13769" s="3">
        <v>43862.333333333336</v>
      </c>
    </row>
    <row r="13770">
      <c r="L13770" s="3">
        <v>44167.43924168981</v>
      </c>
    </row>
    <row r="13771">
      <c r="L13771" s="3">
        <v>43649.666666666664</v>
      </c>
    </row>
    <row r="13772">
      <c r="L13772" s="3">
        <v>44253.6875</v>
      </c>
    </row>
    <row r="13773">
      <c r="L13773" s="3">
        <v>43822.666666666664</v>
      </c>
    </row>
    <row r="13774">
      <c r="L13774" s="3">
        <v>44076.125</v>
      </c>
    </row>
    <row r="13775">
      <c r="L13775" s="3">
        <v>43920.697916666664</v>
      </c>
    </row>
    <row r="13776">
      <c r="L13776" s="3">
        <v>44237.645833333336</v>
      </c>
    </row>
    <row r="13777">
      <c r="L13777" s="3">
        <v>43613.458333333336</v>
      </c>
    </row>
    <row r="13778">
      <c r="L13778" s="3">
        <v>44130.375</v>
      </c>
    </row>
    <row r="13779">
      <c r="L13779" s="3">
        <v>44076.708333333336</v>
      </c>
    </row>
    <row r="13780">
      <c r="L13780" s="3">
        <v>43821.395494571756</v>
      </c>
    </row>
    <row r="13781">
      <c r="L13781" s="3">
        <v>44183.708333333336</v>
      </c>
    </row>
    <row r="13782">
      <c r="L13782" s="3">
        <v>44060.625</v>
      </c>
    </row>
    <row r="13783">
      <c r="L13783" s="3">
        <v>44129.6875</v>
      </c>
    </row>
    <row r="13784">
      <c r="L13784" s="3">
        <v>43932.177083333336</v>
      </c>
    </row>
    <row r="13785">
      <c r="L13785" s="3">
        <v>43822.583333333336</v>
      </c>
    </row>
    <row r="13786">
      <c r="L13786" s="3">
        <v>44181.674918668985</v>
      </c>
    </row>
    <row r="13787">
      <c r="L13787" s="3">
        <v>43888.666666666664</v>
      </c>
    </row>
    <row r="13788">
      <c r="L13788" s="3">
        <v>44202.614583333336</v>
      </c>
    </row>
    <row r="13789">
      <c r="L13789" s="3">
        <v>44102.6875</v>
      </c>
    </row>
    <row r="13790">
      <c r="L13790" s="3">
        <v>44029.375</v>
      </c>
    </row>
    <row r="13791">
      <c r="L13791" s="3">
        <v>44196.666666666664</v>
      </c>
    </row>
    <row r="13792">
      <c r="L13792" s="3">
        <v>44202.583333333336</v>
      </c>
    </row>
    <row r="13793">
      <c r="L13793" s="3">
        <v>44118.291666666664</v>
      </c>
    </row>
    <row r="13794">
      <c r="L13794" s="3">
        <v>44150.75</v>
      </c>
    </row>
    <row r="13795">
      <c r="L13795" s="3">
        <v>43883.625</v>
      </c>
    </row>
    <row r="13796">
      <c r="L13796" s="3">
        <v>43851.25</v>
      </c>
    </row>
    <row r="13797">
      <c r="L13797" s="3">
        <v>44092.6875</v>
      </c>
    </row>
    <row r="13798">
      <c r="L13798" s="3">
        <v>44250.708333333336</v>
      </c>
    </row>
    <row r="13799">
      <c r="L13799" s="3">
        <v>43784.75</v>
      </c>
    </row>
    <row r="13800">
      <c r="L13800" s="3">
        <v>44144.583333333336</v>
      </c>
    </row>
    <row r="13801">
      <c r="L13801" s="3">
        <v>43546.333333333336</v>
      </c>
    </row>
    <row r="13802">
      <c r="L13802" s="3">
        <v>44061.770833333336</v>
      </c>
    </row>
    <row r="13803">
      <c r="L13803" s="3">
        <v>44137.229166666664</v>
      </c>
    </row>
    <row r="13804">
      <c r="L13804" s="3">
        <v>43745.666666666664</v>
      </c>
    </row>
    <row r="13805">
      <c r="L13805" s="3">
        <v>44121.791666666664</v>
      </c>
    </row>
    <row r="13806">
      <c r="L13806" s="3">
        <v>43789.6476815162</v>
      </c>
    </row>
    <row r="13807">
      <c r="L13807" s="3">
        <v>43626.458333333336</v>
      </c>
    </row>
    <row r="13808">
      <c r="L13808" s="3">
        <v>44165.291666666664</v>
      </c>
    </row>
    <row r="13809">
      <c r="L13809" s="3">
        <v>43818.5</v>
      </c>
    </row>
    <row r="13810">
      <c r="L13810" s="3">
        <v>44193.208333333336</v>
      </c>
    </row>
    <row r="13811">
      <c r="L13811" s="3">
        <v>43643.291666666664</v>
      </c>
    </row>
    <row r="13812">
      <c r="L13812" s="3">
        <v>43746.333333333336</v>
      </c>
    </row>
    <row r="13813">
      <c r="L13813" s="3">
        <v>44237.270833333336</v>
      </c>
    </row>
    <row r="13814">
      <c r="L13814" s="3">
        <v>44105.458333333336</v>
      </c>
    </row>
    <row r="13815">
      <c r="L13815" s="3">
        <v>44100.6875</v>
      </c>
    </row>
    <row r="13816">
      <c r="L13816" s="3">
        <v>43863.333333333336</v>
      </c>
    </row>
    <row r="13817">
      <c r="L13817" s="3">
        <v>43793.416666666664</v>
      </c>
    </row>
    <row r="13818">
      <c r="L13818" s="3">
        <v>43637.208333333336</v>
      </c>
    </row>
    <row r="13819">
      <c r="L13819" s="3">
        <v>43880.375</v>
      </c>
    </row>
    <row r="13820">
      <c r="L13820" s="3">
        <v>43927.770833333336</v>
      </c>
    </row>
    <row r="13821">
      <c r="L13821" s="3">
        <v>43862.51121800926</v>
      </c>
    </row>
    <row r="13822">
      <c r="L13822" s="3">
        <v>44041.75</v>
      </c>
    </row>
    <row r="13823">
      <c r="L13823" s="3">
        <v>43770.416666666664</v>
      </c>
    </row>
    <row r="13824">
      <c r="L13824" s="3">
        <v>44244.625</v>
      </c>
    </row>
    <row r="13825">
      <c r="L13825" s="3">
        <v>44217.229166666664</v>
      </c>
    </row>
    <row r="13826">
      <c r="L13826" s="3">
        <v>44128.75</v>
      </c>
    </row>
    <row r="13827">
      <c r="L13827" s="3">
        <v>44229.25</v>
      </c>
    </row>
    <row r="13828">
      <c r="L13828" s="3">
        <v>43732.166666666664</v>
      </c>
    </row>
    <row r="13829">
      <c r="L13829" s="3">
        <v>44156.62934476852</v>
      </c>
    </row>
    <row r="13830">
      <c r="L13830" s="3">
        <v>43510.166666666664</v>
      </c>
    </row>
    <row r="13831">
      <c r="L13831" s="3">
        <v>43934.75</v>
      </c>
    </row>
    <row r="13832">
      <c r="L13832" s="3">
        <v>44058.791666666664</v>
      </c>
    </row>
    <row r="13833">
      <c r="L13833" s="3">
        <v>43775.291666666664</v>
      </c>
    </row>
    <row r="13834">
      <c r="L13834" s="3">
        <v>44180.3125</v>
      </c>
    </row>
    <row r="13835">
      <c r="L13835" s="3">
        <v>44083.28194444445</v>
      </c>
    </row>
    <row r="13836">
      <c r="L13836" s="3">
        <v>43998.625</v>
      </c>
    </row>
    <row r="13837">
      <c r="L13837" s="3">
        <v>44193.791666666664</v>
      </c>
    </row>
    <row r="13838">
      <c r="L13838" s="3">
        <v>44074.6875</v>
      </c>
    </row>
    <row r="13839">
      <c r="L13839" s="3">
        <v>43842.37601313657</v>
      </c>
    </row>
    <row r="13840">
      <c r="L13840" s="3">
        <v>43835.67698615741</v>
      </c>
    </row>
    <row r="13841">
      <c r="L13841" s="3">
        <v>44180.416666666664</v>
      </c>
    </row>
    <row r="13842">
      <c r="L13842" s="3">
        <v>44161.645833333336</v>
      </c>
    </row>
    <row r="13843">
      <c r="L13843" s="3">
        <v>43846.791666666664</v>
      </c>
    </row>
    <row r="13844">
      <c r="L13844" s="3">
        <v>44000.625</v>
      </c>
    </row>
    <row r="13845">
      <c r="L13845" s="3">
        <v>43720.291666666664</v>
      </c>
    </row>
    <row r="13846">
      <c r="L13846" s="3">
        <v>43854.6875</v>
      </c>
    </row>
    <row r="13847">
      <c r="L13847" s="3">
        <v>43916.291666666664</v>
      </c>
    </row>
    <row r="13848">
      <c r="L13848" s="3">
        <v>44072.166666666664</v>
      </c>
    </row>
    <row r="13849">
      <c r="L13849" s="3">
        <v>43536.666666666664</v>
      </c>
    </row>
    <row r="13850">
      <c r="L13850" s="3">
        <v>44010.208333333336</v>
      </c>
    </row>
    <row r="13851">
      <c r="L13851" s="3">
        <v>43746.25</v>
      </c>
    </row>
    <row r="13852">
      <c r="L13852" s="3">
        <v>43931.31180555555</v>
      </c>
    </row>
    <row r="13853">
      <c r="L13853" s="3">
        <v>43797.666666666664</v>
      </c>
    </row>
    <row r="13854">
      <c r="L13854" s="3">
        <v>43847.333333333336</v>
      </c>
    </row>
    <row r="13855">
      <c r="L13855" s="3">
        <v>44135.666666666664</v>
      </c>
    </row>
    <row r="13856">
      <c r="L13856" s="3">
        <v>44036.697916666664</v>
      </c>
    </row>
    <row r="13857">
      <c r="L13857" s="3">
        <v>43875.291666666664</v>
      </c>
    </row>
    <row r="13858">
      <c r="L13858" s="3">
        <v>43767.541666666664</v>
      </c>
    </row>
    <row r="13859">
      <c r="L13859" s="3">
        <v>43935.447916666664</v>
      </c>
    </row>
    <row r="13860">
      <c r="L13860" s="3">
        <v>44106.3125</v>
      </c>
    </row>
    <row r="13861">
      <c r="L13861" s="3">
        <v>44108.416666666664</v>
      </c>
    </row>
    <row r="13862">
      <c r="L13862" s="3">
        <v>44209.1875</v>
      </c>
    </row>
    <row r="13863">
      <c r="L13863" s="3">
        <v>43986.333333333336</v>
      </c>
    </row>
    <row r="13864">
      <c r="L13864" s="3">
        <v>44147.625</v>
      </c>
    </row>
    <row r="13865">
      <c r="L13865" s="3">
        <v>44159.25</v>
      </c>
    </row>
    <row r="13866">
      <c r="L13866" s="3">
        <v>43726.291666666664</v>
      </c>
    </row>
    <row r="13867">
      <c r="L13867" s="3">
        <v>43936.646527777775</v>
      </c>
    </row>
    <row r="13868">
      <c r="L13868" s="3">
        <v>43904.489583333336</v>
      </c>
    </row>
    <row r="13869">
      <c r="L13869" s="3">
        <v>44180.6875</v>
      </c>
    </row>
    <row r="13870">
      <c r="L13870" s="3">
        <v>43657.625</v>
      </c>
    </row>
    <row r="13871">
      <c r="L13871" s="3">
        <v>43886.708333333336</v>
      </c>
    </row>
    <row r="13872">
      <c r="L13872" s="3">
        <v>44236.5</v>
      </c>
    </row>
    <row r="13873">
      <c r="L13873" s="3">
        <v>43662.208333333336</v>
      </c>
    </row>
    <row r="13874">
      <c r="L13874" s="3">
        <v>44239.25</v>
      </c>
    </row>
    <row r="13875">
      <c r="L13875" s="3">
        <v>43862.633180613426</v>
      </c>
    </row>
    <row r="13876">
      <c r="L13876" s="3">
        <v>43900.6875</v>
      </c>
    </row>
    <row r="13877">
      <c r="L13877" s="3">
        <v>44159.510416666664</v>
      </c>
    </row>
    <row r="13878">
      <c r="L13878" s="3">
        <v>44079.729166666664</v>
      </c>
    </row>
    <row r="13879">
      <c r="L13879" s="3">
        <v>43493.166666666664</v>
      </c>
    </row>
    <row r="13880">
      <c r="L13880" s="3">
        <v>43784.708333333336</v>
      </c>
    </row>
    <row r="13881">
      <c r="L13881" s="3">
        <v>44155.666666666664</v>
      </c>
    </row>
    <row r="13882">
      <c r="L13882" s="3">
        <v>43826.708333333336</v>
      </c>
    </row>
    <row r="13883">
      <c r="L13883" s="3">
        <v>43985.75</v>
      </c>
    </row>
    <row r="13884">
      <c r="L13884" s="3">
        <v>44182.645833333336</v>
      </c>
    </row>
    <row r="13885">
      <c r="L13885" s="3">
        <v>44140.583333333336</v>
      </c>
    </row>
    <row r="13886">
      <c r="L13886" s="3">
        <v>44031.479166666664</v>
      </c>
    </row>
    <row r="13887">
      <c r="L13887" s="3">
        <v>44159.40625</v>
      </c>
    </row>
    <row r="13888">
      <c r="L13888" s="3">
        <v>43686.625</v>
      </c>
    </row>
    <row r="13889">
      <c r="L13889" s="3">
        <v>44160.364583333336</v>
      </c>
    </row>
    <row r="13890">
      <c r="L13890" s="3">
        <v>43752.25</v>
      </c>
    </row>
    <row r="13891">
      <c r="L13891" s="3">
        <v>43942.25</v>
      </c>
    </row>
    <row r="13892">
      <c r="L13892" s="3">
        <v>43728.75</v>
      </c>
    </row>
    <row r="13893">
      <c r="L13893" s="3">
        <v>43726.416666666664</v>
      </c>
    </row>
    <row r="13894">
      <c r="L13894" s="3">
        <v>44115.67201829861</v>
      </c>
    </row>
    <row r="13895">
      <c r="L13895" s="3">
        <v>44026.541666666664</v>
      </c>
    </row>
    <row r="13896">
      <c r="L13896" s="3">
        <v>44250.25</v>
      </c>
    </row>
    <row r="13897">
      <c r="L13897" s="3">
        <v>44173.416666666664</v>
      </c>
    </row>
    <row r="13898">
      <c r="L13898" s="3">
        <v>43829.625</v>
      </c>
    </row>
    <row r="13899">
      <c r="L13899" s="3">
        <v>43855.616973171294</v>
      </c>
    </row>
    <row r="13900">
      <c r="L13900" s="3">
        <v>44182.65625</v>
      </c>
    </row>
    <row r="13901">
      <c r="L13901" s="3">
        <v>43769.475122199074</v>
      </c>
    </row>
    <row r="13902">
      <c r="L13902" s="3">
        <v>43894.6875</v>
      </c>
    </row>
    <row r="13903">
      <c r="L13903" s="3">
        <v>44162.379368344904</v>
      </c>
    </row>
    <row r="13904">
      <c r="L13904" s="3">
        <v>43984.26111111111</v>
      </c>
    </row>
    <row r="13905">
      <c r="L13905" s="3">
        <v>43474.666666666664</v>
      </c>
    </row>
    <row r="13906">
      <c r="L13906" s="3">
        <v>44064.4375</v>
      </c>
    </row>
    <row r="13907">
      <c r="L13907" s="3">
        <v>43508.583333333336</v>
      </c>
    </row>
    <row r="13908">
      <c r="L13908" s="3">
        <v>44202.229166666664</v>
      </c>
    </row>
    <row r="13909">
      <c r="L13909" s="3">
        <v>44173.583333333336</v>
      </c>
    </row>
    <row r="13910">
      <c r="L13910" s="3">
        <v>44071.59375</v>
      </c>
    </row>
    <row r="13911">
      <c r="L13911" s="3">
        <v>44072.645833333336</v>
      </c>
    </row>
    <row r="13912">
      <c r="L13912" s="3">
        <v>44195.6875</v>
      </c>
    </row>
    <row r="13913">
      <c r="L13913" s="3">
        <v>43715.166666666664</v>
      </c>
    </row>
    <row r="13914">
      <c r="L13914" s="3">
        <v>43959.25</v>
      </c>
    </row>
    <row r="13915">
      <c r="L13915" s="3">
        <v>44151.6875</v>
      </c>
    </row>
    <row r="13916">
      <c r="L13916" s="3">
        <v>43991.625</v>
      </c>
    </row>
    <row r="13917">
      <c r="L13917" s="3">
        <v>43865.229166666664</v>
      </c>
    </row>
    <row r="13918">
      <c r="L13918" s="3">
        <v>43824.208333333336</v>
      </c>
    </row>
    <row r="13919">
      <c r="L13919" s="3">
        <v>43783.375</v>
      </c>
    </row>
    <row r="13920">
      <c r="L13920" s="3">
        <v>44244.333333333336</v>
      </c>
    </row>
    <row r="13921">
      <c r="L13921" s="3">
        <v>43942.69861111111</v>
      </c>
    </row>
    <row r="13922">
      <c r="L13922" s="3">
        <v>44244.395833333336</v>
      </c>
    </row>
    <row r="13923">
      <c r="L13923" s="3">
        <v>44072.291666666664</v>
      </c>
    </row>
    <row r="13924">
      <c r="L13924" s="3">
        <v>44061.573393321756</v>
      </c>
    </row>
    <row r="13925">
      <c r="L13925" s="3">
        <v>43913.5</v>
      </c>
    </row>
    <row r="13926">
      <c r="L13926" s="3">
        <v>43760.416666666664</v>
      </c>
    </row>
    <row r="13927">
      <c r="L13927" s="3">
        <v>43874.322916666664</v>
      </c>
    </row>
    <row r="13928">
      <c r="L13928" s="3">
        <v>43552.625</v>
      </c>
    </row>
    <row r="13929">
      <c r="L13929" s="3">
        <v>43864.625</v>
      </c>
    </row>
    <row r="13930">
      <c r="L13930" s="3">
        <v>43838.208333333336</v>
      </c>
    </row>
    <row r="13931">
      <c r="L13931" s="3">
        <v>44081.666666666664</v>
      </c>
    </row>
    <row r="13932">
      <c r="L13932" s="3">
        <v>44148.208333333336</v>
      </c>
    </row>
    <row r="13933">
      <c r="L13933" s="3">
        <v>44105.625</v>
      </c>
    </row>
    <row r="13934">
      <c r="L13934" s="3">
        <v>43875.385416666664</v>
      </c>
    </row>
    <row r="13935">
      <c r="L13935" s="3">
        <v>43860.833333333336</v>
      </c>
    </row>
    <row r="13936">
      <c r="L13936" s="3">
        <v>43691.166666666664</v>
      </c>
    </row>
    <row r="13937">
      <c r="L13937" s="3">
        <v>43722.438615</v>
      </c>
    </row>
    <row r="13938">
      <c r="L13938" s="3">
        <v>43637.666666666664</v>
      </c>
    </row>
    <row r="13939">
      <c r="L13939" s="3">
        <v>43669.291666666664</v>
      </c>
    </row>
    <row r="13940">
      <c r="L13940" s="3">
        <v>44176.75</v>
      </c>
    </row>
    <row r="13941">
      <c r="L13941" s="3">
        <v>43885.291666666664</v>
      </c>
    </row>
    <row r="13942">
      <c r="L13942" s="3">
        <v>43797.75</v>
      </c>
    </row>
    <row r="13943">
      <c r="L13943" s="3">
        <v>44040.333333333336</v>
      </c>
    </row>
    <row r="13944">
      <c r="L13944" s="3">
        <v>44166.572916666664</v>
      </c>
    </row>
    <row r="13945">
      <c r="L13945" s="3">
        <v>44044.709027777775</v>
      </c>
    </row>
    <row r="13946">
      <c r="L13946" s="3">
        <v>44141.291666666664</v>
      </c>
    </row>
    <row r="13947">
      <c r="L13947" s="3">
        <v>44252.270833333336</v>
      </c>
    </row>
    <row r="13948">
      <c r="L13948" s="3">
        <v>44106.67725314815</v>
      </c>
    </row>
    <row r="13949">
      <c r="L13949" s="3">
        <v>44123.625</v>
      </c>
    </row>
    <row r="13950">
      <c r="L13950" s="3">
        <v>44139.25</v>
      </c>
    </row>
    <row r="13951">
      <c r="L13951" s="3">
        <v>44121.645833333336</v>
      </c>
    </row>
    <row r="13952">
      <c r="L13952" s="3">
        <v>44033.791666666664</v>
      </c>
    </row>
    <row r="13953">
      <c r="L13953" s="3">
        <v>44009.6875</v>
      </c>
    </row>
    <row r="13954">
      <c r="L13954" s="3">
        <v>44091.291666666664</v>
      </c>
    </row>
    <row r="13955">
      <c r="L13955" s="3">
        <v>44070.729166666664</v>
      </c>
    </row>
    <row r="13956">
      <c r="L13956" s="3">
        <v>43879.229166666664</v>
      </c>
    </row>
    <row r="13957">
      <c r="L13957" s="3">
        <v>44182.25</v>
      </c>
    </row>
    <row r="13958">
      <c r="L13958" s="3">
        <v>44145.541666666664</v>
      </c>
    </row>
    <row r="13959">
      <c r="L13959" s="3">
        <v>44243.291666666664</v>
      </c>
    </row>
    <row r="13960">
      <c r="L13960" s="3">
        <v>43761.291666666664</v>
      </c>
    </row>
    <row r="13961">
      <c r="L13961" s="3">
        <v>43807.67747805556</v>
      </c>
    </row>
    <row r="13962">
      <c r="L13962" s="3">
        <v>43773.208333333336</v>
      </c>
    </row>
    <row r="13963">
      <c r="L13963" s="3">
        <v>44180.541666666664</v>
      </c>
    </row>
    <row r="13964">
      <c r="L13964" s="3">
        <v>44183.25</v>
      </c>
    </row>
    <row r="13965">
      <c r="L13965" s="3">
        <v>43720.625</v>
      </c>
    </row>
    <row r="13966">
      <c r="L13966" s="3">
        <v>44152.625</v>
      </c>
    </row>
    <row r="13967">
      <c r="L13967" s="3">
        <v>44126.645833333336</v>
      </c>
    </row>
    <row r="13968">
      <c r="L13968" s="3">
        <v>44110.375</v>
      </c>
    </row>
    <row r="13969">
      <c r="L13969" s="3">
        <v>43899.58136927083</v>
      </c>
    </row>
    <row r="13970">
      <c r="L13970" s="3">
        <v>43755.625</v>
      </c>
    </row>
    <row r="13971">
      <c r="L13971" s="3">
        <v>44159.583333333336</v>
      </c>
    </row>
    <row r="13972">
      <c r="L13972" s="3">
        <v>44173.541666666664</v>
      </c>
    </row>
    <row r="13973">
      <c r="L13973" s="3">
        <v>43823.666666666664</v>
      </c>
    </row>
    <row r="13974">
      <c r="L13974" s="3">
        <v>44110.25</v>
      </c>
    </row>
    <row r="13975">
      <c r="L13975" s="3">
        <v>44244.5625</v>
      </c>
    </row>
    <row r="13976">
      <c r="L13976" s="3">
        <v>44097.770833333336</v>
      </c>
    </row>
    <row r="13977">
      <c r="L13977" s="3">
        <v>44159.333333333336</v>
      </c>
    </row>
    <row r="13978">
      <c r="L13978" s="3">
        <v>43843.791666666664</v>
      </c>
    </row>
    <row r="13979">
      <c r="L13979" s="3">
        <v>44136.666666666664</v>
      </c>
    </row>
    <row r="13980">
      <c r="L13980" s="3">
        <v>43845.25</v>
      </c>
    </row>
    <row r="13981">
      <c r="L13981" s="3">
        <v>44056.25</v>
      </c>
    </row>
    <row r="13982">
      <c r="L13982" s="3">
        <v>44146.32213127315</v>
      </c>
    </row>
    <row r="13983">
      <c r="L13983" s="3">
        <v>44055.229166666664</v>
      </c>
    </row>
    <row r="13984">
      <c r="L13984" s="3">
        <v>44041.645833333336</v>
      </c>
    </row>
    <row r="13985">
      <c r="L13985" s="3">
        <v>44149.666666666664</v>
      </c>
    </row>
    <row r="13986">
      <c r="L13986" s="3">
        <v>43938.25</v>
      </c>
    </row>
    <row r="13987">
      <c r="L13987" s="3">
        <v>43630.625</v>
      </c>
    </row>
    <row r="13988">
      <c r="L13988" s="3">
        <v>44126.229166666664</v>
      </c>
    </row>
    <row r="13989">
      <c r="L13989" s="3">
        <v>43758.166666666664</v>
      </c>
    </row>
    <row r="13990">
      <c r="L13990" s="3">
        <v>43800.791666666664</v>
      </c>
    </row>
    <row r="13991">
      <c r="L13991" s="3">
        <v>44237.541666666664</v>
      </c>
    </row>
    <row r="13992">
      <c r="L13992" s="3">
        <v>43779.166666666664</v>
      </c>
    </row>
    <row r="13993">
      <c r="L13993" s="3">
        <v>44072.270833333336</v>
      </c>
    </row>
    <row r="13994">
      <c r="L13994" s="3">
        <v>43958.541666666664</v>
      </c>
    </row>
    <row r="13995">
      <c r="L13995" s="3">
        <v>44036.78125</v>
      </c>
    </row>
    <row r="13996">
      <c r="L13996" s="3">
        <v>44189.583333333336</v>
      </c>
    </row>
    <row r="13997">
      <c r="L13997" s="3">
        <v>44158.645833333336</v>
      </c>
    </row>
    <row r="13998">
      <c r="L13998" s="3">
        <v>44246.291666666664</v>
      </c>
    </row>
    <row r="13999">
      <c r="L13999" s="3">
        <v>44149.426176712965</v>
      </c>
    </row>
    <row r="14000">
      <c r="L14000" s="3">
        <v>44072.616227418985</v>
      </c>
    </row>
    <row r="14001">
      <c r="L14001" s="3">
        <v>43870.414105497686</v>
      </c>
    </row>
    <row r="14002">
      <c r="L14002" s="3">
        <v>44153.625</v>
      </c>
    </row>
    <row r="14003">
      <c r="L14003" s="3">
        <v>44096.729166666664</v>
      </c>
    </row>
    <row r="14004">
      <c r="L14004" s="3">
        <v>43745.625</v>
      </c>
    </row>
    <row r="14005">
      <c r="L14005" s="3">
        <v>44161.625</v>
      </c>
    </row>
    <row r="14006">
      <c r="L14006" s="3">
        <v>44078.66736111111</v>
      </c>
    </row>
    <row r="14007">
      <c r="L14007" s="3">
        <v>44190.697916666664</v>
      </c>
    </row>
    <row r="14008">
      <c r="L14008" s="3">
        <v>43842.291666666664</v>
      </c>
    </row>
    <row r="14009">
      <c r="L14009" s="3">
        <v>43796.208333333336</v>
      </c>
    </row>
    <row r="14010">
      <c r="L14010" s="3">
        <v>44091.625</v>
      </c>
    </row>
    <row r="14011">
      <c r="L14011" s="3">
        <v>43652.458333333336</v>
      </c>
    </row>
    <row r="14012">
      <c r="L14012" s="3">
        <v>43858.404216979165</v>
      </c>
    </row>
    <row r="14013">
      <c r="L14013" s="3">
        <v>43486.291666666664</v>
      </c>
    </row>
    <row r="14014">
      <c r="L14014" s="3">
        <v>44176.65625</v>
      </c>
    </row>
    <row r="14015">
      <c r="L14015" s="3">
        <v>44127.6875</v>
      </c>
    </row>
    <row r="14016">
      <c r="L14016" s="3">
        <v>44136.68175375</v>
      </c>
    </row>
    <row r="14017">
      <c r="L14017" s="3">
        <v>44251.645833333336</v>
      </c>
    </row>
    <row r="14018">
      <c r="L14018" s="3">
        <v>43827.333333333336</v>
      </c>
    </row>
    <row r="14019">
      <c r="L14019" s="3">
        <v>44093.760416666664</v>
      </c>
    </row>
    <row r="14020">
      <c r="L14020" s="3">
        <v>44009.541666666664</v>
      </c>
    </row>
    <row r="14021">
      <c r="L14021" s="3">
        <v>43643.33634180555</v>
      </c>
    </row>
    <row r="14022">
      <c r="L14022" s="3">
        <v>44250.666666666664</v>
      </c>
    </row>
    <row r="14023">
      <c r="L14023" s="3">
        <v>43796.208333333336</v>
      </c>
    </row>
    <row r="14024">
      <c r="L14024" s="3">
        <v>44097.333333333336</v>
      </c>
    </row>
    <row r="14025">
      <c r="L14025" s="3">
        <v>43852.541666666664</v>
      </c>
    </row>
    <row r="14026">
      <c r="L14026" s="3">
        <v>43929.270833333336</v>
      </c>
    </row>
    <row r="14027">
      <c r="L14027" s="3">
        <v>44239.625</v>
      </c>
    </row>
    <row r="14028">
      <c r="L14028" s="3">
        <v>43697.416666666664</v>
      </c>
    </row>
    <row r="14029">
      <c r="L14029" s="3">
        <v>44152.6875</v>
      </c>
    </row>
    <row r="14030">
      <c r="L14030" s="3">
        <v>43856.60254748842</v>
      </c>
    </row>
    <row r="14031">
      <c r="L14031" s="3">
        <v>44174.666666666664</v>
      </c>
    </row>
    <row r="14032">
      <c r="L14032" s="3">
        <v>43801.166666666664</v>
      </c>
    </row>
    <row r="14033">
      <c r="L14033" s="3">
        <v>43899.5</v>
      </c>
    </row>
    <row r="14034">
      <c r="L14034" s="3">
        <v>43647.166666666664</v>
      </c>
    </row>
    <row r="14035">
      <c r="L14035" s="3">
        <v>44201.333333333336</v>
      </c>
    </row>
    <row r="14036">
      <c r="L14036" s="3">
        <v>43511.333333333336</v>
      </c>
    </row>
    <row r="14037">
      <c r="L14037" s="3">
        <v>43686.708333333336</v>
      </c>
    </row>
    <row r="14038">
      <c r="L14038" s="3">
        <v>44232.614583333336</v>
      </c>
    </row>
    <row r="14039">
      <c r="L14039" s="3">
        <v>44229.291666666664</v>
      </c>
    </row>
    <row r="14040">
      <c r="L14040" s="3">
        <v>44250.5</v>
      </c>
    </row>
    <row r="14041">
      <c r="L14041" s="3">
        <v>44208.541666666664</v>
      </c>
    </row>
    <row r="14042">
      <c r="L14042" s="3">
        <v>44140.666666666664</v>
      </c>
    </row>
    <row r="14043">
      <c r="L14043" s="3">
        <v>44027.541666666664</v>
      </c>
    </row>
    <row r="14044">
      <c r="L14044" s="3">
        <v>44123.229166666664</v>
      </c>
    </row>
    <row r="14045">
      <c r="L14045" s="3">
        <v>44129.791666666664</v>
      </c>
    </row>
    <row r="14046">
      <c r="L14046" s="3">
        <v>44186.56881658565</v>
      </c>
    </row>
    <row r="14047">
      <c r="L14047" s="3">
        <v>43802.666666666664</v>
      </c>
    </row>
    <row r="14048">
      <c r="L14048" s="3">
        <v>44015.333333333336</v>
      </c>
    </row>
    <row r="14049">
      <c r="L14049" s="3">
        <v>44166.270833333336</v>
      </c>
    </row>
    <row r="14050">
      <c r="L14050" s="3">
        <v>44119.729166666664</v>
      </c>
    </row>
    <row r="14051">
      <c r="L14051" s="3">
        <v>44253.197916666664</v>
      </c>
    </row>
    <row r="14052">
      <c r="L14052" s="3">
        <v>44138.291666666664</v>
      </c>
    </row>
    <row r="14053">
      <c r="L14053" s="3">
        <v>44169.541666666664</v>
      </c>
    </row>
    <row r="14054">
      <c r="L14054" s="3">
        <v>43858.166666666664</v>
      </c>
    </row>
    <row r="14055">
      <c r="L14055" s="3">
        <v>43929.5</v>
      </c>
    </row>
    <row r="14056">
      <c r="L14056" s="3">
        <v>43864.291666666664</v>
      </c>
    </row>
    <row r="14057">
      <c r="L14057" s="3">
        <v>43994.75</v>
      </c>
    </row>
    <row r="14058">
      <c r="L14058" s="3">
        <v>43907.604166666664</v>
      </c>
    </row>
    <row r="14059">
      <c r="L14059" s="3">
        <v>44120.291666666664</v>
      </c>
    </row>
    <row r="14060">
      <c r="L14060" s="3">
        <v>43809.291666666664</v>
      </c>
    </row>
    <row r="14061">
      <c r="L14061" s="3">
        <v>43924.416666666664</v>
      </c>
    </row>
    <row r="14062">
      <c r="L14062" s="3">
        <v>44022.416666666664</v>
      </c>
    </row>
    <row r="14063">
      <c r="L14063" s="3">
        <v>44225.270833333336</v>
      </c>
    </row>
    <row r="14064">
      <c r="L14064" s="3">
        <v>43918.4375</v>
      </c>
    </row>
    <row r="14065">
      <c r="L14065" s="3">
        <v>43928.229166666664</v>
      </c>
    </row>
    <row r="14066">
      <c r="L14066" s="3">
        <v>43929.15625</v>
      </c>
    </row>
    <row r="14067">
      <c r="L14067" s="3">
        <v>43869.79829115741</v>
      </c>
    </row>
    <row r="14068">
      <c r="L14068" s="3">
        <v>43899.25</v>
      </c>
    </row>
    <row r="14069">
      <c r="L14069" s="3">
        <v>43508.625</v>
      </c>
    </row>
    <row r="14070">
      <c r="L14070" s="3">
        <v>43846.416666666664</v>
      </c>
    </row>
    <row r="14071">
      <c r="L14071" s="3">
        <v>43587.583333333336</v>
      </c>
    </row>
    <row r="14072">
      <c r="L14072" s="3">
        <v>43924.5</v>
      </c>
    </row>
    <row r="14073">
      <c r="L14073" s="3">
        <v>44082.291666666664</v>
      </c>
    </row>
    <row r="14074">
      <c r="L14074" s="3">
        <v>44104.229166666664</v>
      </c>
    </row>
    <row r="14075">
      <c r="L14075" s="3">
        <v>44246.291666666664</v>
      </c>
    </row>
    <row r="14076">
      <c r="L14076" s="3">
        <v>44139.333333333336</v>
      </c>
    </row>
    <row r="14077">
      <c r="L14077" s="3">
        <v>43794.625</v>
      </c>
    </row>
    <row r="14078">
      <c r="L14078" s="3">
        <v>44181.6875</v>
      </c>
    </row>
    <row r="14079">
      <c r="L14079" s="3">
        <v>44143.27567649305</v>
      </c>
    </row>
    <row r="14080">
      <c r="L14080" s="3">
        <v>44162.291666666664</v>
      </c>
    </row>
    <row r="14081">
      <c r="L14081" s="3">
        <v>43768.25</v>
      </c>
    </row>
    <row r="14082">
      <c r="L14082" s="3">
        <v>44231.583333333336</v>
      </c>
    </row>
    <row r="14083">
      <c r="L14083" s="3">
        <v>44137.416666666664</v>
      </c>
    </row>
    <row r="14084">
      <c r="L14084" s="3">
        <v>43482.166666666664</v>
      </c>
    </row>
    <row r="14085">
      <c r="L14085" s="3">
        <v>43862.583333333336</v>
      </c>
    </row>
    <row r="14086">
      <c r="L14086" s="3">
        <v>43736.625</v>
      </c>
    </row>
    <row r="14087">
      <c r="L14087" s="3">
        <v>43643.625</v>
      </c>
    </row>
    <row r="14088">
      <c r="L14088" s="3">
        <v>43851.625</v>
      </c>
    </row>
    <row r="14089">
      <c r="L14089" s="3">
        <v>43956.375</v>
      </c>
    </row>
    <row r="14090">
      <c r="L14090" s="3">
        <v>44150.291666666664</v>
      </c>
    </row>
    <row r="14091">
      <c r="L14091" s="3">
        <v>44021.635416666664</v>
      </c>
    </row>
    <row r="14092">
      <c r="L14092" s="3">
        <v>43775.7968665625</v>
      </c>
    </row>
    <row r="14093">
      <c r="L14093" s="3">
        <v>43896.333333333336</v>
      </c>
    </row>
    <row r="14094">
      <c r="L14094" s="3">
        <v>44250.666666666664</v>
      </c>
    </row>
    <row r="14095">
      <c r="L14095" s="3">
        <v>44144.270833333336</v>
      </c>
    </row>
    <row r="14096">
      <c r="L14096" s="3">
        <v>43864.610001030094</v>
      </c>
    </row>
    <row r="14097">
      <c r="L14097" s="3">
        <v>43993.67767517361</v>
      </c>
    </row>
    <row r="14098">
      <c r="L14098" s="3">
        <v>44022.791666666664</v>
      </c>
    </row>
    <row r="14099">
      <c r="L14099" s="3">
        <v>44176.5625</v>
      </c>
    </row>
    <row r="14100">
      <c r="L14100" s="3">
        <v>44197.666666666664</v>
      </c>
    </row>
    <row r="14101">
      <c r="L14101" s="3">
        <v>43973.489583333336</v>
      </c>
    </row>
    <row r="14102">
      <c r="L14102" s="3">
        <v>44051.395833333336</v>
      </c>
    </row>
    <row r="14103">
      <c r="L14103" s="3">
        <v>44119.416666666664</v>
      </c>
    </row>
    <row r="14104">
      <c r="L14104" s="3">
        <v>44204.291666666664</v>
      </c>
    </row>
    <row r="14105">
      <c r="L14105" s="3">
        <v>43676.583333333336</v>
      </c>
    </row>
    <row r="14106">
      <c r="L14106" s="3">
        <v>44181.5625</v>
      </c>
    </row>
    <row r="14107">
      <c r="L14107" s="3">
        <v>44107.25</v>
      </c>
    </row>
    <row r="14108">
      <c r="L14108" s="3">
        <v>44032.37688787037</v>
      </c>
    </row>
    <row r="14109">
      <c r="L14109" s="3">
        <v>43895.291666666664</v>
      </c>
    </row>
    <row r="14110">
      <c r="L14110" s="3">
        <v>44210.4375</v>
      </c>
    </row>
    <row r="14111">
      <c r="L14111" s="3">
        <v>44118.541666666664</v>
      </c>
    </row>
    <row r="14112">
      <c r="L14112" s="3">
        <v>44159.541666666664</v>
      </c>
    </row>
    <row r="14113">
      <c r="L14113" s="3">
        <v>44119.25</v>
      </c>
    </row>
    <row r="14114">
      <c r="L14114" s="3">
        <v>44094.666666666664</v>
      </c>
    </row>
    <row r="14115">
      <c r="L14115" s="3">
        <v>44066.458333333336</v>
      </c>
    </row>
    <row r="14116">
      <c r="L14116" s="3">
        <v>44208.604166666664</v>
      </c>
    </row>
    <row r="14117">
      <c r="L14117" s="3">
        <v>43889.25</v>
      </c>
    </row>
    <row r="14118">
      <c r="L14118" s="3">
        <v>44058.709027777775</v>
      </c>
    </row>
    <row r="14119">
      <c r="L14119" s="3">
        <v>43764.666666666664</v>
      </c>
    </row>
    <row r="14120">
      <c r="L14120" s="3">
        <v>44146.583333333336</v>
      </c>
    </row>
    <row r="14121">
      <c r="L14121" s="3">
        <v>44002.6875</v>
      </c>
    </row>
    <row r="14122">
      <c r="L14122" s="3">
        <v>44176.614583333336</v>
      </c>
    </row>
    <row r="14123">
      <c r="L14123" s="3">
        <v>44114.729166666664</v>
      </c>
    </row>
    <row r="14124">
      <c r="L14124" s="3">
        <v>43811.625</v>
      </c>
    </row>
    <row r="14125">
      <c r="L14125" s="3">
        <v>44160.333333333336</v>
      </c>
    </row>
    <row r="14126">
      <c r="L14126" s="3">
        <v>43868.625</v>
      </c>
    </row>
    <row r="14127">
      <c r="L14127" s="3">
        <v>44109.604166666664</v>
      </c>
    </row>
    <row r="14128">
      <c r="L14128" s="3">
        <v>43551.208333333336</v>
      </c>
    </row>
    <row r="14129">
      <c r="L14129" s="3">
        <v>43987.4875990162</v>
      </c>
    </row>
    <row r="14130">
      <c r="L14130" s="3">
        <v>43797.791666666664</v>
      </c>
    </row>
    <row r="14131">
      <c r="L14131" s="3">
        <v>44111.291666666664</v>
      </c>
    </row>
    <row r="14132">
      <c r="L14132" s="3">
        <v>43914.40625</v>
      </c>
    </row>
    <row r="14133">
      <c r="L14133" s="3">
        <v>44218.25</v>
      </c>
    </row>
    <row r="14134">
      <c r="L14134" s="3">
        <v>44143.666666666664</v>
      </c>
    </row>
    <row r="14135">
      <c r="L14135" s="3">
        <v>43899.416666666664</v>
      </c>
    </row>
    <row r="14136">
      <c r="L14136" s="3">
        <v>43755.708333333336</v>
      </c>
    </row>
    <row r="14137">
      <c r="L14137" s="3">
        <v>44242.65625</v>
      </c>
    </row>
    <row r="14138">
      <c r="L14138" s="3">
        <v>44208.385416666664</v>
      </c>
    </row>
    <row r="14139">
      <c r="L14139" s="3">
        <v>44161.791666666664</v>
      </c>
    </row>
    <row r="14140">
      <c r="L14140" s="3">
        <v>43646.583333333336</v>
      </c>
    </row>
    <row r="14141">
      <c r="L14141" s="3">
        <v>44090.69245568287</v>
      </c>
    </row>
    <row r="14142">
      <c r="L14142" s="3">
        <v>43844.737735208335</v>
      </c>
    </row>
    <row r="14143">
      <c r="L14143" s="3">
        <v>43685.625</v>
      </c>
    </row>
    <row r="14144">
      <c r="L14144" s="3">
        <v>44151.229166666664</v>
      </c>
    </row>
    <row r="14145">
      <c r="L14145" s="3">
        <v>44141.291666666664</v>
      </c>
    </row>
    <row r="14146">
      <c r="L14146" s="3">
        <v>44137.728931840276</v>
      </c>
    </row>
    <row r="14147">
      <c r="L14147" s="3">
        <v>43697.291666666664</v>
      </c>
    </row>
    <row r="14148">
      <c r="L14148" s="3">
        <v>43883.25</v>
      </c>
    </row>
    <row r="14149">
      <c r="L14149" s="3">
        <v>44236.708333333336</v>
      </c>
    </row>
    <row r="14150">
      <c r="L14150" s="3">
        <v>44172.791666666664</v>
      </c>
    </row>
    <row r="14151">
      <c r="L14151" s="3">
        <v>44095.4375</v>
      </c>
    </row>
    <row r="14152">
      <c r="L14152" s="3">
        <v>44108.666666666664</v>
      </c>
    </row>
    <row r="14153">
      <c r="L14153" s="3">
        <v>43942.229166666664</v>
      </c>
    </row>
    <row r="14154">
      <c r="L14154" s="3">
        <v>43846.333333333336</v>
      </c>
    </row>
    <row r="14155">
      <c r="L14155" s="3">
        <v>43471.75</v>
      </c>
    </row>
    <row r="14156">
      <c r="L14156" s="3">
        <v>43832.666666666664</v>
      </c>
    </row>
    <row r="14157">
      <c r="L14157" s="3">
        <v>43567.166666666664</v>
      </c>
    </row>
    <row r="14158">
      <c r="L14158" s="3">
        <v>43915.666666666664</v>
      </c>
    </row>
    <row r="14159">
      <c r="L14159" s="3">
        <v>43677.666666666664</v>
      </c>
    </row>
    <row r="14160">
      <c r="L14160" s="3">
        <v>43803.727594965276</v>
      </c>
    </row>
    <row r="14161">
      <c r="L14161" s="3">
        <v>44062.208333333336</v>
      </c>
    </row>
    <row r="14162">
      <c r="L14162" s="3">
        <v>43894.25</v>
      </c>
    </row>
    <row r="14163">
      <c r="L14163" s="3">
        <v>43899.666666666664</v>
      </c>
    </row>
    <row r="14164">
      <c r="L14164" s="3">
        <v>44162.239583333336</v>
      </c>
    </row>
    <row r="14165">
      <c r="L14165" s="3">
        <v>43484.291666666664</v>
      </c>
    </row>
    <row r="14166">
      <c r="L14166" s="3">
        <v>43857.583333333336</v>
      </c>
    </row>
    <row r="14167">
      <c r="L14167" s="3">
        <v>44214.61595869213</v>
      </c>
    </row>
    <row r="14168">
      <c r="L14168" s="3">
        <v>43487.208333333336</v>
      </c>
    </row>
    <row r="14169">
      <c r="L14169" s="3">
        <v>44143.416666666664</v>
      </c>
    </row>
    <row r="14170">
      <c r="L14170" s="3">
        <v>43900.333333333336</v>
      </c>
    </row>
    <row r="14171">
      <c r="L14171" s="3">
        <v>44071.708333333336</v>
      </c>
    </row>
    <row r="14172">
      <c r="L14172" s="3">
        <v>44138.625</v>
      </c>
    </row>
    <row r="14173">
      <c r="L14173" s="3">
        <v>44180.685885833336</v>
      </c>
    </row>
    <row r="14174">
      <c r="L14174" s="3">
        <v>44158.791666666664</v>
      </c>
    </row>
    <row r="14175">
      <c r="L14175" s="3">
        <v>43869.791666666664</v>
      </c>
    </row>
    <row r="14176">
      <c r="L14176" s="3">
        <v>44067.79113953704</v>
      </c>
    </row>
    <row r="14177">
      <c r="L14177" s="3">
        <v>44246.645833333336</v>
      </c>
    </row>
    <row r="14178">
      <c r="L14178" s="3">
        <v>43862.541666666664</v>
      </c>
    </row>
    <row r="14179">
      <c r="L14179" s="3">
        <v>44042.21875</v>
      </c>
    </row>
    <row r="14180">
      <c r="L14180" s="3">
        <v>44153.625</v>
      </c>
    </row>
    <row r="14181">
      <c r="L14181" s="3">
        <v>43880.229166666664</v>
      </c>
    </row>
    <row r="14182">
      <c r="L14182" s="3">
        <v>44245.583333333336</v>
      </c>
    </row>
    <row r="14183">
      <c r="L14183" s="3">
        <v>44043.666666666664</v>
      </c>
    </row>
    <row r="14184">
      <c r="L14184" s="3">
        <v>43843.40625</v>
      </c>
    </row>
    <row r="14185">
      <c r="L14185" s="3">
        <v>44200.208333333336</v>
      </c>
    </row>
    <row r="14186">
      <c r="L14186" s="3">
        <v>44080.583333333336</v>
      </c>
    </row>
    <row r="14187">
      <c r="L14187" s="3">
        <v>44221.25</v>
      </c>
    </row>
    <row r="14188">
      <c r="L14188" s="3">
        <v>43580.416666666664</v>
      </c>
    </row>
    <row r="14189">
      <c r="L14189" s="3">
        <v>44055.697916666664</v>
      </c>
    </row>
    <row r="14190">
      <c r="L14190" s="3">
        <v>44012.604166666664</v>
      </c>
    </row>
    <row r="14191">
      <c r="L14191" s="3">
        <v>43901.145833333336</v>
      </c>
    </row>
    <row r="14192">
      <c r="L14192" s="3">
        <v>44159.625</v>
      </c>
    </row>
    <row r="14193">
      <c r="L14193" s="3">
        <v>44120.583333333336</v>
      </c>
    </row>
    <row r="14194">
      <c r="L14194" s="3">
        <v>44107.427083333336</v>
      </c>
    </row>
    <row r="14195">
      <c r="L14195" s="3">
        <v>43762.208333333336</v>
      </c>
    </row>
    <row r="14196">
      <c r="L14196" s="3">
        <v>43845.5</v>
      </c>
    </row>
    <row r="14197">
      <c r="L14197" s="3">
        <v>44190.25</v>
      </c>
    </row>
    <row r="14198">
      <c r="L14198" s="3">
        <v>43798.75</v>
      </c>
    </row>
    <row r="14199">
      <c r="L14199" s="3">
        <v>44238.197916666664</v>
      </c>
    </row>
    <row r="14200">
      <c r="L14200" s="3">
        <v>44203.270833333336</v>
      </c>
    </row>
    <row r="14201">
      <c r="L14201" s="3">
        <v>44142.333333333336</v>
      </c>
    </row>
    <row r="14202">
      <c r="L14202" s="3">
        <v>44091.625</v>
      </c>
    </row>
    <row r="14203">
      <c r="L14203" s="3">
        <v>43845.208333333336</v>
      </c>
    </row>
    <row r="14204">
      <c r="L14204" s="3">
        <v>43852.625</v>
      </c>
    </row>
    <row r="14205">
      <c r="L14205" s="3">
        <v>44237.208333333336</v>
      </c>
    </row>
    <row r="14206">
      <c r="L14206" s="3">
        <v>43839.208333333336</v>
      </c>
    </row>
    <row r="14207">
      <c r="L14207" s="3">
        <v>43819.208333333336</v>
      </c>
    </row>
    <row r="14208">
      <c r="L14208" s="3">
        <v>44057.354166666664</v>
      </c>
    </row>
    <row r="14209">
      <c r="L14209" s="3">
        <v>44210.625</v>
      </c>
    </row>
    <row r="14210">
      <c r="L14210" s="3">
        <v>44216.375</v>
      </c>
    </row>
    <row r="14211">
      <c r="L14211" s="3">
        <v>43836.666666666664</v>
      </c>
    </row>
    <row r="14212">
      <c r="L14212" s="3">
        <v>44150.356012743054</v>
      </c>
    </row>
    <row r="14213">
      <c r="L14213" s="3">
        <v>43871.416666666664</v>
      </c>
    </row>
    <row r="14214">
      <c r="L14214" s="3">
        <v>44086.666666666664</v>
      </c>
    </row>
    <row r="14215">
      <c r="L14215" s="3">
        <v>43849.751097569446</v>
      </c>
    </row>
    <row r="14216">
      <c r="L14216" s="3">
        <v>43804.583333333336</v>
      </c>
    </row>
    <row r="14217">
      <c r="L14217" s="3">
        <v>43869.8125</v>
      </c>
    </row>
    <row r="14218">
      <c r="L14218" s="3">
        <v>43749.291666666664</v>
      </c>
    </row>
    <row r="14219">
      <c r="L14219" s="3">
        <v>44141.625</v>
      </c>
    </row>
    <row r="14220">
      <c r="L14220" s="3">
        <v>43920.333333333336</v>
      </c>
    </row>
    <row r="14221">
      <c r="L14221" s="3">
        <v>43950.229166666664</v>
      </c>
    </row>
    <row r="14222">
      <c r="L14222" s="3">
        <v>43481.791666666664</v>
      </c>
    </row>
    <row r="14223">
      <c r="L14223" s="3">
        <v>44172.270833333336</v>
      </c>
    </row>
    <row r="14224">
      <c r="L14224" s="3">
        <v>44031.208333333336</v>
      </c>
    </row>
    <row r="14225">
      <c r="L14225" s="3">
        <v>43907.520833333336</v>
      </c>
    </row>
    <row r="14226">
      <c r="L14226" s="3">
        <v>43648.541666666664</v>
      </c>
    </row>
    <row r="14227">
      <c r="L14227" s="3">
        <v>44204.625</v>
      </c>
    </row>
    <row r="14228">
      <c r="L14228" s="3">
        <v>44027.770620613424</v>
      </c>
    </row>
    <row r="14229">
      <c r="L14229" s="3">
        <v>43796.791666666664</v>
      </c>
    </row>
    <row r="14230">
      <c r="L14230" s="3">
        <v>44140.395833333336</v>
      </c>
    </row>
    <row r="14231">
      <c r="L14231" s="3">
        <v>43698.25</v>
      </c>
    </row>
    <row r="14232">
      <c r="L14232" s="3">
        <v>44042.708333333336</v>
      </c>
    </row>
    <row r="14233">
      <c r="L14233" s="3">
        <v>44033.520833333336</v>
      </c>
    </row>
    <row r="14234">
      <c r="L14234" s="3">
        <v>43922.375</v>
      </c>
    </row>
    <row r="14235">
      <c r="L14235" s="3">
        <v>43871.229166666664</v>
      </c>
    </row>
    <row r="14236">
      <c r="L14236" s="3">
        <v>43755.416666666664</v>
      </c>
    </row>
    <row r="14237">
      <c r="L14237" s="3">
        <v>43627.166666666664</v>
      </c>
    </row>
    <row r="14238">
      <c r="L14238" s="3">
        <v>44107.395833333336</v>
      </c>
    </row>
    <row r="14239">
      <c r="L14239" s="3">
        <v>44158.625</v>
      </c>
    </row>
    <row r="14240">
      <c r="L14240" s="3">
        <v>43795.208333333336</v>
      </c>
    </row>
    <row r="14241">
      <c r="L14241" s="3">
        <v>44152.291666666664</v>
      </c>
    </row>
    <row r="14242">
      <c r="L14242" s="3">
        <v>44156.46487440972</v>
      </c>
    </row>
    <row r="14243">
      <c r="L14243" s="3">
        <v>44228.270833333336</v>
      </c>
    </row>
    <row r="14244">
      <c r="L14244" s="3">
        <v>43817.208333333336</v>
      </c>
    </row>
    <row r="14245">
      <c r="L14245" s="3">
        <v>44253.61842722222</v>
      </c>
    </row>
    <row r="14246">
      <c r="L14246" s="3">
        <v>44095.666666666664</v>
      </c>
    </row>
    <row r="14247">
      <c r="L14247" s="3">
        <v>44035.520833333336</v>
      </c>
    </row>
    <row r="14248">
      <c r="L14248" s="3">
        <v>43881.166666666664</v>
      </c>
    </row>
    <row r="14249">
      <c r="L14249" s="3">
        <v>43813.625</v>
      </c>
    </row>
    <row r="14250">
      <c r="L14250" s="3">
        <v>43898.75</v>
      </c>
    </row>
    <row r="14251">
      <c r="L14251" s="3">
        <v>44045.60207273148</v>
      </c>
    </row>
    <row r="14252">
      <c r="L14252" s="3">
        <v>44215.625</v>
      </c>
    </row>
    <row r="14253">
      <c r="L14253" s="3">
        <v>43825.375</v>
      </c>
    </row>
    <row r="14254">
      <c r="L14254" s="3">
        <v>43791.208333333336</v>
      </c>
    </row>
    <row r="14255">
      <c r="L14255" s="3">
        <v>43724.166666666664</v>
      </c>
    </row>
    <row r="14256">
      <c r="L14256" s="3">
        <v>43851.7663725</v>
      </c>
    </row>
    <row r="14257">
      <c r="L14257" s="3">
        <v>43994.625</v>
      </c>
    </row>
    <row r="14258">
      <c r="L14258" s="3">
        <v>43687.666666666664</v>
      </c>
    </row>
    <row r="14259">
      <c r="L14259" s="3">
        <v>44125.583333333336</v>
      </c>
    </row>
    <row r="14260">
      <c r="L14260" s="3">
        <v>44028.645833333336</v>
      </c>
    </row>
    <row r="14261">
      <c r="L14261" s="3">
        <v>43780.416666666664</v>
      </c>
    </row>
    <row r="14262">
      <c r="L14262" s="3">
        <v>43578.166666666664</v>
      </c>
    </row>
    <row r="14263">
      <c r="L14263" s="3">
        <v>43911.291666666664</v>
      </c>
    </row>
    <row r="14264">
      <c r="L14264" s="3">
        <v>44119.69407405092</v>
      </c>
    </row>
    <row r="14265">
      <c r="L14265" s="3">
        <v>43874.229166666664</v>
      </c>
    </row>
    <row r="14266">
      <c r="L14266" s="3">
        <v>44067.708333333336</v>
      </c>
    </row>
    <row r="14267">
      <c r="L14267" s="3">
        <v>44130.666666666664</v>
      </c>
    </row>
    <row r="14268">
      <c r="L14268" s="3">
        <v>43810.25</v>
      </c>
    </row>
    <row r="14269">
      <c r="L14269" s="3">
        <v>43764.166666666664</v>
      </c>
    </row>
    <row r="14270">
      <c r="L14270" s="3">
        <v>44189.291666666664</v>
      </c>
    </row>
    <row r="14271">
      <c r="L14271" s="3">
        <v>43804.666666666664</v>
      </c>
    </row>
    <row r="14272">
      <c r="L14272" s="3">
        <v>43900.229166666664</v>
      </c>
    </row>
    <row r="14273">
      <c r="L14273" s="3">
        <v>44036.541666666664</v>
      </c>
    </row>
    <row r="14274">
      <c r="L14274" s="3">
        <v>44114.229166666664</v>
      </c>
    </row>
    <row r="14275">
      <c r="L14275" s="3">
        <v>44174.583333333336</v>
      </c>
    </row>
    <row r="14276">
      <c r="L14276" s="3">
        <v>43880.291666666664</v>
      </c>
    </row>
    <row r="14277">
      <c r="L14277" s="3">
        <v>44093.770833333336</v>
      </c>
    </row>
    <row r="14278">
      <c r="L14278" s="3">
        <v>44149.666666666664</v>
      </c>
    </row>
    <row r="14279">
      <c r="L14279" s="3">
        <v>43923.25</v>
      </c>
    </row>
    <row r="14280">
      <c r="L14280" s="3">
        <v>44224.3125</v>
      </c>
    </row>
    <row r="14281">
      <c r="L14281" s="3">
        <v>43872.33420309028</v>
      </c>
    </row>
    <row r="14282">
      <c r="L14282" s="3">
        <v>44186.625</v>
      </c>
    </row>
    <row r="14283">
      <c r="L14283" s="3">
        <v>43846.699861215275</v>
      </c>
    </row>
    <row r="14284">
      <c r="L14284" s="3">
        <v>43936.834027777775</v>
      </c>
    </row>
    <row r="14285">
      <c r="L14285" s="3">
        <v>43884.208333333336</v>
      </c>
    </row>
    <row r="14286">
      <c r="L14286" s="3">
        <v>44236.333333333336</v>
      </c>
    </row>
    <row r="14287">
      <c r="L14287" s="3">
        <v>44210.42312584491</v>
      </c>
    </row>
    <row r="14288">
      <c r="L14288" s="3">
        <v>44064.375</v>
      </c>
    </row>
    <row r="14289">
      <c r="L14289" s="3">
        <v>43966.375</v>
      </c>
    </row>
    <row r="14290">
      <c r="L14290" s="3">
        <v>43630.208333333336</v>
      </c>
    </row>
    <row r="14291">
      <c r="L14291" s="3">
        <v>43778.291666666664</v>
      </c>
    </row>
    <row r="14292">
      <c r="L14292" s="3">
        <v>44231.5625</v>
      </c>
    </row>
    <row r="14293">
      <c r="L14293" s="3">
        <v>43776.625</v>
      </c>
    </row>
    <row r="14294">
      <c r="L14294" s="3">
        <v>43573.28503100695</v>
      </c>
    </row>
    <row r="14295">
      <c r="L14295" s="3">
        <v>44231.333333333336</v>
      </c>
    </row>
    <row r="14296">
      <c r="L14296" s="3">
        <v>44034.197916666664</v>
      </c>
    </row>
    <row r="14297">
      <c r="L14297" s="3">
        <v>44190.697916666664</v>
      </c>
    </row>
    <row r="14298">
      <c r="L14298" s="3">
        <v>43865.25</v>
      </c>
    </row>
    <row r="14299">
      <c r="L14299" s="3">
        <v>44058.697916666664</v>
      </c>
    </row>
    <row r="14300">
      <c r="L14300" s="3">
        <v>43853.208333333336</v>
      </c>
    </row>
    <row r="14301">
      <c r="L14301" s="3">
        <v>44097.416666666664</v>
      </c>
    </row>
    <row r="14302">
      <c r="L14302" s="3">
        <v>44054.625</v>
      </c>
    </row>
    <row r="14303">
      <c r="L14303" s="3">
        <v>43966.291666666664</v>
      </c>
    </row>
    <row r="14304">
      <c r="L14304" s="3">
        <v>43841.708333333336</v>
      </c>
    </row>
    <row r="14305">
      <c r="L14305" s="3">
        <v>43674.25</v>
      </c>
    </row>
    <row r="14306">
      <c r="L14306" s="3">
        <v>44216.625</v>
      </c>
    </row>
    <row r="14307">
      <c r="L14307" s="3">
        <v>43519.208333333336</v>
      </c>
    </row>
    <row r="14308">
      <c r="L14308" s="3">
        <v>43553.166666666664</v>
      </c>
    </row>
    <row r="14309">
      <c r="L14309" s="3">
        <v>43893.291666666664</v>
      </c>
    </row>
    <row r="14310">
      <c r="L14310" s="3">
        <v>43880.5</v>
      </c>
    </row>
    <row r="14311">
      <c r="L14311" s="3">
        <v>43738.166666666664</v>
      </c>
    </row>
    <row r="14312">
      <c r="L14312" s="3">
        <v>44235.646437916665</v>
      </c>
    </row>
    <row r="14313">
      <c r="L14313" s="3">
        <v>44252.208333333336</v>
      </c>
    </row>
    <row r="14314">
      <c r="L14314" s="3">
        <v>43909.708333333336</v>
      </c>
    </row>
    <row r="14315">
      <c r="L14315" s="3">
        <v>43853.625</v>
      </c>
    </row>
    <row r="14316">
      <c r="L14316" s="3">
        <v>43942.395833333336</v>
      </c>
    </row>
    <row r="14317">
      <c r="L14317" s="3">
        <v>43813.583333333336</v>
      </c>
    </row>
    <row r="14318">
      <c r="L14318" s="3">
        <v>43898.208333333336</v>
      </c>
    </row>
    <row r="14319">
      <c r="L14319" s="3">
        <v>44037.604166666664</v>
      </c>
    </row>
    <row r="14320">
      <c r="L14320" s="3">
        <v>44099.700122581016</v>
      </c>
    </row>
    <row r="14321">
      <c r="L14321" s="3">
        <v>44088.291666666664</v>
      </c>
    </row>
    <row r="14322">
      <c r="L14322" s="3">
        <v>43808.375</v>
      </c>
    </row>
    <row r="14323">
      <c r="L14323" s="3">
        <v>44154.270833333336</v>
      </c>
    </row>
    <row r="14324">
      <c r="L14324" s="3">
        <v>44154.28125</v>
      </c>
    </row>
    <row r="14325">
      <c r="L14325" s="3">
        <v>43705.625</v>
      </c>
    </row>
    <row r="14326">
      <c r="L14326" s="3">
        <v>43941.229166666664</v>
      </c>
    </row>
    <row r="14327">
      <c r="L14327" s="3">
        <v>44169.208333333336</v>
      </c>
    </row>
    <row r="14328">
      <c r="L14328" s="3">
        <v>43869.541666666664</v>
      </c>
    </row>
    <row r="14329">
      <c r="L14329" s="3">
        <v>43884.229166666664</v>
      </c>
    </row>
    <row r="14330">
      <c r="L14330" s="3">
        <v>43851.25</v>
      </c>
    </row>
    <row r="14331">
      <c r="L14331" s="3">
        <v>44221.25</v>
      </c>
    </row>
    <row r="14332">
      <c r="L14332" s="3">
        <v>44095.208333333336</v>
      </c>
    </row>
    <row r="14333">
      <c r="L14333" s="3">
        <v>43900.291666666664</v>
      </c>
    </row>
    <row r="14334">
      <c r="L14334" s="3">
        <v>43592.333333333336</v>
      </c>
    </row>
    <row r="14335">
      <c r="L14335" s="3">
        <v>43926.541666666664</v>
      </c>
    </row>
    <row r="14336">
      <c r="L14336" s="3">
        <v>43862.25</v>
      </c>
    </row>
    <row r="14337">
      <c r="L14337" s="3">
        <v>44091.25</v>
      </c>
    </row>
    <row r="14338">
      <c r="L14338" s="3">
        <v>44125.208333333336</v>
      </c>
    </row>
    <row r="14339">
      <c r="L14339" s="3">
        <v>43776.583333333336</v>
      </c>
    </row>
    <row r="14340">
      <c r="L14340" s="3">
        <v>43842.5</v>
      </c>
    </row>
    <row r="14341">
      <c r="L14341" s="3">
        <v>43821.541666666664</v>
      </c>
    </row>
    <row r="14342">
      <c r="L14342" s="3">
        <v>44004.583333333336</v>
      </c>
    </row>
    <row r="14343">
      <c r="L14343" s="3">
        <v>44101.708333333336</v>
      </c>
    </row>
    <row r="14344">
      <c r="L14344" s="3">
        <v>43812.57140417824</v>
      </c>
    </row>
    <row r="14345">
      <c r="L14345" s="3">
        <v>44082.625</v>
      </c>
    </row>
    <row r="14346">
      <c r="L14346" s="3">
        <v>43952.5</v>
      </c>
    </row>
    <row r="14347">
      <c r="L14347" s="3">
        <v>44175.5625</v>
      </c>
    </row>
    <row r="14348">
      <c r="L14348" s="3">
        <v>44166.645833333336</v>
      </c>
    </row>
    <row r="14349">
      <c r="L14349" s="3">
        <v>43902.625</v>
      </c>
    </row>
    <row r="14350">
      <c r="L14350" s="3">
        <v>44217.25</v>
      </c>
    </row>
    <row r="14351">
      <c r="L14351" s="3">
        <v>44035.5625</v>
      </c>
    </row>
    <row r="14352">
      <c r="L14352" s="3">
        <v>44081.666666666664</v>
      </c>
    </row>
    <row r="14353">
      <c r="L14353" s="3">
        <v>43850.28125</v>
      </c>
    </row>
    <row r="14354">
      <c r="L14354" s="3">
        <v>44193.333333333336</v>
      </c>
    </row>
    <row r="14355">
      <c r="L14355" s="3">
        <v>44010.75</v>
      </c>
    </row>
    <row r="14356">
      <c r="L14356" s="3">
        <v>44066.47824131945</v>
      </c>
    </row>
    <row r="14357">
      <c r="L14357" s="3">
        <v>44173.666666666664</v>
      </c>
    </row>
    <row r="14358">
      <c r="L14358" s="3">
        <v>44134.30084916667</v>
      </c>
    </row>
    <row r="14359">
      <c r="L14359" s="3">
        <v>44120.333333333336</v>
      </c>
    </row>
    <row r="14360">
      <c r="L14360" s="3">
        <v>44064.625</v>
      </c>
    </row>
    <row r="14361">
      <c r="L14361" s="3">
        <v>44020.791666666664</v>
      </c>
    </row>
    <row r="14362">
      <c r="L14362" s="3">
        <v>44029.3125</v>
      </c>
    </row>
    <row r="14363">
      <c r="L14363" s="3">
        <v>43578.166666666664</v>
      </c>
    </row>
    <row r="14364">
      <c r="L14364" s="3">
        <v>43843.5</v>
      </c>
    </row>
    <row r="14365">
      <c r="L14365" s="3">
        <v>44023.291666666664</v>
      </c>
    </row>
    <row r="14366">
      <c r="L14366" s="3">
        <v>43875.208333333336</v>
      </c>
    </row>
    <row r="14367">
      <c r="L14367" s="3">
        <v>44070.666666666664</v>
      </c>
    </row>
    <row r="14368">
      <c r="L14368" s="3">
        <v>43850.666666666664</v>
      </c>
    </row>
    <row r="14369">
      <c r="L14369" s="3">
        <v>43801.25</v>
      </c>
    </row>
    <row r="14370">
      <c r="L14370" s="3">
        <v>44239.575281087964</v>
      </c>
    </row>
    <row r="14371">
      <c r="L14371" s="3">
        <v>43992.625</v>
      </c>
    </row>
    <row r="14372">
      <c r="L14372" s="3">
        <v>44127.166666666664</v>
      </c>
    </row>
    <row r="14373">
      <c r="L14373" s="3">
        <v>43934.604166666664</v>
      </c>
    </row>
    <row r="14374">
      <c r="L14374" s="3">
        <v>44179.291666666664</v>
      </c>
    </row>
    <row r="14375">
      <c r="L14375" s="3">
        <v>43789.25</v>
      </c>
    </row>
    <row r="14376">
      <c r="L14376" s="3">
        <v>43826.74936252315</v>
      </c>
    </row>
    <row r="14377">
      <c r="L14377" s="3">
        <v>43854.625</v>
      </c>
    </row>
    <row r="14378">
      <c r="L14378" s="3">
        <v>44169.291666666664</v>
      </c>
    </row>
    <row r="14379">
      <c r="L14379" s="3">
        <v>44078.229166666664</v>
      </c>
    </row>
    <row r="14380">
      <c r="L14380" s="3">
        <v>44122.44426409722</v>
      </c>
    </row>
    <row r="14381">
      <c r="L14381" s="3">
        <v>44006.666666666664</v>
      </c>
    </row>
    <row r="14382">
      <c r="L14382" s="3">
        <v>43889.25</v>
      </c>
    </row>
    <row r="14383">
      <c r="L14383" s="3">
        <v>43600.291666666664</v>
      </c>
    </row>
    <row r="14384">
      <c r="L14384" s="3">
        <v>43948.25</v>
      </c>
    </row>
    <row r="14385">
      <c r="L14385" s="3">
        <v>44231.645833333336</v>
      </c>
    </row>
    <row r="14386">
      <c r="L14386" s="3">
        <v>44162.625</v>
      </c>
    </row>
    <row r="14387">
      <c r="L14387" s="3">
        <v>44239.838573877314</v>
      </c>
    </row>
    <row r="14388">
      <c r="L14388" s="3">
        <v>43898.229166666664</v>
      </c>
    </row>
    <row r="14389">
      <c r="L14389" s="3">
        <v>43864.697916666664</v>
      </c>
    </row>
    <row r="14390">
      <c r="L14390" s="3">
        <v>44157.270833333336</v>
      </c>
    </row>
    <row r="14391">
      <c r="L14391" s="3">
        <v>43980.604166666664</v>
      </c>
    </row>
    <row r="14392">
      <c r="L14392" s="3">
        <v>43883.708333333336</v>
      </c>
    </row>
    <row r="14393">
      <c r="L14393" s="3">
        <v>43866.5</v>
      </c>
    </row>
    <row r="14394">
      <c r="L14394" s="3">
        <v>43956.375</v>
      </c>
    </row>
    <row r="14395">
      <c r="L14395" s="3">
        <v>43990.291666666664</v>
      </c>
    </row>
    <row r="14396">
      <c r="L14396" s="3">
        <v>44242.666666666664</v>
      </c>
    </row>
    <row r="14397">
      <c r="L14397" s="3">
        <v>43904.4375</v>
      </c>
    </row>
    <row r="14398">
      <c r="L14398" s="3">
        <v>44123.1875</v>
      </c>
    </row>
    <row r="14399">
      <c r="L14399" s="3">
        <v>43951.416666666664</v>
      </c>
    </row>
    <row r="14400">
      <c r="L14400" s="3">
        <v>44236.270833333336</v>
      </c>
    </row>
    <row r="14401">
      <c r="L14401" s="3">
        <v>44225.208333333336</v>
      </c>
    </row>
    <row r="14402">
      <c r="L14402" s="3">
        <v>44046.625</v>
      </c>
    </row>
    <row r="14403">
      <c r="L14403" s="3">
        <v>43908.291666666664</v>
      </c>
    </row>
    <row r="14404">
      <c r="L14404" s="3">
        <v>44187.583333333336</v>
      </c>
    </row>
    <row r="14405">
      <c r="L14405" s="3">
        <v>44027.54750666667</v>
      </c>
    </row>
    <row r="14406">
      <c r="L14406" s="3">
        <v>44138.729166666664</v>
      </c>
    </row>
    <row r="14407">
      <c r="L14407" s="3">
        <v>44251.291666666664</v>
      </c>
    </row>
    <row r="14408">
      <c r="L14408" s="3">
        <v>44239.433483078705</v>
      </c>
    </row>
    <row r="14409">
      <c r="L14409" s="3">
        <v>43843.25</v>
      </c>
    </row>
    <row r="14410">
      <c r="L14410" s="3">
        <v>43740.708333333336</v>
      </c>
    </row>
    <row r="14411">
      <c r="L14411" s="3">
        <v>43931.291666666664</v>
      </c>
    </row>
    <row r="14412">
      <c r="L14412" s="3">
        <v>43980.625</v>
      </c>
    </row>
    <row r="14413">
      <c r="L14413" s="3">
        <v>44068.541666666664</v>
      </c>
    </row>
    <row r="14414">
      <c r="L14414" s="3">
        <v>44136.52662818287</v>
      </c>
    </row>
    <row r="14415">
      <c r="L14415" s="3">
        <v>43957.583333333336</v>
      </c>
    </row>
    <row r="14416">
      <c r="L14416" s="3">
        <v>43980.333333333336</v>
      </c>
    </row>
    <row r="14417">
      <c r="L14417" s="3">
        <v>43867.416666666664</v>
      </c>
    </row>
    <row r="14418">
      <c r="L14418" s="3">
        <v>43582.666666666664</v>
      </c>
    </row>
    <row r="14419">
      <c r="L14419" s="3">
        <v>43993.197916666664</v>
      </c>
    </row>
    <row r="14420">
      <c r="L14420" s="3">
        <v>43922.208333333336</v>
      </c>
    </row>
    <row r="14421">
      <c r="L14421" s="3">
        <v>44196.1875</v>
      </c>
    </row>
    <row r="14422">
      <c r="L14422" s="3">
        <v>43615.333333333336</v>
      </c>
    </row>
    <row r="14423">
      <c r="L14423" s="3">
        <v>43479.166666666664</v>
      </c>
    </row>
    <row r="14424">
      <c r="L14424" s="3">
        <v>44047.645833333336</v>
      </c>
    </row>
    <row r="14425">
      <c r="L14425" s="3">
        <v>43843.333333333336</v>
      </c>
    </row>
    <row r="14426">
      <c r="L14426" s="3">
        <v>44116.6875</v>
      </c>
    </row>
    <row r="14427">
      <c r="L14427" s="3">
        <v>44127.291666666664</v>
      </c>
    </row>
    <row r="14428">
      <c r="L14428" s="3">
        <v>44140.270833333336</v>
      </c>
    </row>
    <row r="14429">
      <c r="L14429" s="3">
        <v>44114.708333333336</v>
      </c>
    </row>
    <row r="14430">
      <c r="L14430" s="3">
        <v>44117.25</v>
      </c>
    </row>
    <row r="14431">
      <c r="L14431" s="3">
        <v>44067.729166666664</v>
      </c>
    </row>
    <row r="14432">
      <c r="L14432" s="3">
        <v>44142.739583333336</v>
      </c>
    </row>
    <row r="14433">
      <c r="L14433" s="3">
        <v>43924.541666666664</v>
      </c>
    </row>
    <row r="14434">
      <c r="L14434" s="3">
        <v>44140.708333333336</v>
      </c>
    </row>
    <row r="14435">
      <c r="L14435" s="3">
        <v>43641.37387505787</v>
      </c>
    </row>
    <row r="14436">
      <c r="L14436" s="3">
        <v>44094.791666666664</v>
      </c>
    </row>
    <row r="14437">
      <c r="L14437" s="3">
        <v>43826.291666666664</v>
      </c>
    </row>
    <row r="14438">
      <c r="L14438" s="3">
        <v>44174.25</v>
      </c>
    </row>
    <row r="14439">
      <c r="L14439" s="3">
        <v>43559.291666666664</v>
      </c>
    </row>
    <row r="14440">
      <c r="L14440" s="3">
        <v>44250.395833333336</v>
      </c>
    </row>
    <row r="14441">
      <c r="L14441" s="3">
        <v>44187.708333333336</v>
      </c>
    </row>
    <row r="14442">
      <c r="L14442" s="3">
        <v>44022.62569444445</v>
      </c>
    </row>
    <row r="14443">
      <c r="L14443" s="3">
        <v>44214.5</v>
      </c>
    </row>
    <row r="14444">
      <c r="L14444" s="3">
        <v>43513.25</v>
      </c>
    </row>
    <row r="14445">
      <c r="L14445" s="3">
        <v>44122.458333333336</v>
      </c>
    </row>
    <row r="14446">
      <c r="L14446" s="3">
        <v>44207.65625</v>
      </c>
    </row>
    <row r="14447">
      <c r="L14447" s="3">
        <v>43781.625</v>
      </c>
    </row>
    <row r="14448">
      <c r="L14448" s="3">
        <v>43763.416666666664</v>
      </c>
    </row>
    <row r="14449">
      <c r="L14449" s="3">
        <v>44039.25</v>
      </c>
    </row>
    <row r="14450">
      <c r="L14450" s="3">
        <v>43727.625</v>
      </c>
    </row>
    <row r="14451">
      <c r="L14451" s="3">
        <v>44232.645833333336</v>
      </c>
    </row>
    <row r="14452">
      <c r="L14452" s="3">
        <v>43795.625</v>
      </c>
    </row>
    <row r="14453">
      <c r="L14453" s="3">
        <v>43851.5</v>
      </c>
    </row>
    <row r="14454">
      <c r="L14454" s="3">
        <v>43739.75</v>
      </c>
    </row>
    <row r="14455">
      <c r="L14455" s="3">
        <v>43819.208333333336</v>
      </c>
    </row>
    <row r="14456">
      <c r="L14456" s="3">
        <v>43923.291666666664</v>
      </c>
    </row>
    <row r="14457">
      <c r="L14457" s="3">
        <v>43663.5</v>
      </c>
    </row>
    <row r="14458">
      <c r="L14458" s="3">
        <v>44235.25</v>
      </c>
    </row>
    <row r="14459">
      <c r="L14459" s="3">
        <v>44218.197916666664</v>
      </c>
    </row>
    <row r="14460">
      <c r="L14460" s="3">
        <v>44123.166666666664</v>
      </c>
    </row>
    <row r="14461">
      <c r="L14461" s="3">
        <v>44211.25</v>
      </c>
    </row>
    <row r="14462">
      <c r="L14462" s="3">
        <v>43578.5</v>
      </c>
    </row>
    <row r="14463">
      <c r="L14463" s="3">
        <v>44168.208333333336</v>
      </c>
    </row>
    <row r="14464">
      <c r="L14464" s="3">
        <v>44050.65555555555</v>
      </c>
    </row>
    <row r="14465">
      <c r="L14465" s="3">
        <v>43926.302083333336</v>
      </c>
    </row>
    <row r="14466">
      <c r="L14466" s="3">
        <v>44173.625</v>
      </c>
    </row>
    <row r="14467">
      <c r="L14467" s="3">
        <v>44087.229166666664</v>
      </c>
    </row>
    <row r="14468">
      <c r="L14468" s="3">
        <v>44179.6875</v>
      </c>
    </row>
    <row r="14469">
      <c r="L14469" s="3">
        <v>44119.625</v>
      </c>
    </row>
    <row r="14470">
      <c r="L14470" s="3">
        <v>44147.583333333336</v>
      </c>
    </row>
    <row r="14471">
      <c r="L14471" s="3">
        <v>43807.541666666664</v>
      </c>
    </row>
    <row r="14472">
      <c r="L14472" s="3">
        <v>43916.40625</v>
      </c>
    </row>
    <row r="14473">
      <c r="L14473" s="3">
        <v>44228.666666666664</v>
      </c>
    </row>
    <row r="14474">
      <c r="L14474" s="3">
        <v>44150.668230462965</v>
      </c>
    </row>
    <row r="14475">
      <c r="L14475" s="3">
        <v>43942.166666666664</v>
      </c>
    </row>
    <row r="14476">
      <c r="L14476" s="3">
        <v>43875.166666666664</v>
      </c>
    </row>
    <row r="14477">
      <c r="L14477" s="3">
        <v>44115.697916666664</v>
      </c>
    </row>
    <row r="14478">
      <c r="L14478" s="3">
        <v>44096.791666666664</v>
      </c>
    </row>
    <row r="14479">
      <c r="L14479" s="3">
        <v>44216.625</v>
      </c>
    </row>
    <row r="14480">
      <c r="L14480" s="3">
        <v>44176.645833333336</v>
      </c>
    </row>
    <row r="14481">
      <c r="L14481" s="3">
        <v>44231.583333333336</v>
      </c>
    </row>
    <row r="14482">
      <c r="L14482" s="3">
        <v>44216.708333333336</v>
      </c>
    </row>
    <row r="14483">
      <c r="L14483" s="3">
        <v>44209.645833333336</v>
      </c>
    </row>
    <row r="14484">
      <c r="L14484" s="3">
        <v>44117.625</v>
      </c>
    </row>
    <row r="14485">
      <c r="L14485" s="3">
        <v>44062.229166666664</v>
      </c>
    </row>
    <row r="14486">
      <c r="L14486" s="3">
        <v>44125.583333333336</v>
      </c>
    </row>
    <row r="14487">
      <c r="L14487" s="3">
        <v>44176.21875</v>
      </c>
    </row>
    <row r="14488">
      <c r="L14488" s="3">
        <v>44230.333333333336</v>
      </c>
    </row>
    <row r="14489">
      <c r="L14489" s="3">
        <v>43903.74394883102</v>
      </c>
    </row>
    <row r="14490">
      <c r="L14490" s="3">
        <v>44200.375</v>
      </c>
    </row>
    <row r="14491">
      <c r="L14491" s="3">
        <v>43799.63113699074</v>
      </c>
    </row>
    <row r="14492">
      <c r="L14492" s="3">
        <v>44181.25</v>
      </c>
    </row>
    <row r="14493">
      <c r="L14493" s="3">
        <v>43595.375</v>
      </c>
    </row>
    <row r="14494">
      <c r="L14494" s="3">
        <v>44029.333333333336</v>
      </c>
    </row>
    <row r="14495">
      <c r="L14495" s="3">
        <v>43893.25</v>
      </c>
    </row>
    <row r="14496">
      <c r="L14496" s="3">
        <v>44183.40148855324</v>
      </c>
    </row>
    <row r="14497">
      <c r="L14497" s="3">
        <v>44193.25</v>
      </c>
    </row>
    <row r="14498">
      <c r="L14498" s="3">
        <v>44179.229166666664</v>
      </c>
    </row>
    <row r="14499">
      <c r="L14499" s="3">
        <v>43889.260416666664</v>
      </c>
    </row>
    <row r="14500">
      <c r="L14500" s="3">
        <v>44179.68180806713</v>
      </c>
    </row>
    <row r="14501">
      <c r="L14501" s="3">
        <v>43654.625</v>
      </c>
    </row>
    <row r="14502">
      <c r="L14502" s="3">
        <v>44155.208333333336</v>
      </c>
    </row>
    <row r="14503">
      <c r="L14503" s="3">
        <v>43620.208333333336</v>
      </c>
    </row>
    <row r="14504">
      <c r="L14504" s="3">
        <v>44173.55592142361</v>
      </c>
    </row>
    <row r="14505">
      <c r="L14505" s="3">
        <v>43542.333333333336</v>
      </c>
    </row>
    <row r="14506">
      <c r="L14506" s="3">
        <v>44059.520833333336</v>
      </c>
    </row>
    <row r="14507">
      <c r="L14507" s="3">
        <v>44181.291666666664</v>
      </c>
    </row>
    <row r="14508">
      <c r="L14508" s="3">
        <v>44203.583333333336</v>
      </c>
    </row>
    <row r="14509">
      <c r="L14509" s="3">
        <v>44107.625</v>
      </c>
    </row>
    <row r="14510">
      <c r="L14510" s="3">
        <v>44238.145833333336</v>
      </c>
    </row>
    <row r="14511">
      <c r="L14511" s="3">
        <v>43724.5</v>
      </c>
    </row>
    <row r="14512">
      <c r="L14512" s="3">
        <v>43815.416666666664</v>
      </c>
    </row>
    <row r="14513">
      <c r="L14513" s="3">
        <v>44120.229166666664</v>
      </c>
    </row>
    <row r="14514">
      <c r="L14514" s="3">
        <v>43735.25</v>
      </c>
    </row>
    <row r="14515">
      <c r="L14515" s="3">
        <v>43994.291666666664</v>
      </c>
    </row>
    <row r="14516">
      <c r="L14516" s="3">
        <v>44164.643256539355</v>
      </c>
    </row>
    <row r="14517">
      <c r="L14517" s="3">
        <v>44244.37166606481</v>
      </c>
    </row>
    <row r="14518">
      <c r="L14518" s="3">
        <v>44200.208333333336</v>
      </c>
    </row>
    <row r="14519">
      <c r="L14519" s="3">
        <v>44021.416666666664</v>
      </c>
    </row>
    <row r="14520">
      <c r="L14520" s="3">
        <v>44139.791666666664</v>
      </c>
    </row>
    <row r="14521">
      <c r="L14521" s="3">
        <v>44225.604166666664</v>
      </c>
    </row>
    <row r="14522">
      <c r="L14522" s="3">
        <v>43753.291666666664</v>
      </c>
    </row>
    <row r="14523">
      <c r="L14523" s="3">
        <v>43471.25</v>
      </c>
    </row>
    <row r="14524">
      <c r="L14524" s="3">
        <v>43678.125</v>
      </c>
    </row>
    <row r="14525">
      <c r="L14525" s="3">
        <v>44092.333333333336</v>
      </c>
    </row>
    <row r="14526">
      <c r="L14526" s="3">
        <v>43922.697916666664</v>
      </c>
    </row>
    <row r="14527">
      <c r="L14527" s="3">
        <v>43588.666666666664</v>
      </c>
    </row>
    <row r="14528">
      <c r="L14528" s="3">
        <v>44161.541666666664</v>
      </c>
    </row>
    <row r="14529">
      <c r="L14529" s="3">
        <v>44071.208333333336</v>
      </c>
    </row>
    <row r="14530">
      <c r="L14530" s="3">
        <v>44203.708333333336</v>
      </c>
    </row>
    <row r="14531">
      <c r="L14531" s="3">
        <v>44099.25</v>
      </c>
    </row>
    <row r="14532">
      <c r="L14532" s="3">
        <v>44249.25</v>
      </c>
    </row>
    <row r="14533">
      <c r="L14533" s="3">
        <v>44223.6875</v>
      </c>
    </row>
    <row r="14534">
      <c r="L14534" s="3">
        <v>43921.291666666664</v>
      </c>
    </row>
    <row r="14535">
      <c r="L14535" s="3">
        <v>43824.318184710646</v>
      </c>
    </row>
    <row r="14536">
      <c r="L14536" s="3">
        <v>44019.625</v>
      </c>
    </row>
    <row r="14537">
      <c r="L14537" s="3">
        <v>44131.625</v>
      </c>
    </row>
    <row r="14538">
      <c r="L14538" s="3">
        <v>44210.25</v>
      </c>
    </row>
    <row r="14539">
      <c r="L14539" s="3">
        <v>44018.541666666664</v>
      </c>
    </row>
    <row r="14540">
      <c r="L14540" s="3">
        <v>44045.25069444445</v>
      </c>
    </row>
    <row r="14541">
      <c r="L14541" s="3">
        <v>44126.708333333336</v>
      </c>
    </row>
    <row r="14542">
      <c r="L14542" s="3">
        <v>43847.791666666664</v>
      </c>
    </row>
    <row r="14543">
      <c r="L14543" s="3">
        <v>43950.604166666664</v>
      </c>
    </row>
    <row r="14544">
      <c r="L14544" s="3">
        <v>44019.34624663195</v>
      </c>
    </row>
    <row r="14545">
      <c r="L14545" s="3">
        <v>44118.1875</v>
      </c>
    </row>
    <row r="14546">
      <c r="L14546" s="3">
        <v>43891.3125</v>
      </c>
    </row>
    <row r="14547">
      <c r="L14547" s="3">
        <v>43997.15625</v>
      </c>
    </row>
    <row r="14548">
      <c r="L14548" s="3">
        <v>43544.541666666664</v>
      </c>
    </row>
    <row r="14549">
      <c r="L14549" s="3">
        <v>43875.708333333336</v>
      </c>
    </row>
    <row r="14550">
      <c r="L14550" s="3">
        <v>44237.5625</v>
      </c>
    </row>
    <row r="14551">
      <c r="L14551" s="3">
        <v>43787.458333333336</v>
      </c>
    </row>
    <row r="14552">
      <c r="L14552" s="3">
        <v>44114.493389131945</v>
      </c>
    </row>
    <row r="14553">
      <c r="L14553" s="3">
        <v>43938.45972222222</v>
      </c>
    </row>
    <row r="14554">
      <c r="L14554" s="3">
        <v>44186.333333333336</v>
      </c>
    </row>
    <row r="14555">
      <c r="L14555" s="3">
        <v>43857.21875</v>
      </c>
    </row>
    <row r="14556">
      <c r="L14556" s="3">
        <v>44106.666666666664</v>
      </c>
    </row>
    <row r="14557">
      <c r="L14557" s="3">
        <v>44156.375</v>
      </c>
    </row>
    <row r="14558">
      <c r="L14558" s="3">
        <v>43861.75398116898</v>
      </c>
    </row>
    <row r="14559">
      <c r="L14559" s="3">
        <v>44172.229166666664</v>
      </c>
    </row>
    <row r="14560">
      <c r="L14560" s="3">
        <v>44250.270833333336</v>
      </c>
    </row>
    <row r="14561">
      <c r="L14561" s="3">
        <v>44100.791666666664</v>
      </c>
    </row>
    <row r="14562">
      <c r="L14562" s="3">
        <v>43871.5</v>
      </c>
    </row>
    <row r="14563">
      <c r="L14563" s="3">
        <v>44076.416666666664</v>
      </c>
    </row>
    <row r="14564">
      <c r="L14564" s="3">
        <v>44139.791666666664</v>
      </c>
    </row>
    <row r="14565">
      <c r="L14565" s="3">
        <v>44216.30761335648</v>
      </c>
    </row>
    <row r="14566">
      <c r="L14566" s="3">
        <v>44172.645833333336</v>
      </c>
    </row>
    <row r="14567">
      <c r="L14567" s="3">
        <v>43808.583333333336</v>
      </c>
    </row>
    <row r="14568">
      <c r="L14568" s="3">
        <v>43992.229166666664</v>
      </c>
    </row>
    <row r="14569">
      <c r="L14569" s="3">
        <v>43773.166666666664</v>
      </c>
    </row>
    <row r="14570">
      <c r="L14570" s="3">
        <v>44108.583333333336</v>
      </c>
    </row>
    <row r="14571">
      <c r="L14571" s="3">
        <v>43991.416666666664</v>
      </c>
    </row>
    <row r="14572">
      <c r="L14572" s="3">
        <v>44147.291666666664</v>
      </c>
    </row>
    <row r="14573">
      <c r="L14573" s="3">
        <v>43987.666666666664</v>
      </c>
    </row>
    <row r="14574">
      <c r="L14574" s="3">
        <v>44158.625</v>
      </c>
    </row>
    <row r="14575">
      <c r="L14575" s="3">
        <v>43641.166666666664</v>
      </c>
    </row>
    <row r="14576">
      <c r="L14576" s="3">
        <v>44175.229166666664</v>
      </c>
    </row>
    <row r="14577">
      <c r="L14577" s="3">
        <v>44214.697916666664</v>
      </c>
    </row>
    <row r="14578">
      <c r="L14578" s="3">
        <v>44067.4375</v>
      </c>
    </row>
    <row r="14579">
      <c r="L14579" s="3">
        <v>44087.3125</v>
      </c>
    </row>
    <row r="14580">
      <c r="L14580" s="3">
        <v>43956.25</v>
      </c>
    </row>
    <row r="14581">
      <c r="L14581" s="3">
        <v>43926.333333333336</v>
      </c>
    </row>
    <row r="14582">
      <c r="L14582" s="3">
        <v>43877.52892384259</v>
      </c>
    </row>
    <row r="14583">
      <c r="L14583" s="3">
        <v>44048.229166666664</v>
      </c>
    </row>
    <row r="14584">
      <c r="L14584" s="3">
        <v>44250.291666666664</v>
      </c>
    </row>
    <row r="14585">
      <c r="L14585" s="3">
        <v>43846.25</v>
      </c>
    </row>
    <row r="14586">
      <c r="L14586" s="3">
        <v>44214.270833333336</v>
      </c>
    </row>
    <row r="14587">
      <c r="L14587" s="3">
        <v>44126.666666666664</v>
      </c>
    </row>
    <row r="14588">
      <c r="L14588" s="3">
        <v>43502.625</v>
      </c>
    </row>
    <row r="14589">
      <c r="L14589" s="3">
        <v>43866.79874740741</v>
      </c>
    </row>
    <row r="14590">
      <c r="L14590" s="3">
        <v>44193.645833333336</v>
      </c>
    </row>
    <row r="14591">
      <c r="L14591" s="3">
        <v>43832.333333333336</v>
      </c>
    </row>
    <row r="14592">
      <c r="L14592" s="3">
        <v>43581.666666666664</v>
      </c>
    </row>
    <row r="14593">
      <c r="L14593" s="3">
        <v>44159.625</v>
      </c>
    </row>
    <row r="14594">
      <c r="L14594" s="3">
        <v>44183.291666666664</v>
      </c>
    </row>
    <row r="14595">
      <c r="L14595" s="3">
        <v>44008.510416666664</v>
      </c>
    </row>
    <row r="14596">
      <c r="L14596" s="3">
        <v>43877.270833333336</v>
      </c>
    </row>
    <row r="14597">
      <c r="L14597" s="3">
        <v>43959.458333333336</v>
      </c>
    </row>
    <row r="14598">
      <c r="L14598" s="3">
        <v>43805.291666666664</v>
      </c>
    </row>
    <row r="14599">
      <c r="L14599" s="3">
        <v>44160.42399877315</v>
      </c>
    </row>
    <row r="14600">
      <c r="L14600" s="3">
        <v>44125.25</v>
      </c>
    </row>
    <row r="14601">
      <c r="L14601" s="3">
        <v>43812.5</v>
      </c>
    </row>
    <row r="14602">
      <c r="L14602" s="3">
        <v>44011.416666666664</v>
      </c>
    </row>
    <row r="14603">
      <c r="L14603" s="3">
        <v>43922.645833333336</v>
      </c>
    </row>
    <row r="14604">
      <c r="L14604" s="3">
        <v>43816.25</v>
      </c>
    </row>
    <row r="14605">
      <c r="L14605" s="3">
        <v>44004.75</v>
      </c>
    </row>
    <row r="14606">
      <c r="L14606" s="3">
        <v>44223.625</v>
      </c>
    </row>
    <row r="14607">
      <c r="L14607" s="3">
        <v>43804.583333333336</v>
      </c>
    </row>
    <row r="14608">
      <c r="L14608" s="3">
        <v>44086.666666666664</v>
      </c>
    </row>
    <row r="14609">
      <c r="L14609" s="3">
        <v>44127.625</v>
      </c>
    </row>
    <row r="14610">
      <c r="L14610" s="3">
        <v>43902.208333333336</v>
      </c>
    </row>
    <row r="14611">
      <c r="L14611" s="3">
        <v>44149.708333333336</v>
      </c>
    </row>
    <row r="14612">
      <c r="L14612" s="3">
        <v>43963.25</v>
      </c>
    </row>
    <row r="14613">
      <c r="L14613" s="3">
        <v>43845.25</v>
      </c>
    </row>
    <row r="14614">
      <c r="L14614" s="3">
        <v>44015.3125</v>
      </c>
    </row>
    <row r="14615">
      <c r="L14615" s="3">
        <v>44070.291666666664</v>
      </c>
    </row>
    <row r="14616">
      <c r="L14616" s="3">
        <v>43811.5</v>
      </c>
    </row>
    <row r="14617">
      <c r="L14617" s="3">
        <v>43904.333333333336</v>
      </c>
    </row>
    <row r="14618">
      <c r="L14618" s="3">
        <v>44222.25</v>
      </c>
    </row>
    <row r="14619">
      <c r="L14619" s="3">
        <v>43985.229166666664</v>
      </c>
    </row>
    <row r="14620">
      <c r="L14620" s="3">
        <v>43882.685233958335</v>
      </c>
    </row>
    <row r="14621">
      <c r="L14621" s="3">
        <v>43836.25</v>
      </c>
    </row>
    <row r="14622">
      <c r="L14622" s="3">
        <v>44148.291666666664</v>
      </c>
    </row>
    <row r="14623">
      <c r="L14623" s="3">
        <v>43915.166666666664</v>
      </c>
    </row>
    <row r="14624">
      <c r="L14624" s="3">
        <v>44167.291666666664</v>
      </c>
    </row>
    <row r="14625">
      <c r="L14625" s="3">
        <v>44165.270833333336</v>
      </c>
    </row>
    <row r="14626">
      <c r="L14626" s="3">
        <v>43826.541666666664</v>
      </c>
    </row>
    <row r="14627">
      <c r="L14627" s="3">
        <v>44151.166666666664</v>
      </c>
    </row>
    <row r="14628">
      <c r="L14628" s="3">
        <v>44168.229166666664</v>
      </c>
    </row>
    <row r="14629">
      <c r="L14629" s="3">
        <v>44049.65625</v>
      </c>
    </row>
    <row r="14630">
      <c r="L14630" s="3">
        <v>43850.229166666664</v>
      </c>
    </row>
    <row r="14631">
      <c r="L14631" s="3">
        <v>43875.63741537037</v>
      </c>
    </row>
    <row r="14632">
      <c r="L14632" s="3">
        <v>43879.229166666664</v>
      </c>
    </row>
    <row r="14633">
      <c r="L14633" s="3">
        <v>43743.666666666664</v>
      </c>
    </row>
    <row r="14634">
      <c r="L14634" s="3">
        <v>44148.375</v>
      </c>
    </row>
    <row r="14635">
      <c r="L14635" s="3">
        <v>43926.625</v>
      </c>
    </row>
    <row r="14636">
      <c r="L14636" s="3">
        <v>43900.3125</v>
      </c>
    </row>
    <row r="14637">
      <c r="L14637" s="3">
        <v>43739.291666666664</v>
      </c>
    </row>
    <row r="14638">
      <c r="L14638" s="3">
        <v>44132.1875</v>
      </c>
    </row>
    <row r="14639">
      <c r="L14639" s="3">
        <v>44245.208333333336</v>
      </c>
    </row>
    <row r="14640">
      <c r="L14640" s="3">
        <v>44127.208333333336</v>
      </c>
    </row>
    <row r="14641">
      <c r="L14641" s="3">
        <v>44235.6875</v>
      </c>
    </row>
    <row r="14642">
      <c r="L14642" s="3">
        <v>44021.28125</v>
      </c>
    </row>
    <row r="14643">
      <c r="L14643" s="3">
        <v>44162.291666666664</v>
      </c>
    </row>
    <row r="14644">
      <c r="L14644" s="3">
        <v>44252.604166666664</v>
      </c>
    </row>
    <row r="14645">
      <c r="L14645" s="3">
        <v>43841.291666666664</v>
      </c>
    </row>
    <row r="14646">
      <c r="L14646" s="3">
        <v>43824.625</v>
      </c>
    </row>
    <row r="14647">
      <c r="L14647" s="3">
        <v>44023.197916666664</v>
      </c>
    </row>
    <row r="14648">
      <c r="L14648" s="3">
        <v>43955.6875</v>
      </c>
    </row>
    <row r="14649">
      <c r="L14649" s="3">
        <v>43843.666666666664</v>
      </c>
    </row>
    <row r="14650">
      <c r="L14650" s="3">
        <v>44020.25</v>
      </c>
    </row>
    <row r="14651">
      <c r="L14651" s="3">
        <v>44245.208333333336</v>
      </c>
    </row>
    <row r="14652">
      <c r="L14652" s="3">
        <v>43770.25</v>
      </c>
    </row>
    <row r="14653">
      <c r="L14653" s="3">
        <v>43821.75</v>
      </c>
    </row>
    <row r="14654">
      <c r="L14654" s="3">
        <v>43846.166666666664</v>
      </c>
    </row>
    <row r="14655">
      <c r="L14655" s="3">
        <v>43864.333333333336</v>
      </c>
    </row>
    <row r="14656">
      <c r="L14656" s="3">
        <v>43649.416666666664</v>
      </c>
    </row>
    <row r="14657">
      <c r="L14657" s="3">
        <v>43876.5625</v>
      </c>
    </row>
    <row r="14658">
      <c r="L14658" s="3">
        <v>44211.697916666664</v>
      </c>
    </row>
    <row r="14659">
      <c r="L14659" s="3">
        <v>43752.6442297338</v>
      </c>
    </row>
    <row r="14660">
      <c r="L14660" s="3">
        <v>43742.291666666664</v>
      </c>
    </row>
    <row r="14661">
      <c r="L14661" s="3">
        <v>44253.291666666664</v>
      </c>
    </row>
    <row r="14662">
      <c r="L14662" s="3">
        <v>44179.25</v>
      </c>
    </row>
    <row r="14663">
      <c r="L14663" s="3">
        <v>44131.625</v>
      </c>
    </row>
    <row r="14664">
      <c r="L14664" s="3">
        <v>44161.625</v>
      </c>
    </row>
    <row r="14665">
      <c r="L14665" s="3">
        <v>44146.416666666664</v>
      </c>
    </row>
    <row r="14666">
      <c r="L14666" s="3">
        <v>44170.22031174768</v>
      </c>
    </row>
    <row r="14667">
      <c r="L14667" s="3">
        <v>44156.35972222222</v>
      </c>
    </row>
    <row r="14668">
      <c r="L14668" s="3">
        <v>43693.291666666664</v>
      </c>
    </row>
    <row r="14669">
      <c r="L14669" s="3">
        <v>44239.21875</v>
      </c>
    </row>
    <row r="14670">
      <c r="L14670" s="3">
        <v>44166.666666666664</v>
      </c>
    </row>
    <row r="14671">
      <c r="L14671" s="3">
        <v>44024.375</v>
      </c>
    </row>
    <row r="14672">
      <c r="L14672" s="3">
        <v>43894.666666666664</v>
      </c>
    </row>
    <row r="14673">
      <c r="L14673" s="3">
        <v>44144.770833333336</v>
      </c>
    </row>
    <row r="14674">
      <c r="L14674" s="3">
        <v>44012.21875</v>
      </c>
    </row>
    <row r="14675">
      <c r="L14675" s="3">
        <v>43732.416666666664</v>
      </c>
    </row>
    <row r="14676">
      <c r="L14676" s="3">
        <v>44122.33883900463</v>
      </c>
    </row>
    <row r="14677">
      <c r="L14677" s="3">
        <v>43872.25</v>
      </c>
    </row>
    <row r="14678">
      <c r="L14678" s="3">
        <v>43633.458333333336</v>
      </c>
    </row>
    <row r="14679">
      <c r="L14679" s="3">
        <v>43943.270833333336</v>
      </c>
    </row>
    <row r="14680">
      <c r="L14680" s="3">
        <v>44126.291666666664</v>
      </c>
    </row>
    <row r="14681">
      <c r="L14681" s="3">
        <v>44228.31080432871</v>
      </c>
    </row>
    <row r="14682">
      <c r="L14682" s="3">
        <v>44060.291666666664</v>
      </c>
    </row>
    <row r="14683">
      <c r="L14683" s="3">
        <v>44203.291666666664</v>
      </c>
    </row>
    <row r="14684">
      <c r="L14684" s="3">
        <v>43836.708333333336</v>
      </c>
    </row>
    <row r="14685">
      <c r="L14685" s="3">
        <v>44158.666666666664</v>
      </c>
    </row>
    <row r="14686">
      <c r="L14686" s="3">
        <v>44124.604166666664</v>
      </c>
    </row>
    <row r="14687">
      <c r="L14687" s="3">
        <v>43911.541666666664</v>
      </c>
    </row>
    <row r="14688">
      <c r="L14688" s="3">
        <v>44129.708333333336</v>
      </c>
    </row>
    <row r="14689">
      <c r="L14689" s="3">
        <v>44126.291666666664</v>
      </c>
    </row>
    <row r="14690">
      <c r="L14690" s="3">
        <v>43741.166666666664</v>
      </c>
    </row>
    <row r="14691">
      <c r="L14691" s="3">
        <v>43908.292456979165</v>
      </c>
    </row>
    <row r="14692">
      <c r="L14692" s="3">
        <v>44095.38896383102</v>
      </c>
    </row>
    <row r="14693">
      <c r="L14693" s="3">
        <v>43922.333333333336</v>
      </c>
    </row>
    <row r="14694">
      <c r="L14694" s="3">
        <v>43623.75</v>
      </c>
    </row>
    <row r="14695">
      <c r="L14695" s="3">
        <v>44172.695270208336</v>
      </c>
    </row>
    <row r="14696">
      <c r="L14696" s="3">
        <v>44203.625</v>
      </c>
    </row>
    <row r="14697">
      <c r="L14697" s="3">
        <v>44224.645833333336</v>
      </c>
    </row>
    <row r="14698">
      <c r="L14698" s="3">
        <v>43780.5</v>
      </c>
    </row>
    <row r="14699">
      <c r="L14699" s="3">
        <v>43854.208333333336</v>
      </c>
    </row>
    <row r="14700">
      <c r="L14700" s="3">
        <v>43884.583333333336</v>
      </c>
    </row>
    <row r="14701">
      <c r="L14701" s="3">
        <v>44161.604166666664</v>
      </c>
    </row>
    <row r="14702">
      <c r="L14702" s="3">
        <v>43608.291666666664</v>
      </c>
    </row>
    <row r="14703">
      <c r="L14703" s="3">
        <v>44225.3125</v>
      </c>
    </row>
    <row r="14704">
      <c r="L14704" s="3">
        <v>44232.41369715278</v>
      </c>
    </row>
    <row r="14705">
      <c r="L14705" s="3">
        <v>44141.319800219906</v>
      </c>
    </row>
    <row r="14706">
      <c r="L14706" s="3">
        <v>43711.5</v>
      </c>
    </row>
    <row r="14707">
      <c r="L14707" s="3">
        <v>44037.270833333336</v>
      </c>
    </row>
    <row r="14708">
      <c r="L14708" s="3">
        <v>44182.625</v>
      </c>
    </row>
    <row r="14709">
      <c r="L14709" s="3">
        <v>44188.604166666664</v>
      </c>
    </row>
    <row r="14710">
      <c r="L14710" s="3">
        <v>44151.77847222222</v>
      </c>
    </row>
    <row r="14711">
      <c r="L14711" s="3">
        <v>43760.333333333336</v>
      </c>
    </row>
    <row r="14712">
      <c r="L14712" s="3">
        <v>44141.6875</v>
      </c>
    </row>
    <row r="14713">
      <c r="L14713" s="3">
        <v>44228.71195605324</v>
      </c>
    </row>
    <row r="14714">
      <c r="L14714" s="3">
        <v>44046.75</v>
      </c>
    </row>
    <row r="14715">
      <c r="L14715" s="3">
        <v>44020.75</v>
      </c>
    </row>
    <row r="14716">
      <c r="L14716" s="3">
        <v>43892.708333333336</v>
      </c>
    </row>
    <row r="14717">
      <c r="L14717" s="3">
        <v>44076.177083333336</v>
      </c>
    </row>
    <row r="14718">
      <c r="L14718" s="3">
        <v>43854.4428428125</v>
      </c>
    </row>
    <row r="14719">
      <c r="L14719" s="3">
        <v>43983.625</v>
      </c>
    </row>
    <row r="14720">
      <c r="L14720" s="3">
        <v>43993.145833333336</v>
      </c>
    </row>
    <row r="14721">
      <c r="L14721" s="3">
        <v>43959.25</v>
      </c>
    </row>
    <row r="14722">
      <c r="L14722" s="3">
        <v>44167.666666666664</v>
      </c>
    </row>
    <row r="14723">
      <c r="L14723" s="3">
        <v>43941.75</v>
      </c>
    </row>
    <row r="14724">
      <c r="L14724" s="3">
        <v>44250.697916666664</v>
      </c>
    </row>
    <row r="14725">
      <c r="L14725" s="3">
        <v>44149.572916666664</v>
      </c>
    </row>
    <row r="14726">
      <c r="L14726" s="3">
        <v>43864.63805253472</v>
      </c>
    </row>
    <row r="14727">
      <c r="L14727" s="3">
        <v>43825.25</v>
      </c>
    </row>
    <row r="14728">
      <c r="L14728" s="3">
        <v>44110.708333333336</v>
      </c>
    </row>
    <row r="14729">
      <c r="L14729" s="3">
        <v>43804.291666666664</v>
      </c>
    </row>
    <row r="14730">
      <c r="L14730" s="3">
        <v>44169.208333333336</v>
      </c>
    </row>
    <row r="14731">
      <c r="L14731" s="3">
        <v>44188.166666666664</v>
      </c>
    </row>
    <row r="14732">
      <c r="L14732" s="3">
        <v>43881.197916666664</v>
      </c>
    </row>
    <row r="14733">
      <c r="L14733" s="3">
        <v>44088.197916666664</v>
      </c>
    </row>
    <row r="14734">
      <c r="L14734" s="3">
        <v>43997.729166666664</v>
      </c>
    </row>
    <row r="14735">
      <c r="L14735" s="3">
        <v>43806.708333333336</v>
      </c>
    </row>
    <row r="14736">
      <c r="L14736" s="3">
        <v>43879.60697939815</v>
      </c>
    </row>
    <row r="14737">
      <c r="L14737" s="3">
        <v>44035.260416666664</v>
      </c>
    </row>
    <row r="14738">
      <c r="L14738" s="3">
        <v>44236.697916666664</v>
      </c>
    </row>
    <row r="14739">
      <c r="L14739" s="3">
        <v>44041.208333333336</v>
      </c>
    </row>
    <row r="14740">
      <c r="L14740" s="3">
        <v>44175.625</v>
      </c>
    </row>
    <row r="14741">
      <c r="L14741" s="3">
        <v>44100.65625</v>
      </c>
    </row>
    <row r="14742">
      <c r="L14742" s="3">
        <v>43764.291666666664</v>
      </c>
    </row>
    <row r="14743">
      <c r="L14743" s="3">
        <v>43949.375</v>
      </c>
    </row>
    <row r="14744">
      <c r="L14744" s="3">
        <v>43908.25</v>
      </c>
    </row>
    <row r="14745">
      <c r="L14745" s="3">
        <v>43824.583333333336</v>
      </c>
    </row>
    <row r="14746">
      <c r="L14746" s="3">
        <v>43620.625</v>
      </c>
    </row>
    <row r="14747">
      <c r="L14747" s="3">
        <v>43685.25</v>
      </c>
    </row>
    <row r="14748">
      <c r="L14748" s="3">
        <v>44181.625</v>
      </c>
    </row>
    <row r="14749">
      <c r="L14749" s="3">
        <v>44135.229166666664</v>
      </c>
    </row>
    <row r="14750">
      <c r="L14750" s="3">
        <v>44235.621821319444</v>
      </c>
    </row>
    <row r="14751">
      <c r="L14751" s="3">
        <v>44123.25</v>
      </c>
    </row>
    <row r="14752">
      <c r="L14752" s="3">
        <v>44164.43921962963</v>
      </c>
    </row>
    <row r="14753">
      <c r="L14753" s="3">
        <v>43957.458333333336</v>
      </c>
    </row>
    <row r="14754">
      <c r="L14754" s="3">
        <v>44122.75</v>
      </c>
    </row>
    <row r="14755">
      <c r="L14755" s="3">
        <v>43985.270833333336</v>
      </c>
    </row>
    <row r="14756">
      <c r="L14756" s="3">
        <v>43641.75</v>
      </c>
    </row>
    <row r="14757">
      <c r="L14757" s="3">
        <v>44036.625</v>
      </c>
    </row>
    <row r="14758">
      <c r="L14758" s="3">
        <v>44081.65625</v>
      </c>
    </row>
    <row r="14759">
      <c r="L14759" s="3">
        <v>44088.25</v>
      </c>
    </row>
    <row r="14760">
      <c r="L14760" s="3">
        <v>43838.77676835648</v>
      </c>
    </row>
    <row r="14761">
      <c r="L14761" s="3">
        <v>43819.333333333336</v>
      </c>
    </row>
    <row r="14762">
      <c r="L14762" s="3">
        <v>43855.447724247686</v>
      </c>
    </row>
    <row r="14763">
      <c r="L14763" s="3">
        <v>44181.666666666664</v>
      </c>
    </row>
    <row r="14764">
      <c r="L14764" s="3">
        <v>43908.270833333336</v>
      </c>
    </row>
    <row r="14765">
      <c r="L14765" s="3">
        <v>44180.604166666664</v>
      </c>
    </row>
    <row r="14766">
      <c r="L14766" s="3">
        <v>44075.583333333336</v>
      </c>
    </row>
    <row r="14767">
      <c r="L14767" s="3">
        <v>43903.625</v>
      </c>
    </row>
    <row r="14768">
      <c r="L14768" s="3">
        <v>44085.59375</v>
      </c>
    </row>
    <row r="14769">
      <c r="L14769" s="3">
        <v>43909.416666666664</v>
      </c>
    </row>
    <row r="14770">
      <c r="L14770" s="3">
        <v>43992.6875</v>
      </c>
    </row>
    <row r="14771">
      <c r="L14771" s="3">
        <v>44041.791666666664</v>
      </c>
    </row>
    <row r="14772">
      <c r="L14772" s="3">
        <v>44127.39443907407</v>
      </c>
    </row>
    <row r="14773">
      <c r="L14773" s="3">
        <v>43879.270833333336</v>
      </c>
    </row>
    <row r="14774">
      <c r="L14774" s="3">
        <v>44056.33943170139</v>
      </c>
    </row>
    <row r="14775">
      <c r="L14775" s="3">
        <v>43848.625</v>
      </c>
    </row>
    <row r="14776">
      <c r="L14776" s="3">
        <v>44253.666666666664</v>
      </c>
    </row>
    <row r="14777">
      <c r="L14777" s="3">
        <v>43672.166666666664</v>
      </c>
    </row>
    <row r="14778">
      <c r="L14778" s="3">
        <v>43888.291666666664</v>
      </c>
    </row>
    <row r="14779">
      <c r="L14779" s="3">
        <v>44057.739583333336</v>
      </c>
    </row>
    <row r="14780">
      <c r="L14780" s="3">
        <v>44181.291666666664</v>
      </c>
    </row>
    <row r="14781">
      <c r="L14781" s="3">
        <v>44155.458333333336</v>
      </c>
    </row>
    <row r="14782">
      <c r="L14782" s="3">
        <v>44009.166666666664</v>
      </c>
    </row>
    <row r="14783">
      <c r="L14783" s="3">
        <v>44146.291666666664</v>
      </c>
    </row>
    <row r="14784">
      <c r="L14784" s="3">
        <v>43911.354166666664</v>
      </c>
    </row>
    <row r="14785">
      <c r="L14785" s="3">
        <v>44051.125</v>
      </c>
    </row>
    <row r="14786">
      <c r="L14786" s="3">
        <v>44032.375</v>
      </c>
    </row>
    <row r="14787">
      <c r="L14787" s="3">
        <v>44239.666666666664</v>
      </c>
    </row>
    <row r="14788">
      <c r="L14788" s="3">
        <v>44037.6875</v>
      </c>
    </row>
    <row r="14789">
      <c r="L14789" s="3">
        <v>44151.208333333336</v>
      </c>
    </row>
    <row r="14790">
      <c r="L14790" s="3">
        <v>43909.291666666664</v>
      </c>
    </row>
    <row r="14791">
      <c r="L14791" s="3">
        <v>43924.645833333336</v>
      </c>
    </row>
    <row r="14792">
      <c r="L14792" s="3">
        <v>44244.625</v>
      </c>
    </row>
    <row r="14793">
      <c r="L14793" s="3">
        <v>43892.583333333336</v>
      </c>
    </row>
    <row r="14794">
      <c r="L14794" s="3">
        <v>43927.291666666664</v>
      </c>
    </row>
    <row r="14795">
      <c r="L14795" s="3">
        <v>43892.291666666664</v>
      </c>
    </row>
    <row r="14796">
      <c r="L14796" s="3">
        <v>44235.291666666664</v>
      </c>
    </row>
    <row r="14797">
      <c r="L14797" s="3">
        <v>44115.6875</v>
      </c>
    </row>
    <row r="14798">
      <c r="L14798" s="3">
        <v>44231.625</v>
      </c>
    </row>
    <row r="14799">
      <c r="L14799" s="3">
        <v>43993.583333333336</v>
      </c>
    </row>
    <row r="14800">
      <c r="L14800" s="3">
        <v>44163.44137590278</v>
      </c>
    </row>
    <row r="14801">
      <c r="L14801" s="3">
        <v>43928.270833333336</v>
      </c>
    </row>
    <row r="14802">
      <c r="L14802" s="3">
        <v>44069.53125</v>
      </c>
    </row>
    <row r="14803">
      <c r="L14803" s="3">
        <v>43937.583333333336</v>
      </c>
    </row>
    <row r="14804">
      <c r="L14804" s="3">
        <v>43972.29236111111</v>
      </c>
    </row>
    <row r="14805">
      <c r="L14805" s="3">
        <v>44172.625</v>
      </c>
    </row>
    <row r="14806">
      <c r="L14806" s="3">
        <v>44252.708333333336</v>
      </c>
    </row>
    <row r="14807">
      <c r="L14807" s="3">
        <v>43858.166666666664</v>
      </c>
    </row>
    <row r="14808">
      <c r="L14808" s="3">
        <v>43875.291666666664</v>
      </c>
    </row>
    <row r="14809">
      <c r="L14809" s="3">
        <v>44109.625</v>
      </c>
    </row>
    <row r="14810">
      <c r="L14810" s="3">
        <v>44253.270833333336</v>
      </c>
    </row>
    <row r="14811">
      <c r="L14811" s="3">
        <v>43963.40625</v>
      </c>
    </row>
    <row r="14812">
      <c r="L14812" s="3">
        <v>44111.291666666664</v>
      </c>
    </row>
    <row r="14813">
      <c r="L14813" s="3">
        <v>43500.166666666664</v>
      </c>
    </row>
    <row r="14814">
      <c r="L14814" s="3">
        <v>44242.291666666664</v>
      </c>
    </row>
    <row r="14815">
      <c r="L14815" s="3">
        <v>44180.37681833333</v>
      </c>
    </row>
    <row r="14816">
      <c r="L14816" s="3">
        <v>44151.70237443287</v>
      </c>
    </row>
    <row r="14817">
      <c r="L14817" s="3">
        <v>43810.708333333336</v>
      </c>
    </row>
    <row r="14818">
      <c r="L14818" s="3">
        <v>44139.645833333336</v>
      </c>
    </row>
    <row r="14819">
      <c r="L14819" s="3">
        <v>43836.625</v>
      </c>
    </row>
    <row r="14820">
      <c r="L14820" s="3">
        <v>44003.333333333336</v>
      </c>
    </row>
    <row r="14821">
      <c r="L14821" s="3">
        <v>43803.416666666664</v>
      </c>
    </row>
    <row r="14822">
      <c r="L14822" s="3">
        <v>44251.666666666664</v>
      </c>
    </row>
    <row r="14823">
      <c r="L14823" s="3">
        <v>43904.375</v>
      </c>
    </row>
    <row r="14824">
      <c r="L14824" s="3">
        <v>44159.416666666664</v>
      </c>
    </row>
    <row r="14825">
      <c r="L14825" s="3">
        <v>43912.770833333336</v>
      </c>
    </row>
    <row r="14826">
      <c r="L14826" s="3">
        <v>44119.229166666664</v>
      </c>
    </row>
    <row r="14827">
      <c r="L14827" s="3">
        <v>44243.44323261574</v>
      </c>
    </row>
    <row r="14828">
      <c r="L14828" s="3">
        <v>43894.583333333336</v>
      </c>
    </row>
    <row r="14829">
      <c r="L14829" s="3">
        <v>44246.1875</v>
      </c>
    </row>
    <row r="14830">
      <c r="L14830" s="3">
        <v>44153.729166666664</v>
      </c>
    </row>
    <row r="14831">
      <c r="L14831" s="3">
        <v>44075.541666666664</v>
      </c>
    </row>
    <row r="14832">
      <c r="L14832" s="3">
        <v>44099.166666666664</v>
      </c>
    </row>
    <row r="14833">
      <c r="L14833" s="3">
        <v>44072.125</v>
      </c>
    </row>
    <row r="14834">
      <c r="L14834" s="3">
        <v>43791.5</v>
      </c>
    </row>
    <row r="14835">
      <c r="L14835" s="3">
        <v>43588.666666666664</v>
      </c>
    </row>
    <row r="14836">
      <c r="L14836" s="3">
        <v>43809.208333333336</v>
      </c>
    </row>
    <row r="14837">
      <c r="L14837" s="3">
        <v>44152.635416666664</v>
      </c>
    </row>
    <row r="14838">
      <c r="L14838" s="3">
        <v>43845.270833333336</v>
      </c>
    </row>
    <row r="14839">
      <c r="L14839" s="3">
        <v>44095.375</v>
      </c>
    </row>
    <row r="14840">
      <c r="L14840" s="3">
        <v>43615.166666666664</v>
      </c>
    </row>
    <row r="14841">
      <c r="L14841" s="3">
        <v>43997.28125</v>
      </c>
    </row>
    <row r="14842">
      <c r="L14842" s="3">
        <v>44111.25</v>
      </c>
    </row>
    <row r="14843">
      <c r="L14843" s="3">
        <v>43843.708333333336</v>
      </c>
    </row>
    <row r="14844">
      <c r="L14844" s="3">
        <v>44190.458333333336</v>
      </c>
    </row>
    <row r="14845">
      <c r="L14845" s="3">
        <v>44138.3125</v>
      </c>
    </row>
    <row r="14846">
      <c r="L14846" s="3">
        <v>43861.458333333336</v>
      </c>
    </row>
    <row r="14847">
      <c r="L14847" s="3">
        <v>43998.416666666664</v>
      </c>
    </row>
    <row r="14848">
      <c r="L14848" s="3">
        <v>43825.333333333336</v>
      </c>
    </row>
    <row r="14849">
      <c r="L14849" s="3">
        <v>44110.625</v>
      </c>
    </row>
    <row r="14850">
      <c r="L14850" s="3">
        <v>44148.291666666664</v>
      </c>
    </row>
    <row r="14851">
      <c r="L14851" s="3">
        <v>44202.239583333336</v>
      </c>
    </row>
    <row r="14852">
      <c r="L14852" s="3">
        <v>43934.291666666664</v>
      </c>
    </row>
    <row r="14853">
      <c r="L14853" s="3">
        <v>43510.53381738426</v>
      </c>
    </row>
    <row r="14854">
      <c r="L14854" s="3">
        <v>43956.729166666664</v>
      </c>
    </row>
    <row r="14855">
      <c r="L14855" s="3">
        <v>43883.604166666664</v>
      </c>
    </row>
    <row r="14856">
      <c r="L14856" s="3">
        <v>44144.645833333336</v>
      </c>
    </row>
    <row r="14857">
      <c r="L14857" s="3">
        <v>43802.708333333336</v>
      </c>
    </row>
    <row r="14858">
      <c r="L14858" s="3">
        <v>44231.270833333336</v>
      </c>
    </row>
    <row r="14859">
      <c r="L14859" s="3">
        <v>43664.583333333336</v>
      </c>
    </row>
    <row r="14860">
      <c r="L14860" s="3">
        <v>44124.458333333336</v>
      </c>
    </row>
    <row r="14861">
      <c r="L14861" s="3">
        <v>43966.541666666664</v>
      </c>
    </row>
    <row r="14862">
      <c r="L14862" s="3">
        <v>44005.291666666664</v>
      </c>
    </row>
    <row r="14863">
      <c r="L14863" s="3">
        <v>43843.291666666664</v>
      </c>
    </row>
    <row r="14864">
      <c r="L14864" s="3">
        <v>44230.625</v>
      </c>
    </row>
    <row r="14865">
      <c r="L14865" s="3">
        <v>43862.645833333336</v>
      </c>
    </row>
    <row r="14866">
      <c r="L14866" s="3">
        <v>44167.791666666664</v>
      </c>
    </row>
    <row r="14867">
      <c r="L14867" s="3">
        <v>43476.524298703705</v>
      </c>
    </row>
    <row r="14868">
      <c r="L14868" s="3">
        <v>44236.208333333336</v>
      </c>
    </row>
    <row r="14869">
      <c r="L14869" s="3">
        <v>44143.291666666664</v>
      </c>
    </row>
    <row r="14870">
      <c r="L14870" s="3">
        <v>43959.25</v>
      </c>
    </row>
    <row r="14871">
      <c r="L14871" s="3">
        <v>44250.35526739583</v>
      </c>
    </row>
    <row r="14872">
      <c r="L14872" s="3">
        <v>44165.625</v>
      </c>
    </row>
    <row r="14873">
      <c r="L14873" s="3">
        <v>44152.270833333336</v>
      </c>
    </row>
    <row r="14874">
      <c r="L14874" s="3">
        <v>44203.75</v>
      </c>
    </row>
    <row r="14875">
      <c r="L14875" s="3">
        <v>44109.229166666664</v>
      </c>
    </row>
    <row r="14876">
      <c r="L14876" s="3">
        <v>44082.791666666664</v>
      </c>
    </row>
    <row r="14877">
      <c r="L14877" s="3">
        <v>44169.49231612268</v>
      </c>
    </row>
    <row r="14878">
      <c r="L14878" s="3">
        <v>44089.47538363426</v>
      </c>
    </row>
    <row r="14879">
      <c r="L14879" s="3">
        <v>44005.416666666664</v>
      </c>
    </row>
    <row r="14880">
      <c r="L14880" s="3">
        <v>44193.583333333336</v>
      </c>
    </row>
    <row r="14881">
      <c r="L14881" s="3">
        <v>43791.166666666664</v>
      </c>
    </row>
    <row r="14882">
      <c r="L14882" s="3">
        <v>43793.166666666664</v>
      </c>
    </row>
    <row r="14883">
      <c r="L14883" s="3">
        <v>44093.666666666664</v>
      </c>
    </row>
    <row r="14884">
      <c r="L14884" s="3">
        <v>43615.458333333336</v>
      </c>
    </row>
    <row r="14885">
      <c r="L14885" s="3">
        <v>43973.291666666664</v>
      </c>
    </row>
    <row r="14886">
      <c r="L14886" s="3">
        <v>43880.25</v>
      </c>
    </row>
    <row r="14887">
      <c r="L14887" s="3">
        <v>43985.5</v>
      </c>
    </row>
    <row r="14888">
      <c r="L14888" s="3">
        <v>43546.416666666664</v>
      </c>
    </row>
    <row r="14889">
      <c r="L14889" s="3">
        <v>43935.677083333336</v>
      </c>
    </row>
    <row r="14890">
      <c r="L14890" s="3">
        <v>44169.495201273145</v>
      </c>
    </row>
    <row r="14891">
      <c r="L14891" s="3">
        <v>43880.270833333336</v>
      </c>
    </row>
    <row r="14892">
      <c r="L14892" s="3">
        <v>43915.481616412035</v>
      </c>
    </row>
    <row r="14893">
      <c r="L14893" s="3">
        <v>44116.260416666664</v>
      </c>
    </row>
    <row r="14894">
      <c r="L14894" s="3">
        <v>44145.291666666664</v>
      </c>
    </row>
    <row r="14895">
      <c r="L14895" s="3">
        <v>44174.541666666664</v>
      </c>
    </row>
    <row r="14896">
      <c r="L14896" s="3">
        <v>44034.25</v>
      </c>
    </row>
    <row r="14897">
      <c r="L14897" s="3">
        <v>44133.708333333336</v>
      </c>
    </row>
    <row r="14898">
      <c r="L14898" s="3">
        <v>44233.375</v>
      </c>
    </row>
    <row r="14899">
      <c r="L14899" s="3">
        <v>43633.291666666664</v>
      </c>
    </row>
    <row r="14900">
      <c r="L14900" s="3">
        <v>44207.382154837964</v>
      </c>
    </row>
    <row r="14901">
      <c r="L14901" s="3">
        <v>43883.270833333336</v>
      </c>
    </row>
    <row r="14902">
      <c r="L14902" s="3">
        <v>43831.75</v>
      </c>
    </row>
    <row r="14903">
      <c r="L14903" s="3">
        <v>43843.416666666664</v>
      </c>
    </row>
    <row r="14904">
      <c r="L14904" s="3">
        <v>44018.791666666664</v>
      </c>
    </row>
    <row r="14905">
      <c r="L14905" s="3">
        <v>44102.25</v>
      </c>
    </row>
    <row r="14906">
      <c r="L14906" s="3">
        <v>44175.36533136574</v>
      </c>
    </row>
    <row r="14907">
      <c r="L14907" s="3">
        <v>43898.791666666664</v>
      </c>
    </row>
    <row r="14908">
      <c r="L14908" s="3">
        <v>43892.791666666664</v>
      </c>
    </row>
    <row r="14909">
      <c r="L14909" s="3">
        <v>43797.416666666664</v>
      </c>
    </row>
    <row r="14910">
      <c r="L14910" s="3">
        <v>44194.22303659722</v>
      </c>
    </row>
    <row r="14911">
      <c r="L14911" s="3">
        <v>43994.25</v>
      </c>
    </row>
    <row r="14912">
      <c r="L14912" s="3">
        <v>44245.708333333336</v>
      </c>
    </row>
    <row r="14913">
      <c r="L14913" s="3">
        <v>44095.708333333336</v>
      </c>
    </row>
    <row r="14914">
      <c r="L14914" s="3">
        <v>43474.291666666664</v>
      </c>
    </row>
    <row r="14915">
      <c r="L14915" s="3">
        <v>44149.5625</v>
      </c>
    </row>
    <row r="14916">
      <c r="L14916" s="3">
        <v>43923.5</v>
      </c>
    </row>
    <row r="14917">
      <c r="L14917" s="3">
        <v>44151.541666666664</v>
      </c>
    </row>
    <row r="14918">
      <c r="L14918" s="3">
        <v>44127.666666666664</v>
      </c>
    </row>
    <row r="14919">
      <c r="L14919" s="3">
        <v>44127.583333333336</v>
      </c>
    </row>
    <row r="14920">
      <c r="L14920" s="3">
        <v>44143.333333333336</v>
      </c>
    </row>
    <row r="14921">
      <c r="L14921" s="3">
        <v>44218.552083333336</v>
      </c>
    </row>
    <row r="14922">
      <c r="L14922" s="3">
        <v>43812.625</v>
      </c>
    </row>
    <row r="14923">
      <c r="L14923" s="3">
        <v>43959.791666666664</v>
      </c>
    </row>
    <row r="14924">
      <c r="L14924" s="3">
        <v>43834.416666666664</v>
      </c>
    </row>
    <row r="14925">
      <c r="L14925" s="3">
        <v>44145.1875</v>
      </c>
    </row>
    <row r="14926">
      <c r="L14926" s="3">
        <v>44253.416666666664</v>
      </c>
    </row>
    <row r="14927">
      <c r="L14927" s="3">
        <v>43587.625</v>
      </c>
    </row>
    <row r="14928">
      <c r="L14928" s="3">
        <v>44253.208333333336</v>
      </c>
    </row>
    <row r="14929">
      <c r="L14929" s="3">
        <v>43781.625</v>
      </c>
    </row>
    <row r="14930">
      <c r="L14930" s="3">
        <v>43936.75</v>
      </c>
    </row>
    <row r="14931">
      <c r="L14931" s="3">
        <v>43697.70872542824</v>
      </c>
    </row>
    <row r="14932">
      <c r="L14932" s="3">
        <v>43479.708333333336</v>
      </c>
    </row>
    <row r="14933">
      <c r="L14933" s="3">
        <v>44085.229166666664</v>
      </c>
    </row>
    <row r="14934">
      <c r="L14934" s="3">
        <v>44074.29620684028</v>
      </c>
    </row>
    <row r="14935">
      <c r="L14935" s="3">
        <v>44189.60046637731</v>
      </c>
    </row>
    <row r="14936">
      <c r="L14936" s="3">
        <v>44149.3125</v>
      </c>
    </row>
    <row r="14937">
      <c r="L14937" s="3">
        <v>44201.333333333336</v>
      </c>
    </row>
    <row r="14938">
      <c r="L14938" s="3">
        <v>43761.416666666664</v>
      </c>
    </row>
    <row r="14939">
      <c r="L14939" s="3">
        <v>44067.333333333336</v>
      </c>
    </row>
    <row r="14940">
      <c r="L14940" s="3">
        <v>43557.416666666664</v>
      </c>
    </row>
    <row r="14941">
      <c r="L14941" s="3">
        <v>43735.166666666664</v>
      </c>
    </row>
    <row r="14942">
      <c r="L14942" s="3">
        <v>44181.645833333336</v>
      </c>
    </row>
    <row r="14943">
      <c r="L14943" s="3">
        <v>44217.5625</v>
      </c>
    </row>
    <row r="14944">
      <c r="L14944" s="3">
        <v>44098.625</v>
      </c>
    </row>
    <row r="14945">
      <c r="L14945" s="3">
        <v>44058.36557962963</v>
      </c>
    </row>
    <row r="14946">
      <c r="L14946" s="3">
        <v>43993.270833333336</v>
      </c>
    </row>
    <row r="14947">
      <c r="L14947" s="3">
        <v>44221.229166666664</v>
      </c>
    </row>
    <row r="14948">
      <c r="L14948" s="3">
        <v>44214.3125</v>
      </c>
    </row>
    <row r="14949">
      <c r="L14949" s="3">
        <v>43689.291666666664</v>
      </c>
    </row>
    <row r="14950">
      <c r="L14950" s="3">
        <v>43993.25</v>
      </c>
    </row>
    <row r="14951">
      <c r="L14951" s="3">
        <v>44161.291666666664</v>
      </c>
    </row>
    <row r="14952">
      <c r="L14952" s="3">
        <v>44140.65625</v>
      </c>
    </row>
    <row r="14953">
      <c r="L14953" s="3">
        <v>44174.44277677083</v>
      </c>
    </row>
    <row r="14954">
      <c r="L14954" s="3">
        <v>44223.333333333336</v>
      </c>
    </row>
    <row r="14955">
      <c r="L14955" s="3">
        <v>44093.30159072917</v>
      </c>
    </row>
    <row r="14956">
      <c r="L14956" s="3">
        <v>43472.291666666664</v>
      </c>
    </row>
    <row r="14957">
      <c r="L14957" s="3">
        <v>44207.354166666664</v>
      </c>
    </row>
    <row r="14958">
      <c r="L14958" s="3">
        <v>43686.291666666664</v>
      </c>
    </row>
    <row r="14959">
      <c r="L14959" s="3">
        <v>44023.333333333336</v>
      </c>
    </row>
    <row r="14960">
      <c r="L14960" s="3">
        <v>44048.6875</v>
      </c>
    </row>
    <row r="14961">
      <c r="L14961" s="3">
        <v>43914.208333333336</v>
      </c>
    </row>
    <row r="14962">
      <c r="L14962" s="3">
        <v>44051.66736111111</v>
      </c>
    </row>
    <row r="14963">
      <c r="L14963" s="3">
        <v>44138.625</v>
      </c>
    </row>
    <row r="14964">
      <c r="L14964" s="3">
        <v>44082.291666666664</v>
      </c>
    </row>
    <row r="14965">
      <c r="L14965" s="3">
        <v>43857.708333333336</v>
      </c>
    </row>
    <row r="14966">
      <c r="L14966" s="3">
        <v>44124.291666666664</v>
      </c>
    </row>
    <row r="14967">
      <c r="L14967" s="3">
        <v>44122.229166666664</v>
      </c>
    </row>
    <row r="14968">
      <c r="L14968" s="3">
        <v>44085.166666666664</v>
      </c>
    </row>
    <row r="14969">
      <c r="L14969" s="3">
        <v>44246.145833333336</v>
      </c>
    </row>
    <row r="14970">
      <c r="L14970" s="3">
        <v>43735.75</v>
      </c>
    </row>
    <row r="14971">
      <c r="L14971" s="3">
        <v>44243.25</v>
      </c>
    </row>
    <row r="14972">
      <c r="L14972" s="3">
        <v>43789.541666666664</v>
      </c>
    </row>
    <row r="14973">
      <c r="L14973" s="3">
        <v>43691.625</v>
      </c>
    </row>
    <row r="14974">
      <c r="L14974" s="3">
        <v>43909.25</v>
      </c>
    </row>
    <row r="14975">
      <c r="L14975" s="3">
        <v>43979.5</v>
      </c>
    </row>
    <row r="14976">
      <c r="L14976" s="3">
        <v>43818.541666666664</v>
      </c>
    </row>
    <row r="14977">
      <c r="L14977" s="3">
        <v>44218.68815084491</v>
      </c>
    </row>
    <row r="14978">
      <c r="L14978" s="3">
        <v>43812.166666666664</v>
      </c>
    </row>
    <row r="14979">
      <c r="L14979" s="3">
        <v>44193.291666666664</v>
      </c>
    </row>
    <row r="14980">
      <c r="L14980" s="3">
        <v>43817.25</v>
      </c>
    </row>
    <row r="14981">
      <c r="L14981" s="3">
        <v>43830.583333333336</v>
      </c>
    </row>
    <row r="14982">
      <c r="L14982" s="3">
        <v>43870.791666666664</v>
      </c>
    </row>
    <row r="14983">
      <c r="L14983" s="3">
        <v>43773.708333333336</v>
      </c>
    </row>
    <row r="14984">
      <c r="L14984" s="3">
        <v>43684.708333333336</v>
      </c>
    </row>
    <row r="14985">
      <c r="L14985" s="3">
        <v>43831.333333333336</v>
      </c>
    </row>
    <row r="14986">
      <c r="L14986" s="3">
        <v>44251.708333333336</v>
      </c>
    </row>
    <row r="14987">
      <c r="L14987" s="3">
        <v>43788.74063130787</v>
      </c>
    </row>
    <row r="14988">
      <c r="L14988" s="3">
        <v>44092.541666666664</v>
      </c>
    </row>
    <row r="14989">
      <c r="L14989" s="3">
        <v>44207.25</v>
      </c>
    </row>
    <row r="14990">
      <c r="L14990" s="3">
        <v>43870.645833333336</v>
      </c>
    </row>
    <row r="14991">
      <c r="L14991" s="3">
        <v>43900.5</v>
      </c>
    </row>
    <row r="14992">
      <c r="L14992" s="3">
        <v>43818.75</v>
      </c>
    </row>
    <row r="14993">
      <c r="L14993" s="3">
        <v>43929.333333333336</v>
      </c>
    </row>
    <row r="14994">
      <c r="L14994" s="3">
        <v>43978.28125</v>
      </c>
    </row>
    <row r="14995">
      <c r="L14995" s="3">
        <v>43894.385416666664</v>
      </c>
    </row>
    <row r="14996">
      <c r="L14996" s="3">
        <v>44022.541666666664</v>
      </c>
    </row>
    <row r="14997">
      <c r="L14997" s="3">
        <v>43700.708333333336</v>
      </c>
    </row>
    <row r="14998">
      <c r="L14998" s="3">
        <v>43973.416666666664</v>
      </c>
    </row>
    <row r="14999">
      <c r="L14999" s="3">
        <v>44166.395833333336</v>
      </c>
    </row>
    <row r="15000">
      <c r="L15000" s="3">
        <v>44093.5625</v>
      </c>
    </row>
    <row r="15001">
      <c r="L15001" s="3">
        <v>43771.333333333336</v>
      </c>
    </row>
    <row r="15002">
      <c r="L15002" s="3">
        <v>44223.1875</v>
      </c>
    </row>
    <row r="15003">
      <c r="L15003" s="3">
        <v>44078.416666666664</v>
      </c>
    </row>
    <row r="15004">
      <c r="L15004" s="3">
        <v>44047.333333333336</v>
      </c>
    </row>
    <row r="15005">
      <c r="L15005" s="3">
        <v>43490.666666666664</v>
      </c>
    </row>
    <row r="15006">
      <c r="L15006" s="3">
        <v>44195.666666666664</v>
      </c>
    </row>
    <row r="15007">
      <c r="L15007" s="3">
        <v>44238.75</v>
      </c>
    </row>
    <row r="15008">
      <c r="L15008" s="3">
        <v>43753.166666666664</v>
      </c>
    </row>
    <row r="15009">
      <c r="L15009" s="3">
        <v>44149.36666666667</v>
      </c>
    </row>
    <row r="15010">
      <c r="L15010" s="3">
        <v>44252.291666666664</v>
      </c>
    </row>
    <row r="15011">
      <c r="L15011" s="3">
        <v>44099.65937872685</v>
      </c>
    </row>
    <row r="15012">
      <c r="L15012" s="3">
        <v>44046.25</v>
      </c>
    </row>
    <row r="15013">
      <c r="L15013" s="3">
        <v>44042.666666666664</v>
      </c>
    </row>
    <row r="15014">
      <c r="L15014" s="3">
        <v>44200.37670393519</v>
      </c>
    </row>
    <row r="15015">
      <c r="L15015" s="3">
        <v>44019.25</v>
      </c>
    </row>
    <row r="15016">
      <c r="L15016" s="3">
        <v>44195.69775519676</v>
      </c>
    </row>
    <row r="15017">
      <c r="L15017" s="3">
        <v>44195.604166666664</v>
      </c>
    </row>
    <row r="15018">
      <c r="L15018" s="3">
        <v>43956.6875</v>
      </c>
    </row>
    <row r="15019">
      <c r="L15019" s="3">
        <v>44175.7291571875</v>
      </c>
    </row>
    <row r="15020">
      <c r="L15020" s="3">
        <v>43775.625</v>
      </c>
    </row>
    <row r="15021">
      <c r="L15021" s="3">
        <v>43891.593389131944</v>
      </c>
    </row>
    <row r="15022">
      <c r="L15022" s="3">
        <v>44235.25</v>
      </c>
    </row>
    <row r="15023">
      <c r="L15023" s="3">
        <v>44231.21875</v>
      </c>
    </row>
    <row r="15024">
      <c r="L15024" s="3">
        <v>43684.291666666664</v>
      </c>
    </row>
    <row r="15025">
      <c r="L15025" s="3">
        <v>44209.354166666664</v>
      </c>
    </row>
    <row r="15026">
      <c r="L15026" s="3">
        <v>43972.625</v>
      </c>
    </row>
    <row r="15027">
      <c r="L15027" s="3">
        <v>44127.291666666664</v>
      </c>
    </row>
    <row r="15028">
      <c r="L15028" s="3">
        <v>43855.541666666664</v>
      </c>
    </row>
    <row r="15029">
      <c r="L15029" s="3">
        <v>43907.78125</v>
      </c>
    </row>
    <row r="15030">
      <c r="L15030" s="3">
        <v>44057.541666666664</v>
      </c>
    </row>
    <row r="15031">
      <c r="L15031" s="3">
        <v>44221.45820940972</v>
      </c>
    </row>
    <row r="15032">
      <c r="L15032" s="3">
        <v>44099.666666666664</v>
      </c>
    </row>
    <row r="15033">
      <c r="L15033" s="3">
        <v>43825.583333333336</v>
      </c>
    </row>
    <row r="15034">
      <c r="L15034" s="3">
        <v>43936.25</v>
      </c>
    </row>
    <row r="15035">
      <c r="L15035" s="3">
        <v>44173.25</v>
      </c>
    </row>
    <row r="15036">
      <c r="L15036" s="3">
        <v>44148.229166666664</v>
      </c>
    </row>
    <row r="15037">
      <c r="L15037" s="3">
        <v>43795.291666666664</v>
      </c>
    </row>
    <row r="15038">
      <c r="L15038" s="3">
        <v>43893.729166666664</v>
      </c>
    </row>
    <row r="15039">
      <c r="L15039" s="3">
        <v>44055.78302137731</v>
      </c>
    </row>
    <row r="15040">
      <c r="L15040" s="3">
        <v>43487.708333333336</v>
      </c>
    </row>
    <row r="15041">
      <c r="L15041" s="3">
        <v>44140.76280402778</v>
      </c>
    </row>
    <row r="15042">
      <c r="L15042" s="3">
        <v>44105.625</v>
      </c>
    </row>
    <row r="15043">
      <c r="L15043" s="3">
        <v>44193.447916666664</v>
      </c>
    </row>
    <row r="15044">
      <c r="L15044" s="3">
        <v>43886.166666666664</v>
      </c>
    </row>
    <row r="15045">
      <c r="L15045" s="3">
        <v>44064.291666666664</v>
      </c>
    </row>
    <row r="15046">
      <c r="L15046" s="3">
        <v>44025.645833333336</v>
      </c>
    </row>
    <row r="15047">
      <c r="L15047" s="3">
        <v>44166.239583333336</v>
      </c>
    </row>
    <row r="15048">
      <c r="L15048" s="3">
        <v>43760.208333333336</v>
      </c>
    </row>
    <row r="15049">
      <c r="L15049" s="3">
        <v>43829.291666666664</v>
      </c>
    </row>
    <row r="15050">
      <c r="L15050" s="3">
        <v>43566.333333333336</v>
      </c>
    </row>
    <row r="15051">
      <c r="L15051" s="3">
        <v>43794.625</v>
      </c>
    </row>
    <row r="15052">
      <c r="L15052" s="3">
        <v>43816.666666666664</v>
      </c>
    </row>
    <row r="15053">
      <c r="L15053" s="3">
        <v>43956.458333333336</v>
      </c>
    </row>
    <row r="15054">
      <c r="L15054" s="3">
        <v>44166.625</v>
      </c>
    </row>
    <row r="15055">
      <c r="L15055" s="3">
        <v>43938.291666666664</v>
      </c>
    </row>
    <row r="15056">
      <c r="L15056" s="3">
        <v>44034.666666666664</v>
      </c>
    </row>
    <row r="15057">
      <c r="L15057" s="3">
        <v>44242.208333333336</v>
      </c>
    </row>
    <row r="15058">
      <c r="L15058" s="3">
        <v>44056.291666666664</v>
      </c>
    </row>
    <row r="15059">
      <c r="L15059" s="3">
        <v>44105.37652280093</v>
      </c>
    </row>
    <row r="15060">
      <c r="L15060" s="3">
        <v>44027.71875</v>
      </c>
    </row>
    <row r="15061">
      <c r="L15061" s="3">
        <v>43724.208333333336</v>
      </c>
    </row>
    <row r="15062">
      <c r="L15062" s="3">
        <v>43716.708333333336</v>
      </c>
    </row>
    <row r="15063">
      <c r="L15063" s="3">
        <v>44075.75</v>
      </c>
    </row>
    <row r="15064">
      <c r="L15064" s="3">
        <v>43861.197916666664</v>
      </c>
    </row>
    <row r="15065">
      <c r="L15065" s="3">
        <v>44050.541666666664</v>
      </c>
    </row>
    <row r="15066">
      <c r="L15066" s="3">
        <v>43834.25</v>
      </c>
    </row>
    <row r="15067">
      <c r="L15067" s="3">
        <v>43525.583333333336</v>
      </c>
    </row>
    <row r="15068">
      <c r="L15068" s="3">
        <v>43949.5</v>
      </c>
    </row>
    <row r="15069">
      <c r="L15069" s="3">
        <v>43818.666666666664</v>
      </c>
    </row>
    <row r="15070">
      <c r="L15070" s="3">
        <v>44214.50407964121</v>
      </c>
    </row>
    <row r="15071">
      <c r="L15071" s="3">
        <v>43995.708333333336</v>
      </c>
    </row>
    <row r="15072">
      <c r="L15072" s="3">
        <v>44195.78797996528</v>
      </c>
    </row>
    <row r="15073">
      <c r="L15073" s="3">
        <v>44004.646527777775</v>
      </c>
    </row>
    <row r="15074">
      <c r="L15074" s="3">
        <v>43801.208333333336</v>
      </c>
    </row>
    <row r="15075">
      <c r="L15075" s="3">
        <v>43484.25</v>
      </c>
    </row>
    <row r="15076">
      <c r="L15076" s="3">
        <v>43791.791666666664</v>
      </c>
    </row>
    <row r="15077">
      <c r="L15077" s="3">
        <v>44084.625</v>
      </c>
    </row>
    <row r="15078">
      <c r="L15078" s="3">
        <v>44204.270833333336</v>
      </c>
    </row>
    <row r="15079">
      <c r="L15079" s="3">
        <v>44214.208333333336</v>
      </c>
    </row>
    <row r="15080">
      <c r="L15080" s="3">
        <v>43705.125</v>
      </c>
    </row>
    <row r="15081">
      <c r="L15081" s="3">
        <v>44068.229166666664</v>
      </c>
    </row>
    <row r="15082">
      <c r="L15082" s="3">
        <v>44189.541666666664</v>
      </c>
    </row>
    <row r="15083">
      <c r="L15083" s="3">
        <v>43806.25</v>
      </c>
    </row>
    <row r="15084">
      <c r="L15084" s="3">
        <v>44188.333333333336</v>
      </c>
    </row>
    <row r="15085">
      <c r="L15085" s="3">
        <v>44151.3125</v>
      </c>
    </row>
    <row r="15086">
      <c r="L15086" s="3">
        <v>44034.541666666664</v>
      </c>
    </row>
    <row r="15087">
      <c r="L15087" s="3">
        <v>44065.708333333336</v>
      </c>
    </row>
    <row r="15088">
      <c r="L15088" s="3">
        <v>43584.416666666664</v>
      </c>
    </row>
    <row r="15089">
      <c r="L15089" s="3">
        <v>43845.229166666664</v>
      </c>
    </row>
    <row r="15090">
      <c r="L15090" s="3">
        <v>43870.625</v>
      </c>
    </row>
    <row r="15091">
      <c r="L15091" s="3">
        <v>44122.4461719213</v>
      </c>
    </row>
    <row r="15092">
      <c r="L15092" s="3">
        <v>44005.625</v>
      </c>
    </row>
    <row r="15093">
      <c r="L15093" s="3">
        <v>44083.229166666664</v>
      </c>
    </row>
    <row r="15094">
      <c r="L15094" s="3">
        <v>43844.75</v>
      </c>
    </row>
    <row r="15095">
      <c r="L15095" s="3">
        <v>43886.625</v>
      </c>
    </row>
    <row r="15096">
      <c r="L15096" s="3">
        <v>43868.70609601852</v>
      </c>
    </row>
    <row r="15097">
      <c r="L15097" s="3">
        <v>44223.5625</v>
      </c>
    </row>
    <row r="15098">
      <c r="L15098" s="3">
        <v>44164.333333333336</v>
      </c>
    </row>
    <row r="15099">
      <c r="L15099" s="3">
        <v>44179.291666666664</v>
      </c>
    </row>
    <row r="15100">
      <c r="L15100" s="3">
        <v>44105.229166666664</v>
      </c>
    </row>
    <row r="15101">
      <c r="L15101" s="3">
        <v>44180.916666666664</v>
      </c>
    </row>
    <row r="15102">
      <c r="L15102" s="3">
        <v>44030.53125</v>
      </c>
    </row>
    <row r="15103">
      <c r="L15103" s="3">
        <v>44238.48223363426</v>
      </c>
    </row>
    <row r="15104">
      <c r="L15104" s="3">
        <v>44159.541666666664</v>
      </c>
    </row>
    <row r="15105">
      <c r="L15105" s="3">
        <v>44210.302083333336</v>
      </c>
    </row>
    <row r="15106">
      <c r="L15106" s="3">
        <v>43867.145833333336</v>
      </c>
    </row>
    <row r="15107">
      <c r="L15107" s="3">
        <v>43758.67223134259</v>
      </c>
    </row>
    <row r="15108">
      <c r="L15108" s="3">
        <v>44146.479166666664</v>
      </c>
    </row>
    <row r="15109">
      <c r="L15109" s="3">
        <v>43950.75</v>
      </c>
    </row>
    <row r="15110">
      <c r="L15110" s="3">
        <v>43941.395833333336</v>
      </c>
    </row>
    <row r="15111">
      <c r="L15111" s="3">
        <v>44230.291666666664</v>
      </c>
    </row>
    <row r="15112">
      <c r="L15112" s="3">
        <v>44238.625</v>
      </c>
    </row>
    <row r="15113">
      <c r="L15113" s="3">
        <v>43983.375</v>
      </c>
    </row>
    <row r="15114">
      <c r="L15114" s="3">
        <v>43862.833333333336</v>
      </c>
    </row>
    <row r="15115">
      <c r="L15115" s="3">
        <v>44179.645833333336</v>
      </c>
    </row>
    <row r="15116">
      <c r="L15116" s="3">
        <v>44131.45232098379</v>
      </c>
    </row>
    <row r="15117">
      <c r="L15117" s="3">
        <v>43855.361809050926</v>
      </c>
    </row>
    <row r="15118">
      <c r="L15118" s="3">
        <v>44096.708333333336</v>
      </c>
    </row>
    <row r="15119">
      <c r="L15119" s="3">
        <v>44073.625</v>
      </c>
    </row>
    <row r="15120">
      <c r="L15120" s="3">
        <v>44116.625</v>
      </c>
    </row>
    <row r="15121">
      <c r="L15121" s="3">
        <v>44183.5625</v>
      </c>
    </row>
    <row r="15122">
      <c r="L15122" s="3">
        <v>44166.71875</v>
      </c>
    </row>
    <row r="15123">
      <c r="L15123" s="3">
        <v>43883.757773460646</v>
      </c>
    </row>
    <row r="15124">
      <c r="L15124" s="3">
        <v>43867.541666666664</v>
      </c>
    </row>
    <row r="15125">
      <c r="L15125" s="3">
        <v>44112.291666666664</v>
      </c>
    </row>
    <row r="15126">
      <c r="L15126" s="3">
        <v>44113.302083333336</v>
      </c>
    </row>
    <row r="15127">
      <c r="L15127" s="3">
        <v>43897.583333333336</v>
      </c>
    </row>
    <row r="15128">
      <c r="L15128" s="3">
        <v>44047.625</v>
      </c>
    </row>
    <row r="15129">
      <c r="L15129" s="3">
        <v>44217.3125</v>
      </c>
    </row>
    <row r="15130">
      <c r="L15130" s="3">
        <v>43901.291666666664</v>
      </c>
    </row>
    <row r="15131">
      <c r="L15131" s="3">
        <v>43746.166666666664</v>
      </c>
    </row>
    <row r="15132">
      <c r="L15132" s="3">
        <v>43783.208333333336</v>
      </c>
    </row>
    <row r="15133">
      <c r="L15133" s="3">
        <v>44035.66122390046</v>
      </c>
    </row>
    <row r="15134">
      <c r="L15134" s="3">
        <v>43500.666666666664</v>
      </c>
    </row>
    <row r="15135">
      <c r="L15135" s="3">
        <v>44057.5</v>
      </c>
    </row>
    <row r="15136">
      <c r="L15136" s="3">
        <v>44243.604166666664</v>
      </c>
    </row>
    <row r="15137">
      <c r="L15137" s="3">
        <v>43934.334027777775</v>
      </c>
    </row>
    <row r="15138">
      <c r="L15138" s="3">
        <v>43908.25</v>
      </c>
    </row>
    <row r="15139">
      <c r="L15139" s="3">
        <v>43847.291666666664</v>
      </c>
    </row>
    <row r="15140">
      <c r="L15140" s="3">
        <v>43802.666666666664</v>
      </c>
    </row>
    <row r="15141">
      <c r="L15141" s="3">
        <v>44094.458333333336</v>
      </c>
    </row>
    <row r="15142">
      <c r="L15142" s="3">
        <v>44141.5625</v>
      </c>
    </row>
    <row r="15143">
      <c r="L15143" s="3">
        <v>43781.291666666664</v>
      </c>
    </row>
    <row r="15144">
      <c r="L15144" s="3">
        <v>44153.239583333336</v>
      </c>
    </row>
    <row r="15145">
      <c r="L15145" s="3">
        <v>44189.614583333336</v>
      </c>
    </row>
    <row r="15146">
      <c r="L15146" s="3">
        <v>44055.458333333336</v>
      </c>
    </row>
    <row r="15147">
      <c r="L15147" s="3">
        <v>43607.583333333336</v>
      </c>
    </row>
    <row r="15148">
      <c r="L15148" s="3">
        <v>43899.541666666664</v>
      </c>
    </row>
    <row r="15149">
      <c r="L15149" s="3">
        <v>44150.375</v>
      </c>
    </row>
    <row r="15150">
      <c r="L15150" s="3">
        <v>44252.270833333336</v>
      </c>
    </row>
    <row r="15151">
      <c r="L15151" s="3">
        <v>43973.229166666664</v>
      </c>
    </row>
    <row r="15152">
      <c r="L15152" s="3">
        <v>43927.291666666664</v>
      </c>
    </row>
    <row r="15153">
      <c r="L15153" s="3">
        <v>44223.208333333336</v>
      </c>
    </row>
    <row r="15154">
      <c r="L15154" s="3">
        <v>44104.666666666664</v>
      </c>
    </row>
    <row r="15155">
      <c r="L15155" s="3">
        <v>44238.333333333336</v>
      </c>
    </row>
    <row r="15156">
      <c r="L15156" s="3">
        <v>43909.25</v>
      </c>
    </row>
    <row r="15157">
      <c r="L15157" s="3">
        <v>43567.75</v>
      </c>
    </row>
    <row r="15158">
      <c r="L15158" s="3">
        <v>43996.270833333336</v>
      </c>
    </row>
    <row r="15159">
      <c r="L15159" s="3">
        <v>44111.416666666664</v>
      </c>
    </row>
    <row r="15160">
      <c r="L15160" s="3">
        <v>44027.708333333336</v>
      </c>
    </row>
    <row r="15161">
      <c r="L15161" s="3">
        <v>44123.583333333336</v>
      </c>
    </row>
    <row r="15162">
      <c r="L15162" s="3">
        <v>43886.25</v>
      </c>
    </row>
    <row r="15163">
      <c r="L15163" s="3">
        <v>44239.65625</v>
      </c>
    </row>
    <row r="15164">
      <c r="L15164" s="3">
        <v>43899.541666666664</v>
      </c>
    </row>
    <row r="15165">
      <c r="L15165" s="3">
        <v>43679.583333333336</v>
      </c>
    </row>
    <row r="15166">
      <c r="L15166" s="3">
        <v>44195.3125</v>
      </c>
    </row>
    <row r="15167">
      <c r="L15167" s="3">
        <v>43894.333333333336</v>
      </c>
    </row>
    <row r="15168">
      <c r="L15168" s="3">
        <v>44175.583333333336</v>
      </c>
    </row>
    <row r="15169">
      <c r="L15169" s="3">
        <v>43836.625</v>
      </c>
    </row>
    <row r="15170">
      <c r="L15170" s="3">
        <v>44245.291666666664</v>
      </c>
    </row>
    <row r="15171">
      <c r="L15171" s="3">
        <v>43860.71859826389</v>
      </c>
    </row>
    <row r="15172">
      <c r="L15172" s="3">
        <v>44218.291666666664</v>
      </c>
    </row>
    <row r="15173">
      <c r="L15173" s="3">
        <v>43753.166666666664</v>
      </c>
    </row>
    <row r="15174">
      <c r="L15174" s="3">
        <v>44172.60557252315</v>
      </c>
    </row>
    <row r="15175">
      <c r="L15175" s="3">
        <v>44110.75</v>
      </c>
    </row>
    <row r="15176">
      <c r="L15176" s="3">
        <v>44067.645833333336</v>
      </c>
    </row>
    <row r="15177">
      <c r="L15177" s="3">
        <v>44083.666666666664</v>
      </c>
    </row>
    <row r="15178">
      <c r="L15178" s="3">
        <v>44143.583333333336</v>
      </c>
    </row>
    <row r="15179">
      <c r="L15179" s="3">
        <v>43992.458333333336</v>
      </c>
    </row>
    <row r="15180">
      <c r="L15180" s="3">
        <v>44202.291666666664</v>
      </c>
    </row>
    <row r="15181">
      <c r="L15181" s="3">
        <v>43655.6217643287</v>
      </c>
    </row>
    <row r="15182">
      <c r="L15182" s="3">
        <v>44218.364583333336</v>
      </c>
    </row>
    <row r="15183">
      <c r="L15183" s="3">
        <v>44097.520833333336</v>
      </c>
    </row>
    <row r="15184">
      <c r="L15184" s="3">
        <v>44137.488897337964</v>
      </c>
    </row>
    <row r="15185">
      <c r="L15185" s="3">
        <v>44163.75</v>
      </c>
    </row>
    <row r="15186">
      <c r="L15186" s="3">
        <v>43714.291666666664</v>
      </c>
    </row>
    <row r="15187">
      <c r="L15187" s="3">
        <v>44196.416666666664</v>
      </c>
    </row>
    <row r="15188">
      <c r="L15188" s="3">
        <v>44118.333333333336</v>
      </c>
    </row>
    <row r="15189">
      <c r="L15189" s="3">
        <v>43750.583333333336</v>
      </c>
    </row>
    <row r="15190">
      <c r="L15190" s="3">
        <v>44148.625</v>
      </c>
    </row>
    <row r="15191">
      <c r="L15191" s="3">
        <v>43557.166666666664</v>
      </c>
    </row>
    <row r="15192">
      <c r="L15192" s="3">
        <v>43858.625</v>
      </c>
    </row>
    <row r="15193">
      <c r="L15193" s="3">
        <v>44141.30563497685</v>
      </c>
    </row>
    <row r="15194">
      <c r="L15194" s="3">
        <v>44012.375</v>
      </c>
    </row>
    <row r="15195">
      <c r="L15195" s="3">
        <v>44191.56503046296</v>
      </c>
    </row>
    <row r="15196">
      <c r="L15196" s="3">
        <v>44253.572916666664</v>
      </c>
    </row>
    <row r="15197">
      <c r="L15197" s="3">
        <v>43875.541666666664</v>
      </c>
    </row>
    <row r="15198">
      <c r="L15198" s="3">
        <v>43904.65625</v>
      </c>
    </row>
    <row r="15199">
      <c r="L15199" s="3">
        <v>44176.583333333336</v>
      </c>
    </row>
    <row r="15200">
      <c r="L15200" s="3">
        <v>43636.25</v>
      </c>
    </row>
    <row r="15201">
      <c r="L15201" s="3">
        <v>43818.789880254626</v>
      </c>
    </row>
    <row r="15202">
      <c r="L15202" s="3">
        <v>44179.208333333336</v>
      </c>
    </row>
    <row r="15203">
      <c r="L15203" s="3">
        <v>44142.666666666664</v>
      </c>
    </row>
    <row r="15204">
      <c r="L15204" s="3">
        <v>44130.791666666664</v>
      </c>
    </row>
    <row r="15205">
      <c r="L15205" s="3">
        <v>44127.333333333336</v>
      </c>
    </row>
    <row r="15206">
      <c r="L15206" s="3">
        <v>44026.25</v>
      </c>
    </row>
    <row r="15207">
      <c r="L15207" s="3">
        <v>44139.166666666664</v>
      </c>
    </row>
    <row r="15208">
      <c r="L15208" s="3">
        <v>43678.666666666664</v>
      </c>
    </row>
    <row r="15209">
      <c r="L15209" s="3">
        <v>43841.652009537036</v>
      </c>
    </row>
    <row r="15210">
      <c r="L15210" s="3">
        <v>43782.666666666664</v>
      </c>
    </row>
    <row r="15211">
      <c r="L15211" s="3">
        <v>44035.25</v>
      </c>
    </row>
    <row r="15212">
      <c r="L15212" s="3">
        <v>43840.166666666664</v>
      </c>
    </row>
    <row r="15213">
      <c r="L15213" s="3">
        <v>44153.791666666664</v>
      </c>
    </row>
    <row r="15214">
      <c r="L15214" s="3">
        <v>44125.229166666664</v>
      </c>
    </row>
    <row r="15215">
      <c r="L15215" s="3">
        <v>44012.4375</v>
      </c>
    </row>
    <row r="15216">
      <c r="L15216" s="3">
        <v>44237.708333333336</v>
      </c>
    </row>
    <row r="15217">
      <c r="L15217" s="3">
        <v>44154.729166666664</v>
      </c>
    </row>
    <row r="15218">
      <c r="L15218" s="3">
        <v>44126.347414895834</v>
      </c>
    </row>
    <row r="15219">
      <c r="L15219" s="3">
        <v>44093.25</v>
      </c>
    </row>
    <row r="15220">
      <c r="L15220" s="3">
        <v>43768.75</v>
      </c>
    </row>
    <row r="15221">
      <c r="L15221" s="3">
        <v>43985.25</v>
      </c>
    </row>
    <row r="15222">
      <c r="L15222" s="3">
        <v>44152.6875</v>
      </c>
    </row>
    <row r="15223">
      <c r="L15223" s="3">
        <v>43862.25</v>
      </c>
    </row>
    <row r="15224">
      <c r="L15224" s="3">
        <v>44108.75</v>
      </c>
    </row>
    <row r="15225">
      <c r="L15225" s="3">
        <v>44120.375</v>
      </c>
    </row>
    <row r="15226">
      <c r="L15226" s="3">
        <v>44166.145833333336</v>
      </c>
    </row>
    <row r="15227">
      <c r="L15227" s="3">
        <v>43808.333333333336</v>
      </c>
    </row>
    <row r="15228">
      <c r="L15228" s="3">
        <v>43875.21875</v>
      </c>
    </row>
    <row r="15229">
      <c r="L15229" s="3">
        <v>44209.684492291664</v>
      </c>
    </row>
    <row r="15230">
      <c r="L15230" s="3">
        <v>44125.6875</v>
      </c>
    </row>
    <row r="15231">
      <c r="L15231" s="3">
        <v>43914.4375</v>
      </c>
    </row>
    <row r="15232">
      <c r="L15232" s="3">
        <v>43846.625</v>
      </c>
    </row>
    <row r="15233">
      <c r="L15233" s="3">
        <v>44115.3125</v>
      </c>
    </row>
    <row r="15234">
      <c r="L15234" s="3">
        <v>43938.260416666664</v>
      </c>
    </row>
    <row r="15235">
      <c r="L15235" s="3">
        <v>44104.4375</v>
      </c>
    </row>
    <row r="15236">
      <c r="L15236" s="3">
        <v>43934.229166666664</v>
      </c>
    </row>
    <row r="15237">
      <c r="L15237" s="3">
        <v>44201.583333333336</v>
      </c>
    </row>
    <row r="15238">
      <c r="L15238" s="3">
        <v>44052.75</v>
      </c>
    </row>
    <row r="15239">
      <c r="L15239" s="3">
        <v>44053.541666666664</v>
      </c>
    </row>
    <row r="15240">
      <c r="L15240" s="3">
        <v>43818.708333333336</v>
      </c>
    </row>
    <row r="15241">
      <c r="L15241" s="3">
        <v>44036.25</v>
      </c>
    </row>
    <row r="15242">
      <c r="L15242" s="3">
        <v>43855.333333333336</v>
      </c>
    </row>
    <row r="15243">
      <c r="L15243" s="3">
        <v>44165.78127644676</v>
      </c>
    </row>
    <row r="15244">
      <c r="L15244" s="3">
        <v>44153.229166666664</v>
      </c>
    </row>
    <row r="15245">
      <c r="L15245" s="3">
        <v>44139.645833333336</v>
      </c>
    </row>
    <row r="15246">
      <c r="L15246" s="3">
        <v>44152.5</v>
      </c>
    </row>
    <row r="15247">
      <c r="L15247" s="3">
        <v>44214.708333333336</v>
      </c>
    </row>
    <row r="15248">
      <c r="L15248" s="3">
        <v>43955.291666666664</v>
      </c>
    </row>
    <row r="15249">
      <c r="L15249" s="3">
        <v>44145.625</v>
      </c>
    </row>
    <row r="15250">
      <c r="L15250" s="3">
        <v>44015.708333333336</v>
      </c>
    </row>
    <row r="15251">
      <c r="L15251" s="3">
        <v>44198.33748768519</v>
      </c>
    </row>
    <row r="15252">
      <c r="L15252" s="3">
        <v>44066.6604883912</v>
      </c>
    </row>
    <row r="15253">
      <c r="L15253" s="3">
        <v>43817.708333333336</v>
      </c>
    </row>
    <row r="15254">
      <c r="L15254" s="3">
        <v>43791.208333333336</v>
      </c>
    </row>
    <row r="15255">
      <c r="L15255" s="3">
        <v>43805.541666666664</v>
      </c>
    </row>
    <row r="15256">
      <c r="L15256" s="3">
        <v>44005.291666666664</v>
      </c>
    </row>
    <row r="15257">
      <c r="L15257" s="3">
        <v>44006.541666666664</v>
      </c>
    </row>
    <row r="15258">
      <c r="L15258" s="3">
        <v>44121.291666666664</v>
      </c>
    </row>
    <row r="15259">
      <c r="L15259" s="3">
        <v>44130.229166666664</v>
      </c>
    </row>
    <row r="15260">
      <c r="L15260" s="3">
        <v>43884.583333333336</v>
      </c>
    </row>
    <row r="15261">
      <c r="L15261" s="3">
        <v>44167.625</v>
      </c>
    </row>
    <row r="15262">
      <c r="L15262" s="3">
        <v>44081.625</v>
      </c>
    </row>
    <row r="15263">
      <c r="L15263" s="3">
        <v>44109.7670462963</v>
      </c>
    </row>
    <row r="15264">
      <c r="L15264" s="3">
        <v>44251.604166666664</v>
      </c>
    </row>
    <row r="15265">
      <c r="L15265" s="3">
        <v>43794.416666666664</v>
      </c>
    </row>
    <row r="15266">
      <c r="L15266" s="3">
        <v>44042.75</v>
      </c>
    </row>
    <row r="15267">
      <c r="L15267" s="3">
        <v>43978.479166666664</v>
      </c>
    </row>
    <row r="15268">
      <c r="L15268" s="3">
        <v>43997.625</v>
      </c>
    </row>
    <row r="15269">
      <c r="L15269" s="3">
        <v>43935.635416666664</v>
      </c>
    </row>
    <row r="15270">
      <c r="L15270" s="3">
        <v>43814.208333333336</v>
      </c>
    </row>
    <row r="15271">
      <c r="L15271" s="3">
        <v>43794.625</v>
      </c>
    </row>
    <row r="15272">
      <c r="L15272" s="3">
        <v>43872.166666666664</v>
      </c>
    </row>
    <row r="15273">
      <c r="L15273" s="3">
        <v>43998.708333333336</v>
      </c>
    </row>
    <row r="15274">
      <c r="L15274" s="3">
        <v>44029.291666666664</v>
      </c>
    </row>
    <row r="15275">
      <c r="L15275" s="3">
        <v>43849.4757878125</v>
      </c>
    </row>
    <row r="15276">
      <c r="L15276" s="3">
        <v>44016.708333333336</v>
      </c>
    </row>
    <row r="15277">
      <c r="L15277" s="3">
        <v>43816.791666666664</v>
      </c>
    </row>
    <row r="15278">
      <c r="L15278" s="3">
        <v>43710.291666666664</v>
      </c>
    </row>
    <row r="15279">
      <c r="L15279" s="3">
        <v>44229.229166666664</v>
      </c>
    </row>
    <row r="15280">
      <c r="L15280" s="3">
        <v>43831.666666666664</v>
      </c>
    </row>
    <row r="15281">
      <c r="L15281" s="3">
        <v>44076.145833333336</v>
      </c>
    </row>
    <row r="15282">
      <c r="L15282" s="3">
        <v>44159.5</v>
      </c>
    </row>
    <row r="15283">
      <c r="L15283" s="3">
        <v>43911.291666666664</v>
      </c>
    </row>
    <row r="15284">
      <c r="L15284" s="3">
        <v>44047.75</v>
      </c>
    </row>
    <row r="15285">
      <c r="L15285" s="3">
        <v>44059.625</v>
      </c>
    </row>
    <row r="15286">
      <c r="L15286" s="3">
        <v>44107.666666666664</v>
      </c>
    </row>
    <row r="15287">
      <c r="L15287" s="3">
        <v>44251.21875</v>
      </c>
    </row>
    <row r="15288">
      <c r="L15288" s="3">
        <v>44238.583333333336</v>
      </c>
    </row>
    <row r="15289">
      <c r="L15289" s="3">
        <v>44222.625</v>
      </c>
    </row>
    <row r="15290">
      <c r="L15290" s="3">
        <v>43884.291666666664</v>
      </c>
    </row>
    <row r="15291">
      <c r="L15291" s="3">
        <v>43735.416666666664</v>
      </c>
    </row>
    <row r="15292">
      <c r="L15292" s="3">
        <v>44086.625</v>
      </c>
    </row>
    <row r="15293">
      <c r="L15293" s="3">
        <v>43866.5</v>
      </c>
    </row>
    <row r="15294">
      <c r="L15294" s="3">
        <v>43943.677083333336</v>
      </c>
    </row>
    <row r="15295">
      <c r="L15295" s="3">
        <v>44190.625</v>
      </c>
    </row>
    <row r="15296">
      <c r="L15296" s="3">
        <v>44218.416666666664</v>
      </c>
    </row>
    <row r="15297">
      <c r="L15297" s="3">
        <v>44110.166666666664</v>
      </c>
    </row>
    <row r="15298">
      <c r="L15298" s="3">
        <v>43896.166666666664</v>
      </c>
    </row>
    <row r="15299">
      <c r="L15299" s="3">
        <v>43921.333333333336</v>
      </c>
    </row>
    <row r="15300">
      <c r="L15300" s="3">
        <v>44043.31761521991</v>
      </c>
    </row>
    <row r="15301">
      <c r="L15301" s="3">
        <v>43678.166666666664</v>
      </c>
    </row>
    <row r="15302">
      <c r="L15302" s="3">
        <v>43497.458333333336</v>
      </c>
    </row>
    <row r="15303">
      <c r="L15303" s="3">
        <v>44124.25</v>
      </c>
    </row>
    <row r="15304">
      <c r="L15304" s="3">
        <v>43838.583333333336</v>
      </c>
    </row>
    <row r="15305">
      <c r="L15305" s="3">
        <v>44141.541666666664</v>
      </c>
    </row>
    <row r="15306">
      <c r="L15306" s="3">
        <v>43602.208333333336</v>
      </c>
    </row>
    <row r="15307">
      <c r="L15307" s="3">
        <v>43841.375</v>
      </c>
    </row>
    <row r="15308">
      <c r="L15308" s="3">
        <v>44251.708333333336</v>
      </c>
    </row>
    <row r="15309">
      <c r="L15309" s="3">
        <v>43794.541666666664</v>
      </c>
    </row>
    <row r="15310">
      <c r="L15310" s="3">
        <v>44169.145833333336</v>
      </c>
    </row>
    <row r="15311">
      <c r="L15311" s="3">
        <v>44088.65625</v>
      </c>
    </row>
    <row r="15312">
      <c r="L15312" s="3">
        <v>43657.666666666664</v>
      </c>
    </row>
    <row r="15313">
      <c r="L15313" s="3">
        <v>44245.708333333336</v>
      </c>
    </row>
    <row r="15314">
      <c r="L15314" s="3">
        <v>44122.75</v>
      </c>
    </row>
    <row r="15315">
      <c r="L15315" s="3">
        <v>44083.666666666664</v>
      </c>
    </row>
    <row r="15316">
      <c r="L15316" s="3">
        <v>43805.666666666664</v>
      </c>
    </row>
    <row r="15317">
      <c r="L15317" s="3">
        <v>44084.25</v>
      </c>
    </row>
    <row r="15318">
      <c r="L15318" s="3">
        <v>44221.541666666664</v>
      </c>
    </row>
    <row r="15319">
      <c r="L15319" s="3">
        <v>43874.25</v>
      </c>
    </row>
    <row r="15320">
      <c r="L15320" s="3">
        <v>44183.583333333336</v>
      </c>
    </row>
    <row r="15321">
      <c r="L15321" s="3">
        <v>44109.25</v>
      </c>
    </row>
    <row r="15322">
      <c r="L15322" s="3">
        <v>43799.166666666664</v>
      </c>
    </row>
    <row r="15323">
      <c r="L15323" s="3">
        <v>44124.25</v>
      </c>
    </row>
    <row r="15324">
      <c r="L15324" s="3">
        <v>44000.666666666664</v>
      </c>
    </row>
    <row r="15325">
      <c r="L15325" s="3">
        <v>43924.583333333336</v>
      </c>
    </row>
    <row r="15326">
      <c r="L15326" s="3">
        <v>44153.739583333336</v>
      </c>
    </row>
    <row r="15327">
      <c r="L15327" s="3">
        <v>44117.1875</v>
      </c>
    </row>
    <row r="15328">
      <c r="L15328" s="3">
        <v>44159.625</v>
      </c>
    </row>
    <row r="15329">
      <c r="L15329" s="3">
        <v>43959.28125</v>
      </c>
    </row>
    <row r="15330">
      <c r="L15330" s="3">
        <v>44037.333333333336</v>
      </c>
    </row>
    <row r="15331">
      <c r="L15331" s="3">
        <v>43966.270833333336</v>
      </c>
    </row>
    <row r="15332">
      <c r="L15332" s="3">
        <v>43896.625</v>
      </c>
    </row>
    <row r="15333">
      <c r="L15333" s="3">
        <v>43795.416666666664</v>
      </c>
    </row>
    <row r="15334">
      <c r="L15334" s="3">
        <v>43795.5</v>
      </c>
    </row>
    <row r="15335">
      <c r="L15335" s="3">
        <v>43818.125</v>
      </c>
    </row>
    <row r="15336">
      <c r="L15336" s="3">
        <v>44098.291666666664</v>
      </c>
    </row>
    <row r="15337">
      <c r="L15337" s="3">
        <v>44161.52811341435</v>
      </c>
    </row>
    <row r="15338">
      <c r="L15338" s="3">
        <v>44123.645833333336</v>
      </c>
    </row>
    <row r="15339">
      <c r="L15339" s="3">
        <v>43990.770833333336</v>
      </c>
    </row>
    <row r="15340">
      <c r="L15340" s="3">
        <v>44098.666666666664</v>
      </c>
    </row>
    <row r="15341">
      <c r="L15341" s="3">
        <v>44082.375</v>
      </c>
    </row>
    <row r="15342">
      <c r="L15342" s="3">
        <v>44129.208333333336</v>
      </c>
    </row>
    <row r="15343">
      <c r="L15343" s="3">
        <v>43909.458333333336</v>
      </c>
    </row>
    <row r="15344">
      <c r="L15344" s="3">
        <v>43795.708333333336</v>
      </c>
    </row>
    <row r="15345">
      <c r="L15345" s="3">
        <v>44242.25</v>
      </c>
    </row>
    <row r="15346">
      <c r="L15346" s="3">
        <v>44237.229166666664</v>
      </c>
    </row>
    <row r="15347">
      <c r="L15347" s="3">
        <v>44006.510416666664</v>
      </c>
    </row>
    <row r="15348">
      <c r="L15348" s="3">
        <v>44062.625</v>
      </c>
    </row>
    <row r="15349">
      <c r="L15349" s="3">
        <v>43861.375</v>
      </c>
    </row>
    <row r="15350">
      <c r="L15350" s="3">
        <v>43761.625</v>
      </c>
    </row>
    <row r="15351">
      <c r="L15351" s="3">
        <v>44174.625</v>
      </c>
    </row>
    <row r="15352">
      <c r="L15352" s="3">
        <v>44032.5</v>
      </c>
    </row>
    <row r="15353">
      <c r="L15353" s="3">
        <v>43905.58548297454</v>
      </c>
    </row>
    <row r="15354">
      <c r="L15354" s="3">
        <v>43628.625</v>
      </c>
    </row>
    <row r="15355">
      <c r="L15355" s="3">
        <v>43738.291666666664</v>
      </c>
    </row>
    <row r="15356">
      <c r="L15356" s="3">
        <v>44210.64774796296</v>
      </c>
    </row>
    <row r="15357">
      <c r="L15357" s="3">
        <v>43837.208333333336</v>
      </c>
    </row>
    <row r="15358">
      <c r="L15358" s="3">
        <v>44159.229166666664</v>
      </c>
    </row>
    <row r="15359">
      <c r="L15359" s="3">
        <v>44208.25</v>
      </c>
    </row>
    <row r="15360">
      <c r="L15360" s="3">
        <v>44153.604166666664</v>
      </c>
    </row>
    <row r="15361">
      <c r="L15361" s="3">
        <v>43868.625</v>
      </c>
    </row>
    <row r="15362">
      <c r="L15362" s="3">
        <v>44121.4019996412</v>
      </c>
    </row>
    <row r="15363">
      <c r="L15363" s="3">
        <v>44160.458333333336</v>
      </c>
    </row>
    <row r="15364">
      <c r="L15364" s="3">
        <v>44145.416666666664</v>
      </c>
    </row>
    <row r="15365">
      <c r="L15365" s="3">
        <v>43834.75</v>
      </c>
    </row>
    <row r="15366">
      <c r="L15366" s="3">
        <v>44230.25</v>
      </c>
    </row>
    <row r="15367">
      <c r="L15367" s="3">
        <v>43880.166666666664</v>
      </c>
    </row>
    <row r="15368">
      <c r="L15368" s="3">
        <v>43902.25</v>
      </c>
    </row>
    <row r="15369">
      <c r="L15369" s="3">
        <v>43822.583333333336</v>
      </c>
    </row>
    <row r="15370">
      <c r="L15370" s="3">
        <v>44181.395833333336</v>
      </c>
    </row>
    <row r="15371">
      <c r="L15371" s="3">
        <v>44245.5</v>
      </c>
    </row>
    <row r="15372">
      <c r="L15372" s="3">
        <v>44012.541666666664</v>
      </c>
    </row>
    <row r="15373">
      <c r="L15373" s="3">
        <v>43894.646527777775</v>
      </c>
    </row>
    <row r="15374">
      <c r="L15374" s="3">
        <v>43874.666666666664</v>
      </c>
    </row>
    <row r="15375">
      <c r="L15375" s="3">
        <v>44190.458333333336</v>
      </c>
    </row>
    <row r="15376">
      <c r="L15376" s="3">
        <v>44201.1875</v>
      </c>
    </row>
    <row r="15377">
      <c r="L15377" s="3">
        <v>44096.4375</v>
      </c>
    </row>
    <row r="15378">
      <c r="L15378" s="3">
        <v>44203.583333333336</v>
      </c>
    </row>
    <row r="15379">
      <c r="L15379" s="3">
        <v>43871.625</v>
      </c>
    </row>
    <row r="15380">
      <c r="L15380" s="3">
        <v>44183.56132930556</v>
      </c>
    </row>
    <row r="15381">
      <c r="L15381" s="3">
        <v>44167.291666666664</v>
      </c>
    </row>
    <row r="15382">
      <c r="L15382" s="3">
        <v>44000.291666666664</v>
      </c>
    </row>
    <row r="15383">
      <c r="L15383" s="3">
        <v>44100.729166666664</v>
      </c>
    </row>
    <row r="15384">
      <c r="L15384" s="3">
        <v>44013.25</v>
      </c>
    </row>
    <row r="15385">
      <c r="L15385" s="3">
        <v>44158.208333333336</v>
      </c>
    </row>
    <row r="15386">
      <c r="L15386" s="3">
        <v>44239.708333333336</v>
      </c>
    </row>
    <row r="15387">
      <c r="L15387" s="3">
        <v>43833.708333333336</v>
      </c>
    </row>
    <row r="15388">
      <c r="L15388" s="3">
        <v>43913.291666666664</v>
      </c>
    </row>
    <row r="15389">
      <c r="L15389" s="3">
        <v>43957.59375</v>
      </c>
    </row>
    <row r="15390">
      <c r="L15390" s="3">
        <v>43819.791666666664</v>
      </c>
    </row>
    <row r="15391">
      <c r="L15391" s="3">
        <v>43821.398114351854</v>
      </c>
    </row>
    <row r="15392">
      <c r="L15392" s="3">
        <v>43830.333333333336</v>
      </c>
    </row>
    <row r="15393">
      <c r="L15393" s="3">
        <v>43808.625</v>
      </c>
    </row>
    <row r="15394">
      <c r="L15394" s="3">
        <v>43986.354166666664</v>
      </c>
    </row>
    <row r="15395">
      <c r="L15395" s="3">
        <v>43837.791666666664</v>
      </c>
    </row>
    <row r="15396">
      <c r="L15396" s="3">
        <v>43774.625</v>
      </c>
    </row>
    <row r="15397">
      <c r="L15397" s="3">
        <v>44072.770833333336</v>
      </c>
    </row>
    <row r="15398">
      <c r="L15398" s="3">
        <v>44176.208333333336</v>
      </c>
    </row>
    <row r="15399">
      <c r="L15399" s="3">
        <v>43753.625</v>
      </c>
    </row>
    <row r="15400">
      <c r="L15400" s="3">
        <v>43878.208333333336</v>
      </c>
    </row>
    <row r="15401">
      <c r="L15401" s="3">
        <v>44235.416666666664</v>
      </c>
    </row>
    <row r="15402">
      <c r="L15402" s="3">
        <v>44250.296257141206</v>
      </c>
    </row>
    <row r="15403">
      <c r="L15403" s="3">
        <v>43862.770766284724</v>
      </c>
    </row>
    <row r="15404">
      <c r="L15404" s="3">
        <v>43890.45332444445</v>
      </c>
    </row>
    <row r="15405">
      <c r="L15405" s="3">
        <v>43651.291666666664</v>
      </c>
    </row>
    <row r="15406">
      <c r="L15406" s="3">
        <v>43862.625</v>
      </c>
    </row>
    <row r="15407">
      <c r="L15407" s="3">
        <v>43991.375</v>
      </c>
    </row>
    <row r="15408">
      <c r="L15408" s="3">
        <v>43985.25</v>
      </c>
    </row>
    <row r="15409">
      <c r="L15409" s="3">
        <v>43801.791666666664</v>
      </c>
    </row>
    <row r="15410">
      <c r="L15410" s="3">
        <v>44187.291666666664</v>
      </c>
    </row>
    <row r="15411">
      <c r="L15411" s="3">
        <v>44238.208333333336</v>
      </c>
    </row>
    <row r="15412">
      <c r="L15412" s="3">
        <v>44232.302083333336</v>
      </c>
    </row>
    <row r="15413">
      <c r="L15413" s="3">
        <v>44230.515379386576</v>
      </c>
    </row>
    <row r="15414">
      <c r="L15414" s="3">
        <v>43884.645833333336</v>
      </c>
    </row>
    <row r="15415">
      <c r="L15415" s="3">
        <v>43756.77082349537</v>
      </c>
    </row>
    <row r="15416">
      <c r="L15416" s="3">
        <v>43737.291666666664</v>
      </c>
    </row>
    <row r="15417">
      <c r="L15417" s="3">
        <v>44118.229166666664</v>
      </c>
    </row>
    <row r="15418">
      <c r="L15418" s="3">
        <v>43816.125</v>
      </c>
    </row>
    <row r="15419">
      <c r="L15419" s="3">
        <v>44098.208333333336</v>
      </c>
    </row>
    <row r="15420">
      <c r="L15420" s="3">
        <v>44029.291666666664</v>
      </c>
    </row>
    <row r="15421">
      <c r="L15421" s="3">
        <v>44217.645833333336</v>
      </c>
    </row>
    <row r="15422">
      <c r="L15422" s="3">
        <v>43999.541666666664</v>
      </c>
    </row>
    <row r="15423">
      <c r="L15423" s="3">
        <v>44092.708333333336</v>
      </c>
    </row>
    <row r="15424">
      <c r="L15424" s="3">
        <v>44119.1875</v>
      </c>
    </row>
    <row r="15425">
      <c r="L15425" s="3">
        <v>44166.166666666664</v>
      </c>
    </row>
    <row r="15426">
      <c r="L15426" s="3">
        <v>44094.71875</v>
      </c>
    </row>
    <row r="15427">
      <c r="L15427" s="3">
        <v>44097.666666666664</v>
      </c>
    </row>
    <row r="15428">
      <c r="L15428" s="3">
        <v>44016.6875</v>
      </c>
    </row>
    <row r="15429">
      <c r="L15429" s="3">
        <v>44141.229166666664</v>
      </c>
    </row>
    <row r="15430">
      <c r="L15430" s="3">
        <v>44040.625</v>
      </c>
    </row>
    <row r="15431">
      <c r="L15431" s="3">
        <v>43676.583333333336</v>
      </c>
    </row>
    <row r="15432">
      <c r="L15432" s="3">
        <v>44144.208333333336</v>
      </c>
    </row>
    <row r="15433">
      <c r="L15433" s="3">
        <v>43963.416666666664</v>
      </c>
    </row>
    <row r="15434">
      <c r="L15434" s="3">
        <v>43921.666666666664</v>
      </c>
    </row>
    <row r="15435">
      <c r="L15435" s="3">
        <v>44086.583333333336</v>
      </c>
    </row>
    <row r="15436">
      <c r="L15436" s="3">
        <v>44251.270833333336</v>
      </c>
    </row>
    <row r="15437">
      <c r="L15437" s="3">
        <v>44055.21875</v>
      </c>
    </row>
    <row r="15438">
      <c r="L15438" s="3">
        <v>43859.25</v>
      </c>
    </row>
    <row r="15439">
      <c r="L15439" s="3">
        <v>43794.166666666664</v>
      </c>
    </row>
    <row r="15440">
      <c r="L15440" s="3">
        <v>43849.354166666664</v>
      </c>
    </row>
    <row r="15441">
      <c r="L15441" s="3">
        <v>43965.333333333336</v>
      </c>
    </row>
    <row r="15442">
      <c r="L15442" s="3">
        <v>43950.4375</v>
      </c>
    </row>
    <row r="15443">
      <c r="L15443" s="3">
        <v>43584.416666666664</v>
      </c>
    </row>
    <row r="15444">
      <c r="L15444" s="3">
        <v>43842.61381520834</v>
      </c>
    </row>
    <row r="15445">
      <c r="L15445" s="3">
        <v>43878.666666666664</v>
      </c>
    </row>
    <row r="15446">
      <c r="L15446" s="3">
        <v>44186.666666666664</v>
      </c>
    </row>
    <row r="15447">
      <c r="L15447" s="3">
        <v>44057.666666666664</v>
      </c>
    </row>
    <row r="15448">
      <c r="L15448" s="3">
        <v>44128.75</v>
      </c>
    </row>
    <row r="15449">
      <c r="L15449" s="3">
        <v>44153.25</v>
      </c>
    </row>
    <row r="15450">
      <c r="L15450" s="3">
        <v>44189.50345377315</v>
      </c>
    </row>
    <row r="15451">
      <c r="L15451" s="3">
        <v>44225.4375</v>
      </c>
    </row>
    <row r="15452">
      <c r="L15452" s="3">
        <v>44175.625</v>
      </c>
    </row>
    <row r="15453">
      <c r="L15453" s="3">
        <v>43876.583333333336</v>
      </c>
    </row>
    <row r="15454">
      <c r="L15454" s="3">
        <v>44017.375</v>
      </c>
    </row>
    <row r="15455">
      <c r="L15455" s="3">
        <v>44038.73056443287</v>
      </c>
    </row>
    <row r="15456">
      <c r="L15456" s="3">
        <v>44079.666666666664</v>
      </c>
    </row>
    <row r="15457">
      <c r="L15457" s="3">
        <v>44186.510416666664</v>
      </c>
    </row>
    <row r="15458">
      <c r="L15458" s="3">
        <v>44201.52181012731</v>
      </c>
    </row>
    <row r="15459">
      <c r="L15459" s="3">
        <v>43907.359834421295</v>
      </c>
    </row>
    <row r="15460">
      <c r="L15460" s="3">
        <v>43595.166666666664</v>
      </c>
    </row>
    <row r="15461">
      <c r="L15461" s="3">
        <v>44237.229166666664</v>
      </c>
    </row>
    <row r="15462">
      <c r="L15462" s="3">
        <v>44210.3214172338</v>
      </c>
    </row>
    <row r="15463">
      <c r="L15463" s="3">
        <v>44172.270833333336</v>
      </c>
    </row>
    <row r="15464">
      <c r="L15464" s="3">
        <v>44152.208333333336</v>
      </c>
    </row>
    <row r="15465">
      <c r="L15465" s="3">
        <v>44203.614583333336</v>
      </c>
    </row>
    <row r="15466">
      <c r="L15466" s="3">
        <v>44238.291666666664</v>
      </c>
    </row>
    <row r="15467">
      <c r="L15467" s="3">
        <v>43549.166666666664</v>
      </c>
    </row>
    <row r="15468">
      <c r="L15468" s="3">
        <v>44138.591571655095</v>
      </c>
    </row>
    <row r="15469">
      <c r="L15469" s="3">
        <v>44046.645833333336</v>
      </c>
    </row>
    <row r="15470">
      <c r="L15470" s="3">
        <v>44236.25</v>
      </c>
    </row>
    <row r="15471">
      <c r="L15471" s="3">
        <v>43755.75</v>
      </c>
    </row>
    <row r="15472">
      <c r="L15472" s="3">
        <v>43892.166666666664</v>
      </c>
    </row>
    <row r="15473">
      <c r="L15473" s="3">
        <v>44087.25</v>
      </c>
    </row>
    <row r="15474">
      <c r="L15474" s="3">
        <v>44222.29252268519</v>
      </c>
    </row>
    <row r="15475">
      <c r="L15475" s="3">
        <v>43951.458333333336</v>
      </c>
    </row>
    <row r="15476">
      <c r="L15476" s="3">
        <v>43815.541666666664</v>
      </c>
    </row>
    <row r="15477">
      <c r="L15477" s="3">
        <v>43745.166666666664</v>
      </c>
    </row>
    <row r="15478">
      <c r="L15478" s="3">
        <v>44176.4375</v>
      </c>
    </row>
    <row r="15479">
      <c r="L15479" s="3">
        <v>44044.739583333336</v>
      </c>
    </row>
    <row r="15480">
      <c r="L15480" s="3">
        <v>43776.71526409722</v>
      </c>
    </row>
    <row r="15481">
      <c r="L15481" s="3">
        <v>44117.666666666664</v>
      </c>
    </row>
    <row r="15482">
      <c r="L15482" s="3">
        <v>43601.75</v>
      </c>
    </row>
    <row r="15483">
      <c r="L15483" s="3">
        <v>43965.260416666664</v>
      </c>
    </row>
    <row r="15484">
      <c r="L15484" s="3">
        <v>44017.6875</v>
      </c>
    </row>
    <row r="15485">
      <c r="L15485" s="3">
        <v>44180.25</v>
      </c>
    </row>
    <row r="15486">
      <c r="L15486" s="3">
        <v>43993.541666666664</v>
      </c>
    </row>
    <row r="15487">
      <c r="L15487" s="3">
        <v>43776.291666666664</v>
      </c>
    </row>
    <row r="15488">
      <c r="L15488" s="3">
        <v>44056.791666666664</v>
      </c>
    </row>
    <row r="15489">
      <c r="L15489" s="3">
        <v>44186.6875</v>
      </c>
    </row>
    <row r="15490">
      <c r="L15490" s="3">
        <v>43893.666666666664</v>
      </c>
    </row>
    <row r="15491">
      <c r="L15491" s="3">
        <v>43853.25</v>
      </c>
    </row>
    <row r="15492">
      <c r="L15492" s="3">
        <v>44161.677083333336</v>
      </c>
    </row>
    <row r="15493">
      <c r="L15493" s="3">
        <v>44225.25</v>
      </c>
    </row>
    <row r="15494">
      <c r="L15494" s="3">
        <v>44250.333333333336</v>
      </c>
    </row>
    <row r="15495">
      <c r="L15495" s="3">
        <v>44249.666666666664</v>
      </c>
    </row>
    <row r="15496">
      <c r="L15496" s="3">
        <v>44160.541666666664</v>
      </c>
    </row>
    <row r="15497">
      <c r="L15497" s="3">
        <v>44021.25</v>
      </c>
    </row>
    <row r="15498">
      <c r="L15498" s="3">
        <v>43789.583333333336</v>
      </c>
    </row>
    <row r="15499">
      <c r="L15499" s="3">
        <v>43659.666666666664</v>
      </c>
    </row>
    <row r="15500">
      <c r="L15500" s="3">
        <v>44048.25</v>
      </c>
    </row>
    <row r="15501">
      <c r="L15501" s="3">
        <v>43849.666666666664</v>
      </c>
    </row>
    <row r="15502">
      <c r="L15502" s="3">
        <v>44145.625</v>
      </c>
    </row>
    <row r="15503">
      <c r="L15503" s="3">
        <v>43917.666666666664</v>
      </c>
    </row>
    <row r="15504">
      <c r="L15504" s="3">
        <v>44203.229166666664</v>
      </c>
    </row>
    <row r="15505">
      <c r="L15505" s="3">
        <v>43888.416666666664</v>
      </c>
    </row>
    <row r="15506">
      <c r="L15506" s="3">
        <v>44016.770833333336</v>
      </c>
    </row>
    <row r="15507">
      <c r="L15507" s="3">
        <v>44001.708333333336</v>
      </c>
    </row>
    <row r="15508">
      <c r="L15508" s="3">
        <v>44066.729166666664</v>
      </c>
    </row>
    <row r="15509">
      <c r="L15509" s="3">
        <v>44216.43690299769</v>
      </c>
    </row>
    <row r="15510">
      <c r="L15510" s="3">
        <v>44111.604166666664</v>
      </c>
    </row>
    <row r="15511">
      <c r="L15511" s="3">
        <v>44084.666666666664</v>
      </c>
    </row>
    <row r="15512">
      <c r="L15512" s="3">
        <v>44238.5</v>
      </c>
    </row>
    <row r="15513">
      <c r="L15513" s="3">
        <v>43879.25</v>
      </c>
    </row>
    <row r="15514">
      <c r="L15514" s="3">
        <v>44119.791666666664</v>
      </c>
    </row>
    <row r="15515">
      <c r="L15515" s="3">
        <v>44218.229166666664</v>
      </c>
    </row>
    <row r="15516">
      <c r="L15516" s="3">
        <v>44120.666666666664</v>
      </c>
    </row>
    <row r="15517">
      <c r="L15517" s="3">
        <v>43886.3125</v>
      </c>
    </row>
    <row r="15518">
      <c r="L15518" s="3">
        <v>43872.28125</v>
      </c>
    </row>
    <row r="15519">
      <c r="L15519" s="3">
        <v>44130.791666666664</v>
      </c>
    </row>
    <row r="15520">
      <c r="L15520" s="3">
        <v>44182.625</v>
      </c>
    </row>
    <row r="15521">
      <c r="L15521" s="3">
        <v>44252.125</v>
      </c>
    </row>
    <row r="15522">
      <c r="L15522" s="3">
        <v>43755.375</v>
      </c>
    </row>
    <row r="15523">
      <c r="L15523" s="3">
        <v>43844.291666666664</v>
      </c>
    </row>
    <row r="15524">
      <c r="L15524" s="3">
        <v>43824.708333333336</v>
      </c>
    </row>
    <row r="15525">
      <c r="L15525" s="3">
        <v>44071.625</v>
      </c>
    </row>
    <row r="15526">
      <c r="L15526" s="3">
        <v>44142.46442950232</v>
      </c>
    </row>
    <row r="15527">
      <c r="L15527" s="3">
        <v>44121.197916666664</v>
      </c>
    </row>
    <row r="15528">
      <c r="L15528" s="3">
        <v>44119.604166666664</v>
      </c>
    </row>
    <row r="15529">
      <c r="L15529" s="3">
        <v>43805.625</v>
      </c>
    </row>
    <row r="15530">
      <c r="L15530" s="3">
        <v>44237.375</v>
      </c>
    </row>
    <row r="15531">
      <c r="L15531" s="3">
        <v>43790.125</v>
      </c>
    </row>
    <row r="15532">
      <c r="L15532" s="3">
        <v>43791.5</v>
      </c>
    </row>
    <row r="15533">
      <c r="L15533" s="3">
        <v>44106.208333333336</v>
      </c>
    </row>
    <row r="15534">
      <c r="L15534" s="3">
        <v>44245.645833333336</v>
      </c>
    </row>
    <row r="15535">
      <c r="L15535" s="3">
        <v>43813.528767881944</v>
      </c>
    </row>
    <row r="15536">
      <c r="L15536" s="3">
        <v>43829.770833333336</v>
      </c>
    </row>
    <row r="15537">
      <c r="L15537" s="3">
        <v>43887.6875</v>
      </c>
    </row>
    <row r="15538">
      <c r="L15538" s="3">
        <v>44155.6875</v>
      </c>
    </row>
    <row r="15539">
      <c r="L15539" s="3">
        <v>43905.666666666664</v>
      </c>
    </row>
    <row r="15540">
      <c r="L15540" s="3">
        <v>43760.583333333336</v>
      </c>
    </row>
    <row r="15541">
      <c r="L15541" s="3">
        <v>43471.666666666664</v>
      </c>
    </row>
    <row r="15542">
      <c r="L15542" s="3">
        <v>44095.708333333336</v>
      </c>
    </row>
    <row r="15543">
      <c r="L15543" s="3">
        <v>44056.48436181713</v>
      </c>
    </row>
    <row r="15544">
      <c r="L15544" s="3">
        <v>44146.625</v>
      </c>
    </row>
    <row r="15545">
      <c r="L15545" s="3">
        <v>44085.25</v>
      </c>
    </row>
    <row r="15546">
      <c r="L15546" s="3">
        <v>44051.229166666664</v>
      </c>
    </row>
    <row r="15547">
      <c r="L15547" s="3">
        <v>44062.270833333336</v>
      </c>
    </row>
    <row r="15548">
      <c r="L15548" s="3">
        <v>44018.197916666664</v>
      </c>
    </row>
    <row r="15549">
      <c r="L15549" s="3">
        <v>44223.25</v>
      </c>
    </row>
    <row r="15550">
      <c r="L15550" s="3">
        <v>44242.291666666664</v>
      </c>
    </row>
    <row r="15551">
      <c r="L15551" s="3">
        <v>44140.791666666664</v>
      </c>
    </row>
    <row r="15552">
      <c r="L15552" s="3">
        <v>44042.458333333336</v>
      </c>
    </row>
    <row r="15553">
      <c r="L15553" s="3">
        <v>44229.333333333336</v>
      </c>
    </row>
    <row r="15554">
      <c r="L15554" s="3">
        <v>44221.364583333336</v>
      </c>
    </row>
    <row r="15555">
      <c r="L15555" s="3">
        <v>43472.708333333336</v>
      </c>
    </row>
    <row r="15556">
      <c r="L15556" s="3">
        <v>44152.708333333336</v>
      </c>
    </row>
    <row r="15557">
      <c r="L15557" s="3">
        <v>43868.72409643519</v>
      </c>
    </row>
    <row r="15558">
      <c r="L15558" s="3">
        <v>44148.708333333336</v>
      </c>
    </row>
    <row r="15559">
      <c r="L15559" s="3">
        <v>43768.5</v>
      </c>
    </row>
    <row r="15560">
      <c r="L15560" s="3">
        <v>44069.645833333336</v>
      </c>
    </row>
    <row r="15561">
      <c r="L15561" s="3">
        <v>43812.416666666664</v>
      </c>
    </row>
    <row r="15562">
      <c r="L15562" s="3">
        <v>43789.375</v>
      </c>
    </row>
    <row r="15563">
      <c r="L15563" s="3">
        <v>44151.4375</v>
      </c>
    </row>
    <row r="15564">
      <c r="L15564" s="3">
        <v>44203.229166666664</v>
      </c>
    </row>
    <row r="15565">
      <c r="L15565" s="3">
        <v>44062.333333333336</v>
      </c>
    </row>
    <row r="15566">
      <c r="L15566" s="3">
        <v>43563.708333333336</v>
      </c>
    </row>
    <row r="15567">
      <c r="L15567" s="3">
        <v>43882.4375</v>
      </c>
    </row>
    <row r="15568">
      <c r="L15568" s="3">
        <v>43825.5</v>
      </c>
    </row>
    <row r="15569">
      <c r="L15569" s="3">
        <v>44146.239583333336</v>
      </c>
    </row>
    <row r="15570">
      <c r="L15570" s="3">
        <v>44215.333333333336</v>
      </c>
    </row>
    <row r="15571">
      <c r="L15571" s="3">
        <v>43998.510416666664</v>
      </c>
    </row>
    <row r="15572">
      <c r="L15572" s="3">
        <v>43767.75</v>
      </c>
    </row>
    <row r="15573">
      <c r="L15573" s="3">
        <v>44051.291666666664</v>
      </c>
    </row>
    <row r="15574">
      <c r="L15574" s="3">
        <v>43741.75</v>
      </c>
    </row>
    <row r="15575">
      <c r="L15575" s="3">
        <v>44161.291666666664</v>
      </c>
    </row>
    <row r="15576">
      <c r="L15576" s="3">
        <v>43910.4375</v>
      </c>
    </row>
    <row r="15577">
      <c r="L15577" s="3">
        <v>43797.166666666664</v>
      </c>
    </row>
    <row r="15578">
      <c r="L15578" s="3">
        <v>44079.75</v>
      </c>
    </row>
    <row r="15579">
      <c r="L15579" s="3">
        <v>44222.25</v>
      </c>
    </row>
    <row r="15580">
      <c r="L15580" s="3">
        <v>43894.75</v>
      </c>
    </row>
    <row r="15581">
      <c r="L15581" s="3">
        <v>43823.458333333336</v>
      </c>
    </row>
    <row r="15582">
      <c r="L15582" s="3">
        <v>43900.333333333336</v>
      </c>
    </row>
    <row r="15583">
      <c r="L15583" s="3">
        <v>44117.583333333336</v>
      </c>
    </row>
    <row r="15584">
      <c r="L15584" s="3">
        <v>44112.5625</v>
      </c>
    </row>
    <row r="15585">
      <c r="L15585" s="3">
        <v>44099.5</v>
      </c>
    </row>
    <row r="15586">
      <c r="L15586" s="3">
        <v>44016.416666666664</v>
      </c>
    </row>
    <row r="15587">
      <c r="L15587" s="3">
        <v>44118.614583333336</v>
      </c>
    </row>
    <row r="15588">
      <c r="L15588" s="3">
        <v>44029.770833333336</v>
      </c>
    </row>
    <row r="15589">
      <c r="L15589" s="3">
        <v>44018.46875</v>
      </c>
    </row>
    <row r="15590">
      <c r="L15590" s="3">
        <v>44064.25</v>
      </c>
    </row>
    <row r="15591">
      <c r="L15591" s="3">
        <v>44253.708333333336</v>
      </c>
    </row>
    <row r="15592">
      <c r="L15592" s="3">
        <v>43660.676548877316</v>
      </c>
    </row>
    <row r="15593">
      <c r="L15593" s="3">
        <v>44091.625</v>
      </c>
    </row>
    <row r="15594">
      <c r="L15594" s="3">
        <v>44069.666666666664</v>
      </c>
    </row>
    <row r="15595">
      <c r="L15595" s="3">
        <v>43833.600123310185</v>
      </c>
    </row>
    <row r="15596">
      <c r="L15596" s="3">
        <v>44118.239583333336</v>
      </c>
    </row>
    <row r="15597">
      <c r="L15597" s="3">
        <v>44113.625</v>
      </c>
    </row>
    <row r="15598">
      <c r="L15598" s="3">
        <v>44027.635416666664</v>
      </c>
    </row>
    <row r="15599">
      <c r="L15599" s="3">
        <v>43871.667692627314</v>
      </c>
    </row>
    <row r="15600">
      <c r="L15600" s="3">
        <v>44153.229166666664</v>
      </c>
    </row>
    <row r="15601">
      <c r="L15601" s="3">
        <v>44015.708333333336</v>
      </c>
    </row>
    <row r="15602">
      <c r="L15602" s="3">
        <v>43971.729166666664</v>
      </c>
    </row>
    <row r="15603">
      <c r="L15603" s="3">
        <v>44148.208333333336</v>
      </c>
    </row>
    <row r="15604">
      <c r="L15604" s="3">
        <v>44129.291666666664</v>
      </c>
    </row>
    <row r="15605">
      <c r="L15605" s="3">
        <v>44183.29754157407</v>
      </c>
    </row>
    <row r="15606">
      <c r="L15606" s="3">
        <v>43576.791666666664</v>
      </c>
    </row>
    <row r="15607">
      <c r="L15607" s="3">
        <v>44228.25</v>
      </c>
    </row>
    <row r="15608">
      <c r="L15608" s="3">
        <v>44231.6996087963</v>
      </c>
    </row>
    <row r="15609">
      <c r="L15609" s="3">
        <v>43515.375</v>
      </c>
    </row>
    <row r="15610">
      <c r="L15610" s="3">
        <v>44193.25</v>
      </c>
    </row>
    <row r="15611">
      <c r="L15611" s="3">
        <v>43510.166666666664</v>
      </c>
    </row>
    <row r="15612">
      <c r="L15612" s="3">
        <v>44168.260416666664</v>
      </c>
    </row>
    <row r="15613">
      <c r="L15613" s="3">
        <v>44007.177083333336</v>
      </c>
    </row>
    <row r="15614">
      <c r="L15614" s="3">
        <v>44078.4375</v>
      </c>
    </row>
    <row r="15615">
      <c r="L15615" s="3">
        <v>43838.708333333336</v>
      </c>
    </row>
    <row r="15616">
      <c r="L15616" s="3">
        <v>44172.666666666664</v>
      </c>
    </row>
    <row r="15617">
      <c r="L15617" s="3">
        <v>44001.541666666664</v>
      </c>
    </row>
    <row r="15618">
      <c r="L15618" s="3">
        <v>44247.666666666664</v>
      </c>
    </row>
    <row r="15619">
      <c r="L15619" s="3">
        <v>43878.229166666664</v>
      </c>
    </row>
    <row r="15620">
      <c r="L15620" s="3">
        <v>43925.38281386574</v>
      </c>
    </row>
    <row r="15621">
      <c r="L15621" s="3">
        <v>44123.604166666664</v>
      </c>
    </row>
    <row r="15622">
      <c r="L15622" s="3">
        <v>44138.6875</v>
      </c>
    </row>
    <row r="15623">
      <c r="L15623" s="3">
        <v>43717.583333333336</v>
      </c>
    </row>
    <row r="15624">
      <c r="L15624" s="3">
        <v>43756.291666666664</v>
      </c>
    </row>
    <row r="15625">
      <c r="L15625" s="3">
        <v>44155.61316824074</v>
      </c>
    </row>
    <row r="15626">
      <c r="L15626" s="3">
        <v>44141.229166666664</v>
      </c>
    </row>
    <row r="15627">
      <c r="L15627" s="3">
        <v>44149.1875</v>
      </c>
    </row>
    <row r="15628">
      <c r="L15628" s="3">
        <v>44235.375</v>
      </c>
    </row>
    <row r="15629">
      <c r="L15629" s="3">
        <v>44163.260416666664</v>
      </c>
    </row>
    <row r="15630">
      <c r="L15630" s="3">
        <v>44115.291666666664</v>
      </c>
    </row>
    <row r="15631">
      <c r="L15631" s="3">
        <v>43920.333333333336</v>
      </c>
    </row>
    <row r="15632">
      <c r="L15632" s="3">
        <v>43995.25</v>
      </c>
    </row>
    <row r="15633">
      <c r="L15633" s="3">
        <v>44155.5</v>
      </c>
    </row>
    <row r="15634">
      <c r="L15634" s="3">
        <v>43860.197916666664</v>
      </c>
    </row>
    <row r="15635">
      <c r="L15635" s="3">
        <v>44093.458333333336</v>
      </c>
    </row>
    <row r="15636">
      <c r="L15636" s="3">
        <v>43815.625</v>
      </c>
    </row>
    <row r="15637">
      <c r="L15637" s="3">
        <v>43884.604166666664</v>
      </c>
    </row>
    <row r="15638">
      <c r="L15638" s="3">
        <v>44110.416666666664</v>
      </c>
    </row>
    <row r="15639">
      <c r="L15639" s="3">
        <v>43957.291666666664</v>
      </c>
    </row>
    <row r="15640">
      <c r="L15640" s="3">
        <v>43505.12613333333</v>
      </c>
    </row>
    <row r="15641">
      <c r="L15641" s="3">
        <v>43959.791666666664</v>
      </c>
    </row>
    <row r="15642">
      <c r="L15642" s="3">
        <v>44201.260416666664</v>
      </c>
    </row>
    <row r="15643">
      <c r="L15643" s="3">
        <v>44097.166666666664</v>
      </c>
    </row>
    <row r="15644">
      <c r="L15644" s="3">
        <v>43930.291666666664</v>
      </c>
    </row>
    <row r="15645">
      <c r="L15645" s="3">
        <v>44218.291666666664</v>
      </c>
    </row>
    <row r="15646">
      <c r="L15646" s="3">
        <v>43856.291666666664</v>
      </c>
    </row>
    <row r="15647">
      <c r="L15647" s="3">
        <v>44022.208333333336</v>
      </c>
    </row>
    <row r="15648">
      <c r="L15648" s="3">
        <v>44121.25</v>
      </c>
    </row>
    <row r="15649">
      <c r="L15649" s="3">
        <v>43664.25</v>
      </c>
    </row>
    <row r="15650">
      <c r="L15650" s="3">
        <v>43864.416666666664</v>
      </c>
    </row>
    <row r="15651">
      <c r="L15651" s="3">
        <v>43698.25</v>
      </c>
    </row>
    <row r="15652">
      <c r="L15652" s="3">
        <v>43971.333333333336</v>
      </c>
    </row>
    <row r="15653">
      <c r="L15653" s="3">
        <v>43871.46547375</v>
      </c>
    </row>
    <row r="15654">
      <c r="L15654" s="3">
        <v>43881.208333333336</v>
      </c>
    </row>
    <row r="15655">
      <c r="L15655" s="3">
        <v>44215.347466886575</v>
      </c>
    </row>
    <row r="15656">
      <c r="L15656" s="3">
        <v>44164.375</v>
      </c>
    </row>
    <row r="15657">
      <c r="L15657" s="3">
        <v>44087.416666666664</v>
      </c>
    </row>
    <row r="15658">
      <c r="L15658" s="3">
        <v>43700.208333333336</v>
      </c>
    </row>
    <row r="15659">
      <c r="L15659" s="3">
        <v>43814.25</v>
      </c>
    </row>
    <row r="15660">
      <c r="L15660" s="3">
        <v>43808.6875</v>
      </c>
    </row>
    <row r="15661">
      <c r="L15661" s="3">
        <v>43985.40972222222</v>
      </c>
    </row>
    <row r="15662">
      <c r="L15662" s="3">
        <v>44246.291666666664</v>
      </c>
    </row>
    <row r="15663">
      <c r="L15663" s="3">
        <v>44186.458333333336</v>
      </c>
    </row>
    <row r="15664">
      <c r="L15664" s="3">
        <v>44242.375</v>
      </c>
    </row>
    <row r="15665">
      <c r="L15665" s="3">
        <v>43642.166666666664</v>
      </c>
    </row>
    <row r="15666">
      <c r="L15666" s="3">
        <v>43734.486515069446</v>
      </c>
    </row>
    <row r="15667">
      <c r="L15667" s="3">
        <v>43936.125</v>
      </c>
    </row>
    <row r="15668">
      <c r="L15668" s="3">
        <v>43951.229166666664</v>
      </c>
    </row>
    <row r="15669">
      <c r="L15669" s="3">
        <v>43999.708333333336</v>
      </c>
    </row>
    <row r="15670">
      <c r="L15670" s="3">
        <v>44200.291666666664</v>
      </c>
    </row>
    <row r="15671">
      <c r="L15671" s="3">
        <v>44253.666666666664</v>
      </c>
    </row>
    <row r="15672">
      <c r="L15672" s="3">
        <v>44090.5</v>
      </c>
    </row>
    <row r="15673">
      <c r="L15673" s="3">
        <v>43747.25</v>
      </c>
    </row>
    <row r="15674">
      <c r="L15674" s="3">
        <v>43676.79887303241</v>
      </c>
    </row>
    <row r="15675">
      <c r="L15675" s="3">
        <v>43871.583333333336</v>
      </c>
    </row>
    <row r="15676">
      <c r="L15676" s="3">
        <v>43769.333333333336</v>
      </c>
    </row>
    <row r="15677">
      <c r="L15677" s="3">
        <v>44078.239583333336</v>
      </c>
    </row>
    <row r="15678">
      <c r="L15678" s="3">
        <v>43609.166666666664</v>
      </c>
    </row>
    <row r="15679">
      <c r="L15679" s="3">
        <v>43844.708333333336</v>
      </c>
    </row>
    <row r="15680">
      <c r="L15680" s="3">
        <v>44243.416666666664</v>
      </c>
    </row>
    <row r="15681">
      <c r="L15681" s="3">
        <v>44149.5</v>
      </c>
    </row>
    <row r="15682">
      <c r="L15682" s="3">
        <v>44195.5625</v>
      </c>
    </row>
    <row r="15683">
      <c r="L15683" s="3">
        <v>44037.666666666664</v>
      </c>
    </row>
    <row r="15684">
      <c r="L15684" s="3">
        <v>43914.666666666664</v>
      </c>
    </row>
    <row r="15685">
      <c r="L15685" s="3">
        <v>44182.291666666664</v>
      </c>
    </row>
    <row r="15686">
      <c r="L15686" s="3">
        <v>43997.489583333336</v>
      </c>
    </row>
    <row r="15687">
      <c r="L15687" s="3">
        <v>43881.67667127315</v>
      </c>
    </row>
    <row r="15688">
      <c r="L15688" s="3">
        <v>44148.6875</v>
      </c>
    </row>
    <row r="15689">
      <c r="L15689" s="3">
        <v>44181.6875</v>
      </c>
    </row>
    <row r="15690">
      <c r="L15690" s="3">
        <v>43717.25</v>
      </c>
    </row>
    <row r="15691">
      <c r="L15691" s="3">
        <v>44089.44539017361</v>
      </c>
    </row>
    <row r="15692">
      <c r="L15692" s="3">
        <v>43826.458333333336</v>
      </c>
    </row>
    <row r="15693">
      <c r="L15693" s="3">
        <v>44032.75</v>
      </c>
    </row>
    <row r="15694">
      <c r="L15694" s="3">
        <v>44124.4375</v>
      </c>
    </row>
    <row r="15695">
      <c r="L15695" s="3">
        <v>43923.791666666664</v>
      </c>
    </row>
    <row r="15696">
      <c r="L15696" s="3">
        <v>44114.25</v>
      </c>
    </row>
    <row r="15697">
      <c r="L15697" s="3">
        <v>43574.458333333336</v>
      </c>
    </row>
    <row r="15698">
      <c r="L15698" s="3">
        <v>43865.385416666664</v>
      </c>
    </row>
    <row r="15699">
      <c r="L15699" s="3">
        <v>44180.333333333336</v>
      </c>
    </row>
    <row r="15700">
      <c r="L15700" s="3">
        <v>44207.625</v>
      </c>
    </row>
    <row r="15701">
      <c r="L15701" s="3">
        <v>44118.625</v>
      </c>
    </row>
    <row r="15702">
      <c r="L15702" s="3">
        <v>44250.29525915509</v>
      </c>
    </row>
    <row r="15703">
      <c r="L15703" s="3">
        <v>44232.666666666664</v>
      </c>
    </row>
    <row r="15704">
      <c r="L15704" s="3">
        <v>43838.25</v>
      </c>
    </row>
    <row r="15705">
      <c r="L15705" s="3">
        <v>44243.229166666664</v>
      </c>
    </row>
    <row r="15706">
      <c r="L15706" s="3">
        <v>43802.416666666664</v>
      </c>
    </row>
    <row r="15707">
      <c r="L15707" s="3">
        <v>44209.39182099537</v>
      </c>
    </row>
    <row r="15708">
      <c r="L15708" s="3">
        <v>44118.25</v>
      </c>
    </row>
    <row r="15709">
      <c r="L15709" s="3">
        <v>43978.791666666664</v>
      </c>
    </row>
    <row r="15710">
      <c r="L15710" s="3">
        <v>44096.666666666664</v>
      </c>
    </row>
    <row r="15711">
      <c r="L15711" s="3">
        <v>43955.260416666664</v>
      </c>
    </row>
    <row r="15712">
      <c r="L15712" s="3">
        <v>43897.34375</v>
      </c>
    </row>
    <row r="15713">
      <c r="L15713" s="3">
        <v>44001.25</v>
      </c>
    </row>
    <row r="15714">
      <c r="L15714" s="3">
        <v>44113.520833333336</v>
      </c>
    </row>
    <row r="15715">
      <c r="L15715" s="3">
        <v>44058.708333333336</v>
      </c>
    </row>
    <row r="15716">
      <c r="L15716" s="3">
        <v>43771.75</v>
      </c>
    </row>
    <row r="15717">
      <c r="L15717" s="3">
        <v>43750.625</v>
      </c>
    </row>
    <row r="15718">
      <c r="L15718" s="3">
        <v>44211.270833333336</v>
      </c>
    </row>
    <row r="15719">
      <c r="L15719" s="3">
        <v>43859.270833333336</v>
      </c>
    </row>
    <row r="15720">
      <c r="L15720" s="3">
        <v>43706.291666666664</v>
      </c>
    </row>
    <row r="15721">
      <c r="L15721" s="3">
        <v>44245.666666666664</v>
      </c>
    </row>
    <row r="15722">
      <c r="L15722" s="3">
        <v>43777.77799221065</v>
      </c>
    </row>
    <row r="15723">
      <c r="L15723" s="3">
        <v>44001.625</v>
      </c>
    </row>
    <row r="15724">
      <c r="L15724" s="3">
        <v>44104.32607012732</v>
      </c>
    </row>
    <row r="15725">
      <c r="L15725" s="3">
        <v>44152.645833333336</v>
      </c>
    </row>
    <row r="15726">
      <c r="L15726" s="3">
        <v>44121.75</v>
      </c>
    </row>
    <row r="15727">
      <c r="L15727" s="3">
        <v>44190.479166666664</v>
      </c>
    </row>
    <row r="15728">
      <c r="L15728" s="3">
        <v>44017.75537788194</v>
      </c>
    </row>
    <row r="15729">
      <c r="L15729" s="3">
        <v>43870.791666666664</v>
      </c>
    </row>
    <row r="15730">
      <c r="L15730" s="3">
        <v>44203.699026689814</v>
      </c>
    </row>
    <row r="15731">
      <c r="L15731" s="3">
        <v>43551.666666666664</v>
      </c>
    </row>
    <row r="15732">
      <c r="L15732" s="3">
        <v>43822.791666666664</v>
      </c>
    </row>
    <row r="15733">
      <c r="L15733" s="3">
        <v>43817.583333333336</v>
      </c>
    </row>
    <row r="15734">
      <c r="L15734" s="3">
        <v>44186.375</v>
      </c>
    </row>
    <row r="15735">
      <c r="L15735" s="3">
        <v>44057.416666666664</v>
      </c>
    </row>
    <row r="15736">
      <c r="L15736" s="3">
        <v>44077.302083333336</v>
      </c>
    </row>
    <row r="15737">
      <c r="L15737" s="3">
        <v>43936.229166666664</v>
      </c>
    </row>
    <row r="15738">
      <c r="L15738" s="3">
        <v>43707.583333333336</v>
      </c>
    </row>
    <row r="15739">
      <c r="L15739" s="3">
        <v>44113.5625</v>
      </c>
    </row>
    <row r="15740">
      <c r="L15740" s="3">
        <v>44229.604166666664</v>
      </c>
    </row>
    <row r="15741">
      <c r="L15741" s="3">
        <v>43830.666666666664</v>
      </c>
    </row>
    <row r="15742">
      <c r="L15742" s="3">
        <v>44208.666666666664</v>
      </c>
    </row>
    <row r="15743">
      <c r="L15743" s="3">
        <v>43790.625</v>
      </c>
    </row>
    <row r="15744">
      <c r="L15744" s="3">
        <v>44222.5</v>
      </c>
    </row>
    <row r="15745">
      <c r="L15745" s="3">
        <v>44132.5</v>
      </c>
    </row>
    <row r="15746">
      <c r="L15746" s="3">
        <v>43592.666666666664</v>
      </c>
    </row>
    <row r="15747">
      <c r="L15747" s="3">
        <v>43876.791666666664</v>
      </c>
    </row>
    <row r="15748">
      <c r="L15748" s="3">
        <v>44034.229166666664</v>
      </c>
    </row>
    <row r="15749">
      <c r="L15749" s="3">
        <v>44244.708333333336</v>
      </c>
    </row>
    <row r="15750">
      <c r="L15750" s="3">
        <v>43599.708333333336</v>
      </c>
    </row>
    <row r="15751">
      <c r="L15751" s="3">
        <v>44183.625</v>
      </c>
    </row>
    <row r="15752">
      <c r="L15752" s="3">
        <v>44250.41904327546</v>
      </c>
    </row>
    <row r="15753">
      <c r="L15753" s="3">
        <v>43873.5625</v>
      </c>
    </row>
    <row r="15754">
      <c r="L15754" s="3">
        <v>43778.208333333336</v>
      </c>
    </row>
    <row r="15755">
      <c r="L15755" s="3">
        <v>44109.458333333336</v>
      </c>
    </row>
    <row r="15756">
      <c r="L15756" s="3">
        <v>44245.625</v>
      </c>
    </row>
    <row r="15757">
      <c r="L15757" s="3">
        <v>44223.64625273148</v>
      </c>
    </row>
    <row r="15758">
      <c r="L15758" s="3">
        <v>43800.34854292824</v>
      </c>
    </row>
    <row r="15759">
      <c r="L15759" s="3">
        <v>44163.229166666664</v>
      </c>
    </row>
    <row r="15760">
      <c r="L15760" s="3">
        <v>44137.583333333336</v>
      </c>
    </row>
    <row r="15761">
      <c r="L15761" s="3">
        <v>44235.333333333336</v>
      </c>
    </row>
    <row r="15762">
      <c r="L15762" s="3">
        <v>43965.333333333336</v>
      </c>
    </row>
    <row r="15763">
      <c r="L15763" s="3">
        <v>44027.791666666664</v>
      </c>
    </row>
    <row r="15764">
      <c r="L15764" s="3">
        <v>43741.333333333336</v>
      </c>
    </row>
    <row r="15765">
      <c r="L15765" s="3">
        <v>44223.625</v>
      </c>
    </row>
    <row r="15766">
      <c r="L15766" s="3">
        <v>44239.645833333336</v>
      </c>
    </row>
    <row r="15767">
      <c r="L15767" s="3">
        <v>43889.6875</v>
      </c>
    </row>
    <row r="15768">
      <c r="L15768" s="3">
        <v>43854.291666666664</v>
      </c>
    </row>
    <row r="15769">
      <c r="L15769" s="3">
        <v>44159.208333333336</v>
      </c>
    </row>
    <row r="15770">
      <c r="L15770" s="3">
        <v>44172.75</v>
      </c>
    </row>
    <row r="15771">
      <c r="L15771" s="3">
        <v>44251.72497659722</v>
      </c>
    </row>
    <row r="15772">
      <c r="L15772" s="3">
        <v>44039.625</v>
      </c>
    </row>
    <row r="15773">
      <c r="L15773" s="3">
        <v>44117.25</v>
      </c>
    </row>
    <row r="15774">
      <c r="L15774" s="3">
        <v>43793.125</v>
      </c>
    </row>
    <row r="15775">
      <c r="L15775" s="3">
        <v>43716.291666666664</v>
      </c>
    </row>
    <row r="15776">
      <c r="L15776" s="3">
        <v>43775.708333333336</v>
      </c>
    </row>
    <row r="15777">
      <c r="L15777" s="3">
        <v>44103.291666666664</v>
      </c>
    </row>
    <row r="15778">
      <c r="L15778" s="3">
        <v>43830.541666666664</v>
      </c>
    </row>
    <row r="15779">
      <c r="L15779" s="3">
        <v>43792.583333333336</v>
      </c>
    </row>
    <row r="15780">
      <c r="L15780" s="3">
        <v>43776.208333333336</v>
      </c>
    </row>
    <row r="15781">
      <c r="L15781" s="3">
        <v>44222.6875</v>
      </c>
    </row>
    <row r="15782">
      <c r="L15782" s="3">
        <v>44243.291666666664</v>
      </c>
    </row>
    <row r="15783">
      <c r="L15783" s="3">
        <v>44168.1875</v>
      </c>
    </row>
    <row r="15784">
      <c r="L15784" s="3">
        <v>43691.125</v>
      </c>
    </row>
    <row r="15785">
      <c r="L15785" s="3">
        <v>43818.791666666664</v>
      </c>
    </row>
    <row r="15786">
      <c r="L15786" s="3">
        <v>44201.208333333336</v>
      </c>
    </row>
    <row r="15787">
      <c r="L15787" s="3">
        <v>44065.72716957176</v>
      </c>
    </row>
    <row r="15788">
      <c r="L15788" s="3">
        <v>43959.541666666664</v>
      </c>
    </row>
    <row r="15789">
      <c r="L15789" s="3">
        <v>44173.625</v>
      </c>
    </row>
    <row r="15790">
      <c r="L15790" s="3">
        <v>43899.25</v>
      </c>
    </row>
    <row r="15791">
      <c r="L15791" s="3">
        <v>44179.25</v>
      </c>
    </row>
    <row r="15792">
      <c r="L15792" s="3">
        <v>43892.520833333336</v>
      </c>
    </row>
    <row r="15793">
      <c r="L15793" s="3">
        <v>44139.708333333336</v>
      </c>
    </row>
    <row r="15794">
      <c r="L15794" s="3">
        <v>44149.625</v>
      </c>
    </row>
    <row r="15795">
      <c r="L15795" s="3">
        <v>44110.625</v>
      </c>
    </row>
    <row r="15796">
      <c r="L15796" s="3">
        <v>43873.604166666664</v>
      </c>
    </row>
    <row r="15797">
      <c r="L15797" s="3">
        <v>44159.791666666664</v>
      </c>
    </row>
    <row r="15798">
      <c r="L15798" s="3">
        <v>43994.208333333336</v>
      </c>
    </row>
    <row r="15799">
      <c r="L15799" s="3">
        <v>43632.291666666664</v>
      </c>
    </row>
    <row r="15800">
      <c r="L15800" s="3">
        <v>44225.25</v>
      </c>
    </row>
    <row r="15801">
      <c r="L15801" s="3">
        <v>43787.583333333336</v>
      </c>
    </row>
    <row r="15802">
      <c r="L15802" s="3">
        <v>44179.625</v>
      </c>
    </row>
    <row r="15803">
      <c r="L15803" s="3">
        <v>43996.708333333336</v>
      </c>
    </row>
    <row r="15804">
      <c r="L15804" s="3">
        <v>43733.416666666664</v>
      </c>
    </row>
    <row r="15805">
      <c r="L15805" s="3">
        <v>43818.625</v>
      </c>
    </row>
    <row r="15806">
      <c r="L15806" s="3">
        <v>44127.416666666664</v>
      </c>
    </row>
    <row r="15807">
      <c r="L15807" s="3">
        <v>44047.25</v>
      </c>
    </row>
    <row r="15808">
      <c r="L15808" s="3">
        <v>44218.666666666664</v>
      </c>
    </row>
    <row r="15809">
      <c r="L15809" s="3">
        <v>43978.625</v>
      </c>
    </row>
    <row r="15810">
      <c r="L15810" s="3">
        <v>44141.333333333336</v>
      </c>
    </row>
    <row r="15811">
      <c r="L15811" s="3">
        <v>43804.6875</v>
      </c>
    </row>
    <row r="15812">
      <c r="L15812" s="3">
        <v>43822.583333333336</v>
      </c>
    </row>
    <row r="15813">
      <c r="L15813" s="3">
        <v>43712.666666666664</v>
      </c>
    </row>
    <row r="15814">
      <c r="L15814" s="3">
        <v>43507.166666666664</v>
      </c>
    </row>
    <row r="15815">
      <c r="L15815" s="3">
        <v>44238.349610335645</v>
      </c>
    </row>
    <row r="15816">
      <c r="L15816" s="3">
        <v>43959.416666666664</v>
      </c>
    </row>
    <row r="15817">
      <c r="L15817" s="3">
        <v>43684.785377141205</v>
      </c>
    </row>
    <row r="15818">
      <c r="L15818" s="3">
        <v>43873.708333333336</v>
      </c>
    </row>
    <row r="15819">
      <c r="L15819" s="3">
        <v>43849.635416666664</v>
      </c>
    </row>
    <row r="15820">
      <c r="L15820" s="3">
        <v>44146.75</v>
      </c>
    </row>
    <row r="15821">
      <c r="L15821" s="3">
        <v>43771.25</v>
      </c>
    </row>
    <row r="15822">
      <c r="L15822" s="3">
        <v>43780.208333333336</v>
      </c>
    </row>
    <row r="15823">
      <c r="L15823" s="3">
        <v>44218.458333333336</v>
      </c>
    </row>
    <row r="15824">
      <c r="L15824" s="3">
        <v>44110.166666666664</v>
      </c>
    </row>
    <row r="15825">
      <c r="L15825" s="3">
        <v>43894.5</v>
      </c>
    </row>
    <row r="15826">
      <c r="L15826" s="3">
        <v>44154.229166666664</v>
      </c>
    </row>
    <row r="15827">
      <c r="L15827" s="3">
        <v>43906.166666666664</v>
      </c>
    </row>
    <row r="15828">
      <c r="L15828" s="3">
        <v>44033.791666666664</v>
      </c>
    </row>
    <row r="15829">
      <c r="L15829" s="3">
        <v>43747.541666666664</v>
      </c>
    </row>
    <row r="15830">
      <c r="L15830" s="3">
        <v>44071.666666666664</v>
      </c>
    </row>
    <row r="15831">
      <c r="L15831" s="3">
        <v>43896.729166666664</v>
      </c>
    </row>
    <row r="15832">
      <c r="L15832" s="3">
        <v>43774.625</v>
      </c>
    </row>
    <row r="15833">
      <c r="L15833" s="3">
        <v>43895.625</v>
      </c>
    </row>
    <row r="15834">
      <c r="L15834" s="3">
        <v>43979.625</v>
      </c>
    </row>
    <row r="15835">
      <c r="L15835" s="3">
        <v>43900.583333333336</v>
      </c>
    </row>
    <row r="15836">
      <c r="L15836" s="3">
        <v>44229.208333333336</v>
      </c>
    </row>
    <row r="15837">
      <c r="L15837" s="3">
        <v>43957.791666666664</v>
      </c>
    </row>
    <row r="15838">
      <c r="L15838" s="3">
        <v>43756.625</v>
      </c>
    </row>
    <row r="15839">
      <c r="L15839" s="3">
        <v>44155.75</v>
      </c>
    </row>
    <row r="15840">
      <c r="L15840" s="3">
        <v>43795.781517268515</v>
      </c>
    </row>
    <row r="15841">
      <c r="L15841" s="3">
        <v>43509.666666666664</v>
      </c>
    </row>
    <row r="15842">
      <c r="L15842" s="3">
        <v>44149.229166666664</v>
      </c>
    </row>
    <row r="15843">
      <c r="L15843" s="3">
        <v>43851.208333333336</v>
      </c>
    </row>
    <row r="15844">
      <c r="L15844" s="3">
        <v>43679.166666666664</v>
      </c>
    </row>
    <row r="15845">
      <c r="L15845" s="3">
        <v>43748.625</v>
      </c>
    </row>
    <row r="15846">
      <c r="L15846" s="3">
        <v>44145.229166666664</v>
      </c>
    </row>
    <row r="15847">
      <c r="L15847" s="3">
        <v>44155.791666666664</v>
      </c>
    </row>
    <row r="15848">
      <c r="L15848" s="3">
        <v>44022.377779166665</v>
      </c>
    </row>
    <row r="15849">
      <c r="L15849" s="3">
        <v>44159.708333333336</v>
      </c>
    </row>
    <row r="15850">
      <c r="L15850" s="3">
        <v>43786.333333333336</v>
      </c>
    </row>
    <row r="15851">
      <c r="L15851" s="3">
        <v>44179.239583333336</v>
      </c>
    </row>
    <row r="15852">
      <c r="L15852" s="3">
        <v>44156.625</v>
      </c>
    </row>
    <row r="15853">
      <c r="L15853" s="3">
        <v>44110.72789700232</v>
      </c>
    </row>
    <row r="15854">
      <c r="L15854" s="3">
        <v>44216.375</v>
      </c>
    </row>
    <row r="15855">
      <c r="L15855" s="3">
        <v>44246.445857858795</v>
      </c>
    </row>
    <row r="15856">
      <c r="L15856" s="3">
        <v>44023.229166666664</v>
      </c>
    </row>
    <row r="15857">
      <c r="L15857" s="3">
        <v>43783.541666666664</v>
      </c>
    </row>
    <row r="15858">
      <c r="L15858" s="3">
        <v>44030.25069444445</v>
      </c>
    </row>
    <row r="15859">
      <c r="L15859" s="3">
        <v>43856.40625</v>
      </c>
    </row>
    <row r="15860">
      <c r="L15860" s="3">
        <v>44172.375</v>
      </c>
    </row>
    <row r="15861">
      <c r="L15861" s="3">
        <v>44052.625</v>
      </c>
    </row>
    <row r="15862">
      <c r="L15862" s="3">
        <v>43727.666666666664</v>
      </c>
    </row>
    <row r="15863">
      <c r="L15863" s="3">
        <v>43849.708333333336</v>
      </c>
    </row>
    <row r="15864">
      <c r="L15864" s="3">
        <v>44104.666666666664</v>
      </c>
    </row>
    <row r="15865">
      <c r="L15865" s="3">
        <v>43965.72986111111</v>
      </c>
    </row>
    <row r="15866">
      <c r="L15866" s="3">
        <v>44168.583333333336</v>
      </c>
    </row>
    <row r="15867">
      <c r="L15867" s="3">
        <v>43886.541666666664</v>
      </c>
    </row>
    <row r="15868">
      <c r="L15868" s="3">
        <v>44142.715029907406</v>
      </c>
    </row>
    <row r="15869">
      <c r="L15869" s="3">
        <v>44200.4375</v>
      </c>
    </row>
    <row r="15870">
      <c r="L15870" s="3">
        <v>43882.25</v>
      </c>
    </row>
    <row r="15871">
      <c r="L15871" s="3">
        <v>43900.604166666664</v>
      </c>
    </row>
    <row r="15872">
      <c r="L15872" s="3">
        <v>44252.67495729167</v>
      </c>
    </row>
    <row r="15873">
      <c r="L15873" s="3">
        <v>44229.3125</v>
      </c>
    </row>
    <row r="15874">
      <c r="L15874" s="3">
        <v>43907.63677798611</v>
      </c>
    </row>
    <row r="15875">
      <c r="L15875" s="3">
        <v>44201.541666666664</v>
      </c>
    </row>
    <row r="15876">
      <c r="L15876" s="3">
        <v>44186.635416666664</v>
      </c>
    </row>
    <row r="15877">
      <c r="L15877" s="3">
        <v>43769.708333333336</v>
      </c>
    </row>
    <row r="15878">
      <c r="L15878" s="3">
        <v>43847.260416666664</v>
      </c>
    </row>
    <row r="15879">
      <c r="L15879" s="3">
        <v>44022.697916666664</v>
      </c>
    </row>
    <row r="15880">
      <c r="L15880" s="3">
        <v>43566.416666666664</v>
      </c>
    </row>
    <row r="15881">
      <c r="L15881" s="3">
        <v>44181.270833333336</v>
      </c>
    </row>
    <row r="15882">
      <c r="L15882" s="3">
        <v>44195.229166666664</v>
      </c>
    </row>
    <row r="15883">
      <c r="L15883" s="3">
        <v>43695.625</v>
      </c>
    </row>
    <row r="15884">
      <c r="L15884" s="3">
        <v>43876.75</v>
      </c>
    </row>
    <row r="15885">
      <c r="L15885" s="3">
        <v>43893.5</v>
      </c>
    </row>
    <row r="15886">
      <c r="L15886" s="3">
        <v>43867.208333333336</v>
      </c>
    </row>
    <row r="15887">
      <c r="L15887" s="3">
        <v>43828.333333333336</v>
      </c>
    </row>
    <row r="15888">
      <c r="L15888" s="3">
        <v>43999.75681407408</v>
      </c>
    </row>
    <row r="15889">
      <c r="L15889" s="3">
        <v>44153.270833333336</v>
      </c>
    </row>
    <row r="15890">
      <c r="L15890" s="3">
        <v>44124.197916666664</v>
      </c>
    </row>
    <row r="15891">
      <c r="L15891" s="3">
        <v>43917.791666666664</v>
      </c>
    </row>
    <row r="15892">
      <c r="L15892" s="3">
        <v>43608.458333333336</v>
      </c>
    </row>
    <row r="15893">
      <c r="L15893" s="3">
        <v>44165.666666666664</v>
      </c>
    </row>
    <row r="15894">
      <c r="L15894" s="3">
        <v>43764.208333333336</v>
      </c>
    </row>
    <row r="15895">
      <c r="L15895" s="3">
        <v>43718.7102615625</v>
      </c>
    </row>
    <row r="15896">
      <c r="L15896" s="3">
        <v>43922.229166666664</v>
      </c>
    </row>
    <row r="15897">
      <c r="L15897" s="3">
        <v>44067.375</v>
      </c>
    </row>
    <row r="15898">
      <c r="L15898" s="3">
        <v>44047.416666666664</v>
      </c>
    </row>
    <row r="15899">
      <c r="L15899" s="3">
        <v>43784.625</v>
      </c>
    </row>
    <row r="15900">
      <c r="L15900" s="3">
        <v>44129.583333333336</v>
      </c>
    </row>
    <row r="15901">
      <c r="L15901" s="3">
        <v>44225.333333333336</v>
      </c>
    </row>
    <row r="15902">
      <c r="L15902" s="3">
        <v>44130.416666666664</v>
      </c>
    </row>
    <row r="15903">
      <c r="L15903" s="3">
        <v>43958.25</v>
      </c>
    </row>
    <row r="15904">
      <c r="L15904" s="3">
        <v>44124.416666666664</v>
      </c>
    </row>
    <row r="15905">
      <c r="L15905" s="3">
        <v>44166.229166666664</v>
      </c>
    </row>
    <row r="15906">
      <c r="L15906" s="3">
        <v>43766.166666666664</v>
      </c>
    </row>
    <row r="15907">
      <c r="L15907" s="3">
        <v>44250.25</v>
      </c>
    </row>
    <row r="15908">
      <c r="L15908" s="3">
        <v>43788.583333333336</v>
      </c>
    </row>
    <row r="15909">
      <c r="L15909" s="3">
        <v>44160.427083333336</v>
      </c>
    </row>
    <row r="15910">
      <c r="L15910" s="3">
        <v>44012.4375</v>
      </c>
    </row>
    <row r="15911">
      <c r="L15911" s="3">
        <v>44041.61369806713</v>
      </c>
    </row>
    <row r="15912">
      <c r="L15912" s="3">
        <v>43851.291666666664</v>
      </c>
    </row>
    <row r="15913">
      <c r="L15913" s="3">
        <v>44034.71875</v>
      </c>
    </row>
    <row r="15914">
      <c r="L15914" s="3">
        <v>44014.510416666664</v>
      </c>
    </row>
    <row r="15915">
      <c r="L15915" s="3">
        <v>43740.708333333336</v>
      </c>
    </row>
    <row r="15916">
      <c r="L15916" s="3">
        <v>43901.779014189815</v>
      </c>
    </row>
    <row r="15917">
      <c r="L15917" s="3">
        <v>43996.770833333336</v>
      </c>
    </row>
    <row r="15918">
      <c r="L15918" s="3">
        <v>43918.541666666664</v>
      </c>
    </row>
    <row r="15919">
      <c r="L15919" s="3">
        <v>43891.666666666664</v>
      </c>
    </row>
    <row r="15920">
      <c r="L15920" s="3">
        <v>43752.75</v>
      </c>
    </row>
    <row r="15921">
      <c r="L15921" s="3">
        <v>44141.645833333336</v>
      </c>
    </row>
    <row r="15922">
      <c r="L15922" s="3">
        <v>44116.302083333336</v>
      </c>
    </row>
    <row r="15923">
      <c r="L15923" s="3">
        <v>44077.333333333336</v>
      </c>
    </row>
    <row r="15924">
      <c r="L15924" s="3">
        <v>44015.177083333336</v>
      </c>
    </row>
    <row r="15925">
      <c r="L15925" s="3">
        <v>44111.395833333336</v>
      </c>
    </row>
    <row r="15926">
      <c r="L15926" s="3">
        <v>44142.791666666664</v>
      </c>
    </row>
    <row r="15927">
      <c r="L15927" s="3">
        <v>44245.25</v>
      </c>
    </row>
    <row r="15928">
      <c r="L15928" s="3">
        <v>43747.375</v>
      </c>
    </row>
    <row r="15929">
      <c r="L15929" s="3">
        <v>43733.291666666664</v>
      </c>
    </row>
    <row r="15930">
      <c r="L15930" s="3">
        <v>44216.6875</v>
      </c>
    </row>
    <row r="15931">
      <c r="L15931" s="3">
        <v>44063.291666666664</v>
      </c>
    </row>
    <row r="15932">
      <c r="L15932" s="3">
        <v>43900.75</v>
      </c>
    </row>
    <row r="15933">
      <c r="L15933" s="3">
        <v>44183.416666666664</v>
      </c>
    </row>
    <row r="15934">
      <c r="L15934" s="3">
        <v>43682.625</v>
      </c>
    </row>
    <row r="15935">
      <c r="L15935" s="3">
        <v>44208.604166666664</v>
      </c>
    </row>
    <row r="15936">
      <c r="L15936" s="3">
        <v>43928.791666666664</v>
      </c>
    </row>
    <row r="15937">
      <c r="L15937" s="3">
        <v>43747.625</v>
      </c>
    </row>
    <row r="15938">
      <c r="L15938" s="3">
        <v>44247.270833333336</v>
      </c>
    </row>
    <row r="15939">
      <c r="L15939" s="3">
        <v>44077.520833333336</v>
      </c>
    </row>
    <row r="15940">
      <c r="L15940" s="3">
        <v>44189.541666666664</v>
      </c>
    </row>
    <row r="15941">
      <c r="L15941" s="3">
        <v>44072.25</v>
      </c>
    </row>
    <row r="15942">
      <c r="L15942" s="3">
        <v>43997.666666666664</v>
      </c>
    </row>
    <row r="15943">
      <c r="L15943" s="3">
        <v>43577.75</v>
      </c>
    </row>
    <row r="15944">
      <c r="L15944" s="3">
        <v>44061.72637392361</v>
      </c>
    </row>
    <row r="15945">
      <c r="L15945" s="3">
        <v>44079.52575104166</v>
      </c>
    </row>
    <row r="15946">
      <c r="L15946" s="3">
        <v>44161.270833333336</v>
      </c>
    </row>
    <row r="15947">
      <c r="L15947" s="3">
        <v>44244.645833333336</v>
      </c>
    </row>
    <row r="15948">
      <c r="L15948" s="3">
        <v>44167.1875</v>
      </c>
    </row>
    <row r="15949">
      <c r="L15949" s="3">
        <v>44092.4375</v>
      </c>
    </row>
    <row r="15950">
      <c r="L15950" s="3">
        <v>44019.229166666664</v>
      </c>
    </row>
    <row r="15951">
      <c r="L15951" s="3">
        <v>43962.458333333336</v>
      </c>
    </row>
    <row r="15952">
      <c r="L15952" s="3">
        <v>44096.21875</v>
      </c>
    </row>
    <row r="15953">
      <c r="L15953" s="3">
        <v>43768.541666666664</v>
      </c>
    </row>
    <row r="15954">
      <c r="L15954" s="3">
        <v>43843.625</v>
      </c>
    </row>
    <row r="15955">
      <c r="L15955" s="3">
        <v>43490.458333333336</v>
      </c>
    </row>
    <row r="15956">
      <c r="L15956" s="3">
        <v>43558.416666666664</v>
      </c>
    </row>
    <row r="15957">
      <c r="L15957" s="3">
        <v>44231.177083333336</v>
      </c>
    </row>
    <row r="15958">
      <c r="L15958" s="3">
        <v>44100.229166666664</v>
      </c>
    </row>
    <row r="15959">
      <c r="L15959" s="3">
        <v>43965.770833333336</v>
      </c>
    </row>
    <row r="15960">
      <c r="L15960" s="3">
        <v>43789.70069637732</v>
      </c>
    </row>
    <row r="15961">
      <c r="L15961" s="3">
        <v>44053.166666666664</v>
      </c>
    </row>
    <row r="15962">
      <c r="L15962" s="3">
        <v>44210.791666666664</v>
      </c>
    </row>
    <row r="15963">
      <c r="L15963" s="3">
        <v>43892.64217634259</v>
      </c>
    </row>
    <row r="15964">
      <c r="L15964" s="3">
        <v>44201.291666666664</v>
      </c>
    </row>
    <row r="15965">
      <c r="L15965" s="3">
        <v>43987.333333333336</v>
      </c>
    </row>
    <row r="15966">
      <c r="L15966" s="3">
        <v>44252.229166666664</v>
      </c>
    </row>
    <row r="15967">
      <c r="L15967" s="3">
        <v>44209.614583333336</v>
      </c>
    </row>
    <row r="15968">
      <c r="L15968" s="3">
        <v>43780.291666666664</v>
      </c>
    </row>
    <row r="15969">
      <c r="L15969" s="3">
        <v>43841.760416666664</v>
      </c>
    </row>
    <row r="15970">
      <c r="L15970" s="3">
        <v>43949.375</v>
      </c>
    </row>
    <row r="15971">
      <c r="L15971" s="3">
        <v>44148.333333333336</v>
      </c>
    </row>
    <row r="15972">
      <c r="L15972" s="3">
        <v>43826.166666666664</v>
      </c>
    </row>
    <row r="15973">
      <c r="L15973" s="3">
        <v>43671.5</v>
      </c>
    </row>
    <row r="15974">
      <c r="L15974" s="3">
        <v>43810.75</v>
      </c>
    </row>
    <row r="15975">
      <c r="L15975" s="3">
        <v>43789.708333333336</v>
      </c>
    </row>
    <row r="15976">
      <c r="L15976" s="3">
        <v>44157.625</v>
      </c>
    </row>
    <row r="15977">
      <c r="L15977" s="3">
        <v>43826.708333333336</v>
      </c>
    </row>
    <row r="15978">
      <c r="L15978" s="3">
        <v>43817.75</v>
      </c>
    </row>
    <row r="15979">
      <c r="L15979" s="3">
        <v>44103.67742540509</v>
      </c>
    </row>
    <row r="15980">
      <c r="L15980" s="3">
        <v>44058.708333333336</v>
      </c>
    </row>
    <row r="15981">
      <c r="L15981" s="3">
        <v>44116.6875</v>
      </c>
    </row>
    <row r="15982">
      <c r="L15982" s="3">
        <v>44028.666666666664</v>
      </c>
    </row>
    <row r="15983">
      <c r="L15983" s="3">
        <v>43831.791666666664</v>
      </c>
    </row>
    <row r="15984">
      <c r="L15984" s="3">
        <v>44228.25</v>
      </c>
    </row>
    <row r="15985">
      <c r="L15985" s="3">
        <v>44209.590901840274</v>
      </c>
    </row>
    <row r="15986">
      <c r="L15986" s="3">
        <v>43847.6156206713</v>
      </c>
    </row>
    <row r="15987">
      <c r="L15987" s="3">
        <v>44029.666666666664</v>
      </c>
    </row>
    <row r="15988">
      <c r="L15988" s="3">
        <v>44234.916666666664</v>
      </c>
    </row>
    <row r="15989">
      <c r="L15989" s="3">
        <v>43913.625</v>
      </c>
    </row>
    <row r="15990">
      <c r="L15990" s="3">
        <v>43888.48414184028</v>
      </c>
    </row>
    <row r="15991">
      <c r="L15991" s="3">
        <v>44155.59575690972</v>
      </c>
    </row>
    <row r="15992">
      <c r="L15992" s="3">
        <v>43853.145833333336</v>
      </c>
    </row>
    <row r="15993">
      <c r="L15993" s="3">
        <v>43978.697916666664</v>
      </c>
    </row>
    <row r="15994">
      <c r="L15994" s="3">
        <v>43589.625</v>
      </c>
    </row>
    <row r="15995">
      <c r="L15995" s="3">
        <v>43477.666666666664</v>
      </c>
    </row>
    <row r="15996">
      <c r="L15996" s="3">
        <v>44103.75</v>
      </c>
    </row>
    <row r="15997">
      <c r="L15997" s="3">
        <v>44173.541666666664</v>
      </c>
    </row>
    <row r="15998">
      <c r="L15998" s="3">
        <v>43672.416666666664</v>
      </c>
    </row>
    <row r="15999">
      <c r="L15999" s="3">
        <v>44156.583333333336</v>
      </c>
    </row>
    <row r="16000">
      <c r="L16000" s="3">
        <v>43842.541666666664</v>
      </c>
    </row>
    <row r="16001">
      <c r="L16001" s="3">
        <v>43689.625</v>
      </c>
    </row>
    <row r="16002">
      <c r="L16002" s="3">
        <v>43758.333333333336</v>
      </c>
    </row>
    <row r="16003">
      <c r="L16003" s="3">
        <v>44063.270833333336</v>
      </c>
    </row>
    <row r="16004">
      <c r="L16004" s="3">
        <v>43983.666666666664</v>
      </c>
    </row>
    <row r="16005">
      <c r="L16005" s="3">
        <v>43913.604166666664</v>
      </c>
    </row>
    <row r="16006">
      <c r="L16006" s="3">
        <v>44169.416666666664</v>
      </c>
    </row>
    <row r="16007">
      <c r="L16007" s="3">
        <v>43730.708333333336</v>
      </c>
    </row>
    <row r="16008">
      <c r="L16008" s="3">
        <v>43879.291666666664</v>
      </c>
    </row>
    <row r="16009">
      <c r="L16009" s="3">
        <v>43992.197916666664</v>
      </c>
    </row>
    <row r="16010">
      <c r="L16010" s="3">
        <v>43776.208333333336</v>
      </c>
    </row>
    <row r="16011">
      <c r="L16011" s="3">
        <v>43910.322916666664</v>
      </c>
    </row>
    <row r="16012">
      <c r="L16012" s="3">
        <v>43926.541666666664</v>
      </c>
    </row>
    <row r="16013">
      <c r="L16013" s="3">
        <v>44202.270833333336</v>
      </c>
    </row>
    <row r="16014">
      <c r="L16014" s="3">
        <v>44014.604166666664</v>
      </c>
    </row>
    <row r="16015">
      <c r="L16015" s="3">
        <v>44203.270833333336</v>
      </c>
    </row>
    <row r="16016">
      <c r="L16016" s="3">
        <v>44122.583333333336</v>
      </c>
    </row>
    <row r="16017">
      <c r="L16017" s="3">
        <v>44151.208333333336</v>
      </c>
    </row>
    <row r="16018">
      <c r="L16018" s="3">
        <v>44144.625</v>
      </c>
    </row>
    <row r="16019">
      <c r="L16019" s="3">
        <v>43938.229166666664</v>
      </c>
    </row>
    <row r="16020">
      <c r="L16020" s="3">
        <v>44216.208333333336</v>
      </c>
    </row>
    <row r="16021">
      <c r="L16021" s="3">
        <v>43793.666666666664</v>
      </c>
    </row>
    <row r="16022">
      <c r="L16022" s="3">
        <v>44181.625</v>
      </c>
    </row>
    <row r="16023">
      <c r="L16023" s="3">
        <v>43728.25</v>
      </c>
    </row>
    <row r="16024">
      <c r="L16024" s="3">
        <v>44088.166666666664</v>
      </c>
    </row>
    <row r="16025">
      <c r="L16025" s="3">
        <v>44175.708333333336</v>
      </c>
    </row>
    <row r="16026">
      <c r="L16026" s="3">
        <v>43643.75</v>
      </c>
    </row>
    <row r="16027">
      <c r="L16027" s="3">
        <v>44074.541666666664</v>
      </c>
    </row>
    <row r="16028">
      <c r="L16028" s="3">
        <v>44119.229166666664</v>
      </c>
    </row>
    <row r="16029">
      <c r="L16029" s="3">
        <v>43887.229166666664</v>
      </c>
    </row>
    <row r="16030">
      <c r="L16030" s="3">
        <v>44182.270833333336</v>
      </c>
    </row>
    <row r="16031">
      <c r="L16031" s="3">
        <v>44215.25</v>
      </c>
    </row>
    <row r="16032">
      <c r="L16032" s="3">
        <v>44114.583333333336</v>
      </c>
    </row>
    <row r="16033">
      <c r="L16033" s="3">
        <v>43615.625</v>
      </c>
    </row>
    <row r="16034">
      <c r="L16034" s="3">
        <v>43875.604166666664</v>
      </c>
    </row>
    <row r="16035">
      <c r="L16035" s="3">
        <v>44141.541666666664</v>
      </c>
    </row>
    <row r="16036">
      <c r="L16036" s="3">
        <v>44139.270833333336</v>
      </c>
    </row>
    <row r="16037">
      <c r="L16037" s="3">
        <v>44143.6875</v>
      </c>
    </row>
    <row r="16038">
      <c r="L16038" s="3">
        <v>44000.541666666664</v>
      </c>
    </row>
    <row r="16039">
      <c r="L16039" s="3">
        <v>43767.625</v>
      </c>
    </row>
    <row r="16040">
      <c r="L16040" s="3">
        <v>43480.291666666664</v>
      </c>
    </row>
    <row r="16041">
      <c r="L16041" s="3">
        <v>43677.25</v>
      </c>
    </row>
    <row r="16042">
      <c r="L16042" s="3">
        <v>43855.291666666664</v>
      </c>
    </row>
    <row r="16043">
      <c r="L16043" s="3">
        <v>44195.32336826389</v>
      </c>
    </row>
    <row r="16044">
      <c r="L16044" s="3">
        <v>44040.666666666664</v>
      </c>
    </row>
    <row r="16045">
      <c r="L16045" s="3">
        <v>43898.74256869213</v>
      </c>
    </row>
    <row r="16046">
      <c r="L16046" s="3">
        <v>43815.291666666664</v>
      </c>
    </row>
    <row r="16047">
      <c r="L16047" s="3">
        <v>44099.541666666664</v>
      </c>
    </row>
    <row r="16048">
      <c r="L16048" s="3">
        <v>43910.375</v>
      </c>
    </row>
    <row r="16049">
      <c r="L16049" s="3">
        <v>44086.1875</v>
      </c>
    </row>
    <row r="16050">
      <c r="L16050" s="3">
        <v>44239.229166666664</v>
      </c>
    </row>
    <row r="16051">
      <c r="L16051" s="3">
        <v>44245.666666666664</v>
      </c>
    </row>
    <row r="16052">
      <c r="L16052" s="3">
        <v>44054.270833333336</v>
      </c>
    </row>
    <row r="16053">
      <c r="L16053" s="3">
        <v>44149.354166666664</v>
      </c>
    </row>
    <row r="16054">
      <c r="L16054" s="3">
        <v>44044.625</v>
      </c>
    </row>
    <row r="16055">
      <c r="L16055" s="3">
        <v>43928.291666666664</v>
      </c>
    </row>
    <row r="16056">
      <c r="L16056" s="3">
        <v>44245.46875</v>
      </c>
    </row>
    <row r="16057">
      <c r="L16057" s="3">
        <v>44124.291666666664</v>
      </c>
    </row>
    <row r="16058">
      <c r="L16058" s="3">
        <v>43662.666666666664</v>
      </c>
    </row>
    <row r="16059">
      <c r="L16059" s="3">
        <v>43657.708333333336</v>
      </c>
    </row>
    <row r="16060">
      <c r="L16060" s="3">
        <v>44193.666666666664</v>
      </c>
    </row>
    <row r="16061">
      <c r="L16061" s="3">
        <v>43899.666666666664</v>
      </c>
    </row>
    <row r="16062">
      <c r="L16062" s="3">
        <v>43866.708333333336</v>
      </c>
    </row>
    <row r="16063">
      <c r="L16063" s="3">
        <v>44194.166666666664</v>
      </c>
    </row>
    <row r="16064">
      <c r="L16064" s="3">
        <v>44088.541666666664</v>
      </c>
    </row>
    <row r="16065">
      <c r="L16065" s="3">
        <v>43880.5625</v>
      </c>
    </row>
    <row r="16066">
      <c r="L16066" s="3">
        <v>43673.333333333336</v>
      </c>
    </row>
    <row r="16067">
      <c r="L16067" s="3">
        <v>44144.78176851852</v>
      </c>
    </row>
    <row r="16068">
      <c r="L16068" s="3">
        <v>44215.25</v>
      </c>
    </row>
    <row r="16069">
      <c r="L16069" s="3">
        <v>44229.729166666664</v>
      </c>
    </row>
    <row r="16070">
      <c r="L16070" s="3">
        <v>43914.583333333336</v>
      </c>
    </row>
    <row r="16071">
      <c r="L16071" s="3">
        <v>44189.1875</v>
      </c>
    </row>
    <row r="16072">
      <c r="L16072" s="3">
        <v>43539.625</v>
      </c>
    </row>
    <row r="16073">
      <c r="L16073" s="3">
        <v>44211.30977465278</v>
      </c>
    </row>
    <row r="16074">
      <c r="L16074" s="3">
        <v>44037.25</v>
      </c>
    </row>
    <row r="16075">
      <c r="L16075" s="3">
        <v>43599.458333333336</v>
      </c>
    </row>
    <row r="16076">
      <c r="L16076" s="3">
        <v>44061.25</v>
      </c>
    </row>
    <row r="16077">
      <c r="L16077" s="3">
        <v>44182.65625</v>
      </c>
    </row>
    <row r="16078">
      <c r="L16078" s="3">
        <v>43810.625</v>
      </c>
    </row>
    <row r="16079">
      <c r="L16079" s="3">
        <v>44216.5</v>
      </c>
    </row>
    <row r="16080">
      <c r="L16080" s="3">
        <v>44208.270833333336</v>
      </c>
    </row>
    <row r="16081">
      <c r="L16081" s="3">
        <v>43849.583333333336</v>
      </c>
    </row>
    <row r="16082">
      <c r="L16082" s="3">
        <v>43908.583333333336</v>
      </c>
    </row>
    <row r="16083">
      <c r="L16083" s="3">
        <v>44252.645833333336</v>
      </c>
    </row>
    <row r="16084">
      <c r="L16084" s="3">
        <v>44012.72460533565</v>
      </c>
    </row>
    <row r="16085">
      <c r="L16085" s="3">
        <v>43771.25</v>
      </c>
    </row>
    <row r="16086">
      <c r="L16086" s="3">
        <v>44051.333333333336</v>
      </c>
    </row>
    <row r="16087">
      <c r="L16087" s="3">
        <v>44230.5625</v>
      </c>
    </row>
    <row r="16088">
      <c r="L16088" s="3">
        <v>44118.614583333336</v>
      </c>
    </row>
    <row r="16089">
      <c r="L16089" s="3">
        <v>43567.583333333336</v>
      </c>
    </row>
    <row r="16090">
      <c r="L16090" s="3">
        <v>44173.666666666664</v>
      </c>
    </row>
    <row r="16091">
      <c r="L16091" s="3">
        <v>43896.625</v>
      </c>
    </row>
    <row r="16092">
      <c r="L16092" s="3">
        <v>44235.666666666664</v>
      </c>
    </row>
    <row r="16093">
      <c r="L16093" s="3">
        <v>43994.197916666664</v>
      </c>
    </row>
    <row r="16094">
      <c r="L16094" s="3">
        <v>44083.68896025463</v>
      </c>
    </row>
    <row r="16095">
      <c r="L16095" s="3">
        <v>44122.354166666664</v>
      </c>
    </row>
    <row r="16096">
      <c r="L16096" s="3">
        <v>44153.416666666664</v>
      </c>
    </row>
    <row r="16097">
      <c r="L16097" s="3">
        <v>44150.291666666664</v>
      </c>
    </row>
    <row r="16098">
      <c r="L16098" s="3">
        <v>44152.40995541667</v>
      </c>
    </row>
    <row r="16099">
      <c r="L16099" s="3">
        <v>44061.541666666664</v>
      </c>
    </row>
    <row r="16100">
      <c r="L16100" s="3">
        <v>44115.635416666664</v>
      </c>
    </row>
    <row r="16101">
      <c r="L16101" s="3">
        <v>43854.25</v>
      </c>
    </row>
    <row r="16102">
      <c r="L16102" s="3">
        <v>43896.666666666664</v>
      </c>
    </row>
    <row r="16103">
      <c r="L16103" s="3">
        <v>43853.25</v>
      </c>
    </row>
    <row r="16104">
      <c r="L16104" s="3">
        <v>44118.3125</v>
      </c>
    </row>
    <row r="16105">
      <c r="L16105" s="3">
        <v>44137.666666666664</v>
      </c>
    </row>
    <row r="16106">
      <c r="L16106" s="3">
        <v>43824.208333333336</v>
      </c>
    </row>
    <row r="16107">
      <c r="L16107" s="3">
        <v>43878.197916666664</v>
      </c>
    </row>
    <row r="16108">
      <c r="L16108" s="3">
        <v>44181.708333333336</v>
      </c>
    </row>
    <row r="16109">
      <c r="L16109" s="3">
        <v>43782.5270396875</v>
      </c>
    </row>
    <row r="16110">
      <c r="L16110" s="3">
        <v>43769.166666666664</v>
      </c>
    </row>
    <row r="16111">
      <c r="L16111" s="3">
        <v>43885.708333333336</v>
      </c>
    </row>
    <row r="16112">
      <c r="L16112" s="3">
        <v>44137.75</v>
      </c>
    </row>
    <row r="16113">
      <c r="L16113" s="3">
        <v>44199.48927802083</v>
      </c>
    </row>
    <row r="16114">
      <c r="L16114" s="3">
        <v>44251.625</v>
      </c>
    </row>
    <row r="16115">
      <c r="L16115" s="3">
        <v>44161.583333333336</v>
      </c>
    </row>
    <row r="16116">
      <c r="L16116" s="3">
        <v>44180.666666666664</v>
      </c>
    </row>
    <row r="16117">
      <c r="L16117" s="3">
        <v>44127.72463107639</v>
      </c>
    </row>
    <row r="16118">
      <c r="L16118" s="3">
        <v>44139.583333333336</v>
      </c>
    </row>
    <row r="16119">
      <c r="L16119" s="3">
        <v>44036.645833333336</v>
      </c>
    </row>
    <row r="16120">
      <c r="L16120" s="3">
        <v>43613.166666666664</v>
      </c>
    </row>
    <row r="16121">
      <c r="L16121" s="3">
        <v>43509.208333333336</v>
      </c>
    </row>
    <row r="16122">
      <c r="L16122" s="3">
        <v>44245.6875</v>
      </c>
    </row>
    <row r="16123">
      <c r="L16123" s="3">
        <v>43848.583333333336</v>
      </c>
    </row>
    <row r="16124">
      <c r="L16124" s="3">
        <v>43504.666666666664</v>
      </c>
    </row>
    <row r="16125">
      <c r="L16125" s="3">
        <v>44075.239583333336</v>
      </c>
    </row>
    <row r="16126">
      <c r="L16126" s="3">
        <v>43959.291666666664</v>
      </c>
    </row>
    <row r="16127">
      <c r="L16127" s="3">
        <v>43782.333333333336</v>
      </c>
    </row>
    <row r="16128">
      <c r="L16128" s="3">
        <v>43677.583333333336</v>
      </c>
    </row>
    <row r="16129">
      <c r="L16129" s="3">
        <v>43809.166666666664</v>
      </c>
    </row>
    <row r="16130">
      <c r="L16130" s="3">
        <v>44202.66426020833</v>
      </c>
    </row>
    <row r="16131">
      <c r="L16131" s="3">
        <v>43825.5</v>
      </c>
    </row>
    <row r="16132">
      <c r="L16132" s="3">
        <v>44151.625</v>
      </c>
    </row>
    <row r="16133">
      <c r="L16133" s="3">
        <v>44196.208333333336</v>
      </c>
    </row>
    <row r="16134">
      <c r="L16134" s="3">
        <v>44182.208333333336</v>
      </c>
    </row>
    <row r="16135">
      <c r="L16135" s="3">
        <v>44211.229166666664</v>
      </c>
    </row>
    <row r="16136">
      <c r="L16136" s="3">
        <v>43682.583333333336</v>
      </c>
    </row>
    <row r="16137">
      <c r="L16137" s="3">
        <v>44132.70477013889</v>
      </c>
    </row>
    <row r="16138">
      <c r="L16138" s="3">
        <v>44002.66736111111</v>
      </c>
    </row>
    <row r="16139">
      <c r="L16139" s="3">
        <v>44151.65625</v>
      </c>
    </row>
    <row r="16140">
      <c r="L16140" s="3">
        <v>44182.645833333336</v>
      </c>
    </row>
    <row r="16141">
      <c r="L16141" s="3">
        <v>44239.677083333336</v>
      </c>
    </row>
    <row r="16142">
      <c r="L16142" s="3">
        <v>44250.322916666664</v>
      </c>
    </row>
    <row r="16143">
      <c r="L16143" s="3">
        <v>44109.25</v>
      </c>
    </row>
    <row r="16144">
      <c r="L16144" s="3">
        <v>44233.625</v>
      </c>
    </row>
    <row r="16145">
      <c r="L16145" s="3">
        <v>43478.25</v>
      </c>
    </row>
    <row r="16146">
      <c r="L16146" s="3">
        <v>44130.645833333336</v>
      </c>
    </row>
    <row r="16147">
      <c r="L16147" s="3">
        <v>44038.520833333336</v>
      </c>
    </row>
    <row r="16148">
      <c r="L16148" s="3">
        <v>43912.791666666664</v>
      </c>
    </row>
    <row r="16149">
      <c r="L16149" s="3">
        <v>43763.75</v>
      </c>
    </row>
    <row r="16150">
      <c r="L16150" s="3">
        <v>43865.70269484954</v>
      </c>
    </row>
    <row r="16151">
      <c r="L16151" s="3">
        <v>44144.5</v>
      </c>
    </row>
    <row r="16152">
      <c r="L16152" s="3">
        <v>44214.645833333336</v>
      </c>
    </row>
    <row r="16153">
      <c r="L16153" s="3">
        <v>44151.354166666664</v>
      </c>
    </row>
    <row r="16154">
      <c r="L16154" s="3">
        <v>43789.666666666664</v>
      </c>
    </row>
    <row r="16155">
      <c r="L16155" s="3">
        <v>44007.631895266204</v>
      </c>
    </row>
    <row r="16156">
      <c r="L16156" s="3">
        <v>44070.43753484954</v>
      </c>
    </row>
    <row r="16157">
      <c r="L16157" s="3">
        <v>43737.291666666664</v>
      </c>
    </row>
    <row r="16158">
      <c r="L16158" s="3">
        <v>43836.208333333336</v>
      </c>
    </row>
    <row r="16159">
      <c r="L16159" s="3">
        <v>43844.208333333336</v>
      </c>
    </row>
    <row r="16160">
      <c r="L16160" s="3">
        <v>43753.75</v>
      </c>
    </row>
    <row r="16161">
      <c r="L16161" s="3">
        <v>44160.541666666664</v>
      </c>
    </row>
    <row r="16162">
      <c r="L16162" s="3">
        <v>43825.625</v>
      </c>
    </row>
    <row r="16163">
      <c r="L16163" s="3">
        <v>43980.396527777775</v>
      </c>
    </row>
    <row r="16164">
      <c r="L16164" s="3">
        <v>43777.583333333336</v>
      </c>
    </row>
    <row r="16165">
      <c r="L16165" s="3">
        <v>43900.635416666664</v>
      </c>
    </row>
    <row r="16166">
      <c r="L16166" s="3">
        <v>43647.458333333336</v>
      </c>
    </row>
    <row r="16167">
      <c r="L16167" s="3">
        <v>44162.291666666664</v>
      </c>
    </row>
    <row r="16168">
      <c r="L16168" s="3">
        <v>43879.316651747686</v>
      </c>
    </row>
    <row r="16169">
      <c r="L16169" s="3">
        <v>44151.791666666664</v>
      </c>
    </row>
    <row r="16170">
      <c r="L16170" s="3">
        <v>44104.25</v>
      </c>
    </row>
    <row r="16171">
      <c r="L16171" s="3">
        <v>44143.708333333336</v>
      </c>
    </row>
    <row r="16172">
      <c r="L16172" s="3">
        <v>44232.666666666664</v>
      </c>
    </row>
    <row r="16173">
      <c r="L16173" s="3">
        <v>44165.583333333336</v>
      </c>
    </row>
    <row r="16174">
      <c r="L16174" s="3">
        <v>44224.25</v>
      </c>
    </row>
    <row r="16175">
      <c r="L16175" s="3">
        <v>44050.666666666664</v>
      </c>
    </row>
    <row r="16176">
      <c r="L16176" s="3">
        <v>44173.625</v>
      </c>
    </row>
    <row r="16177">
      <c r="L16177" s="3">
        <v>44059.645833333336</v>
      </c>
    </row>
    <row r="16178">
      <c r="L16178" s="3">
        <v>43903.645833333336</v>
      </c>
    </row>
    <row r="16179">
      <c r="L16179" s="3">
        <v>43565.666666666664</v>
      </c>
    </row>
    <row r="16180">
      <c r="L16180" s="3">
        <v>43907.416666666664</v>
      </c>
    </row>
    <row r="16181">
      <c r="L16181" s="3">
        <v>43592.75</v>
      </c>
    </row>
    <row r="16182">
      <c r="L16182" s="3">
        <v>44232.291666666664</v>
      </c>
    </row>
    <row r="16183">
      <c r="L16183" s="3">
        <v>44208.3125</v>
      </c>
    </row>
    <row r="16184">
      <c r="L16184" s="3">
        <v>44222.208333333336</v>
      </c>
    </row>
    <row r="16185">
      <c r="L16185" s="3">
        <v>43900.708333333336</v>
      </c>
    </row>
    <row r="16186">
      <c r="L16186" s="3">
        <v>44231.291666666664</v>
      </c>
    </row>
    <row r="16187">
      <c r="L16187" s="3">
        <v>43819.62539540509</v>
      </c>
    </row>
    <row r="16188">
      <c r="L16188" s="3">
        <v>44064.708333333336</v>
      </c>
    </row>
    <row r="16189">
      <c r="L16189" s="3">
        <v>43781.5</v>
      </c>
    </row>
    <row r="16190">
      <c r="L16190" s="3">
        <v>44223.291666666664</v>
      </c>
    </row>
    <row r="16191">
      <c r="L16191" s="3">
        <v>43985.25</v>
      </c>
    </row>
    <row r="16192">
      <c r="L16192" s="3">
        <v>44071.625</v>
      </c>
    </row>
    <row r="16193">
      <c r="L16193" s="3">
        <v>43884.458333333336</v>
      </c>
    </row>
    <row r="16194">
      <c r="L16194" s="3">
        <v>43587.666666666664</v>
      </c>
    </row>
    <row r="16195">
      <c r="L16195" s="3">
        <v>43850.71875</v>
      </c>
    </row>
    <row r="16196">
      <c r="L16196" s="3">
        <v>43681.375</v>
      </c>
    </row>
    <row r="16197">
      <c r="L16197" s="3">
        <v>43867.166666666664</v>
      </c>
    </row>
    <row r="16198">
      <c r="L16198" s="3">
        <v>44075.729166666664</v>
      </c>
    </row>
    <row r="16199">
      <c r="L16199" s="3">
        <v>44242.291666666664</v>
      </c>
    </row>
    <row r="16200">
      <c r="L16200" s="3">
        <v>44131.229166666664</v>
      </c>
    </row>
    <row r="16201">
      <c r="L16201" s="3">
        <v>44151.40362839121</v>
      </c>
    </row>
    <row r="16202">
      <c r="L16202" s="3">
        <v>44152.6875</v>
      </c>
    </row>
    <row r="16203">
      <c r="L16203" s="3">
        <v>43922.5</v>
      </c>
    </row>
    <row r="16204">
      <c r="L16204" s="3">
        <v>43571.458333333336</v>
      </c>
    </row>
    <row r="16205">
      <c r="L16205" s="3">
        <v>43864.197916666664</v>
      </c>
    </row>
    <row r="16206">
      <c r="L16206" s="3">
        <v>44140.4375</v>
      </c>
    </row>
    <row r="16207">
      <c r="L16207" s="3">
        <v>44230.25</v>
      </c>
    </row>
    <row r="16208">
      <c r="L16208" s="3">
        <v>44077.166666666664</v>
      </c>
    </row>
    <row r="16209">
      <c r="L16209" s="3">
        <v>44201.645833333336</v>
      </c>
    </row>
    <row r="16210">
      <c r="L16210" s="3">
        <v>44209.604166666664</v>
      </c>
    </row>
    <row r="16211">
      <c r="L16211" s="3">
        <v>43885.416666666664</v>
      </c>
    </row>
    <row r="16212">
      <c r="L16212" s="3">
        <v>43726.166666666664</v>
      </c>
    </row>
    <row r="16213">
      <c r="L16213" s="3">
        <v>43801.625</v>
      </c>
    </row>
    <row r="16214">
      <c r="L16214" s="3">
        <v>44091.25</v>
      </c>
    </row>
    <row r="16215">
      <c r="L16215" s="3">
        <v>43870.625</v>
      </c>
    </row>
    <row r="16216">
      <c r="L16216" s="3">
        <v>44148.770833333336</v>
      </c>
    </row>
    <row r="16217">
      <c r="L16217" s="3">
        <v>44235.291666666664</v>
      </c>
    </row>
    <row r="16218">
      <c r="L16218" s="3">
        <v>43745.333333333336</v>
      </c>
    </row>
    <row r="16219">
      <c r="L16219" s="3">
        <v>43607.25</v>
      </c>
    </row>
    <row r="16220">
      <c r="L16220" s="3">
        <v>44029.25</v>
      </c>
    </row>
    <row r="16221">
      <c r="L16221" s="3">
        <v>44183.270833333336</v>
      </c>
    </row>
    <row r="16222">
      <c r="L16222" s="3">
        <v>44119.625</v>
      </c>
    </row>
    <row r="16223">
      <c r="L16223" s="3">
        <v>43657.708333333336</v>
      </c>
    </row>
    <row r="16224">
      <c r="L16224" s="3">
        <v>44136.479166666664</v>
      </c>
    </row>
    <row r="16225">
      <c r="L16225" s="3">
        <v>44139.375</v>
      </c>
    </row>
    <row r="16226">
      <c r="L16226" s="3">
        <v>43661.25</v>
      </c>
    </row>
    <row r="16227">
      <c r="L16227" s="3">
        <v>43937.541666666664</v>
      </c>
    </row>
    <row r="16228">
      <c r="L16228" s="3">
        <v>44188.708333333336</v>
      </c>
    </row>
    <row r="16229">
      <c r="L16229" s="3">
        <v>44050.78125</v>
      </c>
    </row>
    <row r="16230">
      <c r="L16230" s="3">
        <v>43743.208333333336</v>
      </c>
    </row>
    <row r="16231">
      <c r="L16231" s="3">
        <v>44171.21800021991</v>
      </c>
    </row>
    <row r="16232">
      <c r="L16232" s="3">
        <v>44202.6875</v>
      </c>
    </row>
    <row r="16233">
      <c r="L16233" s="3">
        <v>43496.166666666664</v>
      </c>
    </row>
    <row r="16234">
      <c r="L16234" s="3">
        <v>43839.291666666664</v>
      </c>
    </row>
    <row r="16235">
      <c r="L16235" s="3">
        <v>43833.291666666664</v>
      </c>
    </row>
    <row r="16236">
      <c r="L16236" s="3">
        <v>44110.1875</v>
      </c>
    </row>
    <row r="16237">
      <c r="L16237" s="3">
        <v>44228.645833333336</v>
      </c>
    </row>
    <row r="16238">
      <c r="L16238" s="3">
        <v>43957.416666666664</v>
      </c>
    </row>
    <row r="16239">
      <c r="L16239" s="3">
        <v>43906.742465902775</v>
      </c>
    </row>
    <row r="16240">
      <c r="L16240" s="3">
        <v>43824.625</v>
      </c>
    </row>
    <row r="16241">
      <c r="L16241" s="3">
        <v>43606.291666666664</v>
      </c>
    </row>
    <row r="16242">
      <c r="L16242" s="3">
        <v>44146.729166666664</v>
      </c>
    </row>
    <row r="16243">
      <c r="L16243" s="3">
        <v>44005.197916666664</v>
      </c>
    </row>
    <row r="16244">
      <c r="L16244" s="3">
        <v>44032.25</v>
      </c>
    </row>
    <row r="16245">
      <c r="L16245" s="3">
        <v>44147.333333333336</v>
      </c>
    </row>
    <row r="16246">
      <c r="L16246" s="3">
        <v>44232.541666666664</v>
      </c>
    </row>
    <row r="16247">
      <c r="L16247" s="3">
        <v>44182.208333333336</v>
      </c>
    </row>
    <row r="16248">
      <c r="L16248" s="3">
        <v>44238.5</v>
      </c>
    </row>
    <row r="16249">
      <c r="L16249" s="3">
        <v>44136.645833333336</v>
      </c>
    </row>
    <row r="16250">
      <c r="L16250" s="3">
        <v>43795.791666666664</v>
      </c>
    </row>
    <row r="16251">
      <c r="L16251" s="3">
        <v>44161.291666666664</v>
      </c>
    </row>
    <row r="16252">
      <c r="L16252" s="3">
        <v>44227.56297234954</v>
      </c>
    </row>
    <row r="16253">
      <c r="L16253" s="3">
        <v>44146.291666666664</v>
      </c>
    </row>
    <row r="16254">
      <c r="L16254" s="3">
        <v>43834.166666666664</v>
      </c>
    </row>
    <row r="16255">
      <c r="L16255" s="3">
        <v>44141.25</v>
      </c>
    </row>
    <row r="16256">
      <c r="L16256" s="3">
        <v>44139.333333333336</v>
      </c>
    </row>
    <row r="16257">
      <c r="L16257" s="3">
        <v>44162.604166666664</v>
      </c>
    </row>
    <row r="16258">
      <c r="L16258" s="3">
        <v>43781.75</v>
      </c>
    </row>
    <row r="16259">
      <c r="L16259" s="3">
        <v>44130.666666666664</v>
      </c>
    </row>
    <row r="16260">
      <c r="L16260" s="3">
        <v>43773.583333333336</v>
      </c>
    </row>
    <row r="16261">
      <c r="L16261" s="3">
        <v>43789.5</v>
      </c>
    </row>
    <row r="16262">
      <c r="L16262" s="3">
        <v>43903.458333333336</v>
      </c>
    </row>
    <row r="16263">
      <c r="L16263" s="3">
        <v>43840.625</v>
      </c>
    </row>
    <row r="16264">
      <c r="L16264" s="3">
        <v>44111.75</v>
      </c>
    </row>
    <row r="16265">
      <c r="L16265" s="3">
        <v>44193.645833333336</v>
      </c>
    </row>
    <row r="16266">
      <c r="L16266" s="3">
        <v>44058.291666666664</v>
      </c>
    </row>
    <row r="16267">
      <c r="L16267" s="3">
        <v>44068.520833333336</v>
      </c>
    </row>
    <row r="16268">
      <c r="L16268" s="3">
        <v>44118.416666666664</v>
      </c>
    </row>
    <row r="16269">
      <c r="L16269" s="3">
        <v>44141.75</v>
      </c>
    </row>
    <row r="16270">
      <c r="L16270" s="3">
        <v>43804.625</v>
      </c>
    </row>
    <row r="16271">
      <c r="L16271" s="3">
        <v>44062.625</v>
      </c>
    </row>
    <row r="16272">
      <c r="L16272" s="3">
        <v>44244.145833333336</v>
      </c>
    </row>
    <row r="16273">
      <c r="L16273" s="3">
        <v>43859.791666666664</v>
      </c>
    </row>
    <row r="16274">
      <c r="L16274" s="3">
        <v>44238.427083333336</v>
      </c>
    </row>
    <row r="16275">
      <c r="L16275" s="3">
        <v>44173.422263900466</v>
      </c>
    </row>
    <row r="16276">
      <c r="L16276" s="3">
        <v>44164.32366417824</v>
      </c>
    </row>
    <row r="16277">
      <c r="L16277" s="3">
        <v>43800.125</v>
      </c>
    </row>
    <row r="16278">
      <c r="L16278" s="3">
        <v>44211.541666666664</v>
      </c>
    </row>
    <row r="16279">
      <c r="L16279" s="3">
        <v>43985.291666666664</v>
      </c>
    </row>
    <row r="16280">
      <c r="L16280" s="3">
        <v>44064.270833333336</v>
      </c>
    </row>
    <row r="16281">
      <c r="L16281" s="3">
        <v>44128.65054688657</v>
      </c>
    </row>
    <row r="16282">
      <c r="L16282" s="3">
        <v>44056.40893331019</v>
      </c>
    </row>
    <row r="16283">
      <c r="L16283" s="3">
        <v>44128.229166666664</v>
      </c>
    </row>
    <row r="16284">
      <c r="L16284" s="3">
        <v>43683.166666666664</v>
      </c>
    </row>
    <row r="16285">
      <c r="L16285" s="3">
        <v>44138.791666666664</v>
      </c>
    </row>
    <row r="16286">
      <c r="L16286" s="3">
        <v>44129.458333333336</v>
      </c>
    </row>
    <row r="16287">
      <c r="L16287" s="3">
        <v>44100.270833333336</v>
      </c>
    </row>
    <row r="16288">
      <c r="L16288" s="3">
        <v>44098.25</v>
      </c>
    </row>
    <row r="16289">
      <c r="L16289" s="3">
        <v>44059.41710189815</v>
      </c>
    </row>
    <row r="16290">
      <c r="L16290" s="3">
        <v>43861.229166666664</v>
      </c>
    </row>
    <row r="16291">
      <c r="L16291" s="3">
        <v>43770.341569571756</v>
      </c>
    </row>
    <row r="16292">
      <c r="L16292" s="3">
        <v>44204.5</v>
      </c>
    </row>
    <row r="16293">
      <c r="L16293" s="3">
        <v>44168.6875</v>
      </c>
    </row>
    <row r="16294">
      <c r="L16294" s="3">
        <v>43893.604166666664</v>
      </c>
    </row>
    <row r="16295">
      <c r="L16295" s="3">
        <v>43631.375</v>
      </c>
    </row>
    <row r="16296">
      <c r="L16296" s="3">
        <v>43853.208333333336</v>
      </c>
    </row>
    <row r="16297">
      <c r="L16297" s="3">
        <v>44129.291666666664</v>
      </c>
    </row>
    <row r="16298">
      <c r="L16298" s="3">
        <v>43836.208333333336</v>
      </c>
    </row>
    <row r="16299">
      <c r="L16299" s="3">
        <v>44103.666666666664</v>
      </c>
    </row>
    <row r="16300">
      <c r="L16300" s="3">
        <v>44168.270833333336</v>
      </c>
    </row>
    <row r="16301">
      <c r="L16301" s="3">
        <v>43572.75</v>
      </c>
    </row>
    <row r="16302">
      <c r="L16302" s="3">
        <v>43823.484403773145</v>
      </c>
    </row>
    <row r="16303">
      <c r="L16303" s="3">
        <v>43847.416666666664</v>
      </c>
    </row>
    <row r="16304">
      <c r="L16304" s="3">
        <v>44068.229166666664</v>
      </c>
    </row>
    <row r="16305">
      <c r="L16305" s="3">
        <v>44022.5</v>
      </c>
    </row>
    <row r="16306">
      <c r="L16306" s="3">
        <v>43776.625</v>
      </c>
    </row>
    <row r="16307">
      <c r="L16307" s="3">
        <v>44109.291666666664</v>
      </c>
    </row>
    <row r="16308">
      <c r="L16308" s="3">
        <v>44244.583333333336</v>
      </c>
    </row>
    <row r="16309">
      <c r="L16309" s="3">
        <v>44095.229166666664</v>
      </c>
    </row>
    <row r="16310">
      <c r="L16310" s="3">
        <v>44105.416666666664</v>
      </c>
    </row>
    <row r="16311">
      <c r="L16311" s="3">
        <v>43922.666666666664</v>
      </c>
    </row>
    <row r="16312">
      <c r="L16312" s="3">
        <v>44026.625</v>
      </c>
    </row>
    <row r="16313">
      <c r="L16313" s="3">
        <v>44037.6875</v>
      </c>
    </row>
    <row r="16314">
      <c r="L16314" s="3">
        <v>43919.677083333336</v>
      </c>
    </row>
    <row r="16315">
      <c r="L16315" s="3">
        <v>43891.666666666664</v>
      </c>
    </row>
    <row r="16316">
      <c r="L16316" s="3">
        <v>43727.708333333336</v>
      </c>
    </row>
    <row r="16317">
      <c r="L16317" s="3">
        <v>44122.625</v>
      </c>
    </row>
    <row r="16318">
      <c r="L16318" s="3">
        <v>43777.75</v>
      </c>
    </row>
    <row r="16319">
      <c r="L16319" s="3">
        <v>43893.75</v>
      </c>
    </row>
    <row r="16320">
      <c r="L16320" s="3">
        <v>44204.25</v>
      </c>
    </row>
    <row r="16321">
      <c r="L16321" s="3">
        <v>43802.791666666664</v>
      </c>
    </row>
    <row r="16322">
      <c r="L16322" s="3">
        <v>43790.416666666664</v>
      </c>
    </row>
    <row r="16323">
      <c r="L16323" s="3">
        <v>43922.270833333336</v>
      </c>
    </row>
    <row r="16324">
      <c r="L16324" s="3">
        <v>43990.541666666664</v>
      </c>
    </row>
    <row r="16325">
      <c r="L16325" s="3">
        <v>44110.25</v>
      </c>
    </row>
    <row r="16326">
      <c r="L16326" s="3">
        <v>43808.291666666664</v>
      </c>
    </row>
    <row r="16327">
      <c r="L16327" s="3">
        <v>44140.458333333336</v>
      </c>
    </row>
    <row r="16328">
      <c r="L16328" s="3">
        <v>43832.333333333336</v>
      </c>
    </row>
    <row r="16329">
      <c r="L16329" s="3">
        <v>44073.625</v>
      </c>
    </row>
    <row r="16330">
      <c r="L16330" s="3">
        <v>44096.635416666664</v>
      </c>
    </row>
    <row r="16331">
      <c r="L16331" s="3">
        <v>43811.6875</v>
      </c>
    </row>
    <row r="16332">
      <c r="L16332" s="3">
        <v>44110.6875</v>
      </c>
    </row>
    <row r="16333">
      <c r="L16333" s="3">
        <v>44051.229166666664</v>
      </c>
    </row>
    <row r="16334">
      <c r="L16334" s="3">
        <v>43880.291666666664</v>
      </c>
    </row>
    <row r="16335">
      <c r="L16335" s="3">
        <v>43856.791666666664</v>
      </c>
    </row>
    <row r="16336">
      <c r="L16336" s="3">
        <v>43878.416666666664</v>
      </c>
    </row>
    <row r="16337">
      <c r="L16337" s="3">
        <v>43839.75</v>
      </c>
    </row>
    <row r="16338">
      <c r="L16338" s="3">
        <v>43712.708333333336</v>
      </c>
    </row>
    <row r="16339">
      <c r="L16339" s="3">
        <v>44216.229166666664</v>
      </c>
    </row>
    <row r="16340">
      <c r="L16340" s="3">
        <v>44087.708333333336</v>
      </c>
    </row>
    <row r="16341">
      <c r="L16341" s="3">
        <v>43988.729166666664</v>
      </c>
    </row>
    <row r="16342">
      <c r="L16342" s="3">
        <v>43837.666666666664</v>
      </c>
    </row>
    <row r="16343">
      <c r="L16343" s="3">
        <v>43805.416666666664</v>
      </c>
    </row>
    <row r="16344">
      <c r="L16344" s="3">
        <v>44085.625</v>
      </c>
    </row>
    <row r="16345">
      <c r="L16345" s="3">
        <v>43549.625</v>
      </c>
    </row>
    <row r="16346">
      <c r="L16346" s="3">
        <v>43806.791666666664</v>
      </c>
    </row>
    <row r="16347">
      <c r="L16347" s="3">
        <v>44243.625</v>
      </c>
    </row>
    <row r="16348">
      <c r="L16348" s="3">
        <v>43848.541666666664</v>
      </c>
    </row>
    <row r="16349">
      <c r="L16349" s="3">
        <v>44174.4375</v>
      </c>
    </row>
    <row r="16350">
      <c r="L16350" s="3">
        <v>43622.416666666664</v>
      </c>
    </row>
    <row r="16351">
      <c r="L16351" s="3">
        <v>44098.520833333336</v>
      </c>
    </row>
    <row r="16352">
      <c r="L16352" s="3">
        <v>43934.645833333336</v>
      </c>
    </row>
    <row r="16353">
      <c r="L16353" s="3">
        <v>44223.25</v>
      </c>
    </row>
    <row r="16354">
      <c r="L16354" s="3">
        <v>44222.291666666664</v>
      </c>
    </row>
    <row r="16355">
      <c r="L16355" s="3">
        <v>44207.645833333336</v>
      </c>
    </row>
    <row r="16356">
      <c r="L16356" s="3">
        <v>44007.541666666664</v>
      </c>
    </row>
    <row r="16357">
      <c r="L16357" s="3">
        <v>44077.25</v>
      </c>
    </row>
    <row r="16358">
      <c r="L16358" s="3">
        <v>43998.604166666664</v>
      </c>
    </row>
    <row r="16359">
      <c r="L16359" s="3">
        <v>43601.208333333336</v>
      </c>
    </row>
    <row r="16360">
      <c r="L16360" s="3">
        <v>43836.166666666664</v>
      </c>
    </row>
    <row r="16361">
      <c r="L16361" s="3">
        <v>43934.645833333336</v>
      </c>
    </row>
    <row r="16362">
      <c r="L16362" s="3">
        <v>43855.208333333336</v>
      </c>
    </row>
    <row r="16363">
      <c r="L16363" s="3">
        <v>43621.416666666664</v>
      </c>
    </row>
    <row r="16364">
      <c r="L16364" s="3">
        <v>43794.166666666664</v>
      </c>
    </row>
    <row r="16365">
      <c r="L16365" s="3">
        <v>44068.729166666664</v>
      </c>
    </row>
    <row r="16366">
      <c r="L16366" s="3">
        <v>44187.541666666664</v>
      </c>
    </row>
    <row r="16367">
      <c r="L16367" s="3">
        <v>44161.75</v>
      </c>
    </row>
    <row r="16368">
      <c r="L16368" s="3">
        <v>43893.791666666664</v>
      </c>
    </row>
    <row r="16369">
      <c r="L16369" s="3">
        <v>43843.333333333336</v>
      </c>
    </row>
    <row r="16370">
      <c r="L16370" s="3">
        <v>44099.666666666664</v>
      </c>
    </row>
    <row r="16371">
      <c r="L16371" s="3">
        <v>44089.645833333336</v>
      </c>
    </row>
    <row r="16372">
      <c r="L16372" s="3">
        <v>43622.625</v>
      </c>
    </row>
    <row r="16373">
      <c r="L16373" s="3">
        <v>44237.1875</v>
      </c>
    </row>
    <row r="16374">
      <c r="L16374" s="3">
        <v>44243.208333333336</v>
      </c>
    </row>
    <row r="16375">
      <c r="L16375" s="3">
        <v>44087.666666666664</v>
      </c>
    </row>
    <row r="16376">
      <c r="L16376" s="3">
        <v>43963.291666666664</v>
      </c>
    </row>
    <row r="16377">
      <c r="L16377" s="3">
        <v>44191.6875</v>
      </c>
    </row>
    <row r="16378">
      <c r="L16378" s="3">
        <v>44238.208333333336</v>
      </c>
    </row>
    <row r="16379">
      <c r="L16379" s="3">
        <v>43601.416666666664</v>
      </c>
    </row>
    <row r="16380">
      <c r="L16380" s="3">
        <v>43885.63284976852</v>
      </c>
    </row>
    <row r="16381">
      <c r="L16381" s="3">
        <v>43790.625</v>
      </c>
    </row>
    <row r="16382">
      <c r="L16382" s="3">
        <v>44207.25</v>
      </c>
    </row>
    <row r="16383">
      <c r="L16383" s="3">
        <v>44180.666666666664</v>
      </c>
    </row>
    <row r="16384">
      <c r="L16384" s="3">
        <v>43893.541666666664</v>
      </c>
    </row>
    <row r="16385">
      <c r="L16385" s="3">
        <v>43613.291666666664</v>
      </c>
    </row>
    <row r="16386">
      <c r="L16386" s="3">
        <v>43746.75</v>
      </c>
    </row>
    <row r="16387">
      <c r="L16387" s="3">
        <v>43869.583333333336</v>
      </c>
    </row>
    <row r="16388">
      <c r="L16388" s="3">
        <v>44015.479166666664</v>
      </c>
    </row>
    <row r="16389">
      <c r="L16389" s="3">
        <v>43727.625</v>
      </c>
    </row>
    <row r="16390">
      <c r="L16390" s="3">
        <v>44239.48414731481</v>
      </c>
    </row>
    <row r="16391">
      <c r="L16391" s="3">
        <v>43614.166666666664</v>
      </c>
    </row>
    <row r="16392">
      <c r="L16392" s="3">
        <v>43851.6875</v>
      </c>
    </row>
    <row r="16393">
      <c r="L16393" s="3">
        <v>43916.645833333336</v>
      </c>
    </row>
    <row r="16394">
      <c r="L16394" s="3">
        <v>44029.270833333336</v>
      </c>
    </row>
    <row r="16395">
      <c r="L16395" s="3">
        <v>43653.423856863425</v>
      </c>
    </row>
    <row r="16396">
      <c r="L16396" s="3">
        <v>43880.77148887731</v>
      </c>
    </row>
    <row r="16397">
      <c r="L16397" s="3">
        <v>44000.229166666664</v>
      </c>
    </row>
    <row r="16398">
      <c r="L16398" s="3">
        <v>43820.50488565972</v>
      </c>
    </row>
    <row r="16399">
      <c r="L16399" s="3">
        <v>44230.645833333336</v>
      </c>
    </row>
    <row r="16400">
      <c r="L16400" s="3">
        <v>43911.36035001157</v>
      </c>
    </row>
    <row r="16401">
      <c r="L16401" s="3">
        <v>43755.75</v>
      </c>
    </row>
    <row r="16402">
      <c r="L16402" s="3">
        <v>44148.62343762731</v>
      </c>
    </row>
    <row r="16403">
      <c r="L16403" s="3">
        <v>43836.666666666664</v>
      </c>
    </row>
    <row r="16404">
      <c r="L16404" s="3">
        <v>43557.625</v>
      </c>
    </row>
    <row r="16405">
      <c r="L16405" s="3">
        <v>44122.333333333336</v>
      </c>
    </row>
    <row r="16406">
      <c r="L16406" s="3">
        <v>43873.60201603009</v>
      </c>
    </row>
    <row r="16407">
      <c r="L16407" s="3">
        <v>43888.375</v>
      </c>
    </row>
    <row r="16408">
      <c r="L16408" s="3">
        <v>44095.25</v>
      </c>
    </row>
    <row r="16409">
      <c r="L16409" s="3">
        <v>44098.416666666664</v>
      </c>
    </row>
    <row r="16410">
      <c r="L16410" s="3">
        <v>43888.208333333336</v>
      </c>
    </row>
    <row r="16411">
      <c r="L16411" s="3">
        <v>43601.791666666664</v>
      </c>
    </row>
    <row r="16412">
      <c r="L16412" s="3">
        <v>44126.333333333336</v>
      </c>
    </row>
    <row r="16413">
      <c r="L16413" s="3">
        <v>43844.25</v>
      </c>
    </row>
    <row r="16414">
      <c r="L16414" s="3">
        <v>44095.4375</v>
      </c>
    </row>
    <row r="16415">
      <c r="L16415" s="3">
        <v>44152.25</v>
      </c>
    </row>
    <row r="16416">
      <c r="L16416" s="3">
        <v>43875.1875</v>
      </c>
    </row>
    <row r="16417">
      <c r="L16417" s="3">
        <v>44182.229166666664</v>
      </c>
    </row>
    <row r="16418">
      <c r="L16418" s="3">
        <v>44141.3125</v>
      </c>
    </row>
    <row r="16419">
      <c r="L16419" s="3">
        <v>44250.166666666664</v>
      </c>
    </row>
    <row r="16420">
      <c r="L16420" s="3">
        <v>44098.666666666664</v>
      </c>
    </row>
    <row r="16421">
      <c r="L16421" s="3">
        <v>43958.260416666664</v>
      </c>
    </row>
    <row r="16422">
      <c r="L16422" s="3">
        <v>44034.75</v>
      </c>
    </row>
    <row r="16423">
      <c r="L16423" s="3">
        <v>43839.625</v>
      </c>
    </row>
    <row r="16424">
      <c r="L16424" s="3">
        <v>43803.583333333336</v>
      </c>
    </row>
    <row r="16425">
      <c r="L16425" s="3">
        <v>44207.541666666664</v>
      </c>
    </row>
    <row r="16426">
      <c r="L16426" s="3">
        <v>43962.395833333336</v>
      </c>
    </row>
    <row r="16427">
      <c r="L16427" s="3">
        <v>44245.208333333336</v>
      </c>
    </row>
    <row r="16428">
      <c r="L16428" s="3">
        <v>44221.291666666664</v>
      </c>
    </row>
    <row r="16429">
      <c r="L16429" s="3">
        <v>43770.776719305555</v>
      </c>
    </row>
    <row r="16430">
      <c r="L16430" s="3">
        <v>44065.334027777775</v>
      </c>
    </row>
    <row r="16431">
      <c r="L16431" s="3">
        <v>43883.375</v>
      </c>
    </row>
    <row r="16432">
      <c r="L16432" s="3">
        <v>43861.302083333336</v>
      </c>
    </row>
    <row r="16433">
      <c r="L16433" s="3">
        <v>43887.34900141204</v>
      </c>
    </row>
    <row r="16434">
      <c r="L16434" s="3">
        <v>44229.6875</v>
      </c>
    </row>
    <row r="16435">
      <c r="L16435" s="3">
        <v>43899.583333333336</v>
      </c>
    </row>
    <row r="16436">
      <c r="L16436" s="3">
        <v>43885.42894810185</v>
      </c>
    </row>
    <row r="16437">
      <c r="L16437" s="3">
        <v>44125.625</v>
      </c>
    </row>
    <row r="16438">
      <c r="L16438" s="3">
        <v>43988.75</v>
      </c>
    </row>
    <row r="16439">
      <c r="L16439" s="3">
        <v>44050.645833333336</v>
      </c>
    </row>
    <row r="16440">
      <c r="L16440" s="3">
        <v>43851.416666666664</v>
      </c>
    </row>
    <row r="16441">
      <c r="L16441" s="3">
        <v>44174.583333333336</v>
      </c>
    </row>
    <row r="16442">
      <c r="L16442" s="3">
        <v>43793.291666666664</v>
      </c>
    </row>
    <row r="16443">
      <c r="L16443" s="3">
        <v>43957.635416666664</v>
      </c>
    </row>
    <row r="16444">
      <c r="L16444" s="3">
        <v>43837.625</v>
      </c>
    </row>
    <row r="16445">
      <c r="L16445" s="3">
        <v>43651.666666666664</v>
      </c>
    </row>
    <row r="16446">
      <c r="L16446" s="3">
        <v>43699.416666666664</v>
      </c>
    </row>
    <row r="16447">
      <c r="L16447" s="3">
        <v>43844.6875</v>
      </c>
    </row>
    <row r="16448">
      <c r="L16448" s="3">
        <v>43889.604166666664</v>
      </c>
    </row>
    <row r="16449">
      <c r="L16449" s="3">
        <v>44179.6875</v>
      </c>
    </row>
    <row r="16450">
      <c r="L16450" s="3">
        <v>44034.229166666664</v>
      </c>
    </row>
    <row r="16451">
      <c r="L16451" s="3">
        <v>44110.229166666664</v>
      </c>
    </row>
    <row r="16452">
      <c r="L16452" s="3">
        <v>43805.666666666664</v>
      </c>
    </row>
    <row r="16453">
      <c r="L16453" s="3">
        <v>43736.583333333336</v>
      </c>
    </row>
    <row r="16454">
      <c r="L16454" s="3">
        <v>44221.541666666664</v>
      </c>
    </row>
    <row r="16455">
      <c r="L16455" s="3">
        <v>44151.791666666664</v>
      </c>
    </row>
    <row r="16456">
      <c r="L16456" s="3">
        <v>44032.645833333336</v>
      </c>
    </row>
    <row r="16457">
      <c r="L16457" s="3">
        <v>43676.725146145836</v>
      </c>
    </row>
    <row r="16458">
      <c r="L16458" s="3">
        <v>44067.260416666664</v>
      </c>
    </row>
    <row r="16459">
      <c r="L16459" s="3">
        <v>43875.770833333336</v>
      </c>
    </row>
    <row r="16460">
      <c r="L16460" s="3">
        <v>43839.666666666664</v>
      </c>
    </row>
    <row r="16461">
      <c r="L16461" s="3">
        <v>44208.6875</v>
      </c>
    </row>
    <row r="16462">
      <c r="L16462" s="3">
        <v>44216.645833333336</v>
      </c>
    </row>
    <row r="16463">
      <c r="L16463" s="3">
        <v>44152.666666666664</v>
      </c>
    </row>
    <row r="16464">
      <c r="L16464" s="3">
        <v>43740.125</v>
      </c>
    </row>
    <row r="16465">
      <c r="L16465" s="3">
        <v>44169.625</v>
      </c>
    </row>
    <row r="16466">
      <c r="L16466" s="3">
        <v>43844.166666666664</v>
      </c>
    </row>
    <row r="16467">
      <c r="L16467" s="3">
        <v>44039.697916666664</v>
      </c>
    </row>
    <row r="16468">
      <c r="L16468" s="3">
        <v>44172.916666666664</v>
      </c>
    </row>
    <row r="16469">
      <c r="L16469" s="3">
        <v>43717.125</v>
      </c>
    </row>
    <row r="16470">
      <c r="L16470" s="3">
        <v>44138.583333333336</v>
      </c>
    </row>
    <row r="16471">
      <c r="L16471" s="3">
        <v>44152.21218311343</v>
      </c>
    </row>
    <row r="16472">
      <c r="L16472" s="3">
        <v>43869.229166666664</v>
      </c>
    </row>
    <row r="16473">
      <c r="L16473" s="3">
        <v>43898.65625</v>
      </c>
    </row>
    <row r="16474">
      <c r="L16474" s="3">
        <v>43706.666666666664</v>
      </c>
    </row>
    <row r="16475">
      <c r="L16475" s="3">
        <v>44106.625</v>
      </c>
    </row>
    <row r="16476">
      <c r="L16476" s="3">
        <v>44176.333333333336</v>
      </c>
    </row>
    <row r="16477">
      <c r="L16477" s="3">
        <v>44021.25</v>
      </c>
    </row>
    <row r="16478">
      <c r="L16478" s="3">
        <v>44180.291666666664</v>
      </c>
    </row>
    <row r="16479">
      <c r="L16479" s="3">
        <v>44108.76211564815</v>
      </c>
    </row>
    <row r="16480">
      <c r="L16480" s="3">
        <v>44148.416666666664</v>
      </c>
    </row>
    <row r="16481">
      <c r="L16481" s="3">
        <v>44210.1875</v>
      </c>
    </row>
    <row r="16482">
      <c r="L16482" s="3">
        <v>43840.541666666664</v>
      </c>
    </row>
    <row r="16483">
      <c r="L16483" s="3">
        <v>44175.291666666664</v>
      </c>
    </row>
    <row r="16484">
      <c r="L16484" s="3">
        <v>44171.65625</v>
      </c>
    </row>
    <row r="16485">
      <c r="L16485" s="3">
        <v>43846.291666666664</v>
      </c>
    </row>
    <row r="16486">
      <c r="L16486" s="3">
        <v>44098.4375</v>
      </c>
    </row>
    <row r="16487">
      <c r="L16487" s="3">
        <v>44194.291666666664</v>
      </c>
    </row>
    <row r="16488">
      <c r="L16488" s="3">
        <v>44162.333333333336</v>
      </c>
    </row>
    <row r="16489">
      <c r="L16489" s="3">
        <v>44175.645833333336</v>
      </c>
    </row>
    <row r="16490">
      <c r="L16490" s="3">
        <v>44215.270833333336</v>
      </c>
    </row>
    <row r="16491">
      <c r="L16491" s="3">
        <v>43998.541666666664</v>
      </c>
    </row>
    <row r="16492">
      <c r="L16492" s="3">
        <v>44071.395833333336</v>
      </c>
    </row>
    <row r="16493">
      <c r="L16493" s="3">
        <v>43909.416666666664</v>
      </c>
    </row>
    <row r="16494">
      <c r="L16494" s="3">
        <v>43503.333333333336</v>
      </c>
    </row>
    <row r="16495">
      <c r="L16495" s="3">
        <v>43815.208333333336</v>
      </c>
    </row>
    <row r="16496">
      <c r="L16496" s="3">
        <v>44217.625</v>
      </c>
    </row>
    <row r="16497">
      <c r="L16497" s="3">
        <v>43871.791666666664</v>
      </c>
    </row>
    <row r="16498">
      <c r="L16498" s="3">
        <v>44005.333333333336</v>
      </c>
    </row>
    <row r="16499">
      <c r="L16499" s="3">
        <v>43914.291666666664</v>
      </c>
    </row>
    <row r="16500">
      <c r="L16500" s="3">
        <v>44038.25</v>
      </c>
    </row>
    <row r="16501">
      <c r="L16501" s="3">
        <v>44222.145833333336</v>
      </c>
    </row>
    <row r="16502">
      <c r="L16502" s="3">
        <v>44108.645833333336</v>
      </c>
    </row>
    <row r="16503">
      <c r="L16503" s="3">
        <v>44179.291666666664</v>
      </c>
    </row>
    <row r="16504">
      <c r="L16504" s="3">
        <v>44067.666666666664</v>
      </c>
    </row>
    <row r="16505">
      <c r="L16505" s="3">
        <v>43609.708333333336</v>
      </c>
    </row>
    <row r="16506">
      <c r="L16506" s="3">
        <v>43911.791666666664</v>
      </c>
    </row>
    <row r="16507">
      <c r="L16507" s="3">
        <v>43870.666666666664</v>
      </c>
    </row>
    <row r="16508">
      <c r="L16508" s="3">
        <v>44159.270833333336</v>
      </c>
    </row>
    <row r="16509">
      <c r="L16509" s="3">
        <v>44176.333333333336</v>
      </c>
    </row>
    <row r="16510">
      <c r="L16510" s="3">
        <v>43839.583333333336</v>
      </c>
    </row>
    <row r="16511">
      <c r="L16511" s="3">
        <v>44183.645833333336</v>
      </c>
    </row>
    <row r="16512">
      <c r="L16512" s="3">
        <v>43908.208333333336</v>
      </c>
    </row>
    <row r="16513">
      <c r="L16513" s="3">
        <v>43599.458333333336</v>
      </c>
    </row>
    <row r="16514">
      <c r="L16514" s="3">
        <v>44107.71875</v>
      </c>
    </row>
    <row r="16515">
      <c r="L16515" s="3">
        <v>43789.625</v>
      </c>
    </row>
    <row r="16516">
      <c r="L16516" s="3">
        <v>44210.625</v>
      </c>
    </row>
    <row r="16517">
      <c r="L16517" s="3">
        <v>44200.6875</v>
      </c>
    </row>
    <row r="16518">
      <c r="L16518" s="3">
        <v>43826.291666666664</v>
      </c>
    </row>
    <row r="16519">
      <c r="L16519" s="3">
        <v>44063.541666666664</v>
      </c>
    </row>
    <row r="16520">
      <c r="L16520" s="3">
        <v>44101.270833333336</v>
      </c>
    </row>
    <row r="16521">
      <c r="L16521" s="3">
        <v>44169.229166666664</v>
      </c>
    </row>
    <row r="16522">
      <c r="L16522" s="3">
        <v>44179.375</v>
      </c>
    </row>
    <row r="16523">
      <c r="L16523" s="3">
        <v>44167.25</v>
      </c>
    </row>
    <row r="16524">
      <c r="L16524" s="3">
        <v>43862.420978263886</v>
      </c>
    </row>
    <row r="16525">
      <c r="L16525" s="3">
        <v>43816.708333333336</v>
      </c>
    </row>
    <row r="16526">
      <c r="L16526" s="3">
        <v>44211.333333333336</v>
      </c>
    </row>
    <row r="16527">
      <c r="L16527" s="3">
        <v>44245.25</v>
      </c>
    </row>
    <row r="16528">
      <c r="L16528" s="3">
        <v>43867.385416666664</v>
      </c>
    </row>
    <row r="16529">
      <c r="L16529" s="3">
        <v>43819.208333333336</v>
      </c>
    </row>
    <row r="16530">
      <c r="L16530" s="3">
        <v>44252.666666666664</v>
      </c>
    </row>
    <row r="16531">
      <c r="L16531" s="3">
        <v>43863.625</v>
      </c>
    </row>
    <row r="16532">
      <c r="L16532" s="3">
        <v>43864.458333333336</v>
      </c>
    </row>
    <row r="16533">
      <c r="L16533" s="3">
        <v>43794.745309328704</v>
      </c>
    </row>
    <row r="16534">
      <c r="L16534" s="3">
        <v>44162.625</v>
      </c>
    </row>
    <row r="16535">
      <c r="L16535" s="3">
        <v>43818.583333333336</v>
      </c>
    </row>
    <row r="16536">
      <c r="L16536" s="3">
        <v>44085.791666666664</v>
      </c>
    </row>
    <row r="16537">
      <c r="L16537" s="3">
        <v>43905.681073611115</v>
      </c>
    </row>
    <row r="16538">
      <c r="L16538" s="3">
        <v>44017.625</v>
      </c>
    </row>
    <row r="16539">
      <c r="L16539" s="3">
        <v>43489.291666666664</v>
      </c>
    </row>
    <row r="16540">
      <c r="L16540" s="3">
        <v>43886.666666666664</v>
      </c>
    </row>
    <row r="16541">
      <c r="L16541" s="3">
        <v>44047.70560796296</v>
      </c>
    </row>
    <row r="16542">
      <c r="L16542" s="3">
        <v>43755.291666666664</v>
      </c>
    </row>
    <row r="16543">
      <c r="L16543" s="3">
        <v>44190.541666666664</v>
      </c>
    </row>
    <row r="16544">
      <c r="L16544" s="3">
        <v>44206.208333333336</v>
      </c>
    </row>
    <row r="16545">
      <c r="L16545" s="3">
        <v>44099.395833333336</v>
      </c>
    </row>
    <row r="16546">
      <c r="L16546" s="3">
        <v>43847.625</v>
      </c>
    </row>
    <row r="16547">
      <c r="L16547" s="3">
        <v>44203.270833333336</v>
      </c>
    </row>
    <row r="16548">
      <c r="L16548" s="3">
        <v>44094.333333333336</v>
      </c>
    </row>
    <row r="16549">
      <c r="L16549" s="3">
        <v>44167.5625</v>
      </c>
    </row>
    <row r="16550">
      <c r="L16550" s="3">
        <v>44048.635416666664</v>
      </c>
    </row>
    <row r="16551">
      <c r="L16551" s="3">
        <v>44033.6875</v>
      </c>
    </row>
    <row r="16552">
      <c r="L16552" s="3">
        <v>44146.666666666664</v>
      </c>
    </row>
    <row r="16553">
      <c r="L16553" s="3">
        <v>43511.75</v>
      </c>
    </row>
    <row r="16554">
      <c r="L16554" s="3">
        <v>43906.25</v>
      </c>
    </row>
    <row r="16555">
      <c r="L16555" s="3">
        <v>44172.625</v>
      </c>
    </row>
    <row r="16556">
      <c r="L16556" s="3">
        <v>44211.458333333336</v>
      </c>
    </row>
    <row r="16557">
      <c r="L16557" s="3">
        <v>43755.291666666664</v>
      </c>
    </row>
    <row r="16558">
      <c r="L16558" s="3">
        <v>43736.291666666664</v>
      </c>
    </row>
    <row r="16559">
      <c r="L16559" s="3">
        <v>43973.739583333336</v>
      </c>
    </row>
    <row r="16560">
      <c r="L16560" s="3">
        <v>43664.166666666664</v>
      </c>
    </row>
    <row r="16561">
      <c r="L16561" s="3">
        <v>44118.375</v>
      </c>
    </row>
    <row r="16562">
      <c r="L16562" s="3">
        <v>44243.583333333336</v>
      </c>
    </row>
    <row r="16563">
      <c r="L16563" s="3">
        <v>43807.791666666664</v>
      </c>
    </row>
    <row r="16564">
      <c r="L16564" s="3">
        <v>44196.51971761574</v>
      </c>
    </row>
    <row r="16565">
      <c r="L16565" s="3">
        <v>44189.270833333336</v>
      </c>
    </row>
    <row r="16566">
      <c r="L16566" s="3">
        <v>43553.166666666664</v>
      </c>
    </row>
    <row r="16567">
      <c r="L16567" s="3">
        <v>43734.625</v>
      </c>
    </row>
    <row r="16568">
      <c r="L16568" s="3">
        <v>43880.5</v>
      </c>
    </row>
    <row r="16569">
      <c r="L16569" s="3">
        <v>43854.229166666664</v>
      </c>
    </row>
    <row r="16570">
      <c r="L16570" s="3">
        <v>43802.583333333336</v>
      </c>
    </row>
    <row r="16571">
      <c r="L16571" s="3">
        <v>44060.72986111111</v>
      </c>
    </row>
    <row r="16572">
      <c r="L16572" s="3">
        <v>44080.666666666664</v>
      </c>
    </row>
    <row r="16573">
      <c r="L16573" s="3">
        <v>43856.625</v>
      </c>
    </row>
    <row r="16574">
      <c r="L16574" s="3">
        <v>44041.625</v>
      </c>
    </row>
    <row r="16575">
      <c r="L16575" s="3">
        <v>43843.291666666664</v>
      </c>
    </row>
    <row r="16576">
      <c r="L16576" s="3">
        <v>44174.677083333336</v>
      </c>
    </row>
    <row r="16577">
      <c r="L16577" s="3">
        <v>43888.69197641204</v>
      </c>
    </row>
    <row r="16578">
      <c r="L16578" s="3">
        <v>43794.208333333336</v>
      </c>
    </row>
    <row r="16579">
      <c r="L16579" s="3">
        <v>43882.364583333336</v>
      </c>
    </row>
    <row r="16580">
      <c r="L16580" s="3">
        <v>44148.25</v>
      </c>
    </row>
    <row r="16581">
      <c r="L16581" s="3">
        <v>43858.625</v>
      </c>
    </row>
    <row r="16582">
      <c r="L16582" s="3">
        <v>44203.541666666664</v>
      </c>
    </row>
    <row r="16583">
      <c r="L16583" s="3">
        <v>43777.208333333336</v>
      </c>
    </row>
    <row r="16584">
      <c r="L16584" s="3">
        <v>43767.5</v>
      </c>
    </row>
    <row r="16585">
      <c r="L16585" s="3">
        <v>44167.625</v>
      </c>
    </row>
    <row r="16586">
      <c r="L16586" s="3">
        <v>44146.739583333336</v>
      </c>
    </row>
    <row r="16587">
      <c r="L16587" s="3">
        <v>44238.697916666664</v>
      </c>
    </row>
    <row r="16588">
      <c r="L16588" s="3">
        <v>44222.5625</v>
      </c>
    </row>
    <row r="16589">
      <c r="L16589" s="3">
        <v>43566.291666666664</v>
      </c>
    </row>
    <row r="16590">
      <c r="L16590" s="3">
        <v>43767.166666666664</v>
      </c>
    </row>
    <row r="16591">
      <c r="L16591" s="3">
        <v>44120.25</v>
      </c>
    </row>
    <row r="16592">
      <c r="L16592" s="3">
        <v>44217.1875</v>
      </c>
    </row>
    <row r="16593">
      <c r="L16593" s="3">
        <v>44158.625</v>
      </c>
    </row>
    <row r="16594">
      <c r="L16594" s="3">
        <v>44009.510416666664</v>
      </c>
    </row>
    <row r="16595">
      <c r="L16595" s="3">
        <v>44118.666666666664</v>
      </c>
    </row>
    <row r="16596">
      <c r="L16596" s="3">
        <v>43796.75</v>
      </c>
    </row>
    <row r="16597">
      <c r="L16597" s="3">
        <v>43930.25</v>
      </c>
    </row>
    <row r="16598">
      <c r="L16598" s="3">
        <v>44218.291666666664</v>
      </c>
    </row>
    <row r="16599">
      <c r="L16599" s="3">
        <v>44049.1875</v>
      </c>
    </row>
    <row r="16600">
      <c r="L16600" s="3">
        <v>43895.25</v>
      </c>
    </row>
    <row r="16601">
      <c r="L16601" s="3">
        <v>43942.645833333336</v>
      </c>
    </row>
    <row r="16602">
      <c r="L16602" s="3">
        <v>43733.708333333336</v>
      </c>
    </row>
    <row r="16603">
      <c r="L16603" s="3">
        <v>44120.541666666664</v>
      </c>
    </row>
    <row r="16604">
      <c r="L16604" s="3">
        <v>43824.291666666664</v>
      </c>
    </row>
    <row r="16605">
      <c r="L16605" s="3">
        <v>43827.708333333336</v>
      </c>
    </row>
    <row r="16606">
      <c r="L16606" s="3">
        <v>44223.291666666664</v>
      </c>
    </row>
    <row r="16607">
      <c r="L16607" s="3">
        <v>44073.697916666664</v>
      </c>
    </row>
    <row r="16608">
      <c r="L16608" s="3">
        <v>44132.743860393515</v>
      </c>
    </row>
    <row r="16609">
      <c r="L16609" s="3">
        <v>43675.291666666664</v>
      </c>
    </row>
    <row r="16610">
      <c r="L16610" s="3">
        <v>44166.25</v>
      </c>
    </row>
    <row r="16611">
      <c r="L16611" s="3">
        <v>44001.25</v>
      </c>
    </row>
    <row r="16612">
      <c r="L16612" s="3">
        <v>43901.354166666664</v>
      </c>
    </row>
    <row r="16613">
      <c r="L16613" s="3">
        <v>44180.666666666664</v>
      </c>
    </row>
    <row r="16614">
      <c r="L16614" s="3">
        <v>44237.666666666664</v>
      </c>
    </row>
    <row r="16615">
      <c r="L16615" s="3">
        <v>43841.406135219906</v>
      </c>
    </row>
    <row r="16616">
      <c r="L16616" s="3">
        <v>43774.291666666664</v>
      </c>
    </row>
    <row r="16617">
      <c r="L16617" s="3">
        <v>44243.354166666664</v>
      </c>
    </row>
    <row r="16618">
      <c r="L16618" s="3">
        <v>44189.625</v>
      </c>
    </row>
    <row r="16619">
      <c r="L16619" s="3">
        <v>44172.25</v>
      </c>
    </row>
    <row r="16620">
      <c r="L16620" s="3">
        <v>43852.208333333336</v>
      </c>
    </row>
    <row r="16621">
      <c r="L16621" s="3">
        <v>44169.625</v>
      </c>
    </row>
    <row r="16622">
      <c r="L16622" s="3">
        <v>43767.25</v>
      </c>
    </row>
    <row r="16623">
      <c r="L16623" s="3">
        <v>44062.645833333336</v>
      </c>
    </row>
    <row r="16624">
      <c r="L16624" s="3">
        <v>43983.6875</v>
      </c>
    </row>
    <row r="16625">
      <c r="L16625" s="3">
        <v>44134.229166666664</v>
      </c>
    </row>
    <row r="16626">
      <c r="L16626" s="3">
        <v>43913.145833333336</v>
      </c>
    </row>
    <row r="16627">
      <c r="L16627" s="3">
        <v>44202.666666666664</v>
      </c>
    </row>
    <row r="16628">
      <c r="L16628" s="3">
        <v>44042.333333333336</v>
      </c>
    </row>
    <row r="16629">
      <c r="L16629" s="3">
        <v>43900.680863090274</v>
      </c>
    </row>
    <row r="16630">
      <c r="L16630" s="3">
        <v>44196.54349891204</v>
      </c>
    </row>
    <row r="16631">
      <c r="L16631" s="3">
        <v>44217.75</v>
      </c>
    </row>
    <row r="16632">
      <c r="L16632" s="3">
        <v>44201.583333333336</v>
      </c>
    </row>
    <row r="16633">
      <c r="L16633" s="3">
        <v>43851.375</v>
      </c>
    </row>
    <row r="16634">
      <c r="L16634" s="3">
        <v>43874.625</v>
      </c>
    </row>
    <row r="16635">
      <c r="L16635" s="3">
        <v>44083.6875</v>
      </c>
    </row>
    <row r="16636">
      <c r="L16636" s="3">
        <v>44079.583333333336</v>
      </c>
    </row>
    <row r="16637">
      <c r="L16637" s="3">
        <v>43900.208333333336</v>
      </c>
    </row>
    <row r="16638">
      <c r="L16638" s="3">
        <v>44149.41862524306</v>
      </c>
    </row>
    <row r="16639">
      <c r="L16639" s="3">
        <v>43794.333333333336</v>
      </c>
    </row>
    <row r="16640">
      <c r="L16640" s="3">
        <v>43859.25</v>
      </c>
    </row>
    <row r="16641">
      <c r="L16641" s="3">
        <v>44108.3125</v>
      </c>
    </row>
    <row r="16642">
      <c r="L16642" s="3">
        <v>44099.666666666664</v>
      </c>
    </row>
    <row r="16643">
      <c r="L16643" s="3">
        <v>44075.520833333336</v>
      </c>
    </row>
    <row r="16644">
      <c r="L16644" s="3">
        <v>44229.666666666664</v>
      </c>
    </row>
    <row r="16645">
      <c r="L16645" s="3">
        <v>43594.458333333336</v>
      </c>
    </row>
    <row r="16646">
      <c r="L16646" s="3">
        <v>43897.65625</v>
      </c>
    </row>
    <row r="16647">
      <c r="L16647" s="3">
        <v>44172.541666666664</v>
      </c>
    </row>
    <row r="16648">
      <c r="L16648" s="3">
        <v>44070.333333333336</v>
      </c>
    </row>
    <row r="16649">
      <c r="L16649" s="3">
        <v>43994.697916666664</v>
      </c>
    </row>
    <row r="16650">
      <c r="L16650" s="3">
        <v>43712.708333333336</v>
      </c>
    </row>
    <row r="16651">
      <c r="L16651" s="3">
        <v>43886.720796678244</v>
      </c>
    </row>
    <row r="16652">
      <c r="L16652" s="3">
        <v>44083.754444479164</v>
      </c>
    </row>
    <row r="16653">
      <c r="L16653" s="3">
        <v>44064.395833333336</v>
      </c>
    </row>
    <row r="16654">
      <c r="L16654" s="3">
        <v>43909.614583333336</v>
      </c>
    </row>
    <row r="16655">
      <c r="L16655" s="3">
        <v>43816.25</v>
      </c>
    </row>
    <row r="16656">
      <c r="L16656" s="3">
        <v>43717.681705902774</v>
      </c>
    </row>
    <row r="16657">
      <c r="L16657" s="3">
        <v>44163.25</v>
      </c>
    </row>
    <row r="16658">
      <c r="L16658" s="3">
        <v>43773.375</v>
      </c>
    </row>
    <row r="16659">
      <c r="L16659" s="3">
        <v>43935.416666666664</v>
      </c>
    </row>
    <row r="16660">
      <c r="L16660" s="3">
        <v>44139.333333333336</v>
      </c>
    </row>
    <row r="16661">
      <c r="L16661" s="3">
        <v>43828.541666666664</v>
      </c>
    </row>
    <row r="16662">
      <c r="L16662" s="3">
        <v>43746.739679722225</v>
      </c>
    </row>
    <row r="16663">
      <c r="L16663" s="3">
        <v>43886.625</v>
      </c>
    </row>
    <row r="16664">
      <c r="L16664" s="3">
        <v>44218.25</v>
      </c>
    </row>
    <row r="16665">
      <c r="L16665" s="3">
        <v>44136.458333333336</v>
      </c>
    </row>
    <row r="16666">
      <c r="L16666" s="3">
        <v>43893.78381008102</v>
      </c>
    </row>
    <row r="16667">
      <c r="L16667" s="3">
        <v>43997.75</v>
      </c>
    </row>
    <row r="16668">
      <c r="L16668" s="3">
        <v>44033.541666666664</v>
      </c>
    </row>
    <row r="16669">
      <c r="L16669" s="3">
        <v>43869.666666666664</v>
      </c>
    </row>
    <row r="16670">
      <c r="L16670" s="3">
        <v>44169.21875</v>
      </c>
    </row>
    <row r="16671">
      <c r="L16671" s="3">
        <v>43871.41246385417</v>
      </c>
    </row>
    <row r="16672">
      <c r="L16672" s="3">
        <v>43761.708333333336</v>
      </c>
    </row>
    <row r="16673">
      <c r="L16673" s="3">
        <v>43800.583333333336</v>
      </c>
    </row>
    <row r="16674">
      <c r="L16674" s="3">
        <v>43691.25</v>
      </c>
    </row>
    <row r="16675">
      <c r="L16675" s="3">
        <v>43905.583333333336</v>
      </c>
    </row>
    <row r="16676">
      <c r="L16676" s="3">
        <v>44013.177083333336</v>
      </c>
    </row>
    <row r="16677">
      <c r="L16677" s="3">
        <v>44080.416666666664</v>
      </c>
    </row>
    <row r="16678">
      <c r="L16678" s="3">
        <v>43806.416666666664</v>
      </c>
    </row>
    <row r="16679">
      <c r="L16679" s="3">
        <v>43892.49126369213</v>
      </c>
    </row>
    <row r="16680">
      <c r="L16680" s="3">
        <v>44179.666666666664</v>
      </c>
    </row>
    <row r="16681">
      <c r="L16681" s="3">
        <v>43949.458333333336</v>
      </c>
    </row>
    <row r="16682">
      <c r="L16682" s="3">
        <v>43876.24930555555</v>
      </c>
    </row>
    <row r="16683">
      <c r="L16683" s="3">
        <v>43817.708333333336</v>
      </c>
    </row>
    <row r="16684">
      <c r="L16684" s="3">
        <v>43936.333333333336</v>
      </c>
    </row>
    <row r="16685">
      <c r="L16685" s="3">
        <v>44133.583333333336</v>
      </c>
    </row>
    <row r="16686">
      <c r="L16686" s="3">
        <v>44101.791666666664</v>
      </c>
    </row>
    <row r="16687">
      <c r="L16687" s="3">
        <v>44072.3125</v>
      </c>
    </row>
    <row r="16688">
      <c r="L16688" s="3">
        <v>44189.229166666664</v>
      </c>
    </row>
    <row r="16689">
      <c r="L16689" s="3">
        <v>43765.166666666664</v>
      </c>
    </row>
    <row r="16690">
      <c r="L16690" s="3">
        <v>43881.708333333336</v>
      </c>
    </row>
    <row r="16691">
      <c r="L16691" s="3">
        <v>44208.635416666664</v>
      </c>
    </row>
    <row r="16692">
      <c r="L16692" s="3">
        <v>44193.520833333336</v>
      </c>
    </row>
    <row r="16693">
      <c r="L16693" s="3">
        <v>43915.53106094908</v>
      </c>
    </row>
    <row r="16694">
      <c r="L16694" s="3">
        <v>43758.291666666664</v>
      </c>
    </row>
    <row r="16695">
      <c r="L16695" s="3">
        <v>44236.625</v>
      </c>
    </row>
    <row r="16696">
      <c r="L16696" s="3">
        <v>44084.4611831713</v>
      </c>
    </row>
    <row r="16697">
      <c r="L16697" s="3">
        <v>44103.65625</v>
      </c>
    </row>
    <row r="16698">
      <c r="L16698" s="3">
        <v>43536.75</v>
      </c>
    </row>
    <row r="16699">
      <c r="L16699" s="3">
        <v>44224.25</v>
      </c>
    </row>
    <row r="16700">
      <c r="L16700" s="3">
        <v>44019.46875</v>
      </c>
    </row>
    <row r="16701">
      <c r="L16701" s="3">
        <v>44004.375</v>
      </c>
    </row>
    <row r="16702">
      <c r="L16702" s="3">
        <v>43581.166666666664</v>
      </c>
    </row>
    <row r="16703">
      <c r="L16703" s="3">
        <v>44086.57771061343</v>
      </c>
    </row>
    <row r="16704">
      <c r="L16704" s="3">
        <v>44062.208333333336</v>
      </c>
    </row>
    <row r="16705">
      <c r="L16705" s="3">
        <v>44065.61764872685</v>
      </c>
    </row>
    <row r="16706">
      <c r="L16706" s="3">
        <v>44079.708333333336</v>
      </c>
    </row>
    <row r="16707">
      <c r="L16707" s="3">
        <v>43910.25</v>
      </c>
    </row>
    <row r="16708">
      <c r="L16708" s="3">
        <v>43863.291666666664</v>
      </c>
    </row>
    <row r="16709">
      <c r="L16709" s="3">
        <v>43881.625</v>
      </c>
    </row>
    <row r="16710">
      <c r="L16710" s="3">
        <v>43853.666666666664</v>
      </c>
    </row>
    <row r="16711">
      <c r="L16711" s="3">
        <v>43846.75</v>
      </c>
    </row>
    <row r="16712">
      <c r="L16712" s="3">
        <v>43689.625</v>
      </c>
    </row>
    <row r="16713">
      <c r="L16713" s="3">
        <v>44125.229166666664</v>
      </c>
    </row>
    <row r="16714">
      <c r="L16714" s="3">
        <v>44038.708333333336</v>
      </c>
    </row>
    <row r="16715">
      <c r="L16715" s="3">
        <v>44155.6875</v>
      </c>
    </row>
    <row r="16716">
      <c r="L16716" s="3">
        <v>44194.458333333336</v>
      </c>
    </row>
    <row r="16717">
      <c r="L16717" s="3">
        <v>44146.541666666664</v>
      </c>
    </row>
    <row r="16718">
      <c r="L16718" s="3">
        <v>43985.6875</v>
      </c>
    </row>
    <row r="16719">
      <c r="L16719" s="3">
        <v>44166.354166666664</v>
      </c>
    </row>
    <row r="16720">
      <c r="L16720" s="3">
        <v>43924.791666666664</v>
      </c>
    </row>
    <row r="16721">
      <c r="L16721" s="3">
        <v>43560.375</v>
      </c>
    </row>
    <row r="16722">
      <c r="L16722" s="3">
        <v>43586.375</v>
      </c>
    </row>
    <row r="16723">
      <c r="L16723" s="3">
        <v>44162.64679719907</v>
      </c>
    </row>
    <row r="16724">
      <c r="L16724" s="3">
        <v>43633.666666666664</v>
      </c>
    </row>
    <row r="16725">
      <c r="L16725" s="3">
        <v>44236.45286644676</v>
      </c>
    </row>
    <row r="16726">
      <c r="L16726" s="3">
        <v>43843.625</v>
      </c>
    </row>
    <row r="16727">
      <c r="L16727" s="3">
        <v>43805.625</v>
      </c>
    </row>
    <row r="16728">
      <c r="L16728" s="3">
        <v>43879.645833333336</v>
      </c>
    </row>
    <row r="16729">
      <c r="L16729" s="3">
        <v>43919.239583333336</v>
      </c>
    </row>
    <row r="16730">
      <c r="L16730" s="3">
        <v>44243.583333333336</v>
      </c>
    </row>
    <row r="16731">
      <c r="L16731" s="3">
        <v>44249.291666666664</v>
      </c>
    </row>
    <row r="16732">
      <c r="L16732" s="3">
        <v>44147.375</v>
      </c>
    </row>
    <row r="16733">
      <c r="L16733" s="3">
        <v>44245.270833333336</v>
      </c>
    </row>
    <row r="16734">
      <c r="L16734" s="3">
        <v>44215.458333333336</v>
      </c>
    </row>
    <row r="16735">
      <c r="L16735" s="3">
        <v>44068.270833333336</v>
      </c>
    </row>
    <row r="16736">
      <c r="L16736" s="3">
        <v>43916.302807858796</v>
      </c>
    </row>
    <row r="16737">
      <c r="L16737" s="3">
        <v>44211.395833333336</v>
      </c>
    </row>
    <row r="16738">
      <c r="L16738" s="3">
        <v>43878.583333333336</v>
      </c>
    </row>
    <row r="16739">
      <c r="L16739" s="3">
        <v>44222.415251875</v>
      </c>
    </row>
    <row r="16740">
      <c r="L16740" s="3">
        <v>43712.708333333336</v>
      </c>
    </row>
    <row r="16741">
      <c r="L16741" s="3">
        <v>43794.625</v>
      </c>
    </row>
    <row r="16742">
      <c r="L16742" s="3">
        <v>44068.604166666664</v>
      </c>
    </row>
    <row r="16743">
      <c r="L16743" s="3">
        <v>43893.708333333336</v>
      </c>
    </row>
    <row r="16744">
      <c r="L16744" s="3">
        <v>43481.666666666664</v>
      </c>
    </row>
    <row r="16745">
      <c r="L16745" s="3">
        <v>43809.666666666664</v>
      </c>
    </row>
    <row r="16746">
      <c r="L16746" s="3">
        <v>44250.270833333336</v>
      </c>
    </row>
    <row r="16747">
      <c r="L16747" s="3">
        <v>44074.270833333336</v>
      </c>
    </row>
    <row r="16748">
      <c r="L16748" s="3">
        <v>43759.791666666664</v>
      </c>
    </row>
    <row r="16749">
      <c r="L16749" s="3">
        <v>44158.208333333336</v>
      </c>
    </row>
    <row r="16750">
      <c r="L16750" s="3">
        <v>43907.5</v>
      </c>
    </row>
    <row r="16751">
      <c r="L16751" s="3">
        <v>43897.645833333336</v>
      </c>
    </row>
    <row r="16752">
      <c r="L16752" s="3">
        <v>43553.708333333336</v>
      </c>
    </row>
    <row r="16753">
      <c r="L16753" s="3">
        <v>43788.333333333336</v>
      </c>
    </row>
    <row r="16754">
      <c r="L16754" s="3">
        <v>44157.625</v>
      </c>
    </row>
    <row r="16755">
      <c r="L16755" s="3">
        <v>44100.6165215625</v>
      </c>
    </row>
    <row r="16756">
      <c r="L16756" s="3">
        <v>43863.37683767361</v>
      </c>
    </row>
    <row r="16757">
      <c r="L16757" s="3">
        <v>44155.333333333336</v>
      </c>
    </row>
    <row r="16758">
      <c r="L16758" s="3">
        <v>43635.416666666664</v>
      </c>
    </row>
    <row r="16759">
      <c r="L16759" s="3">
        <v>43894.75</v>
      </c>
    </row>
    <row r="16760">
      <c r="L16760" s="3">
        <v>43886.600258125</v>
      </c>
    </row>
    <row r="16761">
      <c r="L16761" s="3">
        <v>44006.166666666664</v>
      </c>
    </row>
    <row r="16762">
      <c r="L16762" s="3">
        <v>44136.270833333336</v>
      </c>
    </row>
    <row r="16763">
      <c r="L16763" s="3">
        <v>44135.6875</v>
      </c>
    </row>
    <row r="16764">
      <c r="L16764" s="3">
        <v>43703.125</v>
      </c>
    </row>
    <row r="16765">
      <c r="L16765" s="3">
        <v>44098.50151263889</v>
      </c>
    </row>
    <row r="16766">
      <c r="L16766" s="3">
        <v>44175.229166666664</v>
      </c>
    </row>
    <row r="16767">
      <c r="L16767" s="3">
        <v>44196.25</v>
      </c>
    </row>
    <row r="16768">
      <c r="L16768" s="3">
        <v>43776.708333333336</v>
      </c>
    </row>
    <row r="16769">
      <c r="L16769" s="3">
        <v>44188.677083333336</v>
      </c>
    </row>
    <row r="16770">
      <c r="L16770" s="3">
        <v>44050.666666666664</v>
      </c>
    </row>
    <row r="16771">
      <c r="L16771" s="3">
        <v>43882.333333333336</v>
      </c>
    </row>
    <row r="16772">
      <c r="L16772" s="3">
        <v>44098.458333333336</v>
      </c>
    </row>
    <row r="16773">
      <c r="L16773" s="3">
        <v>44181.270833333336</v>
      </c>
    </row>
    <row r="16774">
      <c r="L16774" s="3">
        <v>44021.4375</v>
      </c>
    </row>
    <row r="16775">
      <c r="L16775" s="3">
        <v>44223.6875</v>
      </c>
    </row>
    <row r="16776">
      <c r="L16776" s="3">
        <v>44120.64573784722</v>
      </c>
    </row>
    <row r="16777">
      <c r="L16777" s="3">
        <v>44117.458333333336</v>
      </c>
    </row>
    <row r="16778">
      <c r="L16778" s="3">
        <v>44159.6875</v>
      </c>
    </row>
    <row r="16779">
      <c r="L16779" s="3">
        <v>43760.708333333336</v>
      </c>
    </row>
    <row r="16780">
      <c r="L16780" s="3">
        <v>43949.729166666664</v>
      </c>
    </row>
    <row r="16781">
      <c r="L16781" s="3">
        <v>43880.708333333336</v>
      </c>
    </row>
    <row r="16782">
      <c r="L16782" s="3">
        <v>44186.229166666664</v>
      </c>
    </row>
    <row r="16783">
      <c r="L16783" s="3">
        <v>43803.166666666664</v>
      </c>
    </row>
    <row r="16784">
      <c r="L16784" s="3">
        <v>44121.25</v>
      </c>
    </row>
    <row r="16785">
      <c r="L16785" s="3">
        <v>44180.270833333336</v>
      </c>
    </row>
    <row r="16786">
      <c r="L16786" s="3">
        <v>44060.1875</v>
      </c>
    </row>
    <row r="16787">
      <c r="L16787" s="3">
        <v>43990.666666666664</v>
      </c>
    </row>
    <row r="16788">
      <c r="L16788" s="3">
        <v>44066.625</v>
      </c>
    </row>
    <row r="16789">
      <c r="L16789" s="3">
        <v>44183.229166666664</v>
      </c>
    </row>
    <row r="16790">
      <c r="L16790" s="3">
        <v>44156.25</v>
      </c>
    </row>
    <row r="16791">
      <c r="L16791" s="3">
        <v>44252.291666666664</v>
      </c>
    </row>
    <row r="16792">
      <c r="L16792" s="3">
        <v>43859.385416666664</v>
      </c>
    </row>
    <row r="16793">
      <c r="L16793" s="3">
        <v>43837.666666666664</v>
      </c>
    </row>
    <row r="16794">
      <c r="L16794" s="3">
        <v>44000.645833333336</v>
      </c>
    </row>
    <row r="16795">
      <c r="L16795" s="3">
        <v>44101.71875</v>
      </c>
    </row>
    <row r="16796">
      <c r="L16796" s="3">
        <v>43831.541666666664</v>
      </c>
    </row>
    <row r="16797">
      <c r="L16797" s="3">
        <v>43902.74808221065</v>
      </c>
    </row>
    <row r="16798">
      <c r="L16798" s="3">
        <v>43781.57381858796</v>
      </c>
    </row>
    <row r="16799">
      <c r="L16799" s="3">
        <v>44141.239583333336</v>
      </c>
    </row>
    <row r="16800">
      <c r="L16800" s="3">
        <v>44099.791666666664</v>
      </c>
    </row>
    <row r="16801">
      <c r="L16801" s="3">
        <v>44112.5</v>
      </c>
    </row>
    <row r="16802">
      <c r="L16802" s="3">
        <v>43879.708333333336</v>
      </c>
    </row>
    <row r="16803">
      <c r="L16803" s="3">
        <v>43492.666666666664</v>
      </c>
    </row>
    <row r="16804">
      <c r="L16804" s="3">
        <v>43482.666666666664</v>
      </c>
    </row>
    <row r="16805">
      <c r="L16805" s="3">
        <v>44073.229166666664</v>
      </c>
    </row>
    <row r="16806">
      <c r="L16806" s="3">
        <v>44048.291666666664</v>
      </c>
    </row>
    <row r="16807">
      <c r="L16807" s="3">
        <v>43866.416666666664</v>
      </c>
    </row>
    <row r="16808">
      <c r="L16808" s="3">
        <v>43794.166666666664</v>
      </c>
    </row>
    <row r="16809">
      <c r="L16809" s="3">
        <v>44143.208333333336</v>
      </c>
    </row>
    <row r="16810">
      <c r="L16810" s="3">
        <v>43957.354166666664</v>
      </c>
    </row>
    <row r="16811">
      <c r="L16811" s="3">
        <v>44237.708333333336</v>
      </c>
    </row>
    <row r="16812">
      <c r="L16812" s="3">
        <v>43838.166666666664</v>
      </c>
    </row>
    <row r="16813">
      <c r="L16813" s="3">
        <v>44207.57208759259</v>
      </c>
    </row>
    <row r="16814">
      <c r="L16814" s="3">
        <v>44066.75</v>
      </c>
    </row>
    <row r="16815">
      <c r="L16815" s="3">
        <v>43790.625</v>
      </c>
    </row>
    <row r="16816">
      <c r="L16816" s="3">
        <v>44221.583333333336</v>
      </c>
    </row>
    <row r="16817">
      <c r="L16817" s="3">
        <v>44175.291666666664</v>
      </c>
    </row>
    <row r="16818">
      <c r="L16818" s="3">
        <v>44188.229166666664</v>
      </c>
    </row>
    <row r="16819">
      <c r="L16819" s="3">
        <v>44179.666666666664</v>
      </c>
    </row>
    <row r="16820">
      <c r="L16820" s="3">
        <v>43927.78125</v>
      </c>
    </row>
    <row r="16821">
      <c r="L16821" s="3">
        <v>43483.666666666664</v>
      </c>
    </row>
    <row r="16822">
      <c r="L16822" s="3">
        <v>44164.625</v>
      </c>
    </row>
    <row r="16823">
      <c r="L16823" s="3">
        <v>44215.666666666664</v>
      </c>
    </row>
    <row r="16824">
      <c r="L16824" s="3">
        <v>43865.41042665509</v>
      </c>
    </row>
    <row r="16825">
      <c r="L16825" s="3">
        <v>44232.145833333336</v>
      </c>
    </row>
    <row r="16826">
      <c r="L16826" s="3">
        <v>44133.292124155094</v>
      </c>
    </row>
    <row r="16827">
      <c r="L16827" s="3">
        <v>44221.70094700231</v>
      </c>
    </row>
    <row r="16828">
      <c r="L16828" s="3">
        <v>43677.708333333336</v>
      </c>
    </row>
    <row r="16829">
      <c r="L16829" s="3">
        <v>43879.583333333336</v>
      </c>
    </row>
    <row r="16830">
      <c r="L16830" s="3">
        <v>43797.708333333336</v>
      </c>
    </row>
    <row r="16831">
      <c r="L16831" s="3">
        <v>44102.541666666664</v>
      </c>
    </row>
    <row r="16832">
      <c r="L16832" s="3">
        <v>43919.625</v>
      </c>
    </row>
    <row r="16833">
      <c r="L16833" s="3">
        <v>44091.333333333336</v>
      </c>
    </row>
    <row r="16834">
      <c r="L16834" s="3">
        <v>44072.6875</v>
      </c>
    </row>
    <row r="16835">
      <c r="L16835" s="3">
        <v>43824.208333333336</v>
      </c>
    </row>
    <row r="16836">
      <c r="L16836" s="3">
        <v>43907.729166666664</v>
      </c>
    </row>
    <row r="16837">
      <c r="L16837" s="3">
        <v>44224.916666666664</v>
      </c>
    </row>
    <row r="16838">
      <c r="L16838" s="3">
        <v>44221.614583333336</v>
      </c>
    </row>
    <row r="16839">
      <c r="L16839" s="3">
        <v>43508.416666666664</v>
      </c>
    </row>
    <row r="16840">
      <c r="L16840" s="3">
        <v>44103.25</v>
      </c>
    </row>
    <row r="16841">
      <c r="L16841" s="3">
        <v>43794.166666666664</v>
      </c>
    </row>
    <row r="16842">
      <c r="L16842" s="3">
        <v>44095.25</v>
      </c>
    </row>
    <row r="16843">
      <c r="L16843" s="3">
        <v>43756.166666666664</v>
      </c>
    </row>
    <row r="16844">
      <c r="L16844" s="3">
        <v>43886.75</v>
      </c>
    </row>
    <row r="16845">
      <c r="L16845" s="3">
        <v>44204.666666666664</v>
      </c>
    </row>
    <row r="16846">
      <c r="L16846" s="3">
        <v>44239.25</v>
      </c>
    </row>
    <row r="16847">
      <c r="L16847" s="3">
        <v>44223.697916666664</v>
      </c>
    </row>
    <row r="16848">
      <c r="L16848" s="3">
        <v>44069.229166666664</v>
      </c>
    </row>
    <row r="16849">
      <c r="L16849" s="3">
        <v>43633.208333333336</v>
      </c>
    </row>
    <row r="16850">
      <c r="L16850" s="3">
        <v>43586.75</v>
      </c>
    </row>
    <row r="16851">
      <c r="L16851" s="3">
        <v>43788.5</v>
      </c>
    </row>
    <row r="16852">
      <c r="L16852" s="3">
        <v>44188.6875</v>
      </c>
    </row>
    <row r="16853">
      <c r="L16853" s="3">
        <v>44007.729166666664</v>
      </c>
    </row>
    <row r="16854">
      <c r="L16854" s="3">
        <v>43979.270833333336</v>
      </c>
    </row>
    <row r="16855">
      <c r="L16855" s="3">
        <v>44008.479166666664</v>
      </c>
    </row>
    <row r="16856">
      <c r="L16856" s="3">
        <v>44089.75648076389</v>
      </c>
    </row>
    <row r="16857">
      <c r="L16857" s="3">
        <v>44049.67995722222</v>
      </c>
    </row>
    <row r="16858">
      <c r="L16858" s="3">
        <v>44121.625</v>
      </c>
    </row>
    <row r="16859">
      <c r="L16859" s="3">
        <v>44155.791666666664</v>
      </c>
    </row>
    <row r="16860">
      <c r="L16860" s="3">
        <v>43780.625</v>
      </c>
    </row>
    <row r="16861">
      <c r="L16861" s="3">
        <v>44222.354166666664</v>
      </c>
    </row>
    <row r="16862">
      <c r="L16862" s="3">
        <v>44011.354166666664</v>
      </c>
    </row>
    <row r="16863">
      <c r="L16863" s="3">
        <v>44187.6875</v>
      </c>
    </row>
    <row r="16864">
      <c r="L16864" s="3">
        <v>43898.645833333336</v>
      </c>
    </row>
    <row r="16865">
      <c r="L16865" s="3">
        <v>44200.6875</v>
      </c>
    </row>
    <row r="16866">
      <c r="L16866" s="3">
        <v>44062.604166666664</v>
      </c>
    </row>
    <row r="16867">
      <c r="L16867" s="3">
        <v>44128.770833333336</v>
      </c>
    </row>
    <row r="16868">
      <c r="L16868" s="3">
        <v>44024.791666666664</v>
      </c>
    </row>
    <row r="16869">
      <c r="L16869" s="3">
        <v>43881.5</v>
      </c>
    </row>
    <row r="16870">
      <c r="L16870" s="3">
        <v>43897.721703090276</v>
      </c>
    </row>
    <row r="16871">
      <c r="L16871" s="3">
        <v>44190.625</v>
      </c>
    </row>
    <row r="16872">
      <c r="L16872" s="3">
        <v>44142.625</v>
      </c>
    </row>
    <row r="16873">
      <c r="L16873" s="3">
        <v>44092.145833333336</v>
      </c>
    </row>
    <row r="16874">
      <c r="L16874" s="3">
        <v>44223.645833333336</v>
      </c>
    </row>
    <row r="16875">
      <c r="L16875" s="3">
        <v>43948.260416666664</v>
      </c>
    </row>
    <row r="16876">
      <c r="L16876" s="3">
        <v>44035.645833333336</v>
      </c>
    </row>
    <row r="16877">
      <c r="L16877" s="3">
        <v>44158.583333333336</v>
      </c>
    </row>
    <row r="16878">
      <c r="L16878" s="3">
        <v>43739.625</v>
      </c>
    </row>
    <row r="16879">
      <c r="L16879" s="3">
        <v>44176.541666666664</v>
      </c>
    </row>
    <row r="16880">
      <c r="L16880" s="3">
        <v>44041.270833333336</v>
      </c>
    </row>
    <row r="16881">
      <c r="L16881" s="3">
        <v>44245.270833333336</v>
      </c>
    </row>
    <row r="16882">
      <c r="L16882" s="3">
        <v>44217.208333333336</v>
      </c>
    </row>
    <row r="16883">
      <c r="L16883" s="3">
        <v>43962.166666666664</v>
      </c>
    </row>
    <row r="16884">
      <c r="L16884" s="3">
        <v>44148.600960104166</v>
      </c>
    </row>
    <row r="16885">
      <c r="L16885" s="3">
        <v>43895.55516121528</v>
      </c>
    </row>
    <row r="16886">
      <c r="L16886" s="3">
        <v>43995.666666666664</v>
      </c>
    </row>
    <row r="16887">
      <c r="L16887" s="3">
        <v>44155.229166666664</v>
      </c>
    </row>
    <row r="16888">
      <c r="L16888" s="3">
        <v>44223.25</v>
      </c>
    </row>
    <row r="16889">
      <c r="L16889" s="3">
        <v>44125.625</v>
      </c>
    </row>
    <row r="16890">
      <c r="L16890" s="3">
        <v>44161.541666666664</v>
      </c>
    </row>
    <row r="16891">
      <c r="L16891" s="3">
        <v>43958.333333333336</v>
      </c>
    </row>
    <row r="16892">
      <c r="L16892" s="3">
        <v>44155.208333333336</v>
      </c>
    </row>
    <row r="16893">
      <c r="L16893" s="3">
        <v>44034.625</v>
      </c>
    </row>
    <row r="16894">
      <c r="L16894" s="3">
        <v>44245.5</v>
      </c>
    </row>
    <row r="16895">
      <c r="L16895" s="3">
        <v>43721.291666666664</v>
      </c>
    </row>
    <row r="16896">
      <c r="L16896" s="3">
        <v>44073.493055555555</v>
      </c>
    </row>
    <row r="16897">
      <c r="L16897" s="3">
        <v>44221.625</v>
      </c>
    </row>
    <row r="16898">
      <c r="L16898" s="3">
        <v>44239.625</v>
      </c>
    </row>
    <row r="16899">
      <c r="L16899" s="3">
        <v>44169.770833333336</v>
      </c>
    </row>
    <row r="16900">
      <c r="L16900" s="3">
        <v>44236.375</v>
      </c>
    </row>
    <row r="16901">
      <c r="L16901" s="3">
        <v>43845.208333333336</v>
      </c>
    </row>
    <row r="16902">
      <c r="L16902" s="3">
        <v>43785.5</v>
      </c>
    </row>
    <row r="16903">
      <c r="L16903" s="3">
        <v>43865.291666666664</v>
      </c>
    </row>
    <row r="16904">
      <c r="L16904" s="3">
        <v>44230.25</v>
      </c>
    </row>
    <row r="16905">
      <c r="L16905" s="3">
        <v>43814.75</v>
      </c>
    </row>
    <row r="16906">
      <c r="L16906" s="3">
        <v>44253.625</v>
      </c>
    </row>
    <row r="16907">
      <c r="L16907" s="3">
        <v>44074.333333333336</v>
      </c>
    </row>
    <row r="16908">
      <c r="L16908" s="3">
        <v>43882.208333333336</v>
      </c>
    </row>
    <row r="16909">
      <c r="L16909" s="3">
        <v>43857.3125</v>
      </c>
    </row>
    <row r="16910">
      <c r="L16910" s="3">
        <v>44144.583333333336</v>
      </c>
    </row>
    <row r="16911">
      <c r="L16911" s="3">
        <v>44138.333333333336</v>
      </c>
    </row>
    <row r="16912">
      <c r="L16912" s="3">
        <v>44157.770833333336</v>
      </c>
    </row>
    <row r="16913">
      <c r="L16913" s="3">
        <v>44159.333333333336</v>
      </c>
    </row>
    <row r="16914">
      <c r="L16914" s="3">
        <v>43988.416666666664</v>
      </c>
    </row>
    <row r="16915">
      <c r="L16915" s="3">
        <v>44179.166666666664</v>
      </c>
    </row>
    <row r="16916">
      <c r="L16916" s="3">
        <v>44077.291666666664</v>
      </c>
    </row>
    <row r="16917">
      <c r="L16917" s="3">
        <v>44191.760891342594</v>
      </c>
    </row>
    <row r="16918">
      <c r="L16918" s="3">
        <v>43796.25</v>
      </c>
    </row>
    <row r="16919">
      <c r="L16919" s="3">
        <v>43855.833333333336</v>
      </c>
    </row>
    <row r="16920">
      <c r="L16920" s="3">
        <v>44147.333333333336</v>
      </c>
    </row>
    <row r="16921">
      <c r="L16921" s="3">
        <v>43480.375</v>
      </c>
    </row>
    <row r="16922">
      <c r="L16922" s="3">
        <v>43545.625</v>
      </c>
    </row>
    <row r="16923">
      <c r="L16923" s="3">
        <v>44239.645833333336</v>
      </c>
    </row>
    <row r="16924">
      <c r="L16924" s="3">
        <v>43756.541666666664</v>
      </c>
    </row>
    <row r="16925">
      <c r="L16925" s="3">
        <v>44194.541666666664</v>
      </c>
    </row>
    <row r="16926">
      <c r="L16926" s="3">
        <v>43757.541666666664</v>
      </c>
    </row>
    <row r="16927">
      <c r="L16927" s="3">
        <v>44126.708333333336</v>
      </c>
    </row>
    <row r="16928">
      <c r="L16928" s="3">
        <v>44081.25</v>
      </c>
    </row>
    <row r="16929">
      <c r="L16929" s="3">
        <v>44075.645833333336</v>
      </c>
    </row>
    <row r="16930">
      <c r="L16930" s="3">
        <v>44159.229166666664</v>
      </c>
    </row>
    <row r="16931">
      <c r="L16931" s="3">
        <v>44113.416666666664</v>
      </c>
    </row>
    <row r="16932">
      <c r="L16932" s="3">
        <v>44024.625</v>
      </c>
    </row>
    <row r="16933">
      <c r="L16933" s="3">
        <v>43812.333333333336</v>
      </c>
    </row>
    <row r="16934">
      <c r="L16934" s="3">
        <v>44007.291666666664</v>
      </c>
    </row>
    <row r="16935">
      <c r="L16935" s="3">
        <v>43695.38850671296</v>
      </c>
    </row>
    <row r="16936">
      <c r="L16936" s="3">
        <v>44016.75</v>
      </c>
    </row>
    <row r="16937">
      <c r="L16937" s="3">
        <v>43835.51548099537</v>
      </c>
    </row>
    <row r="16938">
      <c r="L16938" s="3">
        <v>44016.4375</v>
      </c>
    </row>
    <row r="16939">
      <c r="L16939" s="3">
        <v>43832.583333333336</v>
      </c>
    </row>
    <row r="16940">
      <c r="L16940" s="3">
        <v>43769.416666666664</v>
      </c>
    </row>
    <row r="16941">
      <c r="L16941" s="3">
        <v>43948.583333333336</v>
      </c>
    </row>
    <row r="16942">
      <c r="L16942" s="3">
        <v>43852.708333333336</v>
      </c>
    </row>
    <row r="16943">
      <c r="L16943" s="3">
        <v>43723.625</v>
      </c>
    </row>
    <row r="16944">
      <c r="L16944" s="3">
        <v>44104.28125</v>
      </c>
    </row>
    <row r="16945">
      <c r="L16945" s="3">
        <v>43775.583333333336</v>
      </c>
    </row>
    <row r="16946">
      <c r="L16946" s="3">
        <v>44219.791666666664</v>
      </c>
    </row>
    <row r="16947">
      <c r="L16947" s="3">
        <v>43747.66358850694</v>
      </c>
    </row>
    <row r="16948">
      <c r="L16948" s="3">
        <v>44239.3125</v>
      </c>
    </row>
    <row r="16949">
      <c r="L16949" s="3">
        <v>43916.375</v>
      </c>
    </row>
    <row r="16950">
      <c r="L16950" s="3">
        <v>44237.25</v>
      </c>
    </row>
    <row r="16951">
      <c r="L16951" s="3">
        <v>44223.75</v>
      </c>
    </row>
    <row r="16952">
      <c r="L16952" s="3">
        <v>43875.260416666664</v>
      </c>
    </row>
    <row r="16953">
      <c r="L16953" s="3">
        <v>44205.208333333336</v>
      </c>
    </row>
    <row r="16954">
      <c r="L16954" s="3">
        <v>44079.458333333336</v>
      </c>
    </row>
    <row r="16955">
      <c r="L16955" s="3">
        <v>43810.333333333336</v>
      </c>
    </row>
    <row r="16956">
      <c r="L16956" s="3">
        <v>44114.708333333336</v>
      </c>
    </row>
    <row r="16957">
      <c r="L16957" s="3">
        <v>44216.270833333336</v>
      </c>
    </row>
    <row r="16958">
      <c r="L16958" s="3">
        <v>44249.625</v>
      </c>
    </row>
    <row r="16959">
      <c r="L16959" s="3">
        <v>43879.416666666664</v>
      </c>
    </row>
    <row r="16960">
      <c r="L16960" s="3">
        <v>44005.5</v>
      </c>
    </row>
    <row r="16961">
      <c r="L16961" s="3">
        <v>43722.625</v>
      </c>
    </row>
    <row r="16962">
      <c r="L16962" s="3">
        <v>44152.291666666664</v>
      </c>
    </row>
    <row r="16963">
      <c r="L16963" s="3">
        <v>44238.614583333336</v>
      </c>
    </row>
    <row r="16964">
      <c r="L16964" s="3">
        <v>44066.770833333336</v>
      </c>
    </row>
    <row r="16965">
      <c r="L16965" s="3">
        <v>43811.166666666664</v>
      </c>
    </row>
    <row r="16966">
      <c r="L16966" s="3">
        <v>43789.166666666664</v>
      </c>
    </row>
    <row r="16967">
      <c r="L16967" s="3">
        <v>43914.645833333336</v>
      </c>
    </row>
    <row r="16968">
      <c r="L16968" s="3">
        <v>43796.166666666664</v>
      </c>
    </row>
    <row r="16969">
      <c r="L16969" s="3">
        <v>43719.583333333336</v>
      </c>
    </row>
    <row r="16970">
      <c r="L16970" s="3">
        <v>43745.416666666664</v>
      </c>
    </row>
    <row r="16971">
      <c r="L16971" s="3">
        <v>43609.625</v>
      </c>
    </row>
    <row r="16972">
      <c r="L16972" s="3">
        <v>44083.4375</v>
      </c>
    </row>
    <row r="16973">
      <c r="L16973" s="3">
        <v>43654.25</v>
      </c>
    </row>
    <row r="16974">
      <c r="L16974" s="3">
        <v>44225.666666666664</v>
      </c>
    </row>
    <row r="16975">
      <c r="L16975" s="3">
        <v>43913.5</v>
      </c>
    </row>
    <row r="16976">
      <c r="L16976" s="3">
        <v>43900.1875</v>
      </c>
    </row>
    <row r="16977">
      <c r="L16977" s="3">
        <v>43870.31146337963</v>
      </c>
    </row>
    <row r="16978">
      <c r="L16978" s="3">
        <v>43759.583333333336</v>
      </c>
    </row>
    <row r="16979">
      <c r="L16979" s="3">
        <v>43911.739583333336</v>
      </c>
    </row>
    <row r="16980">
      <c r="L16980" s="3">
        <v>44146.645833333336</v>
      </c>
    </row>
    <row r="16981">
      <c r="L16981" s="3">
        <v>43898.25</v>
      </c>
    </row>
    <row r="16982">
      <c r="L16982" s="3">
        <v>44081.375</v>
      </c>
    </row>
    <row r="16983">
      <c r="L16983" s="3">
        <v>44037.416666666664</v>
      </c>
    </row>
    <row r="16984">
      <c r="L16984" s="3">
        <v>43980.520833333336</v>
      </c>
    </row>
    <row r="16985">
      <c r="L16985" s="3">
        <v>44229.63876787037</v>
      </c>
    </row>
    <row r="16986">
      <c r="L16986" s="3">
        <v>44163.583333333336</v>
      </c>
    </row>
    <row r="16987">
      <c r="L16987" s="3">
        <v>43671.583333333336</v>
      </c>
    </row>
    <row r="16988">
      <c r="L16988" s="3">
        <v>44217.6875</v>
      </c>
    </row>
    <row r="16989">
      <c r="L16989" s="3">
        <v>43867.791666666664</v>
      </c>
    </row>
    <row r="16990">
      <c r="L16990" s="3">
        <v>43843.333333333336</v>
      </c>
    </row>
    <row r="16991">
      <c r="L16991" s="3">
        <v>44119.708333333336</v>
      </c>
    </row>
    <row r="16992">
      <c r="L16992" s="3">
        <v>43763.75</v>
      </c>
    </row>
    <row r="16993">
      <c r="L16993" s="3">
        <v>43789.291666666664</v>
      </c>
    </row>
    <row r="16994">
      <c r="L16994" s="3">
        <v>43757.666666666664</v>
      </c>
    </row>
    <row r="16995">
      <c r="L16995" s="3">
        <v>44244.383093344906</v>
      </c>
    </row>
    <row r="16996">
      <c r="L16996" s="3">
        <v>43907.6875</v>
      </c>
    </row>
    <row r="16997">
      <c r="L16997" s="3">
        <v>43778.791666666664</v>
      </c>
    </row>
    <row r="16998">
      <c r="L16998" s="3">
        <v>43963.333333333336</v>
      </c>
    </row>
    <row r="16999">
      <c r="L16999" s="3">
        <v>44005.749053935186</v>
      </c>
    </row>
    <row r="17000">
      <c r="L17000" s="3">
        <v>43878.791666666664</v>
      </c>
    </row>
    <row r="17001">
      <c r="L17001" s="3">
        <v>43882.416666666664</v>
      </c>
    </row>
    <row r="17002">
      <c r="L17002" s="3">
        <v>43941.791666666664</v>
      </c>
    </row>
    <row r="17003">
      <c r="L17003" s="3">
        <v>44159.166666666664</v>
      </c>
    </row>
    <row r="17004">
      <c r="L17004" s="3">
        <v>43930.635416666664</v>
      </c>
    </row>
    <row r="17005">
      <c r="L17005" s="3">
        <v>43809.583333333336</v>
      </c>
    </row>
    <row r="17006">
      <c r="L17006" s="3">
        <v>44139.625</v>
      </c>
    </row>
    <row r="17007">
      <c r="L17007" s="3">
        <v>44083.61359489583</v>
      </c>
    </row>
    <row r="17008">
      <c r="L17008" s="3">
        <v>44015.604166666664</v>
      </c>
    </row>
    <row r="17009">
      <c r="L17009" s="3">
        <v>44116.177083333336</v>
      </c>
    </row>
    <row r="17010">
      <c r="L17010" s="3">
        <v>43709.625</v>
      </c>
    </row>
    <row r="17011">
      <c r="L17011" s="3">
        <v>44252.56255259259</v>
      </c>
    </row>
    <row r="17012">
      <c r="L17012" s="3">
        <v>44138.677994861115</v>
      </c>
    </row>
    <row r="17013">
      <c r="L17013" s="3">
        <v>43612.625</v>
      </c>
    </row>
    <row r="17014">
      <c r="L17014" s="3">
        <v>44042.25</v>
      </c>
    </row>
    <row r="17015">
      <c r="L17015" s="3">
        <v>44076.21875</v>
      </c>
    </row>
    <row r="17016">
      <c r="L17016" s="3">
        <v>44196.691476597225</v>
      </c>
    </row>
    <row r="17017">
      <c r="L17017" s="3">
        <v>43882.625</v>
      </c>
    </row>
    <row r="17018">
      <c r="L17018" s="3">
        <v>44196.635416666664</v>
      </c>
    </row>
    <row r="17019">
      <c r="L17019" s="3">
        <v>44164.333333333336</v>
      </c>
    </row>
    <row r="17020">
      <c r="L17020" s="3">
        <v>43919.625</v>
      </c>
    </row>
    <row r="17021">
      <c r="L17021" s="3">
        <v>44033.635416666664</v>
      </c>
    </row>
    <row r="17022">
      <c r="L17022" s="3">
        <v>44230.291666666664</v>
      </c>
    </row>
    <row r="17023">
      <c r="L17023" s="3">
        <v>44215.5625</v>
      </c>
    </row>
    <row r="17024">
      <c r="L17024" s="3">
        <v>43824.583333333336</v>
      </c>
    </row>
    <row r="17025">
      <c r="L17025" s="3">
        <v>44110.21875</v>
      </c>
    </row>
    <row r="17026">
      <c r="L17026" s="3">
        <v>44049.5</v>
      </c>
    </row>
    <row r="17027">
      <c r="L17027" s="3">
        <v>43864.3125</v>
      </c>
    </row>
    <row r="17028">
      <c r="L17028" s="3">
        <v>44072.729166666664</v>
      </c>
    </row>
    <row r="17029">
      <c r="L17029" s="3">
        <v>43857.645833333336</v>
      </c>
    </row>
    <row r="17030">
      <c r="L17030" s="3">
        <v>43880.4375</v>
      </c>
    </row>
    <row r="17031">
      <c r="L17031" s="3">
        <v>43872.541666666664</v>
      </c>
    </row>
    <row r="17032">
      <c r="L17032" s="3">
        <v>44036.333333333336</v>
      </c>
    </row>
    <row r="17033">
      <c r="L17033" s="3">
        <v>43973.708333333336</v>
      </c>
    </row>
    <row r="17034">
      <c r="L17034" s="3">
        <v>44172.372924930554</v>
      </c>
    </row>
    <row r="17035">
      <c r="L17035" s="3">
        <v>43964.41788644676</v>
      </c>
    </row>
    <row r="17036">
      <c r="L17036" s="3">
        <v>44015.40947989583</v>
      </c>
    </row>
    <row r="17037">
      <c r="L17037" s="3">
        <v>44147.2922727662</v>
      </c>
    </row>
    <row r="17038">
      <c r="L17038" s="3">
        <v>43984.270833333336</v>
      </c>
    </row>
    <row r="17039">
      <c r="L17039" s="3">
        <v>44230.697916666664</v>
      </c>
    </row>
    <row r="17040">
      <c r="L17040" s="3">
        <v>44130.708333333336</v>
      </c>
    </row>
    <row r="17041">
      <c r="L17041" s="3">
        <v>44146.645833333336</v>
      </c>
    </row>
    <row r="17042">
      <c r="L17042" s="3">
        <v>44158.270833333336</v>
      </c>
    </row>
    <row r="17043">
      <c r="L17043" s="3">
        <v>43872.25</v>
      </c>
    </row>
    <row r="17044">
      <c r="L17044" s="3">
        <v>43895.5</v>
      </c>
    </row>
    <row r="17045">
      <c r="L17045" s="3">
        <v>43843.541666666664</v>
      </c>
    </row>
    <row r="17046">
      <c r="L17046" s="3">
        <v>43798.583333333336</v>
      </c>
    </row>
    <row r="17047">
      <c r="L17047" s="3">
        <v>44195.74494903935</v>
      </c>
    </row>
    <row r="17048">
      <c r="L17048" s="3">
        <v>44156.291666666664</v>
      </c>
    </row>
    <row r="17049">
      <c r="L17049" s="3">
        <v>43956.541666666664</v>
      </c>
    </row>
    <row r="17050">
      <c r="L17050" s="3">
        <v>44029.416666666664</v>
      </c>
    </row>
    <row r="17051">
      <c r="L17051" s="3">
        <v>43907.770833333336</v>
      </c>
    </row>
    <row r="17052">
      <c r="L17052" s="3">
        <v>43868.40625</v>
      </c>
    </row>
    <row r="17053">
      <c r="L17053" s="3">
        <v>43971.645833333336</v>
      </c>
    </row>
    <row r="17054">
      <c r="L17054" s="3">
        <v>43734.625</v>
      </c>
    </row>
    <row r="17055">
      <c r="L17055" s="3">
        <v>44146.604166666664</v>
      </c>
    </row>
    <row r="17056">
      <c r="L17056" s="3">
        <v>43838.625</v>
      </c>
    </row>
    <row r="17057">
      <c r="L17057" s="3">
        <v>44127.291666666664</v>
      </c>
    </row>
    <row r="17058">
      <c r="L17058" s="3">
        <v>44051.666666666664</v>
      </c>
    </row>
    <row r="17059">
      <c r="L17059" s="3">
        <v>44038.791666666664</v>
      </c>
    </row>
    <row r="17060">
      <c r="L17060" s="3">
        <v>43802.208333333336</v>
      </c>
    </row>
    <row r="17061">
      <c r="L17061" s="3">
        <v>43928.645833333336</v>
      </c>
    </row>
    <row r="17062">
      <c r="L17062" s="3">
        <v>43792.541666666664</v>
      </c>
    </row>
    <row r="17063">
      <c r="L17063" s="3">
        <v>44161.708333333336</v>
      </c>
    </row>
    <row r="17064">
      <c r="L17064" s="3">
        <v>43897.49704628472</v>
      </c>
    </row>
    <row r="17065">
      <c r="L17065" s="3">
        <v>44250.708333333336</v>
      </c>
    </row>
    <row r="17066">
      <c r="L17066" s="3">
        <v>43782.791666666664</v>
      </c>
    </row>
    <row r="17067">
      <c r="L17067" s="3">
        <v>44113.666666666664</v>
      </c>
    </row>
    <row r="17068">
      <c r="L17068" s="3">
        <v>43712.625</v>
      </c>
    </row>
    <row r="17069">
      <c r="L17069" s="3">
        <v>44109.4375</v>
      </c>
    </row>
    <row r="17070">
      <c r="L17070" s="3">
        <v>43881.416666666664</v>
      </c>
    </row>
    <row r="17071">
      <c r="L17071" s="3">
        <v>43872.416666666664</v>
      </c>
    </row>
    <row r="17072">
      <c r="L17072" s="3">
        <v>43836.45900863426</v>
      </c>
    </row>
    <row r="17073">
      <c r="L17073" s="3">
        <v>44137.416666666664</v>
      </c>
    </row>
    <row r="17074">
      <c r="L17074" s="3">
        <v>43874.260416666664</v>
      </c>
    </row>
    <row r="17075">
      <c r="L17075" s="3">
        <v>43717.166666666664</v>
      </c>
    </row>
    <row r="17076">
      <c r="L17076" s="3">
        <v>43497.166666666664</v>
      </c>
    </row>
    <row r="17077">
      <c r="L17077" s="3">
        <v>43824.791666666664</v>
      </c>
    </row>
    <row r="17078">
      <c r="L17078" s="3">
        <v>44049.25</v>
      </c>
    </row>
    <row r="17079">
      <c r="L17079" s="3">
        <v>43901.6875</v>
      </c>
    </row>
    <row r="17080">
      <c r="L17080" s="3">
        <v>43713.75</v>
      </c>
    </row>
    <row r="17081">
      <c r="L17081" s="3">
        <v>43672.625</v>
      </c>
    </row>
    <row r="17082">
      <c r="L17082" s="3">
        <v>43863.75</v>
      </c>
    </row>
    <row r="17083">
      <c r="L17083" s="3">
        <v>44029.666666666664</v>
      </c>
    </row>
    <row r="17084">
      <c r="L17084" s="3">
        <v>44117.25</v>
      </c>
    </row>
    <row r="17085">
      <c r="L17085" s="3">
        <v>43871.789567974534</v>
      </c>
    </row>
    <row r="17086">
      <c r="L17086" s="3">
        <v>43813.208333333336</v>
      </c>
    </row>
    <row r="17087">
      <c r="L17087" s="3">
        <v>43846.583333333336</v>
      </c>
    </row>
    <row r="17088">
      <c r="L17088" s="3">
        <v>43565.166666666664</v>
      </c>
    </row>
    <row r="17089">
      <c r="L17089" s="3">
        <v>44242.68840269676</v>
      </c>
    </row>
    <row r="17090">
      <c r="L17090" s="3">
        <v>43850.583333333336</v>
      </c>
    </row>
    <row r="17091">
      <c r="L17091" s="3">
        <v>43647.625</v>
      </c>
    </row>
    <row r="17092">
      <c r="L17092" s="3">
        <v>43951.635416666664</v>
      </c>
    </row>
    <row r="17093">
      <c r="L17093" s="3">
        <v>43782.333064212966</v>
      </c>
    </row>
    <row r="17094">
      <c r="L17094" s="3">
        <v>44026.458333333336</v>
      </c>
    </row>
    <row r="17095">
      <c r="L17095" s="3">
        <v>43821.583333333336</v>
      </c>
    </row>
    <row r="17096">
      <c r="L17096" s="3">
        <v>44136.25</v>
      </c>
    </row>
    <row r="17097">
      <c r="L17097" s="3">
        <v>43991.791666666664</v>
      </c>
    </row>
    <row r="17098">
      <c r="L17098" s="3">
        <v>43495.166666666664</v>
      </c>
    </row>
    <row r="17099">
      <c r="L17099" s="3">
        <v>43878.375</v>
      </c>
    </row>
    <row r="17100">
      <c r="L17100" s="3">
        <v>44204.166666666664</v>
      </c>
    </row>
    <row r="17101">
      <c r="L17101" s="3">
        <v>43877.583333333336</v>
      </c>
    </row>
    <row r="17102">
      <c r="L17102" s="3">
        <v>44203.333333333336</v>
      </c>
    </row>
    <row r="17103">
      <c r="L17103" s="3">
        <v>44115.41804092593</v>
      </c>
    </row>
    <row r="17104">
      <c r="L17104" s="3">
        <v>43777.708333333336</v>
      </c>
    </row>
    <row r="17105">
      <c r="L17105" s="3">
        <v>44150.291666666664</v>
      </c>
    </row>
    <row r="17106">
      <c r="L17106" s="3">
        <v>43938.708333333336</v>
      </c>
    </row>
    <row r="17107">
      <c r="L17107" s="3">
        <v>44036.270833333336</v>
      </c>
    </row>
    <row r="17108">
      <c r="L17108" s="3">
        <v>44148.354166666664</v>
      </c>
    </row>
    <row r="17109">
      <c r="L17109" s="3">
        <v>44059.208333333336</v>
      </c>
    </row>
    <row r="17110">
      <c r="L17110" s="3">
        <v>43849.666666666664</v>
      </c>
    </row>
    <row r="17111">
      <c r="L17111" s="3">
        <v>44143.65685366898</v>
      </c>
    </row>
    <row r="17112">
      <c r="L17112" s="3">
        <v>44068.68472052083</v>
      </c>
    </row>
    <row r="17113">
      <c r="L17113" s="3">
        <v>43852.291666666664</v>
      </c>
    </row>
    <row r="17114">
      <c r="L17114" s="3">
        <v>44242.65625</v>
      </c>
    </row>
    <row r="17115">
      <c r="L17115" s="3">
        <v>43517.375</v>
      </c>
    </row>
    <row r="17116">
      <c r="L17116" s="3">
        <v>44210.270833333336</v>
      </c>
    </row>
    <row r="17117">
      <c r="L17117" s="3">
        <v>43837.291666666664</v>
      </c>
    </row>
    <row r="17118">
      <c r="L17118" s="3">
        <v>43853.333333333336</v>
      </c>
    </row>
    <row r="17119">
      <c r="L17119" s="3">
        <v>44112.541666666664</v>
      </c>
    </row>
    <row r="17120">
      <c r="L17120" s="3">
        <v>43874.666666666664</v>
      </c>
    </row>
    <row r="17121">
      <c r="L17121" s="3">
        <v>44091.5595934375</v>
      </c>
    </row>
    <row r="17122">
      <c r="L17122" s="3">
        <v>43966.25</v>
      </c>
    </row>
    <row r="17123">
      <c r="L17123" s="3">
        <v>44008.166666666664</v>
      </c>
    </row>
    <row r="17124">
      <c r="L17124" s="3">
        <v>44086.6875</v>
      </c>
    </row>
    <row r="17125">
      <c r="L17125" s="3">
        <v>44035.541666666664</v>
      </c>
    </row>
    <row r="17126">
      <c r="L17126" s="3">
        <v>44060.208333333336</v>
      </c>
    </row>
    <row r="17127">
      <c r="L17127" s="3">
        <v>43573.375</v>
      </c>
    </row>
    <row r="17128">
      <c r="L17128" s="3">
        <v>43991.541666666664</v>
      </c>
    </row>
    <row r="17129">
      <c r="L17129" s="3">
        <v>43809.291666666664</v>
      </c>
    </row>
    <row r="17130">
      <c r="L17130" s="3">
        <v>43921.541666666664</v>
      </c>
    </row>
    <row r="17131">
      <c r="L17131" s="3">
        <v>43857.583333333336</v>
      </c>
    </row>
    <row r="17132">
      <c r="L17132" s="3">
        <v>44242.333333333336</v>
      </c>
    </row>
    <row r="17133">
      <c r="L17133" s="3">
        <v>43665.625</v>
      </c>
    </row>
    <row r="17134">
      <c r="L17134" s="3">
        <v>44151.6885281713</v>
      </c>
    </row>
    <row r="17135">
      <c r="L17135" s="3">
        <v>43705.75</v>
      </c>
    </row>
    <row r="17136">
      <c r="L17136" s="3">
        <v>43736.458333333336</v>
      </c>
    </row>
    <row r="17137">
      <c r="L17137" s="3">
        <v>43905.614583333336</v>
      </c>
    </row>
    <row r="17138">
      <c r="L17138" s="3">
        <v>44161.572916666664</v>
      </c>
    </row>
    <row r="17139">
      <c r="L17139" s="3">
        <v>43817.583333333336</v>
      </c>
    </row>
    <row r="17140">
      <c r="L17140" s="3">
        <v>43881.375</v>
      </c>
    </row>
    <row r="17141">
      <c r="L17141" s="3">
        <v>44083.645833333336</v>
      </c>
    </row>
    <row r="17142">
      <c r="L17142" s="3">
        <v>43879.604166666664</v>
      </c>
    </row>
    <row r="17143">
      <c r="L17143" s="3">
        <v>43712.583333333336</v>
      </c>
    </row>
    <row r="17144">
      <c r="L17144" s="3">
        <v>44238.25</v>
      </c>
    </row>
    <row r="17145">
      <c r="L17145" s="3">
        <v>43876.197916666664</v>
      </c>
    </row>
    <row r="17146">
      <c r="L17146" s="3">
        <v>44143.208333333336</v>
      </c>
    </row>
    <row r="17147">
      <c r="L17147" s="3">
        <v>44162.666666666664</v>
      </c>
    </row>
    <row r="17148">
      <c r="L17148" s="3">
        <v>44000.270833333336</v>
      </c>
    </row>
    <row r="17149">
      <c r="L17149" s="3">
        <v>43918.291666666664</v>
      </c>
    </row>
    <row r="17150">
      <c r="L17150" s="3">
        <v>44098.375</v>
      </c>
    </row>
    <row r="17151">
      <c r="L17151" s="3">
        <v>44042.416666666664</v>
      </c>
    </row>
    <row r="17152">
      <c r="L17152" s="3">
        <v>43528.25</v>
      </c>
    </row>
    <row r="17153">
      <c r="L17153" s="3">
        <v>43796.458333333336</v>
      </c>
    </row>
    <row r="17154">
      <c r="L17154" s="3">
        <v>43888.1875</v>
      </c>
    </row>
    <row r="17155">
      <c r="L17155" s="3">
        <v>44128.666666666664</v>
      </c>
    </row>
    <row r="17156">
      <c r="L17156" s="3">
        <v>43702.708333333336</v>
      </c>
    </row>
    <row r="17157">
      <c r="L17157" s="3">
        <v>43782.625</v>
      </c>
    </row>
    <row r="17158">
      <c r="L17158" s="3">
        <v>43998.583333333336</v>
      </c>
    </row>
    <row r="17159">
      <c r="L17159" s="3">
        <v>43820.375</v>
      </c>
    </row>
    <row r="17160">
      <c r="L17160" s="3">
        <v>44245.552083333336</v>
      </c>
    </row>
    <row r="17161">
      <c r="L17161" s="3">
        <v>43809.625</v>
      </c>
    </row>
    <row r="17162">
      <c r="L17162" s="3">
        <v>43914.145833333336</v>
      </c>
    </row>
    <row r="17163">
      <c r="L17163" s="3">
        <v>43667.125</v>
      </c>
    </row>
    <row r="17164">
      <c r="L17164" s="3">
        <v>43896.791666666664</v>
      </c>
    </row>
    <row r="17165">
      <c r="L17165" s="3">
        <v>44018.333333333336</v>
      </c>
    </row>
    <row r="17166">
      <c r="L17166" s="3">
        <v>44071.35382137731</v>
      </c>
    </row>
    <row r="17167">
      <c r="L17167" s="3">
        <v>44229.56590670139</v>
      </c>
    </row>
    <row r="17168">
      <c r="L17168" s="3">
        <v>43801.666666666664</v>
      </c>
    </row>
    <row r="17169">
      <c r="L17169" s="3">
        <v>43741.708333333336</v>
      </c>
    </row>
    <row r="17170">
      <c r="L17170" s="3">
        <v>44207.3125</v>
      </c>
    </row>
    <row r="17171">
      <c r="L17171" s="3">
        <v>43708.708333333336</v>
      </c>
    </row>
    <row r="17172">
      <c r="L17172" s="3">
        <v>43730.291666666664</v>
      </c>
    </row>
    <row r="17173">
      <c r="L17173" s="3">
        <v>43950.166666666664</v>
      </c>
    </row>
    <row r="17174">
      <c r="L17174" s="3">
        <v>43510.625</v>
      </c>
    </row>
    <row r="17175">
      <c r="L17175" s="3">
        <v>44048.708333333336</v>
      </c>
    </row>
    <row r="17176">
      <c r="L17176" s="3">
        <v>43886.291666666664</v>
      </c>
    </row>
    <row r="17177">
      <c r="L17177" s="3">
        <v>44002.625</v>
      </c>
    </row>
    <row r="17178">
      <c r="L17178" s="3">
        <v>44215.458333333336</v>
      </c>
    </row>
    <row r="17179">
      <c r="L17179" s="3">
        <v>44081.75</v>
      </c>
    </row>
    <row r="17180">
      <c r="L17180" s="3">
        <v>43943.479166666664</v>
      </c>
    </row>
    <row r="17181">
      <c r="L17181" s="3">
        <v>43486.666666666664</v>
      </c>
    </row>
    <row r="17182">
      <c r="L17182" s="3">
        <v>44053.229166666664</v>
      </c>
    </row>
    <row r="17183">
      <c r="L17183" s="3">
        <v>44218.625</v>
      </c>
    </row>
    <row r="17184">
      <c r="L17184" s="3">
        <v>44167.239583333336</v>
      </c>
    </row>
    <row r="17185">
      <c r="L17185" s="3">
        <v>44035.625</v>
      </c>
    </row>
    <row r="17186">
      <c r="L17186" s="3">
        <v>44109.666666666664</v>
      </c>
    </row>
    <row r="17187">
      <c r="L17187" s="3">
        <v>43662.708333333336</v>
      </c>
    </row>
    <row r="17188">
      <c r="L17188" s="3">
        <v>43858.625</v>
      </c>
    </row>
    <row r="17189">
      <c r="L17189" s="3">
        <v>44166.604166666664</v>
      </c>
    </row>
    <row r="17190">
      <c r="L17190" s="3">
        <v>43849.833333333336</v>
      </c>
    </row>
    <row r="17191">
      <c r="L17191" s="3">
        <v>44141.68778269676</v>
      </c>
    </row>
    <row r="17192">
      <c r="L17192" s="3">
        <v>44139.708333333336</v>
      </c>
    </row>
    <row r="17193">
      <c r="L17193" s="3">
        <v>44253.208333333336</v>
      </c>
    </row>
    <row r="17194">
      <c r="L17194" s="3">
        <v>44001.666666666664</v>
      </c>
    </row>
    <row r="17195">
      <c r="L17195" s="3">
        <v>44204.25</v>
      </c>
    </row>
    <row r="17196">
      <c r="L17196" s="3">
        <v>43671.166666666664</v>
      </c>
    </row>
    <row r="17197">
      <c r="L17197" s="3">
        <v>43801.708333333336</v>
      </c>
    </row>
    <row r="17198">
      <c r="L17198" s="3">
        <v>44107.229166666664</v>
      </c>
    </row>
    <row r="17199">
      <c r="L17199" s="3">
        <v>43864.3125</v>
      </c>
    </row>
    <row r="17200">
      <c r="L17200" s="3">
        <v>44026.625</v>
      </c>
    </row>
    <row r="17201">
      <c r="L17201" s="3">
        <v>44049.66736111111</v>
      </c>
    </row>
    <row r="17202">
      <c r="L17202" s="3">
        <v>44176.625</v>
      </c>
    </row>
    <row r="17203">
      <c r="L17203" s="3">
        <v>44051.729166666664</v>
      </c>
    </row>
    <row r="17204">
      <c r="L17204" s="3">
        <v>43938.583333333336</v>
      </c>
    </row>
    <row r="17205">
      <c r="L17205" s="3">
        <v>43861.541666666664</v>
      </c>
    </row>
    <row r="17206">
      <c r="L17206" s="3">
        <v>44124.375</v>
      </c>
    </row>
    <row r="17207">
      <c r="L17207" s="3">
        <v>44123.541666666664</v>
      </c>
    </row>
    <row r="17208">
      <c r="L17208" s="3">
        <v>44104.25</v>
      </c>
    </row>
    <row r="17209">
      <c r="L17209" s="3">
        <v>44027.197916666664</v>
      </c>
    </row>
    <row r="17210">
      <c r="L17210" s="3">
        <v>44153.208333333336</v>
      </c>
    </row>
    <row r="17211">
      <c r="L17211" s="3">
        <v>43855.25</v>
      </c>
    </row>
    <row r="17212">
      <c r="L17212" s="3">
        <v>43804.75</v>
      </c>
    </row>
    <row r="17213">
      <c r="L17213" s="3">
        <v>43917.25</v>
      </c>
    </row>
    <row r="17214">
      <c r="L17214" s="3">
        <v>44094.270833333336</v>
      </c>
    </row>
    <row r="17215">
      <c r="L17215" s="3">
        <v>43630.666666666664</v>
      </c>
    </row>
    <row r="17216">
      <c r="L17216" s="3">
        <v>44159.291666666664</v>
      </c>
    </row>
    <row r="17217">
      <c r="L17217" s="3">
        <v>43912.354166666664</v>
      </c>
    </row>
    <row r="17218">
      <c r="L17218" s="3">
        <v>44057.791666666664</v>
      </c>
    </row>
    <row r="17219">
      <c r="L17219" s="3">
        <v>44229.614583333336</v>
      </c>
    </row>
    <row r="17220">
      <c r="L17220" s="3">
        <v>44126.25</v>
      </c>
    </row>
    <row r="17221">
      <c r="L17221" s="3">
        <v>44087.625</v>
      </c>
    </row>
    <row r="17222">
      <c r="L17222" s="3">
        <v>43672.166666666664</v>
      </c>
    </row>
    <row r="17223">
      <c r="L17223" s="3">
        <v>43900.135416666664</v>
      </c>
    </row>
    <row r="17224">
      <c r="L17224" s="3">
        <v>43896.635464733794</v>
      </c>
    </row>
    <row r="17225">
      <c r="L17225" s="3">
        <v>43863.791666666664</v>
      </c>
    </row>
    <row r="17226">
      <c r="L17226" s="3">
        <v>43898.29207001157</v>
      </c>
    </row>
    <row r="17227">
      <c r="L17227" s="3">
        <v>44104.4882669213</v>
      </c>
    </row>
    <row r="17228">
      <c r="L17228" s="3">
        <v>43971.666666666664</v>
      </c>
    </row>
    <row r="17229">
      <c r="L17229" s="3">
        <v>44009.75</v>
      </c>
    </row>
    <row r="17230">
      <c r="L17230" s="3">
        <v>44171.39334346065</v>
      </c>
    </row>
    <row r="17231">
      <c r="L17231" s="3">
        <v>44223.5</v>
      </c>
    </row>
    <row r="17232">
      <c r="L17232" s="3">
        <v>44157.645833333336</v>
      </c>
    </row>
    <row r="17233">
      <c r="L17233" s="3">
        <v>44138.583333333336</v>
      </c>
    </row>
    <row r="17234">
      <c r="L17234" s="3">
        <v>43704.666666666664</v>
      </c>
    </row>
    <row r="17235">
      <c r="L17235" s="3">
        <v>43917.15625</v>
      </c>
    </row>
    <row r="17236">
      <c r="L17236" s="3">
        <v>43846.291666666664</v>
      </c>
    </row>
    <row r="17237">
      <c r="L17237" s="3">
        <v>44156.416666666664</v>
      </c>
    </row>
    <row r="17238">
      <c r="L17238" s="3">
        <v>44235.395833333336</v>
      </c>
    </row>
    <row r="17239">
      <c r="L17239" s="3">
        <v>44009.666666666664</v>
      </c>
    </row>
    <row r="17240">
      <c r="L17240" s="3">
        <v>44194.270833333336</v>
      </c>
    </row>
    <row r="17241">
      <c r="L17241" s="3">
        <v>44024.291666666664</v>
      </c>
    </row>
    <row r="17242">
      <c r="L17242" s="3">
        <v>44203.635416666664</v>
      </c>
    </row>
    <row r="17243">
      <c r="L17243" s="3">
        <v>44064.708333333336</v>
      </c>
    </row>
    <row r="17244">
      <c r="L17244" s="3">
        <v>44186.6875</v>
      </c>
    </row>
    <row r="17245">
      <c r="L17245" s="3">
        <v>44194.25</v>
      </c>
    </row>
    <row r="17246">
      <c r="L17246" s="3">
        <v>43731.25</v>
      </c>
    </row>
    <row r="17247">
      <c r="L17247" s="3">
        <v>43776.375</v>
      </c>
    </row>
    <row r="17248">
      <c r="L17248" s="3">
        <v>44115.729166666664</v>
      </c>
    </row>
    <row r="17249">
      <c r="L17249" s="3">
        <v>44106.791666666664</v>
      </c>
    </row>
    <row r="17250">
      <c r="L17250" s="3">
        <v>44167.625</v>
      </c>
    </row>
    <row r="17251">
      <c r="L17251" s="3">
        <v>44005.4375</v>
      </c>
    </row>
    <row r="17252">
      <c r="L17252" s="3">
        <v>43860.333333333336</v>
      </c>
    </row>
    <row r="17253">
      <c r="L17253" s="3">
        <v>43697.75</v>
      </c>
    </row>
    <row r="17254">
      <c r="L17254" s="3">
        <v>44162.625</v>
      </c>
    </row>
    <row r="17255">
      <c r="L17255" s="3">
        <v>43850.302083333336</v>
      </c>
    </row>
    <row r="17256">
      <c r="L17256" s="3">
        <v>43768.666666666664</v>
      </c>
    </row>
    <row r="17257">
      <c r="L17257" s="3">
        <v>44159.666666666664</v>
      </c>
    </row>
    <row r="17258">
      <c r="L17258" s="3">
        <v>43897.1875</v>
      </c>
    </row>
    <row r="17259">
      <c r="L17259" s="3">
        <v>43899.625</v>
      </c>
    </row>
    <row r="17260">
      <c r="L17260" s="3">
        <v>43681.46487613426</v>
      </c>
    </row>
    <row r="17261">
      <c r="L17261" s="3">
        <v>43838.5</v>
      </c>
    </row>
    <row r="17262">
      <c r="L17262" s="3">
        <v>44189.68346119213</v>
      </c>
    </row>
    <row r="17263">
      <c r="L17263" s="3">
        <v>43843.625</v>
      </c>
    </row>
    <row r="17264">
      <c r="L17264" s="3">
        <v>43984.25</v>
      </c>
    </row>
    <row r="17265">
      <c r="L17265" s="3">
        <v>44167.229166666664</v>
      </c>
    </row>
    <row r="17266">
      <c r="L17266" s="3">
        <v>44231.375</v>
      </c>
    </row>
    <row r="17267">
      <c r="L17267" s="3">
        <v>43906.6875</v>
      </c>
    </row>
    <row r="17268">
      <c r="L17268" s="3">
        <v>44133.666666666664</v>
      </c>
    </row>
    <row r="17269">
      <c r="L17269" s="3">
        <v>44111.625</v>
      </c>
    </row>
    <row r="17270">
      <c r="L17270" s="3">
        <v>44225.3125</v>
      </c>
    </row>
    <row r="17271">
      <c r="L17271" s="3">
        <v>44157.291666666664</v>
      </c>
    </row>
    <row r="17272">
      <c r="L17272" s="3">
        <v>43575.75</v>
      </c>
    </row>
    <row r="17273">
      <c r="L17273" s="3">
        <v>44147.291666666664</v>
      </c>
    </row>
    <row r="17274">
      <c r="L17274" s="3">
        <v>44232.260416666664</v>
      </c>
    </row>
    <row r="17275">
      <c r="L17275" s="3">
        <v>43957.416666666664</v>
      </c>
    </row>
    <row r="17276">
      <c r="L17276" s="3">
        <v>43879.75</v>
      </c>
    </row>
    <row r="17277">
      <c r="L17277" s="3">
        <v>44162.708333333336</v>
      </c>
    </row>
    <row r="17278">
      <c r="L17278" s="3">
        <v>43998.739583333336</v>
      </c>
    </row>
    <row r="17279">
      <c r="L17279" s="3">
        <v>44232.229166666664</v>
      </c>
    </row>
    <row r="17280">
      <c r="L17280" s="3">
        <v>44100.661824849536</v>
      </c>
    </row>
    <row r="17281">
      <c r="L17281" s="3">
        <v>44238.311509907406</v>
      </c>
    </row>
    <row r="17282">
      <c r="L17282" s="3">
        <v>44054.625</v>
      </c>
    </row>
    <row r="17283">
      <c r="L17283" s="3">
        <v>43746.708333333336</v>
      </c>
    </row>
    <row r="17284">
      <c r="L17284" s="3">
        <v>43869.791666666664</v>
      </c>
    </row>
    <row r="17285">
      <c r="L17285" s="3">
        <v>44119.583333333336</v>
      </c>
    </row>
    <row r="17286">
      <c r="L17286" s="3">
        <v>44216.30775836806</v>
      </c>
    </row>
    <row r="17287">
      <c r="L17287" s="3">
        <v>44237.416666666664</v>
      </c>
    </row>
    <row r="17288">
      <c r="L17288" s="3">
        <v>43957.78028650463</v>
      </c>
    </row>
    <row r="17289">
      <c r="L17289" s="3">
        <v>43973.791666666664</v>
      </c>
    </row>
    <row r="17290">
      <c r="L17290" s="3">
        <v>44148.708333333336</v>
      </c>
    </row>
    <row r="17291">
      <c r="L17291" s="3">
        <v>44073.666666666664</v>
      </c>
    </row>
    <row r="17292">
      <c r="L17292" s="3">
        <v>44228.229166666664</v>
      </c>
    </row>
    <row r="17293">
      <c r="L17293" s="3">
        <v>43743.666666666664</v>
      </c>
    </row>
    <row r="17294">
      <c r="L17294" s="3">
        <v>43695.416666666664</v>
      </c>
    </row>
    <row r="17295">
      <c r="L17295" s="3">
        <v>44209.1875</v>
      </c>
    </row>
    <row r="17296">
      <c r="L17296" s="3">
        <v>44125.1875</v>
      </c>
    </row>
    <row r="17297">
      <c r="L17297" s="3">
        <v>43685.708333333336</v>
      </c>
    </row>
    <row r="17298">
      <c r="L17298" s="3">
        <v>43937.333333333336</v>
      </c>
    </row>
    <row r="17299">
      <c r="L17299" s="3">
        <v>44158.166666666664</v>
      </c>
    </row>
    <row r="17300">
      <c r="L17300" s="3">
        <v>44044.708333333336</v>
      </c>
    </row>
    <row r="17301">
      <c r="L17301" s="3">
        <v>44125.229166666664</v>
      </c>
    </row>
    <row r="17302">
      <c r="L17302" s="3">
        <v>43879.791666666664</v>
      </c>
    </row>
    <row r="17303">
      <c r="L17303" s="3">
        <v>44006.229166666664</v>
      </c>
    </row>
    <row r="17304">
      <c r="L17304" s="3">
        <v>43771.166666666664</v>
      </c>
    </row>
    <row r="17305">
      <c r="L17305" s="3">
        <v>43824.625</v>
      </c>
    </row>
    <row r="17306">
      <c r="L17306" s="3">
        <v>43729.723862719904</v>
      </c>
    </row>
    <row r="17307">
      <c r="L17307" s="3">
        <v>43745.7858533912</v>
      </c>
    </row>
    <row r="17308">
      <c r="L17308" s="3">
        <v>44011.25</v>
      </c>
    </row>
    <row r="17309">
      <c r="L17309" s="3">
        <v>44120.291666666664</v>
      </c>
    </row>
    <row r="17310">
      <c r="L17310" s="3">
        <v>44149.604166666664</v>
      </c>
    </row>
    <row r="17311">
      <c r="L17311" s="3">
        <v>43607.375</v>
      </c>
    </row>
    <row r="17312">
      <c r="L17312" s="3">
        <v>44021.3125</v>
      </c>
    </row>
    <row r="17313">
      <c r="L17313" s="3">
        <v>43899.5625</v>
      </c>
    </row>
    <row r="17314">
      <c r="L17314" s="3">
        <v>43819.541666666664</v>
      </c>
    </row>
    <row r="17315">
      <c r="L17315" s="3">
        <v>44141.604166666664</v>
      </c>
    </row>
    <row r="17316">
      <c r="L17316" s="3">
        <v>43890.604166666664</v>
      </c>
    </row>
    <row r="17317">
      <c r="L17317" s="3">
        <v>43851.25</v>
      </c>
    </row>
    <row r="17318">
      <c r="L17318" s="3">
        <v>43743.666666666664</v>
      </c>
    </row>
    <row r="17319">
      <c r="L17319" s="3">
        <v>44016.708333333336</v>
      </c>
    </row>
    <row r="17320">
      <c r="L17320" s="3">
        <v>43829.625</v>
      </c>
    </row>
    <row r="17321">
      <c r="L17321" s="3">
        <v>44235.291666666664</v>
      </c>
    </row>
    <row r="17322">
      <c r="L17322" s="3">
        <v>44149.583333333336</v>
      </c>
    </row>
    <row r="17323">
      <c r="L17323" s="3">
        <v>44022.710357199074</v>
      </c>
    </row>
    <row r="17324">
      <c r="L17324" s="3">
        <v>43993.68962508102</v>
      </c>
    </row>
    <row r="17325">
      <c r="L17325" s="3">
        <v>44079.625</v>
      </c>
    </row>
    <row r="17326">
      <c r="L17326" s="3">
        <v>44221.229166666664</v>
      </c>
    </row>
    <row r="17327">
      <c r="L17327" s="3">
        <v>43830.333333333336</v>
      </c>
    </row>
    <row r="17328">
      <c r="L17328" s="3">
        <v>44173.333333333336</v>
      </c>
    </row>
    <row r="17329">
      <c r="L17329" s="3">
        <v>43924.25</v>
      </c>
    </row>
    <row r="17330">
      <c r="L17330" s="3">
        <v>44127.31084460648</v>
      </c>
    </row>
    <row r="17331">
      <c r="L17331" s="3">
        <v>43880.229166666664</v>
      </c>
    </row>
    <row r="17332">
      <c r="L17332" s="3">
        <v>44172.6875</v>
      </c>
    </row>
    <row r="17333">
      <c r="L17333" s="3">
        <v>44180.6875</v>
      </c>
    </row>
    <row r="17334">
      <c r="L17334" s="3">
        <v>44195.25</v>
      </c>
    </row>
    <row r="17335">
      <c r="L17335" s="3">
        <v>44121.75</v>
      </c>
    </row>
    <row r="17336">
      <c r="L17336" s="3">
        <v>44239.697916666664</v>
      </c>
    </row>
    <row r="17337">
      <c r="L17337" s="3">
        <v>44085.4375</v>
      </c>
    </row>
    <row r="17338">
      <c r="L17338" s="3">
        <v>44111.4375</v>
      </c>
    </row>
    <row r="17339">
      <c r="L17339" s="3">
        <v>44151.625</v>
      </c>
    </row>
    <row r="17340">
      <c r="L17340" s="3">
        <v>44187.21875</v>
      </c>
    </row>
    <row r="17341">
      <c r="L17341" s="3">
        <v>43851.625</v>
      </c>
    </row>
    <row r="17342">
      <c r="L17342" s="3">
        <v>44179.291666666664</v>
      </c>
    </row>
    <row r="17343">
      <c r="L17343" s="3">
        <v>43955.541666666664</v>
      </c>
    </row>
    <row r="17344">
      <c r="L17344" s="3">
        <v>44036.25</v>
      </c>
    </row>
    <row r="17345">
      <c r="L17345" s="3">
        <v>44145.1875</v>
      </c>
    </row>
    <row r="17346">
      <c r="L17346" s="3">
        <v>43880.708333333336</v>
      </c>
    </row>
    <row r="17347">
      <c r="L17347" s="3">
        <v>43718.25</v>
      </c>
    </row>
    <row r="17348">
      <c r="L17348" s="3">
        <v>44095.74456414352</v>
      </c>
    </row>
    <row r="17349">
      <c r="L17349" s="3">
        <v>44121.510416666664</v>
      </c>
    </row>
    <row r="17350">
      <c r="L17350" s="3">
        <v>44162.729166666664</v>
      </c>
    </row>
    <row r="17351">
      <c r="L17351" s="3">
        <v>43538.375</v>
      </c>
    </row>
    <row r="17352">
      <c r="L17352" s="3">
        <v>44032.270833333336</v>
      </c>
    </row>
    <row r="17353">
      <c r="L17353" s="3">
        <v>43823.59842142361</v>
      </c>
    </row>
    <row r="17354">
      <c r="L17354" s="3">
        <v>44201.41878078704</v>
      </c>
    </row>
    <row r="17355">
      <c r="L17355" s="3">
        <v>44228.302083333336</v>
      </c>
    </row>
    <row r="17356">
      <c r="L17356" s="3">
        <v>43881.270833333336</v>
      </c>
    </row>
    <row r="17357">
      <c r="L17357" s="3">
        <v>44038.708333333336</v>
      </c>
    </row>
    <row r="17358">
      <c r="L17358" s="3">
        <v>43923.375</v>
      </c>
    </row>
    <row r="17359">
      <c r="L17359" s="3">
        <v>43866.402014907406</v>
      </c>
    </row>
    <row r="17360">
      <c r="L17360" s="3">
        <v>44221.375</v>
      </c>
    </row>
    <row r="17361">
      <c r="L17361" s="3">
        <v>44251.65625</v>
      </c>
    </row>
    <row r="17362">
      <c r="L17362" s="3">
        <v>43887.166666666664</v>
      </c>
    </row>
    <row r="17363">
      <c r="L17363" s="3">
        <v>43924.645833333336</v>
      </c>
    </row>
    <row r="17364">
      <c r="L17364" s="3">
        <v>43827.75</v>
      </c>
    </row>
    <row r="17365">
      <c r="L17365" s="3">
        <v>43869.666666666664</v>
      </c>
    </row>
    <row r="17366">
      <c r="L17366" s="3">
        <v>43846.625</v>
      </c>
    </row>
    <row r="17367">
      <c r="L17367" s="3">
        <v>43856.42512465278</v>
      </c>
    </row>
    <row r="17368">
      <c r="L17368" s="3">
        <v>44194.625</v>
      </c>
    </row>
    <row r="17369">
      <c r="L17369" s="3">
        <v>43800.625</v>
      </c>
    </row>
    <row r="17370">
      <c r="L17370" s="3">
        <v>44160.729166666664</v>
      </c>
    </row>
    <row r="17371">
      <c r="L17371" s="3">
        <v>44252.291666666664</v>
      </c>
    </row>
    <row r="17372">
      <c r="L17372" s="3">
        <v>44004.791666666664</v>
      </c>
    </row>
    <row r="17373">
      <c r="L17373" s="3">
        <v>43819.416666666664</v>
      </c>
    </row>
    <row r="17374">
      <c r="L17374" s="3">
        <v>43759.625</v>
      </c>
    </row>
    <row r="17375">
      <c r="L17375" s="3">
        <v>44062.708333333336</v>
      </c>
    </row>
    <row r="17376">
      <c r="L17376" s="3">
        <v>44031.125</v>
      </c>
    </row>
    <row r="17377">
      <c r="L17377" s="3">
        <v>44061.229166666664</v>
      </c>
    </row>
    <row r="17378">
      <c r="L17378" s="3">
        <v>44189.625</v>
      </c>
    </row>
    <row r="17379">
      <c r="L17379" s="3">
        <v>44126.666666666664</v>
      </c>
    </row>
    <row r="17380">
      <c r="L17380" s="3">
        <v>44166.625</v>
      </c>
    </row>
    <row r="17381">
      <c r="L17381" s="3">
        <v>43955.666666666664</v>
      </c>
    </row>
    <row r="17382">
      <c r="L17382" s="3">
        <v>44020.66177678241</v>
      </c>
    </row>
    <row r="17383">
      <c r="L17383" s="3">
        <v>44172.625</v>
      </c>
    </row>
    <row r="17384">
      <c r="L17384" s="3">
        <v>44040.3125</v>
      </c>
    </row>
    <row r="17385">
      <c r="L17385" s="3">
        <v>44196.291666666664</v>
      </c>
    </row>
    <row r="17386">
      <c r="L17386" s="3">
        <v>44215.614583333336</v>
      </c>
    </row>
    <row r="17387">
      <c r="L17387" s="3">
        <v>44138.6875</v>
      </c>
    </row>
    <row r="17388">
      <c r="L17388" s="3">
        <v>44173.208333333336</v>
      </c>
    </row>
    <row r="17389">
      <c r="L17389" s="3">
        <v>44181.32393511574</v>
      </c>
    </row>
    <row r="17390">
      <c r="L17390" s="3">
        <v>44150.625</v>
      </c>
    </row>
    <row r="17391">
      <c r="L17391" s="3">
        <v>44047.645833333336</v>
      </c>
    </row>
    <row r="17392">
      <c r="L17392" s="3">
        <v>44096.239583333336</v>
      </c>
    </row>
    <row r="17393">
      <c r="L17393" s="3">
        <v>44030.34146344908</v>
      </c>
    </row>
    <row r="17394">
      <c r="L17394" s="3">
        <v>43744.625</v>
      </c>
    </row>
    <row r="17395">
      <c r="L17395" s="3">
        <v>44224.3125</v>
      </c>
    </row>
    <row r="17396">
      <c r="L17396" s="3">
        <v>43495.666666666664</v>
      </c>
    </row>
    <row r="17397">
      <c r="L17397" s="3">
        <v>43784.583333333336</v>
      </c>
    </row>
    <row r="17398">
      <c r="L17398" s="3">
        <v>43848.541666666664</v>
      </c>
    </row>
    <row r="17399">
      <c r="L17399" s="3">
        <v>43718.69051613426</v>
      </c>
    </row>
    <row r="17400">
      <c r="L17400" s="3">
        <v>44183.6875</v>
      </c>
    </row>
    <row r="17401">
      <c r="L17401" s="3">
        <v>44186.725719305556</v>
      </c>
    </row>
    <row r="17402">
      <c r="L17402" s="3">
        <v>44078.229166666664</v>
      </c>
    </row>
    <row r="17403">
      <c r="L17403" s="3">
        <v>43714.666666666664</v>
      </c>
    </row>
    <row r="17404">
      <c r="L17404" s="3">
        <v>44149.36320273148</v>
      </c>
    </row>
    <row r="17405">
      <c r="L17405" s="3">
        <v>44008.4375</v>
      </c>
    </row>
    <row r="17406">
      <c r="L17406" s="3">
        <v>44203.5625</v>
      </c>
    </row>
    <row r="17407">
      <c r="L17407" s="3">
        <v>44237.270833333336</v>
      </c>
    </row>
    <row r="17408">
      <c r="L17408" s="3">
        <v>44026.25</v>
      </c>
    </row>
    <row r="17409">
      <c r="L17409" s="3">
        <v>44038.642109120374</v>
      </c>
    </row>
    <row r="17410">
      <c r="L17410" s="3">
        <v>44154.358626875</v>
      </c>
    </row>
    <row r="17411">
      <c r="L17411" s="3">
        <v>44146.177083333336</v>
      </c>
    </row>
    <row r="17412">
      <c r="L17412" s="3">
        <v>44095.28125</v>
      </c>
    </row>
    <row r="17413">
      <c r="L17413" s="3">
        <v>43748.291666666664</v>
      </c>
    </row>
    <row r="17414">
      <c r="L17414" s="3">
        <v>44249.291666666664</v>
      </c>
    </row>
    <row r="17415">
      <c r="L17415" s="3">
        <v>43867.5</v>
      </c>
    </row>
    <row r="17416">
      <c r="L17416" s="3">
        <v>44200.208333333336</v>
      </c>
    </row>
    <row r="17417">
      <c r="L17417" s="3">
        <v>43869.697916666664</v>
      </c>
    </row>
    <row r="17418">
      <c r="L17418" s="3">
        <v>43808.166666666664</v>
      </c>
    </row>
    <row r="17419">
      <c r="L17419" s="3">
        <v>43892.36570591435</v>
      </c>
    </row>
    <row r="17420">
      <c r="L17420" s="3">
        <v>43951.583333333336</v>
      </c>
    </row>
    <row r="17421">
      <c r="L17421" s="3">
        <v>43801.375</v>
      </c>
    </row>
    <row r="17422">
      <c r="L17422" s="3">
        <v>44208.25</v>
      </c>
    </row>
    <row r="17423">
      <c r="L17423" s="3">
        <v>44038.239583333336</v>
      </c>
    </row>
    <row r="17424">
      <c r="L17424" s="3">
        <v>43634.416666666664</v>
      </c>
    </row>
    <row r="17425">
      <c r="L17425" s="3">
        <v>43885.791666666664</v>
      </c>
    </row>
    <row r="17426">
      <c r="L17426" s="3">
        <v>43842.166666666664</v>
      </c>
    </row>
    <row r="17427">
      <c r="L17427" s="3">
        <v>44100.291666666664</v>
      </c>
    </row>
    <row r="17428">
      <c r="L17428" s="3">
        <v>44065.291666666664</v>
      </c>
    </row>
    <row r="17429">
      <c r="L17429" s="3">
        <v>44181.489583333336</v>
      </c>
    </row>
    <row r="17430">
      <c r="L17430" s="3">
        <v>44071.375</v>
      </c>
    </row>
    <row r="17431">
      <c r="L17431" s="3">
        <v>43878.25</v>
      </c>
    </row>
    <row r="17432">
      <c r="L17432" s="3">
        <v>43999.333333333336</v>
      </c>
    </row>
    <row r="17433">
      <c r="L17433" s="3">
        <v>44190.47340115741</v>
      </c>
    </row>
    <row r="17434">
      <c r="L17434" s="3">
        <v>44040.315803715275</v>
      </c>
    </row>
    <row r="17435">
      <c r="L17435" s="3">
        <v>44102.1875</v>
      </c>
    </row>
    <row r="17436">
      <c r="L17436" s="3">
        <v>44201.302083333336</v>
      </c>
    </row>
    <row r="17437">
      <c r="L17437" s="3">
        <v>43726.708333333336</v>
      </c>
    </row>
    <row r="17438">
      <c r="L17438" s="3">
        <v>43993.65458899306</v>
      </c>
    </row>
    <row r="17439">
      <c r="L17439" s="3">
        <v>44190.541666666664</v>
      </c>
    </row>
    <row r="17440">
      <c r="L17440" s="3">
        <v>44176.239583333336</v>
      </c>
    </row>
    <row r="17441">
      <c r="L17441" s="3">
        <v>44090.21875</v>
      </c>
    </row>
    <row r="17442">
      <c r="L17442" s="3">
        <v>43824.708333333336</v>
      </c>
    </row>
    <row r="17443">
      <c r="L17443" s="3">
        <v>43887.25</v>
      </c>
    </row>
    <row r="17444">
      <c r="L17444" s="3">
        <v>44224.229166666664</v>
      </c>
    </row>
    <row r="17445">
      <c r="L17445" s="3">
        <v>44237.583333333336</v>
      </c>
    </row>
    <row r="17446">
      <c r="L17446" s="3">
        <v>43807.458333333336</v>
      </c>
    </row>
    <row r="17447">
      <c r="L17447" s="3">
        <v>43742.75</v>
      </c>
    </row>
    <row r="17448">
      <c r="L17448" s="3">
        <v>44040.625</v>
      </c>
    </row>
    <row r="17449">
      <c r="L17449" s="3">
        <v>44236.625</v>
      </c>
    </row>
    <row r="17450">
      <c r="L17450" s="3">
        <v>43737.59668887732</v>
      </c>
    </row>
    <row r="17451">
      <c r="L17451" s="3">
        <v>43728.291666666664</v>
      </c>
    </row>
    <row r="17452">
      <c r="L17452" s="3">
        <v>43876.3125</v>
      </c>
    </row>
    <row r="17453">
      <c r="L17453" s="3">
        <v>43878.145833333336</v>
      </c>
    </row>
    <row r="17454">
      <c r="L17454" s="3">
        <v>43922.291666666664</v>
      </c>
    </row>
    <row r="17455">
      <c r="L17455" s="3">
        <v>43738.625</v>
      </c>
    </row>
    <row r="17456">
      <c r="L17456" s="3">
        <v>43983.166666666664</v>
      </c>
    </row>
    <row r="17457">
      <c r="L17457" s="3">
        <v>44165.375</v>
      </c>
    </row>
    <row r="17458">
      <c r="L17458" s="3">
        <v>44164.572916666664</v>
      </c>
    </row>
    <row r="17459">
      <c r="L17459" s="3">
        <v>44224.25</v>
      </c>
    </row>
    <row r="17460">
      <c r="L17460" s="3">
        <v>43841.166666666664</v>
      </c>
    </row>
    <row r="17461">
      <c r="L17461" s="3">
        <v>44165.666666666664</v>
      </c>
    </row>
    <row r="17462">
      <c r="L17462" s="3">
        <v>44108.729166666664</v>
      </c>
    </row>
    <row r="17463">
      <c r="L17463" s="3">
        <v>44127.208333333336</v>
      </c>
    </row>
    <row r="17464">
      <c r="L17464" s="3">
        <v>43731.416666666664</v>
      </c>
    </row>
    <row r="17465">
      <c r="L17465" s="3">
        <v>44174.791666666664</v>
      </c>
    </row>
    <row r="17466">
      <c r="L17466" s="3">
        <v>44117.583333333336</v>
      </c>
    </row>
    <row r="17467">
      <c r="L17467" s="3">
        <v>44106.458333333336</v>
      </c>
    </row>
    <row r="17468">
      <c r="L17468" s="3">
        <v>43857.229166666664</v>
      </c>
    </row>
    <row r="17469">
      <c r="L17469" s="3">
        <v>44087.708333333336</v>
      </c>
    </row>
    <row r="17470">
      <c r="L17470" s="3">
        <v>43861.791666666664</v>
      </c>
    </row>
    <row r="17471">
      <c r="L17471" s="3">
        <v>43839.583333333336</v>
      </c>
    </row>
    <row r="17472">
      <c r="L17472" s="3">
        <v>43846.645833333336</v>
      </c>
    </row>
    <row r="17473">
      <c r="L17473" s="3">
        <v>43999.291666666664</v>
      </c>
    </row>
    <row r="17474">
      <c r="L17474" s="3">
        <v>44074.25</v>
      </c>
    </row>
    <row r="17475">
      <c r="L17475" s="3">
        <v>44008.385416666664</v>
      </c>
    </row>
    <row r="17476">
      <c r="L17476" s="3">
        <v>43914.25</v>
      </c>
    </row>
    <row r="17477">
      <c r="L17477" s="3">
        <v>43809.708333333336</v>
      </c>
    </row>
    <row r="17478">
      <c r="L17478" s="3">
        <v>44209.6834359375</v>
      </c>
    </row>
    <row r="17479">
      <c r="L17479" s="3">
        <v>43754.208333333336</v>
      </c>
    </row>
    <row r="17480">
      <c r="L17480" s="3">
        <v>43670.208333333336</v>
      </c>
    </row>
    <row r="17481">
      <c r="L17481" s="3">
        <v>44249.625</v>
      </c>
    </row>
    <row r="17482">
      <c r="L17482" s="3">
        <v>43846.625</v>
      </c>
    </row>
    <row r="17483">
      <c r="L17483" s="3">
        <v>44130.666666666664</v>
      </c>
    </row>
    <row r="17484">
      <c r="L17484" s="3">
        <v>43863.708333333336</v>
      </c>
    </row>
    <row r="17485">
      <c r="L17485" s="3">
        <v>43710.25</v>
      </c>
    </row>
    <row r="17486">
      <c r="L17486" s="3">
        <v>43898.6875</v>
      </c>
    </row>
    <row r="17487">
      <c r="L17487" s="3">
        <v>44187.625</v>
      </c>
    </row>
    <row r="17488">
      <c r="L17488" s="3">
        <v>43782.291666666664</v>
      </c>
    </row>
    <row r="17489">
      <c r="L17489" s="3">
        <v>43662.625</v>
      </c>
    </row>
    <row r="17490">
      <c r="L17490" s="3">
        <v>44180.25</v>
      </c>
    </row>
    <row r="17491">
      <c r="L17491" s="3">
        <v>44060.375</v>
      </c>
    </row>
    <row r="17492">
      <c r="L17492" s="3">
        <v>44225.25</v>
      </c>
    </row>
    <row r="17493">
      <c r="L17493" s="3">
        <v>43904.197916666664</v>
      </c>
    </row>
    <row r="17494">
      <c r="L17494" s="3">
        <v>44130.541666666664</v>
      </c>
    </row>
    <row r="17495">
      <c r="L17495" s="3">
        <v>43864.28125</v>
      </c>
    </row>
    <row r="17496">
      <c r="L17496" s="3">
        <v>44134.645833333336</v>
      </c>
    </row>
    <row r="17497">
      <c r="L17497" s="3">
        <v>44158.708333333336</v>
      </c>
    </row>
    <row r="17498">
      <c r="L17498" s="3">
        <v>44053.75</v>
      </c>
    </row>
    <row r="17499">
      <c r="L17499" s="3">
        <v>43469.25</v>
      </c>
    </row>
    <row r="17500">
      <c r="L17500" s="3">
        <v>43962.25</v>
      </c>
    </row>
    <row r="17501">
      <c r="L17501" s="3">
        <v>44109.666666666664</v>
      </c>
    </row>
    <row r="17502">
      <c r="L17502" s="3">
        <v>44249.333333333336</v>
      </c>
    </row>
    <row r="17503">
      <c r="L17503" s="3">
        <v>44211.229166666664</v>
      </c>
    </row>
    <row r="17504">
      <c r="L17504" s="3">
        <v>44236.25</v>
      </c>
    </row>
    <row r="17505">
      <c r="L17505" s="3">
        <v>44076.697916666664</v>
      </c>
    </row>
    <row r="17506">
      <c r="L17506" s="3">
        <v>43730.166666666664</v>
      </c>
    </row>
    <row r="17507">
      <c r="L17507" s="3">
        <v>43899.291666666664</v>
      </c>
    </row>
    <row r="17508">
      <c r="L17508" s="3">
        <v>44126.666666666664</v>
      </c>
    </row>
    <row r="17509">
      <c r="L17509" s="3">
        <v>43929.229166666664</v>
      </c>
    </row>
    <row r="17510">
      <c r="L17510" s="3">
        <v>44229.166666666664</v>
      </c>
    </row>
    <row r="17511">
      <c r="L17511" s="3">
        <v>44147.291666666664</v>
      </c>
    </row>
    <row r="17512">
      <c r="L17512" s="3">
        <v>44084.4375</v>
      </c>
    </row>
    <row r="17513">
      <c r="L17513" s="3">
        <v>44095.697916666664</v>
      </c>
    </row>
    <row r="17514">
      <c r="L17514" s="3">
        <v>43826.125</v>
      </c>
    </row>
    <row r="17515">
      <c r="L17515" s="3">
        <v>43643.815947083334</v>
      </c>
    </row>
    <row r="17516">
      <c r="L17516" s="3">
        <v>44182.270833333336</v>
      </c>
    </row>
    <row r="17517">
      <c r="L17517" s="3">
        <v>43763.25</v>
      </c>
    </row>
    <row r="17518">
      <c r="L17518" s="3">
        <v>44075.729166666664</v>
      </c>
    </row>
    <row r="17519">
      <c r="L17519" s="3">
        <v>44221.6875</v>
      </c>
    </row>
    <row r="17520">
      <c r="L17520" s="3">
        <v>43693.666666666664</v>
      </c>
    </row>
    <row r="17521">
      <c r="L17521" s="3">
        <v>44040.270833333336</v>
      </c>
    </row>
    <row r="17522">
      <c r="L17522" s="3">
        <v>43924.21875</v>
      </c>
    </row>
    <row r="17523">
      <c r="L17523" s="3">
        <v>43773.625</v>
      </c>
    </row>
    <row r="17524">
      <c r="L17524" s="3">
        <v>44164.375</v>
      </c>
    </row>
    <row r="17525">
      <c r="L17525" s="3">
        <v>44076.25</v>
      </c>
    </row>
    <row r="17526">
      <c r="L17526" s="3">
        <v>44229.625</v>
      </c>
    </row>
    <row r="17527">
      <c r="L17527" s="3">
        <v>43759.416666666664</v>
      </c>
    </row>
    <row r="17528">
      <c r="L17528" s="3">
        <v>44093.293907997686</v>
      </c>
    </row>
    <row r="17529">
      <c r="L17529" s="3">
        <v>43955.541666666664</v>
      </c>
    </row>
    <row r="17530">
      <c r="L17530" s="3">
        <v>44237.645833333336</v>
      </c>
    </row>
    <row r="17531">
      <c r="L17531" s="3">
        <v>43895.625</v>
      </c>
    </row>
    <row r="17532">
      <c r="L17532" s="3">
        <v>43801.625</v>
      </c>
    </row>
    <row r="17533">
      <c r="L17533" s="3">
        <v>44130.239583333336</v>
      </c>
    </row>
    <row r="17534">
      <c r="L17534" s="3">
        <v>44081.791666666664</v>
      </c>
    </row>
    <row r="17535">
      <c r="L17535" s="3">
        <v>43725.708333333336</v>
      </c>
    </row>
    <row r="17536">
      <c r="L17536" s="3">
        <v>44175.541666666664</v>
      </c>
    </row>
    <row r="17537">
      <c r="L17537" s="3">
        <v>43992.625</v>
      </c>
    </row>
    <row r="17538">
      <c r="L17538" s="3">
        <v>44208.645833333336</v>
      </c>
    </row>
    <row r="17539">
      <c r="L17539" s="3">
        <v>43973.708333333336</v>
      </c>
    </row>
    <row r="17540">
      <c r="L17540" s="3">
        <v>44182.292116550925</v>
      </c>
    </row>
    <row r="17541">
      <c r="L17541" s="3">
        <v>43722.333333333336</v>
      </c>
    </row>
    <row r="17542">
      <c r="L17542" s="3">
        <v>43791.666666666664</v>
      </c>
    </row>
    <row r="17543">
      <c r="L17543" s="3">
        <v>43718.5</v>
      </c>
    </row>
    <row r="17544">
      <c r="L17544" s="3">
        <v>44082.333333333336</v>
      </c>
    </row>
    <row r="17545">
      <c r="L17545" s="3">
        <v>44035.354166666664</v>
      </c>
    </row>
    <row r="17546">
      <c r="L17546" s="3">
        <v>44170.32039100694</v>
      </c>
    </row>
    <row r="17547">
      <c r="L17547" s="3">
        <v>43840.666666666664</v>
      </c>
    </row>
    <row r="17548">
      <c r="L17548" s="3">
        <v>44211.25</v>
      </c>
    </row>
    <row r="17549">
      <c r="L17549" s="3">
        <v>44105.25</v>
      </c>
    </row>
    <row r="17550">
      <c r="L17550" s="3">
        <v>43908.25</v>
      </c>
    </row>
    <row r="17551">
      <c r="L17551" s="3">
        <v>44130.229166666664</v>
      </c>
    </row>
    <row r="17552">
      <c r="L17552" s="3">
        <v>43850.666666666664</v>
      </c>
    </row>
    <row r="17553">
      <c r="L17553" s="3">
        <v>43994.729166666664</v>
      </c>
    </row>
    <row r="17554">
      <c r="L17554" s="3">
        <v>44041.333333333336</v>
      </c>
    </row>
    <row r="17555">
      <c r="L17555" s="3">
        <v>43809.791666666664</v>
      </c>
    </row>
    <row r="17556">
      <c r="L17556" s="3">
        <v>44202.229166666664</v>
      </c>
    </row>
    <row r="17557">
      <c r="L17557" s="3">
        <v>44216.520833333336</v>
      </c>
    </row>
    <row r="17558">
      <c r="L17558" s="3">
        <v>43909.4375</v>
      </c>
    </row>
    <row r="17559">
      <c r="L17559" s="3">
        <v>43771.625</v>
      </c>
    </row>
    <row r="17560">
      <c r="L17560" s="3">
        <v>44118.510416666664</v>
      </c>
    </row>
    <row r="17561">
      <c r="L17561" s="3">
        <v>44106.416666666664</v>
      </c>
    </row>
    <row r="17562">
      <c r="L17562" s="3">
        <v>43861.625</v>
      </c>
    </row>
    <row r="17563">
      <c r="L17563" s="3">
        <v>43998.333333333336</v>
      </c>
    </row>
    <row r="17564">
      <c r="L17564" s="3">
        <v>43909.75</v>
      </c>
    </row>
    <row r="17565">
      <c r="L17565" s="3">
        <v>44113.791666666664</v>
      </c>
    </row>
    <row r="17566">
      <c r="L17566" s="3">
        <v>44253.6875</v>
      </c>
    </row>
    <row r="17567">
      <c r="L17567" s="3">
        <v>44188.604166666664</v>
      </c>
    </row>
    <row r="17568">
      <c r="L17568" s="3">
        <v>43874.458333333336</v>
      </c>
    </row>
    <row r="17569">
      <c r="L17569" s="3">
        <v>43866.614583333336</v>
      </c>
    </row>
    <row r="17570">
      <c r="L17570" s="3">
        <v>44120.583333333336</v>
      </c>
    </row>
    <row r="17571">
      <c r="L17571" s="3">
        <v>44250.677083333336</v>
      </c>
    </row>
    <row r="17572">
      <c r="L17572" s="3">
        <v>44223.677083333336</v>
      </c>
    </row>
    <row r="17573">
      <c r="L17573" s="3">
        <v>44076.229166666664</v>
      </c>
    </row>
    <row r="17574">
      <c r="L17574" s="3">
        <v>44230.21875</v>
      </c>
    </row>
    <row r="17575">
      <c r="L17575" s="3">
        <v>44195.21875</v>
      </c>
    </row>
    <row r="17576">
      <c r="L17576" s="3">
        <v>43734.5</v>
      </c>
    </row>
    <row r="17577">
      <c r="L17577" s="3">
        <v>43752.416666666664</v>
      </c>
    </row>
    <row r="17578">
      <c r="L17578" s="3">
        <v>43911.770833333336</v>
      </c>
    </row>
    <row r="17579">
      <c r="L17579" s="3">
        <v>43990.333333333336</v>
      </c>
    </row>
    <row r="17580">
      <c r="L17580" s="3">
        <v>44250.5625</v>
      </c>
    </row>
    <row r="17581">
      <c r="L17581" s="3">
        <v>44236.25</v>
      </c>
    </row>
    <row r="17582">
      <c r="L17582" s="3">
        <v>44112.21875</v>
      </c>
    </row>
    <row r="17583">
      <c r="L17583" s="3">
        <v>44176.270833333336</v>
      </c>
    </row>
    <row r="17584">
      <c r="L17584" s="3">
        <v>44075.291666666664</v>
      </c>
    </row>
    <row r="17585">
      <c r="L17585" s="3">
        <v>44132.541666666664</v>
      </c>
    </row>
    <row r="17586">
      <c r="L17586" s="3">
        <v>44238.3125</v>
      </c>
    </row>
    <row r="17587">
      <c r="L17587" s="3">
        <v>44182.197916666664</v>
      </c>
    </row>
    <row r="17588">
      <c r="L17588" s="3">
        <v>44221.333333333336</v>
      </c>
    </row>
    <row r="17589">
      <c r="L17589" s="3">
        <v>44148.291666666664</v>
      </c>
    </row>
    <row r="17590">
      <c r="L17590" s="3">
        <v>44076.177083333336</v>
      </c>
    </row>
    <row r="17591">
      <c r="L17591" s="3">
        <v>43955.4375</v>
      </c>
    </row>
    <row r="17592">
      <c r="L17592" s="3">
        <v>43767.208333333336</v>
      </c>
    </row>
    <row r="17593">
      <c r="L17593" s="3">
        <v>44242.291666666664</v>
      </c>
    </row>
    <row r="17594">
      <c r="L17594" s="3">
        <v>43896.53990280093</v>
      </c>
    </row>
    <row r="17595">
      <c r="L17595" s="3">
        <v>44166.260416666664</v>
      </c>
    </row>
    <row r="17596">
      <c r="L17596" s="3">
        <v>43917.625</v>
      </c>
    </row>
    <row r="17597">
      <c r="L17597" s="3">
        <v>43740.291666666664</v>
      </c>
    </row>
    <row r="17598">
      <c r="L17598" s="3">
        <v>44126.6875</v>
      </c>
    </row>
    <row r="17599">
      <c r="L17599" s="3">
        <v>44149.625</v>
      </c>
    </row>
    <row r="17600">
      <c r="L17600" s="3">
        <v>43874.583333333336</v>
      </c>
    </row>
    <row r="17601">
      <c r="L17601" s="3">
        <v>43712.666666666664</v>
      </c>
    </row>
    <row r="17602">
      <c r="L17602" s="3">
        <v>43871.145833333336</v>
      </c>
    </row>
    <row r="17603">
      <c r="L17603" s="3">
        <v>43994.291666666664</v>
      </c>
    </row>
    <row r="17604">
      <c r="L17604" s="3">
        <v>43907.291666666664</v>
      </c>
    </row>
    <row r="17605">
      <c r="L17605" s="3">
        <v>43964.791666666664</v>
      </c>
    </row>
    <row r="17606">
      <c r="L17606" s="3">
        <v>44251.333333333336</v>
      </c>
    </row>
    <row r="17607">
      <c r="L17607" s="3">
        <v>44109.666666666664</v>
      </c>
    </row>
    <row r="17608">
      <c r="L17608" s="3">
        <v>44175.208333333336</v>
      </c>
    </row>
    <row r="17609">
      <c r="L17609" s="3">
        <v>44152.666666666664</v>
      </c>
    </row>
    <row r="17610">
      <c r="L17610" s="3">
        <v>44218.541666666664</v>
      </c>
    </row>
    <row r="17611">
      <c r="L17611" s="3">
        <v>43877.59137480324</v>
      </c>
    </row>
    <row r="17612">
      <c r="L17612" s="3">
        <v>43859.833333333336</v>
      </c>
    </row>
    <row r="17613">
      <c r="L17613" s="3">
        <v>44121.291666666664</v>
      </c>
    </row>
    <row r="17614">
      <c r="L17614" s="3">
        <v>43963.333333333336</v>
      </c>
    </row>
    <row r="17615">
      <c r="L17615" s="3">
        <v>44012.791666666664</v>
      </c>
    </row>
    <row r="17616">
      <c r="L17616" s="3">
        <v>44233.624206863424</v>
      </c>
    </row>
    <row r="17617">
      <c r="L17617" s="3">
        <v>43835.375</v>
      </c>
    </row>
    <row r="17618">
      <c r="L17618" s="3">
        <v>43809.416666666664</v>
      </c>
    </row>
    <row r="17619">
      <c r="L17619" s="3">
        <v>44133.37832181713</v>
      </c>
    </row>
    <row r="17620">
      <c r="L17620" s="3">
        <v>44126.625</v>
      </c>
    </row>
    <row r="17621">
      <c r="L17621" s="3">
        <v>44132.208333333336</v>
      </c>
    </row>
    <row r="17622">
      <c r="L17622" s="3">
        <v>44172.37909739583</v>
      </c>
    </row>
    <row r="17623">
      <c r="L17623" s="3">
        <v>43776.25</v>
      </c>
    </row>
    <row r="17624">
      <c r="L17624" s="3">
        <v>43927.229166666664</v>
      </c>
    </row>
    <row r="17625">
      <c r="L17625" s="3">
        <v>43894.1875</v>
      </c>
    </row>
    <row r="17626">
      <c r="L17626" s="3">
        <v>44200.25</v>
      </c>
    </row>
    <row r="17627">
      <c r="L17627" s="3">
        <v>44007.416666666664</v>
      </c>
    </row>
    <row r="17628">
      <c r="L17628" s="3">
        <v>43907.625</v>
      </c>
    </row>
    <row r="17629">
      <c r="L17629" s="3">
        <v>43898.25</v>
      </c>
    </row>
    <row r="17630">
      <c r="L17630" s="3">
        <v>44168.708333333336</v>
      </c>
    </row>
    <row r="17631">
      <c r="L17631" s="3">
        <v>44000.709027777775</v>
      </c>
    </row>
    <row r="17632">
      <c r="L17632" s="3">
        <v>44088.625</v>
      </c>
    </row>
    <row r="17633">
      <c r="L17633" s="3">
        <v>44152.208333333336</v>
      </c>
    </row>
    <row r="17634">
      <c r="L17634" s="3">
        <v>43747.416666666664</v>
      </c>
    </row>
    <row r="17635">
      <c r="L17635" s="3">
        <v>44230.291666666664</v>
      </c>
    </row>
    <row r="17636">
      <c r="L17636" s="3">
        <v>44013.75</v>
      </c>
    </row>
    <row r="17637">
      <c r="L17637" s="3">
        <v>43962.770833333336</v>
      </c>
    </row>
    <row r="17638">
      <c r="L17638" s="3">
        <v>44159.354166666664</v>
      </c>
    </row>
    <row r="17639">
      <c r="L17639" s="3">
        <v>44155.541666666664</v>
      </c>
    </row>
    <row r="17640">
      <c r="L17640" s="3">
        <v>44239.5</v>
      </c>
    </row>
    <row r="17641">
      <c r="L17641" s="3">
        <v>44183.3125</v>
      </c>
    </row>
    <row r="17642">
      <c r="L17642" s="3">
        <v>44039.59705399306</v>
      </c>
    </row>
    <row r="17643">
      <c r="L17643" s="3">
        <v>43823.125</v>
      </c>
    </row>
    <row r="17644">
      <c r="L17644" s="3">
        <v>43836.666666666664</v>
      </c>
    </row>
    <row r="17645">
      <c r="L17645" s="3">
        <v>44251.291666666664</v>
      </c>
    </row>
    <row r="17646">
      <c r="L17646" s="3">
        <v>44140.291666666664</v>
      </c>
    </row>
    <row r="17647">
      <c r="L17647" s="3">
        <v>44126.291666666664</v>
      </c>
    </row>
    <row r="17648">
      <c r="L17648" s="3">
        <v>44116.36106846065</v>
      </c>
    </row>
    <row r="17649">
      <c r="L17649" s="3">
        <v>44202.39983888889</v>
      </c>
    </row>
    <row r="17650">
      <c r="L17650" s="3">
        <v>44168.458333333336</v>
      </c>
    </row>
    <row r="17651">
      <c r="L17651" s="3">
        <v>44238.791666666664</v>
      </c>
    </row>
    <row r="17652">
      <c r="L17652" s="3">
        <v>44109.666666666664</v>
      </c>
    </row>
    <row r="17653">
      <c r="L17653" s="3">
        <v>44250.458333333336</v>
      </c>
    </row>
    <row r="17654">
      <c r="L17654" s="3">
        <v>44118.270833333336</v>
      </c>
    </row>
    <row r="17655">
      <c r="L17655" s="3">
        <v>43900.75</v>
      </c>
    </row>
    <row r="17656">
      <c r="L17656" s="3">
        <v>44010.74384630787</v>
      </c>
    </row>
    <row r="17657">
      <c r="L17657" s="3">
        <v>44003.666666666664</v>
      </c>
    </row>
    <row r="17658">
      <c r="L17658" s="3">
        <v>43873.604166666664</v>
      </c>
    </row>
    <row r="17659">
      <c r="L17659" s="3">
        <v>44218.625</v>
      </c>
    </row>
    <row r="17660">
      <c r="L17660" s="3">
        <v>44010.625</v>
      </c>
    </row>
    <row r="17661">
      <c r="L17661" s="3">
        <v>44095.666666666664</v>
      </c>
    </row>
    <row r="17662">
      <c r="L17662" s="3">
        <v>44239.6875</v>
      </c>
    </row>
    <row r="17663">
      <c r="L17663" s="3">
        <v>43809.583333333336</v>
      </c>
    </row>
    <row r="17664">
      <c r="L17664" s="3">
        <v>43894.166666666664</v>
      </c>
    </row>
    <row r="17665">
      <c r="L17665" s="3">
        <v>44011.291666666664</v>
      </c>
    </row>
    <row r="17666">
      <c r="L17666" s="3">
        <v>43500.666666666664</v>
      </c>
    </row>
    <row r="17667">
      <c r="L17667" s="3">
        <v>44156.44848349537</v>
      </c>
    </row>
    <row r="17668">
      <c r="L17668" s="3">
        <v>43964.791666666664</v>
      </c>
    </row>
    <row r="17669">
      <c r="L17669" s="3">
        <v>44168.791666666664</v>
      </c>
    </row>
    <row r="17670">
      <c r="L17670" s="3">
        <v>44068.791666666664</v>
      </c>
    </row>
    <row r="17671">
      <c r="L17671" s="3">
        <v>43865.270833333336</v>
      </c>
    </row>
    <row r="17672">
      <c r="L17672" s="3">
        <v>43936.25</v>
      </c>
    </row>
    <row r="17673">
      <c r="L17673" s="3">
        <v>43719.583333333336</v>
      </c>
    </row>
    <row r="17674">
      <c r="L17674" s="3">
        <v>44153.666666666664</v>
      </c>
    </row>
    <row r="17675">
      <c r="L17675" s="3">
        <v>44217.666666666664</v>
      </c>
    </row>
    <row r="17676">
      <c r="L17676" s="3">
        <v>43769.625</v>
      </c>
    </row>
    <row r="17677">
      <c r="L17677" s="3">
        <v>43697.416666666664</v>
      </c>
    </row>
    <row r="17678">
      <c r="L17678" s="3">
        <v>44000.46875</v>
      </c>
    </row>
    <row r="17679">
      <c r="L17679" s="3">
        <v>44108.375</v>
      </c>
    </row>
    <row r="17680">
      <c r="L17680" s="3">
        <v>43844.229166666664</v>
      </c>
    </row>
    <row r="17681">
      <c r="L17681" s="3">
        <v>43822.611638229166</v>
      </c>
    </row>
    <row r="17682">
      <c r="L17682" s="3">
        <v>44124.625</v>
      </c>
    </row>
    <row r="17683">
      <c r="L17683" s="3">
        <v>43886.322916666664</v>
      </c>
    </row>
    <row r="17684">
      <c r="L17684" s="3">
        <v>43594.208333333336</v>
      </c>
    </row>
    <row r="17685">
      <c r="L17685" s="3">
        <v>43880.708333333336</v>
      </c>
    </row>
    <row r="17686">
      <c r="L17686" s="3">
        <v>44101.458333333336</v>
      </c>
    </row>
    <row r="17687">
      <c r="L17687" s="3">
        <v>44153.583333333336</v>
      </c>
    </row>
    <row r="17688">
      <c r="L17688" s="3">
        <v>44016.270833333336</v>
      </c>
    </row>
    <row r="17689">
      <c r="L17689" s="3">
        <v>44180.302083333336</v>
      </c>
    </row>
    <row r="17690">
      <c r="L17690" s="3">
        <v>43810.625</v>
      </c>
    </row>
    <row r="17691">
      <c r="L17691" s="3">
        <v>44080.542925752314</v>
      </c>
    </row>
    <row r="17692">
      <c r="L17692" s="3">
        <v>44162.645833333336</v>
      </c>
    </row>
    <row r="17693">
      <c r="L17693" s="3">
        <v>43749.625</v>
      </c>
    </row>
    <row r="17694">
      <c r="L17694" s="3">
        <v>43643.575223402775</v>
      </c>
    </row>
    <row r="17695">
      <c r="L17695" s="3">
        <v>44001.6875</v>
      </c>
    </row>
    <row r="17696">
      <c r="L17696" s="3">
        <v>43877.635416666664</v>
      </c>
    </row>
    <row r="17697">
      <c r="L17697" s="3">
        <v>43510.666666666664</v>
      </c>
    </row>
    <row r="17698">
      <c r="L17698" s="3">
        <v>43863.666666666664</v>
      </c>
    </row>
    <row r="17699">
      <c r="L17699" s="3">
        <v>43850.40625</v>
      </c>
    </row>
    <row r="17700">
      <c r="L17700" s="3">
        <v>44014.71933728009</v>
      </c>
    </row>
    <row r="17701">
      <c r="L17701" s="3">
        <v>44138.5</v>
      </c>
    </row>
    <row r="17702">
      <c r="L17702" s="3">
        <v>43721.416666666664</v>
      </c>
    </row>
    <row r="17703">
      <c r="L17703" s="3">
        <v>43991.375</v>
      </c>
    </row>
    <row r="17704">
      <c r="L17704" s="3">
        <v>44104.4375</v>
      </c>
    </row>
    <row r="17705">
      <c r="L17705" s="3">
        <v>43535.625</v>
      </c>
    </row>
    <row r="17706">
      <c r="L17706" s="3">
        <v>44202.1875</v>
      </c>
    </row>
    <row r="17707">
      <c r="L17707" s="3">
        <v>44127.625</v>
      </c>
    </row>
    <row r="17708">
      <c r="L17708" s="3">
        <v>44127.416666666664</v>
      </c>
    </row>
    <row r="17709">
      <c r="L17709" s="3">
        <v>44187.541666666664</v>
      </c>
    </row>
    <row r="17710">
      <c r="L17710" s="3">
        <v>43819.65836064815</v>
      </c>
    </row>
    <row r="17711">
      <c r="L17711" s="3">
        <v>43881.145833333336</v>
      </c>
    </row>
    <row r="17712">
      <c r="L17712" s="3">
        <v>43790.625</v>
      </c>
    </row>
    <row r="17713">
      <c r="L17713" s="3">
        <v>44163.36767309028</v>
      </c>
    </row>
    <row r="17714">
      <c r="L17714" s="3">
        <v>43865.25</v>
      </c>
    </row>
    <row r="17715">
      <c r="L17715" s="3">
        <v>44201.3125</v>
      </c>
    </row>
    <row r="17716">
      <c r="L17716" s="3">
        <v>43829.291666666664</v>
      </c>
    </row>
    <row r="17717">
      <c r="L17717" s="3">
        <v>43991.416666666664</v>
      </c>
    </row>
    <row r="17718">
      <c r="L17718" s="3">
        <v>44148.1875</v>
      </c>
    </row>
    <row r="17719">
      <c r="L17719" s="3">
        <v>44253.666666666664</v>
      </c>
    </row>
    <row r="17720">
      <c r="L17720" s="3">
        <v>44104.625</v>
      </c>
    </row>
    <row r="17721">
      <c r="L17721" s="3">
        <v>44126.5</v>
      </c>
    </row>
    <row r="17722">
      <c r="L17722" s="3">
        <v>44124.729166666664</v>
      </c>
    </row>
    <row r="17723">
      <c r="L17723" s="3">
        <v>44239.25</v>
      </c>
    </row>
    <row r="17724">
      <c r="L17724" s="3">
        <v>43481.291666666664</v>
      </c>
    </row>
    <row r="17725">
      <c r="L17725" s="3">
        <v>44151.291666666664</v>
      </c>
    </row>
    <row r="17726">
      <c r="L17726" s="3">
        <v>44154.54053657407</v>
      </c>
    </row>
    <row r="17727">
      <c r="L17727" s="3">
        <v>44150.75</v>
      </c>
    </row>
    <row r="17728">
      <c r="L17728" s="3">
        <v>44252.291666666664</v>
      </c>
    </row>
    <row r="17729">
      <c r="L17729" s="3">
        <v>44135.416666666664</v>
      </c>
    </row>
    <row r="17730">
      <c r="L17730" s="3">
        <v>44179.458333333336</v>
      </c>
    </row>
    <row r="17731">
      <c r="L17731" s="3">
        <v>44252.666666666664</v>
      </c>
    </row>
    <row r="17732">
      <c r="L17732" s="3">
        <v>43790.666666666664</v>
      </c>
    </row>
    <row r="17733">
      <c r="L17733" s="3">
        <v>44211.208333333336</v>
      </c>
    </row>
    <row r="17734">
      <c r="L17734" s="3">
        <v>43884.375</v>
      </c>
    </row>
    <row r="17735">
      <c r="L17735" s="3">
        <v>43885.270833333336</v>
      </c>
    </row>
    <row r="17736">
      <c r="L17736" s="3">
        <v>44166.583333333336</v>
      </c>
    </row>
    <row r="17737">
      <c r="L17737" s="3">
        <v>43895.625</v>
      </c>
    </row>
    <row r="17738">
      <c r="L17738" s="3">
        <v>43958.25</v>
      </c>
    </row>
    <row r="17739">
      <c r="L17739" s="3">
        <v>43504.291666666664</v>
      </c>
    </row>
    <row r="17740">
      <c r="L17740" s="3">
        <v>43806.208333333336</v>
      </c>
    </row>
    <row r="17741">
      <c r="L17741" s="3">
        <v>43755.416666666664</v>
      </c>
    </row>
    <row r="17742">
      <c r="L17742" s="3">
        <v>43899.729166666664</v>
      </c>
    </row>
    <row r="17743">
      <c r="L17743" s="3">
        <v>43812.166666666664</v>
      </c>
    </row>
    <row r="17744">
      <c r="L17744" s="3">
        <v>44189.333333333336</v>
      </c>
    </row>
    <row r="17745">
      <c r="L17745" s="3">
        <v>43987.770833333336</v>
      </c>
    </row>
    <row r="17746">
      <c r="L17746" s="3">
        <v>43815.166666666664</v>
      </c>
    </row>
    <row r="17747">
      <c r="L17747" s="3">
        <v>44048.666666666664</v>
      </c>
    </row>
    <row r="17748">
      <c r="L17748" s="3">
        <v>43914.166666666664</v>
      </c>
    </row>
    <row r="17749">
      <c r="L17749" s="3">
        <v>44101.708333333336</v>
      </c>
    </row>
    <row r="17750">
      <c r="L17750" s="3">
        <v>43608.291666666664</v>
      </c>
    </row>
    <row r="17751">
      <c r="L17751" s="3">
        <v>44168.583333333336</v>
      </c>
    </row>
    <row r="17752">
      <c r="L17752" s="3">
        <v>43811.166666666664</v>
      </c>
    </row>
    <row r="17753">
      <c r="L17753" s="3">
        <v>44214.21875</v>
      </c>
    </row>
    <row r="17754">
      <c r="L17754" s="3">
        <v>43908.291666666664</v>
      </c>
    </row>
    <row r="17755">
      <c r="L17755" s="3">
        <v>43892.5625</v>
      </c>
    </row>
    <row r="17756">
      <c r="L17756" s="3">
        <v>43866.666666666664</v>
      </c>
    </row>
    <row r="17757">
      <c r="L17757" s="3">
        <v>44071.125</v>
      </c>
    </row>
    <row r="17758">
      <c r="L17758" s="3">
        <v>43738.583333333336</v>
      </c>
    </row>
    <row r="17759">
      <c r="L17759" s="3">
        <v>44036.354166666664</v>
      </c>
    </row>
    <row r="17760">
      <c r="L17760" s="3">
        <v>43878.5</v>
      </c>
    </row>
    <row r="17761">
      <c r="L17761" s="3">
        <v>44090.6875</v>
      </c>
    </row>
    <row r="17762">
      <c r="L17762" s="3">
        <v>44223.65625</v>
      </c>
    </row>
    <row r="17763">
      <c r="L17763" s="3">
        <v>44193.354166666664</v>
      </c>
    </row>
    <row r="17764">
      <c r="L17764" s="3">
        <v>44116.229166666664</v>
      </c>
    </row>
    <row r="17765">
      <c r="L17765" s="3">
        <v>44251.229166666664</v>
      </c>
    </row>
    <row r="17766">
      <c r="L17766" s="3">
        <v>44190.291666666664</v>
      </c>
    </row>
    <row r="17767">
      <c r="L17767" s="3">
        <v>43951.625</v>
      </c>
    </row>
    <row r="17768">
      <c r="L17768" s="3">
        <v>43860.625</v>
      </c>
    </row>
    <row r="17769">
      <c r="L17769" s="3">
        <v>43816.75</v>
      </c>
    </row>
    <row r="17770">
      <c r="L17770" s="3">
        <v>43511.666666666664</v>
      </c>
    </row>
    <row r="17771">
      <c r="L17771" s="3">
        <v>44175.5</v>
      </c>
    </row>
    <row r="17772">
      <c r="L17772" s="3">
        <v>43571.166666666664</v>
      </c>
    </row>
    <row r="17773">
      <c r="L17773" s="3">
        <v>43896.666666666664</v>
      </c>
    </row>
    <row r="17774">
      <c r="L17774" s="3">
        <v>43913.583333333336</v>
      </c>
    </row>
    <row r="17775">
      <c r="L17775" s="3">
        <v>43759.166666666664</v>
      </c>
    </row>
    <row r="17776">
      <c r="L17776" s="3">
        <v>44029.4375</v>
      </c>
    </row>
    <row r="17777">
      <c r="L17777" s="3">
        <v>43905.34743026621</v>
      </c>
    </row>
    <row r="17778">
      <c r="L17778" s="3">
        <v>43995.666666666664</v>
      </c>
    </row>
    <row r="17779">
      <c r="L17779" s="3">
        <v>44119.68455184028</v>
      </c>
    </row>
    <row r="17780">
      <c r="L17780" s="3">
        <v>43862.822916666664</v>
      </c>
    </row>
    <row r="17781">
      <c r="L17781" s="3">
        <v>44139.145833333336</v>
      </c>
    </row>
    <row r="17782">
      <c r="L17782" s="3">
        <v>44146.416666666664</v>
      </c>
    </row>
    <row r="17783">
      <c r="L17783" s="3">
        <v>43910.21875</v>
      </c>
    </row>
    <row r="17784">
      <c r="L17784" s="3">
        <v>44167.75</v>
      </c>
    </row>
    <row r="17785">
      <c r="L17785" s="3">
        <v>43617.416666666664</v>
      </c>
    </row>
    <row r="17786">
      <c r="L17786" s="3">
        <v>44132.541666666664</v>
      </c>
    </row>
    <row r="17787">
      <c r="L17787" s="3">
        <v>43767.666666666664</v>
      </c>
    </row>
    <row r="17788">
      <c r="L17788" s="3">
        <v>43593.5</v>
      </c>
    </row>
    <row r="17789">
      <c r="L17789" s="3">
        <v>43798.416666666664</v>
      </c>
    </row>
    <row r="17790">
      <c r="L17790" s="3">
        <v>44180.625</v>
      </c>
    </row>
    <row r="17791">
      <c r="L17791" s="3">
        <v>44139.625</v>
      </c>
    </row>
    <row r="17792">
      <c r="L17792" s="3">
        <v>43935.333333333336</v>
      </c>
    </row>
    <row r="17793">
      <c r="L17793" s="3">
        <v>44162.572916666664</v>
      </c>
    </row>
    <row r="17794">
      <c r="L17794" s="3">
        <v>43888.166666666664</v>
      </c>
    </row>
    <row r="17795">
      <c r="L17795" s="3">
        <v>43743.25</v>
      </c>
    </row>
    <row r="17796">
      <c r="L17796" s="3">
        <v>43938.645833333336</v>
      </c>
    </row>
    <row r="17797">
      <c r="L17797" s="3">
        <v>43900.25</v>
      </c>
    </row>
    <row r="17798">
      <c r="L17798" s="3">
        <v>43699.25</v>
      </c>
    </row>
    <row r="17799">
      <c r="L17799" s="3">
        <v>43876.291666666664</v>
      </c>
    </row>
    <row r="17800">
      <c r="L17800" s="3">
        <v>43902.75</v>
      </c>
    </row>
    <row r="17801">
      <c r="L17801" s="3">
        <v>44101.635416666664</v>
      </c>
    </row>
    <row r="17802">
      <c r="L17802" s="3">
        <v>43677.625</v>
      </c>
    </row>
    <row r="17803">
      <c r="L17803" s="3">
        <v>43564.458333333336</v>
      </c>
    </row>
    <row r="17804">
      <c r="L17804" s="3">
        <v>43783.166666666664</v>
      </c>
    </row>
    <row r="17805">
      <c r="L17805" s="3">
        <v>44183.604166666664</v>
      </c>
    </row>
    <row r="17806">
      <c r="L17806" s="3">
        <v>44242.375</v>
      </c>
    </row>
    <row r="17807">
      <c r="L17807" s="3">
        <v>44118.666666666664</v>
      </c>
    </row>
    <row r="17808">
      <c r="L17808" s="3">
        <v>44154.458333333336</v>
      </c>
    </row>
    <row r="17809">
      <c r="L17809" s="3">
        <v>43722.208333333336</v>
      </c>
    </row>
    <row r="17810">
      <c r="L17810" s="3">
        <v>44174.229166666664</v>
      </c>
    </row>
    <row r="17811">
      <c r="L17811" s="3">
        <v>43792.625</v>
      </c>
    </row>
    <row r="17812">
      <c r="L17812" s="3">
        <v>43994.791666666664</v>
      </c>
    </row>
    <row r="17813">
      <c r="L17813" s="3">
        <v>44135.708333333336</v>
      </c>
    </row>
    <row r="17814">
      <c r="L17814" s="3">
        <v>44243.4375</v>
      </c>
    </row>
    <row r="17815">
      <c r="L17815" s="3">
        <v>44120.75</v>
      </c>
    </row>
    <row r="17816">
      <c r="L17816" s="3">
        <v>43938.708333333336</v>
      </c>
    </row>
    <row r="17817">
      <c r="L17817" s="3">
        <v>44128.583333333336</v>
      </c>
    </row>
    <row r="17818">
      <c r="L17818" s="3">
        <v>43605.291666666664</v>
      </c>
    </row>
    <row r="17819">
      <c r="L17819" s="3">
        <v>43949.333333333336</v>
      </c>
    </row>
    <row r="17820">
      <c r="L17820" s="3">
        <v>43921.229166666664</v>
      </c>
    </row>
    <row r="17821">
      <c r="L17821" s="3">
        <v>44167.57671712963</v>
      </c>
    </row>
    <row r="17822">
      <c r="L17822" s="3">
        <v>43899.333333333336</v>
      </c>
    </row>
    <row r="17823">
      <c r="L17823" s="3">
        <v>44131.791666666664</v>
      </c>
    </row>
    <row r="17824">
      <c r="L17824" s="3">
        <v>44078.645833333336</v>
      </c>
    </row>
    <row r="17825">
      <c r="L17825" s="3">
        <v>43704.125</v>
      </c>
    </row>
    <row r="17826">
      <c r="L17826" s="3">
        <v>43909.666666666664</v>
      </c>
    </row>
    <row r="17827">
      <c r="L17827" s="3">
        <v>43488.166666666664</v>
      </c>
    </row>
    <row r="17828">
      <c r="L17828" s="3">
        <v>44200.333333333336</v>
      </c>
    </row>
    <row r="17829">
      <c r="L17829" s="3">
        <v>44126.666666666664</v>
      </c>
    </row>
    <row r="17830">
      <c r="L17830" s="3">
        <v>44210.270833333336</v>
      </c>
    </row>
    <row r="17831">
      <c r="L17831" s="3">
        <v>44181.239583333336</v>
      </c>
    </row>
    <row r="17832">
      <c r="L17832" s="3">
        <v>44056.291666666664</v>
      </c>
    </row>
    <row r="17833">
      <c r="L17833" s="3">
        <v>44073.520833333336</v>
      </c>
    </row>
    <row r="17834">
      <c r="L17834" s="3">
        <v>43838.458333333336</v>
      </c>
    </row>
    <row r="17835">
      <c r="L17835" s="3">
        <v>44161.625</v>
      </c>
    </row>
    <row r="17836">
      <c r="L17836" s="3">
        <v>43916.73360032407</v>
      </c>
    </row>
    <row r="17837">
      <c r="L17837" s="3">
        <v>44122.52454165509</v>
      </c>
    </row>
    <row r="17838">
      <c r="L17838" s="3">
        <v>44124.38375920139</v>
      </c>
    </row>
    <row r="17839">
      <c r="L17839" s="3">
        <v>44165.708333333336</v>
      </c>
    </row>
    <row r="17840">
      <c r="L17840" s="3">
        <v>44232.666666666664</v>
      </c>
    </row>
    <row r="17841">
      <c r="L17841" s="3">
        <v>43745.583333333336</v>
      </c>
    </row>
    <row r="17842">
      <c r="L17842" s="3">
        <v>44004.510416666664</v>
      </c>
    </row>
    <row r="17843">
      <c r="L17843" s="3">
        <v>43710.375</v>
      </c>
    </row>
    <row r="17844">
      <c r="L17844" s="3">
        <v>43891.75</v>
      </c>
    </row>
    <row r="17845">
      <c r="L17845" s="3">
        <v>44015.626388888886</v>
      </c>
    </row>
    <row r="17846">
      <c r="L17846" s="3">
        <v>44099.708333333336</v>
      </c>
    </row>
    <row r="17847">
      <c r="L17847" s="3">
        <v>44122.208333333336</v>
      </c>
    </row>
    <row r="17848">
      <c r="L17848" s="3">
        <v>43931.333333333336</v>
      </c>
    </row>
    <row r="17849">
      <c r="L17849" s="3">
        <v>43489.208333333336</v>
      </c>
    </row>
    <row r="17850">
      <c r="L17850" s="3">
        <v>44061.708333333336</v>
      </c>
    </row>
    <row r="17851">
      <c r="L17851" s="3">
        <v>44026.75</v>
      </c>
    </row>
    <row r="17852">
      <c r="L17852" s="3">
        <v>43859.166666666664</v>
      </c>
    </row>
    <row r="17853">
      <c r="L17853" s="3">
        <v>44063.666666666664</v>
      </c>
    </row>
    <row r="17854">
      <c r="L17854" s="3">
        <v>44190.25</v>
      </c>
    </row>
    <row r="17855">
      <c r="L17855" s="3">
        <v>43842.239583333336</v>
      </c>
    </row>
    <row r="17856">
      <c r="L17856" s="3">
        <v>43888.76591525463</v>
      </c>
    </row>
    <row r="17857">
      <c r="L17857" s="3">
        <v>43881.6546440625</v>
      </c>
    </row>
    <row r="17858">
      <c r="L17858" s="3">
        <v>44253.44891890046</v>
      </c>
    </row>
    <row r="17859">
      <c r="L17859" s="3">
        <v>44118.291666666664</v>
      </c>
    </row>
    <row r="17860">
      <c r="L17860" s="3">
        <v>43817.625</v>
      </c>
    </row>
    <row r="17861">
      <c r="L17861" s="3">
        <v>43877.44192289352</v>
      </c>
    </row>
    <row r="17862">
      <c r="L17862" s="3">
        <v>44199.297632118054</v>
      </c>
    </row>
    <row r="17863">
      <c r="L17863" s="3">
        <v>44181.208333333336</v>
      </c>
    </row>
    <row r="17864">
      <c r="L17864" s="3">
        <v>44109.229166666664</v>
      </c>
    </row>
    <row r="17865">
      <c r="L17865" s="3">
        <v>43792.291666666664</v>
      </c>
    </row>
    <row r="17866">
      <c r="L17866" s="3">
        <v>43794.625</v>
      </c>
    </row>
    <row r="17867">
      <c r="L17867" s="3">
        <v>44190.458333333336</v>
      </c>
    </row>
    <row r="17868">
      <c r="L17868" s="3">
        <v>43882.333333333336</v>
      </c>
    </row>
    <row r="17869">
      <c r="L17869" s="3">
        <v>44003.375</v>
      </c>
    </row>
    <row r="17870">
      <c r="L17870" s="3">
        <v>43857.208333333336</v>
      </c>
    </row>
    <row r="17871">
      <c r="L17871" s="3">
        <v>43784.375</v>
      </c>
    </row>
    <row r="17872">
      <c r="L17872" s="3">
        <v>44105.58603746528</v>
      </c>
    </row>
    <row r="17873">
      <c r="L17873" s="3">
        <v>43600.458333333336</v>
      </c>
    </row>
    <row r="17874">
      <c r="L17874" s="3">
        <v>44147.666666666664</v>
      </c>
    </row>
    <row r="17875">
      <c r="L17875" s="3">
        <v>44127.291666666664</v>
      </c>
    </row>
    <row r="17876">
      <c r="L17876" s="3">
        <v>44216.208333333336</v>
      </c>
    </row>
    <row r="17877">
      <c r="L17877" s="3">
        <v>44102.208333333336</v>
      </c>
    </row>
    <row r="17878">
      <c r="L17878" s="3">
        <v>43801.541666666664</v>
      </c>
    </row>
    <row r="17879">
      <c r="L17879" s="3">
        <v>43877.625</v>
      </c>
    </row>
    <row r="17880">
      <c r="L17880" s="3">
        <v>44204.625</v>
      </c>
    </row>
    <row r="17881">
      <c r="L17881" s="3">
        <v>43734.291666666664</v>
      </c>
    </row>
    <row r="17882">
      <c r="L17882" s="3">
        <v>44134.333333333336</v>
      </c>
    </row>
    <row r="17883">
      <c r="L17883" s="3">
        <v>44113.291666666664</v>
      </c>
    </row>
    <row r="17884">
      <c r="L17884" s="3">
        <v>43609.208333333336</v>
      </c>
    </row>
    <row r="17885">
      <c r="L17885" s="3">
        <v>44116.4375</v>
      </c>
    </row>
    <row r="17886">
      <c r="L17886" s="3">
        <v>43665.666666666664</v>
      </c>
    </row>
    <row r="17887">
      <c r="L17887" s="3">
        <v>44174.270833333336</v>
      </c>
    </row>
    <row r="17888">
      <c r="L17888" s="3">
        <v>43629.416666666664</v>
      </c>
    </row>
    <row r="17889">
      <c r="L17889" s="3">
        <v>44153.625</v>
      </c>
    </row>
    <row r="17890">
      <c r="L17890" s="3">
        <v>44079.738933506946</v>
      </c>
    </row>
    <row r="17891">
      <c r="L17891" s="3">
        <v>43913.604166666664</v>
      </c>
    </row>
    <row r="17892">
      <c r="L17892" s="3">
        <v>44160.666666666664</v>
      </c>
    </row>
    <row r="17893">
      <c r="L17893" s="3">
        <v>44160.291666666664</v>
      </c>
    </row>
    <row r="17894">
      <c r="L17894" s="3">
        <v>44111.291666666664</v>
      </c>
    </row>
    <row r="17895">
      <c r="L17895" s="3">
        <v>44141.666666666664</v>
      </c>
    </row>
    <row r="17896">
      <c r="L17896" s="3">
        <v>43899.583333333336</v>
      </c>
    </row>
    <row r="17897">
      <c r="L17897" s="3">
        <v>44174.625</v>
      </c>
    </row>
    <row r="17898">
      <c r="L17898" s="3">
        <v>44217.75</v>
      </c>
    </row>
    <row r="17899">
      <c r="L17899" s="3">
        <v>43825.666666666664</v>
      </c>
    </row>
    <row r="17900">
      <c r="L17900" s="3">
        <v>43883.635416666664</v>
      </c>
    </row>
    <row r="17901">
      <c r="L17901" s="3">
        <v>44223.25</v>
      </c>
    </row>
    <row r="17902">
      <c r="L17902" s="3">
        <v>43915.322916666664</v>
      </c>
    </row>
    <row r="17903">
      <c r="L17903" s="3">
        <v>43807.75</v>
      </c>
    </row>
    <row r="17904">
      <c r="L17904" s="3">
        <v>44144.270833333336</v>
      </c>
    </row>
    <row r="17905">
      <c r="L17905" s="3">
        <v>43849.625</v>
      </c>
    </row>
    <row r="17906">
      <c r="L17906" s="3">
        <v>43840.208333333336</v>
      </c>
    </row>
    <row r="17907">
      <c r="L17907" s="3">
        <v>44161.25</v>
      </c>
    </row>
    <row r="17908">
      <c r="L17908" s="3">
        <v>43931.645833333336</v>
      </c>
    </row>
    <row r="17909">
      <c r="L17909" s="3">
        <v>43892.166666666664</v>
      </c>
    </row>
    <row r="17910">
      <c r="L17910" s="3">
        <v>43595.291666666664</v>
      </c>
    </row>
    <row r="17911">
      <c r="L17911" s="3">
        <v>44036.666666666664</v>
      </c>
    </row>
    <row r="17912">
      <c r="L17912" s="3">
        <v>43849.229166666664</v>
      </c>
    </row>
    <row r="17913">
      <c r="L17913" s="3">
        <v>44146.229166666664</v>
      </c>
    </row>
    <row r="17914">
      <c r="L17914" s="3">
        <v>43964.416666666664</v>
      </c>
    </row>
    <row r="17915">
      <c r="L17915" s="3">
        <v>44165.375</v>
      </c>
    </row>
    <row r="17916">
      <c r="L17916" s="3">
        <v>44217.604166666664</v>
      </c>
    </row>
    <row r="17917">
      <c r="L17917" s="3">
        <v>44216.229166666664</v>
      </c>
    </row>
    <row r="17918">
      <c r="L17918" s="3">
        <v>44243.1875</v>
      </c>
    </row>
    <row r="17919">
      <c r="L17919" s="3">
        <v>43475.708333333336</v>
      </c>
    </row>
    <row r="17920">
      <c r="L17920" s="3">
        <v>44211.354166666664</v>
      </c>
    </row>
    <row r="17921">
      <c r="L17921" s="3">
        <v>43580.458333333336</v>
      </c>
    </row>
    <row r="17922">
      <c r="L17922" s="3">
        <v>43812.333333333336</v>
      </c>
    </row>
    <row r="17923">
      <c r="L17923" s="3">
        <v>43720.625</v>
      </c>
    </row>
    <row r="17924">
      <c r="L17924" s="3">
        <v>43836.583333333336</v>
      </c>
    </row>
    <row r="17925">
      <c r="L17925" s="3">
        <v>43887.291666666664</v>
      </c>
    </row>
    <row r="17926">
      <c r="L17926" s="3">
        <v>43760.333333333336</v>
      </c>
    </row>
    <row r="17927">
      <c r="L17927" s="3">
        <v>44079.645833333336</v>
      </c>
    </row>
    <row r="17928">
      <c r="L17928" s="3">
        <v>43963.52865373842</v>
      </c>
    </row>
    <row r="17929">
      <c r="L17929" s="3">
        <v>44073.291666666664</v>
      </c>
    </row>
    <row r="17930">
      <c r="L17930" s="3">
        <v>43704.333333333336</v>
      </c>
    </row>
    <row r="17931">
      <c r="L17931" s="3">
        <v>44101.36203733796</v>
      </c>
    </row>
    <row r="17932">
      <c r="L17932" s="3">
        <v>43696.75</v>
      </c>
    </row>
    <row r="17933">
      <c r="L17933" s="3">
        <v>44153.25</v>
      </c>
    </row>
    <row r="17934">
      <c r="L17934" s="3">
        <v>44047.708333333336</v>
      </c>
    </row>
    <row r="17935">
      <c r="L17935" s="3">
        <v>44154.458333333336</v>
      </c>
    </row>
    <row r="17936">
      <c r="L17936" s="3">
        <v>44137.645833333336</v>
      </c>
    </row>
    <row r="17937">
      <c r="L17937" s="3">
        <v>44049.708333333336</v>
      </c>
    </row>
    <row r="17938">
      <c r="L17938" s="3">
        <v>43846.5</v>
      </c>
    </row>
    <row r="17939">
      <c r="L17939" s="3">
        <v>44012.635416666664</v>
      </c>
    </row>
    <row r="17940">
      <c r="L17940" s="3">
        <v>43792.708333333336</v>
      </c>
    </row>
    <row r="17941">
      <c r="L17941" s="3">
        <v>43877.666666666664</v>
      </c>
    </row>
    <row r="17942">
      <c r="L17942" s="3">
        <v>44159.25</v>
      </c>
    </row>
    <row r="17943">
      <c r="L17943" s="3">
        <v>44095.758341099536</v>
      </c>
    </row>
    <row r="17944">
      <c r="L17944" s="3">
        <v>43557.625</v>
      </c>
    </row>
    <row r="17945">
      <c r="L17945" s="3">
        <v>43892.208333333336</v>
      </c>
    </row>
    <row r="17946">
      <c r="L17946" s="3">
        <v>44017.791666666664</v>
      </c>
    </row>
    <row r="17947">
      <c r="L17947" s="3">
        <v>44072.708333333336</v>
      </c>
    </row>
    <row r="17948">
      <c r="L17948" s="3">
        <v>43797.208333333336</v>
      </c>
    </row>
    <row r="17949">
      <c r="L17949" s="3">
        <v>43804.708333333336</v>
      </c>
    </row>
    <row r="17950">
      <c r="L17950" s="3">
        <v>44181.40371893519</v>
      </c>
    </row>
    <row r="17951">
      <c r="L17951" s="3">
        <v>44042.62569444445</v>
      </c>
    </row>
    <row r="17952">
      <c r="L17952" s="3">
        <v>44124.666666666664</v>
      </c>
    </row>
    <row r="17953">
      <c r="L17953" s="3">
        <v>44245.541666666664</v>
      </c>
    </row>
    <row r="17954">
      <c r="L17954" s="3">
        <v>44089.604166666664</v>
      </c>
    </row>
    <row r="17955">
      <c r="L17955" s="3">
        <v>43965.541666666664</v>
      </c>
    </row>
    <row r="17956">
      <c r="L17956" s="3">
        <v>44114.25</v>
      </c>
    </row>
    <row r="17957">
      <c r="L17957" s="3">
        <v>43847.583333333336</v>
      </c>
    </row>
    <row r="17958">
      <c r="L17958" s="3">
        <v>43872.416666666664</v>
      </c>
    </row>
    <row r="17959">
      <c r="L17959" s="3">
        <v>44187.208333333336</v>
      </c>
    </row>
    <row r="17960">
      <c r="L17960" s="3">
        <v>44100.666666666664</v>
      </c>
    </row>
    <row r="17961">
      <c r="L17961" s="3">
        <v>44056.697916666664</v>
      </c>
    </row>
    <row r="17962">
      <c r="L17962" s="3">
        <v>43615.166666666664</v>
      </c>
    </row>
    <row r="17963">
      <c r="L17963" s="3">
        <v>44088.145833333336</v>
      </c>
    </row>
    <row r="17964">
      <c r="L17964" s="3">
        <v>44239.708333333336</v>
      </c>
    </row>
    <row r="17965">
      <c r="L17965" s="3">
        <v>44116.708333333336</v>
      </c>
    </row>
    <row r="17966">
      <c r="L17966" s="3">
        <v>44160.270833333336</v>
      </c>
    </row>
    <row r="17967">
      <c r="L17967" s="3">
        <v>43868.229166666664</v>
      </c>
    </row>
    <row r="17968">
      <c r="L17968" s="3">
        <v>43879.541666666664</v>
      </c>
    </row>
    <row r="17969">
      <c r="L17969" s="3">
        <v>44231.5</v>
      </c>
    </row>
    <row r="17970">
      <c r="L17970" s="3">
        <v>44242.25</v>
      </c>
    </row>
    <row r="17971">
      <c r="L17971" s="3">
        <v>44252.208333333336</v>
      </c>
    </row>
    <row r="17972">
      <c r="L17972" s="3">
        <v>44075.666666666664</v>
      </c>
    </row>
    <row r="17973">
      <c r="L17973" s="3">
        <v>44179.25</v>
      </c>
    </row>
    <row r="17974">
      <c r="L17974" s="3">
        <v>44157.333333333336</v>
      </c>
    </row>
    <row r="17975">
      <c r="L17975" s="3">
        <v>43858.729166666664</v>
      </c>
    </row>
    <row r="17976">
      <c r="L17976" s="3">
        <v>43759.333333333336</v>
      </c>
    </row>
    <row r="17977">
      <c r="L17977" s="3">
        <v>43907.375</v>
      </c>
    </row>
    <row r="17978">
      <c r="L17978" s="3">
        <v>44082.791666666664</v>
      </c>
    </row>
    <row r="17979">
      <c r="L17979" s="3">
        <v>44167.541666666664</v>
      </c>
    </row>
    <row r="17980">
      <c r="L17980" s="3">
        <v>44145.229166666664</v>
      </c>
    </row>
    <row r="17981">
      <c r="L17981" s="3">
        <v>43808.208333333336</v>
      </c>
    </row>
    <row r="17982">
      <c r="L17982" s="3">
        <v>43924.708333333336</v>
      </c>
    </row>
    <row r="17983">
      <c r="L17983" s="3">
        <v>43889.760416666664</v>
      </c>
    </row>
    <row r="17984">
      <c r="L17984" s="3">
        <v>44155.625</v>
      </c>
    </row>
    <row r="17985">
      <c r="L17985" s="3">
        <v>43986.458333333336</v>
      </c>
    </row>
    <row r="17986">
      <c r="L17986" s="3">
        <v>44118.65625</v>
      </c>
    </row>
    <row r="17987">
      <c r="L17987" s="3">
        <v>43935.291666666664</v>
      </c>
    </row>
    <row r="17988">
      <c r="L17988" s="3">
        <v>44096.25</v>
      </c>
    </row>
    <row r="17989">
      <c r="L17989" s="3">
        <v>44069.229166666664</v>
      </c>
    </row>
    <row r="17990">
      <c r="L17990" s="3">
        <v>43928.375</v>
      </c>
    </row>
    <row r="17991">
      <c r="L17991" s="3">
        <v>43843.208333333336</v>
      </c>
    </row>
    <row r="17992">
      <c r="L17992" s="3">
        <v>43798.46491751158</v>
      </c>
    </row>
    <row r="17993">
      <c r="L17993" s="3">
        <v>44203.293845810185</v>
      </c>
    </row>
    <row r="17994">
      <c r="L17994" s="3">
        <v>44019.197916666664</v>
      </c>
    </row>
    <row r="17995">
      <c r="L17995" s="3">
        <v>43991.791666666664</v>
      </c>
    </row>
    <row r="17996">
      <c r="L17996" s="3">
        <v>44183.541666666664</v>
      </c>
    </row>
    <row r="17997">
      <c r="L17997" s="3">
        <v>44055.739583333336</v>
      </c>
    </row>
    <row r="17998">
      <c r="L17998" s="3">
        <v>43861.833333333336</v>
      </c>
    </row>
    <row r="17999">
      <c r="L17999" s="3">
        <v>43883.291666666664</v>
      </c>
    </row>
    <row r="18000">
      <c r="L18000" s="3">
        <v>44159.625</v>
      </c>
    </row>
    <row r="18001">
      <c r="L18001" s="3">
        <v>43965.729166666664</v>
      </c>
    </row>
    <row r="18002">
      <c r="L18002" s="3">
        <v>43891.208333333336</v>
      </c>
    </row>
    <row r="18003">
      <c r="L18003" s="3">
        <v>44225.458333333336</v>
      </c>
    </row>
    <row r="18004">
      <c r="L18004" s="3">
        <v>43845.125</v>
      </c>
    </row>
    <row r="18005">
      <c r="L18005" s="3">
        <v>43883.791666666664</v>
      </c>
    </row>
    <row r="18006">
      <c r="L18006" s="3">
        <v>44099.458333333336</v>
      </c>
    </row>
    <row r="18007">
      <c r="L18007" s="3">
        <v>43855.729166666664</v>
      </c>
    </row>
    <row r="18008">
      <c r="L18008" s="3">
        <v>44128.416666666664</v>
      </c>
    </row>
    <row r="18009">
      <c r="L18009" s="3">
        <v>43671.666666666664</v>
      </c>
    </row>
    <row r="18010">
      <c r="L18010" s="3">
        <v>43884.583333333336</v>
      </c>
    </row>
    <row r="18011">
      <c r="L18011" s="3">
        <v>44065.708333333336</v>
      </c>
    </row>
    <row r="18012">
      <c r="L18012" s="3">
        <v>44033.375</v>
      </c>
    </row>
    <row r="18013">
      <c r="L18013" s="3">
        <v>44246.4375</v>
      </c>
    </row>
    <row r="18014">
      <c r="L18014" s="3">
        <v>43889.166666666664</v>
      </c>
    </row>
    <row r="18015">
      <c r="L18015" s="3">
        <v>44169.291666666664</v>
      </c>
    </row>
    <row r="18016">
      <c r="L18016" s="3">
        <v>43635.458333333336</v>
      </c>
    </row>
    <row r="18017">
      <c r="L18017" s="3">
        <v>43916.208333333336</v>
      </c>
    </row>
    <row r="18018">
      <c r="L18018" s="3">
        <v>44022.541666666664</v>
      </c>
    </row>
    <row r="18019">
      <c r="L18019" s="3">
        <v>44151.38360635417</v>
      </c>
    </row>
    <row r="18020">
      <c r="L18020" s="3">
        <v>44068.125</v>
      </c>
    </row>
    <row r="18021">
      <c r="L18021" s="3">
        <v>43890.7970941088</v>
      </c>
    </row>
    <row r="18022">
      <c r="L18022" s="3">
        <v>44105.67235695602</v>
      </c>
    </row>
    <row r="18023">
      <c r="L18023" s="3">
        <v>44171.35966542824</v>
      </c>
    </row>
    <row r="18024">
      <c r="L18024" s="3">
        <v>43882.78578197917</v>
      </c>
    </row>
    <row r="18025">
      <c r="L18025" s="3">
        <v>44142.604166666664</v>
      </c>
    </row>
    <row r="18026">
      <c r="L18026" s="3">
        <v>43839.541666666664</v>
      </c>
    </row>
    <row r="18027">
      <c r="L18027" s="3">
        <v>43775.166666666664</v>
      </c>
    </row>
    <row r="18028">
      <c r="L18028" s="3">
        <v>44105.625</v>
      </c>
    </row>
    <row r="18029">
      <c r="L18029" s="3">
        <v>44169.53125</v>
      </c>
    </row>
    <row r="18030">
      <c r="L18030" s="3">
        <v>44250.68237332176</v>
      </c>
    </row>
    <row r="18031">
      <c r="L18031" s="3">
        <v>44174.666666666664</v>
      </c>
    </row>
    <row r="18032">
      <c r="L18032" s="3">
        <v>43895.25</v>
      </c>
    </row>
    <row r="18033">
      <c r="L18033" s="3">
        <v>43925.584027777775</v>
      </c>
    </row>
    <row r="18034">
      <c r="L18034" s="3">
        <v>44225.708333333336</v>
      </c>
    </row>
    <row r="18035">
      <c r="L18035" s="3">
        <v>43837.291666666664</v>
      </c>
    </row>
    <row r="18036">
      <c r="L18036" s="3">
        <v>44015.416666666664</v>
      </c>
    </row>
    <row r="18037">
      <c r="L18037" s="3">
        <v>43879.270833333336</v>
      </c>
    </row>
    <row r="18038">
      <c r="L18038" s="3">
        <v>43853.54133193287</v>
      </c>
    </row>
    <row r="18039">
      <c r="L18039" s="3">
        <v>44224.5</v>
      </c>
    </row>
    <row r="18040">
      <c r="L18040" s="3">
        <v>44252.6875</v>
      </c>
    </row>
    <row r="18041">
      <c r="L18041" s="3">
        <v>44143.604166666664</v>
      </c>
    </row>
    <row r="18042">
      <c r="L18042" s="3">
        <v>43720.291666666664</v>
      </c>
    </row>
    <row r="18043">
      <c r="L18043" s="3">
        <v>44142.4375</v>
      </c>
    </row>
    <row r="18044">
      <c r="L18044" s="3">
        <v>44113.229166666664</v>
      </c>
    </row>
    <row r="18045">
      <c r="L18045" s="3">
        <v>44154.666666666664</v>
      </c>
    </row>
    <row r="18046">
      <c r="L18046" s="3">
        <v>43887.25</v>
      </c>
    </row>
    <row r="18047">
      <c r="L18047" s="3">
        <v>43756.291666666664</v>
      </c>
    </row>
    <row r="18048">
      <c r="L18048" s="3">
        <v>44223.625</v>
      </c>
    </row>
    <row r="18049">
      <c r="L18049" s="3">
        <v>44029.729166666664</v>
      </c>
    </row>
    <row r="18050">
      <c r="L18050" s="3">
        <v>44244.645833333336</v>
      </c>
    </row>
    <row r="18051">
      <c r="L18051" s="3">
        <v>44123.708333333336</v>
      </c>
    </row>
    <row r="18052">
      <c r="L18052" s="3">
        <v>43802.416666666664</v>
      </c>
    </row>
    <row r="18053">
      <c r="L18053" s="3">
        <v>43917.15625</v>
      </c>
    </row>
    <row r="18054">
      <c r="L18054" s="3">
        <v>44120.291666666664</v>
      </c>
    </row>
    <row r="18055">
      <c r="L18055" s="3">
        <v>44231.6875</v>
      </c>
    </row>
    <row r="18056">
      <c r="L18056" s="3">
        <v>43761.25</v>
      </c>
    </row>
    <row r="18057">
      <c r="L18057" s="3">
        <v>44221.25</v>
      </c>
    </row>
    <row r="18058">
      <c r="L18058" s="3">
        <v>44164.791666666664</v>
      </c>
    </row>
    <row r="18059">
      <c r="L18059" s="3">
        <v>43609.125</v>
      </c>
    </row>
    <row r="18060">
      <c r="L18060" s="3">
        <v>43812.5</v>
      </c>
    </row>
    <row r="18061">
      <c r="L18061" s="3">
        <v>43955.666666666664</v>
      </c>
    </row>
    <row r="18062">
      <c r="L18062" s="3">
        <v>44200.37028170139</v>
      </c>
    </row>
    <row r="18063">
      <c r="L18063" s="3">
        <v>43781.270833333336</v>
      </c>
    </row>
    <row r="18064">
      <c r="L18064" s="3">
        <v>44237.291666666664</v>
      </c>
    </row>
    <row r="18065">
      <c r="L18065" s="3">
        <v>43809.333333333336</v>
      </c>
    </row>
    <row r="18066">
      <c r="L18066" s="3">
        <v>44244.708333333336</v>
      </c>
    </row>
    <row r="18067">
      <c r="L18067" s="3">
        <v>43788.625</v>
      </c>
    </row>
    <row r="18068">
      <c r="L18068" s="3">
        <v>43584.291666666664</v>
      </c>
    </row>
    <row r="18069">
      <c r="L18069" s="3">
        <v>43858.418582025464</v>
      </c>
    </row>
    <row r="18070">
      <c r="L18070" s="3">
        <v>43899.604166666664</v>
      </c>
    </row>
    <row r="18071">
      <c r="L18071" s="3">
        <v>44237.708333333336</v>
      </c>
    </row>
    <row r="18072">
      <c r="L18072" s="3">
        <v>44117.625</v>
      </c>
    </row>
    <row r="18073">
      <c r="L18073" s="3">
        <v>44181.4375</v>
      </c>
    </row>
    <row r="18074">
      <c r="L18074" s="3">
        <v>43703.708333333336</v>
      </c>
    </row>
    <row r="18075">
      <c r="L18075" s="3">
        <v>43552.208333333336</v>
      </c>
    </row>
    <row r="18076">
      <c r="L18076" s="3">
        <v>44130.291666666664</v>
      </c>
    </row>
    <row r="18077">
      <c r="L18077" s="3">
        <v>44201.65496982639</v>
      </c>
    </row>
    <row r="18078">
      <c r="L18078" s="3">
        <v>43918.791666666664</v>
      </c>
    </row>
    <row r="18079">
      <c r="L18079" s="3">
        <v>44161.614583333336</v>
      </c>
    </row>
    <row r="18080">
      <c r="L18080" s="3">
        <v>44159.47067108796</v>
      </c>
    </row>
    <row r="18081">
      <c r="L18081" s="3">
        <v>43846.333333333336</v>
      </c>
    </row>
    <row r="18082">
      <c r="L18082" s="3">
        <v>44131.333333333336</v>
      </c>
    </row>
    <row r="18083">
      <c r="L18083" s="3">
        <v>43582.25</v>
      </c>
    </row>
    <row r="18084">
      <c r="L18084" s="3">
        <v>43829.458333333336</v>
      </c>
    </row>
    <row r="18085">
      <c r="L18085" s="3">
        <v>43843.75</v>
      </c>
    </row>
    <row r="18086">
      <c r="L18086" s="3">
        <v>44114.791666666664</v>
      </c>
    </row>
    <row r="18087">
      <c r="L18087" s="3">
        <v>44113.625</v>
      </c>
    </row>
    <row r="18088">
      <c r="L18088" s="3">
        <v>44054.208333333336</v>
      </c>
    </row>
    <row r="18089">
      <c r="L18089" s="3">
        <v>43704.25</v>
      </c>
    </row>
    <row r="18090">
      <c r="L18090" s="3">
        <v>43767.625</v>
      </c>
    </row>
    <row r="18091">
      <c r="L18091" s="3">
        <v>43993.5625</v>
      </c>
    </row>
    <row r="18092">
      <c r="L18092" s="3">
        <v>43830.666666666664</v>
      </c>
    </row>
    <row r="18093">
      <c r="L18093" s="3">
        <v>44218.302083333336</v>
      </c>
    </row>
    <row r="18094">
      <c r="L18094" s="3">
        <v>43689.25</v>
      </c>
    </row>
    <row r="18095">
      <c r="L18095" s="3">
        <v>44217.197916666664</v>
      </c>
    </row>
    <row r="18096">
      <c r="L18096" s="3">
        <v>44019.645833333336</v>
      </c>
    </row>
    <row r="18097">
      <c r="L18097" s="3">
        <v>43749.708333333336</v>
      </c>
    </row>
    <row r="18098">
      <c r="L18098" s="3">
        <v>44157.333333333336</v>
      </c>
    </row>
    <row r="18099">
      <c r="L18099" s="3">
        <v>43559.583333333336</v>
      </c>
    </row>
    <row r="18100">
      <c r="L18100" s="3">
        <v>44056.145833333336</v>
      </c>
    </row>
    <row r="18101">
      <c r="L18101" s="3">
        <v>44235.3125</v>
      </c>
    </row>
    <row r="18102">
      <c r="L18102" s="3">
        <v>43750.708333333336</v>
      </c>
    </row>
    <row r="18103">
      <c r="L18103" s="3">
        <v>44182.666666666664</v>
      </c>
    </row>
    <row r="18104">
      <c r="L18104" s="3">
        <v>43896.614583333336</v>
      </c>
    </row>
    <row r="18105">
      <c r="L18105" s="3">
        <v>43728.166666666664</v>
      </c>
    </row>
    <row r="18106">
      <c r="L18106" s="3">
        <v>43956.770833333336</v>
      </c>
    </row>
    <row r="18107">
      <c r="L18107" s="3">
        <v>44135.625</v>
      </c>
    </row>
    <row r="18108">
      <c r="L18108" s="3">
        <v>44229.625</v>
      </c>
    </row>
    <row r="18109">
      <c r="L18109" s="3">
        <v>43938.62569444445</v>
      </c>
    </row>
    <row r="18110">
      <c r="L18110" s="3">
        <v>44077.229166666664</v>
      </c>
    </row>
    <row r="18111">
      <c r="L18111" s="3">
        <v>43875.395833333336</v>
      </c>
    </row>
    <row r="18112">
      <c r="L18112" s="3">
        <v>44027.645833333336</v>
      </c>
    </row>
    <row r="18113">
      <c r="L18113" s="3">
        <v>43880.625</v>
      </c>
    </row>
    <row r="18114">
      <c r="L18114" s="3">
        <v>44137.229166666664</v>
      </c>
    </row>
    <row r="18115">
      <c r="L18115" s="3">
        <v>44193.322916666664</v>
      </c>
    </row>
    <row r="18116">
      <c r="L18116" s="3">
        <v>43875.65625</v>
      </c>
    </row>
    <row r="18117">
      <c r="L18117" s="3">
        <v>44117.75</v>
      </c>
    </row>
    <row r="18118">
      <c r="L18118" s="3">
        <v>44174.416666666664</v>
      </c>
    </row>
    <row r="18119">
      <c r="L18119" s="3">
        <v>43811.625</v>
      </c>
    </row>
    <row r="18120">
      <c r="L18120" s="3">
        <v>43903.65625</v>
      </c>
    </row>
    <row r="18121">
      <c r="L18121" s="3">
        <v>44144.1875</v>
      </c>
    </row>
    <row r="18122">
      <c r="L18122" s="3">
        <v>44153.32557671296</v>
      </c>
    </row>
    <row r="18123">
      <c r="L18123" s="3">
        <v>44141.791666666664</v>
      </c>
    </row>
    <row r="18124">
      <c r="L18124" s="3">
        <v>43885.813243460645</v>
      </c>
    </row>
    <row r="18125">
      <c r="L18125" s="3">
        <v>44134.5</v>
      </c>
    </row>
    <row r="18126">
      <c r="L18126" s="3">
        <v>44176.625</v>
      </c>
    </row>
    <row r="18127">
      <c r="L18127" s="3">
        <v>44225.25</v>
      </c>
    </row>
    <row r="18128">
      <c r="L18128" s="3">
        <v>44152.666666666664</v>
      </c>
    </row>
    <row r="18129">
      <c r="L18129" s="3">
        <v>43490.208333333336</v>
      </c>
    </row>
    <row r="18130">
      <c r="L18130" s="3">
        <v>43865.42137496528</v>
      </c>
    </row>
    <row r="18131">
      <c r="L18131" s="3">
        <v>44221.270833333336</v>
      </c>
    </row>
    <row r="18132">
      <c r="L18132" s="3">
        <v>43948.229166666664</v>
      </c>
    </row>
    <row r="18133">
      <c r="L18133" s="3">
        <v>43626.416666666664</v>
      </c>
    </row>
    <row r="18134">
      <c r="L18134" s="3">
        <v>43898.208333333336</v>
      </c>
    </row>
    <row r="18135">
      <c r="L18135" s="3">
        <v>43766.583333333336</v>
      </c>
    </row>
    <row r="18136">
      <c r="L18136" s="3">
        <v>43605.583333333336</v>
      </c>
    </row>
    <row r="18137">
      <c r="L18137" s="3">
        <v>43985.75</v>
      </c>
    </row>
    <row r="18138">
      <c r="L18138" s="3">
        <v>44134.625</v>
      </c>
    </row>
    <row r="18139">
      <c r="L18139" s="3">
        <v>43849.541666666664</v>
      </c>
    </row>
    <row r="18140">
      <c r="L18140" s="3">
        <v>44043.229166666664</v>
      </c>
    </row>
    <row r="18141">
      <c r="L18141" s="3">
        <v>44094.45442466435</v>
      </c>
    </row>
    <row r="18142">
      <c r="L18142" s="3">
        <v>43907.708333333336</v>
      </c>
    </row>
    <row r="18143">
      <c r="L18143" s="3">
        <v>43791.666666666664</v>
      </c>
    </row>
    <row r="18144">
      <c r="L18144" s="3">
        <v>43732.625</v>
      </c>
    </row>
    <row r="18145">
      <c r="L18145" s="3">
        <v>43728.708333333336</v>
      </c>
    </row>
    <row r="18146">
      <c r="L18146" s="3">
        <v>44224.813607916665</v>
      </c>
    </row>
    <row r="18147">
      <c r="L18147" s="3">
        <v>44143.788264131945</v>
      </c>
    </row>
    <row r="18148">
      <c r="L18148" s="3">
        <v>44116.708333333336</v>
      </c>
    </row>
    <row r="18149">
      <c r="L18149" s="3">
        <v>44006.625</v>
      </c>
    </row>
    <row r="18150">
      <c r="L18150" s="3">
        <v>44243.333333333336</v>
      </c>
    </row>
    <row r="18151">
      <c r="L18151" s="3">
        <v>44153.666666666664</v>
      </c>
    </row>
    <row r="18152">
      <c r="L18152" s="3">
        <v>43919.395833333336</v>
      </c>
    </row>
    <row r="18153">
      <c r="L18153" s="3">
        <v>43986.625</v>
      </c>
    </row>
    <row r="18154">
      <c r="L18154" s="3">
        <v>43819.625</v>
      </c>
    </row>
    <row r="18155">
      <c r="L18155" s="3">
        <v>43785.625</v>
      </c>
    </row>
    <row r="18156">
      <c r="L18156" s="3">
        <v>44160.75</v>
      </c>
    </row>
    <row r="18157">
      <c r="L18157" s="3">
        <v>44066.765680902776</v>
      </c>
    </row>
    <row r="18158">
      <c r="L18158" s="3">
        <v>44001.270833333336</v>
      </c>
    </row>
    <row r="18159">
      <c r="L18159" s="3">
        <v>44243.574930104165</v>
      </c>
    </row>
    <row r="18160">
      <c r="L18160" s="3">
        <v>44111.270833333336</v>
      </c>
    </row>
    <row r="18161">
      <c r="L18161" s="3">
        <v>43902.208333333336</v>
      </c>
    </row>
    <row r="18162">
      <c r="L18162" s="3">
        <v>43962.645833333336</v>
      </c>
    </row>
    <row r="18163">
      <c r="L18163" s="3">
        <v>44107.583333333336</v>
      </c>
    </row>
    <row r="18164">
      <c r="L18164" s="3">
        <v>44214.291666666664</v>
      </c>
    </row>
    <row r="18165">
      <c r="L18165" s="3">
        <v>44040.260416666664</v>
      </c>
    </row>
    <row r="18166">
      <c r="L18166" s="3">
        <v>44012.625</v>
      </c>
    </row>
    <row r="18167">
      <c r="L18167" s="3">
        <v>43914.302083333336</v>
      </c>
    </row>
    <row r="18168">
      <c r="L18168" s="3">
        <v>44148.604166666664</v>
      </c>
    </row>
    <row r="18169">
      <c r="L18169" s="3">
        <v>44219.40834126157</v>
      </c>
    </row>
    <row r="18170">
      <c r="L18170" s="3">
        <v>43924.291666666664</v>
      </c>
    </row>
    <row r="18171">
      <c r="L18171" s="3">
        <v>44145.263507488424</v>
      </c>
    </row>
    <row r="18172">
      <c r="L18172" s="3">
        <v>43834.586321759256</v>
      </c>
    </row>
    <row r="18173">
      <c r="L18173" s="3">
        <v>44210.541666666664</v>
      </c>
    </row>
    <row r="18174">
      <c r="L18174" s="3">
        <v>43740.583333333336</v>
      </c>
    </row>
    <row r="18175">
      <c r="L18175" s="3">
        <v>44172.375</v>
      </c>
    </row>
    <row r="18176">
      <c r="L18176" s="3">
        <v>44249.666666666664</v>
      </c>
    </row>
    <row r="18177">
      <c r="L18177" s="3">
        <v>43833.70204384259</v>
      </c>
    </row>
    <row r="18178">
      <c r="L18178" s="3">
        <v>43807.36106695602</v>
      </c>
    </row>
    <row r="18179">
      <c r="L18179" s="3">
        <v>43891.334027777775</v>
      </c>
    </row>
    <row r="18180">
      <c r="L18180" s="3">
        <v>43959.625</v>
      </c>
    </row>
    <row r="18181">
      <c r="L18181" s="3">
        <v>44104.333333333336</v>
      </c>
    </row>
    <row r="18182">
      <c r="L18182" s="3">
        <v>44129.541666666664</v>
      </c>
    </row>
    <row r="18183">
      <c r="L18183" s="3">
        <v>43563.166666666664</v>
      </c>
    </row>
    <row r="18184">
      <c r="L18184" s="3">
        <v>43851.166666666664</v>
      </c>
    </row>
    <row r="18185">
      <c r="L18185" s="3">
        <v>43651.5</v>
      </c>
    </row>
    <row r="18186">
      <c r="L18186" s="3">
        <v>43990.520833333336</v>
      </c>
    </row>
    <row r="18187">
      <c r="L18187" s="3">
        <v>44245.25</v>
      </c>
    </row>
    <row r="18188">
      <c r="L18188" s="3">
        <v>43984.260416666664</v>
      </c>
    </row>
    <row r="18189">
      <c r="L18189" s="3">
        <v>44202.166666666664</v>
      </c>
    </row>
    <row r="18190">
      <c r="L18190" s="3">
        <v>43890.416666666664</v>
      </c>
    </row>
    <row r="18191">
      <c r="L18191" s="3">
        <v>43767.32108925926</v>
      </c>
    </row>
    <row r="18192">
      <c r="L18192" s="3">
        <v>43861.74505063657</v>
      </c>
    </row>
    <row r="18193">
      <c r="L18193" s="3">
        <v>43714.666666666664</v>
      </c>
    </row>
    <row r="18194">
      <c r="L18194" s="3">
        <v>44236.208333333336</v>
      </c>
    </row>
    <row r="18195">
      <c r="L18195" s="3">
        <v>43910.708333333336</v>
      </c>
    </row>
    <row r="18196">
      <c r="L18196" s="3">
        <v>44174.677083333336</v>
      </c>
    </row>
    <row r="18197">
      <c r="L18197" s="3">
        <v>43791.25</v>
      </c>
    </row>
    <row r="18198">
      <c r="L18198" s="3">
        <v>44217.291666666664</v>
      </c>
    </row>
    <row r="18199">
      <c r="L18199" s="3">
        <v>44065.75</v>
      </c>
    </row>
    <row r="18200">
      <c r="L18200" s="3">
        <v>44252.716309791664</v>
      </c>
    </row>
    <row r="18201">
      <c r="L18201" s="3">
        <v>44122.31642991898</v>
      </c>
    </row>
    <row r="18202">
      <c r="L18202" s="3">
        <v>43885.3125</v>
      </c>
    </row>
    <row r="18203">
      <c r="L18203" s="3">
        <v>43734.291666666664</v>
      </c>
    </row>
    <row r="18204">
      <c r="L18204" s="3">
        <v>43741.166666666664</v>
      </c>
    </row>
    <row r="18205">
      <c r="L18205" s="3">
        <v>44020.729166666664</v>
      </c>
    </row>
    <row r="18206">
      <c r="L18206" s="3">
        <v>43920.729166666664</v>
      </c>
    </row>
    <row r="18207">
      <c r="L18207" s="3">
        <v>43859.645833333336</v>
      </c>
    </row>
    <row r="18208">
      <c r="L18208" s="3">
        <v>43934.229166666664</v>
      </c>
    </row>
    <row r="18209">
      <c r="L18209" s="3">
        <v>44249.354166666664</v>
      </c>
    </row>
    <row r="18210">
      <c r="L18210" s="3">
        <v>43887.5</v>
      </c>
    </row>
    <row r="18211">
      <c r="L18211" s="3">
        <v>44235.25</v>
      </c>
    </row>
    <row r="18212">
      <c r="L18212" s="3">
        <v>44144.229166666664</v>
      </c>
    </row>
    <row r="18213">
      <c r="L18213" s="3">
        <v>43599.666666666664</v>
      </c>
    </row>
    <row r="18214">
      <c r="L18214" s="3">
        <v>44238.552083333336</v>
      </c>
    </row>
    <row r="18215">
      <c r="L18215" s="3">
        <v>44119.270833333336</v>
      </c>
    </row>
    <row r="18216">
      <c r="L18216" s="3">
        <v>44080.291666666664</v>
      </c>
    </row>
    <row r="18217">
      <c r="L18217" s="3">
        <v>44180.479166666664</v>
      </c>
    </row>
    <row r="18218">
      <c r="L18218" s="3">
        <v>44116.760416666664</v>
      </c>
    </row>
    <row r="18219">
      <c r="L18219" s="3">
        <v>44110.208333333336</v>
      </c>
    </row>
    <row r="18220">
      <c r="L18220" s="3">
        <v>44238.333333333336</v>
      </c>
    </row>
    <row r="18221">
      <c r="L18221" s="3">
        <v>44249.645833333336</v>
      </c>
    </row>
    <row r="18222">
      <c r="L18222" s="3">
        <v>44160.25</v>
      </c>
    </row>
    <row r="18223">
      <c r="L18223" s="3">
        <v>44097.625</v>
      </c>
    </row>
    <row r="18224">
      <c r="L18224" s="3">
        <v>44084.583333333336</v>
      </c>
    </row>
    <row r="18225">
      <c r="L18225" s="3">
        <v>43785.66743940972</v>
      </c>
    </row>
    <row r="18226">
      <c r="L18226" s="3">
        <v>44145.208333333336</v>
      </c>
    </row>
    <row r="18227">
      <c r="L18227" s="3">
        <v>44119.739583333336</v>
      </c>
    </row>
    <row r="18228">
      <c r="L18228" s="3">
        <v>44239.25</v>
      </c>
    </row>
    <row r="18229">
      <c r="L18229" s="3">
        <v>43901.416666666664</v>
      </c>
    </row>
    <row r="18230">
      <c r="L18230" s="3">
        <v>43756.375</v>
      </c>
    </row>
    <row r="18231">
      <c r="L18231" s="3">
        <v>44097.666666666664</v>
      </c>
    </row>
    <row r="18232">
      <c r="L18232" s="3">
        <v>43846.291666666664</v>
      </c>
    </row>
    <row r="18233">
      <c r="L18233" s="3">
        <v>44040.166666666664</v>
      </c>
    </row>
    <row r="18234">
      <c r="L18234" s="3">
        <v>44253.666666666664</v>
      </c>
    </row>
    <row r="18235">
      <c r="L18235" s="3">
        <v>43848.67467789352</v>
      </c>
    </row>
    <row r="18236">
      <c r="L18236" s="3">
        <v>44232.25</v>
      </c>
    </row>
    <row r="18237">
      <c r="L18237" s="3">
        <v>44110.291666666664</v>
      </c>
    </row>
    <row r="18238">
      <c r="L18238" s="3">
        <v>43879.1875</v>
      </c>
    </row>
    <row r="18239">
      <c r="L18239" s="3">
        <v>43949.40625</v>
      </c>
    </row>
    <row r="18240">
      <c r="L18240" s="3">
        <v>44111.25</v>
      </c>
    </row>
    <row r="18241">
      <c r="L18241" s="3">
        <v>43853.69481126157</v>
      </c>
    </row>
    <row r="18242">
      <c r="L18242" s="3">
        <v>44224.68059800926</v>
      </c>
    </row>
    <row r="18243">
      <c r="L18243" s="3">
        <v>43867.25</v>
      </c>
    </row>
    <row r="18244">
      <c r="L18244" s="3">
        <v>43909.333333333336</v>
      </c>
    </row>
    <row r="18245">
      <c r="L18245" s="3">
        <v>43777.166666666664</v>
      </c>
    </row>
    <row r="18246">
      <c r="L18246" s="3">
        <v>44231.416666666664</v>
      </c>
    </row>
    <row r="18247">
      <c r="L18247" s="3">
        <v>44148.291666666664</v>
      </c>
    </row>
    <row r="18248">
      <c r="L18248" s="3">
        <v>43775.125</v>
      </c>
    </row>
    <row r="18249">
      <c r="L18249" s="3">
        <v>44095.677083333336</v>
      </c>
    </row>
    <row r="18250">
      <c r="L18250" s="3">
        <v>44124.64465299768</v>
      </c>
    </row>
    <row r="18251">
      <c r="L18251" s="3">
        <v>44147.6875</v>
      </c>
    </row>
    <row r="18252">
      <c r="L18252" s="3">
        <v>44252.229166666664</v>
      </c>
    </row>
    <row r="18253">
      <c r="L18253" s="3">
        <v>44239.270833333336</v>
      </c>
    </row>
    <row r="18254">
      <c r="L18254" s="3">
        <v>44053.791666666664</v>
      </c>
    </row>
    <row r="18255">
      <c r="L18255" s="3">
        <v>43693.6807278125</v>
      </c>
    </row>
    <row r="18256">
      <c r="L18256" s="3">
        <v>44202.270833333336</v>
      </c>
    </row>
    <row r="18257">
      <c r="L18257" s="3">
        <v>43912.489858472225</v>
      </c>
    </row>
    <row r="18258">
      <c r="L18258" s="3">
        <v>43835.291666666664</v>
      </c>
    </row>
    <row r="18259">
      <c r="L18259" s="3">
        <v>44025.666666666664</v>
      </c>
    </row>
    <row r="18260">
      <c r="L18260" s="3">
        <v>44221.57107909722</v>
      </c>
    </row>
    <row r="18261">
      <c r="L18261" s="3">
        <v>43707.666666666664</v>
      </c>
    </row>
    <row r="18262">
      <c r="L18262" s="3">
        <v>44195.270833333336</v>
      </c>
    </row>
    <row r="18263">
      <c r="L18263" s="3">
        <v>44063.395833333336</v>
      </c>
    </row>
    <row r="18264">
      <c r="L18264" s="3">
        <v>44119.666666666664</v>
      </c>
    </row>
    <row r="18265">
      <c r="L18265" s="3">
        <v>44162.6875</v>
      </c>
    </row>
    <row r="18266">
      <c r="L18266" s="3">
        <v>44106.291666666664</v>
      </c>
    </row>
    <row r="18267">
      <c r="L18267" s="3">
        <v>44054.729166666664</v>
      </c>
    </row>
    <row r="18268">
      <c r="L18268" s="3">
        <v>44138.458333333336</v>
      </c>
    </row>
    <row r="18269">
      <c r="L18269" s="3">
        <v>43877.677083333336</v>
      </c>
    </row>
    <row r="18270">
      <c r="L18270" s="3">
        <v>44218.708333333336</v>
      </c>
    </row>
    <row r="18271">
      <c r="L18271" s="3">
        <v>43880.302083333336</v>
      </c>
    </row>
    <row r="18272">
      <c r="L18272" s="3">
        <v>44216.625</v>
      </c>
    </row>
    <row r="18273">
      <c r="L18273" s="3">
        <v>44117.291666666664</v>
      </c>
    </row>
    <row r="18274">
      <c r="L18274" s="3">
        <v>44216.333333333336</v>
      </c>
    </row>
    <row r="18275">
      <c r="L18275" s="3">
        <v>44112.333333333336</v>
      </c>
    </row>
    <row r="18276">
      <c r="L18276" s="3">
        <v>43889.416666666664</v>
      </c>
    </row>
    <row r="18277">
      <c r="L18277" s="3">
        <v>43816.583333333336</v>
      </c>
    </row>
    <row r="18278">
      <c r="L18278" s="3">
        <v>43683.625</v>
      </c>
    </row>
    <row r="18279">
      <c r="L18279" s="3">
        <v>44054.229166666664</v>
      </c>
    </row>
    <row r="18280">
      <c r="L18280" s="3">
        <v>43784.333333333336</v>
      </c>
    </row>
    <row r="18281">
      <c r="L18281" s="3">
        <v>43905.333333333336</v>
      </c>
    </row>
    <row r="18282">
      <c r="L18282" s="3">
        <v>44221.6875</v>
      </c>
    </row>
    <row r="18283">
      <c r="L18283" s="3">
        <v>43937.645833333336</v>
      </c>
    </row>
    <row r="18284">
      <c r="L18284" s="3">
        <v>44138.239583333336</v>
      </c>
    </row>
    <row r="18285">
      <c r="L18285" s="3">
        <v>44222.666666666664</v>
      </c>
    </row>
    <row r="18286">
      <c r="L18286" s="3">
        <v>44110.666666666664</v>
      </c>
    </row>
    <row r="18287">
      <c r="L18287" s="3">
        <v>44224.303396585645</v>
      </c>
    </row>
    <row r="18288">
      <c r="L18288" s="3">
        <v>43717.666666666664</v>
      </c>
    </row>
    <row r="18289">
      <c r="L18289" s="3">
        <v>44104.177083333336</v>
      </c>
    </row>
    <row r="18290">
      <c r="L18290" s="3">
        <v>43574.166666666664</v>
      </c>
    </row>
    <row r="18291">
      <c r="L18291" s="3">
        <v>43916.4375</v>
      </c>
    </row>
    <row r="18292">
      <c r="L18292" s="3">
        <v>43822.291666666664</v>
      </c>
    </row>
    <row r="18293">
      <c r="L18293" s="3">
        <v>44166.510416666664</v>
      </c>
    </row>
    <row r="18294">
      <c r="L18294" s="3">
        <v>44203.42132394676</v>
      </c>
    </row>
    <row r="18295">
      <c r="L18295" s="3">
        <v>44251.68054545139</v>
      </c>
    </row>
    <row r="18296">
      <c r="L18296" s="3">
        <v>44044.708333333336</v>
      </c>
    </row>
    <row r="18297">
      <c r="L18297" s="3">
        <v>43776.208333333336</v>
      </c>
    </row>
    <row r="18298">
      <c r="L18298" s="3">
        <v>43931.291666666664</v>
      </c>
    </row>
    <row r="18299">
      <c r="L18299" s="3">
        <v>43502.708333333336</v>
      </c>
    </row>
    <row r="18300">
      <c r="L18300" s="3">
        <v>44021.625</v>
      </c>
    </row>
    <row r="18301">
      <c r="L18301" s="3">
        <v>44164.666666666664</v>
      </c>
    </row>
    <row r="18302">
      <c r="L18302" s="3">
        <v>43859.76208954861</v>
      </c>
    </row>
    <row r="18303">
      <c r="L18303" s="3">
        <v>43774.583333333336</v>
      </c>
    </row>
    <row r="18304">
      <c r="L18304" s="3">
        <v>44175.25</v>
      </c>
    </row>
    <row r="18305">
      <c r="L18305" s="3">
        <v>44100.666666666664</v>
      </c>
    </row>
    <row r="18306">
      <c r="L18306" s="3">
        <v>44188.625</v>
      </c>
    </row>
    <row r="18307">
      <c r="L18307" s="3">
        <v>44062.333333333336</v>
      </c>
    </row>
    <row r="18308">
      <c r="L18308" s="3">
        <v>43495.708333333336</v>
      </c>
    </row>
    <row r="18309">
      <c r="L18309" s="3">
        <v>44070.416666666664</v>
      </c>
    </row>
    <row r="18310">
      <c r="L18310" s="3">
        <v>44250.70960857639</v>
      </c>
    </row>
    <row r="18311">
      <c r="L18311" s="3">
        <v>44237.791666666664</v>
      </c>
    </row>
    <row r="18312">
      <c r="L18312" s="3">
        <v>43990.333333333336</v>
      </c>
    </row>
    <row r="18313">
      <c r="L18313" s="3">
        <v>44183.666666666664</v>
      </c>
    </row>
    <row r="18314">
      <c r="L18314" s="3">
        <v>44189.42404878472</v>
      </c>
    </row>
    <row r="18315">
      <c r="L18315" s="3">
        <v>43999.541666666664</v>
      </c>
    </row>
    <row r="18316">
      <c r="L18316" s="3">
        <v>44137.68116155093</v>
      </c>
    </row>
    <row r="18317">
      <c r="L18317" s="3">
        <v>44146.34413244213</v>
      </c>
    </row>
    <row r="18318">
      <c r="L18318" s="3">
        <v>44145.645833333336</v>
      </c>
    </row>
    <row r="18319">
      <c r="L18319" s="3">
        <v>44242.625</v>
      </c>
    </row>
    <row r="18320">
      <c r="L18320" s="3">
        <v>44087.541666666664</v>
      </c>
    </row>
    <row r="18321">
      <c r="L18321" s="3">
        <v>44236.25</v>
      </c>
    </row>
    <row r="18322">
      <c r="L18322" s="3">
        <v>44210.697916666664</v>
      </c>
    </row>
    <row r="18323">
      <c r="L18323" s="3">
        <v>43789.333333333336</v>
      </c>
    </row>
    <row r="18324">
      <c r="L18324" s="3">
        <v>44222.583333333336</v>
      </c>
    </row>
    <row r="18325">
      <c r="L18325" s="3">
        <v>43609.416666666664</v>
      </c>
    </row>
    <row r="18326">
      <c r="L18326" s="3">
        <v>44246.604166666664</v>
      </c>
    </row>
    <row r="18327">
      <c r="L18327" s="3">
        <v>44118.333333333336</v>
      </c>
    </row>
    <row r="18328">
      <c r="L18328" s="3">
        <v>44252.291666666664</v>
      </c>
    </row>
    <row r="18329">
      <c r="L18329" s="3">
        <v>43846.625</v>
      </c>
    </row>
    <row r="18330">
      <c r="L18330" s="3">
        <v>44219.47036950231</v>
      </c>
    </row>
    <row r="18331">
      <c r="L18331" s="3">
        <v>44231.625</v>
      </c>
    </row>
  </sheetData>
  <autoFilter ref="$I$1:$I$1131"/>
  <drawing r:id="rId1"/>
</worksheet>
</file>